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pivotTables/pivotTable1.xml" ContentType="application/vnd.openxmlformats-officedocument.spreadsheetml.pivotTable+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C:\Users\kulathungam\Documents\1- NCOE\PD Hearth Master Trainer\FINAL TOT Volunteer Manual TOF etc Feb 2016 - ENGLISH\PDH FINAL Web Ready Files March 2016 on website\"/>
    </mc:Choice>
  </mc:AlternateContent>
  <bookViews>
    <workbookView xWindow="780" yWindow="105" windowWidth="11265" windowHeight="5595" tabRatio="796" firstSheet="1" activeTab="1"/>
  </bookViews>
  <sheets>
    <sheet name="Anthro_Calc" sheetId="15" state="hidden" r:id="rId1"/>
    <sheet name="PDH Database Intro " sheetId="20" r:id="rId2"/>
    <sheet name="Initial Assessment" sheetId="11" r:id="rId3"/>
    <sheet name="Contextualization" sheetId="14" state="hidden" r:id="rId4"/>
    <sheet name="Assessment_Curve" sheetId="17" r:id="rId5"/>
    <sheet name="Assessment Report" sheetId="12" r:id="rId6"/>
    <sheet name="Graduation_Criteria" sheetId="13" state="hidden" r:id="rId7"/>
    <sheet name="Monitoring Form" sheetId="2" r:id="rId8"/>
    <sheet name="Table" sheetId="5" r:id="rId9"/>
    <sheet name="GRAPH - Follow-up" sheetId="6" r:id="rId10"/>
    <sheet name="Pivot Report" sheetId="18" r:id="rId11"/>
    <sheet name="Annual Report" sheetId="3" r:id="rId12"/>
    <sheet name="GRAPHGraduation&amp;WgtGain" sheetId="7" r:id="rId13"/>
    <sheet name="GRAPH - Default" sheetId="9" r:id="rId14"/>
  </sheets>
  <definedNames>
    <definedName name="_xlnm._FilterDatabase" localSheetId="0" hidden="1">Anthro_Calc!$A$1:$P$3715</definedName>
    <definedName name="_xlnm._FilterDatabase" localSheetId="2" hidden="1">'Initial Assessment'!$C$4:$AD$21</definedName>
    <definedName name="_xlnm._FilterDatabase" localSheetId="7" hidden="1">'Monitoring Form'!$C$4:$CZ$21</definedName>
  </definedNames>
  <calcPr calcId="152511" concurrentCalc="0"/>
  <pivotCaches>
    <pivotCache cacheId="1" r:id="rId15"/>
  </pivotCaches>
</workbook>
</file>

<file path=xl/calcChain.xml><?xml version="1.0" encoding="utf-8"?>
<calcChain xmlns="http://schemas.openxmlformats.org/spreadsheetml/2006/main">
  <c r="CZ6" i="2" l="1"/>
  <c r="CZ7" i="2"/>
  <c r="CZ8" i="2"/>
  <c r="CZ9" i="2"/>
  <c r="CZ10" i="2"/>
  <c r="CZ11" i="2"/>
  <c r="CZ12" i="2"/>
  <c r="CZ13" i="2"/>
  <c r="CZ14" i="2"/>
  <c r="CZ15" i="2"/>
  <c r="CZ16" i="2"/>
  <c r="CZ17" i="2"/>
  <c r="CZ18" i="2"/>
  <c r="CZ19" i="2"/>
  <c r="CZ20" i="2"/>
  <c r="CZ21" i="2"/>
  <c r="CZ22" i="2"/>
  <c r="CZ23" i="2"/>
  <c r="CZ24" i="2"/>
  <c r="CZ25" i="2"/>
  <c r="CZ26" i="2"/>
  <c r="CZ27" i="2"/>
  <c r="CZ28" i="2"/>
  <c r="CZ29" i="2"/>
  <c r="CZ30" i="2"/>
  <c r="CZ31" i="2"/>
  <c r="CZ32" i="2"/>
  <c r="CZ33" i="2"/>
  <c r="CZ34" i="2"/>
  <c r="CZ35" i="2"/>
  <c r="CZ36" i="2"/>
  <c r="CZ37" i="2"/>
  <c r="CZ38" i="2"/>
  <c r="CZ39" i="2"/>
  <c r="CZ40" i="2"/>
  <c r="CZ41" i="2"/>
  <c r="CZ42" i="2"/>
  <c r="CZ43" i="2"/>
  <c r="CZ44" i="2"/>
  <c r="CZ45" i="2"/>
  <c r="CZ46" i="2"/>
  <c r="CZ47" i="2"/>
  <c r="CZ48" i="2"/>
  <c r="CZ49" i="2"/>
  <c r="CZ50" i="2"/>
  <c r="CZ51" i="2"/>
  <c r="CZ52" i="2"/>
  <c r="CZ53" i="2"/>
  <c r="CZ54" i="2"/>
  <c r="CZ55" i="2"/>
  <c r="CZ56" i="2"/>
  <c r="CZ57" i="2"/>
  <c r="CZ58" i="2"/>
  <c r="CZ59" i="2"/>
  <c r="CZ60" i="2"/>
  <c r="CZ61" i="2"/>
  <c r="CZ62" i="2"/>
  <c r="CZ63" i="2"/>
  <c r="CZ64" i="2"/>
  <c r="CZ65" i="2"/>
  <c r="CZ66" i="2"/>
  <c r="CZ67" i="2"/>
  <c r="CZ68" i="2"/>
  <c r="CZ69" i="2"/>
  <c r="CZ70" i="2"/>
  <c r="CZ71" i="2"/>
  <c r="CZ72" i="2"/>
  <c r="CZ73" i="2"/>
  <c r="CZ74" i="2"/>
  <c r="CZ75" i="2"/>
  <c r="CZ76" i="2"/>
  <c r="CZ77" i="2"/>
  <c r="CZ78" i="2"/>
  <c r="CZ79" i="2"/>
  <c r="CZ80" i="2"/>
  <c r="CZ81" i="2"/>
  <c r="CZ82" i="2"/>
  <c r="CZ83" i="2"/>
  <c r="CZ84" i="2"/>
  <c r="CZ85" i="2"/>
  <c r="CZ86" i="2"/>
  <c r="CZ87" i="2"/>
  <c r="CZ88" i="2"/>
  <c r="CZ89" i="2"/>
  <c r="CZ90" i="2"/>
  <c r="CZ91" i="2"/>
  <c r="CZ92" i="2"/>
  <c r="CZ93" i="2"/>
  <c r="CZ94" i="2"/>
  <c r="CZ95" i="2"/>
  <c r="CZ96" i="2"/>
  <c r="CZ97" i="2"/>
  <c r="CZ98" i="2"/>
  <c r="CZ99" i="2"/>
  <c r="CZ100" i="2"/>
  <c r="CZ101" i="2"/>
  <c r="CZ102" i="2"/>
  <c r="CZ103" i="2"/>
  <c r="CZ104" i="2"/>
  <c r="CZ105" i="2"/>
  <c r="CZ106" i="2"/>
  <c r="CZ107" i="2"/>
  <c r="CZ108" i="2"/>
  <c r="CZ109" i="2"/>
  <c r="CZ110" i="2"/>
  <c r="CZ111" i="2"/>
  <c r="CZ112" i="2"/>
  <c r="CZ113" i="2"/>
  <c r="CZ114" i="2"/>
  <c r="CZ115" i="2"/>
  <c r="CZ116" i="2"/>
  <c r="CZ117" i="2"/>
  <c r="CZ118" i="2"/>
  <c r="CZ119" i="2"/>
  <c r="CZ120" i="2"/>
  <c r="CZ121" i="2"/>
  <c r="CZ122" i="2"/>
  <c r="CZ123" i="2"/>
  <c r="CZ124" i="2"/>
  <c r="CZ125" i="2"/>
  <c r="CZ126" i="2"/>
  <c r="CZ127" i="2"/>
  <c r="CZ128" i="2"/>
  <c r="CZ129" i="2"/>
  <c r="CZ130" i="2"/>
  <c r="CZ131" i="2"/>
  <c r="CZ132" i="2"/>
  <c r="CZ133" i="2"/>
  <c r="CZ134" i="2"/>
  <c r="CZ135" i="2"/>
  <c r="CZ136" i="2"/>
  <c r="CZ137" i="2"/>
  <c r="CZ138" i="2"/>
  <c r="CZ139" i="2"/>
  <c r="CZ140" i="2"/>
  <c r="CZ141" i="2"/>
  <c r="CZ142" i="2"/>
  <c r="CZ143" i="2"/>
  <c r="CZ144" i="2"/>
  <c r="CZ145" i="2"/>
  <c r="CZ146" i="2"/>
  <c r="CZ147" i="2"/>
  <c r="CZ148" i="2"/>
  <c r="CZ149" i="2"/>
  <c r="CZ150" i="2"/>
  <c r="CZ151" i="2"/>
  <c r="CZ152" i="2"/>
  <c r="CZ153" i="2"/>
  <c r="CZ154" i="2"/>
  <c r="CZ155" i="2"/>
  <c r="CZ156" i="2"/>
  <c r="CZ157" i="2"/>
  <c r="CZ158" i="2"/>
  <c r="CZ159" i="2"/>
  <c r="CZ160" i="2"/>
  <c r="CZ161" i="2"/>
  <c r="CZ162" i="2"/>
  <c r="CZ163" i="2"/>
  <c r="CZ164" i="2"/>
  <c r="CZ165" i="2"/>
  <c r="CZ166" i="2"/>
  <c r="CZ167" i="2"/>
  <c r="CZ168" i="2"/>
  <c r="CZ169" i="2"/>
  <c r="CZ170" i="2"/>
  <c r="CZ171" i="2"/>
  <c r="CZ172" i="2"/>
  <c r="CZ173" i="2"/>
  <c r="CZ174" i="2"/>
  <c r="CZ175" i="2"/>
  <c r="CZ176" i="2"/>
  <c r="CZ177" i="2"/>
  <c r="CZ178" i="2"/>
  <c r="CZ179" i="2"/>
  <c r="CZ180" i="2"/>
  <c r="CZ181" i="2"/>
  <c r="CZ182" i="2"/>
  <c r="CZ183" i="2"/>
  <c r="CZ184" i="2"/>
  <c r="CZ185" i="2"/>
  <c r="CZ186" i="2"/>
  <c r="CZ187" i="2"/>
  <c r="CZ188" i="2"/>
  <c r="CZ189" i="2"/>
  <c r="CZ190" i="2"/>
  <c r="CZ191" i="2"/>
  <c r="CZ192" i="2"/>
  <c r="CZ193" i="2"/>
  <c r="CZ194" i="2"/>
  <c r="CZ195" i="2"/>
  <c r="CZ196" i="2"/>
  <c r="CZ197" i="2"/>
  <c r="CZ198" i="2"/>
  <c r="CZ199" i="2"/>
  <c r="CZ200" i="2"/>
  <c r="CZ201" i="2"/>
  <c r="CZ202" i="2"/>
  <c r="CZ203" i="2"/>
  <c r="CZ204" i="2"/>
  <c r="CZ205" i="2"/>
  <c r="CZ206" i="2"/>
  <c r="CZ207" i="2"/>
  <c r="CZ208" i="2"/>
  <c r="CZ209" i="2"/>
  <c r="CZ210" i="2"/>
  <c r="CZ211" i="2"/>
  <c r="CZ212" i="2"/>
  <c r="CZ213" i="2"/>
  <c r="CZ214" i="2"/>
  <c r="CZ215" i="2"/>
  <c r="CZ216" i="2"/>
  <c r="CZ217" i="2"/>
  <c r="CZ218" i="2"/>
  <c r="CZ219" i="2"/>
  <c r="CZ220" i="2"/>
  <c r="CZ221" i="2"/>
  <c r="CZ222" i="2"/>
  <c r="CZ223" i="2"/>
  <c r="CZ224" i="2"/>
  <c r="CZ225" i="2"/>
  <c r="CZ226" i="2"/>
  <c r="CZ227" i="2"/>
  <c r="CZ228" i="2"/>
  <c r="CZ229" i="2"/>
  <c r="CZ230" i="2"/>
  <c r="CZ231" i="2"/>
  <c r="CZ232" i="2"/>
  <c r="CZ233" i="2"/>
  <c r="CZ234" i="2"/>
  <c r="CZ235" i="2"/>
  <c r="CZ236" i="2"/>
  <c r="CZ237" i="2"/>
  <c r="CZ238" i="2"/>
  <c r="CZ239" i="2"/>
  <c r="CZ240" i="2"/>
  <c r="CZ241" i="2"/>
  <c r="CZ242" i="2"/>
  <c r="CZ243" i="2"/>
  <c r="CZ244" i="2"/>
  <c r="CZ245" i="2"/>
  <c r="CZ246" i="2"/>
  <c r="CZ247" i="2"/>
  <c r="CZ248" i="2"/>
  <c r="CZ249" i="2"/>
  <c r="CZ250" i="2"/>
  <c r="CZ251" i="2"/>
  <c r="CZ252" i="2"/>
  <c r="CZ253" i="2"/>
  <c r="CZ254" i="2"/>
  <c r="CZ255" i="2"/>
  <c r="CZ256" i="2"/>
  <c r="CZ257" i="2"/>
  <c r="CZ258" i="2"/>
  <c r="CZ259" i="2"/>
  <c r="CZ260" i="2"/>
  <c r="CZ261" i="2"/>
  <c r="CZ262" i="2"/>
  <c r="CZ263" i="2"/>
  <c r="CZ264" i="2"/>
  <c r="CZ265" i="2"/>
  <c r="CZ266" i="2"/>
  <c r="CZ267" i="2"/>
  <c r="CZ268" i="2"/>
  <c r="CZ269" i="2"/>
  <c r="CZ270" i="2"/>
  <c r="CZ271" i="2"/>
  <c r="CZ272" i="2"/>
  <c r="CZ273" i="2"/>
  <c r="CZ274" i="2"/>
  <c r="CZ275" i="2"/>
  <c r="CZ276" i="2"/>
  <c r="CZ277" i="2"/>
  <c r="CZ278" i="2"/>
  <c r="CZ279" i="2"/>
  <c r="CZ280" i="2"/>
  <c r="CZ281" i="2"/>
  <c r="CZ282" i="2"/>
  <c r="CZ283" i="2"/>
  <c r="CZ284" i="2"/>
  <c r="CZ285" i="2"/>
  <c r="CZ286" i="2"/>
  <c r="CZ287" i="2"/>
  <c r="CZ288" i="2"/>
  <c r="CZ289" i="2"/>
  <c r="CZ290" i="2"/>
  <c r="CZ291" i="2"/>
  <c r="CZ292" i="2"/>
  <c r="CZ293" i="2"/>
  <c r="CZ294" i="2"/>
  <c r="CZ295" i="2"/>
  <c r="CZ296" i="2"/>
  <c r="CZ297" i="2"/>
  <c r="CZ298" i="2"/>
  <c r="CZ299" i="2"/>
  <c r="CZ300" i="2"/>
  <c r="CZ301" i="2"/>
  <c r="CZ302" i="2"/>
  <c r="CZ303" i="2"/>
  <c r="CZ304" i="2"/>
  <c r="CZ305" i="2"/>
  <c r="CZ306" i="2"/>
  <c r="CZ307" i="2"/>
  <c r="CZ308" i="2"/>
  <c r="CZ309" i="2"/>
  <c r="CZ310" i="2"/>
  <c r="CZ311" i="2"/>
  <c r="CZ312" i="2"/>
  <c r="CZ313" i="2"/>
  <c r="CZ314" i="2"/>
  <c r="CZ315" i="2"/>
  <c r="CZ316" i="2"/>
  <c r="CZ317" i="2"/>
  <c r="CZ318" i="2"/>
  <c r="CZ319" i="2"/>
  <c r="CZ320" i="2"/>
  <c r="CZ321" i="2"/>
  <c r="CZ322" i="2"/>
  <c r="CZ323" i="2"/>
  <c r="CZ324" i="2"/>
  <c r="CZ325" i="2"/>
  <c r="CZ326" i="2"/>
  <c r="CZ327" i="2"/>
  <c r="CZ328" i="2"/>
  <c r="CZ329" i="2"/>
  <c r="CZ330" i="2"/>
  <c r="CZ331" i="2"/>
  <c r="CZ332" i="2"/>
  <c r="CZ333" i="2"/>
  <c r="CZ334" i="2"/>
  <c r="CZ335" i="2"/>
  <c r="CZ336" i="2"/>
  <c r="CZ337" i="2"/>
  <c r="CZ338" i="2"/>
  <c r="CZ339" i="2"/>
  <c r="CZ340" i="2"/>
  <c r="CZ341" i="2"/>
  <c r="CZ342" i="2"/>
  <c r="CZ343" i="2"/>
  <c r="CZ344" i="2"/>
  <c r="CZ345" i="2"/>
  <c r="CZ346" i="2"/>
  <c r="CZ347" i="2"/>
  <c r="CZ348" i="2"/>
  <c r="CZ349" i="2"/>
  <c r="CZ350" i="2"/>
  <c r="CZ351" i="2"/>
  <c r="CZ352" i="2"/>
  <c r="CZ353" i="2"/>
  <c r="CZ354" i="2"/>
  <c r="CZ355" i="2"/>
  <c r="CZ356" i="2"/>
  <c r="CZ357" i="2"/>
  <c r="CZ358" i="2"/>
  <c r="CZ359" i="2"/>
  <c r="CZ360" i="2"/>
  <c r="CZ361" i="2"/>
  <c r="CZ362" i="2"/>
  <c r="CZ363" i="2"/>
  <c r="CZ364" i="2"/>
  <c r="CZ365" i="2"/>
  <c r="CZ366" i="2"/>
  <c r="CZ367" i="2"/>
  <c r="CZ368" i="2"/>
  <c r="CZ369" i="2"/>
  <c r="CZ370" i="2"/>
  <c r="CZ371" i="2"/>
  <c r="CZ372" i="2"/>
  <c r="CZ373" i="2"/>
  <c r="CZ374" i="2"/>
  <c r="CZ375" i="2"/>
  <c r="CZ376" i="2"/>
  <c r="CZ377" i="2"/>
  <c r="CZ378" i="2"/>
  <c r="CZ379" i="2"/>
  <c r="CZ380" i="2"/>
  <c r="CZ381" i="2"/>
  <c r="CZ382" i="2"/>
  <c r="CZ383" i="2"/>
  <c r="CZ384" i="2"/>
  <c r="CZ385" i="2"/>
  <c r="CZ386" i="2"/>
  <c r="CZ387" i="2"/>
  <c r="CZ388" i="2"/>
  <c r="CZ389" i="2"/>
  <c r="CZ390" i="2"/>
  <c r="CZ391" i="2"/>
  <c r="CZ392" i="2"/>
  <c r="CZ393" i="2"/>
  <c r="CZ394" i="2"/>
  <c r="CZ395" i="2"/>
  <c r="CZ396" i="2"/>
  <c r="CZ397" i="2"/>
  <c r="CZ398" i="2"/>
  <c r="CZ399" i="2"/>
  <c r="CZ400" i="2"/>
  <c r="CZ401" i="2"/>
  <c r="CZ402" i="2"/>
  <c r="CZ403" i="2"/>
  <c r="CZ404" i="2"/>
  <c r="CZ405" i="2"/>
  <c r="CZ406" i="2"/>
  <c r="CZ407" i="2"/>
  <c r="CZ408" i="2"/>
  <c r="CZ409" i="2"/>
  <c r="CZ410" i="2"/>
  <c r="CZ411" i="2"/>
  <c r="CZ412" i="2"/>
  <c r="CZ413" i="2"/>
  <c r="CZ414" i="2"/>
  <c r="CZ415" i="2"/>
  <c r="CZ416" i="2"/>
  <c r="CZ417" i="2"/>
  <c r="CZ418" i="2"/>
  <c r="CZ419" i="2"/>
  <c r="CZ420" i="2"/>
  <c r="CZ421" i="2"/>
  <c r="CZ422" i="2"/>
  <c r="CZ423" i="2"/>
  <c r="CZ424" i="2"/>
  <c r="CZ425" i="2"/>
  <c r="CZ426" i="2"/>
  <c r="CZ427" i="2"/>
  <c r="CZ428" i="2"/>
  <c r="CZ429" i="2"/>
  <c r="CZ430" i="2"/>
  <c r="CZ431" i="2"/>
  <c r="CZ432" i="2"/>
  <c r="CZ433" i="2"/>
  <c r="CZ434" i="2"/>
  <c r="CZ435" i="2"/>
  <c r="CZ436" i="2"/>
  <c r="CZ437" i="2"/>
  <c r="CZ438" i="2"/>
  <c r="CZ439" i="2"/>
  <c r="CZ440" i="2"/>
  <c r="CZ441" i="2"/>
  <c r="CZ442" i="2"/>
  <c r="CZ443" i="2"/>
  <c r="CZ444" i="2"/>
  <c r="CZ445" i="2"/>
  <c r="CZ446" i="2"/>
  <c r="CZ447" i="2"/>
  <c r="CZ448" i="2"/>
  <c r="CZ449" i="2"/>
  <c r="CZ450" i="2"/>
  <c r="CZ451" i="2"/>
  <c r="CZ452" i="2"/>
  <c r="CZ453" i="2"/>
  <c r="CZ454" i="2"/>
  <c r="CZ455" i="2"/>
  <c r="CZ456" i="2"/>
  <c r="CZ457" i="2"/>
  <c r="CZ458" i="2"/>
  <c r="CZ459" i="2"/>
  <c r="CZ460" i="2"/>
  <c r="CZ461" i="2"/>
  <c r="CZ462" i="2"/>
  <c r="CZ463" i="2"/>
  <c r="CZ464" i="2"/>
  <c r="CZ465" i="2"/>
  <c r="CZ466" i="2"/>
  <c r="CZ467" i="2"/>
  <c r="CZ468" i="2"/>
  <c r="CZ469" i="2"/>
  <c r="CZ470" i="2"/>
  <c r="CZ471" i="2"/>
  <c r="CZ472" i="2"/>
  <c r="CZ473" i="2"/>
  <c r="CZ474" i="2"/>
  <c r="CZ475" i="2"/>
  <c r="CZ476" i="2"/>
  <c r="CZ477" i="2"/>
  <c r="CZ478" i="2"/>
  <c r="CZ479" i="2"/>
  <c r="CZ480" i="2"/>
  <c r="CZ481" i="2"/>
  <c r="CZ482" i="2"/>
  <c r="CZ483" i="2"/>
  <c r="CZ484" i="2"/>
  <c r="CZ485" i="2"/>
  <c r="CZ486" i="2"/>
  <c r="CZ487" i="2"/>
  <c r="CZ488" i="2"/>
  <c r="CZ489" i="2"/>
  <c r="CZ490" i="2"/>
  <c r="CZ491" i="2"/>
  <c r="CZ492" i="2"/>
  <c r="CZ493" i="2"/>
  <c r="CZ494" i="2"/>
  <c r="CZ495" i="2"/>
  <c r="CZ496" i="2"/>
  <c r="CZ497" i="2"/>
  <c r="CZ498" i="2"/>
  <c r="CZ499" i="2"/>
  <c r="CZ500" i="2"/>
  <c r="CZ501" i="2"/>
  <c r="CZ502" i="2"/>
  <c r="CZ503" i="2"/>
  <c r="CZ504" i="2"/>
  <c r="CZ505" i="2"/>
  <c r="CZ506" i="2"/>
  <c r="CZ507" i="2"/>
  <c r="CZ508" i="2"/>
  <c r="CZ509" i="2"/>
  <c r="CZ510" i="2"/>
  <c r="CZ511" i="2"/>
  <c r="CZ512" i="2"/>
  <c r="CZ513" i="2"/>
  <c r="CZ514" i="2"/>
  <c r="CZ515" i="2"/>
  <c r="CZ516" i="2"/>
  <c r="CZ517" i="2"/>
  <c r="CZ518" i="2"/>
  <c r="CZ519" i="2"/>
  <c r="CZ520" i="2"/>
  <c r="CZ521" i="2"/>
  <c r="CZ522" i="2"/>
  <c r="CZ523" i="2"/>
  <c r="CZ524" i="2"/>
  <c r="CZ525" i="2"/>
  <c r="CZ526" i="2"/>
  <c r="CZ527" i="2"/>
  <c r="CZ528" i="2"/>
  <c r="CZ529" i="2"/>
  <c r="CZ530" i="2"/>
  <c r="CZ531" i="2"/>
  <c r="CZ532" i="2"/>
  <c r="CZ533" i="2"/>
  <c r="CZ534" i="2"/>
  <c r="CZ535" i="2"/>
  <c r="CZ536" i="2"/>
  <c r="CZ537" i="2"/>
  <c r="CZ538" i="2"/>
  <c r="CZ539" i="2"/>
  <c r="CZ540" i="2"/>
  <c r="CZ541" i="2"/>
  <c r="CZ542" i="2"/>
  <c r="CZ543" i="2"/>
  <c r="CZ544" i="2"/>
  <c r="CZ545" i="2"/>
  <c r="CZ546" i="2"/>
  <c r="CZ547" i="2"/>
  <c r="CZ548" i="2"/>
  <c r="CZ549" i="2"/>
  <c r="CZ550" i="2"/>
  <c r="CZ551" i="2"/>
  <c r="CZ552" i="2"/>
  <c r="CZ553" i="2"/>
  <c r="CZ554" i="2"/>
  <c r="CZ555" i="2"/>
  <c r="CZ556" i="2"/>
  <c r="CZ557" i="2"/>
  <c r="CZ558" i="2"/>
  <c r="CZ559" i="2"/>
  <c r="CZ560" i="2"/>
  <c r="CZ561" i="2"/>
  <c r="CZ562" i="2"/>
  <c r="CZ563" i="2"/>
  <c r="CZ564" i="2"/>
  <c r="CZ565" i="2"/>
  <c r="CZ566" i="2"/>
  <c r="CZ567" i="2"/>
  <c r="CZ568" i="2"/>
  <c r="CZ569" i="2"/>
  <c r="CZ570" i="2"/>
  <c r="CZ571" i="2"/>
  <c r="CZ572" i="2"/>
  <c r="CZ573" i="2"/>
  <c r="CZ574" i="2"/>
  <c r="CZ575" i="2"/>
  <c r="CZ576" i="2"/>
  <c r="CZ577" i="2"/>
  <c r="CZ578" i="2"/>
  <c r="CZ579" i="2"/>
  <c r="CZ580" i="2"/>
  <c r="CZ581" i="2"/>
  <c r="CZ582" i="2"/>
  <c r="CZ583" i="2"/>
  <c r="CZ584" i="2"/>
  <c r="CZ585" i="2"/>
  <c r="CZ586" i="2"/>
  <c r="CZ587" i="2"/>
  <c r="CZ588" i="2"/>
  <c r="CZ589" i="2"/>
  <c r="CZ590" i="2"/>
  <c r="CZ591" i="2"/>
  <c r="CZ592" i="2"/>
  <c r="CZ593" i="2"/>
  <c r="CZ594" i="2"/>
  <c r="CZ595" i="2"/>
  <c r="CZ596" i="2"/>
  <c r="CZ597" i="2"/>
  <c r="CZ598" i="2"/>
  <c r="CZ599" i="2"/>
  <c r="CZ600" i="2"/>
  <c r="CZ601" i="2"/>
  <c r="CZ602" i="2"/>
  <c r="CZ603" i="2"/>
  <c r="CZ604" i="2"/>
  <c r="CZ605" i="2"/>
  <c r="CZ606" i="2"/>
  <c r="CZ607" i="2"/>
  <c r="CZ608" i="2"/>
  <c r="CZ609" i="2"/>
  <c r="CZ610" i="2"/>
  <c r="CZ611" i="2"/>
  <c r="CZ612" i="2"/>
  <c r="CZ613" i="2"/>
  <c r="CZ614" i="2"/>
  <c r="CZ615" i="2"/>
  <c r="CZ616" i="2"/>
  <c r="CZ617" i="2"/>
  <c r="CZ618" i="2"/>
  <c r="CZ619" i="2"/>
  <c r="CZ620" i="2"/>
  <c r="CZ621" i="2"/>
  <c r="CZ622" i="2"/>
  <c r="CZ623" i="2"/>
  <c r="CZ624" i="2"/>
  <c r="CZ625" i="2"/>
  <c r="CZ626" i="2"/>
  <c r="CZ627" i="2"/>
  <c r="CZ628" i="2"/>
  <c r="CZ629" i="2"/>
  <c r="CZ630" i="2"/>
  <c r="CZ631" i="2"/>
  <c r="CZ632" i="2"/>
  <c r="CZ633" i="2"/>
  <c r="CZ634" i="2"/>
  <c r="CZ635" i="2"/>
  <c r="CZ636" i="2"/>
  <c r="CZ637" i="2"/>
  <c r="CZ638" i="2"/>
  <c r="CZ639" i="2"/>
  <c r="CZ640" i="2"/>
  <c r="CZ641" i="2"/>
  <c r="CZ642" i="2"/>
  <c r="CZ643" i="2"/>
  <c r="CZ644" i="2"/>
  <c r="CZ645" i="2"/>
  <c r="CZ646" i="2"/>
  <c r="CZ647" i="2"/>
  <c r="CZ648" i="2"/>
  <c r="CZ649" i="2"/>
  <c r="CZ650" i="2"/>
  <c r="CZ651" i="2"/>
  <c r="CZ652" i="2"/>
  <c r="CZ653" i="2"/>
  <c r="CZ654" i="2"/>
  <c r="CZ655" i="2"/>
  <c r="CZ656" i="2"/>
  <c r="CZ657" i="2"/>
  <c r="CZ658" i="2"/>
  <c r="CZ659" i="2"/>
  <c r="CZ660" i="2"/>
  <c r="CZ661" i="2"/>
  <c r="CZ662" i="2"/>
  <c r="CZ663" i="2"/>
  <c r="CZ664" i="2"/>
  <c r="CZ665" i="2"/>
  <c r="CZ666" i="2"/>
  <c r="CZ667" i="2"/>
  <c r="CZ668" i="2"/>
  <c r="CZ669" i="2"/>
  <c r="CZ670" i="2"/>
  <c r="CZ671" i="2"/>
  <c r="CZ672" i="2"/>
  <c r="CZ673" i="2"/>
  <c r="CZ674" i="2"/>
  <c r="CZ675" i="2"/>
  <c r="CZ676" i="2"/>
  <c r="CZ677" i="2"/>
  <c r="CZ678" i="2"/>
  <c r="CZ679" i="2"/>
  <c r="CZ680" i="2"/>
  <c r="CZ681" i="2"/>
  <c r="CZ682" i="2"/>
  <c r="CZ683" i="2"/>
  <c r="CZ684" i="2"/>
  <c r="CZ685" i="2"/>
  <c r="CZ686" i="2"/>
  <c r="CZ687" i="2"/>
  <c r="CZ688" i="2"/>
  <c r="CZ689" i="2"/>
  <c r="CZ690" i="2"/>
  <c r="CZ691" i="2"/>
  <c r="CZ692" i="2"/>
  <c r="CZ693" i="2"/>
  <c r="CZ694" i="2"/>
  <c r="CZ695" i="2"/>
  <c r="CZ696" i="2"/>
  <c r="CZ697" i="2"/>
  <c r="CZ698" i="2"/>
  <c r="CZ699" i="2"/>
  <c r="CZ700" i="2"/>
  <c r="CZ701" i="2"/>
  <c r="CZ702" i="2"/>
  <c r="CZ703" i="2"/>
  <c r="CZ704" i="2"/>
  <c r="CZ705" i="2"/>
  <c r="CZ706" i="2"/>
  <c r="CZ707" i="2"/>
  <c r="CZ708" i="2"/>
  <c r="CZ709" i="2"/>
  <c r="CZ710" i="2"/>
  <c r="CZ711" i="2"/>
  <c r="CZ712" i="2"/>
  <c r="CZ713" i="2"/>
  <c r="CZ714" i="2"/>
  <c r="CZ715" i="2"/>
  <c r="CZ716" i="2"/>
  <c r="CZ717" i="2"/>
  <c r="CZ718" i="2"/>
  <c r="CZ719" i="2"/>
  <c r="CZ720" i="2"/>
  <c r="CZ721" i="2"/>
  <c r="CZ722" i="2"/>
  <c r="CZ723" i="2"/>
  <c r="CZ724" i="2"/>
  <c r="CZ725" i="2"/>
  <c r="CZ726" i="2"/>
  <c r="CZ727" i="2"/>
  <c r="CZ728" i="2"/>
  <c r="CZ729" i="2"/>
  <c r="CZ730" i="2"/>
  <c r="CZ731" i="2"/>
  <c r="CZ732" i="2"/>
  <c r="CZ733" i="2"/>
  <c r="CZ734" i="2"/>
  <c r="CZ735" i="2"/>
  <c r="CZ736" i="2"/>
  <c r="CZ737" i="2"/>
  <c r="CZ738" i="2"/>
  <c r="CZ739" i="2"/>
  <c r="CZ740" i="2"/>
  <c r="CZ741" i="2"/>
  <c r="CZ742" i="2"/>
  <c r="CZ743" i="2"/>
  <c r="CZ744" i="2"/>
  <c r="CZ745" i="2"/>
  <c r="CZ746" i="2"/>
  <c r="CZ747" i="2"/>
  <c r="CZ748" i="2"/>
  <c r="CZ749" i="2"/>
  <c r="CZ750" i="2"/>
  <c r="CZ751" i="2"/>
  <c r="CZ752" i="2"/>
  <c r="CZ753" i="2"/>
  <c r="CZ754" i="2"/>
  <c r="CZ755" i="2"/>
  <c r="CZ756" i="2"/>
  <c r="CZ757" i="2"/>
  <c r="CZ758" i="2"/>
  <c r="CZ759" i="2"/>
  <c r="CZ760" i="2"/>
  <c r="CZ761" i="2"/>
  <c r="CZ762" i="2"/>
  <c r="CZ763" i="2"/>
  <c r="CZ764" i="2"/>
  <c r="CZ765" i="2"/>
  <c r="CZ766" i="2"/>
  <c r="CZ767" i="2"/>
  <c r="CZ768" i="2"/>
  <c r="CZ769" i="2"/>
  <c r="CZ770" i="2"/>
  <c r="CZ771" i="2"/>
  <c r="CZ772" i="2"/>
  <c r="CZ773" i="2"/>
  <c r="CZ774" i="2"/>
  <c r="CZ775" i="2"/>
  <c r="CZ776" i="2"/>
  <c r="CZ777" i="2"/>
  <c r="CZ778" i="2"/>
  <c r="CZ779" i="2"/>
  <c r="CZ780" i="2"/>
  <c r="CZ781" i="2"/>
  <c r="CZ782" i="2"/>
  <c r="CZ783" i="2"/>
  <c r="CZ784" i="2"/>
  <c r="CZ785" i="2"/>
  <c r="CZ786" i="2"/>
  <c r="CZ787" i="2"/>
  <c r="CZ788" i="2"/>
  <c r="CZ789" i="2"/>
  <c r="CZ790" i="2"/>
  <c r="CZ791" i="2"/>
  <c r="CZ792" i="2"/>
  <c r="CZ793" i="2"/>
  <c r="CZ794" i="2"/>
  <c r="CZ795" i="2"/>
  <c r="CZ796" i="2"/>
  <c r="CZ797" i="2"/>
  <c r="CZ798" i="2"/>
  <c r="CZ799" i="2"/>
  <c r="CZ800" i="2"/>
  <c r="CZ801" i="2"/>
  <c r="CZ802" i="2"/>
  <c r="CZ803" i="2"/>
  <c r="CZ804" i="2"/>
  <c r="CZ805" i="2"/>
  <c r="CZ806" i="2"/>
  <c r="CZ807" i="2"/>
  <c r="CZ808" i="2"/>
  <c r="CZ809" i="2"/>
  <c r="CZ810" i="2"/>
  <c r="CZ811" i="2"/>
  <c r="CZ812" i="2"/>
  <c r="CZ813" i="2"/>
  <c r="CZ814" i="2"/>
  <c r="CZ815" i="2"/>
  <c r="CZ816" i="2"/>
  <c r="CZ817" i="2"/>
  <c r="CZ818" i="2"/>
  <c r="CZ819" i="2"/>
  <c r="CZ820" i="2"/>
  <c r="CZ821" i="2"/>
  <c r="CZ822" i="2"/>
  <c r="CZ823" i="2"/>
  <c r="CZ824" i="2"/>
  <c r="CZ825" i="2"/>
  <c r="CZ826" i="2"/>
  <c r="CZ827" i="2"/>
  <c r="CZ828" i="2"/>
  <c r="CZ829" i="2"/>
  <c r="CZ830" i="2"/>
  <c r="CZ831" i="2"/>
  <c r="CZ832" i="2"/>
  <c r="CZ833" i="2"/>
  <c r="CZ834" i="2"/>
  <c r="CZ835" i="2"/>
  <c r="CZ836" i="2"/>
  <c r="CZ837" i="2"/>
  <c r="CZ838" i="2"/>
  <c r="CZ839" i="2"/>
  <c r="CZ840" i="2"/>
  <c r="CZ841" i="2"/>
  <c r="CZ842" i="2"/>
  <c r="CZ843" i="2"/>
  <c r="CZ844" i="2"/>
  <c r="CZ845" i="2"/>
  <c r="CZ846" i="2"/>
  <c r="CZ847" i="2"/>
  <c r="CZ848" i="2"/>
  <c r="CZ849" i="2"/>
  <c r="CZ850" i="2"/>
  <c r="CZ851" i="2"/>
  <c r="CZ852" i="2"/>
  <c r="CZ853" i="2"/>
  <c r="CZ854" i="2"/>
  <c r="CZ855" i="2"/>
  <c r="CZ856" i="2"/>
  <c r="CZ857" i="2"/>
  <c r="CZ858" i="2"/>
  <c r="CZ859" i="2"/>
  <c r="CZ860" i="2"/>
  <c r="CZ861" i="2"/>
  <c r="CZ862" i="2"/>
  <c r="CZ863" i="2"/>
  <c r="CZ864" i="2"/>
  <c r="CZ865" i="2"/>
  <c r="CZ866" i="2"/>
  <c r="CZ867" i="2"/>
  <c r="CZ868" i="2"/>
  <c r="CZ869" i="2"/>
  <c r="CZ870" i="2"/>
  <c r="CZ871" i="2"/>
  <c r="CZ872" i="2"/>
  <c r="CZ873" i="2"/>
  <c r="CZ874" i="2"/>
  <c r="CZ875" i="2"/>
  <c r="CZ876" i="2"/>
  <c r="CZ877" i="2"/>
  <c r="CZ878" i="2"/>
  <c r="CZ879" i="2"/>
  <c r="CZ880" i="2"/>
  <c r="CZ881" i="2"/>
  <c r="CZ882" i="2"/>
  <c r="CZ883" i="2"/>
  <c r="CZ884" i="2"/>
  <c r="CZ885" i="2"/>
  <c r="CZ886" i="2"/>
  <c r="CZ887" i="2"/>
  <c r="CZ888" i="2"/>
  <c r="CZ889" i="2"/>
  <c r="CZ890" i="2"/>
  <c r="CZ891" i="2"/>
  <c r="CZ892" i="2"/>
  <c r="CZ893" i="2"/>
  <c r="CZ894" i="2"/>
  <c r="CZ895" i="2"/>
  <c r="CZ896" i="2"/>
  <c r="CZ897" i="2"/>
  <c r="CZ898" i="2"/>
  <c r="CZ899" i="2"/>
  <c r="CZ900" i="2"/>
  <c r="CZ901" i="2"/>
  <c r="CZ902" i="2"/>
  <c r="CZ903" i="2"/>
  <c r="CZ904" i="2"/>
  <c r="CZ905" i="2"/>
  <c r="CZ906" i="2"/>
  <c r="CZ907" i="2"/>
  <c r="CZ908" i="2"/>
  <c r="CZ909" i="2"/>
  <c r="CZ910" i="2"/>
  <c r="CZ911" i="2"/>
  <c r="CZ912" i="2"/>
  <c r="CZ913" i="2"/>
  <c r="CZ914" i="2"/>
  <c r="CZ915" i="2"/>
  <c r="CZ916" i="2"/>
  <c r="CZ917" i="2"/>
  <c r="CZ918" i="2"/>
  <c r="CZ919" i="2"/>
  <c r="CZ920" i="2"/>
  <c r="CZ921" i="2"/>
  <c r="CZ922" i="2"/>
  <c r="CZ923" i="2"/>
  <c r="CZ924" i="2"/>
  <c r="CZ925" i="2"/>
  <c r="CZ926" i="2"/>
  <c r="CZ927" i="2"/>
  <c r="CZ928" i="2"/>
  <c r="CZ929" i="2"/>
  <c r="CZ930" i="2"/>
  <c r="CZ931" i="2"/>
  <c r="CZ932" i="2"/>
  <c r="CZ933" i="2"/>
  <c r="CZ934" i="2"/>
  <c r="CZ935" i="2"/>
  <c r="CZ936" i="2"/>
  <c r="CZ937" i="2"/>
  <c r="CZ938" i="2"/>
  <c r="CZ939" i="2"/>
  <c r="CZ940" i="2"/>
  <c r="CZ941" i="2"/>
  <c r="CZ942" i="2"/>
  <c r="CZ943" i="2"/>
  <c r="CZ944" i="2"/>
  <c r="CZ945" i="2"/>
  <c r="CZ946" i="2"/>
  <c r="CZ947" i="2"/>
  <c r="CZ948" i="2"/>
  <c r="CZ949" i="2"/>
  <c r="CZ950" i="2"/>
  <c r="CZ951" i="2"/>
  <c r="CZ952" i="2"/>
  <c r="CZ953" i="2"/>
  <c r="CZ954" i="2"/>
  <c r="CZ955" i="2"/>
  <c r="CZ956" i="2"/>
  <c r="CZ957" i="2"/>
  <c r="CZ958" i="2"/>
  <c r="CZ959" i="2"/>
  <c r="CZ960" i="2"/>
  <c r="CZ961" i="2"/>
  <c r="CZ962" i="2"/>
  <c r="CZ963" i="2"/>
  <c r="CZ964" i="2"/>
  <c r="CZ965" i="2"/>
  <c r="CZ966" i="2"/>
  <c r="CZ967" i="2"/>
  <c r="CZ968" i="2"/>
  <c r="CZ969" i="2"/>
  <c r="CZ970" i="2"/>
  <c r="CZ971" i="2"/>
  <c r="CZ972" i="2"/>
  <c r="CZ973" i="2"/>
  <c r="CZ974" i="2"/>
  <c r="CZ975" i="2"/>
  <c r="CZ976" i="2"/>
  <c r="CZ977" i="2"/>
  <c r="CZ978" i="2"/>
  <c r="CZ979" i="2"/>
  <c r="CZ980" i="2"/>
  <c r="CZ981" i="2"/>
  <c r="CZ982" i="2"/>
  <c r="CZ983" i="2"/>
  <c r="CZ984" i="2"/>
  <c r="CZ985" i="2"/>
  <c r="CZ986" i="2"/>
  <c r="CZ987" i="2"/>
  <c r="CZ988" i="2"/>
  <c r="CZ989" i="2"/>
  <c r="CZ990" i="2"/>
  <c r="CZ991" i="2"/>
  <c r="CZ992" i="2"/>
  <c r="CZ993" i="2"/>
  <c r="CZ994" i="2"/>
  <c r="CZ995" i="2"/>
  <c r="CZ996" i="2"/>
  <c r="CZ997" i="2"/>
  <c r="CZ998" i="2"/>
  <c r="CZ999" i="2"/>
  <c r="CZ1000" i="2"/>
  <c r="CZ1001" i="2"/>
  <c r="CZ1002" i="2"/>
  <c r="CZ1003" i="2"/>
  <c r="CZ1004" i="2"/>
  <c r="G28" i="5"/>
  <c r="G27" i="5"/>
  <c r="G26" i="5"/>
  <c r="G25" i="5"/>
  <c r="G24" i="5"/>
  <c r="H28" i="5"/>
  <c r="H27" i="5"/>
  <c r="H26" i="5"/>
  <c r="H25" i="5"/>
  <c r="H24" i="5"/>
  <c r="Z5" i="2"/>
  <c r="AA5" i="2"/>
  <c r="Z6" i="2"/>
  <c r="AA6" i="2"/>
  <c r="Z7" i="2"/>
  <c r="AA7" i="2"/>
  <c r="Z8" i="2"/>
  <c r="AA8" i="2"/>
  <c r="Z9" i="2"/>
  <c r="AA9" i="2"/>
  <c r="Z10" i="2"/>
  <c r="AA10" i="2"/>
  <c r="Z11" i="2"/>
  <c r="AA11" i="2"/>
  <c r="Z12" i="2"/>
  <c r="AA12" i="2"/>
  <c r="Z13" i="2"/>
  <c r="AA13" i="2"/>
  <c r="Z14" i="2"/>
  <c r="AA14" i="2"/>
  <c r="Z15" i="2"/>
  <c r="AA15" i="2"/>
  <c r="Z16" i="2"/>
  <c r="AA16" i="2"/>
  <c r="Z17" i="2"/>
  <c r="AA17" i="2"/>
  <c r="Z18" i="2"/>
  <c r="AA18" i="2"/>
  <c r="Z19" i="2"/>
  <c r="AA19" i="2"/>
  <c r="Z20" i="2"/>
  <c r="AA20" i="2"/>
  <c r="Z21" i="2"/>
  <c r="AA21" i="2"/>
  <c r="Z22" i="2"/>
  <c r="AA22" i="2"/>
  <c r="Z23" i="2"/>
  <c r="AA23" i="2"/>
  <c r="Z24" i="2"/>
  <c r="AA24" i="2"/>
  <c r="Z25" i="2"/>
  <c r="AA25" i="2"/>
  <c r="Z26" i="2"/>
  <c r="AA26" i="2"/>
  <c r="Z27" i="2"/>
  <c r="AA27" i="2"/>
  <c r="Z28" i="2"/>
  <c r="AA28" i="2"/>
  <c r="Z29" i="2"/>
  <c r="AA29" i="2"/>
  <c r="Z30" i="2"/>
  <c r="AA30" i="2"/>
  <c r="Z31" i="2"/>
  <c r="AA31" i="2"/>
  <c r="Z32" i="2"/>
  <c r="AA32" i="2"/>
  <c r="Z33" i="2"/>
  <c r="AA33" i="2"/>
  <c r="Z34" i="2"/>
  <c r="AA34" i="2"/>
  <c r="Z35" i="2"/>
  <c r="AA35" i="2"/>
  <c r="Z36" i="2"/>
  <c r="AA36" i="2"/>
  <c r="Z37" i="2"/>
  <c r="AA37" i="2"/>
  <c r="Z38" i="2"/>
  <c r="AA38" i="2"/>
  <c r="Z39" i="2"/>
  <c r="AA39" i="2"/>
  <c r="Z40" i="2"/>
  <c r="AA40" i="2"/>
  <c r="Z41" i="2"/>
  <c r="AA41" i="2"/>
  <c r="Z42" i="2"/>
  <c r="AA42" i="2"/>
  <c r="Z43" i="2"/>
  <c r="AA43" i="2"/>
  <c r="Z44" i="2"/>
  <c r="AA44" i="2"/>
  <c r="Z45" i="2"/>
  <c r="AA45" i="2"/>
  <c r="Z46" i="2"/>
  <c r="AA46" i="2"/>
  <c r="Z47" i="2"/>
  <c r="AA47" i="2"/>
  <c r="Z48" i="2"/>
  <c r="AA48" i="2"/>
  <c r="Z49" i="2"/>
  <c r="AA49" i="2"/>
  <c r="Z50" i="2"/>
  <c r="AA50" i="2"/>
  <c r="Z51" i="2"/>
  <c r="AA51" i="2"/>
  <c r="Z52" i="2"/>
  <c r="AA52" i="2"/>
  <c r="Z53" i="2"/>
  <c r="AA53" i="2"/>
  <c r="Z54" i="2"/>
  <c r="AA54" i="2"/>
  <c r="Z55" i="2"/>
  <c r="AA55" i="2"/>
  <c r="Z56" i="2"/>
  <c r="AA56" i="2"/>
  <c r="Z57" i="2"/>
  <c r="AA57" i="2"/>
  <c r="Z58" i="2"/>
  <c r="AA58" i="2"/>
  <c r="Z59" i="2"/>
  <c r="AA59" i="2"/>
  <c r="Z60" i="2"/>
  <c r="AA60" i="2"/>
  <c r="Z61" i="2"/>
  <c r="AA61" i="2"/>
  <c r="Z62" i="2"/>
  <c r="AA62" i="2"/>
  <c r="Z63" i="2"/>
  <c r="AA63" i="2"/>
  <c r="Z64" i="2"/>
  <c r="AA64" i="2"/>
  <c r="Z65" i="2"/>
  <c r="AA65" i="2"/>
  <c r="Z66" i="2"/>
  <c r="AA66" i="2"/>
  <c r="Z67" i="2"/>
  <c r="AA67" i="2"/>
  <c r="Z68" i="2"/>
  <c r="AA68" i="2"/>
  <c r="Z69" i="2"/>
  <c r="AA69" i="2"/>
  <c r="Z70" i="2"/>
  <c r="AA70" i="2"/>
  <c r="Z71" i="2"/>
  <c r="AA71" i="2"/>
  <c r="Z72" i="2"/>
  <c r="AA72" i="2"/>
  <c r="Z73" i="2"/>
  <c r="AA73" i="2"/>
  <c r="Z74" i="2"/>
  <c r="AA74" i="2"/>
  <c r="Z75" i="2"/>
  <c r="AA75" i="2"/>
  <c r="Z76" i="2"/>
  <c r="AA76" i="2"/>
  <c r="Z77" i="2"/>
  <c r="AA77" i="2"/>
  <c r="Z78" i="2"/>
  <c r="AA78" i="2"/>
  <c r="Z79" i="2"/>
  <c r="AA79" i="2"/>
  <c r="Z80" i="2"/>
  <c r="AA80" i="2"/>
  <c r="Z81" i="2"/>
  <c r="AA81" i="2"/>
  <c r="Z82" i="2"/>
  <c r="AA82" i="2"/>
  <c r="Z83" i="2"/>
  <c r="AA83" i="2"/>
  <c r="Z84" i="2"/>
  <c r="AA84" i="2"/>
  <c r="Z85" i="2"/>
  <c r="AA85" i="2"/>
  <c r="Z86" i="2"/>
  <c r="AA86" i="2"/>
  <c r="Z87" i="2"/>
  <c r="AA87" i="2"/>
  <c r="Z88" i="2"/>
  <c r="AA88" i="2"/>
  <c r="Z89" i="2"/>
  <c r="AA89" i="2"/>
  <c r="Z90" i="2"/>
  <c r="AA90" i="2"/>
  <c r="Z91" i="2"/>
  <c r="AA91" i="2"/>
  <c r="Z92" i="2"/>
  <c r="AA92" i="2"/>
  <c r="Z93" i="2"/>
  <c r="AA93" i="2"/>
  <c r="Z94" i="2"/>
  <c r="AA94" i="2"/>
  <c r="Z95" i="2"/>
  <c r="AA95" i="2"/>
  <c r="Z96" i="2"/>
  <c r="AA96" i="2"/>
  <c r="Z97" i="2"/>
  <c r="AA97" i="2"/>
  <c r="Z98" i="2"/>
  <c r="AA98" i="2"/>
  <c r="Z99" i="2"/>
  <c r="AA99" i="2"/>
  <c r="Z100" i="2"/>
  <c r="AA100" i="2"/>
  <c r="Z101" i="2"/>
  <c r="AA101" i="2"/>
  <c r="Z102" i="2"/>
  <c r="AA102" i="2"/>
  <c r="Z103" i="2"/>
  <c r="AA103" i="2"/>
  <c r="Z104" i="2"/>
  <c r="AA104" i="2"/>
  <c r="Z105" i="2"/>
  <c r="AA105" i="2"/>
  <c r="Z106" i="2"/>
  <c r="AA106" i="2"/>
  <c r="Z107" i="2"/>
  <c r="AA107" i="2"/>
  <c r="Z108" i="2"/>
  <c r="AA108" i="2"/>
  <c r="Z109" i="2"/>
  <c r="AA109" i="2"/>
  <c r="Z110" i="2"/>
  <c r="AA110" i="2"/>
  <c r="Z111" i="2"/>
  <c r="AA111" i="2"/>
  <c r="Z112" i="2"/>
  <c r="AA112" i="2"/>
  <c r="Z113" i="2"/>
  <c r="AA113" i="2"/>
  <c r="Z114" i="2"/>
  <c r="AA114" i="2"/>
  <c r="Z115" i="2"/>
  <c r="AA115" i="2"/>
  <c r="Z116" i="2"/>
  <c r="AA116" i="2"/>
  <c r="Z117" i="2"/>
  <c r="AA117" i="2"/>
  <c r="Z118" i="2"/>
  <c r="AA118" i="2"/>
  <c r="Z119" i="2"/>
  <c r="AA119" i="2"/>
  <c r="Z120" i="2"/>
  <c r="AA120" i="2"/>
  <c r="Z121" i="2"/>
  <c r="AA121" i="2"/>
  <c r="Z122" i="2"/>
  <c r="AA122" i="2"/>
  <c r="Z123" i="2"/>
  <c r="AA123" i="2"/>
  <c r="Z124" i="2"/>
  <c r="AA124" i="2"/>
  <c r="Z125" i="2"/>
  <c r="AA125" i="2"/>
  <c r="Z126" i="2"/>
  <c r="AA126" i="2"/>
  <c r="Z127" i="2"/>
  <c r="AA127" i="2"/>
  <c r="Z128" i="2"/>
  <c r="AA128" i="2"/>
  <c r="Z129" i="2"/>
  <c r="AA129" i="2"/>
  <c r="Z130" i="2"/>
  <c r="AA130" i="2"/>
  <c r="Z131" i="2"/>
  <c r="AA131" i="2"/>
  <c r="Z132" i="2"/>
  <c r="AA132" i="2"/>
  <c r="Z133" i="2"/>
  <c r="AA133" i="2"/>
  <c r="Z134" i="2"/>
  <c r="AA134" i="2"/>
  <c r="Z135" i="2"/>
  <c r="AA135" i="2"/>
  <c r="Z136" i="2"/>
  <c r="AA136" i="2"/>
  <c r="Z137" i="2"/>
  <c r="AA137" i="2"/>
  <c r="Z138" i="2"/>
  <c r="AA138" i="2"/>
  <c r="Z139" i="2"/>
  <c r="AA139" i="2"/>
  <c r="Z140" i="2"/>
  <c r="AA140" i="2"/>
  <c r="Z141" i="2"/>
  <c r="AA141" i="2"/>
  <c r="Z142" i="2"/>
  <c r="AA142" i="2"/>
  <c r="Z143" i="2"/>
  <c r="AA143" i="2"/>
  <c r="Z144" i="2"/>
  <c r="AA144" i="2"/>
  <c r="Z145" i="2"/>
  <c r="AA145" i="2"/>
  <c r="Z146" i="2"/>
  <c r="AA146" i="2"/>
  <c r="Z147" i="2"/>
  <c r="AA147" i="2"/>
  <c r="Z148" i="2"/>
  <c r="AA148" i="2"/>
  <c r="Z149" i="2"/>
  <c r="AA149" i="2"/>
  <c r="Z150" i="2"/>
  <c r="AA150" i="2"/>
  <c r="Z151" i="2"/>
  <c r="AA151" i="2"/>
  <c r="Z152" i="2"/>
  <c r="AA152" i="2"/>
  <c r="Z153" i="2"/>
  <c r="AA153" i="2"/>
  <c r="Z154" i="2"/>
  <c r="AA154" i="2"/>
  <c r="Z155" i="2"/>
  <c r="AA155" i="2"/>
  <c r="Z156" i="2"/>
  <c r="AA156" i="2"/>
  <c r="Z157" i="2"/>
  <c r="AA157" i="2"/>
  <c r="Z158" i="2"/>
  <c r="AA158" i="2"/>
  <c r="Z159" i="2"/>
  <c r="AA159" i="2"/>
  <c r="Z160" i="2"/>
  <c r="AA160" i="2"/>
  <c r="Z161" i="2"/>
  <c r="AA161" i="2"/>
  <c r="Z162" i="2"/>
  <c r="AA162" i="2"/>
  <c r="Z163" i="2"/>
  <c r="AA163" i="2"/>
  <c r="Z164" i="2"/>
  <c r="AA164" i="2"/>
  <c r="Z165" i="2"/>
  <c r="AA165" i="2"/>
  <c r="Z166" i="2"/>
  <c r="AA166" i="2"/>
  <c r="Z167" i="2"/>
  <c r="AA167" i="2"/>
  <c r="Z168" i="2"/>
  <c r="AA168" i="2"/>
  <c r="Z169" i="2"/>
  <c r="AA169" i="2"/>
  <c r="Z170" i="2"/>
  <c r="AA170" i="2"/>
  <c r="Z171" i="2"/>
  <c r="AA171" i="2"/>
  <c r="Z172" i="2"/>
  <c r="AA172" i="2"/>
  <c r="Z173" i="2"/>
  <c r="AA173" i="2"/>
  <c r="Z174" i="2"/>
  <c r="AA174" i="2"/>
  <c r="Z175" i="2"/>
  <c r="AA175" i="2"/>
  <c r="Z176" i="2"/>
  <c r="AA176" i="2"/>
  <c r="Z177" i="2"/>
  <c r="AA177" i="2"/>
  <c r="Z178" i="2"/>
  <c r="AA178" i="2"/>
  <c r="Z179" i="2"/>
  <c r="AA179" i="2"/>
  <c r="Z180" i="2"/>
  <c r="AA180" i="2"/>
  <c r="Z181" i="2"/>
  <c r="AA181" i="2"/>
  <c r="Z182" i="2"/>
  <c r="AA182" i="2"/>
  <c r="Z183" i="2"/>
  <c r="AA183" i="2"/>
  <c r="Z184" i="2"/>
  <c r="AA184" i="2"/>
  <c r="Z185" i="2"/>
  <c r="AA185" i="2"/>
  <c r="Z186" i="2"/>
  <c r="AA186" i="2"/>
  <c r="Z187" i="2"/>
  <c r="AA187" i="2"/>
  <c r="Z188" i="2"/>
  <c r="AA188" i="2"/>
  <c r="Z189" i="2"/>
  <c r="AA189" i="2"/>
  <c r="Z190" i="2"/>
  <c r="AA190" i="2"/>
  <c r="Z191" i="2"/>
  <c r="AA191" i="2"/>
  <c r="Z192" i="2"/>
  <c r="AA192" i="2"/>
  <c r="Z193" i="2"/>
  <c r="AA193" i="2"/>
  <c r="Z194" i="2"/>
  <c r="AA194" i="2"/>
  <c r="Z195" i="2"/>
  <c r="AA195" i="2"/>
  <c r="Z196" i="2"/>
  <c r="AA196" i="2"/>
  <c r="Z197" i="2"/>
  <c r="AA197" i="2"/>
  <c r="Z198" i="2"/>
  <c r="AA198" i="2"/>
  <c r="Z199" i="2"/>
  <c r="AA199" i="2"/>
  <c r="Z200" i="2"/>
  <c r="AA200" i="2"/>
  <c r="Z201" i="2"/>
  <c r="AA201" i="2"/>
  <c r="Z202" i="2"/>
  <c r="AA202" i="2"/>
  <c r="Z203" i="2"/>
  <c r="AA203" i="2"/>
  <c r="Z204" i="2"/>
  <c r="AA204" i="2"/>
  <c r="Z205" i="2"/>
  <c r="AA205" i="2"/>
  <c r="Z206" i="2"/>
  <c r="AA206" i="2"/>
  <c r="Z207" i="2"/>
  <c r="AA207" i="2"/>
  <c r="Z208" i="2"/>
  <c r="AA208" i="2"/>
  <c r="Z209" i="2"/>
  <c r="AA209" i="2"/>
  <c r="Z210" i="2"/>
  <c r="AA210" i="2"/>
  <c r="Z211" i="2"/>
  <c r="AA211" i="2"/>
  <c r="Z212" i="2"/>
  <c r="AA212" i="2"/>
  <c r="Z213" i="2"/>
  <c r="AA213" i="2"/>
  <c r="Z214" i="2"/>
  <c r="AA214" i="2"/>
  <c r="Z215" i="2"/>
  <c r="AA215" i="2"/>
  <c r="Z216" i="2"/>
  <c r="AA216" i="2"/>
  <c r="Z217" i="2"/>
  <c r="AA217" i="2"/>
  <c r="Z218" i="2"/>
  <c r="AA218" i="2"/>
  <c r="Z219" i="2"/>
  <c r="AA219" i="2"/>
  <c r="Z220" i="2"/>
  <c r="AA220" i="2"/>
  <c r="Z221" i="2"/>
  <c r="AA221" i="2"/>
  <c r="Z222" i="2"/>
  <c r="AA222" i="2"/>
  <c r="Z223" i="2"/>
  <c r="AA223" i="2"/>
  <c r="Z224" i="2"/>
  <c r="AA224" i="2"/>
  <c r="Z225" i="2"/>
  <c r="AA225" i="2"/>
  <c r="Z226" i="2"/>
  <c r="AA226" i="2"/>
  <c r="Z227" i="2"/>
  <c r="AA227" i="2"/>
  <c r="Z228" i="2"/>
  <c r="AA228" i="2"/>
  <c r="Z229" i="2"/>
  <c r="AA229" i="2"/>
  <c r="Z230" i="2"/>
  <c r="AA230" i="2"/>
  <c r="Z231" i="2"/>
  <c r="AA231" i="2"/>
  <c r="Z232" i="2"/>
  <c r="AA232" i="2"/>
  <c r="Z233" i="2"/>
  <c r="AA233" i="2"/>
  <c r="Z234" i="2"/>
  <c r="AA234" i="2"/>
  <c r="Z235" i="2"/>
  <c r="AA235" i="2"/>
  <c r="Z236" i="2"/>
  <c r="AA236" i="2"/>
  <c r="Z237" i="2"/>
  <c r="AA237" i="2"/>
  <c r="Z238" i="2"/>
  <c r="AA238" i="2"/>
  <c r="Z239" i="2"/>
  <c r="AA239" i="2"/>
  <c r="Z240" i="2"/>
  <c r="AA240" i="2"/>
  <c r="Z241" i="2"/>
  <c r="AA241" i="2"/>
  <c r="Z242" i="2"/>
  <c r="AA242" i="2"/>
  <c r="Z243" i="2"/>
  <c r="AA243" i="2"/>
  <c r="Z244" i="2"/>
  <c r="AA244" i="2"/>
  <c r="Z245" i="2"/>
  <c r="AA245" i="2"/>
  <c r="Z246" i="2"/>
  <c r="AA246" i="2"/>
  <c r="Z247" i="2"/>
  <c r="AA247" i="2"/>
  <c r="Z248" i="2"/>
  <c r="AA248" i="2"/>
  <c r="Z249" i="2"/>
  <c r="AA249" i="2"/>
  <c r="Z250" i="2"/>
  <c r="AA250" i="2"/>
  <c r="Z251" i="2"/>
  <c r="AA251" i="2"/>
  <c r="Z252" i="2"/>
  <c r="AA252" i="2"/>
  <c r="Z253" i="2"/>
  <c r="AA253" i="2"/>
  <c r="Z254" i="2"/>
  <c r="AA254" i="2"/>
  <c r="Z255" i="2"/>
  <c r="AA255" i="2"/>
  <c r="Z256" i="2"/>
  <c r="AA256" i="2"/>
  <c r="Z257" i="2"/>
  <c r="AA257" i="2"/>
  <c r="Z258" i="2"/>
  <c r="AA258" i="2"/>
  <c r="Z259" i="2"/>
  <c r="AA259" i="2"/>
  <c r="Z260" i="2"/>
  <c r="AA260" i="2"/>
  <c r="Z261" i="2"/>
  <c r="AA261" i="2"/>
  <c r="Z262" i="2"/>
  <c r="AA262" i="2"/>
  <c r="Z263" i="2"/>
  <c r="AA263" i="2"/>
  <c r="Z264" i="2"/>
  <c r="AA264" i="2"/>
  <c r="Z265" i="2"/>
  <c r="AA265" i="2"/>
  <c r="Z266" i="2"/>
  <c r="AA266" i="2"/>
  <c r="Z267" i="2"/>
  <c r="AA267" i="2"/>
  <c r="Z268" i="2"/>
  <c r="AA268" i="2"/>
  <c r="Z269" i="2"/>
  <c r="AA269" i="2"/>
  <c r="Z270" i="2"/>
  <c r="AA270" i="2"/>
  <c r="Z271" i="2"/>
  <c r="AA271" i="2"/>
  <c r="Z272" i="2"/>
  <c r="AA272" i="2"/>
  <c r="Z273" i="2"/>
  <c r="AA273" i="2"/>
  <c r="Z274" i="2"/>
  <c r="AA274" i="2"/>
  <c r="Z275" i="2"/>
  <c r="AA275" i="2"/>
  <c r="Z276" i="2"/>
  <c r="AA276" i="2"/>
  <c r="Z277" i="2"/>
  <c r="AA277" i="2"/>
  <c r="Z278" i="2"/>
  <c r="AA278" i="2"/>
  <c r="Z279" i="2"/>
  <c r="AA279" i="2"/>
  <c r="Z280" i="2"/>
  <c r="AA280" i="2"/>
  <c r="Z281" i="2"/>
  <c r="AA281" i="2"/>
  <c r="Z282" i="2"/>
  <c r="AA282" i="2"/>
  <c r="Z283" i="2"/>
  <c r="AA283" i="2"/>
  <c r="Z284" i="2"/>
  <c r="AA284" i="2"/>
  <c r="Z285" i="2"/>
  <c r="AA285" i="2"/>
  <c r="Z286" i="2"/>
  <c r="AA286" i="2"/>
  <c r="Z287" i="2"/>
  <c r="AA287" i="2"/>
  <c r="Z288" i="2"/>
  <c r="AA288" i="2"/>
  <c r="Z289" i="2"/>
  <c r="AA289" i="2"/>
  <c r="Z290" i="2"/>
  <c r="AA290" i="2"/>
  <c r="Z291" i="2"/>
  <c r="AA291" i="2"/>
  <c r="Z292" i="2"/>
  <c r="AA292" i="2"/>
  <c r="Z293" i="2"/>
  <c r="AA293" i="2"/>
  <c r="Z294" i="2"/>
  <c r="AA294" i="2"/>
  <c r="Z295" i="2"/>
  <c r="AA295" i="2"/>
  <c r="Z296" i="2"/>
  <c r="AA296" i="2"/>
  <c r="Z297" i="2"/>
  <c r="AA297" i="2"/>
  <c r="Z298" i="2"/>
  <c r="AA298" i="2"/>
  <c r="Z299" i="2"/>
  <c r="AA299" i="2"/>
  <c r="Z300" i="2"/>
  <c r="AA300" i="2"/>
  <c r="Z301" i="2"/>
  <c r="AA301" i="2"/>
  <c r="Z302" i="2"/>
  <c r="AA302" i="2"/>
  <c r="Z303" i="2"/>
  <c r="AA303" i="2"/>
  <c r="Z304" i="2"/>
  <c r="AA304" i="2"/>
  <c r="Z305" i="2"/>
  <c r="AA305" i="2"/>
  <c r="Z306" i="2"/>
  <c r="AA306" i="2"/>
  <c r="Z307" i="2"/>
  <c r="AA307" i="2"/>
  <c r="Z308" i="2"/>
  <c r="AA308" i="2"/>
  <c r="Z309" i="2"/>
  <c r="AA309" i="2"/>
  <c r="Z310" i="2"/>
  <c r="AA310" i="2"/>
  <c r="Z311" i="2"/>
  <c r="AA311" i="2"/>
  <c r="Z312" i="2"/>
  <c r="AA312" i="2"/>
  <c r="Z313" i="2"/>
  <c r="AA313" i="2"/>
  <c r="Z314" i="2"/>
  <c r="AA314" i="2"/>
  <c r="Z315" i="2"/>
  <c r="AA315" i="2"/>
  <c r="Z316" i="2"/>
  <c r="AA316" i="2"/>
  <c r="Z317" i="2"/>
  <c r="AA317" i="2"/>
  <c r="Z318" i="2"/>
  <c r="AA318" i="2"/>
  <c r="Z319" i="2"/>
  <c r="AA319" i="2"/>
  <c r="Z320" i="2"/>
  <c r="AA320" i="2"/>
  <c r="Z321" i="2"/>
  <c r="AA321" i="2"/>
  <c r="Z322" i="2"/>
  <c r="AA322" i="2"/>
  <c r="Z323" i="2"/>
  <c r="AA323" i="2"/>
  <c r="Z324" i="2"/>
  <c r="AA324" i="2"/>
  <c r="Z325" i="2"/>
  <c r="AA325" i="2"/>
  <c r="Z326" i="2"/>
  <c r="AA326" i="2"/>
  <c r="Z327" i="2"/>
  <c r="AA327" i="2"/>
  <c r="Z328" i="2"/>
  <c r="AA328" i="2"/>
  <c r="Z329" i="2"/>
  <c r="AA329" i="2"/>
  <c r="Z330" i="2"/>
  <c r="AA330" i="2"/>
  <c r="Z331" i="2"/>
  <c r="AA331" i="2"/>
  <c r="Z332" i="2"/>
  <c r="AA332" i="2"/>
  <c r="Z333" i="2"/>
  <c r="AA333" i="2"/>
  <c r="Z334" i="2"/>
  <c r="AA334" i="2"/>
  <c r="Z335" i="2"/>
  <c r="AA335" i="2"/>
  <c r="Z336" i="2"/>
  <c r="AA336" i="2"/>
  <c r="Z337" i="2"/>
  <c r="AA337" i="2"/>
  <c r="Z338" i="2"/>
  <c r="AA338" i="2"/>
  <c r="Z339" i="2"/>
  <c r="AA339" i="2"/>
  <c r="Z340" i="2"/>
  <c r="AA340" i="2"/>
  <c r="Z341" i="2"/>
  <c r="AA341" i="2"/>
  <c r="Z342" i="2"/>
  <c r="AA342" i="2"/>
  <c r="Z343" i="2"/>
  <c r="AA343" i="2"/>
  <c r="Z344" i="2"/>
  <c r="AA344" i="2"/>
  <c r="Z345" i="2"/>
  <c r="AA345" i="2"/>
  <c r="Z346" i="2"/>
  <c r="AA346" i="2"/>
  <c r="Z347" i="2"/>
  <c r="AA347" i="2"/>
  <c r="Z348" i="2"/>
  <c r="AA348" i="2"/>
  <c r="Z349" i="2"/>
  <c r="AA349" i="2"/>
  <c r="Z350" i="2"/>
  <c r="AA350" i="2"/>
  <c r="Z351" i="2"/>
  <c r="AA351" i="2"/>
  <c r="Z352" i="2"/>
  <c r="AA352" i="2"/>
  <c r="Z353" i="2"/>
  <c r="AA353" i="2"/>
  <c r="Z354" i="2"/>
  <c r="AA354" i="2"/>
  <c r="Z355" i="2"/>
  <c r="AA355" i="2"/>
  <c r="Z356" i="2"/>
  <c r="AA356" i="2"/>
  <c r="Z357" i="2"/>
  <c r="AA357" i="2"/>
  <c r="Z358" i="2"/>
  <c r="AA358" i="2"/>
  <c r="Z359" i="2"/>
  <c r="AA359" i="2"/>
  <c r="Z360" i="2"/>
  <c r="AA360" i="2"/>
  <c r="Z361" i="2"/>
  <c r="AA361" i="2"/>
  <c r="Z362" i="2"/>
  <c r="AA362" i="2"/>
  <c r="Z363" i="2"/>
  <c r="AA363" i="2"/>
  <c r="Z364" i="2"/>
  <c r="AA364" i="2"/>
  <c r="Z365" i="2"/>
  <c r="AA365" i="2"/>
  <c r="Z366" i="2"/>
  <c r="AA366" i="2"/>
  <c r="Z367" i="2"/>
  <c r="AA367" i="2"/>
  <c r="Z368" i="2"/>
  <c r="AA368" i="2"/>
  <c r="Z369" i="2"/>
  <c r="AA369" i="2"/>
  <c r="Z370" i="2"/>
  <c r="AA370" i="2"/>
  <c r="Z371" i="2"/>
  <c r="AA371" i="2"/>
  <c r="Z372" i="2"/>
  <c r="AA372" i="2"/>
  <c r="Z373" i="2"/>
  <c r="AA373" i="2"/>
  <c r="Z374" i="2"/>
  <c r="AA374" i="2"/>
  <c r="Z375" i="2"/>
  <c r="AA375" i="2"/>
  <c r="Z376" i="2"/>
  <c r="AA376" i="2"/>
  <c r="Z377" i="2"/>
  <c r="AA377" i="2"/>
  <c r="Z378" i="2"/>
  <c r="AA378" i="2"/>
  <c r="Z379" i="2"/>
  <c r="AA379" i="2"/>
  <c r="Z380" i="2"/>
  <c r="AA380" i="2"/>
  <c r="Z381" i="2"/>
  <c r="AA381" i="2"/>
  <c r="Z382" i="2"/>
  <c r="AA382" i="2"/>
  <c r="Z383" i="2"/>
  <c r="AA383" i="2"/>
  <c r="Z384" i="2"/>
  <c r="AA384" i="2"/>
  <c r="Z385" i="2"/>
  <c r="AA385" i="2"/>
  <c r="Z386" i="2"/>
  <c r="AA386" i="2"/>
  <c r="Z387" i="2"/>
  <c r="AA387" i="2"/>
  <c r="Z388" i="2"/>
  <c r="AA388" i="2"/>
  <c r="Z389" i="2"/>
  <c r="AA389" i="2"/>
  <c r="Z390" i="2"/>
  <c r="AA390" i="2"/>
  <c r="Z391" i="2"/>
  <c r="AA391" i="2"/>
  <c r="Z392" i="2"/>
  <c r="AA392" i="2"/>
  <c r="Z393" i="2"/>
  <c r="AA393" i="2"/>
  <c r="Z394" i="2"/>
  <c r="AA394" i="2"/>
  <c r="Z395" i="2"/>
  <c r="AA395" i="2"/>
  <c r="Z396" i="2"/>
  <c r="AA396" i="2"/>
  <c r="Z397" i="2"/>
  <c r="AA397" i="2"/>
  <c r="Z398" i="2"/>
  <c r="AA398" i="2"/>
  <c r="Z399" i="2"/>
  <c r="AA399" i="2"/>
  <c r="Z400" i="2"/>
  <c r="AA400" i="2"/>
  <c r="Z401" i="2"/>
  <c r="AA401" i="2"/>
  <c r="Z402" i="2"/>
  <c r="AA402" i="2"/>
  <c r="Z403" i="2"/>
  <c r="AA403" i="2"/>
  <c r="Z404" i="2"/>
  <c r="AA404" i="2"/>
  <c r="Z405" i="2"/>
  <c r="AA405" i="2"/>
  <c r="Z406" i="2"/>
  <c r="AA406" i="2"/>
  <c r="Z407" i="2"/>
  <c r="AA407" i="2"/>
  <c r="Z408" i="2"/>
  <c r="AA408" i="2"/>
  <c r="Z409" i="2"/>
  <c r="AA409" i="2"/>
  <c r="Z410" i="2"/>
  <c r="AA410" i="2"/>
  <c r="Z411" i="2"/>
  <c r="AA411" i="2"/>
  <c r="Z412" i="2"/>
  <c r="AA412" i="2"/>
  <c r="Z413" i="2"/>
  <c r="AA413" i="2"/>
  <c r="Z414" i="2"/>
  <c r="AA414" i="2"/>
  <c r="Z415" i="2"/>
  <c r="AA415" i="2"/>
  <c r="Z416" i="2"/>
  <c r="AA416" i="2"/>
  <c r="Z417" i="2"/>
  <c r="AA417" i="2"/>
  <c r="Z418" i="2"/>
  <c r="AA418" i="2"/>
  <c r="Z419" i="2"/>
  <c r="AA419" i="2"/>
  <c r="Z420" i="2"/>
  <c r="AA420" i="2"/>
  <c r="Z421" i="2"/>
  <c r="AA421" i="2"/>
  <c r="Z422" i="2"/>
  <c r="AA422" i="2"/>
  <c r="Z423" i="2"/>
  <c r="AA423" i="2"/>
  <c r="Z424" i="2"/>
  <c r="AA424" i="2"/>
  <c r="Z425" i="2"/>
  <c r="AA425" i="2"/>
  <c r="Z426" i="2"/>
  <c r="AA426" i="2"/>
  <c r="Z427" i="2"/>
  <c r="AA427" i="2"/>
  <c r="Z428" i="2"/>
  <c r="AA428" i="2"/>
  <c r="Z429" i="2"/>
  <c r="AA429" i="2"/>
  <c r="Z430" i="2"/>
  <c r="AA430" i="2"/>
  <c r="Z431" i="2"/>
  <c r="AA431" i="2"/>
  <c r="Z432" i="2"/>
  <c r="AA432" i="2"/>
  <c r="Z433" i="2"/>
  <c r="AA433" i="2"/>
  <c r="Z434" i="2"/>
  <c r="AA434" i="2"/>
  <c r="Z435" i="2"/>
  <c r="AA435" i="2"/>
  <c r="Z436" i="2"/>
  <c r="AA436" i="2"/>
  <c r="Z437" i="2"/>
  <c r="AA437" i="2"/>
  <c r="Z438" i="2"/>
  <c r="AA438" i="2"/>
  <c r="Z439" i="2"/>
  <c r="AA439" i="2"/>
  <c r="Z440" i="2"/>
  <c r="AA440" i="2"/>
  <c r="Z441" i="2"/>
  <c r="AA441" i="2"/>
  <c r="Z442" i="2"/>
  <c r="AA442" i="2"/>
  <c r="Z443" i="2"/>
  <c r="AA443" i="2"/>
  <c r="Z444" i="2"/>
  <c r="AA444" i="2"/>
  <c r="Z445" i="2"/>
  <c r="AA445" i="2"/>
  <c r="Z446" i="2"/>
  <c r="AA446" i="2"/>
  <c r="Z447" i="2"/>
  <c r="AA447" i="2"/>
  <c r="Z448" i="2"/>
  <c r="AA448" i="2"/>
  <c r="Z449" i="2"/>
  <c r="AA449" i="2"/>
  <c r="Z450" i="2"/>
  <c r="AA450" i="2"/>
  <c r="Z451" i="2"/>
  <c r="AA451" i="2"/>
  <c r="Z452" i="2"/>
  <c r="AA452" i="2"/>
  <c r="Z453" i="2"/>
  <c r="AA453" i="2"/>
  <c r="Z454" i="2"/>
  <c r="AA454" i="2"/>
  <c r="Z455" i="2"/>
  <c r="AA455" i="2"/>
  <c r="Z456" i="2"/>
  <c r="AA456" i="2"/>
  <c r="Z457" i="2"/>
  <c r="AA457" i="2"/>
  <c r="Z458" i="2"/>
  <c r="AA458" i="2"/>
  <c r="Z459" i="2"/>
  <c r="AA459" i="2"/>
  <c r="Z460" i="2"/>
  <c r="AA460" i="2"/>
  <c r="Z461" i="2"/>
  <c r="AA461" i="2"/>
  <c r="Z462" i="2"/>
  <c r="AA462" i="2"/>
  <c r="Z463" i="2"/>
  <c r="AA463" i="2"/>
  <c r="Z464" i="2"/>
  <c r="AA464" i="2"/>
  <c r="Z465" i="2"/>
  <c r="AA465" i="2"/>
  <c r="Z466" i="2"/>
  <c r="AA466" i="2"/>
  <c r="Z467" i="2"/>
  <c r="AA467" i="2"/>
  <c r="Z468" i="2"/>
  <c r="AA468" i="2"/>
  <c r="Z469" i="2"/>
  <c r="AA469" i="2"/>
  <c r="Z470" i="2"/>
  <c r="AA470" i="2"/>
  <c r="Z471" i="2"/>
  <c r="AA471" i="2"/>
  <c r="Z472" i="2"/>
  <c r="AA472" i="2"/>
  <c r="Z473" i="2"/>
  <c r="AA473" i="2"/>
  <c r="Z474" i="2"/>
  <c r="AA474" i="2"/>
  <c r="Z475" i="2"/>
  <c r="AA475" i="2"/>
  <c r="Z476" i="2"/>
  <c r="AA476" i="2"/>
  <c r="Z477" i="2"/>
  <c r="AA477" i="2"/>
  <c r="Z478" i="2"/>
  <c r="AA478" i="2"/>
  <c r="Z479" i="2"/>
  <c r="AA479" i="2"/>
  <c r="Z480" i="2"/>
  <c r="AA480" i="2"/>
  <c r="Z481" i="2"/>
  <c r="AA481" i="2"/>
  <c r="Z482" i="2"/>
  <c r="AA482" i="2"/>
  <c r="Z483" i="2"/>
  <c r="AA483" i="2"/>
  <c r="Z484" i="2"/>
  <c r="AA484" i="2"/>
  <c r="Z485" i="2"/>
  <c r="AA485" i="2"/>
  <c r="Z486" i="2"/>
  <c r="AA486" i="2"/>
  <c r="Z487" i="2"/>
  <c r="AA487" i="2"/>
  <c r="Z488" i="2"/>
  <c r="AA488" i="2"/>
  <c r="Z489" i="2"/>
  <c r="AA489" i="2"/>
  <c r="Z490" i="2"/>
  <c r="AA490" i="2"/>
  <c r="Z491" i="2"/>
  <c r="AA491" i="2"/>
  <c r="Z492" i="2"/>
  <c r="AA492" i="2"/>
  <c r="Z493" i="2"/>
  <c r="AA493" i="2"/>
  <c r="Z494" i="2"/>
  <c r="AA494" i="2"/>
  <c r="Z495" i="2"/>
  <c r="AA495" i="2"/>
  <c r="Z496" i="2"/>
  <c r="AA496" i="2"/>
  <c r="Z497" i="2"/>
  <c r="AA497" i="2"/>
  <c r="Z498" i="2"/>
  <c r="AA498" i="2"/>
  <c r="Z499" i="2"/>
  <c r="AA499" i="2"/>
  <c r="Z500" i="2"/>
  <c r="AA500" i="2"/>
  <c r="Z501" i="2"/>
  <c r="AA501" i="2"/>
  <c r="Z502" i="2"/>
  <c r="AA502" i="2"/>
  <c r="Z503" i="2"/>
  <c r="AA503" i="2"/>
  <c r="Z504" i="2"/>
  <c r="AA504" i="2"/>
  <c r="Z505" i="2"/>
  <c r="AA505" i="2"/>
  <c r="Z506" i="2"/>
  <c r="AA506" i="2"/>
  <c r="Z507" i="2"/>
  <c r="AA507" i="2"/>
  <c r="Z508" i="2"/>
  <c r="AA508" i="2"/>
  <c r="Z509" i="2"/>
  <c r="AA509" i="2"/>
  <c r="Z510" i="2"/>
  <c r="AA510" i="2"/>
  <c r="Z511" i="2"/>
  <c r="AA511" i="2"/>
  <c r="Z512" i="2"/>
  <c r="AA512" i="2"/>
  <c r="Z513" i="2"/>
  <c r="AA513" i="2"/>
  <c r="Z514" i="2"/>
  <c r="AA514" i="2"/>
  <c r="Z515" i="2"/>
  <c r="AA515" i="2"/>
  <c r="Z516" i="2"/>
  <c r="AA516" i="2"/>
  <c r="Z517" i="2"/>
  <c r="AA517" i="2"/>
  <c r="Z518" i="2"/>
  <c r="AA518" i="2"/>
  <c r="Z519" i="2"/>
  <c r="AA519" i="2"/>
  <c r="Z520" i="2"/>
  <c r="AA520" i="2"/>
  <c r="Z521" i="2"/>
  <c r="AA521" i="2"/>
  <c r="Z522" i="2"/>
  <c r="AA522" i="2"/>
  <c r="Z523" i="2"/>
  <c r="AA523" i="2"/>
  <c r="Z524" i="2"/>
  <c r="AA524" i="2"/>
  <c r="Z525" i="2"/>
  <c r="AA525" i="2"/>
  <c r="Z526" i="2"/>
  <c r="AA526" i="2"/>
  <c r="Z527" i="2"/>
  <c r="AA527" i="2"/>
  <c r="Z528" i="2"/>
  <c r="AA528" i="2"/>
  <c r="Z529" i="2"/>
  <c r="AA529" i="2"/>
  <c r="Z530" i="2"/>
  <c r="AA530" i="2"/>
  <c r="Z531" i="2"/>
  <c r="AA531" i="2"/>
  <c r="Z532" i="2"/>
  <c r="AA532" i="2"/>
  <c r="Z533" i="2"/>
  <c r="AA533" i="2"/>
  <c r="Z534" i="2"/>
  <c r="AA534" i="2"/>
  <c r="Z535" i="2"/>
  <c r="AA535" i="2"/>
  <c r="Z536" i="2"/>
  <c r="AA536" i="2"/>
  <c r="Z537" i="2"/>
  <c r="AA537" i="2"/>
  <c r="Z538" i="2"/>
  <c r="AA538" i="2"/>
  <c r="Z539" i="2"/>
  <c r="AA539" i="2"/>
  <c r="Z540" i="2"/>
  <c r="AA540" i="2"/>
  <c r="Z541" i="2"/>
  <c r="AA541" i="2"/>
  <c r="Z542" i="2"/>
  <c r="AA542" i="2"/>
  <c r="Z543" i="2"/>
  <c r="AA543" i="2"/>
  <c r="Z544" i="2"/>
  <c r="AA544" i="2"/>
  <c r="Z545" i="2"/>
  <c r="AA545" i="2"/>
  <c r="Z546" i="2"/>
  <c r="AA546" i="2"/>
  <c r="Z547" i="2"/>
  <c r="AA547" i="2"/>
  <c r="Z548" i="2"/>
  <c r="AA548" i="2"/>
  <c r="Z549" i="2"/>
  <c r="AA549" i="2"/>
  <c r="Z550" i="2"/>
  <c r="AA550" i="2"/>
  <c r="Z551" i="2"/>
  <c r="AA551" i="2"/>
  <c r="Z552" i="2"/>
  <c r="AA552" i="2"/>
  <c r="Z553" i="2"/>
  <c r="AA553" i="2"/>
  <c r="Z554" i="2"/>
  <c r="AA554" i="2"/>
  <c r="Z555" i="2"/>
  <c r="AA555" i="2"/>
  <c r="Z556" i="2"/>
  <c r="AA556" i="2"/>
  <c r="Z557" i="2"/>
  <c r="AA557" i="2"/>
  <c r="Z558" i="2"/>
  <c r="AA558" i="2"/>
  <c r="Z559" i="2"/>
  <c r="AA559" i="2"/>
  <c r="Z560" i="2"/>
  <c r="AA560" i="2"/>
  <c r="Z561" i="2"/>
  <c r="AA561" i="2"/>
  <c r="Z562" i="2"/>
  <c r="AA562" i="2"/>
  <c r="Z563" i="2"/>
  <c r="AA563" i="2"/>
  <c r="Z564" i="2"/>
  <c r="AA564" i="2"/>
  <c r="Z565" i="2"/>
  <c r="AA565" i="2"/>
  <c r="Z566" i="2"/>
  <c r="AA566" i="2"/>
  <c r="Z567" i="2"/>
  <c r="AA567" i="2"/>
  <c r="Z568" i="2"/>
  <c r="AA568" i="2"/>
  <c r="Z569" i="2"/>
  <c r="AA569" i="2"/>
  <c r="Z570" i="2"/>
  <c r="AA570" i="2"/>
  <c r="Z571" i="2"/>
  <c r="AA571" i="2"/>
  <c r="Z572" i="2"/>
  <c r="AA572" i="2"/>
  <c r="Z573" i="2"/>
  <c r="AA573" i="2"/>
  <c r="Z574" i="2"/>
  <c r="AA574" i="2"/>
  <c r="Z575" i="2"/>
  <c r="AA575" i="2"/>
  <c r="Z576" i="2"/>
  <c r="AA576" i="2"/>
  <c r="Z577" i="2"/>
  <c r="AA577" i="2"/>
  <c r="Z578" i="2"/>
  <c r="AA578" i="2"/>
  <c r="Z579" i="2"/>
  <c r="AA579" i="2"/>
  <c r="Z580" i="2"/>
  <c r="AA580" i="2"/>
  <c r="Z581" i="2"/>
  <c r="AA581" i="2"/>
  <c r="Z582" i="2"/>
  <c r="AA582" i="2"/>
  <c r="Z583" i="2"/>
  <c r="AA583" i="2"/>
  <c r="Z584" i="2"/>
  <c r="AA584" i="2"/>
  <c r="Z585" i="2"/>
  <c r="AA585" i="2"/>
  <c r="Z586" i="2"/>
  <c r="AA586" i="2"/>
  <c r="Z587" i="2"/>
  <c r="AA587" i="2"/>
  <c r="Z588" i="2"/>
  <c r="AA588" i="2"/>
  <c r="Z589" i="2"/>
  <c r="AA589" i="2"/>
  <c r="Z590" i="2"/>
  <c r="AA590" i="2"/>
  <c r="Z591" i="2"/>
  <c r="AA591" i="2"/>
  <c r="Z592" i="2"/>
  <c r="AA592" i="2"/>
  <c r="Z593" i="2"/>
  <c r="AA593" i="2"/>
  <c r="Z594" i="2"/>
  <c r="AA594" i="2"/>
  <c r="Z595" i="2"/>
  <c r="AA595" i="2"/>
  <c r="Z596" i="2"/>
  <c r="AA596" i="2"/>
  <c r="Z597" i="2"/>
  <c r="AA597" i="2"/>
  <c r="Z598" i="2"/>
  <c r="AA598" i="2"/>
  <c r="Z599" i="2"/>
  <c r="AA599" i="2"/>
  <c r="Z600" i="2"/>
  <c r="AA600" i="2"/>
  <c r="Z601" i="2"/>
  <c r="AA601" i="2"/>
  <c r="Z602" i="2"/>
  <c r="AA602" i="2"/>
  <c r="Z603" i="2"/>
  <c r="AA603" i="2"/>
  <c r="Z604" i="2"/>
  <c r="AA604" i="2"/>
  <c r="Z605" i="2"/>
  <c r="AA605" i="2"/>
  <c r="Z606" i="2"/>
  <c r="AA606" i="2"/>
  <c r="Z607" i="2"/>
  <c r="AA607" i="2"/>
  <c r="Z608" i="2"/>
  <c r="AA608" i="2"/>
  <c r="Z609" i="2"/>
  <c r="AA609" i="2"/>
  <c r="Z610" i="2"/>
  <c r="AA610" i="2"/>
  <c r="Z611" i="2"/>
  <c r="AA611" i="2"/>
  <c r="Z612" i="2"/>
  <c r="AA612" i="2"/>
  <c r="Z613" i="2"/>
  <c r="AA613" i="2"/>
  <c r="Z614" i="2"/>
  <c r="AA614" i="2"/>
  <c r="Z615" i="2"/>
  <c r="AA615" i="2"/>
  <c r="Z616" i="2"/>
  <c r="AA616" i="2"/>
  <c r="Z617" i="2"/>
  <c r="AA617" i="2"/>
  <c r="Z618" i="2"/>
  <c r="AA618" i="2"/>
  <c r="Z619" i="2"/>
  <c r="AA619" i="2"/>
  <c r="Z620" i="2"/>
  <c r="AA620" i="2"/>
  <c r="Z621" i="2"/>
  <c r="AA621" i="2"/>
  <c r="Z622" i="2"/>
  <c r="AA622" i="2"/>
  <c r="Z623" i="2"/>
  <c r="AA623" i="2"/>
  <c r="Z624" i="2"/>
  <c r="AA624" i="2"/>
  <c r="Z625" i="2"/>
  <c r="AA625" i="2"/>
  <c r="Z626" i="2"/>
  <c r="AA626" i="2"/>
  <c r="Z627" i="2"/>
  <c r="AA627" i="2"/>
  <c r="Z628" i="2"/>
  <c r="AA628" i="2"/>
  <c r="Z629" i="2"/>
  <c r="AA629" i="2"/>
  <c r="Z630" i="2"/>
  <c r="AA630" i="2"/>
  <c r="Z631" i="2"/>
  <c r="AA631" i="2"/>
  <c r="Z632" i="2"/>
  <c r="AA632" i="2"/>
  <c r="Z633" i="2"/>
  <c r="AA633" i="2"/>
  <c r="Z634" i="2"/>
  <c r="AA634" i="2"/>
  <c r="Z635" i="2"/>
  <c r="AA635" i="2"/>
  <c r="Z636" i="2"/>
  <c r="AA636" i="2"/>
  <c r="Z637" i="2"/>
  <c r="AA637" i="2"/>
  <c r="Z638" i="2"/>
  <c r="AA638" i="2"/>
  <c r="Z639" i="2"/>
  <c r="AA639" i="2"/>
  <c r="Z640" i="2"/>
  <c r="AA640" i="2"/>
  <c r="Z641" i="2"/>
  <c r="AA641" i="2"/>
  <c r="Z642" i="2"/>
  <c r="AA642" i="2"/>
  <c r="Z643" i="2"/>
  <c r="AA643" i="2"/>
  <c r="Z644" i="2"/>
  <c r="AA644" i="2"/>
  <c r="Z645" i="2"/>
  <c r="AA645" i="2"/>
  <c r="Z646" i="2"/>
  <c r="AA646" i="2"/>
  <c r="Z647" i="2"/>
  <c r="AA647" i="2"/>
  <c r="Z648" i="2"/>
  <c r="AA648" i="2"/>
  <c r="Z649" i="2"/>
  <c r="AA649" i="2"/>
  <c r="Z650" i="2"/>
  <c r="AA650" i="2"/>
  <c r="Z651" i="2"/>
  <c r="AA651" i="2"/>
  <c r="Z652" i="2"/>
  <c r="AA652" i="2"/>
  <c r="Z653" i="2"/>
  <c r="AA653" i="2"/>
  <c r="Z654" i="2"/>
  <c r="AA654" i="2"/>
  <c r="Z655" i="2"/>
  <c r="AA655" i="2"/>
  <c r="Z656" i="2"/>
  <c r="AA656" i="2"/>
  <c r="Z657" i="2"/>
  <c r="AA657" i="2"/>
  <c r="Z658" i="2"/>
  <c r="AA658" i="2"/>
  <c r="Z659" i="2"/>
  <c r="AA659" i="2"/>
  <c r="Z660" i="2"/>
  <c r="AA660" i="2"/>
  <c r="Z661" i="2"/>
  <c r="AA661" i="2"/>
  <c r="Z662" i="2"/>
  <c r="AA662" i="2"/>
  <c r="Z663" i="2"/>
  <c r="AA663" i="2"/>
  <c r="Z664" i="2"/>
  <c r="AA664" i="2"/>
  <c r="Z665" i="2"/>
  <c r="AA665" i="2"/>
  <c r="Z666" i="2"/>
  <c r="AA666" i="2"/>
  <c r="Z667" i="2"/>
  <c r="AA667" i="2"/>
  <c r="Z668" i="2"/>
  <c r="AA668" i="2"/>
  <c r="Z669" i="2"/>
  <c r="AA669" i="2"/>
  <c r="Z670" i="2"/>
  <c r="AA670" i="2"/>
  <c r="Z671" i="2"/>
  <c r="AA671" i="2"/>
  <c r="Z672" i="2"/>
  <c r="AA672" i="2"/>
  <c r="Z673" i="2"/>
  <c r="AA673" i="2"/>
  <c r="Z674" i="2"/>
  <c r="AA674" i="2"/>
  <c r="Z675" i="2"/>
  <c r="AA675" i="2"/>
  <c r="Z676" i="2"/>
  <c r="AA676" i="2"/>
  <c r="Z677" i="2"/>
  <c r="AA677" i="2"/>
  <c r="Z678" i="2"/>
  <c r="AA678" i="2"/>
  <c r="Z679" i="2"/>
  <c r="AA679" i="2"/>
  <c r="Z680" i="2"/>
  <c r="AA680" i="2"/>
  <c r="Z681" i="2"/>
  <c r="AA681" i="2"/>
  <c r="Z682" i="2"/>
  <c r="AA682" i="2"/>
  <c r="Z683" i="2"/>
  <c r="AA683" i="2"/>
  <c r="Z684" i="2"/>
  <c r="AA684" i="2"/>
  <c r="Z685" i="2"/>
  <c r="AA685" i="2"/>
  <c r="Z686" i="2"/>
  <c r="AA686" i="2"/>
  <c r="Z687" i="2"/>
  <c r="AA687" i="2"/>
  <c r="Z688" i="2"/>
  <c r="AA688" i="2"/>
  <c r="Z689" i="2"/>
  <c r="AA689" i="2"/>
  <c r="Z690" i="2"/>
  <c r="AA690" i="2"/>
  <c r="Z691" i="2"/>
  <c r="AA691" i="2"/>
  <c r="Z692" i="2"/>
  <c r="AA692" i="2"/>
  <c r="Z693" i="2"/>
  <c r="AA693" i="2"/>
  <c r="Z694" i="2"/>
  <c r="AA694" i="2"/>
  <c r="Z695" i="2"/>
  <c r="AA695" i="2"/>
  <c r="Z696" i="2"/>
  <c r="AA696" i="2"/>
  <c r="Z697" i="2"/>
  <c r="AA697" i="2"/>
  <c r="Z698" i="2"/>
  <c r="AA698" i="2"/>
  <c r="Z699" i="2"/>
  <c r="AA699" i="2"/>
  <c r="Z700" i="2"/>
  <c r="AA700" i="2"/>
  <c r="Z701" i="2"/>
  <c r="AA701" i="2"/>
  <c r="Z702" i="2"/>
  <c r="AA702" i="2"/>
  <c r="Z703" i="2"/>
  <c r="AA703" i="2"/>
  <c r="Z704" i="2"/>
  <c r="AA704" i="2"/>
  <c r="Z705" i="2"/>
  <c r="AA705" i="2"/>
  <c r="Z706" i="2"/>
  <c r="AA706" i="2"/>
  <c r="Z707" i="2"/>
  <c r="AA707" i="2"/>
  <c r="Z708" i="2"/>
  <c r="AA708" i="2"/>
  <c r="Z709" i="2"/>
  <c r="AA709" i="2"/>
  <c r="Z710" i="2"/>
  <c r="AA710" i="2"/>
  <c r="Z711" i="2"/>
  <c r="AA711" i="2"/>
  <c r="Z712" i="2"/>
  <c r="AA712" i="2"/>
  <c r="Z713" i="2"/>
  <c r="AA713" i="2"/>
  <c r="Z714" i="2"/>
  <c r="AA714" i="2"/>
  <c r="Z715" i="2"/>
  <c r="AA715" i="2"/>
  <c r="Z716" i="2"/>
  <c r="AA716" i="2"/>
  <c r="Z717" i="2"/>
  <c r="AA717" i="2"/>
  <c r="Z718" i="2"/>
  <c r="AA718" i="2"/>
  <c r="Z719" i="2"/>
  <c r="AA719" i="2"/>
  <c r="Z720" i="2"/>
  <c r="AA720" i="2"/>
  <c r="Z721" i="2"/>
  <c r="AA721" i="2"/>
  <c r="Z722" i="2"/>
  <c r="AA722" i="2"/>
  <c r="Z723" i="2"/>
  <c r="AA723" i="2"/>
  <c r="Z724" i="2"/>
  <c r="AA724" i="2"/>
  <c r="Z725" i="2"/>
  <c r="AA725" i="2"/>
  <c r="Z726" i="2"/>
  <c r="AA726" i="2"/>
  <c r="Z727" i="2"/>
  <c r="AA727" i="2"/>
  <c r="Z728" i="2"/>
  <c r="AA728" i="2"/>
  <c r="Z729" i="2"/>
  <c r="AA729" i="2"/>
  <c r="Z730" i="2"/>
  <c r="AA730" i="2"/>
  <c r="Z731" i="2"/>
  <c r="AA731" i="2"/>
  <c r="Z732" i="2"/>
  <c r="AA732" i="2"/>
  <c r="Z733" i="2"/>
  <c r="AA733" i="2"/>
  <c r="Z734" i="2"/>
  <c r="AA734" i="2"/>
  <c r="Z735" i="2"/>
  <c r="AA735" i="2"/>
  <c r="Z736" i="2"/>
  <c r="AA736" i="2"/>
  <c r="Z737" i="2"/>
  <c r="AA737" i="2"/>
  <c r="Z738" i="2"/>
  <c r="AA738" i="2"/>
  <c r="Z739" i="2"/>
  <c r="AA739" i="2"/>
  <c r="Z740" i="2"/>
  <c r="AA740" i="2"/>
  <c r="Z741" i="2"/>
  <c r="AA741" i="2"/>
  <c r="Z742" i="2"/>
  <c r="AA742" i="2"/>
  <c r="Z743" i="2"/>
  <c r="AA743" i="2"/>
  <c r="Z744" i="2"/>
  <c r="AA744" i="2"/>
  <c r="Z745" i="2"/>
  <c r="AA745" i="2"/>
  <c r="Z746" i="2"/>
  <c r="AA746" i="2"/>
  <c r="Z747" i="2"/>
  <c r="AA747" i="2"/>
  <c r="Z748" i="2"/>
  <c r="AA748" i="2"/>
  <c r="Z749" i="2"/>
  <c r="AA749" i="2"/>
  <c r="Z750" i="2"/>
  <c r="AA750" i="2"/>
  <c r="Z751" i="2"/>
  <c r="AA751" i="2"/>
  <c r="Z752" i="2"/>
  <c r="AA752" i="2"/>
  <c r="Z753" i="2"/>
  <c r="AA753" i="2"/>
  <c r="Z754" i="2"/>
  <c r="AA754" i="2"/>
  <c r="Z755" i="2"/>
  <c r="AA755" i="2"/>
  <c r="Z756" i="2"/>
  <c r="AA756" i="2"/>
  <c r="Z757" i="2"/>
  <c r="AA757" i="2"/>
  <c r="Z758" i="2"/>
  <c r="AA758" i="2"/>
  <c r="Z759" i="2"/>
  <c r="AA759" i="2"/>
  <c r="Z760" i="2"/>
  <c r="AA760" i="2"/>
  <c r="Z761" i="2"/>
  <c r="AA761" i="2"/>
  <c r="Z762" i="2"/>
  <c r="AA762" i="2"/>
  <c r="Z763" i="2"/>
  <c r="AA763" i="2"/>
  <c r="Z764" i="2"/>
  <c r="AA764" i="2"/>
  <c r="Z765" i="2"/>
  <c r="AA765" i="2"/>
  <c r="Z766" i="2"/>
  <c r="AA766" i="2"/>
  <c r="Z767" i="2"/>
  <c r="AA767" i="2"/>
  <c r="Z768" i="2"/>
  <c r="AA768" i="2"/>
  <c r="Z769" i="2"/>
  <c r="AA769" i="2"/>
  <c r="Z770" i="2"/>
  <c r="AA770" i="2"/>
  <c r="Z771" i="2"/>
  <c r="AA771" i="2"/>
  <c r="Z772" i="2"/>
  <c r="AA772" i="2"/>
  <c r="Z773" i="2"/>
  <c r="AA773" i="2"/>
  <c r="Z774" i="2"/>
  <c r="AA774" i="2"/>
  <c r="Z775" i="2"/>
  <c r="AA775" i="2"/>
  <c r="Z776" i="2"/>
  <c r="AA776" i="2"/>
  <c r="Z777" i="2"/>
  <c r="AA777" i="2"/>
  <c r="Z778" i="2"/>
  <c r="AA778" i="2"/>
  <c r="Z779" i="2"/>
  <c r="AA779" i="2"/>
  <c r="Z780" i="2"/>
  <c r="AA780" i="2"/>
  <c r="Z781" i="2"/>
  <c r="AA781" i="2"/>
  <c r="Z782" i="2"/>
  <c r="AA782" i="2"/>
  <c r="Z783" i="2"/>
  <c r="AA783" i="2"/>
  <c r="Z784" i="2"/>
  <c r="AA784" i="2"/>
  <c r="Z785" i="2"/>
  <c r="AA785" i="2"/>
  <c r="Z786" i="2"/>
  <c r="AA786" i="2"/>
  <c r="Z787" i="2"/>
  <c r="AA787" i="2"/>
  <c r="Z788" i="2"/>
  <c r="AA788" i="2"/>
  <c r="Z789" i="2"/>
  <c r="AA789" i="2"/>
  <c r="Z790" i="2"/>
  <c r="AA790" i="2"/>
  <c r="Z791" i="2"/>
  <c r="AA791" i="2"/>
  <c r="Z792" i="2"/>
  <c r="AA792" i="2"/>
  <c r="Z793" i="2"/>
  <c r="AA793" i="2"/>
  <c r="Z794" i="2"/>
  <c r="AA794" i="2"/>
  <c r="Z795" i="2"/>
  <c r="AA795" i="2"/>
  <c r="Z796" i="2"/>
  <c r="AA796" i="2"/>
  <c r="Z797" i="2"/>
  <c r="AA797" i="2"/>
  <c r="Z798" i="2"/>
  <c r="AA798" i="2"/>
  <c r="Z799" i="2"/>
  <c r="AA799" i="2"/>
  <c r="Z800" i="2"/>
  <c r="AA800" i="2"/>
  <c r="Z801" i="2"/>
  <c r="AA801" i="2"/>
  <c r="Z802" i="2"/>
  <c r="AA802" i="2"/>
  <c r="Z803" i="2"/>
  <c r="AA803" i="2"/>
  <c r="Z804" i="2"/>
  <c r="AA804" i="2"/>
  <c r="Z805" i="2"/>
  <c r="AA805" i="2"/>
  <c r="Z806" i="2"/>
  <c r="AA806" i="2"/>
  <c r="Z807" i="2"/>
  <c r="AA807" i="2"/>
  <c r="Z808" i="2"/>
  <c r="AA808" i="2"/>
  <c r="Z809" i="2"/>
  <c r="AA809" i="2"/>
  <c r="Z810" i="2"/>
  <c r="AA810" i="2"/>
  <c r="Z811" i="2"/>
  <c r="AA811" i="2"/>
  <c r="Z812" i="2"/>
  <c r="AA812" i="2"/>
  <c r="Z813" i="2"/>
  <c r="AA813" i="2"/>
  <c r="Z814" i="2"/>
  <c r="AA814" i="2"/>
  <c r="Z815" i="2"/>
  <c r="AA815" i="2"/>
  <c r="Z816" i="2"/>
  <c r="AA816" i="2"/>
  <c r="Z817" i="2"/>
  <c r="AA817" i="2"/>
  <c r="Z818" i="2"/>
  <c r="AA818" i="2"/>
  <c r="Z819" i="2"/>
  <c r="AA819" i="2"/>
  <c r="Z820" i="2"/>
  <c r="AA820" i="2"/>
  <c r="Z821" i="2"/>
  <c r="AA821" i="2"/>
  <c r="Z822" i="2"/>
  <c r="AA822" i="2"/>
  <c r="Z823" i="2"/>
  <c r="AA823" i="2"/>
  <c r="Z824" i="2"/>
  <c r="AA824" i="2"/>
  <c r="Z825" i="2"/>
  <c r="AA825" i="2"/>
  <c r="Z826" i="2"/>
  <c r="AA826" i="2"/>
  <c r="Z827" i="2"/>
  <c r="AA827" i="2"/>
  <c r="Z828" i="2"/>
  <c r="AA828" i="2"/>
  <c r="Z829" i="2"/>
  <c r="AA829" i="2"/>
  <c r="Z830" i="2"/>
  <c r="AA830" i="2"/>
  <c r="Z831" i="2"/>
  <c r="AA831" i="2"/>
  <c r="Z832" i="2"/>
  <c r="AA832" i="2"/>
  <c r="Z833" i="2"/>
  <c r="AA833" i="2"/>
  <c r="Z834" i="2"/>
  <c r="AA834" i="2"/>
  <c r="Z835" i="2"/>
  <c r="AA835" i="2"/>
  <c r="Z836" i="2"/>
  <c r="AA836" i="2"/>
  <c r="Z837" i="2"/>
  <c r="AA837" i="2"/>
  <c r="Z838" i="2"/>
  <c r="AA838" i="2"/>
  <c r="Z839" i="2"/>
  <c r="AA839" i="2"/>
  <c r="Z840" i="2"/>
  <c r="AA840" i="2"/>
  <c r="Z841" i="2"/>
  <c r="AA841" i="2"/>
  <c r="Z842" i="2"/>
  <c r="AA842" i="2"/>
  <c r="Z843" i="2"/>
  <c r="AA843" i="2"/>
  <c r="Z844" i="2"/>
  <c r="AA844" i="2"/>
  <c r="Z845" i="2"/>
  <c r="AA845" i="2"/>
  <c r="Z846" i="2"/>
  <c r="AA846" i="2"/>
  <c r="Z847" i="2"/>
  <c r="AA847" i="2"/>
  <c r="Z848" i="2"/>
  <c r="AA848" i="2"/>
  <c r="Z849" i="2"/>
  <c r="AA849" i="2"/>
  <c r="Z850" i="2"/>
  <c r="AA850" i="2"/>
  <c r="Z851" i="2"/>
  <c r="AA851" i="2"/>
  <c r="Z852" i="2"/>
  <c r="AA852" i="2"/>
  <c r="Z853" i="2"/>
  <c r="AA853" i="2"/>
  <c r="Z854" i="2"/>
  <c r="AA854" i="2"/>
  <c r="Z855" i="2"/>
  <c r="AA855" i="2"/>
  <c r="Z856" i="2"/>
  <c r="AA856" i="2"/>
  <c r="Z857" i="2"/>
  <c r="AA857" i="2"/>
  <c r="Z858" i="2"/>
  <c r="AA858" i="2"/>
  <c r="Z859" i="2"/>
  <c r="AA859" i="2"/>
  <c r="Z860" i="2"/>
  <c r="AA860" i="2"/>
  <c r="Z861" i="2"/>
  <c r="AA861" i="2"/>
  <c r="Z862" i="2"/>
  <c r="AA862" i="2"/>
  <c r="Z863" i="2"/>
  <c r="AA863" i="2"/>
  <c r="Z864" i="2"/>
  <c r="AA864" i="2"/>
  <c r="Z865" i="2"/>
  <c r="AA865" i="2"/>
  <c r="Z866" i="2"/>
  <c r="AA866" i="2"/>
  <c r="Z867" i="2"/>
  <c r="AA867" i="2"/>
  <c r="Z868" i="2"/>
  <c r="AA868" i="2"/>
  <c r="Z869" i="2"/>
  <c r="AA869" i="2"/>
  <c r="Z870" i="2"/>
  <c r="AA870" i="2"/>
  <c r="Z871" i="2"/>
  <c r="AA871" i="2"/>
  <c r="Z872" i="2"/>
  <c r="AA872" i="2"/>
  <c r="Z873" i="2"/>
  <c r="AA873" i="2"/>
  <c r="Z874" i="2"/>
  <c r="AA874" i="2"/>
  <c r="Z875" i="2"/>
  <c r="AA875" i="2"/>
  <c r="Z876" i="2"/>
  <c r="AA876" i="2"/>
  <c r="Z877" i="2"/>
  <c r="AA877" i="2"/>
  <c r="Z878" i="2"/>
  <c r="AA878" i="2"/>
  <c r="Z879" i="2"/>
  <c r="AA879" i="2"/>
  <c r="Z880" i="2"/>
  <c r="AA880" i="2"/>
  <c r="Z881" i="2"/>
  <c r="AA881" i="2"/>
  <c r="Z882" i="2"/>
  <c r="AA882" i="2"/>
  <c r="Z883" i="2"/>
  <c r="AA883" i="2"/>
  <c r="Z884" i="2"/>
  <c r="AA884" i="2"/>
  <c r="Z885" i="2"/>
  <c r="AA885" i="2"/>
  <c r="Z886" i="2"/>
  <c r="AA886" i="2"/>
  <c r="Z887" i="2"/>
  <c r="AA887" i="2"/>
  <c r="Z888" i="2"/>
  <c r="AA888" i="2"/>
  <c r="Z889" i="2"/>
  <c r="AA889" i="2"/>
  <c r="Z890" i="2"/>
  <c r="AA890" i="2"/>
  <c r="Z891" i="2"/>
  <c r="AA891" i="2"/>
  <c r="Z892" i="2"/>
  <c r="AA892" i="2"/>
  <c r="Z893" i="2"/>
  <c r="AA893" i="2"/>
  <c r="Z894" i="2"/>
  <c r="AA894" i="2"/>
  <c r="Z895" i="2"/>
  <c r="AA895" i="2"/>
  <c r="Z896" i="2"/>
  <c r="AA896" i="2"/>
  <c r="Z897" i="2"/>
  <c r="AA897" i="2"/>
  <c r="Z898" i="2"/>
  <c r="AA898" i="2"/>
  <c r="Z899" i="2"/>
  <c r="AA899" i="2"/>
  <c r="Z900" i="2"/>
  <c r="AA900" i="2"/>
  <c r="Z901" i="2"/>
  <c r="AA901" i="2"/>
  <c r="Z902" i="2"/>
  <c r="AA902" i="2"/>
  <c r="Z903" i="2"/>
  <c r="AA903" i="2"/>
  <c r="Z904" i="2"/>
  <c r="AA904" i="2"/>
  <c r="Z905" i="2"/>
  <c r="AA905" i="2"/>
  <c r="Z906" i="2"/>
  <c r="AA906" i="2"/>
  <c r="Z907" i="2"/>
  <c r="AA907" i="2"/>
  <c r="Z908" i="2"/>
  <c r="AA908" i="2"/>
  <c r="Z909" i="2"/>
  <c r="AA909" i="2"/>
  <c r="Z910" i="2"/>
  <c r="AA910" i="2"/>
  <c r="Z911" i="2"/>
  <c r="AA911" i="2"/>
  <c r="Z912" i="2"/>
  <c r="AA912" i="2"/>
  <c r="Z913" i="2"/>
  <c r="AA913" i="2"/>
  <c r="Z914" i="2"/>
  <c r="AA914" i="2"/>
  <c r="Z915" i="2"/>
  <c r="AA915" i="2"/>
  <c r="Z916" i="2"/>
  <c r="AA916" i="2"/>
  <c r="Z917" i="2"/>
  <c r="AA917" i="2"/>
  <c r="Z918" i="2"/>
  <c r="AA918" i="2"/>
  <c r="Z919" i="2"/>
  <c r="AA919" i="2"/>
  <c r="Z920" i="2"/>
  <c r="AA920" i="2"/>
  <c r="Z921" i="2"/>
  <c r="AA921" i="2"/>
  <c r="Z922" i="2"/>
  <c r="AA922" i="2"/>
  <c r="Z923" i="2"/>
  <c r="AA923" i="2"/>
  <c r="Z924" i="2"/>
  <c r="AA924" i="2"/>
  <c r="Z925" i="2"/>
  <c r="AA925" i="2"/>
  <c r="Z926" i="2"/>
  <c r="AA926" i="2"/>
  <c r="Z927" i="2"/>
  <c r="AA927" i="2"/>
  <c r="Z928" i="2"/>
  <c r="AA928" i="2"/>
  <c r="Z929" i="2"/>
  <c r="AA929" i="2"/>
  <c r="Z930" i="2"/>
  <c r="AA930" i="2"/>
  <c r="Z931" i="2"/>
  <c r="AA931" i="2"/>
  <c r="Z932" i="2"/>
  <c r="AA932" i="2"/>
  <c r="Z933" i="2"/>
  <c r="AA933" i="2"/>
  <c r="Z934" i="2"/>
  <c r="AA934" i="2"/>
  <c r="Z935" i="2"/>
  <c r="AA935" i="2"/>
  <c r="Z936" i="2"/>
  <c r="AA936" i="2"/>
  <c r="Z937" i="2"/>
  <c r="AA937" i="2"/>
  <c r="Z938" i="2"/>
  <c r="AA938" i="2"/>
  <c r="Z939" i="2"/>
  <c r="AA939" i="2"/>
  <c r="Z940" i="2"/>
  <c r="AA940" i="2"/>
  <c r="Z941" i="2"/>
  <c r="AA941" i="2"/>
  <c r="Z942" i="2"/>
  <c r="AA942" i="2"/>
  <c r="Z943" i="2"/>
  <c r="AA943" i="2"/>
  <c r="Z944" i="2"/>
  <c r="AA944" i="2"/>
  <c r="Z945" i="2"/>
  <c r="AA945" i="2"/>
  <c r="Z946" i="2"/>
  <c r="AA946" i="2"/>
  <c r="Z947" i="2"/>
  <c r="AA947" i="2"/>
  <c r="Z948" i="2"/>
  <c r="AA948" i="2"/>
  <c r="Z949" i="2"/>
  <c r="AA949" i="2"/>
  <c r="Z950" i="2"/>
  <c r="AA950" i="2"/>
  <c r="Z951" i="2"/>
  <c r="AA951" i="2"/>
  <c r="Z952" i="2"/>
  <c r="AA952" i="2"/>
  <c r="Z953" i="2"/>
  <c r="AA953" i="2"/>
  <c r="Z954" i="2"/>
  <c r="AA954" i="2"/>
  <c r="Z955" i="2"/>
  <c r="AA955" i="2"/>
  <c r="Z956" i="2"/>
  <c r="AA956" i="2"/>
  <c r="Z957" i="2"/>
  <c r="AA957" i="2"/>
  <c r="Z958" i="2"/>
  <c r="AA958" i="2"/>
  <c r="Z959" i="2"/>
  <c r="AA959" i="2"/>
  <c r="Z960" i="2"/>
  <c r="AA960" i="2"/>
  <c r="Z961" i="2"/>
  <c r="AA961" i="2"/>
  <c r="Z962" i="2"/>
  <c r="AA962" i="2"/>
  <c r="Z963" i="2"/>
  <c r="AA963" i="2"/>
  <c r="Z964" i="2"/>
  <c r="AA964" i="2"/>
  <c r="Z965" i="2"/>
  <c r="AA965" i="2"/>
  <c r="Z966" i="2"/>
  <c r="AA966" i="2"/>
  <c r="Z967" i="2"/>
  <c r="AA967" i="2"/>
  <c r="Z968" i="2"/>
  <c r="AA968" i="2"/>
  <c r="Z969" i="2"/>
  <c r="AA969" i="2"/>
  <c r="Z970" i="2"/>
  <c r="AA970" i="2"/>
  <c r="Z971" i="2"/>
  <c r="AA971" i="2"/>
  <c r="Z972" i="2"/>
  <c r="AA972" i="2"/>
  <c r="Z973" i="2"/>
  <c r="AA973" i="2"/>
  <c r="Z974" i="2"/>
  <c r="AA974" i="2"/>
  <c r="Z975" i="2"/>
  <c r="AA975" i="2"/>
  <c r="Z976" i="2"/>
  <c r="AA976" i="2"/>
  <c r="Z977" i="2"/>
  <c r="AA977" i="2"/>
  <c r="Z978" i="2"/>
  <c r="AA978" i="2"/>
  <c r="Z979" i="2"/>
  <c r="AA979" i="2"/>
  <c r="Z980" i="2"/>
  <c r="AA980" i="2"/>
  <c r="Z981" i="2"/>
  <c r="AA981" i="2"/>
  <c r="Z982" i="2"/>
  <c r="AA982" i="2"/>
  <c r="Z983" i="2"/>
  <c r="AA983" i="2"/>
  <c r="Z984" i="2"/>
  <c r="AA984" i="2"/>
  <c r="Z985" i="2"/>
  <c r="AA985" i="2"/>
  <c r="Z986" i="2"/>
  <c r="AA986" i="2"/>
  <c r="Z987" i="2"/>
  <c r="AA987" i="2"/>
  <c r="Z988" i="2"/>
  <c r="AA988" i="2"/>
  <c r="Z989" i="2"/>
  <c r="AA989" i="2"/>
  <c r="Z990" i="2"/>
  <c r="AA990" i="2"/>
  <c r="Z991" i="2"/>
  <c r="AA991" i="2"/>
  <c r="Z992" i="2"/>
  <c r="AA992" i="2"/>
  <c r="Z993" i="2"/>
  <c r="AA993" i="2"/>
  <c r="Z994" i="2"/>
  <c r="AA994" i="2"/>
  <c r="Z995" i="2"/>
  <c r="AA995" i="2"/>
  <c r="Z996" i="2"/>
  <c r="AA996" i="2"/>
  <c r="Z997" i="2"/>
  <c r="AA997" i="2"/>
  <c r="Z998" i="2"/>
  <c r="AA998" i="2"/>
  <c r="Z999" i="2"/>
  <c r="AA999" i="2"/>
  <c r="Z1000" i="2"/>
  <c r="AA1000" i="2"/>
  <c r="Z1001" i="2"/>
  <c r="AA1001" i="2"/>
  <c r="Z1002" i="2"/>
  <c r="AA1002" i="2"/>
  <c r="Z1003" i="2"/>
  <c r="AA1003" i="2"/>
  <c r="Z1004" i="2"/>
  <c r="AA1004"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1"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601" i="2"/>
  <c r="AO602" i="2"/>
  <c r="AO603" i="2"/>
  <c r="AO604" i="2"/>
  <c r="AO605" i="2"/>
  <c r="AO606" i="2"/>
  <c r="AO607" i="2"/>
  <c r="AO608" i="2"/>
  <c r="AO609" i="2"/>
  <c r="AO610" i="2"/>
  <c r="AO611" i="2"/>
  <c r="AO612" i="2"/>
  <c r="AO613" i="2"/>
  <c r="AO614" i="2"/>
  <c r="AO615" i="2"/>
  <c r="AO616" i="2"/>
  <c r="AO617" i="2"/>
  <c r="AO618" i="2"/>
  <c r="AO619" i="2"/>
  <c r="AO620" i="2"/>
  <c r="AO621" i="2"/>
  <c r="AO622" i="2"/>
  <c r="AO623" i="2"/>
  <c r="AO624" i="2"/>
  <c r="AO625" i="2"/>
  <c r="AO626" i="2"/>
  <c r="AO627" i="2"/>
  <c r="AO628" i="2"/>
  <c r="AO629" i="2"/>
  <c r="AO630" i="2"/>
  <c r="AO631" i="2"/>
  <c r="AO632" i="2"/>
  <c r="AO633" i="2"/>
  <c r="AO634" i="2"/>
  <c r="AO635" i="2"/>
  <c r="AO636" i="2"/>
  <c r="AO637" i="2"/>
  <c r="AO638" i="2"/>
  <c r="AO639" i="2"/>
  <c r="AO640" i="2"/>
  <c r="AO641" i="2"/>
  <c r="AO642" i="2"/>
  <c r="AO643" i="2"/>
  <c r="AO644" i="2"/>
  <c r="AO645" i="2"/>
  <c r="AO646" i="2"/>
  <c r="AO647" i="2"/>
  <c r="AO648" i="2"/>
  <c r="AO649" i="2"/>
  <c r="AO650" i="2"/>
  <c r="AO651" i="2"/>
  <c r="AO652" i="2"/>
  <c r="AO653" i="2"/>
  <c r="AO654" i="2"/>
  <c r="AO655" i="2"/>
  <c r="AO656" i="2"/>
  <c r="AO657" i="2"/>
  <c r="AO658" i="2"/>
  <c r="AO659" i="2"/>
  <c r="AO660" i="2"/>
  <c r="AO661" i="2"/>
  <c r="AO662" i="2"/>
  <c r="AO663" i="2"/>
  <c r="AO664" i="2"/>
  <c r="AO665" i="2"/>
  <c r="AO666" i="2"/>
  <c r="AO667" i="2"/>
  <c r="AO668" i="2"/>
  <c r="AO669" i="2"/>
  <c r="AO670" i="2"/>
  <c r="AO671" i="2"/>
  <c r="AO672" i="2"/>
  <c r="AO673" i="2"/>
  <c r="AO674" i="2"/>
  <c r="AO675" i="2"/>
  <c r="AO676" i="2"/>
  <c r="AO677" i="2"/>
  <c r="AO678" i="2"/>
  <c r="AO679" i="2"/>
  <c r="AO680" i="2"/>
  <c r="AO681" i="2"/>
  <c r="AO682" i="2"/>
  <c r="AO683" i="2"/>
  <c r="AO684" i="2"/>
  <c r="AO685" i="2"/>
  <c r="AO686" i="2"/>
  <c r="AO687" i="2"/>
  <c r="AO688" i="2"/>
  <c r="AO689" i="2"/>
  <c r="AO690" i="2"/>
  <c r="AO691" i="2"/>
  <c r="AO692" i="2"/>
  <c r="AO693" i="2"/>
  <c r="AO694" i="2"/>
  <c r="AO695" i="2"/>
  <c r="AO696" i="2"/>
  <c r="AO697" i="2"/>
  <c r="AO698" i="2"/>
  <c r="AO699" i="2"/>
  <c r="AO700" i="2"/>
  <c r="AO701" i="2"/>
  <c r="AO702" i="2"/>
  <c r="AO703" i="2"/>
  <c r="AO704" i="2"/>
  <c r="AO705" i="2"/>
  <c r="AO706" i="2"/>
  <c r="AO707" i="2"/>
  <c r="AO708" i="2"/>
  <c r="AO709" i="2"/>
  <c r="AO710" i="2"/>
  <c r="AO711" i="2"/>
  <c r="AO712" i="2"/>
  <c r="AO713" i="2"/>
  <c r="AO714" i="2"/>
  <c r="AO715" i="2"/>
  <c r="AO716" i="2"/>
  <c r="AO717" i="2"/>
  <c r="AO718" i="2"/>
  <c r="AO719" i="2"/>
  <c r="AO720" i="2"/>
  <c r="AO721" i="2"/>
  <c r="AO722" i="2"/>
  <c r="AO723" i="2"/>
  <c r="AO724" i="2"/>
  <c r="AO725" i="2"/>
  <c r="AO726" i="2"/>
  <c r="AO727" i="2"/>
  <c r="AO728" i="2"/>
  <c r="AO729" i="2"/>
  <c r="AO730" i="2"/>
  <c r="AO731" i="2"/>
  <c r="AO732" i="2"/>
  <c r="AO733" i="2"/>
  <c r="AO734" i="2"/>
  <c r="AO735" i="2"/>
  <c r="AO736" i="2"/>
  <c r="AO737" i="2"/>
  <c r="AO738" i="2"/>
  <c r="AO739" i="2"/>
  <c r="AO740" i="2"/>
  <c r="AO741" i="2"/>
  <c r="AO742" i="2"/>
  <c r="AO743" i="2"/>
  <c r="AO744" i="2"/>
  <c r="AO745" i="2"/>
  <c r="AO746" i="2"/>
  <c r="AO747" i="2"/>
  <c r="AO748" i="2"/>
  <c r="AO749" i="2"/>
  <c r="AO750" i="2"/>
  <c r="AO751" i="2"/>
  <c r="AO752" i="2"/>
  <c r="AO753" i="2"/>
  <c r="AO754" i="2"/>
  <c r="AO755" i="2"/>
  <c r="AO756" i="2"/>
  <c r="AO757" i="2"/>
  <c r="AO758" i="2"/>
  <c r="AO759" i="2"/>
  <c r="AO760" i="2"/>
  <c r="AO761" i="2"/>
  <c r="AO762" i="2"/>
  <c r="AO763" i="2"/>
  <c r="AO764" i="2"/>
  <c r="AO765" i="2"/>
  <c r="AO766" i="2"/>
  <c r="AO767" i="2"/>
  <c r="AO768" i="2"/>
  <c r="AO769" i="2"/>
  <c r="AO770" i="2"/>
  <c r="AO771" i="2"/>
  <c r="AO772" i="2"/>
  <c r="AO773" i="2"/>
  <c r="AO774" i="2"/>
  <c r="AO775" i="2"/>
  <c r="AO776" i="2"/>
  <c r="AO777" i="2"/>
  <c r="AO778" i="2"/>
  <c r="AO779" i="2"/>
  <c r="AO780" i="2"/>
  <c r="AO781" i="2"/>
  <c r="AO782" i="2"/>
  <c r="AO783" i="2"/>
  <c r="AO784" i="2"/>
  <c r="AO785" i="2"/>
  <c r="AO786" i="2"/>
  <c r="AO787" i="2"/>
  <c r="AO788" i="2"/>
  <c r="AO789" i="2"/>
  <c r="AO790" i="2"/>
  <c r="AO791" i="2"/>
  <c r="AO792" i="2"/>
  <c r="AO793" i="2"/>
  <c r="AO794" i="2"/>
  <c r="AO795" i="2"/>
  <c r="AO796" i="2"/>
  <c r="AO797" i="2"/>
  <c r="AO798" i="2"/>
  <c r="AO799" i="2"/>
  <c r="AO800" i="2"/>
  <c r="AO801" i="2"/>
  <c r="AO802" i="2"/>
  <c r="AO803" i="2"/>
  <c r="AO804" i="2"/>
  <c r="AO805" i="2"/>
  <c r="AO806" i="2"/>
  <c r="AO807" i="2"/>
  <c r="AO808" i="2"/>
  <c r="AO809" i="2"/>
  <c r="AO810" i="2"/>
  <c r="AO811" i="2"/>
  <c r="AO812" i="2"/>
  <c r="AO813" i="2"/>
  <c r="AO814" i="2"/>
  <c r="AO815" i="2"/>
  <c r="AO816" i="2"/>
  <c r="AO817" i="2"/>
  <c r="AO818" i="2"/>
  <c r="AO819" i="2"/>
  <c r="AO820" i="2"/>
  <c r="AO821" i="2"/>
  <c r="AO822" i="2"/>
  <c r="AO823" i="2"/>
  <c r="AO824" i="2"/>
  <c r="AO825" i="2"/>
  <c r="AO826" i="2"/>
  <c r="AO827" i="2"/>
  <c r="AO828" i="2"/>
  <c r="AO829" i="2"/>
  <c r="AO830" i="2"/>
  <c r="AO831" i="2"/>
  <c r="AO832" i="2"/>
  <c r="AO833" i="2"/>
  <c r="AO834" i="2"/>
  <c r="AO835" i="2"/>
  <c r="AO836" i="2"/>
  <c r="AO837" i="2"/>
  <c r="AO838" i="2"/>
  <c r="AO839" i="2"/>
  <c r="AO840" i="2"/>
  <c r="AO841" i="2"/>
  <c r="AO842" i="2"/>
  <c r="AO843" i="2"/>
  <c r="AO844" i="2"/>
  <c r="AO845" i="2"/>
  <c r="AO846" i="2"/>
  <c r="AO847" i="2"/>
  <c r="AO848" i="2"/>
  <c r="AO849" i="2"/>
  <c r="AO850" i="2"/>
  <c r="AO851" i="2"/>
  <c r="AO852" i="2"/>
  <c r="AO853" i="2"/>
  <c r="AO854" i="2"/>
  <c r="AO855" i="2"/>
  <c r="AO856" i="2"/>
  <c r="AO857" i="2"/>
  <c r="AO858" i="2"/>
  <c r="AO859" i="2"/>
  <c r="AO860" i="2"/>
  <c r="AO861" i="2"/>
  <c r="AO862" i="2"/>
  <c r="AO863" i="2"/>
  <c r="AO864" i="2"/>
  <c r="AO865" i="2"/>
  <c r="AO866" i="2"/>
  <c r="AO867" i="2"/>
  <c r="AO868" i="2"/>
  <c r="AO869" i="2"/>
  <c r="AO870" i="2"/>
  <c r="AO871" i="2"/>
  <c r="AO872" i="2"/>
  <c r="AO873" i="2"/>
  <c r="AO874" i="2"/>
  <c r="AO875" i="2"/>
  <c r="AO876" i="2"/>
  <c r="AO877" i="2"/>
  <c r="AO878" i="2"/>
  <c r="AO879" i="2"/>
  <c r="AO880" i="2"/>
  <c r="AO881" i="2"/>
  <c r="AO882" i="2"/>
  <c r="AO883" i="2"/>
  <c r="AO884" i="2"/>
  <c r="AO885" i="2"/>
  <c r="AO886" i="2"/>
  <c r="AO887" i="2"/>
  <c r="AO888" i="2"/>
  <c r="AO889" i="2"/>
  <c r="AO890" i="2"/>
  <c r="AO891" i="2"/>
  <c r="AO892" i="2"/>
  <c r="AO893" i="2"/>
  <c r="AO894" i="2"/>
  <c r="AO895" i="2"/>
  <c r="AO896" i="2"/>
  <c r="AO897" i="2"/>
  <c r="AO898" i="2"/>
  <c r="AO899" i="2"/>
  <c r="AO900" i="2"/>
  <c r="AO901" i="2"/>
  <c r="AO902" i="2"/>
  <c r="AO903" i="2"/>
  <c r="AO904" i="2"/>
  <c r="AO905" i="2"/>
  <c r="AO906" i="2"/>
  <c r="AO907" i="2"/>
  <c r="AO908" i="2"/>
  <c r="AO909" i="2"/>
  <c r="AO910" i="2"/>
  <c r="AO911" i="2"/>
  <c r="AO912" i="2"/>
  <c r="AO913" i="2"/>
  <c r="AO914" i="2"/>
  <c r="AO915" i="2"/>
  <c r="AO916" i="2"/>
  <c r="AO917" i="2"/>
  <c r="AO918" i="2"/>
  <c r="AO919" i="2"/>
  <c r="AO920" i="2"/>
  <c r="AO921" i="2"/>
  <c r="AO922" i="2"/>
  <c r="AO923" i="2"/>
  <c r="AO924" i="2"/>
  <c r="AO925" i="2"/>
  <c r="AO926" i="2"/>
  <c r="AO927" i="2"/>
  <c r="AO928" i="2"/>
  <c r="AO929" i="2"/>
  <c r="AO930" i="2"/>
  <c r="AO931" i="2"/>
  <c r="AO932" i="2"/>
  <c r="AO933" i="2"/>
  <c r="AO934" i="2"/>
  <c r="AO935" i="2"/>
  <c r="AO936" i="2"/>
  <c r="AO937" i="2"/>
  <c r="AO938" i="2"/>
  <c r="AO939" i="2"/>
  <c r="AO940" i="2"/>
  <c r="AO941" i="2"/>
  <c r="AO942" i="2"/>
  <c r="AO943" i="2"/>
  <c r="AO944" i="2"/>
  <c r="AO945" i="2"/>
  <c r="AO946" i="2"/>
  <c r="AO947" i="2"/>
  <c r="AO948" i="2"/>
  <c r="AO949" i="2"/>
  <c r="AO950" i="2"/>
  <c r="AO951" i="2"/>
  <c r="AO952" i="2"/>
  <c r="AO953" i="2"/>
  <c r="AO954" i="2"/>
  <c r="AO955" i="2"/>
  <c r="AO956" i="2"/>
  <c r="AO957" i="2"/>
  <c r="AO958" i="2"/>
  <c r="AO959" i="2"/>
  <c r="AO960" i="2"/>
  <c r="AO961" i="2"/>
  <c r="AO962" i="2"/>
  <c r="AO963" i="2"/>
  <c r="AO964" i="2"/>
  <c r="AO965" i="2"/>
  <c r="AO966" i="2"/>
  <c r="AO967" i="2"/>
  <c r="AO968" i="2"/>
  <c r="AO969" i="2"/>
  <c r="AO970" i="2"/>
  <c r="AO971" i="2"/>
  <c r="AO972" i="2"/>
  <c r="AO973" i="2"/>
  <c r="AO974" i="2"/>
  <c r="AO975" i="2"/>
  <c r="AO976" i="2"/>
  <c r="AO977" i="2"/>
  <c r="AO978" i="2"/>
  <c r="AO979" i="2"/>
  <c r="AO980" i="2"/>
  <c r="AO981" i="2"/>
  <c r="AO982" i="2"/>
  <c r="AO983" i="2"/>
  <c r="AO984" i="2"/>
  <c r="AO985" i="2"/>
  <c r="AO986" i="2"/>
  <c r="AO987" i="2"/>
  <c r="AO988" i="2"/>
  <c r="AO989" i="2"/>
  <c r="AO990" i="2"/>
  <c r="AO991" i="2"/>
  <c r="AO992" i="2"/>
  <c r="AO993" i="2"/>
  <c r="AO994" i="2"/>
  <c r="AO995" i="2"/>
  <c r="AO996" i="2"/>
  <c r="AO997" i="2"/>
  <c r="AO998" i="2"/>
  <c r="AO999" i="2"/>
  <c r="AO1000" i="2"/>
  <c r="AO1001" i="2"/>
  <c r="AO1002" i="2"/>
  <c r="AO1003" i="2"/>
  <c r="AO1004" i="2"/>
  <c r="AD6" i="11"/>
  <c r="AD7" i="11"/>
  <c r="AD8" i="11"/>
  <c r="AD9" i="11"/>
  <c r="AD10" i="11"/>
  <c r="AD11" i="11"/>
  <c r="AD12" i="11"/>
  <c r="AD13" i="11"/>
  <c r="AD14" i="11"/>
  <c r="AD15" i="11"/>
  <c r="AD16" i="11"/>
  <c r="AD17" i="11"/>
  <c r="AD18" i="11"/>
  <c r="AD19" i="11"/>
  <c r="AD20" i="11"/>
  <c r="AD21" i="11"/>
  <c r="AD22" i="11"/>
  <c r="AD23" i="11"/>
  <c r="AD24" i="11"/>
  <c r="AD25" i="11"/>
  <c r="AD26" i="11"/>
  <c r="AD27" i="11"/>
  <c r="AD28" i="11"/>
  <c r="AD29" i="11"/>
  <c r="AD30" i="11"/>
  <c r="AD31" i="11"/>
  <c r="AD32" i="11"/>
  <c r="AD33" i="11"/>
  <c r="AD34" i="11"/>
  <c r="AD35" i="11"/>
  <c r="AD36" i="11"/>
  <c r="AD37" i="11"/>
  <c r="AD38" i="11"/>
  <c r="AD39" i="11"/>
  <c r="AD40" i="11"/>
  <c r="AD41" i="11"/>
  <c r="AD42" i="11"/>
  <c r="AD43" i="11"/>
  <c r="AD44" i="11"/>
  <c r="AD45" i="11"/>
  <c r="AD46" i="11"/>
  <c r="AD47" i="11"/>
  <c r="AD48" i="11"/>
  <c r="AD49" i="11"/>
  <c r="AD50" i="11"/>
  <c r="AD51" i="11"/>
  <c r="AD52" i="11"/>
  <c r="AD53" i="11"/>
  <c r="AD54" i="11"/>
  <c r="AD55" i="11"/>
  <c r="AD56" i="11"/>
  <c r="AD57" i="11"/>
  <c r="AD58" i="11"/>
  <c r="AD59" i="11"/>
  <c r="AD60" i="11"/>
  <c r="AD61" i="11"/>
  <c r="AD62" i="11"/>
  <c r="AD63" i="11"/>
  <c r="AD64" i="11"/>
  <c r="AD65" i="11"/>
  <c r="AD66" i="11"/>
  <c r="AD67" i="11"/>
  <c r="AD68" i="11"/>
  <c r="AD69" i="11"/>
  <c r="AD70" i="11"/>
  <c r="AD71" i="11"/>
  <c r="AD72" i="11"/>
  <c r="AD73" i="11"/>
  <c r="AD74" i="11"/>
  <c r="AD75" i="11"/>
  <c r="AD76" i="11"/>
  <c r="AD77" i="11"/>
  <c r="AD78" i="11"/>
  <c r="AD79" i="11"/>
  <c r="AD80" i="11"/>
  <c r="AD81" i="11"/>
  <c r="AD82" i="11"/>
  <c r="AD83" i="11"/>
  <c r="AD84" i="11"/>
  <c r="AD85" i="11"/>
  <c r="AD86" i="11"/>
  <c r="AD87" i="11"/>
  <c r="AD88" i="11"/>
  <c r="AD89" i="11"/>
  <c r="AD90" i="11"/>
  <c r="AD91" i="11"/>
  <c r="AD92" i="11"/>
  <c r="AD93" i="11"/>
  <c r="AD94" i="11"/>
  <c r="AD95" i="11"/>
  <c r="AD96" i="11"/>
  <c r="AD97" i="11"/>
  <c r="AD98" i="11"/>
  <c r="AD99" i="11"/>
  <c r="AD100" i="11"/>
  <c r="AD101" i="11"/>
  <c r="AD102" i="11"/>
  <c r="AD103" i="11"/>
  <c r="AD104" i="11"/>
  <c r="AD105" i="11"/>
  <c r="AD106" i="11"/>
  <c r="AD107" i="11"/>
  <c r="AD108" i="11"/>
  <c r="AD109" i="11"/>
  <c r="AD110" i="11"/>
  <c r="AD111" i="11"/>
  <c r="AD112" i="11"/>
  <c r="AD113" i="11"/>
  <c r="AD114" i="11"/>
  <c r="AD115" i="11"/>
  <c r="AD116" i="11"/>
  <c r="AD117" i="11"/>
  <c r="AD118" i="11"/>
  <c r="AD119" i="11"/>
  <c r="AD120" i="11"/>
  <c r="AD121" i="11"/>
  <c r="AD122" i="11"/>
  <c r="AD123" i="11"/>
  <c r="AD124" i="11"/>
  <c r="AD125" i="11"/>
  <c r="AD126" i="11"/>
  <c r="AD127" i="11"/>
  <c r="AD128" i="11"/>
  <c r="AD129" i="11"/>
  <c r="AD130" i="11"/>
  <c r="AD131" i="11"/>
  <c r="AD132" i="11"/>
  <c r="AD133" i="11"/>
  <c r="AD134" i="11"/>
  <c r="AD135" i="11"/>
  <c r="AD136" i="11"/>
  <c r="AD137" i="11"/>
  <c r="AD138" i="11"/>
  <c r="AD139" i="11"/>
  <c r="AD140" i="11"/>
  <c r="AD141" i="11"/>
  <c r="AD142" i="11"/>
  <c r="AD143" i="11"/>
  <c r="AD144" i="11"/>
  <c r="AD145" i="11"/>
  <c r="AD146" i="11"/>
  <c r="AD147" i="11"/>
  <c r="AD148" i="11"/>
  <c r="AD149" i="11"/>
  <c r="AD150" i="11"/>
  <c r="AD151" i="11"/>
  <c r="AD152" i="11"/>
  <c r="AD153" i="11"/>
  <c r="AD154" i="11"/>
  <c r="AD155" i="11"/>
  <c r="AD156" i="11"/>
  <c r="AD157" i="11"/>
  <c r="AD158" i="11"/>
  <c r="AD159" i="11"/>
  <c r="AD160" i="11"/>
  <c r="AD161" i="11"/>
  <c r="AD162" i="11"/>
  <c r="AD163" i="11"/>
  <c r="AD164" i="11"/>
  <c r="AD165" i="11"/>
  <c r="AD166" i="11"/>
  <c r="AD167" i="11"/>
  <c r="AD168" i="11"/>
  <c r="AD169" i="11"/>
  <c r="AD170" i="11"/>
  <c r="AD171" i="11"/>
  <c r="AD172" i="11"/>
  <c r="AD173" i="11"/>
  <c r="AD174" i="11"/>
  <c r="AD175" i="11"/>
  <c r="AD176" i="11"/>
  <c r="AD177" i="11"/>
  <c r="AD178" i="11"/>
  <c r="AD179" i="11"/>
  <c r="AD180" i="11"/>
  <c r="AD181" i="11"/>
  <c r="AD182" i="11"/>
  <c r="AD183" i="11"/>
  <c r="AD184" i="11"/>
  <c r="AD185" i="11"/>
  <c r="AD186" i="11"/>
  <c r="AD187" i="11"/>
  <c r="AD188" i="11"/>
  <c r="AD189" i="11"/>
  <c r="AD190" i="11"/>
  <c r="AD191" i="11"/>
  <c r="AD192" i="11"/>
  <c r="AD193" i="11"/>
  <c r="AD194" i="11"/>
  <c r="AD195" i="11"/>
  <c r="AD196" i="11"/>
  <c r="AD197" i="11"/>
  <c r="AD198" i="11"/>
  <c r="AD199" i="11"/>
  <c r="AD200" i="11"/>
  <c r="AD201" i="11"/>
  <c r="AD202" i="11"/>
  <c r="AD203" i="11"/>
  <c r="AD204" i="11"/>
  <c r="AD205" i="11"/>
  <c r="AD206" i="11"/>
  <c r="AD207" i="11"/>
  <c r="AD208" i="11"/>
  <c r="AD209" i="11"/>
  <c r="AD210" i="11"/>
  <c r="AD211" i="11"/>
  <c r="AD212" i="11"/>
  <c r="AD213" i="11"/>
  <c r="AD214" i="11"/>
  <c r="AD215" i="11"/>
  <c r="AD216" i="11"/>
  <c r="AD217" i="11"/>
  <c r="AD218" i="11"/>
  <c r="AD219" i="11"/>
  <c r="AD220" i="11"/>
  <c r="AD221" i="11"/>
  <c r="AD222" i="11"/>
  <c r="AD223" i="11"/>
  <c r="AD224" i="11"/>
  <c r="AD225" i="11"/>
  <c r="AD226" i="11"/>
  <c r="AD227" i="11"/>
  <c r="AD228" i="11"/>
  <c r="AD229" i="11"/>
  <c r="AD230" i="11"/>
  <c r="AD231" i="11"/>
  <c r="AD232" i="11"/>
  <c r="AD233" i="11"/>
  <c r="AD234" i="11"/>
  <c r="AD235" i="11"/>
  <c r="AD236" i="11"/>
  <c r="AD237" i="11"/>
  <c r="AD238" i="11"/>
  <c r="AD239" i="11"/>
  <c r="AD240" i="11"/>
  <c r="AD241" i="11"/>
  <c r="AD242" i="11"/>
  <c r="AD243" i="11"/>
  <c r="AD244" i="11"/>
  <c r="AD245" i="11"/>
  <c r="AD246" i="11"/>
  <c r="AD247" i="11"/>
  <c r="AD248" i="11"/>
  <c r="AD249" i="11"/>
  <c r="AD250" i="11"/>
  <c r="AD251" i="11"/>
  <c r="AD252" i="11"/>
  <c r="AD253" i="11"/>
  <c r="AD254" i="11"/>
  <c r="AD255" i="11"/>
  <c r="AD256" i="11"/>
  <c r="AD257" i="11"/>
  <c r="AD258" i="11"/>
  <c r="AD259" i="11"/>
  <c r="AD260" i="11"/>
  <c r="AD261" i="11"/>
  <c r="AD262" i="11"/>
  <c r="AD263" i="11"/>
  <c r="AD264" i="11"/>
  <c r="AD265" i="11"/>
  <c r="AD266" i="11"/>
  <c r="AD267" i="11"/>
  <c r="AD268" i="11"/>
  <c r="AD269" i="11"/>
  <c r="AD270" i="11"/>
  <c r="AD271" i="11"/>
  <c r="AD272" i="11"/>
  <c r="AD273" i="11"/>
  <c r="AD274" i="11"/>
  <c r="AD275" i="11"/>
  <c r="AD276" i="11"/>
  <c r="AD277" i="11"/>
  <c r="AD278" i="11"/>
  <c r="AD279" i="11"/>
  <c r="AD280" i="11"/>
  <c r="AD281" i="11"/>
  <c r="AD282" i="11"/>
  <c r="AD283" i="11"/>
  <c r="AD284" i="11"/>
  <c r="AD285" i="11"/>
  <c r="AD286" i="11"/>
  <c r="AD287" i="11"/>
  <c r="AD288" i="11"/>
  <c r="AD289" i="11"/>
  <c r="AD290" i="11"/>
  <c r="AD291" i="11"/>
  <c r="AD292" i="11"/>
  <c r="AD293" i="11"/>
  <c r="AD294" i="11"/>
  <c r="AD295" i="11"/>
  <c r="AD296" i="11"/>
  <c r="AD297" i="11"/>
  <c r="AD298" i="11"/>
  <c r="AD299" i="11"/>
  <c r="AD300" i="11"/>
  <c r="AD301" i="11"/>
  <c r="AD302" i="11"/>
  <c r="AD303" i="11"/>
  <c r="AD304" i="11"/>
  <c r="AD305" i="11"/>
  <c r="AD306" i="11"/>
  <c r="AD307" i="11"/>
  <c r="AD308" i="11"/>
  <c r="AD309" i="11"/>
  <c r="AD310" i="11"/>
  <c r="AD311" i="11"/>
  <c r="AD312" i="11"/>
  <c r="AD313" i="11"/>
  <c r="AD314" i="11"/>
  <c r="AD315" i="11"/>
  <c r="AD316" i="11"/>
  <c r="AD317" i="11"/>
  <c r="AD318" i="11"/>
  <c r="AD319" i="11"/>
  <c r="AD320" i="11"/>
  <c r="AD321" i="11"/>
  <c r="AD322" i="11"/>
  <c r="AD323" i="11"/>
  <c r="AD324" i="11"/>
  <c r="AD325" i="11"/>
  <c r="AD326" i="11"/>
  <c r="AD327" i="11"/>
  <c r="AD328" i="11"/>
  <c r="AD329" i="11"/>
  <c r="AD330" i="11"/>
  <c r="AD331" i="11"/>
  <c r="AD332" i="11"/>
  <c r="AD333" i="11"/>
  <c r="AD334" i="11"/>
  <c r="AD335" i="11"/>
  <c r="AD336" i="11"/>
  <c r="AD337" i="11"/>
  <c r="AD338" i="11"/>
  <c r="AD339" i="11"/>
  <c r="AD340" i="11"/>
  <c r="AD341" i="11"/>
  <c r="AD342" i="11"/>
  <c r="AD343" i="11"/>
  <c r="AD344" i="11"/>
  <c r="AD345" i="11"/>
  <c r="AD346" i="11"/>
  <c r="AD347" i="11"/>
  <c r="AD348" i="11"/>
  <c r="AD349" i="11"/>
  <c r="AD350" i="11"/>
  <c r="AD351" i="11"/>
  <c r="AD352" i="11"/>
  <c r="AD353" i="11"/>
  <c r="AD354" i="11"/>
  <c r="AD355" i="11"/>
  <c r="AD356" i="11"/>
  <c r="AD357" i="11"/>
  <c r="AD358" i="11"/>
  <c r="AD359" i="11"/>
  <c r="AD360" i="11"/>
  <c r="AD361" i="11"/>
  <c r="AD362" i="11"/>
  <c r="AD363" i="11"/>
  <c r="AD364" i="11"/>
  <c r="AD365" i="11"/>
  <c r="AD366" i="11"/>
  <c r="AD367" i="11"/>
  <c r="AD368" i="11"/>
  <c r="AD369" i="11"/>
  <c r="AD370" i="11"/>
  <c r="AD371" i="11"/>
  <c r="AD372" i="11"/>
  <c r="AD373" i="11"/>
  <c r="AD374" i="11"/>
  <c r="AD375" i="11"/>
  <c r="AD376" i="11"/>
  <c r="AD377" i="11"/>
  <c r="AD378" i="11"/>
  <c r="AD379" i="11"/>
  <c r="AD380" i="11"/>
  <c r="AD381" i="11"/>
  <c r="AD382" i="11"/>
  <c r="AD383" i="11"/>
  <c r="AD384" i="11"/>
  <c r="AD385" i="11"/>
  <c r="AD386" i="11"/>
  <c r="AD387" i="11"/>
  <c r="AD388" i="11"/>
  <c r="AD389" i="11"/>
  <c r="AD390" i="11"/>
  <c r="AD391" i="11"/>
  <c r="AD392" i="11"/>
  <c r="AD393" i="11"/>
  <c r="AD394" i="11"/>
  <c r="AD395" i="11"/>
  <c r="AD396" i="11"/>
  <c r="AD397" i="11"/>
  <c r="AD398" i="11"/>
  <c r="AD399" i="11"/>
  <c r="AD400" i="11"/>
  <c r="AD401" i="11"/>
  <c r="AD402" i="11"/>
  <c r="AD403" i="11"/>
  <c r="AD404" i="11"/>
  <c r="AD405" i="11"/>
  <c r="AD406" i="11"/>
  <c r="AD407" i="11"/>
  <c r="AD408" i="11"/>
  <c r="AD409" i="11"/>
  <c r="AD410" i="11"/>
  <c r="AD411" i="11"/>
  <c r="AD412" i="11"/>
  <c r="AD413" i="11"/>
  <c r="AD414" i="11"/>
  <c r="AD415" i="11"/>
  <c r="AD416" i="11"/>
  <c r="AD417" i="11"/>
  <c r="AD418" i="11"/>
  <c r="AD419" i="11"/>
  <c r="AD420" i="11"/>
  <c r="AD421" i="11"/>
  <c r="AD422" i="11"/>
  <c r="AD423" i="11"/>
  <c r="AD424" i="11"/>
  <c r="AD425" i="11"/>
  <c r="AD426" i="11"/>
  <c r="AD427" i="11"/>
  <c r="AD428" i="11"/>
  <c r="AD429" i="11"/>
  <c r="AD430" i="11"/>
  <c r="AD431" i="11"/>
  <c r="AD432" i="11"/>
  <c r="AD433" i="11"/>
  <c r="AD434" i="11"/>
  <c r="AD435" i="11"/>
  <c r="AD436" i="11"/>
  <c r="AD437" i="11"/>
  <c r="AD438" i="11"/>
  <c r="AD439" i="11"/>
  <c r="AD440" i="11"/>
  <c r="AD441" i="11"/>
  <c r="AD442" i="11"/>
  <c r="AD443" i="11"/>
  <c r="AD444" i="11"/>
  <c r="AD445" i="11"/>
  <c r="AD446" i="11"/>
  <c r="AD447" i="11"/>
  <c r="AD448" i="11"/>
  <c r="AD449" i="11"/>
  <c r="AD450" i="11"/>
  <c r="AD451" i="11"/>
  <c r="AD452" i="11"/>
  <c r="AD453" i="11"/>
  <c r="AD454" i="11"/>
  <c r="AD455" i="11"/>
  <c r="AD456" i="11"/>
  <c r="AD457" i="11"/>
  <c r="AD458" i="11"/>
  <c r="AD459" i="11"/>
  <c r="AD460" i="11"/>
  <c r="AD461" i="11"/>
  <c r="AD462" i="11"/>
  <c r="AD463" i="11"/>
  <c r="AD464" i="11"/>
  <c r="AD465" i="11"/>
  <c r="AD466" i="11"/>
  <c r="AD467" i="11"/>
  <c r="AD468" i="11"/>
  <c r="AD469" i="11"/>
  <c r="AD470" i="11"/>
  <c r="AD471" i="11"/>
  <c r="AD472" i="11"/>
  <c r="AD473" i="11"/>
  <c r="AD474" i="11"/>
  <c r="AD475" i="11"/>
  <c r="AD476" i="11"/>
  <c r="AD477" i="11"/>
  <c r="AD478" i="11"/>
  <c r="AD479" i="11"/>
  <c r="AD480" i="11"/>
  <c r="AD481" i="11"/>
  <c r="AD482" i="11"/>
  <c r="AD483" i="11"/>
  <c r="AD484" i="11"/>
  <c r="AD485" i="11"/>
  <c r="AD486" i="11"/>
  <c r="AD487" i="11"/>
  <c r="AD488" i="11"/>
  <c r="AD489" i="11"/>
  <c r="AD490" i="11"/>
  <c r="AD491" i="11"/>
  <c r="AD492" i="11"/>
  <c r="AD493" i="11"/>
  <c r="AD494" i="11"/>
  <c r="AD495" i="11"/>
  <c r="AD496" i="11"/>
  <c r="AD497" i="11"/>
  <c r="AD498" i="11"/>
  <c r="AD499" i="11"/>
  <c r="AD500" i="11"/>
  <c r="AD501" i="11"/>
  <c r="AD502" i="11"/>
  <c r="AD503" i="11"/>
  <c r="AD504" i="11"/>
  <c r="BE30" i="2"/>
  <c r="BG30" i="2"/>
  <c r="BE31" i="2"/>
  <c r="BG31" i="2"/>
  <c r="BE32" i="2"/>
  <c r="BG32" i="2"/>
  <c r="BE33" i="2"/>
  <c r="BG33" i="2"/>
  <c r="BE34" i="2"/>
  <c r="BG34" i="2"/>
  <c r="BE35" i="2"/>
  <c r="BG35" i="2"/>
  <c r="BE36" i="2"/>
  <c r="BG36" i="2"/>
  <c r="BE37" i="2"/>
  <c r="BG37" i="2"/>
  <c r="BE38" i="2"/>
  <c r="BG38" i="2"/>
  <c r="BE39" i="2"/>
  <c r="BG39" i="2"/>
  <c r="BE40" i="2"/>
  <c r="BG40" i="2"/>
  <c r="BE41" i="2"/>
  <c r="BG41" i="2"/>
  <c r="BE42" i="2"/>
  <c r="BG42" i="2"/>
  <c r="BE43" i="2"/>
  <c r="BG43" i="2"/>
  <c r="BE44" i="2"/>
  <c r="BG44" i="2"/>
  <c r="BE45" i="2"/>
  <c r="BG45" i="2"/>
  <c r="BE46" i="2"/>
  <c r="BG46" i="2"/>
  <c r="BE47" i="2"/>
  <c r="BG47" i="2"/>
  <c r="BE48" i="2"/>
  <c r="BG48" i="2"/>
  <c r="BE49" i="2"/>
  <c r="BG49" i="2"/>
  <c r="BE50" i="2"/>
  <c r="BG50" i="2"/>
  <c r="BE51" i="2"/>
  <c r="BG51" i="2"/>
  <c r="BE52" i="2"/>
  <c r="BG52" i="2"/>
  <c r="BE53" i="2"/>
  <c r="BG53" i="2"/>
  <c r="BE54" i="2"/>
  <c r="BG54" i="2"/>
  <c r="BE55" i="2"/>
  <c r="BG55" i="2"/>
  <c r="BE56" i="2"/>
  <c r="BG56" i="2"/>
  <c r="BE57" i="2"/>
  <c r="BG57" i="2"/>
  <c r="BE58" i="2"/>
  <c r="BG58" i="2"/>
  <c r="BE59" i="2"/>
  <c r="BG59" i="2"/>
  <c r="BE60" i="2"/>
  <c r="BG60" i="2"/>
  <c r="BE61" i="2"/>
  <c r="BG61" i="2"/>
  <c r="BE62" i="2"/>
  <c r="BG62" i="2"/>
  <c r="BE63" i="2"/>
  <c r="BG63" i="2"/>
  <c r="BE64" i="2"/>
  <c r="BG64" i="2"/>
  <c r="BE65" i="2"/>
  <c r="BG65" i="2"/>
  <c r="BE66" i="2"/>
  <c r="BG66" i="2"/>
  <c r="BE67" i="2"/>
  <c r="BG67" i="2"/>
  <c r="BE68" i="2"/>
  <c r="BG68" i="2"/>
  <c r="BE69" i="2"/>
  <c r="BG69" i="2"/>
  <c r="BE70" i="2"/>
  <c r="BG70" i="2"/>
  <c r="BE71" i="2"/>
  <c r="BG71" i="2"/>
  <c r="BE72" i="2"/>
  <c r="BG72" i="2"/>
  <c r="BE73" i="2"/>
  <c r="BG73" i="2"/>
  <c r="BE74" i="2"/>
  <c r="BG74" i="2"/>
  <c r="BE75" i="2"/>
  <c r="BG75" i="2"/>
  <c r="BE76" i="2"/>
  <c r="BG76" i="2"/>
  <c r="BE77" i="2"/>
  <c r="BG77" i="2"/>
  <c r="BE78" i="2"/>
  <c r="BG78" i="2"/>
  <c r="BE79" i="2"/>
  <c r="BG79" i="2"/>
  <c r="BE80" i="2"/>
  <c r="BG80" i="2"/>
  <c r="BE81" i="2"/>
  <c r="BG81" i="2"/>
  <c r="BE82" i="2"/>
  <c r="BG82" i="2"/>
  <c r="BE83" i="2"/>
  <c r="BG83" i="2"/>
  <c r="BE84" i="2"/>
  <c r="BG84" i="2"/>
  <c r="BE85" i="2"/>
  <c r="BG85" i="2"/>
  <c r="BE86" i="2"/>
  <c r="BG86" i="2"/>
  <c r="BE87" i="2"/>
  <c r="BG87" i="2"/>
  <c r="BE88" i="2"/>
  <c r="BG88" i="2"/>
  <c r="BE89" i="2"/>
  <c r="BG89" i="2"/>
  <c r="BE90" i="2"/>
  <c r="BG90" i="2"/>
  <c r="BE91" i="2"/>
  <c r="BG91" i="2"/>
  <c r="BE92" i="2"/>
  <c r="BG92" i="2"/>
  <c r="BE93" i="2"/>
  <c r="BG93" i="2"/>
  <c r="BE94" i="2"/>
  <c r="BG94" i="2"/>
  <c r="BE95" i="2"/>
  <c r="BG95" i="2"/>
  <c r="BE96" i="2"/>
  <c r="BG96" i="2"/>
  <c r="BE97" i="2"/>
  <c r="BG97" i="2"/>
  <c r="BE98" i="2"/>
  <c r="BG98" i="2"/>
  <c r="BE99" i="2"/>
  <c r="BG99" i="2"/>
  <c r="BE100" i="2"/>
  <c r="BG100" i="2"/>
  <c r="BE101" i="2"/>
  <c r="BG101" i="2"/>
  <c r="BE102" i="2"/>
  <c r="BG102" i="2"/>
  <c r="BE103" i="2"/>
  <c r="BG103" i="2"/>
  <c r="BE104" i="2"/>
  <c r="BG104" i="2"/>
  <c r="BE105" i="2"/>
  <c r="BG105" i="2"/>
  <c r="BE106" i="2"/>
  <c r="BG106" i="2"/>
  <c r="BE107" i="2"/>
  <c r="BG107" i="2"/>
  <c r="BE108" i="2"/>
  <c r="BG108" i="2"/>
  <c r="BE109" i="2"/>
  <c r="BG109" i="2"/>
  <c r="BE110" i="2"/>
  <c r="BG110" i="2"/>
  <c r="BE111" i="2"/>
  <c r="BG111" i="2"/>
  <c r="BE112" i="2"/>
  <c r="BG112" i="2"/>
  <c r="BE113" i="2"/>
  <c r="BG113" i="2"/>
  <c r="BE114" i="2"/>
  <c r="BG114" i="2"/>
  <c r="BE115" i="2"/>
  <c r="BG115" i="2"/>
  <c r="BE116" i="2"/>
  <c r="BG116" i="2"/>
  <c r="BE117" i="2"/>
  <c r="BG117" i="2"/>
  <c r="BE118" i="2"/>
  <c r="BG118" i="2"/>
  <c r="BE119" i="2"/>
  <c r="BG119" i="2"/>
  <c r="BE120" i="2"/>
  <c r="BG120" i="2"/>
  <c r="BE121" i="2"/>
  <c r="BG121" i="2"/>
  <c r="BE122" i="2"/>
  <c r="BG122" i="2"/>
  <c r="BE123" i="2"/>
  <c r="BG123" i="2"/>
  <c r="BE124" i="2"/>
  <c r="BG124" i="2"/>
  <c r="BE125" i="2"/>
  <c r="BG125" i="2"/>
  <c r="BE126" i="2"/>
  <c r="BG126" i="2"/>
  <c r="BE127" i="2"/>
  <c r="BG127" i="2"/>
  <c r="BE128" i="2"/>
  <c r="BG128" i="2"/>
  <c r="BE129" i="2"/>
  <c r="BG129" i="2"/>
  <c r="BE130" i="2"/>
  <c r="BG130" i="2"/>
  <c r="BE131" i="2"/>
  <c r="BG131" i="2"/>
  <c r="BE132" i="2"/>
  <c r="BG132" i="2"/>
  <c r="BE133" i="2"/>
  <c r="BG133" i="2"/>
  <c r="BE134" i="2"/>
  <c r="BG134" i="2"/>
  <c r="BE135" i="2"/>
  <c r="BG135" i="2"/>
  <c r="BE136" i="2"/>
  <c r="BG136" i="2"/>
  <c r="BE137" i="2"/>
  <c r="BG137" i="2"/>
  <c r="BE138" i="2"/>
  <c r="BG138" i="2"/>
  <c r="BE139" i="2"/>
  <c r="BG139" i="2"/>
  <c r="BE140" i="2"/>
  <c r="BG140" i="2"/>
  <c r="BE141" i="2"/>
  <c r="BG141" i="2"/>
  <c r="BE142" i="2"/>
  <c r="BG142" i="2"/>
  <c r="BE143" i="2"/>
  <c r="BG143" i="2"/>
  <c r="BE144" i="2"/>
  <c r="BG144" i="2"/>
  <c r="BE145" i="2"/>
  <c r="BG145" i="2"/>
  <c r="BE146" i="2"/>
  <c r="BG146" i="2"/>
  <c r="BE147" i="2"/>
  <c r="BG147" i="2"/>
  <c r="BE148" i="2"/>
  <c r="BG148" i="2"/>
  <c r="BE149" i="2"/>
  <c r="BG149" i="2"/>
  <c r="BE150" i="2"/>
  <c r="BG150" i="2"/>
  <c r="BE151" i="2"/>
  <c r="BG151" i="2"/>
  <c r="BE152" i="2"/>
  <c r="BG152" i="2"/>
  <c r="BE153" i="2"/>
  <c r="BG153" i="2"/>
  <c r="BE154" i="2"/>
  <c r="BG154" i="2"/>
  <c r="BE155" i="2"/>
  <c r="BG155" i="2"/>
  <c r="BE156" i="2"/>
  <c r="BG156" i="2"/>
  <c r="BE157" i="2"/>
  <c r="BG157" i="2"/>
  <c r="BE158" i="2"/>
  <c r="BG158" i="2"/>
  <c r="BE159" i="2"/>
  <c r="BG159" i="2"/>
  <c r="BE160" i="2"/>
  <c r="BG160" i="2"/>
  <c r="BE161" i="2"/>
  <c r="BG161" i="2"/>
  <c r="BE162" i="2"/>
  <c r="BG162" i="2"/>
  <c r="BE163" i="2"/>
  <c r="BG163" i="2"/>
  <c r="BE164" i="2"/>
  <c r="BG164" i="2"/>
  <c r="BE165" i="2"/>
  <c r="BG165" i="2"/>
  <c r="BE166" i="2"/>
  <c r="BG166" i="2"/>
  <c r="BE167" i="2"/>
  <c r="BG167" i="2"/>
  <c r="BE168" i="2"/>
  <c r="BG168" i="2"/>
  <c r="BE169" i="2"/>
  <c r="BG169" i="2"/>
  <c r="BE170" i="2"/>
  <c r="BG170" i="2"/>
  <c r="BE171" i="2"/>
  <c r="BG171" i="2"/>
  <c r="BE172" i="2"/>
  <c r="BG172" i="2"/>
  <c r="BE173" i="2"/>
  <c r="BG173" i="2"/>
  <c r="BE174" i="2"/>
  <c r="BG174" i="2"/>
  <c r="BE175" i="2"/>
  <c r="BG175" i="2"/>
  <c r="BE176" i="2"/>
  <c r="BG176" i="2"/>
  <c r="BE177" i="2"/>
  <c r="BG177" i="2"/>
  <c r="BE178" i="2"/>
  <c r="BG178" i="2"/>
  <c r="BE179" i="2"/>
  <c r="BG179" i="2"/>
  <c r="BE180" i="2"/>
  <c r="BG180" i="2"/>
  <c r="BE181" i="2"/>
  <c r="BG181" i="2"/>
  <c r="BE182" i="2"/>
  <c r="BG182" i="2"/>
  <c r="BE183" i="2"/>
  <c r="BG183" i="2"/>
  <c r="BE184" i="2"/>
  <c r="BG184" i="2"/>
  <c r="BE185" i="2"/>
  <c r="BG185" i="2"/>
  <c r="BE186" i="2"/>
  <c r="BG186" i="2"/>
  <c r="BE187" i="2"/>
  <c r="BG187" i="2"/>
  <c r="BE188" i="2"/>
  <c r="BG188" i="2"/>
  <c r="BE189" i="2"/>
  <c r="BG189" i="2"/>
  <c r="BE190" i="2"/>
  <c r="BG190" i="2"/>
  <c r="BE191" i="2"/>
  <c r="BG191" i="2"/>
  <c r="BE192" i="2"/>
  <c r="BG192" i="2"/>
  <c r="BE193" i="2"/>
  <c r="BG193" i="2"/>
  <c r="BE194" i="2"/>
  <c r="BG194" i="2"/>
  <c r="BE195" i="2"/>
  <c r="BG195" i="2"/>
  <c r="BE196" i="2"/>
  <c r="BG196" i="2"/>
  <c r="BE197" i="2"/>
  <c r="BG197" i="2"/>
  <c r="BE198" i="2"/>
  <c r="BG198" i="2"/>
  <c r="BE199" i="2"/>
  <c r="BG199" i="2"/>
  <c r="BE200" i="2"/>
  <c r="BG200" i="2"/>
  <c r="BE201" i="2"/>
  <c r="BG201" i="2"/>
  <c r="BE202" i="2"/>
  <c r="BG202" i="2"/>
  <c r="BE203" i="2"/>
  <c r="BG203" i="2"/>
  <c r="BE204" i="2"/>
  <c r="BG204" i="2"/>
  <c r="BE205" i="2"/>
  <c r="BG205" i="2"/>
  <c r="BE206" i="2"/>
  <c r="BG206" i="2"/>
  <c r="BE207" i="2"/>
  <c r="BG207" i="2"/>
  <c r="BE208" i="2"/>
  <c r="BG208" i="2"/>
  <c r="BE209" i="2"/>
  <c r="BG209" i="2"/>
  <c r="BE210" i="2"/>
  <c r="BG210" i="2"/>
  <c r="BE211" i="2"/>
  <c r="BG211" i="2"/>
  <c r="BE212" i="2"/>
  <c r="BG212" i="2"/>
  <c r="BE213" i="2"/>
  <c r="BG213" i="2"/>
  <c r="BE214" i="2"/>
  <c r="BG214" i="2"/>
  <c r="BE215" i="2"/>
  <c r="BG215" i="2"/>
  <c r="BE216" i="2"/>
  <c r="BG216" i="2"/>
  <c r="BE217" i="2"/>
  <c r="BG217" i="2"/>
  <c r="BE218" i="2"/>
  <c r="BG218" i="2"/>
  <c r="BE219" i="2"/>
  <c r="BG219" i="2"/>
  <c r="BE220" i="2"/>
  <c r="BG220" i="2"/>
  <c r="BE221" i="2"/>
  <c r="BG221" i="2"/>
  <c r="BE222" i="2"/>
  <c r="BG222" i="2"/>
  <c r="BE223" i="2"/>
  <c r="BG223" i="2"/>
  <c r="BE224" i="2"/>
  <c r="BG224" i="2"/>
  <c r="BE225" i="2"/>
  <c r="BG225" i="2"/>
  <c r="BE226" i="2"/>
  <c r="BG226" i="2"/>
  <c r="BE227" i="2"/>
  <c r="BG227" i="2"/>
  <c r="BE228" i="2"/>
  <c r="BG228" i="2"/>
  <c r="BE229" i="2"/>
  <c r="BG229" i="2"/>
  <c r="BE230" i="2"/>
  <c r="BG230" i="2"/>
  <c r="BE231" i="2"/>
  <c r="BG231" i="2"/>
  <c r="BE232" i="2"/>
  <c r="BG232" i="2"/>
  <c r="BE233" i="2"/>
  <c r="BG233" i="2"/>
  <c r="BE234" i="2"/>
  <c r="BG234" i="2"/>
  <c r="BE235" i="2"/>
  <c r="BG235" i="2"/>
  <c r="BE236" i="2"/>
  <c r="BG236" i="2"/>
  <c r="BE237" i="2"/>
  <c r="BG237" i="2"/>
  <c r="BE238" i="2"/>
  <c r="BG238" i="2"/>
  <c r="BE239" i="2"/>
  <c r="BG239" i="2"/>
  <c r="BE240" i="2"/>
  <c r="BG240" i="2"/>
  <c r="BE241" i="2"/>
  <c r="BG241" i="2"/>
  <c r="BE242" i="2"/>
  <c r="BG242" i="2"/>
  <c r="BE243" i="2"/>
  <c r="BG243" i="2"/>
  <c r="BE244" i="2"/>
  <c r="BG244" i="2"/>
  <c r="BE245" i="2"/>
  <c r="BG245" i="2"/>
  <c r="BE246" i="2"/>
  <c r="BG246" i="2"/>
  <c r="BE247" i="2"/>
  <c r="BG247" i="2"/>
  <c r="BE248" i="2"/>
  <c r="BG248" i="2"/>
  <c r="BE249" i="2"/>
  <c r="BG249" i="2"/>
  <c r="BE250" i="2"/>
  <c r="BG250" i="2"/>
  <c r="BE251" i="2"/>
  <c r="BG251" i="2"/>
  <c r="BE252" i="2"/>
  <c r="BG252" i="2"/>
  <c r="BE253" i="2"/>
  <c r="BG253" i="2"/>
  <c r="BE254" i="2"/>
  <c r="BG254" i="2"/>
  <c r="BE255" i="2"/>
  <c r="BG255" i="2"/>
  <c r="BE256" i="2"/>
  <c r="BG256" i="2"/>
  <c r="BE257" i="2"/>
  <c r="BG257" i="2"/>
  <c r="BE258" i="2"/>
  <c r="BG258" i="2"/>
  <c r="BE259" i="2"/>
  <c r="BG259" i="2"/>
  <c r="BE260" i="2"/>
  <c r="BG260" i="2"/>
  <c r="BE261" i="2"/>
  <c r="BG261" i="2"/>
  <c r="BE262" i="2"/>
  <c r="BG262" i="2"/>
  <c r="BE263" i="2"/>
  <c r="BG263" i="2"/>
  <c r="BE264" i="2"/>
  <c r="BG264" i="2"/>
  <c r="BE265" i="2"/>
  <c r="BG265" i="2"/>
  <c r="BE266" i="2"/>
  <c r="BG266" i="2"/>
  <c r="BE267" i="2"/>
  <c r="BG267" i="2"/>
  <c r="BE268" i="2"/>
  <c r="BG268" i="2"/>
  <c r="BE269" i="2"/>
  <c r="BG269" i="2"/>
  <c r="BE270" i="2"/>
  <c r="BG270" i="2"/>
  <c r="BE271" i="2"/>
  <c r="BG271" i="2"/>
  <c r="BE272" i="2"/>
  <c r="BG272" i="2"/>
  <c r="BE273" i="2"/>
  <c r="BG273" i="2"/>
  <c r="BE274" i="2"/>
  <c r="BG274" i="2"/>
  <c r="BE275" i="2"/>
  <c r="BG275" i="2"/>
  <c r="BE276" i="2"/>
  <c r="BG276" i="2"/>
  <c r="BE277" i="2"/>
  <c r="BG277" i="2"/>
  <c r="BE278" i="2"/>
  <c r="BG278" i="2"/>
  <c r="BE279" i="2"/>
  <c r="BG279" i="2"/>
  <c r="BE280" i="2"/>
  <c r="BG280" i="2"/>
  <c r="BE281" i="2"/>
  <c r="BG281" i="2"/>
  <c r="BE282" i="2"/>
  <c r="BG282" i="2"/>
  <c r="BE283" i="2"/>
  <c r="BG283" i="2"/>
  <c r="BE284" i="2"/>
  <c r="BG284" i="2"/>
  <c r="BE285" i="2"/>
  <c r="BG285" i="2"/>
  <c r="BE286" i="2"/>
  <c r="BG286" i="2"/>
  <c r="BE287" i="2"/>
  <c r="BG287" i="2"/>
  <c r="BE288" i="2"/>
  <c r="BG288" i="2"/>
  <c r="BE289" i="2"/>
  <c r="BG289" i="2"/>
  <c r="BE290" i="2"/>
  <c r="BG290" i="2"/>
  <c r="BE291" i="2"/>
  <c r="BG291" i="2"/>
  <c r="BE292" i="2"/>
  <c r="BG292" i="2"/>
  <c r="BE293" i="2"/>
  <c r="BG293" i="2"/>
  <c r="BE294" i="2"/>
  <c r="BG294" i="2"/>
  <c r="BE295" i="2"/>
  <c r="BG295" i="2"/>
  <c r="BE296" i="2"/>
  <c r="BG296" i="2"/>
  <c r="BE297" i="2"/>
  <c r="BG297" i="2"/>
  <c r="BE298" i="2"/>
  <c r="BG298" i="2"/>
  <c r="BE299" i="2"/>
  <c r="BG299" i="2"/>
  <c r="BE300" i="2"/>
  <c r="BG300" i="2"/>
  <c r="BE301" i="2"/>
  <c r="BG301" i="2"/>
  <c r="BE302" i="2"/>
  <c r="BG302" i="2"/>
  <c r="BE303" i="2"/>
  <c r="BG303" i="2"/>
  <c r="BE304" i="2"/>
  <c r="BG304" i="2"/>
  <c r="BE305" i="2"/>
  <c r="BG305" i="2"/>
  <c r="BE306" i="2"/>
  <c r="BG306" i="2"/>
  <c r="BE307" i="2"/>
  <c r="BG307" i="2"/>
  <c r="BE308" i="2"/>
  <c r="BG308" i="2"/>
  <c r="BE309" i="2"/>
  <c r="BG309" i="2"/>
  <c r="BE310" i="2"/>
  <c r="BG310" i="2"/>
  <c r="BE311" i="2"/>
  <c r="BG311" i="2"/>
  <c r="BE312" i="2"/>
  <c r="BG312" i="2"/>
  <c r="BE313" i="2"/>
  <c r="BG313" i="2"/>
  <c r="BE314" i="2"/>
  <c r="BG314" i="2"/>
  <c r="BE315" i="2"/>
  <c r="BG315" i="2"/>
  <c r="BE316" i="2"/>
  <c r="BG316" i="2"/>
  <c r="BE317" i="2"/>
  <c r="BG317" i="2"/>
  <c r="BE318" i="2"/>
  <c r="BG318" i="2"/>
  <c r="BE319" i="2"/>
  <c r="BG319" i="2"/>
  <c r="BE320" i="2"/>
  <c r="BG320" i="2"/>
  <c r="BE321" i="2"/>
  <c r="BG321" i="2"/>
  <c r="BE322" i="2"/>
  <c r="BG322" i="2"/>
  <c r="BE323" i="2"/>
  <c r="BG323" i="2"/>
  <c r="BE324" i="2"/>
  <c r="BG324" i="2"/>
  <c r="BE325" i="2"/>
  <c r="BG325" i="2"/>
  <c r="BE326" i="2"/>
  <c r="BG326" i="2"/>
  <c r="BE327" i="2"/>
  <c r="BG327" i="2"/>
  <c r="BE328" i="2"/>
  <c r="BG328" i="2"/>
  <c r="BE329" i="2"/>
  <c r="BG329" i="2"/>
  <c r="BE330" i="2"/>
  <c r="BG330" i="2"/>
  <c r="BE331" i="2"/>
  <c r="BG331" i="2"/>
  <c r="BE332" i="2"/>
  <c r="BG332" i="2"/>
  <c r="BE333" i="2"/>
  <c r="BG333" i="2"/>
  <c r="BE334" i="2"/>
  <c r="BG334" i="2"/>
  <c r="BE335" i="2"/>
  <c r="BG335" i="2"/>
  <c r="BE336" i="2"/>
  <c r="BG336" i="2"/>
  <c r="BE337" i="2"/>
  <c r="BG337" i="2"/>
  <c r="BE338" i="2"/>
  <c r="BG338" i="2"/>
  <c r="BE339" i="2"/>
  <c r="BG339" i="2"/>
  <c r="BE340" i="2"/>
  <c r="BG340" i="2"/>
  <c r="BE341" i="2"/>
  <c r="BG341" i="2"/>
  <c r="BE342" i="2"/>
  <c r="BG342" i="2"/>
  <c r="BE343" i="2"/>
  <c r="BG343" i="2"/>
  <c r="BE344" i="2"/>
  <c r="BG344" i="2"/>
  <c r="BE345" i="2"/>
  <c r="BG345" i="2"/>
  <c r="BE346" i="2"/>
  <c r="BG346" i="2"/>
  <c r="BE347" i="2"/>
  <c r="BG347" i="2"/>
  <c r="BE348" i="2"/>
  <c r="BG348" i="2"/>
  <c r="BE349" i="2"/>
  <c r="BG349" i="2"/>
  <c r="BE350" i="2"/>
  <c r="BG350" i="2"/>
  <c r="BE351" i="2"/>
  <c r="BG351" i="2"/>
  <c r="BE352" i="2"/>
  <c r="BG352" i="2"/>
  <c r="BE353" i="2"/>
  <c r="BG353" i="2"/>
  <c r="BE354" i="2"/>
  <c r="BG354" i="2"/>
  <c r="BE355" i="2"/>
  <c r="BG355" i="2"/>
  <c r="BE356" i="2"/>
  <c r="BG356" i="2"/>
  <c r="BE357" i="2"/>
  <c r="BG357" i="2"/>
  <c r="BE358" i="2"/>
  <c r="BG358" i="2"/>
  <c r="BE359" i="2"/>
  <c r="BG359" i="2"/>
  <c r="BE360" i="2"/>
  <c r="BG360" i="2"/>
  <c r="BE361" i="2"/>
  <c r="BG361" i="2"/>
  <c r="BE362" i="2"/>
  <c r="BG362" i="2"/>
  <c r="BE363" i="2"/>
  <c r="BG363" i="2"/>
  <c r="BE364" i="2"/>
  <c r="BG364" i="2"/>
  <c r="BE365" i="2"/>
  <c r="BG365" i="2"/>
  <c r="BE366" i="2"/>
  <c r="BG366" i="2"/>
  <c r="BE367" i="2"/>
  <c r="BG367" i="2"/>
  <c r="BE368" i="2"/>
  <c r="BG368" i="2"/>
  <c r="BE369" i="2"/>
  <c r="BG369" i="2"/>
  <c r="BE370" i="2"/>
  <c r="BG370" i="2"/>
  <c r="BE371" i="2"/>
  <c r="BG371" i="2"/>
  <c r="BE372" i="2"/>
  <c r="BG372" i="2"/>
  <c r="BE373" i="2"/>
  <c r="BG373" i="2"/>
  <c r="BE374" i="2"/>
  <c r="BG374" i="2"/>
  <c r="BE375" i="2"/>
  <c r="BG375" i="2"/>
  <c r="BE376" i="2"/>
  <c r="BG376" i="2"/>
  <c r="BE377" i="2"/>
  <c r="BG377" i="2"/>
  <c r="BE378" i="2"/>
  <c r="BG378" i="2"/>
  <c r="BE379" i="2"/>
  <c r="BG379" i="2"/>
  <c r="BE380" i="2"/>
  <c r="BG380" i="2"/>
  <c r="BE381" i="2"/>
  <c r="BG381" i="2"/>
  <c r="BE382" i="2"/>
  <c r="BG382" i="2"/>
  <c r="BE383" i="2"/>
  <c r="BG383" i="2"/>
  <c r="BE384" i="2"/>
  <c r="BG384" i="2"/>
  <c r="BE385" i="2"/>
  <c r="BG385" i="2"/>
  <c r="BE386" i="2"/>
  <c r="BG386" i="2"/>
  <c r="BE387" i="2"/>
  <c r="BG387" i="2"/>
  <c r="BE388" i="2"/>
  <c r="BG388" i="2"/>
  <c r="BE389" i="2"/>
  <c r="BG389" i="2"/>
  <c r="BE390" i="2"/>
  <c r="BG390" i="2"/>
  <c r="BE391" i="2"/>
  <c r="BG391" i="2"/>
  <c r="BE392" i="2"/>
  <c r="BG392" i="2"/>
  <c r="BE393" i="2"/>
  <c r="BG393" i="2"/>
  <c r="BE394" i="2"/>
  <c r="BG394" i="2"/>
  <c r="BE395" i="2"/>
  <c r="BG395" i="2"/>
  <c r="BE396" i="2"/>
  <c r="BG396" i="2"/>
  <c r="BE397" i="2"/>
  <c r="BG397" i="2"/>
  <c r="BE398" i="2"/>
  <c r="BG398" i="2"/>
  <c r="BE399" i="2"/>
  <c r="BG399" i="2"/>
  <c r="BE400" i="2"/>
  <c r="BG400" i="2"/>
  <c r="BE401" i="2"/>
  <c r="BG401" i="2"/>
  <c r="BE402" i="2"/>
  <c r="BG402" i="2"/>
  <c r="BE403" i="2"/>
  <c r="BG403" i="2"/>
  <c r="BE404" i="2"/>
  <c r="BG404" i="2"/>
  <c r="BE405" i="2"/>
  <c r="BG405" i="2"/>
  <c r="BE406" i="2"/>
  <c r="BG406" i="2"/>
  <c r="BE407" i="2"/>
  <c r="BG407" i="2"/>
  <c r="BE408" i="2"/>
  <c r="BG408" i="2"/>
  <c r="BE409" i="2"/>
  <c r="BG409" i="2"/>
  <c r="BE410" i="2"/>
  <c r="BG410" i="2"/>
  <c r="BE411" i="2"/>
  <c r="BG411" i="2"/>
  <c r="BE412" i="2"/>
  <c r="BG412" i="2"/>
  <c r="BE413" i="2"/>
  <c r="BG413" i="2"/>
  <c r="BE414" i="2"/>
  <c r="BG414" i="2"/>
  <c r="BE415" i="2"/>
  <c r="BG415" i="2"/>
  <c r="BE416" i="2"/>
  <c r="BG416" i="2"/>
  <c r="BE417" i="2"/>
  <c r="BG417" i="2"/>
  <c r="BE418" i="2"/>
  <c r="BG418" i="2"/>
  <c r="BE419" i="2"/>
  <c r="BG419" i="2"/>
  <c r="BE420" i="2"/>
  <c r="BG420" i="2"/>
  <c r="BE421" i="2"/>
  <c r="BG421" i="2"/>
  <c r="BE422" i="2"/>
  <c r="BG422" i="2"/>
  <c r="BE423" i="2"/>
  <c r="BG423" i="2"/>
  <c r="BE424" i="2"/>
  <c r="BG424" i="2"/>
  <c r="BE425" i="2"/>
  <c r="BG425" i="2"/>
  <c r="BE426" i="2"/>
  <c r="BG426" i="2"/>
  <c r="BE427" i="2"/>
  <c r="BG427" i="2"/>
  <c r="BE428" i="2"/>
  <c r="BG428" i="2"/>
  <c r="BE429" i="2"/>
  <c r="BG429" i="2"/>
  <c r="BE430" i="2"/>
  <c r="BG430" i="2"/>
  <c r="BE431" i="2"/>
  <c r="BG431" i="2"/>
  <c r="BE432" i="2"/>
  <c r="BG432" i="2"/>
  <c r="BE433" i="2"/>
  <c r="BG433" i="2"/>
  <c r="BE434" i="2"/>
  <c r="BG434" i="2"/>
  <c r="BE435" i="2"/>
  <c r="BG435" i="2"/>
  <c r="BE436" i="2"/>
  <c r="BG436" i="2"/>
  <c r="BE437" i="2"/>
  <c r="BG437" i="2"/>
  <c r="BE438" i="2"/>
  <c r="BG438" i="2"/>
  <c r="BE439" i="2"/>
  <c r="BG439" i="2"/>
  <c r="BE440" i="2"/>
  <c r="BG440" i="2"/>
  <c r="BE441" i="2"/>
  <c r="BG441" i="2"/>
  <c r="BE442" i="2"/>
  <c r="BG442" i="2"/>
  <c r="BE443" i="2"/>
  <c r="BG443" i="2"/>
  <c r="BE444" i="2"/>
  <c r="BG444" i="2"/>
  <c r="BE445" i="2"/>
  <c r="BG445" i="2"/>
  <c r="BE446" i="2"/>
  <c r="BG446" i="2"/>
  <c r="BE447" i="2"/>
  <c r="BG447" i="2"/>
  <c r="BE448" i="2"/>
  <c r="BG448" i="2"/>
  <c r="BE449" i="2"/>
  <c r="BG449" i="2"/>
  <c r="BE450" i="2"/>
  <c r="BG450" i="2"/>
  <c r="BE451" i="2"/>
  <c r="BG451" i="2"/>
  <c r="BE452" i="2"/>
  <c r="BG452" i="2"/>
  <c r="BE453" i="2"/>
  <c r="BG453" i="2"/>
  <c r="BE454" i="2"/>
  <c r="BG454" i="2"/>
  <c r="BE455" i="2"/>
  <c r="BG455" i="2"/>
  <c r="BE456" i="2"/>
  <c r="BG456" i="2"/>
  <c r="BE457" i="2"/>
  <c r="BG457" i="2"/>
  <c r="BE458" i="2"/>
  <c r="BG458" i="2"/>
  <c r="BE459" i="2"/>
  <c r="BG459" i="2"/>
  <c r="BE460" i="2"/>
  <c r="BG460" i="2"/>
  <c r="BE461" i="2"/>
  <c r="BG461" i="2"/>
  <c r="BE462" i="2"/>
  <c r="BG462" i="2"/>
  <c r="BE463" i="2"/>
  <c r="BG463" i="2"/>
  <c r="BE464" i="2"/>
  <c r="BG464" i="2"/>
  <c r="BE465" i="2"/>
  <c r="BG465" i="2"/>
  <c r="BE466" i="2"/>
  <c r="BG466" i="2"/>
  <c r="BE467" i="2"/>
  <c r="BG467" i="2"/>
  <c r="BE468" i="2"/>
  <c r="BG468" i="2"/>
  <c r="BE469" i="2"/>
  <c r="BG469" i="2"/>
  <c r="BE470" i="2"/>
  <c r="BG470" i="2"/>
  <c r="BE471" i="2"/>
  <c r="BG471" i="2"/>
  <c r="BE472" i="2"/>
  <c r="BG472" i="2"/>
  <c r="BE473" i="2"/>
  <c r="BG473" i="2"/>
  <c r="BE474" i="2"/>
  <c r="BG474" i="2"/>
  <c r="BE475" i="2"/>
  <c r="BG475" i="2"/>
  <c r="BE476" i="2"/>
  <c r="BG476" i="2"/>
  <c r="BE477" i="2"/>
  <c r="BG477" i="2"/>
  <c r="BE478" i="2"/>
  <c r="BG478" i="2"/>
  <c r="BE479" i="2"/>
  <c r="BG479" i="2"/>
  <c r="BE480" i="2"/>
  <c r="BG480" i="2"/>
  <c r="BE481" i="2"/>
  <c r="BG481" i="2"/>
  <c r="BE482" i="2"/>
  <c r="BG482" i="2"/>
  <c r="BE483" i="2"/>
  <c r="BG483" i="2"/>
  <c r="BE484" i="2"/>
  <c r="BG484" i="2"/>
  <c r="BE485" i="2"/>
  <c r="BG485" i="2"/>
  <c r="BE486" i="2"/>
  <c r="BG486" i="2"/>
  <c r="BE487" i="2"/>
  <c r="BG487" i="2"/>
  <c r="BE488" i="2"/>
  <c r="BG488" i="2"/>
  <c r="BE489" i="2"/>
  <c r="BG489" i="2"/>
  <c r="BE490" i="2"/>
  <c r="BG490" i="2"/>
  <c r="BE491" i="2"/>
  <c r="BG491" i="2"/>
  <c r="BE492" i="2"/>
  <c r="BG492" i="2"/>
  <c r="BE493" i="2"/>
  <c r="BG493" i="2"/>
  <c r="BE494" i="2"/>
  <c r="BG494" i="2"/>
  <c r="BE495" i="2"/>
  <c r="BG495" i="2"/>
  <c r="BE496" i="2"/>
  <c r="BG496" i="2"/>
  <c r="BE497" i="2"/>
  <c r="BG497" i="2"/>
  <c r="BE498" i="2"/>
  <c r="BG498" i="2"/>
  <c r="BE499" i="2"/>
  <c r="BG499" i="2"/>
  <c r="BE500" i="2"/>
  <c r="BG500" i="2"/>
  <c r="BE501" i="2"/>
  <c r="BG501" i="2"/>
  <c r="BE502" i="2"/>
  <c r="BG502" i="2"/>
  <c r="BE503" i="2"/>
  <c r="BG503" i="2"/>
  <c r="BE504" i="2"/>
  <c r="BG504" i="2"/>
  <c r="BE505" i="2"/>
  <c r="BG505" i="2"/>
  <c r="BE506" i="2"/>
  <c r="BG506" i="2"/>
  <c r="BE507" i="2"/>
  <c r="BG507" i="2"/>
  <c r="BE508" i="2"/>
  <c r="BG508" i="2"/>
  <c r="BE509" i="2"/>
  <c r="BG509" i="2"/>
  <c r="BE510" i="2"/>
  <c r="BG510" i="2"/>
  <c r="BE511" i="2"/>
  <c r="BG511" i="2"/>
  <c r="BE512" i="2"/>
  <c r="BG512" i="2"/>
  <c r="BE513" i="2"/>
  <c r="BG513" i="2"/>
  <c r="BE514" i="2"/>
  <c r="BG514" i="2"/>
  <c r="BE515" i="2"/>
  <c r="BG515" i="2"/>
  <c r="BE516" i="2"/>
  <c r="BG516" i="2"/>
  <c r="BE517" i="2"/>
  <c r="BG517" i="2"/>
  <c r="BE518" i="2"/>
  <c r="BG518" i="2"/>
  <c r="BE519" i="2"/>
  <c r="BG519" i="2"/>
  <c r="BE520" i="2"/>
  <c r="BG520" i="2"/>
  <c r="BE521" i="2"/>
  <c r="BG521" i="2"/>
  <c r="BE522" i="2"/>
  <c r="BG522" i="2"/>
  <c r="BE523" i="2"/>
  <c r="BG523" i="2"/>
  <c r="BE524" i="2"/>
  <c r="BG524" i="2"/>
  <c r="BE525" i="2"/>
  <c r="BG525" i="2"/>
  <c r="BE526" i="2"/>
  <c r="BG526" i="2"/>
  <c r="BE527" i="2"/>
  <c r="BG527" i="2"/>
  <c r="BE528" i="2"/>
  <c r="BG528" i="2"/>
  <c r="BE529" i="2"/>
  <c r="BG529" i="2"/>
  <c r="BE530" i="2"/>
  <c r="BG530" i="2"/>
  <c r="BE531" i="2"/>
  <c r="BG531" i="2"/>
  <c r="BE532" i="2"/>
  <c r="BG532" i="2"/>
  <c r="BE533" i="2"/>
  <c r="BG533" i="2"/>
  <c r="BE534" i="2"/>
  <c r="BG534" i="2"/>
  <c r="BE535" i="2"/>
  <c r="BG535" i="2"/>
  <c r="BE536" i="2"/>
  <c r="BG536" i="2"/>
  <c r="BE537" i="2"/>
  <c r="BG537" i="2"/>
  <c r="BE538" i="2"/>
  <c r="BG538" i="2"/>
  <c r="BE539" i="2"/>
  <c r="BG539" i="2"/>
  <c r="BE540" i="2"/>
  <c r="BG540" i="2"/>
  <c r="BE541" i="2"/>
  <c r="BG541" i="2"/>
  <c r="BE542" i="2"/>
  <c r="BG542" i="2"/>
  <c r="BE543" i="2"/>
  <c r="BG543" i="2"/>
  <c r="BE544" i="2"/>
  <c r="BG544" i="2"/>
  <c r="BE545" i="2"/>
  <c r="BG545" i="2"/>
  <c r="BE546" i="2"/>
  <c r="BG546" i="2"/>
  <c r="BE547" i="2"/>
  <c r="BG547" i="2"/>
  <c r="BE548" i="2"/>
  <c r="BG548" i="2"/>
  <c r="BE549" i="2"/>
  <c r="BG549" i="2"/>
  <c r="BE550" i="2"/>
  <c r="BG550" i="2"/>
  <c r="BE551" i="2"/>
  <c r="BG551" i="2"/>
  <c r="BE552" i="2"/>
  <c r="BG552" i="2"/>
  <c r="BE553" i="2"/>
  <c r="BG553" i="2"/>
  <c r="BE554" i="2"/>
  <c r="BG554" i="2"/>
  <c r="BE555" i="2"/>
  <c r="BG555" i="2"/>
  <c r="BE556" i="2"/>
  <c r="BG556" i="2"/>
  <c r="BE557" i="2"/>
  <c r="BG557" i="2"/>
  <c r="BE558" i="2"/>
  <c r="BG558" i="2"/>
  <c r="BE559" i="2"/>
  <c r="BG559" i="2"/>
  <c r="BE560" i="2"/>
  <c r="BG560" i="2"/>
  <c r="BE561" i="2"/>
  <c r="BG561" i="2"/>
  <c r="BE562" i="2"/>
  <c r="BG562" i="2"/>
  <c r="BE563" i="2"/>
  <c r="BG563" i="2"/>
  <c r="BE564" i="2"/>
  <c r="BG564" i="2"/>
  <c r="BE565" i="2"/>
  <c r="BG565" i="2"/>
  <c r="BE566" i="2"/>
  <c r="BG566" i="2"/>
  <c r="BE567" i="2"/>
  <c r="BG567" i="2"/>
  <c r="BE568" i="2"/>
  <c r="BG568" i="2"/>
  <c r="BE569" i="2"/>
  <c r="BG569" i="2"/>
  <c r="BE570" i="2"/>
  <c r="BG570" i="2"/>
  <c r="BE571" i="2"/>
  <c r="BG571" i="2"/>
  <c r="BE572" i="2"/>
  <c r="BG572" i="2"/>
  <c r="BE573" i="2"/>
  <c r="BG573" i="2"/>
  <c r="BE574" i="2"/>
  <c r="BG574" i="2"/>
  <c r="BE575" i="2"/>
  <c r="BG575" i="2"/>
  <c r="BE576" i="2"/>
  <c r="BG576" i="2"/>
  <c r="BE577" i="2"/>
  <c r="BG577" i="2"/>
  <c r="BE578" i="2"/>
  <c r="BG578" i="2"/>
  <c r="BE579" i="2"/>
  <c r="BG579" i="2"/>
  <c r="BE580" i="2"/>
  <c r="BG580" i="2"/>
  <c r="BE581" i="2"/>
  <c r="BG581" i="2"/>
  <c r="BE582" i="2"/>
  <c r="BG582" i="2"/>
  <c r="BE583" i="2"/>
  <c r="BG583" i="2"/>
  <c r="BE584" i="2"/>
  <c r="BG584" i="2"/>
  <c r="BE585" i="2"/>
  <c r="BG585" i="2"/>
  <c r="BE586" i="2"/>
  <c r="BG586" i="2"/>
  <c r="BE587" i="2"/>
  <c r="BG587" i="2"/>
  <c r="BE588" i="2"/>
  <c r="BG588" i="2"/>
  <c r="BE589" i="2"/>
  <c r="BG589" i="2"/>
  <c r="BE590" i="2"/>
  <c r="BG590" i="2"/>
  <c r="BE591" i="2"/>
  <c r="BG591" i="2"/>
  <c r="BE592" i="2"/>
  <c r="BG592" i="2"/>
  <c r="BE593" i="2"/>
  <c r="BG593" i="2"/>
  <c r="BE594" i="2"/>
  <c r="BG594" i="2"/>
  <c r="BE595" i="2"/>
  <c r="BG595" i="2"/>
  <c r="BE596" i="2"/>
  <c r="BG596" i="2"/>
  <c r="BE597" i="2"/>
  <c r="BG597" i="2"/>
  <c r="BE598" i="2"/>
  <c r="BG598" i="2"/>
  <c r="BE599" i="2"/>
  <c r="BG599" i="2"/>
  <c r="BE600" i="2"/>
  <c r="BG600" i="2"/>
  <c r="BE601" i="2"/>
  <c r="BG601" i="2"/>
  <c r="BE602" i="2"/>
  <c r="BG602" i="2"/>
  <c r="BE603" i="2"/>
  <c r="BG603" i="2"/>
  <c r="BE604" i="2"/>
  <c r="BG604" i="2"/>
  <c r="BE605" i="2"/>
  <c r="BG605" i="2"/>
  <c r="BE606" i="2"/>
  <c r="BG606" i="2"/>
  <c r="BE607" i="2"/>
  <c r="BG607" i="2"/>
  <c r="BE608" i="2"/>
  <c r="BG608" i="2"/>
  <c r="BE609" i="2"/>
  <c r="BG609" i="2"/>
  <c r="BE610" i="2"/>
  <c r="BG610" i="2"/>
  <c r="BE611" i="2"/>
  <c r="BG611" i="2"/>
  <c r="BE612" i="2"/>
  <c r="BG612" i="2"/>
  <c r="BE613" i="2"/>
  <c r="BG613" i="2"/>
  <c r="BE614" i="2"/>
  <c r="BG614" i="2"/>
  <c r="BE615" i="2"/>
  <c r="BG615" i="2"/>
  <c r="BE616" i="2"/>
  <c r="BG616" i="2"/>
  <c r="BE617" i="2"/>
  <c r="BG617" i="2"/>
  <c r="BE618" i="2"/>
  <c r="BG618" i="2"/>
  <c r="BE619" i="2"/>
  <c r="BG619" i="2"/>
  <c r="BE620" i="2"/>
  <c r="BG620" i="2"/>
  <c r="BE621" i="2"/>
  <c r="BG621" i="2"/>
  <c r="BE622" i="2"/>
  <c r="BG622" i="2"/>
  <c r="BE623" i="2"/>
  <c r="BG623" i="2"/>
  <c r="BE624" i="2"/>
  <c r="BG624" i="2"/>
  <c r="BE625" i="2"/>
  <c r="BG625" i="2"/>
  <c r="BE626" i="2"/>
  <c r="BG626" i="2"/>
  <c r="BE627" i="2"/>
  <c r="BG627" i="2"/>
  <c r="BE628" i="2"/>
  <c r="BG628" i="2"/>
  <c r="BE629" i="2"/>
  <c r="BG629" i="2"/>
  <c r="BE630" i="2"/>
  <c r="BG630" i="2"/>
  <c r="BE631" i="2"/>
  <c r="BG631" i="2"/>
  <c r="BE632" i="2"/>
  <c r="BG632" i="2"/>
  <c r="BE633" i="2"/>
  <c r="BG633" i="2"/>
  <c r="BE634" i="2"/>
  <c r="BG634" i="2"/>
  <c r="BE635" i="2"/>
  <c r="BG635" i="2"/>
  <c r="BE636" i="2"/>
  <c r="BG636" i="2"/>
  <c r="BE637" i="2"/>
  <c r="BG637" i="2"/>
  <c r="BE638" i="2"/>
  <c r="BG638" i="2"/>
  <c r="BE639" i="2"/>
  <c r="BG639" i="2"/>
  <c r="BE640" i="2"/>
  <c r="BG640" i="2"/>
  <c r="BE641" i="2"/>
  <c r="BG641" i="2"/>
  <c r="BE642" i="2"/>
  <c r="BG642" i="2"/>
  <c r="BE643" i="2"/>
  <c r="BG643" i="2"/>
  <c r="BE644" i="2"/>
  <c r="BG644" i="2"/>
  <c r="BE645" i="2"/>
  <c r="BG645" i="2"/>
  <c r="BE646" i="2"/>
  <c r="BG646" i="2"/>
  <c r="BE647" i="2"/>
  <c r="BG647" i="2"/>
  <c r="BE648" i="2"/>
  <c r="BG648" i="2"/>
  <c r="BE649" i="2"/>
  <c r="BG649" i="2"/>
  <c r="BE650" i="2"/>
  <c r="BG650" i="2"/>
  <c r="BE651" i="2"/>
  <c r="BG651" i="2"/>
  <c r="BE652" i="2"/>
  <c r="BG652" i="2"/>
  <c r="BE653" i="2"/>
  <c r="BG653" i="2"/>
  <c r="BE654" i="2"/>
  <c r="BG654" i="2"/>
  <c r="BE655" i="2"/>
  <c r="BG655" i="2"/>
  <c r="BE656" i="2"/>
  <c r="BG656" i="2"/>
  <c r="BE657" i="2"/>
  <c r="BG657" i="2"/>
  <c r="BE658" i="2"/>
  <c r="BG658" i="2"/>
  <c r="BE659" i="2"/>
  <c r="BG659" i="2"/>
  <c r="BE660" i="2"/>
  <c r="BG660" i="2"/>
  <c r="BE661" i="2"/>
  <c r="BG661" i="2"/>
  <c r="BE662" i="2"/>
  <c r="BG662" i="2"/>
  <c r="BE663" i="2"/>
  <c r="BG663" i="2"/>
  <c r="BE664" i="2"/>
  <c r="BG664" i="2"/>
  <c r="BE665" i="2"/>
  <c r="BG665" i="2"/>
  <c r="BE666" i="2"/>
  <c r="BG666" i="2"/>
  <c r="BE667" i="2"/>
  <c r="BG667" i="2"/>
  <c r="BE668" i="2"/>
  <c r="BG668" i="2"/>
  <c r="BE669" i="2"/>
  <c r="BG669" i="2"/>
  <c r="BE670" i="2"/>
  <c r="BG670" i="2"/>
  <c r="BE671" i="2"/>
  <c r="BG671" i="2"/>
  <c r="BE672" i="2"/>
  <c r="BG672" i="2"/>
  <c r="BE673" i="2"/>
  <c r="BG673" i="2"/>
  <c r="BE674" i="2"/>
  <c r="BG674" i="2"/>
  <c r="BE675" i="2"/>
  <c r="BG675" i="2"/>
  <c r="BE676" i="2"/>
  <c r="BG676" i="2"/>
  <c r="BE677" i="2"/>
  <c r="BG677" i="2"/>
  <c r="BE678" i="2"/>
  <c r="BG678" i="2"/>
  <c r="BE679" i="2"/>
  <c r="BG679" i="2"/>
  <c r="BE680" i="2"/>
  <c r="BG680" i="2"/>
  <c r="BE681" i="2"/>
  <c r="BG681" i="2"/>
  <c r="BE682" i="2"/>
  <c r="BG682" i="2"/>
  <c r="BE683" i="2"/>
  <c r="BG683" i="2"/>
  <c r="BE684" i="2"/>
  <c r="BG684" i="2"/>
  <c r="BE685" i="2"/>
  <c r="BG685" i="2"/>
  <c r="BE686" i="2"/>
  <c r="BG686" i="2"/>
  <c r="BE687" i="2"/>
  <c r="BG687" i="2"/>
  <c r="BE688" i="2"/>
  <c r="BG688" i="2"/>
  <c r="BE689" i="2"/>
  <c r="BG689" i="2"/>
  <c r="BE690" i="2"/>
  <c r="BG690" i="2"/>
  <c r="BE691" i="2"/>
  <c r="BG691" i="2"/>
  <c r="BE692" i="2"/>
  <c r="BG692" i="2"/>
  <c r="BE693" i="2"/>
  <c r="BG693" i="2"/>
  <c r="BE694" i="2"/>
  <c r="BG694" i="2"/>
  <c r="BE695" i="2"/>
  <c r="BG695" i="2"/>
  <c r="BE696" i="2"/>
  <c r="BG696" i="2"/>
  <c r="BE697" i="2"/>
  <c r="BG697" i="2"/>
  <c r="BE698" i="2"/>
  <c r="BG698" i="2"/>
  <c r="BE699" i="2"/>
  <c r="BG699" i="2"/>
  <c r="BE700" i="2"/>
  <c r="BG700" i="2"/>
  <c r="BE701" i="2"/>
  <c r="BG701" i="2"/>
  <c r="BE702" i="2"/>
  <c r="BG702" i="2"/>
  <c r="BE703" i="2"/>
  <c r="BG703" i="2"/>
  <c r="BE704" i="2"/>
  <c r="BG704" i="2"/>
  <c r="BE705" i="2"/>
  <c r="BG705" i="2"/>
  <c r="BE706" i="2"/>
  <c r="BG706" i="2"/>
  <c r="BE707" i="2"/>
  <c r="BG707" i="2"/>
  <c r="BE708" i="2"/>
  <c r="BG708" i="2"/>
  <c r="BE709" i="2"/>
  <c r="BG709" i="2"/>
  <c r="BE710" i="2"/>
  <c r="BG710" i="2"/>
  <c r="BE711" i="2"/>
  <c r="BG711" i="2"/>
  <c r="BE712" i="2"/>
  <c r="BG712" i="2"/>
  <c r="BE713" i="2"/>
  <c r="BG713" i="2"/>
  <c r="BE714" i="2"/>
  <c r="BG714" i="2"/>
  <c r="BE715" i="2"/>
  <c r="BG715" i="2"/>
  <c r="BE716" i="2"/>
  <c r="BG716" i="2"/>
  <c r="BE717" i="2"/>
  <c r="BG717" i="2"/>
  <c r="BE718" i="2"/>
  <c r="BG718" i="2"/>
  <c r="BE719" i="2"/>
  <c r="BG719" i="2"/>
  <c r="BE720" i="2"/>
  <c r="BG720" i="2"/>
  <c r="BE721" i="2"/>
  <c r="BG721" i="2"/>
  <c r="BE722" i="2"/>
  <c r="BG722" i="2"/>
  <c r="BE723" i="2"/>
  <c r="BG723" i="2"/>
  <c r="BE724" i="2"/>
  <c r="BG724" i="2"/>
  <c r="BE725" i="2"/>
  <c r="BG725" i="2"/>
  <c r="BE726" i="2"/>
  <c r="BG726" i="2"/>
  <c r="BE727" i="2"/>
  <c r="BG727" i="2"/>
  <c r="BE728" i="2"/>
  <c r="BG728" i="2"/>
  <c r="BE729" i="2"/>
  <c r="BG729" i="2"/>
  <c r="BE730" i="2"/>
  <c r="BG730" i="2"/>
  <c r="BE731" i="2"/>
  <c r="BG731" i="2"/>
  <c r="BE732" i="2"/>
  <c r="BG732" i="2"/>
  <c r="BE733" i="2"/>
  <c r="BG733" i="2"/>
  <c r="BE734" i="2"/>
  <c r="BG734" i="2"/>
  <c r="BE735" i="2"/>
  <c r="BG735" i="2"/>
  <c r="BE736" i="2"/>
  <c r="BG736" i="2"/>
  <c r="BE737" i="2"/>
  <c r="BG737" i="2"/>
  <c r="BE738" i="2"/>
  <c r="BG738" i="2"/>
  <c r="BE739" i="2"/>
  <c r="BG739" i="2"/>
  <c r="BE740" i="2"/>
  <c r="BG740" i="2"/>
  <c r="BE741" i="2"/>
  <c r="BG741" i="2"/>
  <c r="BE742" i="2"/>
  <c r="BG742" i="2"/>
  <c r="BE743" i="2"/>
  <c r="BG743" i="2"/>
  <c r="BE744" i="2"/>
  <c r="BG744" i="2"/>
  <c r="BE745" i="2"/>
  <c r="BG745" i="2"/>
  <c r="BE746" i="2"/>
  <c r="BG746" i="2"/>
  <c r="BE747" i="2"/>
  <c r="BG747" i="2"/>
  <c r="BE748" i="2"/>
  <c r="BG748" i="2"/>
  <c r="BE749" i="2"/>
  <c r="BG749" i="2"/>
  <c r="BE750" i="2"/>
  <c r="BG750" i="2"/>
  <c r="BE751" i="2"/>
  <c r="BG751" i="2"/>
  <c r="BE752" i="2"/>
  <c r="BG752" i="2"/>
  <c r="BE753" i="2"/>
  <c r="BG753" i="2"/>
  <c r="BE754" i="2"/>
  <c r="BG754" i="2"/>
  <c r="BE755" i="2"/>
  <c r="BG755" i="2"/>
  <c r="BE756" i="2"/>
  <c r="BG756" i="2"/>
  <c r="BE757" i="2"/>
  <c r="BG757" i="2"/>
  <c r="BE758" i="2"/>
  <c r="BG758" i="2"/>
  <c r="BE759" i="2"/>
  <c r="BG759" i="2"/>
  <c r="BE760" i="2"/>
  <c r="BG760" i="2"/>
  <c r="BE761" i="2"/>
  <c r="BG761" i="2"/>
  <c r="BE762" i="2"/>
  <c r="BG762" i="2"/>
  <c r="BE763" i="2"/>
  <c r="BG763" i="2"/>
  <c r="BE764" i="2"/>
  <c r="BG764" i="2"/>
  <c r="BE765" i="2"/>
  <c r="BG765" i="2"/>
  <c r="BE766" i="2"/>
  <c r="BG766" i="2"/>
  <c r="BE767" i="2"/>
  <c r="BG767" i="2"/>
  <c r="BE768" i="2"/>
  <c r="BG768" i="2"/>
  <c r="BE769" i="2"/>
  <c r="BG769" i="2"/>
  <c r="BE770" i="2"/>
  <c r="BG770" i="2"/>
  <c r="BE771" i="2"/>
  <c r="BG771" i="2"/>
  <c r="BE772" i="2"/>
  <c r="BG772" i="2"/>
  <c r="BE773" i="2"/>
  <c r="BG773" i="2"/>
  <c r="BE774" i="2"/>
  <c r="BG774" i="2"/>
  <c r="BE775" i="2"/>
  <c r="BG775" i="2"/>
  <c r="BE776" i="2"/>
  <c r="BG776" i="2"/>
  <c r="BE777" i="2"/>
  <c r="BG777" i="2"/>
  <c r="BE778" i="2"/>
  <c r="BG778" i="2"/>
  <c r="BE779" i="2"/>
  <c r="BG779" i="2"/>
  <c r="BE780" i="2"/>
  <c r="BG780" i="2"/>
  <c r="BE781" i="2"/>
  <c r="BG781" i="2"/>
  <c r="BE782" i="2"/>
  <c r="BG782" i="2"/>
  <c r="BE783" i="2"/>
  <c r="BG783" i="2"/>
  <c r="BE784" i="2"/>
  <c r="BG784" i="2"/>
  <c r="BE785" i="2"/>
  <c r="BG785" i="2"/>
  <c r="BE786" i="2"/>
  <c r="BG786" i="2"/>
  <c r="BE787" i="2"/>
  <c r="BG787" i="2"/>
  <c r="BE788" i="2"/>
  <c r="BG788" i="2"/>
  <c r="BE789" i="2"/>
  <c r="BG789" i="2"/>
  <c r="BE790" i="2"/>
  <c r="BG790" i="2"/>
  <c r="BE791" i="2"/>
  <c r="BG791" i="2"/>
  <c r="BE792" i="2"/>
  <c r="BG792" i="2"/>
  <c r="BE793" i="2"/>
  <c r="BG793" i="2"/>
  <c r="BE794" i="2"/>
  <c r="BG794" i="2"/>
  <c r="BE795" i="2"/>
  <c r="BG795" i="2"/>
  <c r="BE796" i="2"/>
  <c r="BG796" i="2"/>
  <c r="BE797" i="2"/>
  <c r="BG797" i="2"/>
  <c r="BE798" i="2"/>
  <c r="BG798" i="2"/>
  <c r="BE799" i="2"/>
  <c r="BG799" i="2"/>
  <c r="BE800" i="2"/>
  <c r="BG800" i="2"/>
  <c r="BE801" i="2"/>
  <c r="BG801" i="2"/>
  <c r="BE802" i="2"/>
  <c r="BG802" i="2"/>
  <c r="BE803" i="2"/>
  <c r="BG803" i="2"/>
  <c r="BE804" i="2"/>
  <c r="BG804" i="2"/>
  <c r="BE805" i="2"/>
  <c r="BG805" i="2"/>
  <c r="BE806" i="2"/>
  <c r="BG806" i="2"/>
  <c r="BE807" i="2"/>
  <c r="BG807" i="2"/>
  <c r="BE808" i="2"/>
  <c r="BG808" i="2"/>
  <c r="BE809" i="2"/>
  <c r="BG809" i="2"/>
  <c r="BE810" i="2"/>
  <c r="BG810" i="2"/>
  <c r="BE811" i="2"/>
  <c r="BG811" i="2"/>
  <c r="BE812" i="2"/>
  <c r="BG812" i="2"/>
  <c r="BE813" i="2"/>
  <c r="BG813" i="2"/>
  <c r="BE814" i="2"/>
  <c r="BG814" i="2"/>
  <c r="BE815" i="2"/>
  <c r="BG815" i="2"/>
  <c r="BE816" i="2"/>
  <c r="BG816" i="2"/>
  <c r="BE817" i="2"/>
  <c r="BG817" i="2"/>
  <c r="BE818" i="2"/>
  <c r="BG818" i="2"/>
  <c r="BE819" i="2"/>
  <c r="BG819" i="2"/>
  <c r="BE820" i="2"/>
  <c r="BG820" i="2"/>
  <c r="BE821" i="2"/>
  <c r="BG821" i="2"/>
  <c r="BE822" i="2"/>
  <c r="BG822" i="2"/>
  <c r="BE823" i="2"/>
  <c r="BG823" i="2"/>
  <c r="BE824" i="2"/>
  <c r="BG824" i="2"/>
  <c r="BE825" i="2"/>
  <c r="BG825" i="2"/>
  <c r="BE826" i="2"/>
  <c r="BG826" i="2"/>
  <c r="BE827" i="2"/>
  <c r="BG827" i="2"/>
  <c r="BE828" i="2"/>
  <c r="BG828" i="2"/>
  <c r="BE829" i="2"/>
  <c r="BG829" i="2"/>
  <c r="BE830" i="2"/>
  <c r="BG830" i="2"/>
  <c r="BE831" i="2"/>
  <c r="BG831" i="2"/>
  <c r="BE832" i="2"/>
  <c r="BG832" i="2"/>
  <c r="BE833" i="2"/>
  <c r="BG833" i="2"/>
  <c r="BE834" i="2"/>
  <c r="BG834" i="2"/>
  <c r="BE835" i="2"/>
  <c r="BG835" i="2"/>
  <c r="BE836" i="2"/>
  <c r="BG836" i="2"/>
  <c r="BE837" i="2"/>
  <c r="BG837" i="2"/>
  <c r="BE838" i="2"/>
  <c r="BG838" i="2"/>
  <c r="BE839" i="2"/>
  <c r="BG839" i="2"/>
  <c r="BE840" i="2"/>
  <c r="BG840" i="2"/>
  <c r="BE841" i="2"/>
  <c r="BG841" i="2"/>
  <c r="BE842" i="2"/>
  <c r="BG842" i="2"/>
  <c r="BE843" i="2"/>
  <c r="BG843" i="2"/>
  <c r="BE844" i="2"/>
  <c r="BG844" i="2"/>
  <c r="BE845" i="2"/>
  <c r="BG845" i="2"/>
  <c r="BE846" i="2"/>
  <c r="BG846" i="2"/>
  <c r="BE847" i="2"/>
  <c r="BG847" i="2"/>
  <c r="BE848" i="2"/>
  <c r="BG848" i="2"/>
  <c r="BE849" i="2"/>
  <c r="BG849" i="2"/>
  <c r="BE850" i="2"/>
  <c r="BG850" i="2"/>
  <c r="BE851" i="2"/>
  <c r="BG851" i="2"/>
  <c r="BE852" i="2"/>
  <c r="BG852" i="2"/>
  <c r="BE853" i="2"/>
  <c r="BG853" i="2"/>
  <c r="BE854" i="2"/>
  <c r="BG854" i="2"/>
  <c r="BE855" i="2"/>
  <c r="BG855" i="2"/>
  <c r="BE856" i="2"/>
  <c r="BG856" i="2"/>
  <c r="BE857" i="2"/>
  <c r="BG857" i="2"/>
  <c r="BE858" i="2"/>
  <c r="BG858" i="2"/>
  <c r="BE859" i="2"/>
  <c r="BG859" i="2"/>
  <c r="BE860" i="2"/>
  <c r="BG860" i="2"/>
  <c r="BE861" i="2"/>
  <c r="BG861" i="2"/>
  <c r="BE862" i="2"/>
  <c r="BG862" i="2"/>
  <c r="BE863" i="2"/>
  <c r="BG863" i="2"/>
  <c r="BE864" i="2"/>
  <c r="BG864" i="2"/>
  <c r="BE865" i="2"/>
  <c r="BG865" i="2"/>
  <c r="BE866" i="2"/>
  <c r="BG866" i="2"/>
  <c r="BE867" i="2"/>
  <c r="BG867" i="2"/>
  <c r="BE868" i="2"/>
  <c r="BG868" i="2"/>
  <c r="BE869" i="2"/>
  <c r="BG869" i="2"/>
  <c r="BE870" i="2"/>
  <c r="BG870" i="2"/>
  <c r="BE871" i="2"/>
  <c r="BG871" i="2"/>
  <c r="BE872" i="2"/>
  <c r="BG872" i="2"/>
  <c r="BE873" i="2"/>
  <c r="BG873" i="2"/>
  <c r="BE874" i="2"/>
  <c r="BG874" i="2"/>
  <c r="BE875" i="2"/>
  <c r="BG875" i="2"/>
  <c r="BE876" i="2"/>
  <c r="BG876" i="2"/>
  <c r="BE877" i="2"/>
  <c r="BG877" i="2"/>
  <c r="BE878" i="2"/>
  <c r="BG878" i="2"/>
  <c r="BE879" i="2"/>
  <c r="BG879" i="2"/>
  <c r="BE880" i="2"/>
  <c r="BG880" i="2"/>
  <c r="BE881" i="2"/>
  <c r="BG881" i="2"/>
  <c r="BE882" i="2"/>
  <c r="BG882" i="2"/>
  <c r="BE883" i="2"/>
  <c r="BG883" i="2"/>
  <c r="BE884" i="2"/>
  <c r="BG884" i="2"/>
  <c r="BE885" i="2"/>
  <c r="BG885" i="2"/>
  <c r="BE886" i="2"/>
  <c r="BG886" i="2"/>
  <c r="BE887" i="2"/>
  <c r="BG887" i="2"/>
  <c r="BE888" i="2"/>
  <c r="BG888" i="2"/>
  <c r="BE889" i="2"/>
  <c r="BG889" i="2"/>
  <c r="BE890" i="2"/>
  <c r="BG890" i="2"/>
  <c r="BE891" i="2"/>
  <c r="BG891" i="2"/>
  <c r="BE892" i="2"/>
  <c r="BG892" i="2"/>
  <c r="BE893" i="2"/>
  <c r="BG893" i="2"/>
  <c r="BE894" i="2"/>
  <c r="BG894" i="2"/>
  <c r="BE895" i="2"/>
  <c r="BG895" i="2"/>
  <c r="BE896" i="2"/>
  <c r="BG896" i="2"/>
  <c r="BE897" i="2"/>
  <c r="BG897" i="2"/>
  <c r="BE898" i="2"/>
  <c r="BG898" i="2"/>
  <c r="BE899" i="2"/>
  <c r="BG899" i="2"/>
  <c r="BE900" i="2"/>
  <c r="BG900" i="2"/>
  <c r="BE901" i="2"/>
  <c r="BG901" i="2"/>
  <c r="BE902" i="2"/>
  <c r="BG902" i="2"/>
  <c r="BE903" i="2"/>
  <c r="BG903" i="2"/>
  <c r="BE904" i="2"/>
  <c r="BG904" i="2"/>
  <c r="BE905" i="2"/>
  <c r="BG905" i="2"/>
  <c r="BE906" i="2"/>
  <c r="BG906" i="2"/>
  <c r="BE907" i="2"/>
  <c r="BG907" i="2"/>
  <c r="BE908" i="2"/>
  <c r="BG908" i="2"/>
  <c r="BE909" i="2"/>
  <c r="BG909" i="2"/>
  <c r="BE910" i="2"/>
  <c r="BG910" i="2"/>
  <c r="BE911" i="2"/>
  <c r="BG911" i="2"/>
  <c r="BE912" i="2"/>
  <c r="BG912" i="2"/>
  <c r="BE913" i="2"/>
  <c r="BG913" i="2"/>
  <c r="BE914" i="2"/>
  <c r="BG914" i="2"/>
  <c r="BE915" i="2"/>
  <c r="BG915" i="2"/>
  <c r="BE916" i="2"/>
  <c r="BG916" i="2"/>
  <c r="BE917" i="2"/>
  <c r="BG917" i="2"/>
  <c r="BE918" i="2"/>
  <c r="BG918" i="2"/>
  <c r="BE919" i="2"/>
  <c r="BG919" i="2"/>
  <c r="BE920" i="2"/>
  <c r="BG920" i="2"/>
  <c r="BE921" i="2"/>
  <c r="BG921" i="2"/>
  <c r="BE922" i="2"/>
  <c r="BG922" i="2"/>
  <c r="BE923" i="2"/>
  <c r="BG923" i="2"/>
  <c r="BE924" i="2"/>
  <c r="BG924" i="2"/>
  <c r="BE925" i="2"/>
  <c r="BG925" i="2"/>
  <c r="BE926" i="2"/>
  <c r="BG926" i="2"/>
  <c r="BE927" i="2"/>
  <c r="BG927" i="2"/>
  <c r="BE928" i="2"/>
  <c r="BG928" i="2"/>
  <c r="BE929" i="2"/>
  <c r="BG929" i="2"/>
  <c r="BE930" i="2"/>
  <c r="BG930" i="2"/>
  <c r="BE931" i="2"/>
  <c r="BG931" i="2"/>
  <c r="BE932" i="2"/>
  <c r="BG932" i="2"/>
  <c r="BE933" i="2"/>
  <c r="BG933" i="2"/>
  <c r="BE934" i="2"/>
  <c r="BG934" i="2"/>
  <c r="BE935" i="2"/>
  <c r="BG935" i="2"/>
  <c r="BE936" i="2"/>
  <c r="BG936" i="2"/>
  <c r="BE937" i="2"/>
  <c r="BG937" i="2"/>
  <c r="BE938" i="2"/>
  <c r="BG938" i="2"/>
  <c r="BE939" i="2"/>
  <c r="BG939" i="2"/>
  <c r="BE940" i="2"/>
  <c r="BG940" i="2"/>
  <c r="BE941" i="2"/>
  <c r="BG941" i="2"/>
  <c r="BE942" i="2"/>
  <c r="BG942" i="2"/>
  <c r="BE943" i="2"/>
  <c r="BG943" i="2"/>
  <c r="BE944" i="2"/>
  <c r="BG944" i="2"/>
  <c r="BE945" i="2"/>
  <c r="BG945" i="2"/>
  <c r="BE946" i="2"/>
  <c r="BG946" i="2"/>
  <c r="BE947" i="2"/>
  <c r="BG947" i="2"/>
  <c r="BE948" i="2"/>
  <c r="BG948" i="2"/>
  <c r="BE949" i="2"/>
  <c r="BG949" i="2"/>
  <c r="BE950" i="2"/>
  <c r="BG950" i="2"/>
  <c r="BE951" i="2"/>
  <c r="BG951" i="2"/>
  <c r="BE952" i="2"/>
  <c r="BG952" i="2"/>
  <c r="BE953" i="2"/>
  <c r="BG953" i="2"/>
  <c r="BE954" i="2"/>
  <c r="BG954" i="2"/>
  <c r="BE955" i="2"/>
  <c r="BG955" i="2"/>
  <c r="BE956" i="2"/>
  <c r="BG956" i="2"/>
  <c r="BE957" i="2"/>
  <c r="BG957" i="2"/>
  <c r="BE958" i="2"/>
  <c r="BG958" i="2"/>
  <c r="BE959" i="2"/>
  <c r="BG959" i="2"/>
  <c r="BE960" i="2"/>
  <c r="BG960" i="2"/>
  <c r="BE961" i="2"/>
  <c r="BG961" i="2"/>
  <c r="BE962" i="2"/>
  <c r="BG962" i="2"/>
  <c r="BE963" i="2"/>
  <c r="BG963" i="2"/>
  <c r="BE964" i="2"/>
  <c r="BG964" i="2"/>
  <c r="BE965" i="2"/>
  <c r="BG965" i="2"/>
  <c r="BE966" i="2"/>
  <c r="BG966" i="2"/>
  <c r="BE967" i="2"/>
  <c r="BG967" i="2"/>
  <c r="BE968" i="2"/>
  <c r="BG968" i="2"/>
  <c r="BE969" i="2"/>
  <c r="BG969" i="2"/>
  <c r="BE970" i="2"/>
  <c r="BG970" i="2"/>
  <c r="BE971" i="2"/>
  <c r="BG971" i="2"/>
  <c r="BE972" i="2"/>
  <c r="BG972" i="2"/>
  <c r="BE973" i="2"/>
  <c r="BG973" i="2"/>
  <c r="BE974" i="2"/>
  <c r="BG974" i="2"/>
  <c r="BE975" i="2"/>
  <c r="BG975" i="2"/>
  <c r="BE976" i="2"/>
  <c r="BG976" i="2"/>
  <c r="BE977" i="2"/>
  <c r="BG977" i="2"/>
  <c r="BE978" i="2"/>
  <c r="BG978" i="2"/>
  <c r="BE979" i="2"/>
  <c r="BG979" i="2"/>
  <c r="BE980" i="2"/>
  <c r="BG980" i="2"/>
  <c r="BE981" i="2"/>
  <c r="BG981" i="2"/>
  <c r="BE982" i="2"/>
  <c r="BG982" i="2"/>
  <c r="BE983" i="2"/>
  <c r="BG983" i="2"/>
  <c r="BE984" i="2"/>
  <c r="BG984" i="2"/>
  <c r="BE985" i="2"/>
  <c r="BG985" i="2"/>
  <c r="BE986" i="2"/>
  <c r="BG986" i="2"/>
  <c r="BE987" i="2"/>
  <c r="BG987" i="2"/>
  <c r="BE988" i="2"/>
  <c r="BG988" i="2"/>
  <c r="BE989" i="2"/>
  <c r="BG989" i="2"/>
  <c r="BE990" i="2"/>
  <c r="BG990" i="2"/>
  <c r="BE991" i="2"/>
  <c r="BG991" i="2"/>
  <c r="BE992" i="2"/>
  <c r="BG992" i="2"/>
  <c r="BE993" i="2"/>
  <c r="BG993" i="2"/>
  <c r="BE994" i="2"/>
  <c r="BG994" i="2"/>
  <c r="BE995" i="2"/>
  <c r="BG995" i="2"/>
  <c r="BE996" i="2"/>
  <c r="BG996" i="2"/>
  <c r="BE997" i="2"/>
  <c r="BG997" i="2"/>
  <c r="BE998" i="2"/>
  <c r="BG998" i="2"/>
  <c r="BE999" i="2"/>
  <c r="BG999" i="2"/>
  <c r="BE1000" i="2"/>
  <c r="BG1000" i="2"/>
  <c r="BE1001" i="2"/>
  <c r="BG1001" i="2"/>
  <c r="BE1002" i="2"/>
  <c r="BG1002" i="2"/>
  <c r="BE1003" i="2"/>
  <c r="BG1003" i="2"/>
  <c r="BE1004" i="2"/>
  <c r="BG1004" i="2"/>
  <c r="AW5" i="2"/>
  <c r="AV5" i="2"/>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10" i="14"/>
  <c r="AU508" i="2"/>
  <c r="DA1004" i="2"/>
  <c r="CX1004" i="2"/>
  <c r="CW1004" i="2"/>
  <c r="CV1004" i="2"/>
  <c r="CY1004" i="2"/>
  <c r="CT1004" i="2"/>
  <c r="CU1004" i="2"/>
  <c r="CS1004" i="2"/>
  <c r="CR1004" i="2"/>
  <c r="CL1004" i="2"/>
  <c r="CM1004" i="2"/>
  <c r="CJ1004" i="2"/>
  <c r="CI1004" i="2"/>
  <c r="CH1004" i="2"/>
  <c r="CK1004" i="2"/>
  <c r="CF1004" i="2"/>
  <c r="CG1004" i="2"/>
  <c r="CE1004" i="2"/>
  <c r="CD1004" i="2"/>
  <c r="BY1004" i="2"/>
  <c r="BZ1004" i="2"/>
  <c r="BW1004" i="2"/>
  <c r="BU1004" i="2"/>
  <c r="BV1004" i="2"/>
  <c r="BS1004" i="2"/>
  <c r="BR1004" i="2"/>
  <c r="BQ1004" i="2"/>
  <c r="BT1004" i="2"/>
  <c r="BO1004" i="2"/>
  <c r="BP1004" i="2"/>
  <c r="BN1004" i="2"/>
  <c r="BM1004" i="2"/>
  <c r="BC1004" i="2"/>
  <c r="BD1004" i="2"/>
  <c r="BF1004" i="2"/>
  <c r="BA1004" i="2"/>
  <c r="AZ1004" i="2"/>
  <c r="AY1004" i="2"/>
  <c r="BB1004" i="2"/>
  <c r="AW1004" i="2"/>
  <c r="AX1004" i="2"/>
  <c r="AV1004" i="2"/>
  <c r="AU1004" i="2"/>
  <c r="AM1004" i="2"/>
  <c r="AN1004" i="2"/>
  <c r="AQ1004" i="2"/>
  <c r="AK1004" i="2"/>
  <c r="AJ1004" i="2"/>
  <c r="AI1004" i="2"/>
  <c r="AL1004" i="2"/>
  <c r="AG1004" i="2"/>
  <c r="AH1004" i="2"/>
  <c r="AF1004" i="2"/>
  <c r="AE1004" i="2"/>
  <c r="X1004" i="2"/>
  <c r="W1004" i="2"/>
  <c r="V1004" i="2"/>
  <c r="Y1004" i="2"/>
  <c r="T1004" i="2"/>
  <c r="U1004" i="2"/>
  <c r="S1004" i="2"/>
  <c r="N1004" i="2"/>
  <c r="A1004" i="2"/>
  <c r="DA1003" i="2"/>
  <c r="CX1003" i="2"/>
  <c r="CW1003" i="2"/>
  <c r="CV1003" i="2"/>
  <c r="CY1003" i="2"/>
  <c r="CT1003" i="2"/>
  <c r="CU1003" i="2"/>
  <c r="CS1003" i="2"/>
  <c r="CR1003" i="2"/>
  <c r="CL1003" i="2"/>
  <c r="CM1003" i="2"/>
  <c r="CJ1003" i="2"/>
  <c r="CI1003" i="2"/>
  <c r="CH1003" i="2"/>
  <c r="CK1003" i="2"/>
  <c r="CF1003" i="2"/>
  <c r="CG1003" i="2"/>
  <c r="CE1003" i="2"/>
  <c r="CD1003" i="2"/>
  <c r="BY1003" i="2"/>
  <c r="BZ1003" i="2"/>
  <c r="BW1003" i="2"/>
  <c r="BU1003" i="2"/>
  <c r="BV1003" i="2"/>
  <c r="BQ1003" i="2"/>
  <c r="BT1003" i="2"/>
  <c r="BS1003" i="2"/>
  <c r="BR1003" i="2"/>
  <c r="BO1003" i="2"/>
  <c r="BP1003" i="2"/>
  <c r="BN1003" i="2"/>
  <c r="BM1003" i="2"/>
  <c r="BC1003" i="2"/>
  <c r="BD1003" i="2"/>
  <c r="BF1003" i="2"/>
  <c r="BA1003" i="2"/>
  <c r="AZ1003" i="2"/>
  <c r="AY1003" i="2"/>
  <c r="BB1003" i="2"/>
  <c r="AW1003" i="2"/>
  <c r="AX1003" i="2"/>
  <c r="AV1003" i="2"/>
  <c r="AU1003" i="2"/>
  <c r="AM1003" i="2"/>
  <c r="AN1003" i="2"/>
  <c r="AQ1003" i="2"/>
  <c r="AK1003" i="2"/>
  <c r="AJ1003" i="2"/>
  <c r="AI1003" i="2"/>
  <c r="AL1003" i="2"/>
  <c r="AG1003" i="2"/>
  <c r="AH1003" i="2"/>
  <c r="AF1003" i="2"/>
  <c r="AE1003" i="2"/>
  <c r="X1003" i="2"/>
  <c r="W1003" i="2"/>
  <c r="V1003" i="2"/>
  <c r="Y1003" i="2"/>
  <c r="T1003" i="2"/>
  <c r="U1003" i="2"/>
  <c r="S1003" i="2"/>
  <c r="N1003" i="2"/>
  <c r="A1003" i="2"/>
  <c r="DA1002" i="2"/>
  <c r="CX1002" i="2"/>
  <c r="CW1002" i="2"/>
  <c r="CV1002" i="2"/>
  <c r="CY1002" i="2"/>
  <c r="CT1002" i="2"/>
  <c r="CU1002" i="2"/>
  <c r="CS1002" i="2"/>
  <c r="CR1002" i="2"/>
  <c r="CL1002" i="2"/>
  <c r="CM1002" i="2"/>
  <c r="CJ1002" i="2"/>
  <c r="CI1002" i="2"/>
  <c r="CH1002" i="2"/>
  <c r="CK1002" i="2"/>
  <c r="CF1002" i="2"/>
  <c r="CG1002" i="2"/>
  <c r="CE1002" i="2"/>
  <c r="CD1002" i="2"/>
  <c r="BY1002" i="2"/>
  <c r="BZ1002" i="2"/>
  <c r="BW1002" i="2"/>
  <c r="BU1002" i="2"/>
  <c r="BV1002" i="2"/>
  <c r="BS1002" i="2"/>
  <c r="BR1002" i="2"/>
  <c r="BQ1002" i="2"/>
  <c r="BT1002" i="2"/>
  <c r="BO1002" i="2"/>
  <c r="BP1002" i="2"/>
  <c r="BN1002" i="2"/>
  <c r="BM1002" i="2"/>
  <c r="BC1002" i="2"/>
  <c r="BD1002" i="2"/>
  <c r="BF1002" i="2"/>
  <c r="BA1002" i="2"/>
  <c r="AZ1002" i="2"/>
  <c r="AY1002" i="2"/>
  <c r="BB1002" i="2"/>
  <c r="AW1002" i="2"/>
  <c r="AX1002" i="2"/>
  <c r="AV1002" i="2"/>
  <c r="AU1002" i="2"/>
  <c r="AM1002" i="2"/>
  <c r="AN1002" i="2"/>
  <c r="AQ1002" i="2"/>
  <c r="AK1002" i="2"/>
  <c r="AJ1002" i="2"/>
  <c r="AI1002" i="2"/>
  <c r="AL1002" i="2"/>
  <c r="AG1002" i="2"/>
  <c r="AH1002" i="2"/>
  <c r="AF1002" i="2"/>
  <c r="AE1002" i="2"/>
  <c r="X1002" i="2"/>
  <c r="W1002" i="2"/>
  <c r="V1002" i="2"/>
  <c r="Y1002" i="2"/>
  <c r="T1002" i="2"/>
  <c r="U1002" i="2"/>
  <c r="S1002" i="2"/>
  <c r="N1002" i="2"/>
  <c r="A1002" i="2"/>
  <c r="DA1001" i="2"/>
  <c r="CX1001" i="2"/>
  <c r="CW1001" i="2"/>
  <c r="CV1001" i="2"/>
  <c r="CY1001" i="2"/>
  <c r="CT1001" i="2"/>
  <c r="CU1001" i="2"/>
  <c r="CS1001" i="2"/>
  <c r="CR1001" i="2"/>
  <c r="CL1001" i="2"/>
  <c r="CM1001" i="2"/>
  <c r="CJ1001" i="2"/>
  <c r="CI1001" i="2"/>
  <c r="CH1001" i="2"/>
  <c r="CK1001" i="2"/>
  <c r="CF1001" i="2"/>
  <c r="CG1001" i="2"/>
  <c r="CE1001" i="2"/>
  <c r="CD1001" i="2"/>
  <c r="BY1001" i="2"/>
  <c r="BZ1001" i="2"/>
  <c r="BW1001" i="2"/>
  <c r="BU1001" i="2"/>
  <c r="BV1001" i="2"/>
  <c r="BS1001" i="2"/>
  <c r="BR1001" i="2"/>
  <c r="BQ1001" i="2"/>
  <c r="BT1001" i="2"/>
  <c r="BO1001" i="2"/>
  <c r="BP1001" i="2"/>
  <c r="BN1001" i="2"/>
  <c r="BM1001" i="2"/>
  <c r="BC1001" i="2"/>
  <c r="BD1001" i="2"/>
  <c r="BF1001" i="2"/>
  <c r="BA1001" i="2"/>
  <c r="AZ1001" i="2"/>
  <c r="AY1001" i="2"/>
  <c r="BB1001" i="2"/>
  <c r="AW1001" i="2"/>
  <c r="AX1001" i="2"/>
  <c r="AV1001" i="2"/>
  <c r="AU1001" i="2"/>
  <c r="AM1001" i="2"/>
  <c r="AN1001" i="2"/>
  <c r="AQ1001" i="2"/>
  <c r="AK1001" i="2"/>
  <c r="AJ1001" i="2"/>
  <c r="AI1001" i="2"/>
  <c r="AL1001" i="2"/>
  <c r="AG1001" i="2"/>
  <c r="AH1001" i="2"/>
  <c r="AF1001" i="2"/>
  <c r="AE1001" i="2"/>
  <c r="X1001" i="2"/>
  <c r="W1001" i="2"/>
  <c r="V1001" i="2"/>
  <c r="Y1001" i="2"/>
  <c r="T1001" i="2"/>
  <c r="U1001" i="2"/>
  <c r="S1001" i="2"/>
  <c r="N1001" i="2"/>
  <c r="A1001" i="2"/>
  <c r="DA1000" i="2"/>
  <c r="CX1000" i="2"/>
  <c r="CW1000" i="2"/>
  <c r="CV1000" i="2"/>
  <c r="CY1000" i="2"/>
  <c r="CT1000" i="2"/>
  <c r="CU1000" i="2"/>
  <c r="CS1000" i="2"/>
  <c r="CR1000" i="2"/>
  <c r="CL1000" i="2"/>
  <c r="CM1000" i="2"/>
  <c r="CJ1000" i="2"/>
  <c r="CI1000" i="2"/>
  <c r="CH1000" i="2"/>
  <c r="CK1000" i="2"/>
  <c r="CF1000" i="2"/>
  <c r="CG1000" i="2"/>
  <c r="CE1000" i="2"/>
  <c r="CD1000" i="2"/>
  <c r="BY1000" i="2"/>
  <c r="BZ1000" i="2"/>
  <c r="BW1000" i="2"/>
  <c r="BU1000" i="2"/>
  <c r="BV1000" i="2"/>
  <c r="BS1000" i="2"/>
  <c r="BR1000" i="2"/>
  <c r="BQ1000" i="2"/>
  <c r="BT1000" i="2"/>
  <c r="BO1000" i="2"/>
  <c r="BP1000" i="2"/>
  <c r="BN1000" i="2"/>
  <c r="BM1000" i="2"/>
  <c r="BC1000" i="2"/>
  <c r="BD1000" i="2"/>
  <c r="BF1000" i="2"/>
  <c r="BA1000" i="2"/>
  <c r="AZ1000" i="2"/>
  <c r="AY1000" i="2"/>
  <c r="BB1000" i="2"/>
  <c r="AW1000" i="2"/>
  <c r="AX1000" i="2"/>
  <c r="AV1000" i="2"/>
  <c r="AU1000" i="2"/>
  <c r="AM1000" i="2"/>
  <c r="AN1000" i="2"/>
  <c r="AQ1000" i="2"/>
  <c r="AK1000" i="2"/>
  <c r="AJ1000" i="2"/>
  <c r="AI1000" i="2"/>
  <c r="AL1000" i="2"/>
  <c r="AG1000" i="2"/>
  <c r="AH1000" i="2"/>
  <c r="AF1000" i="2"/>
  <c r="AE1000" i="2"/>
  <c r="X1000" i="2"/>
  <c r="W1000" i="2"/>
  <c r="V1000" i="2"/>
  <c r="Y1000" i="2"/>
  <c r="T1000" i="2"/>
  <c r="U1000" i="2"/>
  <c r="S1000" i="2"/>
  <c r="N1000" i="2"/>
  <c r="A1000" i="2"/>
  <c r="DA999" i="2"/>
  <c r="CX999" i="2"/>
  <c r="CW999" i="2"/>
  <c r="CV999" i="2"/>
  <c r="CY999" i="2"/>
  <c r="CT999" i="2"/>
  <c r="CU999" i="2"/>
  <c r="CS999" i="2"/>
  <c r="CR999" i="2"/>
  <c r="CL999" i="2"/>
  <c r="CM999" i="2"/>
  <c r="CJ999" i="2"/>
  <c r="CI999" i="2"/>
  <c r="CH999" i="2"/>
  <c r="CK999" i="2"/>
  <c r="CF999" i="2"/>
  <c r="CG999" i="2"/>
  <c r="CE999" i="2"/>
  <c r="CD999" i="2"/>
  <c r="BY999" i="2"/>
  <c r="BZ999" i="2"/>
  <c r="BW999" i="2"/>
  <c r="BU999" i="2"/>
  <c r="BV999" i="2"/>
  <c r="BS999" i="2"/>
  <c r="BR999" i="2"/>
  <c r="BQ999" i="2"/>
  <c r="BT999" i="2"/>
  <c r="BO999" i="2"/>
  <c r="BP999" i="2"/>
  <c r="BN999" i="2"/>
  <c r="BM999" i="2"/>
  <c r="BC999" i="2"/>
  <c r="BD999" i="2"/>
  <c r="BF999" i="2"/>
  <c r="BA999" i="2"/>
  <c r="AZ999" i="2"/>
  <c r="AY999" i="2"/>
  <c r="BB999" i="2"/>
  <c r="AW999" i="2"/>
  <c r="AX999" i="2"/>
  <c r="AV999" i="2"/>
  <c r="AU999" i="2"/>
  <c r="AM999" i="2"/>
  <c r="AN999" i="2"/>
  <c r="AQ999" i="2"/>
  <c r="AK999" i="2"/>
  <c r="AJ999" i="2"/>
  <c r="AI999" i="2"/>
  <c r="AL999" i="2"/>
  <c r="AG999" i="2"/>
  <c r="AH999" i="2"/>
  <c r="AF999" i="2"/>
  <c r="AE999" i="2"/>
  <c r="X999" i="2"/>
  <c r="W999" i="2"/>
  <c r="V999" i="2"/>
  <c r="Y999" i="2"/>
  <c r="T999" i="2"/>
  <c r="U999" i="2"/>
  <c r="S999" i="2"/>
  <c r="N999" i="2"/>
  <c r="A999" i="2"/>
  <c r="DA998" i="2"/>
  <c r="CX998" i="2"/>
  <c r="CW998" i="2"/>
  <c r="CV998" i="2"/>
  <c r="CY998" i="2"/>
  <c r="CT998" i="2"/>
  <c r="CU998" i="2"/>
  <c r="CS998" i="2"/>
  <c r="CR998" i="2"/>
  <c r="CL998" i="2"/>
  <c r="CM998" i="2"/>
  <c r="CJ998" i="2"/>
  <c r="CI998" i="2"/>
  <c r="CH998" i="2"/>
  <c r="CK998" i="2"/>
  <c r="CF998" i="2"/>
  <c r="CG998" i="2"/>
  <c r="CE998" i="2"/>
  <c r="CD998" i="2"/>
  <c r="BY998" i="2"/>
  <c r="BZ998" i="2"/>
  <c r="BW998" i="2"/>
  <c r="BU998" i="2"/>
  <c r="BV998" i="2"/>
  <c r="BS998" i="2"/>
  <c r="BR998" i="2"/>
  <c r="BQ998" i="2"/>
  <c r="BT998" i="2"/>
  <c r="BO998" i="2"/>
  <c r="BP998" i="2"/>
  <c r="BN998" i="2"/>
  <c r="BM998" i="2"/>
  <c r="BC998" i="2"/>
  <c r="BD998" i="2"/>
  <c r="BF998" i="2"/>
  <c r="AY998" i="2"/>
  <c r="BB998" i="2"/>
  <c r="BA998" i="2"/>
  <c r="AZ998" i="2"/>
  <c r="AW998" i="2"/>
  <c r="AX998" i="2"/>
  <c r="AV998" i="2"/>
  <c r="AU998" i="2"/>
  <c r="AM998" i="2"/>
  <c r="AN998" i="2"/>
  <c r="AQ998" i="2"/>
  <c r="AK998" i="2"/>
  <c r="AJ998" i="2"/>
  <c r="AI998" i="2"/>
  <c r="AL998" i="2"/>
  <c r="AG998" i="2"/>
  <c r="AH998" i="2"/>
  <c r="AF998" i="2"/>
  <c r="AE998" i="2"/>
  <c r="X998" i="2"/>
  <c r="W998" i="2"/>
  <c r="V998" i="2"/>
  <c r="Y998" i="2"/>
  <c r="T998" i="2"/>
  <c r="U998" i="2"/>
  <c r="S998" i="2"/>
  <c r="N998" i="2"/>
  <c r="A998" i="2"/>
  <c r="DA997" i="2"/>
  <c r="CX997" i="2"/>
  <c r="CW997" i="2"/>
  <c r="CV997" i="2"/>
  <c r="CY997" i="2"/>
  <c r="CT997" i="2"/>
  <c r="CU997" i="2"/>
  <c r="CS997" i="2"/>
  <c r="CR997" i="2"/>
  <c r="CL997" i="2"/>
  <c r="CM997" i="2"/>
  <c r="CJ997" i="2"/>
  <c r="CI997" i="2"/>
  <c r="CH997" i="2"/>
  <c r="CK997" i="2"/>
  <c r="CF997" i="2"/>
  <c r="CG997" i="2"/>
  <c r="CE997" i="2"/>
  <c r="CD997" i="2"/>
  <c r="BY997" i="2"/>
  <c r="BZ997" i="2"/>
  <c r="BW997" i="2"/>
  <c r="BU997" i="2"/>
  <c r="BV997" i="2"/>
  <c r="BS997" i="2"/>
  <c r="BR997" i="2"/>
  <c r="BQ997" i="2"/>
  <c r="BT997" i="2"/>
  <c r="BO997" i="2"/>
  <c r="BP997" i="2"/>
  <c r="BN997" i="2"/>
  <c r="BM997" i="2"/>
  <c r="BC997" i="2"/>
  <c r="BD997" i="2"/>
  <c r="BF997" i="2"/>
  <c r="BA997" i="2"/>
  <c r="AZ997" i="2"/>
  <c r="AY997" i="2"/>
  <c r="BB997" i="2"/>
  <c r="AW997" i="2"/>
  <c r="AX997" i="2"/>
  <c r="AV997" i="2"/>
  <c r="AU997" i="2"/>
  <c r="AM997" i="2"/>
  <c r="AN997" i="2"/>
  <c r="AQ997" i="2"/>
  <c r="AK997" i="2"/>
  <c r="AJ997" i="2"/>
  <c r="AI997" i="2"/>
  <c r="AL997" i="2"/>
  <c r="AG997" i="2"/>
  <c r="AH997" i="2"/>
  <c r="AF997" i="2"/>
  <c r="AE997" i="2"/>
  <c r="X997" i="2"/>
  <c r="W997" i="2"/>
  <c r="V997" i="2"/>
  <c r="Y997" i="2"/>
  <c r="T997" i="2"/>
  <c r="U997" i="2"/>
  <c r="S997" i="2"/>
  <c r="N997" i="2"/>
  <c r="A997" i="2"/>
  <c r="DA996" i="2"/>
  <c r="CX996" i="2"/>
  <c r="CW996" i="2"/>
  <c r="CV996" i="2"/>
  <c r="CY996" i="2"/>
  <c r="CT996" i="2"/>
  <c r="CU996" i="2"/>
  <c r="CS996" i="2"/>
  <c r="CR996" i="2"/>
  <c r="CL996" i="2"/>
  <c r="CM996" i="2"/>
  <c r="CJ996" i="2"/>
  <c r="CI996" i="2"/>
  <c r="CH996" i="2"/>
  <c r="CK996" i="2"/>
  <c r="CF996" i="2"/>
  <c r="CG996" i="2"/>
  <c r="CE996" i="2"/>
  <c r="CD996" i="2"/>
  <c r="BY996" i="2"/>
  <c r="BZ996" i="2"/>
  <c r="BW996" i="2"/>
  <c r="BU996" i="2"/>
  <c r="BV996" i="2"/>
  <c r="BQ996" i="2"/>
  <c r="BT996" i="2"/>
  <c r="BS996" i="2"/>
  <c r="BR996" i="2"/>
  <c r="BO996" i="2"/>
  <c r="BP996" i="2"/>
  <c r="BN996" i="2"/>
  <c r="BM996" i="2"/>
  <c r="BC996" i="2"/>
  <c r="BD996" i="2"/>
  <c r="BF996" i="2"/>
  <c r="BA996" i="2"/>
  <c r="AZ996" i="2"/>
  <c r="AY996" i="2"/>
  <c r="BB996" i="2"/>
  <c r="AW996" i="2"/>
  <c r="AX996" i="2"/>
  <c r="AV996" i="2"/>
  <c r="AU996" i="2"/>
  <c r="AM996" i="2"/>
  <c r="AN996" i="2"/>
  <c r="AQ996" i="2"/>
  <c r="AK996" i="2"/>
  <c r="AJ996" i="2"/>
  <c r="AI996" i="2"/>
  <c r="AL996" i="2"/>
  <c r="AG996" i="2"/>
  <c r="AH996" i="2"/>
  <c r="AF996" i="2"/>
  <c r="AE996" i="2"/>
  <c r="X996" i="2"/>
  <c r="W996" i="2"/>
  <c r="V996" i="2"/>
  <c r="Y996" i="2"/>
  <c r="T996" i="2"/>
  <c r="U996" i="2"/>
  <c r="S996" i="2"/>
  <c r="N996" i="2"/>
  <c r="A996" i="2"/>
  <c r="DA995" i="2"/>
  <c r="CX995" i="2"/>
  <c r="CW995" i="2"/>
  <c r="CV995" i="2"/>
  <c r="CY995" i="2"/>
  <c r="CT995" i="2"/>
  <c r="CU995" i="2"/>
  <c r="CS995" i="2"/>
  <c r="CR995" i="2"/>
  <c r="CL995" i="2"/>
  <c r="CM995" i="2"/>
  <c r="CJ995" i="2"/>
  <c r="CI995" i="2"/>
  <c r="CH995" i="2"/>
  <c r="CK995" i="2"/>
  <c r="CF995" i="2"/>
  <c r="CG995" i="2"/>
  <c r="CE995" i="2"/>
  <c r="CD995" i="2"/>
  <c r="BY995" i="2"/>
  <c r="BZ995" i="2"/>
  <c r="BW995" i="2"/>
  <c r="BU995" i="2"/>
  <c r="BV995" i="2"/>
  <c r="BS995" i="2"/>
  <c r="BR995" i="2"/>
  <c r="BQ995" i="2"/>
  <c r="BT995" i="2"/>
  <c r="BO995" i="2"/>
  <c r="BP995" i="2"/>
  <c r="BN995" i="2"/>
  <c r="BM995" i="2"/>
  <c r="BC995" i="2"/>
  <c r="BD995" i="2"/>
  <c r="BF995" i="2"/>
  <c r="BA995" i="2"/>
  <c r="AZ995" i="2"/>
  <c r="AY995" i="2"/>
  <c r="BB995" i="2"/>
  <c r="AW995" i="2"/>
  <c r="AX995" i="2"/>
  <c r="AV995" i="2"/>
  <c r="AU995" i="2"/>
  <c r="AM995" i="2"/>
  <c r="AN995" i="2"/>
  <c r="AQ995" i="2"/>
  <c r="AK995" i="2"/>
  <c r="AJ995" i="2"/>
  <c r="AI995" i="2"/>
  <c r="AL995" i="2"/>
  <c r="AG995" i="2"/>
  <c r="AH995" i="2"/>
  <c r="AF995" i="2"/>
  <c r="AE995" i="2"/>
  <c r="X995" i="2"/>
  <c r="W995" i="2"/>
  <c r="V995" i="2"/>
  <c r="Y995" i="2"/>
  <c r="T995" i="2"/>
  <c r="U995" i="2"/>
  <c r="S995" i="2"/>
  <c r="N995" i="2"/>
  <c r="A995" i="2"/>
  <c r="DA994" i="2"/>
  <c r="CX994" i="2"/>
  <c r="CW994" i="2"/>
  <c r="CV994" i="2"/>
  <c r="CY994" i="2"/>
  <c r="CT994" i="2"/>
  <c r="CU994" i="2"/>
  <c r="CS994" i="2"/>
  <c r="CR994" i="2"/>
  <c r="CL994" i="2"/>
  <c r="CM994" i="2"/>
  <c r="CJ994" i="2"/>
  <c r="CI994" i="2"/>
  <c r="CH994" i="2"/>
  <c r="CK994" i="2"/>
  <c r="CF994" i="2"/>
  <c r="CG994" i="2"/>
  <c r="CE994" i="2"/>
  <c r="CD994" i="2"/>
  <c r="BY994" i="2"/>
  <c r="BZ994" i="2"/>
  <c r="BW994" i="2"/>
  <c r="BU994" i="2"/>
  <c r="BV994" i="2"/>
  <c r="BS994" i="2"/>
  <c r="BR994" i="2"/>
  <c r="BQ994" i="2"/>
  <c r="BT994" i="2"/>
  <c r="BO994" i="2"/>
  <c r="BP994" i="2"/>
  <c r="BN994" i="2"/>
  <c r="BM994" i="2"/>
  <c r="BC994" i="2"/>
  <c r="BD994" i="2"/>
  <c r="BF994" i="2"/>
  <c r="AY994" i="2"/>
  <c r="BB994" i="2"/>
  <c r="BA994" i="2"/>
  <c r="AZ994" i="2"/>
  <c r="AW994" i="2"/>
  <c r="AX994" i="2"/>
  <c r="AV994" i="2"/>
  <c r="AU994" i="2"/>
  <c r="AM994" i="2"/>
  <c r="AN994" i="2"/>
  <c r="AQ994" i="2"/>
  <c r="AK994" i="2"/>
  <c r="AJ994" i="2"/>
  <c r="AI994" i="2"/>
  <c r="AL994" i="2"/>
  <c r="AG994" i="2"/>
  <c r="AH994" i="2"/>
  <c r="AF994" i="2"/>
  <c r="AE994" i="2"/>
  <c r="X994" i="2"/>
  <c r="W994" i="2"/>
  <c r="V994" i="2"/>
  <c r="Y994" i="2"/>
  <c r="T994" i="2"/>
  <c r="U994" i="2"/>
  <c r="S994" i="2"/>
  <c r="N994" i="2"/>
  <c r="A994" i="2"/>
  <c r="DA993" i="2"/>
  <c r="CX993" i="2"/>
  <c r="CW993" i="2"/>
  <c r="CV993" i="2"/>
  <c r="CY993" i="2"/>
  <c r="CT993" i="2"/>
  <c r="CU993" i="2"/>
  <c r="CS993" i="2"/>
  <c r="CR993" i="2"/>
  <c r="CL993" i="2"/>
  <c r="CM993" i="2"/>
  <c r="CJ993" i="2"/>
  <c r="CI993" i="2"/>
  <c r="CH993" i="2"/>
  <c r="CK993" i="2"/>
  <c r="CF993" i="2"/>
  <c r="CG993" i="2"/>
  <c r="CE993" i="2"/>
  <c r="CD993" i="2"/>
  <c r="BY993" i="2"/>
  <c r="BZ993" i="2"/>
  <c r="BW993" i="2"/>
  <c r="BU993" i="2"/>
  <c r="BV993" i="2"/>
  <c r="BS993" i="2"/>
  <c r="BR993" i="2"/>
  <c r="BQ993" i="2"/>
  <c r="BT993" i="2"/>
  <c r="BO993" i="2"/>
  <c r="BP993" i="2"/>
  <c r="BN993" i="2"/>
  <c r="BM993" i="2"/>
  <c r="BC993" i="2"/>
  <c r="BD993" i="2"/>
  <c r="BF993" i="2"/>
  <c r="BA993" i="2"/>
  <c r="AZ993" i="2"/>
  <c r="AY993" i="2"/>
  <c r="BB993" i="2"/>
  <c r="AW993" i="2"/>
  <c r="AX993" i="2"/>
  <c r="AV993" i="2"/>
  <c r="AU993" i="2"/>
  <c r="AM993" i="2"/>
  <c r="AN993" i="2"/>
  <c r="AQ993" i="2"/>
  <c r="AK993" i="2"/>
  <c r="AJ993" i="2"/>
  <c r="AI993" i="2"/>
  <c r="AL993" i="2"/>
  <c r="AG993" i="2"/>
  <c r="AH993" i="2"/>
  <c r="AF993" i="2"/>
  <c r="AE993" i="2"/>
  <c r="X993" i="2"/>
  <c r="W993" i="2"/>
  <c r="V993" i="2"/>
  <c r="Y993" i="2"/>
  <c r="T993" i="2"/>
  <c r="U993" i="2"/>
  <c r="S993" i="2"/>
  <c r="N993" i="2"/>
  <c r="A993" i="2"/>
  <c r="DA992" i="2"/>
  <c r="CX992" i="2"/>
  <c r="CW992" i="2"/>
  <c r="CV992" i="2"/>
  <c r="CY992" i="2"/>
  <c r="CT992" i="2"/>
  <c r="CU992" i="2"/>
  <c r="CS992" i="2"/>
  <c r="CR992" i="2"/>
  <c r="CL992" i="2"/>
  <c r="CM992" i="2"/>
  <c r="CJ992" i="2"/>
  <c r="CI992" i="2"/>
  <c r="CH992" i="2"/>
  <c r="CK992" i="2"/>
  <c r="CF992" i="2"/>
  <c r="CG992" i="2"/>
  <c r="CE992" i="2"/>
  <c r="CD992" i="2"/>
  <c r="BY992" i="2"/>
  <c r="BZ992" i="2"/>
  <c r="BW992" i="2"/>
  <c r="BU992" i="2"/>
  <c r="BV992" i="2"/>
  <c r="BS992" i="2"/>
  <c r="BR992" i="2"/>
  <c r="BQ992" i="2"/>
  <c r="BT992" i="2"/>
  <c r="BO992" i="2"/>
  <c r="BP992" i="2"/>
  <c r="BN992" i="2"/>
  <c r="BM992" i="2"/>
  <c r="BC992" i="2"/>
  <c r="BD992" i="2"/>
  <c r="BF992" i="2"/>
  <c r="BA992" i="2"/>
  <c r="AZ992" i="2"/>
  <c r="AY992" i="2"/>
  <c r="BB992" i="2"/>
  <c r="AW992" i="2"/>
  <c r="AX992" i="2"/>
  <c r="AV992" i="2"/>
  <c r="AU992" i="2"/>
  <c r="AM992" i="2"/>
  <c r="AN992" i="2"/>
  <c r="AQ992" i="2"/>
  <c r="AK992" i="2"/>
  <c r="AJ992" i="2"/>
  <c r="AI992" i="2"/>
  <c r="AL992" i="2"/>
  <c r="AG992" i="2"/>
  <c r="AH992" i="2"/>
  <c r="AF992" i="2"/>
  <c r="AE992" i="2"/>
  <c r="X992" i="2"/>
  <c r="W992" i="2"/>
  <c r="V992" i="2"/>
  <c r="Y992" i="2"/>
  <c r="T992" i="2"/>
  <c r="U992" i="2"/>
  <c r="S992" i="2"/>
  <c r="N992" i="2"/>
  <c r="A992" i="2"/>
  <c r="DA991" i="2"/>
  <c r="CX991" i="2"/>
  <c r="CW991" i="2"/>
  <c r="CV991" i="2"/>
  <c r="CY991" i="2"/>
  <c r="CT991" i="2"/>
  <c r="CU991" i="2"/>
  <c r="CS991" i="2"/>
  <c r="CR991" i="2"/>
  <c r="CL991" i="2"/>
  <c r="CM991" i="2"/>
  <c r="CJ991" i="2"/>
  <c r="CI991" i="2"/>
  <c r="CH991" i="2"/>
  <c r="CK991" i="2"/>
  <c r="CF991" i="2"/>
  <c r="CG991" i="2"/>
  <c r="CE991" i="2"/>
  <c r="CD991" i="2"/>
  <c r="BY991" i="2"/>
  <c r="BZ991" i="2"/>
  <c r="BW991" i="2"/>
  <c r="BU991" i="2"/>
  <c r="BV991" i="2"/>
  <c r="BS991" i="2"/>
  <c r="BR991" i="2"/>
  <c r="BQ991" i="2"/>
  <c r="BT991" i="2"/>
  <c r="BO991" i="2"/>
  <c r="BP991" i="2"/>
  <c r="BN991" i="2"/>
  <c r="BM991" i="2"/>
  <c r="BC991" i="2"/>
  <c r="BD991" i="2"/>
  <c r="BF991" i="2"/>
  <c r="BA991" i="2"/>
  <c r="AZ991" i="2"/>
  <c r="AY991" i="2"/>
  <c r="BB991" i="2"/>
  <c r="AW991" i="2"/>
  <c r="AX991" i="2"/>
  <c r="AV991" i="2"/>
  <c r="AU991" i="2"/>
  <c r="AM991" i="2"/>
  <c r="AN991" i="2"/>
  <c r="AQ991" i="2"/>
  <c r="AK991" i="2"/>
  <c r="AJ991" i="2"/>
  <c r="AI991" i="2"/>
  <c r="AL991" i="2"/>
  <c r="AG991" i="2"/>
  <c r="AH991" i="2"/>
  <c r="AF991" i="2"/>
  <c r="AE991" i="2"/>
  <c r="X991" i="2"/>
  <c r="W991" i="2"/>
  <c r="V991" i="2"/>
  <c r="Y991" i="2"/>
  <c r="T991" i="2"/>
  <c r="U991" i="2"/>
  <c r="S991" i="2"/>
  <c r="N991" i="2"/>
  <c r="A991" i="2"/>
  <c r="DA990" i="2"/>
  <c r="CX990" i="2"/>
  <c r="CW990" i="2"/>
  <c r="CV990" i="2"/>
  <c r="CY990" i="2"/>
  <c r="CT990" i="2"/>
  <c r="CU990" i="2"/>
  <c r="CS990" i="2"/>
  <c r="CR990" i="2"/>
  <c r="CL990" i="2"/>
  <c r="CM990" i="2"/>
  <c r="CJ990" i="2"/>
  <c r="CI990" i="2"/>
  <c r="CH990" i="2"/>
  <c r="CK990" i="2"/>
  <c r="CF990" i="2"/>
  <c r="CG990" i="2"/>
  <c r="CE990" i="2"/>
  <c r="CD990" i="2"/>
  <c r="BY990" i="2"/>
  <c r="BZ990" i="2"/>
  <c r="BW990" i="2"/>
  <c r="BU990" i="2"/>
  <c r="BV990" i="2"/>
  <c r="BS990" i="2"/>
  <c r="BR990" i="2"/>
  <c r="BQ990" i="2"/>
  <c r="BT990" i="2"/>
  <c r="BO990" i="2"/>
  <c r="BP990" i="2"/>
  <c r="BN990" i="2"/>
  <c r="BM990" i="2"/>
  <c r="BC990" i="2"/>
  <c r="BD990" i="2"/>
  <c r="BF990" i="2"/>
  <c r="AY990" i="2"/>
  <c r="BB990" i="2"/>
  <c r="BA990" i="2"/>
  <c r="AZ990" i="2"/>
  <c r="AW990" i="2"/>
  <c r="AX990" i="2"/>
  <c r="AV990" i="2"/>
  <c r="AU990" i="2"/>
  <c r="AM990" i="2"/>
  <c r="AN990" i="2"/>
  <c r="AQ990" i="2"/>
  <c r="AK990" i="2"/>
  <c r="AJ990" i="2"/>
  <c r="AI990" i="2"/>
  <c r="AL990" i="2"/>
  <c r="AG990" i="2"/>
  <c r="AH990" i="2"/>
  <c r="AF990" i="2"/>
  <c r="AE990" i="2"/>
  <c r="X990" i="2"/>
  <c r="W990" i="2"/>
  <c r="V990" i="2"/>
  <c r="Y990" i="2"/>
  <c r="T990" i="2"/>
  <c r="U990" i="2"/>
  <c r="S990" i="2"/>
  <c r="N990" i="2"/>
  <c r="A990" i="2"/>
  <c r="DA989" i="2"/>
  <c r="CX989" i="2"/>
  <c r="CW989" i="2"/>
  <c r="CV989" i="2"/>
  <c r="CY989" i="2"/>
  <c r="CT989" i="2"/>
  <c r="CU989" i="2"/>
  <c r="CS989" i="2"/>
  <c r="CR989" i="2"/>
  <c r="CL989" i="2"/>
  <c r="CM989" i="2"/>
  <c r="CH989" i="2"/>
  <c r="CK989" i="2"/>
  <c r="CJ989" i="2"/>
  <c r="CI989" i="2"/>
  <c r="CF989" i="2"/>
  <c r="CG989" i="2"/>
  <c r="CE989" i="2"/>
  <c r="CD989" i="2"/>
  <c r="BY989" i="2"/>
  <c r="BZ989" i="2"/>
  <c r="BW989" i="2"/>
  <c r="BU989" i="2"/>
  <c r="BV989" i="2"/>
  <c r="BS989" i="2"/>
  <c r="BR989" i="2"/>
  <c r="BQ989" i="2"/>
  <c r="BT989" i="2"/>
  <c r="BO989" i="2"/>
  <c r="BP989" i="2"/>
  <c r="BN989" i="2"/>
  <c r="BM989" i="2"/>
  <c r="BC989" i="2"/>
  <c r="BD989" i="2"/>
  <c r="BF989" i="2"/>
  <c r="BA989" i="2"/>
  <c r="AZ989" i="2"/>
  <c r="AY989" i="2"/>
  <c r="BB989" i="2"/>
  <c r="AW989" i="2"/>
  <c r="AX989" i="2"/>
  <c r="AV989" i="2"/>
  <c r="AU989" i="2"/>
  <c r="AM989" i="2"/>
  <c r="AN989" i="2"/>
  <c r="AQ989" i="2"/>
  <c r="AK989" i="2"/>
  <c r="AJ989" i="2"/>
  <c r="AI989" i="2"/>
  <c r="AL989" i="2"/>
  <c r="AG989" i="2"/>
  <c r="AH989" i="2"/>
  <c r="AF989" i="2"/>
  <c r="AE989" i="2"/>
  <c r="X989" i="2"/>
  <c r="W989" i="2"/>
  <c r="V989" i="2"/>
  <c r="Y989" i="2"/>
  <c r="T989" i="2"/>
  <c r="U989" i="2"/>
  <c r="S989" i="2"/>
  <c r="N989" i="2"/>
  <c r="A989" i="2"/>
  <c r="DA988" i="2"/>
  <c r="CX988" i="2"/>
  <c r="CW988" i="2"/>
  <c r="CV988" i="2"/>
  <c r="CY988" i="2"/>
  <c r="CT988" i="2"/>
  <c r="CU988" i="2"/>
  <c r="CS988" i="2"/>
  <c r="CR988" i="2"/>
  <c r="CL988" i="2"/>
  <c r="CM988" i="2"/>
  <c r="CJ988" i="2"/>
  <c r="CI988" i="2"/>
  <c r="CH988" i="2"/>
  <c r="CK988" i="2"/>
  <c r="CF988" i="2"/>
  <c r="CG988" i="2"/>
  <c r="CE988" i="2"/>
  <c r="CD988" i="2"/>
  <c r="BY988" i="2"/>
  <c r="BZ988" i="2"/>
  <c r="BW988" i="2"/>
  <c r="BU988" i="2"/>
  <c r="BV988" i="2"/>
  <c r="BQ988" i="2"/>
  <c r="BT988" i="2"/>
  <c r="BS988" i="2"/>
  <c r="BR988" i="2"/>
  <c r="BO988" i="2"/>
  <c r="BP988" i="2"/>
  <c r="BN988" i="2"/>
  <c r="BM988" i="2"/>
  <c r="BC988" i="2"/>
  <c r="BD988" i="2"/>
  <c r="BF988" i="2"/>
  <c r="BA988" i="2"/>
  <c r="AZ988" i="2"/>
  <c r="AY988" i="2"/>
  <c r="BB988" i="2"/>
  <c r="AW988" i="2"/>
  <c r="AX988" i="2"/>
  <c r="AV988" i="2"/>
  <c r="AU988" i="2"/>
  <c r="AM988" i="2"/>
  <c r="AN988" i="2"/>
  <c r="AQ988" i="2"/>
  <c r="AK988" i="2"/>
  <c r="AJ988" i="2"/>
  <c r="AI988" i="2"/>
  <c r="AL988" i="2"/>
  <c r="AG988" i="2"/>
  <c r="AH988" i="2"/>
  <c r="AF988" i="2"/>
  <c r="AE988" i="2"/>
  <c r="X988" i="2"/>
  <c r="W988" i="2"/>
  <c r="V988" i="2"/>
  <c r="Y988" i="2"/>
  <c r="T988" i="2"/>
  <c r="U988" i="2"/>
  <c r="S988" i="2"/>
  <c r="N988" i="2"/>
  <c r="A988" i="2"/>
  <c r="DA987" i="2"/>
  <c r="CX987" i="2"/>
  <c r="CW987" i="2"/>
  <c r="CV987" i="2"/>
  <c r="CY987" i="2"/>
  <c r="CT987" i="2"/>
  <c r="CU987" i="2"/>
  <c r="CS987" i="2"/>
  <c r="CR987" i="2"/>
  <c r="CL987" i="2"/>
  <c r="CM987" i="2"/>
  <c r="CJ987" i="2"/>
  <c r="CI987" i="2"/>
  <c r="CH987" i="2"/>
  <c r="CK987" i="2"/>
  <c r="CF987" i="2"/>
  <c r="CG987" i="2"/>
  <c r="CE987" i="2"/>
  <c r="CD987" i="2"/>
  <c r="BY987" i="2"/>
  <c r="BZ987" i="2"/>
  <c r="BW987" i="2"/>
  <c r="BU987" i="2"/>
  <c r="BV987" i="2"/>
  <c r="BS987" i="2"/>
  <c r="BR987" i="2"/>
  <c r="BQ987" i="2"/>
  <c r="BT987" i="2"/>
  <c r="BO987" i="2"/>
  <c r="BP987" i="2"/>
  <c r="BN987" i="2"/>
  <c r="BM987" i="2"/>
  <c r="BC987" i="2"/>
  <c r="BD987" i="2"/>
  <c r="BF987" i="2"/>
  <c r="BA987" i="2"/>
  <c r="AZ987" i="2"/>
  <c r="AY987" i="2"/>
  <c r="BB987" i="2"/>
  <c r="AW987" i="2"/>
  <c r="AX987" i="2"/>
  <c r="AV987" i="2"/>
  <c r="AU987" i="2"/>
  <c r="AM987" i="2"/>
  <c r="AN987" i="2"/>
  <c r="AQ987" i="2"/>
  <c r="AK987" i="2"/>
  <c r="AJ987" i="2"/>
  <c r="AI987" i="2"/>
  <c r="AL987" i="2"/>
  <c r="AG987" i="2"/>
  <c r="AH987" i="2"/>
  <c r="AF987" i="2"/>
  <c r="AE987" i="2"/>
  <c r="X987" i="2"/>
  <c r="W987" i="2"/>
  <c r="V987" i="2"/>
  <c r="Y987" i="2"/>
  <c r="T987" i="2"/>
  <c r="U987" i="2"/>
  <c r="S987" i="2"/>
  <c r="N987" i="2"/>
  <c r="A987" i="2"/>
  <c r="DA986" i="2"/>
  <c r="CX986" i="2"/>
  <c r="CW986" i="2"/>
  <c r="CV986" i="2"/>
  <c r="CY986" i="2"/>
  <c r="CT986" i="2"/>
  <c r="CU986" i="2"/>
  <c r="CS986" i="2"/>
  <c r="CR986" i="2"/>
  <c r="CL986" i="2"/>
  <c r="CM986" i="2"/>
  <c r="CJ986" i="2"/>
  <c r="CI986" i="2"/>
  <c r="CH986" i="2"/>
  <c r="CK986" i="2"/>
  <c r="CF986" i="2"/>
  <c r="CG986" i="2"/>
  <c r="CE986" i="2"/>
  <c r="CD986" i="2"/>
  <c r="BY986" i="2"/>
  <c r="BZ986" i="2"/>
  <c r="BW986" i="2"/>
  <c r="BU986" i="2"/>
  <c r="BV986" i="2"/>
  <c r="BQ986" i="2"/>
  <c r="BT986" i="2"/>
  <c r="BS986" i="2"/>
  <c r="BR986" i="2"/>
  <c r="BO986" i="2"/>
  <c r="BP986" i="2"/>
  <c r="BN986" i="2"/>
  <c r="BM986" i="2"/>
  <c r="BC986" i="2"/>
  <c r="BD986" i="2"/>
  <c r="BF986" i="2"/>
  <c r="BA986" i="2"/>
  <c r="AZ986" i="2"/>
  <c r="AY986" i="2"/>
  <c r="BB986" i="2"/>
  <c r="AW986" i="2"/>
  <c r="AX986" i="2"/>
  <c r="AV986" i="2"/>
  <c r="AU986" i="2"/>
  <c r="AM986" i="2"/>
  <c r="AN986" i="2"/>
  <c r="AQ986" i="2"/>
  <c r="AK986" i="2"/>
  <c r="AJ986" i="2"/>
  <c r="AI986" i="2"/>
  <c r="AL986" i="2"/>
  <c r="AG986" i="2"/>
  <c r="AH986" i="2"/>
  <c r="AF986" i="2"/>
  <c r="AE986" i="2"/>
  <c r="V986" i="2"/>
  <c r="Y986" i="2"/>
  <c r="X986" i="2"/>
  <c r="W986" i="2"/>
  <c r="T986" i="2"/>
  <c r="U986" i="2"/>
  <c r="S986" i="2"/>
  <c r="N986" i="2"/>
  <c r="A986" i="2"/>
  <c r="DA985" i="2"/>
  <c r="CX985" i="2"/>
  <c r="CW985" i="2"/>
  <c r="CV985" i="2"/>
  <c r="CY985" i="2"/>
  <c r="CT985" i="2"/>
  <c r="CU985" i="2"/>
  <c r="CS985" i="2"/>
  <c r="CR985" i="2"/>
  <c r="CL985" i="2"/>
  <c r="CM985" i="2"/>
  <c r="CH985" i="2"/>
  <c r="CK985" i="2"/>
  <c r="CJ985" i="2"/>
  <c r="CI985" i="2"/>
  <c r="CF985" i="2"/>
  <c r="CG985" i="2"/>
  <c r="CE985" i="2"/>
  <c r="CD985" i="2"/>
  <c r="BY985" i="2"/>
  <c r="BZ985" i="2"/>
  <c r="BW985" i="2"/>
  <c r="BU985" i="2"/>
  <c r="BV985" i="2"/>
  <c r="BS985" i="2"/>
  <c r="BR985" i="2"/>
  <c r="BQ985" i="2"/>
  <c r="BT985" i="2"/>
  <c r="BO985" i="2"/>
  <c r="BP985" i="2"/>
  <c r="BN985" i="2"/>
  <c r="BM985" i="2"/>
  <c r="BC985" i="2"/>
  <c r="BD985" i="2"/>
  <c r="BF985" i="2"/>
  <c r="BA985" i="2"/>
  <c r="AZ985" i="2"/>
  <c r="AY985" i="2"/>
  <c r="BB985" i="2"/>
  <c r="AW985" i="2"/>
  <c r="AX985" i="2"/>
  <c r="AV985" i="2"/>
  <c r="AU985" i="2"/>
  <c r="AM985" i="2"/>
  <c r="AN985" i="2"/>
  <c r="AQ985" i="2"/>
  <c r="AK985" i="2"/>
  <c r="AJ985" i="2"/>
  <c r="AI985" i="2"/>
  <c r="AL985" i="2"/>
  <c r="AG985" i="2"/>
  <c r="AH985" i="2"/>
  <c r="AF985" i="2"/>
  <c r="AE985" i="2"/>
  <c r="X985" i="2"/>
  <c r="W985" i="2"/>
  <c r="V985" i="2"/>
  <c r="Y985" i="2"/>
  <c r="T985" i="2"/>
  <c r="U985" i="2"/>
  <c r="S985" i="2"/>
  <c r="N985" i="2"/>
  <c r="A985" i="2"/>
  <c r="DA984" i="2"/>
  <c r="CX984" i="2"/>
  <c r="CW984" i="2"/>
  <c r="CV984" i="2"/>
  <c r="CY984" i="2"/>
  <c r="CT984" i="2"/>
  <c r="CU984" i="2"/>
  <c r="CS984" i="2"/>
  <c r="CR984" i="2"/>
  <c r="CL984" i="2"/>
  <c r="CM984" i="2"/>
  <c r="CJ984" i="2"/>
  <c r="CI984" i="2"/>
  <c r="CH984" i="2"/>
  <c r="CK984" i="2"/>
  <c r="CF984" i="2"/>
  <c r="CG984" i="2"/>
  <c r="CE984" i="2"/>
  <c r="CD984" i="2"/>
  <c r="BY984" i="2"/>
  <c r="BZ984" i="2"/>
  <c r="BW984" i="2"/>
  <c r="BU984" i="2"/>
  <c r="BV984" i="2"/>
  <c r="BQ984" i="2"/>
  <c r="BT984" i="2"/>
  <c r="BS984" i="2"/>
  <c r="BR984" i="2"/>
  <c r="BO984" i="2"/>
  <c r="BP984" i="2"/>
  <c r="BN984" i="2"/>
  <c r="BM984" i="2"/>
  <c r="BC984" i="2"/>
  <c r="BD984" i="2"/>
  <c r="BF984" i="2"/>
  <c r="BA984" i="2"/>
  <c r="AZ984" i="2"/>
  <c r="AY984" i="2"/>
  <c r="BB984" i="2"/>
  <c r="AW984" i="2"/>
  <c r="AX984" i="2"/>
  <c r="AV984" i="2"/>
  <c r="AU984" i="2"/>
  <c r="AM984" i="2"/>
  <c r="AN984" i="2"/>
  <c r="AQ984" i="2"/>
  <c r="AK984" i="2"/>
  <c r="AJ984" i="2"/>
  <c r="AI984" i="2"/>
  <c r="AL984" i="2"/>
  <c r="AG984" i="2"/>
  <c r="AH984" i="2"/>
  <c r="AF984" i="2"/>
  <c r="AE984" i="2"/>
  <c r="V984" i="2"/>
  <c r="Y984" i="2"/>
  <c r="X984" i="2"/>
  <c r="W984" i="2"/>
  <c r="T984" i="2"/>
  <c r="U984" i="2"/>
  <c r="S984" i="2"/>
  <c r="N984" i="2"/>
  <c r="A984" i="2"/>
  <c r="DA983" i="2"/>
  <c r="CX983" i="2"/>
  <c r="CW983" i="2"/>
  <c r="CV983" i="2"/>
  <c r="CY983" i="2"/>
  <c r="CT983" i="2"/>
  <c r="CU983" i="2"/>
  <c r="CS983" i="2"/>
  <c r="CR983" i="2"/>
  <c r="CL983" i="2"/>
  <c r="CM983" i="2"/>
  <c r="CJ983" i="2"/>
  <c r="CI983" i="2"/>
  <c r="CH983" i="2"/>
  <c r="CK983" i="2"/>
  <c r="CF983" i="2"/>
  <c r="CG983" i="2"/>
  <c r="CE983" i="2"/>
  <c r="CD983" i="2"/>
  <c r="BY983" i="2"/>
  <c r="BZ983" i="2"/>
  <c r="BW983" i="2"/>
  <c r="BU983" i="2"/>
  <c r="BV983" i="2"/>
  <c r="BS983" i="2"/>
  <c r="BR983" i="2"/>
  <c r="BQ983" i="2"/>
  <c r="BT983" i="2"/>
  <c r="BO983" i="2"/>
  <c r="BP983" i="2"/>
  <c r="BN983" i="2"/>
  <c r="BM983" i="2"/>
  <c r="BC983" i="2"/>
  <c r="BD983" i="2"/>
  <c r="BF983" i="2"/>
  <c r="BA983" i="2"/>
  <c r="AZ983" i="2"/>
  <c r="AY983" i="2"/>
  <c r="BB983" i="2"/>
  <c r="AW983" i="2"/>
  <c r="AX983" i="2"/>
  <c r="AV983" i="2"/>
  <c r="AU983" i="2"/>
  <c r="AM983" i="2"/>
  <c r="AN983" i="2"/>
  <c r="AQ983" i="2"/>
  <c r="AK983" i="2"/>
  <c r="AJ983" i="2"/>
  <c r="AI983" i="2"/>
  <c r="AL983" i="2"/>
  <c r="AG983" i="2"/>
  <c r="AH983" i="2"/>
  <c r="AF983" i="2"/>
  <c r="AE983" i="2"/>
  <c r="X983" i="2"/>
  <c r="W983" i="2"/>
  <c r="V983" i="2"/>
  <c r="Y983" i="2"/>
  <c r="T983" i="2"/>
  <c r="U983" i="2"/>
  <c r="S983" i="2"/>
  <c r="N983" i="2"/>
  <c r="A983" i="2"/>
  <c r="DA982" i="2"/>
  <c r="CX982" i="2"/>
  <c r="CW982" i="2"/>
  <c r="CV982" i="2"/>
  <c r="CY982" i="2"/>
  <c r="CT982" i="2"/>
  <c r="CU982" i="2"/>
  <c r="CS982" i="2"/>
  <c r="CR982" i="2"/>
  <c r="CL982" i="2"/>
  <c r="CM982" i="2"/>
  <c r="CJ982" i="2"/>
  <c r="CI982" i="2"/>
  <c r="CH982" i="2"/>
  <c r="CK982" i="2"/>
  <c r="CF982" i="2"/>
  <c r="CG982" i="2"/>
  <c r="CE982" i="2"/>
  <c r="CD982" i="2"/>
  <c r="BY982" i="2"/>
  <c r="BZ982" i="2"/>
  <c r="BW982" i="2"/>
  <c r="BU982" i="2"/>
  <c r="BV982" i="2"/>
  <c r="BQ982" i="2"/>
  <c r="BT982" i="2"/>
  <c r="BS982" i="2"/>
  <c r="BR982" i="2"/>
  <c r="BO982" i="2"/>
  <c r="BP982" i="2"/>
  <c r="BN982" i="2"/>
  <c r="BM982" i="2"/>
  <c r="BC982" i="2"/>
  <c r="BD982" i="2"/>
  <c r="BF982" i="2"/>
  <c r="BA982" i="2"/>
  <c r="AZ982" i="2"/>
  <c r="AY982" i="2"/>
  <c r="BB982" i="2"/>
  <c r="AW982" i="2"/>
  <c r="AX982" i="2"/>
  <c r="AV982" i="2"/>
  <c r="AU982" i="2"/>
  <c r="AM982" i="2"/>
  <c r="AN982" i="2"/>
  <c r="AQ982" i="2"/>
  <c r="AK982" i="2"/>
  <c r="AJ982" i="2"/>
  <c r="AI982" i="2"/>
  <c r="AL982" i="2"/>
  <c r="AG982" i="2"/>
  <c r="AH982" i="2"/>
  <c r="AF982" i="2"/>
  <c r="AE982" i="2"/>
  <c r="X982" i="2"/>
  <c r="W982" i="2"/>
  <c r="V982" i="2"/>
  <c r="Y982" i="2"/>
  <c r="T982" i="2"/>
  <c r="U982" i="2"/>
  <c r="S982" i="2"/>
  <c r="N982" i="2"/>
  <c r="A982" i="2"/>
  <c r="DA981" i="2"/>
  <c r="CX981" i="2"/>
  <c r="CW981" i="2"/>
  <c r="CV981" i="2"/>
  <c r="CY981" i="2"/>
  <c r="CT981" i="2"/>
  <c r="CU981" i="2"/>
  <c r="CS981" i="2"/>
  <c r="CR981" i="2"/>
  <c r="CL981" i="2"/>
  <c r="CM981" i="2"/>
  <c r="CJ981" i="2"/>
  <c r="CI981" i="2"/>
  <c r="CH981" i="2"/>
  <c r="CK981" i="2"/>
  <c r="CF981" i="2"/>
  <c r="CG981" i="2"/>
  <c r="CE981" i="2"/>
  <c r="CD981" i="2"/>
  <c r="BY981" i="2"/>
  <c r="BZ981" i="2"/>
  <c r="BW981" i="2"/>
  <c r="BU981" i="2"/>
  <c r="BV981" i="2"/>
  <c r="BS981" i="2"/>
  <c r="BR981" i="2"/>
  <c r="BQ981" i="2"/>
  <c r="BT981" i="2"/>
  <c r="BO981" i="2"/>
  <c r="BP981" i="2"/>
  <c r="BN981" i="2"/>
  <c r="BM981" i="2"/>
  <c r="BC981" i="2"/>
  <c r="BD981" i="2"/>
  <c r="BF981" i="2"/>
  <c r="BA981" i="2"/>
  <c r="AZ981" i="2"/>
  <c r="AY981" i="2"/>
  <c r="BB981" i="2"/>
  <c r="AW981" i="2"/>
  <c r="AX981" i="2"/>
  <c r="AV981" i="2"/>
  <c r="AU981" i="2"/>
  <c r="AM981" i="2"/>
  <c r="AN981" i="2"/>
  <c r="AQ981" i="2"/>
  <c r="AK981" i="2"/>
  <c r="AJ981" i="2"/>
  <c r="AI981" i="2"/>
  <c r="AL981" i="2"/>
  <c r="AG981" i="2"/>
  <c r="AH981" i="2"/>
  <c r="AF981" i="2"/>
  <c r="AE981" i="2"/>
  <c r="X981" i="2"/>
  <c r="W981" i="2"/>
  <c r="V981" i="2"/>
  <c r="Y981" i="2"/>
  <c r="T981" i="2"/>
  <c r="U981" i="2"/>
  <c r="S981" i="2"/>
  <c r="N981" i="2"/>
  <c r="A981" i="2"/>
  <c r="DA980" i="2"/>
  <c r="CX980" i="2"/>
  <c r="CW980" i="2"/>
  <c r="CV980" i="2"/>
  <c r="CY980" i="2"/>
  <c r="CT980" i="2"/>
  <c r="CU980" i="2"/>
  <c r="CS980" i="2"/>
  <c r="CR980" i="2"/>
  <c r="CL980" i="2"/>
  <c r="CM980" i="2"/>
  <c r="CJ980" i="2"/>
  <c r="CI980" i="2"/>
  <c r="CH980" i="2"/>
  <c r="CK980" i="2"/>
  <c r="CF980" i="2"/>
  <c r="CG980" i="2"/>
  <c r="CE980" i="2"/>
  <c r="CD980" i="2"/>
  <c r="BY980" i="2"/>
  <c r="BZ980" i="2"/>
  <c r="BW980" i="2"/>
  <c r="BU980" i="2"/>
  <c r="BV980" i="2"/>
  <c r="BS980" i="2"/>
  <c r="BR980" i="2"/>
  <c r="BQ980" i="2"/>
  <c r="BT980" i="2"/>
  <c r="BO980" i="2"/>
  <c r="BP980" i="2"/>
  <c r="BN980" i="2"/>
  <c r="BM980" i="2"/>
  <c r="BC980" i="2"/>
  <c r="BD980" i="2"/>
  <c r="BF980" i="2"/>
  <c r="BA980" i="2"/>
  <c r="AZ980" i="2"/>
  <c r="AY980" i="2"/>
  <c r="BB980" i="2"/>
  <c r="AW980" i="2"/>
  <c r="AX980" i="2"/>
  <c r="AV980" i="2"/>
  <c r="AU980" i="2"/>
  <c r="AM980" i="2"/>
  <c r="AN980" i="2"/>
  <c r="AQ980" i="2"/>
  <c r="AK980" i="2"/>
  <c r="AJ980" i="2"/>
  <c r="AI980" i="2"/>
  <c r="AL980" i="2"/>
  <c r="AG980" i="2"/>
  <c r="AH980" i="2"/>
  <c r="AF980" i="2"/>
  <c r="AE980" i="2"/>
  <c r="X980" i="2"/>
  <c r="W980" i="2"/>
  <c r="V980" i="2"/>
  <c r="Y980" i="2"/>
  <c r="T980" i="2"/>
  <c r="U980" i="2"/>
  <c r="S980" i="2"/>
  <c r="N980" i="2"/>
  <c r="A980" i="2"/>
  <c r="DA979" i="2"/>
  <c r="CX979" i="2"/>
  <c r="CW979" i="2"/>
  <c r="CV979" i="2"/>
  <c r="CY979" i="2"/>
  <c r="CT979" i="2"/>
  <c r="CU979" i="2"/>
  <c r="CS979" i="2"/>
  <c r="CR979" i="2"/>
  <c r="CL979" i="2"/>
  <c r="CM979" i="2"/>
  <c r="CJ979" i="2"/>
  <c r="CI979" i="2"/>
  <c r="CH979" i="2"/>
  <c r="CK979" i="2"/>
  <c r="CF979" i="2"/>
  <c r="CG979" i="2"/>
  <c r="CE979" i="2"/>
  <c r="CD979" i="2"/>
  <c r="BY979" i="2"/>
  <c r="BZ979" i="2"/>
  <c r="BW979" i="2"/>
  <c r="BU979" i="2"/>
  <c r="BV979" i="2"/>
  <c r="BS979" i="2"/>
  <c r="BR979" i="2"/>
  <c r="BQ979" i="2"/>
  <c r="BT979" i="2"/>
  <c r="BO979" i="2"/>
  <c r="BP979" i="2"/>
  <c r="BN979" i="2"/>
  <c r="BM979" i="2"/>
  <c r="BC979" i="2"/>
  <c r="BD979" i="2"/>
  <c r="BF979" i="2"/>
  <c r="BA979" i="2"/>
  <c r="AZ979" i="2"/>
  <c r="AY979" i="2"/>
  <c r="BB979" i="2"/>
  <c r="AW979" i="2"/>
  <c r="AX979" i="2"/>
  <c r="AV979" i="2"/>
  <c r="AU979" i="2"/>
  <c r="AM979" i="2"/>
  <c r="AN979" i="2"/>
  <c r="AQ979" i="2"/>
  <c r="AK979" i="2"/>
  <c r="AJ979" i="2"/>
  <c r="AI979" i="2"/>
  <c r="AL979" i="2"/>
  <c r="AG979" i="2"/>
  <c r="AH979" i="2"/>
  <c r="AF979" i="2"/>
  <c r="AE979" i="2"/>
  <c r="X979" i="2"/>
  <c r="W979" i="2"/>
  <c r="V979" i="2"/>
  <c r="Y979" i="2"/>
  <c r="T979" i="2"/>
  <c r="U979" i="2"/>
  <c r="S979" i="2"/>
  <c r="N979" i="2"/>
  <c r="A979" i="2"/>
  <c r="DA978" i="2"/>
  <c r="CX978" i="2"/>
  <c r="CW978" i="2"/>
  <c r="CV978" i="2"/>
  <c r="CY978" i="2"/>
  <c r="CT978" i="2"/>
  <c r="CU978" i="2"/>
  <c r="CS978" i="2"/>
  <c r="CR978" i="2"/>
  <c r="CL978" i="2"/>
  <c r="CM978" i="2"/>
  <c r="CJ978" i="2"/>
  <c r="CI978" i="2"/>
  <c r="CH978" i="2"/>
  <c r="CK978" i="2"/>
  <c r="CF978" i="2"/>
  <c r="CG978" i="2"/>
  <c r="CE978" i="2"/>
  <c r="CD978" i="2"/>
  <c r="BY978" i="2"/>
  <c r="BZ978" i="2"/>
  <c r="BW978" i="2"/>
  <c r="BU978" i="2"/>
  <c r="BV978" i="2"/>
  <c r="BS978" i="2"/>
  <c r="BR978" i="2"/>
  <c r="BQ978" i="2"/>
  <c r="BT978" i="2"/>
  <c r="BO978" i="2"/>
  <c r="BP978" i="2"/>
  <c r="BN978" i="2"/>
  <c r="BM978" i="2"/>
  <c r="BC978" i="2"/>
  <c r="BD978" i="2"/>
  <c r="BF978" i="2"/>
  <c r="BA978" i="2"/>
  <c r="AZ978" i="2"/>
  <c r="AY978" i="2"/>
  <c r="BB978" i="2"/>
  <c r="AW978" i="2"/>
  <c r="AX978" i="2"/>
  <c r="AV978" i="2"/>
  <c r="AU978" i="2"/>
  <c r="AM978" i="2"/>
  <c r="AN978" i="2"/>
  <c r="AQ978" i="2"/>
  <c r="AK978" i="2"/>
  <c r="AJ978" i="2"/>
  <c r="AI978" i="2"/>
  <c r="AL978" i="2"/>
  <c r="AG978" i="2"/>
  <c r="AH978" i="2"/>
  <c r="AF978" i="2"/>
  <c r="AE978" i="2"/>
  <c r="X978" i="2"/>
  <c r="W978" i="2"/>
  <c r="V978" i="2"/>
  <c r="Y978" i="2"/>
  <c r="T978" i="2"/>
  <c r="U978" i="2"/>
  <c r="S978" i="2"/>
  <c r="N978" i="2"/>
  <c r="A978" i="2"/>
  <c r="DA977" i="2"/>
  <c r="CX977" i="2"/>
  <c r="CW977" i="2"/>
  <c r="CV977" i="2"/>
  <c r="CY977" i="2"/>
  <c r="CT977" i="2"/>
  <c r="CU977" i="2"/>
  <c r="CS977" i="2"/>
  <c r="CR977" i="2"/>
  <c r="CL977" i="2"/>
  <c r="CM977" i="2"/>
  <c r="CJ977" i="2"/>
  <c r="CI977" i="2"/>
  <c r="CH977" i="2"/>
  <c r="CK977" i="2"/>
  <c r="CF977" i="2"/>
  <c r="CG977" i="2"/>
  <c r="CE977" i="2"/>
  <c r="CD977" i="2"/>
  <c r="BY977" i="2"/>
  <c r="BZ977" i="2"/>
  <c r="BW977" i="2"/>
  <c r="BU977" i="2"/>
  <c r="BV977" i="2"/>
  <c r="BS977" i="2"/>
  <c r="BR977" i="2"/>
  <c r="BQ977" i="2"/>
  <c r="BT977" i="2"/>
  <c r="BO977" i="2"/>
  <c r="BP977" i="2"/>
  <c r="BN977" i="2"/>
  <c r="BM977" i="2"/>
  <c r="BC977" i="2"/>
  <c r="BD977" i="2"/>
  <c r="BF977" i="2"/>
  <c r="BA977" i="2"/>
  <c r="AZ977" i="2"/>
  <c r="AY977" i="2"/>
  <c r="BB977" i="2"/>
  <c r="AW977" i="2"/>
  <c r="AX977" i="2"/>
  <c r="AV977" i="2"/>
  <c r="AU977" i="2"/>
  <c r="AM977" i="2"/>
  <c r="AN977" i="2"/>
  <c r="AQ977" i="2"/>
  <c r="AK977" i="2"/>
  <c r="AJ977" i="2"/>
  <c r="AI977" i="2"/>
  <c r="AL977" i="2"/>
  <c r="AG977" i="2"/>
  <c r="AH977" i="2"/>
  <c r="AF977" i="2"/>
  <c r="AE977" i="2"/>
  <c r="X977" i="2"/>
  <c r="W977" i="2"/>
  <c r="V977" i="2"/>
  <c r="Y977" i="2"/>
  <c r="T977" i="2"/>
  <c r="U977" i="2"/>
  <c r="S977" i="2"/>
  <c r="N977" i="2"/>
  <c r="A977" i="2"/>
  <c r="DA976" i="2"/>
  <c r="CX976" i="2"/>
  <c r="CW976" i="2"/>
  <c r="CV976" i="2"/>
  <c r="CY976" i="2"/>
  <c r="CT976" i="2"/>
  <c r="CU976" i="2"/>
  <c r="CS976" i="2"/>
  <c r="CR976" i="2"/>
  <c r="CL976" i="2"/>
  <c r="CM976" i="2"/>
  <c r="CJ976" i="2"/>
  <c r="CI976" i="2"/>
  <c r="CH976" i="2"/>
  <c r="CK976" i="2"/>
  <c r="CF976" i="2"/>
  <c r="CG976" i="2"/>
  <c r="CE976" i="2"/>
  <c r="CD976" i="2"/>
  <c r="BY976" i="2"/>
  <c r="BZ976" i="2"/>
  <c r="BW976" i="2"/>
  <c r="BU976" i="2"/>
  <c r="BV976" i="2"/>
  <c r="BS976" i="2"/>
  <c r="BR976" i="2"/>
  <c r="BQ976" i="2"/>
  <c r="BT976" i="2"/>
  <c r="BO976" i="2"/>
  <c r="BP976" i="2"/>
  <c r="BN976" i="2"/>
  <c r="BM976" i="2"/>
  <c r="BC976" i="2"/>
  <c r="BD976" i="2"/>
  <c r="BF976" i="2"/>
  <c r="AY976" i="2"/>
  <c r="BB976" i="2"/>
  <c r="BA976" i="2"/>
  <c r="AZ976" i="2"/>
  <c r="AW976" i="2"/>
  <c r="AX976" i="2"/>
  <c r="AV976" i="2"/>
  <c r="AU976" i="2"/>
  <c r="AM976" i="2"/>
  <c r="AN976" i="2"/>
  <c r="AQ976" i="2"/>
  <c r="AK976" i="2"/>
  <c r="AJ976" i="2"/>
  <c r="AI976" i="2"/>
  <c r="AL976" i="2"/>
  <c r="AG976" i="2"/>
  <c r="AH976" i="2"/>
  <c r="AF976" i="2"/>
  <c r="AE976" i="2"/>
  <c r="X976" i="2"/>
  <c r="W976" i="2"/>
  <c r="V976" i="2"/>
  <c r="Y976" i="2"/>
  <c r="T976" i="2"/>
  <c r="U976" i="2"/>
  <c r="S976" i="2"/>
  <c r="N976" i="2"/>
  <c r="A976" i="2"/>
  <c r="DA975" i="2"/>
  <c r="CX975" i="2"/>
  <c r="CW975" i="2"/>
  <c r="CV975" i="2"/>
  <c r="CY975" i="2"/>
  <c r="CT975" i="2"/>
  <c r="CU975" i="2"/>
  <c r="CS975" i="2"/>
  <c r="CR975" i="2"/>
  <c r="CL975" i="2"/>
  <c r="CM975" i="2"/>
  <c r="CJ975" i="2"/>
  <c r="CI975" i="2"/>
  <c r="CH975" i="2"/>
  <c r="CK975" i="2"/>
  <c r="CF975" i="2"/>
  <c r="CG975" i="2"/>
  <c r="CE975" i="2"/>
  <c r="CD975" i="2"/>
  <c r="BY975" i="2"/>
  <c r="BZ975" i="2"/>
  <c r="BW975" i="2"/>
  <c r="BU975" i="2"/>
  <c r="BV975" i="2"/>
  <c r="BQ975" i="2"/>
  <c r="BT975" i="2"/>
  <c r="BS975" i="2"/>
  <c r="BR975" i="2"/>
  <c r="BO975" i="2"/>
  <c r="BP975" i="2"/>
  <c r="BN975" i="2"/>
  <c r="BM975" i="2"/>
  <c r="BC975" i="2"/>
  <c r="BD975" i="2"/>
  <c r="BF975" i="2"/>
  <c r="BA975" i="2"/>
  <c r="AZ975" i="2"/>
  <c r="AY975" i="2"/>
  <c r="BB975" i="2"/>
  <c r="AW975" i="2"/>
  <c r="AX975" i="2"/>
  <c r="AV975" i="2"/>
  <c r="AU975" i="2"/>
  <c r="AM975" i="2"/>
  <c r="AN975" i="2"/>
  <c r="AQ975" i="2"/>
  <c r="AK975" i="2"/>
  <c r="AJ975" i="2"/>
  <c r="AI975" i="2"/>
  <c r="AL975" i="2"/>
  <c r="AG975" i="2"/>
  <c r="AH975" i="2"/>
  <c r="AF975" i="2"/>
  <c r="AE975" i="2"/>
  <c r="V975" i="2"/>
  <c r="Y975" i="2"/>
  <c r="X975" i="2"/>
  <c r="W975" i="2"/>
  <c r="T975" i="2"/>
  <c r="U975" i="2"/>
  <c r="S975" i="2"/>
  <c r="N975" i="2"/>
  <c r="A975" i="2"/>
  <c r="DA974" i="2"/>
  <c r="CX974" i="2"/>
  <c r="CW974" i="2"/>
  <c r="CV974" i="2"/>
  <c r="CY974" i="2"/>
  <c r="CT974" i="2"/>
  <c r="CU974" i="2"/>
  <c r="CS974" i="2"/>
  <c r="CR974" i="2"/>
  <c r="CL974" i="2"/>
  <c r="CM974" i="2"/>
  <c r="CJ974" i="2"/>
  <c r="CI974" i="2"/>
  <c r="CH974" i="2"/>
  <c r="CK974" i="2"/>
  <c r="CF974" i="2"/>
  <c r="CG974" i="2"/>
  <c r="CE974" i="2"/>
  <c r="CD974" i="2"/>
  <c r="BY974" i="2"/>
  <c r="BZ974" i="2"/>
  <c r="BW974" i="2"/>
  <c r="BU974" i="2"/>
  <c r="BV974" i="2"/>
  <c r="BS974" i="2"/>
  <c r="BR974" i="2"/>
  <c r="BQ974" i="2"/>
  <c r="BT974" i="2"/>
  <c r="BO974" i="2"/>
  <c r="BP974" i="2"/>
  <c r="BN974" i="2"/>
  <c r="BM974" i="2"/>
  <c r="BC974" i="2"/>
  <c r="BD974" i="2"/>
  <c r="BF974" i="2"/>
  <c r="BA974" i="2"/>
  <c r="AZ974" i="2"/>
  <c r="AY974" i="2"/>
  <c r="BB974" i="2"/>
  <c r="AW974" i="2"/>
  <c r="AX974" i="2"/>
  <c r="AV974" i="2"/>
  <c r="AU974" i="2"/>
  <c r="AM974" i="2"/>
  <c r="AN974" i="2"/>
  <c r="AQ974" i="2"/>
  <c r="AK974" i="2"/>
  <c r="AJ974" i="2"/>
  <c r="AI974" i="2"/>
  <c r="AL974" i="2"/>
  <c r="AG974" i="2"/>
  <c r="AH974" i="2"/>
  <c r="AF974" i="2"/>
  <c r="AE974" i="2"/>
  <c r="X974" i="2"/>
  <c r="W974" i="2"/>
  <c r="V974" i="2"/>
  <c r="Y974" i="2"/>
  <c r="T974" i="2"/>
  <c r="U974" i="2"/>
  <c r="S974" i="2"/>
  <c r="N974" i="2"/>
  <c r="A974" i="2"/>
  <c r="DA973" i="2"/>
  <c r="CX973" i="2"/>
  <c r="CW973" i="2"/>
  <c r="CV973" i="2"/>
  <c r="CY973" i="2"/>
  <c r="CT973" i="2"/>
  <c r="CU973" i="2"/>
  <c r="CS973" i="2"/>
  <c r="CR973" i="2"/>
  <c r="CL973" i="2"/>
  <c r="CM973" i="2"/>
  <c r="CJ973" i="2"/>
  <c r="CI973" i="2"/>
  <c r="CH973" i="2"/>
  <c r="CK973" i="2"/>
  <c r="CF973" i="2"/>
  <c r="CG973" i="2"/>
  <c r="CE973" i="2"/>
  <c r="CD973" i="2"/>
  <c r="BY973" i="2"/>
  <c r="BZ973" i="2"/>
  <c r="BW973" i="2"/>
  <c r="BU973" i="2"/>
  <c r="BV973" i="2"/>
  <c r="BS973" i="2"/>
  <c r="BR973" i="2"/>
  <c r="BQ973" i="2"/>
  <c r="BT973" i="2"/>
  <c r="BO973" i="2"/>
  <c r="BP973" i="2"/>
  <c r="BN973" i="2"/>
  <c r="BM973" i="2"/>
  <c r="BC973" i="2"/>
  <c r="BD973" i="2"/>
  <c r="BF973" i="2"/>
  <c r="BA973" i="2"/>
  <c r="AZ973" i="2"/>
  <c r="AY973" i="2"/>
  <c r="BB973" i="2"/>
  <c r="AW973" i="2"/>
  <c r="AX973" i="2"/>
  <c r="AV973" i="2"/>
  <c r="AU973" i="2"/>
  <c r="AM973" i="2"/>
  <c r="AN973" i="2"/>
  <c r="AQ973" i="2"/>
  <c r="AK973" i="2"/>
  <c r="AJ973" i="2"/>
  <c r="AI973" i="2"/>
  <c r="AL973" i="2"/>
  <c r="AG973" i="2"/>
  <c r="AH973" i="2"/>
  <c r="AF973" i="2"/>
  <c r="AE973" i="2"/>
  <c r="X973" i="2"/>
  <c r="W973" i="2"/>
  <c r="V973" i="2"/>
  <c r="Y973" i="2"/>
  <c r="T973" i="2"/>
  <c r="U973" i="2"/>
  <c r="S973" i="2"/>
  <c r="N973" i="2"/>
  <c r="A973" i="2"/>
  <c r="DA972" i="2"/>
  <c r="CX972" i="2"/>
  <c r="CW972" i="2"/>
  <c r="CV972" i="2"/>
  <c r="CY972" i="2"/>
  <c r="CT972" i="2"/>
  <c r="CU972" i="2"/>
  <c r="CS972" i="2"/>
  <c r="CR972" i="2"/>
  <c r="CL972" i="2"/>
  <c r="CM972" i="2"/>
  <c r="CJ972" i="2"/>
  <c r="CI972" i="2"/>
  <c r="CH972" i="2"/>
  <c r="CK972" i="2"/>
  <c r="CF972" i="2"/>
  <c r="CG972" i="2"/>
  <c r="CE972" i="2"/>
  <c r="CD972" i="2"/>
  <c r="BY972" i="2"/>
  <c r="BZ972" i="2"/>
  <c r="BW972" i="2"/>
  <c r="BU972" i="2"/>
  <c r="BV972" i="2"/>
  <c r="BS972" i="2"/>
  <c r="BR972" i="2"/>
  <c r="BQ972" i="2"/>
  <c r="BT972" i="2"/>
  <c r="BO972" i="2"/>
  <c r="BP972" i="2"/>
  <c r="BN972" i="2"/>
  <c r="BM972" i="2"/>
  <c r="BC972" i="2"/>
  <c r="BD972" i="2"/>
  <c r="BF972" i="2"/>
  <c r="BA972" i="2"/>
  <c r="AZ972" i="2"/>
  <c r="AY972" i="2"/>
  <c r="BB972" i="2"/>
  <c r="AW972" i="2"/>
  <c r="AX972" i="2"/>
  <c r="AV972" i="2"/>
  <c r="AU972" i="2"/>
  <c r="AM972" i="2"/>
  <c r="AN972" i="2"/>
  <c r="AQ972" i="2"/>
  <c r="AK972" i="2"/>
  <c r="AJ972" i="2"/>
  <c r="AI972" i="2"/>
  <c r="AL972" i="2"/>
  <c r="AG972" i="2"/>
  <c r="AH972" i="2"/>
  <c r="AF972" i="2"/>
  <c r="AE972" i="2"/>
  <c r="X972" i="2"/>
  <c r="W972" i="2"/>
  <c r="V972" i="2"/>
  <c r="Y972" i="2"/>
  <c r="T972" i="2"/>
  <c r="U972" i="2"/>
  <c r="S972" i="2"/>
  <c r="N972" i="2"/>
  <c r="A972" i="2"/>
  <c r="DA971" i="2"/>
  <c r="CX971" i="2"/>
  <c r="CW971" i="2"/>
  <c r="CV971" i="2"/>
  <c r="CY971" i="2"/>
  <c r="CT971" i="2"/>
  <c r="CU971" i="2"/>
  <c r="CS971" i="2"/>
  <c r="CR971" i="2"/>
  <c r="CL971" i="2"/>
  <c r="CM971" i="2"/>
  <c r="CJ971" i="2"/>
  <c r="CI971" i="2"/>
  <c r="CH971" i="2"/>
  <c r="CK971" i="2"/>
  <c r="CF971" i="2"/>
  <c r="CG971" i="2"/>
  <c r="CE971" i="2"/>
  <c r="CD971" i="2"/>
  <c r="BY971" i="2"/>
  <c r="BZ971" i="2"/>
  <c r="BW971" i="2"/>
  <c r="BU971" i="2"/>
  <c r="BV971" i="2"/>
  <c r="BS971" i="2"/>
  <c r="BR971" i="2"/>
  <c r="BQ971" i="2"/>
  <c r="BT971" i="2"/>
  <c r="BO971" i="2"/>
  <c r="BP971" i="2"/>
  <c r="BN971" i="2"/>
  <c r="BM971" i="2"/>
  <c r="BC971" i="2"/>
  <c r="BD971" i="2"/>
  <c r="BF971" i="2"/>
  <c r="AY971" i="2"/>
  <c r="BB971" i="2"/>
  <c r="BA971" i="2"/>
  <c r="AZ971" i="2"/>
  <c r="AW971" i="2"/>
  <c r="AX971" i="2"/>
  <c r="AV971" i="2"/>
  <c r="AU971" i="2"/>
  <c r="AM971" i="2"/>
  <c r="AN971" i="2"/>
  <c r="AQ971" i="2"/>
  <c r="AK971" i="2"/>
  <c r="AJ971" i="2"/>
  <c r="AI971" i="2"/>
  <c r="AL971" i="2"/>
  <c r="AG971" i="2"/>
  <c r="AH971" i="2"/>
  <c r="AF971" i="2"/>
  <c r="AE971" i="2"/>
  <c r="X971" i="2"/>
  <c r="W971" i="2"/>
  <c r="V971" i="2"/>
  <c r="Y971" i="2"/>
  <c r="T971" i="2"/>
  <c r="U971" i="2"/>
  <c r="S971" i="2"/>
  <c r="N971" i="2"/>
  <c r="A971" i="2"/>
  <c r="DA970" i="2"/>
  <c r="CX970" i="2"/>
  <c r="CW970" i="2"/>
  <c r="CV970" i="2"/>
  <c r="CY970" i="2"/>
  <c r="CT970" i="2"/>
  <c r="CU970" i="2"/>
  <c r="CS970" i="2"/>
  <c r="CR970" i="2"/>
  <c r="CL970" i="2"/>
  <c r="CM970" i="2"/>
  <c r="CJ970" i="2"/>
  <c r="CI970" i="2"/>
  <c r="CH970" i="2"/>
  <c r="CK970" i="2"/>
  <c r="CF970" i="2"/>
  <c r="CG970" i="2"/>
  <c r="CE970" i="2"/>
  <c r="CD970" i="2"/>
  <c r="BY970" i="2"/>
  <c r="BZ970" i="2"/>
  <c r="BW970" i="2"/>
  <c r="BU970" i="2"/>
  <c r="BV970" i="2"/>
  <c r="BQ970" i="2"/>
  <c r="BT970" i="2"/>
  <c r="BS970" i="2"/>
  <c r="BR970" i="2"/>
  <c r="BO970" i="2"/>
  <c r="BP970" i="2"/>
  <c r="BN970" i="2"/>
  <c r="BM970" i="2"/>
  <c r="BC970" i="2"/>
  <c r="BD970" i="2"/>
  <c r="BF970" i="2"/>
  <c r="BA970" i="2"/>
  <c r="AZ970" i="2"/>
  <c r="AY970" i="2"/>
  <c r="BB970" i="2"/>
  <c r="AW970" i="2"/>
  <c r="AX970" i="2"/>
  <c r="AV970" i="2"/>
  <c r="AU970" i="2"/>
  <c r="AM970" i="2"/>
  <c r="AN970" i="2"/>
  <c r="AQ970" i="2"/>
  <c r="AK970" i="2"/>
  <c r="AJ970" i="2"/>
  <c r="AI970" i="2"/>
  <c r="AL970" i="2"/>
  <c r="AG970" i="2"/>
  <c r="AH970" i="2"/>
  <c r="AF970" i="2"/>
  <c r="AE970" i="2"/>
  <c r="V970" i="2"/>
  <c r="Y970" i="2"/>
  <c r="X970" i="2"/>
  <c r="W970" i="2"/>
  <c r="T970" i="2"/>
  <c r="U970" i="2"/>
  <c r="S970" i="2"/>
  <c r="N970" i="2"/>
  <c r="A970" i="2"/>
  <c r="DA969" i="2"/>
  <c r="CX969" i="2"/>
  <c r="CW969" i="2"/>
  <c r="CV969" i="2"/>
  <c r="CY969" i="2"/>
  <c r="CT969" i="2"/>
  <c r="CU969" i="2"/>
  <c r="CS969" i="2"/>
  <c r="CR969" i="2"/>
  <c r="CL969" i="2"/>
  <c r="CM969" i="2"/>
  <c r="CJ969" i="2"/>
  <c r="CI969" i="2"/>
  <c r="CH969" i="2"/>
  <c r="CK969" i="2"/>
  <c r="CF969" i="2"/>
  <c r="CG969" i="2"/>
  <c r="CE969" i="2"/>
  <c r="CD969" i="2"/>
  <c r="BY969" i="2"/>
  <c r="BZ969" i="2"/>
  <c r="BW969" i="2"/>
  <c r="BU969" i="2"/>
  <c r="BV969" i="2"/>
  <c r="BS969" i="2"/>
  <c r="BR969" i="2"/>
  <c r="BQ969" i="2"/>
  <c r="BT969" i="2"/>
  <c r="BO969" i="2"/>
  <c r="BP969" i="2"/>
  <c r="BN969" i="2"/>
  <c r="BM969" i="2"/>
  <c r="BC969" i="2"/>
  <c r="BD969" i="2"/>
  <c r="BF969" i="2"/>
  <c r="BA969" i="2"/>
  <c r="AZ969" i="2"/>
  <c r="AY969" i="2"/>
  <c r="BB969" i="2"/>
  <c r="AW969" i="2"/>
  <c r="AX969" i="2"/>
  <c r="AV969" i="2"/>
  <c r="AU969" i="2"/>
  <c r="AM969" i="2"/>
  <c r="AN969" i="2"/>
  <c r="AQ969" i="2"/>
  <c r="AK969" i="2"/>
  <c r="AJ969" i="2"/>
  <c r="AI969" i="2"/>
  <c r="AL969" i="2"/>
  <c r="AG969" i="2"/>
  <c r="AH969" i="2"/>
  <c r="AF969" i="2"/>
  <c r="AE969" i="2"/>
  <c r="X969" i="2"/>
  <c r="W969" i="2"/>
  <c r="V969" i="2"/>
  <c r="Y969" i="2"/>
  <c r="T969" i="2"/>
  <c r="U969" i="2"/>
  <c r="S969" i="2"/>
  <c r="N969" i="2"/>
  <c r="A969" i="2"/>
  <c r="DA968" i="2"/>
  <c r="CX968" i="2"/>
  <c r="CW968" i="2"/>
  <c r="CV968" i="2"/>
  <c r="CY968" i="2"/>
  <c r="CT968" i="2"/>
  <c r="CU968" i="2"/>
  <c r="CS968" i="2"/>
  <c r="CR968" i="2"/>
  <c r="CL968" i="2"/>
  <c r="CM968" i="2"/>
  <c r="CJ968" i="2"/>
  <c r="CI968" i="2"/>
  <c r="CH968" i="2"/>
  <c r="CK968" i="2"/>
  <c r="CF968" i="2"/>
  <c r="CG968" i="2"/>
  <c r="CE968" i="2"/>
  <c r="CD968" i="2"/>
  <c r="BY968" i="2"/>
  <c r="BZ968" i="2"/>
  <c r="BW968" i="2"/>
  <c r="BU968" i="2"/>
  <c r="BV968" i="2"/>
  <c r="BS968" i="2"/>
  <c r="BR968" i="2"/>
  <c r="BQ968" i="2"/>
  <c r="BT968" i="2"/>
  <c r="BO968" i="2"/>
  <c r="BP968" i="2"/>
  <c r="BN968" i="2"/>
  <c r="BM968" i="2"/>
  <c r="BC968" i="2"/>
  <c r="BD968" i="2"/>
  <c r="BF968" i="2"/>
  <c r="BA968" i="2"/>
  <c r="AZ968" i="2"/>
  <c r="AY968" i="2"/>
  <c r="BB968" i="2"/>
  <c r="AW968" i="2"/>
  <c r="AX968" i="2"/>
  <c r="AV968" i="2"/>
  <c r="AU968" i="2"/>
  <c r="AM968" i="2"/>
  <c r="AN968" i="2"/>
  <c r="AQ968" i="2"/>
  <c r="AK968" i="2"/>
  <c r="AJ968" i="2"/>
  <c r="AI968" i="2"/>
  <c r="AL968" i="2"/>
  <c r="AG968" i="2"/>
  <c r="AH968" i="2"/>
  <c r="AF968" i="2"/>
  <c r="AE968" i="2"/>
  <c r="X968" i="2"/>
  <c r="W968" i="2"/>
  <c r="V968" i="2"/>
  <c r="Y968" i="2"/>
  <c r="T968" i="2"/>
  <c r="U968" i="2"/>
  <c r="S968" i="2"/>
  <c r="N968" i="2"/>
  <c r="A968" i="2"/>
  <c r="DA967" i="2"/>
  <c r="CX967" i="2"/>
  <c r="CW967" i="2"/>
  <c r="CV967" i="2"/>
  <c r="CY967" i="2"/>
  <c r="CT967" i="2"/>
  <c r="CU967" i="2"/>
  <c r="CS967" i="2"/>
  <c r="CR967" i="2"/>
  <c r="CL967" i="2"/>
  <c r="CM967" i="2"/>
  <c r="CJ967" i="2"/>
  <c r="CI967" i="2"/>
  <c r="CH967" i="2"/>
  <c r="CK967" i="2"/>
  <c r="CF967" i="2"/>
  <c r="CG967" i="2"/>
  <c r="CE967" i="2"/>
  <c r="CD967" i="2"/>
  <c r="BY967" i="2"/>
  <c r="BZ967" i="2"/>
  <c r="BW967" i="2"/>
  <c r="BU967" i="2"/>
  <c r="BV967" i="2"/>
  <c r="BS967" i="2"/>
  <c r="BR967" i="2"/>
  <c r="BQ967" i="2"/>
  <c r="BT967" i="2"/>
  <c r="BO967" i="2"/>
  <c r="BP967" i="2"/>
  <c r="BN967" i="2"/>
  <c r="BM967" i="2"/>
  <c r="BC967" i="2"/>
  <c r="BD967" i="2"/>
  <c r="BF967" i="2"/>
  <c r="BA967" i="2"/>
  <c r="AZ967" i="2"/>
  <c r="AY967" i="2"/>
  <c r="BB967" i="2"/>
  <c r="AW967" i="2"/>
  <c r="AX967" i="2"/>
  <c r="AV967" i="2"/>
  <c r="AU967" i="2"/>
  <c r="AM967" i="2"/>
  <c r="AN967" i="2"/>
  <c r="AQ967" i="2"/>
  <c r="AK967" i="2"/>
  <c r="AJ967" i="2"/>
  <c r="AI967" i="2"/>
  <c r="AL967" i="2"/>
  <c r="AG967" i="2"/>
  <c r="AH967" i="2"/>
  <c r="AF967" i="2"/>
  <c r="AE967" i="2"/>
  <c r="X967" i="2"/>
  <c r="W967" i="2"/>
  <c r="V967" i="2"/>
  <c r="Y967" i="2"/>
  <c r="T967" i="2"/>
  <c r="U967" i="2"/>
  <c r="S967" i="2"/>
  <c r="N967" i="2"/>
  <c r="A967" i="2"/>
  <c r="DA966" i="2"/>
  <c r="CX966" i="2"/>
  <c r="CW966" i="2"/>
  <c r="CV966" i="2"/>
  <c r="CY966" i="2"/>
  <c r="CT966" i="2"/>
  <c r="CU966" i="2"/>
  <c r="CS966" i="2"/>
  <c r="CR966" i="2"/>
  <c r="CL966" i="2"/>
  <c r="CM966" i="2"/>
  <c r="CJ966" i="2"/>
  <c r="CI966" i="2"/>
  <c r="CH966" i="2"/>
  <c r="CK966" i="2"/>
  <c r="CF966" i="2"/>
  <c r="CG966" i="2"/>
  <c r="CE966" i="2"/>
  <c r="CD966" i="2"/>
  <c r="BY966" i="2"/>
  <c r="BZ966" i="2"/>
  <c r="BW966" i="2"/>
  <c r="BU966" i="2"/>
  <c r="BV966" i="2"/>
  <c r="BQ966" i="2"/>
  <c r="BT966" i="2"/>
  <c r="BS966" i="2"/>
  <c r="BR966" i="2"/>
  <c r="BO966" i="2"/>
  <c r="BP966" i="2"/>
  <c r="BN966" i="2"/>
  <c r="BM966" i="2"/>
  <c r="BC966" i="2"/>
  <c r="BD966" i="2"/>
  <c r="BF966" i="2"/>
  <c r="AY966" i="2"/>
  <c r="BB966" i="2"/>
  <c r="BA966" i="2"/>
  <c r="AZ966" i="2"/>
  <c r="AW966" i="2"/>
  <c r="AX966" i="2"/>
  <c r="AV966" i="2"/>
  <c r="AU966" i="2"/>
  <c r="AM966" i="2"/>
  <c r="AN966" i="2"/>
  <c r="AQ966" i="2"/>
  <c r="AK966" i="2"/>
  <c r="AJ966" i="2"/>
  <c r="AI966" i="2"/>
  <c r="AL966" i="2"/>
  <c r="AG966" i="2"/>
  <c r="AH966" i="2"/>
  <c r="AF966" i="2"/>
  <c r="AE966" i="2"/>
  <c r="V966" i="2"/>
  <c r="Y966" i="2"/>
  <c r="X966" i="2"/>
  <c r="W966" i="2"/>
  <c r="T966" i="2"/>
  <c r="U966" i="2"/>
  <c r="S966" i="2"/>
  <c r="N966" i="2"/>
  <c r="A966" i="2"/>
  <c r="DA965" i="2"/>
  <c r="CX965" i="2"/>
  <c r="CW965" i="2"/>
  <c r="CV965" i="2"/>
  <c r="CY965" i="2"/>
  <c r="CT965" i="2"/>
  <c r="CU965" i="2"/>
  <c r="CS965" i="2"/>
  <c r="CR965" i="2"/>
  <c r="CL965" i="2"/>
  <c r="CM965" i="2"/>
  <c r="CJ965" i="2"/>
  <c r="CI965" i="2"/>
  <c r="CH965" i="2"/>
  <c r="CK965" i="2"/>
  <c r="CF965" i="2"/>
  <c r="CG965" i="2"/>
  <c r="CE965" i="2"/>
  <c r="CD965" i="2"/>
  <c r="BY965" i="2"/>
  <c r="BZ965" i="2"/>
  <c r="BW965" i="2"/>
  <c r="BU965" i="2"/>
  <c r="BV965" i="2"/>
  <c r="BS965" i="2"/>
  <c r="BR965" i="2"/>
  <c r="BQ965" i="2"/>
  <c r="BT965" i="2"/>
  <c r="BO965" i="2"/>
  <c r="BP965" i="2"/>
  <c r="BN965" i="2"/>
  <c r="BM965" i="2"/>
  <c r="BC965" i="2"/>
  <c r="BD965" i="2"/>
  <c r="BF965" i="2"/>
  <c r="BA965" i="2"/>
  <c r="AZ965" i="2"/>
  <c r="AY965" i="2"/>
  <c r="BB965" i="2"/>
  <c r="AW965" i="2"/>
  <c r="AX965" i="2"/>
  <c r="AV965" i="2"/>
  <c r="AU965" i="2"/>
  <c r="AM965" i="2"/>
  <c r="AN965" i="2"/>
  <c r="AQ965" i="2"/>
  <c r="AK965" i="2"/>
  <c r="AJ965" i="2"/>
  <c r="AI965" i="2"/>
  <c r="AL965" i="2"/>
  <c r="AG965" i="2"/>
  <c r="AH965" i="2"/>
  <c r="AF965" i="2"/>
  <c r="AE965" i="2"/>
  <c r="X965" i="2"/>
  <c r="W965" i="2"/>
  <c r="V965" i="2"/>
  <c r="Y965" i="2"/>
  <c r="T965" i="2"/>
  <c r="U965" i="2"/>
  <c r="S965" i="2"/>
  <c r="N965" i="2"/>
  <c r="A965" i="2"/>
  <c r="DA964" i="2"/>
  <c r="CX964" i="2"/>
  <c r="CW964" i="2"/>
  <c r="CV964" i="2"/>
  <c r="CY964" i="2"/>
  <c r="CT964" i="2"/>
  <c r="CU964" i="2"/>
  <c r="CS964" i="2"/>
  <c r="CR964" i="2"/>
  <c r="CL964" i="2"/>
  <c r="CM964" i="2"/>
  <c r="CJ964" i="2"/>
  <c r="CI964" i="2"/>
  <c r="CH964" i="2"/>
  <c r="CK964" i="2"/>
  <c r="CF964" i="2"/>
  <c r="CG964" i="2"/>
  <c r="CE964" i="2"/>
  <c r="CD964" i="2"/>
  <c r="BY964" i="2"/>
  <c r="BZ964" i="2"/>
  <c r="BW964" i="2"/>
  <c r="BU964" i="2"/>
  <c r="BV964" i="2"/>
  <c r="BS964" i="2"/>
  <c r="BR964" i="2"/>
  <c r="BQ964" i="2"/>
  <c r="BT964" i="2"/>
  <c r="BO964" i="2"/>
  <c r="BP964" i="2"/>
  <c r="BN964" i="2"/>
  <c r="BM964" i="2"/>
  <c r="BC964" i="2"/>
  <c r="BD964" i="2"/>
  <c r="BF964" i="2"/>
  <c r="BA964" i="2"/>
  <c r="AZ964" i="2"/>
  <c r="AY964" i="2"/>
  <c r="BB964" i="2"/>
  <c r="AW964" i="2"/>
  <c r="AX964" i="2"/>
  <c r="AV964" i="2"/>
  <c r="AU964" i="2"/>
  <c r="AM964" i="2"/>
  <c r="AN964" i="2"/>
  <c r="AQ964" i="2"/>
  <c r="AI964" i="2"/>
  <c r="AL964" i="2"/>
  <c r="AK964" i="2"/>
  <c r="AJ964" i="2"/>
  <c r="AG964" i="2"/>
  <c r="AH964" i="2"/>
  <c r="AF964" i="2"/>
  <c r="AE964" i="2"/>
  <c r="X964" i="2"/>
  <c r="W964" i="2"/>
  <c r="V964" i="2"/>
  <c r="Y964" i="2"/>
  <c r="T964" i="2"/>
  <c r="U964" i="2"/>
  <c r="S964" i="2"/>
  <c r="N964" i="2"/>
  <c r="A964" i="2"/>
  <c r="DA963" i="2"/>
  <c r="CX963" i="2"/>
  <c r="CW963" i="2"/>
  <c r="CV963" i="2"/>
  <c r="CY963" i="2"/>
  <c r="CT963" i="2"/>
  <c r="CU963" i="2"/>
  <c r="CS963" i="2"/>
  <c r="CR963" i="2"/>
  <c r="CL963" i="2"/>
  <c r="CM963" i="2"/>
  <c r="CJ963" i="2"/>
  <c r="CI963" i="2"/>
  <c r="CH963" i="2"/>
  <c r="CK963" i="2"/>
  <c r="CF963" i="2"/>
  <c r="CG963" i="2"/>
  <c r="CE963" i="2"/>
  <c r="CD963" i="2"/>
  <c r="BY963" i="2"/>
  <c r="BZ963" i="2"/>
  <c r="BW963" i="2"/>
  <c r="BU963" i="2"/>
  <c r="BV963" i="2"/>
  <c r="BS963" i="2"/>
  <c r="BR963" i="2"/>
  <c r="BQ963" i="2"/>
  <c r="BT963" i="2"/>
  <c r="BO963" i="2"/>
  <c r="BP963" i="2"/>
  <c r="BN963" i="2"/>
  <c r="BM963" i="2"/>
  <c r="BC963" i="2"/>
  <c r="BD963" i="2"/>
  <c r="BF963" i="2"/>
  <c r="BA963" i="2"/>
  <c r="AZ963" i="2"/>
  <c r="AY963" i="2"/>
  <c r="BB963" i="2"/>
  <c r="AW963" i="2"/>
  <c r="AX963" i="2"/>
  <c r="AV963" i="2"/>
  <c r="AU963" i="2"/>
  <c r="AM963" i="2"/>
  <c r="AN963" i="2"/>
  <c r="AQ963" i="2"/>
  <c r="AK963" i="2"/>
  <c r="AJ963" i="2"/>
  <c r="AI963" i="2"/>
  <c r="AL963" i="2"/>
  <c r="AG963" i="2"/>
  <c r="AH963" i="2"/>
  <c r="AF963" i="2"/>
  <c r="AE963" i="2"/>
  <c r="X963" i="2"/>
  <c r="W963" i="2"/>
  <c r="V963" i="2"/>
  <c r="Y963" i="2"/>
  <c r="T963" i="2"/>
  <c r="U963" i="2"/>
  <c r="S963" i="2"/>
  <c r="N963" i="2"/>
  <c r="A963" i="2"/>
  <c r="DA962" i="2"/>
  <c r="CX962" i="2"/>
  <c r="CW962" i="2"/>
  <c r="CV962" i="2"/>
  <c r="CY962" i="2"/>
  <c r="CT962" i="2"/>
  <c r="CU962" i="2"/>
  <c r="CS962" i="2"/>
  <c r="CR962" i="2"/>
  <c r="CL962" i="2"/>
  <c r="CM962" i="2"/>
  <c r="CJ962" i="2"/>
  <c r="CI962" i="2"/>
  <c r="CH962" i="2"/>
  <c r="CK962" i="2"/>
  <c r="CF962" i="2"/>
  <c r="CG962" i="2"/>
  <c r="CE962" i="2"/>
  <c r="CD962" i="2"/>
  <c r="BY962" i="2"/>
  <c r="BZ962" i="2"/>
  <c r="BW962" i="2"/>
  <c r="BU962" i="2"/>
  <c r="BV962" i="2"/>
  <c r="BQ962" i="2"/>
  <c r="BT962" i="2"/>
  <c r="BS962" i="2"/>
  <c r="BR962" i="2"/>
  <c r="BO962" i="2"/>
  <c r="BP962" i="2"/>
  <c r="BN962" i="2"/>
  <c r="BM962" i="2"/>
  <c r="BC962" i="2"/>
  <c r="BD962" i="2"/>
  <c r="BF962" i="2"/>
  <c r="BA962" i="2"/>
  <c r="AZ962" i="2"/>
  <c r="AY962" i="2"/>
  <c r="BB962" i="2"/>
  <c r="AW962" i="2"/>
  <c r="AX962" i="2"/>
  <c r="AV962" i="2"/>
  <c r="AU962" i="2"/>
  <c r="AM962" i="2"/>
  <c r="AN962" i="2"/>
  <c r="AQ962" i="2"/>
  <c r="AK962" i="2"/>
  <c r="AJ962" i="2"/>
  <c r="AI962" i="2"/>
  <c r="AL962" i="2"/>
  <c r="AG962" i="2"/>
  <c r="AH962" i="2"/>
  <c r="AF962" i="2"/>
  <c r="AE962" i="2"/>
  <c r="X962" i="2"/>
  <c r="W962" i="2"/>
  <c r="V962" i="2"/>
  <c r="Y962" i="2"/>
  <c r="T962" i="2"/>
  <c r="U962" i="2"/>
  <c r="S962" i="2"/>
  <c r="N962" i="2"/>
  <c r="A962" i="2"/>
  <c r="DA961" i="2"/>
  <c r="CX961" i="2"/>
  <c r="CW961" i="2"/>
  <c r="CV961" i="2"/>
  <c r="CY961" i="2"/>
  <c r="CT961" i="2"/>
  <c r="CU961" i="2"/>
  <c r="CS961" i="2"/>
  <c r="CR961" i="2"/>
  <c r="CL961" i="2"/>
  <c r="CM961" i="2"/>
  <c r="CJ961" i="2"/>
  <c r="CI961" i="2"/>
  <c r="CH961" i="2"/>
  <c r="CK961" i="2"/>
  <c r="CF961" i="2"/>
  <c r="CG961" i="2"/>
  <c r="CE961" i="2"/>
  <c r="CD961" i="2"/>
  <c r="BY961" i="2"/>
  <c r="BZ961" i="2"/>
  <c r="BW961" i="2"/>
  <c r="BU961" i="2"/>
  <c r="BV961" i="2"/>
  <c r="BQ961" i="2"/>
  <c r="BT961" i="2"/>
  <c r="BS961" i="2"/>
  <c r="BR961" i="2"/>
  <c r="BO961" i="2"/>
  <c r="BP961" i="2"/>
  <c r="BN961" i="2"/>
  <c r="BM961" i="2"/>
  <c r="BC961" i="2"/>
  <c r="BD961" i="2"/>
  <c r="BF961" i="2"/>
  <c r="BA961" i="2"/>
  <c r="AZ961" i="2"/>
  <c r="AY961" i="2"/>
  <c r="BB961" i="2"/>
  <c r="AW961" i="2"/>
  <c r="AX961" i="2"/>
  <c r="AV961" i="2"/>
  <c r="AU961" i="2"/>
  <c r="AM961" i="2"/>
  <c r="AN961" i="2"/>
  <c r="AQ961" i="2"/>
  <c r="AK961" i="2"/>
  <c r="AJ961" i="2"/>
  <c r="AI961" i="2"/>
  <c r="AL961" i="2"/>
  <c r="AG961" i="2"/>
  <c r="AH961" i="2"/>
  <c r="AF961" i="2"/>
  <c r="AE961" i="2"/>
  <c r="X961" i="2"/>
  <c r="W961" i="2"/>
  <c r="V961" i="2"/>
  <c r="Y961" i="2"/>
  <c r="T961" i="2"/>
  <c r="U961" i="2"/>
  <c r="S961" i="2"/>
  <c r="N961" i="2"/>
  <c r="A961" i="2"/>
  <c r="DA960" i="2"/>
  <c r="CX960" i="2"/>
  <c r="CW960" i="2"/>
  <c r="CV960" i="2"/>
  <c r="CY960" i="2"/>
  <c r="CT960" i="2"/>
  <c r="CU960" i="2"/>
  <c r="CS960" i="2"/>
  <c r="CR960" i="2"/>
  <c r="CL960" i="2"/>
  <c r="CM960" i="2"/>
  <c r="CJ960" i="2"/>
  <c r="CI960" i="2"/>
  <c r="CH960" i="2"/>
  <c r="CK960" i="2"/>
  <c r="CF960" i="2"/>
  <c r="CG960" i="2"/>
  <c r="CE960" i="2"/>
  <c r="CD960" i="2"/>
  <c r="BY960" i="2"/>
  <c r="BZ960" i="2"/>
  <c r="BW960" i="2"/>
  <c r="BU960" i="2"/>
  <c r="BV960" i="2"/>
  <c r="BQ960" i="2"/>
  <c r="BT960" i="2"/>
  <c r="BS960" i="2"/>
  <c r="BR960" i="2"/>
  <c r="BO960" i="2"/>
  <c r="BP960" i="2"/>
  <c r="BN960" i="2"/>
  <c r="BM960" i="2"/>
  <c r="BC960" i="2"/>
  <c r="BD960" i="2"/>
  <c r="BF960" i="2"/>
  <c r="BA960" i="2"/>
  <c r="AZ960" i="2"/>
  <c r="AY960" i="2"/>
  <c r="BB960" i="2"/>
  <c r="AW960" i="2"/>
  <c r="AX960" i="2"/>
  <c r="AV960" i="2"/>
  <c r="AU960" i="2"/>
  <c r="AM960" i="2"/>
  <c r="AN960" i="2"/>
  <c r="AQ960" i="2"/>
  <c r="AK960" i="2"/>
  <c r="AJ960" i="2"/>
  <c r="AI960" i="2"/>
  <c r="AL960" i="2"/>
  <c r="AG960" i="2"/>
  <c r="AH960" i="2"/>
  <c r="AF960" i="2"/>
  <c r="AE960" i="2"/>
  <c r="V960" i="2"/>
  <c r="Y960" i="2"/>
  <c r="X960" i="2"/>
  <c r="W960" i="2"/>
  <c r="T960" i="2"/>
  <c r="U960" i="2"/>
  <c r="S960" i="2"/>
  <c r="N960" i="2"/>
  <c r="A960" i="2"/>
  <c r="DA959" i="2"/>
  <c r="CX959" i="2"/>
  <c r="CW959" i="2"/>
  <c r="CV959" i="2"/>
  <c r="CY959" i="2"/>
  <c r="CT959" i="2"/>
  <c r="CU959" i="2"/>
  <c r="CS959" i="2"/>
  <c r="CR959" i="2"/>
  <c r="CL959" i="2"/>
  <c r="CM959" i="2"/>
  <c r="CJ959" i="2"/>
  <c r="CI959" i="2"/>
  <c r="CH959" i="2"/>
  <c r="CK959" i="2"/>
  <c r="CF959" i="2"/>
  <c r="CG959" i="2"/>
  <c r="CE959" i="2"/>
  <c r="CD959" i="2"/>
  <c r="BY959" i="2"/>
  <c r="BZ959" i="2"/>
  <c r="BW959" i="2"/>
  <c r="BU959" i="2"/>
  <c r="BV959" i="2"/>
  <c r="BS959" i="2"/>
  <c r="BR959" i="2"/>
  <c r="BQ959" i="2"/>
  <c r="BT959" i="2"/>
  <c r="BO959" i="2"/>
  <c r="BP959" i="2"/>
  <c r="BN959" i="2"/>
  <c r="BM959" i="2"/>
  <c r="BC959" i="2"/>
  <c r="BD959" i="2"/>
  <c r="BF959" i="2"/>
  <c r="BA959" i="2"/>
  <c r="AZ959" i="2"/>
  <c r="AY959" i="2"/>
  <c r="BB959" i="2"/>
  <c r="AW959" i="2"/>
  <c r="AX959" i="2"/>
  <c r="AV959" i="2"/>
  <c r="AU959" i="2"/>
  <c r="AM959" i="2"/>
  <c r="AN959" i="2"/>
  <c r="AQ959" i="2"/>
  <c r="AK959" i="2"/>
  <c r="AJ959" i="2"/>
  <c r="AI959" i="2"/>
  <c r="AL959" i="2"/>
  <c r="AG959" i="2"/>
  <c r="AH959" i="2"/>
  <c r="AF959" i="2"/>
  <c r="AE959" i="2"/>
  <c r="X959" i="2"/>
  <c r="W959" i="2"/>
  <c r="V959" i="2"/>
  <c r="Y959" i="2"/>
  <c r="T959" i="2"/>
  <c r="U959" i="2"/>
  <c r="S959" i="2"/>
  <c r="N959" i="2"/>
  <c r="A959" i="2"/>
  <c r="DA958" i="2"/>
  <c r="CX958" i="2"/>
  <c r="CW958" i="2"/>
  <c r="CV958" i="2"/>
  <c r="CY958" i="2"/>
  <c r="CT958" i="2"/>
  <c r="CU958" i="2"/>
  <c r="CS958" i="2"/>
  <c r="CR958" i="2"/>
  <c r="CL958" i="2"/>
  <c r="CM958" i="2"/>
  <c r="CJ958" i="2"/>
  <c r="CI958" i="2"/>
  <c r="CH958" i="2"/>
  <c r="CK958" i="2"/>
  <c r="CF958" i="2"/>
  <c r="CG958" i="2"/>
  <c r="CE958" i="2"/>
  <c r="CD958" i="2"/>
  <c r="BY958" i="2"/>
  <c r="BZ958" i="2"/>
  <c r="BW958" i="2"/>
  <c r="BU958" i="2"/>
  <c r="BV958" i="2"/>
  <c r="BQ958" i="2"/>
  <c r="BT958" i="2"/>
  <c r="BS958" i="2"/>
  <c r="BR958" i="2"/>
  <c r="BO958" i="2"/>
  <c r="BP958" i="2"/>
  <c r="BN958" i="2"/>
  <c r="BM958" i="2"/>
  <c r="BC958" i="2"/>
  <c r="BD958" i="2"/>
  <c r="BF958" i="2"/>
  <c r="BA958" i="2"/>
  <c r="AZ958" i="2"/>
  <c r="AY958" i="2"/>
  <c r="BB958" i="2"/>
  <c r="AW958" i="2"/>
  <c r="AX958" i="2"/>
  <c r="AV958" i="2"/>
  <c r="AU958" i="2"/>
  <c r="AM958" i="2"/>
  <c r="AN958" i="2"/>
  <c r="AQ958" i="2"/>
  <c r="AK958" i="2"/>
  <c r="AJ958" i="2"/>
  <c r="AI958" i="2"/>
  <c r="AL958" i="2"/>
  <c r="AG958" i="2"/>
  <c r="AH958" i="2"/>
  <c r="AF958" i="2"/>
  <c r="AE958" i="2"/>
  <c r="X958" i="2"/>
  <c r="W958" i="2"/>
  <c r="V958" i="2"/>
  <c r="Y958" i="2"/>
  <c r="T958" i="2"/>
  <c r="U958" i="2"/>
  <c r="S958" i="2"/>
  <c r="N958" i="2"/>
  <c r="A958" i="2"/>
  <c r="DA957" i="2"/>
  <c r="CX957" i="2"/>
  <c r="CW957" i="2"/>
  <c r="CV957" i="2"/>
  <c r="CY957" i="2"/>
  <c r="CT957" i="2"/>
  <c r="CU957" i="2"/>
  <c r="CS957" i="2"/>
  <c r="CR957" i="2"/>
  <c r="CL957" i="2"/>
  <c r="CM957" i="2"/>
  <c r="CJ957" i="2"/>
  <c r="CI957" i="2"/>
  <c r="CH957" i="2"/>
  <c r="CK957" i="2"/>
  <c r="CF957" i="2"/>
  <c r="CG957" i="2"/>
  <c r="CE957" i="2"/>
  <c r="CD957" i="2"/>
  <c r="BY957" i="2"/>
  <c r="BZ957" i="2"/>
  <c r="BW957" i="2"/>
  <c r="BU957" i="2"/>
  <c r="BV957" i="2"/>
  <c r="BS957" i="2"/>
  <c r="BR957" i="2"/>
  <c r="BQ957" i="2"/>
  <c r="BT957" i="2"/>
  <c r="BO957" i="2"/>
  <c r="BP957" i="2"/>
  <c r="BN957" i="2"/>
  <c r="BM957" i="2"/>
  <c r="BC957" i="2"/>
  <c r="BD957" i="2"/>
  <c r="BF957" i="2"/>
  <c r="AY957" i="2"/>
  <c r="BB957" i="2"/>
  <c r="BA957" i="2"/>
  <c r="AZ957" i="2"/>
  <c r="AW957" i="2"/>
  <c r="AX957" i="2"/>
  <c r="AV957" i="2"/>
  <c r="AU957" i="2"/>
  <c r="AM957" i="2"/>
  <c r="AN957" i="2"/>
  <c r="AQ957" i="2"/>
  <c r="AK957" i="2"/>
  <c r="AJ957" i="2"/>
  <c r="AI957" i="2"/>
  <c r="AL957" i="2"/>
  <c r="AG957" i="2"/>
  <c r="AH957" i="2"/>
  <c r="AF957" i="2"/>
  <c r="AE957" i="2"/>
  <c r="X957" i="2"/>
  <c r="W957" i="2"/>
  <c r="V957" i="2"/>
  <c r="Y957" i="2"/>
  <c r="T957" i="2"/>
  <c r="U957" i="2"/>
  <c r="S957" i="2"/>
  <c r="N957" i="2"/>
  <c r="A957" i="2"/>
  <c r="DA956" i="2"/>
  <c r="CX956" i="2"/>
  <c r="CW956" i="2"/>
  <c r="CV956" i="2"/>
  <c r="CY956" i="2"/>
  <c r="CT956" i="2"/>
  <c r="CU956" i="2"/>
  <c r="CS956" i="2"/>
  <c r="CR956" i="2"/>
  <c r="CL956" i="2"/>
  <c r="CM956" i="2"/>
  <c r="CJ956" i="2"/>
  <c r="CI956" i="2"/>
  <c r="CH956" i="2"/>
  <c r="CK956" i="2"/>
  <c r="CF956" i="2"/>
  <c r="CG956" i="2"/>
  <c r="CE956" i="2"/>
  <c r="CD956" i="2"/>
  <c r="BY956" i="2"/>
  <c r="BZ956" i="2"/>
  <c r="BW956" i="2"/>
  <c r="BU956" i="2"/>
  <c r="BV956" i="2"/>
  <c r="BS956" i="2"/>
  <c r="BR956" i="2"/>
  <c r="BQ956" i="2"/>
  <c r="BT956" i="2"/>
  <c r="BO956" i="2"/>
  <c r="BP956" i="2"/>
  <c r="BN956" i="2"/>
  <c r="BM956" i="2"/>
  <c r="BC956" i="2"/>
  <c r="BD956" i="2"/>
  <c r="BF956" i="2"/>
  <c r="AY956" i="2"/>
  <c r="BB956" i="2"/>
  <c r="BA956" i="2"/>
  <c r="AZ956" i="2"/>
  <c r="AW956" i="2"/>
  <c r="AX956" i="2"/>
  <c r="AV956" i="2"/>
  <c r="AU956" i="2"/>
  <c r="AM956" i="2"/>
  <c r="AN956" i="2"/>
  <c r="AQ956" i="2"/>
  <c r="AK956" i="2"/>
  <c r="AJ956" i="2"/>
  <c r="AI956" i="2"/>
  <c r="AL956" i="2"/>
  <c r="AG956" i="2"/>
  <c r="AH956" i="2"/>
  <c r="AF956" i="2"/>
  <c r="AE956" i="2"/>
  <c r="X956" i="2"/>
  <c r="W956" i="2"/>
  <c r="V956" i="2"/>
  <c r="Y956" i="2"/>
  <c r="T956" i="2"/>
  <c r="U956" i="2"/>
  <c r="S956" i="2"/>
  <c r="N956" i="2"/>
  <c r="A956" i="2"/>
  <c r="DA955" i="2"/>
  <c r="CX955" i="2"/>
  <c r="CW955" i="2"/>
  <c r="CV955" i="2"/>
  <c r="CY955" i="2"/>
  <c r="CT955" i="2"/>
  <c r="CU955" i="2"/>
  <c r="CS955" i="2"/>
  <c r="CR955" i="2"/>
  <c r="CL955" i="2"/>
  <c r="CM955" i="2"/>
  <c r="CJ955" i="2"/>
  <c r="CI955" i="2"/>
  <c r="CH955" i="2"/>
  <c r="CK955" i="2"/>
  <c r="CF955" i="2"/>
  <c r="CG955" i="2"/>
  <c r="CE955" i="2"/>
  <c r="CD955" i="2"/>
  <c r="BY955" i="2"/>
  <c r="BZ955" i="2"/>
  <c r="BW955" i="2"/>
  <c r="BU955" i="2"/>
  <c r="BV955" i="2"/>
  <c r="BS955" i="2"/>
  <c r="BR955" i="2"/>
  <c r="BQ955" i="2"/>
  <c r="BT955" i="2"/>
  <c r="BO955" i="2"/>
  <c r="BP955" i="2"/>
  <c r="BN955" i="2"/>
  <c r="BM955" i="2"/>
  <c r="BC955" i="2"/>
  <c r="BD955" i="2"/>
  <c r="BF955" i="2"/>
  <c r="AY955" i="2"/>
  <c r="BB955" i="2"/>
  <c r="BA955" i="2"/>
  <c r="AZ955" i="2"/>
  <c r="AW955" i="2"/>
  <c r="AX955" i="2"/>
  <c r="AV955" i="2"/>
  <c r="AU955" i="2"/>
  <c r="AM955" i="2"/>
  <c r="AN955" i="2"/>
  <c r="AQ955" i="2"/>
  <c r="AK955" i="2"/>
  <c r="AJ955" i="2"/>
  <c r="AI955" i="2"/>
  <c r="AL955" i="2"/>
  <c r="AG955" i="2"/>
  <c r="AH955" i="2"/>
  <c r="AF955" i="2"/>
  <c r="AE955" i="2"/>
  <c r="X955" i="2"/>
  <c r="W955" i="2"/>
  <c r="V955" i="2"/>
  <c r="Y955" i="2"/>
  <c r="T955" i="2"/>
  <c r="U955" i="2"/>
  <c r="S955" i="2"/>
  <c r="N955" i="2"/>
  <c r="A955" i="2"/>
  <c r="DA954" i="2"/>
  <c r="CX954" i="2"/>
  <c r="CW954" i="2"/>
  <c r="CV954" i="2"/>
  <c r="CY954" i="2"/>
  <c r="CT954" i="2"/>
  <c r="CU954" i="2"/>
  <c r="CS954" i="2"/>
  <c r="CR954" i="2"/>
  <c r="CL954" i="2"/>
  <c r="CM954" i="2"/>
  <c r="CJ954" i="2"/>
  <c r="CI954" i="2"/>
  <c r="CH954" i="2"/>
  <c r="CK954" i="2"/>
  <c r="CF954" i="2"/>
  <c r="CG954" i="2"/>
  <c r="CE954" i="2"/>
  <c r="CD954" i="2"/>
  <c r="BY954" i="2"/>
  <c r="BZ954" i="2"/>
  <c r="BW954" i="2"/>
  <c r="BU954" i="2"/>
  <c r="BV954" i="2"/>
  <c r="BQ954" i="2"/>
  <c r="BT954" i="2"/>
  <c r="BS954" i="2"/>
  <c r="BR954" i="2"/>
  <c r="BO954" i="2"/>
  <c r="BP954" i="2"/>
  <c r="BN954" i="2"/>
  <c r="BM954" i="2"/>
  <c r="BC954" i="2"/>
  <c r="BD954" i="2"/>
  <c r="BF954" i="2"/>
  <c r="BA954" i="2"/>
  <c r="AZ954" i="2"/>
  <c r="AY954" i="2"/>
  <c r="BB954" i="2"/>
  <c r="AW954" i="2"/>
  <c r="AX954" i="2"/>
  <c r="AV954" i="2"/>
  <c r="AU954" i="2"/>
  <c r="AM954" i="2"/>
  <c r="AN954" i="2"/>
  <c r="AQ954" i="2"/>
  <c r="AK954" i="2"/>
  <c r="AJ954" i="2"/>
  <c r="AI954" i="2"/>
  <c r="AL954" i="2"/>
  <c r="AG954" i="2"/>
  <c r="AH954" i="2"/>
  <c r="AF954" i="2"/>
  <c r="AE954" i="2"/>
  <c r="V954" i="2"/>
  <c r="Y954" i="2"/>
  <c r="X954" i="2"/>
  <c r="W954" i="2"/>
  <c r="T954" i="2"/>
  <c r="U954" i="2"/>
  <c r="S954" i="2"/>
  <c r="N954" i="2"/>
  <c r="A954" i="2"/>
  <c r="DA953" i="2"/>
  <c r="CX953" i="2"/>
  <c r="CW953" i="2"/>
  <c r="CV953" i="2"/>
  <c r="CY953" i="2"/>
  <c r="CT953" i="2"/>
  <c r="CU953" i="2"/>
  <c r="CS953" i="2"/>
  <c r="CR953" i="2"/>
  <c r="CL953" i="2"/>
  <c r="CM953" i="2"/>
  <c r="CJ953" i="2"/>
  <c r="CI953" i="2"/>
  <c r="CH953" i="2"/>
  <c r="CK953" i="2"/>
  <c r="CF953" i="2"/>
  <c r="CG953" i="2"/>
  <c r="CE953" i="2"/>
  <c r="CD953" i="2"/>
  <c r="BY953" i="2"/>
  <c r="BZ953" i="2"/>
  <c r="BW953" i="2"/>
  <c r="BU953" i="2"/>
  <c r="BV953" i="2"/>
  <c r="BS953" i="2"/>
  <c r="BR953" i="2"/>
  <c r="BQ953" i="2"/>
  <c r="BT953" i="2"/>
  <c r="BO953" i="2"/>
  <c r="BP953" i="2"/>
  <c r="BN953" i="2"/>
  <c r="BM953" i="2"/>
  <c r="BC953" i="2"/>
  <c r="BD953" i="2"/>
  <c r="BF953" i="2"/>
  <c r="BA953" i="2"/>
  <c r="AZ953" i="2"/>
  <c r="AY953" i="2"/>
  <c r="BB953" i="2"/>
  <c r="AW953" i="2"/>
  <c r="AX953" i="2"/>
  <c r="AV953" i="2"/>
  <c r="AU953" i="2"/>
  <c r="AM953" i="2"/>
  <c r="AN953" i="2"/>
  <c r="AQ953" i="2"/>
  <c r="AK953" i="2"/>
  <c r="AJ953" i="2"/>
  <c r="AI953" i="2"/>
  <c r="AL953" i="2"/>
  <c r="AG953" i="2"/>
  <c r="AH953" i="2"/>
  <c r="AF953" i="2"/>
  <c r="AE953" i="2"/>
  <c r="X953" i="2"/>
  <c r="W953" i="2"/>
  <c r="V953" i="2"/>
  <c r="Y953" i="2"/>
  <c r="T953" i="2"/>
  <c r="U953" i="2"/>
  <c r="S953" i="2"/>
  <c r="N953" i="2"/>
  <c r="A953" i="2"/>
  <c r="DA952" i="2"/>
  <c r="CX952" i="2"/>
  <c r="CW952" i="2"/>
  <c r="CV952" i="2"/>
  <c r="CY952" i="2"/>
  <c r="CT952" i="2"/>
  <c r="CU952" i="2"/>
  <c r="CS952" i="2"/>
  <c r="CR952" i="2"/>
  <c r="CL952" i="2"/>
  <c r="CM952" i="2"/>
  <c r="CJ952" i="2"/>
  <c r="CI952" i="2"/>
  <c r="CH952" i="2"/>
  <c r="CK952" i="2"/>
  <c r="CF952" i="2"/>
  <c r="CG952" i="2"/>
  <c r="CE952" i="2"/>
  <c r="CD952" i="2"/>
  <c r="BY952" i="2"/>
  <c r="BZ952" i="2"/>
  <c r="BW952" i="2"/>
  <c r="BU952" i="2"/>
  <c r="BV952" i="2"/>
  <c r="BS952" i="2"/>
  <c r="BR952" i="2"/>
  <c r="BQ952" i="2"/>
  <c r="BT952" i="2"/>
  <c r="BO952" i="2"/>
  <c r="BP952" i="2"/>
  <c r="BN952" i="2"/>
  <c r="BM952" i="2"/>
  <c r="BC952" i="2"/>
  <c r="BD952" i="2"/>
  <c r="BF952" i="2"/>
  <c r="AY952" i="2"/>
  <c r="BB952" i="2"/>
  <c r="BA952" i="2"/>
  <c r="AZ952" i="2"/>
  <c r="AW952" i="2"/>
  <c r="AX952" i="2"/>
  <c r="AV952" i="2"/>
  <c r="AU952" i="2"/>
  <c r="AM952" i="2"/>
  <c r="AN952" i="2"/>
  <c r="AQ952" i="2"/>
  <c r="AK952" i="2"/>
  <c r="AJ952" i="2"/>
  <c r="AI952" i="2"/>
  <c r="AL952" i="2"/>
  <c r="AG952" i="2"/>
  <c r="AH952" i="2"/>
  <c r="AF952" i="2"/>
  <c r="AE952" i="2"/>
  <c r="X952" i="2"/>
  <c r="W952" i="2"/>
  <c r="V952" i="2"/>
  <c r="Y952" i="2"/>
  <c r="T952" i="2"/>
  <c r="U952" i="2"/>
  <c r="S952" i="2"/>
  <c r="N952" i="2"/>
  <c r="A952" i="2"/>
  <c r="DA951" i="2"/>
  <c r="CX951" i="2"/>
  <c r="CW951" i="2"/>
  <c r="CV951" i="2"/>
  <c r="CY951" i="2"/>
  <c r="CT951" i="2"/>
  <c r="CU951" i="2"/>
  <c r="CS951" i="2"/>
  <c r="CR951" i="2"/>
  <c r="CL951" i="2"/>
  <c r="CM951" i="2"/>
  <c r="CJ951" i="2"/>
  <c r="CI951" i="2"/>
  <c r="CH951" i="2"/>
  <c r="CK951" i="2"/>
  <c r="CF951" i="2"/>
  <c r="CG951" i="2"/>
  <c r="CE951" i="2"/>
  <c r="CD951" i="2"/>
  <c r="BY951" i="2"/>
  <c r="BZ951" i="2"/>
  <c r="BW951" i="2"/>
  <c r="BU951" i="2"/>
  <c r="BV951" i="2"/>
  <c r="BS951" i="2"/>
  <c r="BR951" i="2"/>
  <c r="BQ951" i="2"/>
  <c r="BT951" i="2"/>
  <c r="BO951" i="2"/>
  <c r="BP951" i="2"/>
  <c r="BN951" i="2"/>
  <c r="BM951" i="2"/>
  <c r="BC951" i="2"/>
  <c r="BD951" i="2"/>
  <c r="BF951" i="2"/>
  <c r="AY951" i="2"/>
  <c r="BB951" i="2"/>
  <c r="BA951" i="2"/>
  <c r="AZ951" i="2"/>
  <c r="AW951" i="2"/>
  <c r="AX951" i="2"/>
  <c r="AV951" i="2"/>
  <c r="AU951" i="2"/>
  <c r="AM951" i="2"/>
  <c r="AN951" i="2"/>
  <c r="AQ951" i="2"/>
  <c r="AK951" i="2"/>
  <c r="AJ951" i="2"/>
  <c r="AI951" i="2"/>
  <c r="AL951" i="2"/>
  <c r="AG951" i="2"/>
  <c r="AH951" i="2"/>
  <c r="AF951" i="2"/>
  <c r="AE951" i="2"/>
  <c r="X951" i="2"/>
  <c r="W951" i="2"/>
  <c r="V951" i="2"/>
  <c r="Y951" i="2"/>
  <c r="T951" i="2"/>
  <c r="U951" i="2"/>
  <c r="S951" i="2"/>
  <c r="N951" i="2"/>
  <c r="A951" i="2"/>
  <c r="DA950" i="2"/>
  <c r="CX950" i="2"/>
  <c r="CW950" i="2"/>
  <c r="CV950" i="2"/>
  <c r="CY950" i="2"/>
  <c r="CT950" i="2"/>
  <c r="CU950" i="2"/>
  <c r="CS950" i="2"/>
  <c r="CR950" i="2"/>
  <c r="CL950" i="2"/>
  <c r="CM950" i="2"/>
  <c r="CJ950" i="2"/>
  <c r="CI950" i="2"/>
  <c r="CH950" i="2"/>
  <c r="CK950" i="2"/>
  <c r="CF950" i="2"/>
  <c r="CG950" i="2"/>
  <c r="CE950" i="2"/>
  <c r="CD950" i="2"/>
  <c r="BY950" i="2"/>
  <c r="BZ950" i="2"/>
  <c r="BW950" i="2"/>
  <c r="BU950" i="2"/>
  <c r="BV950" i="2"/>
  <c r="BS950" i="2"/>
  <c r="BR950" i="2"/>
  <c r="BQ950" i="2"/>
  <c r="BT950" i="2"/>
  <c r="BO950" i="2"/>
  <c r="BP950" i="2"/>
  <c r="BN950" i="2"/>
  <c r="BM950" i="2"/>
  <c r="BC950" i="2"/>
  <c r="BD950" i="2"/>
  <c r="BF950" i="2"/>
  <c r="BA950" i="2"/>
  <c r="AZ950" i="2"/>
  <c r="AY950" i="2"/>
  <c r="BB950" i="2"/>
  <c r="AW950" i="2"/>
  <c r="AX950" i="2"/>
  <c r="AV950" i="2"/>
  <c r="AU950" i="2"/>
  <c r="AM950" i="2"/>
  <c r="AN950" i="2"/>
  <c r="AQ950" i="2"/>
  <c r="AK950" i="2"/>
  <c r="AJ950" i="2"/>
  <c r="AI950" i="2"/>
  <c r="AL950" i="2"/>
  <c r="AG950" i="2"/>
  <c r="AH950" i="2"/>
  <c r="AF950" i="2"/>
  <c r="AE950" i="2"/>
  <c r="X950" i="2"/>
  <c r="W950" i="2"/>
  <c r="V950" i="2"/>
  <c r="Y950" i="2"/>
  <c r="T950" i="2"/>
  <c r="U950" i="2"/>
  <c r="S950" i="2"/>
  <c r="N950" i="2"/>
  <c r="A950" i="2"/>
  <c r="DA949" i="2"/>
  <c r="CX949" i="2"/>
  <c r="CW949" i="2"/>
  <c r="CV949" i="2"/>
  <c r="CY949" i="2"/>
  <c r="CT949" i="2"/>
  <c r="CU949" i="2"/>
  <c r="CS949" i="2"/>
  <c r="CR949" i="2"/>
  <c r="CL949" i="2"/>
  <c r="CM949" i="2"/>
  <c r="CJ949" i="2"/>
  <c r="CI949" i="2"/>
  <c r="CH949" i="2"/>
  <c r="CK949" i="2"/>
  <c r="CF949" i="2"/>
  <c r="CG949" i="2"/>
  <c r="CE949" i="2"/>
  <c r="CD949" i="2"/>
  <c r="BY949" i="2"/>
  <c r="BZ949" i="2"/>
  <c r="BW949" i="2"/>
  <c r="BU949" i="2"/>
  <c r="BV949" i="2"/>
  <c r="BS949" i="2"/>
  <c r="BR949" i="2"/>
  <c r="BQ949" i="2"/>
  <c r="BT949" i="2"/>
  <c r="BO949" i="2"/>
  <c r="BP949" i="2"/>
  <c r="BN949" i="2"/>
  <c r="BM949" i="2"/>
  <c r="BC949" i="2"/>
  <c r="BD949" i="2"/>
  <c r="BF949" i="2"/>
  <c r="BA949" i="2"/>
  <c r="AZ949" i="2"/>
  <c r="AY949" i="2"/>
  <c r="BB949" i="2"/>
  <c r="AW949" i="2"/>
  <c r="AX949" i="2"/>
  <c r="AV949" i="2"/>
  <c r="AU949" i="2"/>
  <c r="AM949" i="2"/>
  <c r="AN949" i="2"/>
  <c r="AQ949" i="2"/>
  <c r="AK949" i="2"/>
  <c r="AJ949" i="2"/>
  <c r="AI949" i="2"/>
  <c r="AL949" i="2"/>
  <c r="AG949" i="2"/>
  <c r="AH949" i="2"/>
  <c r="AF949" i="2"/>
  <c r="AE949" i="2"/>
  <c r="X949" i="2"/>
  <c r="W949" i="2"/>
  <c r="V949" i="2"/>
  <c r="Y949" i="2"/>
  <c r="T949" i="2"/>
  <c r="U949" i="2"/>
  <c r="S949" i="2"/>
  <c r="N949" i="2"/>
  <c r="A949" i="2"/>
  <c r="DA948" i="2"/>
  <c r="CX948" i="2"/>
  <c r="CW948" i="2"/>
  <c r="CV948" i="2"/>
  <c r="CY948" i="2"/>
  <c r="CT948" i="2"/>
  <c r="CU948" i="2"/>
  <c r="CS948" i="2"/>
  <c r="CR948" i="2"/>
  <c r="CL948" i="2"/>
  <c r="CM948" i="2"/>
  <c r="CJ948" i="2"/>
  <c r="CI948" i="2"/>
  <c r="CH948" i="2"/>
  <c r="CK948" i="2"/>
  <c r="CF948" i="2"/>
  <c r="CG948" i="2"/>
  <c r="CE948" i="2"/>
  <c r="CD948" i="2"/>
  <c r="BY948" i="2"/>
  <c r="BZ948" i="2"/>
  <c r="BW948" i="2"/>
  <c r="BU948" i="2"/>
  <c r="BV948" i="2"/>
  <c r="BQ948" i="2"/>
  <c r="BT948" i="2"/>
  <c r="BS948" i="2"/>
  <c r="BR948" i="2"/>
  <c r="BO948" i="2"/>
  <c r="BP948" i="2"/>
  <c r="BN948" i="2"/>
  <c r="BM948" i="2"/>
  <c r="BC948" i="2"/>
  <c r="BD948" i="2"/>
  <c r="BF948" i="2"/>
  <c r="AY948" i="2"/>
  <c r="BB948" i="2"/>
  <c r="BA948" i="2"/>
  <c r="AZ948" i="2"/>
  <c r="AW948" i="2"/>
  <c r="AX948" i="2"/>
  <c r="AV948" i="2"/>
  <c r="AU948" i="2"/>
  <c r="AM948" i="2"/>
  <c r="AN948" i="2"/>
  <c r="AQ948" i="2"/>
  <c r="AK948" i="2"/>
  <c r="AJ948" i="2"/>
  <c r="AI948" i="2"/>
  <c r="AL948" i="2"/>
  <c r="AG948" i="2"/>
  <c r="AH948" i="2"/>
  <c r="AF948" i="2"/>
  <c r="AE948" i="2"/>
  <c r="X948" i="2"/>
  <c r="W948" i="2"/>
  <c r="V948" i="2"/>
  <c r="Y948" i="2"/>
  <c r="T948" i="2"/>
  <c r="U948" i="2"/>
  <c r="S948" i="2"/>
  <c r="N948" i="2"/>
  <c r="A948" i="2"/>
  <c r="DA947" i="2"/>
  <c r="CX947" i="2"/>
  <c r="CW947" i="2"/>
  <c r="CV947" i="2"/>
  <c r="CY947" i="2"/>
  <c r="CT947" i="2"/>
  <c r="CU947" i="2"/>
  <c r="CS947" i="2"/>
  <c r="CR947" i="2"/>
  <c r="CL947" i="2"/>
  <c r="CM947" i="2"/>
  <c r="CJ947" i="2"/>
  <c r="CI947" i="2"/>
  <c r="CH947" i="2"/>
  <c r="CK947" i="2"/>
  <c r="CF947" i="2"/>
  <c r="CG947" i="2"/>
  <c r="CE947" i="2"/>
  <c r="CD947" i="2"/>
  <c r="BY947" i="2"/>
  <c r="BZ947" i="2"/>
  <c r="BW947" i="2"/>
  <c r="BU947" i="2"/>
  <c r="BV947" i="2"/>
  <c r="BS947" i="2"/>
  <c r="BR947" i="2"/>
  <c r="BQ947" i="2"/>
  <c r="BT947" i="2"/>
  <c r="BO947" i="2"/>
  <c r="BP947" i="2"/>
  <c r="BN947" i="2"/>
  <c r="BM947" i="2"/>
  <c r="BC947" i="2"/>
  <c r="BD947" i="2"/>
  <c r="BF947" i="2"/>
  <c r="AY947" i="2"/>
  <c r="BB947" i="2"/>
  <c r="BA947" i="2"/>
  <c r="AZ947" i="2"/>
  <c r="AW947" i="2"/>
  <c r="AX947" i="2"/>
  <c r="AV947" i="2"/>
  <c r="AU947" i="2"/>
  <c r="AM947" i="2"/>
  <c r="AN947" i="2"/>
  <c r="AQ947" i="2"/>
  <c r="AK947" i="2"/>
  <c r="AJ947" i="2"/>
  <c r="AI947" i="2"/>
  <c r="AL947" i="2"/>
  <c r="AG947" i="2"/>
  <c r="AH947" i="2"/>
  <c r="AF947" i="2"/>
  <c r="AE947" i="2"/>
  <c r="X947" i="2"/>
  <c r="W947" i="2"/>
  <c r="V947" i="2"/>
  <c r="Y947" i="2"/>
  <c r="T947" i="2"/>
  <c r="U947" i="2"/>
  <c r="S947" i="2"/>
  <c r="N947" i="2"/>
  <c r="A947" i="2"/>
  <c r="DA946" i="2"/>
  <c r="CX946" i="2"/>
  <c r="CW946" i="2"/>
  <c r="CV946" i="2"/>
  <c r="CY946" i="2"/>
  <c r="CT946" i="2"/>
  <c r="CU946" i="2"/>
  <c r="CS946" i="2"/>
  <c r="CR946" i="2"/>
  <c r="CL946" i="2"/>
  <c r="CM946" i="2"/>
  <c r="CJ946" i="2"/>
  <c r="CI946" i="2"/>
  <c r="CH946" i="2"/>
  <c r="CK946" i="2"/>
  <c r="CF946" i="2"/>
  <c r="CG946" i="2"/>
  <c r="CE946" i="2"/>
  <c r="CD946" i="2"/>
  <c r="BY946" i="2"/>
  <c r="BZ946" i="2"/>
  <c r="BW946" i="2"/>
  <c r="BU946" i="2"/>
  <c r="BV946" i="2"/>
  <c r="BQ946" i="2"/>
  <c r="BT946" i="2"/>
  <c r="BS946" i="2"/>
  <c r="BR946" i="2"/>
  <c r="BO946" i="2"/>
  <c r="BP946" i="2"/>
  <c r="BN946" i="2"/>
  <c r="BM946" i="2"/>
  <c r="BC946" i="2"/>
  <c r="BD946" i="2"/>
  <c r="BF946" i="2"/>
  <c r="BA946" i="2"/>
  <c r="AZ946" i="2"/>
  <c r="AY946" i="2"/>
  <c r="BB946" i="2"/>
  <c r="AW946" i="2"/>
  <c r="AX946" i="2"/>
  <c r="AV946" i="2"/>
  <c r="AU946" i="2"/>
  <c r="AM946" i="2"/>
  <c r="AN946" i="2"/>
  <c r="AQ946" i="2"/>
  <c r="AK946" i="2"/>
  <c r="AJ946" i="2"/>
  <c r="AI946" i="2"/>
  <c r="AL946" i="2"/>
  <c r="AG946" i="2"/>
  <c r="AH946" i="2"/>
  <c r="AF946" i="2"/>
  <c r="AE946" i="2"/>
  <c r="X946" i="2"/>
  <c r="W946" i="2"/>
  <c r="V946" i="2"/>
  <c r="Y946" i="2"/>
  <c r="T946" i="2"/>
  <c r="U946" i="2"/>
  <c r="S946" i="2"/>
  <c r="N946" i="2"/>
  <c r="A946" i="2"/>
  <c r="DA945" i="2"/>
  <c r="CX945" i="2"/>
  <c r="CW945" i="2"/>
  <c r="CV945" i="2"/>
  <c r="CY945" i="2"/>
  <c r="CT945" i="2"/>
  <c r="CU945" i="2"/>
  <c r="CS945" i="2"/>
  <c r="CR945" i="2"/>
  <c r="CL945" i="2"/>
  <c r="CM945" i="2"/>
  <c r="CJ945" i="2"/>
  <c r="CI945" i="2"/>
  <c r="CH945" i="2"/>
  <c r="CK945" i="2"/>
  <c r="CF945" i="2"/>
  <c r="CG945" i="2"/>
  <c r="CE945" i="2"/>
  <c r="CD945" i="2"/>
  <c r="BY945" i="2"/>
  <c r="BZ945" i="2"/>
  <c r="BW945" i="2"/>
  <c r="BU945" i="2"/>
  <c r="BV945" i="2"/>
  <c r="BS945" i="2"/>
  <c r="BR945" i="2"/>
  <c r="BQ945" i="2"/>
  <c r="BT945" i="2"/>
  <c r="BO945" i="2"/>
  <c r="BP945" i="2"/>
  <c r="BN945" i="2"/>
  <c r="BM945" i="2"/>
  <c r="BC945" i="2"/>
  <c r="BD945" i="2"/>
  <c r="BF945" i="2"/>
  <c r="BA945" i="2"/>
  <c r="AZ945" i="2"/>
  <c r="AY945" i="2"/>
  <c r="BB945" i="2"/>
  <c r="AW945" i="2"/>
  <c r="AX945" i="2"/>
  <c r="AV945" i="2"/>
  <c r="AU945" i="2"/>
  <c r="AM945" i="2"/>
  <c r="AN945" i="2"/>
  <c r="AQ945" i="2"/>
  <c r="AK945" i="2"/>
  <c r="AJ945" i="2"/>
  <c r="AI945" i="2"/>
  <c r="AL945" i="2"/>
  <c r="AG945" i="2"/>
  <c r="AH945" i="2"/>
  <c r="AF945" i="2"/>
  <c r="AE945" i="2"/>
  <c r="X945" i="2"/>
  <c r="W945" i="2"/>
  <c r="V945" i="2"/>
  <c r="Y945" i="2"/>
  <c r="T945" i="2"/>
  <c r="U945" i="2"/>
  <c r="S945" i="2"/>
  <c r="N945" i="2"/>
  <c r="A945" i="2"/>
  <c r="DA944" i="2"/>
  <c r="CX944" i="2"/>
  <c r="CW944" i="2"/>
  <c r="CV944" i="2"/>
  <c r="CY944" i="2"/>
  <c r="CT944" i="2"/>
  <c r="CU944" i="2"/>
  <c r="CS944" i="2"/>
  <c r="CR944" i="2"/>
  <c r="CL944" i="2"/>
  <c r="CM944" i="2"/>
  <c r="CJ944" i="2"/>
  <c r="CI944" i="2"/>
  <c r="CH944" i="2"/>
  <c r="CK944" i="2"/>
  <c r="CF944" i="2"/>
  <c r="CG944" i="2"/>
  <c r="CE944" i="2"/>
  <c r="CD944" i="2"/>
  <c r="BY944" i="2"/>
  <c r="BZ944" i="2"/>
  <c r="BW944" i="2"/>
  <c r="BU944" i="2"/>
  <c r="BV944" i="2"/>
  <c r="BS944" i="2"/>
  <c r="BR944" i="2"/>
  <c r="BQ944" i="2"/>
  <c r="BT944" i="2"/>
  <c r="BO944" i="2"/>
  <c r="BP944" i="2"/>
  <c r="BN944" i="2"/>
  <c r="BM944" i="2"/>
  <c r="BC944" i="2"/>
  <c r="BD944" i="2"/>
  <c r="BF944" i="2"/>
  <c r="BA944" i="2"/>
  <c r="AZ944" i="2"/>
  <c r="AY944" i="2"/>
  <c r="BB944" i="2"/>
  <c r="AW944" i="2"/>
  <c r="AX944" i="2"/>
  <c r="AV944" i="2"/>
  <c r="AU944" i="2"/>
  <c r="AM944" i="2"/>
  <c r="AN944" i="2"/>
  <c r="AQ944" i="2"/>
  <c r="AK944" i="2"/>
  <c r="AJ944" i="2"/>
  <c r="AI944" i="2"/>
  <c r="AL944" i="2"/>
  <c r="AG944" i="2"/>
  <c r="AH944" i="2"/>
  <c r="AF944" i="2"/>
  <c r="AE944" i="2"/>
  <c r="X944" i="2"/>
  <c r="W944" i="2"/>
  <c r="V944" i="2"/>
  <c r="Y944" i="2"/>
  <c r="T944" i="2"/>
  <c r="U944" i="2"/>
  <c r="S944" i="2"/>
  <c r="N944" i="2"/>
  <c r="A944" i="2"/>
  <c r="DA943" i="2"/>
  <c r="CX943" i="2"/>
  <c r="CW943" i="2"/>
  <c r="CV943" i="2"/>
  <c r="CY943" i="2"/>
  <c r="CT943" i="2"/>
  <c r="CU943" i="2"/>
  <c r="CS943" i="2"/>
  <c r="CR943" i="2"/>
  <c r="CL943" i="2"/>
  <c r="CM943" i="2"/>
  <c r="CJ943" i="2"/>
  <c r="CI943" i="2"/>
  <c r="CH943" i="2"/>
  <c r="CK943" i="2"/>
  <c r="CF943" i="2"/>
  <c r="CG943" i="2"/>
  <c r="CE943" i="2"/>
  <c r="CD943" i="2"/>
  <c r="BY943" i="2"/>
  <c r="BZ943" i="2"/>
  <c r="BW943" i="2"/>
  <c r="BU943" i="2"/>
  <c r="BV943" i="2"/>
  <c r="BS943" i="2"/>
  <c r="BR943" i="2"/>
  <c r="BQ943" i="2"/>
  <c r="BT943" i="2"/>
  <c r="BO943" i="2"/>
  <c r="BP943" i="2"/>
  <c r="BN943" i="2"/>
  <c r="BM943" i="2"/>
  <c r="BC943" i="2"/>
  <c r="BD943" i="2"/>
  <c r="BF943" i="2"/>
  <c r="BA943" i="2"/>
  <c r="AZ943" i="2"/>
  <c r="AY943" i="2"/>
  <c r="BB943" i="2"/>
  <c r="AW943" i="2"/>
  <c r="AX943" i="2"/>
  <c r="AV943" i="2"/>
  <c r="AU943" i="2"/>
  <c r="AM943" i="2"/>
  <c r="AN943" i="2"/>
  <c r="AQ943" i="2"/>
  <c r="AK943" i="2"/>
  <c r="AJ943" i="2"/>
  <c r="AI943" i="2"/>
  <c r="AL943" i="2"/>
  <c r="AG943" i="2"/>
  <c r="AH943" i="2"/>
  <c r="AF943" i="2"/>
  <c r="AE943" i="2"/>
  <c r="V943" i="2"/>
  <c r="Y943" i="2"/>
  <c r="X943" i="2"/>
  <c r="W943" i="2"/>
  <c r="T943" i="2"/>
  <c r="U943" i="2"/>
  <c r="S943" i="2"/>
  <c r="N943" i="2"/>
  <c r="A943" i="2"/>
  <c r="DA942" i="2"/>
  <c r="CX942" i="2"/>
  <c r="CW942" i="2"/>
  <c r="CV942" i="2"/>
  <c r="CY942" i="2"/>
  <c r="CT942" i="2"/>
  <c r="CU942" i="2"/>
  <c r="CS942" i="2"/>
  <c r="CR942" i="2"/>
  <c r="CL942" i="2"/>
  <c r="CM942" i="2"/>
  <c r="CJ942" i="2"/>
  <c r="CI942" i="2"/>
  <c r="CH942" i="2"/>
  <c r="CK942" i="2"/>
  <c r="CF942" i="2"/>
  <c r="CG942" i="2"/>
  <c r="CE942" i="2"/>
  <c r="CD942" i="2"/>
  <c r="BY942" i="2"/>
  <c r="BZ942" i="2"/>
  <c r="BW942" i="2"/>
  <c r="BU942" i="2"/>
  <c r="BV942" i="2"/>
  <c r="BS942" i="2"/>
  <c r="BR942" i="2"/>
  <c r="BQ942" i="2"/>
  <c r="BT942" i="2"/>
  <c r="BO942" i="2"/>
  <c r="BP942" i="2"/>
  <c r="BN942" i="2"/>
  <c r="BM942" i="2"/>
  <c r="BC942" i="2"/>
  <c r="BD942" i="2"/>
  <c r="BF942" i="2"/>
  <c r="BA942" i="2"/>
  <c r="AZ942" i="2"/>
  <c r="AY942" i="2"/>
  <c r="BB942" i="2"/>
  <c r="AW942" i="2"/>
  <c r="AX942" i="2"/>
  <c r="AV942" i="2"/>
  <c r="AU942" i="2"/>
  <c r="AM942" i="2"/>
  <c r="AN942" i="2"/>
  <c r="AQ942" i="2"/>
  <c r="AK942" i="2"/>
  <c r="AJ942" i="2"/>
  <c r="AI942" i="2"/>
  <c r="AL942" i="2"/>
  <c r="AG942" i="2"/>
  <c r="AH942" i="2"/>
  <c r="AF942" i="2"/>
  <c r="AE942" i="2"/>
  <c r="X942" i="2"/>
  <c r="W942" i="2"/>
  <c r="V942" i="2"/>
  <c r="Y942" i="2"/>
  <c r="T942" i="2"/>
  <c r="U942" i="2"/>
  <c r="S942" i="2"/>
  <c r="N942" i="2"/>
  <c r="A942" i="2"/>
  <c r="DA941" i="2"/>
  <c r="CX941" i="2"/>
  <c r="CW941" i="2"/>
  <c r="CV941" i="2"/>
  <c r="CY941" i="2"/>
  <c r="CT941" i="2"/>
  <c r="CU941" i="2"/>
  <c r="CS941" i="2"/>
  <c r="CR941" i="2"/>
  <c r="CL941" i="2"/>
  <c r="CM941" i="2"/>
  <c r="CJ941" i="2"/>
  <c r="CI941" i="2"/>
  <c r="CH941" i="2"/>
  <c r="CK941" i="2"/>
  <c r="CF941" i="2"/>
  <c r="CG941" i="2"/>
  <c r="CE941" i="2"/>
  <c r="CD941" i="2"/>
  <c r="BY941" i="2"/>
  <c r="BZ941" i="2"/>
  <c r="BW941" i="2"/>
  <c r="BU941" i="2"/>
  <c r="BV941" i="2"/>
  <c r="BS941" i="2"/>
  <c r="BR941" i="2"/>
  <c r="BQ941" i="2"/>
  <c r="BT941" i="2"/>
  <c r="BO941" i="2"/>
  <c r="BP941" i="2"/>
  <c r="BN941" i="2"/>
  <c r="BM941" i="2"/>
  <c r="BC941" i="2"/>
  <c r="BD941" i="2"/>
  <c r="BF941" i="2"/>
  <c r="BA941" i="2"/>
  <c r="AZ941" i="2"/>
  <c r="AY941" i="2"/>
  <c r="BB941" i="2"/>
  <c r="AW941" i="2"/>
  <c r="AX941" i="2"/>
  <c r="AV941" i="2"/>
  <c r="AU941" i="2"/>
  <c r="AM941" i="2"/>
  <c r="AN941" i="2"/>
  <c r="AQ941" i="2"/>
  <c r="AK941" i="2"/>
  <c r="AJ941" i="2"/>
  <c r="AI941" i="2"/>
  <c r="AL941" i="2"/>
  <c r="AG941" i="2"/>
  <c r="AH941" i="2"/>
  <c r="AF941" i="2"/>
  <c r="AE941" i="2"/>
  <c r="V941" i="2"/>
  <c r="Y941" i="2"/>
  <c r="X941" i="2"/>
  <c r="W941" i="2"/>
  <c r="T941" i="2"/>
  <c r="U941" i="2"/>
  <c r="S941" i="2"/>
  <c r="N941" i="2"/>
  <c r="A941" i="2"/>
  <c r="DA940" i="2"/>
  <c r="CX940" i="2"/>
  <c r="CW940" i="2"/>
  <c r="CV940" i="2"/>
  <c r="CY940" i="2"/>
  <c r="CT940" i="2"/>
  <c r="CU940" i="2"/>
  <c r="CS940" i="2"/>
  <c r="CR940" i="2"/>
  <c r="CL940" i="2"/>
  <c r="CM940" i="2"/>
  <c r="CJ940" i="2"/>
  <c r="CI940" i="2"/>
  <c r="CH940" i="2"/>
  <c r="CK940" i="2"/>
  <c r="CF940" i="2"/>
  <c r="CG940" i="2"/>
  <c r="CE940" i="2"/>
  <c r="CD940" i="2"/>
  <c r="BY940" i="2"/>
  <c r="BZ940" i="2"/>
  <c r="BW940" i="2"/>
  <c r="BU940" i="2"/>
  <c r="BV940" i="2"/>
  <c r="BS940" i="2"/>
  <c r="BR940" i="2"/>
  <c r="BQ940" i="2"/>
  <c r="BT940" i="2"/>
  <c r="BO940" i="2"/>
  <c r="BP940" i="2"/>
  <c r="BN940" i="2"/>
  <c r="BM940" i="2"/>
  <c r="BC940" i="2"/>
  <c r="BD940" i="2"/>
  <c r="BF940" i="2"/>
  <c r="BA940" i="2"/>
  <c r="AZ940" i="2"/>
  <c r="AY940" i="2"/>
  <c r="BB940" i="2"/>
  <c r="AW940" i="2"/>
  <c r="AX940" i="2"/>
  <c r="AV940" i="2"/>
  <c r="AU940" i="2"/>
  <c r="AM940" i="2"/>
  <c r="AN940" i="2"/>
  <c r="AQ940" i="2"/>
  <c r="AK940" i="2"/>
  <c r="AJ940" i="2"/>
  <c r="AI940" i="2"/>
  <c r="AL940" i="2"/>
  <c r="AG940" i="2"/>
  <c r="AH940" i="2"/>
  <c r="AF940" i="2"/>
  <c r="AE940" i="2"/>
  <c r="X940" i="2"/>
  <c r="W940" i="2"/>
  <c r="V940" i="2"/>
  <c r="Y940" i="2"/>
  <c r="T940" i="2"/>
  <c r="U940" i="2"/>
  <c r="S940" i="2"/>
  <c r="N940" i="2"/>
  <c r="A940" i="2"/>
  <c r="DA939" i="2"/>
  <c r="CX939" i="2"/>
  <c r="CW939" i="2"/>
  <c r="CV939" i="2"/>
  <c r="CY939" i="2"/>
  <c r="CT939" i="2"/>
  <c r="CU939" i="2"/>
  <c r="CS939" i="2"/>
  <c r="CR939" i="2"/>
  <c r="CL939" i="2"/>
  <c r="CM939" i="2"/>
  <c r="CJ939" i="2"/>
  <c r="CI939" i="2"/>
  <c r="CH939" i="2"/>
  <c r="CK939" i="2"/>
  <c r="CF939" i="2"/>
  <c r="CG939" i="2"/>
  <c r="CE939" i="2"/>
  <c r="CD939" i="2"/>
  <c r="BY939" i="2"/>
  <c r="BZ939" i="2"/>
  <c r="BW939" i="2"/>
  <c r="BU939" i="2"/>
  <c r="BV939" i="2"/>
  <c r="BS939" i="2"/>
  <c r="BR939" i="2"/>
  <c r="BQ939" i="2"/>
  <c r="BT939" i="2"/>
  <c r="BO939" i="2"/>
  <c r="BP939" i="2"/>
  <c r="BN939" i="2"/>
  <c r="BM939" i="2"/>
  <c r="BC939" i="2"/>
  <c r="BD939" i="2"/>
  <c r="BF939" i="2"/>
  <c r="BA939" i="2"/>
  <c r="AZ939" i="2"/>
  <c r="AY939" i="2"/>
  <c r="BB939" i="2"/>
  <c r="AW939" i="2"/>
  <c r="AX939" i="2"/>
  <c r="AV939" i="2"/>
  <c r="AU939" i="2"/>
  <c r="AM939" i="2"/>
  <c r="AN939" i="2"/>
  <c r="AQ939" i="2"/>
  <c r="AK939" i="2"/>
  <c r="AJ939" i="2"/>
  <c r="AI939" i="2"/>
  <c r="AL939" i="2"/>
  <c r="AG939" i="2"/>
  <c r="AH939" i="2"/>
  <c r="AF939" i="2"/>
  <c r="AE939" i="2"/>
  <c r="X939" i="2"/>
  <c r="W939" i="2"/>
  <c r="V939" i="2"/>
  <c r="Y939" i="2"/>
  <c r="T939" i="2"/>
  <c r="U939" i="2"/>
  <c r="S939" i="2"/>
  <c r="N939" i="2"/>
  <c r="A939" i="2"/>
  <c r="DA938" i="2"/>
  <c r="CX938" i="2"/>
  <c r="CW938" i="2"/>
  <c r="CV938" i="2"/>
  <c r="CY938" i="2"/>
  <c r="CT938" i="2"/>
  <c r="CU938" i="2"/>
  <c r="CS938" i="2"/>
  <c r="CR938" i="2"/>
  <c r="CL938" i="2"/>
  <c r="CM938" i="2"/>
  <c r="CJ938" i="2"/>
  <c r="CI938" i="2"/>
  <c r="CH938" i="2"/>
  <c r="CK938" i="2"/>
  <c r="CF938" i="2"/>
  <c r="CG938" i="2"/>
  <c r="CE938" i="2"/>
  <c r="CD938" i="2"/>
  <c r="BY938" i="2"/>
  <c r="BZ938" i="2"/>
  <c r="BW938" i="2"/>
  <c r="BU938" i="2"/>
  <c r="BV938" i="2"/>
  <c r="BS938" i="2"/>
  <c r="BR938" i="2"/>
  <c r="BQ938" i="2"/>
  <c r="BT938" i="2"/>
  <c r="BO938" i="2"/>
  <c r="BP938" i="2"/>
  <c r="BN938" i="2"/>
  <c r="BM938" i="2"/>
  <c r="BC938" i="2"/>
  <c r="BD938" i="2"/>
  <c r="BF938" i="2"/>
  <c r="AY938" i="2"/>
  <c r="BB938" i="2"/>
  <c r="BA938" i="2"/>
  <c r="AZ938" i="2"/>
  <c r="AW938" i="2"/>
  <c r="AX938" i="2"/>
  <c r="AV938" i="2"/>
  <c r="AU938" i="2"/>
  <c r="AM938" i="2"/>
  <c r="AN938" i="2"/>
  <c r="AQ938" i="2"/>
  <c r="AK938" i="2"/>
  <c r="AJ938" i="2"/>
  <c r="AI938" i="2"/>
  <c r="AL938" i="2"/>
  <c r="AG938" i="2"/>
  <c r="AH938" i="2"/>
  <c r="AF938" i="2"/>
  <c r="AE938" i="2"/>
  <c r="X938" i="2"/>
  <c r="W938" i="2"/>
  <c r="V938" i="2"/>
  <c r="Y938" i="2"/>
  <c r="T938" i="2"/>
  <c r="U938" i="2"/>
  <c r="S938" i="2"/>
  <c r="N938" i="2"/>
  <c r="A938" i="2"/>
  <c r="DA937" i="2"/>
  <c r="CX937" i="2"/>
  <c r="CW937" i="2"/>
  <c r="CV937" i="2"/>
  <c r="CY937" i="2"/>
  <c r="CT937" i="2"/>
  <c r="CU937" i="2"/>
  <c r="CS937" i="2"/>
  <c r="CR937" i="2"/>
  <c r="CL937" i="2"/>
  <c r="CM937" i="2"/>
  <c r="CJ937" i="2"/>
  <c r="CI937" i="2"/>
  <c r="CH937" i="2"/>
  <c r="CK937" i="2"/>
  <c r="CF937" i="2"/>
  <c r="CG937" i="2"/>
  <c r="CE937" i="2"/>
  <c r="CD937" i="2"/>
  <c r="BY937" i="2"/>
  <c r="BZ937" i="2"/>
  <c r="BW937" i="2"/>
  <c r="BU937" i="2"/>
  <c r="BV937" i="2"/>
  <c r="BS937" i="2"/>
  <c r="BR937" i="2"/>
  <c r="BQ937" i="2"/>
  <c r="BT937" i="2"/>
  <c r="BO937" i="2"/>
  <c r="BP937" i="2"/>
  <c r="BN937" i="2"/>
  <c r="BM937" i="2"/>
  <c r="BC937" i="2"/>
  <c r="BD937" i="2"/>
  <c r="BF937" i="2"/>
  <c r="BA937" i="2"/>
  <c r="AZ937" i="2"/>
  <c r="AY937" i="2"/>
  <c r="BB937" i="2"/>
  <c r="AW937" i="2"/>
  <c r="AX937" i="2"/>
  <c r="AV937" i="2"/>
  <c r="AU937" i="2"/>
  <c r="AM937" i="2"/>
  <c r="AN937" i="2"/>
  <c r="AQ937" i="2"/>
  <c r="AK937" i="2"/>
  <c r="AJ937" i="2"/>
  <c r="AI937" i="2"/>
  <c r="AL937" i="2"/>
  <c r="AG937" i="2"/>
  <c r="AH937" i="2"/>
  <c r="AF937" i="2"/>
  <c r="AE937" i="2"/>
  <c r="V937" i="2"/>
  <c r="Y937" i="2"/>
  <c r="X937" i="2"/>
  <c r="W937" i="2"/>
  <c r="T937" i="2"/>
  <c r="U937" i="2"/>
  <c r="S937" i="2"/>
  <c r="N937" i="2"/>
  <c r="A937" i="2"/>
  <c r="DA936" i="2"/>
  <c r="CX936" i="2"/>
  <c r="CW936" i="2"/>
  <c r="CV936" i="2"/>
  <c r="CY936" i="2"/>
  <c r="CT936" i="2"/>
  <c r="CU936" i="2"/>
  <c r="CS936" i="2"/>
  <c r="CR936" i="2"/>
  <c r="CL936" i="2"/>
  <c r="CM936" i="2"/>
  <c r="CJ936" i="2"/>
  <c r="CI936" i="2"/>
  <c r="CH936" i="2"/>
  <c r="CK936" i="2"/>
  <c r="CF936" i="2"/>
  <c r="CG936" i="2"/>
  <c r="CE936" i="2"/>
  <c r="CD936" i="2"/>
  <c r="BY936" i="2"/>
  <c r="BZ936" i="2"/>
  <c r="BW936" i="2"/>
  <c r="BU936" i="2"/>
  <c r="BV936" i="2"/>
  <c r="BS936" i="2"/>
  <c r="BR936" i="2"/>
  <c r="BQ936" i="2"/>
  <c r="BT936" i="2"/>
  <c r="BO936" i="2"/>
  <c r="BP936" i="2"/>
  <c r="BN936" i="2"/>
  <c r="BM936" i="2"/>
  <c r="BC936" i="2"/>
  <c r="BD936" i="2"/>
  <c r="BF936" i="2"/>
  <c r="BA936" i="2"/>
  <c r="AZ936" i="2"/>
  <c r="AY936" i="2"/>
  <c r="BB936" i="2"/>
  <c r="AW936" i="2"/>
  <c r="AX936" i="2"/>
  <c r="AV936" i="2"/>
  <c r="AU936" i="2"/>
  <c r="AM936" i="2"/>
  <c r="AN936" i="2"/>
  <c r="AQ936" i="2"/>
  <c r="AK936" i="2"/>
  <c r="AJ936" i="2"/>
  <c r="AI936" i="2"/>
  <c r="AL936" i="2"/>
  <c r="AG936" i="2"/>
  <c r="AH936" i="2"/>
  <c r="AF936" i="2"/>
  <c r="AE936" i="2"/>
  <c r="X936" i="2"/>
  <c r="W936" i="2"/>
  <c r="V936" i="2"/>
  <c r="Y936" i="2"/>
  <c r="T936" i="2"/>
  <c r="U936" i="2"/>
  <c r="S936" i="2"/>
  <c r="N936" i="2"/>
  <c r="A936" i="2"/>
  <c r="DA935" i="2"/>
  <c r="CX935" i="2"/>
  <c r="CW935" i="2"/>
  <c r="CV935" i="2"/>
  <c r="CY935" i="2"/>
  <c r="CT935" i="2"/>
  <c r="CU935" i="2"/>
  <c r="CS935" i="2"/>
  <c r="CR935" i="2"/>
  <c r="CL935" i="2"/>
  <c r="CM935" i="2"/>
  <c r="CH935" i="2"/>
  <c r="CK935" i="2"/>
  <c r="CJ935" i="2"/>
  <c r="CI935" i="2"/>
  <c r="CF935" i="2"/>
  <c r="CG935" i="2"/>
  <c r="CE935" i="2"/>
  <c r="CD935" i="2"/>
  <c r="BY935" i="2"/>
  <c r="BZ935" i="2"/>
  <c r="BW935" i="2"/>
  <c r="BU935" i="2"/>
  <c r="BV935" i="2"/>
  <c r="BS935" i="2"/>
  <c r="BR935" i="2"/>
  <c r="BQ935" i="2"/>
  <c r="BT935" i="2"/>
  <c r="BO935" i="2"/>
  <c r="BP935" i="2"/>
  <c r="BN935" i="2"/>
  <c r="BM935" i="2"/>
  <c r="BC935" i="2"/>
  <c r="BD935" i="2"/>
  <c r="BF935" i="2"/>
  <c r="BA935" i="2"/>
  <c r="AZ935" i="2"/>
  <c r="AY935" i="2"/>
  <c r="BB935" i="2"/>
  <c r="AW935" i="2"/>
  <c r="AX935" i="2"/>
  <c r="AV935" i="2"/>
  <c r="AU935" i="2"/>
  <c r="AM935" i="2"/>
  <c r="AN935" i="2"/>
  <c r="AQ935" i="2"/>
  <c r="AK935" i="2"/>
  <c r="AJ935" i="2"/>
  <c r="AI935" i="2"/>
  <c r="AL935" i="2"/>
  <c r="AG935" i="2"/>
  <c r="AH935" i="2"/>
  <c r="AF935" i="2"/>
  <c r="AE935" i="2"/>
  <c r="X935" i="2"/>
  <c r="W935" i="2"/>
  <c r="V935" i="2"/>
  <c r="Y935" i="2"/>
  <c r="T935" i="2"/>
  <c r="U935" i="2"/>
  <c r="S935" i="2"/>
  <c r="N935" i="2"/>
  <c r="A935" i="2"/>
  <c r="DA934" i="2"/>
  <c r="CX934" i="2"/>
  <c r="CW934" i="2"/>
  <c r="CV934" i="2"/>
  <c r="CY934" i="2"/>
  <c r="CT934" i="2"/>
  <c r="CU934" i="2"/>
  <c r="CS934" i="2"/>
  <c r="CR934" i="2"/>
  <c r="CL934" i="2"/>
  <c r="CM934" i="2"/>
  <c r="CJ934" i="2"/>
  <c r="CI934" i="2"/>
  <c r="CH934" i="2"/>
  <c r="CK934" i="2"/>
  <c r="CF934" i="2"/>
  <c r="CG934" i="2"/>
  <c r="CE934" i="2"/>
  <c r="CD934" i="2"/>
  <c r="BY934" i="2"/>
  <c r="BZ934" i="2"/>
  <c r="BW934" i="2"/>
  <c r="BU934" i="2"/>
  <c r="BV934" i="2"/>
  <c r="BS934" i="2"/>
  <c r="BR934" i="2"/>
  <c r="BQ934" i="2"/>
  <c r="BT934" i="2"/>
  <c r="BO934" i="2"/>
  <c r="BP934" i="2"/>
  <c r="BN934" i="2"/>
  <c r="BM934" i="2"/>
  <c r="BC934" i="2"/>
  <c r="BD934" i="2"/>
  <c r="BF934" i="2"/>
  <c r="BA934" i="2"/>
  <c r="AZ934" i="2"/>
  <c r="AY934" i="2"/>
  <c r="BB934" i="2"/>
  <c r="AW934" i="2"/>
  <c r="AX934" i="2"/>
  <c r="AV934" i="2"/>
  <c r="AU934" i="2"/>
  <c r="AM934" i="2"/>
  <c r="AN934" i="2"/>
  <c r="AQ934" i="2"/>
  <c r="AK934" i="2"/>
  <c r="AJ934" i="2"/>
  <c r="AI934" i="2"/>
  <c r="AL934" i="2"/>
  <c r="AG934" i="2"/>
  <c r="AH934" i="2"/>
  <c r="AF934" i="2"/>
  <c r="AE934" i="2"/>
  <c r="X934" i="2"/>
  <c r="W934" i="2"/>
  <c r="V934" i="2"/>
  <c r="Y934" i="2"/>
  <c r="T934" i="2"/>
  <c r="U934" i="2"/>
  <c r="S934" i="2"/>
  <c r="N934" i="2"/>
  <c r="A934" i="2"/>
  <c r="DA933" i="2"/>
  <c r="CX933" i="2"/>
  <c r="CW933" i="2"/>
  <c r="CV933" i="2"/>
  <c r="CY933" i="2"/>
  <c r="CT933" i="2"/>
  <c r="CU933" i="2"/>
  <c r="CS933" i="2"/>
  <c r="CR933" i="2"/>
  <c r="CL933" i="2"/>
  <c r="CM933" i="2"/>
  <c r="CJ933" i="2"/>
  <c r="CI933" i="2"/>
  <c r="CH933" i="2"/>
  <c r="CK933" i="2"/>
  <c r="CF933" i="2"/>
  <c r="CG933" i="2"/>
  <c r="CE933" i="2"/>
  <c r="CD933" i="2"/>
  <c r="BY933" i="2"/>
  <c r="BZ933" i="2"/>
  <c r="BW933" i="2"/>
  <c r="BU933" i="2"/>
  <c r="BV933" i="2"/>
  <c r="BS933" i="2"/>
  <c r="BR933" i="2"/>
  <c r="BQ933" i="2"/>
  <c r="BT933" i="2"/>
  <c r="BO933" i="2"/>
  <c r="BP933" i="2"/>
  <c r="BN933" i="2"/>
  <c r="BM933" i="2"/>
  <c r="BC933" i="2"/>
  <c r="BD933" i="2"/>
  <c r="BF933" i="2"/>
  <c r="BA933" i="2"/>
  <c r="AZ933" i="2"/>
  <c r="AY933" i="2"/>
  <c r="BB933" i="2"/>
  <c r="AW933" i="2"/>
  <c r="AX933" i="2"/>
  <c r="AV933" i="2"/>
  <c r="AU933" i="2"/>
  <c r="AM933" i="2"/>
  <c r="AN933" i="2"/>
  <c r="AQ933" i="2"/>
  <c r="AK933" i="2"/>
  <c r="AJ933" i="2"/>
  <c r="AI933" i="2"/>
  <c r="AL933" i="2"/>
  <c r="AG933" i="2"/>
  <c r="AH933" i="2"/>
  <c r="AF933" i="2"/>
  <c r="AE933" i="2"/>
  <c r="V933" i="2"/>
  <c r="Y933" i="2"/>
  <c r="X933" i="2"/>
  <c r="W933" i="2"/>
  <c r="T933" i="2"/>
  <c r="U933" i="2"/>
  <c r="S933" i="2"/>
  <c r="N933" i="2"/>
  <c r="A933" i="2"/>
  <c r="DA932" i="2"/>
  <c r="CX932" i="2"/>
  <c r="CW932" i="2"/>
  <c r="CV932" i="2"/>
  <c r="CY932" i="2"/>
  <c r="CT932" i="2"/>
  <c r="CU932" i="2"/>
  <c r="CS932" i="2"/>
  <c r="CR932" i="2"/>
  <c r="CL932" i="2"/>
  <c r="CM932" i="2"/>
  <c r="CJ932" i="2"/>
  <c r="CI932" i="2"/>
  <c r="CH932" i="2"/>
  <c r="CK932" i="2"/>
  <c r="CF932" i="2"/>
  <c r="CG932" i="2"/>
  <c r="CE932" i="2"/>
  <c r="CD932" i="2"/>
  <c r="BY932" i="2"/>
  <c r="BZ932" i="2"/>
  <c r="BW932" i="2"/>
  <c r="BU932" i="2"/>
  <c r="BV932" i="2"/>
  <c r="BS932" i="2"/>
  <c r="BR932" i="2"/>
  <c r="BQ932" i="2"/>
  <c r="BT932" i="2"/>
  <c r="BO932" i="2"/>
  <c r="BP932" i="2"/>
  <c r="BN932" i="2"/>
  <c r="BM932" i="2"/>
  <c r="BC932" i="2"/>
  <c r="BD932" i="2"/>
  <c r="BF932" i="2"/>
  <c r="BA932" i="2"/>
  <c r="AZ932" i="2"/>
  <c r="AY932" i="2"/>
  <c r="BB932" i="2"/>
  <c r="AW932" i="2"/>
  <c r="AX932" i="2"/>
  <c r="AV932" i="2"/>
  <c r="AU932" i="2"/>
  <c r="AM932" i="2"/>
  <c r="AN932" i="2"/>
  <c r="AQ932" i="2"/>
  <c r="AK932" i="2"/>
  <c r="AJ932" i="2"/>
  <c r="AI932" i="2"/>
  <c r="AL932" i="2"/>
  <c r="AG932" i="2"/>
  <c r="AH932" i="2"/>
  <c r="AF932" i="2"/>
  <c r="AE932" i="2"/>
  <c r="X932" i="2"/>
  <c r="W932" i="2"/>
  <c r="V932" i="2"/>
  <c r="Y932" i="2"/>
  <c r="T932" i="2"/>
  <c r="U932" i="2"/>
  <c r="S932" i="2"/>
  <c r="N932" i="2"/>
  <c r="A932" i="2"/>
  <c r="DA931" i="2"/>
  <c r="CX931" i="2"/>
  <c r="CW931" i="2"/>
  <c r="CV931" i="2"/>
  <c r="CY931" i="2"/>
  <c r="CT931" i="2"/>
  <c r="CU931" i="2"/>
  <c r="CS931" i="2"/>
  <c r="CR931" i="2"/>
  <c r="CL931" i="2"/>
  <c r="CM931" i="2"/>
  <c r="CJ931" i="2"/>
  <c r="CI931" i="2"/>
  <c r="CH931" i="2"/>
  <c r="CK931" i="2"/>
  <c r="CF931" i="2"/>
  <c r="CG931" i="2"/>
  <c r="CE931" i="2"/>
  <c r="CD931" i="2"/>
  <c r="BY931" i="2"/>
  <c r="BZ931" i="2"/>
  <c r="BW931" i="2"/>
  <c r="BU931" i="2"/>
  <c r="BV931" i="2"/>
  <c r="BQ931" i="2"/>
  <c r="BT931" i="2"/>
  <c r="BS931" i="2"/>
  <c r="BR931" i="2"/>
  <c r="BO931" i="2"/>
  <c r="BP931" i="2"/>
  <c r="BN931" i="2"/>
  <c r="BM931" i="2"/>
  <c r="BC931" i="2"/>
  <c r="BD931" i="2"/>
  <c r="BF931" i="2"/>
  <c r="BA931" i="2"/>
  <c r="AZ931" i="2"/>
  <c r="AY931" i="2"/>
  <c r="BB931" i="2"/>
  <c r="AW931" i="2"/>
  <c r="AX931" i="2"/>
  <c r="AV931" i="2"/>
  <c r="AU931" i="2"/>
  <c r="AM931" i="2"/>
  <c r="AN931" i="2"/>
  <c r="AQ931" i="2"/>
  <c r="AK931" i="2"/>
  <c r="AJ931" i="2"/>
  <c r="AI931" i="2"/>
  <c r="AL931" i="2"/>
  <c r="AG931" i="2"/>
  <c r="AH931" i="2"/>
  <c r="AF931" i="2"/>
  <c r="AE931" i="2"/>
  <c r="X931" i="2"/>
  <c r="W931" i="2"/>
  <c r="V931" i="2"/>
  <c r="Y931" i="2"/>
  <c r="T931" i="2"/>
  <c r="U931" i="2"/>
  <c r="S931" i="2"/>
  <c r="N931" i="2"/>
  <c r="A931" i="2"/>
  <c r="DA930" i="2"/>
  <c r="CX930" i="2"/>
  <c r="CW930" i="2"/>
  <c r="CV930" i="2"/>
  <c r="CY930" i="2"/>
  <c r="CT930" i="2"/>
  <c r="CU930" i="2"/>
  <c r="CS930" i="2"/>
  <c r="CR930" i="2"/>
  <c r="CL930" i="2"/>
  <c r="CM930" i="2"/>
  <c r="CJ930" i="2"/>
  <c r="CI930" i="2"/>
  <c r="CH930" i="2"/>
  <c r="CK930" i="2"/>
  <c r="CF930" i="2"/>
  <c r="CG930" i="2"/>
  <c r="CE930" i="2"/>
  <c r="CD930" i="2"/>
  <c r="BY930" i="2"/>
  <c r="BZ930" i="2"/>
  <c r="BW930" i="2"/>
  <c r="BU930" i="2"/>
  <c r="BV930" i="2"/>
  <c r="BS930" i="2"/>
  <c r="BR930" i="2"/>
  <c r="BQ930" i="2"/>
  <c r="BT930" i="2"/>
  <c r="BO930" i="2"/>
  <c r="BP930" i="2"/>
  <c r="BN930" i="2"/>
  <c r="BM930" i="2"/>
  <c r="BC930" i="2"/>
  <c r="BD930" i="2"/>
  <c r="BF930" i="2"/>
  <c r="BA930" i="2"/>
  <c r="AZ930" i="2"/>
  <c r="AY930" i="2"/>
  <c r="BB930" i="2"/>
  <c r="AW930" i="2"/>
  <c r="AX930" i="2"/>
  <c r="AV930" i="2"/>
  <c r="AU930" i="2"/>
  <c r="AM930" i="2"/>
  <c r="AN930" i="2"/>
  <c r="AQ930" i="2"/>
  <c r="AK930" i="2"/>
  <c r="AJ930" i="2"/>
  <c r="AI930" i="2"/>
  <c r="AL930" i="2"/>
  <c r="AG930" i="2"/>
  <c r="AH930" i="2"/>
  <c r="AF930" i="2"/>
  <c r="AE930" i="2"/>
  <c r="X930" i="2"/>
  <c r="W930" i="2"/>
  <c r="V930" i="2"/>
  <c r="Y930" i="2"/>
  <c r="T930" i="2"/>
  <c r="U930" i="2"/>
  <c r="S930" i="2"/>
  <c r="N930" i="2"/>
  <c r="A930" i="2"/>
  <c r="DA929" i="2"/>
  <c r="CX929" i="2"/>
  <c r="CW929" i="2"/>
  <c r="CV929" i="2"/>
  <c r="CY929" i="2"/>
  <c r="CT929" i="2"/>
  <c r="CU929" i="2"/>
  <c r="CS929" i="2"/>
  <c r="CR929" i="2"/>
  <c r="CL929" i="2"/>
  <c r="CM929" i="2"/>
  <c r="CJ929" i="2"/>
  <c r="CI929" i="2"/>
  <c r="CH929" i="2"/>
  <c r="CK929" i="2"/>
  <c r="CF929" i="2"/>
  <c r="CG929" i="2"/>
  <c r="CE929" i="2"/>
  <c r="CD929" i="2"/>
  <c r="BY929" i="2"/>
  <c r="BZ929" i="2"/>
  <c r="BW929" i="2"/>
  <c r="BU929" i="2"/>
  <c r="BV929" i="2"/>
  <c r="BS929" i="2"/>
  <c r="BR929" i="2"/>
  <c r="BQ929" i="2"/>
  <c r="BT929" i="2"/>
  <c r="BO929" i="2"/>
  <c r="BP929" i="2"/>
  <c r="BN929" i="2"/>
  <c r="BM929" i="2"/>
  <c r="BC929" i="2"/>
  <c r="BD929" i="2"/>
  <c r="BF929" i="2"/>
  <c r="BA929" i="2"/>
  <c r="AZ929" i="2"/>
  <c r="AY929" i="2"/>
  <c r="BB929" i="2"/>
  <c r="AW929" i="2"/>
  <c r="AX929" i="2"/>
  <c r="AV929" i="2"/>
  <c r="AU929" i="2"/>
  <c r="AM929" i="2"/>
  <c r="AN929" i="2"/>
  <c r="AQ929" i="2"/>
  <c r="AK929" i="2"/>
  <c r="AJ929" i="2"/>
  <c r="AI929" i="2"/>
  <c r="AL929" i="2"/>
  <c r="AG929" i="2"/>
  <c r="AH929" i="2"/>
  <c r="AF929" i="2"/>
  <c r="AE929" i="2"/>
  <c r="X929" i="2"/>
  <c r="W929" i="2"/>
  <c r="V929" i="2"/>
  <c r="Y929" i="2"/>
  <c r="T929" i="2"/>
  <c r="U929" i="2"/>
  <c r="S929" i="2"/>
  <c r="N929" i="2"/>
  <c r="A929" i="2"/>
  <c r="DA928" i="2"/>
  <c r="CX928" i="2"/>
  <c r="CW928" i="2"/>
  <c r="CV928" i="2"/>
  <c r="CY928" i="2"/>
  <c r="CT928" i="2"/>
  <c r="CU928" i="2"/>
  <c r="CS928" i="2"/>
  <c r="CR928" i="2"/>
  <c r="CL928" i="2"/>
  <c r="CM928" i="2"/>
  <c r="CJ928" i="2"/>
  <c r="CI928" i="2"/>
  <c r="CH928" i="2"/>
  <c r="CK928" i="2"/>
  <c r="CF928" i="2"/>
  <c r="CG928" i="2"/>
  <c r="CE928" i="2"/>
  <c r="CD928" i="2"/>
  <c r="BY928" i="2"/>
  <c r="BZ928" i="2"/>
  <c r="BW928" i="2"/>
  <c r="BU928" i="2"/>
  <c r="BV928" i="2"/>
  <c r="BS928" i="2"/>
  <c r="BR928" i="2"/>
  <c r="BQ928" i="2"/>
  <c r="BT928" i="2"/>
  <c r="BO928" i="2"/>
  <c r="BP928" i="2"/>
  <c r="BN928" i="2"/>
  <c r="BM928" i="2"/>
  <c r="BC928" i="2"/>
  <c r="BD928" i="2"/>
  <c r="BF928" i="2"/>
  <c r="BA928" i="2"/>
  <c r="AZ928" i="2"/>
  <c r="AY928" i="2"/>
  <c r="BB928" i="2"/>
  <c r="AW928" i="2"/>
  <c r="AX928" i="2"/>
  <c r="AV928" i="2"/>
  <c r="AU928" i="2"/>
  <c r="AM928" i="2"/>
  <c r="AN928" i="2"/>
  <c r="AQ928" i="2"/>
  <c r="AK928" i="2"/>
  <c r="AJ928" i="2"/>
  <c r="AI928" i="2"/>
  <c r="AL928" i="2"/>
  <c r="AG928" i="2"/>
  <c r="AH928" i="2"/>
  <c r="AF928" i="2"/>
  <c r="AE928" i="2"/>
  <c r="X928" i="2"/>
  <c r="W928" i="2"/>
  <c r="V928" i="2"/>
  <c r="Y928" i="2"/>
  <c r="T928" i="2"/>
  <c r="U928" i="2"/>
  <c r="S928" i="2"/>
  <c r="N928" i="2"/>
  <c r="A928" i="2"/>
  <c r="DA927" i="2"/>
  <c r="CX927" i="2"/>
  <c r="CW927" i="2"/>
  <c r="CV927" i="2"/>
  <c r="CY927" i="2"/>
  <c r="CT927" i="2"/>
  <c r="CU927" i="2"/>
  <c r="CS927" i="2"/>
  <c r="CR927" i="2"/>
  <c r="CL927" i="2"/>
  <c r="CM927" i="2"/>
  <c r="CJ927" i="2"/>
  <c r="CI927" i="2"/>
  <c r="CH927" i="2"/>
  <c r="CK927" i="2"/>
  <c r="CF927" i="2"/>
  <c r="CG927" i="2"/>
  <c r="CE927" i="2"/>
  <c r="CD927" i="2"/>
  <c r="BY927" i="2"/>
  <c r="BZ927" i="2"/>
  <c r="BW927" i="2"/>
  <c r="BU927" i="2"/>
  <c r="BV927" i="2"/>
  <c r="BS927" i="2"/>
  <c r="BR927" i="2"/>
  <c r="BQ927" i="2"/>
  <c r="BT927" i="2"/>
  <c r="BO927" i="2"/>
  <c r="BP927" i="2"/>
  <c r="BN927" i="2"/>
  <c r="BM927" i="2"/>
  <c r="BC927" i="2"/>
  <c r="BD927" i="2"/>
  <c r="BF927" i="2"/>
  <c r="BA927" i="2"/>
  <c r="AZ927" i="2"/>
  <c r="AY927" i="2"/>
  <c r="BB927" i="2"/>
  <c r="AW927" i="2"/>
  <c r="AX927" i="2"/>
  <c r="AV927" i="2"/>
  <c r="AU927" i="2"/>
  <c r="AM927" i="2"/>
  <c r="AN927" i="2"/>
  <c r="AQ927" i="2"/>
  <c r="AK927" i="2"/>
  <c r="AJ927" i="2"/>
  <c r="AI927" i="2"/>
  <c r="AL927" i="2"/>
  <c r="AG927" i="2"/>
  <c r="AH927" i="2"/>
  <c r="AF927" i="2"/>
  <c r="AE927" i="2"/>
  <c r="V927" i="2"/>
  <c r="Y927" i="2"/>
  <c r="X927" i="2"/>
  <c r="W927" i="2"/>
  <c r="T927" i="2"/>
  <c r="U927" i="2"/>
  <c r="S927" i="2"/>
  <c r="N927" i="2"/>
  <c r="A927" i="2"/>
  <c r="DA926" i="2"/>
  <c r="CX926" i="2"/>
  <c r="CW926" i="2"/>
  <c r="CV926" i="2"/>
  <c r="CY926" i="2"/>
  <c r="CT926" i="2"/>
  <c r="CU926" i="2"/>
  <c r="CS926" i="2"/>
  <c r="CR926" i="2"/>
  <c r="CL926" i="2"/>
  <c r="CM926" i="2"/>
  <c r="CJ926" i="2"/>
  <c r="CI926" i="2"/>
  <c r="CH926" i="2"/>
  <c r="CK926" i="2"/>
  <c r="CF926" i="2"/>
  <c r="CG926" i="2"/>
  <c r="CE926" i="2"/>
  <c r="CD926" i="2"/>
  <c r="BY926" i="2"/>
  <c r="BZ926" i="2"/>
  <c r="BW926" i="2"/>
  <c r="BU926" i="2"/>
  <c r="BV926" i="2"/>
  <c r="BS926" i="2"/>
  <c r="BR926" i="2"/>
  <c r="BQ926" i="2"/>
  <c r="BT926" i="2"/>
  <c r="BO926" i="2"/>
  <c r="BP926" i="2"/>
  <c r="BN926" i="2"/>
  <c r="BM926" i="2"/>
  <c r="BC926" i="2"/>
  <c r="BD926" i="2"/>
  <c r="BF926" i="2"/>
  <c r="BA926" i="2"/>
  <c r="AZ926" i="2"/>
  <c r="AY926" i="2"/>
  <c r="BB926" i="2"/>
  <c r="AW926" i="2"/>
  <c r="AX926" i="2"/>
  <c r="AV926" i="2"/>
  <c r="AU926" i="2"/>
  <c r="AM926" i="2"/>
  <c r="AN926" i="2"/>
  <c r="AQ926" i="2"/>
  <c r="AK926" i="2"/>
  <c r="AJ926" i="2"/>
  <c r="AI926" i="2"/>
  <c r="AL926" i="2"/>
  <c r="AG926" i="2"/>
  <c r="AH926" i="2"/>
  <c r="AF926" i="2"/>
  <c r="AE926" i="2"/>
  <c r="X926" i="2"/>
  <c r="W926" i="2"/>
  <c r="V926" i="2"/>
  <c r="Y926" i="2"/>
  <c r="T926" i="2"/>
  <c r="U926" i="2"/>
  <c r="S926" i="2"/>
  <c r="N926" i="2"/>
  <c r="A926" i="2"/>
  <c r="DA925" i="2"/>
  <c r="CV925" i="2"/>
  <c r="CY925" i="2"/>
  <c r="CX925" i="2"/>
  <c r="CW925" i="2"/>
  <c r="CT925" i="2"/>
  <c r="CU925" i="2"/>
  <c r="CS925" i="2"/>
  <c r="CR925" i="2"/>
  <c r="CL925" i="2"/>
  <c r="CM925" i="2"/>
  <c r="CJ925" i="2"/>
  <c r="CI925" i="2"/>
  <c r="CH925" i="2"/>
  <c r="CK925" i="2"/>
  <c r="CF925" i="2"/>
  <c r="CG925" i="2"/>
  <c r="CE925" i="2"/>
  <c r="CD925" i="2"/>
  <c r="BY925" i="2"/>
  <c r="BZ925" i="2"/>
  <c r="BW925" i="2"/>
  <c r="BU925" i="2"/>
  <c r="BV925" i="2"/>
  <c r="BS925" i="2"/>
  <c r="BR925" i="2"/>
  <c r="BQ925" i="2"/>
  <c r="BT925" i="2"/>
  <c r="BO925" i="2"/>
  <c r="BP925" i="2"/>
  <c r="BN925" i="2"/>
  <c r="BM925" i="2"/>
  <c r="BC925" i="2"/>
  <c r="BD925" i="2"/>
  <c r="BF925" i="2"/>
  <c r="BA925" i="2"/>
  <c r="AZ925" i="2"/>
  <c r="AY925" i="2"/>
  <c r="BB925" i="2"/>
  <c r="AW925" i="2"/>
  <c r="AX925" i="2"/>
  <c r="AV925" i="2"/>
  <c r="AU925" i="2"/>
  <c r="AM925" i="2"/>
  <c r="AN925" i="2"/>
  <c r="AQ925" i="2"/>
  <c r="AK925" i="2"/>
  <c r="AJ925" i="2"/>
  <c r="AI925" i="2"/>
  <c r="AL925" i="2"/>
  <c r="AG925" i="2"/>
  <c r="AH925" i="2"/>
  <c r="AF925" i="2"/>
  <c r="AE925" i="2"/>
  <c r="X925" i="2"/>
  <c r="W925" i="2"/>
  <c r="V925" i="2"/>
  <c r="Y925" i="2"/>
  <c r="T925" i="2"/>
  <c r="U925" i="2"/>
  <c r="S925" i="2"/>
  <c r="N925" i="2"/>
  <c r="A925" i="2"/>
  <c r="DA924" i="2"/>
  <c r="CX924" i="2"/>
  <c r="CW924" i="2"/>
  <c r="CV924" i="2"/>
  <c r="CY924" i="2"/>
  <c r="CT924" i="2"/>
  <c r="CU924" i="2"/>
  <c r="CS924" i="2"/>
  <c r="CR924" i="2"/>
  <c r="CL924" i="2"/>
  <c r="CM924" i="2"/>
  <c r="CJ924" i="2"/>
  <c r="CI924" i="2"/>
  <c r="CH924" i="2"/>
  <c r="CK924" i="2"/>
  <c r="CF924" i="2"/>
  <c r="CG924" i="2"/>
  <c r="CE924" i="2"/>
  <c r="CD924" i="2"/>
  <c r="BY924" i="2"/>
  <c r="BZ924" i="2"/>
  <c r="BW924" i="2"/>
  <c r="BU924" i="2"/>
  <c r="BV924" i="2"/>
  <c r="BS924" i="2"/>
  <c r="BR924" i="2"/>
  <c r="BQ924" i="2"/>
  <c r="BT924" i="2"/>
  <c r="BO924" i="2"/>
  <c r="BP924" i="2"/>
  <c r="BN924" i="2"/>
  <c r="BM924" i="2"/>
  <c r="BC924" i="2"/>
  <c r="BD924" i="2"/>
  <c r="BF924" i="2"/>
  <c r="AY924" i="2"/>
  <c r="BB924" i="2"/>
  <c r="BA924" i="2"/>
  <c r="AZ924" i="2"/>
  <c r="AW924" i="2"/>
  <c r="AX924" i="2"/>
  <c r="AV924" i="2"/>
  <c r="AU924" i="2"/>
  <c r="AM924" i="2"/>
  <c r="AN924" i="2"/>
  <c r="AQ924" i="2"/>
  <c r="AK924" i="2"/>
  <c r="AJ924" i="2"/>
  <c r="AI924" i="2"/>
  <c r="AL924" i="2"/>
  <c r="AG924" i="2"/>
  <c r="AH924" i="2"/>
  <c r="AF924" i="2"/>
  <c r="AE924" i="2"/>
  <c r="X924" i="2"/>
  <c r="W924" i="2"/>
  <c r="V924" i="2"/>
  <c r="Y924" i="2"/>
  <c r="T924" i="2"/>
  <c r="U924" i="2"/>
  <c r="S924" i="2"/>
  <c r="N924" i="2"/>
  <c r="A924" i="2"/>
  <c r="DA923" i="2"/>
  <c r="CV923" i="2"/>
  <c r="CY923" i="2"/>
  <c r="CX923" i="2"/>
  <c r="CW923" i="2"/>
  <c r="CT923" i="2"/>
  <c r="CU923" i="2"/>
  <c r="CS923" i="2"/>
  <c r="CR923" i="2"/>
  <c r="CL923" i="2"/>
  <c r="CM923" i="2"/>
  <c r="CJ923" i="2"/>
  <c r="CI923" i="2"/>
  <c r="CH923" i="2"/>
  <c r="CK923" i="2"/>
  <c r="CF923" i="2"/>
  <c r="CG923" i="2"/>
  <c r="CE923" i="2"/>
  <c r="CD923" i="2"/>
  <c r="BY923" i="2"/>
  <c r="BZ923" i="2"/>
  <c r="BW923" i="2"/>
  <c r="BU923" i="2"/>
  <c r="BV923" i="2"/>
  <c r="BQ923" i="2"/>
  <c r="BT923" i="2"/>
  <c r="BS923" i="2"/>
  <c r="BR923" i="2"/>
  <c r="BO923" i="2"/>
  <c r="BP923" i="2"/>
  <c r="BN923" i="2"/>
  <c r="BM923" i="2"/>
  <c r="BC923" i="2"/>
  <c r="BD923" i="2"/>
  <c r="BF923" i="2"/>
  <c r="BA923" i="2"/>
  <c r="AZ923" i="2"/>
  <c r="AY923" i="2"/>
  <c r="BB923" i="2"/>
  <c r="AW923" i="2"/>
  <c r="AX923" i="2"/>
  <c r="AV923" i="2"/>
  <c r="AU923" i="2"/>
  <c r="AM923" i="2"/>
  <c r="AN923" i="2"/>
  <c r="AQ923" i="2"/>
  <c r="AK923" i="2"/>
  <c r="AJ923" i="2"/>
  <c r="AI923" i="2"/>
  <c r="AL923" i="2"/>
  <c r="AG923" i="2"/>
  <c r="AH923" i="2"/>
  <c r="AF923" i="2"/>
  <c r="AE923" i="2"/>
  <c r="X923" i="2"/>
  <c r="W923" i="2"/>
  <c r="V923" i="2"/>
  <c r="Y923" i="2"/>
  <c r="T923" i="2"/>
  <c r="U923" i="2"/>
  <c r="S923" i="2"/>
  <c r="N923" i="2"/>
  <c r="A923" i="2"/>
  <c r="DA922" i="2"/>
  <c r="CV922" i="2"/>
  <c r="CY922" i="2"/>
  <c r="CX922" i="2"/>
  <c r="CW922" i="2"/>
  <c r="CT922" i="2"/>
  <c r="CU922" i="2"/>
  <c r="CS922" i="2"/>
  <c r="CR922" i="2"/>
  <c r="CL922" i="2"/>
  <c r="CM922" i="2"/>
  <c r="CJ922" i="2"/>
  <c r="CI922" i="2"/>
  <c r="CH922" i="2"/>
  <c r="CK922" i="2"/>
  <c r="CF922" i="2"/>
  <c r="CG922" i="2"/>
  <c r="CE922" i="2"/>
  <c r="CD922" i="2"/>
  <c r="BY922" i="2"/>
  <c r="BZ922" i="2"/>
  <c r="BW922" i="2"/>
  <c r="BU922" i="2"/>
  <c r="BV922" i="2"/>
  <c r="BQ922" i="2"/>
  <c r="BT922" i="2"/>
  <c r="BS922" i="2"/>
  <c r="BR922" i="2"/>
  <c r="BO922" i="2"/>
  <c r="BP922" i="2"/>
  <c r="BN922" i="2"/>
  <c r="BM922" i="2"/>
  <c r="BC922" i="2"/>
  <c r="BD922" i="2"/>
  <c r="BF922" i="2"/>
  <c r="BA922" i="2"/>
  <c r="AZ922" i="2"/>
  <c r="AY922" i="2"/>
  <c r="BB922" i="2"/>
  <c r="AW922" i="2"/>
  <c r="AX922" i="2"/>
  <c r="AV922" i="2"/>
  <c r="AU922" i="2"/>
  <c r="AM922" i="2"/>
  <c r="AN922" i="2"/>
  <c r="AQ922" i="2"/>
  <c r="AK922" i="2"/>
  <c r="AJ922" i="2"/>
  <c r="AI922" i="2"/>
  <c r="AL922" i="2"/>
  <c r="AG922" i="2"/>
  <c r="AH922" i="2"/>
  <c r="AF922" i="2"/>
  <c r="AE922" i="2"/>
  <c r="X922" i="2"/>
  <c r="W922" i="2"/>
  <c r="V922" i="2"/>
  <c r="Y922" i="2"/>
  <c r="T922" i="2"/>
  <c r="U922" i="2"/>
  <c r="S922" i="2"/>
  <c r="N922" i="2"/>
  <c r="A922" i="2"/>
  <c r="DA921" i="2"/>
  <c r="CX921" i="2"/>
  <c r="CW921" i="2"/>
  <c r="CV921" i="2"/>
  <c r="CY921" i="2"/>
  <c r="CT921" i="2"/>
  <c r="CU921" i="2"/>
  <c r="CS921" i="2"/>
  <c r="CR921" i="2"/>
  <c r="CL921" i="2"/>
  <c r="CM921" i="2"/>
  <c r="CJ921" i="2"/>
  <c r="CI921" i="2"/>
  <c r="CH921" i="2"/>
  <c r="CK921" i="2"/>
  <c r="CF921" i="2"/>
  <c r="CG921" i="2"/>
  <c r="CE921" i="2"/>
  <c r="CD921" i="2"/>
  <c r="BY921" i="2"/>
  <c r="BZ921" i="2"/>
  <c r="BW921" i="2"/>
  <c r="BU921" i="2"/>
  <c r="BV921" i="2"/>
  <c r="BS921" i="2"/>
  <c r="BR921" i="2"/>
  <c r="BQ921" i="2"/>
  <c r="BT921" i="2"/>
  <c r="BO921" i="2"/>
  <c r="BP921" i="2"/>
  <c r="BN921" i="2"/>
  <c r="BM921" i="2"/>
  <c r="BC921" i="2"/>
  <c r="BD921" i="2"/>
  <c r="BF921" i="2"/>
  <c r="BA921" i="2"/>
  <c r="AZ921" i="2"/>
  <c r="AY921" i="2"/>
  <c r="BB921" i="2"/>
  <c r="AW921" i="2"/>
  <c r="AX921" i="2"/>
  <c r="AV921" i="2"/>
  <c r="AU921" i="2"/>
  <c r="AM921" i="2"/>
  <c r="AN921" i="2"/>
  <c r="AQ921" i="2"/>
  <c r="AK921" i="2"/>
  <c r="AJ921" i="2"/>
  <c r="AI921" i="2"/>
  <c r="AL921" i="2"/>
  <c r="AG921" i="2"/>
  <c r="AH921" i="2"/>
  <c r="AF921" i="2"/>
  <c r="AE921" i="2"/>
  <c r="V921" i="2"/>
  <c r="Y921" i="2"/>
  <c r="X921" i="2"/>
  <c r="W921" i="2"/>
  <c r="T921" i="2"/>
  <c r="U921" i="2"/>
  <c r="S921" i="2"/>
  <c r="N921" i="2"/>
  <c r="A921" i="2"/>
  <c r="DA920" i="2"/>
  <c r="CX920" i="2"/>
  <c r="CW920" i="2"/>
  <c r="CV920" i="2"/>
  <c r="CY920" i="2"/>
  <c r="CT920" i="2"/>
  <c r="CU920" i="2"/>
  <c r="CS920" i="2"/>
  <c r="CR920" i="2"/>
  <c r="CL920" i="2"/>
  <c r="CM920" i="2"/>
  <c r="CJ920" i="2"/>
  <c r="CI920" i="2"/>
  <c r="CH920" i="2"/>
  <c r="CK920" i="2"/>
  <c r="CF920" i="2"/>
  <c r="CG920" i="2"/>
  <c r="CE920" i="2"/>
  <c r="CD920" i="2"/>
  <c r="BY920" i="2"/>
  <c r="BZ920" i="2"/>
  <c r="BW920" i="2"/>
  <c r="BU920" i="2"/>
  <c r="BV920" i="2"/>
  <c r="BS920" i="2"/>
  <c r="BR920" i="2"/>
  <c r="BQ920" i="2"/>
  <c r="BT920" i="2"/>
  <c r="BO920" i="2"/>
  <c r="BP920" i="2"/>
  <c r="BN920" i="2"/>
  <c r="BM920" i="2"/>
  <c r="BC920" i="2"/>
  <c r="BD920" i="2"/>
  <c r="BF920" i="2"/>
  <c r="BA920" i="2"/>
  <c r="AZ920" i="2"/>
  <c r="AY920" i="2"/>
  <c r="BB920" i="2"/>
  <c r="AW920" i="2"/>
  <c r="AX920" i="2"/>
  <c r="AV920" i="2"/>
  <c r="AU920" i="2"/>
  <c r="AM920" i="2"/>
  <c r="AN920" i="2"/>
  <c r="AQ920" i="2"/>
  <c r="AK920" i="2"/>
  <c r="AJ920" i="2"/>
  <c r="AI920" i="2"/>
  <c r="AL920" i="2"/>
  <c r="AG920" i="2"/>
  <c r="AH920" i="2"/>
  <c r="AF920" i="2"/>
  <c r="AE920" i="2"/>
  <c r="X920" i="2"/>
  <c r="W920" i="2"/>
  <c r="V920" i="2"/>
  <c r="Y920" i="2"/>
  <c r="T920" i="2"/>
  <c r="U920" i="2"/>
  <c r="S920" i="2"/>
  <c r="N920" i="2"/>
  <c r="A920" i="2"/>
  <c r="DA919" i="2"/>
  <c r="CX919" i="2"/>
  <c r="CW919" i="2"/>
  <c r="CV919" i="2"/>
  <c r="CY919" i="2"/>
  <c r="CT919" i="2"/>
  <c r="CU919" i="2"/>
  <c r="CS919" i="2"/>
  <c r="CR919" i="2"/>
  <c r="CL919" i="2"/>
  <c r="CM919" i="2"/>
  <c r="CJ919" i="2"/>
  <c r="CI919" i="2"/>
  <c r="CH919" i="2"/>
  <c r="CK919" i="2"/>
  <c r="CF919" i="2"/>
  <c r="CG919" i="2"/>
  <c r="CE919" i="2"/>
  <c r="CD919" i="2"/>
  <c r="BY919" i="2"/>
  <c r="BZ919" i="2"/>
  <c r="BW919" i="2"/>
  <c r="BU919" i="2"/>
  <c r="BV919" i="2"/>
  <c r="BS919" i="2"/>
  <c r="BR919" i="2"/>
  <c r="BQ919" i="2"/>
  <c r="BT919" i="2"/>
  <c r="BO919" i="2"/>
  <c r="BP919" i="2"/>
  <c r="BN919" i="2"/>
  <c r="BM919" i="2"/>
  <c r="BC919" i="2"/>
  <c r="BD919" i="2"/>
  <c r="BF919" i="2"/>
  <c r="BA919" i="2"/>
  <c r="AZ919" i="2"/>
  <c r="AY919" i="2"/>
  <c r="BB919" i="2"/>
  <c r="AW919" i="2"/>
  <c r="AX919" i="2"/>
  <c r="AV919" i="2"/>
  <c r="AU919" i="2"/>
  <c r="AM919" i="2"/>
  <c r="AN919" i="2"/>
  <c r="AQ919" i="2"/>
  <c r="AK919" i="2"/>
  <c r="AJ919" i="2"/>
  <c r="AI919" i="2"/>
  <c r="AL919" i="2"/>
  <c r="AG919" i="2"/>
  <c r="AH919" i="2"/>
  <c r="AF919" i="2"/>
  <c r="AE919" i="2"/>
  <c r="X919" i="2"/>
  <c r="W919" i="2"/>
  <c r="V919" i="2"/>
  <c r="Y919" i="2"/>
  <c r="T919" i="2"/>
  <c r="U919" i="2"/>
  <c r="S919" i="2"/>
  <c r="N919" i="2"/>
  <c r="A919" i="2"/>
  <c r="DA918" i="2"/>
  <c r="CX918" i="2"/>
  <c r="CW918" i="2"/>
  <c r="CV918" i="2"/>
  <c r="CY918" i="2"/>
  <c r="CT918" i="2"/>
  <c r="CU918" i="2"/>
  <c r="CS918" i="2"/>
  <c r="CR918" i="2"/>
  <c r="CL918" i="2"/>
  <c r="CM918" i="2"/>
  <c r="CJ918" i="2"/>
  <c r="CI918" i="2"/>
  <c r="CH918" i="2"/>
  <c r="CK918" i="2"/>
  <c r="CF918" i="2"/>
  <c r="CG918" i="2"/>
  <c r="CE918" i="2"/>
  <c r="CD918" i="2"/>
  <c r="BY918" i="2"/>
  <c r="BZ918" i="2"/>
  <c r="BW918" i="2"/>
  <c r="BU918" i="2"/>
  <c r="BV918" i="2"/>
  <c r="BS918" i="2"/>
  <c r="BR918" i="2"/>
  <c r="BQ918" i="2"/>
  <c r="BT918" i="2"/>
  <c r="BO918" i="2"/>
  <c r="BP918" i="2"/>
  <c r="BN918" i="2"/>
  <c r="BM918" i="2"/>
  <c r="BC918" i="2"/>
  <c r="BD918" i="2"/>
  <c r="BF918" i="2"/>
  <c r="BA918" i="2"/>
  <c r="AZ918" i="2"/>
  <c r="AY918" i="2"/>
  <c r="BB918" i="2"/>
  <c r="AW918" i="2"/>
  <c r="AX918" i="2"/>
  <c r="AV918" i="2"/>
  <c r="AU918" i="2"/>
  <c r="AM918" i="2"/>
  <c r="AN918" i="2"/>
  <c r="AQ918" i="2"/>
  <c r="AK918" i="2"/>
  <c r="AJ918" i="2"/>
  <c r="AI918" i="2"/>
  <c r="AL918" i="2"/>
  <c r="AG918" i="2"/>
  <c r="AH918" i="2"/>
  <c r="AF918" i="2"/>
  <c r="AE918" i="2"/>
  <c r="X918" i="2"/>
  <c r="W918" i="2"/>
  <c r="V918" i="2"/>
  <c r="Y918" i="2"/>
  <c r="T918" i="2"/>
  <c r="U918" i="2"/>
  <c r="S918" i="2"/>
  <c r="N918" i="2"/>
  <c r="A918" i="2"/>
  <c r="DA917" i="2"/>
  <c r="CX917" i="2"/>
  <c r="CW917" i="2"/>
  <c r="CV917" i="2"/>
  <c r="CY917" i="2"/>
  <c r="CT917" i="2"/>
  <c r="CU917" i="2"/>
  <c r="CS917" i="2"/>
  <c r="CR917" i="2"/>
  <c r="CL917" i="2"/>
  <c r="CM917" i="2"/>
  <c r="CJ917" i="2"/>
  <c r="CI917" i="2"/>
  <c r="CH917" i="2"/>
  <c r="CK917" i="2"/>
  <c r="CF917" i="2"/>
  <c r="CG917" i="2"/>
  <c r="CE917" i="2"/>
  <c r="CD917" i="2"/>
  <c r="BY917" i="2"/>
  <c r="BZ917" i="2"/>
  <c r="BW917" i="2"/>
  <c r="BU917" i="2"/>
  <c r="BV917" i="2"/>
  <c r="BS917" i="2"/>
  <c r="BR917" i="2"/>
  <c r="BQ917" i="2"/>
  <c r="BT917" i="2"/>
  <c r="BO917" i="2"/>
  <c r="BP917" i="2"/>
  <c r="BN917" i="2"/>
  <c r="BM917" i="2"/>
  <c r="BC917" i="2"/>
  <c r="BD917" i="2"/>
  <c r="BF917" i="2"/>
  <c r="BA917" i="2"/>
  <c r="AZ917" i="2"/>
  <c r="AY917" i="2"/>
  <c r="BB917" i="2"/>
  <c r="AW917" i="2"/>
  <c r="AX917" i="2"/>
  <c r="AV917" i="2"/>
  <c r="AU917" i="2"/>
  <c r="AM917" i="2"/>
  <c r="AN917" i="2"/>
  <c r="AQ917" i="2"/>
  <c r="AK917" i="2"/>
  <c r="AJ917" i="2"/>
  <c r="AI917" i="2"/>
  <c r="AL917" i="2"/>
  <c r="AG917" i="2"/>
  <c r="AH917" i="2"/>
  <c r="AF917" i="2"/>
  <c r="AE917" i="2"/>
  <c r="X917" i="2"/>
  <c r="W917" i="2"/>
  <c r="V917" i="2"/>
  <c r="Y917" i="2"/>
  <c r="T917" i="2"/>
  <c r="U917" i="2"/>
  <c r="S917" i="2"/>
  <c r="N917" i="2"/>
  <c r="A917" i="2"/>
  <c r="DA916" i="2"/>
  <c r="CX916" i="2"/>
  <c r="CW916" i="2"/>
  <c r="CV916" i="2"/>
  <c r="CY916" i="2"/>
  <c r="CT916" i="2"/>
  <c r="CU916" i="2"/>
  <c r="CS916" i="2"/>
  <c r="CR916" i="2"/>
  <c r="CL916" i="2"/>
  <c r="CM916" i="2"/>
  <c r="CJ916" i="2"/>
  <c r="CI916" i="2"/>
  <c r="CH916" i="2"/>
  <c r="CK916" i="2"/>
  <c r="CF916" i="2"/>
  <c r="CG916" i="2"/>
  <c r="CE916" i="2"/>
  <c r="CD916" i="2"/>
  <c r="BY916" i="2"/>
  <c r="BZ916" i="2"/>
  <c r="BW916" i="2"/>
  <c r="BU916" i="2"/>
  <c r="BV916" i="2"/>
  <c r="BS916" i="2"/>
  <c r="BR916" i="2"/>
  <c r="BQ916" i="2"/>
  <c r="BT916" i="2"/>
  <c r="BO916" i="2"/>
  <c r="BP916" i="2"/>
  <c r="BN916" i="2"/>
  <c r="BM916" i="2"/>
  <c r="BC916" i="2"/>
  <c r="BD916" i="2"/>
  <c r="BF916" i="2"/>
  <c r="BA916" i="2"/>
  <c r="AZ916" i="2"/>
  <c r="AY916" i="2"/>
  <c r="BB916" i="2"/>
  <c r="AW916" i="2"/>
  <c r="AX916" i="2"/>
  <c r="AV916" i="2"/>
  <c r="AU916" i="2"/>
  <c r="AM916" i="2"/>
  <c r="AN916" i="2"/>
  <c r="AQ916" i="2"/>
  <c r="AK916" i="2"/>
  <c r="AJ916" i="2"/>
  <c r="AI916" i="2"/>
  <c r="AL916" i="2"/>
  <c r="AG916" i="2"/>
  <c r="AH916" i="2"/>
  <c r="AF916" i="2"/>
  <c r="AE916" i="2"/>
  <c r="X916" i="2"/>
  <c r="W916" i="2"/>
  <c r="V916" i="2"/>
  <c r="Y916" i="2"/>
  <c r="T916" i="2"/>
  <c r="U916" i="2"/>
  <c r="S916" i="2"/>
  <c r="N916" i="2"/>
  <c r="A916" i="2"/>
  <c r="DA915" i="2"/>
  <c r="CX915" i="2"/>
  <c r="CW915" i="2"/>
  <c r="CV915" i="2"/>
  <c r="CY915" i="2"/>
  <c r="CT915" i="2"/>
  <c r="CU915" i="2"/>
  <c r="CS915" i="2"/>
  <c r="CR915" i="2"/>
  <c r="CL915" i="2"/>
  <c r="CM915" i="2"/>
  <c r="CJ915" i="2"/>
  <c r="CI915" i="2"/>
  <c r="CH915" i="2"/>
  <c r="CK915" i="2"/>
  <c r="CF915" i="2"/>
  <c r="CG915" i="2"/>
  <c r="CE915" i="2"/>
  <c r="CD915" i="2"/>
  <c r="BY915" i="2"/>
  <c r="BZ915" i="2"/>
  <c r="BW915" i="2"/>
  <c r="BU915" i="2"/>
  <c r="BV915" i="2"/>
  <c r="BS915" i="2"/>
  <c r="BR915" i="2"/>
  <c r="BQ915" i="2"/>
  <c r="BT915" i="2"/>
  <c r="BO915" i="2"/>
  <c r="BP915" i="2"/>
  <c r="BN915" i="2"/>
  <c r="BM915" i="2"/>
  <c r="BC915" i="2"/>
  <c r="BD915" i="2"/>
  <c r="BF915" i="2"/>
  <c r="BA915" i="2"/>
  <c r="AZ915" i="2"/>
  <c r="AY915" i="2"/>
  <c r="BB915" i="2"/>
  <c r="AW915" i="2"/>
  <c r="AX915" i="2"/>
  <c r="AV915" i="2"/>
  <c r="AU915" i="2"/>
  <c r="AM915" i="2"/>
  <c r="AN915" i="2"/>
  <c r="AQ915" i="2"/>
  <c r="AK915" i="2"/>
  <c r="AJ915" i="2"/>
  <c r="AI915" i="2"/>
  <c r="AL915" i="2"/>
  <c r="AG915" i="2"/>
  <c r="AH915" i="2"/>
  <c r="AF915" i="2"/>
  <c r="AE915" i="2"/>
  <c r="V915" i="2"/>
  <c r="Y915" i="2"/>
  <c r="X915" i="2"/>
  <c r="W915" i="2"/>
  <c r="T915" i="2"/>
  <c r="U915" i="2"/>
  <c r="S915" i="2"/>
  <c r="N915" i="2"/>
  <c r="A915" i="2"/>
  <c r="DA914" i="2"/>
  <c r="CX914" i="2"/>
  <c r="CW914" i="2"/>
  <c r="CV914" i="2"/>
  <c r="CY914" i="2"/>
  <c r="CT914" i="2"/>
  <c r="CU914" i="2"/>
  <c r="CS914" i="2"/>
  <c r="CR914" i="2"/>
  <c r="CL914" i="2"/>
  <c r="CM914" i="2"/>
  <c r="CJ914" i="2"/>
  <c r="CI914" i="2"/>
  <c r="CH914" i="2"/>
  <c r="CK914" i="2"/>
  <c r="CF914" i="2"/>
  <c r="CG914" i="2"/>
  <c r="CE914" i="2"/>
  <c r="CD914" i="2"/>
  <c r="BY914" i="2"/>
  <c r="BZ914" i="2"/>
  <c r="BW914" i="2"/>
  <c r="BU914" i="2"/>
  <c r="BV914" i="2"/>
  <c r="BS914" i="2"/>
  <c r="BR914" i="2"/>
  <c r="BQ914" i="2"/>
  <c r="BT914" i="2"/>
  <c r="BO914" i="2"/>
  <c r="BP914" i="2"/>
  <c r="BN914" i="2"/>
  <c r="BM914" i="2"/>
  <c r="BC914" i="2"/>
  <c r="BD914" i="2"/>
  <c r="BF914" i="2"/>
  <c r="BA914" i="2"/>
  <c r="AZ914" i="2"/>
  <c r="AY914" i="2"/>
  <c r="BB914" i="2"/>
  <c r="AW914" i="2"/>
  <c r="AX914" i="2"/>
  <c r="AV914" i="2"/>
  <c r="AU914" i="2"/>
  <c r="AM914" i="2"/>
  <c r="AN914" i="2"/>
  <c r="AQ914" i="2"/>
  <c r="AK914" i="2"/>
  <c r="AJ914" i="2"/>
  <c r="AI914" i="2"/>
  <c r="AL914" i="2"/>
  <c r="AG914" i="2"/>
  <c r="AH914" i="2"/>
  <c r="AF914" i="2"/>
  <c r="AE914" i="2"/>
  <c r="X914" i="2"/>
  <c r="W914" i="2"/>
  <c r="V914" i="2"/>
  <c r="Y914" i="2"/>
  <c r="T914" i="2"/>
  <c r="U914" i="2"/>
  <c r="S914" i="2"/>
  <c r="N914" i="2"/>
  <c r="A914" i="2"/>
  <c r="DA913" i="2"/>
  <c r="CX913" i="2"/>
  <c r="CW913" i="2"/>
  <c r="CV913" i="2"/>
  <c r="CY913" i="2"/>
  <c r="CT913" i="2"/>
  <c r="CU913" i="2"/>
  <c r="CS913" i="2"/>
  <c r="CR913" i="2"/>
  <c r="CL913" i="2"/>
  <c r="CM913" i="2"/>
  <c r="CJ913" i="2"/>
  <c r="CI913" i="2"/>
  <c r="CH913" i="2"/>
  <c r="CK913" i="2"/>
  <c r="CF913" i="2"/>
  <c r="CG913" i="2"/>
  <c r="CE913" i="2"/>
  <c r="CD913" i="2"/>
  <c r="BY913" i="2"/>
  <c r="BZ913" i="2"/>
  <c r="BW913" i="2"/>
  <c r="BU913" i="2"/>
  <c r="BV913" i="2"/>
  <c r="BS913" i="2"/>
  <c r="BR913" i="2"/>
  <c r="BQ913" i="2"/>
  <c r="BT913" i="2"/>
  <c r="BO913" i="2"/>
  <c r="BP913" i="2"/>
  <c r="BN913" i="2"/>
  <c r="BM913" i="2"/>
  <c r="BC913" i="2"/>
  <c r="BD913" i="2"/>
  <c r="BF913" i="2"/>
  <c r="BA913" i="2"/>
  <c r="AZ913" i="2"/>
  <c r="AY913" i="2"/>
  <c r="BB913" i="2"/>
  <c r="AW913" i="2"/>
  <c r="AX913" i="2"/>
  <c r="AV913" i="2"/>
  <c r="AU913" i="2"/>
  <c r="AM913" i="2"/>
  <c r="AN913" i="2"/>
  <c r="AQ913" i="2"/>
  <c r="AK913" i="2"/>
  <c r="AJ913" i="2"/>
  <c r="AI913" i="2"/>
  <c r="AL913" i="2"/>
  <c r="AG913" i="2"/>
  <c r="AH913" i="2"/>
  <c r="AF913" i="2"/>
  <c r="AE913" i="2"/>
  <c r="X913" i="2"/>
  <c r="W913" i="2"/>
  <c r="V913" i="2"/>
  <c r="Y913" i="2"/>
  <c r="T913" i="2"/>
  <c r="U913" i="2"/>
  <c r="S913" i="2"/>
  <c r="N913" i="2"/>
  <c r="A913" i="2"/>
  <c r="DA912" i="2"/>
  <c r="CX912" i="2"/>
  <c r="CW912" i="2"/>
  <c r="CV912" i="2"/>
  <c r="CY912" i="2"/>
  <c r="CT912" i="2"/>
  <c r="CU912" i="2"/>
  <c r="CS912" i="2"/>
  <c r="CR912" i="2"/>
  <c r="CL912" i="2"/>
  <c r="CM912" i="2"/>
  <c r="CJ912" i="2"/>
  <c r="CI912" i="2"/>
  <c r="CH912" i="2"/>
  <c r="CK912" i="2"/>
  <c r="CF912" i="2"/>
  <c r="CG912" i="2"/>
  <c r="CE912" i="2"/>
  <c r="CD912" i="2"/>
  <c r="BY912" i="2"/>
  <c r="BZ912" i="2"/>
  <c r="BW912" i="2"/>
  <c r="BU912" i="2"/>
  <c r="BV912" i="2"/>
  <c r="BS912" i="2"/>
  <c r="BR912" i="2"/>
  <c r="BQ912" i="2"/>
  <c r="BT912" i="2"/>
  <c r="BO912" i="2"/>
  <c r="BP912" i="2"/>
  <c r="BN912" i="2"/>
  <c r="BM912" i="2"/>
  <c r="BC912" i="2"/>
  <c r="BD912" i="2"/>
  <c r="BF912" i="2"/>
  <c r="BA912" i="2"/>
  <c r="AZ912" i="2"/>
  <c r="AY912" i="2"/>
  <c r="BB912" i="2"/>
  <c r="AW912" i="2"/>
  <c r="AX912" i="2"/>
  <c r="AV912" i="2"/>
  <c r="AU912" i="2"/>
  <c r="AM912" i="2"/>
  <c r="AN912" i="2"/>
  <c r="AQ912" i="2"/>
  <c r="AK912" i="2"/>
  <c r="AJ912" i="2"/>
  <c r="AI912" i="2"/>
  <c r="AL912" i="2"/>
  <c r="AG912" i="2"/>
  <c r="AH912" i="2"/>
  <c r="AF912" i="2"/>
  <c r="AE912" i="2"/>
  <c r="X912" i="2"/>
  <c r="W912" i="2"/>
  <c r="V912" i="2"/>
  <c r="Y912" i="2"/>
  <c r="T912" i="2"/>
  <c r="U912" i="2"/>
  <c r="S912" i="2"/>
  <c r="N912" i="2"/>
  <c r="A912" i="2"/>
  <c r="DA911" i="2"/>
  <c r="CX911" i="2"/>
  <c r="CW911" i="2"/>
  <c r="CV911" i="2"/>
  <c r="CY911" i="2"/>
  <c r="CT911" i="2"/>
  <c r="CU911" i="2"/>
  <c r="CS911" i="2"/>
  <c r="CR911" i="2"/>
  <c r="CL911" i="2"/>
  <c r="CM911" i="2"/>
  <c r="CJ911" i="2"/>
  <c r="CI911" i="2"/>
  <c r="CH911" i="2"/>
  <c r="CK911" i="2"/>
  <c r="CF911" i="2"/>
  <c r="CG911" i="2"/>
  <c r="CE911" i="2"/>
  <c r="CD911" i="2"/>
  <c r="BY911" i="2"/>
  <c r="BZ911" i="2"/>
  <c r="BW911" i="2"/>
  <c r="BU911" i="2"/>
  <c r="BV911" i="2"/>
  <c r="BS911" i="2"/>
  <c r="BR911" i="2"/>
  <c r="BQ911" i="2"/>
  <c r="BT911" i="2"/>
  <c r="BO911" i="2"/>
  <c r="BP911" i="2"/>
  <c r="BN911" i="2"/>
  <c r="BM911" i="2"/>
  <c r="BC911" i="2"/>
  <c r="BD911" i="2"/>
  <c r="BF911" i="2"/>
  <c r="BA911" i="2"/>
  <c r="AZ911" i="2"/>
  <c r="AY911" i="2"/>
  <c r="BB911" i="2"/>
  <c r="AW911" i="2"/>
  <c r="AX911" i="2"/>
  <c r="AV911" i="2"/>
  <c r="AU911" i="2"/>
  <c r="AM911" i="2"/>
  <c r="AN911" i="2"/>
  <c r="AQ911" i="2"/>
  <c r="AK911" i="2"/>
  <c r="AJ911" i="2"/>
  <c r="AI911" i="2"/>
  <c r="AL911" i="2"/>
  <c r="AG911" i="2"/>
  <c r="AH911" i="2"/>
  <c r="AF911" i="2"/>
  <c r="AE911" i="2"/>
  <c r="X911" i="2"/>
  <c r="W911" i="2"/>
  <c r="V911" i="2"/>
  <c r="Y911" i="2"/>
  <c r="T911" i="2"/>
  <c r="U911" i="2"/>
  <c r="S911" i="2"/>
  <c r="N911" i="2"/>
  <c r="A911" i="2"/>
  <c r="DA910" i="2"/>
  <c r="CX910" i="2"/>
  <c r="CW910" i="2"/>
  <c r="CV910" i="2"/>
  <c r="CY910" i="2"/>
  <c r="CT910" i="2"/>
  <c r="CU910" i="2"/>
  <c r="CS910" i="2"/>
  <c r="CR910" i="2"/>
  <c r="CL910" i="2"/>
  <c r="CM910" i="2"/>
  <c r="CJ910" i="2"/>
  <c r="CI910" i="2"/>
  <c r="CH910" i="2"/>
  <c r="CK910" i="2"/>
  <c r="CF910" i="2"/>
  <c r="CG910" i="2"/>
  <c r="CE910" i="2"/>
  <c r="CD910" i="2"/>
  <c r="BY910" i="2"/>
  <c r="BZ910" i="2"/>
  <c r="BW910" i="2"/>
  <c r="BU910" i="2"/>
  <c r="BV910" i="2"/>
  <c r="BS910" i="2"/>
  <c r="BR910" i="2"/>
  <c r="BQ910" i="2"/>
  <c r="BT910" i="2"/>
  <c r="BO910" i="2"/>
  <c r="BP910" i="2"/>
  <c r="BN910" i="2"/>
  <c r="BM910" i="2"/>
  <c r="BC910" i="2"/>
  <c r="BD910" i="2"/>
  <c r="BF910" i="2"/>
  <c r="AY910" i="2"/>
  <c r="BB910" i="2"/>
  <c r="BA910" i="2"/>
  <c r="AZ910" i="2"/>
  <c r="AW910" i="2"/>
  <c r="AX910" i="2"/>
  <c r="AV910" i="2"/>
  <c r="AU910" i="2"/>
  <c r="AM910" i="2"/>
  <c r="AN910" i="2"/>
  <c r="AQ910" i="2"/>
  <c r="AK910" i="2"/>
  <c r="AJ910" i="2"/>
  <c r="AI910" i="2"/>
  <c r="AL910" i="2"/>
  <c r="AG910" i="2"/>
  <c r="AH910" i="2"/>
  <c r="AF910" i="2"/>
  <c r="AE910" i="2"/>
  <c r="X910" i="2"/>
  <c r="W910" i="2"/>
  <c r="V910" i="2"/>
  <c r="Y910" i="2"/>
  <c r="T910" i="2"/>
  <c r="U910" i="2"/>
  <c r="S910" i="2"/>
  <c r="N910" i="2"/>
  <c r="A910" i="2"/>
  <c r="DA909" i="2"/>
  <c r="CX909" i="2"/>
  <c r="CW909" i="2"/>
  <c r="CV909" i="2"/>
  <c r="CY909" i="2"/>
  <c r="CT909" i="2"/>
  <c r="CU909" i="2"/>
  <c r="CS909" i="2"/>
  <c r="CR909" i="2"/>
  <c r="CL909" i="2"/>
  <c r="CM909" i="2"/>
  <c r="CJ909" i="2"/>
  <c r="CI909" i="2"/>
  <c r="CH909" i="2"/>
  <c r="CK909" i="2"/>
  <c r="CF909" i="2"/>
  <c r="CG909" i="2"/>
  <c r="CE909" i="2"/>
  <c r="CD909" i="2"/>
  <c r="BY909" i="2"/>
  <c r="BZ909" i="2"/>
  <c r="BW909" i="2"/>
  <c r="BU909" i="2"/>
  <c r="BV909" i="2"/>
  <c r="BS909" i="2"/>
  <c r="BR909" i="2"/>
  <c r="BQ909" i="2"/>
  <c r="BT909" i="2"/>
  <c r="BO909" i="2"/>
  <c r="BP909" i="2"/>
  <c r="BN909" i="2"/>
  <c r="BM909" i="2"/>
  <c r="BC909" i="2"/>
  <c r="BD909" i="2"/>
  <c r="BF909" i="2"/>
  <c r="BA909" i="2"/>
  <c r="AZ909" i="2"/>
  <c r="AY909" i="2"/>
  <c r="BB909" i="2"/>
  <c r="AW909" i="2"/>
  <c r="AX909" i="2"/>
  <c r="AV909" i="2"/>
  <c r="AU909" i="2"/>
  <c r="AM909" i="2"/>
  <c r="AN909" i="2"/>
  <c r="AQ909" i="2"/>
  <c r="AK909" i="2"/>
  <c r="AJ909" i="2"/>
  <c r="AI909" i="2"/>
  <c r="AL909" i="2"/>
  <c r="AG909" i="2"/>
  <c r="AH909" i="2"/>
  <c r="AF909" i="2"/>
  <c r="AE909" i="2"/>
  <c r="X909" i="2"/>
  <c r="W909" i="2"/>
  <c r="V909" i="2"/>
  <c r="Y909" i="2"/>
  <c r="T909" i="2"/>
  <c r="U909" i="2"/>
  <c r="S909" i="2"/>
  <c r="N909" i="2"/>
  <c r="A909" i="2"/>
  <c r="DA908" i="2"/>
  <c r="CX908" i="2"/>
  <c r="CW908" i="2"/>
  <c r="CV908" i="2"/>
  <c r="CY908" i="2"/>
  <c r="CT908" i="2"/>
  <c r="CU908" i="2"/>
  <c r="CS908" i="2"/>
  <c r="CR908" i="2"/>
  <c r="CL908" i="2"/>
  <c r="CM908" i="2"/>
  <c r="CJ908" i="2"/>
  <c r="CI908" i="2"/>
  <c r="CH908" i="2"/>
  <c r="CK908" i="2"/>
  <c r="CF908" i="2"/>
  <c r="CG908" i="2"/>
  <c r="CE908" i="2"/>
  <c r="CD908" i="2"/>
  <c r="BY908" i="2"/>
  <c r="BZ908" i="2"/>
  <c r="BW908" i="2"/>
  <c r="BU908" i="2"/>
  <c r="BV908" i="2"/>
  <c r="BS908" i="2"/>
  <c r="BR908" i="2"/>
  <c r="BQ908" i="2"/>
  <c r="BT908" i="2"/>
  <c r="BO908" i="2"/>
  <c r="BP908" i="2"/>
  <c r="BN908" i="2"/>
  <c r="BM908" i="2"/>
  <c r="BC908" i="2"/>
  <c r="BD908" i="2"/>
  <c r="BF908" i="2"/>
  <c r="BA908" i="2"/>
  <c r="AZ908" i="2"/>
  <c r="AY908" i="2"/>
  <c r="BB908" i="2"/>
  <c r="AW908" i="2"/>
  <c r="AX908" i="2"/>
  <c r="AV908" i="2"/>
  <c r="AU908" i="2"/>
  <c r="AM908" i="2"/>
  <c r="AN908" i="2"/>
  <c r="AQ908" i="2"/>
  <c r="AK908" i="2"/>
  <c r="AJ908" i="2"/>
  <c r="AI908" i="2"/>
  <c r="AL908" i="2"/>
  <c r="AG908" i="2"/>
  <c r="AH908" i="2"/>
  <c r="AF908" i="2"/>
  <c r="AE908" i="2"/>
  <c r="X908" i="2"/>
  <c r="W908" i="2"/>
  <c r="V908" i="2"/>
  <c r="Y908" i="2"/>
  <c r="T908" i="2"/>
  <c r="U908" i="2"/>
  <c r="S908" i="2"/>
  <c r="N908" i="2"/>
  <c r="A908" i="2"/>
  <c r="DA907" i="2"/>
  <c r="CX907" i="2"/>
  <c r="CW907" i="2"/>
  <c r="CV907" i="2"/>
  <c r="CY907" i="2"/>
  <c r="CT907" i="2"/>
  <c r="CU907" i="2"/>
  <c r="CS907" i="2"/>
  <c r="CR907" i="2"/>
  <c r="CL907" i="2"/>
  <c r="CM907" i="2"/>
  <c r="CJ907" i="2"/>
  <c r="CI907" i="2"/>
  <c r="CH907" i="2"/>
  <c r="CK907" i="2"/>
  <c r="CF907" i="2"/>
  <c r="CG907" i="2"/>
  <c r="CE907" i="2"/>
  <c r="CD907" i="2"/>
  <c r="BY907" i="2"/>
  <c r="BZ907" i="2"/>
  <c r="BW907" i="2"/>
  <c r="BU907" i="2"/>
  <c r="BV907" i="2"/>
  <c r="BS907" i="2"/>
  <c r="BR907" i="2"/>
  <c r="BQ907" i="2"/>
  <c r="BT907" i="2"/>
  <c r="BO907" i="2"/>
  <c r="BP907" i="2"/>
  <c r="BN907" i="2"/>
  <c r="BM907" i="2"/>
  <c r="BC907" i="2"/>
  <c r="BD907" i="2"/>
  <c r="BF907" i="2"/>
  <c r="BA907" i="2"/>
  <c r="AZ907" i="2"/>
  <c r="AY907" i="2"/>
  <c r="BB907" i="2"/>
  <c r="AW907" i="2"/>
  <c r="AX907" i="2"/>
  <c r="AV907" i="2"/>
  <c r="AU907" i="2"/>
  <c r="AM907" i="2"/>
  <c r="AN907" i="2"/>
  <c r="AQ907" i="2"/>
  <c r="AK907" i="2"/>
  <c r="AJ907" i="2"/>
  <c r="AI907" i="2"/>
  <c r="AL907" i="2"/>
  <c r="AG907" i="2"/>
  <c r="AH907" i="2"/>
  <c r="AF907" i="2"/>
  <c r="AE907" i="2"/>
  <c r="X907" i="2"/>
  <c r="W907" i="2"/>
  <c r="V907" i="2"/>
  <c r="Y907" i="2"/>
  <c r="T907" i="2"/>
  <c r="U907" i="2"/>
  <c r="S907" i="2"/>
  <c r="N907" i="2"/>
  <c r="A907" i="2"/>
  <c r="DA906" i="2"/>
  <c r="CX906" i="2"/>
  <c r="CW906" i="2"/>
  <c r="CV906" i="2"/>
  <c r="CY906" i="2"/>
  <c r="CT906" i="2"/>
  <c r="CU906" i="2"/>
  <c r="CS906" i="2"/>
  <c r="CR906" i="2"/>
  <c r="CL906" i="2"/>
  <c r="CM906" i="2"/>
  <c r="CJ906" i="2"/>
  <c r="CI906" i="2"/>
  <c r="CH906" i="2"/>
  <c r="CK906" i="2"/>
  <c r="CF906" i="2"/>
  <c r="CG906" i="2"/>
  <c r="CE906" i="2"/>
  <c r="CD906" i="2"/>
  <c r="BY906" i="2"/>
  <c r="BZ906" i="2"/>
  <c r="BW906" i="2"/>
  <c r="BU906" i="2"/>
  <c r="BV906" i="2"/>
  <c r="BS906" i="2"/>
  <c r="BR906" i="2"/>
  <c r="BQ906" i="2"/>
  <c r="BT906" i="2"/>
  <c r="BO906" i="2"/>
  <c r="BP906" i="2"/>
  <c r="BN906" i="2"/>
  <c r="BM906" i="2"/>
  <c r="BC906" i="2"/>
  <c r="BD906" i="2"/>
  <c r="BF906" i="2"/>
  <c r="BA906" i="2"/>
  <c r="AZ906" i="2"/>
  <c r="AY906" i="2"/>
  <c r="BB906" i="2"/>
  <c r="AW906" i="2"/>
  <c r="AX906" i="2"/>
  <c r="AV906" i="2"/>
  <c r="AU906" i="2"/>
  <c r="AM906" i="2"/>
  <c r="AN906" i="2"/>
  <c r="AQ906" i="2"/>
  <c r="AK906" i="2"/>
  <c r="AJ906" i="2"/>
  <c r="AI906" i="2"/>
  <c r="AL906" i="2"/>
  <c r="AG906" i="2"/>
  <c r="AH906" i="2"/>
  <c r="AF906" i="2"/>
  <c r="AE906" i="2"/>
  <c r="X906" i="2"/>
  <c r="W906" i="2"/>
  <c r="V906" i="2"/>
  <c r="Y906" i="2"/>
  <c r="T906" i="2"/>
  <c r="U906" i="2"/>
  <c r="S906" i="2"/>
  <c r="N906" i="2"/>
  <c r="A906" i="2"/>
  <c r="DA905" i="2"/>
  <c r="CX905" i="2"/>
  <c r="CW905" i="2"/>
  <c r="CV905" i="2"/>
  <c r="CY905" i="2"/>
  <c r="CT905" i="2"/>
  <c r="CU905" i="2"/>
  <c r="CS905" i="2"/>
  <c r="CR905" i="2"/>
  <c r="CL905" i="2"/>
  <c r="CM905" i="2"/>
  <c r="CJ905" i="2"/>
  <c r="CI905" i="2"/>
  <c r="CH905" i="2"/>
  <c r="CK905" i="2"/>
  <c r="CF905" i="2"/>
  <c r="CG905" i="2"/>
  <c r="CE905" i="2"/>
  <c r="CD905" i="2"/>
  <c r="BY905" i="2"/>
  <c r="BZ905" i="2"/>
  <c r="BW905" i="2"/>
  <c r="BU905" i="2"/>
  <c r="BV905" i="2"/>
  <c r="BS905" i="2"/>
  <c r="BR905" i="2"/>
  <c r="BQ905" i="2"/>
  <c r="BT905" i="2"/>
  <c r="BO905" i="2"/>
  <c r="BP905" i="2"/>
  <c r="BN905" i="2"/>
  <c r="BM905" i="2"/>
  <c r="BC905" i="2"/>
  <c r="BD905" i="2"/>
  <c r="BF905" i="2"/>
  <c r="BA905" i="2"/>
  <c r="AZ905" i="2"/>
  <c r="AY905" i="2"/>
  <c r="BB905" i="2"/>
  <c r="AW905" i="2"/>
  <c r="AX905" i="2"/>
  <c r="AV905" i="2"/>
  <c r="AU905" i="2"/>
  <c r="AM905" i="2"/>
  <c r="AN905" i="2"/>
  <c r="AQ905" i="2"/>
  <c r="AK905" i="2"/>
  <c r="AJ905" i="2"/>
  <c r="AI905" i="2"/>
  <c r="AL905" i="2"/>
  <c r="AG905" i="2"/>
  <c r="AH905" i="2"/>
  <c r="AF905" i="2"/>
  <c r="AE905" i="2"/>
  <c r="X905" i="2"/>
  <c r="W905" i="2"/>
  <c r="V905" i="2"/>
  <c r="Y905" i="2"/>
  <c r="T905" i="2"/>
  <c r="U905" i="2"/>
  <c r="S905" i="2"/>
  <c r="N905" i="2"/>
  <c r="A905" i="2"/>
  <c r="DA904" i="2"/>
  <c r="CX904" i="2"/>
  <c r="CW904" i="2"/>
  <c r="CV904" i="2"/>
  <c r="CY904" i="2"/>
  <c r="CT904" i="2"/>
  <c r="CU904" i="2"/>
  <c r="CS904" i="2"/>
  <c r="CR904" i="2"/>
  <c r="CL904" i="2"/>
  <c r="CM904" i="2"/>
  <c r="CJ904" i="2"/>
  <c r="CI904" i="2"/>
  <c r="CH904" i="2"/>
  <c r="CK904" i="2"/>
  <c r="CF904" i="2"/>
  <c r="CG904" i="2"/>
  <c r="CE904" i="2"/>
  <c r="CD904" i="2"/>
  <c r="BY904" i="2"/>
  <c r="BZ904" i="2"/>
  <c r="BW904" i="2"/>
  <c r="BU904" i="2"/>
  <c r="BV904" i="2"/>
  <c r="BS904" i="2"/>
  <c r="BR904" i="2"/>
  <c r="BQ904" i="2"/>
  <c r="BT904" i="2"/>
  <c r="BO904" i="2"/>
  <c r="BP904" i="2"/>
  <c r="BN904" i="2"/>
  <c r="BM904" i="2"/>
  <c r="BC904" i="2"/>
  <c r="BD904" i="2"/>
  <c r="BF904" i="2"/>
  <c r="BA904" i="2"/>
  <c r="AZ904" i="2"/>
  <c r="AY904" i="2"/>
  <c r="BB904" i="2"/>
  <c r="AW904" i="2"/>
  <c r="AX904" i="2"/>
  <c r="AV904" i="2"/>
  <c r="AU904" i="2"/>
  <c r="AM904" i="2"/>
  <c r="AN904" i="2"/>
  <c r="AQ904" i="2"/>
  <c r="AK904" i="2"/>
  <c r="AJ904" i="2"/>
  <c r="AI904" i="2"/>
  <c r="AL904" i="2"/>
  <c r="AG904" i="2"/>
  <c r="AH904" i="2"/>
  <c r="AF904" i="2"/>
  <c r="AE904" i="2"/>
  <c r="X904" i="2"/>
  <c r="W904" i="2"/>
  <c r="V904" i="2"/>
  <c r="Y904" i="2"/>
  <c r="T904" i="2"/>
  <c r="U904" i="2"/>
  <c r="S904" i="2"/>
  <c r="N904" i="2"/>
  <c r="A904" i="2"/>
  <c r="DA903" i="2"/>
  <c r="CV903" i="2"/>
  <c r="CY903" i="2"/>
  <c r="CX903" i="2"/>
  <c r="CW903" i="2"/>
  <c r="CT903" i="2"/>
  <c r="CU903" i="2"/>
  <c r="CS903" i="2"/>
  <c r="CR903" i="2"/>
  <c r="CL903" i="2"/>
  <c r="CM903" i="2"/>
  <c r="CJ903" i="2"/>
  <c r="CI903" i="2"/>
  <c r="CH903" i="2"/>
  <c r="CK903" i="2"/>
  <c r="CF903" i="2"/>
  <c r="CG903" i="2"/>
  <c r="CE903" i="2"/>
  <c r="CD903" i="2"/>
  <c r="BY903" i="2"/>
  <c r="BZ903" i="2"/>
  <c r="BW903" i="2"/>
  <c r="BU903" i="2"/>
  <c r="BV903" i="2"/>
  <c r="BQ903" i="2"/>
  <c r="BT903" i="2"/>
  <c r="BS903" i="2"/>
  <c r="BR903" i="2"/>
  <c r="BO903" i="2"/>
  <c r="BP903" i="2"/>
  <c r="BN903" i="2"/>
  <c r="BM903" i="2"/>
  <c r="BC903" i="2"/>
  <c r="BD903" i="2"/>
  <c r="BF903" i="2"/>
  <c r="BA903" i="2"/>
  <c r="AZ903" i="2"/>
  <c r="AY903" i="2"/>
  <c r="BB903" i="2"/>
  <c r="AW903" i="2"/>
  <c r="AX903" i="2"/>
  <c r="AV903" i="2"/>
  <c r="AU903" i="2"/>
  <c r="AM903" i="2"/>
  <c r="AN903" i="2"/>
  <c r="AQ903" i="2"/>
  <c r="AK903" i="2"/>
  <c r="AJ903" i="2"/>
  <c r="AI903" i="2"/>
  <c r="AL903" i="2"/>
  <c r="AG903" i="2"/>
  <c r="AH903" i="2"/>
  <c r="AF903" i="2"/>
  <c r="AE903" i="2"/>
  <c r="V903" i="2"/>
  <c r="Y903" i="2"/>
  <c r="X903" i="2"/>
  <c r="W903" i="2"/>
  <c r="T903" i="2"/>
  <c r="U903" i="2"/>
  <c r="S903" i="2"/>
  <c r="N903" i="2"/>
  <c r="A903" i="2"/>
  <c r="DA902" i="2"/>
  <c r="CX902" i="2"/>
  <c r="CW902" i="2"/>
  <c r="CV902" i="2"/>
  <c r="CY902" i="2"/>
  <c r="CT902" i="2"/>
  <c r="CU902" i="2"/>
  <c r="CS902" i="2"/>
  <c r="CR902" i="2"/>
  <c r="CL902" i="2"/>
  <c r="CM902" i="2"/>
  <c r="CJ902" i="2"/>
  <c r="CI902" i="2"/>
  <c r="CH902" i="2"/>
  <c r="CK902" i="2"/>
  <c r="CF902" i="2"/>
  <c r="CG902" i="2"/>
  <c r="CE902" i="2"/>
  <c r="CD902" i="2"/>
  <c r="BY902" i="2"/>
  <c r="BZ902" i="2"/>
  <c r="BW902" i="2"/>
  <c r="BU902" i="2"/>
  <c r="BV902" i="2"/>
  <c r="BS902" i="2"/>
  <c r="BR902" i="2"/>
  <c r="BQ902" i="2"/>
  <c r="BT902" i="2"/>
  <c r="BO902" i="2"/>
  <c r="BP902" i="2"/>
  <c r="BN902" i="2"/>
  <c r="BM902" i="2"/>
  <c r="BC902" i="2"/>
  <c r="BD902" i="2"/>
  <c r="BF902" i="2"/>
  <c r="AY902" i="2"/>
  <c r="BB902" i="2"/>
  <c r="BA902" i="2"/>
  <c r="AZ902" i="2"/>
  <c r="AW902" i="2"/>
  <c r="AX902" i="2"/>
  <c r="AV902" i="2"/>
  <c r="AU902" i="2"/>
  <c r="AM902" i="2"/>
  <c r="AN902" i="2"/>
  <c r="AQ902" i="2"/>
  <c r="AK902" i="2"/>
  <c r="AJ902" i="2"/>
  <c r="AI902" i="2"/>
  <c r="AL902" i="2"/>
  <c r="AG902" i="2"/>
  <c r="AH902" i="2"/>
  <c r="AF902" i="2"/>
  <c r="AE902" i="2"/>
  <c r="X902" i="2"/>
  <c r="W902" i="2"/>
  <c r="V902" i="2"/>
  <c r="Y902" i="2"/>
  <c r="T902" i="2"/>
  <c r="U902" i="2"/>
  <c r="S902" i="2"/>
  <c r="N902" i="2"/>
  <c r="A902" i="2"/>
  <c r="DA901" i="2"/>
  <c r="CV901" i="2"/>
  <c r="CY901" i="2"/>
  <c r="CX901" i="2"/>
  <c r="CW901" i="2"/>
  <c r="CT901" i="2"/>
  <c r="CU901" i="2"/>
  <c r="CS901" i="2"/>
  <c r="CR901" i="2"/>
  <c r="CL901" i="2"/>
  <c r="CM901" i="2"/>
  <c r="CJ901" i="2"/>
  <c r="CI901" i="2"/>
  <c r="CH901" i="2"/>
  <c r="CK901" i="2"/>
  <c r="CF901" i="2"/>
  <c r="CG901" i="2"/>
  <c r="CE901" i="2"/>
  <c r="CD901" i="2"/>
  <c r="BY901" i="2"/>
  <c r="BZ901" i="2"/>
  <c r="BW901" i="2"/>
  <c r="BU901" i="2"/>
  <c r="BV901" i="2"/>
  <c r="BS901" i="2"/>
  <c r="BR901" i="2"/>
  <c r="BQ901" i="2"/>
  <c r="BT901" i="2"/>
  <c r="BO901" i="2"/>
  <c r="BP901" i="2"/>
  <c r="BN901" i="2"/>
  <c r="BM901" i="2"/>
  <c r="BC901" i="2"/>
  <c r="BD901" i="2"/>
  <c r="BF901" i="2"/>
  <c r="BA901" i="2"/>
  <c r="AZ901" i="2"/>
  <c r="AY901" i="2"/>
  <c r="BB901" i="2"/>
  <c r="AW901" i="2"/>
  <c r="AX901" i="2"/>
  <c r="AV901" i="2"/>
  <c r="AU901" i="2"/>
  <c r="AM901" i="2"/>
  <c r="AN901" i="2"/>
  <c r="AQ901" i="2"/>
  <c r="AK901" i="2"/>
  <c r="AJ901" i="2"/>
  <c r="AI901" i="2"/>
  <c r="AL901" i="2"/>
  <c r="AG901" i="2"/>
  <c r="AH901" i="2"/>
  <c r="AF901" i="2"/>
  <c r="AE901" i="2"/>
  <c r="X901" i="2"/>
  <c r="W901" i="2"/>
  <c r="V901" i="2"/>
  <c r="Y901" i="2"/>
  <c r="T901" i="2"/>
  <c r="U901" i="2"/>
  <c r="S901" i="2"/>
  <c r="N901" i="2"/>
  <c r="A901" i="2"/>
  <c r="DA900" i="2"/>
  <c r="CX900" i="2"/>
  <c r="CW900" i="2"/>
  <c r="CV900" i="2"/>
  <c r="CY900" i="2"/>
  <c r="CT900" i="2"/>
  <c r="CU900" i="2"/>
  <c r="CS900" i="2"/>
  <c r="CR900" i="2"/>
  <c r="CL900" i="2"/>
  <c r="CM900" i="2"/>
  <c r="CJ900" i="2"/>
  <c r="CI900" i="2"/>
  <c r="CH900" i="2"/>
  <c r="CK900" i="2"/>
  <c r="CF900" i="2"/>
  <c r="CG900" i="2"/>
  <c r="CE900" i="2"/>
  <c r="CD900" i="2"/>
  <c r="BY900" i="2"/>
  <c r="BZ900" i="2"/>
  <c r="BW900" i="2"/>
  <c r="BU900" i="2"/>
  <c r="BV900" i="2"/>
  <c r="BS900" i="2"/>
  <c r="BR900" i="2"/>
  <c r="BQ900" i="2"/>
  <c r="BT900" i="2"/>
  <c r="BO900" i="2"/>
  <c r="BP900" i="2"/>
  <c r="BN900" i="2"/>
  <c r="BM900" i="2"/>
  <c r="BC900" i="2"/>
  <c r="BD900" i="2"/>
  <c r="BF900" i="2"/>
  <c r="BA900" i="2"/>
  <c r="AZ900" i="2"/>
  <c r="AY900" i="2"/>
  <c r="BB900" i="2"/>
  <c r="AW900" i="2"/>
  <c r="AX900" i="2"/>
  <c r="AV900" i="2"/>
  <c r="AU900" i="2"/>
  <c r="AM900" i="2"/>
  <c r="AN900" i="2"/>
  <c r="AQ900" i="2"/>
  <c r="AK900" i="2"/>
  <c r="AJ900" i="2"/>
  <c r="AI900" i="2"/>
  <c r="AL900" i="2"/>
  <c r="AG900" i="2"/>
  <c r="AH900" i="2"/>
  <c r="AF900" i="2"/>
  <c r="AE900" i="2"/>
  <c r="X900" i="2"/>
  <c r="W900" i="2"/>
  <c r="V900" i="2"/>
  <c r="Y900" i="2"/>
  <c r="T900" i="2"/>
  <c r="U900" i="2"/>
  <c r="S900" i="2"/>
  <c r="N900" i="2"/>
  <c r="A900" i="2"/>
  <c r="DA899" i="2"/>
  <c r="CX899" i="2"/>
  <c r="CW899" i="2"/>
  <c r="CV899" i="2"/>
  <c r="CY899" i="2"/>
  <c r="CT899" i="2"/>
  <c r="CU899" i="2"/>
  <c r="CS899" i="2"/>
  <c r="CR899" i="2"/>
  <c r="CL899" i="2"/>
  <c r="CM899" i="2"/>
  <c r="CJ899" i="2"/>
  <c r="CI899" i="2"/>
  <c r="CH899" i="2"/>
  <c r="CK899" i="2"/>
  <c r="CF899" i="2"/>
  <c r="CG899" i="2"/>
  <c r="CE899" i="2"/>
  <c r="CD899" i="2"/>
  <c r="BY899" i="2"/>
  <c r="BZ899" i="2"/>
  <c r="BW899" i="2"/>
  <c r="BU899" i="2"/>
  <c r="BV899" i="2"/>
  <c r="BQ899" i="2"/>
  <c r="BT899" i="2"/>
  <c r="BS899" i="2"/>
  <c r="BR899" i="2"/>
  <c r="BO899" i="2"/>
  <c r="BP899" i="2"/>
  <c r="BN899" i="2"/>
  <c r="BM899" i="2"/>
  <c r="BC899" i="2"/>
  <c r="BD899" i="2"/>
  <c r="BF899" i="2"/>
  <c r="AY899" i="2"/>
  <c r="BB899" i="2"/>
  <c r="BA899" i="2"/>
  <c r="AZ899" i="2"/>
  <c r="AW899" i="2"/>
  <c r="AX899" i="2"/>
  <c r="AV899" i="2"/>
  <c r="AU899" i="2"/>
  <c r="AM899" i="2"/>
  <c r="AN899" i="2"/>
  <c r="AQ899" i="2"/>
  <c r="AK899" i="2"/>
  <c r="AJ899" i="2"/>
  <c r="AI899" i="2"/>
  <c r="AL899" i="2"/>
  <c r="AG899" i="2"/>
  <c r="AH899" i="2"/>
  <c r="AF899" i="2"/>
  <c r="AE899" i="2"/>
  <c r="X899" i="2"/>
  <c r="W899" i="2"/>
  <c r="V899" i="2"/>
  <c r="Y899" i="2"/>
  <c r="T899" i="2"/>
  <c r="U899" i="2"/>
  <c r="S899" i="2"/>
  <c r="N899" i="2"/>
  <c r="A899" i="2"/>
  <c r="DA898" i="2"/>
  <c r="CX898" i="2"/>
  <c r="CW898" i="2"/>
  <c r="CV898" i="2"/>
  <c r="CY898" i="2"/>
  <c r="CT898" i="2"/>
  <c r="CU898" i="2"/>
  <c r="CS898" i="2"/>
  <c r="CR898" i="2"/>
  <c r="CL898" i="2"/>
  <c r="CM898" i="2"/>
  <c r="CJ898" i="2"/>
  <c r="CI898" i="2"/>
  <c r="CH898" i="2"/>
  <c r="CK898" i="2"/>
  <c r="CF898" i="2"/>
  <c r="CG898" i="2"/>
  <c r="CE898" i="2"/>
  <c r="CD898" i="2"/>
  <c r="BY898" i="2"/>
  <c r="BZ898" i="2"/>
  <c r="BW898" i="2"/>
  <c r="BU898" i="2"/>
  <c r="BV898" i="2"/>
  <c r="BQ898" i="2"/>
  <c r="BT898" i="2"/>
  <c r="BS898" i="2"/>
  <c r="BR898" i="2"/>
  <c r="BO898" i="2"/>
  <c r="BP898" i="2"/>
  <c r="BN898" i="2"/>
  <c r="BM898" i="2"/>
  <c r="BC898" i="2"/>
  <c r="BD898" i="2"/>
  <c r="BF898" i="2"/>
  <c r="BA898" i="2"/>
  <c r="AZ898" i="2"/>
  <c r="AY898" i="2"/>
  <c r="BB898" i="2"/>
  <c r="AW898" i="2"/>
  <c r="AX898" i="2"/>
  <c r="AV898" i="2"/>
  <c r="AU898" i="2"/>
  <c r="AM898" i="2"/>
  <c r="AN898" i="2"/>
  <c r="AQ898" i="2"/>
  <c r="AK898" i="2"/>
  <c r="AJ898" i="2"/>
  <c r="AI898" i="2"/>
  <c r="AL898" i="2"/>
  <c r="AG898" i="2"/>
  <c r="AH898" i="2"/>
  <c r="AF898" i="2"/>
  <c r="AE898" i="2"/>
  <c r="X898" i="2"/>
  <c r="W898" i="2"/>
  <c r="V898" i="2"/>
  <c r="Y898" i="2"/>
  <c r="T898" i="2"/>
  <c r="U898" i="2"/>
  <c r="S898" i="2"/>
  <c r="N898" i="2"/>
  <c r="A898" i="2"/>
  <c r="DA897" i="2"/>
  <c r="CX897" i="2"/>
  <c r="CW897" i="2"/>
  <c r="CV897" i="2"/>
  <c r="CY897" i="2"/>
  <c r="CT897" i="2"/>
  <c r="CU897" i="2"/>
  <c r="CS897" i="2"/>
  <c r="CR897" i="2"/>
  <c r="CL897" i="2"/>
  <c r="CM897" i="2"/>
  <c r="CJ897" i="2"/>
  <c r="CI897" i="2"/>
  <c r="CH897" i="2"/>
  <c r="CK897" i="2"/>
  <c r="CF897" i="2"/>
  <c r="CG897" i="2"/>
  <c r="CE897" i="2"/>
  <c r="CD897" i="2"/>
  <c r="BY897" i="2"/>
  <c r="BZ897" i="2"/>
  <c r="BW897" i="2"/>
  <c r="BU897" i="2"/>
  <c r="BV897" i="2"/>
  <c r="BS897" i="2"/>
  <c r="BR897" i="2"/>
  <c r="BQ897" i="2"/>
  <c r="BT897" i="2"/>
  <c r="BO897" i="2"/>
  <c r="BP897" i="2"/>
  <c r="BN897" i="2"/>
  <c r="BM897" i="2"/>
  <c r="BC897" i="2"/>
  <c r="BD897" i="2"/>
  <c r="BF897" i="2"/>
  <c r="BA897" i="2"/>
  <c r="AZ897" i="2"/>
  <c r="AY897" i="2"/>
  <c r="BB897" i="2"/>
  <c r="AW897" i="2"/>
  <c r="AX897" i="2"/>
  <c r="AV897" i="2"/>
  <c r="AU897" i="2"/>
  <c r="AM897" i="2"/>
  <c r="AN897" i="2"/>
  <c r="AQ897" i="2"/>
  <c r="AK897" i="2"/>
  <c r="AJ897" i="2"/>
  <c r="AI897" i="2"/>
  <c r="AL897" i="2"/>
  <c r="AG897" i="2"/>
  <c r="AH897" i="2"/>
  <c r="AF897" i="2"/>
  <c r="AE897" i="2"/>
  <c r="X897" i="2"/>
  <c r="W897" i="2"/>
  <c r="V897" i="2"/>
  <c r="Y897" i="2"/>
  <c r="T897" i="2"/>
  <c r="U897" i="2"/>
  <c r="S897" i="2"/>
  <c r="N897" i="2"/>
  <c r="A897" i="2"/>
  <c r="DA896" i="2"/>
  <c r="CX896" i="2"/>
  <c r="CW896" i="2"/>
  <c r="CV896" i="2"/>
  <c r="CY896" i="2"/>
  <c r="CT896" i="2"/>
  <c r="CU896" i="2"/>
  <c r="CS896" i="2"/>
  <c r="CR896" i="2"/>
  <c r="CL896" i="2"/>
  <c r="CM896" i="2"/>
  <c r="CJ896" i="2"/>
  <c r="CI896" i="2"/>
  <c r="CH896" i="2"/>
  <c r="CK896" i="2"/>
  <c r="CF896" i="2"/>
  <c r="CG896" i="2"/>
  <c r="CE896" i="2"/>
  <c r="CD896" i="2"/>
  <c r="BY896" i="2"/>
  <c r="BZ896" i="2"/>
  <c r="BW896" i="2"/>
  <c r="BU896" i="2"/>
  <c r="BV896" i="2"/>
  <c r="BS896" i="2"/>
  <c r="BR896" i="2"/>
  <c r="BQ896" i="2"/>
  <c r="BT896" i="2"/>
  <c r="BO896" i="2"/>
  <c r="BP896" i="2"/>
  <c r="BN896" i="2"/>
  <c r="BM896" i="2"/>
  <c r="BC896" i="2"/>
  <c r="BD896" i="2"/>
  <c r="BF896" i="2"/>
  <c r="BA896" i="2"/>
  <c r="AZ896" i="2"/>
  <c r="AY896" i="2"/>
  <c r="BB896" i="2"/>
  <c r="AW896" i="2"/>
  <c r="AX896" i="2"/>
  <c r="AV896" i="2"/>
  <c r="AU896" i="2"/>
  <c r="AM896" i="2"/>
  <c r="AN896" i="2"/>
  <c r="AQ896" i="2"/>
  <c r="AK896" i="2"/>
  <c r="AJ896" i="2"/>
  <c r="AI896" i="2"/>
  <c r="AL896" i="2"/>
  <c r="AG896" i="2"/>
  <c r="AH896" i="2"/>
  <c r="AF896" i="2"/>
  <c r="AE896" i="2"/>
  <c r="X896" i="2"/>
  <c r="W896" i="2"/>
  <c r="V896" i="2"/>
  <c r="Y896" i="2"/>
  <c r="T896" i="2"/>
  <c r="U896" i="2"/>
  <c r="S896" i="2"/>
  <c r="N896" i="2"/>
  <c r="A896" i="2"/>
  <c r="DA895" i="2"/>
  <c r="CX895" i="2"/>
  <c r="CW895" i="2"/>
  <c r="CV895" i="2"/>
  <c r="CY895" i="2"/>
  <c r="CT895" i="2"/>
  <c r="CU895" i="2"/>
  <c r="CS895" i="2"/>
  <c r="CR895" i="2"/>
  <c r="CL895" i="2"/>
  <c r="CM895" i="2"/>
  <c r="CJ895" i="2"/>
  <c r="CI895" i="2"/>
  <c r="CH895" i="2"/>
  <c r="CK895" i="2"/>
  <c r="CF895" i="2"/>
  <c r="CG895" i="2"/>
  <c r="CE895" i="2"/>
  <c r="CD895" i="2"/>
  <c r="BY895" i="2"/>
  <c r="BZ895" i="2"/>
  <c r="BW895" i="2"/>
  <c r="BU895" i="2"/>
  <c r="BV895" i="2"/>
  <c r="BQ895" i="2"/>
  <c r="BT895" i="2"/>
  <c r="BS895" i="2"/>
  <c r="BR895" i="2"/>
  <c r="BO895" i="2"/>
  <c r="BP895" i="2"/>
  <c r="BN895" i="2"/>
  <c r="BM895" i="2"/>
  <c r="BC895" i="2"/>
  <c r="BD895" i="2"/>
  <c r="BF895" i="2"/>
  <c r="AY895" i="2"/>
  <c r="BB895" i="2"/>
  <c r="BA895" i="2"/>
  <c r="AZ895" i="2"/>
  <c r="AW895" i="2"/>
  <c r="AX895" i="2"/>
  <c r="AV895" i="2"/>
  <c r="AU895" i="2"/>
  <c r="AM895" i="2"/>
  <c r="AN895" i="2"/>
  <c r="AQ895" i="2"/>
  <c r="AK895" i="2"/>
  <c r="AJ895" i="2"/>
  <c r="AI895" i="2"/>
  <c r="AL895" i="2"/>
  <c r="AG895" i="2"/>
  <c r="AH895" i="2"/>
  <c r="AF895" i="2"/>
  <c r="AE895" i="2"/>
  <c r="X895" i="2"/>
  <c r="W895" i="2"/>
  <c r="V895" i="2"/>
  <c r="Y895" i="2"/>
  <c r="T895" i="2"/>
  <c r="U895" i="2"/>
  <c r="S895" i="2"/>
  <c r="N895" i="2"/>
  <c r="A895" i="2"/>
  <c r="DA894" i="2"/>
  <c r="CX894" i="2"/>
  <c r="CW894" i="2"/>
  <c r="CV894" i="2"/>
  <c r="CY894" i="2"/>
  <c r="CT894" i="2"/>
  <c r="CU894" i="2"/>
  <c r="CS894" i="2"/>
  <c r="CR894" i="2"/>
  <c r="CL894" i="2"/>
  <c r="CM894" i="2"/>
  <c r="CJ894" i="2"/>
  <c r="CI894" i="2"/>
  <c r="CH894" i="2"/>
  <c r="CK894" i="2"/>
  <c r="CF894" i="2"/>
  <c r="CG894" i="2"/>
  <c r="CE894" i="2"/>
  <c r="CD894" i="2"/>
  <c r="BY894" i="2"/>
  <c r="BZ894" i="2"/>
  <c r="BW894" i="2"/>
  <c r="BU894" i="2"/>
  <c r="BV894" i="2"/>
  <c r="BS894" i="2"/>
  <c r="BR894" i="2"/>
  <c r="BQ894" i="2"/>
  <c r="BT894" i="2"/>
  <c r="BO894" i="2"/>
  <c r="BP894" i="2"/>
  <c r="BN894" i="2"/>
  <c r="BM894" i="2"/>
  <c r="BC894" i="2"/>
  <c r="BD894" i="2"/>
  <c r="BF894" i="2"/>
  <c r="BA894" i="2"/>
  <c r="AZ894" i="2"/>
  <c r="AY894" i="2"/>
  <c r="BB894" i="2"/>
  <c r="AW894" i="2"/>
  <c r="AX894" i="2"/>
  <c r="AV894" i="2"/>
  <c r="AU894" i="2"/>
  <c r="AM894" i="2"/>
  <c r="AN894" i="2"/>
  <c r="AQ894" i="2"/>
  <c r="AK894" i="2"/>
  <c r="AJ894" i="2"/>
  <c r="AI894" i="2"/>
  <c r="AL894" i="2"/>
  <c r="AG894" i="2"/>
  <c r="AH894" i="2"/>
  <c r="AF894" i="2"/>
  <c r="AE894" i="2"/>
  <c r="V894" i="2"/>
  <c r="Y894" i="2"/>
  <c r="X894" i="2"/>
  <c r="W894" i="2"/>
  <c r="T894" i="2"/>
  <c r="U894" i="2"/>
  <c r="S894" i="2"/>
  <c r="N894" i="2"/>
  <c r="A894" i="2"/>
  <c r="DA893" i="2"/>
  <c r="CX893" i="2"/>
  <c r="CW893" i="2"/>
  <c r="CV893" i="2"/>
  <c r="CY893" i="2"/>
  <c r="CT893" i="2"/>
  <c r="CU893" i="2"/>
  <c r="CS893" i="2"/>
  <c r="CR893" i="2"/>
  <c r="CL893" i="2"/>
  <c r="CM893" i="2"/>
  <c r="CJ893" i="2"/>
  <c r="CI893" i="2"/>
  <c r="CH893" i="2"/>
  <c r="CK893" i="2"/>
  <c r="CF893" i="2"/>
  <c r="CG893" i="2"/>
  <c r="CE893" i="2"/>
  <c r="CD893" i="2"/>
  <c r="BY893" i="2"/>
  <c r="BZ893" i="2"/>
  <c r="BW893" i="2"/>
  <c r="BU893" i="2"/>
  <c r="BV893" i="2"/>
  <c r="BS893" i="2"/>
  <c r="BR893" i="2"/>
  <c r="BQ893" i="2"/>
  <c r="BT893" i="2"/>
  <c r="BO893" i="2"/>
  <c r="BP893" i="2"/>
  <c r="BN893" i="2"/>
  <c r="BM893" i="2"/>
  <c r="BC893" i="2"/>
  <c r="BD893" i="2"/>
  <c r="BF893" i="2"/>
  <c r="BA893" i="2"/>
  <c r="AZ893" i="2"/>
  <c r="AY893" i="2"/>
  <c r="BB893" i="2"/>
  <c r="AW893" i="2"/>
  <c r="AX893" i="2"/>
  <c r="AV893" i="2"/>
  <c r="AU893" i="2"/>
  <c r="AM893" i="2"/>
  <c r="AN893" i="2"/>
  <c r="AQ893" i="2"/>
  <c r="AI893" i="2"/>
  <c r="AL893" i="2"/>
  <c r="AK893" i="2"/>
  <c r="AJ893" i="2"/>
  <c r="AG893" i="2"/>
  <c r="AH893" i="2"/>
  <c r="AF893" i="2"/>
  <c r="AE893" i="2"/>
  <c r="X893" i="2"/>
  <c r="W893" i="2"/>
  <c r="V893" i="2"/>
  <c r="Y893" i="2"/>
  <c r="T893" i="2"/>
  <c r="U893" i="2"/>
  <c r="S893" i="2"/>
  <c r="N893" i="2"/>
  <c r="A893" i="2"/>
  <c r="DA892" i="2"/>
  <c r="CX892" i="2"/>
  <c r="CW892" i="2"/>
  <c r="CV892" i="2"/>
  <c r="CY892" i="2"/>
  <c r="CT892" i="2"/>
  <c r="CU892" i="2"/>
  <c r="CS892" i="2"/>
  <c r="CR892" i="2"/>
  <c r="CL892" i="2"/>
  <c r="CM892" i="2"/>
  <c r="CJ892" i="2"/>
  <c r="CI892" i="2"/>
  <c r="CH892" i="2"/>
  <c r="CK892" i="2"/>
  <c r="CF892" i="2"/>
  <c r="CG892" i="2"/>
  <c r="CE892" i="2"/>
  <c r="CD892" i="2"/>
  <c r="BY892" i="2"/>
  <c r="BZ892" i="2"/>
  <c r="BW892" i="2"/>
  <c r="BU892" i="2"/>
  <c r="BV892" i="2"/>
  <c r="BS892" i="2"/>
  <c r="BR892" i="2"/>
  <c r="BQ892" i="2"/>
  <c r="BT892" i="2"/>
  <c r="BO892" i="2"/>
  <c r="BP892" i="2"/>
  <c r="BN892" i="2"/>
  <c r="BM892" i="2"/>
  <c r="BC892" i="2"/>
  <c r="BD892" i="2"/>
  <c r="BF892" i="2"/>
  <c r="BA892" i="2"/>
  <c r="AZ892" i="2"/>
  <c r="AY892" i="2"/>
  <c r="BB892" i="2"/>
  <c r="AW892" i="2"/>
  <c r="AX892" i="2"/>
  <c r="AV892" i="2"/>
  <c r="AU892" i="2"/>
  <c r="AM892" i="2"/>
  <c r="AN892" i="2"/>
  <c r="AQ892" i="2"/>
  <c r="AK892" i="2"/>
  <c r="AJ892" i="2"/>
  <c r="AI892" i="2"/>
  <c r="AL892" i="2"/>
  <c r="AG892" i="2"/>
  <c r="AH892" i="2"/>
  <c r="AF892" i="2"/>
  <c r="AE892" i="2"/>
  <c r="X892" i="2"/>
  <c r="W892" i="2"/>
  <c r="V892" i="2"/>
  <c r="Y892" i="2"/>
  <c r="T892" i="2"/>
  <c r="U892" i="2"/>
  <c r="S892" i="2"/>
  <c r="N892" i="2"/>
  <c r="A892" i="2"/>
  <c r="DA891" i="2"/>
  <c r="CX891" i="2"/>
  <c r="CW891" i="2"/>
  <c r="CV891" i="2"/>
  <c r="CY891" i="2"/>
  <c r="CT891" i="2"/>
  <c r="CU891" i="2"/>
  <c r="CS891" i="2"/>
  <c r="CR891" i="2"/>
  <c r="CL891" i="2"/>
  <c r="CM891" i="2"/>
  <c r="CJ891" i="2"/>
  <c r="CI891" i="2"/>
  <c r="CH891" i="2"/>
  <c r="CK891" i="2"/>
  <c r="CF891" i="2"/>
  <c r="CG891" i="2"/>
  <c r="CE891" i="2"/>
  <c r="CD891" i="2"/>
  <c r="BY891" i="2"/>
  <c r="BZ891" i="2"/>
  <c r="BW891" i="2"/>
  <c r="BU891" i="2"/>
  <c r="BV891" i="2"/>
  <c r="BS891" i="2"/>
  <c r="BR891" i="2"/>
  <c r="BQ891" i="2"/>
  <c r="BT891" i="2"/>
  <c r="BO891" i="2"/>
  <c r="BP891" i="2"/>
  <c r="BN891" i="2"/>
  <c r="BM891" i="2"/>
  <c r="BC891" i="2"/>
  <c r="BD891" i="2"/>
  <c r="BF891" i="2"/>
  <c r="AY891" i="2"/>
  <c r="BB891" i="2"/>
  <c r="BA891" i="2"/>
  <c r="AZ891" i="2"/>
  <c r="AW891" i="2"/>
  <c r="AX891" i="2"/>
  <c r="AV891" i="2"/>
  <c r="AU891" i="2"/>
  <c r="AM891" i="2"/>
  <c r="AN891" i="2"/>
  <c r="AQ891" i="2"/>
  <c r="AK891" i="2"/>
  <c r="AJ891" i="2"/>
  <c r="AI891" i="2"/>
  <c r="AL891" i="2"/>
  <c r="AG891" i="2"/>
  <c r="AH891" i="2"/>
  <c r="AF891" i="2"/>
  <c r="AE891" i="2"/>
  <c r="X891" i="2"/>
  <c r="W891" i="2"/>
  <c r="V891" i="2"/>
  <c r="Y891" i="2"/>
  <c r="T891" i="2"/>
  <c r="U891" i="2"/>
  <c r="S891" i="2"/>
  <c r="N891" i="2"/>
  <c r="A891" i="2"/>
  <c r="DA890" i="2"/>
  <c r="CX890" i="2"/>
  <c r="CW890" i="2"/>
  <c r="CV890" i="2"/>
  <c r="CY890" i="2"/>
  <c r="CT890" i="2"/>
  <c r="CU890" i="2"/>
  <c r="CS890" i="2"/>
  <c r="CR890" i="2"/>
  <c r="CL890" i="2"/>
  <c r="CM890" i="2"/>
  <c r="CJ890" i="2"/>
  <c r="CI890" i="2"/>
  <c r="CH890" i="2"/>
  <c r="CK890" i="2"/>
  <c r="CF890" i="2"/>
  <c r="CG890" i="2"/>
  <c r="CE890" i="2"/>
  <c r="CD890" i="2"/>
  <c r="BY890" i="2"/>
  <c r="BZ890" i="2"/>
  <c r="BW890" i="2"/>
  <c r="BU890" i="2"/>
  <c r="BV890" i="2"/>
  <c r="BQ890" i="2"/>
  <c r="BT890" i="2"/>
  <c r="BS890" i="2"/>
  <c r="BR890" i="2"/>
  <c r="BO890" i="2"/>
  <c r="BP890" i="2"/>
  <c r="BN890" i="2"/>
  <c r="BM890" i="2"/>
  <c r="BC890" i="2"/>
  <c r="BD890" i="2"/>
  <c r="BF890" i="2"/>
  <c r="BA890" i="2"/>
  <c r="AZ890" i="2"/>
  <c r="AY890" i="2"/>
  <c r="BB890" i="2"/>
  <c r="AW890" i="2"/>
  <c r="AX890" i="2"/>
  <c r="AV890" i="2"/>
  <c r="AU890" i="2"/>
  <c r="AM890" i="2"/>
  <c r="AN890" i="2"/>
  <c r="AQ890" i="2"/>
  <c r="AK890" i="2"/>
  <c r="AJ890" i="2"/>
  <c r="AI890" i="2"/>
  <c r="AL890" i="2"/>
  <c r="AG890" i="2"/>
  <c r="AH890" i="2"/>
  <c r="AF890" i="2"/>
  <c r="AE890" i="2"/>
  <c r="X890" i="2"/>
  <c r="W890" i="2"/>
  <c r="V890" i="2"/>
  <c r="Y890" i="2"/>
  <c r="T890" i="2"/>
  <c r="U890" i="2"/>
  <c r="S890" i="2"/>
  <c r="N890" i="2"/>
  <c r="A890" i="2"/>
  <c r="DA889" i="2"/>
  <c r="CX889" i="2"/>
  <c r="CW889" i="2"/>
  <c r="CV889" i="2"/>
  <c r="CY889" i="2"/>
  <c r="CT889" i="2"/>
  <c r="CU889" i="2"/>
  <c r="CS889" i="2"/>
  <c r="CR889" i="2"/>
  <c r="CL889" i="2"/>
  <c r="CM889" i="2"/>
  <c r="CJ889" i="2"/>
  <c r="CI889" i="2"/>
  <c r="CH889" i="2"/>
  <c r="CK889" i="2"/>
  <c r="CF889" i="2"/>
  <c r="CG889" i="2"/>
  <c r="CE889" i="2"/>
  <c r="CD889" i="2"/>
  <c r="BY889" i="2"/>
  <c r="BZ889" i="2"/>
  <c r="BW889" i="2"/>
  <c r="BU889" i="2"/>
  <c r="BV889" i="2"/>
  <c r="BS889" i="2"/>
  <c r="BR889" i="2"/>
  <c r="BQ889" i="2"/>
  <c r="BT889" i="2"/>
  <c r="BO889" i="2"/>
  <c r="BP889" i="2"/>
  <c r="BN889" i="2"/>
  <c r="BM889" i="2"/>
  <c r="BC889" i="2"/>
  <c r="BD889" i="2"/>
  <c r="BF889" i="2"/>
  <c r="BA889" i="2"/>
  <c r="AZ889" i="2"/>
  <c r="AY889" i="2"/>
  <c r="BB889" i="2"/>
  <c r="AW889" i="2"/>
  <c r="AX889" i="2"/>
  <c r="AV889" i="2"/>
  <c r="AU889" i="2"/>
  <c r="AM889" i="2"/>
  <c r="AN889" i="2"/>
  <c r="AQ889" i="2"/>
  <c r="AK889" i="2"/>
  <c r="AJ889" i="2"/>
  <c r="AI889" i="2"/>
  <c r="AL889" i="2"/>
  <c r="AG889" i="2"/>
  <c r="AH889" i="2"/>
  <c r="AF889" i="2"/>
  <c r="AE889" i="2"/>
  <c r="X889" i="2"/>
  <c r="W889" i="2"/>
  <c r="V889" i="2"/>
  <c r="Y889" i="2"/>
  <c r="T889" i="2"/>
  <c r="U889" i="2"/>
  <c r="S889" i="2"/>
  <c r="N889" i="2"/>
  <c r="A889" i="2"/>
  <c r="DA888" i="2"/>
  <c r="CX888" i="2"/>
  <c r="CW888" i="2"/>
  <c r="CV888" i="2"/>
  <c r="CY888" i="2"/>
  <c r="CT888" i="2"/>
  <c r="CU888" i="2"/>
  <c r="CS888" i="2"/>
  <c r="CR888" i="2"/>
  <c r="CL888" i="2"/>
  <c r="CM888" i="2"/>
  <c r="CJ888" i="2"/>
  <c r="CI888" i="2"/>
  <c r="CH888" i="2"/>
  <c r="CK888" i="2"/>
  <c r="CF888" i="2"/>
  <c r="CG888" i="2"/>
  <c r="CE888" i="2"/>
  <c r="CD888" i="2"/>
  <c r="BY888" i="2"/>
  <c r="BZ888" i="2"/>
  <c r="BW888" i="2"/>
  <c r="BU888" i="2"/>
  <c r="BV888" i="2"/>
  <c r="BS888" i="2"/>
  <c r="BR888" i="2"/>
  <c r="BQ888" i="2"/>
  <c r="BT888" i="2"/>
  <c r="BO888" i="2"/>
  <c r="BP888" i="2"/>
  <c r="BN888" i="2"/>
  <c r="BM888" i="2"/>
  <c r="BC888" i="2"/>
  <c r="BD888" i="2"/>
  <c r="BF888" i="2"/>
  <c r="BA888" i="2"/>
  <c r="AZ888" i="2"/>
  <c r="AY888" i="2"/>
  <c r="BB888" i="2"/>
  <c r="AW888" i="2"/>
  <c r="AX888" i="2"/>
  <c r="AV888" i="2"/>
  <c r="AU888" i="2"/>
  <c r="AM888" i="2"/>
  <c r="AN888" i="2"/>
  <c r="AQ888" i="2"/>
  <c r="AK888" i="2"/>
  <c r="AJ888" i="2"/>
  <c r="AI888" i="2"/>
  <c r="AL888" i="2"/>
  <c r="AG888" i="2"/>
  <c r="AH888" i="2"/>
  <c r="AF888" i="2"/>
  <c r="AE888" i="2"/>
  <c r="X888" i="2"/>
  <c r="W888" i="2"/>
  <c r="V888" i="2"/>
  <c r="Y888" i="2"/>
  <c r="T888" i="2"/>
  <c r="U888" i="2"/>
  <c r="S888" i="2"/>
  <c r="N888" i="2"/>
  <c r="A888" i="2"/>
  <c r="DA887" i="2"/>
  <c r="CX887" i="2"/>
  <c r="CW887" i="2"/>
  <c r="CV887" i="2"/>
  <c r="CY887" i="2"/>
  <c r="CT887" i="2"/>
  <c r="CU887" i="2"/>
  <c r="CS887" i="2"/>
  <c r="CR887" i="2"/>
  <c r="CL887" i="2"/>
  <c r="CM887" i="2"/>
  <c r="CJ887" i="2"/>
  <c r="CI887" i="2"/>
  <c r="CH887" i="2"/>
  <c r="CK887" i="2"/>
  <c r="CF887" i="2"/>
  <c r="CG887" i="2"/>
  <c r="CE887" i="2"/>
  <c r="CD887" i="2"/>
  <c r="BY887" i="2"/>
  <c r="BZ887" i="2"/>
  <c r="BW887" i="2"/>
  <c r="BU887" i="2"/>
  <c r="BV887" i="2"/>
  <c r="BS887" i="2"/>
  <c r="BR887" i="2"/>
  <c r="BQ887" i="2"/>
  <c r="BT887" i="2"/>
  <c r="BO887" i="2"/>
  <c r="BP887" i="2"/>
  <c r="BN887" i="2"/>
  <c r="BM887" i="2"/>
  <c r="BC887" i="2"/>
  <c r="BD887" i="2"/>
  <c r="BF887" i="2"/>
  <c r="BA887" i="2"/>
  <c r="AZ887" i="2"/>
  <c r="AY887" i="2"/>
  <c r="BB887" i="2"/>
  <c r="AW887" i="2"/>
  <c r="AX887" i="2"/>
  <c r="AV887" i="2"/>
  <c r="AU887" i="2"/>
  <c r="AM887" i="2"/>
  <c r="AN887" i="2"/>
  <c r="AQ887" i="2"/>
  <c r="AK887" i="2"/>
  <c r="AJ887" i="2"/>
  <c r="AI887" i="2"/>
  <c r="AL887" i="2"/>
  <c r="AG887" i="2"/>
  <c r="AH887" i="2"/>
  <c r="AF887" i="2"/>
  <c r="AE887" i="2"/>
  <c r="X887" i="2"/>
  <c r="W887" i="2"/>
  <c r="V887" i="2"/>
  <c r="Y887" i="2"/>
  <c r="T887" i="2"/>
  <c r="U887" i="2"/>
  <c r="S887" i="2"/>
  <c r="N887" i="2"/>
  <c r="A887" i="2"/>
  <c r="DA886" i="2"/>
  <c r="CX886" i="2"/>
  <c r="CW886" i="2"/>
  <c r="CV886" i="2"/>
  <c r="CY886" i="2"/>
  <c r="CT886" i="2"/>
  <c r="CU886" i="2"/>
  <c r="CS886" i="2"/>
  <c r="CR886" i="2"/>
  <c r="CL886" i="2"/>
  <c r="CM886" i="2"/>
  <c r="CJ886" i="2"/>
  <c r="CI886" i="2"/>
  <c r="CH886" i="2"/>
  <c r="CK886" i="2"/>
  <c r="CF886" i="2"/>
  <c r="CG886" i="2"/>
  <c r="CE886" i="2"/>
  <c r="CD886" i="2"/>
  <c r="BY886" i="2"/>
  <c r="BZ886" i="2"/>
  <c r="BW886" i="2"/>
  <c r="BU886" i="2"/>
  <c r="BV886" i="2"/>
  <c r="BS886" i="2"/>
  <c r="BR886" i="2"/>
  <c r="BQ886" i="2"/>
  <c r="BT886" i="2"/>
  <c r="BO886" i="2"/>
  <c r="BP886" i="2"/>
  <c r="BN886" i="2"/>
  <c r="BM886" i="2"/>
  <c r="BC886" i="2"/>
  <c r="BD886" i="2"/>
  <c r="BF886" i="2"/>
  <c r="BA886" i="2"/>
  <c r="AZ886" i="2"/>
  <c r="AY886" i="2"/>
  <c r="BB886" i="2"/>
  <c r="AW886" i="2"/>
  <c r="AX886" i="2"/>
  <c r="AV886" i="2"/>
  <c r="AU886" i="2"/>
  <c r="AM886" i="2"/>
  <c r="AN886" i="2"/>
  <c r="AQ886" i="2"/>
  <c r="AK886" i="2"/>
  <c r="AJ886" i="2"/>
  <c r="AI886" i="2"/>
  <c r="AL886" i="2"/>
  <c r="AG886" i="2"/>
  <c r="AH886" i="2"/>
  <c r="AF886" i="2"/>
  <c r="AE886" i="2"/>
  <c r="V886" i="2"/>
  <c r="Y886" i="2"/>
  <c r="X886" i="2"/>
  <c r="W886" i="2"/>
  <c r="T886" i="2"/>
  <c r="U886" i="2"/>
  <c r="S886" i="2"/>
  <c r="N886" i="2"/>
  <c r="A886" i="2"/>
  <c r="DA885" i="2"/>
  <c r="CX885" i="2"/>
  <c r="CW885" i="2"/>
  <c r="CV885" i="2"/>
  <c r="CY885" i="2"/>
  <c r="CT885" i="2"/>
  <c r="CU885" i="2"/>
  <c r="CS885" i="2"/>
  <c r="CR885" i="2"/>
  <c r="CL885" i="2"/>
  <c r="CM885" i="2"/>
  <c r="CJ885" i="2"/>
  <c r="CI885" i="2"/>
  <c r="CH885" i="2"/>
  <c r="CK885" i="2"/>
  <c r="CF885" i="2"/>
  <c r="CG885" i="2"/>
  <c r="CE885" i="2"/>
  <c r="CD885" i="2"/>
  <c r="BY885" i="2"/>
  <c r="BZ885" i="2"/>
  <c r="BW885" i="2"/>
  <c r="BU885" i="2"/>
  <c r="BV885" i="2"/>
  <c r="BS885" i="2"/>
  <c r="BR885" i="2"/>
  <c r="BQ885" i="2"/>
  <c r="BT885" i="2"/>
  <c r="BO885" i="2"/>
  <c r="BP885" i="2"/>
  <c r="BN885" i="2"/>
  <c r="BM885" i="2"/>
  <c r="BC885" i="2"/>
  <c r="BD885" i="2"/>
  <c r="BF885" i="2"/>
  <c r="AY885" i="2"/>
  <c r="BB885" i="2"/>
  <c r="BA885" i="2"/>
  <c r="AZ885" i="2"/>
  <c r="AW885" i="2"/>
  <c r="AX885" i="2"/>
  <c r="AV885" i="2"/>
  <c r="AU885" i="2"/>
  <c r="AM885" i="2"/>
  <c r="AN885" i="2"/>
  <c r="AQ885" i="2"/>
  <c r="AK885" i="2"/>
  <c r="AJ885" i="2"/>
  <c r="AI885" i="2"/>
  <c r="AL885" i="2"/>
  <c r="AG885" i="2"/>
  <c r="AH885" i="2"/>
  <c r="AF885" i="2"/>
  <c r="AE885" i="2"/>
  <c r="V885" i="2"/>
  <c r="Y885" i="2"/>
  <c r="X885" i="2"/>
  <c r="W885" i="2"/>
  <c r="T885" i="2"/>
  <c r="U885" i="2"/>
  <c r="S885" i="2"/>
  <c r="N885" i="2"/>
  <c r="A885" i="2"/>
  <c r="DA884" i="2"/>
  <c r="CX884" i="2"/>
  <c r="CW884" i="2"/>
  <c r="CV884" i="2"/>
  <c r="CY884" i="2"/>
  <c r="CT884" i="2"/>
  <c r="CU884" i="2"/>
  <c r="CS884" i="2"/>
  <c r="CR884" i="2"/>
  <c r="CL884" i="2"/>
  <c r="CM884" i="2"/>
  <c r="CJ884" i="2"/>
  <c r="CI884" i="2"/>
  <c r="CH884" i="2"/>
  <c r="CK884" i="2"/>
  <c r="CF884" i="2"/>
  <c r="CG884" i="2"/>
  <c r="CE884" i="2"/>
  <c r="CD884" i="2"/>
  <c r="BY884" i="2"/>
  <c r="BZ884" i="2"/>
  <c r="BW884" i="2"/>
  <c r="BU884" i="2"/>
  <c r="BV884" i="2"/>
  <c r="BS884" i="2"/>
  <c r="BR884" i="2"/>
  <c r="BQ884" i="2"/>
  <c r="BT884" i="2"/>
  <c r="BO884" i="2"/>
  <c r="BP884" i="2"/>
  <c r="BN884" i="2"/>
  <c r="BM884" i="2"/>
  <c r="BC884" i="2"/>
  <c r="BD884" i="2"/>
  <c r="BF884" i="2"/>
  <c r="BA884" i="2"/>
  <c r="AZ884" i="2"/>
  <c r="AY884" i="2"/>
  <c r="BB884" i="2"/>
  <c r="AW884" i="2"/>
  <c r="AX884" i="2"/>
  <c r="AV884" i="2"/>
  <c r="AU884" i="2"/>
  <c r="AM884" i="2"/>
  <c r="AN884" i="2"/>
  <c r="AQ884" i="2"/>
  <c r="AK884" i="2"/>
  <c r="AJ884" i="2"/>
  <c r="AI884" i="2"/>
  <c r="AL884" i="2"/>
  <c r="AG884" i="2"/>
  <c r="AH884" i="2"/>
  <c r="AF884" i="2"/>
  <c r="AE884" i="2"/>
  <c r="X884" i="2"/>
  <c r="W884" i="2"/>
  <c r="V884" i="2"/>
  <c r="Y884" i="2"/>
  <c r="T884" i="2"/>
  <c r="U884" i="2"/>
  <c r="S884" i="2"/>
  <c r="N884" i="2"/>
  <c r="A884" i="2"/>
  <c r="DA883" i="2"/>
  <c r="CX883" i="2"/>
  <c r="CW883" i="2"/>
  <c r="CV883" i="2"/>
  <c r="CY883" i="2"/>
  <c r="CT883" i="2"/>
  <c r="CU883" i="2"/>
  <c r="CS883" i="2"/>
  <c r="CR883" i="2"/>
  <c r="CL883" i="2"/>
  <c r="CM883" i="2"/>
  <c r="CJ883" i="2"/>
  <c r="CI883" i="2"/>
  <c r="CH883" i="2"/>
  <c r="CK883" i="2"/>
  <c r="CF883" i="2"/>
  <c r="CG883" i="2"/>
  <c r="CE883" i="2"/>
  <c r="CD883" i="2"/>
  <c r="BY883" i="2"/>
  <c r="BZ883" i="2"/>
  <c r="BW883" i="2"/>
  <c r="BU883" i="2"/>
  <c r="BV883" i="2"/>
  <c r="BS883" i="2"/>
  <c r="BR883" i="2"/>
  <c r="BQ883" i="2"/>
  <c r="BT883" i="2"/>
  <c r="BO883" i="2"/>
  <c r="BP883" i="2"/>
  <c r="BN883" i="2"/>
  <c r="BM883" i="2"/>
  <c r="BC883" i="2"/>
  <c r="BD883" i="2"/>
  <c r="BF883" i="2"/>
  <c r="BA883" i="2"/>
  <c r="AZ883" i="2"/>
  <c r="AY883" i="2"/>
  <c r="BB883" i="2"/>
  <c r="AW883" i="2"/>
  <c r="AX883" i="2"/>
  <c r="AV883" i="2"/>
  <c r="AU883" i="2"/>
  <c r="AM883" i="2"/>
  <c r="AN883" i="2"/>
  <c r="AQ883" i="2"/>
  <c r="AK883" i="2"/>
  <c r="AJ883" i="2"/>
  <c r="AI883" i="2"/>
  <c r="AL883" i="2"/>
  <c r="AG883" i="2"/>
  <c r="AH883" i="2"/>
  <c r="AF883" i="2"/>
  <c r="AE883" i="2"/>
  <c r="X883" i="2"/>
  <c r="W883" i="2"/>
  <c r="V883" i="2"/>
  <c r="Y883" i="2"/>
  <c r="T883" i="2"/>
  <c r="U883" i="2"/>
  <c r="S883" i="2"/>
  <c r="N883" i="2"/>
  <c r="A883" i="2"/>
  <c r="DA882" i="2"/>
  <c r="CX882" i="2"/>
  <c r="CW882" i="2"/>
  <c r="CV882" i="2"/>
  <c r="CY882" i="2"/>
  <c r="CT882" i="2"/>
  <c r="CU882" i="2"/>
  <c r="CS882" i="2"/>
  <c r="CR882" i="2"/>
  <c r="CL882" i="2"/>
  <c r="CM882" i="2"/>
  <c r="CJ882" i="2"/>
  <c r="CI882" i="2"/>
  <c r="CH882" i="2"/>
  <c r="CK882" i="2"/>
  <c r="CF882" i="2"/>
  <c r="CG882" i="2"/>
  <c r="CE882" i="2"/>
  <c r="CD882" i="2"/>
  <c r="BY882" i="2"/>
  <c r="BZ882" i="2"/>
  <c r="BW882" i="2"/>
  <c r="BU882" i="2"/>
  <c r="BV882" i="2"/>
  <c r="BS882" i="2"/>
  <c r="BR882" i="2"/>
  <c r="BQ882" i="2"/>
  <c r="BT882" i="2"/>
  <c r="BO882" i="2"/>
  <c r="BP882" i="2"/>
  <c r="BN882" i="2"/>
  <c r="BM882" i="2"/>
  <c r="BC882" i="2"/>
  <c r="BD882" i="2"/>
  <c r="BF882" i="2"/>
  <c r="AY882" i="2"/>
  <c r="BB882" i="2"/>
  <c r="BA882" i="2"/>
  <c r="AZ882" i="2"/>
  <c r="AW882" i="2"/>
  <c r="AX882" i="2"/>
  <c r="AV882" i="2"/>
  <c r="AU882" i="2"/>
  <c r="AM882" i="2"/>
  <c r="AN882" i="2"/>
  <c r="AQ882" i="2"/>
  <c r="AK882" i="2"/>
  <c r="AJ882" i="2"/>
  <c r="AI882" i="2"/>
  <c r="AL882" i="2"/>
  <c r="AG882" i="2"/>
  <c r="AH882" i="2"/>
  <c r="AF882" i="2"/>
  <c r="AE882" i="2"/>
  <c r="X882" i="2"/>
  <c r="W882" i="2"/>
  <c r="V882" i="2"/>
  <c r="Y882" i="2"/>
  <c r="T882" i="2"/>
  <c r="U882" i="2"/>
  <c r="S882" i="2"/>
  <c r="N882" i="2"/>
  <c r="A882" i="2"/>
  <c r="DA881" i="2"/>
  <c r="CX881" i="2"/>
  <c r="CW881" i="2"/>
  <c r="CV881" i="2"/>
  <c r="CY881" i="2"/>
  <c r="CT881" i="2"/>
  <c r="CU881" i="2"/>
  <c r="CS881" i="2"/>
  <c r="CR881" i="2"/>
  <c r="CL881" i="2"/>
  <c r="CM881" i="2"/>
  <c r="CJ881" i="2"/>
  <c r="CI881" i="2"/>
  <c r="CH881" i="2"/>
  <c r="CK881" i="2"/>
  <c r="CF881" i="2"/>
  <c r="CG881" i="2"/>
  <c r="CE881" i="2"/>
  <c r="CD881" i="2"/>
  <c r="BY881" i="2"/>
  <c r="BZ881" i="2"/>
  <c r="BW881" i="2"/>
  <c r="BU881" i="2"/>
  <c r="BV881" i="2"/>
  <c r="BS881" i="2"/>
  <c r="BR881" i="2"/>
  <c r="BQ881" i="2"/>
  <c r="BT881" i="2"/>
  <c r="BO881" i="2"/>
  <c r="BP881" i="2"/>
  <c r="BN881" i="2"/>
  <c r="BM881" i="2"/>
  <c r="BC881" i="2"/>
  <c r="BD881" i="2"/>
  <c r="BF881" i="2"/>
  <c r="BA881" i="2"/>
  <c r="AZ881" i="2"/>
  <c r="AY881" i="2"/>
  <c r="BB881" i="2"/>
  <c r="AW881" i="2"/>
  <c r="AX881" i="2"/>
  <c r="AV881" i="2"/>
  <c r="AU881" i="2"/>
  <c r="AM881" i="2"/>
  <c r="AN881" i="2"/>
  <c r="AQ881" i="2"/>
  <c r="AK881" i="2"/>
  <c r="AJ881" i="2"/>
  <c r="AI881" i="2"/>
  <c r="AL881" i="2"/>
  <c r="AG881" i="2"/>
  <c r="AH881" i="2"/>
  <c r="AF881" i="2"/>
  <c r="AE881" i="2"/>
  <c r="V881" i="2"/>
  <c r="Y881" i="2"/>
  <c r="X881" i="2"/>
  <c r="W881" i="2"/>
  <c r="T881" i="2"/>
  <c r="U881" i="2"/>
  <c r="S881" i="2"/>
  <c r="N881" i="2"/>
  <c r="A881" i="2"/>
  <c r="DA880" i="2"/>
  <c r="CX880" i="2"/>
  <c r="CW880" i="2"/>
  <c r="CV880" i="2"/>
  <c r="CY880" i="2"/>
  <c r="CT880" i="2"/>
  <c r="CU880" i="2"/>
  <c r="CS880" i="2"/>
  <c r="CR880" i="2"/>
  <c r="CL880" i="2"/>
  <c r="CM880" i="2"/>
  <c r="CJ880" i="2"/>
  <c r="CI880" i="2"/>
  <c r="CH880" i="2"/>
  <c r="CK880" i="2"/>
  <c r="CF880" i="2"/>
  <c r="CG880" i="2"/>
  <c r="CE880" i="2"/>
  <c r="CD880" i="2"/>
  <c r="BY880" i="2"/>
  <c r="BZ880" i="2"/>
  <c r="BW880" i="2"/>
  <c r="BU880" i="2"/>
  <c r="BV880" i="2"/>
  <c r="BS880" i="2"/>
  <c r="BR880" i="2"/>
  <c r="BQ880" i="2"/>
  <c r="BT880" i="2"/>
  <c r="BO880" i="2"/>
  <c r="BP880" i="2"/>
  <c r="BN880" i="2"/>
  <c r="BM880" i="2"/>
  <c r="BC880" i="2"/>
  <c r="BD880" i="2"/>
  <c r="BF880" i="2"/>
  <c r="BA880" i="2"/>
  <c r="AZ880" i="2"/>
  <c r="AY880" i="2"/>
  <c r="BB880" i="2"/>
  <c r="AW880" i="2"/>
  <c r="AX880" i="2"/>
  <c r="AV880" i="2"/>
  <c r="AU880" i="2"/>
  <c r="AM880" i="2"/>
  <c r="AN880" i="2"/>
  <c r="AQ880" i="2"/>
  <c r="AK880" i="2"/>
  <c r="AJ880" i="2"/>
  <c r="AI880" i="2"/>
  <c r="AL880" i="2"/>
  <c r="AG880" i="2"/>
  <c r="AH880" i="2"/>
  <c r="AF880" i="2"/>
  <c r="AE880" i="2"/>
  <c r="X880" i="2"/>
  <c r="W880" i="2"/>
  <c r="V880" i="2"/>
  <c r="Y880" i="2"/>
  <c r="T880" i="2"/>
  <c r="U880" i="2"/>
  <c r="S880" i="2"/>
  <c r="N880" i="2"/>
  <c r="A880" i="2"/>
  <c r="DA879" i="2"/>
  <c r="CX879" i="2"/>
  <c r="CW879" i="2"/>
  <c r="CV879" i="2"/>
  <c r="CY879" i="2"/>
  <c r="CT879" i="2"/>
  <c r="CU879" i="2"/>
  <c r="CS879" i="2"/>
  <c r="CR879" i="2"/>
  <c r="CL879" i="2"/>
  <c r="CM879" i="2"/>
  <c r="CJ879" i="2"/>
  <c r="CI879" i="2"/>
  <c r="CH879" i="2"/>
  <c r="CK879" i="2"/>
  <c r="CF879" i="2"/>
  <c r="CG879" i="2"/>
  <c r="CE879" i="2"/>
  <c r="CD879" i="2"/>
  <c r="BY879" i="2"/>
  <c r="BZ879" i="2"/>
  <c r="BW879" i="2"/>
  <c r="BU879" i="2"/>
  <c r="BV879" i="2"/>
  <c r="BS879" i="2"/>
  <c r="BR879" i="2"/>
  <c r="BQ879" i="2"/>
  <c r="BT879" i="2"/>
  <c r="BO879" i="2"/>
  <c r="BP879" i="2"/>
  <c r="BN879" i="2"/>
  <c r="BM879" i="2"/>
  <c r="BC879" i="2"/>
  <c r="BD879" i="2"/>
  <c r="BF879" i="2"/>
  <c r="BA879" i="2"/>
  <c r="AZ879" i="2"/>
  <c r="AY879" i="2"/>
  <c r="BB879" i="2"/>
  <c r="AW879" i="2"/>
  <c r="AX879" i="2"/>
  <c r="AV879" i="2"/>
  <c r="AU879" i="2"/>
  <c r="AM879" i="2"/>
  <c r="AN879" i="2"/>
  <c r="AQ879" i="2"/>
  <c r="AK879" i="2"/>
  <c r="AJ879" i="2"/>
  <c r="AI879" i="2"/>
  <c r="AL879" i="2"/>
  <c r="AG879" i="2"/>
  <c r="AH879" i="2"/>
  <c r="AF879" i="2"/>
  <c r="AE879" i="2"/>
  <c r="X879" i="2"/>
  <c r="W879" i="2"/>
  <c r="V879" i="2"/>
  <c r="Y879" i="2"/>
  <c r="T879" i="2"/>
  <c r="U879" i="2"/>
  <c r="S879" i="2"/>
  <c r="N879" i="2"/>
  <c r="A879" i="2"/>
  <c r="DA878" i="2"/>
  <c r="CX878" i="2"/>
  <c r="CW878" i="2"/>
  <c r="CV878" i="2"/>
  <c r="CY878" i="2"/>
  <c r="CT878" i="2"/>
  <c r="CU878" i="2"/>
  <c r="CS878" i="2"/>
  <c r="CR878" i="2"/>
  <c r="CL878" i="2"/>
  <c r="CM878" i="2"/>
  <c r="CJ878" i="2"/>
  <c r="CI878" i="2"/>
  <c r="CH878" i="2"/>
  <c r="CK878" i="2"/>
  <c r="CF878" i="2"/>
  <c r="CG878" i="2"/>
  <c r="CE878" i="2"/>
  <c r="CD878" i="2"/>
  <c r="BY878" i="2"/>
  <c r="BZ878" i="2"/>
  <c r="BW878" i="2"/>
  <c r="BU878" i="2"/>
  <c r="BV878" i="2"/>
  <c r="BQ878" i="2"/>
  <c r="BT878" i="2"/>
  <c r="BS878" i="2"/>
  <c r="BR878" i="2"/>
  <c r="BO878" i="2"/>
  <c r="BP878" i="2"/>
  <c r="BN878" i="2"/>
  <c r="BM878" i="2"/>
  <c r="BC878" i="2"/>
  <c r="BD878" i="2"/>
  <c r="BF878" i="2"/>
  <c r="BA878" i="2"/>
  <c r="AZ878" i="2"/>
  <c r="AY878" i="2"/>
  <c r="BB878" i="2"/>
  <c r="AW878" i="2"/>
  <c r="AX878" i="2"/>
  <c r="AV878" i="2"/>
  <c r="AU878" i="2"/>
  <c r="AM878" i="2"/>
  <c r="AN878" i="2"/>
  <c r="AQ878" i="2"/>
  <c r="AK878" i="2"/>
  <c r="AJ878" i="2"/>
  <c r="AI878" i="2"/>
  <c r="AL878" i="2"/>
  <c r="AG878" i="2"/>
  <c r="AH878" i="2"/>
  <c r="AF878" i="2"/>
  <c r="AE878" i="2"/>
  <c r="V878" i="2"/>
  <c r="Y878" i="2"/>
  <c r="X878" i="2"/>
  <c r="W878" i="2"/>
  <c r="T878" i="2"/>
  <c r="U878" i="2"/>
  <c r="S878" i="2"/>
  <c r="N878" i="2"/>
  <c r="A878" i="2"/>
  <c r="DA877" i="2"/>
  <c r="CX877" i="2"/>
  <c r="CW877" i="2"/>
  <c r="CV877" i="2"/>
  <c r="CY877" i="2"/>
  <c r="CT877" i="2"/>
  <c r="CU877" i="2"/>
  <c r="CS877" i="2"/>
  <c r="CR877" i="2"/>
  <c r="CL877" i="2"/>
  <c r="CM877" i="2"/>
  <c r="CJ877" i="2"/>
  <c r="CI877" i="2"/>
  <c r="CH877" i="2"/>
  <c r="CK877" i="2"/>
  <c r="CF877" i="2"/>
  <c r="CG877" i="2"/>
  <c r="CE877" i="2"/>
  <c r="CD877" i="2"/>
  <c r="BY877" i="2"/>
  <c r="BZ877" i="2"/>
  <c r="BW877" i="2"/>
  <c r="BU877" i="2"/>
  <c r="BV877" i="2"/>
  <c r="BS877" i="2"/>
  <c r="BR877" i="2"/>
  <c r="BQ877" i="2"/>
  <c r="BT877" i="2"/>
  <c r="BO877" i="2"/>
  <c r="BP877" i="2"/>
  <c r="BN877" i="2"/>
  <c r="BM877" i="2"/>
  <c r="BC877" i="2"/>
  <c r="BD877" i="2"/>
  <c r="BF877" i="2"/>
  <c r="BA877" i="2"/>
  <c r="AZ877" i="2"/>
  <c r="AY877" i="2"/>
  <c r="BB877" i="2"/>
  <c r="AW877" i="2"/>
  <c r="AX877" i="2"/>
  <c r="AV877" i="2"/>
  <c r="AU877" i="2"/>
  <c r="AM877" i="2"/>
  <c r="AN877" i="2"/>
  <c r="AQ877" i="2"/>
  <c r="AK877" i="2"/>
  <c r="AJ877" i="2"/>
  <c r="AI877" i="2"/>
  <c r="AL877" i="2"/>
  <c r="AG877" i="2"/>
  <c r="AH877" i="2"/>
  <c r="AF877" i="2"/>
  <c r="AE877" i="2"/>
  <c r="X877" i="2"/>
  <c r="W877" i="2"/>
  <c r="V877" i="2"/>
  <c r="Y877" i="2"/>
  <c r="T877" i="2"/>
  <c r="U877" i="2"/>
  <c r="S877" i="2"/>
  <c r="N877" i="2"/>
  <c r="A877" i="2"/>
  <c r="DA876" i="2"/>
  <c r="CX876" i="2"/>
  <c r="CW876" i="2"/>
  <c r="CV876" i="2"/>
  <c r="CY876" i="2"/>
  <c r="CT876" i="2"/>
  <c r="CU876" i="2"/>
  <c r="CS876" i="2"/>
  <c r="CR876" i="2"/>
  <c r="CL876" i="2"/>
  <c r="CM876" i="2"/>
  <c r="CJ876" i="2"/>
  <c r="CI876" i="2"/>
  <c r="CH876" i="2"/>
  <c r="CK876" i="2"/>
  <c r="CF876" i="2"/>
  <c r="CG876" i="2"/>
  <c r="CE876" i="2"/>
  <c r="CD876" i="2"/>
  <c r="BY876" i="2"/>
  <c r="BZ876" i="2"/>
  <c r="BW876" i="2"/>
  <c r="BU876" i="2"/>
  <c r="BV876" i="2"/>
  <c r="BQ876" i="2"/>
  <c r="BT876" i="2"/>
  <c r="BS876" i="2"/>
  <c r="BR876" i="2"/>
  <c r="BO876" i="2"/>
  <c r="BP876" i="2"/>
  <c r="BN876" i="2"/>
  <c r="BM876" i="2"/>
  <c r="BC876" i="2"/>
  <c r="BD876" i="2"/>
  <c r="BF876" i="2"/>
  <c r="BA876" i="2"/>
  <c r="AZ876" i="2"/>
  <c r="AY876" i="2"/>
  <c r="BB876" i="2"/>
  <c r="AW876" i="2"/>
  <c r="AX876" i="2"/>
  <c r="AV876" i="2"/>
  <c r="AU876" i="2"/>
  <c r="AM876" i="2"/>
  <c r="AN876" i="2"/>
  <c r="AQ876" i="2"/>
  <c r="AK876" i="2"/>
  <c r="AJ876" i="2"/>
  <c r="AI876" i="2"/>
  <c r="AL876" i="2"/>
  <c r="AG876" i="2"/>
  <c r="AH876" i="2"/>
  <c r="AF876" i="2"/>
  <c r="AE876" i="2"/>
  <c r="X876" i="2"/>
  <c r="W876" i="2"/>
  <c r="V876" i="2"/>
  <c r="Y876" i="2"/>
  <c r="T876" i="2"/>
  <c r="U876" i="2"/>
  <c r="S876" i="2"/>
  <c r="N876" i="2"/>
  <c r="A876" i="2"/>
  <c r="DA875" i="2"/>
  <c r="CX875" i="2"/>
  <c r="CW875" i="2"/>
  <c r="CV875" i="2"/>
  <c r="CY875" i="2"/>
  <c r="CT875" i="2"/>
  <c r="CU875" i="2"/>
  <c r="CS875" i="2"/>
  <c r="CR875" i="2"/>
  <c r="CL875" i="2"/>
  <c r="CM875" i="2"/>
  <c r="CJ875" i="2"/>
  <c r="CI875" i="2"/>
  <c r="CH875" i="2"/>
  <c r="CK875" i="2"/>
  <c r="CF875" i="2"/>
  <c r="CG875" i="2"/>
  <c r="CE875" i="2"/>
  <c r="CD875" i="2"/>
  <c r="BY875" i="2"/>
  <c r="BZ875" i="2"/>
  <c r="BW875" i="2"/>
  <c r="BU875" i="2"/>
  <c r="BV875" i="2"/>
  <c r="BS875" i="2"/>
  <c r="BR875" i="2"/>
  <c r="BQ875" i="2"/>
  <c r="BT875" i="2"/>
  <c r="BO875" i="2"/>
  <c r="BP875" i="2"/>
  <c r="BN875" i="2"/>
  <c r="BM875" i="2"/>
  <c r="BC875" i="2"/>
  <c r="BD875" i="2"/>
  <c r="BF875" i="2"/>
  <c r="AY875" i="2"/>
  <c r="BB875" i="2"/>
  <c r="BA875" i="2"/>
  <c r="AZ875" i="2"/>
  <c r="AW875" i="2"/>
  <c r="AX875" i="2"/>
  <c r="AV875" i="2"/>
  <c r="AU875" i="2"/>
  <c r="AM875" i="2"/>
  <c r="AN875" i="2"/>
  <c r="AQ875" i="2"/>
  <c r="AK875" i="2"/>
  <c r="AJ875" i="2"/>
  <c r="AI875" i="2"/>
  <c r="AL875" i="2"/>
  <c r="AG875" i="2"/>
  <c r="AH875" i="2"/>
  <c r="AF875" i="2"/>
  <c r="AE875" i="2"/>
  <c r="X875" i="2"/>
  <c r="W875" i="2"/>
  <c r="V875" i="2"/>
  <c r="Y875" i="2"/>
  <c r="T875" i="2"/>
  <c r="U875" i="2"/>
  <c r="S875" i="2"/>
  <c r="N875" i="2"/>
  <c r="A875" i="2"/>
  <c r="DA874" i="2"/>
  <c r="CX874" i="2"/>
  <c r="CW874" i="2"/>
  <c r="CV874" i="2"/>
  <c r="CY874" i="2"/>
  <c r="CT874" i="2"/>
  <c r="CU874" i="2"/>
  <c r="CS874" i="2"/>
  <c r="CR874" i="2"/>
  <c r="CL874" i="2"/>
  <c r="CM874" i="2"/>
  <c r="CJ874" i="2"/>
  <c r="CI874" i="2"/>
  <c r="CH874" i="2"/>
  <c r="CK874" i="2"/>
  <c r="CF874" i="2"/>
  <c r="CG874" i="2"/>
  <c r="CE874" i="2"/>
  <c r="CD874" i="2"/>
  <c r="BY874" i="2"/>
  <c r="BZ874" i="2"/>
  <c r="BW874" i="2"/>
  <c r="BU874" i="2"/>
  <c r="BV874" i="2"/>
  <c r="BS874" i="2"/>
  <c r="BR874" i="2"/>
  <c r="BQ874" i="2"/>
  <c r="BT874" i="2"/>
  <c r="BO874" i="2"/>
  <c r="BP874" i="2"/>
  <c r="BN874" i="2"/>
  <c r="BM874" i="2"/>
  <c r="BC874" i="2"/>
  <c r="BD874" i="2"/>
  <c r="BF874" i="2"/>
  <c r="BA874" i="2"/>
  <c r="AZ874" i="2"/>
  <c r="AY874" i="2"/>
  <c r="BB874" i="2"/>
  <c r="AW874" i="2"/>
  <c r="AX874" i="2"/>
  <c r="AV874" i="2"/>
  <c r="AU874" i="2"/>
  <c r="AM874" i="2"/>
  <c r="AN874" i="2"/>
  <c r="AQ874" i="2"/>
  <c r="AK874" i="2"/>
  <c r="AJ874" i="2"/>
  <c r="AI874" i="2"/>
  <c r="AL874" i="2"/>
  <c r="AG874" i="2"/>
  <c r="AH874" i="2"/>
  <c r="AF874" i="2"/>
  <c r="AE874" i="2"/>
  <c r="V874" i="2"/>
  <c r="Y874" i="2"/>
  <c r="X874" i="2"/>
  <c r="W874" i="2"/>
  <c r="T874" i="2"/>
  <c r="U874" i="2"/>
  <c r="S874" i="2"/>
  <c r="N874" i="2"/>
  <c r="A874" i="2"/>
  <c r="DA873" i="2"/>
  <c r="CX873" i="2"/>
  <c r="CW873" i="2"/>
  <c r="CV873" i="2"/>
  <c r="CY873" i="2"/>
  <c r="CT873" i="2"/>
  <c r="CU873" i="2"/>
  <c r="CS873" i="2"/>
  <c r="CR873" i="2"/>
  <c r="CL873" i="2"/>
  <c r="CM873" i="2"/>
  <c r="CJ873" i="2"/>
  <c r="CI873" i="2"/>
  <c r="CH873" i="2"/>
  <c r="CK873" i="2"/>
  <c r="CF873" i="2"/>
  <c r="CG873" i="2"/>
  <c r="CE873" i="2"/>
  <c r="CD873" i="2"/>
  <c r="BY873" i="2"/>
  <c r="BZ873" i="2"/>
  <c r="BW873" i="2"/>
  <c r="BU873" i="2"/>
  <c r="BV873" i="2"/>
  <c r="BS873" i="2"/>
  <c r="BR873" i="2"/>
  <c r="BQ873" i="2"/>
  <c r="BT873" i="2"/>
  <c r="BO873" i="2"/>
  <c r="BP873" i="2"/>
  <c r="BN873" i="2"/>
  <c r="BM873" i="2"/>
  <c r="BC873" i="2"/>
  <c r="BD873" i="2"/>
  <c r="BF873" i="2"/>
  <c r="BA873" i="2"/>
  <c r="AZ873" i="2"/>
  <c r="AY873" i="2"/>
  <c r="BB873" i="2"/>
  <c r="AW873" i="2"/>
  <c r="AX873" i="2"/>
  <c r="AV873" i="2"/>
  <c r="AU873" i="2"/>
  <c r="AM873" i="2"/>
  <c r="AN873" i="2"/>
  <c r="AQ873" i="2"/>
  <c r="AK873" i="2"/>
  <c r="AJ873" i="2"/>
  <c r="AI873" i="2"/>
  <c r="AL873" i="2"/>
  <c r="AG873" i="2"/>
  <c r="AH873" i="2"/>
  <c r="AF873" i="2"/>
  <c r="AE873" i="2"/>
  <c r="X873" i="2"/>
  <c r="W873" i="2"/>
  <c r="V873" i="2"/>
  <c r="Y873" i="2"/>
  <c r="T873" i="2"/>
  <c r="U873" i="2"/>
  <c r="S873" i="2"/>
  <c r="N873" i="2"/>
  <c r="A873" i="2"/>
  <c r="DA872" i="2"/>
  <c r="CX872" i="2"/>
  <c r="CW872" i="2"/>
  <c r="CV872" i="2"/>
  <c r="CY872" i="2"/>
  <c r="CT872" i="2"/>
  <c r="CU872" i="2"/>
  <c r="CS872" i="2"/>
  <c r="CR872" i="2"/>
  <c r="CL872" i="2"/>
  <c r="CM872" i="2"/>
  <c r="CJ872" i="2"/>
  <c r="CI872" i="2"/>
  <c r="CH872" i="2"/>
  <c r="CK872" i="2"/>
  <c r="CF872" i="2"/>
  <c r="CG872" i="2"/>
  <c r="CE872" i="2"/>
  <c r="CD872" i="2"/>
  <c r="BY872" i="2"/>
  <c r="BZ872" i="2"/>
  <c r="BW872" i="2"/>
  <c r="BU872" i="2"/>
  <c r="BV872" i="2"/>
  <c r="BQ872" i="2"/>
  <c r="BT872" i="2"/>
  <c r="BS872" i="2"/>
  <c r="BR872" i="2"/>
  <c r="BO872" i="2"/>
  <c r="BP872" i="2"/>
  <c r="BN872" i="2"/>
  <c r="BM872" i="2"/>
  <c r="BC872" i="2"/>
  <c r="BD872" i="2"/>
  <c r="BF872" i="2"/>
  <c r="BA872" i="2"/>
  <c r="AZ872" i="2"/>
  <c r="AY872" i="2"/>
  <c r="BB872" i="2"/>
  <c r="AW872" i="2"/>
  <c r="AX872" i="2"/>
  <c r="AV872" i="2"/>
  <c r="AU872" i="2"/>
  <c r="AM872" i="2"/>
  <c r="AN872" i="2"/>
  <c r="AQ872" i="2"/>
  <c r="AK872" i="2"/>
  <c r="AJ872" i="2"/>
  <c r="AI872" i="2"/>
  <c r="AL872" i="2"/>
  <c r="AG872" i="2"/>
  <c r="AH872" i="2"/>
  <c r="AF872" i="2"/>
  <c r="AE872" i="2"/>
  <c r="X872" i="2"/>
  <c r="W872" i="2"/>
  <c r="V872" i="2"/>
  <c r="Y872" i="2"/>
  <c r="T872" i="2"/>
  <c r="U872" i="2"/>
  <c r="S872" i="2"/>
  <c r="N872" i="2"/>
  <c r="A872" i="2"/>
  <c r="DA871" i="2"/>
  <c r="CX871" i="2"/>
  <c r="CW871" i="2"/>
  <c r="CV871" i="2"/>
  <c r="CY871" i="2"/>
  <c r="CT871" i="2"/>
  <c r="CU871" i="2"/>
  <c r="CS871" i="2"/>
  <c r="CR871" i="2"/>
  <c r="CL871" i="2"/>
  <c r="CM871" i="2"/>
  <c r="CJ871" i="2"/>
  <c r="CI871" i="2"/>
  <c r="CH871" i="2"/>
  <c r="CK871" i="2"/>
  <c r="CF871" i="2"/>
  <c r="CG871" i="2"/>
  <c r="CE871" i="2"/>
  <c r="CD871" i="2"/>
  <c r="BY871" i="2"/>
  <c r="BZ871" i="2"/>
  <c r="BW871" i="2"/>
  <c r="BU871" i="2"/>
  <c r="BV871" i="2"/>
  <c r="BS871" i="2"/>
  <c r="BR871" i="2"/>
  <c r="BQ871" i="2"/>
  <c r="BT871" i="2"/>
  <c r="BO871" i="2"/>
  <c r="BP871" i="2"/>
  <c r="BN871" i="2"/>
  <c r="BM871" i="2"/>
  <c r="BC871" i="2"/>
  <c r="BD871" i="2"/>
  <c r="BF871" i="2"/>
  <c r="AY871" i="2"/>
  <c r="BB871" i="2"/>
  <c r="BA871" i="2"/>
  <c r="AZ871" i="2"/>
  <c r="AW871" i="2"/>
  <c r="AX871" i="2"/>
  <c r="AV871" i="2"/>
  <c r="AU871" i="2"/>
  <c r="AM871" i="2"/>
  <c r="AN871" i="2"/>
  <c r="AQ871" i="2"/>
  <c r="AK871" i="2"/>
  <c r="AJ871" i="2"/>
  <c r="AI871" i="2"/>
  <c r="AL871" i="2"/>
  <c r="AG871" i="2"/>
  <c r="AH871" i="2"/>
  <c r="AF871" i="2"/>
  <c r="AE871" i="2"/>
  <c r="X871" i="2"/>
  <c r="W871" i="2"/>
  <c r="V871" i="2"/>
  <c r="Y871" i="2"/>
  <c r="T871" i="2"/>
  <c r="U871" i="2"/>
  <c r="S871" i="2"/>
  <c r="N871" i="2"/>
  <c r="A871" i="2"/>
  <c r="DA870" i="2"/>
  <c r="CX870" i="2"/>
  <c r="CW870" i="2"/>
  <c r="CV870" i="2"/>
  <c r="CY870" i="2"/>
  <c r="CT870" i="2"/>
  <c r="CU870" i="2"/>
  <c r="CS870" i="2"/>
  <c r="CR870" i="2"/>
  <c r="CL870" i="2"/>
  <c r="CM870" i="2"/>
  <c r="CJ870" i="2"/>
  <c r="CI870" i="2"/>
  <c r="CH870" i="2"/>
  <c r="CK870" i="2"/>
  <c r="CF870" i="2"/>
  <c r="CG870" i="2"/>
  <c r="CE870" i="2"/>
  <c r="CD870" i="2"/>
  <c r="BY870" i="2"/>
  <c r="BZ870" i="2"/>
  <c r="BW870" i="2"/>
  <c r="BU870" i="2"/>
  <c r="BV870" i="2"/>
  <c r="BS870" i="2"/>
  <c r="BR870" i="2"/>
  <c r="BQ870" i="2"/>
  <c r="BT870" i="2"/>
  <c r="BO870" i="2"/>
  <c r="BP870" i="2"/>
  <c r="BN870" i="2"/>
  <c r="BM870" i="2"/>
  <c r="BC870" i="2"/>
  <c r="BD870" i="2"/>
  <c r="BF870" i="2"/>
  <c r="BA870" i="2"/>
  <c r="AZ870" i="2"/>
  <c r="AY870" i="2"/>
  <c r="BB870" i="2"/>
  <c r="AW870" i="2"/>
  <c r="AX870" i="2"/>
  <c r="AV870" i="2"/>
  <c r="AU870" i="2"/>
  <c r="AM870" i="2"/>
  <c r="AN870" i="2"/>
  <c r="AQ870" i="2"/>
  <c r="AK870" i="2"/>
  <c r="AJ870" i="2"/>
  <c r="AI870" i="2"/>
  <c r="AL870" i="2"/>
  <c r="AG870" i="2"/>
  <c r="AH870" i="2"/>
  <c r="AF870" i="2"/>
  <c r="AE870" i="2"/>
  <c r="X870" i="2"/>
  <c r="W870" i="2"/>
  <c r="V870" i="2"/>
  <c r="Y870" i="2"/>
  <c r="T870" i="2"/>
  <c r="U870" i="2"/>
  <c r="S870" i="2"/>
  <c r="N870" i="2"/>
  <c r="A870" i="2"/>
  <c r="DA869" i="2"/>
  <c r="CX869" i="2"/>
  <c r="CW869" i="2"/>
  <c r="CV869" i="2"/>
  <c r="CY869" i="2"/>
  <c r="CT869" i="2"/>
  <c r="CU869" i="2"/>
  <c r="CS869" i="2"/>
  <c r="CR869" i="2"/>
  <c r="CL869" i="2"/>
  <c r="CM869" i="2"/>
  <c r="CJ869" i="2"/>
  <c r="CI869" i="2"/>
  <c r="CH869" i="2"/>
  <c r="CK869" i="2"/>
  <c r="CF869" i="2"/>
  <c r="CG869" i="2"/>
  <c r="CE869" i="2"/>
  <c r="CD869" i="2"/>
  <c r="BY869" i="2"/>
  <c r="BZ869" i="2"/>
  <c r="BW869" i="2"/>
  <c r="BU869" i="2"/>
  <c r="BV869" i="2"/>
  <c r="BS869" i="2"/>
  <c r="BR869" i="2"/>
  <c r="BQ869" i="2"/>
  <c r="BT869" i="2"/>
  <c r="BO869" i="2"/>
  <c r="BP869" i="2"/>
  <c r="BN869" i="2"/>
  <c r="BM869" i="2"/>
  <c r="BC869" i="2"/>
  <c r="BD869" i="2"/>
  <c r="BF869" i="2"/>
  <c r="AY869" i="2"/>
  <c r="BB869" i="2"/>
  <c r="BA869" i="2"/>
  <c r="AZ869" i="2"/>
  <c r="AW869" i="2"/>
  <c r="AX869" i="2"/>
  <c r="AV869" i="2"/>
  <c r="AU869" i="2"/>
  <c r="AM869" i="2"/>
  <c r="AN869" i="2"/>
  <c r="AQ869" i="2"/>
  <c r="AK869" i="2"/>
  <c r="AJ869" i="2"/>
  <c r="AI869" i="2"/>
  <c r="AL869" i="2"/>
  <c r="AG869" i="2"/>
  <c r="AH869" i="2"/>
  <c r="AF869" i="2"/>
  <c r="AE869" i="2"/>
  <c r="X869" i="2"/>
  <c r="W869" i="2"/>
  <c r="V869" i="2"/>
  <c r="Y869" i="2"/>
  <c r="T869" i="2"/>
  <c r="U869" i="2"/>
  <c r="S869" i="2"/>
  <c r="N869" i="2"/>
  <c r="A869" i="2"/>
  <c r="DA868" i="2"/>
  <c r="CX868" i="2"/>
  <c r="CW868" i="2"/>
  <c r="CV868" i="2"/>
  <c r="CY868" i="2"/>
  <c r="CT868" i="2"/>
  <c r="CU868" i="2"/>
  <c r="CS868" i="2"/>
  <c r="CR868" i="2"/>
  <c r="CL868" i="2"/>
  <c r="CM868" i="2"/>
  <c r="CJ868" i="2"/>
  <c r="CI868" i="2"/>
  <c r="CH868" i="2"/>
  <c r="CK868" i="2"/>
  <c r="CF868" i="2"/>
  <c r="CG868" i="2"/>
  <c r="CE868" i="2"/>
  <c r="CD868" i="2"/>
  <c r="BY868" i="2"/>
  <c r="BZ868" i="2"/>
  <c r="BW868" i="2"/>
  <c r="BU868" i="2"/>
  <c r="BV868" i="2"/>
  <c r="BS868" i="2"/>
  <c r="BR868" i="2"/>
  <c r="BQ868" i="2"/>
  <c r="BT868" i="2"/>
  <c r="BO868" i="2"/>
  <c r="BP868" i="2"/>
  <c r="BN868" i="2"/>
  <c r="BM868" i="2"/>
  <c r="BC868" i="2"/>
  <c r="BD868" i="2"/>
  <c r="BF868" i="2"/>
  <c r="BA868" i="2"/>
  <c r="AZ868" i="2"/>
  <c r="AY868" i="2"/>
  <c r="BB868" i="2"/>
  <c r="AW868" i="2"/>
  <c r="AX868" i="2"/>
  <c r="AV868" i="2"/>
  <c r="AU868" i="2"/>
  <c r="AM868" i="2"/>
  <c r="AN868" i="2"/>
  <c r="AQ868" i="2"/>
  <c r="AK868" i="2"/>
  <c r="AJ868" i="2"/>
  <c r="AI868" i="2"/>
  <c r="AL868" i="2"/>
  <c r="AG868" i="2"/>
  <c r="AH868" i="2"/>
  <c r="AF868" i="2"/>
  <c r="AE868" i="2"/>
  <c r="X868" i="2"/>
  <c r="W868" i="2"/>
  <c r="V868" i="2"/>
  <c r="Y868" i="2"/>
  <c r="T868" i="2"/>
  <c r="U868" i="2"/>
  <c r="S868" i="2"/>
  <c r="N868" i="2"/>
  <c r="A868" i="2"/>
  <c r="DA867" i="2"/>
  <c r="CX867" i="2"/>
  <c r="CW867" i="2"/>
  <c r="CV867" i="2"/>
  <c r="CY867" i="2"/>
  <c r="CT867" i="2"/>
  <c r="CU867" i="2"/>
  <c r="CS867" i="2"/>
  <c r="CR867" i="2"/>
  <c r="CL867" i="2"/>
  <c r="CM867" i="2"/>
  <c r="CJ867" i="2"/>
  <c r="CI867" i="2"/>
  <c r="CH867" i="2"/>
  <c r="CK867" i="2"/>
  <c r="CF867" i="2"/>
  <c r="CG867" i="2"/>
  <c r="CE867" i="2"/>
  <c r="CD867" i="2"/>
  <c r="BY867" i="2"/>
  <c r="BZ867" i="2"/>
  <c r="BW867" i="2"/>
  <c r="BU867" i="2"/>
  <c r="BV867" i="2"/>
  <c r="BS867" i="2"/>
  <c r="BR867" i="2"/>
  <c r="BQ867" i="2"/>
  <c r="BT867" i="2"/>
  <c r="BO867" i="2"/>
  <c r="BP867" i="2"/>
  <c r="BN867" i="2"/>
  <c r="BM867" i="2"/>
  <c r="BC867" i="2"/>
  <c r="BD867" i="2"/>
  <c r="BF867" i="2"/>
  <c r="BA867" i="2"/>
  <c r="AZ867" i="2"/>
  <c r="AY867" i="2"/>
  <c r="BB867" i="2"/>
  <c r="AW867" i="2"/>
  <c r="AX867" i="2"/>
  <c r="AV867" i="2"/>
  <c r="AU867" i="2"/>
  <c r="AM867" i="2"/>
  <c r="AN867" i="2"/>
  <c r="AQ867" i="2"/>
  <c r="AK867" i="2"/>
  <c r="AJ867" i="2"/>
  <c r="AI867" i="2"/>
  <c r="AL867" i="2"/>
  <c r="AG867" i="2"/>
  <c r="AH867" i="2"/>
  <c r="AF867" i="2"/>
  <c r="AE867" i="2"/>
  <c r="X867" i="2"/>
  <c r="W867" i="2"/>
  <c r="V867" i="2"/>
  <c r="Y867" i="2"/>
  <c r="T867" i="2"/>
  <c r="U867" i="2"/>
  <c r="S867" i="2"/>
  <c r="N867" i="2"/>
  <c r="A867" i="2"/>
  <c r="DA866" i="2"/>
  <c r="CX866" i="2"/>
  <c r="CW866" i="2"/>
  <c r="CV866" i="2"/>
  <c r="CY866" i="2"/>
  <c r="CT866" i="2"/>
  <c r="CU866" i="2"/>
  <c r="CS866" i="2"/>
  <c r="CR866" i="2"/>
  <c r="CL866" i="2"/>
  <c r="CM866" i="2"/>
  <c r="CJ866" i="2"/>
  <c r="CI866" i="2"/>
  <c r="CH866" i="2"/>
  <c r="CK866" i="2"/>
  <c r="CF866" i="2"/>
  <c r="CG866" i="2"/>
  <c r="CE866" i="2"/>
  <c r="CD866" i="2"/>
  <c r="BY866" i="2"/>
  <c r="BZ866" i="2"/>
  <c r="BW866" i="2"/>
  <c r="BU866" i="2"/>
  <c r="BV866" i="2"/>
  <c r="BS866" i="2"/>
  <c r="BR866" i="2"/>
  <c r="BQ866" i="2"/>
  <c r="BT866" i="2"/>
  <c r="BO866" i="2"/>
  <c r="BP866" i="2"/>
  <c r="BN866" i="2"/>
  <c r="BM866" i="2"/>
  <c r="BC866" i="2"/>
  <c r="BD866" i="2"/>
  <c r="BF866" i="2"/>
  <c r="BA866" i="2"/>
  <c r="AZ866" i="2"/>
  <c r="AY866" i="2"/>
  <c r="BB866" i="2"/>
  <c r="AW866" i="2"/>
  <c r="AX866" i="2"/>
  <c r="AV866" i="2"/>
  <c r="AU866" i="2"/>
  <c r="AM866" i="2"/>
  <c r="AN866" i="2"/>
  <c r="AQ866" i="2"/>
  <c r="AI866" i="2"/>
  <c r="AL866" i="2"/>
  <c r="AK866" i="2"/>
  <c r="AJ866" i="2"/>
  <c r="AG866" i="2"/>
  <c r="AH866" i="2"/>
  <c r="AF866" i="2"/>
  <c r="AE866" i="2"/>
  <c r="V866" i="2"/>
  <c r="Y866" i="2"/>
  <c r="X866" i="2"/>
  <c r="W866" i="2"/>
  <c r="T866" i="2"/>
  <c r="U866" i="2"/>
  <c r="S866" i="2"/>
  <c r="N866" i="2"/>
  <c r="A866" i="2"/>
  <c r="DA865" i="2"/>
  <c r="CX865" i="2"/>
  <c r="CW865" i="2"/>
  <c r="CV865" i="2"/>
  <c r="CY865" i="2"/>
  <c r="CT865" i="2"/>
  <c r="CU865" i="2"/>
  <c r="CS865" i="2"/>
  <c r="CR865" i="2"/>
  <c r="CL865" i="2"/>
  <c r="CM865" i="2"/>
  <c r="CJ865" i="2"/>
  <c r="CI865" i="2"/>
  <c r="CH865" i="2"/>
  <c r="CK865" i="2"/>
  <c r="CF865" i="2"/>
  <c r="CG865" i="2"/>
  <c r="CE865" i="2"/>
  <c r="CD865" i="2"/>
  <c r="BY865" i="2"/>
  <c r="BZ865" i="2"/>
  <c r="BW865" i="2"/>
  <c r="BU865" i="2"/>
  <c r="BV865" i="2"/>
  <c r="BS865" i="2"/>
  <c r="BR865" i="2"/>
  <c r="BQ865" i="2"/>
  <c r="BT865" i="2"/>
  <c r="BO865" i="2"/>
  <c r="BP865" i="2"/>
  <c r="BN865" i="2"/>
  <c r="BM865" i="2"/>
  <c r="BC865" i="2"/>
  <c r="BD865" i="2"/>
  <c r="BF865" i="2"/>
  <c r="AY865" i="2"/>
  <c r="BB865" i="2"/>
  <c r="BA865" i="2"/>
  <c r="AZ865" i="2"/>
  <c r="AW865" i="2"/>
  <c r="AX865" i="2"/>
  <c r="AV865" i="2"/>
  <c r="AU865" i="2"/>
  <c r="AM865" i="2"/>
  <c r="AN865" i="2"/>
  <c r="AQ865" i="2"/>
  <c r="AK865" i="2"/>
  <c r="AJ865" i="2"/>
  <c r="AI865" i="2"/>
  <c r="AL865" i="2"/>
  <c r="AG865" i="2"/>
  <c r="AH865" i="2"/>
  <c r="AF865" i="2"/>
  <c r="AE865" i="2"/>
  <c r="X865" i="2"/>
  <c r="W865" i="2"/>
  <c r="V865" i="2"/>
  <c r="Y865" i="2"/>
  <c r="T865" i="2"/>
  <c r="U865" i="2"/>
  <c r="S865" i="2"/>
  <c r="N865" i="2"/>
  <c r="A865" i="2"/>
  <c r="DA864" i="2"/>
  <c r="CX864" i="2"/>
  <c r="CW864" i="2"/>
  <c r="CV864" i="2"/>
  <c r="CY864" i="2"/>
  <c r="CT864" i="2"/>
  <c r="CU864" i="2"/>
  <c r="CS864" i="2"/>
  <c r="CR864" i="2"/>
  <c r="CL864" i="2"/>
  <c r="CM864" i="2"/>
  <c r="CJ864" i="2"/>
  <c r="CI864" i="2"/>
  <c r="CH864" i="2"/>
  <c r="CK864" i="2"/>
  <c r="CF864" i="2"/>
  <c r="CG864" i="2"/>
  <c r="CE864" i="2"/>
  <c r="CD864" i="2"/>
  <c r="BY864" i="2"/>
  <c r="BZ864" i="2"/>
  <c r="BW864" i="2"/>
  <c r="BU864" i="2"/>
  <c r="BV864" i="2"/>
  <c r="BS864" i="2"/>
  <c r="BR864" i="2"/>
  <c r="BQ864" i="2"/>
  <c r="BT864" i="2"/>
  <c r="BO864" i="2"/>
  <c r="BP864" i="2"/>
  <c r="BN864" i="2"/>
  <c r="BM864" i="2"/>
  <c r="BC864" i="2"/>
  <c r="BD864" i="2"/>
  <c r="BF864" i="2"/>
  <c r="BA864" i="2"/>
  <c r="AZ864" i="2"/>
  <c r="AY864" i="2"/>
  <c r="BB864" i="2"/>
  <c r="AW864" i="2"/>
  <c r="AX864" i="2"/>
  <c r="AV864" i="2"/>
  <c r="AU864" i="2"/>
  <c r="AM864" i="2"/>
  <c r="AN864" i="2"/>
  <c r="AQ864" i="2"/>
  <c r="AK864" i="2"/>
  <c r="AJ864" i="2"/>
  <c r="AI864" i="2"/>
  <c r="AL864" i="2"/>
  <c r="AG864" i="2"/>
  <c r="AH864" i="2"/>
  <c r="AF864" i="2"/>
  <c r="AE864" i="2"/>
  <c r="X864" i="2"/>
  <c r="W864" i="2"/>
  <c r="V864" i="2"/>
  <c r="Y864" i="2"/>
  <c r="T864" i="2"/>
  <c r="U864" i="2"/>
  <c r="S864" i="2"/>
  <c r="N864" i="2"/>
  <c r="A864" i="2"/>
  <c r="DA863" i="2"/>
  <c r="CX863" i="2"/>
  <c r="CW863" i="2"/>
  <c r="CV863" i="2"/>
  <c r="CY863" i="2"/>
  <c r="CT863" i="2"/>
  <c r="CU863" i="2"/>
  <c r="CS863" i="2"/>
  <c r="CR863" i="2"/>
  <c r="CL863" i="2"/>
  <c r="CM863" i="2"/>
  <c r="CJ863" i="2"/>
  <c r="CI863" i="2"/>
  <c r="CH863" i="2"/>
  <c r="CK863" i="2"/>
  <c r="CF863" i="2"/>
  <c r="CG863" i="2"/>
  <c r="CE863" i="2"/>
  <c r="CD863" i="2"/>
  <c r="BY863" i="2"/>
  <c r="BZ863" i="2"/>
  <c r="BW863" i="2"/>
  <c r="BU863" i="2"/>
  <c r="BV863" i="2"/>
  <c r="BS863" i="2"/>
  <c r="BR863" i="2"/>
  <c r="BQ863" i="2"/>
  <c r="BT863" i="2"/>
  <c r="BO863" i="2"/>
  <c r="BP863" i="2"/>
  <c r="BN863" i="2"/>
  <c r="BM863" i="2"/>
  <c r="BC863" i="2"/>
  <c r="BD863" i="2"/>
  <c r="BF863" i="2"/>
  <c r="BA863" i="2"/>
  <c r="AZ863" i="2"/>
  <c r="AY863" i="2"/>
  <c r="BB863" i="2"/>
  <c r="AW863" i="2"/>
  <c r="AX863" i="2"/>
  <c r="AV863" i="2"/>
  <c r="AU863" i="2"/>
  <c r="AM863" i="2"/>
  <c r="AN863" i="2"/>
  <c r="AQ863" i="2"/>
  <c r="AK863" i="2"/>
  <c r="AJ863" i="2"/>
  <c r="AI863" i="2"/>
  <c r="AL863" i="2"/>
  <c r="AG863" i="2"/>
  <c r="AH863" i="2"/>
  <c r="AF863" i="2"/>
  <c r="AE863" i="2"/>
  <c r="X863" i="2"/>
  <c r="W863" i="2"/>
  <c r="V863" i="2"/>
  <c r="Y863" i="2"/>
  <c r="T863" i="2"/>
  <c r="U863" i="2"/>
  <c r="S863" i="2"/>
  <c r="N863" i="2"/>
  <c r="A863" i="2"/>
  <c r="DA862" i="2"/>
  <c r="CX862" i="2"/>
  <c r="CW862" i="2"/>
  <c r="CV862" i="2"/>
  <c r="CY862" i="2"/>
  <c r="CT862" i="2"/>
  <c r="CU862" i="2"/>
  <c r="CS862" i="2"/>
  <c r="CR862" i="2"/>
  <c r="CL862" i="2"/>
  <c r="CM862" i="2"/>
  <c r="CJ862" i="2"/>
  <c r="CI862" i="2"/>
  <c r="CH862" i="2"/>
  <c r="CK862" i="2"/>
  <c r="CF862" i="2"/>
  <c r="CG862" i="2"/>
  <c r="CE862" i="2"/>
  <c r="CD862" i="2"/>
  <c r="BY862" i="2"/>
  <c r="BZ862" i="2"/>
  <c r="BW862" i="2"/>
  <c r="BU862" i="2"/>
  <c r="BV862" i="2"/>
  <c r="BS862" i="2"/>
  <c r="BR862" i="2"/>
  <c r="BQ862" i="2"/>
  <c r="BT862" i="2"/>
  <c r="BO862" i="2"/>
  <c r="BP862" i="2"/>
  <c r="BN862" i="2"/>
  <c r="BM862" i="2"/>
  <c r="BC862" i="2"/>
  <c r="BD862" i="2"/>
  <c r="BF862" i="2"/>
  <c r="AY862" i="2"/>
  <c r="BB862" i="2"/>
  <c r="BA862" i="2"/>
  <c r="AZ862" i="2"/>
  <c r="AW862" i="2"/>
  <c r="AX862" i="2"/>
  <c r="AV862" i="2"/>
  <c r="AU862" i="2"/>
  <c r="AM862" i="2"/>
  <c r="AN862" i="2"/>
  <c r="AQ862" i="2"/>
  <c r="AK862" i="2"/>
  <c r="AJ862" i="2"/>
  <c r="AI862" i="2"/>
  <c r="AL862" i="2"/>
  <c r="AG862" i="2"/>
  <c r="AH862" i="2"/>
  <c r="AF862" i="2"/>
  <c r="AE862" i="2"/>
  <c r="X862" i="2"/>
  <c r="W862" i="2"/>
  <c r="V862" i="2"/>
  <c r="Y862" i="2"/>
  <c r="T862" i="2"/>
  <c r="U862" i="2"/>
  <c r="S862" i="2"/>
  <c r="N862" i="2"/>
  <c r="A862" i="2"/>
  <c r="DA861" i="2"/>
  <c r="CX861" i="2"/>
  <c r="CW861" i="2"/>
  <c r="CV861" i="2"/>
  <c r="CY861" i="2"/>
  <c r="CT861" i="2"/>
  <c r="CU861" i="2"/>
  <c r="CS861" i="2"/>
  <c r="CR861" i="2"/>
  <c r="CL861" i="2"/>
  <c r="CM861" i="2"/>
  <c r="CJ861" i="2"/>
  <c r="CI861" i="2"/>
  <c r="CH861" i="2"/>
  <c r="CK861" i="2"/>
  <c r="CF861" i="2"/>
  <c r="CG861" i="2"/>
  <c r="CE861" i="2"/>
  <c r="CD861" i="2"/>
  <c r="BY861" i="2"/>
  <c r="BZ861" i="2"/>
  <c r="BW861" i="2"/>
  <c r="BU861" i="2"/>
  <c r="BV861" i="2"/>
  <c r="BQ861" i="2"/>
  <c r="BT861" i="2"/>
  <c r="BS861" i="2"/>
  <c r="BR861" i="2"/>
  <c r="BO861" i="2"/>
  <c r="BP861" i="2"/>
  <c r="BN861" i="2"/>
  <c r="BM861" i="2"/>
  <c r="BC861" i="2"/>
  <c r="BD861" i="2"/>
  <c r="BF861" i="2"/>
  <c r="BA861" i="2"/>
  <c r="AZ861" i="2"/>
  <c r="AY861" i="2"/>
  <c r="BB861" i="2"/>
  <c r="AW861" i="2"/>
  <c r="AX861" i="2"/>
  <c r="AV861" i="2"/>
  <c r="AU861" i="2"/>
  <c r="AM861" i="2"/>
  <c r="AN861" i="2"/>
  <c r="AQ861" i="2"/>
  <c r="AK861" i="2"/>
  <c r="AJ861" i="2"/>
  <c r="AI861" i="2"/>
  <c r="AL861" i="2"/>
  <c r="AG861" i="2"/>
  <c r="AH861" i="2"/>
  <c r="AF861" i="2"/>
  <c r="AE861" i="2"/>
  <c r="X861" i="2"/>
  <c r="W861" i="2"/>
  <c r="V861" i="2"/>
  <c r="Y861" i="2"/>
  <c r="T861" i="2"/>
  <c r="U861" i="2"/>
  <c r="S861" i="2"/>
  <c r="N861" i="2"/>
  <c r="A861" i="2"/>
  <c r="DA860" i="2"/>
  <c r="CX860" i="2"/>
  <c r="CW860" i="2"/>
  <c r="CV860" i="2"/>
  <c r="CY860" i="2"/>
  <c r="CT860" i="2"/>
  <c r="CU860" i="2"/>
  <c r="CS860" i="2"/>
  <c r="CR860" i="2"/>
  <c r="CL860" i="2"/>
  <c r="CM860" i="2"/>
  <c r="CJ860" i="2"/>
  <c r="CI860" i="2"/>
  <c r="CH860" i="2"/>
  <c r="CK860" i="2"/>
  <c r="CF860" i="2"/>
  <c r="CG860" i="2"/>
  <c r="CE860" i="2"/>
  <c r="CD860" i="2"/>
  <c r="BY860" i="2"/>
  <c r="BZ860" i="2"/>
  <c r="BW860" i="2"/>
  <c r="BU860" i="2"/>
  <c r="BV860" i="2"/>
  <c r="BS860" i="2"/>
  <c r="BR860" i="2"/>
  <c r="BQ860" i="2"/>
  <c r="BT860" i="2"/>
  <c r="BO860" i="2"/>
  <c r="BP860" i="2"/>
  <c r="BN860" i="2"/>
  <c r="BM860" i="2"/>
  <c r="BC860" i="2"/>
  <c r="BD860" i="2"/>
  <c r="BF860" i="2"/>
  <c r="BA860" i="2"/>
  <c r="AZ860" i="2"/>
  <c r="AY860" i="2"/>
  <c r="BB860" i="2"/>
  <c r="AW860" i="2"/>
  <c r="AX860" i="2"/>
  <c r="AV860" i="2"/>
  <c r="AU860" i="2"/>
  <c r="AM860" i="2"/>
  <c r="AN860" i="2"/>
  <c r="AQ860" i="2"/>
  <c r="AK860" i="2"/>
  <c r="AJ860" i="2"/>
  <c r="AI860" i="2"/>
  <c r="AL860" i="2"/>
  <c r="AG860" i="2"/>
  <c r="AH860" i="2"/>
  <c r="AF860" i="2"/>
  <c r="AE860" i="2"/>
  <c r="X860" i="2"/>
  <c r="W860" i="2"/>
  <c r="V860" i="2"/>
  <c r="Y860" i="2"/>
  <c r="T860" i="2"/>
  <c r="U860" i="2"/>
  <c r="S860" i="2"/>
  <c r="N860" i="2"/>
  <c r="A860" i="2"/>
  <c r="DA859" i="2"/>
  <c r="CX859" i="2"/>
  <c r="CW859" i="2"/>
  <c r="CV859" i="2"/>
  <c r="CY859" i="2"/>
  <c r="CT859" i="2"/>
  <c r="CU859" i="2"/>
  <c r="CS859" i="2"/>
  <c r="CR859" i="2"/>
  <c r="CL859" i="2"/>
  <c r="CM859" i="2"/>
  <c r="CJ859" i="2"/>
  <c r="CI859" i="2"/>
  <c r="CH859" i="2"/>
  <c r="CK859" i="2"/>
  <c r="CF859" i="2"/>
  <c r="CG859" i="2"/>
  <c r="CE859" i="2"/>
  <c r="CD859" i="2"/>
  <c r="BY859" i="2"/>
  <c r="BZ859" i="2"/>
  <c r="BW859" i="2"/>
  <c r="BU859" i="2"/>
  <c r="BV859" i="2"/>
  <c r="BS859" i="2"/>
  <c r="BR859" i="2"/>
  <c r="BQ859" i="2"/>
  <c r="BT859" i="2"/>
  <c r="BO859" i="2"/>
  <c r="BP859" i="2"/>
  <c r="BN859" i="2"/>
  <c r="BM859" i="2"/>
  <c r="BC859" i="2"/>
  <c r="BD859" i="2"/>
  <c r="BF859" i="2"/>
  <c r="BA859" i="2"/>
  <c r="AZ859" i="2"/>
  <c r="AY859" i="2"/>
  <c r="BB859" i="2"/>
  <c r="AW859" i="2"/>
  <c r="AX859" i="2"/>
  <c r="AV859" i="2"/>
  <c r="AU859" i="2"/>
  <c r="AM859" i="2"/>
  <c r="AN859" i="2"/>
  <c r="AQ859" i="2"/>
  <c r="AK859" i="2"/>
  <c r="AJ859" i="2"/>
  <c r="AI859" i="2"/>
  <c r="AL859" i="2"/>
  <c r="AG859" i="2"/>
  <c r="AH859" i="2"/>
  <c r="AF859" i="2"/>
  <c r="AE859" i="2"/>
  <c r="X859" i="2"/>
  <c r="W859" i="2"/>
  <c r="V859" i="2"/>
  <c r="Y859" i="2"/>
  <c r="T859" i="2"/>
  <c r="U859" i="2"/>
  <c r="S859" i="2"/>
  <c r="N859" i="2"/>
  <c r="A859" i="2"/>
  <c r="DA858" i="2"/>
  <c r="CX858" i="2"/>
  <c r="CW858" i="2"/>
  <c r="CV858" i="2"/>
  <c r="CY858" i="2"/>
  <c r="CT858" i="2"/>
  <c r="CU858" i="2"/>
  <c r="CS858" i="2"/>
  <c r="CR858" i="2"/>
  <c r="CL858" i="2"/>
  <c r="CM858" i="2"/>
  <c r="CJ858" i="2"/>
  <c r="CI858" i="2"/>
  <c r="CH858" i="2"/>
  <c r="CK858" i="2"/>
  <c r="CF858" i="2"/>
  <c r="CG858" i="2"/>
  <c r="CE858" i="2"/>
  <c r="CD858" i="2"/>
  <c r="BY858" i="2"/>
  <c r="BZ858" i="2"/>
  <c r="BW858" i="2"/>
  <c r="BU858" i="2"/>
  <c r="BV858" i="2"/>
  <c r="BS858" i="2"/>
  <c r="BR858" i="2"/>
  <c r="BQ858" i="2"/>
  <c r="BT858" i="2"/>
  <c r="BO858" i="2"/>
  <c r="BP858" i="2"/>
  <c r="BN858" i="2"/>
  <c r="BM858" i="2"/>
  <c r="BC858" i="2"/>
  <c r="BD858" i="2"/>
  <c r="BF858" i="2"/>
  <c r="BA858" i="2"/>
  <c r="AZ858" i="2"/>
  <c r="AY858" i="2"/>
  <c r="BB858" i="2"/>
  <c r="AW858" i="2"/>
  <c r="AX858" i="2"/>
  <c r="AV858" i="2"/>
  <c r="AU858" i="2"/>
  <c r="AM858" i="2"/>
  <c r="AN858" i="2"/>
  <c r="AQ858" i="2"/>
  <c r="AK858" i="2"/>
  <c r="AJ858" i="2"/>
  <c r="AI858" i="2"/>
  <c r="AL858" i="2"/>
  <c r="AG858" i="2"/>
  <c r="AH858" i="2"/>
  <c r="AF858" i="2"/>
  <c r="AE858" i="2"/>
  <c r="X858" i="2"/>
  <c r="W858" i="2"/>
  <c r="V858" i="2"/>
  <c r="Y858" i="2"/>
  <c r="T858" i="2"/>
  <c r="U858" i="2"/>
  <c r="S858" i="2"/>
  <c r="N858" i="2"/>
  <c r="A858" i="2"/>
  <c r="DA857" i="2"/>
  <c r="CX857" i="2"/>
  <c r="CW857" i="2"/>
  <c r="CV857" i="2"/>
  <c r="CY857" i="2"/>
  <c r="CT857" i="2"/>
  <c r="CU857" i="2"/>
  <c r="CS857" i="2"/>
  <c r="CR857" i="2"/>
  <c r="CL857" i="2"/>
  <c r="CM857" i="2"/>
  <c r="CJ857" i="2"/>
  <c r="CI857" i="2"/>
  <c r="CH857" i="2"/>
  <c r="CK857" i="2"/>
  <c r="CF857" i="2"/>
  <c r="CG857" i="2"/>
  <c r="CE857" i="2"/>
  <c r="CD857" i="2"/>
  <c r="BY857" i="2"/>
  <c r="BZ857" i="2"/>
  <c r="BW857" i="2"/>
  <c r="BU857" i="2"/>
  <c r="BV857" i="2"/>
  <c r="BS857" i="2"/>
  <c r="BR857" i="2"/>
  <c r="BQ857" i="2"/>
  <c r="BT857" i="2"/>
  <c r="BO857" i="2"/>
  <c r="BP857" i="2"/>
  <c r="BN857" i="2"/>
  <c r="BM857" i="2"/>
  <c r="BC857" i="2"/>
  <c r="BD857" i="2"/>
  <c r="BF857" i="2"/>
  <c r="BA857" i="2"/>
  <c r="AZ857" i="2"/>
  <c r="AY857" i="2"/>
  <c r="BB857" i="2"/>
  <c r="AW857" i="2"/>
  <c r="AX857" i="2"/>
  <c r="AV857" i="2"/>
  <c r="AU857" i="2"/>
  <c r="AM857" i="2"/>
  <c r="AN857" i="2"/>
  <c r="AQ857" i="2"/>
  <c r="AK857" i="2"/>
  <c r="AJ857" i="2"/>
  <c r="AI857" i="2"/>
  <c r="AL857" i="2"/>
  <c r="AG857" i="2"/>
  <c r="AH857" i="2"/>
  <c r="AF857" i="2"/>
  <c r="AE857" i="2"/>
  <c r="X857" i="2"/>
  <c r="W857" i="2"/>
  <c r="V857" i="2"/>
  <c r="Y857" i="2"/>
  <c r="T857" i="2"/>
  <c r="U857" i="2"/>
  <c r="S857" i="2"/>
  <c r="N857" i="2"/>
  <c r="A857" i="2"/>
  <c r="DA856" i="2"/>
  <c r="CX856" i="2"/>
  <c r="CW856" i="2"/>
  <c r="CV856" i="2"/>
  <c r="CY856" i="2"/>
  <c r="CT856" i="2"/>
  <c r="CU856" i="2"/>
  <c r="CS856" i="2"/>
  <c r="CR856" i="2"/>
  <c r="CL856" i="2"/>
  <c r="CM856" i="2"/>
  <c r="CJ856" i="2"/>
  <c r="CI856" i="2"/>
  <c r="CH856" i="2"/>
  <c r="CK856" i="2"/>
  <c r="CF856" i="2"/>
  <c r="CG856" i="2"/>
  <c r="CE856" i="2"/>
  <c r="CD856" i="2"/>
  <c r="BY856" i="2"/>
  <c r="BZ856" i="2"/>
  <c r="BW856" i="2"/>
  <c r="BU856" i="2"/>
  <c r="BV856" i="2"/>
  <c r="BQ856" i="2"/>
  <c r="BT856" i="2"/>
  <c r="BS856" i="2"/>
  <c r="BR856" i="2"/>
  <c r="BO856" i="2"/>
  <c r="BP856" i="2"/>
  <c r="BN856" i="2"/>
  <c r="BM856" i="2"/>
  <c r="BC856" i="2"/>
  <c r="BD856" i="2"/>
  <c r="BF856" i="2"/>
  <c r="BA856" i="2"/>
  <c r="AZ856" i="2"/>
  <c r="AY856" i="2"/>
  <c r="BB856" i="2"/>
  <c r="AW856" i="2"/>
  <c r="AX856" i="2"/>
  <c r="AV856" i="2"/>
  <c r="AU856" i="2"/>
  <c r="AM856" i="2"/>
  <c r="AN856" i="2"/>
  <c r="AQ856" i="2"/>
  <c r="AK856" i="2"/>
  <c r="AJ856" i="2"/>
  <c r="AI856" i="2"/>
  <c r="AL856" i="2"/>
  <c r="AG856" i="2"/>
  <c r="AH856" i="2"/>
  <c r="AF856" i="2"/>
  <c r="AE856" i="2"/>
  <c r="V856" i="2"/>
  <c r="Y856" i="2"/>
  <c r="X856" i="2"/>
  <c r="W856" i="2"/>
  <c r="T856" i="2"/>
  <c r="U856" i="2"/>
  <c r="S856" i="2"/>
  <c r="N856" i="2"/>
  <c r="A856" i="2"/>
  <c r="DA855" i="2"/>
  <c r="CX855" i="2"/>
  <c r="CW855" i="2"/>
  <c r="CV855" i="2"/>
  <c r="CY855" i="2"/>
  <c r="CT855" i="2"/>
  <c r="CU855" i="2"/>
  <c r="CS855" i="2"/>
  <c r="CR855" i="2"/>
  <c r="CL855" i="2"/>
  <c r="CM855" i="2"/>
  <c r="CJ855" i="2"/>
  <c r="CI855" i="2"/>
  <c r="CH855" i="2"/>
  <c r="CK855" i="2"/>
  <c r="CF855" i="2"/>
  <c r="CG855" i="2"/>
  <c r="CE855" i="2"/>
  <c r="CD855" i="2"/>
  <c r="BY855" i="2"/>
  <c r="BZ855" i="2"/>
  <c r="BW855" i="2"/>
  <c r="BU855" i="2"/>
  <c r="BV855" i="2"/>
  <c r="BS855" i="2"/>
  <c r="BR855" i="2"/>
  <c r="BQ855" i="2"/>
  <c r="BT855" i="2"/>
  <c r="BO855" i="2"/>
  <c r="BP855" i="2"/>
  <c r="BN855" i="2"/>
  <c r="BM855" i="2"/>
  <c r="BC855" i="2"/>
  <c r="BD855" i="2"/>
  <c r="BF855" i="2"/>
  <c r="BA855" i="2"/>
  <c r="AZ855" i="2"/>
  <c r="AY855" i="2"/>
  <c r="BB855" i="2"/>
  <c r="AW855" i="2"/>
  <c r="AX855" i="2"/>
  <c r="AV855" i="2"/>
  <c r="AU855" i="2"/>
  <c r="AM855" i="2"/>
  <c r="AN855" i="2"/>
  <c r="AQ855" i="2"/>
  <c r="AK855" i="2"/>
  <c r="AJ855" i="2"/>
  <c r="AI855" i="2"/>
  <c r="AL855" i="2"/>
  <c r="AG855" i="2"/>
  <c r="AH855" i="2"/>
  <c r="AF855" i="2"/>
  <c r="AE855" i="2"/>
  <c r="X855" i="2"/>
  <c r="W855" i="2"/>
  <c r="V855" i="2"/>
  <c r="Y855" i="2"/>
  <c r="T855" i="2"/>
  <c r="U855" i="2"/>
  <c r="S855" i="2"/>
  <c r="N855" i="2"/>
  <c r="A855" i="2"/>
  <c r="DA854" i="2"/>
  <c r="CX854" i="2"/>
  <c r="CW854" i="2"/>
  <c r="CV854" i="2"/>
  <c r="CY854" i="2"/>
  <c r="CT854" i="2"/>
  <c r="CU854" i="2"/>
  <c r="CS854" i="2"/>
  <c r="CR854" i="2"/>
  <c r="CL854" i="2"/>
  <c r="CM854" i="2"/>
  <c r="CJ854" i="2"/>
  <c r="CI854" i="2"/>
  <c r="CH854" i="2"/>
  <c r="CK854" i="2"/>
  <c r="CF854" i="2"/>
  <c r="CG854" i="2"/>
  <c r="CE854" i="2"/>
  <c r="CD854" i="2"/>
  <c r="BY854" i="2"/>
  <c r="BZ854" i="2"/>
  <c r="BW854" i="2"/>
  <c r="BU854" i="2"/>
  <c r="BV854" i="2"/>
  <c r="BS854" i="2"/>
  <c r="BR854" i="2"/>
  <c r="BQ854" i="2"/>
  <c r="BT854" i="2"/>
  <c r="BO854" i="2"/>
  <c r="BP854" i="2"/>
  <c r="BN854" i="2"/>
  <c r="BM854" i="2"/>
  <c r="BC854" i="2"/>
  <c r="BD854" i="2"/>
  <c r="BF854" i="2"/>
  <c r="BA854" i="2"/>
  <c r="AZ854" i="2"/>
  <c r="AY854" i="2"/>
  <c r="BB854" i="2"/>
  <c r="AW854" i="2"/>
  <c r="AX854" i="2"/>
  <c r="AV854" i="2"/>
  <c r="AU854" i="2"/>
  <c r="AM854" i="2"/>
  <c r="AN854" i="2"/>
  <c r="AQ854" i="2"/>
  <c r="AK854" i="2"/>
  <c r="AJ854" i="2"/>
  <c r="AI854" i="2"/>
  <c r="AL854" i="2"/>
  <c r="AG854" i="2"/>
  <c r="AH854" i="2"/>
  <c r="AF854" i="2"/>
  <c r="AE854" i="2"/>
  <c r="X854" i="2"/>
  <c r="W854" i="2"/>
  <c r="V854" i="2"/>
  <c r="Y854" i="2"/>
  <c r="T854" i="2"/>
  <c r="U854" i="2"/>
  <c r="S854" i="2"/>
  <c r="N854" i="2"/>
  <c r="A854" i="2"/>
  <c r="DA853" i="2"/>
  <c r="CX853" i="2"/>
  <c r="CW853" i="2"/>
  <c r="CV853" i="2"/>
  <c r="CY853" i="2"/>
  <c r="CT853" i="2"/>
  <c r="CU853" i="2"/>
  <c r="CS853" i="2"/>
  <c r="CR853" i="2"/>
  <c r="CL853" i="2"/>
  <c r="CM853" i="2"/>
  <c r="CJ853" i="2"/>
  <c r="CI853" i="2"/>
  <c r="CH853" i="2"/>
  <c r="CK853" i="2"/>
  <c r="CF853" i="2"/>
  <c r="CG853" i="2"/>
  <c r="CE853" i="2"/>
  <c r="CD853" i="2"/>
  <c r="BY853" i="2"/>
  <c r="BZ853" i="2"/>
  <c r="BW853" i="2"/>
  <c r="BU853" i="2"/>
  <c r="BV853" i="2"/>
  <c r="BS853" i="2"/>
  <c r="BR853" i="2"/>
  <c r="BQ853" i="2"/>
  <c r="BT853" i="2"/>
  <c r="BO853" i="2"/>
  <c r="BP853" i="2"/>
  <c r="BN853" i="2"/>
  <c r="BM853" i="2"/>
  <c r="BC853" i="2"/>
  <c r="BD853" i="2"/>
  <c r="BF853" i="2"/>
  <c r="BA853" i="2"/>
  <c r="AZ853" i="2"/>
  <c r="AY853" i="2"/>
  <c r="BB853" i="2"/>
  <c r="AW853" i="2"/>
  <c r="AX853" i="2"/>
  <c r="AV853" i="2"/>
  <c r="AU853" i="2"/>
  <c r="AM853" i="2"/>
  <c r="AN853" i="2"/>
  <c r="AQ853" i="2"/>
  <c r="AK853" i="2"/>
  <c r="AJ853" i="2"/>
  <c r="AI853" i="2"/>
  <c r="AL853" i="2"/>
  <c r="AG853" i="2"/>
  <c r="AH853" i="2"/>
  <c r="AF853" i="2"/>
  <c r="AE853" i="2"/>
  <c r="X853" i="2"/>
  <c r="W853" i="2"/>
  <c r="V853" i="2"/>
  <c r="Y853" i="2"/>
  <c r="T853" i="2"/>
  <c r="U853" i="2"/>
  <c r="S853" i="2"/>
  <c r="N853" i="2"/>
  <c r="A853" i="2"/>
  <c r="DA852" i="2"/>
  <c r="CX852" i="2"/>
  <c r="CW852" i="2"/>
  <c r="CV852" i="2"/>
  <c r="CY852" i="2"/>
  <c r="CT852" i="2"/>
  <c r="CU852" i="2"/>
  <c r="CS852" i="2"/>
  <c r="CR852" i="2"/>
  <c r="CL852" i="2"/>
  <c r="CM852" i="2"/>
  <c r="CJ852" i="2"/>
  <c r="CI852" i="2"/>
  <c r="CH852" i="2"/>
  <c r="CK852" i="2"/>
  <c r="CF852" i="2"/>
  <c r="CG852" i="2"/>
  <c r="CE852" i="2"/>
  <c r="CD852" i="2"/>
  <c r="BY852" i="2"/>
  <c r="BZ852" i="2"/>
  <c r="BW852" i="2"/>
  <c r="BU852" i="2"/>
  <c r="BV852" i="2"/>
  <c r="BQ852" i="2"/>
  <c r="BT852" i="2"/>
  <c r="BS852" i="2"/>
  <c r="BR852" i="2"/>
  <c r="BO852" i="2"/>
  <c r="BP852" i="2"/>
  <c r="BN852" i="2"/>
  <c r="BM852" i="2"/>
  <c r="BC852" i="2"/>
  <c r="BD852" i="2"/>
  <c r="BF852" i="2"/>
  <c r="AY852" i="2"/>
  <c r="BB852" i="2"/>
  <c r="BA852" i="2"/>
  <c r="AZ852" i="2"/>
  <c r="AW852" i="2"/>
  <c r="AX852" i="2"/>
  <c r="AV852" i="2"/>
  <c r="AU852" i="2"/>
  <c r="AM852" i="2"/>
  <c r="AN852" i="2"/>
  <c r="AQ852" i="2"/>
  <c r="AK852" i="2"/>
  <c r="AJ852" i="2"/>
  <c r="AI852" i="2"/>
  <c r="AL852" i="2"/>
  <c r="AG852" i="2"/>
  <c r="AH852" i="2"/>
  <c r="AF852" i="2"/>
  <c r="AE852" i="2"/>
  <c r="V852" i="2"/>
  <c r="Y852" i="2"/>
  <c r="X852" i="2"/>
  <c r="W852" i="2"/>
  <c r="T852" i="2"/>
  <c r="U852" i="2"/>
  <c r="S852" i="2"/>
  <c r="N852" i="2"/>
  <c r="A852" i="2"/>
  <c r="DA851" i="2"/>
  <c r="CX851" i="2"/>
  <c r="CW851" i="2"/>
  <c r="CV851" i="2"/>
  <c r="CY851" i="2"/>
  <c r="CT851" i="2"/>
  <c r="CU851" i="2"/>
  <c r="CS851" i="2"/>
  <c r="CR851" i="2"/>
  <c r="CL851" i="2"/>
  <c r="CM851" i="2"/>
  <c r="CJ851" i="2"/>
  <c r="CI851" i="2"/>
  <c r="CH851" i="2"/>
  <c r="CK851" i="2"/>
  <c r="CF851" i="2"/>
  <c r="CG851" i="2"/>
  <c r="CE851" i="2"/>
  <c r="CD851" i="2"/>
  <c r="BY851" i="2"/>
  <c r="BZ851" i="2"/>
  <c r="BW851" i="2"/>
  <c r="BU851" i="2"/>
  <c r="BV851" i="2"/>
  <c r="BS851" i="2"/>
  <c r="BR851" i="2"/>
  <c r="BQ851" i="2"/>
  <c r="BT851" i="2"/>
  <c r="BO851" i="2"/>
  <c r="BP851" i="2"/>
  <c r="BN851" i="2"/>
  <c r="BM851" i="2"/>
  <c r="BC851" i="2"/>
  <c r="BD851" i="2"/>
  <c r="BF851" i="2"/>
  <c r="AY851" i="2"/>
  <c r="BB851" i="2"/>
  <c r="BA851" i="2"/>
  <c r="AZ851" i="2"/>
  <c r="AW851" i="2"/>
  <c r="AX851" i="2"/>
  <c r="AV851" i="2"/>
  <c r="AU851" i="2"/>
  <c r="AM851" i="2"/>
  <c r="AN851" i="2"/>
  <c r="AQ851" i="2"/>
  <c r="AK851" i="2"/>
  <c r="AJ851" i="2"/>
  <c r="AI851" i="2"/>
  <c r="AL851" i="2"/>
  <c r="AG851" i="2"/>
  <c r="AH851" i="2"/>
  <c r="AF851" i="2"/>
  <c r="AE851" i="2"/>
  <c r="X851" i="2"/>
  <c r="W851" i="2"/>
  <c r="V851" i="2"/>
  <c r="Y851" i="2"/>
  <c r="T851" i="2"/>
  <c r="U851" i="2"/>
  <c r="S851" i="2"/>
  <c r="N851" i="2"/>
  <c r="A851" i="2"/>
  <c r="DA850" i="2"/>
  <c r="CX850" i="2"/>
  <c r="CW850" i="2"/>
  <c r="CV850" i="2"/>
  <c r="CY850" i="2"/>
  <c r="CT850" i="2"/>
  <c r="CU850" i="2"/>
  <c r="CS850" i="2"/>
  <c r="CR850" i="2"/>
  <c r="CL850" i="2"/>
  <c r="CM850" i="2"/>
  <c r="CJ850" i="2"/>
  <c r="CI850" i="2"/>
  <c r="CH850" i="2"/>
  <c r="CK850" i="2"/>
  <c r="CF850" i="2"/>
  <c r="CG850" i="2"/>
  <c r="CE850" i="2"/>
  <c r="CD850" i="2"/>
  <c r="BY850" i="2"/>
  <c r="BZ850" i="2"/>
  <c r="BW850" i="2"/>
  <c r="BU850" i="2"/>
  <c r="BV850" i="2"/>
  <c r="BQ850" i="2"/>
  <c r="BT850" i="2"/>
  <c r="BS850" i="2"/>
  <c r="BR850" i="2"/>
  <c r="BO850" i="2"/>
  <c r="BP850" i="2"/>
  <c r="BN850" i="2"/>
  <c r="BM850" i="2"/>
  <c r="BC850" i="2"/>
  <c r="BD850" i="2"/>
  <c r="BF850" i="2"/>
  <c r="AY850" i="2"/>
  <c r="BB850" i="2"/>
  <c r="BA850" i="2"/>
  <c r="AZ850" i="2"/>
  <c r="AW850" i="2"/>
  <c r="AX850" i="2"/>
  <c r="AV850" i="2"/>
  <c r="AU850" i="2"/>
  <c r="AM850" i="2"/>
  <c r="AN850" i="2"/>
  <c r="AQ850" i="2"/>
  <c r="AK850" i="2"/>
  <c r="AJ850" i="2"/>
  <c r="AI850" i="2"/>
  <c r="AL850" i="2"/>
  <c r="AG850" i="2"/>
  <c r="AH850" i="2"/>
  <c r="AF850" i="2"/>
  <c r="AE850" i="2"/>
  <c r="X850" i="2"/>
  <c r="W850" i="2"/>
  <c r="V850" i="2"/>
  <c r="Y850" i="2"/>
  <c r="T850" i="2"/>
  <c r="U850" i="2"/>
  <c r="S850" i="2"/>
  <c r="N850" i="2"/>
  <c r="A850" i="2"/>
  <c r="DA849" i="2"/>
  <c r="CX849" i="2"/>
  <c r="CW849" i="2"/>
  <c r="CV849" i="2"/>
  <c r="CY849" i="2"/>
  <c r="CT849" i="2"/>
  <c r="CU849" i="2"/>
  <c r="CS849" i="2"/>
  <c r="CR849" i="2"/>
  <c r="CL849" i="2"/>
  <c r="CM849" i="2"/>
  <c r="CJ849" i="2"/>
  <c r="CI849" i="2"/>
  <c r="CH849" i="2"/>
  <c r="CK849" i="2"/>
  <c r="CF849" i="2"/>
  <c r="CG849" i="2"/>
  <c r="CE849" i="2"/>
  <c r="CD849" i="2"/>
  <c r="BY849" i="2"/>
  <c r="BZ849" i="2"/>
  <c r="BW849" i="2"/>
  <c r="BU849" i="2"/>
  <c r="BV849" i="2"/>
  <c r="BS849" i="2"/>
  <c r="BR849" i="2"/>
  <c r="BQ849" i="2"/>
  <c r="BT849" i="2"/>
  <c r="BO849" i="2"/>
  <c r="BP849" i="2"/>
  <c r="BN849" i="2"/>
  <c r="BM849" i="2"/>
  <c r="BC849" i="2"/>
  <c r="BD849" i="2"/>
  <c r="BF849" i="2"/>
  <c r="AY849" i="2"/>
  <c r="BB849" i="2"/>
  <c r="BA849" i="2"/>
  <c r="AZ849" i="2"/>
  <c r="AW849" i="2"/>
  <c r="AX849" i="2"/>
  <c r="AV849" i="2"/>
  <c r="AU849" i="2"/>
  <c r="AM849" i="2"/>
  <c r="AN849" i="2"/>
  <c r="AQ849" i="2"/>
  <c r="AK849" i="2"/>
  <c r="AJ849" i="2"/>
  <c r="AI849" i="2"/>
  <c r="AL849" i="2"/>
  <c r="AG849" i="2"/>
  <c r="AH849" i="2"/>
  <c r="AF849" i="2"/>
  <c r="AE849" i="2"/>
  <c r="X849" i="2"/>
  <c r="W849" i="2"/>
  <c r="V849" i="2"/>
  <c r="Y849" i="2"/>
  <c r="T849" i="2"/>
  <c r="U849" i="2"/>
  <c r="S849" i="2"/>
  <c r="N849" i="2"/>
  <c r="A849" i="2"/>
  <c r="DA848" i="2"/>
  <c r="CX848" i="2"/>
  <c r="CW848" i="2"/>
  <c r="CV848" i="2"/>
  <c r="CY848" i="2"/>
  <c r="CT848" i="2"/>
  <c r="CU848" i="2"/>
  <c r="CS848" i="2"/>
  <c r="CR848" i="2"/>
  <c r="CL848" i="2"/>
  <c r="CM848" i="2"/>
  <c r="CJ848" i="2"/>
  <c r="CI848" i="2"/>
  <c r="CH848" i="2"/>
  <c r="CK848" i="2"/>
  <c r="CF848" i="2"/>
  <c r="CG848" i="2"/>
  <c r="CE848" i="2"/>
  <c r="CD848" i="2"/>
  <c r="BY848" i="2"/>
  <c r="BZ848" i="2"/>
  <c r="BW848" i="2"/>
  <c r="BU848" i="2"/>
  <c r="BV848" i="2"/>
  <c r="BQ848" i="2"/>
  <c r="BT848" i="2"/>
  <c r="BS848" i="2"/>
  <c r="BR848" i="2"/>
  <c r="BO848" i="2"/>
  <c r="BP848" i="2"/>
  <c r="BN848" i="2"/>
  <c r="BM848" i="2"/>
  <c r="BC848" i="2"/>
  <c r="BD848" i="2"/>
  <c r="BF848" i="2"/>
  <c r="BA848" i="2"/>
  <c r="AZ848" i="2"/>
  <c r="AY848" i="2"/>
  <c r="BB848" i="2"/>
  <c r="AW848" i="2"/>
  <c r="AX848" i="2"/>
  <c r="AV848" i="2"/>
  <c r="AU848" i="2"/>
  <c r="AM848" i="2"/>
  <c r="AN848" i="2"/>
  <c r="AQ848" i="2"/>
  <c r="AK848" i="2"/>
  <c r="AJ848" i="2"/>
  <c r="AI848" i="2"/>
  <c r="AL848" i="2"/>
  <c r="AG848" i="2"/>
  <c r="AH848" i="2"/>
  <c r="AF848" i="2"/>
  <c r="AE848" i="2"/>
  <c r="X848" i="2"/>
  <c r="W848" i="2"/>
  <c r="V848" i="2"/>
  <c r="Y848" i="2"/>
  <c r="T848" i="2"/>
  <c r="U848" i="2"/>
  <c r="S848" i="2"/>
  <c r="N848" i="2"/>
  <c r="A848" i="2"/>
  <c r="DA847" i="2"/>
  <c r="CX847" i="2"/>
  <c r="CW847" i="2"/>
  <c r="CV847" i="2"/>
  <c r="CY847" i="2"/>
  <c r="CT847" i="2"/>
  <c r="CU847" i="2"/>
  <c r="CS847" i="2"/>
  <c r="CR847" i="2"/>
  <c r="CL847" i="2"/>
  <c r="CM847" i="2"/>
  <c r="CJ847" i="2"/>
  <c r="CI847" i="2"/>
  <c r="CH847" i="2"/>
  <c r="CK847" i="2"/>
  <c r="CF847" i="2"/>
  <c r="CG847" i="2"/>
  <c r="CE847" i="2"/>
  <c r="CD847" i="2"/>
  <c r="BY847" i="2"/>
  <c r="BZ847" i="2"/>
  <c r="BW847" i="2"/>
  <c r="BU847" i="2"/>
  <c r="BV847" i="2"/>
  <c r="BQ847" i="2"/>
  <c r="BT847" i="2"/>
  <c r="BS847" i="2"/>
  <c r="BR847" i="2"/>
  <c r="BO847" i="2"/>
  <c r="BP847" i="2"/>
  <c r="BN847" i="2"/>
  <c r="BM847" i="2"/>
  <c r="BC847" i="2"/>
  <c r="BD847" i="2"/>
  <c r="BF847" i="2"/>
  <c r="BA847" i="2"/>
  <c r="AZ847" i="2"/>
  <c r="AY847" i="2"/>
  <c r="BB847" i="2"/>
  <c r="AW847" i="2"/>
  <c r="AX847" i="2"/>
  <c r="AV847" i="2"/>
  <c r="AU847" i="2"/>
  <c r="AM847" i="2"/>
  <c r="AN847" i="2"/>
  <c r="AQ847" i="2"/>
  <c r="AK847" i="2"/>
  <c r="AJ847" i="2"/>
  <c r="AI847" i="2"/>
  <c r="AL847" i="2"/>
  <c r="AG847" i="2"/>
  <c r="AH847" i="2"/>
  <c r="AF847" i="2"/>
  <c r="AE847" i="2"/>
  <c r="X847" i="2"/>
  <c r="W847" i="2"/>
  <c r="V847" i="2"/>
  <c r="Y847" i="2"/>
  <c r="T847" i="2"/>
  <c r="U847" i="2"/>
  <c r="S847" i="2"/>
  <c r="N847" i="2"/>
  <c r="A847" i="2"/>
  <c r="DA846" i="2"/>
  <c r="CX846" i="2"/>
  <c r="CW846" i="2"/>
  <c r="CV846" i="2"/>
  <c r="CY846" i="2"/>
  <c r="CT846" i="2"/>
  <c r="CU846" i="2"/>
  <c r="CS846" i="2"/>
  <c r="CR846" i="2"/>
  <c r="CL846" i="2"/>
  <c r="CM846" i="2"/>
  <c r="CJ846" i="2"/>
  <c r="CI846" i="2"/>
  <c r="CH846" i="2"/>
  <c r="CK846" i="2"/>
  <c r="CF846" i="2"/>
  <c r="CG846" i="2"/>
  <c r="CE846" i="2"/>
  <c r="CD846" i="2"/>
  <c r="BY846" i="2"/>
  <c r="BZ846" i="2"/>
  <c r="BW846" i="2"/>
  <c r="BU846" i="2"/>
  <c r="BV846" i="2"/>
  <c r="BS846" i="2"/>
  <c r="BR846" i="2"/>
  <c r="BQ846" i="2"/>
  <c r="BT846" i="2"/>
  <c r="BO846" i="2"/>
  <c r="BP846" i="2"/>
  <c r="BN846" i="2"/>
  <c r="BM846" i="2"/>
  <c r="BC846" i="2"/>
  <c r="BD846" i="2"/>
  <c r="BF846" i="2"/>
  <c r="BA846" i="2"/>
  <c r="AZ846" i="2"/>
  <c r="AY846" i="2"/>
  <c r="BB846" i="2"/>
  <c r="AW846" i="2"/>
  <c r="AX846" i="2"/>
  <c r="AV846" i="2"/>
  <c r="AU846" i="2"/>
  <c r="AM846" i="2"/>
  <c r="AN846" i="2"/>
  <c r="AQ846" i="2"/>
  <c r="AI846" i="2"/>
  <c r="AL846" i="2"/>
  <c r="AK846" i="2"/>
  <c r="AJ846" i="2"/>
  <c r="AG846" i="2"/>
  <c r="AH846" i="2"/>
  <c r="AF846" i="2"/>
  <c r="AE846" i="2"/>
  <c r="X846" i="2"/>
  <c r="W846" i="2"/>
  <c r="V846" i="2"/>
  <c r="Y846" i="2"/>
  <c r="T846" i="2"/>
  <c r="U846" i="2"/>
  <c r="S846" i="2"/>
  <c r="N846" i="2"/>
  <c r="A846" i="2"/>
  <c r="DA845" i="2"/>
  <c r="CX845" i="2"/>
  <c r="CW845" i="2"/>
  <c r="CV845" i="2"/>
  <c r="CY845" i="2"/>
  <c r="CT845" i="2"/>
  <c r="CU845" i="2"/>
  <c r="CS845" i="2"/>
  <c r="CR845" i="2"/>
  <c r="CL845" i="2"/>
  <c r="CM845" i="2"/>
  <c r="CJ845" i="2"/>
  <c r="CI845" i="2"/>
  <c r="CH845" i="2"/>
  <c r="CK845" i="2"/>
  <c r="CF845" i="2"/>
  <c r="CG845" i="2"/>
  <c r="CE845" i="2"/>
  <c r="CD845" i="2"/>
  <c r="BY845" i="2"/>
  <c r="BZ845" i="2"/>
  <c r="BW845" i="2"/>
  <c r="BU845" i="2"/>
  <c r="BV845" i="2"/>
  <c r="BS845" i="2"/>
  <c r="BR845" i="2"/>
  <c r="BQ845" i="2"/>
  <c r="BT845" i="2"/>
  <c r="BO845" i="2"/>
  <c r="BP845" i="2"/>
  <c r="BN845" i="2"/>
  <c r="BM845" i="2"/>
  <c r="BC845" i="2"/>
  <c r="BD845" i="2"/>
  <c r="BF845" i="2"/>
  <c r="BA845" i="2"/>
  <c r="AZ845" i="2"/>
  <c r="AY845" i="2"/>
  <c r="BB845" i="2"/>
  <c r="AW845" i="2"/>
  <c r="AX845" i="2"/>
  <c r="AV845" i="2"/>
  <c r="AU845" i="2"/>
  <c r="AM845" i="2"/>
  <c r="AN845" i="2"/>
  <c r="AQ845" i="2"/>
  <c r="AK845" i="2"/>
  <c r="AJ845" i="2"/>
  <c r="AI845" i="2"/>
  <c r="AL845" i="2"/>
  <c r="AG845" i="2"/>
  <c r="AH845" i="2"/>
  <c r="AF845" i="2"/>
  <c r="AE845" i="2"/>
  <c r="X845" i="2"/>
  <c r="W845" i="2"/>
  <c r="V845" i="2"/>
  <c r="Y845" i="2"/>
  <c r="T845" i="2"/>
  <c r="U845" i="2"/>
  <c r="S845" i="2"/>
  <c r="N845" i="2"/>
  <c r="A845" i="2"/>
  <c r="DA844" i="2"/>
  <c r="CV844" i="2"/>
  <c r="CY844" i="2"/>
  <c r="CX844" i="2"/>
  <c r="CW844" i="2"/>
  <c r="CT844" i="2"/>
  <c r="CU844" i="2"/>
  <c r="CS844" i="2"/>
  <c r="CR844" i="2"/>
  <c r="CL844" i="2"/>
  <c r="CM844" i="2"/>
  <c r="CJ844" i="2"/>
  <c r="CI844" i="2"/>
  <c r="CH844" i="2"/>
  <c r="CK844" i="2"/>
  <c r="CF844" i="2"/>
  <c r="CG844" i="2"/>
  <c r="CE844" i="2"/>
  <c r="CD844" i="2"/>
  <c r="BY844" i="2"/>
  <c r="BZ844" i="2"/>
  <c r="BW844" i="2"/>
  <c r="BU844" i="2"/>
  <c r="BV844" i="2"/>
  <c r="BS844" i="2"/>
  <c r="BR844" i="2"/>
  <c r="BQ844" i="2"/>
  <c r="BT844" i="2"/>
  <c r="BO844" i="2"/>
  <c r="BP844" i="2"/>
  <c r="BN844" i="2"/>
  <c r="BM844" i="2"/>
  <c r="BC844" i="2"/>
  <c r="BD844" i="2"/>
  <c r="BF844" i="2"/>
  <c r="BA844" i="2"/>
  <c r="AZ844" i="2"/>
  <c r="AY844" i="2"/>
  <c r="BB844" i="2"/>
  <c r="AW844" i="2"/>
  <c r="AX844" i="2"/>
  <c r="AV844" i="2"/>
  <c r="AU844" i="2"/>
  <c r="AM844" i="2"/>
  <c r="AN844" i="2"/>
  <c r="AQ844" i="2"/>
  <c r="AK844" i="2"/>
  <c r="AJ844" i="2"/>
  <c r="AI844" i="2"/>
  <c r="AL844" i="2"/>
  <c r="AG844" i="2"/>
  <c r="AH844" i="2"/>
  <c r="AF844" i="2"/>
  <c r="AE844" i="2"/>
  <c r="X844" i="2"/>
  <c r="W844" i="2"/>
  <c r="V844" i="2"/>
  <c r="Y844" i="2"/>
  <c r="T844" i="2"/>
  <c r="U844" i="2"/>
  <c r="S844" i="2"/>
  <c r="N844" i="2"/>
  <c r="A844" i="2"/>
  <c r="DA843" i="2"/>
  <c r="CX843" i="2"/>
  <c r="CW843" i="2"/>
  <c r="CV843" i="2"/>
  <c r="CY843" i="2"/>
  <c r="CT843" i="2"/>
  <c r="CU843" i="2"/>
  <c r="CS843" i="2"/>
  <c r="CR843" i="2"/>
  <c r="CL843" i="2"/>
  <c r="CM843" i="2"/>
  <c r="CJ843" i="2"/>
  <c r="CI843" i="2"/>
  <c r="CH843" i="2"/>
  <c r="CK843" i="2"/>
  <c r="CF843" i="2"/>
  <c r="CG843" i="2"/>
  <c r="CE843" i="2"/>
  <c r="CD843" i="2"/>
  <c r="BY843" i="2"/>
  <c r="BZ843" i="2"/>
  <c r="BW843" i="2"/>
  <c r="BU843" i="2"/>
  <c r="BV843" i="2"/>
  <c r="BQ843" i="2"/>
  <c r="BT843" i="2"/>
  <c r="BS843" i="2"/>
  <c r="BR843" i="2"/>
  <c r="BO843" i="2"/>
  <c r="BP843" i="2"/>
  <c r="BN843" i="2"/>
  <c r="BM843" i="2"/>
  <c r="BC843" i="2"/>
  <c r="BD843" i="2"/>
  <c r="BF843" i="2"/>
  <c r="AY843" i="2"/>
  <c r="BB843" i="2"/>
  <c r="BA843" i="2"/>
  <c r="AZ843" i="2"/>
  <c r="AW843" i="2"/>
  <c r="AX843" i="2"/>
  <c r="AV843" i="2"/>
  <c r="AU843" i="2"/>
  <c r="AM843" i="2"/>
  <c r="AN843" i="2"/>
  <c r="AQ843" i="2"/>
  <c r="AI843" i="2"/>
  <c r="AL843" i="2"/>
  <c r="AK843" i="2"/>
  <c r="AJ843" i="2"/>
  <c r="AG843" i="2"/>
  <c r="AH843" i="2"/>
  <c r="AF843" i="2"/>
  <c r="AE843" i="2"/>
  <c r="X843" i="2"/>
  <c r="W843" i="2"/>
  <c r="V843" i="2"/>
  <c r="Y843" i="2"/>
  <c r="T843" i="2"/>
  <c r="U843" i="2"/>
  <c r="S843" i="2"/>
  <c r="N843" i="2"/>
  <c r="A843" i="2"/>
  <c r="DA842" i="2"/>
  <c r="CX842" i="2"/>
  <c r="CW842" i="2"/>
  <c r="CV842" i="2"/>
  <c r="CY842" i="2"/>
  <c r="CT842" i="2"/>
  <c r="CU842" i="2"/>
  <c r="CS842" i="2"/>
  <c r="CR842" i="2"/>
  <c r="CL842" i="2"/>
  <c r="CM842" i="2"/>
  <c r="CJ842" i="2"/>
  <c r="CI842" i="2"/>
  <c r="CH842" i="2"/>
  <c r="CK842" i="2"/>
  <c r="CF842" i="2"/>
  <c r="CG842" i="2"/>
  <c r="CE842" i="2"/>
  <c r="CD842" i="2"/>
  <c r="BY842" i="2"/>
  <c r="BZ842" i="2"/>
  <c r="BW842" i="2"/>
  <c r="BU842" i="2"/>
  <c r="BV842" i="2"/>
  <c r="BS842" i="2"/>
  <c r="BR842" i="2"/>
  <c r="BQ842" i="2"/>
  <c r="BT842" i="2"/>
  <c r="BO842" i="2"/>
  <c r="BP842" i="2"/>
  <c r="BN842" i="2"/>
  <c r="BM842" i="2"/>
  <c r="BC842" i="2"/>
  <c r="BD842" i="2"/>
  <c r="BF842" i="2"/>
  <c r="AY842" i="2"/>
  <c r="BB842" i="2"/>
  <c r="BA842" i="2"/>
  <c r="AZ842" i="2"/>
  <c r="AW842" i="2"/>
  <c r="AX842" i="2"/>
  <c r="AV842" i="2"/>
  <c r="AU842" i="2"/>
  <c r="AM842" i="2"/>
  <c r="AN842" i="2"/>
  <c r="AQ842" i="2"/>
  <c r="AK842" i="2"/>
  <c r="AJ842" i="2"/>
  <c r="AI842" i="2"/>
  <c r="AL842" i="2"/>
  <c r="AG842" i="2"/>
  <c r="AH842" i="2"/>
  <c r="AF842" i="2"/>
  <c r="AE842" i="2"/>
  <c r="X842" i="2"/>
  <c r="W842" i="2"/>
  <c r="V842" i="2"/>
  <c r="Y842" i="2"/>
  <c r="T842" i="2"/>
  <c r="U842" i="2"/>
  <c r="S842" i="2"/>
  <c r="N842" i="2"/>
  <c r="A842" i="2"/>
  <c r="DA841" i="2"/>
  <c r="CX841" i="2"/>
  <c r="CW841" i="2"/>
  <c r="CV841" i="2"/>
  <c r="CY841" i="2"/>
  <c r="CT841" i="2"/>
  <c r="CU841" i="2"/>
  <c r="CS841" i="2"/>
  <c r="CR841" i="2"/>
  <c r="CL841" i="2"/>
  <c r="CM841" i="2"/>
  <c r="CJ841" i="2"/>
  <c r="CI841" i="2"/>
  <c r="CH841" i="2"/>
  <c r="CK841" i="2"/>
  <c r="CF841" i="2"/>
  <c r="CG841" i="2"/>
  <c r="CE841" i="2"/>
  <c r="CD841" i="2"/>
  <c r="BY841" i="2"/>
  <c r="BZ841" i="2"/>
  <c r="BW841" i="2"/>
  <c r="BU841" i="2"/>
  <c r="BV841" i="2"/>
  <c r="BS841" i="2"/>
  <c r="BR841" i="2"/>
  <c r="BQ841" i="2"/>
  <c r="BT841" i="2"/>
  <c r="BO841" i="2"/>
  <c r="BP841" i="2"/>
  <c r="BN841" i="2"/>
  <c r="BM841" i="2"/>
  <c r="BC841" i="2"/>
  <c r="BD841" i="2"/>
  <c r="BF841" i="2"/>
  <c r="BA841" i="2"/>
  <c r="AZ841" i="2"/>
  <c r="AY841" i="2"/>
  <c r="BB841" i="2"/>
  <c r="AW841" i="2"/>
  <c r="AX841" i="2"/>
  <c r="AV841" i="2"/>
  <c r="AU841" i="2"/>
  <c r="AM841" i="2"/>
  <c r="AN841" i="2"/>
  <c r="AQ841" i="2"/>
  <c r="AK841" i="2"/>
  <c r="AJ841" i="2"/>
  <c r="AI841" i="2"/>
  <c r="AL841" i="2"/>
  <c r="AG841" i="2"/>
  <c r="AH841" i="2"/>
  <c r="AF841" i="2"/>
  <c r="AE841" i="2"/>
  <c r="X841" i="2"/>
  <c r="W841" i="2"/>
  <c r="V841" i="2"/>
  <c r="Y841" i="2"/>
  <c r="T841" i="2"/>
  <c r="U841" i="2"/>
  <c r="S841" i="2"/>
  <c r="N841" i="2"/>
  <c r="A841" i="2"/>
  <c r="DA840" i="2"/>
  <c r="CX840" i="2"/>
  <c r="CW840" i="2"/>
  <c r="CV840" i="2"/>
  <c r="CY840" i="2"/>
  <c r="CT840" i="2"/>
  <c r="CU840" i="2"/>
  <c r="CS840" i="2"/>
  <c r="CR840" i="2"/>
  <c r="CL840" i="2"/>
  <c r="CM840" i="2"/>
  <c r="CJ840" i="2"/>
  <c r="CI840" i="2"/>
  <c r="CH840" i="2"/>
  <c r="CK840" i="2"/>
  <c r="CF840" i="2"/>
  <c r="CG840" i="2"/>
  <c r="CE840" i="2"/>
  <c r="CD840" i="2"/>
  <c r="BY840" i="2"/>
  <c r="BZ840" i="2"/>
  <c r="BW840" i="2"/>
  <c r="BU840" i="2"/>
  <c r="BV840" i="2"/>
  <c r="BS840" i="2"/>
  <c r="BR840" i="2"/>
  <c r="BQ840" i="2"/>
  <c r="BT840" i="2"/>
  <c r="BO840" i="2"/>
  <c r="BP840" i="2"/>
  <c r="BN840" i="2"/>
  <c r="BM840" i="2"/>
  <c r="BC840" i="2"/>
  <c r="BD840" i="2"/>
  <c r="BF840" i="2"/>
  <c r="BA840" i="2"/>
  <c r="AZ840" i="2"/>
  <c r="AY840" i="2"/>
  <c r="BB840" i="2"/>
  <c r="AW840" i="2"/>
  <c r="AX840" i="2"/>
  <c r="AV840" i="2"/>
  <c r="AU840" i="2"/>
  <c r="AM840" i="2"/>
  <c r="AN840" i="2"/>
  <c r="AQ840" i="2"/>
  <c r="AI840" i="2"/>
  <c r="AL840" i="2"/>
  <c r="AK840" i="2"/>
  <c r="AJ840" i="2"/>
  <c r="AG840" i="2"/>
  <c r="AH840" i="2"/>
  <c r="AF840" i="2"/>
  <c r="AE840" i="2"/>
  <c r="X840" i="2"/>
  <c r="W840" i="2"/>
  <c r="V840" i="2"/>
  <c r="Y840" i="2"/>
  <c r="T840" i="2"/>
  <c r="U840" i="2"/>
  <c r="S840" i="2"/>
  <c r="N840" i="2"/>
  <c r="A840" i="2"/>
  <c r="DA839" i="2"/>
  <c r="CX839" i="2"/>
  <c r="CW839" i="2"/>
  <c r="CV839" i="2"/>
  <c r="CY839" i="2"/>
  <c r="CT839" i="2"/>
  <c r="CU839" i="2"/>
  <c r="CS839" i="2"/>
  <c r="CR839" i="2"/>
  <c r="CL839" i="2"/>
  <c r="CM839" i="2"/>
  <c r="CJ839" i="2"/>
  <c r="CI839" i="2"/>
  <c r="CH839" i="2"/>
  <c r="CK839" i="2"/>
  <c r="CF839" i="2"/>
  <c r="CG839" i="2"/>
  <c r="CE839" i="2"/>
  <c r="CD839" i="2"/>
  <c r="BY839" i="2"/>
  <c r="BZ839" i="2"/>
  <c r="BW839" i="2"/>
  <c r="BU839" i="2"/>
  <c r="BV839" i="2"/>
  <c r="BS839" i="2"/>
  <c r="BR839" i="2"/>
  <c r="BQ839" i="2"/>
  <c r="BT839" i="2"/>
  <c r="BO839" i="2"/>
  <c r="BP839" i="2"/>
  <c r="BN839" i="2"/>
  <c r="BM839" i="2"/>
  <c r="BC839" i="2"/>
  <c r="BD839" i="2"/>
  <c r="BF839" i="2"/>
  <c r="BA839" i="2"/>
  <c r="AZ839" i="2"/>
  <c r="AY839" i="2"/>
  <c r="BB839" i="2"/>
  <c r="AW839" i="2"/>
  <c r="AX839" i="2"/>
  <c r="AV839" i="2"/>
  <c r="AU839" i="2"/>
  <c r="AM839" i="2"/>
  <c r="AN839" i="2"/>
  <c r="AQ839" i="2"/>
  <c r="AK839" i="2"/>
  <c r="AJ839" i="2"/>
  <c r="AI839" i="2"/>
  <c r="AL839" i="2"/>
  <c r="AG839" i="2"/>
  <c r="AH839" i="2"/>
  <c r="AF839" i="2"/>
  <c r="AE839" i="2"/>
  <c r="X839" i="2"/>
  <c r="W839" i="2"/>
  <c r="V839" i="2"/>
  <c r="Y839" i="2"/>
  <c r="T839" i="2"/>
  <c r="U839" i="2"/>
  <c r="S839" i="2"/>
  <c r="N839" i="2"/>
  <c r="A839" i="2"/>
  <c r="DA838" i="2"/>
  <c r="CV838" i="2"/>
  <c r="CY838" i="2"/>
  <c r="CX838" i="2"/>
  <c r="CW838" i="2"/>
  <c r="CT838" i="2"/>
  <c r="CU838" i="2"/>
  <c r="CS838" i="2"/>
  <c r="CR838" i="2"/>
  <c r="CL838" i="2"/>
  <c r="CM838" i="2"/>
  <c r="CJ838" i="2"/>
  <c r="CI838" i="2"/>
  <c r="CH838" i="2"/>
  <c r="CK838" i="2"/>
  <c r="CF838" i="2"/>
  <c r="CG838" i="2"/>
  <c r="CE838" i="2"/>
  <c r="CD838" i="2"/>
  <c r="BY838" i="2"/>
  <c r="BZ838" i="2"/>
  <c r="BW838" i="2"/>
  <c r="BU838" i="2"/>
  <c r="BV838" i="2"/>
  <c r="BQ838" i="2"/>
  <c r="BT838" i="2"/>
  <c r="BS838" i="2"/>
  <c r="BR838" i="2"/>
  <c r="BO838" i="2"/>
  <c r="BP838" i="2"/>
  <c r="BN838" i="2"/>
  <c r="BM838" i="2"/>
  <c r="BC838" i="2"/>
  <c r="BD838" i="2"/>
  <c r="BF838" i="2"/>
  <c r="BA838" i="2"/>
  <c r="AZ838" i="2"/>
  <c r="AY838" i="2"/>
  <c r="BB838" i="2"/>
  <c r="AW838" i="2"/>
  <c r="AX838" i="2"/>
  <c r="AV838" i="2"/>
  <c r="AU838" i="2"/>
  <c r="AM838" i="2"/>
  <c r="AN838" i="2"/>
  <c r="AQ838" i="2"/>
  <c r="AK838" i="2"/>
  <c r="AJ838" i="2"/>
  <c r="AI838" i="2"/>
  <c r="AL838" i="2"/>
  <c r="AG838" i="2"/>
  <c r="AH838" i="2"/>
  <c r="AF838" i="2"/>
  <c r="AE838" i="2"/>
  <c r="X838" i="2"/>
  <c r="W838" i="2"/>
  <c r="V838" i="2"/>
  <c r="Y838" i="2"/>
  <c r="T838" i="2"/>
  <c r="U838" i="2"/>
  <c r="S838" i="2"/>
  <c r="N838" i="2"/>
  <c r="A838" i="2"/>
  <c r="DA837" i="2"/>
  <c r="CX837" i="2"/>
  <c r="CW837" i="2"/>
  <c r="CV837" i="2"/>
  <c r="CY837" i="2"/>
  <c r="CT837" i="2"/>
  <c r="CU837" i="2"/>
  <c r="CS837" i="2"/>
  <c r="CR837" i="2"/>
  <c r="CL837" i="2"/>
  <c r="CM837" i="2"/>
  <c r="CJ837" i="2"/>
  <c r="CI837" i="2"/>
  <c r="CH837" i="2"/>
  <c r="CK837" i="2"/>
  <c r="CF837" i="2"/>
  <c r="CG837" i="2"/>
  <c r="CE837" i="2"/>
  <c r="CD837" i="2"/>
  <c r="BY837" i="2"/>
  <c r="BZ837" i="2"/>
  <c r="BW837" i="2"/>
  <c r="BU837" i="2"/>
  <c r="BV837" i="2"/>
  <c r="BQ837" i="2"/>
  <c r="BT837" i="2"/>
  <c r="BS837" i="2"/>
  <c r="BR837" i="2"/>
  <c r="BO837" i="2"/>
  <c r="BP837" i="2"/>
  <c r="BN837" i="2"/>
  <c r="BM837" i="2"/>
  <c r="BC837" i="2"/>
  <c r="BD837" i="2"/>
  <c r="BF837" i="2"/>
  <c r="BA837" i="2"/>
  <c r="AZ837" i="2"/>
  <c r="AY837" i="2"/>
  <c r="BB837" i="2"/>
  <c r="AW837" i="2"/>
  <c r="AX837" i="2"/>
  <c r="AV837" i="2"/>
  <c r="AU837" i="2"/>
  <c r="AM837" i="2"/>
  <c r="AN837" i="2"/>
  <c r="AQ837" i="2"/>
  <c r="AK837" i="2"/>
  <c r="AJ837" i="2"/>
  <c r="AI837" i="2"/>
  <c r="AL837" i="2"/>
  <c r="AG837" i="2"/>
  <c r="AH837" i="2"/>
  <c r="AF837" i="2"/>
  <c r="AE837" i="2"/>
  <c r="X837" i="2"/>
  <c r="W837" i="2"/>
  <c r="V837" i="2"/>
  <c r="Y837" i="2"/>
  <c r="T837" i="2"/>
  <c r="U837" i="2"/>
  <c r="S837" i="2"/>
  <c r="N837" i="2"/>
  <c r="A837" i="2"/>
  <c r="DA836" i="2"/>
  <c r="CX836" i="2"/>
  <c r="CW836" i="2"/>
  <c r="CV836" i="2"/>
  <c r="CY836" i="2"/>
  <c r="CT836" i="2"/>
  <c r="CU836" i="2"/>
  <c r="CS836" i="2"/>
  <c r="CR836" i="2"/>
  <c r="CL836" i="2"/>
  <c r="CM836" i="2"/>
  <c r="CJ836" i="2"/>
  <c r="CI836" i="2"/>
  <c r="CH836" i="2"/>
  <c r="CK836" i="2"/>
  <c r="CF836" i="2"/>
  <c r="CG836" i="2"/>
  <c r="CE836" i="2"/>
  <c r="CD836" i="2"/>
  <c r="BY836" i="2"/>
  <c r="BZ836" i="2"/>
  <c r="BW836" i="2"/>
  <c r="BU836" i="2"/>
  <c r="BV836" i="2"/>
  <c r="BS836" i="2"/>
  <c r="BR836" i="2"/>
  <c r="BQ836" i="2"/>
  <c r="BT836" i="2"/>
  <c r="BO836" i="2"/>
  <c r="BP836" i="2"/>
  <c r="BN836" i="2"/>
  <c r="BM836" i="2"/>
  <c r="BC836" i="2"/>
  <c r="BD836" i="2"/>
  <c r="BF836" i="2"/>
  <c r="BA836" i="2"/>
  <c r="AZ836" i="2"/>
  <c r="AY836" i="2"/>
  <c r="BB836" i="2"/>
  <c r="AW836" i="2"/>
  <c r="AX836" i="2"/>
  <c r="AV836" i="2"/>
  <c r="AU836" i="2"/>
  <c r="AM836" i="2"/>
  <c r="AN836" i="2"/>
  <c r="AQ836" i="2"/>
  <c r="AK836" i="2"/>
  <c r="AJ836" i="2"/>
  <c r="AI836" i="2"/>
  <c r="AL836" i="2"/>
  <c r="AG836" i="2"/>
  <c r="AH836" i="2"/>
  <c r="AF836" i="2"/>
  <c r="AE836" i="2"/>
  <c r="X836" i="2"/>
  <c r="W836" i="2"/>
  <c r="V836" i="2"/>
  <c r="Y836" i="2"/>
  <c r="T836" i="2"/>
  <c r="U836" i="2"/>
  <c r="S836" i="2"/>
  <c r="N836" i="2"/>
  <c r="A836" i="2"/>
  <c r="DA835" i="2"/>
  <c r="CX835" i="2"/>
  <c r="CW835" i="2"/>
  <c r="CV835" i="2"/>
  <c r="CY835" i="2"/>
  <c r="CT835" i="2"/>
  <c r="CU835" i="2"/>
  <c r="CS835" i="2"/>
  <c r="CR835" i="2"/>
  <c r="CL835" i="2"/>
  <c r="CM835" i="2"/>
  <c r="CJ835" i="2"/>
  <c r="CI835" i="2"/>
  <c r="CH835" i="2"/>
  <c r="CK835" i="2"/>
  <c r="CF835" i="2"/>
  <c r="CG835" i="2"/>
  <c r="CE835" i="2"/>
  <c r="CD835" i="2"/>
  <c r="BY835" i="2"/>
  <c r="BZ835" i="2"/>
  <c r="BW835" i="2"/>
  <c r="BU835" i="2"/>
  <c r="BV835" i="2"/>
  <c r="BS835" i="2"/>
  <c r="BR835" i="2"/>
  <c r="BQ835" i="2"/>
  <c r="BT835" i="2"/>
  <c r="BO835" i="2"/>
  <c r="BP835" i="2"/>
  <c r="BN835" i="2"/>
  <c r="BM835" i="2"/>
  <c r="BC835" i="2"/>
  <c r="BD835" i="2"/>
  <c r="BF835" i="2"/>
  <c r="BA835" i="2"/>
  <c r="AZ835" i="2"/>
  <c r="AY835" i="2"/>
  <c r="BB835" i="2"/>
  <c r="AW835" i="2"/>
  <c r="AX835" i="2"/>
  <c r="AV835" i="2"/>
  <c r="AU835" i="2"/>
  <c r="AM835" i="2"/>
  <c r="AN835" i="2"/>
  <c r="AQ835" i="2"/>
  <c r="AK835" i="2"/>
  <c r="AJ835" i="2"/>
  <c r="AI835" i="2"/>
  <c r="AL835" i="2"/>
  <c r="AG835" i="2"/>
  <c r="AH835" i="2"/>
  <c r="AF835" i="2"/>
  <c r="AE835" i="2"/>
  <c r="X835" i="2"/>
  <c r="W835" i="2"/>
  <c r="V835" i="2"/>
  <c r="Y835" i="2"/>
  <c r="T835" i="2"/>
  <c r="U835" i="2"/>
  <c r="S835" i="2"/>
  <c r="N835" i="2"/>
  <c r="A835" i="2"/>
  <c r="DA834" i="2"/>
  <c r="CV834" i="2"/>
  <c r="CY834" i="2"/>
  <c r="CX834" i="2"/>
  <c r="CW834" i="2"/>
  <c r="CT834" i="2"/>
  <c r="CU834" i="2"/>
  <c r="CS834" i="2"/>
  <c r="CR834" i="2"/>
  <c r="CL834" i="2"/>
  <c r="CM834" i="2"/>
  <c r="CJ834" i="2"/>
  <c r="CI834" i="2"/>
  <c r="CH834" i="2"/>
  <c r="CK834" i="2"/>
  <c r="CF834" i="2"/>
  <c r="CG834" i="2"/>
  <c r="CE834" i="2"/>
  <c r="CD834" i="2"/>
  <c r="BY834" i="2"/>
  <c r="BZ834" i="2"/>
  <c r="BW834" i="2"/>
  <c r="BU834" i="2"/>
  <c r="BV834" i="2"/>
  <c r="BQ834" i="2"/>
  <c r="BT834" i="2"/>
  <c r="BS834" i="2"/>
  <c r="BR834" i="2"/>
  <c r="BO834" i="2"/>
  <c r="BP834" i="2"/>
  <c r="BN834" i="2"/>
  <c r="BM834" i="2"/>
  <c r="BC834" i="2"/>
  <c r="BD834" i="2"/>
  <c r="BF834" i="2"/>
  <c r="BA834" i="2"/>
  <c r="AZ834" i="2"/>
  <c r="AY834" i="2"/>
  <c r="BB834" i="2"/>
  <c r="AW834" i="2"/>
  <c r="AX834" i="2"/>
  <c r="AV834" i="2"/>
  <c r="AU834" i="2"/>
  <c r="AM834" i="2"/>
  <c r="AN834" i="2"/>
  <c r="AQ834" i="2"/>
  <c r="AK834" i="2"/>
  <c r="AJ834" i="2"/>
  <c r="AI834" i="2"/>
  <c r="AL834" i="2"/>
  <c r="AG834" i="2"/>
  <c r="AH834" i="2"/>
  <c r="AF834" i="2"/>
  <c r="AE834" i="2"/>
  <c r="X834" i="2"/>
  <c r="W834" i="2"/>
  <c r="V834" i="2"/>
  <c r="Y834" i="2"/>
  <c r="T834" i="2"/>
  <c r="U834" i="2"/>
  <c r="S834" i="2"/>
  <c r="N834" i="2"/>
  <c r="A834" i="2"/>
  <c r="DA833" i="2"/>
  <c r="CX833" i="2"/>
  <c r="CW833" i="2"/>
  <c r="CV833" i="2"/>
  <c r="CY833" i="2"/>
  <c r="CT833" i="2"/>
  <c r="CU833" i="2"/>
  <c r="CS833" i="2"/>
  <c r="CR833" i="2"/>
  <c r="CL833" i="2"/>
  <c r="CM833" i="2"/>
  <c r="CJ833" i="2"/>
  <c r="CI833" i="2"/>
  <c r="CH833" i="2"/>
  <c r="CK833" i="2"/>
  <c r="CF833" i="2"/>
  <c r="CG833" i="2"/>
  <c r="CE833" i="2"/>
  <c r="CD833" i="2"/>
  <c r="BY833" i="2"/>
  <c r="BZ833" i="2"/>
  <c r="BW833" i="2"/>
  <c r="BU833" i="2"/>
  <c r="BV833" i="2"/>
  <c r="BQ833" i="2"/>
  <c r="BT833" i="2"/>
  <c r="BS833" i="2"/>
  <c r="BR833" i="2"/>
  <c r="BO833" i="2"/>
  <c r="BP833" i="2"/>
  <c r="BN833" i="2"/>
  <c r="BM833" i="2"/>
  <c r="BC833" i="2"/>
  <c r="BD833" i="2"/>
  <c r="BF833" i="2"/>
  <c r="BA833" i="2"/>
  <c r="AZ833" i="2"/>
  <c r="AY833" i="2"/>
  <c r="BB833" i="2"/>
  <c r="AW833" i="2"/>
  <c r="AX833" i="2"/>
  <c r="AV833" i="2"/>
  <c r="AU833" i="2"/>
  <c r="AM833" i="2"/>
  <c r="AN833" i="2"/>
  <c r="AQ833" i="2"/>
  <c r="AK833" i="2"/>
  <c r="AJ833" i="2"/>
  <c r="AI833" i="2"/>
  <c r="AL833" i="2"/>
  <c r="AG833" i="2"/>
  <c r="AH833" i="2"/>
  <c r="AF833" i="2"/>
  <c r="AE833" i="2"/>
  <c r="X833" i="2"/>
  <c r="W833" i="2"/>
  <c r="V833" i="2"/>
  <c r="Y833" i="2"/>
  <c r="T833" i="2"/>
  <c r="U833" i="2"/>
  <c r="S833" i="2"/>
  <c r="N833" i="2"/>
  <c r="A833" i="2"/>
  <c r="DA832" i="2"/>
  <c r="CX832" i="2"/>
  <c r="CW832" i="2"/>
  <c r="CV832" i="2"/>
  <c r="CY832" i="2"/>
  <c r="CT832" i="2"/>
  <c r="CU832" i="2"/>
  <c r="CS832" i="2"/>
  <c r="CR832" i="2"/>
  <c r="CL832" i="2"/>
  <c r="CM832" i="2"/>
  <c r="CJ832" i="2"/>
  <c r="CI832" i="2"/>
  <c r="CH832" i="2"/>
  <c r="CK832" i="2"/>
  <c r="CF832" i="2"/>
  <c r="CG832" i="2"/>
  <c r="CE832" i="2"/>
  <c r="CD832" i="2"/>
  <c r="BY832" i="2"/>
  <c r="BZ832" i="2"/>
  <c r="BW832" i="2"/>
  <c r="BU832" i="2"/>
  <c r="BV832" i="2"/>
  <c r="BQ832" i="2"/>
  <c r="BT832" i="2"/>
  <c r="BS832" i="2"/>
  <c r="BR832" i="2"/>
  <c r="BO832" i="2"/>
  <c r="BP832" i="2"/>
  <c r="BN832" i="2"/>
  <c r="BM832" i="2"/>
  <c r="BC832" i="2"/>
  <c r="BD832" i="2"/>
  <c r="BF832" i="2"/>
  <c r="AY832" i="2"/>
  <c r="BB832" i="2"/>
  <c r="BA832" i="2"/>
  <c r="AZ832" i="2"/>
  <c r="AW832" i="2"/>
  <c r="AX832" i="2"/>
  <c r="AV832" i="2"/>
  <c r="AU832" i="2"/>
  <c r="AM832" i="2"/>
  <c r="AN832" i="2"/>
  <c r="AQ832" i="2"/>
  <c r="AK832" i="2"/>
  <c r="AJ832" i="2"/>
  <c r="AI832" i="2"/>
  <c r="AL832" i="2"/>
  <c r="AG832" i="2"/>
  <c r="AH832" i="2"/>
  <c r="AF832" i="2"/>
  <c r="AE832" i="2"/>
  <c r="X832" i="2"/>
  <c r="W832" i="2"/>
  <c r="V832" i="2"/>
  <c r="Y832" i="2"/>
  <c r="T832" i="2"/>
  <c r="U832" i="2"/>
  <c r="S832" i="2"/>
  <c r="N832" i="2"/>
  <c r="A832" i="2"/>
  <c r="DA831" i="2"/>
  <c r="CV831" i="2"/>
  <c r="CY831" i="2"/>
  <c r="CX831" i="2"/>
  <c r="CW831" i="2"/>
  <c r="CT831" i="2"/>
  <c r="CU831" i="2"/>
  <c r="CS831" i="2"/>
  <c r="CR831" i="2"/>
  <c r="CL831" i="2"/>
  <c r="CM831" i="2"/>
  <c r="CJ831" i="2"/>
  <c r="CI831" i="2"/>
  <c r="CH831" i="2"/>
  <c r="CK831" i="2"/>
  <c r="CF831" i="2"/>
  <c r="CG831" i="2"/>
  <c r="CE831" i="2"/>
  <c r="CD831" i="2"/>
  <c r="BY831" i="2"/>
  <c r="BZ831" i="2"/>
  <c r="BW831" i="2"/>
  <c r="BU831" i="2"/>
  <c r="BV831" i="2"/>
  <c r="BS831" i="2"/>
  <c r="BR831" i="2"/>
  <c r="BQ831" i="2"/>
  <c r="BT831" i="2"/>
  <c r="BO831" i="2"/>
  <c r="BP831" i="2"/>
  <c r="BN831" i="2"/>
  <c r="BM831" i="2"/>
  <c r="BC831" i="2"/>
  <c r="BD831" i="2"/>
  <c r="BF831" i="2"/>
  <c r="BA831" i="2"/>
  <c r="AZ831" i="2"/>
  <c r="AY831" i="2"/>
  <c r="BB831" i="2"/>
  <c r="AW831" i="2"/>
  <c r="AX831" i="2"/>
  <c r="AV831" i="2"/>
  <c r="AU831" i="2"/>
  <c r="AM831" i="2"/>
  <c r="AN831" i="2"/>
  <c r="AQ831" i="2"/>
  <c r="AK831" i="2"/>
  <c r="AJ831" i="2"/>
  <c r="AI831" i="2"/>
  <c r="AL831" i="2"/>
  <c r="AG831" i="2"/>
  <c r="AH831" i="2"/>
  <c r="AF831" i="2"/>
  <c r="AE831" i="2"/>
  <c r="X831" i="2"/>
  <c r="W831" i="2"/>
  <c r="V831" i="2"/>
  <c r="Y831" i="2"/>
  <c r="T831" i="2"/>
  <c r="U831" i="2"/>
  <c r="S831" i="2"/>
  <c r="N831" i="2"/>
  <c r="A831" i="2"/>
  <c r="DA830" i="2"/>
  <c r="CX830" i="2"/>
  <c r="CW830" i="2"/>
  <c r="CV830" i="2"/>
  <c r="CY830" i="2"/>
  <c r="CT830" i="2"/>
  <c r="CU830" i="2"/>
  <c r="CS830" i="2"/>
  <c r="CR830" i="2"/>
  <c r="CL830" i="2"/>
  <c r="CM830" i="2"/>
  <c r="CJ830" i="2"/>
  <c r="CI830" i="2"/>
  <c r="CH830" i="2"/>
  <c r="CK830" i="2"/>
  <c r="CF830" i="2"/>
  <c r="CG830" i="2"/>
  <c r="CE830" i="2"/>
  <c r="CD830" i="2"/>
  <c r="BY830" i="2"/>
  <c r="BZ830" i="2"/>
  <c r="BW830" i="2"/>
  <c r="BU830" i="2"/>
  <c r="BV830" i="2"/>
  <c r="BS830" i="2"/>
  <c r="BR830" i="2"/>
  <c r="BQ830" i="2"/>
  <c r="BT830" i="2"/>
  <c r="BO830" i="2"/>
  <c r="BP830" i="2"/>
  <c r="BN830" i="2"/>
  <c r="BM830" i="2"/>
  <c r="BC830" i="2"/>
  <c r="BD830" i="2"/>
  <c r="BF830" i="2"/>
  <c r="BA830" i="2"/>
  <c r="AZ830" i="2"/>
  <c r="AY830" i="2"/>
  <c r="BB830" i="2"/>
  <c r="AW830" i="2"/>
  <c r="AX830" i="2"/>
  <c r="AV830" i="2"/>
  <c r="AU830" i="2"/>
  <c r="AM830" i="2"/>
  <c r="AN830" i="2"/>
  <c r="AQ830" i="2"/>
  <c r="AK830" i="2"/>
  <c r="AJ830" i="2"/>
  <c r="AI830" i="2"/>
  <c r="AL830" i="2"/>
  <c r="AG830" i="2"/>
  <c r="AH830" i="2"/>
  <c r="AF830" i="2"/>
  <c r="AE830" i="2"/>
  <c r="X830" i="2"/>
  <c r="W830" i="2"/>
  <c r="V830" i="2"/>
  <c r="Y830" i="2"/>
  <c r="T830" i="2"/>
  <c r="U830" i="2"/>
  <c r="S830" i="2"/>
  <c r="N830" i="2"/>
  <c r="A830" i="2"/>
  <c r="DA829" i="2"/>
  <c r="CV829" i="2"/>
  <c r="CY829" i="2"/>
  <c r="CX829" i="2"/>
  <c r="CW829" i="2"/>
  <c r="CT829" i="2"/>
  <c r="CU829" i="2"/>
  <c r="CS829" i="2"/>
  <c r="CR829" i="2"/>
  <c r="CL829" i="2"/>
  <c r="CM829" i="2"/>
  <c r="CJ829" i="2"/>
  <c r="CI829" i="2"/>
  <c r="CH829" i="2"/>
  <c r="CK829" i="2"/>
  <c r="CF829" i="2"/>
  <c r="CG829" i="2"/>
  <c r="CE829" i="2"/>
  <c r="CD829" i="2"/>
  <c r="BY829" i="2"/>
  <c r="BZ829" i="2"/>
  <c r="BW829" i="2"/>
  <c r="BU829" i="2"/>
  <c r="BV829" i="2"/>
  <c r="BQ829" i="2"/>
  <c r="BT829" i="2"/>
  <c r="BS829" i="2"/>
  <c r="BR829" i="2"/>
  <c r="BO829" i="2"/>
  <c r="BP829" i="2"/>
  <c r="BN829" i="2"/>
  <c r="BM829" i="2"/>
  <c r="BC829" i="2"/>
  <c r="BD829" i="2"/>
  <c r="BF829" i="2"/>
  <c r="BA829" i="2"/>
  <c r="AZ829" i="2"/>
  <c r="AY829" i="2"/>
  <c r="BB829" i="2"/>
  <c r="AW829" i="2"/>
  <c r="AX829" i="2"/>
  <c r="AV829" i="2"/>
  <c r="AU829" i="2"/>
  <c r="AM829" i="2"/>
  <c r="AN829" i="2"/>
  <c r="AQ829" i="2"/>
  <c r="AK829" i="2"/>
  <c r="AJ829" i="2"/>
  <c r="AI829" i="2"/>
  <c r="AL829" i="2"/>
  <c r="AG829" i="2"/>
  <c r="AH829" i="2"/>
  <c r="AF829" i="2"/>
  <c r="AE829" i="2"/>
  <c r="X829" i="2"/>
  <c r="W829" i="2"/>
  <c r="V829" i="2"/>
  <c r="Y829" i="2"/>
  <c r="T829" i="2"/>
  <c r="U829" i="2"/>
  <c r="S829" i="2"/>
  <c r="N829" i="2"/>
  <c r="A829" i="2"/>
  <c r="DA828" i="2"/>
  <c r="CX828" i="2"/>
  <c r="CW828" i="2"/>
  <c r="CV828" i="2"/>
  <c r="CY828" i="2"/>
  <c r="CT828" i="2"/>
  <c r="CU828" i="2"/>
  <c r="CS828" i="2"/>
  <c r="CR828" i="2"/>
  <c r="CL828" i="2"/>
  <c r="CM828" i="2"/>
  <c r="CJ828" i="2"/>
  <c r="CI828" i="2"/>
  <c r="CH828" i="2"/>
  <c r="CK828" i="2"/>
  <c r="CF828" i="2"/>
  <c r="CG828" i="2"/>
  <c r="CE828" i="2"/>
  <c r="CD828" i="2"/>
  <c r="BY828" i="2"/>
  <c r="BZ828" i="2"/>
  <c r="BW828" i="2"/>
  <c r="BU828" i="2"/>
  <c r="BV828" i="2"/>
  <c r="BQ828" i="2"/>
  <c r="BT828" i="2"/>
  <c r="BS828" i="2"/>
  <c r="BR828" i="2"/>
  <c r="BO828" i="2"/>
  <c r="BP828" i="2"/>
  <c r="BN828" i="2"/>
  <c r="BM828" i="2"/>
  <c r="BC828" i="2"/>
  <c r="BD828" i="2"/>
  <c r="BF828" i="2"/>
  <c r="AY828" i="2"/>
  <c r="BB828" i="2"/>
  <c r="BA828" i="2"/>
  <c r="AZ828" i="2"/>
  <c r="AW828" i="2"/>
  <c r="AX828" i="2"/>
  <c r="AV828" i="2"/>
  <c r="AU828" i="2"/>
  <c r="AM828" i="2"/>
  <c r="AN828" i="2"/>
  <c r="AQ828" i="2"/>
  <c r="AK828" i="2"/>
  <c r="AJ828" i="2"/>
  <c r="AI828" i="2"/>
  <c r="AL828" i="2"/>
  <c r="AG828" i="2"/>
  <c r="AH828" i="2"/>
  <c r="AF828" i="2"/>
  <c r="AE828" i="2"/>
  <c r="X828" i="2"/>
  <c r="W828" i="2"/>
  <c r="V828" i="2"/>
  <c r="Y828" i="2"/>
  <c r="T828" i="2"/>
  <c r="U828" i="2"/>
  <c r="S828" i="2"/>
  <c r="N828" i="2"/>
  <c r="A828" i="2"/>
  <c r="DA827" i="2"/>
  <c r="CV827" i="2"/>
  <c r="CY827" i="2"/>
  <c r="CX827" i="2"/>
  <c r="CW827" i="2"/>
  <c r="CT827" i="2"/>
  <c r="CU827" i="2"/>
  <c r="CS827" i="2"/>
  <c r="CR827" i="2"/>
  <c r="CL827" i="2"/>
  <c r="CM827" i="2"/>
  <c r="CJ827" i="2"/>
  <c r="CI827" i="2"/>
  <c r="CH827" i="2"/>
  <c r="CK827" i="2"/>
  <c r="CF827" i="2"/>
  <c r="CG827" i="2"/>
  <c r="CE827" i="2"/>
  <c r="CD827" i="2"/>
  <c r="BY827" i="2"/>
  <c r="BZ827" i="2"/>
  <c r="BW827" i="2"/>
  <c r="BU827" i="2"/>
  <c r="BV827" i="2"/>
  <c r="BS827" i="2"/>
  <c r="BR827" i="2"/>
  <c r="BQ827" i="2"/>
  <c r="BT827" i="2"/>
  <c r="BO827" i="2"/>
  <c r="BP827" i="2"/>
  <c r="BN827" i="2"/>
  <c r="BM827" i="2"/>
  <c r="BC827" i="2"/>
  <c r="BD827" i="2"/>
  <c r="BF827" i="2"/>
  <c r="BA827" i="2"/>
  <c r="AZ827" i="2"/>
  <c r="AY827" i="2"/>
  <c r="BB827" i="2"/>
  <c r="AW827" i="2"/>
  <c r="AX827" i="2"/>
  <c r="AV827" i="2"/>
  <c r="AU827" i="2"/>
  <c r="AM827" i="2"/>
  <c r="AN827" i="2"/>
  <c r="AQ827" i="2"/>
  <c r="AK827" i="2"/>
  <c r="AJ827" i="2"/>
  <c r="AI827" i="2"/>
  <c r="AL827" i="2"/>
  <c r="AG827" i="2"/>
  <c r="AH827" i="2"/>
  <c r="AF827" i="2"/>
  <c r="AE827" i="2"/>
  <c r="X827" i="2"/>
  <c r="W827" i="2"/>
  <c r="V827" i="2"/>
  <c r="Y827" i="2"/>
  <c r="T827" i="2"/>
  <c r="U827" i="2"/>
  <c r="S827" i="2"/>
  <c r="N827" i="2"/>
  <c r="A827" i="2"/>
  <c r="DA826" i="2"/>
  <c r="CX826" i="2"/>
  <c r="CW826" i="2"/>
  <c r="CV826" i="2"/>
  <c r="CY826" i="2"/>
  <c r="CT826" i="2"/>
  <c r="CU826" i="2"/>
  <c r="CS826" i="2"/>
  <c r="CR826" i="2"/>
  <c r="CL826" i="2"/>
  <c r="CM826" i="2"/>
  <c r="CJ826" i="2"/>
  <c r="CI826" i="2"/>
  <c r="CH826" i="2"/>
  <c r="CK826" i="2"/>
  <c r="CF826" i="2"/>
  <c r="CG826" i="2"/>
  <c r="CE826" i="2"/>
  <c r="CD826" i="2"/>
  <c r="BY826" i="2"/>
  <c r="BZ826" i="2"/>
  <c r="BW826" i="2"/>
  <c r="BU826" i="2"/>
  <c r="BV826" i="2"/>
  <c r="BS826" i="2"/>
  <c r="BR826" i="2"/>
  <c r="BQ826" i="2"/>
  <c r="BT826" i="2"/>
  <c r="BO826" i="2"/>
  <c r="BP826" i="2"/>
  <c r="BN826" i="2"/>
  <c r="BM826" i="2"/>
  <c r="BC826" i="2"/>
  <c r="BD826" i="2"/>
  <c r="BF826" i="2"/>
  <c r="BA826" i="2"/>
  <c r="AZ826" i="2"/>
  <c r="AY826" i="2"/>
  <c r="BB826" i="2"/>
  <c r="AW826" i="2"/>
  <c r="AX826" i="2"/>
  <c r="AV826" i="2"/>
  <c r="AU826" i="2"/>
  <c r="AM826" i="2"/>
  <c r="AN826" i="2"/>
  <c r="AQ826" i="2"/>
  <c r="AK826" i="2"/>
  <c r="AJ826" i="2"/>
  <c r="AI826" i="2"/>
  <c r="AL826" i="2"/>
  <c r="AG826" i="2"/>
  <c r="AH826" i="2"/>
  <c r="AF826" i="2"/>
  <c r="AE826" i="2"/>
  <c r="X826" i="2"/>
  <c r="W826" i="2"/>
  <c r="V826" i="2"/>
  <c r="Y826" i="2"/>
  <c r="T826" i="2"/>
  <c r="U826" i="2"/>
  <c r="S826" i="2"/>
  <c r="N826" i="2"/>
  <c r="A826" i="2"/>
  <c r="DA825" i="2"/>
  <c r="CV825" i="2"/>
  <c r="CY825" i="2"/>
  <c r="CX825" i="2"/>
  <c r="CW825" i="2"/>
  <c r="CT825" i="2"/>
  <c r="CU825" i="2"/>
  <c r="CS825" i="2"/>
  <c r="CR825" i="2"/>
  <c r="CL825" i="2"/>
  <c r="CM825" i="2"/>
  <c r="CJ825" i="2"/>
  <c r="CI825" i="2"/>
  <c r="CH825" i="2"/>
  <c r="CK825" i="2"/>
  <c r="CF825" i="2"/>
  <c r="CG825" i="2"/>
  <c r="CE825" i="2"/>
  <c r="CD825" i="2"/>
  <c r="BY825" i="2"/>
  <c r="BZ825" i="2"/>
  <c r="BW825" i="2"/>
  <c r="BU825" i="2"/>
  <c r="BV825" i="2"/>
  <c r="BQ825" i="2"/>
  <c r="BT825" i="2"/>
  <c r="BS825" i="2"/>
  <c r="BR825" i="2"/>
  <c r="BO825" i="2"/>
  <c r="BP825" i="2"/>
  <c r="BN825" i="2"/>
  <c r="BM825" i="2"/>
  <c r="BC825" i="2"/>
  <c r="BD825" i="2"/>
  <c r="BF825" i="2"/>
  <c r="AY825" i="2"/>
  <c r="BB825" i="2"/>
  <c r="BA825" i="2"/>
  <c r="AZ825" i="2"/>
  <c r="AW825" i="2"/>
  <c r="AX825" i="2"/>
  <c r="AV825" i="2"/>
  <c r="AU825" i="2"/>
  <c r="AM825" i="2"/>
  <c r="AN825" i="2"/>
  <c r="AQ825" i="2"/>
  <c r="AK825" i="2"/>
  <c r="AJ825" i="2"/>
  <c r="AI825" i="2"/>
  <c r="AL825" i="2"/>
  <c r="AG825" i="2"/>
  <c r="AH825" i="2"/>
  <c r="AF825" i="2"/>
  <c r="AE825" i="2"/>
  <c r="X825" i="2"/>
  <c r="W825" i="2"/>
  <c r="V825" i="2"/>
  <c r="Y825" i="2"/>
  <c r="T825" i="2"/>
  <c r="U825" i="2"/>
  <c r="S825" i="2"/>
  <c r="N825" i="2"/>
  <c r="A825" i="2"/>
  <c r="DA824" i="2"/>
  <c r="CX824" i="2"/>
  <c r="CW824" i="2"/>
  <c r="CV824" i="2"/>
  <c r="CY824" i="2"/>
  <c r="CT824" i="2"/>
  <c r="CU824" i="2"/>
  <c r="CS824" i="2"/>
  <c r="CR824" i="2"/>
  <c r="CL824" i="2"/>
  <c r="CM824" i="2"/>
  <c r="CJ824" i="2"/>
  <c r="CI824" i="2"/>
  <c r="CH824" i="2"/>
  <c r="CK824" i="2"/>
  <c r="CF824" i="2"/>
  <c r="CG824" i="2"/>
  <c r="CE824" i="2"/>
  <c r="CD824" i="2"/>
  <c r="BY824" i="2"/>
  <c r="BZ824" i="2"/>
  <c r="BW824" i="2"/>
  <c r="BU824" i="2"/>
  <c r="BV824" i="2"/>
  <c r="BS824" i="2"/>
  <c r="BR824" i="2"/>
  <c r="BQ824" i="2"/>
  <c r="BT824" i="2"/>
  <c r="BO824" i="2"/>
  <c r="BP824" i="2"/>
  <c r="BN824" i="2"/>
  <c r="BM824" i="2"/>
  <c r="BC824" i="2"/>
  <c r="BD824" i="2"/>
  <c r="BF824" i="2"/>
  <c r="AY824" i="2"/>
  <c r="BB824" i="2"/>
  <c r="BA824" i="2"/>
  <c r="AZ824" i="2"/>
  <c r="AW824" i="2"/>
  <c r="AX824" i="2"/>
  <c r="AV824" i="2"/>
  <c r="AU824" i="2"/>
  <c r="AM824" i="2"/>
  <c r="AN824" i="2"/>
  <c r="AQ824" i="2"/>
  <c r="AI824" i="2"/>
  <c r="AL824" i="2"/>
  <c r="AK824" i="2"/>
  <c r="AJ824" i="2"/>
  <c r="AG824" i="2"/>
  <c r="AH824" i="2"/>
  <c r="AF824" i="2"/>
  <c r="AE824" i="2"/>
  <c r="X824" i="2"/>
  <c r="W824" i="2"/>
  <c r="V824" i="2"/>
  <c r="Y824" i="2"/>
  <c r="T824" i="2"/>
  <c r="U824" i="2"/>
  <c r="S824" i="2"/>
  <c r="N824" i="2"/>
  <c r="A824" i="2"/>
  <c r="DA823" i="2"/>
  <c r="CX823" i="2"/>
  <c r="CW823" i="2"/>
  <c r="CV823" i="2"/>
  <c r="CY823" i="2"/>
  <c r="CT823" i="2"/>
  <c r="CU823" i="2"/>
  <c r="CS823" i="2"/>
  <c r="CR823" i="2"/>
  <c r="CL823" i="2"/>
  <c r="CM823" i="2"/>
  <c r="CJ823" i="2"/>
  <c r="CI823" i="2"/>
  <c r="CH823" i="2"/>
  <c r="CK823" i="2"/>
  <c r="CF823" i="2"/>
  <c r="CG823" i="2"/>
  <c r="CE823" i="2"/>
  <c r="CD823" i="2"/>
  <c r="BY823" i="2"/>
  <c r="BZ823" i="2"/>
  <c r="BW823" i="2"/>
  <c r="BU823" i="2"/>
  <c r="BV823" i="2"/>
  <c r="BS823" i="2"/>
  <c r="BR823" i="2"/>
  <c r="BQ823" i="2"/>
  <c r="BT823" i="2"/>
  <c r="BO823" i="2"/>
  <c r="BP823" i="2"/>
  <c r="BN823" i="2"/>
  <c r="BM823" i="2"/>
  <c r="BC823" i="2"/>
  <c r="BD823" i="2"/>
  <c r="BF823" i="2"/>
  <c r="BA823" i="2"/>
  <c r="AZ823" i="2"/>
  <c r="AY823" i="2"/>
  <c r="BB823" i="2"/>
  <c r="AW823" i="2"/>
  <c r="AX823" i="2"/>
  <c r="AV823" i="2"/>
  <c r="AU823" i="2"/>
  <c r="AM823" i="2"/>
  <c r="AN823" i="2"/>
  <c r="AQ823" i="2"/>
  <c r="AK823" i="2"/>
  <c r="AJ823" i="2"/>
  <c r="AI823" i="2"/>
  <c r="AL823" i="2"/>
  <c r="AG823" i="2"/>
  <c r="AH823" i="2"/>
  <c r="AF823" i="2"/>
  <c r="AE823" i="2"/>
  <c r="X823" i="2"/>
  <c r="W823" i="2"/>
  <c r="V823" i="2"/>
  <c r="Y823" i="2"/>
  <c r="T823" i="2"/>
  <c r="U823" i="2"/>
  <c r="S823" i="2"/>
  <c r="N823" i="2"/>
  <c r="A823" i="2"/>
  <c r="DA822" i="2"/>
  <c r="CV822" i="2"/>
  <c r="CY822" i="2"/>
  <c r="CX822" i="2"/>
  <c r="CW822" i="2"/>
  <c r="CT822" i="2"/>
  <c r="CU822" i="2"/>
  <c r="CS822" i="2"/>
  <c r="CR822" i="2"/>
  <c r="CL822" i="2"/>
  <c r="CM822" i="2"/>
  <c r="CJ822" i="2"/>
  <c r="CI822" i="2"/>
  <c r="CH822" i="2"/>
  <c r="CK822" i="2"/>
  <c r="CF822" i="2"/>
  <c r="CG822" i="2"/>
  <c r="CE822" i="2"/>
  <c r="CD822" i="2"/>
  <c r="BY822" i="2"/>
  <c r="BZ822" i="2"/>
  <c r="BW822" i="2"/>
  <c r="BU822" i="2"/>
  <c r="BV822" i="2"/>
  <c r="BS822" i="2"/>
  <c r="BR822" i="2"/>
  <c r="BQ822" i="2"/>
  <c r="BT822" i="2"/>
  <c r="BO822" i="2"/>
  <c r="BP822" i="2"/>
  <c r="BN822" i="2"/>
  <c r="BM822" i="2"/>
  <c r="BC822" i="2"/>
  <c r="BD822" i="2"/>
  <c r="BF822" i="2"/>
  <c r="BA822" i="2"/>
  <c r="AZ822" i="2"/>
  <c r="AY822" i="2"/>
  <c r="BB822" i="2"/>
  <c r="AW822" i="2"/>
  <c r="AX822" i="2"/>
  <c r="AV822" i="2"/>
  <c r="AU822" i="2"/>
  <c r="AM822" i="2"/>
  <c r="AN822" i="2"/>
  <c r="AQ822" i="2"/>
  <c r="AK822" i="2"/>
  <c r="AJ822" i="2"/>
  <c r="AI822" i="2"/>
  <c r="AL822" i="2"/>
  <c r="AG822" i="2"/>
  <c r="AH822" i="2"/>
  <c r="AF822" i="2"/>
  <c r="AE822" i="2"/>
  <c r="X822" i="2"/>
  <c r="W822" i="2"/>
  <c r="V822" i="2"/>
  <c r="Y822" i="2"/>
  <c r="T822" i="2"/>
  <c r="U822" i="2"/>
  <c r="S822" i="2"/>
  <c r="N822" i="2"/>
  <c r="A822" i="2"/>
  <c r="DA821" i="2"/>
  <c r="CX821" i="2"/>
  <c r="CW821" i="2"/>
  <c r="CV821" i="2"/>
  <c r="CY821" i="2"/>
  <c r="CT821" i="2"/>
  <c r="CU821" i="2"/>
  <c r="CS821" i="2"/>
  <c r="CR821" i="2"/>
  <c r="CL821" i="2"/>
  <c r="CM821" i="2"/>
  <c r="CJ821" i="2"/>
  <c r="CI821" i="2"/>
  <c r="CH821" i="2"/>
  <c r="CK821" i="2"/>
  <c r="CF821" i="2"/>
  <c r="CG821" i="2"/>
  <c r="CE821" i="2"/>
  <c r="CD821" i="2"/>
  <c r="BY821" i="2"/>
  <c r="BZ821" i="2"/>
  <c r="BW821" i="2"/>
  <c r="BU821" i="2"/>
  <c r="BV821" i="2"/>
  <c r="BQ821" i="2"/>
  <c r="BT821" i="2"/>
  <c r="BS821" i="2"/>
  <c r="BR821" i="2"/>
  <c r="BO821" i="2"/>
  <c r="BP821" i="2"/>
  <c r="BN821" i="2"/>
  <c r="BM821" i="2"/>
  <c r="BC821" i="2"/>
  <c r="BD821" i="2"/>
  <c r="BF821" i="2"/>
  <c r="AY821" i="2"/>
  <c r="BB821" i="2"/>
  <c r="BA821" i="2"/>
  <c r="AZ821" i="2"/>
  <c r="AW821" i="2"/>
  <c r="AX821" i="2"/>
  <c r="AV821" i="2"/>
  <c r="AU821" i="2"/>
  <c r="AM821" i="2"/>
  <c r="AN821" i="2"/>
  <c r="AQ821" i="2"/>
  <c r="AK821" i="2"/>
  <c r="AJ821" i="2"/>
  <c r="AI821" i="2"/>
  <c r="AL821" i="2"/>
  <c r="AG821" i="2"/>
  <c r="AH821" i="2"/>
  <c r="AF821" i="2"/>
  <c r="AE821" i="2"/>
  <c r="X821" i="2"/>
  <c r="W821" i="2"/>
  <c r="V821" i="2"/>
  <c r="Y821" i="2"/>
  <c r="T821" i="2"/>
  <c r="U821" i="2"/>
  <c r="S821" i="2"/>
  <c r="N821" i="2"/>
  <c r="A821" i="2"/>
  <c r="DA820" i="2"/>
  <c r="CX820" i="2"/>
  <c r="CW820" i="2"/>
  <c r="CV820" i="2"/>
  <c r="CY820" i="2"/>
  <c r="CT820" i="2"/>
  <c r="CU820" i="2"/>
  <c r="CS820" i="2"/>
  <c r="CR820" i="2"/>
  <c r="CL820" i="2"/>
  <c r="CM820" i="2"/>
  <c r="CJ820" i="2"/>
  <c r="CI820" i="2"/>
  <c r="CH820" i="2"/>
  <c r="CK820" i="2"/>
  <c r="CF820" i="2"/>
  <c r="CG820" i="2"/>
  <c r="CE820" i="2"/>
  <c r="CD820" i="2"/>
  <c r="BY820" i="2"/>
  <c r="BZ820" i="2"/>
  <c r="BW820" i="2"/>
  <c r="BU820" i="2"/>
  <c r="BV820" i="2"/>
  <c r="BS820" i="2"/>
  <c r="BR820" i="2"/>
  <c r="BQ820" i="2"/>
  <c r="BT820" i="2"/>
  <c r="BO820" i="2"/>
  <c r="BP820" i="2"/>
  <c r="BN820" i="2"/>
  <c r="BM820" i="2"/>
  <c r="BC820" i="2"/>
  <c r="BD820" i="2"/>
  <c r="BF820" i="2"/>
  <c r="AY820" i="2"/>
  <c r="BB820" i="2"/>
  <c r="BA820" i="2"/>
  <c r="AZ820" i="2"/>
  <c r="AW820" i="2"/>
  <c r="AX820" i="2"/>
  <c r="AV820" i="2"/>
  <c r="AU820" i="2"/>
  <c r="AM820" i="2"/>
  <c r="AN820" i="2"/>
  <c r="AQ820" i="2"/>
  <c r="AK820" i="2"/>
  <c r="AJ820" i="2"/>
  <c r="AI820" i="2"/>
  <c r="AL820" i="2"/>
  <c r="AG820" i="2"/>
  <c r="AH820" i="2"/>
  <c r="AF820" i="2"/>
  <c r="AE820" i="2"/>
  <c r="X820" i="2"/>
  <c r="W820" i="2"/>
  <c r="V820" i="2"/>
  <c r="Y820" i="2"/>
  <c r="T820" i="2"/>
  <c r="U820" i="2"/>
  <c r="S820" i="2"/>
  <c r="N820" i="2"/>
  <c r="A820" i="2"/>
  <c r="DA819" i="2"/>
  <c r="CX819" i="2"/>
  <c r="CW819" i="2"/>
  <c r="CV819" i="2"/>
  <c r="CY819" i="2"/>
  <c r="CT819" i="2"/>
  <c r="CU819" i="2"/>
  <c r="CS819" i="2"/>
  <c r="CR819" i="2"/>
  <c r="CL819" i="2"/>
  <c r="CM819" i="2"/>
  <c r="CJ819" i="2"/>
  <c r="CI819" i="2"/>
  <c r="CH819" i="2"/>
  <c r="CK819" i="2"/>
  <c r="CF819" i="2"/>
  <c r="CG819" i="2"/>
  <c r="CE819" i="2"/>
  <c r="CD819" i="2"/>
  <c r="BY819" i="2"/>
  <c r="BZ819" i="2"/>
  <c r="BW819" i="2"/>
  <c r="BU819" i="2"/>
  <c r="BV819" i="2"/>
  <c r="BS819" i="2"/>
  <c r="BR819" i="2"/>
  <c r="BQ819" i="2"/>
  <c r="BT819" i="2"/>
  <c r="BO819" i="2"/>
  <c r="BP819" i="2"/>
  <c r="BN819" i="2"/>
  <c r="BM819" i="2"/>
  <c r="BC819" i="2"/>
  <c r="BD819" i="2"/>
  <c r="BF819" i="2"/>
  <c r="BA819" i="2"/>
  <c r="AZ819" i="2"/>
  <c r="AY819" i="2"/>
  <c r="BB819" i="2"/>
  <c r="AW819" i="2"/>
  <c r="AX819" i="2"/>
  <c r="AV819" i="2"/>
  <c r="AU819" i="2"/>
  <c r="AM819" i="2"/>
  <c r="AN819" i="2"/>
  <c r="AQ819" i="2"/>
  <c r="AK819" i="2"/>
  <c r="AJ819" i="2"/>
  <c r="AI819" i="2"/>
  <c r="AL819" i="2"/>
  <c r="AG819" i="2"/>
  <c r="AH819" i="2"/>
  <c r="AF819" i="2"/>
  <c r="AE819" i="2"/>
  <c r="X819" i="2"/>
  <c r="W819" i="2"/>
  <c r="V819" i="2"/>
  <c r="Y819" i="2"/>
  <c r="T819" i="2"/>
  <c r="U819" i="2"/>
  <c r="S819" i="2"/>
  <c r="N819" i="2"/>
  <c r="A819" i="2"/>
  <c r="DA818" i="2"/>
  <c r="CV818" i="2"/>
  <c r="CY818" i="2"/>
  <c r="CX818" i="2"/>
  <c r="CW818" i="2"/>
  <c r="CT818" i="2"/>
  <c r="CU818" i="2"/>
  <c r="CS818" i="2"/>
  <c r="CR818" i="2"/>
  <c r="CL818" i="2"/>
  <c r="CM818" i="2"/>
  <c r="CJ818" i="2"/>
  <c r="CI818" i="2"/>
  <c r="CH818" i="2"/>
  <c r="CK818" i="2"/>
  <c r="CF818" i="2"/>
  <c r="CG818" i="2"/>
  <c r="CE818" i="2"/>
  <c r="CD818" i="2"/>
  <c r="BY818" i="2"/>
  <c r="BZ818" i="2"/>
  <c r="BW818" i="2"/>
  <c r="BU818" i="2"/>
  <c r="BV818" i="2"/>
  <c r="BS818" i="2"/>
  <c r="BR818" i="2"/>
  <c r="BQ818" i="2"/>
  <c r="BT818" i="2"/>
  <c r="BO818" i="2"/>
  <c r="BP818" i="2"/>
  <c r="BN818" i="2"/>
  <c r="BM818" i="2"/>
  <c r="BC818" i="2"/>
  <c r="BD818" i="2"/>
  <c r="BF818" i="2"/>
  <c r="BA818" i="2"/>
  <c r="AZ818" i="2"/>
  <c r="AY818" i="2"/>
  <c r="BB818" i="2"/>
  <c r="AW818" i="2"/>
  <c r="AX818" i="2"/>
  <c r="AV818" i="2"/>
  <c r="AU818" i="2"/>
  <c r="AM818" i="2"/>
  <c r="AN818" i="2"/>
  <c r="AQ818" i="2"/>
  <c r="AK818" i="2"/>
  <c r="AJ818" i="2"/>
  <c r="AI818" i="2"/>
  <c r="AL818" i="2"/>
  <c r="AG818" i="2"/>
  <c r="AH818" i="2"/>
  <c r="AF818" i="2"/>
  <c r="AE818" i="2"/>
  <c r="X818" i="2"/>
  <c r="W818" i="2"/>
  <c r="V818" i="2"/>
  <c r="Y818" i="2"/>
  <c r="T818" i="2"/>
  <c r="U818" i="2"/>
  <c r="S818" i="2"/>
  <c r="N818" i="2"/>
  <c r="A818" i="2"/>
  <c r="DA817" i="2"/>
  <c r="CX817" i="2"/>
  <c r="CW817" i="2"/>
  <c r="CV817" i="2"/>
  <c r="CY817" i="2"/>
  <c r="CT817" i="2"/>
  <c r="CU817" i="2"/>
  <c r="CS817" i="2"/>
  <c r="CR817" i="2"/>
  <c r="CL817" i="2"/>
  <c r="CM817" i="2"/>
  <c r="CJ817" i="2"/>
  <c r="CI817" i="2"/>
  <c r="CH817" i="2"/>
  <c r="CK817" i="2"/>
  <c r="CF817" i="2"/>
  <c r="CG817" i="2"/>
  <c r="CE817" i="2"/>
  <c r="CD817" i="2"/>
  <c r="BY817" i="2"/>
  <c r="BZ817" i="2"/>
  <c r="BW817" i="2"/>
  <c r="BU817" i="2"/>
  <c r="BV817" i="2"/>
  <c r="BQ817" i="2"/>
  <c r="BT817" i="2"/>
  <c r="BS817" i="2"/>
  <c r="BR817" i="2"/>
  <c r="BO817" i="2"/>
  <c r="BP817" i="2"/>
  <c r="BN817" i="2"/>
  <c r="BM817" i="2"/>
  <c r="BC817" i="2"/>
  <c r="BD817" i="2"/>
  <c r="BF817" i="2"/>
  <c r="BA817" i="2"/>
  <c r="AZ817" i="2"/>
  <c r="AY817" i="2"/>
  <c r="BB817" i="2"/>
  <c r="AW817" i="2"/>
  <c r="AX817" i="2"/>
  <c r="AV817" i="2"/>
  <c r="AU817" i="2"/>
  <c r="AM817" i="2"/>
  <c r="AN817" i="2"/>
  <c r="AQ817" i="2"/>
  <c r="AK817" i="2"/>
  <c r="AJ817" i="2"/>
  <c r="AI817" i="2"/>
  <c r="AL817" i="2"/>
  <c r="AG817" i="2"/>
  <c r="AH817" i="2"/>
  <c r="AF817" i="2"/>
  <c r="AE817" i="2"/>
  <c r="X817" i="2"/>
  <c r="W817" i="2"/>
  <c r="V817" i="2"/>
  <c r="Y817" i="2"/>
  <c r="T817" i="2"/>
  <c r="U817" i="2"/>
  <c r="S817" i="2"/>
  <c r="N817" i="2"/>
  <c r="A817" i="2"/>
  <c r="DA816" i="2"/>
  <c r="CV816" i="2"/>
  <c r="CY816" i="2"/>
  <c r="CX816" i="2"/>
  <c r="CW816" i="2"/>
  <c r="CT816" i="2"/>
  <c r="CU816" i="2"/>
  <c r="CS816" i="2"/>
  <c r="CR816" i="2"/>
  <c r="CL816" i="2"/>
  <c r="CM816" i="2"/>
  <c r="CJ816" i="2"/>
  <c r="CI816" i="2"/>
  <c r="CH816" i="2"/>
  <c r="CK816" i="2"/>
  <c r="CF816" i="2"/>
  <c r="CG816" i="2"/>
  <c r="CE816" i="2"/>
  <c r="CD816" i="2"/>
  <c r="BY816" i="2"/>
  <c r="BZ816" i="2"/>
  <c r="BW816" i="2"/>
  <c r="BU816" i="2"/>
  <c r="BV816" i="2"/>
  <c r="BS816" i="2"/>
  <c r="BR816" i="2"/>
  <c r="BQ816" i="2"/>
  <c r="BT816" i="2"/>
  <c r="BO816" i="2"/>
  <c r="BP816" i="2"/>
  <c r="BN816" i="2"/>
  <c r="BM816" i="2"/>
  <c r="BC816" i="2"/>
  <c r="BD816" i="2"/>
  <c r="BF816" i="2"/>
  <c r="BA816" i="2"/>
  <c r="AZ816" i="2"/>
  <c r="AY816" i="2"/>
  <c r="BB816" i="2"/>
  <c r="AW816" i="2"/>
  <c r="AX816" i="2"/>
  <c r="AV816" i="2"/>
  <c r="AU816" i="2"/>
  <c r="AM816" i="2"/>
  <c r="AN816" i="2"/>
  <c r="AQ816" i="2"/>
  <c r="AK816" i="2"/>
  <c r="AJ816" i="2"/>
  <c r="AI816" i="2"/>
  <c r="AL816" i="2"/>
  <c r="AG816" i="2"/>
  <c r="AH816" i="2"/>
  <c r="AF816" i="2"/>
  <c r="AE816" i="2"/>
  <c r="X816" i="2"/>
  <c r="W816" i="2"/>
  <c r="V816" i="2"/>
  <c r="Y816" i="2"/>
  <c r="T816" i="2"/>
  <c r="U816" i="2"/>
  <c r="S816" i="2"/>
  <c r="N816" i="2"/>
  <c r="A816" i="2"/>
  <c r="DA815" i="2"/>
  <c r="CX815" i="2"/>
  <c r="CW815" i="2"/>
  <c r="CV815" i="2"/>
  <c r="CY815" i="2"/>
  <c r="CT815" i="2"/>
  <c r="CU815" i="2"/>
  <c r="CS815" i="2"/>
  <c r="CR815" i="2"/>
  <c r="CL815" i="2"/>
  <c r="CM815" i="2"/>
  <c r="CJ815" i="2"/>
  <c r="CI815" i="2"/>
  <c r="CH815" i="2"/>
  <c r="CK815" i="2"/>
  <c r="CF815" i="2"/>
  <c r="CG815" i="2"/>
  <c r="CE815" i="2"/>
  <c r="CD815" i="2"/>
  <c r="BY815" i="2"/>
  <c r="BZ815" i="2"/>
  <c r="BW815" i="2"/>
  <c r="BU815" i="2"/>
  <c r="BV815" i="2"/>
  <c r="BS815" i="2"/>
  <c r="BR815" i="2"/>
  <c r="BQ815" i="2"/>
  <c r="BT815" i="2"/>
  <c r="BO815" i="2"/>
  <c r="BP815" i="2"/>
  <c r="BN815" i="2"/>
  <c r="BM815" i="2"/>
  <c r="BC815" i="2"/>
  <c r="BD815" i="2"/>
  <c r="BF815" i="2"/>
  <c r="BA815" i="2"/>
  <c r="AZ815" i="2"/>
  <c r="AY815" i="2"/>
  <c r="BB815" i="2"/>
  <c r="AW815" i="2"/>
  <c r="AX815" i="2"/>
  <c r="AV815" i="2"/>
  <c r="AU815" i="2"/>
  <c r="AM815" i="2"/>
  <c r="AN815" i="2"/>
  <c r="AQ815" i="2"/>
  <c r="AK815" i="2"/>
  <c r="AJ815" i="2"/>
  <c r="AI815" i="2"/>
  <c r="AL815" i="2"/>
  <c r="AG815" i="2"/>
  <c r="AH815" i="2"/>
  <c r="AF815" i="2"/>
  <c r="AE815" i="2"/>
  <c r="V815" i="2"/>
  <c r="Y815" i="2"/>
  <c r="X815" i="2"/>
  <c r="W815" i="2"/>
  <c r="T815" i="2"/>
  <c r="U815" i="2"/>
  <c r="S815" i="2"/>
  <c r="N815" i="2"/>
  <c r="A815" i="2"/>
  <c r="DA814" i="2"/>
  <c r="CX814" i="2"/>
  <c r="CW814" i="2"/>
  <c r="CV814" i="2"/>
  <c r="CY814" i="2"/>
  <c r="CT814" i="2"/>
  <c r="CU814" i="2"/>
  <c r="CS814" i="2"/>
  <c r="CR814" i="2"/>
  <c r="CL814" i="2"/>
  <c r="CM814" i="2"/>
  <c r="CJ814" i="2"/>
  <c r="CI814" i="2"/>
  <c r="CH814" i="2"/>
  <c r="CK814" i="2"/>
  <c r="CF814" i="2"/>
  <c r="CG814" i="2"/>
  <c r="CE814" i="2"/>
  <c r="CD814" i="2"/>
  <c r="BY814" i="2"/>
  <c r="BZ814" i="2"/>
  <c r="BW814" i="2"/>
  <c r="BU814" i="2"/>
  <c r="BV814" i="2"/>
  <c r="BS814" i="2"/>
  <c r="BR814" i="2"/>
  <c r="BQ814" i="2"/>
  <c r="BT814" i="2"/>
  <c r="BO814" i="2"/>
  <c r="BP814" i="2"/>
  <c r="BN814" i="2"/>
  <c r="BM814" i="2"/>
  <c r="BC814" i="2"/>
  <c r="BD814" i="2"/>
  <c r="BF814" i="2"/>
  <c r="BA814" i="2"/>
  <c r="AZ814" i="2"/>
  <c r="AY814" i="2"/>
  <c r="BB814" i="2"/>
  <c r="AW814" i="2"/>
  <c r="AX814" i="2"/>
  <c r="AV814" i="2"/>
  <c r="AU814" i="2"/>
  <c r="AM814" i="2"/>
  <c r="AN814" i="2"/>
  <c r="AQ814" i="2"/>
  <c r="AK814" i="2"/>
  <c r="AJ814" i="2"/>
  <c r="AI814" i="2"/>
  <c r="AL814" i="2"/>
  <c r="AG814" i="2"/>
  <c r="AH814" i="2"/>
  <c r="AF814" i="2"/>
  <c r="AE814" i="2"/>
  <c r="X814" i="2"/>
  <c r="W814" i="2"/>
  <c r="V814" i="2"/>
  <c r="Y814" i="2"/>
  <c r="T814" i="2"/>
  <c r="U814" i="2"/>
  <c r="S814" i="2"/>
  <c r="N814" i="2"/>
  <c r="A814" i="2"/>
  <c r="DA813" i="2"/>
  <c r="CV813" i="2"/>
  <c r="CY813" i="2"/>
  <c r="CX813" i="2"/>
  <c r="CW813" i="2"/>
  <c r="CT813" i="2"/>
  <c r="CU813" i="2"/>
  <c r="CS813" i="2"/>
  <c r="CR813" i="2"/>
  <c r="CL813" i="2"/>
  <c r="CM813" i="2"/>
  <c r="CJ813" i="2"/>
  <c r="CI813" i="2"/>
  <c r="CH813" i="2"/>
  <c r="CK813" i="2"/>
  <c r="CF813" i="2"/>
  <c r="CG813" i="2"/>
  <c r="CE813" i="2"/>
  <c r="CD813" i="2"/>
  <c r="BY813" i="2"/>
  <c r="BZ813" i="2"/>
  <c r="BW813" i="2"/>
  <c r="BU813" i="2"/>
  <c r="BV813" i="2"/>
  <c r="BS813" i="2"/>
  <c r="BR813" i="2"/>
  <c r="BQ813" i="2"/>
  <c r="BT813" i="2"/>
  <c r="BO813" i="2"/>
  <c r="BP813" i="2"/>
  <c r="BN813" i="2"/>
  <c r="BM813" i="2"/>
  <c r="BC813" i="2"/>
  <c r="BD813" i="2"/>
  <c r="BF813" i="2"/>
  <c r="BA813" i="2"/>
  <c r="AZ813" i="2"/>
  <c r="AY813" i="2"/>
  <c r="BB813" i="2"/>
  <c r="AW813" i="2"/>
  <c r="AX813" i="2"/>
  <c r="AV813" i="2"/>
  <c r="AU813" i="2"/>
  <c r="AM813" i="2"/>
  <c r="AN813" i="2"/>
  <c r="AQ813" i="2"/>
  <c r="AK813" i="2"/>
  <c r="AJ813" i="2"/>
  <c r="AI813" i="2"/>
  <c r="AL813" i="2"/>
  <c r="AG813" i="2"/>
  <c r="AH813" i="2"/>
  <c r="AF813" i="2"/>
  <c r="AE813" i="2"/>
  <c r="V813" i="2"/>
  <c r="Y813" i="2"/>
  <c r="X813" i="2"/>
  <c r="W813" i="2"/>
  <c r="T813" i="2"/>
  <c r="U813" i="2"/>
  <c r="S813" i="2"/>
  <c r="N813" i="2"/>
  <c r="A813" i="2"/>
  <c r="DA812" i="2"/>
  <c r="CX812" i="2"/>
  <c r="CW812" i="2"/>
  <c r="CV812" i="2"/>
  <c r="CY812" i="2"/>
  <c r="CT812" i="2"/>
  <c r="CU812" i="2"/>
  <c r="CS812" i="2"/>
  <c r="CR812" i="2"/>
  <c r="CL812" i="2"/>
  <c r="CM812" i="2"/>
  <c r="CJ812" i="2"/>
  <c r="CI812" i="2"/>
  <c r="CH812" i="2"/>
  <c r="CK812" i="2"/>
  <c r="CF812" i="2"/>
  <c r="CG812" i="2"/>
  <c r="CE812" i="2"/>
  <c r="CD812" i="2"/>
  <c r="BY812" i="2"/>
  <c r="BZ812" i="2"/>
  <c r="BW812" i="2"/>
  <c r="BU812" i="2"/>
  <c r="BV812" i="2"/>
  <c r="BS812" i="2"/>
  <c r="BR812" i="2"/>
  <c r="BQ812" i="2"/>
  <c r="BT812" i="2"/>
  <c r="BO812" i="2"/>
  <c r="BP812" i="2"/>
  <c r="BN812" i="2"/>
  <c r="BM812" i="2"/>
  <c r="BC812" i="2"/>
  <c r="BD812" i="2"/>
  <c r="BF812" i="2"/>
  <c r="BA812" i="2"/>
  <c r="AZ812" i="2"/>
  <c r="AY812" i="2"/>
  <c r="BB812" i="2"/>
  <c r="AW812" i="2"/>
  <c r="AX812" i="2"/>
  <c r="AV812" i="2"/>
  <c r="AU812" i="2"/>
  <c r="AM812" i="2"/>
  <c r="AN812" i="2"/>
  <c r="AQ812" i="2"/>
  <c r="AK812" i="2"/>
  <c r="AJ812" i="2"/>
  <c r="AI812" i="2"/>
  <c r="AL812" i="2"/>
  <c r="AG812" i="2"/>
  <c r="AH812" i="2"/>
  <c r="AF812" i="2"/>
  <c r="AE812" i="2"/>
  <c r="X812" i="2"/>
  <c r="W812" i="2"/>
  <c r="V812" i="2"/>
  <c r="Y812" i="2"/>
  <c r="T812" i="2"/>
  <c r="U812" i="2"/>
  <c r="S812" i="2"/>
  <c r="N812" i="2"/>
  <c r="A812" i="2"/>
  <c r="DA811" i="2"/>
  <c r="CX811" i="2"/>
  <c r="CW811" i="2"/>
  <c r="CV811" i="2"/>
  <c r="CY811" i="2"/>
  <c r="CT811" i="2"/>
  <c r="CU811" i="2"/>
  <c r="CS811" i="2"/>
  <c r="CR811" i="2"/>
  <c r="CL811" i="2"/>
  <c r="CM811" i="2"/>
  <c r="CJ811" i="2"/>
  <c r="CI811" i="2"/>
  <c r="CH811" i="2"/>
  <c r="CK811" i="2"/>
  <c r="CF811" i="2"/>
  <c r="CG811" i="2"/>
  <c r="CE811" i="2"/>
  <c r="CD811" i="2"/>
  <c r="BY811" i="2"/>
  <c r="BZ811" i="2"/>
  <c r="BW811" i="2"/>
  <c r="BU811" i="2"/>
  <c r="BV811" i="2"/>
  <c r="BS811" i="2"/>
  <c r="BR811" i="2"/>
  <c r="BQ811" i="2"/>
  <c r="BT811" i="2"/>
  <c r="BO811" i="2"/>
  <c r="BP811" i="2"/>
  <c r="BN811" i="2"/>
  <c r="BM811" i="2"/>
  <c r="BC811" i="2"/>
  <c r="BD811" i="2"/>
  <c r="BF811" i="2"/>
  <c r="BA811" i="2"/>
  <c r="AZ811" i="2"/>
  <c r="AY811" i="2"/>
  <c r="BB811" i="2"/>
  <c r="AW811" i="2"/>
  <c r="AX811" i="2"/>
  <c r="AV811" i="2"/>
  <c r="AU811" i="2"/>
  <c r="AM811" i="2"/>
  <c r="AN811" i="2"/>
  <c r="AQ811" i="2"/>
  <c r="AK811" i="2"/>
  <c r="AJ811" i="2"/>
  <c r="AI811" i="2"/>
  <c r="AL811" i="2"/>
  <c r="AG811" i="2"/>
  <c r="AH811" i="2"/>
  <c r="AF811" i="2"/>
  <c r="AE811" i="2"/>
  <c r="V811" i="2"/>
  <c r="Y811" i="2"/>
  <c r="X811" i="2"/>
  <c r="W811" i="2"/>
  <c r="T811" i="2"/>
  <c r="U811" i="2"/>
  <c r="S811" i="2"/>
  <c r="N811" i="2"/>
  <c r="A811" i="2"/>
  <c r="DA810" i="2"/>
  <c r="CX810" i="2"/>
  <c r="CW810" i="2"/>
  <c r="CV810" i="2"/>
  <c r="CY810" i="2"/>
  <c r="CT810" i="2"/>
  <c r="CU810" i="2"/>
  <c r="CS810" i="2"/>
  <c r="CR810" i="2"/>
  <c r="CL810" i="2"/>
  <c r="CM810" i="2"/>
  <c r="CJ810" i="2"/>
  <c r="CI810" i="2"/>
  <c r="CH810" i="2"/>
  <c r="CK810" i="2"/>
  <c r="CF810" i="2"/>
  <c r="CG810" i="2"/>
  <c r="CE810" i="2"/>
  <c r="CD810" i="2"/>
  <c r="BY810" i="2"/>
  <c r="BZ810" i="2"/>
  <c r="BW810" i="2"/>
  <c r="BU810" i="2"/>
  <c r="BV810" i="2"/>
  <c r="BS810" i="2"/>
  <c r="BR810" i="2"/>
  <c r="BQ810" i="2"/>
  <c r="BT810" i="2"/>
  <c r="BO810" i="2"/>
  <c r="BP810" i="2"/>
  <c r="BN810" i="2"/>
  <c r="BM810" i="2"/>
  <c r="BC810" i="2"/>
  <c r="BD810" i="2"/>
  <c r="BF810" i="2"/>
  <c r="BA810" i="2"/>
  <c r="AZ810" i="2"/>
  <c r="AY810" i="2"/>
  <c r="BB810" i="2"/>
  <c r="AW810" i="2"/>
  <c r="AX810" i="2"/>
  <c r="AV810" i="2"/>
  <c r="AU810" i="2"/>
  <c r="AM810" i="2"/>
  <c r="AN810" i="2"/>
  <c r="AQ810" i="2"/>
  <c r="AK810" i="2"/>
  <c r="AJ810" i="2"/>
  <c r="AI810" i="2"/>
  <c r="AL810" i="2"/>
  <c r="AG810" i="2"/>
  <c r="AH810" i="2"/>
  <c r="AF810" i="2"/>
  <c r="AE810" i="2"/>
  <c r="X810" i="2"/>
  <c r="W810" i="2"/>
  <c r="V810" i="2"/>
  <c r="Y810" i="2"/>
  <c r="T810" i="2"/>
  <c r="U810" i="2"/>
  <c r="S810" i="2"/>
  <c r="N810" i="2"/>
  <c r="A810" i="2"/>
  <c r="DA809" i="2"/>
  <c r="CX809" i="2"/>
  <c r="CW809" i="2"/>
  <c r="CV809" i="2"/>
  <c r="CY809" i="2"/>
  <c r="CT809" i="2"/>
  <c r="CU809" i="2"/>
  <c r="CS809" i="2"/>
  <c r="CR809" i="2"/>
  <c r="CL809" i="2"/>
  <c r="CM809" i="2"/>
  <c r="CJ809" i="2"/>
  <c r="CI809" i="2"/>
  <c r="CH809" i="2"/>
  <c r="CK809" i="2"/>
  <c r="CF809" i="2"/>
  <c r="CG809" i="2"/>
  <c r="CE809" i="2"/>
  <c r="CD809" i="2"/>
  <c r="BY809" i="2"/>
  <c r="BZ809" i="2"/>
  <c r="BW809" i="2"/>
  <c r="BU809" i="2"/>
  <c r="BV809" i="2"/>
  <c r="BS809" i="2"/>
  <c r="BR809" i="2"/>
  <c r="BQ809" i="2"/>
  <c r="BT809" i="2"/>
  <c r="BO809" i="2"/>
  <c r="BP809" i="2"/>
  <c r="BN809" i="2"/>
  <c r="BM809" i="2"/>
  <c r="BC809" i="2"/>
  <c r="BD809" i="2"/>
  <c r="BF809" i="2"/>
  <c r="BA809" i="2"/>
  <c r="AZ809" i="2"/>
  <c r="AY809" i="2"/>
  <c r="BB809" i="2"/>
  <c r="AW809" i="2"/>
  <c r="AX809" i="2"/>
  <c r="AV809" i="2"/>
  <c r="AU809" i="2"/>
  <c r="AM809" i="2"/>
  <c r="AN809" i="2"/>
  <c r="AQ809" i="2"/>
  <c r="AK809" i="2"/>
  <c r="AJ809" i="2"/>
  <c r="AI809" i="2"/>
  <c r="AL809" i="2"/>
  <c r="AG809" i="2"/>
  <c r="AH809" i="2"/>
  <c r="AF809" i="2"/>
  <c r="AE809" i="2"/>
  <c r="V809" i="2"/>
  <c r="Y809" i="2"/>
  <c r="X809" i="2"/>
  <c r="W809" i="2"/>
  <c r="T809" i="2"/>
  <c r="U809" i="2"/>
  <c r="S809" i="2"/>
  <c r="N809" i="2"/>
  <c r="A809" i="2"/>
  <c r="DA808" i="2"/>
  <c r="CX808" i="2"/>
  <c r="CW808" i="2"/>
  <c r="CV808" i="2"/>
  <c r="CY808" i="2"/>
  <c r="CT808" i="2"/>
  <c r="CU808" i="2"/>
  <c r="CS808" i="2"/>
  <c r="CR808" i="2"/>
  <c r="CL808" i="2"/>
  <c r="CM808" i="2"/>
  <c r="CJ808" i="2"/>
  <c r="CI808" i="2"/>
  <c r="CH808" i="2"/>
  <c r="CK808" i="2"/>
  <c r="CF808" i="2"/>
  <c r="CG808" i="2"/>
  <c r="CE808" i="2"/>
  <c r="CD808" i="2"/>
  <c r="BY808" i="2"/>
  <c r="BZ808" i="2"/>
  <c r="BW808" i="2"/>
  <c r="BU808" i="2"/>
  <c r="BV808" i="2"/>
  <c r="BS808" i="2"/>
  <c r="BR808" i="2"/>
  <c r="BQ808" i="2"/>
  <c r="BT808" i="2"/>
  <c r="BO808" i="2"/>
  <c r="BP808" i="2"/>
  <c r="BN808" i="2"/>
  <c r="BM808" i="2"/>
  <c r="BC808" i="2"/>
  <c r="BD808" i="2"/>
  <c r="BF808" i="2"/>
  <c r="BA808" i="2"/>
  <c r="AZ808" i="2"/>
  <c r="AY808" i="2"/>
  <c r="BB808" i="2"/>
  <c r="AW808" i="2"/>
  <c r="AX808" i="2"/>
  <c r="AV808" i="2"/>
  <c r="AU808" i="2"/>
  <c r="AM808" i="2"/>
  <c r="AN808" i="2"/>
  <c r="AQ808" i="2"/>
  <c r="AK808" i="2"/>
  <c r="AJ808" i="2"/>
  <c r="AI808" i="2"/>
  <c r="AL808" i="2"/>
  <c r="AG808" i="2"/>
  <c r="AH808" i="2"/>
  <c r="AF808" i="2"/>
  <c r="AE808" i="2"/>
  <c r="X808" i="2"/>
  <c r="W808" i="2"/>
  <c r="V808" i="2"/>
  <c r="Y808" i="2"/>
  <c r="T808" i="2"/>
  <c r="U808" i="2"/>
  <c r="S808" i="2"/>
  <c r="N808" i="2"/>
  <c r="A808" i="2"/>
  <c r="DA807" i="2"/>
  <c r="CX807" i="2"/>
  <c r="CW807" i="2"/>
  <c r="CV807" i="2"/>
  <c r="CY807" i="2"/>
  <c r="CT807" i="2"/>
  <c r="CU807" i="2"/>
  <c r="CS807" i="2"/>
  <c r="CR807" i="2"/>
  <c r="CL807" i="2"/>
  <c r="CM807" i="2"/>
  <c r="CJ807" i="2"/>
  <c r="CI807" i="2"/>
  <c r="CH807" i="2"/>
  <c r="CK807" i="2"/>
  <c r="CF807" i="2"/>
  <c r="CG807" i="2"/>
  <c r="CE807" i="2"/>
  <c r="CD807" i="2"/>
  <c r="BY807" i="2"/>
  <c r="BZ807" i="2"/>
  <c r="BW807" i="2"/>
  <c r="BU807" i="2"/>
  <c r="BV807" i="2"/>
  <c r="BS807" i="2"/>
  <c r="BR807" i="2"/>
  <c r="BQ807" i="2"/>
  <c r="BT807" i="2"/>
  <c r="BO807" i="2"/>
  <c r="BP807" i="2"/>
  <c r="BN807" i="2"/>
  <c r="BM807" i="2"/>
  <c r="BC807" i="2"/>
  <c r="BD807" i="2"/>
  <c r="BF807" i="2"/>
  <c r="BA807" i="2"/>
  <c r="AZ807" i="2"/>
  <c r="AY807" i="2"/>
  <c r="BB807" i="2"/>
  <c r="AW807" i="2"/>
  <c r="AX807" i="2"/>
  <c r="AV807" i="2"/>
  <c r="AU807" i="2"/>
  <c r="AM807" i="2"/>
  <c r="AN807" i="2"/>
  <c r="AQ807" i="2"/>
  <c r="AK807" i="2"/>
  <c r="AJ807" i="2"/>
  <c r="AI807" i="2"/>
  <c r="AL807" i="2"/>
  <c r="AG807" i="2"/>
  <c r="AH807" i="2"/>
  <c r="AF807" i="2"/>
  <c r="AE807" i="2"/>
  <c r="V807" i="2"/>
  <c r="Y807" i="2"/>
  <c r="X807" i="2"/>
  <c r="W807" i="2"/>
  <c r="T807" i="2"/>
  <c r="U807" i="2"/>
  <c r="S807" i="2"/>
  <c r="N807" i="2"/>
  <c r="A807" i="2"/>
  <c r="DA806" i="2"/>
  <c r="CX806" i="2"/>
  <c r="CW806" i="2"/>
  <c r="CV806" i="2"/>
  <c r="CY806" i="2"/>
  <c r="CT806" i="2"/>
  <c r="CU806" i="2"/>
  <c r="CS806" i="2"/>
  <c r="CR806" i="2"/>
  <c r="CL806" i="2"/>
  <c r="CM806" i="2"/>
  <c r="CJ806" i="2"/>
  <c r="CI806" i="2"/>
  <c r="CH806" i="2"/>
  <c r="CK806" i="2"/>
  <c r="CF806" i="2"/>
  <c r="CG806" i="2"/>
  <c r="CE806" i="2"/>
  <c r="CD806" i="2"/>
  <c r="BY806" i="2"/>
  <c r="BZ806" i="2"/>
  <c r="BW806" i="2"/>
  <c r="BU806" i="2"/>
  <c r="BV806" i="2"/>
  <c r="BS806" i="2"/>
  <c r="BR806" i="2"/>
  <c r="BQ806" i="2"/>
  <c r="BT806" i="2"/>
  <c r="BO806" i="2"/>
  <c r="BP806" i="2"/>
  <c r="BN806" i="2"/>
  <c r="BM806" i="2"/>
  <c r="BC806" i="2"/>
  <c r="BD806" i="2"/>
  <c r="BF806" i="2"/>
  <c r="BA806" i="2"/>
  <c r="AZ806" i="2"/>
  <c r="AY806" i="2"/>
  <c r="BB806" i="2"/>
  <c r="AW806" i="2"/>
  <c r="AX806" i="2"/>
  <c r="AV806" i="2"/>
  <c r="AU806" i="2"/>
  <c r="AM806" i="2"/>
  <c r="AN806" i="2"/>
  <c r="AQ806" i="2"/>
  <c r="AK806" i="2"/>
  <c r="AJ806" i="2"/>
  <c r="AI806" i="2"/>
  <c r="AL806" i="2"/>
  <c r="AG806" i="2"/>
  <c r="AH806" i="2"/>
  <c r="AF806" i="2"/>
  <c r="AE806" i="2"/>
  <c r="X806" i="2"/>
  <c r="W806" i="2"/>
  <c r="V806" i="2"/>
  <c r="Y806" i="2"/>
  <c r="T806" i="2"/>
  <c r="U806" i="2"/>
  <c r="S806" i="2"/>
  <c r="N806" i="2"/>
  <c r="A806" i="2"/>
  <c r="DA805" i="2"/>
  <c r="CX805" i="2"/>
  <c r="CW805" i="2"/>
  <c r="CV805" i="2"/>
  <c r="CY805" i="2"/>
  <c r="CT805" i="2"/>
  <c r="CU805" i="2"/>
  <c r="CS805" i="2"/>
  <c r="CR805" i="2"/>
  <c r="CL805" i="2"/>
  <c r="CM805" i="2"/>
  <c r="CJ805" i="2"/>
  <c r="CI805" i="2"/>
  <c r="CH805" i="2"/>
  <c r="CK805" i="2"/>
  <c r="CF805" i="2"/>
  <c r="CG805" i="2"/>
  <c r="CE805" i="2"/>
  <c r="CD805" i="2"/>
  <c r="BY805" i="2"/>
  <c r="BZ805" i="2"/>
  <c r="BW805" i="2"/>
  <c r="BU805" i="2"/>
  <c r="BV805" i="2"/>
  <c r="BS805" i="2"/>
  <c r="BR805" i="2"/>
  <c r="BQ805" i="2"/>
  <c r="BT805" i="2"/>
  <c r="BO805" i="2"/>
  <c r="BP805" i="2"/>
  <c r="BN805" i="2"/>
  <c r="BM805" i="2"/>
  <c r="BC805" i="2"/>
  <c r="BD805" i="2"/>
  <c r="BF805" i="2"/>
  <c r="BA805" i="2"/>
  <c r="AZ805" i="2"/>
  <c r="AY805" i="2"/>
  <c r="BB805" i="2"/>
  <c r="AW805" i="2"/>
  <c r="AX805" i="2"/>
  <c r="AV805" i="2"/>
  <c r="AU805" i="2"/>
  <c r="AM805" i="2"/>
  <c r="AN805" i="2"/>
  <c r="AQ805" i="2"/>
  <c r="AK805" i="2"/>
  <c r="AJ805" i="2"/>
  <c r="AI805" i="2"/>
  <c r="AL805" i="2"/>
  <c r="AG805" i="2"/>
  <c r="AH805" i="2"/>
  <c r="AF805" i="2"/>
  <c r="AE805" i="2"/>
  <c r="X805" i="2"/>
  <c r="W805" i="2"/>
  <c r="V805" i="2"/>
  <c r="Y805" i="2"/>
  <c r="T805" i="2"/>
  <c r="U805" i="2"/>
  <c r="S805" i="2"/>
  <c r="N805" i="2"/>
  <c r="A805" i="2"/>
  <c r="DA804" i="2"/>
  <c r="CV804" i="2"/>
  <c r="CY804" i="2"/>
  <c r="CX804" i="2"/>
  <c r="CW804" i="2"/>
  <c r="CT804" i="2"/>
  <c r="CU804" i="2"/>
  <c r="CS804" i="2"/>
  <c r="CR804" i="2"/>
  <c r="CL804" i="2"/>
  <c r="CM804" i="2"/>
  <c r="CJ804" i="2"/>
  <c r="CI804" i="2"/>
  <c r="CH804" i="2"/>
  <c r="CK804" i="2"/>
  <c r="CF804" i="2"/>
  <c r="CG804" i="2"/>
  <c r="CE804" i="2"/>
  <c r="CD804" i="2"/>
  <c r="BY804" i="2"/>
  <c r="BZ804" i="2"/>
  <c r="BW804" i="2"/>
  <c r="BU804" i="2"/>
  <c r="BV804" i="2"/>
  <c r="BS804" i="2"/>
  <c r="BR804" i="2"/>
  <c r="BQ804" i="2"/>
  <c r="BT804" i="2"/>
  <c r="BO804" i="2"/>
  <c r="BP804" i="2"/>
  <c r="BN804" i="2"/>
  <c r="BM804" i="2"/>
  <c r="BC804" i="2"/>
  <c r="BD804" i="2"/>
  <c r="BF804" i="2"/>
  <c r="BA804" i="2"/>
  <c r="AZ804" i="2"/>
  <c r="AY804" i="2"/>
  <c r="BB804" i="2"/>
  <c r="AW804" i="2"/>
  <c r="AX804" i="2"/>
  <c r="AV804" i="2"/>
  <c r="AU804" i="2"/>
  <c r="AM804" i="2"/>
  <c r="AN804" i="2"/>
  <c r="AQ804" i="2"/>
  <c r="AK804" i="2"/>
  <c r="AJ804" i="2"/>
  <c r="AI804" i="2"/>
  <c r="AL804" i="2"/>
  <c r="AG804" i="2"/>
  <c r="AH804" i="2"/>
  <c r="AF804" i="2"/>
  <c r="AE804" i="2"/>
  <c r="X804" i="2"/>
  <c r="W804" i="2"/>
  <c r="V804" i="2"/>
  <c r="Y804" i="2"/>
  <c r="T804" i="2"/>
  <c r="U804" i="2"/>
  <c r="S804" i="2"/>
  <c r="N804" i="2"/>
  <c r="A804" i="2"/>
  <c r="DA803" i="2"/>
  <c r="CX803" i="2"/>
  <c r="CW803" i="2"/>
  <c r="CV803" i="2"/>
  <c r="CY803" i="2"/>
  <c r="CT803" i="2"/>
  <c r="CU803" i="2"/>
  <c r="CS803" i="2"/>
  <c r="CR803" i="2"/>
  <c r="CL803" i="2"/>
  <c r="CM803" i="2"/>
  <c r="CJ803" i="2"/>
  <c r="CI803" i="2"/>
  <c r="CH803" i="2"/>
  <c r="CK803" i="2"/>
  <c r="CF803" i="2"/>
  <c r="CG803" i="2"/>
  <c r="CE803" i="2"/>
  <c r="CD803" i="2"/>
  <c r="BY803" i="2"/>
  <c r="BZ803" i="2"/>
  <c r="BW803" i="2"/>
  <c r="BU803" i="2"/>
  <c r="BV803" i="2"/>
  <c r="BS803" i="2"/>
  <c r="BR803" i="2"/>
  <c r="BQ803" i="2"/>
  <c r="BT803" i="2"/>
  <c r="BO803" i="2"/>
  <c r="BP803" i="2"/>
  <c r="BN803" i="2"/>
  <c r="BM803" i="2"/>
  <c r="BC803" i="2"/>
  <c r="BD803" i="2"/>
  <c r="BF803" i="2"/>
  <c r="BA803" i="2"/>
  <c r="AZ803" i="2"/>
  <c r="AY803" i="2"/>
  <c r="BB803" i="2"/>
  <c r="AW803" i="2"/>
  <c r="AX803" i="2"/>
  <c r="AV803" i="2"/>
  <c r="AU803" i="2"/>
  <c r="AM803" i="2"/>
  <c r="AN803" i="2"/>
  <c r="AQ803" i="2"/>
  <c r="AK803" i="2"/>
  <c r="AJ803" i="2"/>
  <c r="AI803" i="2"/>
  <c r="AL803" i="2"/>
  <c r="AG803" i="2"/>
  <c r="AH803" i="2"/>
  <c r="AF803" i="2"/>
  <c r="AE803" i="2"/>
  <c r="V803" i="2"/>
  <c r="Y803" i="2"/>
  <c r="X803" i="2"/>
  <c r="W803" i="2"/>
  <c r="T803" i="2"/>
  <c r="U803" i="2"/>
  <c r="S803" i="2"/>
  <c r="N803" i="2"/>
  <c r="A803" i="2"/>
  <c r="DA802" i="2"/>
  <c r="CX802" i="2"/>
  <c r="CW802" i="2"/>
  <c r="CV802" i="2"/>
  <c r="CY802" i="2"/>
  <c r="CT802" i="2"/>
  <c r="CU802" i="2"/>
  <c r="CS802" i="2"/>
  <c r="CR802" i="2"/>
  <c r="CL802" i="2"/>
  <c r="CM802" i="2"/>
  <c r="CJ802" i="2"/>
  <c r="CI802" i="2"/>
  <c r="CH802" i="2"/>
  <c r="CK802" i="2"/>
  <c r="CF802" i="2"/>
  <c r="CG802" i="2"/>
  <c r="CE802" i="2"/>
  <c r="CD802" i="2"/>
  <c r="BY802" i="2"/>
  <c r="BZ802" i="2"/>
  <c r="BW802" i="2"/>
  <c r="BU802" i="2"/>
  <c r="BV802" i="2"/>
  <c r="BS802" i="2"/>
  <c r="BR802" i="2"/>
  <c r="BQ802" i="2"/>
  <c r="BT802" i="2"/>
  <c r="BO802" i="2"/>
  <c r="BP802" i="2"/>
  <c r="BN802" i="2"/>
  <c r="BM802" i="2"/>
  <c r="BC802" i="2"/>
  <c r="BD802" i="2"/>
  <c r="BF802" i="2"/>
  <c r="BA802" i="2"/>
  <c r="AZ802" i="2"/>
  <c r="AY802" i="2"/>
  <c r="BB802" i="2"/>
  <c r="AW802" i="2"/>
  <c r="AX802" i="2"/>
  <c r="AV802" i="2"/>
  <c r="AU802" i="2"/>
  <c r="AM802" i="2"/>
  <c r="AN802" i="2"/>
  <c r="AQ802" i="2"/>
  <c r="AK802" i="2"/>
  <c r="AJ802" i="2"/>
  <c r="AI802" i="2"/>
  <c r="AL802" i="2"/>
  <c r="AG802" i="2"/>
  <c r="AH802" i="2"/>
  <c r="AF802" i="2"/>
  <c r="AE802" i="2"/>
  <c r="X802" i="2"/>
  <c r="W802" i="2"/>
  <c r="V802" i="2"/>
  <c r="Y802" i="2"/>
  <c r="T802" i="2"/>
  <c r="U802" i="2"/>
  <c r="S802" i="2"/>
  <c r="N802" i="2"/>
  <c r="A802" i="2"/>
  <c r="DA801" i="2"/>
  <c r="CX801" i="2"/>
  <c r="CW801" i="2"/>
  <c r="CV801" i="2"/>
  <c r="CY801" i="2"/>
  <c r="CT801" i="2"/>
  <c r="CU801" i="2"/>
  <c r="CS801" i="2"/>
  <c r="CR801" i="2"/>
  <c r="CL801" i="2"/>
  <c r="CM801" i="2"/>
  <c r="CJ801" i="2"/>
  <c r="CI801" i="2"/>
  <c r="CH801" i="2"/>
  <c r="CK801" i="2"/>
  <c r="CF801" i="2"/>
  <c r="CG801" i="2"/>
  <c r="CE801" i="2"/>
  <c r="CD801" i="2"/>
  <c r="BY801" i="2"/>
  <c r="BZ801" i="2"/>
  <c r="BW801" i="2"/>
  <c r="BU801" i="2"/>
  <c r="BV801" i="2"/>
  <c r="BQ801" i="2"/>
  <c r="BT801" i="2"/>
  <c r="BS801" i="2"/>
  <c r="BR801" i="2"/>
  <c r="BO801" i="2"/>
  <c r="BP801" i="2"/>
  <c r="BN801" i="2"/>
  <c r="BM801" i="2"/>
  <c r="BC801" i="2"/>
  <c r="BD801" i="2"/>
  <c r="BF801" i="2"/>
  <c r="AY801" i="2"/>
  <c r="BB801" i="2"/>
  <c r="BA801" i="2"/>
  <c r="AZ801" i="2"/>
  <c r="AW801" i="2"/>
  <c r="AX801" i="2"/>
  <c r="AV801" i="2"/>
  <c r="AU801" i="2"/>
  <c r="AM801" i="2"/>
  <c r="AN801" i="2"/>
  <c r="AQ801" i="2"/>
  <c r="AI801" i="2"/>
  <c r="AL801" i="2"/>
  <c r="AK801" i="2"/>
  <c r="AJ801" i="2"/>
  <c r="AG801" i="2"/>
  <c r="AH801" i="2"/>
  <c r="AF801" i="2"/>
  <c r="AE801" i="2"/>
  <c r="X801" i="2"/>
  <c r="W801" i="2"/>
  <c r="V801" i="2"/>
  <c r="Y801" i="2"/>
  <c r="T801" i="2"/>
  <c r="U801" i="2"/>
  <c r="S801" i="2"/>
  <c r="N801" i="2"/>
  <c r="A801" i="2"/>
  <c r="DA800" i="2"/>
  <c r="CX800" i="2"/>
  <c r="CW800" i="2"/>
  <c r="CV800" i="2"/>
  <c r="CY800" i="2"/>
  <c r="CT800" i="2"/>
  <c r="CU800" i="2"/>
  <c r="CS800" i="2"/>
  <c r="CR800" i="2"/>
  <c r="CL800" i="2"/>
  <c r="CM800" i="2"/>
  <c r="CJ800" i="2"/>
  <c r="CI800" i="2"/>
  <c r="CH800" i="2"/>
  <c r="CK800" i="2"/>
  <c r="CF800" i="2"/>
  <c r="CG800" i="2"/>
  <c r="CE800" i="2"/>
  <c r="CD800" i="2"/>
  <c r="BY800" i="2"/>
  <c r="BZ800" i="2"/>
  <c r="BW800" i="2"/>
  <c r="BU800" i="2"/>
  <c r="BV800" i="2"/>
  <c r="BS800" i="2"/>
  <c r="BR800" i="2"/>
  <c r="BQ800" i="2"/>
  <c r="BT800" i="2"/>
  <c r="BO800" i="2"/>
  <c r="BP800" i="2"/>
  <c r="BN800" i="2"/>
  <c r="BM800" i="2"/>
  <c r="BC800" i="2"/>
  <c r="BD800" i="2"/>
  <c r="BF800" i="2"/>
  <c r="BA800" i="2"/>
  <c r="AZ800" i="2"/>
  <c r="AY800" i="2"/>
  <c r="BB800" i="2"/>
  <c r="AW800" i="2"/>
  <c r="AX800" i="2"/>
  <c r="AV800" i="2"/>
  <c r="AU800" i="2"/>
  <c r="AM800" i="2"/>
  <c r="AN800" i="2"/>
  <c r="AQ800" i="2"/>
  <c r="AK800" i="2"/>
  <c r="AJ800" i="2"/>
  <c r="AI800" i="2"/>
  <c r="AL800" i="2"/>
  <c r="AG800" i="2"/>
  <c r="AH800" i="2"/>
  <c r="AF800" i="2"/>
  <c r="AE800" i="2"/>
  <c r="X800" i="2"/>
  <c r="W800" i="2"/>
  <c r="V800" i="2"/>
  <c r="Y800" i="2"/>
  <c r="T800" i="2"/>
  <c r="U800" i="2"/>
  <c r="S800" i="2"/>
  <c r="N800" i="2"/>
  <c r="A800" i="2"/>
  <c r="DA799" i="2"/>
  <c r="CX799" i="2"/>
  <c r="CW799" i="2"/>
  <c r="CV799" i="2"/>
  <c r="CY799" i="2"/>
  <c r="CT799" i="2"/>
  <c r="CU799" i="2"/>
  <c r="CS799" i="2"/>
  <c r="CR799" i="2"/>
  <c r="CL799" i="2"/>
  <c r="CM799" i="2"/>
  <c r="CJ799" i="2"/>
  <c r="CI799" i="2"/>
  <c r="CH799" i="2"/>
  <c r="CK799" i="2"/>
  <c r="CF799" i="2"/>
  <c r="CG799" i="2"/>
  <c r="CE799" i="2"/>
  <c r="CD799" i="2"/>
  <c r="BY799" i="2"/>
  <c r="BZ799" i="2"/>
  <c r="BW799" i="2"/>
  <c r="BU799" i="2"/>
  <c r="BV799" i="2"/>
  <c r="BS799" i="2"/>
  <c r="BR799" i="2"/>
  <c r="BQ799" i="2"/>
  <c r="BT799" i="2"/>
  <c r="BO799" i="2"/>
  <c r="BP799" i="2"/>
  <c r="BN799" i="2"/>
  <c r="BM799" i="2"/>
  <c r="BC799" i="2"/>
  <c r="BD799" i="2"/>
  <c r="BF799" i="2"/>
  <c r="BA799" i="2"/>
  <c r="AZ799" i="2"/>
  <c r="AY799" i="2"/>
  <c r="BB799" i="2"/>
  <c r="AW799" i="2"/>
  <c r="AX799" i="2"/>
  <c r="AV799" i="2"/>
  <c r="AU799" i="2"/>
  <c r="AM799" i="2"/>
  <c r="AN799" i="2"/>
  <c r="AQ799" i="2"/>
  <c r="AK799" i="2"/>
  <c r="AJ799" i="2"/>
  <c r="AI799" i="2"/>
  <c r="AL799" i="2"/>
  <c r="AG799" i="2"/>
  <c r="AH799" i="2"/>
  <c r="AF799" i="2"/>
  <c r="AE799" i="2"/>
  <c r="X799" i="2"/>
  <c r="W799" i="2"/>
  <c r="V799" i="2"/>
  <c r="Y799" i="2"/>
  <c r="T799" i="2"/>
  <c r="U799" i="2"/>
  <c r="S799" i="2"/>
  <c r="N799" i="2"/>
  <c r="A799" i="2"/>
  <c r="DA798" i="2"/>
  <c r="CX798" i="2"/>
  <c r="CW798" i="2"/>
  <c r="CV798" i="2"/>
  <c r="CY798" i="2"/>
  <c r="CT798" i="2"/>
  <c r="CU798" i="2"/>
  <c r="CS798" i="2"/>
  <c r="CR798" i="2"/>
  <c r="CL798" i="2"/>
  <c r="CM798" i="2"/>
  <c r="CJ798" i="2"/>
  <c r="CI798" i="2"/>
  <c r="CH798" i="2"/>
  <c r="CK798" i="2"/>
  <c r="CF798" i="2"/>
  <c r="CG798" i="2"/>
  <c r="CE798" i="2"/>
  <c r="CD798" i="2"/>
  <c r="BY798" i="2"/>
  <c r="BZ798" i="2"/>
  <c r="BW798" i="2"/>
  <c r="BU798" i="2"/>
  <c r="BV798" i="2"/>
  <c r="BS798" i="2"/>
  <c r="BR798" i="2"/>
  <c r="BQ798" i="2"/>
  <c r="BT798" i="2"/>
  <c r="BO798" i="2"/>
  <c r="BP798" i="2"/>
  <c r="BN798" i="2"/>
  <c r="BM798" i="2"/>
  <c r="BC798" i="2"/>
  <c r="BD798" i="2"/>
  <c r="BF798" i="2"/>
  <c r="AY798" i="2"/>
  <c r="BB798" i="2"/>
  <c r="BA798" i="2"/>
  <c r="AZ798" i="2"/>
  <c r="AW798" i="2"/>
  <c r="AX798" i="2"/>
  <c r="AV798" i="2"/>
  <c r="AU798" i="2"/>
  <c r="AM798" i="2"/>
  <c r="AN798" i="2"/>
  <c r="AQ798" i="2"/>
  <c r="AK798" i="2"/>
  <c r="AJ798" i="2"/>
  <c r="AI798" i="2"/>
  <c r="AL798" i="2"/>
  <c r="AG798" i="2"/>
  <c r="AH798" i="2"/>
  <c r="AF798" i="2"/>
  <c r="AE798" i="2"/>
  <c r="X798" i="2"/>
  <c r="W798" i="2"/>
  <c r="V798" i="2"/>
  <c r="Y798" i="2"/>
  <c r="T798" i="2"/>
  <c r="U798" i="2"/>
  <c r="S798" i="2"/>
  <c r="N798" i="2"/>
  <c r="A798" i="2"/>
  <c r="DA797" i="2"/>
  <c r="CV797" i="2"/>
  <c r="CY797" i="2"/>
  <c r="CX797" i="2"/>
  <c r="CW797" i="2"/>
  <c r="CT797" i="2"/>
  <c r="CU797" i="2"/>
  <c r="CS797" i="2"/>
  <c r="CR797" i="2"/>
  <c r="CL797" i="2"/>
  <c r="CM797" i="2"/>
  <c r="CJ797" i="2"/>
  <c r="CI797" i="2"/>
  <c r="CH797" i="2"/>
  <c r="CK797" i="2"/>
  <c r="CF797" i="2"/>
  <c r="CG797" i="2"/>
  <c r="CE797" i="2"/>
  <c r="CD797" i="2"/>
  <c r="BY797" i="2"/>
  <c r="BZ797" i="2"/>
  <c r="BW797" i="2"/>
  <c r="BU797" i="2"/>
  <c r="BV797" i="2"/>
  <c r="BS797" i="2"/>
  <c r="BR797" i="2"/>
  <c r="BQ797" i="2"/>
  <c r="BT797" i="2"/>
  <c r="BO797" i="2"/>
  <c r="BP797" i="2"/>
  <c r="BN797" i="2"/>
  <c r="BM797" i="2"/>
  <c r="BC797" i="2"/>
  <c r="BD797" i="2"/>
  <c r="BF797" i="2"/>
  <c r="AY797" i="2"/>
  <c r="BB797" i="2"/>
  <c r="BA797" i="2"/>
  <c r="AZ797" i="2"/>
  <c r="AW797" i="2"/>
  <c r="AX797" i="2"/>
  <c r="AV797" i="2"/>
  <c r="AU797" i="2"/>
  <c r="AM797" i="2"/>
  <c r="AN797" i="2"/>
  <c r="AQ797" i="2"/>
  <c r="AK797" i="2"/>
  <c r="AJ797" i="2"/>
  <c r="AI797" i="2"/>
  <c r="AL797" i="2"/>
  <c r="AG797" i="2"/>
  <c r="AH797" i="2"/>
  <c r="AF797" i="2"/>
  <c r="AE797" i="2"/>
  <c r="X797" i="2"/>
  <c r="W797" i="2"/>
  <c r="V797" i="2"/>
  <c r="Y797" i="2"/>
  <c r="T797" i="2"/>
  <c r="U797" i="2"/>
  <c r="S797" i="2"/>
  <c r="N797" i="2"/>
  <c r="A797" i="2"/>
  <c r="DA796" i="2"/>
  <c r="CX796" i="2"/>
  <c r="CW796" i="2"/>
  <c r="CV796" i="2"/>
  <c r="CY796" i="2"/>
  <c r="CT796" i="2"/>
  <c r="CU796" i="2"/>
  <c r="CS796" i="2"/>
  <c r="CR796" i="2"/>
  <c r="CL796" i="2"/>
  <c r="CM796" i="2"/>
  <c r="CJ796" i="2"/>
  <c r="CI796" i="2"/>
  <c r="CH796" i="2"/>
  <c r="CK796" i="2"/>
  <c r="CF796" i="2"/>
  <c r="CG796" i="2"/>
  <c r="CE796" i="2"/>
  <c r="CD796" i="2"/>
  <c r="BY796" i="2"/>
  <c r="BZ796" i="2"/>
  <c r="BW796" i="2"/>
  <c r="BU796" i="2"/>
  <c r="BV796" i="2"/>
  <c r="BS796" i="2"/>
  <c r="BR796" i="2"/>
  <c r="BQ796" i="2"/>
  <c r="BT796" i="2"/>
  <c r="BO796" i="2"/>
  <c r="BP796" i="2"/>
  <c r="BN796" i="2"/>
  <c r="BM796" i="2"/>
  <c r="BC796" i="2"/>
  <c r="BD796" i="2"/>
  <c r="BF796" i="2"/>
  <c r="BA796" i="2"/>
  <c r="AZ796" i="2"/>
  <c r="AY796" i="2"/>
  <c r="BB796" i="2"/>
  <c r="AW796" i="2"/>
  <c r="AX796" i="2"/>
  <c r="AV796" i="2"/>
  <c r="AU796" i="2"/>
  <c r="AM796" i="2"/>
  <c r="AN796" i="2"/>
  <c r="AQ796" i="2"/>
  <c r="AK796" i="2"/>
  <c r="AJ796" i="2"/>
  <c r="AI796" i="2"/>
  <c r="AL796" i="2"/>
  <c r="AG796" i="2"/>
  <c r="AH796" i="2"/>
  <c r="AF796" i="2"/>
  <c r="AE796" i="2"/>
  <c r="X796" i="2"/>
  <c r="W796" i="2"/>
  <c r="V796" i="2"/>
  <c r="Y796" i="2"/>
  <c r="T796" i="2"/>
  <c r="U796" i="2"/>
  <c r="S796" i="2"/>
  <c r="N796" i="2"/>
  <c r="A796" i="2"/>
  <c r="DA795" i="2"/>
  <c r="CX795" i="2"/>
  <c r="CW795" i="2"/>
  <c r="CV795" i="2"/>
  <c r="CY795" i="2"/>
  <c r="CT795" i="2"/>
  <c r="CU795" i="2"/>
  <c r="CS795" i="2"/>
  <c r="CR795" i="2"/>
  <c r="CL795" i="2"/>
  <c r="CM795" i="2"/>
  <c r="CJ795" i="2"/>
  <c r="CI795" i="2"/>
  <c r="CH795" i="2"/>
  <c r="CK795" i="2"/>
  <c r="CF795" i="2"/>
  <c r="CG795" i="2"/>
  <c r="CE795" i="2"/>
  <c r="CD795" i="2"/>
  <c r="BY795" i="2"/>
  <c r="BZ795" i="2"/>
  <c r="BW795" i="2"/>
  <c r="BU795" i="2"/>
  <c r="BV795" i="2"/>
  <c r="BS795" i="2"/>
  <c r="BR795" i="2"/>
  <c r="BQ795" i="2"/>
  <c r="BT795" i="2"/>
  <c r="BO795" i="2"/>
  <c r="BP795" i="2"/>
  <c r="BN795" i="2"/>
  <c r="BM795" i="2"/>
  <c r="BC795" i="2"/>
  <c r="BD795" i="2"/>
  <c r="BF795" i="2"/>
  <c r="BA795" i="2"/>
  <c r="AZ795" i="2"/>
  <c r="AY795" i="2"/>
  <c r="BB795" i="2"/>
  <c r="AW795" i="2"/>
  <c r="AX795" i="2"/>
  <c r="AV795" i="2"/>
  <c r="AU795" i="2"/>
  <c r="AM795" i="2"/>
  <c r="AN795" i="2"/>
  <c r="AQ795" i="2"/>
  <c r="AK795" i="2"/>
  <c r="AJ795" i="2"/>
  <c r="AI795" i="2"/>
  <c r="AL795" i="2"/>
  <c r="AG795" i="2"/>
  <c r="AH795" i="2"/>
  <c r="AF795" i="2"/>
  <c r="AE795" i="2"/>
  <c r="X795" i="2"/>
  <c r="W795" i="2"/>
  <c r="V795" i="2"/>
  <c r="Y795" i="2"/>
  <c r="T795" i="2"/>
  <c r="U795" i="2"/>
  <c r="S795" i="2"/>
  <c r="N795" i="2"/>
  <c r="A795" i="2"/>
  <c r="DA794" i="2"/>
  <c r="CX794" i="2"/>
  <c r="CW794" i="2"/>
  <c r="CV794" i="2"/>
  <c r="CY794" i="2"/>
  <c r="CT794" i="2"/>
  <c r="CU794" i="2"/>
  <c r="CS794" i="2"/>
  <c r="CR794" i="2"/>
  <c r="CL794" i="2"/>
  <c r="CM794" i="2"/>
  <c r="CJ794" i="2"/>
  <c r="CI794" i="2"/>
  <c r="CH794" i="2"/>
  <c r="CK794" i="2"/>
  <c r="CF794" i="2"/>
  <c r="CG794" i="2"/>
  <c r="CE794" i="2"/>
  <c r="CD794" i="2"/>
  <c r="BY794" i="2"/>
  <c r="BZ794" i="2"/>
  <c r="BW794" i="2"/>
  <c r="BU794" i="2"/>
  <c r="BV794" i="2"/>
  <c r="BS794" i="2"/>
  <c r="BR794" i="2"/>
  <c r="BQ794" i="2"/>
  <c r="BT794" i="2"/>
  <c r="BO794" i="2"/>
  <c r="BP794" i="2"/>
  <c r="BN794" i="2"/>
  <c r="BM794" i="2"/>
  <c r="BC794" i="2"/>
  <c r="BD794" i="2"/>
  <c r="BF794" i="2"/>
  <c r="BA794" i="2"/>
  <c r="AZ794" i="2"/>
  <c r="AY794" i="2"/>
  <c r="BB794" i="2"/>
  <c r="AW794" i="2"/>
  <c r="AX794" i="2"/>
  <c r="AV794" i="2"/>
  <c r="AU794" i="2"/>
  <c r="AM794" i="2"/>
  <c r="AN794" i="2"/>
  <c r="AQ794" i="2"/>
  <c r="AK794" i="2"/>
  <c r="AJ794" i="2"/>
  <c r="AI794" i="2"/>
  <c r="AL794" i="2"/>
  <c r="AG794" i="2"/>
  <c r="AH794" i="2"/>
  <c r="AF794" i="2"/>
  <c r="AE794" i="2"/>
  <c r="V794" i="2"/>
  <c r="Y794" i="2"/>
  <c r="X794" i="2"/>
  <c r="W794" i="2"/>
  <c r="T794" i="2"/>
  <c r="U794" i="2"/>
  <c r="S794" i="2"/>
  <c r="N794" i="2"/>
  <c r="A794" i="2"/>
  <c r="DA793" i="2"/>
  <c r="CX793" i="2"/>
  <c r="CW793" i="2"/>
  <c r="CV793" i="2"/>
  <c r="CY793" i="2"/>
  <c r="CT793" i="2"/>
  <c r="CU793" i="2"/>
  <c r="CS793" i="2"/>
  <c r="CR793" i="2"/>
  <c r="CL793" i="2"/>
  <c r="CM793" i="2"/>
  <c r="CJ793" i="2"/>
  <c r="CI793" i="2"/>
  <c r="CH793" i="2"/>
  <c r="CK793" i="2"/>
  <c r="CF793" i="2"/>
  <c r="CG793" i="2"/>
  <c r="CE793" i="2"/>
  <c r="CD793" i="2"/>
  <c r="BY793" i="2"/>
  <c r="BZ793" i="2"/>
  <c r="BW793" i="2"/>
  <c r="BU793" i="2"/>
  <c r="BV793" i="2"/>
  <c r="BS793" i="2"/>
  <c r="BR793" i="2"/>
  <c r="BQ793" i="2"/>
  <c r="BT793" i="2"/>
  <c r="BO793" i="2"/>
  <c r="BP793" i="2"/>
  <c r="BN793" i="2"/>
  <c r="BM793" i="2"/>
  <c r="BC793" i="2"/>
  <c r="BD793" i="2"/>
  <c r="BF793" i="2"/>
  <c r="BA793" i="2"/>
  <c r="AZ793" i="2"/>
  <c r="AY793" i="2"/>
  <c r="BB793" i="2"/>
  <c r="AW793" i="2"/>
  <c r="AX793" i="2"/>
  <c r="AV793" i="2"/>
  <c r="AU793" i="2"/>
  <c r="AM793" i="2"/>
  <c r="AN793" i="2"/>
  <c r="AQ793" i="2"/>
  <c r="AK793" i="2"/>
  <c r="AJ793" i="2"/>
  <c r="AI793" i="2"/>
  <c r="AL793" i="2"/>
  <c r="AG793" i="2"/>
  <c r="AH793" i="2"/>
  <c r="AF793" i="2"/>
  <c r="AE793" i="2"/>
  <c r="X793" i="2"/>
  <c r="W793" i="2"/>
  <c r="V793" i="2"/>
  <c r="Y793" i="2"/>
  <c r="T793" i="2"/>
  <c r="U793" i="2"/>
  <c r="S793" i="2"/>
  <c r="N793" i="2"/>
  <c r="A793" i="2"/>
  <c r="DA792" i="2"/>
  <c r="CX792" i="2"/>
  <c r="CW792" i="2"/>
  <c r="CV792" i="2"/>
  <c r="CY792" i="2"/>
  <c r="CT792" i="2"/>
  <c r="CU792" i="2"/>
  <c r="CS792" i="2"/>
  <c r="CR792" i="2"/>
  <c r="CL792" i="2"/>
  <c r="CM792" i="2"/>
  <c r="CJ792" i="2"/>
  <c r="CI792" i="2"/>
  <c r="CH792" i="2"/>
  <c r="CK792" i="2"/>
  <c r="CF792" i="2"/>
  <c r="CG792" i="2"/>
  <c r="CE792" i="2"/>
  <c r="CD792" i="2"/>
  <c r="BY792" i="2"/>
  <c r="BZ792" i="2"/>
  <c r="BW792" i="2"/>
  <c r="BU792" i="2"/>
  <c r="BV792" i="2"/>
  <c r="BQ792" i="2"/>
  <c r="BT792" i="2"/>
  <c r="BS792" i="2"/>
  <c r="BR792" i="2"/>
  <c r="BO792" i="2"/>
  <c r="BP792" i="2"/>
  <c r="BN792" i="2"/>
  <c r="BM792" i="2"/>
  <c r="BC792" i="2"/>
  <c r="BD792" i="2"/>
  <c r="BF792" i="2"/>
  <c r="BA792" i="2"/>
  <c r="AZ792" i="2"/>
  <c r="AY792" i="2"/>
  <c r="BB792" i="2"/>
  <c r="AW792" i="2"/>
  <c r="AX792" i="2"/>
  <c r="AV792" i="2"/>
  <c r="AU792" i="2"/>
  <c r="AM792" i="2"/>
  <c r="AN792" i="2"/>
  <c r="AQ792" i="2"/>
  <c r="AK792" i="2"/>
  <c r="AJ792" i="2"/>
  <c r="AI792" i="2"/>
  <c r="AL792" i="2"/>
  <c r="AG792" i="2"/>
  <c r="AH792" i="2"/>
  <c r="AF792" i="2"/>
  <c r="AE792" i="2"/>
  <c r="V792" i="2"/>
  <c r="Y792" i="2"/>
  <c r="X792" i="2"/>
  <c r="W792" i="2"/>
  <c r="T792" i="2"/>
  <c r="U792" i="2"/>
  <c r="S792" i="2"/>
  <c r="N792" i="2"/>
  <c r="A792" i="2"/>
  <c r="DA791" i="2"/>
  <c r="CX791" i="2"/>
  <c r="CW791" i="2"/>
  <c r="CV791" i="2"/>
  <c r="CY791" i="2"/>
  <c r="CT791" i="2"/>
  <c r="CU791" i="2"/>
  <c r="CS791" i="2"/>
  <c r="CR791" i="2"/>
  <c r="CL791" i="2"/>
  <c r="CM791" i="2"/>
  <c r="CJ791" i="2"/>
  <c r="CI791" i="2"/>
  <c r="CH791" i="2"/>
  <c r="CK791" i="2"/>
  <c r="CF791" i="2"/>
  <c r="CG791" i="2"/>
  <c r="CE791" i="2"/>
  <c r="CD791" i="2"/>
  <c r="BY791" i="2"/>
  <c r="BZ791" i="2"/>
  <c r="BW791" i="2"/>
  <c r="BU791" i="2"/>
  <c r="BV791" i="2"/>
  <c r="BS791" i="2"/>
  <c r="BR791" i="2"/>
  <c r="BQ791" i="2"/>
  <c r="BT791" i="2"/>
  <c r="BO791" i="2"/>
  <c r="BP791" i="2"/>
  <c r="BN791" i="2"/>
  <c r="BM791" i="2"/>
  <c r="BC791" i="2"/>
  <c r="BD791" i="2"/>
  <c r="BF791" i="2"/>
  <c r="BA791" i="2"/>
  <c r="AZ791" i="2"/>
  <c r="AY791" i="2"/>
  <c r="BB791" i="2"/>
  <c r="AW791" i="2"/>
  <c r="AX791" i="2"/>
  <c r="AV791" i="2"/>
  <c r="AU791" i="2"/>
  <c r="AM791" i="2"/>
  <c r="AN791" i="2"/>
  <c r="AQ791" i="2"/>
  <c r="AK791" i="2"/>
  <c r="AJ791" i="2"/>
  <c r="AI791" i="2"/>
  <c r="AL791" i="2"/>
  <c r="AG791" i="2"/>
  <c r="AH791" i="2"/>
  <c r="AF791" i="2"/>
  <c r="AE791" i="2"/>
  <c r="X791" i="2"/>
  <c r="W791" i="2"/>
  <c r="V791" i="2"/>
  <c r="Y791" i="2"/>
  <c r="T791" i="2"/>
  <c r="U791" i="2"/>
  <c r="S791" i="2"/>
  <c r="N791" i="2"/>
  <c r="A791" i="2"/>
  <c r="DA790" i="2"/>
  <c r="CX790" i="2"/>
  <c r="CW790" i="2"/>
  <c r="CV790" i="2"/>
  <c r="CY790" i="2"/>
  <c r="CT790" i="2"/>
  <c r="CU790" i="2"/>
  <c r="CS790" i="2"/>
  <c r="CR790" i="2"/>
  <c r="CL790" i="2"/>
  <c r="CM790" i="2"/>
  <c r="CJ790" i="2"/>
  <c r="CI790" i="2"/>
  <c r="CH790" i="2"/>
  <c r="CK790" i="2"/>
  <c r="CF790" i="2"/>
  <c r="CG790" i="2"/>
  <c r="CE790" i="2"/>
  <c r="CD790" i="2"/>
  <c r="BY790" i="2"/>
  <c r="BZ790" i="2"/>
  <c r="BW790" i="2"/>
  <c r="BU790" i="2"/>
  <c r="BV790" i="2"/>
  <c r="BQ790" i="2"/>
  <c r="BT790" i="2"/>
  <c r="BS790" i="2"/>
  <c r="BR790" i="2"/>
  <c r="BO790" i="2"/>
  <c r="BP790" i="2"/>
  <c r="BN790" i="2"/>
  <c r="BM790" i="2"/>
  <c r="BC790" i="2"/>
  <c r="BD790" i="2"/>
  <c r="BF790" i="2"/>
  <c r="AY790" i="2"/>
  <c r="BB790" i="2"/>
  <c r="BA790" i="2"/>
  <c r="AZ790" i="2"/>
  <c r="AW790" i="2"/>
  <c r="AX790" i="2"/>
  <c r="AV790" i="2"/>
  <c r="AU790" i="2"/>
  <c r="AM790" i="2"/>
  <c r="AN790" i="2"/>
  <c r="AQ790" i="2"/>
  <c r="AK790" i="2"/>
  <c r="AJ790" i="2"/>
  <c r="AI790" i="2"/>
  <c r="AL790" i="2"/>
  <c r="AG790" i="2"/>
  <c r="AH790" i="2"/>
  <c r="AF790" i="2"/>
  <c r="AE790" i="2"/>
  <c r="X790" i="2"/>
  <c r="W790" i="2"/>
  <c r="V790" i="2"/>
  <c r="Y790" i="2"/>
  <c r="T790" i="2"/>
  <c r="U790" i="2"/>
  <c r="S790" i="2"/>
  <c r="N790" i="2"/>
  <c r="A790" i="2"/>
  <c r="DA789" i="2"/>
  <c r="CX789" i="2"/>
  <c r="CW789" i="2"/>
  <c r="CV789" i="2"/>
  <c r="CY789" i="2"/>
  <c r="CT789" i="2"/>
  <c r="CU789" i="2"/>
  <c r="CS789" i="2"/>
  <c r="CR789" i="2"/>
  <c r="CL789" i="2"/>
  <c r="CM789" i="2"/>
  <c r="CJ789" i="2"/>
  <c r="CI789" i="2"/>
  <c r="CH789" i="2"/>
  <c r="CK789" i="2"/>
  <c r="CF789" i="2"/>
  <c r="CG789" i="2"/>
  <c r="CE789" i="2"/>
  <c r="CD789" i="2"/>
  <c r="BY789" i="2"/>
  <c r="BZ789" i="2"/>
  <c r="BW789" i="2"/>
  <c r="BU789" i="2"/>
  <c r="BV789" i="2"/>
  <c r="BS789" i="2"/>
  <c r="BR789" i="2"/>
  <c r="BQ789" i="2"/>
  <c r="BT789" i="2"/>
  <c r="BO789" i="2"/>
  <c r="BP789" i="2"/>
  <c r="BN789" i="2"/>
  <c r="BM789" i="2"/>
  <c r="BC789" i="2"/>
  <c r="BD789" i="2"/>
  <c r="BF789" i="2"/>
  <c r="BA789" i="2"/>
  <c r="AZ789" i="2"/>
  <c r="AY789" i="2"/>
  <c r="BB789" i="2"/>
  <c r="AW789" i="2"/>
  <c r="AX789" i="2"/>
  <c r="AV789" i="2"/>
  <c r="AU789" i="2"/>
  <c r="AM789" i="2"/>
  <c r="AN789" i="2"/>
  <c r="AQ789" i="2"/>
  <c r="AK789" i="2"/>
  <c r="AJ789" i="2"/>
  <c r="AI789" i="2"/>
  <c r="AL789" i="2"/>
  <c r="AG789" i="2"/>
  <c r="AH789" i="2"/>
  <c r="AF789" i="2"/>
  <c r="AE789" i="2"/>
  <c r="X789" i="2"/>
  <c r="W789" i="2"/>
  <c r="V789" i="2"/>
  <c r="Y789" i="2"/>
  <c r="T789" i="2"/>
  <c r="U789" i="2"/>
  <c r="S789" i="2"/>
  <c r="N789" i="2"/>
  <c r="A789" i="2"/>
  <c r="DA788" i="2"/>
  <c r="CX788" i="2"/>
  <c r="CW788" i="2"/>
  <c r="CV788" i="2"/>
  <c r="CY788" i="2"/>
  <c r="CT788" i="2"/>
  <c r="CU788" i="2"/>
  <c r="CS788" i="2"/>
  <c r="CR788" i="2"/>
  <c r="CL788" i="2"/>
  <c r="CM788" i="2"/>
  <c r="CJ788" i="2"/>
  <c r="CI788" i="2"/>
  <c r="CH788" i="2"/>
  <c r="CK788" i="2"/>
  <c r="CF788" i="2"/>
  <c r="CG788" i="2"/>
  <c r="CE788" i="2"/>
  <c r="CD788" i="2"/>
  <c r="BY788" i="2"/>
  <c r="BZ788" i="2"/>
  <c r="BW788" i="2"/>
  <c r="BU788" i="2"/>
  <c r="BV788" i="2"/>
  <c r="BQ788" i="2"/>
  <c r="BT788" i="2"/>
  <c r="BS788" i="2"/>
  <c r="BR788" i="2"/>
  <c r="BO788" i="2"/>
  <c r="BP788" i="2"/>
  <c r="BN788" i="2"/>
  <c r="BM788" i="2"/>
  <c r="BC788" i="2"/>
  <c r="BD788" i="2"/>
  <c r="BF788" i="2"/>
  <c r="BA788" i="2"/>
  <c r="AZ788" i="2"/>
  <c r="AY788" i="2"/>
  <c r="BB788" i="2"/>
  <c r="AW788" i="2"/>
  <c r="AX788" i="2"/>
  <c r="AV788" i="2"/>
  <c r="AU788" i="2"/>
  <c r="AM788" i="2"/>
  <c r="AN788" i="2"/>
  <c r="AQ788" i="2"/>
  <c r="AK788" i="2"/>
  <c r="AJ788" i="2"/>
  <c r="AI788" i="2"/>
  <c r="AL788" i="2"/>
  <c r="AG788" i="2"/>
  <c r="AH788" i="2"/>
  <c r="AF788" i="2"/>
  <c r="AE788" i="2"/>
  <c r="X788" i="2"/>
  <c r="W788" i="2"/>
  <c r="V788" i="2"/>
  <c r="Y788" i="2"/>
  <c r="T788" i="2"/>
  <c r="U788" i="2"/>
  <c r="S788" i="2"/>
  <c r="N788" i="2"/>
  <c r="A788" i="2"/>
  <c r="DA787" i="2"/>
  <c r="CX787" i="2"/>
  <c r="CW787" i="2"/>
  <c r="CV787" i="2"/>
  <c r="CY787" i="2"/>
  <c r="CT787" i="2"/>
  <c r="CU787" i="2"/>
  <c r="CS787" i="2"/>
  <c r="CR787" i="2"/>
  <c r="CL787" i="2"/>
  <c r="CM787" i="2"/>
  <c r="CJ787" i="2"/>
  <c r="CI787" i="2"/>
  <c r="CH787" i="2"/>
  <c r="CK787" i="2"/>
  <c r="CF787" i="2"/>
  <c r="CG787" i="2"/>
  <c r="CE787" i="2"/>
  <c r="CD787" i="2"/>
  <c r="BY787" i="2"/>
  <c r="BZ787" i="2"/>
  <c r="BW787" i="2"/>
  <c r="BU787" i="2"/>
  <c r="BV787" i="2"/>
  <c r="BQ787" i="2"/>
  <c r="BT787" i="2"/>
  <c r="BS787" i="2"/>
  <c r="BR787" i="2"/>
  <c r="BO787" i="2"/>
  <c r="BP787" i="2"/>
  <c r="BN787" i="2"/>
  <c r="BM787" i="2"/>
  <c r="BC787" i="2"/>
  <c r="BD787" i="2"/>
  <c r="BF787" i="2"/>
  <c r="BA787" i="2"/>
  <c r="AZ787" i="2"/>
  <c r="AY787" i="2"/>
  <c r="BB787" i="2"/>
  <c r="AW787" i="2"/>
  <c r="AX787" i="2"/>
  <c r="AV787" i="2"/>
  <c r="AU787" i="2"/>
  <c r="AM787" i="2"/>
  <c r="AN787" i="2"/>
  <c r="AQ787" i="2"/>
  <c r="AK787" i="2"/>
  <c r="AJ787" i="2"/>
  <c r="AI787" i="2"/>
  <c r="AL787" i="2"/>
  <c r="AG787" i="2"/>
  <c r="AH787" i="2"/>
  <c r="AF787" i="2"/>
  <c r="AE787" i="2"/>
  <c r="X787" i="2"/>
  <c r="W787" i="2"/>
  <c r="V787" i="2"/>
  <c r="Y787" i="2"/>
  <c r="T787" i="2"/>
  <c r="U787" i="2"/>
  <c r="S787" i="2"/>
  <c r="N787" i="2"/>
  <c r="A787" i="2"/>
  <c r="DA786" i="2"/>
  <c r="CX786" i="2"/>
  <c r="CW786" i="2"/>
  <c r="CV786" i="2"/>
  <c r="CY786" i="2"/>
  <c r="CT786" i="2"/>
  <c r="CU786" i="2"/>
  <c r="CS786" i="2"/>
  <c r="CR786" i="2"/>
  <c r="CL786" i="2"/>
  <c r="CM786" i="2"/>
  <c r="CJ786" i="2"/>
  <c r="CI786" i="2"/>
  <c r="CH786" i="2"/>
  <c r="CK786" i="2"/>
  <c r="CF786" i="2"/>
  <c r="CG786" i="2"/>
  <c r="CE786" i="2"/>
  <c r="CD786" i="2"/>
  <c r="BY786" i="2"/>
  <c r="BZ786" i="2"/>
  <c r="BW786" i="2"/>
  <c r="BU786" i="2"/>
  <c r="BV786" i="2"/>
  <c r="BS786" i="2"/>
  <c r="BR786" i="2"/>
  <c r="BQ786" i="2"/>
  <c r="BT786" i="2"/>
  <c r="BO786" i="2"/>
  <c r="BP786" i="2"/>
  <c r="BN786" i="2"/>
  <c r="BM786" i="2"/>
  <c r="BC786" i="2"/>
  <c r="BD786" i="2"/>
  <c r="BF786" i="2"/>
  <c r="AY786" i="2"/>
  <c r="BB786" i="2"/>
  <c r="BA786" i="2"/>
  <c r="AZ786" i="2"/>
  <c r="AW786" i="2"/>
  <c r="AX786" i="2"/>
  <c r="AV786" i="2"/>
  <c r="AU786" i="2"/>
  <c r="AM786" i="2"/>
  <c r="AN786" i="2"/>
  <c r="AQ786" i="2"/>
  <c r="AK786" i="2"/>
  <c r="AJ786" i="2"/>
  <c r="AI786" i="2"/>
  <c r="AL786" i="2"/>
  <c r="AG786" i="2"/>
  <c r="AH786" i="2"/>
  <c r="AF786" i="2"/>
  <c r="AE786" i="2"/>
  <c r="X786" i="2"/>
  <c r="W786" i="2"/>
  <c r="V786" i="2"/>
  <c r="Y786" i="2"/>
  <c r="T786" i="2"/>
  <c r="U786" i="2"/>
  <c r="S786" i="2"/>
  <c r="N786" i="2"/>
  <c r="A786" i="2"/>
  <c r="DA785" i="2"/>
  <c r="CX785" i="2"/>
  <c r="CW785" i="2"/>
  <c r="CV785" i="2"/>
  <c r="CY785" i="2"/>
  <c r="CT785" i="2"/>
  <c r="CU785" i="2"/>
  <c r="CS785" i="2"/>
  <c r="CR785" i="2"/>
  <c r="CL785" i="2"/>
  <c r="CM785" i="2"/>
  <c r="CJ785" i="2"/>
  <c r="CI785" i="2"/>
  <c r="CH785" i="2"/>
  <c r="CK785" i="2"/>
  <c r="CF785" i="2"/>
  <c r="CG785" i="2"/>
  <c r="CE785" i="2"/>
  <c r="CD785" i="2"/>
  <c r="BY785" i="2"/>
  <c r="BZ785" i="2"/>
  <c r="BW785" i="2"/>
  <c r="BU785" i="2"/>
  <c r="BV785" i="2"/>
  <c r="BS785" i="2"/>
  <c r="BR785" i="2"/>
  <c r="BQ785" i="2"/>
  <c r="BT785" i="2"/>
  <c r="BO785" i="2"/>
  <c r="BP785" i="2"/>
  <c r="BN785" i="2"/>
  <c r="BM785" i="2"/>
  <c r="BC785" i="2"/>
  <c r="BD785" i="2"/>
  <c r="BF785" i="2"/>
  <c r="BA785" i="2"/>
  <c r="AZ785" i="2"/>
  <c r="AY785" i="2"/>
  <c r="BB785" i="2"/>
  <c r="AW785" i="2"/>
  <c r="AX785" i="2"/>
  <c r="AV785" i="2"/>
  <c r="AU785" i="2"/>
  <c r="AM785" i="2"/>
  <c r="AN785" i="2"/>
  <c r="AQ785" i="2"/>
  <c r="AK785" i="2"/>
  <c r="AJ785" i="2"/>
  <c r="AI785" i="2"/>
  <c r="AL785" i="2"/>
  <c r="AG785" i="2"/>
  <c r="AH785" i="2"/>
  <c r="AF785" i="2"/>
  <c r="AE785" i="2"/>
  <c r="X785" i="2"/>
  <c r="W785" i="2"/>
  <c r="V785" i="2"/>
  <c r="Y785" i="2"/>
  <c r="T785" i="2"/>
  <c r="U785" i="2"/>
  <c r="S785" i="2"/>
  <c r="N785" i="2"/>
  <c r="A785" i="2"/>
  <c r="DA784" i="2"/>
  <c r="CX784" i="2"/>
  <c r="CW784" i="2"/>
  <c r="CV784" i="2"/>
  <c r="CY784" i="2"/>
  <c r="CT784" i="2"/>
  <c r="CU784" i="2"/>
  <c r="CS784" i="2"/>
  <c r="CR784" i="2"/>
  <c r="CL784" i="2"/>
  <c r="CM784" i="2"/>
  <c r="CJ784" i="2"/>
  <c r="CI784" i="2"/>
  <c r="CH784" i="2"/>
  <c r="CK784" i="2"/>
  <c r="CF784" i="2"/>
  <c r="CG784" i="2"/>
  <c r="CE784" i="2"/>
  <c r="CD784" i="2"/>
  <c r="BY784" i="2"/>
  <c r="BZ784" i="2"/>
  <c r="BW784" i="2"/>
  <c r="BU784" i="2"/>
  <c r="BV784" i="2"/>
  <c r="BS784" i="2"/>
  <c r="BR784" i="2"/>
  <c r="BQ784" i="2"/>
  <c r="BT784" i="2"/>
  <c r="BO784" i="2"/>
  <c r="BP784" i="2"/>
  <c r="BN784" i="2"/>
  <c r="BM784" i="2"/>
  <c r="BC784" i="2"/>
  <c r="BD784" i="2"/>
  <c r="BF784" i="2"/>
  <c r="BA784" i="2"/>
  <c r="AZ784" i="2"/>
  <c r="AY784" i="2"/>
  <c r="BB784" i="2"/>
  <c r="AW784" i="2"/>
  <c r="AX784" i="2"/>
  <c r="AV784" i="2"/>
  <c r="AU784" i="2"/>
  <c r="AM784" i="2"/>
  <c r="AN784" i="2"/>
  <c r="AQ784" i="2"/>
  <c r="AK784" i="2"/>
  <c r="AJ784" i="2"/>
  <c r="AI784" i="2"/>
  <c r="AL784" i="2"/>
  <c r="AG784" i="2"/>
  <c r="AH784" i="2"/>
  <c r="AF784" i="2"/>
  <c r="AE784" i="2"/>
  <c r="X784" i="2"/>
  <c r="W784" i="2"/>
  <c r="V784" i="2"/>
  <c r="Y784" i="2"/>
  <c r="T784" i="2"/>
  <c r="U784" i="2"/>
  <c r="S784" i="2"/>
  <c r="N784" i="2"/>
  <c r="A784" i="2"/>
  <c r="DA783" i="2"/>
  <c r="CX783" i="2"/>
  <c r="CW783" i="2"/>
  <c r="CV783" i="2"/>
  <c r="CY783" i="2"/>
  <c r="CT783" i="2"/>
  <c r="CU783" i="2"/>
  <c r="CS783" i="2"/>
  <c r="CR783" i="2"/>
  <c r="CL783" i="2"/>
  <c r="CM783" i="2"/>
  <c r="CJ783" i="2"/>
  <c r="CI783" i="2"/>
  <c r="CH783" i="2"/>
  <c r="CK783" i="2"/>
  <c r="CF783" i="2"/>
  <c r="CG783" i="2"/>
  <c r="CE783" i="2"/>
  <c r="CD783" i="2"/>
  <c r="BY783" i="2"/>
  <c r="BZ783" i="2"/>
  <c r="BW783" i="2"/>
  <c r="BU783" i="2"/>
  <c r="BV783" i="2"/>
  <c r="BS783" i="2"/>
  <c r="BR783" i="2"/>
  <c r="BQ783" i="2"/>
  <c r="BT783" i="2"/>
  <c r="BO783" i="2"/>
  <c r="BP783" i="2"/>
  <c r="BN783" i="2"/>
  <c r="BM783" i="2"/>
  <c r="BC783" i="2"/>
  <c r="BD783" i="2"/>
  <c r="BF783" i="2"/>
  <c r="BA783" i="2"/>
  <c r="AZ783" i="2"/>
  <c r="AY783" i="2"/>
  <c r="BB783" i="2"/>
  <c r="AW783" i="2"/>
  <c r="AX783" i="2"/>
  <c r="AV783" i="2"/>
  <c r="AU783" i="2"/>
  <c r="AM783" i="2"/>
  <c r="AN783" i="2"/>
  <c r="AQ783" i="2"/>
  <c r="AK783" i="2"/>
  <c r="AJ783" i="2"/>
  <c r="AI783" i="2"/>
  <c r="AL783" i="2"/>
  <c r="AG783" i="2"/>
  <c r="AH783" i="2"/>
  <c r="AF783" i="2"/>
  <c r="AE783" i="2"/>
  <c r="X783" i="2"/>
  <c r="W783" i="2"/>
  <c r="V783" i="2"/>
  <c r="Y783" i="2"/>
  <c r="T783" i="2"/>
  <c r="U783" i="2"/>
  <c r="S783" i="2"/>
  <c r="N783" i="2"/>
  <c r="A783" i="2"/>
  <c r="DA782" i="2"/>
  <c r="CX782" i="2"/>
  <c r="CW782" i="2"/>
  <c r="CV782" i="2"/>
  <c r="CY782" i="2"/>
  <c r="CT782" i="2"/>
  <c r="CU782" i="2"/>
  <c r="CS782" i="2"/>
  <c r="CR782" i="2"/>
  <c r="CL782" i="2"/>
  <c r="CM782" i="2"/>
  <c r="CJ782" i="2"/>
  <c r="CI782" i="2"/>
  <c r="CH782" i="2"/>
  <c r="CK782" i="2"/>
  <c r="CF782" i="2"/>
  <c r="CG782" i="2"/>
  <c r="CE782" i="2"/>
  <c r="CD782" i="2"/>
  <c r="BY782" i="2"/>
  <c r="BZ782" i="2"/>
  <c r="BW782" i="2"/>
  <c r="BU782" i="2"/>
  <c r="BV782" i="2"/>
  <c r="BS782" i="2"/>
  <c r="BR782" i="2"/>
  <c r="BQ782" i="2"/>
  <c r="BT782" i="2"/>
  <c r="BO782" i="2"/>
  <c r="BP782" i="2"/>
  <c r="BN782" i="2"/>
  <c r="BM782" i="2"/>
  <c r="BC782" i="2"/>
  <c r="BD782" i="2"/>
  <c r="BF782" i="2"/>
  <c r="BA782" i="2"/>
  <c r="AZ782" i="2"/>
  <c r="AY782" i="2"/>
  <c r="BB782" i="2"/>
  <c r="AW782" i="2"/>
  <c r="AX782" i="2"/>
  <c r="AV782" i="2"/>
  <c r="AU782" i="2"/>
  <c r="AM782" i="2"/>
  <c r="AN782" i="2"/>
  <c r="AQ782" i="2"/>
  <c r="AK782" i="2"/>
  <c r="AJ782" i="2"/>
  <c r="AI782" i="2"/>
  <c r="AL782" i="2"/>
  <c r="AG782" i="2"/>
  <c r="AH782" i="2"/>
  <c r="AF782" i="2"/>
  <c r="AE782" i="2"/>
  <c r="X782" i="2"/>
  <c r="W782" i="2"/>
  <c r="V782" i="2"/>
  <c r="Y782" i="2"/>
  <c r="T782" i="2"/>
  <c r="U782" i="2"/>
  <c r="S782" i="2"/>
  <c r="N782" i="2"/>
  <c r="A782" i="2"/>
  <c r="DA781" i="2"/>
  <c r="CX781" i="2"/>
  <c r="CW781" i="2"/>
  <c r="CV781" i="2"/>
  <c r="CY781" i="2"/>
  <c r="CT781" i="2"/>
  <c r="CU781" i="2"/>
  <c r="CS781" i="2"/>
  <c r="CR781" i="2"/>
  <c r="CL781" i="2"/>
  <c r="CM781" i="2"/>
  <c r="CJ781" i="2"/>
  <c r="CI781" i="2"/>
  <c r="CH781" i="2"/>
  <c r="CK781" i="2"/>
  <c r="CF781" i="2"/>
  <c r="CG781" i="2"/>
  <c r="CE781" i="2"/>
  <c r="CD781" i="2"/>
  <c r="BY781" i="2"/>
  <c r="BZ781" i="2"/>
  <c r="BW781" i="2"/>
  <c r="BU781" i="2"/>
  <c r="BV781" i="2"/>
  <c r="BS781" i="2"/>
  <c r="BR781" i="2"/>
  <c r="BQ781" i="2"/>
  <c r="BT781" i="2"/>
  <c r="BO781" i="2"/>
  <c r="BP781" i="2"/>
  <c r="BN781" i="2"/>
  <c r="BM781" i="2"/>
  <c r="BC781" i="2"/>
  <c r="BD781" i="2"/>
  <c r="BF781" i="2"/>
  <c r="BA781" i="2"/>
  <c r="AZ781" i="2"/>
  <c r="AY781" i="2"/>
  <c r="BB781" i="2"/>
  <c r="AW781" i="2"/>
  <c r="AX781" i="2"/>
  <c r="AV781" i="2"/>
  <c r="AU781" i="2"/>
  <c r="AM781" i="2"/>
  <c r="AN781" i="2"/>
  <c r="AQ781" i="2"/>
  <c r="AK781" i="2"/>
  <c r="AJ781" i="2"/>
  <c r="AI781" i="2"/>
  <c r="AL781" i="2"/>
  <c r="AG781" i="2"/>
  <c r="AH781" i="2"/>
  <c r="AF781" i="2"/>
  <c r="AE781" i="2"/>
  <c r="X781" i="2"/>
  <c r="W781" i="2"/>
  <c r="V781" i="2"/>
  <c r="Y781" i="2"/>
  <c r="T781" i="2"/>
  <c r="U781" i="2"/>
  <c r="S781" i="2"/>
  <c r="N781" i="2"/>
  <c r="A781" i="2"/>
  <c r="DA780" i="2"/>
  <c r="CX780" i="2"/>
  <c r="CW780" i="2"/>
  <c r="CV780" i="2"/>
  <c r="CY780" i="2"/>
  <c r="CT780" i="2"/>
  <c r="CU780" i="2"/>
  <c r="CS780" i="2"/>
  <c r="CR780" i="2"/>
  <c r="CL780" i="2"/>
  <c r="CM780" i="2"/>
  <c r="CJ780" i="2"/>
  <c r="CI780" i="2"/>
  <c r="CH780" i="2"/>
  <c r="CK780" i="2"/>
  <c r="CF780" i="2"/>
  <c r="CG780" i="2"/>
  <c r="CE780" i="2"/>
  <c r="CD780" i="2"/>
  <c r="BY780" i="2"/>
  <c r="BZ780" i="2"/>
  <c r="BW780" i="2"/>
  <c r="BU780" i="2"/>
  <c r="BV780" i="2"/>
  <c r="BS780" i="2"/>
  <c r="BR780" i="2"/>
  <c r="BQ780" i="2"/>
  <c r="BT780" i="2"/>
  <c r="BO780" i="2"/>
  <c r="BP780" i="2"/>
  <c r="BN780" i="2"/>
  <c r="BM780" i="2"/>
  <c r="BC780" i="2"/>
  <c r="BD780" i="2"/>
  <c r="BF780" i="2"/>
  <c r="AY780" i="2"/>
  <c r="BB780" i="2"/>
  <c r="BA780" i="2"/>
  <c r="AZ780" i="2"/>
  <c r="AW780" i="2"/>
  <c r="AX780" i="2"/>
  <c r="AV780" i="2"/>
  <c r="AU780" i="2"/>
  <c r="AM780" i="2"/>
  <c r="AN780" i="2"/>
  <c r="AQ780" i="2"/>
  <c r="AK780" i="2"/>
  <c r="AJ780" i="2"/>
  <c r="AI780" i="2"/>
  <c r="AL780" i="2"/>
  <c r="AG780" i="2"/>
  <c r="AH780" i="2"/>
  <c r="AF780" i="2"/>
  <c r="AE780" i="2"/>
  <c r="X780" i="2"/>
  <c r="W780" i="2"/>
  <c r="V780" i="2"/>
  <c r="Y780" i="2"/>
  <c r="T780" i="2"/>
  <c r="U780" i="2"/>
  <c r="S780" i="2"/>
  <c r="N780" i="2"/>
  <c r="A780" i="2"/>
  <c r="DA779" i="2"/>
  <c r="CX779" i="2"/>
  <c r="CW779" i="2"/>
  <c r="CV779" i="2"/>
  <c r="CY779" i="2"/>
  <c r="CT779" i="2"/>
  <c r="CU779" i="2"/>
  <c r="CS779" i="2"/>
  <c r="CR779" i="2"/>
  <c r="CL779" i="2"/>
  <c r="CM779" i="2"/>
  <c r="CH779" i="2"/>
  <c r="CK779" i="2"/>
  <c r="CJ779" i="2"/>
  <c r="CI779" i="2"/>
  <c r="CF779" i="2"/>
  <c r="CG779" i="2"/>
  <c r="CE779" i="2"/>
  <c r="CD779" i="2"/>
  <c r="BY779" i="2"/>
  <c r="BZ779" i="2"/>
  <c r="BW779" i="2"/>
  <c r="BU779" i="2"/>
  <c r="BV779" i="2"/>
  <c r="BS779" i="2"/>
  <c r="BR779" i="2"/>
  <c r="BQ779" i="2"/>
  <c r="BT779" i="2"/>
  <c r="BO779" i="2"/>
  <c r="BP779" i="2"/>
  <c r="BN779" i="2"/>
  <c r="BM779" i="2"/>
  <c r="BC779" i="2"/>
  <c r="BD779" i="2"/>
  <c r="BF779" i="2"/>
  <c r="BA779" i="2"/>
  <c r="AZ779" i="2"/>
  <c r="AY779" i="2"/>
  <c r="BB779" i="2"/>
  <c r="AW779" i="2"/>
  <c r="AX779" i="2"/>
  <c r="AV779" i="2"/>
  <c r="AU779" i="2"/>
  <c r="AM779" i="2"/>
  <c r="AN779" i="2"/>
  <c r="AQ779" i="2"/>
  <c r="AK779" i="2"/>
  <c r="AJ779" i="2"/>
  <c r="AI779" i="2"/>
  <c r="AL779" i="2"/>
  <c r="AG779" i="2"/>
  <c r="AH779" i="2"/>
  <c r="AF779" i="2"/>
  <c r="AE779" i="2"/>
  <c r="X779" i="2"/>
  <c r="W779" i="2"/>
  <c r="V779" i="2"/>
  <c r="Y779" i="2"/>
  <c r="T779" i="2"/>
  <c r="U779" i="2"/>
  <c r="S779" i="2"/>
  <c r="N779" i="2"/>
  <c r="A779" i="2"/>
  <c r="DA778" i="2"/>
  <c r="CX778" i="2"/>
  <c r="CW778" i="2"/>
  <c r="CV778" i="2"/>
  <c r="CY778" i="2"/>
  <c r="CT778" i="2"/>
  <c r="CU778" i="2"/>
  <c r="CS778" i="2"/>
  <c r="CR778" i="2"/>
  <c r="CL778" i="2"/>
  <c r="CM778" i="2"/>
  <c r="CH778" i="2"/>
  <c r="CK778" i="2"/>
  <c r="CJ778" i="2"/>
  <c r="CI778" i="2"/>
  <c r="CF778" i="2"/>
  <c r="CG778" i="2"/>
  <c r="CE778" i="2"/>
  <c r="CD778" i="2"/>
  <c r="BY778" i="2"/>
  <c r="BZ778" i="2"/>
  <c r="BW778" i="2"/>
  <c r="BU778" i="2"/>
  <c r="BV778" i="2"/>
  <c r="BS778" i="2"/>
  <c r="BR778" i="2"/>
  <c r="BQ778" i="2"/>
  <c r="BT778" i="2"/>
  <c r="BO778" i="2"/>
  <c r="BP778" i="2"/>
  <c r="BN778" i="2"/>
  <c r="BM778" i="2"/>
  <c r="BC778" i="2"/>
  <c r="BD778" i="2"/>
  <c r="BF778" i="2"/>
  <c r="BA778" i="2"/>
  <c r="AZ778" i="2"/>
  <c r="AY778" i="2"/>
  <c r="BB778" i="2"/>
  <c r="AW778" i="2"/>
  <c r="AX778" i="2"/>
  <c r="AV778" i="2"/>
  <c r="AU778" i="2"/>
  <c r="AM778" i="2"/>
  <c r="AN778" i="2"/>
  <c r="AQ778" i="2"/>
  <c r="AK778" i="2"/>
  <c r="AJ778" i="2"/>
  <c r="AI778" i="2"/>
  <c r="AL778" i="2"/>
  <c r="AG778" i="2"/>
  <c r="AH778" i="2"/>
  <c r="AF778" i="2"/>
  <c r="AE778" i="2"/>
  <c r="X778" i="2"/>
  <c r="W778" i="2"/>
  <c r="V778" i="2"/>
  <c r="Y778" i="2"/>
  <c r="T778" i="2"/>
  <c r="U778" i="2"/>
  <c r="S778" i="2"/>
  <c r="N778" i="2"/>
  <c r="A778" i="2"/>
  <c r="DA777" i="2"/>
  <c r="CX777" i="2"/>
  <c r="CW777" i="2"/>
  <c r="CV777" i="2"/>
  <c r="CY777" i="2"/>
  <c r="CT777" i="2"/>
  <c r="CU777" i="2"/>
  <c r="CS777" i="2"/>
  <c r="CR777" i="2"/>
  <c r="CL777" i="2"/>
  <c r="CM777" i="2"/>
  <c r="CJ777" i="2"/>
  <c r="CI777" i="2"/>
  <c r="CH777" i="2"/>
  <c r="CK777" i="2"/>
  <c r="CF777" i="2"/>
  <c r="CG777" i="2"/>
  <c r="CE777" i="2"/>
  <c r="CD777" i="2"/>
  <c r="BY777" i="2"/>
  <c r="BZ777" i="2"/>
  <c r="BW777" i="2"/>
  <c r="BU777" i="2"/>
  <c r="BV777" i="2"/>
  <c r="BQ777" i="2"/>
  <c r="BT777" i="2"/>
  <c r="BS777" i="2"/>
  <c r="BR777" i="2"/>
  <c r="BO777" i="2"/>
  <c r="BP777" i="2"/>
  <c r="BN777" i="2"/>
  <c r="BM777" i="2"/>
  <c r="BC777" i="2"/>
  <c r="BD777" i="2"/>
  <c r="BF777" i="2"/>
  <c r="BA777" i="2"/>
  <c r="AZ777" i="2"/>
  <c r="AY777" i="2"/>
  <c r="BB777" i="2"/>
  <c r="AW777" i="2"/>
  <c r="AX777" i="2"/>
  <c r="AV777" i="2"/>
  <c r="AU777" i="2"/>
  <c r="AM777" i="2"/>
  <c r="AN777" i="2"/>
  <c r="AQ777" i="2"/>
  <c r="AK777" i="2"/>
  <c r="AJ777" i="2"/>
  <c r="AI777" i="2"/>
  <c r="AL777" i="2"/>
  <c r="AG777" i="2"/>
  <c r="AH777" i="2"/>
  <c r="AF777" i="2"/>
  <c r="AE777" i="2"/>
  <c r="X777" i="2"/>
  <c r="W777" i="2"/>
  <c r="V777" i="2"/>
  <c r="Y777" i="2"/>
  <c r="T777" i="2"/>
  <c r="U777" i="2"/>
  <c r="S777" i="2"/>
  <c r="N777" i="2"/>
  <c r="A777" i="2"/>
  <c r="DA776" i="2"/>
  <c r="CX776" i="2"/>
  <c r="CW776" i="2"/>
  <c r="CV776" i="2"/>
  <c r="CY776" i="2"/>
  <c r="CT776" i="2"/>
  <c r="CU776" i="2"/>
  <c r="CS776" i="2"/>
  <c r="CR776" i="2"/>
  <c r="CL776" i="2"/>
  <c r="CM776" i="2"/>
  <c r="CJ776" i="2"/>
  <c r="CI776" i="2"/>
  <c r="CH776" i="2"/>
  <c r="CK776" i="2"/>
  <c r="CF776" i="2"/>
  <c r="CG776" i="2"/>
  <c r="CE776" i="2"/>
  <c r="CD776" i="2"/>
  <c r="BY776" i="2"/>
  <c r="BZ776" i="2"/>
  <c r="BW776" i="2"/>
  <c r="BU776" i="2"/>
  <c r="BV776" i="2"/>
  <c r="BS776" i="2"/>
  <c r="BR776" i="2"/>
  <c r="BQ776" i="2"/>
  <c r="BT776" i="2"/>
  <c r="BO776" i="2"/>
  <c r="BP776" i="2"/>
  <c r="BN776" i="2"/>
  <c r="BM776" i="2"/>
  <c r="BC776" i="2"/>
  <c r="BD776" i="2"/>
  <c r="BF776" i="2"/>
  <c r="BA776" i="2"/>
  <c r="AZ776" i="2"/>
  <c r="AY776" i="2"/>
  <c r="BB776" i="2"/>
  <c r="AW776" i="2"/>
  <c r="AX776" i="2"/>
  <c r="AV776" i="2"/>
  <c r="AU776" i="2"/>
  <c r="AM776" i="2"/>
  <c r="AN776" i="2"/>
  <c r="AQ776" i="2"/>
  <c r="AK776" i="2"/>
  <c r="AJ776" i="2"/>
  <c r="AI776" i="2"/>
  <c r="AL776" i="2"/>
  <c r="AG776" i="2"/>
  <c r="AH776" i="2"/>
  <c r="AF776" i="2"/>
  <c r="AE776" i="2"/>
  <c r="X776" i="2"/>
  <c r="W776" i="2"/>
  <c r="V776" i="2"/>
  <c r="Y776" i="2"/>
  <c r="T776" i="2"/>
  <c r="U776" i="2"/>
  <c r="S776" i="2"/>
  <c r="N776" i="2"/>
  <c r="A776" i="2"/>
  <c r="DA775" i="2"/>
  <c r="CX775" i="2"/>
  <c r="CW775" i="2"/>
  <c r="CV775" i="2"/>
  <c r="CY775" i="2"/>
  <c r="CT775" i="2"/>
  <c r="CU775" i="2"/>
  <c r="CS775" i="2"/>
  <c r="CR775" i="2"/>
  <c r="CL775" i="2"/>
  <c r="CM775" i="2"/>
  <c r="CJ775" i="2"/>
  <c r="CI775" i="2"/>
  <c r="CH775" i="2"/>
  <c r="CK775" i="2"/>
  <c r="CF775" i="2"/>
  <c r="CG775" i="2"/>
  <c r="CE775" i="2"/>
  <c r="CD775" i="2"/>
  <c r="BY775" i="2"/>
  <c r="BZ775" i="2"/>
  <c r="BW775" i="2"/>
  <c r="BU775" i="2"/>
  <c r="BV775" i="2"/>
  <c r="BS775" i="2"/>
  <c r="BR775" i="2"/>
  <c r="BQ775" i="2"/>
  <c r="BT775" i="2"/>
  <c r="BO775" i="2"/>
  <c r="BP775" i="2"/>
  <c r="BN775" i="2"/>
  <c r="BM775" i="2"/>
  <c r="BC775" i="2"/>
  <c r="BD775" i="2"/>
  <c r="BF775" i="2"/>
  <c r="BA775" i="2"/>
  <c r="AZ775" i="2"/>
  <c r="AY775" i="2"/>
  <c r="BB775" i="2"/>
  <c r="AW775" i="2"/>
  <c r="AX775" i="2"/>
  <c r="AV775" i="2"/>
  <c r="AU775" i="2"/>
  <c r="AM775" i="2"/>
  <c r="AN775" i="2"/>
  <c r="AQ775" i="2"/>
  <c r="AK775" i="2"/>
  <c r="AJ775" i="2"/>
  <c r="AI775" i="2"/>
  <c r="AL775" i="2"/>
  <c r="AG775" i="2"/>
  <c r="AH775" i="2"/>
  <c r="AF775" i="2"/>
  <c r="AE775" i="2"/>
  <c r="X775" i="2"/>
  <c r="W775" i="2"/>
  <c r="V775" i="2"/>
  <c r="Y775" i="2"/>
  <c r="T775" i="2"/>
  <c r="U775" i="2"/>
  <c r="S775" i="2"/>
  <c r="N775" i="2"/>
  <c r="A775" i="2"/>
  <c r="DA774" i="2"/>
  <c r="CX774" i="2"/>
  <c r="CW774" i="2"/>
  <c r="CV774" i="2"/>
  <c r="CY774" i="2"/>
  <c r="CT774" i="2"/>
  <c r="CU774" i="2"/>
  <c r="CS774" i="2"/>
  <c r="CR774" i="2"/>
  <c r="CL774" i="2"/>
  <c r="CM774" i="2"/>
  <c r="CH774" i="2"/>
  <c r="CK774" i="2"/>
  <c r="CJ774" i="2"/>
  <c r="CI774" i="2"/>
  <c r="CF774" i="2"/>
  <c r="CG774" i="2"/>
  <c r="CE774" i="2"/>
  <c r="CD774" i="2"/>
  <c r="BY774" i="2"/>
  <c r="BZ774" i="2"/>
  <c r="BW774" i="2"/>
  <c r="BU774" i="2"/>
  <c r="BV774" i="2"/>
  <c r="BS774" i="2"/>
  <c r="BR774" i="2"/>
  <c r="BQ774" i="2"/>
  <c r="BT774" i="2"/>
  <c r="BO774" i="2"/>
  <c r="BP774" i="2"/>
  <c r="BN774" i="2"/>
  <c r="BM774" i="2"/>
  <c r="BC774" i="2"/>
  <c r="BD774" i="2"/>
  <c r="BF774" i="2"/>
  <c r="AY774" i="2"/>
  <c r="BB774" i="2"/>
  <c r="BA774" i="2"/>
  <c r="AZ774" i="2"/>
  <c r="AW774" i="2"/>
  <c r="AX774" i="2"/>
  <c r="AV774" i="2"/>
  <c r="AU774" i="2"/>
  <c r="AM774" i="2"/>
  <c r="AN774" i="2"/>
  <c r="AQ774" i="2"/>
  <c r="AK774" i="2"/>
  <c r="AJ774" i="2"/>
  <c r="AI774" i="2"/>
  <c r="AL774" i="2"/>
  <c r="AG774" i="2"/>
  <c r="AH774" i="2"/>
  <c r="AF774" i="2"/>
  <c r="AE774" i="2"/>
  <c r="X774" i="2"/>
  <c r="W774" i="2"/>
  <c r="V774" i="2"/>
  <c r="Y774" i="2"/>
  <c r="T774" i="2"/>
  <c r="U774" i="2"/>
  <c r="S774" i="2"/>
  <c r="N774" i="2"/>
  <c r="A774" i="2"/>
  <c r="DA773" i="2"/>
  <c r="CV773" i="2"/>
  <c r="CY773" i="2"/>
  <c r="CX773" i="2"/>
  <c r="CW773" i="2"/>
  <c r="CT773" i="2"/>
  <c r="CU773" i="2"/>
  <c r="CS773" i="2"/>
  <c r="CR773" i="2"/>
  <c r="CL773" i="2"/>
  <c r="CM773" i="2"/>
  <c r="CH773" i="2"/>
  <c r="CK773" i="2"/>
  <c r="CJ773" i="2"/>
  <c r="CI773" i="2"/>
  <c r="CF773" i="2"/>
  <c r="CG773" i="2"/>
  <c r="CE773" i="2"/>
  <c r="CD773" i="2"/>
  <c r="BY773" i="2"/>
  <c r="BZ773" i="2"/>
  <c r="BW773" i="2"/>
  <c r="BU773" i="2"/>
  <c r="BV773" i="2"/>
  <c r="BQ773" i="2"/>
  <c r="BT773" i="2"/>
  <c r="BS773" i="2"/>
  <c r="BR773" i="2"/>
  <c r="BO773" i="2"/>
  <c r="BP773" i="2"/>
  <c r="BN773" i="2"/>
  <c r="BM773" i="2"/>
  <c r="BC773" i="2"/>
  <c r="BD773" i="2"/>
  <c r="BF773" i="2"/>
  <c r="BA773" i="2"/>
  <c r="AZ773" i="2"/>
  <c r="AY773" i="2"/>
  <c r="BB773" i="2"/>
  <c r="AW773" i="2"/>
  <c r="AX773" i="2"/>
  <c r="AV773" i="2"/>
  <c r="AU773" i="2"/>
  <c r="AM773" i="2"/>
  <c r="AN773" i="2"/>
  <c r="AQ773" i="2"/>
  <c r="AK773" i="2"/>
  <c r="AJ773" i="2"/>
  <c r="AI773" i="2"/>
  <c r="AL773" i="2"/>
  <c r="AG773" i="2"/>
  <c r="AH773" i="2"/>
  <c r="AF773" i="2"/>
  <c r="AE773" i="2"/>
  <c r="X773" i="2"/>
  <c r="W773" i="2"/>
  <c r="V773" i="2"/>
  <c r="Y773" i="2"/>
  <c r="T773" i="2"/>
  <c r="U773" i="2"/>
  <c r="S773" i="2"/>
  <c r="N773" i="2"/>
  <c r="A773" i="2"/>
  <c r="DA772" i="2"/>
  <c r="CX772" i="2"/>
  <c r="CW772" i="2"/>
  <c r="CV772" i="2"/>
  <c r="CY772" i="2"/>
  <c r="CT772" i="2"/>
  <c r="CU772" i="2"/>
  <c r="CS772" i="2"/>
  <c r="CR772" i="2"/>
  <c r="CL772" i="2"/>
  <c r="CM772" i="2"/>
  <c r="CJ772" i="2"/>
  <c r="CI772" i="2"/>
  <c r="CH772" i="2"/>
  <c r="CK772" i="2"/>
  <c r="CF772" i="2"/>
  <c r="CG772" i="2"/>
  <c r="CE772" i="2"/>
  <c r="CD772" i="2"/>
  <c r="BY772" i="2"/>
  <c r="BZ772" i="2"/>
  <c r="BW772" i="2"/>
  <c r="BU772" i="2"/>
  <c r="BV772" i="2"/>
  <c r="BS772" i="2"/>
  <c r="BR772" i="2"/>
  <c r="BQ772" i="2"/>
  <c r="BT772" i="2"/>
  <c r="BO772" i="2"/>
  <c r="BP772" i="2"/>
  <c r="BN772" i="2"/>
  <c r="BM772" i="2"/>
  <c r="BC772" i="2"/>
  <c r="BD772" i="2"/>
  <c r="BF772" i="2"/>
  <c r="AY772" i="2"/>
  <c r="BB772" i="2"/>
  <c r="BA772" i="2"/>
  <c r="AZ772" i="2"/>
  <c r="AW772" i="2"/>
  <c r="AX772" i="2"/>
  <c r="AV772" i="2"/>
  <c r="AU772" i="2"/>
  <c r="AM772" i="2"/>
  <c r="AN772" i="2"/>
  <c r="AQ772" i="2"/>
  <c r="AK772" i="2"/>
  <c r="AJ772" i="2"/>
  <c r="AI772" i="2"/>
  <c r="AL772" i="2"/>
  <c r="AG772" i="2"/>
  <c r="AH772" i="2"/>
  <c r="AF772" i="2"/>
  <c r="AE772" i="2"/>
  <c r="X772" i="2"/>
  <c r="W772" i="2"/>
  <c r="V772" i="2"/>
  <c r="Y772" i="2"/>
  <c r="T772" i="2"/>
  <c r="U772" i="2"/>
  <c r="S772" i="2"/>
  <c r="N772" i="2"/>
  <c r="A772" i="2"/>
  <c r="DA771" i="2"/>
  <c r="CX771" i="2"/>
  <c r="CW771" i="2"/>
  <c r="CV771" i="2"/>
  <c r="CY771" i="2"/>
  <c r="CT771" i="2"/>
  <c r="CU771" i="2"/>
  <c r="CS771" i="2"/>
  <c r="CR771" i="2"/>
  <c r="CL771" i="2"/>
  <c r="CM771" i="2"/>
  <c r="CJ771" i="2"/>
  <c r="CI771" i="2"/>
  <c r="CH771" i="2"/>
  <c r="CK771" i="2"/>
  <c r="CF771" i="2"/>
  <c r="CG771" i="2"/>
  <c r="CE771" i="2"/>
  <c r="CD771" i="2"/>
  <c r="BY771" i="2"/>
  <c r="BZ771" i="2"/>
  <c r="BW771" i="2"/>
  <c r="BU771" i="2"/>
  <c r="BV771" i="2"/>
  <c r="BS771" i="2"/>
  <c r="BR771" i="2"/>
  <c r="BQ771" i="2"/>
  <c r="BT771" i="2"/>
  <c r="BO771" i="2"/>
  <c r="BP771" i="2"/>
  <c r="BN771" i="2"/>
  <c r="BM771" i="2"/>
  <c r="BC771" i="2"/>
  <c r="BD771" i="2"/>
  <c r="BF771" i="2"/>
  <c r="BA771" i="2"/>
  <c r="AZ771" i="2"/>
  <c r="AY771" i="2"/>
  <c r="BB771" i="2"/>
  <c r="AW771" i="2"/>
  <c r="AX771" i="2"/>
  <c r="AV771" i="2"/>
  <c r="AU771" i="2"/>
  <c r="AM771" i="2"/>
  <c r="AN771" i="2"/>
  <c r="AQ771" i="2"/>
  <c r="AK771" i="2"/>
  <c r="AJ771" i="2"/>
  <c r="AI771" i="2"/>
  <c r="AL771" i="2"/>
  <c r="AG771" i="2"/>
  <c r="AH771" i="2"/>
  <c r="AF771" i="2"/>
  <c r="AE771" i="2"/>
  <c r="X771" i="2"/>
  <c r="W771" i="2"/>
  <c r="V771" i="2"/>
  <c r="Y771" i="2"/>
  <c r="T771" i="2"/>
  <c r="U771" i="2"/>
  <c r="S771" i="2"/>
  <c r="N771" i="2"/>
  <c r="A771" i="2"/>
  <c r="DA770" i="2"/>
  <c r="CX770" i="2"/>
  <c r="CW770" i="2"/>
  <c r="CV770" i="2"/>
  <c r="CY770" i="2"/>
  <c r="CT770" i="2"/>
  <c r="CU770" i="2"/>
  <c r="CS770" i="2"/>
  <c r="CR770" i="2"/>
  <c r="CL770" i="2"/>
  <c r="CM770" i="2"/>
  <c r="CH770" i="2"/>
  <c r="CK770" i="2"/>
  <c r="CJ770" i="2"/>
  <c r="CI770" i="2"/>
  <c r="CF770" i="2"/>
  <c r="CG770" i="2"/>
  <c r="CE770" i="2"/>
  <c r="CD770" i="2"/>
  <c r="BY770" i="2"/>
  <c r="BZ770" i="2"/>
  <c r="BW770" i="2"/>
  <c r="BU770" i="2"/>
  <c r="BV770" i="2"/>
  <c r="BS770" i="2"/>
  <c r="BR770" i="2"/>
  <c r="BQ770" i="2"/>
  <c r="BT770" i="2"/>
  <c r="BO770" i="2"/>
  <c r="BP770" i="2"/>
  <c r="BN770" i="2"/>
  <c r="BM770" i="2"/>
  <c r="BC770" i="2"/>
  <c r="BD770" i="2"/>
  <c r="BF770" i="2"/>
  <c r="AY770" i="2"/>
  <c r="BB770" i="2"/>
  <c r="BA770" i="2"/>
  <c r="AZ770" i="2"/>
  <c r="AW770" i="2"/>
  <c r="AX770" i="2"/>
  <c r="AV770" i="2"/>
  <c r="AU770" i="2"/>
  <c r="AM770" i="2"/>
  <c r="AN770" i="2"/>
  <c r="AQ770" i="2"/>
  <c r="AK770" i="2"/>
  <c r="AJ770" i="2"/>
  <c r="AI770" i="2"/>
  <c r="AL770" i="2"/>
  <c r="AG770" i="2"/>
  <c r="AH770" i="2"/>
  <c r="AF770" i="2"/>
  <c r="AE770" i="2"/>
  <c r="X770" i="2"/>
  <c r="W770" i="2"/>
  <c r="V770" i="2"/>
  <c r="Y770" i="2"/>
  <c r="T770" i="2"/>
  <c r="U770" i="2"/>
  <c r="S770" i="2"/>
  <c r="N770" i="2"/>
  <c r="A770" i="2"/>
  <c r="DA769" i="2"/>
  <c r="CV769" i="2"/>
  <c r="CY769" i="2"/>
  <c r="CX769" i="2"/>
  <c r="CW769" i="2"/>
  <c r="CT769" i="2"/>
  <c r="CU769" i="2"/>
  <c r="CS769" i="2"/>
  <c r="CR769" i="2"/>
  <c r="CL769" i="2"/>
  <c r="CM769" i="2"/>
  <c r="CH769" i="2"/>
  <c r="CK769" i="2"/>
  <c r="CJ769" i="2"/>
  <c r="CI769" i="2"/>
  <c r="CF769" i="2"/>
  <c r="CG769" i="2"/>
  <c r="CE769" i="2"/>
  <c r="CD769" i="2"/>
  <c r="BY769" i="2"/>
  <c r="BZ769" i="2"/>
  <c r="BW769" i="2"/>
  <c r="BU769" i="2"/>
  <c r="BV769" i="2"/>
  <c r="BS769" i="2"/>
  <c r="BR769" i="2"/>
  <c r="BQ769" i="2"/>
  <c r="BT769" i="2"/>
  <c r="BO769" i="2"/>
  <c r="BP769" i="2"/>
  <c r="BN769" i="2"/>
  <c r="BM769" i="2"/>
  <c r="BC769" i="2"/>
  <c r="BD769" i="2"/>
  <c r="BF769" i="2"/>
  <c r="BA769" i="2"/>
  <c r="AZ769" i="2"/>
  <c r="AY769" i="2"/>
  <c r="BB769" i="2"/>
  <c r="AW769" i="2"/>
  <c r="AX769" i="2"/>
  <c r="AV769" i="2"/>
  <c r="AU769" i="2"/>
  <c r="AM769" i="2"/>
  <c r="AN769" i="2"/>
  <c r="AQ769" i="2"/>
  <c r="AK769" i="2"/>
  <c r="AJ769" i="2"/>
  <c r="AI769" i="2"/>
  <c r="AL769" i="2"/>
  <c r="AG769" i="2"/>
  <c r="AH769" i="2"/>
  <c r="AF769" i="2"/>
  <c r="AE769" i="2"/>
  <c r="X769" i="2"/>
  <c r="W769" i="2"/>
  <c r="V769" i="2"/>
  <c r="Y769" i="2"/>
  <c r="T769" i="2"/>
  <c r="U769" i="2"/>
  <c r="S769" i="2"/>
  <c r="N769" i="2"/>
  <c r="A769" i="2"/>
  <c r="DA768" i="2"/>
  <c r="CX768" i="2"/>
  <c r="CW768" i="2"/>
  <c r="CV768" i="2"/>
  <c r="CY768" i="2"/>
  <c r="CT768" i="2"/>
  <c r="CU768" i="2"/>
  <c r="CS768" i="2"/>
  <c r="CR768" i="2"/>
  <c r="CL768" i="2"/>
  <c r="CM768" i="2"/>
  <c r="CJ768" i="2"/>
  <c r="CI768" i="2"/>
  <c r="CH768" i="2"/>
  <c r="CK768" i="2"/>
  <c r="CF768" i="2"/>
  <c r="CG768" i="2"/>
  <c r="CE768" i="2"/>
  <c r="CD768" i="2"/>
  <c r="BY768" i="2"/>
  <c r="BZ768" i="2"/>
  <c r="BW768" i="2"/>
  <c r="BU768" i="2"/>
  <c r="BV768" i="2"/>
  <c r="BS768" i="2"/>
  <c r="BR768" i="2"/>
  <c r="BQ768" i="2"/>
  <c r="BT768" i="2"/>
  <c r="BO768" i="2"/>
  <c r="BP768" i="2"/>
  <c r="BN768" i="2"/>
  <c r="BM768" i="2"/>
  <c r="BC768" i="2"/>
  <c r="BD768" i="2"/>
  <c r="BF768" i="2"/>
  <c r="BA768" i="2"/>
  <c r="AZ768" i="2"/>
  <c r="AY768" i="2"/>
  <c r="BB768" i="2"/>
  <c r="AW768" i="2"/>
  <c r="AX768" i="2"/>
  <c r="AV768" i="2"/>
  <c r="AU768" i="2"/>
  <c r="AM768" i="2"/>
  <c r="AN768" i="2"/>
  <c r="AQ768" i="2"/>
  <c r="AK768" i="2"/>
  <c r="AJ768" i="2"/>
  <c r="AI768" i="2"/>
  <c r="AL768" i="2"/>
  <c r="AG768" i="2"/>
  <c r="AH768" i="2"/>
  <c r="AF768" i="2"/>
  <c r="AE768" i="2"/>
  <c r="X768" i="2"/>
  <c r="W768" i="2"/>
  <c r="V768" i="2"/>
  <c r="Y768" i="2"/>
  <c r="T768" i="2"/>
  <c r="U768" i="2"/>
  <c r="S768" i="2"/>
  <c r="N768" i="2"/>
  <c r="A768" i="2"/>
  <c r="DA767" i="2"/>
  <c r="CX767" i="2"/>
  <c r="CW767" i="2"/>
  <c r="CV767" i="2"/>
  <c r="CY767" i="2"/>
  <c r="CT767" i="2"/>
  <c r="CU767" i="2"/>
  <c r="CS767" i="2"/>
  <c r="CR767" i="2"/>
  <c r="CL767" i="2"/>
  <c r="CM767" i="2"/>
  <c r="CJ767" i="2"/>
  <c r="CI767" i="2"/>
  <c r="CH767" i="2"/>
  <c r="CK767" i="2"/>
  <c r="CF767" i="2"/>
  <c r="CG767" i="2"/>
  <c r="CE767" i="2"/>
  <c r="CD767" i="2"/>
  <c r="BY767" i="2"/>
  <c r="BZ767" i="2"/>
  <c r="BW767" i="2"/>
  <c r="BU767" i="2"/>
  <c r="BV767" i="2"/>
  <c r="BS767" i="2"/>
  <c r="BR767" i="2"/>
  <c r="BQ767" i="2"/>
  <c r="BT767" i="2"/>
  <c r="BO767" i="2"/>
  <c r="BP767" i="2"/>
  <c r="BN767" i="2"/>
  <c r="BM767" i="2"/>
  <c r="BC767" i="2"/>
  <c r="BD767" i="2"/>
  <c r="BF767" i="2"/>
  <c r="BA767" i="2"/>
  <c r="AZ767" i="2"/>
  <c r="AY767" i="2"/>
  <c r="BB767" i="2"/>
  <c r="AW767" i="2"/>
  <c r="AX767" i="2"/>
  <c r="AV767" i="2"/>
  <c r="AU767" i="2"/>
  <c r="AM767" i="2"/>
  <c r="AN767" i="2"/>
  <c r="AQ767" i="2"/>
  <c r="AK767" i="2"/>
  <c r="AJ767" i="2"/>
  <c r="AI767" i="2"/>
  <c r="AL767" i="2"/>
  <c r="AG767" i="2"/>
  <c r="AH767" i="2"/>
  <c r="AF767" i="2"/>
  <c r="AE767" i="2"/>
  <c r="X767" i="2"/>
  <c r="W767" i="2"/>
  <c r="V767" i="2"/>
  <c r="Y767" i="2"/>
  <c r="T767" i="2"/>
  <c r="U767" i="2"/>
  <c r="S767" i="2"/>
  <c r="N767" i="2"/>
  <c r="A767" i="2"/>
  <c r="DA766" i="2"/>
  <c r="CX766" i="2"/>
  <c r="CW766" i="2"/>
  <c r="CV766" i="2"/>
  <c r="CY766" i="2"/>
  <c r="CT766" i="2"/>
  <c r="CU766" i="2"/>
  <c r="CS766" i="2"/>
  <c r="CR766" i="2"/>
  <c r="CL766" i="2"/>
  <c r="CM766" i="2"/>
  <c r="CJ766" i="2"/>
  <c r="CI766" i="2"/>
  <c r="CH766" i="2"/>
  <c r="CK766" i="2"/>
  <c r="CF766" i="2"/>
  <c r="CG766" i="2"/>
  <c r="CE766" i="2"/>
  <c r="CD766" i="2"/>
  <c r="BY766" i="2"/>
  <c r="BZ766" i="2"/>
  <c r="BW766" i="2"/>
  <c r="BU766" i="2"/>
  <c r="BV766" i="2"/>
  <c r="BS766" i="2"/>
  <c r="BR766" i="2"/>
  <c r="BQ766" i="2"/>
  <c r="BT766" i="2"/>
  <c r="BO766" i="2"/>
  <c r="BP766" i="2"/>
  <c r="BN766" i="2"/>
  <c r="BM766" i="2"/>
  <c r="BC766" i="2"/>
  <c r="BD766" i="2"/>
  <c r="BF766" i="2"/>
  <c r="AY766" i="2"/>
  <c r="BB766" i="2"/>
  <c r="BA766" i="2"/>
  <c r="AZ766" i="2"/>
  <c r="AW766" i="2"/>
  <c r="AX766" i="2"/>
  <c r="AV766" i="2"/>
  <c r="AU766" i="2"/>
  <c r="AM766" i="2"/>
  <c r="AN766" i="2"/>
  <c r="AQ766" i="2"/>
  <c r="AK766" i="2"/>
  <c r="AJ766" i="2"/>
  <c r="AI766" i="2"/>
  <c r="AL766" i="2"/>
  <c r="AG766" i="2"/>
  <c r="AH766" i="2"/>
  <c r="AF766" i="2"/>
  <c r="AE766" i="2"/>
  <c r="X766" i="2"/>
  <c r="W766" i="2"/>
  <c r="V766" i="2"/>
  <c r="Y766" i="2"/>
  <c r="T766" i="2"/>
  <c r="U766" i="2"/>
  <c r="S766" i="2"/>
  <c r="N766" i="2"/>
  <c r="A766" i="2"/>
  <c r="DA765" i="2"/>
  <c r="CX765" i="2"/>
  <c r="CW765" i="2"/>
  <c r="CV765" i="2"/>
  <c r="CY765" i="2"/>
  <c r="CT765" i="2"/>
  <c r="CU765" i="2"/>
  <c r="CS765" i="2"/>
  <c r="CR765" i="2"/>
  <c r="CL765" i="2"/>
  <c r="CM765" i="2"/>
  <c r="CJ765" i="2"/>
  <c r="CI765" i="2"/>
  <c r="CH765" i="2"/>
  <c r="CK765" i="2"/>
  <c r="CF765" i="2"/>
  <c r="CG765" i="2"/>
  <c r="CE765" i="2"/>
  <c r="CD765" i="2"/>
  <c r="BY765" i="2"/>
  <c r="BZ765" i="2"/>
  <c r="BW765" i="2"/>
  <c r="BU765" i="2"/>
  <c r="BV765" i="2"/>
  <c r="BS765" i="2"/>
  <c r="BR765" i="2"/>
  <c r="BQ765" i="2"/>
  <c r="BT765" i="2"/>
  <c r="BO765" i="2"/>
  <c r="BP765" i="2"/>
  <c r="BN765" i="2"/>
  <c r="BM765" i="2"/>
  <c r="BC765" i="2"/>
  <c r="BD765" i="2"/>
  <c r="BF765" i="2"/>
  <c r="BA765" i="2"/>
  <c r="AZ765" i="2"/>
  <c r="AY765" i="2"/>
  <c r="BB765" i="2"/>
  <c r="AW765" i="2"/>
  <c r="AX765" i="2"/>
  <c r="AV765" i="2"/>
  <c r="AU765" i="2"/>
  <c r="AM765" i="2"/>
  <c r="AN765" i="2"/>
  <c r="AQ765" i="2"/>
  <c r="AK765" i="2"/>
  <c r="AJ765" i="2"/>
  <c r="AI765" i="2"/>
  <c r="AL765" i="2"/>
  <c r="AG765" i="2"/>
  <c r="AH765" i="2"/>
  <c r="AF765" i="2"/>
  <c r="AE765" i="2"/>
  <c r="X765" i="2"/>
  <c r="W765" i="2"/>
  <c r="V765" i="2"/>
  <c r="Y765" i="2"/>
  <c r="T765" i="2"/>
  <c r="U765" i="2"/>
  <c r="S765" i="2"/>
  <c r="N765" i="2"/>
  <c r="A765" i="2"/>
  <c r="DA764" i="2"/>
  <c r="CX764" i="2"/>
  <c r="CW764" i="2"/>
  <c r="CV764" i="2"/>
  <c r="CY764" i="2"/>
  <c r="CT764" i="2"/>
  <c r="CU764" i="2"/>
  <c r="CS764" i="2"/>
  <c r="CR764" i="2"/>
  <c r="CL764" i="2"/>
  <c r="CM764" i="2"/>
  <c r="CH764" i="2"/>
  <c r="CK764" i="2"/>
  <c r="CJ764" i="2"/>
  <c r="CI764" i="2"/>
  <c r="CF764" i="2"/>
  <c r="CG764" i="2"/>
  <c r="CE764" i="2"/>
  <c r="CD764" i="2"/>
  <c r="BY764" i="2"/>
  <c r="BZ764" i="2"/>
  <c r="BW764" i="2"/>
  <c r="BU764" i="2"/>
  <c r="BV764" i="2"/>
  <c r="BS764" i="2"/>
  <c r="BR764" i="2"/>
  <c r="BQ764" i="2"/>
  <c r="BT764" i="2"/>
  <c r="BO764" i="2"/>
  <c r="BP764" i="2"/>
  <c r="BN764" i="2"/>
  <c r="BM764" i="2"/>
  <c r="BC764" i="2"/>
  <c r="BD764" i="2"/>
  <c r="BF764" i="2"/>
  <c r="BA764" i="2"/>
  <c r="AZ764" i="2"/>
  <c r="AY764" i="2"/>
  <c r="BB764" i="2"/>
  <c r="AW764" i="2"/>
  <c r="AX764" i="2"/>
  <c r="AV764" i="2"/>
  <c r="AU764" i="2"/>
  <c r="AM764" i="2"/>
  <c r="AN764" i="2"/>
  <c r="AQ764" i="2"/>
  <c r="AK764" i="2"/>
  <c r="AJ764" i="2"/>
  <c r="AI764" i="2"/>
  <c r="AL764" i="2"/>
  <c r="AG764" i="2"/>
  <c r="AH764" i="2"/>
  <c r="AF764" i="2"/>
  <c r="AE764" i="2"/>
  <c r="X764" i="2"/>
  <c r="W764" i="2"/>
  <c r="V764" i="2"/>
  <c r="Y764" i="2"/>
  <c r="T764" i="2"/>
  <c r="U764" i="2"/>
  <c r="S764" i="2"/>
  <c r="N764" i="2"/>
  <c r="A764" i="2"/>
  <c r="DA763" i="2"/>
  <c r="CV763" i="2"/>
  <c r="CY763" i="2"/>
  <c r="CX763" i="2"/>
  <c r="CW763" i="2"/>
  <c r="CT763" i="2"/>
  <c r="CU763" i="2"/>
  <c r="CS763" i="2"/>
  <c r="CR763" i="2"/>
  <c r="CL763" i="2"/>
  <c r="CM763" i="2"/>
  <c r="CJ763" i="2"/>
  <c r="CI763" i="2"/>
  <c r="CH763" i="2"/>
  <c r="CK763" i="2"/>
  <c r="CF763" i="2"/>
  <c r="CG763" i="2"/>
  <c r="CE763" i="2"/>
  <c r="CD763" i="2"/>
  <c r="BY763" i="2"/>
  <c r="BZ763" i="2"/>
  <c r="BW763" i="2"/>
  <c r="BU763" i="2"/>
  <c r="BV763" i="2"/>
  <c r="BS763" i="2"/>
  <c r="BR763" i="2"/>
  <c r="BQ763" i="2"/>
  <c r="BT763" i="2"/>
  <c r="BO763" i="2"/>
  <c r="BP763" i="2"/>
  <c r="BN763" i="2"/>
  <c r="BM763" i="2"/>
  <c r="BC763" i="2"/>
  <c r="BD763" i="2"/>
  <c r="BF763" i="2"/>
  <c r="BA763" i="2"/>
  <c r="AZ763" i="2"/>
  <c r="AY763" i="2"/>
  <c r="BB763" i="2"/>
  <c r="AW763" i="2"/>
  <c r="AX763" i="2"/>
  <c r="AV763" i="2"/>
  <c r="AU763" i="2"/>
  <c r="AM763" i="2"/>
  <c r="AN763" i="2"/>
  <c r="AQ763" i="2"/>
  <c r="AI763" i="2"/>
  <c r="AL763" i="2"/>
  <c r="AK763" i="2"/>
  <c r="AJ763" i="2"/>
  <c r="AG763" i="2"/>
  <c r="AH763" i="2"/>
  <c r="AF763" i="2"/>
  <c r="AE763" i="2"/>
  <c r="X763" i="2"/>
  <c r="W763" i="2"/>
  <c r="V763" i="2"/>
  <c r="Y763" i="2"/>
  <c r="T763" i="2"/>
  <c r="U763" i="2"/>
  <c r="S763" i="2"/>
  <c r="N763" i="2"/>
  <c r="A763" i="2"/>
  <c r="DA762" i="2"/>
  <c r="CX762" i="2"/>
  <c r="CW762" i="2"/>
  <c r="CV762" i="2"/>
  <c r="CY762" i="2"/>
  <c r="CT762" i="2"/>
  <c r="CU762" i="2"/>
  <c r="CS762" i="2"/>
  <c r="CR762" i="2"/>
  <c r="CL762" i="2"/>
  <c r="CM762" i="2"/>
  <c r="CJ762" i="2"/>
  <c r="CI762" i="2"/>
  <c r="CH762" i="2"/>
  <c r="CK762" i="2"/>
  <c r="CF762" i="2"/>
  <c r="CG762" i="2"/>
  <c r="CE762" i="2"/>
  <c r="CD762" i="2"/>
  <c r="BY762" i="2"/>
  <c r="BZ762" i="2"/>
  <c r="BW762" i="2"/>
  <c r="BU762" i="2"/>
  <c r="BV762" i="2"/>
  <c r="BS762" i="2"/>
  <c r="BR762" i="2"/>
  <c r="BQ762" i="2"/>
  <c r="BT762" i="2"/>
  <c r="BO762" i="2"/>
  <c r="BP762" i="2"/>
  <c r="BN762" i="2"/>
  <c r="BM762" i="2"/>
  <c r="BC762" i="2"/>
  <c r="BD762" i="2"/>
  <c r="BF762" i="2"/>
  <c r="BA762" i="2"/>
  <c r="AZ762" i="2"/>
  <c r="AY762" i="2"/>
  <c r="BB762" i="2"/>
  <c r="AW762" i="2"/>
  <c r="AX762" i="2"/>
  <c r="AV762" i="2"/>
  <c r="AU762" i="2"/>
  <c r="AM762" i="2"/>
  <c r="AN762" i="2"/>
  <c r="AQ762" i="2"/>
  <c r="AK762" i="2"/>
  <c r="AJ762" i="2"/>
  <c r="AI762" i="2"/>
  <c r="AL762" i="2"/>
  <c r="AG762" i="2"/>
  <c r="AH762" i="2"/>
  <c r="AF762" i="2"/>
  <c r="AE762" i="2"/>
  <c r="X762" i="2"/>
  <c r="W762" i="2"/>
  <c r="V762" i="2"/>
  <c r="Y762" i="2"/>
  <c r="T762" i="2"/>
  <c r="U762" i="2"/>
  <c r="S762" i="2"/>
  <c r="N762" i="2"/>
  <c r="A762" i="2"/>
  <c r="DA761" i="2"/>
  <c r="CV761" i="2"/>
  <c r="CY761" i="2"/>
  <c r="CX761" i="2"/>
  <c r="CW761" i="2"/>
  <c r="CT761" i="2"/>
  <c r="CU761" i="2"/>
  <c r="CS761" i="2"/>
  <c r="CR761" i="2"/>
  <c r="CL761" i="2"/>
  <c r="CM761" i="2"/>
  <c r="CJ761" i="2"/>
  <c r="CI761" i="2"/>
  <c r="CH761" i="2"/>
  <c r="CK761" i="2"/>
  <c r="CF761" i="2"/>
  <c r="CG761" i="2"/>
  <c r="CE761" i="2"/>
  <c r="CD761" i="2"/>
  <c r="BY761" i="2"/>
  <c r="BZ761" i="2"/>
  <c r="BW761" i="2"/>
  <c r="BU761" i="2"/>
  <c r="BV761" i="2"/>
  <c r="BS761" i="2"/>
  <c r="BR761" i="2"/>
  <c r="BQ761" i="2"/>
  <c r="BT761" i="2"/>
  <c r="BO761" i="2"/>
  <c r="BP761" i="2"/>
  <c r="BN761" i="2"/>
  <c r="BM761" i="2"/>
  <c r="BC761" i="2"/>
  <c r="BD761" i="2"/>
  <c r="BF761" i="2"/>
  <c r="BA761" i="2"/>
  <c r="AZ761" i="2"/>
  <c r="AY761" i="2"/>
  <c r="BB761" i="2"/>
  <c r="AW761" i="2"/>
  <c r="AX761" i="2"/>
  <c r="AV761" i="2"/>
  <c r="AU761" i="2"/>
  <c r="AM761" i="2"/>
  <c r="AN761" i="2"/>
  <c r="AQ761" i="2"/>
  <c r="AK761" i="2"/>
  <c r="AJ761" i="2"/>
  <c r="AI761" i="2"/>
  <c r="AL761" i="2"/>
  <c r="AG761" i="2"/>
  <c r="AH761" i="2"/>
  <c r="AF761" i="2"/>
  <c r="AE761" i="2"/>
  <c r="X761" i="2"/>
  <c r="W761" i="2"/>
  <c r="V761" i="2"/>
  <c r="Y761" i="2"/>
  <c r="T761" i="2"/>
  <c r="U761" i="2"/>
  <c r="S761" i="2"/>
  <c r="N761" i="2"/>
  <c r="A761" i="2"/>
  <c r="DA760" i="2"/>
  <c r="CX760" i="2"/>
  <c r="CW760" i="2"/>
  <c r="CV760" i="2"/>
  <c r="CY760" i="2"/>
  <c r="CT760" i="2"/>
  <c r="CU760" i="2"/>
  <c r="CS760" i="2"/>
  <c r="CR760" i="2"/>
  <c r="CL760" i="2"/>
  <c r="CM760" i="2"/>
  <c r="CH760" i="2"/>
  <c r="CK760" i="2"/>
  <c r="CJ760" i="2"/>
  <c r="CI760" i="2"/>
  <c r="CF760" i="2"/>
  <c r="CG760" i="2"/>
  <c r="CE760" i="2"/>
  <c r="CD760" i="2"/>
  <c r="BY760" i="2"/>
  <c r="BZ760" i="2"/>
  <c r="BW760" i="2"/>
  <c r="BU760" i="2"/>
  <c r="BV760" i="2"/>
  <c r="BS760" i="2"/>
  <c r="BR760" i="2"/>
  <c r="BQ760" i="2"/>
  <c r="BT760" i="2"/>
  <c r="BO760" i="2"/>
  <c r="BP760" i="2"/>
  <c r="BN760" i="2"/>
  <c r="BM760" i="2"/>
  <c r="BC760" i="2"/>
  <c r="BD760" i="2"/>
  <c r="BF760" i="2"/>
  <c r="BA760" i="2"/>
  <c r="AZ760" i="2"/>
  <c r="AY760" i="2"/>
  <c r="BB760" i="2"/>
  <c r="AW760" i="2"/>
  <c r="AX760" i="2"/>
  <c r="AV760" i="2"/>
  <c r="AU760" i="2"/>
  <c r="AM760" i="2"/>
  <c r="AN760" i="2"/>
  <c r="AQ760" i="2"/>
  <c r="AK760" i="2"/>
  <c r="AJ760" i="2"/>
  <c r="AI760" i="2"/>
  <c r="AL760" i="2"/>
  <c r="AG760" i="2"/>
  <c r="AH760" i="2"/>
  <c r="AF760" i="2"/>
  <c r="AE760" i="2"/>
  <c r="X760" i="2"/>
  <c r="W760" i="2"/>
  <c r="V760" i="2"/>
  <c r="Y760" i="2"/>
  <c r="T760" i="2"/>
  <c r="U760" i="2"/>
  <c r="S760" i="2"/>
  <c r="N760" i="2"/>
  <c r="A760" i="2"/>
  <c r="DA759" i="2"/>
  <c r="CX759" i="2"/>
  <c r="CW759" i="2"/>
  <c r="CV759" i="2"/>
  <c r="CY759" i="2"/>
  <c r="CT759" i="2"/>
  <c r="CU759" i="2"/>
  <c r="CS759" i="2"/>
  <c r="CR759" i="2"/>
  <c r="CL759" i="2"/>
  <c r="CM759" i="2"/>
  <c r="CJ759" i="2"/>
  <c r="CI759" i="2"/>
  <c r="CH759" i="2"/>
  <c r="CK759" i="2"/>
  <c r="CF759" i="2"/>
  <c r="CG759" i="2"/>
  <c r="CE759" i="2"/>
  <c r="CD759" i="2"/>
  <c r="BY759" i="2"/>
  <c r="BZ759" i="2"/>
  <c r="BW759" i="2"/>
  <c r="BU759" i="2"/>
  <c r="BV759" i="2"/>
  <c r="BS759" i="2"/>
  <c r="BR759" i="2"/>
  <c r="BQ759" i="2"/>
  <c r="BT759" i="2"/>
  <c r="BO759" i="2"/>
  <c r="BP759" i="2"/>
  <c r="BN759" i="2"/>
  <c r="BM759" i="2"/>
  <c r="BC759" i="2"/>
  <c r="BD759" i="2"/>
  <c r="BF759" i="2"/>
  <c r="BA759" i="2"/>
  <c r="AZ759" i="2"/>
  <c r="AY759" i="2"/>
  <c r="BB759" i="2"/>
  <c r="AW759" i="2"/>
  <c r="AX759" i="2"/>
  <c r="AV759" i="2"/>
  <c r="AU759" i="2"/>
  <c r="AM759" i="2"/>
  <c r="AN759" i="2"/>
  <c r="AQ759" i="2"/>
  <c r="AK759" i="2"/>
  <c r="AJ759" i="2"/>
  <c r="AI759" i="2"/>
  <c r="AL759" i="2"/>
  <c r="AG759" i="2"/>
  <c r="AH759" i="2"/>
  <c r="AF759" i="2"/>
  <c r="AE759" i="2"/>
  <c r="X759" i="2"/>
  <c r="W759" i="2"/>
  <c r="V759" i="2"/>
  <c r="Y759" i="2"/>
  <c r="T759" i="2"/>
  <c r="U759" i="2"/>
  <c r="S759" i="2"/>
  <c r="N759" i="2"/>
  <c r="A759" i="2"/>
  <c r="DA758" i="2"/>
  <c r="CX758" i="2"/>
  <c r="CW758" i="2"/>
  <c r="CV758" i="2"/>
  <c r="CY758" i="2"/>
  <c r="CT758" i="2"/>
  <c r="CU758" i="2"/>
  <c r="CS758" i="2"/>
  <c r="CR758" i="2"/>
  <c r="CL758" i="2"/>
  <c r="CM758" i="2"/>
  <c r="CJ758" i="2"/>
  <c r="CI758" i="2"/>
  <c r="CH758" i="2"/>
  <c r="CK758" i="2"/>
  <c r="CF758" i="2"/>
  <c r="CG758" i="2"/>
  <c r="CE758" i="2"/>
  <c r="CD758" i="2"/>
  <c r="BY758" i="2"/>
  <c r="BZ758" i="2"/>
  <c r="BW758" i="2"/>
  <c r="BU758" i="2"/>
  <c r="BV758" i="2"/>
  <c r="BS758" i="2"/>
  <c r="BR758" i="2"/>
  <c r="BQ758" i="2"/>
  <c r="BT758" i="2"/>
  <c r="BO758" i="2"/>
  <c r="BP758" i="2"/>
  <c r="BN758" i="2"/>
  <c r="BM758" i="2"/>
  <c r="BC758" i="2"/>
  <c r="BD758" i="2"/>
  <c r="BF758" i="2"/>
  <c r="BA758" i="2"/>
  <c r="AZ758" i="2"/>
  <c r="AY758" i="2"/>
  <c r="BB758" i="2"/>
  <c r="AW758" i="2"/>
  <c r="AX758" i="2"/>
  <c r="AV758" i="2"/>
  <c r="AU758" i="2"/>
  <c r="AM758" i="2"/>
  <c r="AN758" i="2"/>
  <c r="AQ758" i="2"/>
  <c r="AK758" i="2"/>
  <c r="AJ758" i="2"/>
  <c r="AI758" i="2"/>
  <c r="AL758" i="2"/>
  <c r="AG758" i="2"/>
  <c r="AH758" i="2"/>
  <c r="AF758" i="2"/>
  <c r="AE758" i="2"/>
  <c r="X758" i="2"/>
  <c r="W758" i="2"/>
  <c r="V758" i="2"/>
  <c r="Y758" i="2"/>
  <c r="T758" i="2"/>
  <c r="U758" i="2"/>
  <c r="S758" i="2"/>
  <c r="N758" i="2"/>
  <c r="A758" i="2"/>
  <c r="DA757" i="2"/>
  <c r="CX757" i="2"/>
  <c r="CW757" i="2"/>
  <c r="CV757" i="2"/>
  <c r="CY757" i="2"/>
  <c r="CT757" i="2"/>
  <c r="CU757" i="2"/>
  <c r="CS757" i="2"/>
  <c r="CR757" i="2"/>
  <c r="CL757" i="2"/>
  <c r="CM757" i="2"/>
  <c r="CJ757" i="2"/>
  <c r="CI757" i="2"/>
  <c r="CH757" i="2"/>
  <c r="CK757" i="2"/>
  <c r="CF757" i="2"/>
  <c r="CG757" i="2"/>
  <c r="CE757" i="2"/>
  <c r="CD757" i="2"/>
  <c r="BY757" i="2"/>
  <c r="BZ757" i="2"/>
  <c r="BW757" i="2"/>
  <c r="BU757" i="2"/>
  <c r="BV757" i="2"/>
  <c r="BQ757" i="2"/>
  <c r="BT757" i="2"/>
  <c r="BS757" i="2"/>
  <c r="BR757" i="2"/>
  <c r="BO757" i="2"/>
  <c r="BP757" i="2"/>
  <c r="BN757" i="2"/>
  <c r="BM757" i="2"/>
  <c r="BC757" i="2"/>
  <c r="BD757" i="2"/>
  <c r="BF757" i="2"/>
  <c r="BA757" i="2"/>
  <c r="AZ757" i="2"/>
  <c r="AY757" i="2"/>
  <c r="BB757" i="2"/>
  <c r="AW757" i="2"/>
  <c r="AX757" i="2"/>
  <c r="AV757" i="2"/>
  <c r="AU757" i="2"/>
  <c r="AM757" i="2"/>
  <c r="AN757" i="2"/>
  <c r="AQ757" i="2"/>
  <c r="AK757" i="2"/>
  <c r="AJ757" i="2"/>
  <c r="AI757" i="2"/>
  <c r="AL757" i="2"/>
  <c r="AG757" i="2"/>
  <c r="AH757" i="2"/>
  <c r="AF757" i="2"/>
  <c r="AE757" i="2"/>
  <c r="X757" i="2"/>
  <c r="W757" i="2"/>
  <c r="V757" i="2"/>
  <c r="Y757" i="2"/>
  <c r="T757" i="2"/>
  <c r="U757" i="2"/>
  <c r="S757" i="2"/>
  <c r="N757" i="2"/>
  <c r="A757" i="2"/>
  <c r="DA756" i="2"/>
  <c r="CX756" i="2"/>
  <c r="CW756" i="2"/>
  <c r="CV756" i="2"/>
  <c r="CY756" i="2"/>
  <c r="CT756" i="2"/>
  <c r="CU756" i="2"/>
  <c r="CS756" i="2"/>
  <c r="CR756" i="2"/>
  <c r="CL756" i="2"/>
  <c r="CM756" i="2"/>
  <c r="CJ756" i="2"/>
  <c r="CI756" i="2"/>
  <c r="CH756" i="2"/>
  <c r="CK756" i="2"/>
  <c r="CF756" i="2"/>
  <c r="CG756" i="2"/>
  <c r="CE756" i="2"/>
  <c r="CD756" i="2"/>
  <c r="BY756" i="2"/>
  <c r="BZ756" i="2"/>
  <c r="BW756" i="2"/>
  <c r="BU756" i="2"/>
  <c r="BV756" i="2"/>
  <c r="BS756" i="2"/>
  <c r="BR756" i="2"/>
  <c r="BQ756" i="2"/>
  <c r="BT756" i="2"/>
  <c r="BO756" i="2"/>
  <c r="BP756" i="2"/>
  <c r="BN756" i="2"/>
  <c r="BM756" i="2"/>
  <c r="BC756" i="2"/>
  <c r="BD756" i="2"/>
  <c r="BF756" i="2"/>
  <c r="BA756" i="2"/>
  <c r="AZ756" i="2"/>
  <c r="AY756" i="2"/>
  <c r="BB756" i="2"/>
  <c r="AW756" i="2"/>
  <c r="AX756" i="2"/>
  <c r="AV756" i="2"/>
  <c r="AU756" i="2"/>
  <c r="AM756" i="2"/>
  <c r="AN756" i="2"/>
  <c r="AQ756" i="2"/>
  <c r="AK756" i="2"/>
  <c r="AJ756" i="2"/>
  <c r="AI756" i="2"/>
  <c r="AL756" i="2"/>
  <c r="AG756" i="2"/>
  <c r="AH756" i="2"/>
  <c r="AF756" i="2"/>
  <c r="AE756" i="2"/>
  <c r="X756" i="2"/>
  <c r="W756" i="2"/>
  <c r="V756" i="2"/>
  <c r="Y756" i="2"/>
  <c r="T756" i="2"/>
  <c r="U756" i="2"/>
  <c r="S756" i="2"/>
  <c r="N756" i="2"/>
  <c r="A756" i="2"/>
  <c r="DA755" i="2"/>
  <c r="CX755" i="2"/>
  <c r="CW755" i="2"/>
  <c r="CV755" i="2"/>
  <c r="CY755" i="2"/>
  <c r="CT755" i="2"/>
  <c r="CU755" i="2"/>
  <c r="CS755" i="2"/>
  <c r="CR755" i="2"/>
  <c r="CL755" i="2"/>
  <c r="CM755" i="2"/>
  <c r="CH755" i="2"/>
  <c r="CK755" i="2"/>
  <c r="CJ755" i="2"/>
  <c r="CI755" i="2"/>
  <c r="CF755" i="2"/>
  <c r="CG755" i="2"/>
  <c r="CE755" i="2"/>
  <c r="CD755" i="2"/>
  <c r="BY755" i="2"/>
  <c r="BZ755" i="2"/>
  <c r="BW755" i="2"/>
  <c r="BU755" i="2"/>
  <c r="BV755" i="2"/>
  <c r="BQ755" i="2"/>
  <c r="BT755" i="2"/>
  <c r="BS755" i="2"/>
  <c r="BR755" i="2"/>
  <c r="BO755" i="2"/>
  <c r="BP755" i="2"/>
  <c r="BN755" i="2"/>
  <c r="BM755" i="2"/>
  <c r="BC755" i="2"/>
  <c r="BD755" i="2"/>
  <c r="BF755" i="2"/>
  <c r="BA755" i="2"/>
  <c r="AZ755" i="2"/>
  <c r="AY755" i="2"/>
  <c r="BB755" i="2"/>
  <c r="AW755" i="2"/>
  <c r="AX755" i="2"/>
  <c r="AV755" i="2"/>
  <c r="AU755" i="2"/>
  <c r="AM755" i="2"/>
  <c r="AN755" i="2"/>
  <c r="AQ755" i="2"/>
  <c r="AK755" i="2"/>
  <c r="AJ755" i="2"/>
  <c r="AI755" i="2"/>
  <c r="AL755" i="2"/>
  <c r="AG755" i="2"/>
  <c r="AH755" i="2"/>
  <c r="AF755" i="2"/>
  <c r="AE755" i="2"/>
  <c r="X755" i="2"/>
  <c r="W755" i="2"/>
  <c r="V755" i="2"/>
  <c r="Y755" i="2"/>
  <c r="T755" i="2"/>
  <c r="U755" i="2"/>
  <c r="S755" i="2"/>
  <c r="N755" i="2"/>
  <c r="A755" i="2"/>
  <c r="DA754" i="2"/>
  <c r="CX754" i="2"/>
  <c r="CW754" i="2"/>
  <c r="CV754" i="2"/>
  <c r="CY754" i="2"/>
  <c r="CT754" i="2"/>
  <c r="CU754" i="2"/>
  <c r="CS754" i="2"/>
  <c r="CR754" i="2"/>
  <c r="CL754" i="2"/>
  <c r="CM754" i="2"/>
  <c r="CH754" i="2"/>
  <c r="CK754" i="2"/>
  <c r="CJ754" i="2"/>
  <c r="CI754" i="2"/>
  <c r="CF754" i="2"/>
  <c r="CG754" i="2"/>
  <c r="CE754" i="2"/>
  <c r="CD754" i="2"/>
  <c r="BY754" i="2"/>
  <c r="BZ754" i="2"/>
  <c r="BW754" i="2"/>
  <c r="BU754" i="2"/>
  <c r="BV754" i="2"/>
  <c r="BS754" i="2"/>
  <c r="BR754" i="2"/>
  <c r="BQ754" i="2"/>
  <c r="BT754" i="2"/>
  <c r="BO754" i="2"/>
  <c r="BP754" i="2"/>
  <c r="BN754" i="2"/>
  <c r="BM754" i="2"/>
  <c r="BC754" i="2"/>
  <c r="BD754" i="2"/>
  <c r="BF754" i="2"/>
  <c r="BA754" i="2"/>
  <c r="AZ754" i="2"/>
  <c r="AY754" i="2"/>
  <c r="BB754" i="2"/>
  <c r="AW754" i="2"/>
  <c r="AX754" i="2"/>
  <c r="AV754" i="2"/>
  <c r="AU754" i="2"/>
  <c r="AM754" i="2"/>
  <c r="AN754" i="2"/>
  <c r="AQ754" i="2"/>
  <c r="AK754" i="2"/>
  <c r="AJ754" i="2"/>
  <c r="AI754" i="2"/>
  <c r="AL754" i="2"/>
  <c r="AG754" i="2"/>
  <c r="AH754" i="2"/>
  <c r="AF754" i="2"/>
  <c r="AE754" i="2"/>
  <c r="X754" i="2"/>
  <c r="W754" i="2"/>
  <c r="V754" i="2"/>
  <c r="Y754" i="2"/>
  <c r="T754" i="2"/>
  <c r="U754" i="2"/>
  <c r="S754" i="2"/>
  <c r="N754" i="2"/>
  <c r="A754" i="2"/>
  <c r="DA753" i="2"/>
  <c r="CV753" i="2"/>
  <c r="CY753" i="2"/>
  <c r="CX753" i="2"/>
  <c r="CW753" i="2"/>
  <c r="CT753" i="2"/>
  <c r="CU753" i="2"/>
  <c r="CS753" i="2"/>
  <c r="CR753" i="2"/>
  <c r="CL753" i="2"/>
  <c r="CM753" i="2"/>
  <c r="CH753" i="2"/>
  <c r="CK753" i="2"/>
  <c r="CJ753" i="2"/>
  <c r="CI753" i="2"/>
  <c r="CF753" i="2"/>
  <c r="CG753" i="2"/>
  <c r="CE753" i="2"/>
  <c r="CD753" i="2"/>
  <c r="BY753" i="2"/>
  <c r="BZ753" i="2"/>
  <c r="BW753" i="2"/>
  <c r="BU753" i="2"/>
  <c r="BV753" i="2"/>
  <c r="BQ753" i="2"/>
  <c r="BT753" i="2"/>
  <c r="BS753" i="2"/>
  <c r="BR753" i="2"/>
  <c r="BO753" i="2"/>
  <c r="BP753" i="2"/>
  <c r="BN753" i="2"/>
  <c r="BM753" i="2"/>
  <c r="BC753" i="2"/>
  <c r="BD753" i="2"/>
  <c r="BF753" i="2"/>
  <c r="BA753" i="2"/>
  <c r="AZ753" i="2"/>
  <c r="AY753" i="2"/>
  <c r="BB753" i="2"/>
  <c r="AW753" i="2"/>
  <c r="AX753" i="2"/>
  <c r="AV753" i="2"/>
  <c r="AU753" i="2"/>
  <c r="AM753" i="2"/>
  <c r="AN753" i="2"/>
  <c r="AQ753" i="2"/>
  <c r="AK753" i="2"/>
  <c r="AJ753" i="2"/>
  <c r="AI753" i="2"/>
  <c r="AL753" i="2"/>
  <c r="AG753" i="2"/>
  <c r="AH753" i="2"/>
  <c r="AF753" i="2"/>
  <c r="AE753" i="2"/>
  <c r="X753" i="2"/>
  <c r="W753" i="2"/>
  <c r="V753" i="2"/>
  <c r="Y753" i="2"/>
  <c r="T753" i="2"/>
  <c r="U753" i="2"/>
  <c r="S753" i="2"/>
  <c r="N753" i="2"/>
  <c r="A753" i="2"/>
  <c r="DA752" i="2"/>
  <c r="CX752" i="2"/>
  <c r="CW752" i="2"/>
  <c r="CV752" i="2"/>
  <c r="CY752" i="2"/>
  <c r="CT752" i="2"/>
  <c r="CU752" i="2"/>
  <c r="CS752" i="2"/>
  <c r="CR752" i="2"/>
  <c r="CL752" i="2"/>
  <c r="CM752" i="2"/>
  <c r="CJ752" i="2"/>
  <c r="CI752" i="2"/>
  <c r="CH752" i="2"/>
  <c r="CK752" i="2"/>
  <c r="CF752" i="2"/>
  <c r="CG752" i="2"/>
  <c r="CE752" i="2"/>
  <c r="CD752" i="2"/>
  <c r="BY752" i="2"/>
  <c r="BZ752" i="2"/>
  <c r="BW752" i="2"/>
  <c r="BU752" i="2"/>
  <c r="BV752" i="2"/>
  <c r="BS752" i="2"/>
  <c r="BR752" i="2"/>
  <c r="BQ752" i="2"/>
  <c r="BT752" i="2"/>
  <c r="BO752" i="2"/>
  <c r="BP752" i="2"/>
  <c r="BN752" i="2"/>
  <c r="BM752" i="2"/>
  <c r="BC752" i="2"/>
  <c r="BD752" i="2"/>
  <c r="BF752" i="2"/>
  <c r="BA752" i="2"/>
  <c r="AZ752" i="2"/>
  <c r="AY752" i="2"/>
  <c r="BB752" i="2"/>
  <c r="AW752" i="2"/>
  <c r="AX752" i="2"/>
  <c r="AV752" i="2"/>
  <c r="AU752" i="2"/>
  <c r="AM752" i="2"/>
  <c r="AN752" i="2"/>
  <c r="AQ752" i="2"/>
  <c r="AK752" i="2"/>
  <c r="AJ752" i="2"/>
  <c r="AI752" i="2"/>
  <c r="AL752" i="2"/>
  <c r="AG752" i="2"/>
  <c r="AH752" i="2"/>
  <c r="AF752" i="2"/>
  <c r="AE752" i="2"/>
  <c r="X752" i="2"/>
  <c r="W752" i="2"/>
  <c r="V752" i="2"/>
  <c r="Y752" i="2"/>
  <c r="T752" i="2"/>
  <c r="U752" i="2"/>
  <c r="S752" i="2"/>
  <c r="N752" i="2"/>
  <c r="A752" i="2"/>
  <c r="DA751" i="2"/>
  <c r="CV751" i="2"/>
  <c r="CY751" i="2"/>
  <c r="CX751" i="2"/>
  <c r="CW751" i="2"/>
  <c r="CT751" i="2"/>
  <c r="CU751" i="2"/>
  <c r="CS751" i="2"/>
  <c r="CR751" i="2"/>
  <c r="CL751" i="2"/>
  <c r="CM751" i="2"/>
  <c r="CJ751" i="2"/>
  <c r="CI751" i="2"/>
  <c r="CH751" i="2"/>
  <c r="CK751" i="2"/>
  <c r="CF751" i="2"/>
  <c r="CG751" i="2"/>
  <c r="CE751" i="2"/>
  <c r="CD751" i="2"/>
  <c r="BY751" i="2"/>
  <c r="BZ751" i="2"/>
  <c r="BW751" i="2"/>
  <c r="BU751" i="2"/>
  <c r="BV751" i="2"/>
  <c r="BS751" i="2"/>
  <c r="BR751" i="2"/>
  <c r="BQ751" i="2"/>
  <c r="BT751" i="2"/>
  <c r="BO751" i="2"/>
  <c r="BP751" i="2"/>
  <c r="BN751" i="2"/>
  <c r="BM751" i="2"/>
  <c r="BC751" i="2"/>
  <c r="BD751" i="2"/>
  <c r="BF751" i="2"/>
  <c r="BA751" i="2"/>
  <c r="AZ751" i="2"/>
  <c r="AY751" i="2"/>
  <c r="BB751" i="2"/>
  <c r="AW751" i="2"/>
  <c r="AX751" i="2"/>
  <c r="AV751" i="2"/>
  <c r="AU751" i="2"/>
  <c r="AM751" i="2"/>
  <c r="AN751" i="2"/>
  <c r="AQ751" i="2"/>
  <c r="AK751" i="2"/>
  <c r="AJ751" i="2"/>
  <c r="AI751" i="2"/>
  <c r="AL751" i="2"/>
  <c r="AG751" i="2"/>
  <c r="AH751" i="2"/>
  <c r="AF751" i="2"/>
  <c r="AE751" i="2"/>
  <c r="X751" i="2"/>
  <c r="W751" i="2"/>
  <c r="V751" i="2"/>
  <c r="Y751" i="2"/>
  <c r="T751" i="2"/>
  <c r="U751" i="2"/>
  <c r="S751" i="2"/>
  <c r="N751" i="2"/>
  <c r="A751" i="2"/>
  <c r="DA750" i="2"/>
  <c r="CX750" i="2"/>
  <c r="CW750" i="2"/>
  <c r="CV750" i="2"/>
  <c r="CY750" i="2"/>
  <c r="CT750" i="2"/>
  <c r="CU750" i="2"/>
  <c r="CS750" i="2"/>
  <c r="CR750" i="2"/>
  <c r="CL750" i="2"/>
  <c r="CM750" i="2"/>
  <c r="CH750" i="2"/>
  <c r="CK750" i="2"/>
  <c r="CJ750" i="2"/>
  <c r="CI750" i="2"/>
  <c r="CF750" i="2"/>
  <c r="CG750" i="2"/>
  <c r="CE750" i="2"/>
  <c r="CD750" i="2"/>
  <c r="BY750" i="2"/>
  <c r="BZ750" i="2"/>
  <c r="BW750" i="2"/>
  <c r="BU750" i="2"/>
  <c r="BV750" i="2"/>
  <c r="BS750" i="2"/>
  <c r="BR750" i="2"/>
  <c r="BQ750" i="2"/>
  <c r="BT750" i="2"/>
  <c r="BO750" i="2"/>
  <c r="BP750" i="2"/>
  <c r="BN750" i="2"/>
  <c r="BM750" i="2"/>
  <c r="BC750" i="2"/>
  <c r="BD750" i="2"/>
  <c r="BF750" i="2"/>
  <c r="AY750" i="2"/>
  <c r="BB750" i="2"/>
  <c r="BA750" i="2"/>
  <c r="AZ750" i="2"/>
  <c r="AW750" i="2"/>
  <c r="AX750" i="2"/>
  <c r="AV750" i="2"/>
  <c r="AU750" i="2"/>
  <c r="AM750" i="2"/>
  <c r="AN750" i="2"/>
  <c r="AQ750" i="2"/>
  <c r="AK750" i="2"/>
  <c r="AJ750" i="2"/>
  <c r="AI750" i="2"/>
  <c r="AL750" i="2"/>
  <c r="AG750" i="2"/>
  <c r="AH750" i="2"/>
  <c r="AF750" i="2"/>
  <c r="AE750" i="2"/>
  <c r="X750" i="2"/>
  <c r="W750" i="2"/>
  <c r="V750" i="2"/>
  <c r="Y750" i="2"/>
  <c r="T750" i="2"/>
  <c r="U750" i="2"/>
  <c r="S750" i="2"/>
  <c r="N750" i="2"/>
  <c r="A750" i="2"/>
  <c r="DA749" i="2"/>
  <c r="CV749" i="2"/>
  <c r="CY749" i="2"/>
  <c r="CX749" i="2"/>
  <c r="CW749" i="2"/>
  <c r="CT749" i="2"/>
  <c r="CU749" i="2"/>
  <c r="CS749" i="2"/>
  <c r="CR749" i="2"/>
  <c r="CL749" i="2"/>
  <c r="CM749" i="2"/>
  <c r="CH749" i="2"/>
  <c r="CK749" i="2"/>
  <c r="CJ749" i="2"/>
  <c r="CI749" i="2"/>
  <c r="CF749" i="2"/>
  <c r="CG749" i="2"/>
  <c r="CE749" i="2"/>
  <c r="CD749" i="2"/>
  <c r="BY749" i="2"/>
  <c r="BZ749" i="2"/>
  <c r="BW749" i="2"/>
  <c r="BU749" i="2"/>
  <c r="BV749" i="2"/>
  <c r="BS749" i="2"/>
  <c r="BR749" i="2"/>
  <c r="BQ749" i="2"/>
  <c r="BT749" i="2"/>
  <c r="BO749" i="2"/>
  <c r="BP749" i="2"/>
  <c r="BN749" i="2"/>
  <c r="BM749" i="2"/>
  <c r="BC749" i="2"/>
  <c r="BD749" i="2"/>
  <c r="BF749" i="2"/>
  <c r="BA749" i="2"/>
  <c r="AZ749" i="2"/>
  <c r="AY749" i="2"/>
  <c r="BB749" i="2"/>
  <c r="AW749" i="2"/>
  <c r="AX749" i="2"/>
  <c r="AV749" i="2"/>
  <c r="AU749" i="2"/>
  <c r="AM749" i="2"/>
  <c r="AN749" i="2"/>
  <c r="AQ749" i="2"/>
  <c r="AK749" i="2"/>
  <c r="AJ749" i="2"/>
  <c r="AI749" i="2"/>
  <c r="AL749" i="2"/>
  <c r="AG749" i="2"/>
  <c r="AH749" i="2"/>
  <c r="AF749" i="2"/>
  <c r="AE749" i="2"/>
  <c r="X749" i="2"/>
  <c r="W749" i="2"/>
  <c r="V749" i="2"/>
  <c r="Y749" i="2"/>
  <c r="T749" i="2"/>
  <c r="U749" i="2"/>
  <c r="S749" i="2"/>
  <c r="N749" i="2"/>
  <c r="A749" i="2"/>
  <c r="DA748" i="2"/>
  <c r="CX748" i="2"/>
  <c r="CW748" i="2"/>
  <c r="CV748" i="2"/>
  <c r="CY748" i="2"/>
  <c r="CT748" i="2"/>
  <c r="CU748" i="2"/>
  <c r="CS748" i="2"/>
  <c r="CR748" i="2"/>
  <c r="CL748" i="2"/>
  <c r="CM748" i="2"/>
  <c r="CJ748" i="2"/>
  <c r="CI748" i="2"/>
  <c r="CH748" i="2"/>
  <c r="CK748" i="2"/>
  <c r="CF748" i="2"/>
  <c r="CG748" i="2"/>
  <c r="CE748" i="2"/>
  <c r="CD748" i="2"/>
  <c r="BY748" i="2"/>
  <c r="BZ748" i="2"/>
  <c r="BW748" i="2"/>
  <c r="BU748" i="2"/>
  <c r="BV748" i="2"/>
  <c r="BS748" i="2"/>
  <c r="BR748" i="2"/>
  <c r="BQ748" i="2"/>
  <c r="BT748" i="2"/>
  <c r="BO748" i="2"/>
  <c r="BP748" i="2"/>
  <c r="BN748" i="2"/>
  <c r="BM748" i="2"/>
  <c r="BC748" i="2"/>
  <c r="BD748" i="2"/>
  <c r="BF748" i="2"/>
  <c r="BA748" i="2"/>
  <c r="AZ748" i="2"/>
  <c r="AY748" i="2"/>
  <c r="BB748" i="2"/>
  <c r="AW748" i="2"/>
  <c r="AX748" i="2"/>
  <c r="AV748" i="2"/>
  <c r="AU748" i="2"/>
  <c r="AM748" i="2"/>
  <c r="AN748" i="2"/>
  <c r="AQ748" i="2"/>
  <c r="AK748" i="2"/>
  <c r="AJ748" i="2"/>
  <c r="AI748" i="2"/>
  <c r="AL748" i="2"/>
  <c r="AG748" i="2"/>
  <c r="AH748" i="2"/>
  <c r="AF748" i="2"/>
  <c r="AE748" i="2"/>
  <c r="X748" i="2"/>
  <c r="W748" i="2"/>
  <c r="V748" i="2"/>
  <c r="Y748" i="2"/>
  <c r="T748" i="2"/>
  <c r="U748" i="2"/>
  <c r="S748" i="2"/>
  <c r="N748" i="2"/>
  <c r="A748" i="2"/>
  <c r="DA747" i="2"/>
  <c r="CX747" i="2"/>
  <c r="CW747" i="2"/>
  <c r="CV747" i="2"/>
  <c r="CY747" i="2"/>
  <c r="CT747" i="2"/>
  <c r="CU747" i="2"/>
  <c r="CS747" i="2"/>
  <c r="CR747" i="2"/>
  <c r="CL747" i="2"/>
  <c r="CM747" i="2"/>
  <c r="CH747" i="2"/>
  <c r="CK747" i="2"/>
  <c r="CJ747" i="2"/>
  <c r="CI747" i="2"/>
  <c r="CF747" i="2"/>
  <c r="CG747" i="2"/>
  <c r="CE747" i="2"/>
  <c r="CD747" i="2"/>
  <c r="BY747" i="2"/>
  <c r="BZ747" i="2"/>
  <c r="BW747" i="2"/>
  <c r="BU747" i="2"/>
  <c r="BV747" i="2"/>
  <c r="BS747" i="2"/>
  <c r="BR747" i="2"/>
  <c r="BQ747" i="2"/>
  <c r="BT747" i="2"/>
  <c r="BO747" i="2"/>
  <c r="BP747" i="2"/>
  <c r="BN747" i="2"/>
  <c r="BM747" i="2"/>
  <c r="BC747" i="2"/>
  <c r="BD747" i="2"/>
  <c r="BF747" i="2"/>
  <c r="BA747" i="2"/>
  <c r="AZ747" i="2"/>
  <c r="AY747" i="2"/>
  <c r="BB747" i="2"/>
  <c r="AW747" i="2"/>
  <c r="AX747" i="2"/>
  <c r="AV747" i="2"/>
  <c r="AU747" i="2"/>
  <c r="AM747" i="2"/>
  <c r="AN747" i="2"/>
  <c r="AQ747" i="2"/>
  <c r="AK747" i="2"/>
  <c r="AJ747" i="2"/>
  <c r="AI747" i="2"/>
  <c r="AL747" i="2"/>
  <c r="AG747" i="2"/>
  <c r="AH747" i="2"/>
  <c r="AF747" i="2"/>
  <c r="AE747" i="2"/>
  <c r="X747" i="2"/>
  <c r="W747" i="2"/>
  <c r="V747" i="2"/>
  <c r="Y747" i="2"/>
  <c r="T747" i="2"/>
  <c r="U747" i="2"/>
  <c r="S747" i="2"/>
  <c r="N747" i="2"/>
  <c r="A747" i="2"/>
  <c r="DA746" i="2"/>
  <c r="CX746" i="2"/>
  <c r="CW746" i="2"/>
  <c r="CV746" i="2"/>
  <c r="CY746" i="2"/>
  <c r="CT746" i="2"/>
  <c r="CU746" i="2"/>
  <c r="CS746" i="2"/>
  <c r="CR746" i="2"/>
  <c r="CL746" i="2"/>
  <c r="CM746" i="2"/>
  <c r="CJ746" i="2"/>
  <c r="CI746" i="2"/>
  <c r="CH746" i="2"/>
  <c r="CK746" i="2"/>
  <c r="CF746" i="2"/>
  <c r="CG746" i="2"/>
  <c r="CE746" i="2"/>
  <c r="CD746" i="2"/>
  <c r="BY746" i="2"/>
  <c r="BZ746" i="2"/>
  <c r="BW746" i="2"/>
  <c r="BU746" i="2"/>
  <c r="BV746" i="2"/>
  <c r="BS746" i="2"/>
  <c r="BR746" i="2"/>
  <c r="BQ746" i="2"/>
  <c r="BT746" i="2"/>
  <c r="BO746" i="2"/>
  <c r="BP746" i="2"/>
  <c r="BN746" i="2"/>
  <c r="BM746" i="2"/>
  <c r="BC746" i="2"/>
  <c r="BD746" i="2"/>
  <c r="BF746" i="2"/>
  <c r="BA746" i="2"/>
  <c r="AZ746" i="2"/>
  <c r="AY746" i="2"/>
  <c r="BB746" i="2"/>
  <c r="AW746" i="2"/>
  <c r="AX746" i="2"/>
  <c r="AV746" i="2"/>
  <c r="AU746" i="2"/>
  <c r="AM746" i="2"/>
  <c r="AN746" i="2"/>
  <c r="AQ746" i="2"/>
  <c r="AK746" i="2"/>
  <c r="AJ746" i="2"/>
  <c r="AI746" i="2"/>
  <c r="AL746" i="2"/>
  <c r="AG746" i="2"/>
  <c r="AH746" i="2"/>
  <c r="AF746" i="2"/>
  <c r="AE746" i="2"/>
  <c r="X746" i="2"/>
  <c r="W746" i="2"/>
  <c r="V746" i="2"/>
  <c r="Y746" i="2"/>
  <c r="T746" i="2"/>
  <c r="U746" i="2"/>
  <c r="S746" i="2"/>
  <c r="N746" i="2"/>
  <c r="A746" i="2"/>
  <c r="DA745" i="2"/>
  <c r="CX745" i="2"/>
  <c r="CW745" i="2"/>
  <c r="CV745" i="2"/>
  <c r="CY745" i="2"/>
  <c r="CT745" i="2"/>
  <c r="CU745" i="2"/>
  <c r="CS745" i="2"/>
  <c r="CR745" i="2"/>
  <c r="CL745" i="2"/>
  <c r="CM745" i="2"/>
  <c r="CJ745" i="2"/>
  <c r="CI745" i="2"/>
  <c r="CH745" i="2"/>
  <c r="CK745" i="2"/>
  <c r="CF745" i="2"/>
  <c r="CG745" i="2"/>
  <c r="CE745" i="2"/>
  <c r="CD745" i="2"/>
  <c r="BY745" i="2"/>
  <c r="BZ745" i="2"/>
  <c r="BW745" i="2"/>
  <c r="BU745" i="2"/>
  <c r="BV745" i="2"/>
  <c r="BS745" i="2"/>
  <c r="BR745" i="2"/>
  <c r="BQ745" i="2"/>
  <c r="BT745" i="2"/>
  <c r="BO745" i="2"/>
  <c r="BP745" i="2"/>
  <c r="BN745" i="2"/>
  <c r="BM745" i="2"/>
  <c r="BC745" i="2"/>
  <c r="BD745" i="2"/>
  <c r="BF745" i="2"/>
  <c r="BA745" i="2"/>
  <c r="AZ745" i="2"/>
  <c r="AY745" i="2"/>
  <c r="BB745" i="2"/>
  <c r="AW745" i="2"/>
  <c r="AX745" i="2"/>
  <c r="AV745" i="2"/>
  <c r="AU745" i="2"/>
  <c r="AM745" i="2"/>
  <c r="AN745" i="2"/>
  <c r="AQ745" i="2"/>
  <c r="AK745" i="2"/>
  <c r="AJ745" i="2"/>
  <c r="AI745" i="2"/>
  <c r="AL745" i="2"/>
  <c r="AG745" i="2"/>
  <c r="AH745" i="2"/>
  <c r="AF745" i="2"/>
  <c r="AE745" i="2"/>
  <c r="X745" i="2"/>
  <c r="W745" i="2"/>
  <c r="V745" i="2"/>
  <c r="Y745" i="2"/>
  <c r="T745" i="2"/>
  <c r="U745" i="2"/>
  <c r="S745" i="2"/>
  <c r="N745" i="2"/>
  <c r="A745" i="2"/>
  <c r="DA744" i="2"/>
  <c r="CX744" i="2"/>
  <c r="CW744" i="2"/>
  <c r="CV744" i="2"/>
  <c r="CY744" i="2"/>
  <c r="CT744" i="2"/>
  <c r="CU744" i="2"/>
  <c r="CS744" i="2"/>
  <c r="CR744" i="2"/>
  <c r="CL744" i="2"/>
  <c r="CM744" i="2"/>
  <c r="CJ744" i="2"/>
  <c r="CI744" i="2"/>
  <c r="CH744" i="2"/>
  <c r="CK744" i="2"/>
  <c r="CF744" i="2"/>
  <c r="CG744" i="2"/>
  <c r="CE744" i="2"/>
  <c r="CD744" i="2"/>
  <c r="BY744" i="2"/>
  <c r="BZ744" i="2"/>
  <c r="BW744" i="2"/>
  <c r="BU744" i="2"/>
  <c r="BV744" i="2"/>
  <c r="BS744" i="2"/>
  <c r="BR744" i="2"/>
  <c r="BQ744" i="2"/>
  <c r="BT744" i="2"/>
  <c r="BO744" i="2"/>
  <c r="BP744" i="2"/>
  <c r="BN744" i="2"/>
  <c r="BM744" i="2"/>
  <c r="BC744" i="2"/>
  <c r="BD744" i="2"/>
  <c r="BF744" i="2"/>
  <c r="BA744" i="2"/>
  <c r="AZ744" i="2"/>
  <c r="AY744" i="2"/>
  <c r="BB744" i="2"/>
  <c r="AW744" i="2"/>
  <c r="AX744" i="2"/>
  <c r="AV744" i="2"/>
  <c r="AU744" i="2"/>
  <c r="AM744" i="2"/>
  <c r="AN744" i="2"/>
  <c r="AQ744" i="2"/>
  <c r="AK744" i="2"/>
  <c r="AJ744" i="2"/>
  <c r="AI744" i="2"/>
  <c r="AL744" i="2"/>
  <c r="AG744" i="2"/>
  <c r="AH744" i="2"/>
  <c r="AF744" i="2"/>
  <c r="AE744" i="2"/>
  <c r="X744" i="2"/>
  <c r="W744" i="2"/>
  <c r="V744" i="2"/>
  <c r="Y744" i="2"/>
  <c r="T744" i="2"/>
  <c r="U744" i="2"/>
  <c r="S744" i="2"/>
  <c r="N744" i="2"/>
  <c r="A744" i="2"/>
  <c r="DA743" i="2"/>
  <c r="CX743" i="2"/>
  <c r="CW743" i="2"/>
  <c r="CV743" i="2"/>
  <c r="CY743" i="2"/>
  <c r="CT743" i="2"/>
  <c r="CU743" i="2"/>
  <c r="CS743" i="2"/>
  <c r="CR743" i="2"/>
  <c r="CL743" i="2"/>
  <c r="CM743" i="2"/>
  <c r="CJ743" i="2"/>
  <c r="CI743" i="2"/>
  <c r="CH743" i="2"/>
  <c r="CK743" i="2"/>
  <c r="CF743" i="2"/>
  <c r="CG743" i="2"/>
  <c r="CE743" i="2"/>
  <c r="CD743" i="2"/>
  <c r="BY743" i="2"/>
  <c r="BZ743" i="2"/>
  <c r="BW743" i="2"/>
  <c r="BU743" i="2"/>
  <c r="BV743" i="2"/>
  <c r="BQ743" i="2"/>
  <c r="BT743" i="2"/>
  <c r="BS743" i="2"/>
  <c r="BR743" i="2"/>
  <c r="BO743" i="2"/>
  <c r="BP743" i="2"/>
  <c r="BN743" i="2"/>
  <c r="BM743" i="2"/>
  <c r="BC743" i="2"/>
  <c r="BD743" i="2"/>
  <c r="BF743" i="2"/>
  <c r="BA743" i="2"/>
  <c r="AZ743" i="2"/>
  <c r="AY743" i="2"/>
  <c r="BB743" i="2"/>
  <c r="AW743" i="2"/>
  <c r="AX743" i="2"/>
  <c r="AV743" i="2"/>
  <c r="AU743" i="2"/>
  <c r="AM743" i="2"/>
  <c r="AN743" i="2"/>
  <c r="AQ743" i="2"/>
  <c r="AK743" i="2"/>
  <c r="AJ743" i="2"/>
  <c r="AI743" i="2"/>
  <c r="AL743" i="2"/>
  <c r="AG743" i="2"/>
  <c r="AH743" i="2"/>
  <c r="AF743" i="2"/>
  <c r="AE743" i="2"/>
  <c r="X743" i="2"/>
  <c r="W743" i="2"/>
  <c r="V743" i="2"/>
  <c r="Y743" i="2"/>
  <c r="T743" i="2"/>
  <c r="U743" i="2"/>
  <c r="S743" i="2"/>
  <c r="N743" i="2"/>
  <c r="A743" i="2"/>
  <c r="DA742" i="2"/>
  <c r="CX742" i="2"/>
  <c r="CW742" i="2"/>
  <c r="CV742" i="2"/>
  <c r="CY742" i="2"/>
  <c r="CT742" i="2"/>
  <c r="CU742" i="2"/>
  <c r="CS742" i="2"/>
  <c r="CR742" i="2"/>
  <c r="CL742" i="2"/>
  <c r="CM742" i="2"/>
  <c r="CJ742" i="2"/>
  <c r="CI742" i="2"/>
  <c r="CH742" i="2"/>
  <c r="CK742" i="2"/>
  <c r="CF742" i="2"/>
  <c r="CG742" i="2"/>
  <c r="CE742" i="2"/>
  <c r="CD742" i="2"/>
  <c r="BY742" i="2"/>
  <c r="BZ742" i="2"/>
  <c r="BW742" i="2"/>
  <c r="BU742" i="2"/>
  <c r="BV742" i="2"/>
  <c r="BS742" i="2"/>
  <c r="BR742" i="2"/>
  <c r="BQ742" i="2"/>
  <c r="BT742" i="2"/>
  <c r="BO742" i="2"/>
  <c r="BP742" i="2"/>
  <c r="BN742" i="2"/>
  <c r="BM742" i="2"/>
  <c r="BC742" i="2"/>
  <c r="BD742" i="2"/>
  <c r="BF742" i="2"/>
  <c r="AY742" i="2"/>
  <c r="BB742" i="2"/>
  <c r="BA742" i="2"/>
  <c r="AZ742" i="2"/>
  <c r="AW742" i="2"/>
  <c r="AX742" i="2"/>
  <c r="AV742" i="2"/>
  <c r="AU742" i="2"/>
  <c r="AM742" i="2"/>
  <c r="AN742" i="2"/>
  <c r="AQ742" i="2"/>
  <c r="AK742" i="2"/>
  <c r="AJ742" i="2"/>
  <c r="AI742" i="2"/>
  <c r="AL742" i="2"/>
  <c r="AG742" i="2"/>
  <c r="AH742" i="2"/>
  <c r="AF742" i="2"/>
  <c r="AE742" i="2"/>
  <c r="X742" i="2"/>
  <c r="W742" i="2"/>
  <c r="V742" i="2"/>
  <c r="Y742" i="2"/>
  <c r="T742" i="2"/>
  <c r="U742" i="2"/>
  <c r="S742" i="2"/>
  <c r="N742" i="2"/>
  <c r="A742" i="2"/>
  <c r="DA741" i="2"/>
  <c r="CX741" i="2"/>
  <c r="CW741" i="2"/>
  <c r="CV741" i="2"/>
  <c r="CY741" i="2"/>
  <c r="CT741" i="2"/>
  <c r="CU741" i="2"/>
  <c r="CS741" i="2"/>
  <c r="CR741" i="2"/>
  <c r="CL741" i="2"/>
  <c r="CM741" i="2"/>
  <c r="CJ741" i="2"/>
  <c r="CI741" i="2"/>
  <c r="CH741" i="2"/>
  <c r="CK741" i="2"/>
  <c r="CF741" i="2"/>
  <c r="CG741" i="2"/>
  <c r="CE741" i="2"/>
  <c r="CD741" i="2"/>
  <c r="BY741" i="2"/>
  <c r="BZ741" i="2"/>
  <c r="BW741" i="2"/>
  <c r="BU741" i="2"/>
  <c r="BV741" i="2"/>
  <c r="BQ741" i="2"/>
  <c r="BT741" i="2"/>
  <c r="BS741" i="2"/>
  <c r="BR741" i="2"/>
  <c r="BO741" i="2"/>
  <c r="BP741" i="2"/>
  <c r="BN741" i="2"/>
  <c r="BM741" i="2"/>
  <c r="BC741" i="2"/>
  <c r="BD741" i="2"/>
  <c r="BF741" i="2"/>
  <c r="BA741" i="2"/>
  <c r="AZ741" i="2"/>
  <c r="AY741" i="2"/>
  <c r="BB741" i="2"/>
  <c r="AW741" i="2"/>
  <c r="AX741" i="2"/>
  <c r="AV741" i="2"/>
  <c r="AU741" i="2"/>
  <c r="AM741" i="2"/>
  <c r="AN741" i="2"/>
  <c r="AQ741" i="2"/>
  <c r="AK741" i="2"/>
  <c r="AJ741" i="2"/>
  <c r="AI741" i="2"/>
  <c r="AL741" i="2"/>
  <c r="AG741" i="2"/>
  <c r="AH741" i="2"/>
  <c r="AF741" i="2"/>
  <c r="AE741" i="2"/>
  <c r="X741" i="2"/>
  <c r="W741" i="2"/>
  <c r="V741" i="2"/>
  <c r="Y741" i="2"/>
  <c r="T741" i="2"/>
  <c r="U741" i="2"/>
  <c r="S741" i="2"/>
  <c r="N741" i="2"/>
  <c r="A741" i="2"/>
  <c r="DA740" i="2"/>
  <c r="CX740" i="2"/>
  <c r="CW740" i="2"/>
  <c r="CV740" i="2"/>
  <c r="CY740" i="2"/>
  <c r="CT740" i="2"/>
  <c r="CU740" i="2"/>
  <c r="CS740" i="2"/>
  <c r="CR740" i="2"/>
  <c r="CL740" i="2"/>
  <c r="CM740" i="2"/>
  <c r="CJ740" i="2"/>
  <c r="CI740" i="2"/>
  <c r="CH740" i="2"/>
  <c r="CK740" i="2"/>
  <c r="CF740" i="2"/>
  <c r="CG740" i="2"/>
  <c r="CE740" i="2"/>
  <c r="CD740" i="2"/>
  <c r="BY740" i="2"/>
  <c r="BZ740" i="2"/>
  <c r="BW740" i="2"/>
  <c r="BU740" i="2"/>
  <c r="BV740" i="2"/>
  <c r="BS740" i="2"/>
  <c r="BR740" i="2"/>
  <c r="BQ740" i="2"/>
  <c r="BT740" i="2"/>
  <c r="BO740" i="2"/>
  <c r="BP740" i="2"/>
  <c r="BN740" i="2"/>
  <c r="BM740" i="2"/>
  <c r="BC740" i="2"/>
  <c r="BD740" i="2"/>
  <c r="BF740" i="2"/>
  <c r="BA740" i="2"/>
  <c r="AZ740" i="2"/>
  <c r="AY740" i="2"/>
  <c r="BB740" i="2"/>
  <c r="AW740" i="2"/>
  <c r="AX740" i="2"/>
  <c r="AV740" i="2"/>
  <c r="AU740" i="2"/>
  <c r="AM740" i="2"/>
  <c r="AN740" i="2"/>
  <c r="AQ740" i="2"/>
  <c r="AK740" i="2"/>
  <c r="AJ740" i="2"/>
  <c r="AI740" i="2"/>
  <c r="AL740" i="2"/>
  <c r="AG740" i="2"/>
  <c r="AH740" i="2"/>
  <c r="AF740" i="2"/>
  <c r="AE740" i="2"/>
  <c r="X740" i="2"/>
  <c r="W740" i="2"/>
  <c r="V740" i="2"/>
  <c r="Y740" i="2"/>
  <c r="T740" i="2"/>
  <c r="U740" i="2"/>
  <c r="S740" i="2"/>
  <c r="N740" i="2"/>
  <c r="A740" i="2"/>
  <c r="DA739" i="2"/>
  <c r="CX739" i="2"/>
  <c r="CW739" i="2"/>
  <c r="CV739" i="2"/>
  <c r="CY739" i="2"/>
  <c r="CT739" i="2"/>
  <c r="CU739" i="2"/>
  <c r="CS739" i="2"/>
  <c r="CR739" i="2"/>
  <c r="CL739" i="2"/>
  <c r="CM739" i="2"/>
  <c r="CJ739" i="2"/>
  <c r="CI739" i="2"/>
  <c r="CH739" i="2"/>
  <c r="CK739" i="2"/>
  <c r="CF739" i="2"/>
  <c r="CG739" i="2"/>
  <c r="CE739" i="2"/>
  <c r="CD739" i="2"/>
  <c r="BY739" i="2"/>
  <c r="BZ739" i="2"/>
  <c r="BW739" i="2"/>
  <c r="BU739" i="2"/>
  <c r="BV739" i="2"/>
  <c r="BS739" i="2"/>
  <c r="BR739" i="2"/>
  <c r="BQ739" i="2"/>
  <c r="BT739" i="2"/>
  <c r="BO739" i="2"/>
  <c r="BP739" i="2"/>
  <c r="BN739" i="2"/>
  <c r="BM739" i="2"/>
  <c r="BC739" i="2"/>
  <c r="BD739" i="2"/>
  <c r="BF739" i="2"/>
  <c r="BA739" i="2"/>
  <c r="AZ739" i="2"/>
  <c r="AY739" i="2"/>
  <c r="BB739" i="2"/>
  <c r="AW739" i="2"/>
  <c r="AX739" i="2"/>
  <c r="AV739" i="2"/>
  <c r="AU739" i="2"/>
  <c r="AM739" i="2"/>
  <c r="AN739" i="2"/>
  <c r="AQ739" i="2"/>
  <c r="AK739" i="2"/>
  <c r="AJ739" i="2"/>
  <c r="AI739" i="2"/>
  <c r="AL739" i="2"/>
  <c r="AG739" i="2"/>
  <c r="AH739" i="2"/>
  <c r="AF739" i="2"/>
  <c r="AE739" i="2"/>
  <c r="X739" i="2"/>
  <c r="W739" i="2"/>
  <c r="V739" i="2"/>
  <c r="Y739" i="2"/>
  <c r="T739" i="2"/>
  <c r="U739" i="2"/>
  <c r="S739" i="2"/>
  <c r="N739" i="2"/>
  <c r="A739" i="2"/>
  <c r="DA738" i="2"/>
  <c r="CX738" i="2"/>
  <c r="CW738" i="2"/>
  <c r="CV738" i="2"/>
  <c r="CY738" i="2"/>
  <c r="CT738" i="2"/>
  <c r="CU738" i="2"/>
  <c r="CS738" i="2"/>
  <c r="CR738" i="2"/>
  <c r="CL738" i="2"/>
  <c r="CM738" i="2"/>
  <c r="CJ738" i="2"/>
  <c r="CI738" i="2"/>
  <c r="CH738" i="2"/>
  <c r="CK738" i="2"/>
  <c r="CF738" i="2"/>
  <c r="CG738" i="2"/>
  <c r="CE738" i="2"/>
  <c r="CD738" i="2"/>
  <c r="BY738" i="2"/>
  <c r="BZ738" i="2"/>
  <c r="BW738" i="2"/>
  <c r="BU738" i="2"/>
  <c r="BV738" i="2"/>
  <c r="BS738" i="2"/>
  <c r="BR738" i="2"/>
  <c r="BQ738" i="2"/>
  <c r="BT738" i="2"/>
  <c r="BO738" i="2"/>
  <c r="BP738" i="2"/>
  <c r="BN738" i="2"/>
  <c r="BM738" i="2"/>
  <c r="BC738" i="2"/>
  <c r="BD738" i="2"/>
  <c r="BF738" i="2"/>
  <c r="AY738" i="2"/>
  <c r="BB738" i="2"/>
  <c r="BA738" i="2"/>
  <c r="AZ738" i="2"/>
  <c r="AW738" i="2"/>
  <c r="AX738" i="2"/>
  <c r="AV738" i="2"/>
  <c r="AU738" i="2"/>
  <c r="AM738" i="2"/>
  <c r="AN738" i="2"/>
  <c r="AQ738" i="2"/>
  <c r="AK738" i="2"/>
  <c r="AJ738" i="2"/>
  <c r="AI738" i="2"/>
  <c r="AL738" i="2"/>
  <c r="AG738" i="2"/>
  <c r="AH738" i="2"/>
  <c r="AF738" i="2"/>
  <c r="AE738" i="2"/>
  <c r="V738" i="2"/>
  <c r="Y738" i="2"/>
  <c r="X738" i="2"/>
  <c r="W738" i="2"/>
  <c r="T738" i="2"/>
  <c r="U738" i="2"/>
  <c r="S738" i="2"/>
  <c r="N738" i="2"/>
  <c r="A738" i="2"/>
  <c r="DA737" i="2"/>
  <c r="CX737" i="2"/>
  <c r="CW737" i="2"/>
  <c r="CV737" i="2"/>
  <c r="CY737" i="2"/>
  <c r="CT737" i="2"/>
  <c r="CU737" i="2"/>
  <c r="CS737" i="2"/>
  <c r="CR737" i="2"/>
  <c r="CL737" i="2"/>
  <c r="CM737" i="2"/>
  <c r="CJ737" i="2"/>
  <c r="CI737" i="2"/>
  <c r="CH737" i="2"/>
  <c r="CK737" i="2"/>
  <c r="CF737" i="2"/>
  <c r="CG737" i="2"/>
  <c r="CE737" i="2"/>
  <c r="CD737" i="2"/>
  <c r="BY737" i="2"/>
  <c r="BZ737" i="2"/>
  <c r="BW737" i="2"/>
  <c r="BU737" i="2"/>
  <c r="BV737" i="2"/>
  <c r="BS737" i="2"/>
  <c r="BR737" i="2"/>
  <c r="BQ737" i="2"/>
  <c r="BT737" i="2"/>
  <c r="BO737" i="2"/>
  <c r="BP737" i="2"/>
  <c r="BN737" i="2"/>
  <c r="BM737" i="2"/>
  <c r="BC737" i="2"/>
  <c r="BD737" i="2"/>
  <c r="BF737" i="2"/>
  <c r="BA737" i="2"/>
  <c r="AZ737" i="2"/>
  <c r="AY737" i="2"/>
  <c r="BB737" i="2"/>
  <c r="AW737" i="2"/>
  <c r="AX737" i="2"/>
  <c r="AV737" i="2"/>
  <c r="AU737" i="2"/>
  <c r="AM737" i="2"/>
  <c r="AN737" i="2"/>
  <c r="AQ737" i="2"/>
  <c r="AK737" i="2"/>
  <c r="AJ737" i="2"/>
  <c r="AI737" i="2"/>
  <c r="AL737" i="2"/>
  <c r="AG737" i="2"/>
  <c r="AH737" i="2"/>
  <c r="AF737" i="2"/>
  <c r="AE737" i="2"/>
  <c r="X737" i="2"/>
  <c r="W737" i="2"/>
  <c r="V737" i="2"/>
  <c r="Y737" i="2"/>
  <c r="T737" i="2"/>
  <c r="U737" i="2"/>
  <c r="S737" i="2"/>
  <c r="N737" i="2"/>
  <c r="A737" i="2"/>
  <c r="DA736" i="2"/>
  <c r="CX736" i="2"/>
  <c r="CW736" i="2"/>
  <c r="CV736" i="2"/>
  <c r="CY736" i="2"/>
  <c r="CT736" i="2"/>
  <c r="CU736" i="2"/>
  <c r="CS736" i="2"/>
  <c r="CR736" i="2"/>
  <c r="CL736" i="2"/>
  <c r="CM736" i="2"/>
  <c r="CJ736" i="2"/>
  <c r="CI736" i="2"/>
  <c r="CH736" i="2"/>
  <c r="CK736" i="2"/>
  <c r="CF736" i="2"/>
  <c r="CG736" i="2"/>
  <c r="CE736" i="2"/>
  <c r="CD736" i="2"/>
  <c r="BY736" i="2"/>
  <c r="BZ736" i="2"/>
  <c r="BW736" i="2"/>
  <c r="BU736" i="2"/>
  <c r="BV736" i="2"/>
  <c r="BS736" i="2"/>
  <c r="BR736" i="2"/>
  <c r="BQ736" i="2"/>
  <c r="BT736" i="2"/>
  <c r="BO736" i="2"/>
  <c r="BP736" i="2"/>
  <c r="BN736" i="2"/>
  <c r="BM736" i="2"/>
  <c r="BC736" i="2"/>
  <c r="BD736" i="2"/>
  <c r="BF736" i="2"/>
  <c r="BA736" i="2"/>
  <c r="AZ736" i="2"/>
  <c r="AY736" i="2"/>
  <c r="BB736" i="2"/>
  <c r="AW736" i="2"/>
  <c r="AX736" i="2"/>
  <c r="AV736" i="2"/>
  <c r="AU736" i="2"/>
  <c r="AM736" i="2"/>
  <c r="AN736" i="2"/>
  <c r="AQ736" i="2"/>
  <c r="AK736" i="2"/>
  <c r="AJ736" i="2"/>
  <c r="AI736" i="2"/>
  <c r="AL736" i="2"/>
  <c r="AG736" i="2"/>
  <c r="AH736" i="2"/>
  <c r="AF736" i="2"/>
  <c r="AE736" i="2"/>
  <c r="X736" i="2"/>
  <c r="W736" i="2"/>
  <c r="V736" i="2"/>
  <c r="Y736" i="2"/>
  <c r="T736" i="2"/>
  <c r="U736" i="2"/>
  <c r="S736" i="2"/>
  <c r="N736" i="2"/>
  <c r="A736" i="2"/>
  <c r="DA735" i="2"/>
  <c r="CX735" i="2"/>
  <c r="CW735" i="2"/>
  <c r="CV735" i="2"/>
  <c r="CY735" i="2"/>
  <c r="CT735" i="2"/>
  <c r="CU735" i="2"/>
  <c r="CS735" i="2"/>
  <c r="CR735" i="2"/>
  <c r="CL735" i="2"/>
  <c r="CM735" i="2"/>
  <c r="CJ735" i="2"/>
  <c r="CI735" i="2"/>
  <c r="CH735" i="2"/>
  <c r="CK735" i="2"/>
  <c r="CF735" i="2"/>
  <c r="CG735" i="2"/>
  <c r="CE735" i="2"/>
  <c r="CD735" i="2"/>
  <c r="BY735" i="2"/>
  <c r="BZ735" i="2"/>
  <c r="BW735" i="2"/>
  <c r="BU735" i="2"/>
  <c r="BV735" i="2"/>
  <c r="BS735" i="2"/>
  <c r="BR735" i="2"/>
  <c r="BQ735" i="2"/>
  <c r="BT735" i="2"/>
  <c r="BO735" i="2"/>
  <c r="BP735" i="2"/>
  <c r="BN735" i="2"/>
  <c r="BM735" i="2"/>
  <c r="BC735" i="2"/>
  <c r="BD735" i="2"/>
  <c r="BF735" i="2"/>
  <c r="BA735" i="2"/>
  <c r="AZ735" i="2"/>
  <c r="AY735" i="2"/>
  <c r="BB735" i="2"/>
  <c r="AW735" i="2"/>
  <c r="AX735" i="2"/>
  <c r="AV735" i="2"/>
  <c r="AU735" i="2"/>
  <c r="AM735" i="2"/>
  <c r="AN735" i="2"/>
  <c r="AQ735" i="2"/>
  <c r="AK735" i="2"/>
  <c r="AJ735" i="2"/>
  <c r="AI735" i="2"/>
  <c r="AL735" i="2"/>
  <c r="AG735" i="2"/>
  <c r="AH735" i="2"/>
  <c r="AF735" i="2"/>
  <c r="AE735" i="2"/>
  <c r="X735" i="2"/>
  <c r="W735" i="2"/>
  <c r="V735" i="2"/>
  <c r="Y735" i="2"/>
  <c r="T735" i="2"/>
  <c r="U735" i="2"/>
  <c r="S735" i="2"/>
  <c r="N735" i="2"/>
  <c r="A735" i="2"/>
  <c r="DA734" i="2"/>
  <c r="CX734" i="2"/>
  <c r="CW734" i="2"/>
  <c r="CV734" i="2"/>
  <c r="CY734" i="2"/>
  <c r="CT734" i="2"/>
  <c r="CU734" i="2"/>
  <c r="CS734" i="2"/>
  <c r="CR734" i="2"/>
  <c r="CL734" i="2"/>
  <c r="CM734" i="2"/>
  <c r="CJ734" i="2"/>
  <c r="CI734" i="2"/>
  <c r="CH734" i="2"/>
  <c r="CK734" i="2"/>
  <c r="CF734" i="2"/>
  <c r="CG734" i="2"/>
  <c r="CE734" i="2"/>
  <c r="CD734" i="2"/>
  <c r="BY734" i="2"/>
  <c r="BZ734" i="2"/>
  <c r="BW734" i="2"/>
  <c r="BU734" i="2"/>
  <c r="BV734" i="2"/>
  <c r="BS734" i="2"/>
  <c r="BR734" i="2"/>
  <c r="BQ734" i="2"/>
  <c r="BT734" i="2"/>
  <c r="BO734" i="2"/>
  <c r="BP734" i="2"/>
  <c r="BN734" i="2"/>
  <c r="BM734" i="2"/>
  <c r="BC734" i="2"/>
  <c r="BD734" i="2"/>
  <c r="BF734" i="2"/>
  <c r="BA734" i="2"/>
  <c r="AZ734" i="2"/>
  <c r="AY734" i="2"/>
  <c r="BB734" i="2"/>
  <c r="AW734" i="2"/>
  <c r="AX734" i="2"/>
  <c r="AV734" i="2"/>
  <c r="AU734" i="2"/>
  <c r="AM734" i="2"/>
  <c r="AN734" i="2"/>
  <c r="AQ734" i="2"/>
  <c r="AK734" i="2"/>
  <c r="AJ734" i="2"/>
  <c r="AI734" i="2"/>
  <c r="AL734" i="2"/>
  <c r="AG734" i="2"/>
  <c r="AH734" i="2"/>
  <c r="AF734" i="2"/>
  <c r="AE734" i="2"/>
  <c r="V734" i="2"/>
  <c r="Y734" i="2"/>
  <c r="X734" i="2"/>
  <c r="W734" i="2"/>
  <c r="T734" i="2"/>
  <c r="U734" i="2"/>
  <c r="S734" i="2"/>
  <c r="N734" i="2"/>
  <c r="A734" i="2"/>
  <c r="DA733" i="2"/>
  <c r="CX733" i="2"/>
  <c r="CW733" i="2"/>
  <c r="CV733" i="2"/>
  <c r="CY733" i="2"/>
  <c r="CT733" i="2"/>
  <c r="CU733" i="2"/>
  <c r="CS733" i="2"/>
  <c r="CR733" i="2"/>
  <c r="CL733" i="2"/>
  <c r="CM733" i="2"/>
  <c r="CJ733" i="2"/>
  <c r="CI733" i="2"/>
  <c r="CH733" i="2"/>
  <c r="CK733" i="2"/>
  <c r="CF733" i="2"/>
  <c r="CG733" i="2"/>
  <c r="CE733" i="2"/>
  <c r="CD733" i="2"/>
  <c r="BY733" i="2"/>
  <c r="BZ733" i="2"/>
  <c r="BW733" i="2"/>
  <c r="BU733" i="2"/>
  <c r="BV733" i="2"/>
  <c r="BQ733" i="2"/>
  <c r="BT733" i="2"/>
  <c r="BS733" i="2"/>
  <c r="BR733" i="2"/>
  <c r="BO733" i="2"/>
  <c r="BP733" i="2"/>
  <c r="BN733" i="2"/>
  <c r="BM733" i="2"/>
  <c r="BC733" i="2"/>
  <c r="BD733" i="2"/>
  <c r="BF733" i="2"/>
  <c r="AY733" i="2"/>
  <c r="BB733" i="2"/>
  <c r="BA733" i="2"/>
  <c r="AZ733" i="2"/>
  <c r="AW733" i="2"/>
  <c r="AX733" i="2"/>
  <c r="AV733" i="2"/>
  <c r="AU733" i="2"/>
  <c r="AM733" i="2"/>
  <c r="AN733" i="2"/>
  <c r="AQ733" i="2"/>
  <c r="AI733" i="2"/>
  <c r="AL733" i="2"/>
  <c r="AK733" i="2"/>
  <c r="AJ733" i="2"/>
  <c r="AG733" i="2"/>
  <c r="AH733" i="2"/>
  <c r="AF733" i="2"/>
  <c r="AE733" i="2"/>
  <c r="V733" i="2"/>
  <c r="Y733" i="2"/>
  <c r="X733" i="2"/>
  <c r="W733" i="2"/>
  <c r="T733" i="2"/>
  <c r="U733" i="2"/>
  <c r="S733" i="2"/>
  <c r="N733" i="2"/>
  <c r="A733" i="2"/>
  <c r="DA732" i="2"/>
  <c r="CX732" i="2"/>
  <c r="CW732" i="2"/>
  <c r="CV732" i="2"/>
  <c r="CY732" i="2"/>
  <c r="CT732" i="2"/>
  <c r="CU732" i="2"/>
  <c r="CS732" i="2"/>
  <c r="CR732" i="2"/>
  <c r="CL732" i="2"/>
  <c r="CM732" i="2"/>
  <c r="CJ732" i="2"/>
  <c r="CI732" i="2"/>
  <c r="CH732" i="2"/>
  <c r="CK732" i="2"/>
  <c r="CF732" i="2"/>
  <c r="CG732" i="2"/>
  <c r="CE732" i="2"/>
  <c r="CD732" i="2"/>
  <c r="BY732" i="2"/>
  <c r="BZ732" i="2"/>
  <c r="BW732" i="2"/>
  <c r="BU732" i="2"/>
  <c r="BV732" i="2"/>
  <c r="BS732" i="2"/>
  <c r="BR732" i="2"/>
  <c r="BQ732" i="2"/>
  <c r="BT732" i="2"/>
  <c r="BO732" i="2"/>
  <c r="BP732" i="2"/>
  <c r="BN732" i="2"/>
  <c r="BM732" i="2"/>
  <c r="BC732" i="2"/>
  <c r="BD732" i="2"/>
  <c r="BF732" i="2"/>
  <c r="BA732" i="2"/>
  <c r="AZ732" i="2"/>
  <c r="AY732" i="2"/>
  <c r="BB732" i="2"/>
  <c r="AW732" i="2"/>
  <c r="AX732" i="2"/>
  <c r="AV732" i="2"/>
  <c r="AU732" i="2"/>
  <c r="AM732" i="2"/>
  <c r="AN732" i="2"/>
  <c r="AQ732" i="2"/>
  <c r="AK732" i="2"/>
  <c r="AJ732" i="2"/>
  <c r="AI732" i="2"/>
  <c r="AL732" i="2"/>
  <c r="AG732" i="2"/>
  <c r="AH732" i="2"/>
  <c r="AF732" i="2"/>
  <c r="AE732" i="2"/>
  <c r="V732" i="2"/>
  <c r="Y732" i="2"/>
  <c r="X732" i="2"/>
  <c r="W732" i="2"/>
  <c r="T732" i="2"/>
  <c r="U732" i="2"/>
  <c r="S732" i="2"/>
  <c r="N732" i="2"/>
  <c r="A732" i="2"/>
  <c r="DA731" i="2"/>
  <c r="CX731" i="2"/>
  <c r="CW731" i="2"/>
  <c r="CV731" i="2"/>
  <c r="CY731" i="2"/>
  <c r="CT731" i="2"/>
  <c r="CU731" i="2"/>
  <c r="CS731" i="2"/>
  <c r="CR731" i="2"/>
  <c r="CL731" i="2"/>
  <c r="CM731" i="2"/>
  <c r="CJ731" i="2"/>
  <c r="CI731" i="2"/>
  <c r="CH731" i="2"/>
  <c r="CK731" i="2"/>
  <c r="CF731" i="2"/>
  <c r="CG731" i="2"/>
  <c r="CE731" i="2"/>
  <c r="CD731" i="2"/>
  <c r="BY731" i="2"/>
  <c r="BZ731" i="2"/>
  <c r="BW731" i="2"/>
  <c r="BU731" i="2"/>
  <c r="BV731" i="2"/>
  <c r="BS731" i="2"/>
  <c r="BR731" i="2"/>
  <c r="BQ731" i="2"/>
  <c r="BT731" i="2"/>
  <c r="BO731" i="2"/>
  <c r="BP731" i="2"/>
  <c r="BN731" i="2"/>
  <c r="BM731" i="2"/>
  <c r="BC731" i="2"/>
  <c r="BD731" i="2"/>
  <c r="BF731" i="2"/>
  <c r="BA731" i="2"/>
  <c r="AZ731" i="2"/>
  <c r="AY731" i="2"/>
  <c r="BB731" i="2"/>
  <c r="AW731" i="2"/>
  <c r="AX731" i="2"/>
  <c r="AV731" i="2"/>
  <c r="AU731" i="2"/>
  <c r="AM731" i="2"/>
  <c r="AN731" i="2"/>
  <c r="AQ731" i="2"/>
  <c r="AK731" i="2"/>
  <c r="AJ731" i="2"/>
  <c r="AI731" i="2"/>
  <c r="AL731" i="2"/>
  <c r="AG731" i="2"/>
  <c r="AH731" i="2"/>
  <c r="AF731" i="2"/>
  <c r="AE731" i="2"/>
  <c r="V731" i="2"/>
  <c r="Y731" i="2"/>
  <c r="X731" i="2"/>
  <c r="W731" i="2"/>
  <c r="T731" i="2"/>
  <c r="U731" i="2"/>
  <c r="S731" i="2"/>
  <c r="N731" i="2"/>
  <c r="A731" i="2"/>
  <c r="DA730" i="2"/>
  <c r="CX730" i="2"/>
  <c r="CW730" i="2"/>
  <c r="CV730" i="2"/>
  <c r="CY730" i="2"/>
  <c r="CT730" i="2"/>
  <c r="CU730" i="2"/>
  <c r="CS730" i="2"/>
  <c r="CR730" i="2"/>
  <c r="CL730" i="2"/>
  <c r="CM730" i="2"/>
  <c r="CJ730" i="2"/>
  <c r="CI730" i="2"/>
  <c r="CH730" i="2"/>
  <c r="CK730" i="2"/>
  <c r="CF730" i="2"/>
  <c r="CG730" i="2"/>
  <c r="CE730" i="2"/>
  <c r="CD730" i="2"/>
  <c r="BY730" i="2"/>
  <c r="BZ730" i="2"/>
  <c r="BW730" i="2"/>
  <c r="BU730" i="2"/>
  <c r="BV730" i="2"/>
  <c r="BS730" i="2"/>
  <c r="BR730" i="2"/>
  <c r="BQ730" i="2"/>
  <c r="BT730" i="2"/>
  <c r="BO730" i="2"/>
  <c r="BP730" i="2"/>
  <c r="BN730" i="2"/>
  <c r="BM730" i="2"/>
  <c r="BC730" i="2"/>
  <c r="BD730" i="2"/>
  <c r="BF730" i="2"/>
  <c r="BA730" i="2"/>
  <c r="AZ730" i="2"/>
  <c r="AY730" i="2"/>
  <c r="BB730" i="2"/>
  <c r="AW730" i="2"/>
  <c r="AX730" i="2"/>
  <c r="AV730" i="2"/>
  <c r="AU730" i="2"/>
  <c r="AM730" i="2"/>
  <c r="AN730" i="2"/>
  <c r="AQ730" i="2"/>
  <c r="AK730" i="2"/>
  <c r="AJ730" i="2"/>
  <c r="AI730" i="2"/>
  <c r="AL730" i="2"/>
  <c r="AG730" i="2"/>
  <c r="AH730" i="2"/>
  <c r="AF730" i="2"/>
  <c r="AE730" i="2"/>
  <c r="X730" i="2"/>
  <c r="W730" i="2"/>
  <c r="V730" i="2"/>
  <c r="Y730" i="2"/>
  <c r="T730" i="2"/>
  <c r="U730" i="2"/>
  <c r="S730" i="2"/>
  <c r="N730" i="2"/>
  <c r="A730" i="2"/>
  <c r="DA729" i="2"/>
  <c r="CX729" i="2"/>
  <c r="CW729" i="2"/>
  <c r="CV729" i="2"/>
  <c r="CY729" i="2"/>
  <c r="CT729" i="2"/>
  <c r="CU729" i="2"/>
  <c r="CS729" i="2"/>
  <c r="CR729" i="2"/>
  <c r="CL729" i="2"/>
  <c r="CM729" i="2"/>
  <c r="CJ729" i="2"/>
  <c r="CI729" i="2"/>
  <c r="CH729" i="2"/>
  <c r="CK729" i="2"/>
  <c r="CF729" i="2"/>
  <c r="CG729" i="2"/>
  <c r="CE729" i="2"/>
  <c r="CD729" i="2"/>
  <c r="BY729" i="2"/>
  <c r="BZ729" i="2"/>
  <c r="BW729" i="2"/>
  <c r="BU729" i="2"/>
  <c r="BV729" i="2"/>
  <c r="BS729" i="2"/>
  <c r="BR729" i="2"/>
  <c r="BQ729" i="2"/>
  <c r="BT729" i="2"/>
  <c r="BO729" i="2"/>
  <c r="BP729" i="2"/>
  <c r="BN729" i="2"/>
  <c r="BM729" i="2"/>
  <c r="BC729" i="2"/>
  <c r="BD729" i="2"/>
  <c r="BF729" i="2"/>
  <c r="AY729" i="2"/>
  <c r="BB729" i="2"/>
  <c r="BA729" i="2"/>
  <c r="AZ729" i="2"/>
  <c r="AW729" i="2"/>
  <c r="AX729" i="2"/>
  <c r="AV729" i="2"/>
  <c r="AU729" i="2"/>
  <c r="AM729" i="2"/>
  <c r="AN729" i="2"/>
  <c r="AQ729" i="2"/>
  <c r="AK729" i="2"/>
  <c r="AJ729" i="2"/>
  <c r="AI729" i="2"/>
  <c r="AL729" i="2"/>
  <c r="AG729" i="2"/>
  <c r="AH729" i="2"/>
  <c r="AF729" i="2"/>
  <c r="AE729" i="2"/>
  <c r="X729" i="2"/>
  <c r="W729" i="2"/>
  <c r="V729" i="2"/>
  <c r="Y729" i="2"/>
  <c r="T729" i="2"/>
  <c r="U729" i="2"/>
  <c r="S729" i="2"/>
  <c r="N729" i="2"/>
  <c r="A729" i="2"/>
  <c r="DA728" i="2"/>
  <c r="CX728" i="2"/>
  <c r="CW728" i="2"/>
  <c r="CV728" i="2"/>
  <c r="CY728" i="2"/>
  <c r="CT728" i="2"/>
  <c r="CU728" i="2"/>
  <c r="CS728" i="2"/>
  <c r="CR728" i="2"/>
  <c r="CL728" i="2"/>
  <c r="CM728" i="2"/>
  <c r="CJ728" i="2"/>
  <c r="CI728" i="2"/>
  <c r="CH728" i="2"/>
  <c r="CK728" i="2"/>
  <c r="CF728" i="2"/>
  <c r="CG728" i="2"/>
  <c r="CE728" i="2"/>
  <c r="CD728" i="2"/>
  <c r="BY728" i="2"/>
  <c r="BZ728" i="2"/>
  <c r="BW728" i="2"/>
  <c r="BU728" i="2"/>
  <c r="BV728" i="2"/>
  <c r="BS728" i="2"/>
  <c r="BR728" i="2"/>
  <c r="BQ728" i="2"/>
  <c r="BT728" i="2"/>
  <c r="BO728" i="2"/>
  <c r="BP728" i="2"/>
  <c r="BN728" i="2"/>
  <c r="BM728" i="2"/>
  <c r="BC728" i="2"/>
  <c r="BD728" i="2"/>
  <c r="BF728" i="2"/>
  <c r="AY728" i="2"/>
  <c r="BB728" i="2"/>
  <c r="BA728" i="2"/>
  <c r="AZ728" i="2"/>
  <c r="AW728" i="2"/>
  <c r="AX728" i="2"/>
  <c r="AV728" i="2"/>
  <c r="AU728" i="2"/>
  <c r="AM728" i="2"/>
  <c r="AN728" i="2"/>
  <c r="AQ728" i="2"/>
  <c r="AK728" i="2"/>
  <c r="AJ728" i="2"/>
  <c r="AI728" i="2"/>
  <c r="AL728" i="2"/>
  <c r="AG728" i="2"/>
  <c r="AH728" i="2"/>
  <c r="AF728" i="2"/>
  <c r="AE728" i="2"/>
  <c r="X728" i="2"/>
  <c r="W728" i="2"/>
  <c r="V728" i="2"/>
  <c r="Y728" i="2"/>
  <c r="T728" i="2"/>
  <c r="U728" i="2"/>
  <c r="S728" i="2"/>
  <c r="N728" i="2"/>
  <c r="A728" i="2"/>
  <c r="DA727" i="2"/>
  <c r="CX727" i="2"/>
  <c r="CW727" i="2"/>
  <c r="CV727" i="2"/>
  <c r="CY727" i="2"/>
  <c r="CT727" i="2"/>
  <c r="CU727" i="2"/>
  <c r="CS727" i="2"/>
  <c r="CR727" i="2"/>
  <c r="CL727" i="2"/>
  <c r="CM727" i="2"/>
  <c r="CJ727" i="2"/>
  <c r="CI727" i="2"/>
  <c r="CH727" i="2"/>
  <c r="CK727" i="2"/>
  <c r="CF727" i="2"/>
  <c r="CG727" i="2"/>
  <c r="CE727" i="2"/>
  <c r="CD727" i="2"/>
  <c r="BY727" i="2"/>
  <c r="BZ727" i="2"/>
  <c r="BW727" i="2"/>
  <c r="BU727" i="2"/>
  <c r="BV727" i="2"/>
  <c r="BS727" i="2"/>
  <c r="BR727" i="2"/>
  <c r="BQ727" i="2"/>
  <c r="BT727" i="2"/>
  <c r="BO727" i="2"/>
  <c r="BP727" i="2"/>
  <c r="BN727" i="2"/>
  <c r="BM727" i="2"/>
  <c r="BC727" i="2"/>
  <c r="BD727" i="2"/>
  <c r="BF727" i="2"/>
  <c r="BA727" i="2"/>
  <c r="AZ727" i="2"/>
  <c r="AY727" i="2"/>
  <c r="BB727" i="2"/>
  <c r="AW727" i="2"/>
  <c r="AX727" i="2"/>
  <c r="AV727" i="2"/>
  <c r="AU727" i="2"/>
  <c r="AM727" i="2"/>
  <c r="AN727" i="2"/>
  <c r="AQ727" i="2"/>
  <c r="AK727" i="2"/>
  <c r="AJ727" i="2"/>
  <c r="AI727" i="2"/>
  <c r="AL727" i="2"/>
  <c r="AG727" i="2"/>
  <c r="AH727" i="2"/>
  <c r="AF727" i="2"/>
  <c r="AE727" i="2"/>
  <c r="X727" i="2"/>
  <c r="W727" i="2"/>
  <c r="V727" i="2"/>
  <c r="Y727" i="2"/>
  <c r="T727" i="2"/>
  <c r="U727" i="2"/>
  <c r="S727" i="2"/>
  <c r="N727" i="2"/>
  <c r="A727" i="2"/>
  <c r="DA726" i="2"/>
  <c r="CX726" i="2"/>
  <c r="CW726" i="2"/>
  <c r="CV726" i="2"/>
  <c r="CY726" i="2"/>
  <c r="CT726" i="2"/>
  <c r="CU726" i="2"/>
  <c r="CS726" i="2"/>
  <c r="CR726" i="2"/>
  <c r="CL726" i="2"/>
  <c r="CM726" i="2"/>
  <c r="CJ726" i="2"/>
  <c r="CI726" i="2"/>
  <c r="CH726" i="2"/>
  <c r="CK726" i="2"/>
  <c r="CF726" i="2"/>
  <c r="CG726" i="2"/>
  <c r="CE726" i="2"/>
  <c r="CD726" i="2"/>
  <c r="BY726" i="2"/>
  <c r="BZ726" i="2"/>
  <c r="BW726" i="2"/>
  <c r="BU726" i="2"/>
  <c r="BV726" i="2"/>
  <c r="BS726" i="2"/>
  <c r="BR726" i="2"/>
  <c r="BQ726" i="2"/>
  <c r="BT726" i="2"/>
  <c r="BO726" i="2"/>
  <c r="BP726" i="2"/>
  <c r="BN726" i="2"/>
  <c r="BM726" i="2"/>
  <c r="BC726" i="2"/>
  <c r="BD726" i="2"/>
  <c r="BF726" i="2"/>
  <c r="BA726" i="2"/>
  <c r="AZ726" i="2"/>
  <c r="AY726" i="2"/>
  <c r="BB726" i="2"/>
  <c r="AW726" i="2"/>
  <c r="AX726" i="2"/>
  <c r="AV726" i="2"/>
  <c r="AU726" i="2"/>
  <c r="AM726" i="2"/>
  <c r="AN726" i="2"/>
  <c r="AQ726" i="2"/>
  <c r="AK726" i="2"/>
  <c r="AJ726" i="2"/>
  <c r="AI726" i="2"/>
  <c r="AL726" i="2"/>
  <c r="AG726" i="2"/>
  <c r="AH726" i="2"/>
  <c r="AF726" i="2"/>
  <c r="AE726" i="2"/>
  <c r="X726" i="2"/>
  <c r="W726" i="2"/>
  <c r="V726" i="2"/>
  <c r="Y726" i="2"/>
  <c r="T726" i="2"/>
  <c r="U726" i="2"/>
  <c r="S726" i="2"/>
  <c r="N726" i="2"/>
  <c r="A726" i="2"/>
  <c r="DA725" i="2"/>
  <c r="CX725" i="2"/>
  <c r="CW725" i="2"/>
  <c r="CV725" i="2"/>
  <c r="CY725" i="2"/>
  <c r="CT725" i="2"/>
  <c r="CU725" i="2"/>
  <c r="CS725" i="2"/>
  <c r="CR725" i="2"/>
  <c r="CL725" i="2"/>
  <c r="CM725" i="2"/>
  <c r="CJ725" i="2"/>
  <c r="CI725" i="2"/>
  <c r="CH725" i="2"/>
  <c r="CK725" i="2"/>
  <c r="CF725" i="2"/>
  <c r="CG725" i="2"/>
  <c r="CE725" i="2"/>
  <c r="CD725" i="2"/>
  <c r="BY725" i="2"/>
  <c r="BZ725" i="2"/>
  <c r="BW725" i="2"/>
  <c r="BU725" i="2"/>
  <c r="BV725" i="2"/>
  <c r="BS725" i="2"/>
  <c r="BR725" i="2"/>
  <c r="BQ725" i="2"/>
  <c r="BT725" i="2"/>
  <c r="BO725" i="2"/>
  <c r="BP725" i="2"/>
  <c r="BN725" i="2"/>
  <c r="BM725" i="2"/>
  <c r="BC725" i="2"/>
  <c r="BD725" i="2"/>
  <c r="BF725" i="2"/>
  <c r="BA725" i="2"/>
  <c r="AZ725" i="2"/>
  <c r="AY725" i="2"/>
  <c r="BB725" i="2"/>
  <c r="AW725" i="2"/>
  <c r="AX725" i="2"/>
  <c r="AV725" i="2"/>
  <c r="AU725" i="2"/>
  <c r="AM725" i="2"/>
  <c r="AN725" i="2"/>
  <c r="AQ725" i="2"/>
  <c r="AK725" i="2"/>
  <c r="AJ725" i="2"/>
  <c r="AI725" i="2"/>
  <c r="AL725" i="2"/>
  <c r="AG725" i="2"/>
  <c r="AH725" i="2"/>
  <c r="AF725" i="2"/>
  <c r="AE725" i="2"/>
  <c r="X725" i="2"/>
  <c r="W725" i="2"/>
  <c r="V725" i="2"/>
  <c r="Y725" i="2"/>
  <c r="T725" i="2"/>
  <c r="U725" i="2"/>
  <c r="S725" i="2"/>
  <c r="N725" i="2"/>
  <c r="A725" i="2"/>
  <c r="DA724" i="2"/>
  <c r="CX724" i="2"/>
  <c r="CW724" i="2"/>
  <c r="CV724" i="2"/>
  <c r="CY724" i="2"/>
  <c r="CT724" i="2"/>
  <c r="CU724" i="2"/>
  <c r="CS724" i="2"/>
  <c r="CR724" i="2"/>
  <c r="CL724" i="2"/>
  <c r="CM724" i="2"/>
  <c r="CJ724" i="2"/>
  <c r="CI724" i="2"/>
  <c r="CH724" i="2"/>
  <c r="CK724" i="2"/>
  <c r="CF724" i="2"/>
  <c r="CG724" i="2"/>
  <c r="CE724" i="2"/>
  <c r="CD724" i="2"/>
  <c r="BY724" i="2"/>
  <c r="BZ724" i="2"/>
  <c r="BW724" i="2"/>
  <c r="BU724" i="2"/>
  <c r="BV724" i="2"/>
  <c r="BS724" i="2"/>
  <c r="BR724" i="2"/>
  <c r="BQ724" i="2"/>
  <c r="BT724" i="2"/>
  <c r="BO724" i="2"/>
  <c r="BP724" i="2"/>
  <c r="BN724" i="2"/>
  <c r="BM724" i="2"/>
  <c r="BC724" i="2"/>
  <c r="BD724" i="2"/>
  <c r="BF724" i="2"/>
  <c r="AY724" i="2"/>
  <c r="BB724" i="2"/>
  <c r="BA724" i="2"/>
  <c r="AZ724" i="2"/>
  <c r="AW724" i="2"/>
  <c r="AX724" i="2"/>
  <c r="AV724" i="2"/>
  <c r="AU724" i="2"/>
  <c r="AM724" i="2"/>
  <c r="AN724" i="2"/>
  <c r="AQ724" i="2"/>
  <c r="AK724" i="2"/>
  <c r="AJ724" i="2"/>
  <c r="AI724" i="2"/>
  <c r="AL724" i="2"/>
  <c r="AG724" i="2"/>
  <c r="AH724" i="2"/>
  <c r="AF724" i="2"/>
  <c r="AE724" i="2"/>
  <c r="X724" i="2"/>
  <c r="W724" i="2"/>
  <c r="V724" i="2"/>
  <c r="Y724" i="2"/>
  <c r="T724" i="2"/>
  <c r="U724" i="2"/>
  <c r="S724" i="2"/>
  <c r="N724" i="2"/>
  <c r="A724" i="2"/>
  <c r="DA723" i="2"/>
  <c r="CX723" i="2"/>
  <c r="CW723" i="2"/>
  <c r="CV723" i="2"/>
  <c r="CY723" i="2"/>
  <c r="CT723" i="2"/>
  <c r="CU723" i="2"/>
  <c r="CS723" i="2"/>
  <c r="CR723" i="2"/>
  <c r="CL723" i="2"/>
  <c r="CM723" i="2"/>
  <c r="CJ723" i="2"/>
  <c r="CI723" i="2"/>
  <c r="CH723" i="2"/>
  <c r="CK723" i="2"/>
  <c r="CF723" i="2"/>
  <c r="CG723" i="2"/>
  <c r="CE723" i="2"/>
  <c r="CD723" i="2"/>
  <c r="BY723" i="2"/>
  <c r="BZ723" i="2"/>
  <c r="BW723" i="2"/>
  <c r="BU723" i="2"/>
  <c r="BV723" i="2"/>
  <c r="BQ723" i="2"/>
  <c r="BT723" i="2"/>
  <c r="BS723" i="2"/>
  <c r="BR723" i="2"/>
  <c r="BO723" i="2"/>
  <c r="BP723" i="2"/>
  <c r="BN723" i="2"/>
  <c r="BM723" i="2"/>
  <c r="BC723" i="2"/>
  <c r="BD723" i="2"/>
  <c r="BF723" i="2"/>
  <c r="BA723" i="2"/>
  <c r="AZ723" i="2"/>
  <c r="AY723" i="2"/>
  <c r="BB723" i="2"/>
  <c r="AW723" i="2"/>
  <c r="AX723" i="2"/>
  <c r="AV723" i="2"/>
  <c r="AU723" i="2"/>
  <c r="AM723" i="2"/>
  <c r="AN723" i="2"/>
  <c r="AQ723" i="2"/>
  <c r="AK723" i="2"/>
  <c r="AJ723" i="2"/>
  <c r="AI723" i="2"/>
  <c r="AL723" i="2"/>
  <c r="AG723" i="2"/>
  <c r="AH723" i="2"/>
  <c r="AF723" i="2"/>
  <c r="AE723" i="2"/>
  <c r="X723" i="2"/>
  <c r="W723" i="2"/>
  <c r="V723" i="2"/>
  <c r="Y723" i="2"/>
  <c r="T723" i="2"/>
  <c r="U723" i="2"/>
  <c r="S723" i="2"/>
  <c r="N723" i="2"/>
  <c r="A723" i="2"/>
  <c r="DA722" i="2"/>
  <c r="CX722" i="2"/>
  <c r="CW722" i="2"/>
  <c r="CV722" i="2"/>
  <c r="CY722" i="2"/>
  <c r="CT722" i="2"/>
  <c r="CU722" i="2"/>
  <c r="CS722" i="2"/>
  <c r="CR722" i="2"/>
  <c r="CL722" i="2"/>
  <c r="CM722" i="2"/>
  <c r="CJ722" i="2"/>
  <c r="CI722" i="2"/>
  <c r="CH722" i="2"/>
  <c r="CK722" i="2"/>
  <c r="CF722" i="2"/>
  <c r="CG722" i="2"/>
  <c r="CE722" i="2"/>
  <c r="CD722" i="2"/>
  <c r="BY722" i="2"/>
  <c r="BZ722" i="2"/>
  <c r="BW722" i="2"/>
  <c r="BU722" i="2"/>
  <c r="BV722" i="2"/>
  <c r="BS722" i="2"/>
  <c r="BR722" i="2"/>
  <c r="BQ722" i="2"/>
  <c r="BT722" i="2"/>
  <c r="BO722" i="2"/>
  <c r="BP722" i="2"/>
  <c r="BN722" i="2"/>
  <c r="BM722" i="2"/>
  <c r="BC722" i="2"/>
  <c r="BD722" i="2"/>
  <c r="BF722" i="2"/>
  <c r="AY722" i="2"/>
  <c r="BB722" i="2"/>
  <c r="BA722" i="2"/>
  <c r="AZ722" i="2"/>
  <c r="AW722" i="2"/>
  <c r="AX722" i="2"/>
  <c r="AV722" i="2"/>
  <c r="AU722" i="2"/>
  <c r="AM722" i="2"/>
  <c r="AN722" i="2"/>
  <c r="AQ722" i="2"/>
  <c r="AK722" i="2"/>
  <c r="AJ722" i="2"/>
  <c r="AI722" i="2"/>
  <c r="AL722" i="2"/>
  <c r="AG722" i="2"/>
  <c r="AH722" i="2"/>
  <c r="AF722" i="2"/>
  <c r="AE722" i="2"/>
  <c r="X722" i="2"/>
  <c r="W722" i="2"/>
  <c r="V722" i="2"/>
  <c r="Y722" i="2"/>
  <c r="T722" i="2"/>
  <c r="U722" i="2"/>
  <c r="S722" i="2"/>
  <c r="N722" i="2"/>
  <c r="A722" i="2"/>
  <c r="DA721" i="2"/>
  <c r="CX721" i="2"/>
  <c r="CW721" i="2"/>
  <c r="CV721" i="2"/>
  <c r="CY721" i="2"/>
  <c r="CT721" i="2"/>
  <c r="CU721" i="2"/>
  <c r="CS721" i="2"/>
  <c r="CR721" i="2"/>
  <c r="CL721" i="2"/>
  <c r="CM721" i="2"/>
  <c r="CJ721" i="2"/>
  <c r="CI721" i="2"/>
  <c r="CH721" i="2"/>
  <c r="CK721" i="2"/>
  <c r="CF721" i="2"/>
  <c r="CG721" i="2"/>
  <c r="CE721" i="2"/>
  <c r="CD721" i="2"/>
  <c r="BY721" i="2"/>
  <c r="BZ721" i="2"/>
  <c r="BW721" i="2"/>
  <c r="BU721" i="2"/>
  <c r="BV721" i="2"/>
  <c r="BQ721" i="2"/>
  <c r="BT721" i="2"/>
  <c r="BS721" i="2"/>
  <c r="BR721" i="2"/>
  <c r="BO721" i="2"/>
  <c r="BP721" i="2"/>
  <c r="BN721" i="2"/>
  <c r="BM721" i="2"/>
  <c r="BC721" i="2"/>
  <c r="BD721" i="2"/>
  <c r="BF721" i="2"/>
  <c r="BA721" i="2"/>
  <c r="AZ721" i="2"/>
  <c r="AY721" i="2"/>
  <c r="BB721" i="2"/>
  <c r="AW721" i="2"/>
  <c r="AX721" i="2"/>
  <c r="AV721" i="2"/>
  <c r="AU721" i="2"/>
  <c r="AM721" i="2"/>
  <c r="AN721" i="2"/>
  <c r="AQ721" i="2"/>
  <c r="AK721" i="2"/>
  <c r="AJ721" i="2"/>
  <c r="AI721" i="2"/>
  <c r="AL721" i="2"/>
  <c r="AG721" i="2"/>
  <c r="AH721" i="2"/>
  <c r="AF721" i="2"/>
  <c r="AE721" i="2"/>
  <c r="V721" i="2"/>
  <c r="Y721" i="2"/>
  <c r="X721" i="2"/>
  <c r="W721" i="2"/>
  <c r="T721" i="2"/>
  <c r="U721" i="2"/>
  <c r="S721" i="2"/>
  <c r="N721" i="2"/>
  <c r="A721" i="2"/>
  <c r="DA720" i="2"/>
  <c r="CX720" i="2"/>
  <c r="CW720" i="2"/>
  <c r="CV720" i="2"/>
  <c r="CY720" i="2"/>
  <c r="CT720" i="2"/>
  <c r="CU720" i="2"/>
  <c r="CS720" i="2"/>
  <c r="CR720" i="2"/>
  <c r="CL720" i="2"/>
  <c r="CM720" i="2"/>
  <c r="CJ720" i="2"/>
  <c r="CI720" i="2"/>
  <c r="CH720" i="2"/>
  <c r="CK720" i="2"/>
  <c r="CF720" i="2"/>
  <c r="CG720" i="2"/>
  <c r="CE720" i="2"/>
  <c r="CD720" i="2"/>
  <c r="BY720" i="2"/>
  <c r="BZ720" i="2"/>
  <c r="BW720" i="2"/>
  <c r="BU720" i="2"/>
  <c r="BV720" i="2"/>
  <c r="BS720" i="2"/>
  <c r="BR720" i="2"/>
  <c r="BQ720" i="2"/>
  <c r="BT720" i="2"/>
  <c r="BO720" i="2"/>
  <c r="BP720" i="2"/>
  <c r="BN720" i="2"/>
  <c r="BM720" i="2"/>
  <c r="BC720" i="2"/>
  <c r="BD720" i="2"/>
  <c r="BF720" i="2"/>
  <c r="BA720" i="2"/>
  <c r="AZ720" i="2"/>
  <c r="AY720" i="2"/>
  <c r="BB720" i="2"/>
  <c r="AW720" i="2"/>
  <c r="AX720" i="2"/>
  <c r="AV720" i="2"/>
  <c r="AU720" i="2"/>
  <c r="AM720" i="2"/>
  <c r="AN720" i="2"/>
  <c r="AQ720" i="2"/>
  <c r="AK720" i="2"/>
  <c r="AJ720" i="2"/>
  <c r="AI720" i="2"/>
  <c r="AL720" i="2"/>
  <c r="AG720" i="2"/>
  <c r="AH720" i="2"/>
  <c r="AF720" i="2"/>
  <c r="AE720" i="2"/>
  <c r="X720" i="2"/>
  <c r="W720" i="2"/>
  <c r="V720" i="2"/>
  <c r="Y720" i="2"/>
  <c r="T720" i="2"/>
  <c r="U720" i="2"/>
  <c r="S720" i="2"/>
  <c r="N720" i="2"/>
  <c r="A720" i="2"/>
  <c r="DA719" i="2"/>
  <c r="CX719" i="2"/>
  <c r="CW719" i="2"/>
  <c r="CV719" i="2"/>
  <c r="CY719" i="2"/>
  <c r="CT719" i="2"/>
  <c r="CU719" i="2"/>
  <c r="CS719" i="2"/>
  <c r="CR719" i="2"/>
  <c r="CL719" i="2"/>
  <c r="CM719" i="2"/>
  <c r="CJ719" i="2"/>
  <c r="CI719" i="2"/>
  <c r="CH719" i="2"/>
  <c r="CK719" i="2"/>
  <c r="CF719" i="2"/>
  <c r="CG719" i="2"/>
  <c r="CE719" i="2"/>
  <c r="CD719" i="2"/>
  <c r="BY719" i="2"/>
  <c r="BZ719" i="2"/>
  <c r="BW719" i="2"/>
  <c r="BU719" i="2"/>
  <c r="BV719" i="2"/>
  <c r="BS719" i="2"/>
  <c r="BR719" i="2"/>
  <c r="BQ719" i="2"/>
  <c r="BT719" i="2"/>
  <c r="BO719" i="2"/>
  <c r="BP719" i="2"/>
  <c r="BN719" i="2"/>
  <c r="BM719" i="2"/>
  <c r="BC719" i="2"/>
  <c r="BD719" i="2"/>
  <c r="BF719" i="2"/>
  <c r="BA719" i="2"/>
  <c r="AZ719" i="2"/>
  <c r="AY719" i="2"/>
  <c r="BB719" i="2"/>
  <c r="AW719" i="2"/>
  <c r="AX719" i="2"/>
  <c r="AV719" i="2"/>
  <c r="AU719" i="2"/>
  <c r="AM719" i="2"/>
  <c r="AN719" i="2"/>
  <c r="AQ719" i="2"/>
  <c r="AK719" i="2"/>
  <c r="AJ719" i="2"/>
  <c r="AI719" i="2"/>
  <c r="AL719" i="2"/>
  <c r="AG719" i="2"/>
  <c r="AH719" i="2"/>
  <c r="AF719" i="2"/>
  <c r="AE719" i="2"/>
  <c r="V719" i="2"/>
  <c r="Y719" i="2"/>
  <c r="X719" i="2"/>
  <c r="W719" i="2"/>
  <c r="T719" i="2"/>
  <c r="U719" i="2"/>
  <c r="S719" i="2"/>
  <c r="N719" i="2"/>
  <c r="A719" i="2"/>
  <c r="DA718" i="2"/>
  <c r="CX718" i="2"/>
  <c r="CW718" i="2"/>
  <c r="CV718" i="2"/>
  <c r="CY718" i="2"/>
  <c r="CT718" i="2"/>
  <c r="CU718" i="2"/>
  <c r="CS718" i="2"/>
  <c r="CR718" i="2"/>
  <c r="CL718" i="2"/>
  <c r="CM718" i="2"/>
  <c r="CJ718" i="2"/>
  <c r="CI718" i="2"/>
  <c r="CH718" i="2"/>
  <c r="CK718" i="2"/>
  <c r="CF718" i="2"/>
  <c r="CG718" i="2"/>
  <c r="CE718" i="2"/>
  <c r="CD718" i="2"/>
  <c r="BY718" i="2"/>
  <c r="BZ718" i="2"/>
  <c r="BW718" i="2"/>
  <c r="BU718" i="2"/>
  <c r="BV718" i="2"/>
  <c r="BS718" i="2"/>
  <c r="BR718" i="2"/>
  <c r="BQ718" i="2"/>
  <c r="BT718" i="2"/>
  <c r="BO718" i="2"/>
  <c r="BP718" i="2"/>
  <c r="BN718" i="2"/>
  <c r="BM718" i="2"/>
  <c r="BC718" i="2"/>
  <c r="BD718" i="2"/>
  <c r="BF718" i="2"/>
  <c r="BA718" i="2"/>
  <c r="AZ718" i="2"/>
  <c r="AY718" i="2"/>
  <c r="BB718" i="2"/>
  <c r="AW718" i="2"/>
  <c r="AX718" i="2"/>
  <c r="AV718" i="2"/>
  <c r="AU718" i="2"/>
  <c r="AM718" i="2"/>
  <c r="AN718" i="2"/>
  <c r="AQ718" i="2"/>
  <c r="AK718" i="2"/>
  <c r="AJ718" i="2"/>
  <c r="AI718" i="2"/>
  <c r="AL718" i="2"/>
  <c r="AG718" i="2"/>
  <c r="AH718" i="2"/>
  <c r="AF718" i="2"/>
  <c r="AE718" i="2"/>
  <c r="X718" i="2"/>
  <c r="W718" i="2"/>
  <c r="V718" i="2"/>
  <c r="Y718" i="2"/>
  <c r="T718" i="2"/>
  <c r="U718" i="2"/>
  <c r="S718" i="2"/>
  <c r="N718" i="2"/>
  <c r="A718" i="2"/>
  <c r="DA717" i="2"/>
  <c r="CX717" i="2"/>
  <c r="CW717" i="2"/>
  <c r="CV717" i="2"/>
  <c r="CY717" i="2"/>
  <c r="CT717" i="2"/>
  <c r="CU717" i="2"/>
  <c r="CS717" i="2"/>
  <c r="CR717" i="2"/>
  <c r="CL717" i="2"/>
  <c r="CM717" i="2"/>
  <c r="CJ717" i="2"/>
  <c r="CI717" i="2"/>
  <c r="CH717" i="2"/>
  <c r="CK717" i="2"/>
  <c r="CF717" i="2"/>
  <c r="CG717" i="2"/>
  <c r="CE717" i="2"/>
  <c r="CD717" i="2"/>
  <c r="BY717" i="2"/>
  <c r="BZ717" i="2"/>
  <c r="BW717" i="2"/>
  <c r="BU717" i="2"/>
  <c r="BV717" i="2"/>
  <c r="BS717" i="2"/>
  <c r="BR717" i="2"/>
  <c r="BQ717" i="2"/>
  <c r="BT717" i="2"/>
  <c r="BO717" i="2"/>
  <c r="BP717" i="2"/>
  <c r="BN717" i="2"/>
  <c r="BM717" i="2"/>
  <c r="BC717" i="2"/>
  <c r="BD717" i="2"/>
  <c r="BF717" i="2"/>
  <c r="BA717" i="2"/>
  <c r="AZ717" i="2"/>
  <c r="AY717" i="2"/>
  <c r="BB717" i="2"/>
  <c r="AW717" i="2"/>
  <c r="AX717" i="2"/>
  <c r="AV717" i="2"/>
  <c r="AU717" i="2"/>
  <c r="AM717" i="2"/>
  <c r="AN717" i="2"/>
  <c r="AQ717" i="2"/>
  <c r="AK717" i="2"/>
  <c r="AJ717" i="2"/>
  <c r="AI717" i="2"/>
  <c r="AL717" i="2"/>
  <c r="AG717" i="2"/>
  <c r="AH717" i="2"/>
  <c r="AF717" i="2"/>
  <c r="AE717" i="2"/>
  <c r="X717" i="2"/>
  <c r="W717" i="2"/>
  <c r="V717" i="2"/>
  <c r="Y717" i="2"/>
  <c r="T717" i="2"/>
  <c r="U717" i="2"/>
  <c r="S717" i="2"/>
  <c r="N717" i="2"/>
  <c r="A717" i="2"/>
  <c r="DA716" i="2"/>
  <c r="CX716" i="2"/>
  <c r="CW716" i="2"/>
  <c r="CV716" i="2"/>
  <c r="CY716" i="2"/>
  <c r="CT716" i="2"/>
  <c r="CU716" i="2"/>
  <c r="CS716" i="2"/>
  <c r="CR716" i="2"/>
  <c r="CL716" i="2"/>
  <c r="CM716" i="2"/>
  <c r="CJ716" i="2"/>
  <c r="CI716" i="2"/>
  <c r="CH716" i="2"/>
  <c r="CK716" i="2"/>
  <c r="CF716" i="2"/>
  <c r="CG716" i="2"/>
  <c r="CE716" i="2"/>
  <c r="CD716" i="2"/>
  <c r="BY716" i="2"/>
  <c r="BZ716" i="2"/>
  <c r="BW716" i="2"/>
  <c r="BU716" i="2"/>
  <c r="BV716" i="2"/>
  <c r="BS716" i="2"/>
  <c r="BR716" i="2"/>
  <c r="BQ716" i="2"/>
  <c r="BT716" i="2"/>
  <c r="BO716" i="2"/>
  <c r="BP716" i="2"/>
  <c r="BN716" i="2"/>
  <c r="BM716" i="2"/>
  <c r="BC716" i="2"/>
  <c r="BD716" i="2"/>
  <c r="BF716" i="2"/>
  <c r="BA716" i="2"/>
  <c r="AZ716" i="2"/>
  <c r="AY716" i="2"/>
  <c r="BB716" i="2"/>
  <c r="AW716" i="2"/>
  <c r="AX716" i="2"/>
  <c r="AV716" i="2"/>
  <c r="AU716" i="2"/>
  <c r="AM716" i="2"/>
  <c r="AN716" i="2"/>
  <c r="AQ716" i="2"/>
  <c r="AK716" i="2"/>
  <c r="AJ716" i="2"/>
  <c r="AI716" i="2"/>
  <c r="AL716" i="2"/>
  <c r="AG716" i="2"/>
  <c r="AH716" i="2"/>
  <c r="AF716" i="2"/>
  <c r="AE716" i="2"/>
  <c r="X716" i="2"/>
  <c r="W716" i="2"/>
  <c r="V716" i="2"/>
  <c r="Y716" i="2"/>
  <c r="T716" i="2"/>
  <c r="U716" i="2"/>
  <c r="S716" i="2"/>
  <c r="N716" i="2"/>
  <c r="A716" i="2"/>
  <c r="DA715" i="2"/>
  <c r="CX715" i="2"/>
  <c r="CW715" i="2"/>
  <c r="CV715" i="2"/>
  <c r="CY715" i="2"/>
  <c r="CT715" i="2"/>
  <c r="CU715" i="2"/>
  <c r="CS715" i="2"/>
  <c r="CR715" i="2"/>
  <c r="CL715" i="2"/>
  <c r="CM715" i="2"/>
  <c r="CJ715" i="2"/>
  <c r="CI715" i="2"/>
  <c r="CH715" i="2"/>
  <c r="CK715" i="2"/>
  <c r="CF715" i="2"/>
  <c r="CG715" i="2"/>
  <c r="CE715" i="2"/>
  <c r="CD715" i="2"/>
  <c r="BY715" i="2"/>
  <c r="BZ715" i="2"/>
  <c r="BW715" i="2"/>
  <c r="BU715" i="2"/>
  <c r="BV715" i="2"/>
  <c r="BS715" i="2"/>
  <c r="BR715" i="2"/>
  <c r="BQ715" i="2"/>
  <c r="BT715" i="2"/>
  <c r="BO715" i="2"/>
  <c r="BP715" i="2"/>
  <c r="BN715" i="2"/>
  <c r="BM715" i="2"/>
  <c r="BC715" i="2"/>
  <c r="BD715" i="2"/>
  <c r="BF715" i="2"/>
  <c r="BA715" i="2"/>
  <c r="AZ715" i="2"/>
  <c r="AY715" i="2"/>
  <c r="BB715" i="2"/>
  <c r="AW715" i="2"/>
  <c r="AX715" i="2"/>
  <c r="AV715" i="2"/>
  <c r="AU715" i="2"/>
  <c r="AM715" i="2"/>
  <c r="AN715" i="2"/>
  <c r="AQ715" i="2"/>
  <c r="AI715" i="2"/>
  <c r="AL715" i="2"/>
  <c r="AK715" i="2"/>
  <c r="AJ715" i="2"/>
  <c r="AG715" i="2"/>
  <c r="AH715" i="2"/>
  <c r="AF715" i="2"/>
  <c r="AE715" i="2"/>
  <c r="V715" i="2"/>
  <c r="Y715" i="2"/>
  <c r="X715" i="2"/>
  <c r="W715" i="2"/>
  <c r="T715" i="2"/>
  <c r="U715" i="2"/>
  <c r="S715" i="2"/>
  <c r="N715" i="2"/>
  <c r="A715" i="2"/>
  <c r="DA714" i="2"/>
  <c r="CX714" i="2"/>
  <c r="CW714" i="2"/>
  <c r="CV714" i="2"/>
  <c r="CY714" i="2"/>
  <c r="CT714" i="2"/>
  <c r="CU714" i="2"/>
  <c r="CS714" i="2"/>
  <c r="CR714" i="2"/>
  <c r="CL714" i="2"/>
  <c r="CM714" i="2"/>
  <c r="CJ714" i="2"/>
  <c r="CI714" i="2"/>
  <c r="CH714" i="2"/>
  <c r="CK714" i="2"/>
  <c r="CF714" i="2"/>
  <c r="CG714" i="2"/>
  <c r="CE714" i="2"/>
  <c r="CD714" i="2"/>
  <c r="BY714" i="2"/>
  <c r="BZ714" i="2"/>
  <c r="BW714" i="2"/>
  <c r="BU714" i="2"/>
  <c r="BV714" i="2"/>
  <c r="BS714" i="2"/>
  <c r="BR714" i="2"/>
  <c r="BQ714" i="2"/>
  <c r="BT714" i="2"/>
  <c r="BO714" i="2"/>
  <c r="BP714" i="2"/>
  <c r="BN714" i="2"/>
  <c r="BM714" i="2"/>
  <c r="BC714" i="2"/>
  <c r="BD714" i="2"/>
  <c r="BF714" i="2"/>
  <c r="BA714" i="2"/>
  <c r="AZ714" i="2"/>
  <c r="AY714" i="2"/>
  <c r="BB714" i="2"/>
  <c r="AW714" i="2"/>
  <c r="AX714" i="2"/>
  <c r="AV714" i="2"/>
  <c r="AU714" i="2"/>
  <c r="AM714" i="2"/>
  <c r="AN714" i="2"/>
  <c r="AQ714" i="2"/>
  <c r="AK714" i="2"/>
  <c r="AJ714" i="2"/>
  <c r="AI714" i="2"/>
  <c r="AL714" i="2"/>
  <c r="AG714" i="2"/>
  <c r="AH714" i="2"/>
  <c r="AF714" i="2"/>
  <c r="AE714" i="2"/>
  <c r="V714" i="2"/>
  <c r="Y714" i="2"/>
  <c r="X714" i="2"/>
  <c r="W714" i="2"/>
  <c r="T714" i="2"/>
  <c r="U714" i="2"/>
  <c r="S714" i="2"/>
  <c r="N714" i="2"/>
  <c r="A714" i="2"/>
  <c r="DA713" i="2"/>
  <c r="CX713" i="2"/>
  <c r="CW713" i="2"/>
  <c r="CV713" i="2"/>
  <c r="CY713" i="2"/>
  <c r="CT713" i="2"/>
  <c r="CU713" i="2"/>
  <c r="CS713" i="2"/>
  <c r="CR713" i="2"/>
  <c r="CL713" i="2"/>
  <c r="CM713" i="2"/>
  <c r="CJ713" i="2"/>
  <c r="CI713" i="2"/>
  <c r="CH713" i="2"/>
  <c r="CK713" i="2"/>
  <c r="CF713" i="2"/>
  <c r="CG713" i="2"/>
  <c r="CE713" i="2"/>
  <c r="CD713" i="2"/>
  <c r="BY713" i="2"/>
  <c r="BZ713" i="2"/>
  <c r="BW713" i="2"/>
  <c r="BU713" i="2"/>
  <c r="BV713" i="2"/>
  <c r="BQ713" i="2"/>
  <c r="BT713" i="2"/>
  <c r="BS713" i="2"/>
  <c r="BR713" i="2"/>
  <c r="BO713" i="2"/>
  <c r="BP713" i="2"/>
  <c r="BN713" i="2"/>
  <c r="BM713" i="2"/>
  <c r="BC713" i="2"/>
  <c r="BD713" i="2"/>
  <c r="BF713" i="2"/>
  <c r="BA713" i="2"/>
  <c r="AZ713" i="2"/>
  <c r="AY713" i="2"/>
  <c r="BB713" i="2"/>
  <c r="AW713" i="2"/>
  <c r="AX713" i="2"/>
  <c r="AV713" i="2"/>
  <c r="AU713" i="2"/>
  <c r="AM713" i="2"/>
  <c r="AN713" i="2"/>
  <c r="AQ713" i="2"/>
  <c r="AK713" i="2"/>
  <c r="AJ713" i="2"/>
  <c r="AI713" i="2"/>
  <c r="AL713" i="2"/>
  <c r="AG713" i="2"/>
  <c r="AH713" i="2"/>
  <c r="AF713" i="2"/>
  <c r="AE713" i="2"/>
  <c r="X713" i="2"/>
  <c r="W713" i="2"/>
  <c r="V713" i="2"/>
  <c r="Y713" i="2"/>
  <c r="T713" i="2"/>
  <c r="U713" i="2"/>
  <c r="S713" i="2"/>
  <c r="N713" i="2"/>
  <c r="A713" i="2"/>
  <c r="DA712" i="2"/>
  <c r="CX712" i="2"/>
  <c r="CW712" i="2"/>
  <c r="CV712" i="2"/>
  <c r="CY712" i="2"/>
  <c r="CT712" i="2"/>
  <c r="CU712" i="2"/>
  <c r="CS712" i="2"/>
  <c r="CR712" i="2"/>
  <c r="CL712" i="2"/>
  <c r="CM712" i="2"/>
  <c r="CJ712" i="2"/>
  <c r="CI712" i="2"/>
  <c r="CH712" i="2"/>
  <c r="CK712" i="2"/>
  <c r="CF712" i="2"/>
  <c r="CG712" i="2"/>
  <c r="CE712" i="2"/>
  <c r="CD712" i="2"/>
  <c r="BY712" i="2"/>
  <c r="BZ712" i="2"/>
  <c r="BW712" i="2"/>
  <c r="BU712" i="2"/>
  <c r="BV712" i="2"/>
  <c r="BS712" i="2"/>
  <c r="BR712" i="2"/>
  <c r="BQ712" i="2"/>
  <c r="BT712" i="2"/>
  <c r="BO712" i="2"/>
  <c r="BP712" i="2"/>
  <c r="BN712" i="2"/>
  <c r="BM712" i="2"/>
  <c r="BC712" i="2"/>
  <c r="BD712" i="2"/>
  <c r="BF712" i="2"/>
  <c r="AY712" i="2"/>
  <c r="BB712" i="2"/>
  <c r="BA712" i="2"/>
  <c r="AZ712" i="2"/>
  <c r="AW712" i="2"/>
  <c r="AX712" i="2"/>
  <c r="AV712" i="2"/>
  <c r="AU712" i="2"/>
  <c r="AM712" i="2"/>
  <c r="AN712" i="2"/>
  <c r="AQ712" i="2"/>
  <c r="AK712" i="2"/>
  <c r="AJ712" i="2"/>
  <c r="AI712" i="2"/>
  <c r="AL712" i="2"/>
  <c r="AG712" i="2"/>
  <c r="AH712" i="2"/>
  <c r="AF712" i="2"/>
  <c r="AE712" i="2"/>
  <c r="X712" i="2"/>
  <c r="W712" i="2"/>
  <c r="V712" i="2"/>
  <c r="Y712" i="2"/>
  <c r="T712" i="2"/>
  <c r="U712" i="2"/>
  <c r="S712" i="2"/>
  <c r="N712" i="2"/>
  <c r="A712" i="2"/>
  <c r="DA711" i="2"/>
  <c r="CX711" i="2"/>
  <c r="CW711" i="2"/>
  <c r="CV711" i="2"/>
  <c r="CY711" i="2"/>
  <c r="CT711" i="2"/>
  <c r="CU711" i="2"/>
  <c r="CS711" i="2"/>
  <c r="CR711" i="2"/>
  <c r="CL711" i="2"/>
  <c r="CM711" i="2"/>
  <c r="CJ711" i="2"/>
  <c r="CI711" i="2"/>
  <c r="CH711" i="2"/>
  <c r="CK711" i="2"/>
  <c r="CF711" i="2"/>
  <c r="CG711" i="2"/>
  <c r="CE711" i="2"/>
  <c r="CD711" i="2"/>
  <c r="BY711" i="2"/>
  <c r="BZ711" i="2"/>
  <c r="BW711" i="2"/>
  <c r="BU711" i="2"/>
  <c r="BV711" i="2"/>
  <c r="BQ711" i="2"/>
  <c r="BT711" i="2"/>
  <c r="BS711" i="2"/>
  <c r="BR711" i="2"/>
  <c r="BO711" i="2"/>
  <c r="BP711" i="2"/>
  <c r="BN711" i="2"/>
  <c r="BM711" i="2"/>
  <c r="BC711" i="2"/>
  <c r="BD711" i="2"/>
  <c r="BF711" i="2"/>
  <c r="AY711" i="2"/>
  <c r="BB711" i="2"/>
  <c r="BA711" i="2"/>
  <c r="AZ711" i="2"/>
  <c r="AW711" i="2"/>
  <c r="AX711" i="2"/>
  <c r="AV711" i="2"/>
  <c r="AU711" i="2"/>
  <c r="AM711" i="2"/>
  <c r="AN711" i="2"/>
  <c r="AQ711" i="2"/>
  <c r="AK711" i="2"/>
  <c r="AJ711" i="2"/>
  <c r="AI711" i="2"/>
  <c r="AL711" i="2"/>
  <c r="AG711" i="2"/>
  <c r="AH711" i="2"/>
  <c r="AF711" i="2"/>
  <c r="AE711" i="2"/>
  <c r="V711" i="2"/>
  <c r="Y711" i="2"/>
  <c r="X711" i="2"/>
  <c r="W711" i="2"/>
  <c r="T711" i="2"/>
  <c r="U711" i="2"/>
  <c r="S711" i="2"/>
  <c r="N711" i="2"/>
  <c r="A711" i="2"/>
  <c r="DA710" i="2"/>
  <c r="CX710" i="2"/>
  <c r="CW710" i="2"/>
  <c r="CV710" i="2"/>
  <c r="CY710" i="2"/>
  <c r="CT710" i="2"/>
  <c r="CU710" i="2"/>
  <c r="CS710" i="2"/>
  <c r="CR710" i="2"/>
  <c r="CL710" i="2"/>
  <c r="CM710" i="2"/>
  <c r="CJ710" i="2"/>
  <c r="CI710" i="2"/>
  <c r="CH710" i="2"/>
  <c r="CK710" i="2"/>
  <c r="CF710" i="2"/>
  <c r="CG710" i="2"/>
  <c r="CE710" i="2"/>
  <c r="CD710" i="2"/>
  <c r="BY710" i="2"/>
  <c r="BZ710" i="2"/>
  <c r="BW710" i="2"/>
  <c r="BU710" i="2"/>
  <c r="BV710" i="2"/>
  <c r="BQ710" i="2"/>
  <c r="BT710" i="2"/>
  <c r="BS710" i="2"/>
  <c r="BR710" i="2"/>
  <c r="BO710" i="2"/>
  <c r="BP710" i="2"/>
  <c r="BN710" i="2"/>
  <c r="BM710" i="2"/>
  <c r="BC710" i="2"/>
  <c r="BD710" i="2"/>
  <c r="BF710" i="2"/>
  <c r="AY710" i="2"/>
  <c r="BB710" i="2"/>
  <c r="BA710" i="2"/>
  <c r="AZ710" i="2"/>
  <c r="AW710" i="2"/>
  <c r="AX710" i="2"/>
  <c r="AV710" i="2"/>
  <c r="AU710" i="2"/>
  <c r="AM710" i="2"/>
  <c r="AN710" i="2"/>
  <c r="AQ710" i="2"/>
  <c r="AK710" i="2"/>
  <c r="AJ710" i="2"/>
  <c r="AI710" i="2"/>
  <c r="AL710" i="2"/>
  <c r="AG710" i="2"/>
  <c r="AH710" i="2"/>
  <c r="AF710" i="2"/>
  <c r="AE710" i="2"/>
  <c r="V710" i="2"/>
  <c r="Y710" i="2"/>
  <c r="X710" i="2"/>
  <c r="W710" i="2"/>
  <c r="T710" i="2"/>
  <c r="U710" i="2"/>
  <c r="S710" i="2"/>
  <c r="N710" i="2"/>
  <c r="A710" i="2"/>
  <c r="DA709" i="2"/>
  <c r="CX709" i="2"/>
  <c r="CW709" i="2"/>
  <c r="CV709" i="2"/>
  <c r="CY709" i="2"/>
  <c r="CT709" i="2"/>
  <c r="CU709" i="2"/>
  <c r="CS709" i="2"/>
  <c r="CR709" i="2"/>
  <c r="CL709" i="2"/>
  <c r="CM709" i="2"/>
  <c r="CJ709" i="2"/>
  <c r="CI709" i="2"/>
  <c r="CH709" i="2"/>
  <c r="CK709" i="2"/>
  <c r="CF709" i="2"/>
  <c r="CG709" i="2"/>
  <c r="CE709" i="2"/>
  <c r="CD709" i="2"/>
  <c r="BY709" i="2"/>
  <c r="BZ709" i="2"/>
  <c r="BW709" i="2"/>
  <c r="BU709" i="2"/>
  <c r="BV709" i="2"/>
  <c r="BQ709" i="2"/>
  <c r="BT709" i="2"/>
  <c r="BS709" i="2"/>
  <c r="BR709" i="2"/>
  <c r="BO709" i="2"/>
  <c r="BP709" i="2"/>
  <c r="BN709" i="2"/>
  <c r="BM709" i="2"/>
  <c r="BC709" i="2"/>
  <c r="BD709" i="2"/>
  <c r="BF709" i="2"/>
  <c r="BA709" i="2"/>
  <c r="AZ709" i="2"/>
  <c r="AY709" i="2"/>
  <c r="BB709" i="2"/>
  <c r="AW709" i="2"/>
  <c r="AX709" i="2"/>
  <c r="AV709" i="2"/>
  <c r="AU709" i="2"/>
  <c r="AM709" i="2"/>
  <c r="AN709" i="2"/>
  <c r="AQ709" i="2"/>
  <c r="AK709" i="2"/>
  <c r="AJ709" i="2"/>
  <c r="AI709" i="2"/>
  <c r="AL709" i="2"/>
  <c r="AG709" i="2"/>
  <c r="AH709" i="2"/>
  <c r="AF709" i="2"/>
  <c r="AE709" i="2"/>
  <c r="X709" i="2"/>
  <c r="W709" i="2"/>
  <c r="V709" i="2"/>
  <c r="Y709" i="2"/>
  <c r="T709" i="2"/>
  <c r="U709" i="2"/>
  <c r="S709" i="2"/>
  <c r="N709" i="2"/>
  <c r="A709" i="2"/>
  <c r="DA708" i="2"/>
  <c r="CX708" i="2"/>
  <c r="CW708" i="2"/>
  <c r="CV708" i="2"/>
  <c r="CY708" i="2"/>
  <c r="CT708" i="2"/>
  <c r="CU708" i="2"/>
  <c r="CS708" i="2"/>
  <c r="CR708" i="2"/>
  <c r="CL708" i="2"/>
  <c r="CM708" i="2"/>
  <c r="CJ708" i="2"/>
  <c r="CI708" i="2"/>
  <c r="CH708" i="2"/>
  <c r="CK708" i="2"/>
  <c r="CF708" i="2"/>
  <c r="CG708" i="2"/>
  <c r="CE708" i="2"/>
  <c r="CD708" i="2"/>
  <c r="BY708" i="2"/>
  <c r="BZ708" i="2"/>
  <c r="BW708" i="2"/>
  <c r="BU708" i="2"/>
  <c r="BV708" i="2"/>
  <c r="BS708" i="2"/>
  <c r="BR708" i="2"/>
  <c r="BQ708" i="2"/>
  <c r="BT708" i="2"/>
  <c r="BO708" i="2"/>
  <c r="BP708" i="2"/>
  <c r="BN708" i="2"/>
  <c r="BM708" i="2"/>
  <c r="BC708" i="2"/>
  <c r="BD708" i="2"/>
  <c r="BF708" i="2"/>
  <c r="AY708" i="2"/>
  <c r="BB708" i="2"/>
  <c r="BA708" i="2"/>
  <c r="AZ708" i="2"/>
  <c r="AW708" i="2"/>
  <c r="AX708" i="2"/>
  <c r="AV708" i="2"/>
  <c r="AU708" i="2"/>
  <c r="AM708" i="2"/>
  <c r="AN708" i="2"/>
  <c r="AQ708" i="2"/>
  <c r="AI708" i="2"/>
  <c r="AL708" i="2"/>
  <c r="AK708" i="2"/>
  <c r="AJ708" i="2"/>
  <c r="AG708" i="2"/>
  <c r="AH708" i="2"/>
  <c r="AF708" i="2"/>
  <c r="AE708" i="2"/>
  <c r="X708" i="2"/>
  <c r="W708" i="2"/>
  <c r="V708" i="2"/>
  <c r="Y708" i="2"/>
  <c r="T708" i="2"/>
  <c r="U708" i="2"/>
  <c r="S708" i="2"/>
  <c r="N708" i="2"/>
  <c r="A708" i="2"/>
  <c r="DA707" i="2"/>
  <c r="CX707" i="2"/>
  <c r="CW707" i="2"/>
  <c r="CV707" i="2"/>
  <c r="CY707" i="2"/>
  <c r="CT707" i="2"/>
  <c r="CU707" i="2"/>
  <c r="CS707" i="2"/>
  <c r="CR707" i="2"/>
  <c r="CL707" i="2"/>
  <c r="CM707" i="2"/>
  <c r="CJ707" i="2"/>
  <c r="CI707" i="2"/>
  <c r="CH707" i="2"/>
  <c r="CK707" i="2"/>
  <c r="CF707" i="2"/>
  <c r="CG707" i="2"/>
  <c r="CE707" i="2"/>
  <c r="CD707" i="2"/>
  <c r="BY707" i="2"/>
  <c r="BZ707" i="2"/>
  <c r="BW707" i="2"/>
  <c r="BU707" i="2"/>
  <c r="BV707" i="2"/>
  <c r="BQ707" i="2"/>
  <c r="BT707" i="2"/>
  <c r="BS707" i="2"/>
  <c r="BR707" i="2"/>
  <c r="BO707" i="2"/>
  <c r="BP707" i="2"/>
  <c r="BN707" i="2"/>
  <c r="BM707" i="2"/>
  <c r="BC707" i="2"/>
  <c r="BD707" i="2"/>
  <c r="BF707" i="2"/>
  <c r="AY707" i="2"/>
  <c r="BB707" i="2"/>
  <c r="BA707" i="2"/>
  <c r="AZ707" i="2"/>
  <c r="AW707" i="2"/>
  <c r="AX707" i="2"/>
  <c r="AV707" i="2"/>
  <c r="AU707" i="2"/>
  <c r="AM707" i="2"/>
  <c r="AN707" i="2"/>
  <c r="AQ707" i="2"/>
  <c r="AI707" i="2"/>
  <c r="AL707" i="2"/>
  <c r="AK707" i="2"/>
  <c r="AJ707" i="2"/>
  <c r="AG707" i="2"/>
  <c r="AH707" i="2"/>
  <c r="AF707" i="2"/>
  <c r="AE707" i="2"/>
  <c r="V707" i="2"/>
  <c r="Y707" i="2"/>
  <c r="X707" i="2"/>
  <c r="W707" i="2"/>
  <c r="T707" i="2"/>
  <c r="U707" i="2"/>
  <c r="S707" i="2"/>
  <c r="N707" i="2"/>
  <c r="A707" i="2"/>
  <c r="DA706" i="2"/>
  <c r="CX706" i="2"/>
  <c r="CW706" i="2"/>
  <c r="CV706" i="2"/>
  <c r="CY706" i="2"/>
  <c r="CT706" i="2"/>
  <c r="CU706" i="2"/>
  <c r="CS706" i="2"/>
  <c r="CR706" i="2"/>
  <c r="CL706" i="2"/>
  <c r="CM706" i="2"/>
  <c r="CJ706" i="2"/>
  <c r="CI706" i="2"/>
  <c r="CH706" i="2"/>
  <c r="CK706" i="2"/>
  <c r="CF706" i="2"/>
  <c r="CG706" i="2"/>
  <c r="CE706" i="2"/>
  <c r="CD706" i="2"/>
  <c r="BY706" i="2"/>
  <c r="BZ706" i="2"/>
  <c r="BW706" i="2"/>
  <c r="BU706" i="2"/>
  <c r="BV706" i="2"/>
  <c r="BQ706" i="2"/>
  <c r="BT706" i="2"/>
  <c r="BS706" i="2"/>
  <c r="BR706" i="2"/>
  <c r="BO706" i="2"/>
  <c r="BP706" i="2"/>
  <c r="BN706" i="2"/>
  <c r="BM706" i="2"/>
  <c r="BC706" i="2"/>
  <c r="BD706" i="2"/>
  <c r="BF706" i="2"/>
  <c r="AY706" i="2"/>
  <c r="BB706" i="2"/>
  <c r="BA706" i="2"/>
  <c r="AZ706" i="2"/>
  <c r="AW706" i="2"/>
  <c r="AX706" i="2"/>
  <c r="AV706" i="2"/>
  <c r="AU706" i="2"/>
  <c r="AM706" i="2"/>
  <c r="AN706" i="2"/>
  <c r="AQ706" i="2"/>
  <c r="AK706" i="2"/>
  <c r="AJ706" i="2"/>
  <c r="AI706" i="2"/>
  <c r="AL706" i="2"/>
  <c r="AG706" i="2"/>
  <c r="AH706" i="2"/>
  <c r="AF706" i="2"/>
  <c r="AE706" i="2"/>
  <c r="V706" i="2"/>
  <c r="Y706" i="2"/>
  <c r="X706" i="2"/>
  <c r="W706" i="2"/>
  <c r="T706" i="2"/>
  <c r="U706" i="2"/>
  <c r="S706" i="2"/>
  <c r="N706" i="2"/>
  <c r="A706" i="2"/>
  <c r="DA705" i="2"/>
  <c r="CX705" i="2"/>
  <c r="CW705" i="2"/>
  <c r="CV705" i="2"/>
  <c r="CY705" i="2"/>
  <c r="CT705" i="2"/>
  <c r="CU705" i="2"/>
  <c r="CS705" i="2"/>
  <c r="CR705" i="2"/>
  <c r="CL705" i="2"/>
  <c r="CM705" i="2"/>
  <c r="CJ705" i="2"/>
  <c r="CI705" i="2"/>
  <c r="CH705" i="2"/>
  <c r="CK705" i="2"/>
  <c r="CF705" i="2"/>
  <c r="CG705" i="2"/>
  <c r="CE705" i="2"/>
  <c r="CD705" i="2"/>
  <c r="BY705" i="2"/>
  <c r="BZ705" i="2"/>
  <c r="BW705" i="2"/>
  <c r="BU705" i="2"/>
  <c r="BV705" i="2"/>
  <c r="BQ705" i="2"/>
  <c r="BT705" i="2"/>
  <c r="BS705" i="2"/>
  <c r="BR705" i="2"/>
  <c r="BO705" i="2"/>
  <c r="BP705" i="2"/>
  <c r="BN705" i="2"/>
  <c r="BM705" i="2"/>
  <c r="BC705" i="2"/>
  <c r="BD705" i="2"/>
  <c r="BF705" i="2"/>
  <c r="BA705" i="2"/>
  <c r="AZ705" i="2"/>
  <c r="AY705" i="2"/>
  <c r="BB705" i="2"/>
  <c r="AW705" i="2"/>
  <c r="AX705" i="2"/>
  <c r="AV705" i="2"/>
  <c r="AU705" i="2"/>
  <c r="AM705" i="2"/>
  <c r="AN705" i="2"/>
  <c r="AQ705" i="2"/>
  <c r="AK705" i="2"/>
  <c r="AJ705" i="2"/>
  <c r="AI705" i="2"/>
  <c r="AL705" i="2"/>
  <c r="AG705" i="2"/>
  <c r="AH705" i="2"/>
  <c r="AF705" i="2"/>
  <c r="AE705" i="2"/>
  <c r="X705" i="2"/>
  <c r="W705" i="2"/>
  <c r="V705" i="2"/>
  <c r="Y705" i="2"/>
  <c r="T705" i="2"/>
  <c r="U705" i="2"/>
  <c r="S705" i="2"/>
  <c r="N705" i="2"/>
  <c r="A705" i="2"/>
  <c r="DA704" i="2"/>
  <c r="CX704" i="2"/>
  <c r="CW704" i="2"/>
  <c r="CV704" i="2"/>
  <c r="CY704" i="2"/>
  <c r="CT704" i="2"/>
  <c r="CU704" i="2"/>
  <c r="CS704" i="2"/>
  <c r="CR704" i="2"/>
  <c r="CL704" i="2"/>
  <c r="CM704" i="2"/>
  <c r="CJ704" i="2"/>
  <c r="CI704" i="2"/>
  <c r="CH704" i="2"/>
  <c r="CK704" i="2"/>
  <c r="CF704" i="2"/>
  <c r="CG704" i="2"/>
  <c r="CE704" i="2"/>
  <c r="CD704" i="2"/>
  <c r="BY704" i="2"/>
  <c r="BZ704" i="2"/>
  <c r="BW704" i="2"/>
  <c r="BU704" i="2"/>
  <c r="BV704" i="2"/>
  <c r="BS704" i="2"/>
  <c r="BR704" i="2"/>
  <c r="BQ704" i="2"/>
  <c r="BT704" i="2"/>
  <c r="BO704" i="2"/>
  <c r="BP704" i="2"/>
  <c r="BN704" i="2"/>
  <c r="BM704" i="2"/>
  <c r="BC704" i="2"/>
  <c r="BD704" i="2"/>
  <c r="BF704" i="2"/>
  <c r="AY704" i="2"/>
  <c r="BB704" i="2"/>
  <c r="BA704" i="2"/>
  <c r="AZ704" i="2"/>
  <c r="AW704" i="2"/>
  <c r="AX704" i="2"/>
  <c r="AV704" i="2"/>
  <c r="AU704" i="2"/>
  <c r="AM704" i="2"/>
  <c r="AN704" i="2"/>
  <c r="AQ704" i="2"/>
  <c r="AK704" i="2"/>
  <c r="AJ704" i="2"/>
  <c r="AI704" i="2"/>
  <c r="AL704" i="2"/>
  <c r="AG704" i="2"/>
  <c r="AH704" i="2"/>
  <c r="AF704" i="2"/>
  <c r="AE704" i="2"/>
  <c r="X704" i="2"/>
  <c r="W704" i="2"/>
  <c r="V704" i="2"/>
  <c r="Y704" i="2"/>
  <c r="T704" i="2"/>
  <c r="U704" i="2"/>
  <c r="S704" i="2"/>
  <c r="N704" i="2"/>
  <c r="A704" i="2"/>
  <c r="DA703" i="2"/>
  <c r="CX703" i="2"/>
  <c r="CW703" i="2"/>
  <c r="CV703" i="2"/>
  <c r="CY703" i="2"/>
  <c r="CT703" i="2"/>
  <c r="CU703" i="2"/>
  <c r="CS703" i="2"/>
  <c r="CR703" i="2"/>
  <c r="CL703" i="2"/>
  <c r="CM703" i="2"/>
  <c r="CJ703" i="2"/>
  <c r="CI703" i="2"/>
  <c r="CH703" i="2"/>
  <c r="CK703" i="2"/>
  <c r="CF703" i="2"/>
  <c r="CG703" i="2"/>
  <c r="CE703" i="2"/>
  <c r="CD703" i="2"/>
  <c r="BY703" i="2"/>
  <c r="BZ703" i="2"/>
  <c r="BW703" i="2"/>
  <c r="BU703" i="2"/>
  <c r="BV703" i="2"/>
  <c r="BQ703" i="2"/>
  <c r="BT703" i="2"/>
  <c r="BS703" i="2"/>
  <c r="BR703" i="2"/>
  <c r="BO703" i="2"/>
  <c r="BP703" i="2"/>
  <c r="BN703" i="2"/>
  <c r="BM703" i="2"/>
  <c r="BC703" i="2"/>
  <c r="BD703" i="2"/>
  <c r="BF703" i="2"/>
  <c r="AY703" i="2"/>
  <c r="BB703" i="2"/>
  <c r="BA703" i="2"/>
  <c r="AZ703" i="2"/>
  <c r="AW703" i="2"/>
  <c r="AX703" i="2"/>
  <c r="AV703" i="2"/>
  <c r="AU703" i="2"/>
  <c r="AM703" i="2"/>
  <c r="AN703" i="2"/>
  <c r="AQ703" i="2"/>
  <c r="AK703" i="2"/>
  <c r="AJ703" i="2"/>
  <c r="AI703" i="2"/>
  <c r="AL703" i="2"/>
  <c r="AG703" i="2"/>
  <c r="AH703" i="2"/>
  <c r="AF703" i="2"/>
  <c r="AE703" i="2"/>
  <c r="V703" i="2"/>
  <c r="Y703" i="2"/>
  <c r="X703" i="2"/>
  <c r="W703" i="2"/>
  <c r="T703" i="2"/>
  <c r="U703" i="2"/>
  <c r="S703" i="2"/>
  <c r="N703" i="2"/>
  <c r="A703" i="2"/>
  <c r="DA702" i="2"/>
  <c r="CX702" i="2"/>
  <c r="CW702" i="2"/>
  <c r="CV702" i="2"/>
  <c r="CY702" i="2"/>
  <c r="CT702" i="2"/>
  <c r="CU702" i="2"/>
  <c r="CS702" i="2"/>
  <c r="CR702" i="2"/>
  <c r="CL702" i="2"/>
  <c r="CM702" i="2"/>
  <c r="CJ702" i="2"/>
  <c r="CI702" i="2"/>
  <c r="CH702" i="2"/>
  <c r="CK702" i="2"/>
  <c r="CF702" i="2"/>
  <c r="CG702" i="2"/>
  <c r="CE702" i="2"/>
  <c r="CD702" i="2"/>
  <c r="BY702" i="2"/>
  <c r="BZ702" i="2"/>
  <c r="BW702" i="2"/>
  <c r="BU702" i="2"/>
  <c r="BV702" i="2"/>
  <c r="BS702" i="2"/>
  <c r="BR702" i="2"/>
  <c r="BQ702" i="2"/>
  <c r="BT702" i="2"/>
  <c r="BO702" i="2"/>
  <c r="BP702" i="2"/>
  <c r="BN702" i="2"/>
  <c r="BM702" i="2"/>
  <c r="BC702" i="2"/>
  <c r="BD702" i="2"/>
  <c r="BF702" i="2"/>
  <c r="BA702" i="2"/>
  <c r="AZ702" i="2"/>
  <c r="AY702" i="2"/>
  <c r="BB702" i="2"/>
  <c r="AW702" i="2"/>
  <c r="AX702" i="2"/>
  <c r="AV702" i="2"/>
  <c r="AU702" i="2"/>
  <c r="AM702" i="2"/>
  <c r="AN702" i="2"/>
  <c r="AQ702" i="2"/>
  <c r="AK702" i="2"/>
  <c r="AJ702" i="2"/>
  <c r="AI702" i="2"/>
  <c r="AL702" i="2"/>
  <c r="AG702" i="2"/>
  <c r="AH702" i="2"/>
  <c r="AF702" i="2"/>
  <c r="AE702" i="2"/>
  <c r="X702" i="2"/>
  <c r="W702" i="2"/>
  <c r="V702" i="2"/>
  <c r="Y702" i="2"/>
  <c r="T702" i="2"/>
  <c r="U702" i="2"/>
  <c r="S702" i="2"/>
  <c r="N702" i="2"/>
  <c r="A702" i="2"/>
  <c r="DA701" i="2"/>
  <c r="CX701" i="2"/>
  <c r="CW701" i="2"/>
  <c r="CV701" i="2"/>
  <c r="CY701" i="2"/>
  <c r="CT701" i="2"/>
  <c r="CU701" i="2"/>
  <c r="CS701" i="2"/>
  <c r="CR701" i="2"/>
  <c r="CL701" i="2"/>
  <c r="CM701" i="2"/>
  <c r="CJ701" i="2"/>
  <c r="CI701" i="2"/>
  <c r="CH701" i="2"/>
  <c r="CK701" i="2"/>
  <c r="CF701" i="2"/>
  <c r="CG701" i="2"/>
  <c r="CE701" i="2"/>
  <c r="CD701" i="2"/>
  <c r="BY701" i="2"/>
  <c r="BZ701" i="2"/>
  <c r="BW701" i="2"/>
  <c r="BU701" i="2"/>
  <c r="BV701" i="2"/>
  <c r="BS701" i="2"/>
  <c r="BR701" i="2"/>
  <c r="BQ701" i="2"/>
  <c r="BT701" i="2"/>
  <c r="BO701" i="2"/>
  <c r="BP701" i="2"/>
  <c r="BN701" i="2"/>
  <c r="BM701" i="2"/>
  <c r="BC701" i="2"/>
  <c r="BD701" i="2"/>
  <c r="BF701" i="2"/>
  <c r="BA701" i="2"/>
  <c r="AZ701" i="2"/>
  <c r="AY701" i="2"/>
  <c r="BB701" i="2"/>
  <c r="AW701" i="2"/>
  <c r="AX701" i="2"/>
  <c r="AV701" i="2"/>
  <c r="AU701" i="2"/>
  <c r="AM701" i="2"/>
  <c r="AN701" i="2"/>
  <c r="AQ701" i="2"/>
  <c r="AK701" i="2"/>
  <c r="AJ701" i="2"/>
  <c r="AI701" i="2"/>
  <c r="AL701" i="2"/>
  <c r="AG701" i="2"/>
  <c r="AH701" i="2"/>
  <c r="AF701" i="2"/>
  <c r="AE701" i="2"/>
  <c r="V701" i="2"/>
  <c r="Y701" i="2"/>
  <c r="X701" i="2"/>
  <c r="W701" i="2"/>
  <c r="T701" i="2"/>
  <c r="U701" i="2"/>
  <c r="S701" i="2"/>
  <c r="N701" i="2"/>
  <c r="A701" i="2"/>
  <c r="DA700" i="2"/>
  <c r="CX700" i="2"/>
  <c r="CW700" i="2"/>
  <c r="CV700" i="2"/>
  <c r="CY700" i="2"/>
  <c r="CT700" i="2"/>
  <c r="CU700" i="2"/>
  <c r="CS700" i="2"/>
  <c r="CR700" i="2"/>
  <c r="CL700" i="2"/>
  <c r="CM700" i="2"/>
  <c r="CJ700" i="2"/>
  <c r="CI700" i="2"/>
  <c r="CH700" i="2"/>
  <c r="CK700" i="2"/>
  <c r="CF700" i="2"/>
  <c r="CG700" i="2"/>
  <c r="CE700" i="2"/>
  <c r="CD700" i="2"/>
  <c r="BY700" i="2"/>
  <c r="BZ700" i="2"/>
  <c r="BW700" i="2"/>
  <c r="BU700" i="2"/>
  <c r="BV700" i="2"/>
  <c r="BS700" i="2"/>
  <c r="BR700" i="2"/>
  <c r="BQ700" i="2"/>
  <c r="BT700" i="2"/>
  <c r="BO700" i="2"/>
  <c r="BP700" i="2"/>
  <c r="BN700" i="2"/>
  <c r="BM700" i="2"/>
  <c r="BC700" i="2"/>
  <c r="BD700" i="2"/>
  <c r="BF700" i="2"/>
  <c r="BA700" i="2"/>
  <c r="AZ700" i="2"/>
  <c r="AY700" i="2"/>
  <c r="BB700" i="2"/>
  <c r="AW700" i="2"/>
  <c r="AX700" i="2"/>
  <c r="AV700" i="2"/>
  <c r="AU700" i="2"/>
  <c r="AM700" i="2"/>
  <c r="AN700" i="2"/>
  <c r="AQ700" i="2"/>
  <c r="AK700" i="2"/>
  <c r="AJ700" i="2"/>
  <c r="AI700" i="2"/>
  <c r="AL700" i="2"/>
  <c r="AG700" i="2"/>
  <c r="AH700" i="2"/>
  <c r="AF700" i="2"/>
  <c r="AE700" i="2"/>
  <c r="X700" i="2"/>
  <c r="W700" i="2"/>
  <c r="V700" i="2"/>
  <c r="Y700" i="2"/>
  <c r="T700" i="2"/>
  <c r="U700" i="2"/>
  <c r="S700" i="2"/>
  <c r="N700" i="2"/>
  <c r="A700" i="2"/>
  <c r="DA699" i="2"/>
  <c r="CX699" i="2"/>
  <c r="CW699" i="2"/>
  <c r="CV699" i="2"/>
  <c r="CY699" i="2"/>
  <c r="CT699" i="2"/>
  <c r="CU699" i="2"/>
  <c r="CS699" i="2"/>
  <c r="CR699" i="2"/>
  <c r="CL699" i="2"/>
  <c r="CM699" i="2"/>
  <c r="CJ699" i="2"/>
  <c r="CI699" i="2"/>
  <c r="CH699" i="2"/>
  <c r="CK699" i="2"/>
  <c r="CF699" i="2"/>
  <c r="CG699" i="2"/>
  <c r="CE699" i="2"/>
  <c r="CD699" i="2"/>
  <c r="BY699" i="2"/>
  <c r="BZ699" i="2"/>
  <c r="BW699" i="2"/>
  <c r="BU699" i="2"/>
  <c r="BV699" i="2"/>
  <c r="BS699" i="2"/>
  <c r="BR699" i="2"/>
  <c r="BQ699" i="2"/>
  <c r="BT699" i="2"/>
  <c r="BO699" i="2"/>
  <c r="BP699" i="2"/>
  <c r="BN699" i="2"/>
  <c r="BM699" i="2"/>
  <c r="BC699" i="2"/>
  <c r="BD699" i="2"/>
  <c r="BF699" i="2"/>
  <c r="BA699" i="2"/>
  <c r="AZ699" i="2"/>
  <c r="AY699" i="2"/>
  <c r="BB699" i="2"/>
  <c r="AW699" i="2"/>
  <c r="AX699" i="2"/>
  <c r="AV699" i="2"/>
  <c r="AU699" i="2"/>
  <c r="AM699" i="2"/>
  <c r="AN699" i="2"/>
  <c r="AQ699" i="2"/>
  <c r="AK699" i="2"/>
  <c r="AJ699" i="2"/>
  <c r="AI699" i="2"/>
  <c r="AL699" i="2"/>
  <c r="AG699" i="2"/>
  <c r="AH699" i="2"/>
  <c r="AF699" i="2"/>
  <c r="AE699" i="2"/>
  <c r="V699" i="2"/>
  <c r="Y699" i="2"/>
  <c r="X699" i="2"/>
  <c r="W699" i="2"/>
  <c r="T699" i="2"/>
  <c r="U699" i="2"/>
  <c r="S699" i="2"/>
  <c r="N699" i="2"/>
  <c r="A699" i="2"/>
  <c r="DA698" i="2"/>
  <c r="CX698" i="2"/>
  <c r="CW698" i="2"/>
  <c r="CV698" i="2"/>
  <c r="CY698" i="2"/>
  <c r="CT698" i="2"/>
  <c r="CU698" i="2"/>
  <c r="CS698" i="2"/>
  <c r="CR698" i="2"/>
  <c r="CL698" i="2"/>
  <c r="CM698" i="2"/>
  <c r="CJ698" i="2"/>
  <c r="CI698" i="2"/>
  <c r="CH698" i="2"/>
  <c r="CK698" i="2"/>
  <c r="CF698" i="2"/>
  <c r="CG698" i="2"/>
  <c r="CE698" i="2"/>
  <c r="CD698" i="2"/>
  <c r="BY698" i="2"/>
  <c r="BZ698" i="2"/>
  <c r="BW698" i="2"/>
  <c r="BU698" i="2"/>
  <c r="BV698" i="2"/>
  <c r="BS698" i="2"/>
  <c r="BR698" i="2"/>
  <c r="BQ698" i="2"/>
  <c r="BT698" i="2"/>
  <c r="BO698" i="2"/>
  <c r="BP698" i="2"/>
  <c r="BN698" i="2"/>
  <c r="BM698" i="2"/>
  <c r="BC698" i="2"/>
  <c r="BD698" i="2"/>
  <c r="BF698" i="2"/>
  <c r="BA698" i="2"/>
  <c r="AZ698" i="2"/>
  <c r="AY698" i="2"/>
  <c r="BB698" i="2"/>
  <c r="AW698" i="2"/>
  <c r="AX698" i="2"/>
  <c r="AV698" i="2"/>
  <c r="AU698" i="2"/>
  <c r="AM698" i="2"/>
  <c r="AN698" i="2"/>
  <c r="AQ698" i="2"/>
  <c r="AK698" i="2"/>
  <c r="AJ698" i="2"/>
  <c r="AI698" i="2"/>
  <c r="AL698" i="2"/>
  <c r="AG698" i="2"/>
  <c r="AH698" i="2"/>
  <c r="AF698" i="2"/>
  <c r="AE698" i="2"/>
  <c r="X698" i="2"/>
  <c r="W698" i="2"/>
  <c r="V698" i="2"/>
  <c r="Y698" i="2"/>
  <c r="T698" i="2"/>
  <c r="U698" i="2"/>
  <c r="S698" i="2"/>
  <c r="N698" i="2"/>
  <c r="A698" i="2"/>
  <c r="DA697" i="2"/>
  <c r="CX697" i="2"/>
  <c r="CW697" i="2"/>
  <c r="CV697" i="2"/>
  <c r="CY697" i="2"/>
  <c r="CT697" i="2"/>
  <c r="CU697" i="2"/>
  <c r="CS697" i="2"/>
  <c r="CR697" i="2"/>
  <c r="CL697" i="2"/>
  <c r="CM697" i="2"/>
  <c r="CJ697" i="2"/>
  <c r="CI697" i="2"/>
  <c r="CH697" i="2"/>
  <c r="CK697" i="2"/>
  <c r="CF697" i="2"/>
  <c r="CG697" i="2"/>
  <c r="CE697" i="2"/>
  <c r="CD697" i="2"/>
  <c r="BY697" i="2"/>
  <c r="BZ697" i="2"/>
  <c r="BW697" i="2"/>
  <c r="BU697" i="2"/>
  <c r="BV697" i="2"/>
  <c r="BS697" i="2"/>
  <c r="BR697" i="2"/>
  <c r="BQ697" i="2"/>
  <c r="BT697" i="2"/>
  <c r="BO697" i="2"/>
  <c r="BP697" i="2"/>
  <c r="BN697" i="2"/>
  <c r="BM697" i="2"/>
  <c r="BC697" i="2"/>
  <c r="BD697" i="2"/>
  <c r="BF697" i="2"/>
  <c r="BA697" i="2"/>
  <c r="AZ697" i="2"/>
  <c r="AY697" i="2"/>
  <c r="BB697" i="2"/>
  <c r="AW697" i="2"/>
  <c r="AX697" i="2"/>
  <c r="AV697" i="2"/>
  <c r="AU697" i="2"/>
  <c r="AM697" i="2"/>
  <c r="AN697" i="2"/>
  <c r="AQ697" i="2"/>
  <c r="AI697" i="2"/>
  <c r="AL697" i="2"/>
  <c r="AK697" i="2"/>
  <c r="AJ697" i="2"/>
  <c r="AG697" i="2"/>
  <c r="AH697" i="2"/>
  <c r="AF697" i="2"/>
  <c r="AE697" i="2"/>
  <c r="V697" i="2"/>
  <c r="Y697" i="2"/>
  <c r="X697" i="2"/>
  <c r="W697" i="2"/>
  <c r="T697" i="2"/>
  <c r="U697" i="2"/>
  <c r="S697" i="2"/>
  <c r="N697" i="2"/>
  <c r="A697" i="2"/>
  <c r="DA696" i="2"/>
  <c r="CX696" i="2"/>
  <c r="CW696" i="2"/>
  <c r="CV696" i="2"/>
  <c r="CY696" i="2"/>
  <c r="CT696" i="2"/>
  <c r="CU696" i="2"/>
  <c r="CS696" i="2"/>
  <c r="CR696" i="2"/>
  <c r="CL696" i="2"/>
  <c r="CM696" i="2"/>
  <c r="CJ696" i="2"/>
  <c r="CI696" i="2"/>
  <c r="CH696" i="2"/>
  <c r="CK696" i="2"/>
  <c r="CF696" i="2"/>
  <c r="CG696" i="2"/>
  <c r="CE696" i="2"/>
  <c r="CD696" i="2"/>
  <c r="BY696" i="2"/>
  <c r="BZ696" i="2"/>
  <c r="BW696" i="2"/>
  <c r="BU696" i="2"/>
  <c r="BV696" i="2"/>
  <c r="BS696" i="2"/>
  <c r="BR696" i="2"/>
  <c r="BQ696" i="2"/>
  <c r="BT696" i="2"/>
  <c r="BO696" i="2"/>
  <c r="BP696" i="2"/>
  <c r="BN696" i="2"/>
  <c r="BM696" i="2"/>
  <c r="BC696" i="2"/>
  <c r="BD696" i="2"/>
  <c r="BF696" i="2"/>
  <c r="BA696" i="2"/>
  <c r="AZ696" i="2"/>
  <c r="AY696" i="2"/>
  <c r="BB696" i="2"/>
  <c r="AW696" i="2"/>
  <c r="AX696" i="2"/>
  <c r="AV696" i="2"/>
  <c r="AU696" i="2"/>
  <c r="AM696" i="2"/>
  <c r="AN696" i="2"/>
  <c r="AQ696" i="2"/>
  <c r="AK696" i="2"/>
  <c r="AJ696" i="2"/>
  <c r="AI696" i="2"/>
  <c r="AL696" i="2"/>
  <c r="AG696" i="2"/>
  <c r="AH696" i="2"/>
  <c r="AF696" i="2"/>
  <c r="AE696" i="2"/>
  <c r="X696" i="2"/>
  <c r="W696" i="2"/>
  <c r="V696" i="2"/>
  <c r="Y696" i="2"/>
  <c r="T696" i="2"/>
  <c r="U696" i="2"/>
  <c r="S696" i="2"/>
  <c r="N696" i="2"/>
  <c r="A696" i="2"/>
  <c r="DA695" i="2"/>
  <c r="CX695" i="2"/>
  <c r="CW695" i="2"/>
  <c r="CV695" i="2"/>
  <c r="CY695" i="2"/>
  <c r="CT695" i="2"/>
  <c r="CU695" i="2"/>
  <c r="CS695" i="2"/>
  <c r="CR695" i="2"/>
  <c r="CL695" i="2"/>
  <c r="CM695" i="2"/>
  <c r="CJ695" i="2"/>
  <c r="CI695" i="2"/>
  <c r="CH695" i="2"/>
  <c r="CK695" i="2"/>
  <c r="CF695" i="2"/>
  <c r="CG695" i="2"/>
  <c r="CE695" i="2"/>
  <c r="CD695" i="2"/>
  <c r="BY695" i="2"/>
  <c r="BZ695" i="2"/>
  <c r="BW695" i="2"/>
  <c r="BU695" i="2"/>
  <c r="BV695" i="2"/>
  <c r="BS695" i="2"/>
  <c r="BR695" i="2"/>
  <c r="BQ695" i="2"/>
  <c r="BT695" i="2"/>
  <c r="BO695" i="2"/>
  <c r="BP695" i="2"/>
  <c r="BN695" i="2"/>
  <c r="BM695" i="2"/>
  <c r="BC695" i="2"/>
  <c r="BD695" i="2"/>
  <c r="BF695" i="2"/>
  <c r="BA695" i="2"/>
  <c r="AZ695" i="2"/>
  <c r="AY695" i="2"/>
  <c r="BB695" i="2"/>
  <c r="AW695" i="2"/>
  <c r="AX695" i="2"/>
  <c r="AV695" i="2"/>
  <c r="AU695" i="2"/>
  <c r="AM695" i="2"/>
  <c r="AN695" i="2"/>
  <c r="AQ695" i="2"/>
  <c r="AI695" i="2"/>
  <c r="AL695" i="2"/>
  <c r="AK695" i="2"/>
  <c r="AJ695" i="2"/>
  <c r="AG695" i="2"/>
  <c r="AH695" i="2"/>
  <c r="AF695" i="2"/>
  <c r="AE695" i="2"/>
  <c r="V695" i="2"/>
  <c r="Y695" i="2"/>
  <c r="X695" i="2"/>
  <c r="W695" i="2"/>
  <c r="T695" i="2"/>
  <c r="U695" i="2"/>
  <c r="S695" i="2"/>
  <c r="N695" i="2"/>
  <c r="A695" i="2"/>
  <c r="DA694" i="2"/>
  <c r="CX694" i="2"/>
  <c r="CW694" i="2"/>
  <c r="CV694" i="2"/>
  <c r="CY694" i="2"/>
  <c r="CT694" i="2"/>
  <c r="CU694" i="2"/>
  <c r="CS694" i="2"/>
  <c r="CR694" i="2"/>
  <c r="CL694" i="2"/>
  <c r="CM694" i="2"/>
  <c r="CJ694" i="2"/>
  <c r="CI694" i="2"/>
  <c r="CH694" i="2"/>
  <c r="CK694" i="2"/>
  <c r="CF694" i="2"/>
  <c r="CG694" i="2"/>
  <c r="CE694" i="2"/>
  <c r="CD694" i="2"/>
  <c r="BY694" i="2"/>
  <c r="BZ694" i="2"/>
  <c r="BW694" i="2"/>
  <c r="BU694" i="2"/>
  <c r="BV694" i="2"/>
  <c r="BS694" i="2"/>
  <c r="BR694" i="2"/>
  <c r="BQ694" i="2"/>
  <c r="BT694" i="2"/>
  <c r="BO694" i="2"/>
  <c r="BP694" i="2"/>
  <c r="BN694" i="2"/>
  <c r="BM694" i="2"/>
  <c r="BC694" i="2"/>
  <c r="BD694" i="2"/>
  <c r="BF694" i="2"/>
  <c r="BA694" i="2"/>
  <c r="AZ694" i="2"/>
  <c r="AY694" i="2"/>
  <c r="BB694" i="2"/>
  <c r="AW694" i="2"/>
  <c r="AX694" i="2"/>
  <c r="AV694" i="2"/>
  <c r="AU694" i="2"/>
  <c r="AM694" i="2"/>
  <c r="AN694" i="2"/>
  <c r="AQ694" i="2"/>
  <c r="AK694" i="2"/>
  <c r="AJ694" i="2"/>
  <c r="AI694" i="2"/>
  <c r="AL694" i="2"/>
  <c r="AG694" i="2"/>
  <c r="AH694" i="2"/>
  <c r="AF694" i="2"/>
  <c r="AE694" i="2"/>
  <c r="X694" i="2"/>
  <c r="W694" i="2"/>
  <c r="V694" i="2"/>
  <c r="Y694" i="2"/>
  <c r="T694" i="2"/>
  <c r="U694" i="2"/>
  <c r="S694" i="2"/>
  <c r="N694" i="2"/>
  <c r="A694" i="2"/>
  <c r="DA693" i="2"/>
  <c r="CX693" i="2"/>
  <c r="CW693" i="2"/>
  <c r="CV693" i="2"/>
  <c r="CY693" i="2"/>
  <c r="CT693" i="2"/>
  <c r="CU693" i="2"/>
  <c r="CS693" i="2"/>
  <c r="CR693" i="2"/>
  <c r="CL693" i="2"/>
  <c r="CM693" i="2"/>
  <c r="CJ693" i="2"/>
  <c r="CI693" i="2"/>
  <c r="CH693" i="2"/>
  <c r="CK693" i="2"/>
  <c r="CF693" i="2"/>
  <c r="CG693" i="2"/>
  <c r="CE693" i="2"/>
  <c r="CD693" i="2"/>
  <c r="BY693" i="2"/>
  <c r="BZ693" i="2"/>
  <c r="BW693" i="2"/>
  <c r="BU693" i="2"/>
  <c r="BV693" i="2"/>
  <c r="BS693" i="2"/>
  <c r="BR693" i="2"/>
  <c r="BQ693" i="2"/>
  <c r="BT693" i="2"/>
  <c r="BO693" i="2"/>
  <c r="BP693" i="2"/>
  <c r="BN693" i="2"/>
  <c r="BM693" i="2"/>
  <c r="BC693" i="2"/>
  <c r="BD693" i="2"/>
  <c r="BF693" i="2"/>
  <c r="BA693" i="2"/>
  <c r="AZ693" i="2"/>
  <c r="AY693" i="2"/>
  <c r="BB693" i="2"/>
  <c r="AW693" i="2"/>
  <c r="AX693" i="2"/>
  <c r="AV693" i="2"/>
  <c r="AU693" i="2"/>
  <c r="AM693" i="2"/>
  <c r="AN693" i="2"/>
  <c r="AQ693" i="2"/>
  <c r="AK693" i="2"/>
  <c r="AJ693" i="2"/>
  <c r="AI693" i="2"/>
  <c r="AL693" i="2"/>
  <c r="AG693" i="2"/>
  <c r="AH693" i="2"/>
  <c r="AF693" i="2"/>
  <c r="AE693" i="2"/>
  <c r="V693" i="2"/>
  <c r="Y693" i="2"/>
  <c r="X693" i="2"/>
  <c r="W693" i="2"/>
  <c r="T693" i="2"/>
  <c r="U693" i="2"/>
  <c r="S693" i="2"/>
  <c r="N693" i="2"/>
  <c r="A693" i="2"/>
  <c r="DA692" i="2"/>
  <c r="CX692" i="2"/>
  <c r="CW692" i="2"/>
  <c r="CV692" i="2"/>
  <c r="CY692" i="2"/>
  <c r="CT692" i="2"/>
  <c r="CU692" i="2"/>
  <c r="CS692" i="2"/>
  <c r="CR692" i="2"/>
  <c r="CL692" i="2"/>
  <c r="CM692" i="2"/>
  <c r="CJ692" i="2"/>
  <c r="CI692" i="2"/>
  <c r="CH692" i="2"/>
  <c r="CK692" i="2"/>
  <c r="CF692" i="2"/>
  <c r="CG692" i="2"/>
  <c r="CE692" i="2"/>
  <c r="CD692" i="2"/>
  <c r="BY692" i="2"/>
  <c r="BZ692" i="2"/>
  <c r="BW692" i="2"/>
  <c r="BU692" i="2"/>
  <c r="BV692" i="2"/>
  <c r="BS692" i="2"/>
  <c r="BR692" i="2"/>
  <c r="BQ692" i="2"/>
  <c r="BT692" i="2"/>
  <c r="BO692" i="2"/>
  <c r="BP692" i="2"/>
  <c r="BN692" i="2"/>
  <c r="BM692" i="2"/>
  <c r="BC692" i="2"/>
  <c r="BD692" i="2"/>
  <c r="BF692" i="2"/>
  <c r="BA692" i="2"/>
  <c r="AZ692" i="2"/>
  <c r="AY692" i="2"/>
  <c r="BB692" i="2"/>
  <c r="AW692" i="2"/>
  <c r="AX692" i="2"/>
  <c r="AV692" i="2"/>
  <c r="AU692" i="2"/>
  <c r="AM692" i="2"/>
  <c r="AN692" i="2"/>
  <c r="AQ692" i="2"/>
  <c r="AK692" i="2"/>
  <c r="AJ692" i="2"/>
  <c r="AI692" i="2"/>
  <c r="AL692" i="2"/>
  <c r="AG692" i="2"/>
  <c r="AH692" i="2"/>
  <c r="AF692" i="2"/>
  <c r="AE692" i="2"/>
  <c r="X692" i="2"/>
  <c r="W692" i="2"/>
  <c r="V692" i="2"/>
  <c r="Y692" i="2"/>
  <c r="T692" i="2"/>
  <c r="U692" i="2"/>
  <c r="S692" i="2"/>
  <c r="N692" i="2"/>
  <c r="A692" i="2"/>
  <c r="DA691" i="2"/>
  <c r="CX691" i="2"/>
  <c r="CW691" i="2"/>
  <c r="CV691" i="2"/>
  <c r="CY691" i="2"/>
  <c r="CT691" i="2"/>
  <c r="CU691" i="2"/>
  <c r="CS691" i="2"/>
  <c r="CR691" i="2"/>
  <c r="CL691" i="2"/>
  <c r="CM691" i="2"/>
  <c r="CJ691" i="2"/>
  <c r="CI691" i="2"/>
  <c r="CH691" i="2"/>
  <c r="CK691" i="2"/>
  <c r="CF691" i="2"/>
  <c r="CG691" i="2"/>
  <c r="CE691" i="2"/>
  <c r="CD691" i="2"/>
  <c r="BY691" i="2"/>
  <c r="BZ691" i="2"/>
  <c r="BW691" i="2"/>
  <c r="BU691" i="2"/>
  <c r="BV691" i="2"/>
  <c r="BS691" i="2"/>
  <c r="BR691" i="2"/>
  <c r="BQ691" i="2"/>
  <c r="BT691" i="2"/>
  <c r="BO691" i="2"/>
  <c r="BP691" i="2"/>
  <c r="BN691" i="2"/>
  <c r="BM691" i="2"/>
  <c r="BC691" i="2"/>
  <c r="BD691" i="2"/>
  <c r="BF691" i="2"/>
  <c r="BA691" i="2"/>
  <c r="AZ691" i="2"/>
  <c r="AY691" i="2"/>
  <c r="BB691" i="2"/>
  <c r="AW691" i="2"/>
  <c r="AX691" i="2"/>
  <c r="AV691" i="2"/>
  <c r="AU691" i="2"/>
  <c r="AM691" i="2"/>
  <c r="AN691" i="2"/>
  <c r="AQ691" i="2"/>
  <c r="AK691" i="2"/>
  <c r="AJ691" i="2"/>
  <c r="AI691" i="2"/>
  <c r="AL691" i="2"/>
  <c r="AG691" i="2"/>
  <c r="AH691" i="2"/>
  <c r="AF691" i="2"/>
  <c r="AE691" i="2"/>
  <c r="V691" i="2"/>
  <c r="Y691" i="2"/>
  <c r="X691" i="2"/>
  <c r="W691" i="2"/>
  <c r="T691" i="2"/>
  <c r="U691" i="2"/>
  <c r="S691" i="2"/>
  <c r="N691" i="2"/>
  <c r="A691" i="2"/>
  <c r="DA690" i="2"/>
  <c r="CX690" i="2"/>
  <c r="CW690" i="2"/>
  <c r="CV690" i="2"/>
  <c r="CY690" i="2"/>
  <c r="CT690" i="2"/>
  <c r="CU690" i="2"/>
  <c r="CS690" i="2"/>
  <c r="CR690" i="2"/>
  <c r="CL690" i="2"/>
  <c r="CM690" i="2"/>
  <c r="CJ690" i="2"/>
  <c r="CI690" i="2"/>
  <c r="CH690" i="2"/>
  <c r="CK690" i="2"/>
  <c r="CF690" i="2"/>
  <c r="CG690" i="2"/>
  <c r="CE690" i="2"/>
  <c r="CD690" i="2"/>
  <c r="BY690" i="2"/>
  <c r="BZ690" i="2"/>
  <c r="BW690" i="2"/>
  <c r="BU690" i="2"/>
  <c r="BV690" i="2"/>
  <c r="BS690" i="2"/>
  <c r="BR690" i="2"/>
  <c r="BQ690" i="2"/>
  <c r="BT690" i="2"/>
  <c r="BO690" i="2"/>
  <c r="BP690" i="2"/>
  <c r="BN690" i="2"/>
  <c r="BM690" i="2"/>
  <c r="BC690" i="2"/>
  <c r="BD690" i="2"/>
  <c r="BF690" i="2"/>
  <c r="BA690" i="2"/>
  <c r="AZ690" i="2"/>
  <c r="AY690" i="2"/>
  <c r="BB690" i="2"/>
  <c r="AW690" i="2"/>
  <c r="AX690" i="2"/>
  <c r="AV690" i="2"/>
  <c r="AU690" i="2"/>
  <c r="AM690" i="2"/>
  <c r="AN690" i="2"/>
  <c r="AQ690" i="2"/>
  <c r="AK690" i="2"/>
  <c r="AJ690" i="2"/>
  <c r="AI690" i="2"/>
  <c r="AL690" i="2"/>
  <c r="AG690" i="2"/>
  <c r="AH690" i="2"/>
  <c r="AF690" i="2"/>
  <c r="AE690" i="2"/>
  <c r="X690" i="2"/>
  <c r="W690" i="2"/>
  <c r="V690" i="2"/>
  <c r="Y690" i="2"/>
  <c r="T690" i="2"/>
  <c r="U690" i="2"/>
  <c r="S690" i="2"/>
  <c r="N690" i="2"/>
  <c r="A690" i="2"/>
  <c r="DA689" i="2"/>
  <c r="CX689" i="2"/>
  <c r="CW689" i="2"/>
  <c r="CV689" i="2"/>
  <c r="CY689" i="2"/>
  <c r="CT689" i="2"/>
  <c r="CU689" i="2"/>
  <c r="CS689" i="2"/>
  <c r="CR689" i="2"/>
  <c r="CL689" i="2"/>
  <c r="CM689" i="2"/>
  <c r="CJ689" i="2"/>
  <c r="CI689" i="2"/>
  <c r="CH689" i="2"/>
  <c r="CK689" i="2"/>
  <c r="CF689" i="2"/>
  <c r="CG689" i="2"/>
  <c r="CE689" i="2"/>
  <c r="CD689" i="2"/>
  <c r="BY689" i="2"/>
  <c r="BZ689" i="2"/>
  <c r="BW689" i="2"/>
  <c r="BU689" i="2"/>
  <c r="BV689" i="2"/>
  <c r="BS689" i="2"/>
  <c r="BR689" i="2"/>
  <c r="BQ689" i="2"/>
  <c r="BT689" i="2"/>
  <c r="BO689" i="2"/>
  <c r="BP689" i="2"/>
  <c r="BN689" i="2"/>
  <c r="BM689" i="2"/>
  <c r="BC689" i="2"/>
  <c r="BD689" i="2"/>
  <c r="BF689" i="2"/>
  <c r="BA689" i="2"/>
  <c r="AZ689" i="2"/>
  <c r="AY689" i="2"/>
  <c r="BB689" i="2"/>
  <c r="AW689" i="2"/>
  <c r="AX689" i="2"/>
  <c r="AV689" i="2"/>
  <c r="AU689" i="2"/>
  <c r="AM689" i="2"/>
  <c r="AN689" i="2"/>
  <c r="AQ689" i="2"/>
  <c r="AK689" i="2"/>
  <c r="AJ689" i="2"/>
  <c r="AI689" i="2"/>
  <c r="AL689" i="2"/>
  <c r="AG689" i="2"/>
  <c r="AH689" i="2"/>
  <c r="AF689" i="2"/>
  <c r="AE689" i="2"/>
  <c r="V689" i="2"/>
  <c r="Y689" i="2"/>
  <c r="X689" i="2"/>
  <c r="W689" i="2"/>
  <c r="T689" i="2"/>
  <c r="U689" i="2"/>
  <c r="S689" i="2"/>
  <c r="N689" i="2"/>
  <c r="A689" i="2"/>
  <c r="DA688" i="2"/>
  <c r="CX688" i="2"/>
  <c r="CW688" i="2"/>
  <c r="CV688" i="2"/>
  <c r="CY688" i="2"/>
  <c r="CT688" i="2"/>
  <c r="CU688" i="2"/>
  <c r="CS688" i="2"/>
  <c r="CR688" i="2"/>
  <c r="CL688" i="2"/>
  <c r="CM688" i="2"/>
  <c r="CJ688" i="2"/>
  <c r="CI688" i="2"/>
  <c r="CH688" i="2"/>
  <c r="CK688" i="2"/>
  <c r="CF688" i="2"/>
  <c r="CG688" i="2"/>
  <c r="CE688" i="2"/>
  <c r="CD688" i="2"/>
  <c r="BY688" i="2"/>
  <c r="BZ688" i="2"/>
  <c r="BW688" i="2"/>
  <c r="BU688" i="2"/>
  <c r="BV688" i="2"/>
  <c r="BS688" i="2"/>
  <c r="BR688" i="2"/>
  <c r="BQ688" i="2"/>
  <c r="BT688" i="2"/>
  <c r="BO688" i="2"/>
  <c r="BP688" i="2"/>
  <c r="BN688" i="2"/>
  <c r="BM688" i="2"/>
  <c r="BC688" i="2"/>
  <c r="BD688" i="2"/>
  <c r="BF688" i="2"/>
  <c r="BA688" i="2"/>
  <c r="AZ688" i="2"/>
  <c r="AY688" i="2"/>
  <c r="BB688" i="2"/>
  <c r="AW688" i="2"/>
  <c r="AX688" i="2"/>
  <c r="AV688" i="2"/>
  <c r="AU688" i="2"/>
  <c r="AM688" i="2"/>
  <c r="AN688" i="2"/>
  <c r="AQ688" i="2"/>
  <c r="AK688" i="2"/>
  <c r="AJ688" i="2"/>
  <c r="AI688" i="2"/>
  <c r="AL688" i="2"/>
  <c r="AG688" i="2"/>
  <c r="AH688" i="2"/>
  <c r="AF688" i="2"/>
  <c r="AE688" i="2"/>
  <c r="X688" i="2"/>
  <c r="W688" i="2"/>
  <c r="V688" i="2"/>
  <c r="Y688" i="2"/>
  <c r="T688" i="2"/>
  <c r="U688" i="2"/>
  <c r="S688" i="2"/>
  <c r="N688" i="2"/>
  <c r="A688" i="2"/>
  <c r="DA687" i="2"/>
  <c r="CX687" i="2"/>
  <c r="CW687" i="2"/>
  <c r="CV687" i="2"/>
  <c r="CY687" i="2"/>
  <c r="CT687" i="2"/>
  <c r="CU687" i="2"/>
  <c r="CS687" i="2"/>
  <c r="CR687" i="2"/>
  <c r="CL687" i="2"/>
  <c r="CM687" i="2"/>
  <c r="CJ687" i="2"/>
  <c r="CI687" i="2"/>
  <c r="CH687" i="2"/>
  <c r="CK687" i="2"/>
  <c r="CF687" i="2"/>
  <c r="CG687" i="2"/>
  <c r="CE687" i="2"/>
  <c r="CD687" i="2"/>
  <c r="BY687" i="2"/>
  <c r="BZ687" i="2"/>
  <c r="BW687" i="2"/>
  <c r="BU687" i="2"/>
  <c r="BV687" i="2"/>
  <c r="BS687" i="2"/>
  <c r="BR687" i="2"/>
  <c r="BQ687" i="2"/>
  <c r="BT687" i="2"/>
  <c r="BO687" i="2"/>
  <c r="BP687" i="2"/>
  <c r="BN687" i="2"/>
  <c r="BM687" i="2"/>
  <c r="BC687" i="2"/>
  <c r="BD687" i="2"/>
  <c r="BF687" i="2"/>
  <c r="BA687" i="2"/>
  <c r="AZ687" i="2"/>
  <c r="AY687" i="2"/>
  <c r="BB687" i="2"/>
  <c r="AW687" i="2"/>
  <c r="AX687" i="2"/>
  <c r="AV687" i="2"/>
  <c r="AU687" i="2"/>
  <c r="AM687" i="2"/>
  <c r="AN687" i="2"/>
  <c r="AQ687" i="2"/>
  <c r="AK687" i="2"/>
  <c r="AJ687" i="2"/>
  <c r="AI687" i="2"/>
  <c r="AL687" i="2"/>
  <c r="AG687" i="2"/>
  <c r="AH687" i="2"/>
  <c r="AF687" i="2"/>
  <c r="AE687" i="2"/>
  <c r="X687" i="2"/>
  <c r="W687" i="2"/>
  <c r="V687" i="2"/>
  <c r="Y687" i="2"/>
  <c r="T687" i="2"/>
  <c r="U687" i="2"/>
  <c r="S687" i="2"/>
  <c r="N687" i="2"/>
  <c r="A687" i="2"/>
  <c r="DA686" i="2"/>
  <c r="CX686" i="2"/>
  <c r="CW686" i="2"/>
  <c r="CV686" i="2"/>
  <c r="CY686" i="2"/>
  <c r="CT686" i="2"/>
  <c r="CU686" i="2"/>
  <c r="CS686" i="2"/>
  <c r="CR686" i="2"/>
  <c r="CL686" i="2"/>
  <c r="CM686" i="2"/>
  <c r="CJ686" i="2"/>
  <c r="CI686" i="2"/>
  <c r="CH686" i="2"/>
  <c r="CK686" i="2"/>
  <c r="CF686" i="2"/>
  <c r="CG686" i="2"/>
  <c r="CE686" i="2"/>
  <c r="CD686" i="2"/>
  <c r="BY686" i="2"/>
  <c r="BZ686" i="2"/>
  <c r="BW686" i="2"/>
  <c r="BU686" i="2"/>
  <c r="BV686" i="2"/>
  <c r="BS686" i="2"/>
  <c r="BR686" i="2"/>
  <c r="BQ686" i="2"/>
  <c r="BT686" i="2"/>
  <c r="BO686" i="2"/>
  <c r="BP686" i="2"/>
  <c r="BN686" i="2"/>
  <c r="BM686" i="2"/>
  <c r="BC686" i="2"/>
  <c r="BD686" i="2"/>
  <c r="BF686" i="2"/>
  <c r="BA686" i="2"/>
  <c r="AZ686" i="2"/>
  <c r="AY686" i="2"/>
  <c r="BB686" i="2"/>
  <c r="AW686" i="2"/>
  <c r="AX686" i="2"/>
  <c r="AV686" i="2"/>
  <c r="AU686" i="2"/>
  <c r="AM686" i="2"/>
  <c r="AN686" i="2"/>
  <c r="AQ686" i="2"/>
  <c r="AK686" i="2"/>
  <c r="AJ686" i="2"/>
  <c r="AI686" i="2"/>
  <c r="AL686" i="2"/>
  <c r="AG686" i="2"/>
  <c r="AH686" i="2"/>
  <c r="AF686" i="2"/>
  <c r="AE686" i="2"/>
  <c r="X686" i="2"/>
  <c r="W686" i="2"/>
  <c r="V686" i="2"/>
  <c r="Y686" i="2"/>
  <c r="T686" i="2"/>
  <c r="U686" i="2"/>
  <c r="S686" i="2"/>
  <c r="N686" i="2"/>
  <c r="A686" i="2"/>
  <c r="DA685" i="2"/>
  <c r="CX685" i="2"/>
  <c r="CW685" i="2"/>
  <c r="CV685" i="2"/>
  <c r="CY685" i="2"/>
  <c r="CT685" i="2"/>
  <c r="CU685" i="2"/>
  <c r="CS685" i="2"/>
  <c r="CR685" i="2"/>
  <c r="CL685" i="2"/>
  <c r="CM685" i="2"/>
  <c r="CJ685" i="2"/>
  <c r="CI685" i="2"/>
  <c r="CH685" i="2"/>
  <c r="CK685" i="2"/>
  <c r="CF685" i="2"/>
  <c r="CG685" i="2"/>
  <c r="CE685" i="2"/>
  <c r="CD685" i="2"/>
  <c r="BY685" i="2"/>
  <c r="BZ685" i="2"/>
  <c r="BW685" i="2"/>
  <c r="BU685" i="2"/>
  <c r="BV685" i="2"/>
  <c r="BS685" i="2"/>
  <c r="BR685" i="2"/>
  <c r="BQ685" i="2"/>
  <c r="BT685" i="2"/>
  <c r="BO685" i="2"/>
  <c r="BP685" i="2"/>
  <c r="BN685" i="2"/>
  <c r="BM685" i="2"/>
  <c r="BC685" i="2"/>
  <c r="BD685" i="2"/>
  <c r="BF685" i="2"/>
  <c r="BA685" i="2"/>
  <c r="AZ685" i="2"/>
  <c r="AY685" i="2"/>
  <c r="BB685" i="2"/>
  <c r="AW685" i="2"/>
  <c r="AX685" i="2"/>
  <c r="AV685" i="2"/>
  <c r="AU685" i="2"/>
  <c r="AM685" i="2"/>
  <c r="AN685" i="2"/>
  <c r="AQ685" i="2"/>
  <c r="AK685" i="2"/>
  <c r="AJ685" i="2"/>
  <c r="AI685" i="2"/>
  <c r="AL685" i="2"/>
  <c r="AG685" i="2"/>
  <c r="AH685" i="2"/>
  <c r="AF685" i="2"/>
  <c r="AE685" i="2"/>
  <c r="V685" i="2"/>
  <c r="Y685" i="2"/>
  <c r="X685" i="2"/>
  <c r="W685" i="2"/>
  <c r="T685" i="2"/>
  <c r="U685" i="2"/>
  <c r="S685" i="2"/>
  <c r="N685" i="2"/>
  <c r="A685" i="2"/>
  <c r="DA684" i="2"/>
  <c r="CX684" i="2"/>
  <c r="CW684" i="2"/>
  <c r="CV684" i="2"/>
  <c r="CY684" i="2"/>
  <c r="CT684" i="2"/>
  <c r="CU684" i="2"/>
  <c r="CS684" i="2"/>
  <c r="CR684" i="2"/>
  <c r="CL684" i="2"/>
  <c r="CM684" i="2"/>
  <c r="CJ684" i="2"/>
  <c r="CI684" i="2"/>
  <c r="CH684" i="2"/>
  <c r="CK684" i="2"/>
  <c r="CF684" i="2"/>
  <c r="CG684" i="2"/>
  <c r="CE684" i="2"/>
  <c r="CD684" i="2"/>
  <c r="BY684" i="2"/>
  <c r="BZ684" i="2"/>
  <c r="BW684" i="2"/>
  <c r="BU684" i="2"/>
  <c r="BV684" i="2"/>
  <c r="BS684" i="2"/>
  <c r="BR684" i="2"/>
  <c r="BQ684" i="2"/>
  <c r="BT684" i="2"/>
  <c r="BO684" i="2"/>
  <c r="BP684" i="2"/>
  <c r="BN684" i="2"/>
  <c r="BM684" i="2"/>
  <c r="BC684" i="2"/>
  <c r="BD684" i="2"/>
  <c r="BF684" i="2"/>
  <c r="BA684" i="2"/>
  <c r="AZ684" i="2"/>
  <c r="AY684" i="2"/>
  <c r="BB684" i="2"/>
  <c r="AW684" i="2"/>
  <c r="AX684" i="2"/>
  <c r="AV684" i="2"/>
  <c r="AU684" i="2"/>
  <c r="AM684" i="2"/>
  <c r="AN684" i="2"/>
  <c r="AQ684" i="2"/>
  <c r="AK684" i="2"/>
  <c r="AJ684" i="2"/>
  <c r="AI684" i="2"/>
  <c r="AL684" i="2"/>
  <c r="AG684" i="2"/>
  <c r="AH684" i="2"/>
  <c r="AF684" i="2"/>
  <c r="AE684" i="2"/>
  <c r="X684" i="2"/>
  <c r="W684" i="2"/>
  <c r="V684" i="2"/>
  <c r="Y684" i="2"/>
  <c r="T684" i="2"/>
  <c r="U684" i="2"/>
  <c r="S684" i="2"/>
  <c r="N684" i="2"/>
  <c r="A684" i="2"/>
  <c r="DA683" i="2"/>
  <c r="CX683" i="2"/>
  <c r="CW683" i="2"/>
  <c r="CV683" i="2"/>
  <c r="CY683" i="2"/>
  <c r="CT683" i="2"/>
  <c r="CU683" i="2"/>
  <c r="CS683" i="2"/>
  <c r="CR683" i="2"/>
  <c r="CL683" i="2"/>
  <c r="CM683" i="2"/>
  <c r="CJ683" i="2"/>
  <c r="CI683" i="2"/>
  <c r="CH683" i="2"/>
  <c r="CK683" i="2"/>
  <c r="CF683" i="2"/>
  <c r="CG683" i="2"/>
  <c r="CE683" i="2"/>
  <c r="CD683" i="2"/>
  <c r="BY683" i="2"/>
  <c r="BZ683" i="2"/>
  <c r="BW683" i="2"/>
  <c r="BU683" i="2"/>
  <c r="BV683" i="2"/>
  <c r="BS683" i="2"/>
  <c r="BR683" i="2"/>
  <c r="BQ683" i="2"/>
  <c r="BT683" i="2"/>
  <c r="BO683" i="2"/>
  <c r="BP683" i="2"/>
  <c r="BN683" i="2"/>
  <c r="BM683" i="2"/>
  <c r="BC683" i="2"/>
  <c r="BD683" i="2"/>
  <c r="BF683" i="2"/>
  <c r="BA683" i="2"/>
  <c r="AZ683" i="2"/>
  <c r="AY683" i="2"/>
  <c r="BB683" i="2"/>
  <c r="AW683" i="2"/>
  <c r="AX683" i="2"/>
  <c r="AV683" i="2"/>
  <c r="AU683" i="2"/>
  <c r="AM683" i="2"/>
  <c r="AN683" i="2"/>
  <c r="AQ683" i="2"/>
  <c r="AK683" i="2"/>
  <c r="AJ683" i="2"/>
  <c r="AI683" i="2"/>
  <c r="AL683" i="2"/>
  <c r="AG683" i="2"/>
  <c r="AH683" i="2"/>
  <c r="AF683" i="2"/>
  <c r="AE683" i="2"/>
  <c r="X683" i="2"/>
  <c r="W683" i="2"/>
  <c r="V683" i="2"/>
  <c r="Y683" i="2"/>
  <c r="T683" i="2"/>
  <c r="U683" i="2"/>
  <c r="S683" i="2"/>
  <c r="N683" i="2"/>
  <c r="A683" i="2"/>
  <c r="DA682" i="2"/>
  <c r="CX682" i="2"/>
  <c r="CW682" i="2"/>
  <c r="CV682" i="2"/>
  <c r="CY682" i="2"/>
  <c r="CT682" i="2"/>
  <c r="CU682" i="2"/>
  <c r="CS682" i="2"/>
  <c r="CR682" i="2"/>
  <c r="CL682" i="2"/>
  <c r="CM682" i="2"/>
  <c r="CJ682" i="2"/>
  <c r="CI682" i="2"/>
  <c r="CH682" i="2"/>
  <c r="CK682" i="2"/>
  <c r="CF682" i="2"/>
  <c r="CG682" i="2"/>
  <c r="CE682" i="2"/>
  <c r="CD682" i="2"/>
  <c r="BY682" i="2"/>
  <c r="BZ682" i="2"/>
  <c r="BW682" i="2"/>
  <c r="BU682" i="2"/>
  <c r="BV682" i="2"/>
  <c r="BS682" i="2"/>
  <c r="BR682" i="2"/>
  <c r="BQ682" i="2"/>
  <c r="BT682" i="2"/>
  <c r="BO682" i="2"/>
  <c r="BP682" i="2"/>
  <c r="BN682" i="2"/>
  <c r="BM682" i="2"/>
  <c r="BC682" i="2"/>
  <c r="BD682" i="2"/>
  <c r="BF682" i="2"/>
  <c r="BA682" i="2"/>
  <c r="AZ682" i="2"/>
  <c r="AY682" i="2"/>
  <c r="BB682" i="2"/>
  <c r="AW682" i="2"/>
  <c r="AX682" i="2"/>
  <c r="AV682" i="2"/>
  <c r="AU682" i="2"/>
  <c r="AM682" i="2"/>
  <c r="AN682" i="2"/>
  <c r="AQ682" i="2"/>
  <c r="AK682" i="2"/>
  <c r="AJ682" i="2"/>
  <c r="AI682" i="2"/>
  <c r="AL682" i="2"/>
  <c r="AG682" i="2"/>
  <c r="AH682" i="2"/>
  <c r="AF682" i="2"/>
  <c r="AE682" i="2"/>
  <c r="X682" i="2"/>
  <c r="W682" i="2"/>
  <c r="V682" i="2"/>
  <c r="Y682" i="2"/>
  <c r="T682" i="2"/>
  <c r="U682" i="2"/>
  <c r="S682" i="2"/>
  <c r="N682" i="2"/>
  <c r="A682" i="2"/>
  <c r="DA681" i="2"/>
  <c r="CX681" i="2"/>
  <c r="CW681" i="2"/>
  <c r="CV681" i="2"/>
  <c r="CY681" i="2"/>
  <c r="CT681" i="2"/>
  <c r="CU681" i="2"/>
  <c r="CS681" i="2"/>
  <c r="CR681" i="2"/>
  <c r="CL681" i="2"/>
  <c r="CM681" i="2"/>
  <c r="CJ681" i="2"/>
  <c r="CI681" i="2"/>
  <c r="CH681" i="2"/>
  <c r="CK681" i="2"/>
  <c r="CF681" i="2"/>
  <c r="CG681" i="2"/>
  <c r="CE681" i="2"/>
  <c r="CD681" i="2"/>
  <c r="BY681" i="2"/>
  <c r="BZ681" i="2"/>
  <c r="BW681" i="2"/>
  <c r="BU681" i="2"/>
  <c r="BV681" i="2"/>
  <c r="BS681" i="2"/>
  <c r="BR681" i="2"/>
  <c r="BQ681" i="2"/>
  <c r="BT681" i="2"/>
  <c r="BO681" i="2"/>
  <c r="BP681" i="2"/>
  <c r="BN681" i="2"/>
  <c r="BM681" i="2"/>
  <c r="BC681" i="2"/>
  <c r="BD681" i="2"/>
  <c r="BF681" i="2"/>
  <c r="BA681" i="2"/>
  <c r="AZ681" i="2"/>
  <c r="AY681" i="2"/>
  <c r="BB681" i="2"/>
  <c r="AW681" i="2"/>
  <c r="AX681" i="2"/>
  <c r="AV681" i="2"/>
  <c r="AU681" i="2"/>
  <c r="AM681" i="2"/>
  <c r="AN681" i="2"/>
  <c r="AQ681" i="2"/>
  <c r="AI681" i="2"/>
  <c r="AL681" i="2"/>
  <c r="AK681" i="2"/>
  <c r="AJ681" i="2"/>
  <c r="AG681" i="2"/>
  <c r="AH681" i="2"/>
  <c r="AF681" i="2"/>
  <c r="AE681" i="2"/>
  <c r="V681" i="2"/>
  <c r="Y681" i="2"/>
  <c r="X681" i="2"/>
  <c r="W681" i="2"/>
  <c r="T681" i="2"/>
  <c r="U681" i="2"/>
  <c r="S681" i="2"/>
  <c r="N681" i="2"/>
  <c r="A681" i="2"/>
  <c r="DA680" i="2"/>
  <c r="CX680" i="2"/>
  <c r="CW680" i="2"/>
  <c r="CV680" i="2"/>
  <c r="CY680" i="2"/>
  <c r="CT680" i="2"/>
  <c r="CU680" i="2"/>
  <c r="CS680" i="2"/>
  <c r="CR680" i="2"/>
  <c r="CL680" i="2"/>
  <c r="CM680" i="2"/>
  <c r="CJ680" i="2"/>
  <c r="CI680" i="2"/>
  <c r="CH680" i="2"/>
  <c r="CK680" i="2"/>
  <c r="CF680" i="2"/>
  <c r="CG680" i="2"/>
  <c r="CE680" i="2"/>
  <c r="CD680" i="2"/>
  <c r="BY680" i="2"/>
  <c r="BZ680" i="2"/>
  <c r="BW680" i="2"/>
  <c r="BU680" i="2"/>
  <c r="BV680" i="2"/>
  <c r="BS680" i="2"/>
  <c r="BR680" i="2"/>
  <c r="BQ680" i="2"/>
  <c r="BT680" i="2"/>
  <c r="BO680" i="2"/>
  <c r="BP680" i="2"/>
  <c r="BN680" i="2"/>
  <c r="BM680" i="2"/>
  <c r="BC680" i="2"/>
  <c r="BD680" i="2"/>
  <c r="BF680" i="2"/>
  <c r="AY680" i="2"/>
  <c r="BB680" i="2"/>
  <c r="BA680" i="2"/>
  <c r="AZ680" i="2"/>
  <c r="AW680" i="2"/>
  <c r="AX680" i="2"/>
  <c r="AV680" i="2"/>
  <c r="AU680" i="2"/>
  <c r="AM680" i="2"/>
  <c r="AN680" i="2"/>
  <c r="AQ680" i="2"/>
  <c r="AK680" i="2"/>
  <c r="AJ680" i="2"/>
  <c r="AI680" i="2"/>
  <c r="AL680" i="2"/>
  <c r="AG680" i="2"/>
  <c r="AH680" i="2"/>
  <c r="AF680" i="2"/>
  <c r="AE680" i="2"/>
  <c r="X680" i="2"/>
  <c r="W680" i="2"/>
  <c r="V680" i="2"/>
  <c r="Y680" i="2"/>
  <c r="T680" i="2"/>
  <c r="U680" i="2"/>
  <c r="S680" i="2"/>
  <c r="N680" i="2"/>
  <c r="A680" i="2"/>
  <c r="DA679" i="2"/>
  <c r="CX679" i="2"/>
  <c r="CW679" i="2"/>
  <c r="CV679" i="2"/>
  <c r="CY679" i="2"/>
  <c r="CT679" i="2"/>
  <c r="CU679" i="2"/>
  <c r="CS679" i="2"/>
  <c r="CR679" i="2"/>
  <c r="CL679" i="2"/>
  <c r="CM679" i="2"/>
  <c r="CJ679" i="2"/>
  <c r="CI679" i="2"/>
  <c r="CH679" i="2"/>
  <c r="CK679" i="2"/>
  <c r="CF679" i="2"/>
  <c r="CG679" i="2"/>
  <c r="CE679" i="2"/>
  <c r="CD679" i="2"/>
  <c r="BY679" i="2"/>
  <c r="BZ679" i="2"/>
  <c r="BW679" i="2"/>
  <c r="BU679" i="2"/>
  <c r="BV679" i="2"/>
  <c r="BQ679" i="2"/>
  <c r="BT679" i="2"/>
  <c r="BS679" i="2"/>
  <c r="BR679" i="2"/>
  <c r="BO679" i="2"/>
  <c r="BP679" i="2"/>
  <c r="BN679" i="2"/>
  <c r="BM679" i="2"/>
  <c r="BC679" i="2"/>
  <c r="BD679" i="2"/>
  <c r="BF679" i="2"/>
  <c r="BA679" i="2"/>
  <c r="AZ679" i="2"/>
  <c r="AY679" i="2"/>
  <c r="BB679" i="2"/>
  <c r="AW679" i="2"/>
  <c r="AX679" i="2"/>
  <c r="AV679" i="2"/>
  <c r="AU679" i="2"/>
  <c r="AM679" i="2"/>
  <c r="AN679" i="2"/>
  <c r="AQ679" i="2"/>
  <c r="AK679" i="2"/>
  <c r="AJ679" i="2"/>
  <c r="AI679" i="2"/>
  <c r="AL679" i="2"/>
  <c r="AG679" i="2"/>
  <c r="AH679" i="2"/>
  <c r="AF679" i="2"/>
  <c r="AE679" i="2"/>
  <c r="X679" i="2"/>
  <c r="W679" i="2"/>
  <c r="V679" i="2"/>
  <c r="Y679" i="2"/>
  <c r="T679" i="2"/>
  <c r="U679" i="2"/>
  <c r="S679" i="2"/>
  <c r="N679" i="2"/>
  <c r="A679" i="2"/>
  <c r="DA678" i="2"/>
  <c r="CX678" i="2"/>
  <c r="CW678" i="2"/>
  <c r="CV678" i="2"/>
  <c r="CY678" i="2"/>
  <c r="CT678" i="2"/>
  <c r="CU678" i="2"/>
  <c r="CS678" i="2"/>
  <c r="CR678" i="2"/>
  <c r="CL678" i="2"/>
  <c r="CM678" i="2"/>
  <c r="CJ678" i="2"/>
  <c r="CI678" i="2"/>
  <c r="CH678" i="2"/>
  <c r="CK678" i="2"/>
  <c r="CF678" i="2"/>
  <c r="CG678" i="2"/>
  <c r="CE678" i="2"/>
  <c r="CD678" i="2"/>
  <c r="BY678" i="2"/>
  <c r="BZ678" i="2"/>
  <c r="BW678" i="2"/>
  <c r="BU678" i="2"/>
  <c r="BV678" i="2"/>
  <c r="BS678" i="2"/>
  <c r="BR678" i="2"/>
  <c r="BQ678" i="2"/>
  <c r="BT678" i="2"/>
  <c r="BO678" i="2"/>
  <c r="BP678" i="2"/>
  <c r="BN678" i="2"/>
  <c r="BM678" i="2"/>
  <c r="BC678" i="2"/>
  <c r="BD678" i="2"/>
  <c r="BF678" i="2"/>
  <c r="BA678" i="2"/>
  <c r="AZ678" i="2"/>
  <c r="AY678" i="2"/>
  <c r="BB678" i="2"/>
  <c r="AW678" i="2"/>
  <c r="AX678" i="2"/>
  <c r="AV678" i="2"/>
  <c r="AU678" i="2"/>
  <c r="AM678" i="2"/>
  <c r="AN678" i="2"/>
  <c r="AQ678" i="2"/>
  <c r="AK678" i="2"/>
  <c r="AJ678" i="2"/>
  <c r="AI678" i="2"/>
  <c r="AL678" i="2"/>
  <c r="AG678" i="2"/>
  <c r="AH678" i="2"/>
  <c r="AF678" i="2"/>
  <c r="AE678" i="2"/>
  <c r="X678" i="2"/>
  <c r="W678" i="2"/>
  <c r="V678" i="2"/>
  <c r="Y678" i="2"/>
  <c r="T678" i="2"/>
  <c r="U678" i="2"/>
  <c r="S678" i="2"/>
  <c r="N678" i="2"/>
  <c r="A678" i="2"/>
  <c r="DA677" i="2"/>
  <c r="CX677" i="2"/>
  <c r="CW677" i="2"/>
  <c r="CV677" i="2"/>
  <c r="CY677" i="2"/>
  <c r="CT677" i="2"/>
  <c r="CU677" i="2"/>
  <c r="CS677" i="2"/>
  <c r="CR677" i="2"/>
  <c r="CL677" i="2"/>
  <c r="CM677" i="2"/>
  <c r="CJ677" i="2"/>
  <c r="CI677" i="2"/>
  <c r="CH677" i="2"/>
  <c r="CK677" i="2"/>
  <c r="CF677" i="2"/>
  <c r="CG677" i="2"/>
  <c r="CE677" i="2"/>
  <c r="CD677" i="2"/>
  <c r="BY677" i="2"/>
  <c r="BZ677" i="2"/>
  <c r="BW677" i="2"/>
  <c r="BU677" i="2"/>
  <c r="BV677" i="2"/>
  <c r="BQ677" i="2"/>
  <c r="BT677" i="2"/>
  <c r="BS677" i="2"/>
  <c r="BR677" i="2"/>
  <c r="BO677" i="2"/>
  <c r="BP677" i="2"/>
  <c r="BN677" i="2"/>
  <c r="BM677" i="2"/>
  <c r="BC677" i="2"/>
  <c r="BD677" i="2"/>
  <c r="BF677" i="2"/>
  <c r="BA677" i="2"/>
  <c r="AZ677" i="2"/>
  <c r="AY677" i="2"/>
  <c r="BB677" i="2"/>
  <c r="AW677" i="2"/>
  <c r="AX677" i="2"/>
  <c r="AV677" i="2"/>
  <c r="AU677" i="2"/>
  <c r="AM677" i="2"/>
  <c r="AN677" i="2"/>
  <c r="AQ677" i="2"/>
  <c r="AK677" i="2"/>
  <c r="AJ677" i="2"/>
  <c r="AI677" i="2"/>
  <c r="AL677" i="2"/>
  <c r="AG677" i="2"/>
  <c r="AH677" i="2"/>
  <c r="AF677" i="2"/>
  <c r="AE677" i="2"/>
  <c r="X677" i="2"/>
  <c r="W677" i="2"/>
  <c r="V677" i="2"/>
  <c r="Y677" i="2"/>
  <c r="T677" i="2"/>
  <c r="U677" i="2"/>
  <c r="S677" i="2"/>
  <c r="N677" i="2"/>
  <c r="A677" i="2"/>
  <c r="DA676" i="2"/>
  <c r="CX676" i="2"/>
  <c r="CW676" i="2"/>
  <c r="CV676" i="2"/>
  <c r="CY676" i="2"/>
  <c r="CT676" i="2"/>
  <c r="CU676" i="2"/>
  <c r="CS676" i="2"/>
  <c r="CR676" i="2"/>
  <c r="CL676" i="2"/>
  <c r="CM676" i="2"/>
  <c r="CJ676" i="2"/>
  <c r="CI676" i="2"/>
  <c r="CH676" i="2"/>
  <c r="CK676" i="2"/>
  <c r="CF676" i="2"/>
  <c r="CG676" i="2"/>
  <c r="CE676" i="2"/>
  <c r="CD676" i="2"/>
  <c r="BY676" i="2"/>
  <c r="BZ676" i="2"/>
  <c r="BW676" i="2"/>
  <c r="BU676" i="2"/>
  <c r="BV676" i="2"/>
  <c r="BS676" i="2"/>
  <c r="BR676" i="2"/>
  <c r="BQ676" i="2"/>
  <c r="BT676" i="2"/>
  <c r="BO676" i="2"/>
  <c r="BP676" i="2"/>
  <c r="BN676" i="2"/>
  <c r="BM676" i="2"/>
  <c r="BC676" i="2"/>
  <c r="BD676" i="2"/>
  <c r="BF676" i="2"/>
  <c r="BA676" i="2"/>
  <c r="AZ676" i="2"/>
  <c r="AY676" i="2"/>
  <c r="BB676" i="2"/>
  <c r="AW676" i="2"/>
  <c r="AX676" i="2"/>
  <c r="AV676" i="2"/>
  <c r="AU676" i="2"/>
  <c r="AM676" i="2"/>
  <c r="AN676" i="2"/>
  <c r="AQ676" i="2"/>
  <c r="AK676" i="2"/>
  <c r="AJ676" i="2"/>
  <c r="AI676" i="2"/>
  <c r="AL676" i="2"/>
  <c r="AG676" i="2"/>
  <c r="AH676" i="2"/>
  <c r="AF676" i="2"/>
  <c r="AE676" i="2"/>
  <c r="X676" i="2"/>
  <c r="W676" i="2"/>
  <c r="V676" i="2"/>
  <c r="Y676" i="2"/>
  <c r="T676" i="2"/>
  <c r="U676" i="2"/>
  <c r="S676" i="2"/>
  <c r="N676" i="2"/>
  <c r="A676" i="2"/>
  <c r="DA675" i="2"/>
  <c r="CX675" i="2"/>
  <c r="CW675" i="2"/>
  <c r="CV675" i="2"/>
  <c r="CY675" i="2"/>
  <c r="CT675" i="2"/>
  <c r="CU675" i="2"/>
  <c r="CS675" i="2"/>
  <c r="CR675" i="2"/>
  <c r="CL675" i="2"/>
  <c r="CM675" i="2"/>
  <c r="CJ675" i="2"/>
  <c r="CI675" i="2"/>
  <c r="CH675" i="2"/>
  <c r="CK675" i="2"/>
  <c r="CF675" i="2"/>
  <c r="CG675" i="2"/>
  <c r="CE675" i="2"/>
  <c r="CD675" i="2"/>
  <c r="BY675" i="2"/>
  <c r="BZ675" i="2"/>
  <c r="BW675" i="2"/>
  <c r="BU675" i="2"/>
  <c r="BV675" i="2"/>
  <c r="BQ675" i="2"/>
  <c r="BT675" i="2"/>
  <c r="BS675" i="2"/>
  <c r="BR675" i="2"/>
  <c r="BO675" i="2"/>
  <c r="BP675" i="2"/>
  <c r="BN675" i="2"/>
  <c r="BM675" i="2"/>
  <c r="BC675" i="2"/>
  <c r="BD675" i="2"/>
  <c r="BF675" i="2"/>
  <c r="BA675" i="2"/>
  <c r="AZ675" i="2"/>
  <c r="AY675" i="2"/>
  <c r="BB675" i="2"/>
  <c r="AW675" i="2"/>
  <c r="AX675" i="2"/>
  <c r="AV675" i="2"/>
  <c r="AU675" i="2"/>
  <c r="AM675" i="2"/>
  <c r="AN675" i="2"/>
  <c r="AQ675" i="2"/>
  <c r="AK675" i="2"/>
  <c r="AJ675" i="2"/>
  <c r="AI675" i="2"/>
  <c r="AL675" i="2"/>
  <c r="AG675" i="2"/>
  <c r="AH675" i="2"/>
  <c r="AF675" i="2"/>
  <c r="AE675" i="2"/>
  <c r="V675" i="2"/>
  <c r="Y675" i="2"/>
  <c r="X675" i="2"/>
  <c r="W675" i="2"/>
  <c r="T675" i="2"/>
  <c r="U675" i="2"/>
  <c r="S675" i="2"/>
  <c r="N675" i="2"/>
  <c r="A675" i="2"/>
  <c r="DA674" i="2"/>
  <c r="CX674" i="2"/>
  <c r="CW674" i="2"/>
  <c r="CV674" i="2"/>
  <c r="CY674" i="2"/>
  <c r="CT674" i="2"/>
  <c r="CU674" i="2"/>
  <c r="CS674" i="2"/>
  <c r="CR674" i="2"/>
  <c r="CL674" i="2"/>
  <c r="CM674" i="2"/>
  <c r="CJ674" i="2"/>
  <c r="CI674" i="2"/>
  <c r="CH674" i="2"/>
  <c r="CK674" i="2"/>
  <c r="CF674" i="2"/>
  <c r="CG674" i="2"/>
  <c r="CE674" i="2"/>
  <c r="CD674" i="2"/>
  <c r="BY674" i="2"/>
  <c r="BZ674" i="2"/>
  <c r="BW674" i="2"/>
  <c r="BU674" i="2"/>
  <c r="BV674" i="2"/>
  <c r="BS674" i="2"/>
  <c r="BR674" i="2"/>
  <c r="BQ674" i="2"/>
  <c r="BT674" i="2"/>
  <c r="BO674" i="2"/>
  <c r="BP674" i="2"/>
  <c r="BN674" i="2"/>
  <c r="BM674" i="2"/>
  <c r="BC674" i="2"/>
  <c r="BD674" i="2"/>
  <c r="BF674" i="2"/>
  <c r="BA674" i="2"/>
  <c r="AZ674" i="2"/>
  <c r="AY674" i="2"/>
  <c r="BB674" i="2"/>
  <c r="AW674" i="2"/>
  <c r="AX674" i="2"/>
  <c r="AV674" i="2"/>
  <c r="AU674" i="2"/>
  <c r="AM674" i="2"/>
  <c r="AN674" i="2"/>
  <c r="AQ674" i="2"/>
  <c r="AK674" i="2"/>
  <c r="AJ674" i="2"/>
  <c r="AI674" i="2"/>
  <c r="AL674" i="2"/>
  <c r="AG674" i="2"/>
  <c r="AH674" i="2"/>
  <c r="AF674" i="2"/>
  <c r="AE674" i="2"/>
  <c r="X674" i="2"/>
  <c r="W674" i="2"/>
  <c r="V674" i="2"/>
  <c r="Y674" i="2"/>
  <c r="T674" i="2"/>
  <c r="U674" i="2"/>
  <c r="S674" i="2"/>
  <c r="N674" i="2"/>
  <c r="A674" i="2"/>
  <c r="DA673" i="2"/>
  <c r="CX673" i="2"/>
  <c r="CW673" i="2"/>
  <c r="CV673" i="2"/>
  <c r="CY673" i="2"/>
  <c r="CT673" i="2"/>
  <c r="CU673" i="2"/>
  <c r="CS673" i="2"/>
  <c r="CR673" i="2"/>
  <c r="CL673" i="2"/>
  <c r="CM673" i="2"/>
  <c r="CJ673" i="2"/>
  <c r="CI673" i="2"/>
  <c r="CH673" i="2"/>
  <c r="CK673" i="2"/>
  <c r="CF673" i="2"/>
  <c r="CG673" i="2"/>
  <c r="CE673" i="2"/>
  <c r="CD673" i="2"/>
  <c r="BY673" i="2"/>
  <c r="BZ673" i="2"/>
  <c r="BW673" i="2"/>
  <c r="BU673" i="2"/>
  <c r="BV673" i="2"/>
  <c r="BS673" i="2"/>
  <c r="BR673" i="2"/>
  <c r="BQ673" i="2"/>
  <c r="BT673" i="2"/>
  <c r="BO673" i="2"/>
  <c r="BP673" i="2"/>
  <c r="BN673" i="2"/>
  <c r="BM673" i="2"/>
  <c r="BC673" i="2"/>
  <c r="BD673" i="2"/>
  <c r="BF673" i="2"/>
  <c r="BA673" i="2"/>
  <c r="AZ673" i="2"/>
  <c r="AY673" i="2"/>
  <c r="BB673" i="2"/>
  <c r="AW673" i="2"/>
  <c r="AX673" i="2"/>
  <c r="AV673" i="2"/>
  <c r="AU673" i="2"/>
  <c r="AM673" i="2"/>
  <c r="AN673" i="2"/>
  <c r="AQ673" i="2"/>
  <c r="AK673" i="2"/>
  <c r="AJ673" i="2"/>
  <c r="AI673" i="2"/>
  <c r="AL673" i="2"/>
  <c r="AG673" i="2"/>
  <c r="AH673" i="2"/>
  <c r="AF673" i="2"/>
  <c r="AE673" i="2"/>
  <c r="X673" i="2"/>
  <c r="W673" i="2"/>
  <c r="V673" i="2"/>
  <c r="Y673" i="2"/>
  <c r="T673" i="2"/>
  <c r="U673" i="2"/>
  <c r="S673" i="2"/>
  <c r="N673" i="2"/>
  <c r="A673" i="2"/>
  <c r="DA672" i="2"/>
  <c r="CX672" i="2"/>
  <c r="CW672" i="2"/>
  <c r="CV672" i="2"/>
  <c r="CY672" i="2"/>
  <c r="CT672" i="2"/>
  <c r="CU672" i="2"/>
  <c r="CS672" i="2"/>
  <c r="CR672" i="2"/>
  <c r="CL672" i="2"/>
  <c r="CM672" i="2"/>
  <c r="CJ672" i="2"/>
  <c r="CI672" i="2"/>
  <c r="CH672" i="2"/>
  <c r="CK672" i="2"/>
  <c r="CF672" i="2"/>
  <c r="CG672" i="2"/>
  <c r="CE672" i="2"/>
  <c r="CD672" i="2"/>
  <c r="BY672" i="2"/>
  <c r="BZ672" i="2"/>
  <c r="BW672" i="2"/>
  <c r="BU672" i="2"/>
  <c r="BV672" i="2"/>
  <c r="BS672" i="2"/>
  <c r="BR672" i="2"/>
  <c r="BQ672" i="2"/>
  <c r="BT672" i="2"/>
  <c r="BO672" i="2"/>
  <c r="BP672" i="2"/>
  <c r="BN672" i="2"/>
  <c r="BM672" i="2"/>
  <c r="BC672" i="2"/>
  <c r="BD672" i="2"/>
  <c r="BF672" i="2"/>
  <c r="BA672" i="2"/>
  <c r="AZ672" i="2"/>
  <c r="AY672" i="2"/>
  <c r="BB672" i="2"/>
  <c r="AW672" i="2"/>
  <c r="AX672" i="2"/>
  <c r="AV672" i="2"/>
  <c r="AU672" i="2"/>
  <c r="AM672" i="2"/>
  <c r="AN672" i="2"/>
  <c r="AQ672" i="2"/>
  <c r="AK672" i="2"/>
  <c r="AJ672" i="2"/>
  <c r="AI672" i="2"/>
  <c r="AL672" i="2"/>
  <c r="AG672" i="2"/>
  <c r="AH672" i="2"/>
  <c r="AF672" i="2"/>
  <c r="AE672" i="2"/>
  <c r="V672" i="2"/>
  <c r="Y672" i="2"/>
  <c r="X672" i="2"/>
  <c r="W672" i="2"/>
  <c r="T672" i="2"/>
  <c r="U672" i="2"/>
  <c r="S672" i="2"/>
  <c r="N672" i="2"/>
  <c r="A672" i="2"/>
  <c r="DA671" i="2"/>
  <c r="CX671" i="2"/>
  <c r="CW671" i="2"/>
  <c r="CV671" i="2"/>
  <c r="CY671" i="2"/>
  <c r="CT671" i="2"/>
  <c r="CU671" i="2"/>
  <c r="CS671" i="2"/>
  <c r="CR671" i="2"/>
  <c r="CL671" i="2"/>
  <c r="CM671" i="2"/>
  <c r="CJ671" i="2"/>
  <c r="CI671" i="2"/>
  <c r="CH671" i="2"/>
  <c r="CK671" i="2"/>
  <c r="CF671" i="2"/>
  <c r="CG671" i="2"/>
  <c r="CE671" i="2"/>
  <c r="CD671" i="2"/>
  <c r="BY671" i="2"/>
  <c r="BZ671" i="2"/>
  <c r="BW671" i="2"/>
  <c r="BU671" i="2"/>
  <c r="BV671" i="2"/>
  <c r="BS671" i="2"/>
  <c r="BR671" i="2"/>
  <c r="BQ671" i="2"/>
  <c r="BT671" i="2"/>
  <c r="BO671" i="2"/>
  <c r="BP671" i="2"/>
  <c r="BN671" i="2"/>
  <c r="BM671" i="2"/>
  <c r="BC671" i="2"/>
  <c r="BD671" i="2"/>
  <c r="BF671" i="2"/>
  <c r="BA671" i="2"/>
  <c r="AZ671" i="2"/>
  <c r="AY671" i="2"/>
  <c r="BB671" i="2"/>
  <c r="AW671" i="2"/>
  <c r="AX671" i="2"/>
  <c r="AV671" i="2"/>
  <c r="AU671" i="2"/>
  <c r="AM671" i="2"/>
  <c r="AN671" i="2"/>
  <c r="AQ671" i="2"/>
  <c r="AK671" i="2"/>
  <c r="AJ671" i="2"/>
  <c r="AI671" i="2"/>
  <c r="AL671" i="2"/>
  <c r="AG671" i="2"/>
  <c r="AH671" i="2"/>
  <c r="AF671" i="2"/>
  <c r="AE671" i="2"/>
  <c r="V671" i="2"/>
  <c r="Y671" i="2"/>
  <c r="X671" i="2"/>
  <c r="W671" i="2"/>
  <c r="T671" i="2"/>
  <c r="U671" i="2"/>
  <c r="S671" i="2"/>
  <c r="N671" i="2"/>
  <c r="A671" i="2"/>
  <c r="DA670" i="2"/>
  <c r="CX670" i="2"/>
  <c r="CW670" i="2"/>
  <c r="CV670" i="2"/>
  <c r="CY670" i="2"/>
  <c r="CT670" i="2"/>
  <c r="CU670" i="2"/>
  <c r="CS670" i="2"/>
  <c r="CR670" i="2"/>
  <c r="CL670" i="2"/>
  <c r="CM670" i="2"/>
  <c r="CJ670" i="2"/>
  <c r="CI670" i="2"/>
  <c r="CH670" i="2"/>
  <c r="CK670" i="2"/>
  <c r="CF670" i="2"/>
  <c r="CG670" i="2"/>
  <c r="CE670" i="2"/>
  <c r="CD670" i="2"/>
  <c r="BY670" i="2"/>
  <c r="BZ670" i="2"/>
  <c r="BW670" i="2"/>
  <c r="BU670" i="2"/>
  <c r="BV670" i="2"/>
  <c r="BS670" i="2"/>
  <c r="BR670" i="2"/>
  <c r="BQ670" i="2"/>
  <c r="BT670" i="2"/>
  <c r="BO670" i="2"/>
  <c r="BP670" i="2"/>
  <c r="BN670" i="2"/>
  <c r="BM670" i="2"/>
  <c r="BC670" i="2"/>
  <c r="BD670" i="2"/>
  <c r="BF670" i="2"/>
  <c r="BA670" i="2"/>
  <c r="AZ670" i="2"/>
  <c r="AY670" i="2"/>
  <c r="BB670" i="2"/>
  <c r="AW670" i="2"/>
  <c r="AX670" i="2"/>
  <c r="AV670" i="2"/>
  <c r="AU670" i="2"/>
  <c r="AM670" i="2"/>
  <c r="AN670" i="2"/>
  <c r="AQ670" i="2"/>
  <c r="AK670" i="2"/>
  <c r="AJ670" i="2"/>
  <c r="AI670" i="2"/>
  <c r="AL670" i="2"/>
  <c r="AG670" i="2"/>
  <c r="AH670" i="2"/>
  <c r="AF670" i="2"/>
  <c r="AE670" i="2"/>
  <c r="X670" i="2"/>
  <c r="W670" i="2"/>
  <c r="V670" i="2"/>
  <c r="Y670" i="2"/>
  <c r="T670" i="2"/>
  <c r="U670" i="2"/>
  <c r="S670" i="2"/>
  <c r="N670" i="2"/>
  <c r="A670" i="2"/>
  <c r="DA669" i="2"/>
  <c r="CX669" i="2"/>
  <c r="CW669" i="2"/>
  <c r="CV669" i="2"/>
  <c r="CY669" i="2"/>
  <c r="CT669" i="2"/>
  <c r="CU669" i="2"/>
  <c r="CS669" i="2"/>
  <c r="CR669" i="2"/>
  <c r="CL669" i="2"/>
  <c r="CM669" i="2"/>
  <c r="CJ669" i="2"/>
  <c r="CI669" i="2"/>
  <c r="CH669" i="2"/>
  <c r="CK669" i="2"/>
  <c r="CF669" i="2"/>
  <c r="CG669" i="2"/>
  <c r="CE669" i="2"/>
  <c r="CD669" i="2"/>
  <c r="BY669" i="2"/>
  <c r="BZ669" i="2"/>
  <c r="BW669" i="2"/>
  <c r="BU669" i="2"/>
  <c r="BV669" i="2"/>
  <c r="BQ669" i="2"/>
  <c r="BT669" i="2"/>
  <c r="BS669" i="2"/>
  <c r="BR669" i="2"/>
  <c r="BO669" i="2"/>
  <c r="BP669" i="2"/>
  <c r="BN669" i="2"/>
  <c r="BM669" i="2"/>
  <c r="BC669" i="2"/>
  <c r="BD669" i="2"/>
  <c r="BF669" i="2"/>
  <c r="BA669" i="2"/>
  <c r="AZ669" i="2"/>
  <c r="AY669" i="2"/>
  <c r="BB669" i="2"/>
  <c r="AW669" i="2"/>
  <c r="AX669" i="2"/>
  <c r="AV669" i="2"/>
  <c r="AU669" i="2"/>
  <c r="AM669" i="2"/>
  <c r="AN669" i="2"/>
  <c r="AQ669" i="2"/>
  <c r="AK669" i="2"/>
  <c r="AJ669" i="2"/>
  <c r="AI669" i="2"/>
  <c r="AL669" i="2"/>
  <c r="AG669" i="2"/>
  <c r="AH669" i="2"/>
  <c r="AF669" i="2"/>
  <c r="AE669" i="2"/>
  <c r="X669" i="2"/>
  <c r="W669" i="2"/>
  <c r="V669" i="2"/>
  <c r="Y669" i="2"/>
  <c r="T669" i="2"/>
  <c r="U669" i="2"/>
  <c r="S669" i="2"/>
  <c r="N669" i="2"/>
  <c r="A669" i="2"/>
  <c r="DA668" i="2"/>
  <c r="CX668" i="2"/>
  <c r="CW668" i="2"/>
  <c r="CV668" i="2"/>
  <c r="CY668" i="2"/>
  <c r="CT668" i="2"/>
  <c r="CU668" i="2"/>
  <c r="CS668" i="2"/>
  <c r="CR668" i="2"/>
  <c r="CL668" i="2"/>
  <c r="CM668" i="2"/>
  <c r="CJ668" i="2"/>
  <c r="CI668" i="2"/>
  <c r="CH668" i="2"/>
  <c r="CK668" i="2"/>
  <c r="CF668" i="2"/>
  <c r="CG668" i="2"/>
  <c r="CE668" i="2"/>
  <c r="CD668" i="2"/>
  <c r="BY668" i="2"/>
  <c r="BZ668" i="2"/>
  <c r="BW668" i="2"/>
  <c r="BU668" i="2"/>
  <c r="BV668" i="2"/>
  <c r="BS668" i="2"/>
  <c r="BR668" i="2"/>
  <c r="BQ668" i="2"/>
  <c r="BT668" i="2"/>
  <c r="BO668" i="2"/>
  <c r="BP668" i="2"/>
  <c r="BN668" i="2"/>
  <c r="BM668" i="2"/>
  <c r="BC668" i="2"/>
  <c r="BD668" i="2"/>
  <c r="BF668" i="2"/>
  <c r="BA668" i="2"/>
  <c r="AZ668" i="2"/>
  <c r="AY668" i="2"/>
  <c r="BB668" i="2"/>
  <c r="AW668" i="2"/>
  <c r="AX668" i="2"/>
  <c r="AV668" i="2"/>
  <c r="AU668" i="2"/>
  <c r="AM668" i="2"/>
  <c r="AN668" i="2"/>
  <c r="AQ668" i="2"/>
  <c r="AK668" i="2"/>
  <c r="AJ668" i="2"/>
  <c r="AI668" i="2"/>
  <c r="AL668" i="2"/>
  <c r="AG668" i="2"/>
  <c r="AH668" i="2"/>
  <c r="AF668" i="2"/>
  <c r="AE668" i="2"/>
  <c r="X668" i="2"/>
  <c r="W668" i="2"/>
  <c r="V668" i="2"/>
  <c r="Y668" i="2"/>
  <c r="T668" i="2"/>
  <c r="U668" i="2"/>
  <c r="S668" i="2"/>
  <c r="N668" i="2"/>
  <c r="A668" i="2"/>
  <c r="DA667" i="2"/>
  <c r="CX667" i="2"/>
  <c r="CW667" i="2"/>
  <c r="CV667" i="2"/>
  <c r="CY667" i="2"/>
  <c r="CT667" i="2"/>
  <c r="CU667" i="2"/>
  <c r="CS667" i="2"/>
  <c r="CR667" i="2"/>
  <c r="CL667" i="2"/>
  <c r="CM667" i="2"/>
  <c r="CJ667" i="2"/>
  <c r="CI667" i="2"/>
  <c r="CH667" i="2"/>
  <c r="CK667" i="2"/>
  <c r="CF667" i="2"/>
  <c r="CG667" i="2"/>
  <c r="CE667" i="2"/>
  <c r="CD667" i="2"/>
  <c r="BY667" i="2"/>
  <c r="BZ667" i="2"/>
  <c r="BW667" i="2"/>
  <c r="BU667" i="2"/>
  <c r="BV667" i="2"/>
  <c r="BS667" i="2"/>
  <c r="BR667" i="2"/>
  <c r="BQ667" i="2"/>
  <c r="BT667" i="2"/>
  <c r="BO667" i="2"/>
  <c r="BP667" i="2"/>
  <c r="BN667" i="2"/>
  <c r="BM667" i="2"/>
  <c r="BC667" i="2"/>
  <c r="BD667" i="2"/>
  <c r="BF667" i="2"/>
  <c r="AY667" i="2"/>
  <c r="BB667" i="2"/>
  <c r="BA667" i="2"/>
  <c r="AZ667" i="2"/>
  <c r="AW667" i="2"/>
  <c r="AX667" i="2"/>
  <c r="AV667" i="2"/>
  <c r="AU667" i="2"/>
  <c r="AM667" i="2"/>
  <c r="AN667" i="2"/>
  <c r="AQ667" i="2"/>
  <c r="AK667" i="2"/>
  <c r="AJ667" i="2"/>
  <c r="AI667" i="2"/>
  <c r="AL667" i="2"/>
  <c r="AG667" i="2"/>
  <c r="AH667" i="2"/>
  <c r="AF667" i="2"/>
  <c r="AE667" i="2"/>
  <c r="X667" i="2"/>
  <c r="W667" i="2"/>
  <c r="V667" i="2"/>
  <c r="Y667" i="2"/>
  <c r="T667" i="2"/>
  <c r="U667" i="2"/>
  <c r="S667" i="2"/>
  <c r="N667" i="2"/>
  <c r="A667" i="2"/>
  <c r="DA666" i="2"/>
  <c r="CX666" i="2"/>
  <c r="CW666" i="2"/>
  <c r="CV666" i="2"/>
  <c r="CY666" i="2"/>
  <c r="CT666" i="2"/>
  <c r="CU666" i="2"/>
  <c r="CS666" i="2"/>
  <c r="CR666" i="2"/>
  <c r="CL666" i="2"/>
  <c r="CM666" i="2"/>
  <c r="CJ666" i="2"/>
  <c r="CI666" i="2"/>
  <c r="CH666" i="2"/>
  <c r="CK666" i="2"/>
  <c r="CF666" i="2"/>
  <c r="CG666" i="2"/>
  <c r="CE666" i="2"/>
  <c r="CD666" i="2"/>
  <c r="BY666" i="2"/>
  <c r="BZ666" i="2"/>
  <c r="BW666" i="2"/>
  <c r="BU666" i="2"/>
  <c r="BV666" i="2"/>
  <c r="BS666" i="2"/>
  <c r="BR666" i="2"/>
  <c r="BQ666" i="2"/>
  <c r="BT666" i="2"/>
  <c r="BO666" i="2"/>
  <c r="BP666" i="2"/>
  <c r="BN666" i="2"/>
  <c r="BM666" i="2"/>
  <c r="BC666" i="2"/>
  <c r="BD666" i="2"/>
  <c r="BF666" i="2"/>
  <c r="BA666" i="2"/>
  <c r="AZ666" i="2"/>
  <c r="AY666" i="2"/>
  <c r="BB666" i="2"/>
  <c r="AW666" i="2"/>
  <c r="AX666" i="2"/>
  <c r="AV666" i="2"/>
  <c r="AU666" i="2"/>
  <c r="AM666" i="2"/>
  <c r="AN666" i="2"/>
  <c r="AQ666" i="2"/>
  <c r="AK666" i="2"/>
  <c r="AJ666" i="2"/>
  <c r="AI666" i="2"/>
  <c r="AL666" i="2"/>
  <c r="AG666" i="2"/>
  <c r="AH666" i="2"/>
  <c r="AF666" i="2"/>
  <c r="AE666" i="2"/>
  <c r="X666" i="2"/>
  <c r="W666" i="2"/>
  <c r="V666" i="2"/>
  <c r="Y666" i="2"/>
  <c r="T666" i="2"/>
  <c r="U666" i="2"/>
  <c r="S666" i="2"/>
  <c r="N666" i="2"/>
  <c r="A666" i="2"/>
  <c r="DA665" i="2"/>
  <c r="CX665" i="2"/>
  <c r="CW665" i="2"/>
  <c r="CV665" i="2"/>
  <c r="CY665" i="2"/>
  <c r="CT665" i="2"/>
  <c r="CU665" i="2"/>
  <c r="CS665" i="2"/>
  <c r="CR665" i="2"/>
  <c r="CL665" i="2"/>
  <c r="CM665" i="2"/>
  <c r="CJ665" i="2"/>
  <c r="CI665" i="2"/>
  <c r="CH665" i="2"/>
  <c r="CK665" i="2"/>
  <c r="CF665" i="2"/>
  <c r="CG665" i="2"/>
  <c r="CE665" i="2"/>
  <c r="CD665" i="2"/>
  <c r="BY665" i="2"/>
  <c r="BZ665" i="2"/>
  <c r="BW665" i="2"/>
  <c r="BU665" i="2"/>
  <c r="BV665" i="2"/>
  <c r="BS665" i="2"/>
  <c r="BR665" i="2"/>
  <c r="BQ665" i="2"/>
  <c r="BT665" i="2"/>
  <c r="BO665" i="2"/>
  <c r="BP665" i="2"/>
  <c r="BN665" i="2"/>
  <c r="BM665" i="2"/>
  <c r="BC665" i="2"/>
  <c r="BD665" i="2"/>
  <c r="BF665" i="2"/>
  <c r="BA665" i="2"/>
  <c r="AZ665" i="2"/>
  <c r="AY665" i="2"/>
  <c r="BB665" i="2"/>
  <c r="AW665" i="2"/>
  <c r="AX665" i="2"/>
  <c r="AV665" i="2"/>
  <c r="AU665" i="2"/>
  <c r="AM665" i="2"/>
  <c r="AN665" i="2"/>
  <c r="AQ665" i="2"/>
  <c r="AK665" i="2"/>
  <c r="AJ665" i="2"/>
  <c r="AI665" i="2"/>
  <c r="AL665" i="2"/>
  <c r="AG665" i="2"/>
  <c r="AH665" i="2"/>
  <c r="AF665" i="2"/>
  <c r="AE665" i="2"/>
  <c r="V665" i="2"/>
  <c r="Y665" i="2"/>
  <c r="X665" i="2"/>
  <c r="W665" i="2"/>
  <c r="T665" i="2"/>
  <c r="U665" i="2"/>
  <c r="S665" i="2"/>
  <c r="N665" i="2"/>
  <c r="A665" i="2"/>
  <c r="DA664" i="2"/>
  <c r="CX664" i="2"/>
  <c r="CW664" i="2"/>
  <c r="CV664" i="2"/>
  <c r="CY664" i="2"/>
  <c r="CT664" i="2"/>
  <c r="CU664" i="2"/>
  <c r="CS664" i="2"/>
  <c r="CR664" i="2"/>
  <c r="CL664" i="2"/>
  <c r="CM664" i="2"/>
  <c r="CH664" i="2"/>
  <c r="CK664" i="2"/>
  <c r="CJ664" i="2"/>
  <c r="CI664" i="2"/>
  <c r="CF664" i="2"/>
  <c r="CG664" i="2"/>
  <c r="CE664" i="2"/>
  <c r="CD664" i="2"/>
  <c r="BY664" i="2"/>
  <c r="BZ664" i="2"/>
  <c r="BW664" i="2"/>
  <c r="BU664" i="2"/>
  <c r="BV664" i="2"/>
  <c r="BS664" i="2"/>
  <c r="BR664" i="2"/>
  <c r="BQ664" i="2"/>
  <c r="BT664" i="2"/>
  <c r="BO664" i="2"/>
  <c r="BP664" i="2"/>
  <c r="BN664" i="2"/>
  <c r="BM664" i="2"/>
  <c r="BC664" i="2"/>
  <c r="BD664" i="2"/>
  <c r="BF664" i="2"/>
  <c r="BA664" i="2"/>
  <c r="AZ664" i="2"/>
  <c r="AY664" i="2"/>
  <c r="BB664" i="2"/>
  <c r="AW664" i="2"/>
  <c r="AX664" i="2"/>
  <c r="AV664" i="2"/>
  <c r="AU664" i="2"/>
  <c r="AM664" i="2"/>
  <c r="AN664" i="2"/>
  <c r="AQ664" i="2"/>
  <c r="AK664" i="2"/>
  <c r="AJ664" i="2"/>
  <c r="AI664" i="2"/>
  <c r="AL664" i="2"/>
  <c r="AG664" i="2"/>
  <c r="AH664" i="2"/>
  <c r="AF664" i="2"/>
  <c r="AE664" i="2"/>
  <c r="X664" i="2"/>
  <c r="W664" i="2"/>
  <c r="V664" i="2"/>
  <c r="Y664" i="2"/>
  <c r="T664" i="2"/>
  <c r="U664" i="2"/>
  <c r="S664" i="2"/>
  <c r="N664" i="2"/>
  <c r="A664" i="2"/>
  <c r="DA663" i="2"/>
  <c r="CX663" i="2"/>
  <c r="CW663" i="2"/>
  <c r="CV663" i="2"/>
  <c r="CY663" i="2"/>
  <c r="CT663" i="2"/>
  <c r="CU663" i="2"/>
  <c r="CS663" i="2"/>
  <c r="CR663" i="2"/>
  <c r="CL663" i="2"/>
  <c r="CM663" i="2"/>
  <c r="CJ663" i="2"/>
  <c r="CI663" i="2"/>
  <c r="CH663" i="2"/>
  <c r="CK663" i="2"/>
  <c r="CF663" i="2"/>
  <c r="CG663" i="2"/>
  <c r="CE663" i="2"/>
  <c r="CD663" i="2"/>
  <c r="BY663" i="2"/>
  <c r="BZ663" i="2"/>
  <c r="BW663" i="2"/>
  <c r="BU663" i="2"/>
  <c r="BV663" i="2"/>
  <c r="BS663" i="2"/>
  <c r="BR663" i="2"/>
  <c r="BQ663" i="2"/>
  <c r="BT663" i="2"/>
  <c r="BO663" i="2"/>
  <c r="BP663" i="2"/>
  <c r="BN663" i="2"/>
  <c r="BM663" i="2"/>
  <c r="BC663" i="2"/>
  <c r="BD663" i="2"/>
  <c r="BF663" i="2"/>
  <c r="AY663" i="2"/>
  <c r="BB663" i="2"/>
  <c r="BA663" i="2"/>
  <c r="AZ663" i="2"/>
  <c r="AW663" i="2"/>
  <c r="AX663" i="2"/>
  <c r="AV663" i="2"/>
  <c r="AU663" i="2"/>
  <c r="AM663" i="2"/>
  <c r="AN663" i="2"/>
  <c r="AQ663" i="2"/>
  <c r="AK663" i="2"/>
  <c r="AJ663" i="2"/>
  <c r="AI663" i="2"/>
  <c r="AL663" i="2"/>
  <c r="AG663" i="2"/>
  <c r="AH663" i="2"/>
  <c r="AF663" i="2"/>
  <c r="AE663" i="2"/>
  <c r="X663" i="2"/>
  <c r="W663" i="2"/>
  <c r="V663" i="2"/>
  <c r="Y663" i="2"/>
  <c r="T663" i="2"/>
  <c r="U663" i="2"/>
  <c r="S663" i="2"/>
  <c r="N663" i="2"/>
  <c r="A663" i="2"/>
  <c r="DA662" i="2"/>
  <c r="CX662" i="2"/>
  <c r="CW662" i="2"/>
  <c r="CV662" i="2"/>
  <c r="CY662" i="2"/>
  <c r="CT662" i="2"/>
  <c r="CU662" i="2"/>
  <c r="CS662" i="2"/>
  <c r="CR662" i="2"/>
  <c r="CL662" i="2"/>
  <c r="CM662" i="2"/>
  <c r="CJ662" i="2"/>
  <c r="CI662" i="2"/>
  <c r="CH662" i="2"/>
  <c r="CK662" i="2"/>
  <c r="CF662" i="2"/>
  <c r="CG662" i="2"/>
  <c r="CE662" i="2"/>
  <c r="CD662" i="2"/>
  <c r="BY662" i="2"/>
  <c r="BZ662" i="2"/>
  <c r="BW662" i="2"/>
  <c r="BU662" i="2"/>
  <c r="BV662" i="2"/>
  <c r="BS662" i="2"/>
  <c r="BR662" i="2"/>
  <c r="BQ662" i="2"/>
  <c r="BT662" i="2"/>
  <c r="BO662" i="2"/>
  <c r="BP662" i="2"/>
  <c r="BN662" i="2"/>
  <c r="BM662" i="2"/>
  <c r="BC662" i="2"/>
  <c r="BD662" i="2"/>
  <c r="BF662" i="2"/>
  <c r="BA662" i="2"/>
  <c r="AZ662" i="2"/>
  <c r="AY662" i="2"/>
  <c r="BB662" i="2"/>
  <c r="AW662" i="2"/>
  <c r="AX662" i="2"/>
  <c r="AV662" i="2"/>
  <c r="AU662" i="2"/>
  <c r="AM662" i="2"/>
  <c r="AN662" i="2"/>
  <c r="AQ662" i="2"/>
  <c r="AK662" i="2"/>
  <c r="AJ662" i="2"/>
  <c r="AI662" i="2"/>
  <c r="AL662" i="2"/>
  <c r="AG662" i="2"/>
  <c r="AH662" i="2"/>
  <c r="AF662" i="2"/>
  <c r="AE662" i="2"/>
  <c r="V662" i="2"/>
  <c r="Y662" i="2"/>
  <c r="X662" i="2"/>
  <c r="W662" i="2"/>
  <c r="T662" i="2"/>
  <c r="U662" i="2"/>
  <c r="S662" i="2"/>
  <c r="N662" i="2"/>
  <c r="A662" i="2"/>
  <c r="DA661" i="2"/>
  <c r="CX661" i="2"/>
  <c r="CW661" i="2"/>
  <c r="CV661" i="2"/>
  <c r="CY661" i="2"/>
  <c r="CT661" i="2"/>
  <c r="CU661" i="2"/>
  <c r="CS661" i="2"/>
  <c r="CR661" i="2"/>
  <c r="CL661" i="2"/>
  <c r="CM661" i="2"/>
  <c r="CJ661" i="2"/>
  <c r="CI661" i="2"/>
  <c r="CH661" i="2"/>
  <c r="CK661" i="2"/>
  <c r="CF661" i="2"/>
  <c r="CG661" i="2"/>
  <c r="CE661" i="2"/>
  <c r="CD661" i="2"/>
  <c r="BY661" i="2"/>
  <c r="BZ661" i="2"/>
  <c r="BW661" i="2"/>
  <c r="BU661" i="2"/>
  <c r="BV661" i="2"/>
  <c r="BS661" i="2"/>
  <c r="BR661" i="2"/>
  <c r="BQ661" i="2"/>
  <c r="BT661" i="2"/>
  <c r="BO661" i="2"/>
  <c r="BP661" i="2"/>
  <c r="BN661" i="2"/>
  <c r="BM661" i="2"/>
  <c r="BC661" i="2"/>
  <c r="BD661" i="2"/>
  <c r="BF661" i="2"/>
  <c r="BA661" i="2"/>
  <c r="AZ661" i="2"/>
  <c r="AY661" i="2"/>
  <c r="BB661" i="2"/>
  <c r="AW661" i="2"/>
  <c r="AX661" i="2"/>
  <c r="AV661" i="2"/>
  <c r="AU661" i="2"/>
  <c r="AM661" i="2"/>
  <c r="AN661" i="2"/>
  <c r="AQ661" i="2"/>
  <c r="AK661" i="2"/>
  <c r="AJ661" i="2"/>
  <c r="AI661" i="2"/>
  <c r="AL661" i="2"/>
  <c r="AG661" i="2"/>
  <c r="AH661" i="2"/>
  <c r="AF661" i="2"/>
  <c r="AE661" i="2"/>
  <c r="V661" i="2"/>
  <c r="Y661" i="2"/>
  <c r="X661" i="2"/>
  <c r="W661" i="2"/>
  <c r="T661" i="2"/>
  <c r="U661" i="2"/>
  <c r="S661" i="2"/>
  <c r="N661" i="2"/>
  <c r="A661" i="2"/>
  <c r="DA660" i="2"/>
  <c r="CX660" i="2"/>
  <c r="CW660" i="2"/>
  <c r="CV660" i="2"/>
  <c r="CY660" i="2"/>
  <c r="CT660" i="2"/>
  <c r="CU660" i="2"/>
  <c r="CS660" i="2"/>
  <c r="CR660" i="2"/>
  <c r="CL660" i="2"/>
  <c r="CM660" i="2"/>
  <c r="CJ660" i="2"/>
  <c r="CI660" i="2"/>
  <c r="CH660" i="2"/>
  <c r="CK660" i="2"/>
  <c r="CF660" i="2"/>
  <c r="CG660" i="2"/>
  <c r="CE660" i="2"/>
  <c r="CD660" i="2"/>
  <c r="BY660" i="2"/>
  <c r="BZ660" i="2"/>
  <c r="BW660" i="2"/>
  <c r="BU660" i="2"/>
  <c r="BV660" i="2"/>
  <c r="BS660" i="2"/>
  <c r="BR660" i="2"/>
  <c r="BQ660" i="2"/>
  <c r="BT660" i="2"/>
  <c r="BO660" i="2"/>
  <c r="BP660" i="2"/>
  <c r="BN660" i="2"/>
  <c r="BM660" i="2"/>
  <c r="BC660" i="2"/>
  <c r="BD660" i="2"/>
  <c r="BF660" i="2"/>
  <c r="BA660" i="2"/>
  <c r="AZ660" i="2"/>
  <c r="AY660" i="2"/>
  <c r="BB660" i="2"/>
  <c r="AW660" i="2"/>
  <c r="AX660" i="2"/>
  <c r="AV660" i="2"/>
  <c r="AU660" i="2"/>
  <c r="AM660" i="2"/>
  <c r="AN660" i="2"/>
  <c r="AQ660" i="2"/>
  <c r="AK660" i="2"/>
  <c r="AJ660" i="2"/>
  <c r="AI660" i="2"/>
  <c r="AL660" i="2"/>
  <c r="AG660" i="2"/>
  <c r="AH660" i="2"/>
  <c r="AF660" i="2"/>
  <c r="AE660" i="2"/>
  <c r="X660" i="2"/>
  <c r="W660" i="2"/>
  <c r="V660" i="2"/>
  <c r="Y660" i="2"/>
  <c r="T660" i="2"/>
  <c r="U660" i="2"/>
  <c r="S660" i="2"/>
  <c r="N660" i="2"/>
  <c r="A660" i="2"/>
  <c r="DA659" i="2"/>
  <c r="CX659" i="2"/>
  <c r="CW659" i="2"/>
  <c r="CV659" i="2"/>
  <c r="CY659" i="2"/>
  <c r="CT659" i="2"/>
  <c r="CU659" i="2"/>
  <c r="CS659" i="2"/>
  <c r="CR659" i="2"/>
  <c r="CL659" i="2"/>
  <c r="CM659" i="2"/>
  <c r="CJ659" i="2"/>
  <c r="CI659" i="2"/>
  <c r="CH659" i="2"/>
  <c r="CK659" i="2"/>
  <c r="CF659" i="2"/>
  <c r="CG659" i="2"/>
  <c r="CE659" i="2"/>
  <c r="CD659" i="2"/>
  <c r="BY659" i="2"/>
  <c r="BZ659" i="2"/>
  <c r="BW659" i="2"/>
  <c r="BU659" i="2"/>
  <c r="BV659" i="2"/>
  <c r="BQ659" i="2"/>
  <c r="BT659" i="2"/>
  <c r="BS659" i="2"/>
  <c r="BR659" i="2"/>
  <c r="BO659" i="2"/>
  <c r="BP659" i="2"/>
  <c r="BN659" i="2"/>
  <c r="BM659" i="2"/>
  <c r="BC659" i="2"/>
  <c r="BD659" i="2"/>
  <c r="BF659" i="2"/>
  <c r="AY659" i="2"/>
  <c r="BB659" i="2"/>
  <c r="BA659" i="2"/>
  <c r="AZ659" i="2"/>
  <c r="AW659" i="2"/>
  <c r="AX659" i="2"/>
  <c r="AV659" i="2"/>
  <c r="AU659" i="2"/>
  <c r="AM659" i="2"/>
  <c r="AN659" i="2"/>
  <c r="AQ659" i="2"/>
  <c r="AK659" i="2"/>
  <c r="AJ659" i="2"/>
  <c r="AI659" i="2"/>
  <c r="AL659" i="2"/>
  <c r="AG659" i="2"/>
  <c r="AH659" i="2"/>
  <c r="AF659" i="2"/>
  <c r="AE659" i="2"/>
  <c r="V659" i="2"/>
  <c r="Y659" i="2"/>
  <c r="X659" i="2"/>
  <c r="W659" i="2"/>
  <c r="T659" i="2"/>
  <c r="U659" i="2"/>
  <c r="S659" i="2"/>
  <c r="N659" i="2"/>
  <c r="A659" i="2"/>
  <c r="DA658" i="2"/>
  <c r="CX658" i="2"/>
  <c r="CW658" i="2"/>
  <c r="CV658" i="2"/>
  <c r="CY658" i="2"/>
  <c r="CT658" i="2"/>
  <c r="CU658" i="2"/>
  <c r="CS658" i="2"/>
  <c r="CR658" i="2"/>
  <c r="CL658" i="2"/>
  <c r="CM658" i="2"/>
  <c r="CH658" i="2"/>
  <c r="CK658" i="2"/>
  <c r="CJ658" i="2"/>
  <c r="CI658" i="2"/>
  <c r="CF658" i="2"/>
  <c r="CG658" i="2"/>
  <c r="CE658" i="2"/>
  <c r="CD658" i="2"/>
  <c r="BY658" i="2"/>
  <c r="BZ658" i="2"/>
  <c r="BW658" i="2"/>
  <c r="BU658" i="2"/>
  <c r="BV658" i="2"/>
  <c r="BS658" i="2"/>
  <c r="BR658" i="2"/>
  <c r="BQ658" i="2"/>
  <c r="BT658" i="2"/>
  <c r="BO658" i="2"/>
  <c r="BP658" i="2"/>
  <c r="BN658" i="2"/>
  <c r="BM658" i="2"/>
  <c r="BC658" i="2"/>
  <c r="BD658" i="2"/>
  <c r="BF658" i="2"/>
  <c r="BA658" i="2"/>
  <c r="AZ658" i="2"/>
  <c r="AY658" i="2"/>
  <c r="BB658" i="2"/>
  <c r="AW658" i="2"/>
  <c r="AX658" i="2"/>
  <c r="AV658" i="2"/>
  <c r="AU658" i="2"/>
  <c r="AM658" i="2"/>
  <c r="AN658" i="2"/>
  <c r="AQ658" i="2"/>
  <c r="AK658" i="2"/>
  <c r="AJ658" i="2"/>
  <c r="AI658" i="2"/>
  <c r="AL658" i="2"/>
  <c r="AG658" i="2"/>
  <c r="AH658" i="2"/>
  <c r="AF658" i="2"/>
  <c r="AE658" i="2"/>
  <c r="X658" i="2"/>
  <c r="W658" i="2"/>
  <c r="V658" i="2"/>
  <c r="Y658" i="2"/>
  <c r="T658" i="2"/>
  <c r="U658" i="2"/>
  <c r="S658" i="2"/>
  <c r="N658" i="2"/>
  <c r="A658" i="2"/>
  <c r="DA657" i="2"/>
  <c r="CX657" i="2"/>
  <c r="CW657" i="2"/>
  <c r="CV657" i="2"/>
  <c r="CY657" i="2"/>
  <c r="CT657" i="2"/>
  <c r="CU657" i="2"/>
  <c r="CS657" i="2"/>
  <c r="CR657" i="2"/>
  <c r="CL657" i="2"/>
  <c r="CM657" i="2"/>
  <c r="CJ657" i="2"/>
  <c r="CI657" i="2"/>
  <c r="CH657" i="2"/>
  <c r="CK657" i="2"/>
  <c r="CF657" i="2"/>
  <c r="CG657" i="2"/>
  <c r="CE657" i="2"/>
  <c r="CD657" i="2"/>
  <c r="BY657" i="2"/>
  <c r="BZ657" i="2"/>
  <c r="BW657" i="2"/>
  <c r="BU657" i="2"/>
  <c r="BV657" i="2"/>
  <c r="BS657" i="2"/>
  <c r="BR657" i="2"/>
  <c r="BQ657" i="2"/>
  <c r="BT657" i="2"/>
  <c r="BO657" i="2"/>
  <c r="BP657" i="2"/>
  <c r="BN657" i="2"/>
  <c r="BM657" i="2"/>
  <c r="BC657" i="2"/>
  <c r="BD657" i="2"/>
  <c r="BF657" i="2"/>
  <c r="BA657" i="2"/>
  <c r="AZ657" i="2"/>
  <c r="AY657" i="2"/>
  <c r="BB657" i="2"/>
  <c r="AW657" i="2"/>
  <c r="AX657" i="2"/>
  <c r="AV657" i="2"/>
  <c r="AU657" i="2"/>
  <c r="AM657" i="2"/>
  <c r="AN657" i="2"/>
  <c r="AQ657" i="2"/>
  <c r="AK657" i="2"/>
  <c r="AJ657" i="2"/>
  <c r="AI657" i="2"/>
  <c r="AL657" i="2"/>
  <c r="AG657" i="2"/>
  <c r="AH657" i="2"/>
  <c r="AF657" i="2"/>
  <c r="AE657" i="2"/>
  <c r="X657" i="2"/>
  <c r="W657" i="2"/>
  <c r="V657" i="2"/>
  <c r="Y657" i="2"/>
  <c r="T657" i="2"/>
  <c r="U657" i="2"/>
  <c r="S657" i="2"/>
  <c r="N657" i="2"/>
  <c r="A657" i="2"/>
  <c r="DA656" i="2"/>
  <c r="CX656" i="2"/>
  <c r="CW656" i="2"/>
  <c r="CV656" i="2"/>
  <c r="CY656" i="2"/>
  <c r="CT656" i="2"/>
  <c r="CU656" i="2"/>
  <c r="CS656" i="2"/>
  <c r="CR656" i="2"/>
  <c r="CL656" i="2"/>
  <c r="CM656" i="2"/>
  <c r="CJ656" i="2"/>
  <c r="CI656" i="2"/>
  <c r="CH656" i="2"/>
  <c r="CK656" i="2"/>
  <c r="CF656" i="2"/>
  <c r="CG656" i="2"/>
  <c r="CE656" i="2"/>
  <c r="CD656" i="2"/>
  <c r="BY656" i="2"/>
  <c r="BZ656" i="2"/>
  <c r="BW656" i="2"/>
  <c r="BU656" i="2"/>
  <c r="BV656" i="2"/>
  <c r="BS656" i="2"/>
  <c r="BR656" i="2"/>
  <c r="BQ656" i="2"/>
  <c r="BT656" i="2"/>
  <c r="BO656" i="2"/>
  <c r="BP656" i="2"/>
  <c r="BN656" i="2"/>
  <c r="BM656" i="2"/>
  <c r="BC656" i="2"/>
  <c r="BD656" i="2"/>
  <c r="BF656" i="2"/>
  <c r="BA656" i="2"/>
  <c r="AZ656" i="2"/>
  <c r="AY656" i="2"/>
  <c r="BB656" i="2"/>
  <c r="AW656" i="2"/>
  <c r="AX656" i="2"/>
  <c r="AV656" i="2"/>
  <c r="AU656" i="2"/>
  <c r="AM656" i="2"/>
  <c r="AN656" i="2"/>
  <c r="AQ656" i="2"/>
  <c r="AK656" i="2"/>
  <c r="AJ656" i="2"/>
  <c r="AI656" i="2"/>
  <c r="AL656" i="2"/>
  <c r="AG656" i="2"/>
  <c r="AH656" i="2"/>
  <c r="AF656" i="2"/>
  <c r="AE656" i="2"/>
  <c r="X656" i="2"/>
  <c r="W656" i="2"/>
  <c r="V656" i="2"/>
  <c r="Y656" i="2"/>
  <c r="T656" i="2"/>
  <c r="U656" i="2"/>
  <c r="S656" i="2"/>
  <c r="N656" i="2"/>
  <c r="A656" i="2"/>
  <c r="DA655" i="2"/>
  <c r="CX655" i="2"/>
  <c r="CW655" i="2"/>
  <c r="CV655" i="2"/>
  <c r="CY655" i="2"/>
  <c r="CT655" i="2"/>
  <c r="CU655" i="2"/>
  <c r="CS655" i="2"/>
  <c r="CR655" i="2"/>
  <c r="CL655" i="2"/>
  <c r="CM655" i="2"/>
  <c r="CJ655" i="2"/>
  <c r="CI655" i="2"/>
  <c r="CH655" i="2"/>
  <c r="CK655" i="2"/>
  <c r="CF655" i="2"/>
  <c r="CG655" i="2"/>
  <c r="CE655" i="2"/>
  <c r="CD655" i="2"/>
  <c r="BY655" i="2"/>
  <c r="BZ655" i="2"/>
  <c r="BW655" i="2"/>
  <c r="BU655" i="2"/>
  <c r="BV655" i="2"/>
  <c r="BQ655" i="2"/>
  <c r="BT655" i="2"/>
  <c r="BS655" i="2"/>
  <c r="BR655" i="2"/>
  <c r="BO655" i="2"/>
  <c r="BP655" i="2"/>
  <c r="BN655" i="2"/>
  <c r="BM655" i="2"/>
  <c r="BC655" i="2"/>
  <c r="BD655" i="2"/>
  <c r="BF655" i="2"/>
  <c r="AY655" i="2"/>
  <c r="BB655" i="2"/>
  <c r="BA655" i="2"/>
  <c r="AZ655" i="2"/>
  <c r="AW655" i="2"/>
  <c r="AX655" i="2"/>
  <c r="AV655" i="2"/>
  <c r="AU655" i="2"/>
  <c r="AM655" i="2"/>
  <c r="AN655" i="2"/>
  <c r="AQ655" i="2"/>
  <c r="AK655" i="2"/>
  <c r="AJ655" i="2"/>
  <c r="AI655" i="2"/>
  <c r="AL655" i="2"/>
  <c r="AG655" i="2"/>
  <c r="AH655" i="2"/>
  <c r="AF655" i="2"/>
  <c r="AE655" i="2"/>
  <c r="V655" i="2"/>
  <c r="Y655" i="2"/>
  <c r="X655" i="2"/>
  <c r="W655" i="2"/>
  <c r="T655" i="2"/>
  <c r="U655" i="2"/>
  <c r="S655" i="2"/>
  <c r="N655" i="2"/>
  <c r="A655" i="2"/>
  <c r="DA654" i="2"/>
  <c r="CX654" i="2"/>
  <c r="CW654" i="2"/>
  <c r="CV654" i="2"/>
  <c r="CY654" i="2"/>
  <c r="CT654" i="2"/>
  <c r="CU654" i="2"/>
  <c r="CS654" i="2"/>
  <c r="CR654" i="2"/>
  <c r="CL654" i="2"/>
  <c r="CM654" i="2"/>
  <c r="CH654" i="2"/>
  <c r="CK654" i="2"/>
  <c r="CJ654" i="2"/>
  <c r="CI654" i="2"/>
  <c r="CF654" i="2"/>
  <c r="CG654" i="2"/>
  <c r="CE654" i="2"/>
  <c r="CD654" i="2"/>
  <c r="BY654" i="2"/>
  <c r="BZ654" i="2"/>
  <c r="BW654" i="2"/>
  <c r="BU654" i="2"/>
  <c r="BV654" i="2"/>
  <c r="BS654" i="2"/>
  <c r="BR654" i="2"/>
  <c r="BQ654" i="2"/>
  <c r="BT654" i="2"/>
  <c r="BO654" i="2"/>
  <c r="BP654" i="2"/>
  <c r="BN654" i="2"/>
  <c r="BM654" i="2"/>
  <c r="BC654" i="2"/>
  <c r="BD654" i="2"/>
  <c r="BF654" i="2"/>
  <c r="BA654" i="2"/>
  <c r="AZ654" i="2"/>
  <c r="AY654" i="2"/>
  <c r="BB654" i="2"/>
  <c r="AW654" i="2"/>
  <c r="AX654" i="2"/>
  <c r="AV654" i="2"/>
  <c r="AU654" i="2"/>
  <c r="AM654" i="2"/>
  <c r="AN654" i="2"/>
  <c r="AQ654" i="2"/>
  <c r="AK654" i="2"/>
  <c r="AJ654" i="2"/>
  <c r="AI654" i="2"/>
  <c r="AL654" i="2"/>
  <c r="AG654" i="2"/>
  <c r="AH654" i="2"/>
  <c r="AF654" i="2"/>
  <c r="AE654" i="2"/>
  <c r="X654" i="2"/>
  <c r="W654" i="2"/>
  <c r="V654" i="2"/>
  <c r="Y654" i="2"/>
  <c r="T654" i="2"/>
  <c r="U654" i="2"/>
  <c r="S654" i="2"/>
  <c r="N654" i="2"/>
  <c r="A654" i="2"/>
  <c r="DA653" i="2"/>
  <c r="CX653" i="2"/>
  <c r="CW653" i="2"/>
  <c r="CV653" i="2"/>
  <c r="CY653" i="2"/>
  <c r="CT653" i="2"/>
  <c r="CU653" i="2"/>
  <c r="CS653" i="2"/>
  <c r="CR653" i="2"/>
  <c r="CL653" i="2"/>
  <c r="CM653" i="2"/>
  <c r="CJ653" i="2"/>
  <c r="CI653" i="2"/>
  <c r="CH653" i="2"/>
  <c r="CK653" i="2"/>
  <c r="CF653" i="2"/>
  <c r="CG653" i="2"/>
  <c r="CE653" i="2"/>
  <c r="CD653" i="2"/>
  <c r="BY653" i="2"/>
  <c r="BZ653" i="2"/>
  <c r="BW653" i="2"/>
  <c r="BU653" i="2"/>
  <c r="BV653" i="2"/>
  <c r="BS653" i="2"/>
  <c r="BR653" i="2"/>
  <c r="BQ653" i="2"/>
  <c r="BT653" i="2"/>
  <c r="BO653" i="2"/>
  <c r="BP653" i="2"/>
  <c r="BN653" i="2"/>
  <c r="BM653" i="2"/>
  <c r="BC653" i="2"/>
  <c r="BD653" i="2"/>
  <c r="BF653" i="2"/>
  <c r="BA653" i="2"/>
  <c r="AZ653" i="2"/>
  <c r="AY653" i="2"/>
  <c r="BB653" i="2"/>
  <c r="AW653" i="2"/>
  <c r="AX653" i="2"/>
  <c r="AV653" i="2"/>
  <c r="AU653" i="2"/>
  <c r="AM653" i="2"/>
  <c r="AN653" i="2"/>
  <c r="AQ653" i="2"/>
  <c r="AK653" i="2"/>
  <c r="AJ653" i="2"/>
  <c r="AI653" i="2"/>
  <c r="AL653" i="2"/>
  <c r="AG653" i="2"/>
  <c r="AH653" i="2"/>
  <c r="AF653" i="2"/>
  <c r="AE653" i="2"/>
  <c r="X653" i="2"/>
  <c r="W653" i="2"/>
  <c r="V653" i="2"/>
  <c r="Y653" i="2"/>
  <c r="T653" i="2"/>
  <c r="U653" i="2"/>
  <c r="S653" i="2"/>
  <c r="N653" i="2"/>
  <c r="A653" i="2"/>
  <c r="DA652" i="2"/>
  <c r="CX652" i="2"/>
  <c r="CW652" i="2"/>
  <c r="CV652" i="2"/>
  <c r="CY652" i="2"/>
  <c r="CT652" i="2"/>
  <c r="CU652" i="2"/>
  <c r="CS652" i="2"/>
  <c r="CR652" i="2"/>
  <c r="CL652" i="2"/>
  <c r="CM652" i="2"/>
  <c r="CJ652" i="2"/>
  <c r="CI652" i="2"/>
  <c r="CH652" i="2"/>
  <c r="CK652" i="2"/>
  <c r="CF652" i="2"/>
  <c r="CG652" i="2"/>
  <c r="CE652" i="2"/>
  <c r="CD652" i="2"/>
  <c r="BY652" i="2"/>
  <c r="BZ652" i="2"/>
  <c r="BW652" i="2"/>
  <c r="BU652" i="2"/>
  <c r="BV652" i="2"/>
  <c r="BS652" i="2"/>
  <c r="BR652" i="2"/>
  <c r="BQ652" i="2"/>
  <c r="BT652" i="2"/>
  <c r="BO652" i="2"/>
  <c r="BP652" i="2"/>
  <c r="BN652" i="2"/>
  <c r="BM652" i="2"/>
  <c r="BC652" i="2"/>
  <c r="BD652" i="2"/>
  <c r="BF652" i="2"/>
  <c r="BA652" i="2"/>
  <c r="AZ652" i="2"/>
  <c r="AY652" i="2"/>
  <c r="BB652" i="2"/>
  <c r="AW652" i="2"/>
  <c r="AX652" i="2"/>
  <c r="AV652" i="2"/>
  <c r="AU652" i="2"/>
  <c r="AM652" i="2"/>
  <c r="AN652" i="2"/>
  <c r="AQ652" i="2"/>
  <c r="AK652" i="2"/>
  <c r="AJ652" i="2"/>
  <c r="AI652" i="2"/>
  <c r="AL652" i="2"/>
  <c r="AG652" i="2"/>
  <c r="AH652" i="2"/>
  <c r="AF652" i="2"/>
  <c r="AE652" i="2"/>
  <c r="X652" i="2"/>
  <c r="W652" i="2"/>
  <c r="V652" i="2"/>
  <c r="Y652" i="2"/>
  <c r="T652" i="2"/>
  <c r="U652" i="2"/>
  <c r="S652" i="2"/>
  <c r="N652" i="2"/>
  <c r="A652" i="2"/>
  <c r="DA651" i="2"/>
  <c r="CX651" i="2"/>
  <c r="CW651" i="2"/>
  <c r="CV651" i="2"/>
  <c r="CY651" i="2"/>
  <c r="CT651" i="2"/>
  <c r="CU651" i="2"/>
  <c r="CS651" i="2"/>
  <c r="CR651" i="2"/>
  <c r="CL651" i="2"/>
  <c r="CM651" i="2"/>
  <c r="CJ651" i="2"/>
  <c r="CI651" i="2"/>
  <c r="CH651" i="2"/>
  <c r="CK651" i="2"/>
  <c r="CF651" i="2"/>
  <c r="CG651" i="2"/>
  <c r="CE651" i="2"/>
  <c r="CD651" i="2"/>
  <c r="BY651" i="2"/>
  <c r="BZ651" i="2"/>
  <c r="BW651" i="2"/>
  <c r="BU651" i="2"/>
  <c r="BV651" i="2"/>
  <c r="BQ651" i="2"/>
  <c r="BT651" i="2"/>
  <c r="BS651" i="2"/>
  <c r="BR651" i="2"/>
  <c r="BO651" i="2"/>
  <c r="BP651" i="2"/>
  <c r="BN651" i="2"/>
  <c r="BM651" i="2"/>
  <c r="BC651" i="2"/>
  <c r="BD651" i="2"/>
  <c r="BF651" i="2"/>
  <c r="AY651" i="2"/>
  <c r="BB651" i="2"/>
  <c r="BA651" i="2"/>
  <c r="AZ651" i="2"/>
  <c r="AW651" i="2"/>
  <c r="AX651" i="2"/>
  <c r="AV651" i="2"/>
  <c r="AU651" i="2"/>
  <c r="AM651" i="2"/>
  <c r="AN651" i="2"/>
  <c r="AQ651" i="2"/>
  <c r="AK651" i="2"/>
  <c r="AJ651" i="2"/>
  <c r="AI651" i="2"/>
  <c r="AL651" i="2"/>
  <c r="AG651" i="2"/>
  <c r="AH651" i="2"/>
  <c r="AF651" i="2"/>
  <c r="AE651" i="2"/>
  <c r="V651" i="2"/>
  <c r="Y651" i="2"/>
  <c r="X651" i="2"/>
  <c r="W651" i="2"/>
  <c r="T651" i="2"/>
  <c r="U651" i="2"/>
  <c r="S651" i="2"/>
  <c r="N651" i="2"/>
  <c r="A651" i="2"/>
  <c r="DA650" i="2"/>
  <c r="CX650" i="2"/>
  <c r="CW650" i="2"/>
  <c r="CV650" i="2"/>
  <c r="CY650" i="2"/>
  <c r="CT650" i="2"/>
  <c r="CU650" i="2"/>
  <c r="CS650" i="2"/>
  <c r="CR650" i="2"/>
  <c r="CL650" i="2"/>
  <c r="CM650" i="2"/>
  <c r="CH650" i="2"/>
  <c r="CK650" i="2"/>
  <c r="CJ650" i="2"/>
  <c r="CI650" i="2"/>
  <c r="CF650" i="2"/>
  <c r="CG650" i="2"/>
  <c r="CE650" i="2"/>
  <c r="CD650" i="2"/>
  <c r="BY650" i="2"/>
  <c r="BZ650" i="2"/>
  <c r="BW650" i="2"/>
  <c r="BU650" i="2"/>
  <c r="BV650" i="2"/>
  <c r="BS650" i="2"/>
  <c r="BR650" i="2"/>
  <c r="BQ650" i="2"/>
  <c r="BT650" i="2"/>
  <c r="BO650" i="2"/>
  <c r="BP650" i="2"/>
  <c r="BN650" i="2"/>
  <c r="BM650" i="2"/>
  <c r="BC650" i="2"/>
  <c r="BD650" i="2"/>
  <c r="BF650" i="2"/>
  <c r="BA650" i="2"/>
  <c r="AZ650" i="2"/>
  <c r="AY650" i="2"/>
  <c r="BB650" i="2"/>
  <c r="AW650" i="2"/>
  <c r="AX650" i="2"/>
  <c r="AV650" i="2"/>
  <c r="AU650" i="2"/>
  <c r="AM650" i="2"/>
  <c r="AN650" i="2"/>
  <c r="AQ650" i="2"/>
  <c r="AK650" i="2"/>
  <c r="AJ650" i="2"/>
  <c r="AI650" i="2"/>
  <c r="AL650" i="2"/>
  <c r="AG650" i="2"/>
  <c r="AH650" i="2"/>
  <c r="AF650" i="2"/>
  <c r="AE650" i="2"/>
  <c r="X650" i="2"/>
  <c r="W650" i="2"/>
  <c r="V650" i="2"/>
  <c r="Y650" i="2"/>
  <c r="T650" i="2"/>
  <c r="U650" i="2"/>
  <c r="S650" i="2"/>
  <c r="N650" i="2"/>
  <c r="A650" i="2"/>
  <c r="DA649" i="2"/>
  <c r="CX649" i="2"/>
  <c r="CW649" i="2"/>
  <c r="CV649" i="2"/>
  <c r="CY649" i="2"/>
  <c r="CT649" i="2"/>
  <c r="CU649" i="2"/>
  <c r="CS649" i="2"/>
  <c r="CR649" i="2"/>
  <c r="CL649" i="2"/>
  <c r="CM649" i="2"/>
  <c r="CJ649" i="2"/>
  <c r="CI649" i="2"/>
  <c r="CH649" i="2"/>
  <c r="CK649" i="2"/>
  <c r="CF649" i="2"/>
  <c r="CG649" i="2"/>
  <c r="CE649" i="2"/>
  <c r="CD649" i="2"/>
  <c r="BY649" i="2"/>
  <c r="BZ649" i="2"/>
  <c r="BW649" i="2"/>
  <c r="BU649" i="2"/>
  <c r="BV649" i="2"/>
  <c r="BS649" i="2"/>
  <c r="BR649" i="2"/>
  <c r="BQ649" i="2"/>
  <c r="BT649" i="2"/>
  <c r="BO649" i="2"/>
  <c r="BP649" i="2"/>
  <c r="BN649" i="2"/>
  <c r="BM649" i="2"/>
  <c r="BC649" i="2"/>
  <c r="BD649" i="2"/>
  <c r="BF649" i="2"/>
  <c r="BA649" i="2"/>
  <c r="AZ649" i="2"/>
  <c r="AY649" i="2"/>
  <c r="BB649" i="2"/>
  <c r="AW649" i="2"/>
  <c r="AX649" i="2"/>
  <c r="AV649" i="2"/>
  <c r="AU649" i="2"/>
  <c r="AM649" i="2"/>
  <c r="AN649" i="2"/>
  <c r="AQ649" i="2"/>
  <c r="AK649" i="2"/>
  <c r="AJ649" i="2"/>
  <c r="AI649" i="2"/>
  <c r="AL649" i="2"/>
  <c r="AG649" i="2"/>
  <c r="AH649" i="2"/>
  <c r="AF649" i="2"/>
  <c r="AE649" i="2"/>
  <c r="X649" i="2"/>
  <c r="W649" i="2"/>
  <c r="V649" i="2"/>
  <c r="Y649" i="2"/>
  <c r="T649" i="2"/>
  <c r="U649" i="2"/>
  <c r="S649" i="2"/>
  <c r="N649" i="2"/>
  <c r="A649" i="2"/>
  <c r="DA648" i="2"/>
  <c r="CX648" i="2"/>
  <c r="CW648" i="2"/>
  <c r="CV648" i="2"/>
  <c r="CY648" i="2"/>
  <c r="CT648" i="2"/>
  <c r="CU648" i="2"/>
  <c r="CS648" i="2"/>
  <c r="CR648" i="2"/>
  <c r="CL648" i="2"/>
  <c r="CM648" i="2"/>
  <c r="CJ648" i="2"/>
  <c r="CI648" i="2"/>
  <c r="CH648" i="2"/>
  <c r="CK648" i="2"/>
  <c r="CF648" i="2"/>
  <c r="CG648" i="2"/>
  <c r="CE648" i="2"/>
  <c r="CD648" i="2"/>
  <c r="BY648" i="2"/>
  <c r="BZ648" i="2"/>
  <c r="BW648" i="2"/>
  <c r="BU648" i="2"/>
  <c r="BV648" i="2"/>
  <c r="BS648" i="2"/>
  <c r="BR648" i="2"/>
  <c r="BQ648" i="2"/>
  <c r="BT648" i="2"/>
  <c r="BO648" i="2"/>
  <c r="BP648" i="2"/>
  <c r="BN648" i="2"/>
  <c r="BM648" i="2"/>
  <c r="BC648" i="2"/>
  <c r="BD648" i="2"/>
  <c r="BF648" i="2"/>
  <c r="BA648" i="2"/>
  <c r="AZ648" i="2"/>
  <c r="AY648" i="2"/>
  <c r="BB648" i="2"/>
  <c r="AW648" i="2"/>
  <c r="AX648" i="2"/>
  <c r="AV648" i="2"/>
  <c r="AU648" i="2"/>
  <c r="AM648" i="2"/>
  <c r="AN648" i="2"/>
  <c r="AQ648" i="2"/>
  <c r="AK648" i="2"/>
  <c r="AJ648" i="2"/>
  <c r="AI648" i="2"/>
  <c r="AL648" i="2"/>
  <c r="AG648" i="2"/>
  <c r="AH648" i="2"/>
  <c r="AF648" i="2"/>
  <c r="AE648" i="2"/>
  <c r="X648" i="2"/>
  <c r="W648" i="2"/>
  <c r="V648" i="2"/>
  <c r="Y648" i="2"/>
  <c r="T648" i="2"/>
  <c r="U648" i="2"/>
  <c r="S648" i="2"/>
  <c r="N648" i="2"/>
  <c r="A648" i="2"/>
  <c r="DA647" i="2"/>
  <c r="CX647" i="2"/>
  <c r="CW647" i="2"/>
  <c r="CV647" i="2"/>
  <c r="CY647" i="2"/>
  <c r="CT647" i="2"/>
  <c r="CU647" i="2"/>
  <c r="CS647" i="2"/>
  <c r="CR647" i="2"/>
  <c r="CL647" i="2"/>
  <c r="CM647" i="2"/>
  <c r="CJ647" i="2"/>
  <c r="CI647" i="2"/>
  <c r="CH647" i="2"/>
  <c r="CK647" i="2"/>
  <c r="CF647" i="2"/>
  <c r="CG647" i="2"/>
  <c r="CE647" i="2"/>
  <c r="CD647" i="2"/>
  <c r="BY647" i="2"/>
  <c r="BZ647" i="2"/>
  <c r="BW647" i="2"/>
  <c r="BU647" i="2"/>
  <c r="BV647" i="2"/>
  <c r="BS647" i="2"/>
  <c r="BR647" i="2"/>
  <c r="BQ647" i="2"/>
  <c r="BT647" i="2"/>
  <c r="BO647" i="2"/>
  <c r="BP647" i="2"/>
  <c r="BN647" i="2"/>
  <c r="BM647" i="2"/>
  <c r="BC647" i="2"/>
  <c r="BD647" i="2"/>
  <c r="BF647" i="2"/>
  <c r="BA647" i="2"/>
  <c r="AZ647" i="2"/>
  <c r="AY647" i="2"/>
  <c r="BB647" i="2"/>
  <c r="AW647" i="2"/>
  <c r="AX647" i="2"/>
  <c r="AV647" i="2"/>
  <c r="AU647" i="2"/>
  <c r="AM647" i="2"/>
  <c r="AN647" i="2"/>
  <c r="AQ647" i="2"/>
  <c r="AK647" i="2"/>
  <c r="AJ647" i="2"/>
  <c r="AI647" i="2"/>
  <c r="AL647" i="2"/>
  <c r="AG647" i="2"/>
  <c r="AH647" i="2"/>
  <c r="AF647" i="2"/>
  <c r="AE647" i="2"/>
  <c r="X647" i="2"/>
  <c r="W647" i="2"/>
  <c r="V647" i="2"/>
  <c r="Y647" i="2"/>
  <c r="T647" i="2"/>
  <c r="U647" i="2"/>
  <c r="S647" i="2"/>
  <c r="N647" i="2"/>
  <c r="A647" i="2"/>
  <c r="DA646" i="2"/>
  <c r="CX646" i="2"/>
  <c r="CW646" i="2"/>
  <c r="CV646" i="2"/>
  <c r="CY646" i="2"/>
  <c r="CT646" i="2"/>
  <c r="CU646" i="2"/>
  <c r="CS646" i="2"/>
  <c r="CR646" i="2"/>
  <c r="CL646" i="2"/>
  <c r="CM646" i="2"/>
  <c r="CH646" i="2"/>
  <c r="CK646" i="2"/>
  <c r="CJ646" i="2"/>
  <c r="CI646" i="2"/>
  <c r="CF646" i="2"/>
  <c r="CG646" i="2"/>
  <c r="CE646" i="2"/>
  <c r="CD646" i="2"/>
  <c r="BY646" i="2"/>
  <c r="BZ646" i="2"/>
  <c r="BW646" i="2"/>
  <c r="BU646" i="2"/>
  <c r="BV646" i="2"/>
  <c r="BS646" i="2"/>
  <c r="BR646" i="2"/>
  <c r="BQ646" i="2"/>
  <c r="BT646" i="2"/>
  <c r="BO646" i="2"/>
  <c r="BP646" i="2"/>
  <c r="BN646" i="2"/>
  <c r="BM646" i="2"/>
  <c r="BC646" i="2"/>
  <c r="BD646" i="2"/>
  <c r="BF646" i="2"/>
  <c r="BA646" i="2"/>
  <c r="AZ646" i="2"/>
  <c r="AY646" i="2"/>
  <c r="BB646" i="2"/>
  <c r="AW646" i="2"/>
  <c r="AX646" i="2"/>
  <c r="AV646" i="2"/>
  <c r="AU646" i="2"/>
  <c r="AM646" i="2"/>
  <c r="AN646" i="2"/>
  <c r="AQ646" i="2"/>
  <c r="AK646" i="2"/>
  <c r="AJ646" i="2"/>
  <c r="AI646" i="2"/>
  <c r="AL646" i="2"/>
  <c r="AG646" i="2"/>
  <c r="AH646" i="2"/>
  <c r="AF646" i="2"/>
  <c r="AE646" i="2"/>
  <c r="X646" i="2"/>
  <c r="W646" i="2"/>
  <c r="V646" i="2"/>
  <c r="Y646" i="2"/>
  <c r="T646" i="2"/>
  <c r="U646" i="2"/>
  <c r="S646" i="2"/>
  <c r="N646" i="2"/>
  <c r="A646" i="2"/>
  <c r="DA645" i="2"/>
  <c r="CX645" i="2"/>
  <c r="CW645" i="2"/>
  <c r="CV645" i="2"/>
  <c r="CY645" i="2"/>
  <c r="CT645" i="2"/>
  <c r="CU645" i="2"/>
  <c r="CS645" i="2"/>
  <c r="CR645" i="2"/>
  <c r="CL645" i="2"/>
  <c r="CM645" i="2"/>
  <c r="CJ645" i="2"/>
  <c r="CI645" i="2"/>
  <c r="CH645" i="2"/>
  <c r="CK645" i="2"/>
  <c r="CF645" i="2"/>
  <c r="CG645" i="2"/>
  <c r="CE645" i="2"/>
  <c r="CD645" i="2"/>
  <c r="BY645" i="2"/>
  <c r="BZ645" i="2"/>
  <c r="BW645" i="2"/>
  <c r="BU645" i="2"/>
  <c r="BV645" i="2"/>
  <c r="BS645" i="2"/>
  <c r="BR645" i="2"/>
  <c r="BQ645" i="2"/>
  <c r="BT645" i="2"/>
  <c r="BO645" i="2"/>
  <c r="BP645" i="2"/>
  <c r="BN645" i="2"/>
  <c r="BM645" i="2"/>
  <c r="BC645" i="2"/>
  <c r="BD645" i="2"/>
  <c r="BF645" i="2"/>
  <c r="BA645" i="2"/>
  <c r="AZ645" i="2"/>
  <c r="AY645" i="2"/>
  <c r="BB645" i="2"/>
  <c r="AW645" i="2"/>
  <c r="AX645" i="2"/>
  <c r="AV645" i="2"/>
  <c r="AU645" i="2"/>
  <c r="AM645" i="2"/>
  <c r="AN645" i="2"/>
  <c r="AQ645" i="2"/>
  <c r="AK645" i="2"/>
  <c r="AJ645" i="2"/>
  <c r="AI645" i="2"/>
  <c r="AL645" i="2"/>
  <c r="AG645" i="2"/>
  <c r="AH645" i="2"/>
  <c r="AF645" i="2"/>
  <c r="AE645" i="2"/>
  <c r="V645" i="2"/>
  <c r="Y645" i="2"/>
  <c r="X645" i="2"/>
  <c r="W645" i="2"/>
  <c r="T645" i="2"/>
  <c r="U645" i="2"/>
  <c r="S645" i="2"/>
  <c r="N645" i="2"/>
  <c r="A645" i="2"/>
  <c r="DA644" i="2"/>
  <c r="CX644" i="2"/>
  <c r="CW644" i="2"/>
  <c r="CV644" i="2"/>
  <c r="CY644" i="2"/>
  <c r="CT644" i="2"/>
  <c r="CU644" i="2"/>
  <c r="CS644" i="2"/>
  <c r="CR644" i="2"/>
  <c r="CL644" i="2"/>
  <c r="CM644" i="2"/>
  <c r="CJ644" i="2"/>
  <c r="CI644" i="2"/>
  <c r="CH644" i="2"/>
  <c r="CK644" i="2"/>
  <c r="CF644" i="2"/>
  <c r="CG644" i="2"/>
  <c r="CE644" i="2"/>
  <c r="CD644" i="2"/>
  <c r="BY644" i="2"/>
  <c r="BZ644" i="2"/>
  <c r="BW644" i="2"/>
  <c r="BU644" i="2"/>
  <c r="BV644" i="2"/>
  <c r="BS644" i="2"/>
  <c r="BR644" i="2"/>
  <c r="BQ644" i="2"/>
  <c r="BT644" i="2"/>
  <c r="BO644" i="2"/>
  <c r="BP644" i="2"/>
  <c r="BN644" i="2"/>
  <c r="BM644" i="2"/>
  <c r="BC644" i="2"/>
  <c r="BD644" i="2"/>
  <c r="BF644" i="2"/>
  <c r="BA644" i="2"/>
  <c r="AZ644" i="2"/>
  <c r="AY644" i="2"/>
  <c r="BB644" i="2"/>
  <c r="AW644" i="2"/>
  <c r="AX644" i="2"/>
  <c r="AV644" i="2"/>
  <c r="AU644" i="2"/>
  <c r="AM644" i="2"/>
  <c r="AN644" i="2"/>
  <c r="AQ644" i="2"/>
  <c r="AK644" i="2"/>
  <c r="AJ644" i="2"/>
  <c r="AI644" i="2"/>
  <c r="AL644" i="2"/>
  <c r="AG644" i="2"/>
  <c r="AH644" i="2"/>
  <c r="AF644" i="2"/>
  <c r="AE644" i="2"/>
  <c r="X644" i="2"/>
  <c r="W644" i="2"/>
  <c r="V644" i="2"/>
  <c r="Y644" i="2"/>
  <c r="T644" i="2"/>
  <c r="U644" i="2"/>
  <c r="S644" i="2"/>
  <c r="N644" i="2"/>
  <c r="A644" i="2"/>
  <c r="DA643" i="2"/>
  <c r="CX643" i="2"/>
  <c r="CW643" i="2"/>
  <c r="CV643" i="2"/>
  <c r="CY643" i="2"/>
  <c r="CT643" i="2"/>
  <c r="CU643" i="2"/>
  <c r="CS643" i="2"/>
  <c r="CR643" i="2"/>
  <c r="CL643" i="2"/>
  <c r="CM643" i="2"/>
  <c r="CJ643" i="2"/>
  <c r="CI643" i="2"/>
  <c r="CH643" i="2"/>
  <c r="CK643" i="2"/>
  <c r="CF643" i="2"/>
  <c r="CG643" i="2"/>
  <c r="CE643" i="2"/>
  <c r="CD643" i="2"/>
  <c r="BY643" i="2"/>
  <c r="BZ643" i="2"/>
  <c r="BW643" i="2"/>
  <c r="BU643" i="2"/>
  <c r="BV643" i="2"/>
  <c r="BS643" i="2"/>
  <c r="BR643" i="2"/>
  <c r="BQ643" i="2"/>
  <c r="BT643" i="2"/>
  <c r="BO643" i="2"/>
  <c r="BP643" i="2"/>
  <c r="BN643" i="2"/>
  <c r="BM643" i="2"/>
  <c r="BC643" i="2"/>
  <c r="BD643" i="2"/>
  <c r="BF643" i="2"/>
  <c r="BA643" i="2"/>
  <c r="AZ643" i="2"/>
  <c r="AY643" i="2"/>
  <c r="BB643" i="2"/>
  <c r="AW643" i="2"/>
  <c r="AX643" i="2"/>
  <c r="AV643" i="2"/>
  <c r="AU643" i="2"/>
  <c r="AM643" i="2"/>
  <c r="AN643" i="2"/>
  <c r="AQ643" i="2"/>
  <c r="AK643" i="2"/>
  <c r="AJ643" i="2"/>
  <c r="AI643" i="2"/>
  <c r="AL643" i="2"/>
  <c r="AG643" i="2"/>
  <c r="AH643" i="2"/>
  <c r="AF643" i="2"/>
  <c r="AE643" i="2"/>
  <c r="X643" i="2"/>
  <c r="W643" i="2"/>
  <c r="V643" i="2"/>
  <c r="Y643" i="2"/>
  <c r="T643" i="2"/>
  <c r="U643" i="2"/>
  <c r="S643" i="2"/>
  <c r="N643" i="2"/>
  <c r="A643" i="2"/>
  <c r="DA642" i="2"/>
  <c r="CX642" i="2"/>
  <c r="CW642" i="2"/>
  <c r="CV642" i="2"/>
  <c r="CY642" i="2"/>
  <c r="CT642" i="2"/>
  <c r="CU642" i="2"/>
  <c r="CS642" i="2"/>
  <c r="CR642" i="2"/>
  <c r="CL642" i="2"/>
  <c r="CM642" i="2"/>
  <c r="CJ642" i="2"/>
  <c r="CI642" i="2"/>
  <c r="CH642" i="2"/>
  <c r="CK642" i="2"/>
  <c r="CF642" i="2"/>
  <c r="CG642" i="2"/>
  <c r="CE642" i="2"/>
  <c r="CD642" i="2"/>
  <c r="BY642" i="2"/>
  <c r="BZ642" i="2"/>
  <c r="BW642" i="2"/>
  <c r="BU642" i="2"/>
  <c r="BV642" i="2"/>
  <c r="BS642" i="2"/>
  <c r="BR642" i="2"/>
  <c r="BQ642" i="2"/>
  <c r="BT642" i="2"/>
  <c r="BO642" i="2"/>
  <c r="BP642" i="2"/>
  <c r="BN642" i="2"/>
  <c r="BM642" i="2"/>
  <c r="BC642" i="2"/>
  <c r="BD642" i="2"/>
  <c r="BF642" i="2"/>
  <c r="BA642" i="2"/>
  <c r="AZ642" i="2"/>
  <c r="AY642" i="2"/>
  <c r="BB642" i="2"/>
  <c r="AW642" i="2"/>
  <c r="AX642" i="2"/>
  <c r="AV642" i="2"/>
  <c r="AU642" i="2"/>
  <c r="AM642" i="2"/>
  <c r="AN642" i="2"/>
  <c r="AQ642" i="2"/>
  <c r="AK642" i="2"/>
  <c r="AJ642" i="2"/>
  <c r="AI642" i="2"/>
  <c r="AL642" i="2"/>
  <c r="AG642" i="2"/>
  <c r="AH642" i="2"/>
  <c r="AF642" i="2"/>
  <c r="AE642" i="2"/>
  <c r="X642" i="2"/>
  <c r="W642" i="2"/>
  <c r="V642" i="2"/>
  <c r="Y642" i="2"/>
  <c r="T642" i="2"/>
  <c r="U642" i="2"/>
  <c r="S642" i="2"/>
  <c r="N642" i="2"/>
  <c r="A642" i="2"/>
  <c r="DA641" i="2"/>
  <c r="CX641" i="2"/>
  <c r="CW641" i="2"/>
  <c r="CV641" i="2"/>
  <c r="CY641" i="2"/>
  <c r="CT641" i="2"/>
  <c r="CU641" i="2"/>
  <c r="CS641" i="2"/>
  <c r="CR641" i="2"/>
  <c r="CL641" i="2"/>
  <c r="CM641" i="2"/>
  <c r="CJ641" i="2"/>
  <c r="CI641" i="2"/>
  <c r="CH641" i="2"/>
  <c r="CK641" i="2"/>
  <c r="CF641" i="2"/>
  <c r="CG641" i="2"/>
  <c r="CE641" i="2"/>
  <c r="CD641" i="2"/>
  <c r="BY641" i="2"/>
  <c r="BZ641" i="2"/>
  <c r="BW641" i="2"/>
  <c r="BU641" i="2"/>
  <c r="BV641" i="2"/>
  <c r="BS641" i="2"/>
  <c r="BR641" i="2"/>
  <c r="BQ641" i="2"/>
  <c r="BT641" i="2"/>
  <c r="BO641" i="2"/>
  <c r="BP641" i="2"/>
  <c r="BN641" i="2"/>
  <c r="BM641" i="2"/>
  <c r="BC641" i="2"/>
  <c r="BD641" i="2"/>
  <c r="BF641" i="2"/>
  <c r="AY641" i="2"/>
  <c r="BB641" i="2"/>
  <c r="BA641" i="2"/>
  <c r="AZ641" i="2"/>
  <c r="AW641" i="2"/>
  <c r="AX641" i="2"/>
  <c r="AV641" i="2"/>
  <c r="AU641" i="2"/>
  <c r="AM641" i="2"/>
  <c r="AN641" i="2"/>
  <c r="AQ641" i="2"/>
  <c r="AK641" i="2"/>
  <c r="AJ641" i="2"/>
  <c r="AI641" i="2"/>
  <c r="AL641" i="2"/>
  <c r="AG641" i="2"/>
  <c r="AH641" i="2"/>
  <c r="AF641" i="2"/>
  <c r="AE641" i="2"/>
  <c r="X641" i="2"/>
  <c r="W641" i="2"/>
  <c r="V641" i="2"/>
  <c r="Y641" i="2"/>
  <c r="T641" i="2"/>
  <c r="U641" i="2"/>
  <c r="S641" i="2"/>
  <c r="N641" i="2"/>
  <c r="A641" i="2"/>
  <c r="DA640" i="2"/>
  <c r="CX640" i="2"/>
  <c r="CW640" i="2"/>
  <c r="CV640" i="2"/>
  <c r="CY640" i="2"/>
  <c r="CT640" i="2"/>
  <c r="CU640" i="2"/>
  <c r="CS640" i="2"/>
  <c r="CR640" i="2"/>
  <c r="CL640" i="2"/>
  <c r="CM640" i="2"/>
  <c r="CJ640" i="2"/>
  <c r="CI640" i="2"/>
  <c r="CH640" i="2"/>
  <c r="CK640" i="2"/>
  <c r="CF640" i="2"/>
  <c r="CG640" i="2"/>
  <c r="CE640" i="2"/>
  <c r="CD640" i="2"/>
  <c r="BY640" i="2"/>
  <c r="BZ640" i="2"/>
  <c r="BW640" i="2"/>
  <c r="BU640" i="2"/>
  <c r="BV640" i="2"/>
  <c r="BS640" i="2"/>
  <c r="BR640" i="2"/>
  <c r="BQ640" i="2"/>
  <c r="BT640" i="2"/>
  <c r="BO640" i="2"/>
  <c r="BP640" i="2"/>
  <c r="BN640" i="2"/>
  <c r="BM640" i="2"/>
  <c r="BC640" i="2"/>
  <c r="BD640" i="2"/>
  <c r="BF640" i="2"/>
  <c r="BA640" i="2"/>
  <c r="AZ640" i="2"/>
  <c r="AY640" i="2"/>
  <c r="BB640" i="2"/>
  <c r="AW640" i="2"/>
  <c r="AX640" i="2"/>
  <c r="AV640" i="2"/>
  <c r="AU640" i="2"/>
  <c r="AM640" i="2"/>
  <c r="AN640" i="2"/>
  <c r="AQ640" i="2"/>
  <c r="AK640" i="2"/>
  <c r="AJ640" i="2"/>
  <c r="AI640" i="2"/>
  <c r="AL640" i="2"/>
  <c r="AG640" i="2"/>
  <c r="AH640" i="2"/>
  <c r="AF640" i="2"/>
  <c r="AE640" i="2"/>
  <c r="V640" i="2"/>
  <c r="Y640" i="2"/>
  <c r="X640" i="2"/>
  <c r="W640" i="2"/>
  <c r="T640" i="2"/>
  <c r="U640" i="2"/>
  <c r="S640" i="2"/>
  <c r="N640" i="2"/>
  <c r="A640" i="2"/>
  <c r="DA639" i="2"/>
  <c r="CX639" i="2"/>
  <c r="CW639" i="2"/>
  <c r="CV639" i="2"/>
  <c r="CY639" i="2"/>
  <c r="CT639" i="2"/>
  <c r="CU639" i="2"/>
  <c r="CS639" i="2"/>
  <c r="CR639" i="2"/>
  <c r="CL639" i="2"/>
  <c r="CM639" i="2"/>
  <c r="CJ639" i="2"/>
  <c r="CI639" i="2"/>
  <c r="CH639" i="2"/>
  <c r="CK639" i="2"/>
  <c r="CF639" i="2"/>
  <c r="CG639" i="2"/>
  <c r="CE639" i="2"/>
  <c r="CD639" i="2"/>
  <c r="BY639" i="2"/>
  <c r="BZ639" i="2"/>
  <c r="BW639" i="2"/>
  <c r="BU639" i="2"/>
  <c r="BV639" i="2"/>
  <c r="BS639" i="2"/>
  <c r="BR639" i="2"/>
  <c r="BQ639" i="2"/>
  <c r="BT639" i="2"/>
  <c r="BO639" i="2"/>
  <c r="BP639" i="2"/>
  <c r="BN639" i="2"/>
  <c r="BM639" i="2"/>
  <c r="BC639" i="2"/>
  <c r="BD639" i="2"/>
  <c r="BF639" i="2"/>
  <c r="BA639" i="2"/>
  <c r="AZ639" i="2"/>
  <c r="AY639" i="2"/>
  <c r="BB639" i="2"/>
  <c r="AW639" i="2"/>
  <c r="AX639" i="2"/>
  <c r="AV639" i="2"/>
  <c r="AU639" i="2"/>
  <c r="AM639" i="2"/>
  <c r="AN639" i="2"/>
  <c r="AQ639" i="2"/>
  <c r="AK639" i="2"/>
  <c r="AJ639" i="2"/>
  <c r="AI639" i="2"/>
  <c r="AL639" i="2"/>
  <c r="AG639" i="2"/>
  <c r="AH639" i="2"/>
  <c r="AF639" i="2"/>
  <c r="AE639" i="2"/>
  <c r="X639" i="2"/>
  <c r="W639" i="2"/>
  <c r="V639" i="2"/>
  <c r="Y639" i="2"/>
  <c r="T639" i="2"/>
  <c r="U639" i="2"/>
  <c r="S639" i="2"/>
  <c r="N639" i="2"/>
  <c r="A639" i="2"/>
  <c r="DA638" i="2"/>
  <c r="CX638" i="2"/>
  <c r="CW638" i="2"/>
  <c r="CV638" i="2"/>
  <c r="CY638" i="2"/>
  <c r="CT638" i="2"/>
  <c r="CU638" i="2"/>
  <c r="CS638" i="2"/>
  <c r="CR638" i="2"/>
  <c r="CL638" i="2"/>
  <c r="CM638" i="2"/>
  <c r="CJ638" i="2"/>
  <c r="CI638" i="2"/>
  <c r="CH638" i="2"/>
  <c r="CK638" i="2"/>
  <c r="CF638" i="2"/>
  <c r="CG638" i="2"/>
  <c r="CE638" i="2"/>
  <c r="CD638" i="2"/>
  <c r="BY638" i="2"/>
  <c r="BZ638" i="2"/>
  <c r="BW638" i="2"/>
  <c r="BU638" i="2"/>
  <c r="BV638" i="2"/>
  <c r="BS638" i="2"/>
  <c r="BR638" i="2"/>
  <c r="BQ638" i="2"/>
  <c r="BT638" i="2"/>
  <c r="BO638" i="2"/>
  <c r="BP638" i="2"/>
  <c r="BN638" i="2"/>
  <c r="BM638" i="2"/>
  <c r="BC638" i="2"/>
  <c r="BD638" i="2"/>
  <c r="BF638" i="2"/>
  <c r="BA638" i="2"/>
  <c r="AZ638" i="2"/>
  <c r="AY638" i="2"/>
  <c r="BB638" i="2"/>
  <c r="AW638" i="2"/>
  <c r="AX638" i="2"/>
  <c r="AV638" i="2"/>
  <c r="AU638" i="2"/>
  <c r="AM638" i="2"/>
  <c r="AN638" i="2"/>
  <c r="AQ638" i="2"/>
  <c r="AK638" i="2"/>
  <c r="AJ638" i="2"/>
  <c r="AI638" i="2"/>
  <c r="AL638" i="2"/>
  <c r="AG638" i="2"/>
  <c r="AH638" i="2"/>
  <c r="AF638" i="2"/>
  <c r="AE638" i="2"/>
  <c r="X638" i="2"/>
  <c r="W638" i="2"/>
  <c r="V638" i="2"/>
  <c r="Y638" i="2"/>
  <c r="T638" i="2"/>
  <c r="U638" i="2"/>
  <c r="S638" i="2"/>
  <c r="N638" i="2"/>
  <c r="A638" i="2"/>
  <c r="DA637" i="2"/>
  <c r="CX637" i="2"/>
  <c r="CW637" i="2"/>
  <c r="CV637" i="2"/>
  <c r="CY637" i="2"/>
  <c r="CT637" i="2"/>
  <c r="CU637" i="2"/>
  <c r="CS637" i="2"/>
  <c r="CR637" i="2"/>
  <c r="CL637" i="2"/>
  <c r="CM637" i="2"/>
  <c r="CJ637" i="2"/>
  <c r="CI637" i="2"/>
  <c r="CH637" i="2"/>
  <c r="CK637" i="2"/>
  <c r="CF637" i="2"/>
  <c r="CG637" i="2"/>
  <c r="CE637" i="2"/>
  <c r="CD637" i="2"/>
  <c r="BY637" i="2"/>
  <c r="BZ637" i="2"/>
  <c r="BW637" i="2"/>
  <c r="BU637" i="2"/>
  <c r="BV637" i="2"/>
  <c r="BS637" i="2"/>
  <c r="BR637" i="2"/>
  <c r="BQ637" i="2"/>
  <c r="BT637" i="2"/>
  <c r="BO637" i="2"/>
  <c r="BP637" i="2"/>
  <c r="BN637" i="2"/>
  <c r="BM637" i="2"/>
  <c r="BC637" i="2"/>
  <c r="BD637" i="2"/>
  <c r="BF637" i="2"/>
  <c r="AY637" i="2"/>
  <c r="BB637" i="2"/>
  <c r="BA637" i="2"/>
  <c r="AZ637" i="2"/>
  <c r="AW637" i="2"/>
  <c r="AX637" i="2"/>
  <c r="AV637" i="2"/>
  <c r="AU637" i="2"/>
  <c r="AM637" i="2"/>
  <c r="AN637" i="2"/>
  <c r="AQ637" i="2"/>
  <c r="AK637" i="2"/>
  <c r="AJ637" i="2"/>
  <c r="AI637" i="2"/>
  <c r="AL637" i="2"/>
  <c r="AG637" i="2"/>
  <c r="AH637" i="2"/>
  <c r="AF637" i="2"/>
  <c r="AE637" i="2"/>
  <c r="X637" i="2"/>
  <c r="W637" i="2"/>
  <c r="V637" i="2"/>
  <c r="Y637" i="2"/>
  <c r="T637" i="2"/>
  <c r="U637" i="2"/>
  <c r="S637" i="2"/>
  <c r="N637" i="2"/>
  <c r="A637" i="2"/>
  <c r="DA636" i="2"/>
  <c r="CX636" i="2"/>
  <c r="CW636" i="2"/>
  <c r="CV636" i="2"/>
  <c r="CY636" i="2"/>
  <c r="CT636" i="2"/>
  <c r="CU636" i="2"/>
  <c r="CS636" i="2"/>
  <c r="CR636" i="2"/>
  <c r="CL636" i="2"/>
  <c r="CM636" i="2"/>
  <c r="CJ636" i="2"/>
  <c r="CI636" i="2"/>
  <c r="CH636" i="2"/>
  <c r="CK636" i="2"/>
  <c r="CF636" i="2"/>
  <c r="CG636" i="2"/>
  <c r="CE636" i="2"/>
  <c r="CD636" i="2"/>
  <c r="BY636" i="2"/>
  <c r="BZ636" i="2"/>
  <c r="BW636" i="2"/>
  <c r="BU636" i="2"/>
  <c r="BV636" i="2"/>
  <c r="BS636" i="2"/>
  <c r="BR636" i="2"/>
  <c r="BQ636" i="2"/>
  <c r="BT636" i="2"/>
  <c r="BO636" i="2"/>
  <c r="BP636" i="2"/>
  <c r="BN636" i="2"/>
  <c r="BM636" i="2"/>
  <c r="BC636" i="2"/>
  <c r="BD636" i="2"/>
  <c r="BF636" i="2"/>
  <c r="BA636" i="2"/>
  <c r="AZ636" i="2"/>
  <c r="AY636" i="2"/>
  <c r="BB636" i="2"/>
  <c r="AW636" i="2"/>
  <c r="AX636" i="2"/>
  <c r="AV636" i="2"/>
  <c r="AU636" i="2"/>
  <c r="AM636" i="2"/>
  <c r="AN636" i="2"/>
  <c r="AQ636" i="2"/>
  <c r="AK636" i="2"/>
  <c r="AJ636" i="2"/>
  <c r="AI636" i="2"/>
  <c r="AL636" i="2"/>
  <c r="AG636" i="2"/>
  <c r="AH636" i="2"/>
  <c r="AF636" i="2"/>
  <c r="AE636" i="2"/>
  <c r="X636" i="2"/>
  <c r="W636" i="2"/>
  <c r="V636" i="2"/>
  <c r="Y636" i="2"/>
  <c r="T636" i="2"/>
  <c r="U636" i="2"/>
  <c r="S636" i="2"/>
  <c r="N636" i="2"/>
  <c r="A636" i="2"/>
  <c r="DA635" i="2"/>
  <c r="CX635" i="2"/>
  <c r="CW635" i="2"/>
  <c r="CV635" i="2"/>
  <c r="CY635" i="2"/>
  <c r="CT635" i="2"/>
  <c r="CU635" i="2"/>
  <c r="CS635" i="2"/>
  <c r="CR635" i="2"/>
  <c r="CL635" i="2"/>
  <c r="CM635" i="2"/>
  <c r="CJ635" i="2"/>
  <c r="CI635" i="2"/>
  <c r="CH635" i="2"/>
  <c r="CK635" i="2"/>
  <c r="CF635" i="2"/>
  <c r="CG635" i="2"/>
  <c r="CE635" i="2"/>
  <c r="CD635" i="2"/>
  <c r="BY635" i="2"/>
  <c r="BZ635" i="2"/>
  <c r="BW635" i="2"/>
  <c r="BU635" i="2"/>
  <c r="BV635" i="2"/>
  <c r="BS635" i="2"/>
  <c r="BR635" i="2"/>
  <c r="BQ635" i="2"/>
  <c r="BT635" i="2"/>
  <c r="BO635" i="2"/>
  <c r="BP635" i="2"/>
  <c r="BN635" i="2"/>
  <c r="BM635" i="2"/>
  <c r="BC635" i="2"/>
  <c r="BD635" i="2"/>
  <c r="BF635" i="2"/>
  <c r="BA635" i="2"/>
  <c r="AZ635" i="2"/>
  <c r="AY635" i="2"/>
  <c r="BB635" i="2"/>
  <c r="AW635" i="2"/>
  <c r="AX635" i="2"/>
  <c r="AV635" i="2"/>
  <c r="AU635" i="2"/>
  <c r="AM635" i="2"/>
  <c r="AN635" i="2"/>
  <c r="AQ635" i="2"/>
  <c r="AK635" i="2"/>
  <c r="AJ635" i="2"/>
  <c r="AI635" i="2"/>
  <c r="AL635" i="2"/>
  <c r="AG635" i="2"/>
  <c r="AH635" i="2"/>
  <c r="AF635" i="2"/>
  <c r="AE635" i="2"/>
  <c r="X635" i="2"/>
  <c r="W635" i="2"/>
  <c r="V635" i="2"/>
  <c r="Y635" i="2"/>
  <c r="T635" i="2"/>
  <c r="U635" i="2"/>
  <c r="S635" i="2"/>
  <c r="N635" i="2"/>
  <c r="A635" i="2"/>
  <c r="DA634" i="2"/>
  <c r="CX634" i="2"/>
  <c r="CW634" i="2"/>
  <c r="CV634" i="2"/>
  <c r="CY634" i="2"/>
  <c r="CT634" i="2"/>
  <c r="CU634" i="2"/>
  <c r="CS634" i="2"/>
  <c r="CR634" i="2"/>
  <c r="CL634" i="2"/>
  <c r="CM634" i="2"/>
  <c r="CJ634" i="2"/>
  <c r="CI634" i="2"/>
  <c r="CH634" i="2"/>
  <c r="CK634" i="2"/>
  <c r="CF634" i="2"/>
  <c r="CG634" i="2"/>
  <c r="CE634" i="2"/>
  <c r="CD634" i="2"/>
  <c r="BY634" i="2"/>
  <c r="BZ634" i="2"/>
  <c r="BW634" i="2"/>
  <c r="BU634" i="2"/>
  <c r="BV634" i="2"/>
  <c r="BS634" i="2"/>
  <c r="BR634" i="2"/>
  <c r="BQ634" i="2"/>
  <c r="BT634" i="2"/>
  <c r="BO634" i="2"/>
  <c r="BP634" i="2"/>
  <c r="BN634" i="2"/>
  <c r="BM634" i="2"/>
  <c r="BC634" i="2"/>
  <c r="BD634" i="2"/>
  <c r="BF634" i="2"/>
  <c r="BA634" i="2"/>
  <c r="AZ634" i="2"/>
  <c r="AY634" i="2"/>
  <c r="BB634" i="2"/>
  <c r="AW634" i="2"/>
  <c r="AX634" i="2"/>
  <c r="AV634" i="2"/>
  <c r="AU634" i="2"/>
  <c r="AM634" i="2"/>
  <c r="AN634" i="2"/>
  <c r="AQ634" i="2"/>
  <c r="AK634" i="2"/>
  <c r="AJ634" i="2"/>
  <c r="AI634" i="2"/>
  <c r="AL634" i="2"/>
  <c r="AG634" i="2"/>
  <c r="AH634" i="2"/>
  <c r="AF634" i="2"/>
  <c r="AE634" i="2"/>
  <c r="X634" i="2"/>
  <c r="W634" i="2"/>
  <c r="V634" i="2"/>
  <c r="Y634" i="2"/>
  <c r="T634" i="2"/>
  <c r="U634" i="2"/>
  <c r="S634" i="2"/>
  <c r="N634" i="2"/>
  <c r="A634" i="2"/>
  <c r="DA633" i="2"/>
  <c r="CX633" i="2"/>
  <c r="CW633" i="2"/>
  <c r="CV633" i="2"/>
  <c r="CY633" i="2"/>
  <c r="CT633" i="2"/>
  <c r="CU633" i="2"/>
  <c r="CS633" i="2"/>
  <c r="CR633" i="2"/>
  <c r="CL633" i="2"/>
  <c r="CM633" i="2"/>
  <c r="CJ633" i="2"/>
  <c r="CI633" i="2"/>
  <c r="CH633" i="2"/>
  <c r="CK633" i="2"/>
  <c r="CF633" i="2"/>
  <c r="CG633" i="2"/>
  <c r="CE633" i="2"/>
  <c r="CD633" i="2"/>
  <c r="BY633" i="2"/>
  <c r="BZ633" i="2"/>
  <c r="BW633" i="2"/>
  <c r="BU633" i="2"/>
  <c r="BV633" i="2"/>
  <c r="BS633" i="2"/>
  <c r="BR633" i="2"/>
  <c r="BQ633" i="2"/>
  <c r="BT633" i="2"/>
  <c r="BO633" i="2"/>
  <c r="BP633" i="2"/>
  <c r="BN633" i="2"/>
  <c r="BM633" i="2"/>
  <c r="BC633" i="2"/>
  <c r="BD633" i="2"/>
  <c r="BF633" i="2"/>
  <c r="AY633" i="2"/>
  <c r="BB633" i="2"/>
  <c r="BA633" i="2"/>
  <c r="AZ633" i="2"/>
  <c r="AW633" i="2"/>
  <c r="AX633" i="2"/>
  <c r="AV633" i="2"/>
  <c r="AU633" i="2"/>
  <c r="AM633" i="2"/>
  <c r="AN633" i="2"/>
  <c r="AQ633" i="2"/>
  <c r="AK633" i="2"/>
  <c r="AJ633" i="2"/>
  <c r="AI633" i="2"/>
  <c r="AL633" i="2"/>
  <c r="AG633" i="2"/>
  <c r="AH633" i="2"/>
  <c r="AF633" i="2"/>
  <c r="AE633" i="2"/>
  <c r="X633" i="2"/>
  <c r="W633" i="2"/>
  <c r="V633" i="2"/>
  <c r="Y633" i="2"/>
  <c r="T633" i="2"/>
  <c r="U633" i="2"/>
  <c r="S633" i="2"/>
  <c r="N633" i="2"/>
  <c r="A633" i="2"/>
  <c r="DA632" i="2"/>
  <c r="CX632" i="2"/>
  <c r="CW632" i="2"/>
  <c r="CV632" i="2"/>
  <c r="CY632" i="2"/>
  <c r="CT632" i="2"/>
  <c r="CU632" i="2"/>
  <c r="CS632" i="2"/>
  <c r="CR632" i="2"/>
  <c r="CL632" i="2"/>
  <c r="CM632" i="2"/>
  <c r="CJ632" i="2"/>
  <c r="CI632" i="2"/>
  <c r="CH632" i="2"/>
  <c r="CK632" i="2"/>
  <c r="CF632" i="2"/>
  <c r="CG632" i="2"/>
  <c r="CE632" i="2"/>
  <c r="CD632" i="2"/>
  <c r="BY632" i="2"/>
  <c r="BZ632" i="2"/>
  <c r="BW632" i="2"/>
  <c r="BU632" i="2"/>
  <c r="BV632" i="2"/>
  <c r="BS632" i="2"/>
  <c r="BR632" i="2"/>
  <c r="BQ632" i="2"/>
  <c r="BT632" i="2"/>
  <c r="BO632" i="2"/>
  <c r="BP632" i="2"/>
  <c r="BN632" i="2"/>
  <c r="BM632" i="2"/>
  <c r="BC632" i="2"/>
  <c r="BD632" i="2"/>
  <c r="BF632" i="2"/>
  <c r="BA632" i="2"/>
  <c r="AZ632" i="2"/>
  <c r="AY632" i="2"/>
  <c r="BB632" i="2"/>
  <c r="AW632" i="2"/>
  <c r="AX632" i="2"/>
  <c r="AV632" i="2"/>
  <c r="AU632" i="2"/>
  <c r="AM632" i="2"/>
  <c r="AN632" i="2"/>
  <c r="AQ632" i="2"/>
  <c r="AK632" i="2"/>
  <c r="AJ632" i="2"/>
  <c r="AI632" i="2"/>
  <c r="AL632" i="2"/>
  <c r="AG632" i="2"/>
  <c r="AH632" i="2"/>
  <c r="AF632" i="2"/>
  <c r="AE632" i="2"/>
  <c r="V632" i="2"/>
  <c r="Y632" i="2"/>
  <c r="X632" i="2"/>
  <c r="W632" i="2"/>
  <c r="T632" i="2"/>
  <c r="U632" i="2"/>
  <c r="S632" i="2"/>
  <c r="N632" i="2"/>
  <c r="A632" i="2"/>
  <c r="DA631" i="2"/>
  <c r="CX631" i="2"/>
  <c r="CW631" i="2"/>
  <c r="CV631" i="2"/>
  <c r="CY631" i="2"/>
  <c r="CT631" i="2"/>
  <c r="CU631" i="2"/>
  <c r="CS631" i="2"/>
  <c r="CR631" i="2"/>
  <c r="CL631" i="2"/>
  <c r="CM631" i="2"/>
  <c r="CJ631" i="2"/>
  <c r="CI631" i="2"/>
  <c r="CH631" i="2"/>
  <c r="CK631" i="2"/>
  <c r="CF631" i="2"/>
  <c r="CG631" i="2"/>
  <c r="CE631" i="2"/>
  <c r="CD631" i="2"/>
  <c r="BY631" i="2"/>
  <c r="BZ631" i="2"/>
  <c r="BW631" i="2"/>
  <c r="BU631" i="2"/>
  <c r="BV631" i="2"/>
  <c r="BS631" i="2"/>
  <c r="BR631" i="2"/>
  <c r="BQ631" i="2"/>
  <c r="BT631" i="2"/>
  <c r="BO631" i="2"/>
  <c r="BP631" i="2"/>
  <c r="BN631" i="2"/>
  <c r="BM631" i="2"/>
  <c r="BC631" i="2"/>
  <c r="BD631" i="2"/>
  <c r="BF631" i="2"/>
  <c r="BA631" i="2"/>
  <c r="AZ631" i="2"/>
  <c r="AY631" i="2"/>
  <c r="BB631" i="2"/>
  <c r="AW631" i="2"/>
  <c r="AX631" i="2"/>
  <c r="AV631" i="2"/>
  <c r="AU631" i="2"/>
  <c r="AM631" i="2"/>
  <c r="AN631" i="2"/>
  <c r="AQ631" i="2"/>
  <c r="AK631" i="2"/>
  <c r="AJ631" i="2"/>
  <c r="AI631" i="2"/>
  <c r="AL631" i="2"/>
  <c r="AG631" i="2"/>
  <c r="AH631" i="2"/>
  <c r="AF631" i="2"/>
  <c r="AE631" i="2"/>
  <c r="X631" i="2"/>
  <c r="W631" i="2"/>
  <c r="V631" i="2"/>
  <c r="Y631" i="2"/>
  <c r="T631" i="2"/>
  <c r="U631" i="2"/>
  <c r="S631" i="2"/>
  <c r="N631" i="2"/>
  <c r="A631" i="2"/>
  <c r="DA630" i="2"/>
  <c r="CX630" i="2"/>
  <c r="CW630" i="2"/>
  <c r="CV630" i="2"/>
  <c r="CY630" i="2"/>
  <c r="CT630" i="2"/>
  <c r="CU630" i="2"/>
  <c r="CS630" i="2"/>
  <c r="CR630" i="2"/>
  <c r="CL630" i="2"/>
  <c r="CM630" i="2"/>
  <c r="CJ630" i="2"/>
  <c r="CI630" i="2"/>
  <c r="CH630" i="2"/>
  <c r="CK630" i="2"/>
  <c r="CF630" i="2"/>
  <c r="CG630" i="2"/>
  <c r="CE630" i="2"/>
  <c r="CD630" i="2"/>
  <c r="BY630" i="2"/>
  <c r="BZ630" i="2"/>
  <c r="BW630" i="2"/>
  <c r="BU630" i="2"/>
  <c r="BV630" i="2"/>
  <c r="BS630" i="2"/>
  <c r="BR630" i="2"/>
  <c r="BQ630" i="2"/>
  <c r="BT630" i="2"/>
  <c r="BO630" i="2"/>
  <c r="BP630" i="2"/>
  <c r="BN630" i="2"/>
  <c r="BM630" i="2"/>
  <c r="BC630" i="2"/>
  <c r="BD630" i="2"/>
  <c r="BF630" i="2"/>
  <c r="BA630" i="2"/>
  <c r="AZ630" i="2"/>
  <c r="AY630" i="2"/>
  <c r="BB630" i="2"/>
  <c r="AW630" i="2"/>
  <c r="AX630" i="2"/>
  <c r="AV630" i="2"/>
  <c r="AU630" i="2"/>
  <c r="AM630" i="2"/>
  <c r="AN630" i="2"/>
  <c r="AQ630" i="2"/>
  <c r="AK630" i="2"/>
  <c r="AJ630" i="2"/>
  <c r="AI630" i="2"/>
  <c r="AL630" i="2"/>
  <c r="AG630" i="2"/>
  <c r="AH630" i="2"/>
  <c r="AF630" i="2"/>
  <c r="AE630" i="2"/>
  <c r="V630" i="2"/>
  <c r="Y630" i="2"/>
  <c r="X630" i="2"/>
  <c r="W630" i="2"/>
  <c r="T630" i="2"/>
  <c r="U630" i="2"/>
  <c r="S630" i="2"/>
  <c r="N630" i="2"/>
  <c r="A630" i="2"/>
  <c r="DA629" i="2"/>
  <c r="CX629" i="2"/>
  <c r="CW629" i="2"/>
  <c r="CV629" i="2"/>
  <c r="CY629" i="2"/>
  <c r="CT629" i="2"/>
  <c r="CU629" i="2"/>
  <c r="CS629" i="2"/>
  <c r="CR629" i="2"/>
  <c r="CL629" i="2"/>
  <c r="CM629" i="2"/>
  <c r="CJ629" i="2"/>
  <c r="CI629" i="2"/>
  <c r="CH629" i="2"/>
  <c r="CK629" i="2"/>
  <c r="CF629" i="2"/>
  <c r="CG629" i="2"/>
  <c r="CE629" i="2"/>
  <c r="CD629" i="2"/>
  <c r="BY629" i="2"/>
  <c r="BZ629" i="2"/>
  <c r="BW629" i="2"/>
  <c r="BU629" i="2"/>
  <c r="BV629" i="2"/>
  <c r="BS629" i="2"/>
  <c r="BR629" i="2"/>
  <c r="BQ629" i="2"/>
  <c r="BT629" i="2"/>
  <c r="BO629" i="2"/>
  <c r="BP629" i="2"/>
  <c r="BN629" i="2"/>
  <c r="BM629" i="2"/>
  <c r="BC629" i="2"/>
  <c r="BD629" i="2"/>
  <c r="BF629" i="2"/>
  <c r="AY629" i="2"/>
  <c r="BB629" i="2"/>
  <c r="BA629" i="2"/>
  <c r="AZ629" i="2"/>
  <c r="AW629" i="2"/>
  <c r="AX629" i="2"/>
  <c r="AV629" i="2"/>
  <c r="AU629" i="2"/>
  <c r="AM629" i="2"/>
  <c r="AN629" i="2"/>
  <c r="AQ629" i="2"/>
  <c r="AK629" i="2"/>
  <c r="AJ629" i="2"/>
  <c r="AI629" i="2"/>
  <c r="AL629" i="2"/>
  <c r="AG629" i="2"/>
  <c r="AH629" i="2"/>
  <c r="AF629" i="2"/>
  <c r="AE629" i="2"/>
  <c r="X629" i="2"/>
  <c r="W629" i="2"/>
  <c r="V629" i="2"/>
  <c r="Y629" i="2"/>
  <c r="T629" i="2"/>
  <c r="U629" i="2"/>
  <c r="S629" i="2"/>
  <c r="N629" i="2"/>
  <c r="A629" i="2"/>
  <c r="DA628" i="2"/>
  <c r="CX628" i="2"/>
  <c r="CW628" i="2"/>
  <c r="CV628" i="2"/>
  <c r="CY628" i="2"/>
  <c r="CT628" i="2"/>
  <c r="CU628" i="2"/>
  <c r="CS628" i="2"/>
  <c r="CR628" i="2"/>
  <c r="CL628" i="2"/>
  <c r="CM628" i="2"/>
  <c r="CH628" i="2"/>
  <c r="CK628" i="2"/>
  <c r="CJ628" i="2"/>
  <c r="CI628" i="2"/>
  <c r="CF628" i="2"/>
  <c r="CG628" i="2"/>
  <c r="CE628" i="2"/>
  <c r="CD628" i="2"/>
  <c r="BY628" i="2"/>
  <c r="BZ628" i="2"/>
  <c r="BW628" i="2"/>
  <c r="BU628" i="2"/>
  <c r="BV628" i="2"/>
  <c r="BS628" i="2"/>
  <c r="BR628" i="2"/>
  <c r="BQ628" i="2"/>
  <c r="BT628" i="2"/>
  <c r="BO628" i="2"/>
  <c r="BP628" i="2"/>
  <c r="BN628" i="2"/>
  <c r="BM628" i="2"/>
  <c r="BC628" i="2"/>
  <c r="BD628" i="2"/>
  <c r="BF628" i="2"/>
  <c r="BA628" i="2"/>
  <c r="AZ628" i="2"/>
  <c r="AY628" i="2"/>
  <c r="BB628" i="2"/>
  <c r="AW628" i="2"/>
  <c r="AX628" i="2"/>
  <c r="AV628" i="2"/>
  <c r="AU628" i="2"/>
  <c r="AM628" i="2"/>
  <c r="AN628" i="2"/>
  <c r="AQ628" i="2"/>
  <c r="AK628" i="2"/>
  <c r="AJ628" i="2"/>
  <c r="AI628" i="2"/>
  <c r="AL628" i="2"/>
  <c r="AG628" i="2"/>
  <c r="AH628" i="2"/>
  <c r="AF628" i="2"/>
  <c r="AE628" i="2"/>
  <c r="V628" i="2"/>
  <c r="Y628" i="2"/>
  <c r="X628" i="2"/>
  <c r="W628" i="2"/>
  <c r="T628" i="2"/>
  <c r="U628" i="2"/>
  <c r="S628" i="2"/>
  <c r="N628" i="2"/>
  <c r="A628" i="2"/>
  <c r="DA627" i="2"/>
  <c r="CX627" i="2"/>
  <c r="CW627" i="2"/>
  <c r="CV627" i="2"/>
  <c r="CY627" i="2"/>
  <c r="CT627" i="2"/>
  <c r="CU627" i="2"/>
  <c r="CS627" i="2"/>
  <c r="CR627" i="2"/>
  <c r="CL627" i="2"/>
  <c r="CM627" i="2"/>
  <c r="CJ627" i="2"/>
  <c r="CI627" i="2"/>
  <c r="CH627" i="2"/>
  <c r="CK627" i="2"/>
  <c r="CF627" i="2"/>
  <c r="CG627" i="2"/>
  <c r="CE627" i="2"/>
  <c r="CD627" i="2"/>
  <c r="BY627" i="2"/>
  <c r="BZ627" i="2"/>
  <c r="BW627" i="2"/>
  <c r="BU627" i="2"/>
  <c r="BV627" i="2"/>
  <c r="BS627" i="2"/>
  <c r="BR627" i="2"/>
  <c r="BQ627" i="2"/>
  <c r="BT627" i="2"/>
  <c r="BO627" i="2"/>
  <c r="BP627" i="2"/>
  <c r="BN627" i="2"/>
  <c r="BM627" i="2"/>
  <c r="BC627" i="2"/>
  <c r="BD627" i="2"/>
  <c r="BF627" i="2"/>
  <c r="BA627" i="2"/>
  <c r="AZ627" i="2"/>
  <c r="AY627" i="2"/>
  <c r="BB627" i="2"/>
  <c r="AW627" i="2"/>
  <c r="AX627" i="2"/>
  <c r="AV627" i="2"/>
  <c r="AU627" i="2"/>
  <c r="AM627" i="2"/>
  <c r="AN627" i="2"/>
  <c r="AQ627" i="2"/>
  <c r="AK627" i="2"/>
  <c r="AJ627" i="2"/>
  <c r="AI627" i="2"/>
  <c r="AL627" i="2"/>
  <c r="AG627" i="2"/>
  <c r="AH627" i="2"/>
  <c r="AF627" i="2"/>
  <c r="AE627" i="2"/>
  <c r="V627" i="2"/>
  <c r="Y627" i="2"/>
  <c r="X627" i="2"/>
  <c r="W627" i="2"/>
  <c r="T627" i="2"/>
  <c r="U627" i="2"/>
  <c r="S627" i="2"/>
  <c r="N627" i="2"/>
  <c r="A627" i="2"/>
  <c r="DA626" i="2"/>
  <c r="CX626" i="2"/>
  <c r="CW626" i="2"/>
  <c r="CV626" i="2"/>
  <c r="CY626" i="2"/>
  <c r="CT626" i="2"/>
  <c r="CU626" i="2"/>
  <c r="CS626" i="2"/>
  <c r="CR626" i="2"/>
  <c r="CL626" i="2"/>
  <c r="CM626" i="2"/>
  <c r="CH626" i="2"/>
  <c r="CK626" i="2"/>
  <c r="CJ626" i="2"/>
  <c r="CI626" i="2"/>
  <c r="CF626" i="2"/>
  <c r="CG626" i="2"/>
  <c r="CE626" i="2"/>
  <c r="CD626" i="2"/>
  <c r="BY626" i="2"/>
  <c r="BZ626" i="2"/>
  <c r="BW626" i="2"/>
  <c r="BU626" i="2"/>
  <c r="BV626" i="2"/>
  <c r="BS626" i="2"/>
  <c r="BR626" i="2"/>
  <c r="BQ626" i="2"/>
  <c r="BT626" i="2"/>
  <c r="BO626" i="2"/>
  <c r="BP626" i="2"/>
  <c r="BN626" i="2"/>
  <c r="BM626" i="2"/>
  <c r="BC626" i="2"/>
  <c r="BD626" i="2"/>
  <c r="BF626" i="2"/>
  <c r="BA626" i="2"/>
  <c r="AZ626" i="2"/>
  <c r="AY626" i="2"/>
  <c r="BB626" i="2"/>
  <c r="AW626" i="2"/>
  <c r="AX626" i="2"/>
  <c r="AV626" i="2"/>
  <c r="AU626" i="2"/>
  <c r="AM626" i="2"/>
  <c r="AN626" i="2"/>
  <c r="AQ626" i="2"/>
  <c r="AK626" i="2"/>
  <c r="AJ626" i="2"/>
  <c r="AI626" i="2"/>
  <c r="AL626" i="2"/>
  <c r="AG626" i="2"/>
  <c r="AH626" i="2"/>
  <c r="AF626" i="2"/>
  <c r="AE626" i="2"/>
  <c r="V626" i="2"/>
  <c r="Y626" i="2"/>
  <c r="X626" i="2"/>
  <c r="W626" i="2"/>
  <c r="T626" i="2"/>
  <c r="U626" i="2"/>
  <c r="S626" i="2"/>
  <c r="N626" i="2"/>
  <c r="A626" i="2"/>
  <c r="DA625" i="2"/>
  <c r="CX625" i="2"/>
  <c r="CW625" i="2"/>
  <c r="CV625" i="2"/>
  <c r="CY625" i="2"/>
  <c r="CT625" i="2"/>
  <c r="CU625" i="2"/>
  <c r="CS625" i="2"/>
  <c r="CR625" i="2"/>
  <c r="CL625" i="2"/>
  <c r="CM625" i="2"/>
  <c r="CJ625" i="2"/>
  <c r="CI625" i="2"/>
  <c r="CH625" i="2"/>
  <c r="CK625" i="2"/>
  <c r="CF625" i="2"/>
  <c r="CG625" i="2"/>
  <c r="CE625" i="2"/>
  <c r="CD625" i="2"/>
  <c r="BY625" i="2"/>
  <c r="BZ625" i="2"/>
  <c r="BW625" i="2"/>
  <c r="BU625" i="2"/>
  <c r="BV625" i="2"/>
  <c r="BS625" i="2"/>
  <c r="BR625" i="2"/>
  <c r="BQ625" i="2"/>
  <c r="BT625" i="2"/>
  <c r="BO625" i="2"/>
  <c r="BP625" i="2"/>
  <c r="BN625" i="2"/>
  <c r="BM625" i="2"/>
  <c r="BC625" i="2"/>
  <c r="BD625" i="2"/>
  <c r="BF625" i="2"/>
  <c r="BA625" i="2"/>
  <c r="AZ625" i="2"/>
  <c r="AY625" i="2"/>
  <c r="BB625" i="2"/>
  <c r="AW625" i="2"/>
  <c r="AX625" i="2"/>
  <c r="AV625" i="2"/>
  <c r="AU625" i="2"/>
  <c r="AM625" i="2"/>
  <c r="AN625" i="2"/>
  <c r="AQ625" i="2"/>
  <c r="AK625" i="2"/>
  <c r="AJ625" i="2"/>
  <c r="AI625" i="2"/>
  <c r="AL625" i="2"/>
  <c r="AG625" i="2"/>
  <c r="AH625" i="2"/>
  <c r="AF625" i="2"/>
  <c r="AE625" i="2"/>
  <c r="X625" i="2"/>
  <c r="W625" i="2"/>
  <c r="V625" i="2"/>
  <c r="Y625" i="2"/>
  <c r="T625" i="2"/>
  <c r="U625" i="2"/>
  <c r="S625" i="2"/>
  <c r="N625" i="2"/>
  <c r="A625" i="2"/>
  <c r="DA624" i="2"/>
  <c r="CX624" i="2"/>
  <c r="CW624" i="2"/>
  <c r="CV624" i="2"/>
  <c r="CY624" i="2"/>
  <c r="CT624" i="2"/>
  <c r="CU624" i="2"/>
  <c r="CS624" i="2"/>
  <c r="CR624" i="2"/>
  <c r="CL624" i="2"/>
  <c r="CM624" i="2"/>
  <c r="CJ624" i="2"/>
  <c r="CI624" i="2"/>
  <c r="CH624" i="2"/>
  <c r="CK624" i="2"/>
  <c r="CF624" i="2"/>
  <c r="CG624" i="2"/>
  <c r="CE624" i="2"/>
  <c r="CD624" i="2"/>
  <c r="BY624" i="2"/>
  <c r="BZ624" i="2"/>
  <c r="BW624" i="2"/>
  <c r="BU624" i="2"/>
  <c r="BV624" i="2"/>
  <c r="BS624" i="2"/>
  <c r="BR624" i="2"/>
  <c r="BQ624" i="2"/>
  <c r="BT624" i="2"/>
  <c r="BO624" i="2"/>
  <c r="BP624" i="2"/>
  <c r="BN624" i="2"/>
  <c r="BM624" i="2"/>
  <c r="BC624" i="2"/>
  <c r="BD624" i="2"/>
  <c r="BF624" i="2"/>
  <c r="BA624" i="2"/>
  <c r="AZ624" i="2"/>
  <c r="AY624" i="2"/>
  <c r="BB624" i="2"/>
  <c r="AW624" i="2"/>
  <c r="AX624" i="2"/>
  <c r="AV624" i="2"/>
  <c r="AU624" i="2"/>
  <c r="AM624" i="2"/>
  <c r="AN624" i="2"/>
  <c r="AQ624" i="2"/>
  <c r="AK624" i="2"/>
  <c r="AJ624" i="2"/>
  <c r="AI624" i="2"/>
  <c r="AL624" i="2"/>
  <c r="AG624" i="2"/>
  <c r="AH624" i="2"/>
  <c r="AF624" i="2"/>
  <c r="AE624" i="2"/>
  <c r="X624" i="2"/>
  <c r="W624" i="2"/>
  <c r="V624" i="2"/>
  <c r="Y624" i="2"/>
  <c r="T624" i="2"/>
  <c r="U624" i="2"/>
  <c r="S624" i="2"/>
  <c r="N624" i="2"/>
  <c r="A624" i="2"/>
  <c r="DA623" i="2"/>
  <c r="CX623" i="2"/>
  <c r="CW623" i="2"/>
  <c r="CV623" i="2"/>
  <c r="CY623" i="2"/>
  <c r="CT623" i="2"/>
  <c r="CU623" i="2"/>
  <c r="CS623" i="2"/>
  <c r="CR623" i="2"/>
  <c r="CL623" i="2"/>
  <c r="CM623" i="2"/>
  <c r="CJ623" i="2"/>
  <c r="CI623" i="2"/>
  <c r="CH623" i="2"/>
  <c r="CK623" i="2"/>
  <c r="CF623" i="2"/>
  <c r="CG623" i="2"/>
  <c r="CE623" i="2"/>
  <c r="CD623" i="2"/>
  <c r="BY623" i="2"/>
  <c r="BZ623" i="2"/>
  <c r="BW623" i="2"/>
  <c r="BU623" i="2"/>
  <c r="BV623" i="2"/>
  <c r="BS623" i="2"/>
  <c r="BR623" i="2"/>
  <c r="BQ623" i="2"/>
  <c r="BT623" i="2"/>
  <c r="BO623" i="2"/>
  <c r="BP623" i="2"/>
  <c r="BN623" i="2"/>
  <c r="BM623" i="2"/>
  <c r="BC623" i="2"/>
  <c r="BD623" i="2"/>
  <c r="BF623" i="2"/>
  <c r="BA623" i="2"/>
  <c r="AZ623" i="2"/>
  <c r="AY623" i="2"/>
  <c r="BB623" i="2"/>
  <c r="AW623" i="2"/>
  <c r="AX623" i="2"/>
  <c r="AV623" i="2"/>
  <c r="AU623" i="2"/>
  <c r="AM623" i="2"/>
  <c r="AN623" i="2"/>
  <c r="AQ623" i="2"/>
  <c r="AK623" i="2"/>
  <c r="AJ623" i="2"/>
  <c r="AI623" i="2"/>
  <c r="AL623" i="2"/>
  <c r="AG623" i="2"/>
  <c r="AH623" i="2"/>
  <c r="AF623" i="2"/>
  <c r="AE623" i="2"/>
  <c r="X623" i="2"/>
  <c r="W623" i="2"/>
  <c r="V623" i="2"/>
  <c r="Y623" i="2"/>
  <c r="T623" i="2"/>
  <c r="U623" i="2"/>
  <c r="S623" i="2"/>
  <c r="N623" i="2"/>
  <c r="A623" i="2"/>
  <c r="DA622" i="2"/>
  <c r="CX622" i="2"/>
  <c r="CW622" i="2"/>
  <c r="CV622" i="2"/>
  <c r="CY622" i="2"/>
  <c r="CT622" i="2"/>
  <c r="CU622" i="2"/>
  <c r="CS622" i="2"/>
  <c r="CR622" i="2"/>
  <c r="CL622" i="2"/>
  <c r="CM622" i="2"/>
  <c r="CH622" i="2"/>
  <c r="CK622" i="2"/>
  <c r="CJ622" i="2"/>
  <c r="CI622" i="2"/>
  <c r="CF622" i="2"/>
  <c r="CG622" i="2"/>
  <c r="CE622" i="2"/>
  <c r="CD622" i="2"/>
  <c r="BY622" i="2"/>
  <c r="BZ622" i="2"/>
  <c r="BW622" i="2"/>
  <c r="BU622" i="2"/>
  <c r="BV622" i="2"/>
  <c r="BS622" i="2"/>
  <c r="BR622" i="2"/>
  <c r="BQ622" i="2"/>
  <c r="BT622" i="2"/>
  <c r="BO622" i="2"/>
  <c r="BP622" i="2"/>
  <c r="BN622" i="2"/>
  <c r="BM622" i="2"/>
  <c r="BC622" i="2"/>
  <c r="BD622" i="2"/>
  <c r="BF622" i="2"/>
  <c r="BA622" i="2"/>
  <c r="AZ622" i="2"/>
  <c r="AY622" i="2"/>
  <c r="BB622" i="2"/>
  <c r="AW622" i="2"/>
  <c r="AX622" i="2"/>
  <c r="AV622" i="2"/>
  <c r="AU622" i="2"/>
  <c r="AM622" i="2"/>
  <c r="AN622" i="2"/>
  <c r="AQ622" i="2"/>
  <c r="AK622" i="2"/>
  <c r="AJ622" i="2"/>
  <c r="AI622" i="2"/>
  <c r="AL622" i="2"/>
  <c r="AG622" i="2"/>
  <c r="AH622" i="2"/>
  <c r="AF622" i="2"/>
  <c r="AE622" i="2"/>
  <c r="V622" i="2"/>
  <c r="Y622" i="2"/>
  <c r="X622" i="2"/>
  <c r="W622" i="2"/>
  <c r="T622" i="2"/>
  <c r="U622" i="2"/>
  <c r="S622" i="2"/>
  <c r="N622" i="2"/>
  <c r="A622" i="2"/>
  <c r="DA621" i="2"/>
  <c r="CX621" i="2"/>
  <c r="CW621" i="2"/>
  <c r="CV621" i="2"/>
  <c r="CY621" i="2"/>
  <c r="CT621" i="2"/>
  <c r="CU621" i="2"/>
  <c r="CS621" i="2"/>
  <c r="CR621" i="2"/>
  <c r="CL621" i="2"/>
  <c r="CM621" i="2"/>
  <c r="CJ621" i="2"/>
  <c r="CI621" i="2"/>
  <c r="CH621" i="2"/>
  <c r="CK621" i="2"/>
  <c r="CF621" i="2"/>
  <c r="CG621" i="2"/>
  <c r="CE621" i="2"/>
  <c r="CD621" i="2"/>
  <c r="BY621" i="2"/>
  <c r="BZ621" i="2"/>
  <c r="BW621" i="2"/>
  <c r="BU621" i="2"/>
  <c r="BV621" i="2"/>
  <c r="BS621" i="2"/>
  <c r="BR621" i="2"/>
  <c r="BQ621" i="2"/>
  <c r="BT621" i="2"/>
  <c r="BO621" i="2"/>
  <c r="BP621" i="2"/>
  <c r="BN621" i="2"/>
  <c r="BM621" i="2"/>
  <c r="BC621" i="2"/>
  <c r="BD621" i="2"/>
  <c r="BF621" i="2"/>
  <c r="BA621" i="2"/>
  <c r="AZ621" i="2"/>
  <c r="AY621" i="2"/>
  <c r="BB621" i="2"/>
  <c r="AW621" i="2"/>
  <c r="AX621" i="2"/>
  <c r="AV621" i="2"/>
  <c r="AU621" i="2"/>
  <c r="AM621" i="2"/>
  <c r="AN621" i="2"/>
  <c r="AQ621" i="2"/>
  <c r="AK621" i="2"/>
  <c r="AJ621" i="2"/>
  <c r="AI621" i="2"/>
  <c r="AL621" i="2"/>
  <c r="AG621" i="2"/>
  <c r="AH621" i="2"/>
  <c r="AF621" i="2"/>
  <c r="AE621" i="2"/>
  <c r="V621" i="2"/>
  <c r="Y621" i="2"/>
  <c r="X621" i="2"/>
  <c r="W621" i="2"/>
  <c r="T621" i="2"/>
  <c r="U621" i="2"/>
  <c r="S621" i="2"/>
  <c r="N621" i="2"/>
  <c r="A621" i="2"/>
  <c r="DA620" i="2"/>
  <c r="CX620" i="2"/>
  <c r="CW620" i="2"/>
  <c r="CV620" i="2"/>
  <c r="CY620" i="2"/>
  <c r="CT620" i="2"/>
  <c r="CU620" i="2"/>
  <c r="CS620" i="2"/>
  <c r="CR620" i="2"/>
  <c r="CL620" i="2"/>
  <c r="CM620" i="2"/>
  <c r="CH620" i="2"/>
  <c r="CK620" i="2"/>
  <c r="CJ620" i="2"/>
  <c r="CI620" i="2"/>
  <c r="CF620" i="2"/>
  <c r="CG620" i="2"/>
  <c r="CE620" i="2"/>
  <c r="CD620" i="2"/>
  <c r="BY620" i="2"/>
  <c r="BZ620" i="2"/>
  <c r="BW620" i="2"/>
  <c r="BU620" i="2"/>
  <c r="BV620" i="2"/>
  <c r="BS620" i="2"/>
  <c r="BR620" i="2"/>
  <c r="BQ620" i="2"/>
  <c r="BT620" i="2"/>
  <c r="BO620" i="2"/>
  <c r="BP620" i="2"/>
  <c r="BN620" i="2"/>
  <c r="BM620" i="2"/>
  <c r="BC620" i="2"/>
  <c r="BD620" i="2"/>
  <c r="BF620" i="2"/>
  <c r="BA620" i="2"/>
  <c r="AZ620" i="2"/>
  <c r="AY620" i="2"/>
  <c r="BB620" i="2"/>
  <c r="AW620" i="2"/>
  <c r="AX620" i="2"/>
  <c r="AV620" i="2"/>
  <c r="AU620" i="2"/>
  <c r="AM620" i="2"/>
  <c r="AN620" i="2"/>
  <c r="AQ620" i="2"/>
  <c r="AK620" i="2"/>
  <c r="AJ620" i="2"/>
  <c r="AI620" i="2"/>
  <c r="AL620" i="2"/>
  <c r="AG620" i="2"/>
  <c r="AH620" i="2"/>
  <c r="AF620" i="2"/>
  <c r="AE620" i="2"/>
  <c r="V620" i="2"/>
  <c r="Y620" i="2"/>
  <c r="X620" i="2"/>
  <c r="W620" i="2"/>
  <c r="T620" i="2"/>
  <c r="U620" i="2"/>
  <c r="S620" i="2"/>
  <c r="N620" i="2"/>
  <c r="A620" i="2"/>
  <c r="DA619" i="2"/>
  <c r="CX619" i="2"/>
  <c r="CW619" i="2"/>
  <c r="CV619" i="2"/>
  <c r="CY619" i="2"/>
  <c r="CT619" i="2"/>
  <c r="CU619" i="2"/>
  <c r="CS619" i="2"/>
  <c r="CR619" i="2"/>
  <c r="CL619" i="2"/>
  <c r="CM619" i="2"/>
  <c r="CJ619" i="2"/>
  <c r="CI619" i="2"/>
  <c r="CH619" i="2"/>
  <c r="CK619" i="2"/>
  <c r="CF619" i="2"/>
  <c r="CG619" i="2"/>
  <c r="CE619" i="2"/>
  <c r="CD619" i="2"/>
  <c r="BY619" i="2"/>
  <c r="BZ619" i="2"/>
  <c r="BW619" i="2"/>
  <c r="BU619" i="2"/>
  <c r="BV619" i="2"/>
  <c r="BS619" i="2"/>
  <c r="BR619" i="2"/>
  <c r="BQ619" i="2"/>
  <c r="BT619" i="2"/>
  <c r="BO619" i="2"/>
  <c r="BP619" i="2"/>
  <c r="BN619" i="2"/>
  <c r="BM619" i="2"/>
  <c r="BC619" i="2"/>
  <c r="BD619" i="2"/>
  <c r="BF619" i="2"/>
  <c r="BA619" i="2"/>
  <c r="AZ619" i="2"/>
  <c r="AY619" i="2"/>
  <c r="BB619" i="2"/>
  <c r="AW619" i="2"/>
  <c r="AX619" i="2"/>
  <c r="AV619" i="2"/>
  <c r="AU619" i="2"/>
  <c r="AM619" i="2"/>
  <c r="AN619" i="2"/>
  <c r="AQ619" i="2"/>
  <c r="AI619" i="2"/>
  <c r="AL619" i="2"/>
  <c r="AK619" i="2"/>
  <c r="AJ619" i="2"/>
  <c r="AG619" i="2"/>
  <c r="AH619" i="2"/>
  <c r="AF619" i="2"/>
  <c r="AE619" i="2"/>
  <c r="X619" i="2"/>
  <c r="W619" i="2"/>
  <c r="V619" i="2"/>
  <c r="Y619" i="2"/>
  <c r="T619" i="2"/>
  <c r="U619" i="2"/>
  <c r="S619" i="2"/>
  <c r="N619" i="2"/>
  <c r="A619" i="2"/>
  <c r="DA618" i="2"/>
  <c r="CX618" i="2"/>
  <c r="CW618" i="2"/>
  <c r="CV618" i="2"/>
  <c r="CY618" i="2"/>
  <c r="CT618" i="2"/>
  <c r="CU618" i="2"/>
  <c r="CS618" i="2"/>
  <c r="CR618" i="2"/>
  <c r="CL618" i="2"/>
  <c r="CM618" i="2"/>
  <c r="CJ618" i="2"/>
  <c r="CI618" i="2"/>
  <c r="CH618" i="2"/>
  <c r="CK618" i="2"/>
  <c r="CF618" i="2"/>
  <c r="CG618" i="2"/>
  <c r="CE618" i="2"/>
  <c r="CD618" i="2"/>
  <c r="BY618" i="2"/>
  <c r="BZ618" i="2"/>
  <c r="BW618" i="2"/>
  <c r="BU618" i="2"/>
  <c r="BV618" i="2"/>
  <c r="BS618" i="2"/>
  <c r="BR618" i="2"/>
  <c r="BQ618" i="2"/>
  <c r="BT618" i="2"/>
  <c r="BO618" i="2"/>
  <c r="BP618" i="2"/>
  <c r="BN618" i="2"/>
  <c r="BM618" i="2"/>
  <c r="BC618" i="2"/>
  <c r="BD618" i="2"/>
  <c r="BF618" i="2"/>
  <c r="BA618" i="2"/>
  <c r="AZ618" i="2"/>
  <c r="AY618" i="2"/>
  <c r="BB618" i="2"/>
  <c r="AW618" i="2"/>
  <c r="AX618" i="2"/>
  <c r="AV618" i="2"/>
  <c r="AU618" i="2"/>
  <c r="AM618" i="2"/>
  <c r="AN618" i="2"/>
  <c r="AQ618" i="2"/>
  <c r="AK618" i="2"/>
  <c r="AJ618" i="2"/>
  <c r="AI618" i="2"/>
  <c r="AL618" i="2"/>
  <c r="AG618" i="2"/>
  <c r="AH618" i="2"/>
  <c r="AF618" i="2"/>
  <c r="AE618" i="2"/>
  <c r="X618" i="2"/>
  <c r="W618" i="2"/>
  <c r="V618" i="2"/>
  <c r="Y618" i="2"/>
  <c r="T618" i="2"/>
  <c r="U618" i="2"/>
  <c r="S618" i="2"/>
  <c r="N618" i="2"/>
  <c r="A618" i="2"/>
  <c r="DA617" i="2"/>
  <c r="CX617" i="2"/>
  <c r="CW617" i="2"/>
  <c r="CV617" i="2"/>
  <c r="CY617" i="2"/>
  <c r="CT617" i="2"/>
  <c r="CU617" i="2"/>
  <c r="CS617" i="2"/>
  <c r="CR617" i="2"/>
  <c r="CL617" i="2"/>
  <c r="CM617" i="2"/>
  <c r="CJ617" i="2"/>
  <c r="CI617" i="2"/>
  <c r="CH617" i="2"/>
  <c r="CK617" i="2"/>
  <c r="CF617" i="2"/>
  <c r="CG617" i="2"/>
  <c r="CE617" i="2"/>
  <c r="CD617" i="2"/>
  <c r="BY617" i="2"/>
  <c r="BZ617" i="2"/>
  <c r="BW617" i="2"/>
  <c r="BU617" i="2"/>
  <c r="BV617" i="2"/>
  <c r="BS617" i="2"/>
  <c r="BR617" i="2"/>
  <c r="BQ617" i="2"/>
  <c r="BT617" i="2"/>
  <c r="BO617" i="2"/>
  <c r="BP617" i="2"/>
  <c r="BN617" i="2"/>
  <c r="BM617" i="2"/>
  <c r="BC617" i="2"/>
  <c r="BD617" i="2"/>
  <c r="BF617" i="2"/>
  <c r="BA617" i="2"/>
  <c r="AZ617" i="2"/>
  <c r="AY617" i="2"/>
  <c r="BB617" i="2"/>
  <c r="AW617" i="2"/>
  <c r="AX617" i="2"/>
  <c r="AV617" i="2"/>
  <c r="AU617" i="2"/>
  <c r="AM617" i="2"/>
  <c r="AN617" i="2"/>
  <c r="AQ617" i="2"/>
  <c r="AK617" i="2"/>
  <c r="AJ617" i="2"/>
  <c r="AI617" i="2"/>
  <c r="AL617" i="2"/>
  <c r="AG617" i="2"/>
  <c r="AH617" i="2"/>
  <c r="AF617" i="2"/>
  <c r="AE617" i="2"/>
  <c r="X617" i="2"/>
  <c r="W617" i="2"/>
  <c r="V617" i="2"/>
  <c r="Y617" i="2"/>
  <c r="T617" i="2"/>
  <c r="U617" i="2"/>
  <c r="S617" i="2"/>
  <c r="N617" i="2"/>
  <c r="A617" i="2"/>
  <c r="DA616" i="2"/>
  <c r="CX616" i="2"/>
  <c r="CW616" i="2"/>
  <c r="CV616" i="2"/>
  <c r="CY616" i="2"/>
  <c r="CT616" i="2"/>
  <c r="CU616" i="2"/>
  <c r="CS616" i="2"/>
  <c r="CR616" i="2"/>
  <c r="CL616" i="2"/>
  <c r="CM616" i="2"/>
  <c r="CJ616" i="2"/>
  <c r="CI616" i="2"/>
  <c r="CH616" i="2"/>
  <c r="CK616" i="2"/>
  <c r="CF616" i="2"/>
  <c r="CG616" i="2"/>
  <c r="CE616" i="2"/>
  <c r="CD616" i="2"/>
  <c r="BY616" i="2"/>
  <c r="BZ616" i="2"/>
  <c r="BW616" i="2"/>
  <c r="BU616" i="2"/>
  <c r="BV616" i="2"/>
  <c r="BS616" i="2"/>
  <c r="BR616" i="2"/>
  <c r="BQ616" i="2"/>
  <c r="BT616" i="2"/>
  <c r="BO616" i="2"/>
  <c r="BP616" i="2"/>
  <c r="BN616" i="2"/>
  <c r="BM616" i="2"/>
  <c r="BC616" i="2"/>
  <c r="BD616" i="2"/>
  <c r="BF616" i="2"/>
  <c r="BA616" i="2"/>
  <c r="AZ616" i="2"/>
  <c r="AY616" i="2"/>
  <c r="BB616" i="2"/>
  <c r="AW616" i="2"/>
  <c r="AX616" i="2"/>
  <c r="AV616" i="2"/>
  <c r="AU616" i="2"/>
  <c r="AM616" i="2"/>
  <c r="AN616" i="2"/>
  <c r="AQ616" i="2"/>
  <c r="AK616" i="2"/>
  <c r="AJ616" i="2"/>
  <c r="AI616" i="2"/>
  <c r="AL616" i="2"/>
  <c r="AG616" i="2"/>
  <c r="AH616" i="2"/>
  <c r="AF616" i="2"/>
  <c r="AE616" i="2"/>
  <c r="V616" i="2"/>
  <c r="Y616" i="2"/>
  <c r="X616" i="2"/>
  <c r="W616" i="2"/>
  <c r="T616" i="2"/>
  <c r="U616" i="2"/>
  <c r="S616" i="2"/>
  <c r="N616" i="2"/>
  <c r="A616" i="2"/>
  <c r="DA615" i="2"/>
  <c r="CX615" i="2"/>
  <c r="CW615" i="2"/>
  <c r="CV615" i="2"/>
  <c r="CY615" i="2"/>
  <c r="CT615" i="2"/>
  <c r="CU615" i="2"/>
  <c r="CS615" i="2"/>
  <c r="CR615" i="2"/>
  <c r="CL615" i="2"/>
  <c r="CM615" i="2"/>
  <c r="CJ615" i="2"/>
  <c r="CI615" i="2"/>
  <c r="CH615" i="2"/>
  <c r="CK615" i="2"/>
  <c r="CF615" i="2"/>
  <c r="CG615" i="2"/>
  <c r="CE615" i="2"/>
  <c r="CD615" i="2"/>
  <c r="BY615" i="2"/>
  <c r="BZ615" i="2"/>
  <c r="BW615" i="2"/>
  <c r="BU615" i="2"/>
  <c r="BV615" i="2"/>
  <c r="BS615" i="2"/>
  <c r="BR615" i="2"/>
  <c r="BQ615" i="2"/>
  <c r="BT615" i="2"/>
  <c r="BO615" i="2"/>
  <c r="BP615" i="2"/>
  <c r="BN615" i="2"/>
  <c r="BM615" i="2"/>
  <c r="BC615" i="2"/>
  <c r="BD615" i="2"/>
  <c r="BF615" i="2"/>
  <c r="BA615" i="2"/>
  <c r="AZ615" i="2"/>
  <c r="AY615" i="2"/>
  <c r="BB615" i="2"/>
  <c r="AW615" i="2"/>
  <c r="AX615" i="2"/>
  <c r="AV615" i="2"/>
  <c r="AU615" i="2"/>
  <c r="AM615" i="2"/>
  <c r="AN615" i="2"/>
  <c r="AQ615" i="2"/>
  <c r="AK615" i="2"/>
  <c r="AJ615" i="2"/>
  <c r="AI615" i="2"/>
  <c r="AL615" i="2"/>
  <c r="AG615" i="2"/>
  <c r="AH615" i="2"/>
  <c r="AF615" i="2"/>
  <c r="AE615" i="2"/>
  <c r="X615" i="2"/>
  <c r="W615" i="2"/>
  <c r="V615" i="2"/>
  <c r="Y615" i="2"/>
  <c r="T615" i="2"/>
  <c r="U615" i="2"/>
  <c r="S615" i="2"/>
  <c r="N615" i="2"/>
  <c r="A615" i="2"/>
  <c r="DA614" i="2"/>
  <c r="CX614" i="2"/>
  <c r="CW614" i="2"/>
  <c r="CV614" i="2"/>
  <c r="CY614" i="2"/>
  <c r="CT614" i="2"/>
  <c r="CU614" i="2"/>
  <c r="CS614" i="2"/>
  <c r="CR614" i="2"/>
  <c r="CL614" i="2"/>
  <c r="CM614" i="2"/>
  <c r="CJ614" i="2"/>
  <c r="CI614" i="2"/>
  <c r="CH614" i="2"/>
  <c r="CK614" i="2"/>
  <c r="CF614" i="2"/>
  <c r="CG614" i="2"/>
  <c r="CE614" i="2"/>
  <c r="CD614" i="2"/>
  <c r="BY614" i="2"/>
  <c r="BZ614" i="2"/>
  <c r="BW614" i="2"/>
  <c r="BU614" i="2"/>
  <c r="BV614" i="2"/>
  <c r="BS614" i="2"/>
  <c r="BR614" i="2"/>
  <c r="BQ614" i="2"/>
  <c r="BT614" i="2"/>
  <c r="BO614" i="2"/>
  <c r="BP614" i="2"/>
  <c r="BN614" i="2"/>
  <c r="BM614" i="2"/>
  <c r="BC614" i="2"/>
  <c r="BD614" i="2"/>
  <c r="BF614" i="2"/>
  <c r="BA614" i="2"/>
  <c r="AZ614" i="2"/>
  <c r="AY614" i="2"/>
  <c r="BB614" i="2"/>
  <c r="AW614" i="2"/>
  <c r="AX614" i="2"/>
  <c r="AV614" i="2"/>
  <c r="AU614" i="2"/>
  <c r="AM614" i="2"/>
  <c r="AN614" i="2"/>
  <c r="AQ614" i="2"/>
  <c r="AK614" i="2"/>
  <c r="AJ614" i="2"/>
  <c r="AI614" i="2"/>
  <c r="AL614" i="2"/>
  <c r="AG614" i="2"/>
  <c r="AH614" i="2"/>
  <c r="AF614" i="2"/>
  <c r="AE614" i="2"/>
  <c r="X614" i="2"/>
  <c r="W614" i="2"/>
  <c r="V614" i="2"/>
  <c r="Y614" i="2"/>
  <c r="T614" i="2"/>
  <c r="U614" i="2"/>
  <c r="S614" i="2"/>
  <c r="N614" i="2"/>
  <c r="A614" i="2"/>
  <c r="DA613" i="2"/>
  <c r="CX613" i="2"/>
  <c r="CW613" i="2"/>
  <c r="CV613" i="2"/>
  <c r="CY613" i="2"/>
  <c r="CT613" i="2"/>
  <c r="CU613" i="2"/>
  <c r="CS613" i="2"/>
  <c r="CR613" i="2"/>
  <c r="CL613" i="2"/>
  <c r="CM613" i="2"/>
  <c r="CJ613" i="2"/>
  <c r="CI613" i="2"/>
  <c r="CH613" i="2"/>
  <c r="CK613" i="2"/>
  <c r="CF613" i="2"/>
  <c r="CG613" i="2"/>
  <c r="CE613" i="2"/>
  <c r="CD613" i="2"/>
  <c r="BY613" i="2"/>
  <c r="BZ613" i="2"/>
  <c r="BW613" i="2"/>
  <c r="BU613" i="2"/>
  <c r="BV613" i="2"/>
  <c r="BS613" i="2"/>
  <c r="BR613" i="2"/>
  <c r="BQ613" i="2"/>
  <c r="BT613" i="2"/>
  <c r="BO613" i="2"/>
  <c r="BP613" i="2"/>
  <c r="BN613" i="2"/>
  <c r="BM613" i="2"/>
  <c r="BC613" i="2"/>
  <c r="BD613" i="2"/>
  <c r="BF613" i="2"/>
  <c r="BA613" i="2"/>
  <c r="AZ613" i="2"/>
  <c r="AY613" i="2"/>
  <c r="BB613" i="2"/>
  <c r="AW613" i="2"/>
  <c r="AX613" i="2"/>
  <c r="AV613" i="2"/>
  <c r="AU613" i="2"/>
  <c r="AM613" i="2"/>
  <c r="AN613" i="2"/>
  <c r="AQ613" i="2"/>
  <c r="AK613" i="2"/>
  <c r="AJ613" i="2"/>
  <c r="AI613" i="2"/>
  <c r="AL613" i="2"/>
  <c r="AG613" i="2"/>
  <c r="AH613" i="2"/>
  <c r="AF613" i="2"/>
  <c r="AE613" i="2"/>
  <c r="X613" i="2"/>
  <c r="W613" i="2"/>
  <c r="V613" i="2"/>
  <c r="Y613" i="2"/>
  <c r="T613" i="2"/>
  <c r="U613" i="2"/>
  <c r="S613" i="2"/>
  <c r="N613" i="2"/>
  <c r="A613" i="2"/>
  <c r="DA612" i="2"/>
  <c r="CX612" i="2"/>
  <c r="CW612" i="2"/>
  <c r="CV612" i="2"/>
  <c r="CY612" i="2"/>
  <c r="CT612" i="2"/>
  <c r="CU612" i="2"/>
  <c r="CS612" i="2"/>
  <c r="CR612" i="2"/>
  <c r="CL612" i="2"/>
  <c r="CM612" i="2"/>
  <c r="CH612" i="2"/>
  <c r="CK612" i="2"/>
  <c r="CJ612" i="2"/>
  <c r="CI612" i="2"/>
  <c r="CF612" i="2"/>
  <c r="CG612" i="2"/>
  <c r="CE612" i="2"/>
  <c r="CD612" i="2"/>
  <c r="BY612" i="2"/>
  <c r="BZ612" i="2"/>
  <c r="BW612" i="2"/>
  <c r="BU612" i="2"/>
  <c r="BV612" i="2"/>
  <c r="BS612" i="2"/>
  <c r="BR612" i="2"/>
  <c r="BQ612" i="2"/>
  <c r="BT612" i="2"/>
  <c r="BO612" i="2"/>
  <c r="BP612" i="2"/>
  <c r="BN612" i="2"/>
  <c r="BM612" i="2"/>
  <c r="BC612" i="2"/>
  <c r="BD612" i="2"/>
  <c r="BF612" i="2"/>
  <c r="BA612" i="2"/>
  <c r="AZ612" i="2"/>
  <c r="AY612" i="2"/>
  <c r="BB612" i="2"/>
  <c r="AW612" i="2"/>
  <c r="AX612" i="2"/>
  <c r="AV612" i="2"/>
  <c r="AU612" i="2"/>
  <c r="AM612" i="2"/>
  <c r="AN612" i="2"/>
  <c r="AQ612" i="2"/>
  <c r="AK612" i="2"/>
  <c r="AJ612" i="2"/>
  <c r="AI612" i="2"/>
  <c r="AL612" i="2"/>
  <c r="AG612" i="2"/>
  <c r="AH612" i="2"/>
  <c r="AF612" i="2"/>
  <c r="AE612" i="2"/>
  <c r="V612" i="2"/>
  <c r="Y612" i="2"/>
  <c r="X612" i="2"/>
  <c r="W612" i="2"/>
  <c r="T612" i="2"/>
  <c r="U612" i="2"/>
  <c r="S612" i="2"/>
  <c r="N612" i="2"/>
  <c r="A612" i="2"/>
  <c r="DA611" i="2"/>
  <c r="CX611" i="2"/>
  <c r="CW611" i="2"/>
  <c r="CV611" i="2"/>
  <c r="CY611" i="2"/>
  <c r="CT611" i="2"/>
  <c r="CU611" i="2"/>
  <c r="CS611" i="2"/>
  <c r="CR611" i="2"/>
  <c r="CL611" i="2"/>
  <c r="CM611" i="2"/>
  <c r="CJ611" i="2"/>
  <c r="CI611" i="2"/>
  <c r="CH611" i="2"/>
  <c r="CK611" i="2"/>
  <c r="CF611" i="2"/>
  <c r="CG611" i="2"/>
  <c r="CE611" i="2"/>
  <c r="CD611" i="2"/>
  <c r="BY611" i="2"/>
  <c r="BZ611" i="2"/>
  <c r="BW611" i="2"/>
  <c r="BU611" i="2"/>
  <c r="BV611" i="2"/>
  <c r="BQ611" i="2"/>
  <c r="BT611" i="2"/>
  <c r="BS611" i="2"/>
  <c r="BR611" i="2"/>
  <c r="BO611" i="2"/>
  <c r="BP611" i="2"/>
  <c r="BN611" i="2"/>
  <c r="BM611" i="2"/>
  <c r="BC611" i="2"/>
  <c r="BD611" i="2"/>
  <c r="BF611" i="2"/>
  <c r="BA611" i="2"/>
  <c r="AZ611" i="2"/>
  <c r="AY611" i="2"/>
  <c r="BB611" i="2"/>
  <c r="AW611" i="2"/>
  <c r="AX611" i="2"/>
  <c r="AV611" i="2"/>
  <c r="AU611" i="2"/>
  <c r="AM611" i="2"/>
  <c r="AN611" i="2"/>
  <c r="AQ611" i="2"/>
  <c r="AK611" i="2"/>
  <c r="AJ611" i="2"/>
  <c r="AI611" i="2"/>
  <c r="AL611" i="2"/>
  <c r="AG611" i="2"/>
  <c r="AH611" i="2"/>
  <c r="AF611" i="2"/>
  <c r="AE611" i="2"/>
  <c r="X611" i="2"/>
  <c r="W611" i="2"/>
  <c r="V611" i="2"/>
  <c r="Y611" i="2"/>
  <c r="T611" i="2"/>
  <c r="U611" i="2"/>
  <c r="S611" i="2"/>
  <c r="N611" i="2"/>
  <c r="A611" i="2"/>
  <c r="DA610" i="2"/>
  <c r="CX610" i="2"/>
  <c r="CW610" i="2"/>
  <c r="CV610" i="2"/>
  <c r="CY610" i="2"/>
  <c r="CT610" i="2"/>
  <c r="CU610" i="2"/>
  <c r="CS610" i="2"/>
  <c r="CR610" i="2"/>
  <c r="CL610" i="2"/>
  <c r="CM610" i="2"/>
  <c r="CJ610" i="2"/>
  <c r="CI610" i="2"/>
  <c r="CH610" i="2"/>
  <c r="CK610" i="2"/>
  <c r="CF610" i="2"/>
  <c r="CG610" i="2"/>
  <c r="CE610" i="2"/>
  <c r="CD610" i="2"/>
  <c r="BY610" i="2"/>
  <c r="BZ610" i="2"/>
  <c r="BW610" i="2"/>
  <c r="BU610" i="2"/>
  <c r="BV610" i="2"/>
  <c r="BS610" i="2"/>
  <c r="BR610" i="2"/>
  <c r="BQ610" i="2"/>
  <c r="BT610" i="2"/>
  <c r="BO610" i="2"/>
  <c r="BP610" i="2"/>
  <c r="BN610" i="2"/>
  <c r="BM610" i="2"/>
  <c r="BC610" i="2"/>
  <c r="BD610" i="2"/>
  <c r="BF610" i="2"/>
  <c r="BA610" i="2"/>
  <c r="AZ610" i="2"/>
  <c r="AY610" i="2"/>
  <c r="BB610" i="2"/>
  <c r="AW610" i="2"/>
  <c r="AX610" i="2"/>
  <c r="AV610" i="2"/>
  <c r="AU610" i="2"/>
  <c r="AM610" i="2"/>
  <c r="AN610" i="2"/>
  <c r="AQ610" i="2"/>
  <c r="AK610" i="2"/>
  <c r="AJ610" i="2"/>
  <c r="AI610" i="2"/>
  <c r="AL610" i="2"/>
  <c r="AG610" i="2"/>
  <c r="AH610" i="2"/>
  <c r="AF610" i="2"/>
  <c r="AE610" i="2"/>
  <c r="V610" i="2"/>
  <c r="Y610" i="2"/>
  <c r="X610" i="2"/>
  <c r="W610" i="2"/>
  <c r="T610" i="2"/>
  <c r="U610" i="2"/>
  <c r="S610" i="2"/>
  <c r="N610" i="2"/>
  <c r="A610" i="2"/>
  <c r="DA609" i="2"/>
  <c r="CX609" i="2"/>
  <c r="CW609" i="2"/>
  <c r="CV609" i="2"/>
  <c r="CY609" i="2"/>
  <c r="CT609" i="2"/>
  <c r="CU609" i="2"/>
  <c r="CS609" i="2"/>
  <c r="CR609" i="2"/>
  <c r="CL609" i="2"/>
  <c r="CM609" i="2"/>
  <c r="CJ609" i="2"/>
  <c r="CI609" i="2"/>
  <c r="CH609" i="2"/>
  <c r="CK609" i="2"/>
  <c r="CF609" i="2"/>
  <c r="CG609" i="2"/>
  <c r="CE609" i="2"/>
  <c r="CD609" i="2"/>
  <c r="BY609" i="2"/>
  <c r="BZ609" i="2"/>
  <c r="BW609" i="2"/>
  <c r="BU609" i="2"/>
  <c r="BV609" i="2"/>
  <c r="BS609" i="2"/>
  <c r="BR609" i="2"/>
  <c r="BQ609" i="2"/>
  <c r="BT609" i="2"/>
  <c r="BO609" i="2"/>
  <c r="BP609" i="2"/>
  <c r="BN609" i="2"/>
  <c r="BM609" i="2"/>
  <c r="BC609" i="2"/>
  <c r="BD609" i="2"/>
  <c r="BF609" i="2"/>
  <c r="AY609" i="2"/>
  <c r="BB609" i="2"/>
  <c r="BA609" i="2"/>
  <c r="AZ609" i="2"/>
  <c r="AW609" i="2"/>
  <c r="AX609" i="2"/>
  <c r="AV609" i="2"/>
  <c r="AU609" i="2"/>
  <c r="AM609" i="2"/>
  <c r="AN609" i="2"/>
  <c r="AQ609" i="2"/>
  <c r="AK609" i="2"/>
  <c r="AJ609" i="2"/>
  <c r="AI609" i="2"/>
  <c r="AL609" i="2"/>
  <c r="AG609" i="2"/>
  <c r="AH609" i="2"/>
  <c r="AF609" i="2"/>
  <c r="AE609" i="2"/>
  <c r="X609" i="2"/>
  <c r="W609" i="2"/>
  <c r="V609" i="2"/>
  <c r="Y609" i="2"/>
  <c r="T609" i="2"/>
  <c r="U609" i="2"/>
  <c r="S609" i="2"/>
  <c r="N609" i="2"/>
  <c r="A609" i="2"/>
  <c r="DA608" i="2"/>
  <c r="CX608" i="2"/>
  <c r="CW608" i="2"/>
  <c r="CV608" i="2"/>
  <c r="CY608" i="2"/>
  <c r="CT608" i="2"/>
  <c r="CU608" i="2"/>
  <c r="CS608" i="2"/>
  <c r="CR608" i="2"/>
  <c r="CL608" i="2"/>
  <c r="CM608" i="2"/>
  <c r="CJ608" i="2"/>
  <c r="CI608" i="2"/>
  <c r="CH608" i="2"/>
  <c r="CK608" i="2"/>
  <c r="CF608" i="2"/>
  <c r="CG608" i="2"/>
  <c r="CE608" i="2"/>
  <c r="CD608" i="2"/>
  <c r="BY608" i="2"/>
  <c r="BZ608" i="2"/>
  <c r="BW608" i="2"/>
  <c r="BU608" i="2"/>
  <c r="BV608" i="2"/>
  <c r="BS608" i="2"/>
  <c r="BR608" i="2"/>
  <c r="BQ608" i="2"/>
  <c r="BT608" i="2"/>
  <c r="BO608" i="2"/>
  <c r="BP608" i="2"/>
  <c r="BN608" i="2"/>
  <c r="BM608" i="2"/>
  <c r="BC608" i="2"/>
  <c r="BD608" i="2"/>
  <c r="BF608" i="2"/>
  <c r="BA608" i="2"/>
  <c r="AZ608" i="2"/>
  <c r="AY608" i="2"/>
  <c r="BB608" i="2"/>
  <c r="AW608" i="2"/>
  <c r="AX608" i="2"/>
  <c r="AV608" i="2"/>
  <c r="AU608" i="2"/>
  <c r="AM608" i="2"/>
  <c r="AN608" i="2"/>
  <c r="AQ608" i="2"/>
  <c r="AK608" i="2"/>
  <c r="AJ608" i="2"/>
  <c r="AI608" i="2"/>
  <c r="AL608" i="2"/>
  <c r="AG608" i="2"/>
  <c r="AH608" i="2"/>
  <c r="AF608" i="2"/>
  <c r="AE608" i="2"/>
  <c r="X608" i="2"/>
  <c r="W608" i="2"/>
  <c r="V608" i="2"/>
  <c r="Y608" i="2"/>
  <c r="T608" i="2"/>
  <c r="U608" i="2"/>
  <c r="S608" i="2"/>
  <c r="N608" i="2"/>
  <c r="A608" i="2"/>
  <c r="DA607" i="2"/>
  <c r="CX607" i="2"/>
  <c r="CW607" i="2"/>
  <c r="CV607" i="2"/>
  <c r="CY607" i="2"/>
  <c r="CT607" i="2"/>
  <c r="CU607" i="2"/>
  <c r="CS607" i="2"/>
  <c r="CR607" i="2"/>
  <c r="CL607" i="2"/>
  <c r="CM607" i="2"/>
  <c r="CJ607" i="2"/>
  <c r="CI607" i="2"/>
  <c r="CH607" i="2"/>
  <c r="CK607" i="2"/>
  <c r="CF607" i="2"/>
  <c r="CG607" i="2"/>
  <c r="CE607" i="2"/>
  <c r="CD607" i="2"/>
  <c r="BY607" i="2"/>
  <c r="BZ607" i="2"/>
  <c r="BW607" i="2"/>
  <c r="BU607" i="2"/>
  <c r="BV607" i="2"/>
  <c r="BS607" i="2"/>
  <c r="BR607" i="2"/>
  <c r="BQ607" i="2"/>
  <c r="BT607" i="2"/>
  <c r="BO607" i="2"/>
  <c r="BP607" i="2"/>
  <c r="BN607" i="2"/>
  <c r="BM607" i="2"/>
  <c r="BC607" i="2"/>
  <c r="BD607" i="2"/>
  <c r="BF607" i="2"/>
  <c r="BA607" i="2"/>
  <c r="AZ607" i="2"/>
  <c r="AY607" i="2"/>
  <c r="BB607" i="2"/>
  <c r="AW607" i="2"/>
  <c r="AX607" i="2"/>
  <c r="AV607" i="2"/>
  <c r="AU607" i="2"/>
  <c r="AM607" i="2"/>
  <c r="AN607" i="2"/>
  <c r="AQ607" i="2"/>
  <c r="AK607" i="2"/>
  <c r="AJ607" i="2"/>
  <c r="AI607" i="2"/>
  <c r="AL607" i="2"/>
  <c r="AG607" i="2"/>
  <c r="AH607" i="2"/>
  <c r="AF607" i="2"/>
  <c r="AE607" i="2"/>
  <c r="X607" i="2"/>
  <c r="W607" i="2"/>
  <c r="V607" i="2"/>
  <c r="Y607" i="2"/>
  <c r="T607" i="2"/>
  <c r="U607" i="2"/>
  <c r="S607" i="2"/>
  <c r="N607" i="2"/>
  <c r="A607" i="2"/>
  <c r="DA606" i="2"/>
  <c r="CX606" i="2"/>
  <c r="CW606" i="2"/>
  <c r="CV606" i="2"/>
  <c r="CY606" i="2"/>
  <c r="CT606" i="2"/>
  <c r="CU606" i="2"/>
  <c r="CS606" i="2"/>
  <c r="CR606" i="2"/>
  <c r="CL606" i="2"/>
  <c r="CM606" i="2"/>
  <c r="CJ606" i="2"/>
  <c r="CI606" i="2"/>
  <c r="CH606" i="2"/>
  <c r="CK606" i="2"/>
  <c r="CF606" i="2"/>
  <c r="CG606" i="2"/>
  <c r="CE606" i="2"/>
  <c r="CD606" i="2"/>
  <c r="BY606" i="2"/>
  <c r="BZ606" i="2"/>
  <c r="BW606" i="2"/>
  <c r="BU606" i="2"/>
  <c r="BV606" i="2"/>
  <c r="BS606" i="2"/>
  <c r="BR606" i="2"/>
  <c r="BQ606" i="2"/>
  <c r="BT606" i="2"/>
  <c r="BO606" i="2"/>
  <c r="BP606" i="2"/>
  <c r="BN606" i="2"/>
  <c r="BM606" i="2"/>
  <c r="BC606" i="2"/>
  <c r="BD606" i="2"/>
  <c r="BF606" i="2"/>
  <c r="BA606" i="2"/>
  <c r="AZ606" i="2"/>
  <c r="AY606" i="2"/>
  <c r="BB606" i="2"/>
  <c r="AW606" i="2"/>
  <c r="AX606" i="2"/>
  <c r="AV606" i="2"/>
  <c r="AU606" i="2"/>
  <c r="AM606" i="2"/>
  <c r="AN606" i="2"/>
  <c r="AQ606" i="2"/>
  <c r="AK606" i="2"/>
  <c r="AJ606" i="2"/>
  <c r="AI606" i="2"/>
  <c r="AL606" i="2"/>
  <c r="AG606" i="2"/>
  <c r="AH606" i="2"/>
  <c r="AF606" i="2"/>
  <c r="AE606" i="2"/>
  <c r="X606" i="2"/>
  <c r="W606" i="2"/>
  <c r="V606" i="2"/>
  <c r="Y606" i="2"/>
  <c r="T606" i="2"/>
  <c r="U606" i="2"/>
  <c r="S606" i="2"/>
  <c r="N606" i="2"/>
  <c r="A606" i="2"/>
  <c r="DA605" i="2"/>
  <c r="CX605" i="2"/>
  <c r="CW605" i="2"/>
  <c r="CV605" i="2"/>
  <c r="CY605" i="2"/>
  <c r="CT605" i="2"/>
  <c r="CU605" i="2"/>
  <c r="CS605" i="2"/>
  <c r="CR605" i="2"/>
  <c r="CL605" i="2"/>
  <c r="CM605" i="2"/>
  <c r="CJ605" i="2"/>
  <c r="CI605" i="2"/>
  <c r="CH605" i="2"/>
  <c r="CK605" i="2"/>
  <c r="CF605" i="2"/>
  <c r="CG605" i="2"/>
  <c r="CE605" i="2"/>
  <c r="CD605" i="2"/>
  <c r="BY605" i="2"/>
  <c r="BZ605" i="2"/>
  <c r="BW605" i="2"/>
  <c r="BU605" i="2"/>
  <c r="BV605" i="2"/>
  <c r="BS605" i="2"/>
  <c r="BR605" i="2"/>
  <c r="BQ605" i="2"/>
  <c r="BT605" i="2"/>
  <c r="BO605" i="2"/>
  <c r="BP605" i="2"/>
  <c r="BN605" i="2"/>
  <c r="BM605" i="2"/>
  <c r="BC605" i="2"/>
  <c r="BD605" i="2"/>
  <c r="BF605" i="2"/>
  <c r="AY605" i="2"/>
  <c r="BB605" i="2"/>
  <c r="BA605" i="2"/>
  <c r="AZ605" i="2"/>
  <c r="AW605" i="2"/>
  <c r="AX605" i="2"/>
  <c r="AV605" i="2"/>
  <c r="AU605" i="2"/>
  <c r="AM605" i="2"/>
  <c r="AN605" i="2"/>
  <c r="AQ605" i="2"/>
  <c r="AK605" i="2"/>
  <c r="AJ605" i="2"/>
  <c r="AI605" i="2"/>
  <c r="AL605" i="2"/>
  <c r="AG605" i="2"/>
  <c r="AH605" i="2"/>
  <c r="AF605" i="2"/>
  <c r="AE605" i="2"/>
  <c r="X605" i="2"/>
  <c r="W605" i="2"/>
  <c r="V605" i="2"/>
  <c r="Y605" i="2"/>
  <c r="T605" i="2"/>
  <c r="U605" i="2"/>
  <c r="S605" i="2"/>
  <c r="N605" i="2"/>
  <c r="A605" i="2"/>
  <c r="DA604" i="2"/>
  <c r="CX604" i="2"/>
  <c r="CW604" i="2"/>
  <c r="CV604" i="2"/>
  <c r="CY604" i="2"/>
  <c r="CT604" i="2"/>
  <c r="CU604" i="2"/>
  <c r="CS604" i="2"/>
  <c r="CR604" i="2"/>
  <c r="CL604" i="2"/>
  <c r="CM604" i="2"/>
  <c r="CH604" i="2"/>
  <c r="CK604" i="2"/>
  <c r="CJ604" i="2"/>
  <c r="CI604" i="2"/>
  <c r="CF604" i="2"/>
  <c r="CG604" i="2"/>
  <c r="CE604" i="2"/>
  <c r="CD604" i="2"/>
  <c r="BY604" i="2"/>
  <c r="BZ604" i="2"/>
  <c r="BW604" i="2"/>
  <c r="BU604" i="2"/>
  <c r="BV604" i="2"/>
  <c r="BS604" i="2"/>
  <c r="BR604" i="2"/>
  <c r="BQ604" i="2"/>
  <c r="BT604" i="2"/>
  <c r="BO604" i="2"/>
  <c r="BP604" i="2"/>
  <c r="BN604" i="2"/>
  <c r="BM604" i="2"/>
  <c r="BC604" i="2"/>
  <c r="BD604" i="2"/>
  <c r="BF604" i="2"/>
  <c r="BA604" i="2"/>
  <c r="AZ604" i="2"/>
  <c r="AY604" i="2"/>
  <c r="BB604" i="2"/>
  <c r="AW604" i="2"/>
  <c r="AX604" i="2"/>
  <c r="AV604" i="2"/>
  <c r="AU604" i="2"/>
  <c r="AM604" i="2"/>
  <c r="AN604" i="2"/>
  <c r="AQ604" i="2"/>
  <c r="AK604" i="2"/>
  <c r="AJ604" i="2"/>
  <c r="AI604" i="2"/>
  <c r="AL604" i="2"/>
  <c r="AG604" i="2"/>
  <c r="AH604" i="2"/>
  <c r="AF604" i="2"/>
  <c r="AE604" i="2"/>
  <c r="V604" i="2"/>
  <c r="Y604" i="2"/>
  <c r="X604" i="2"/>
  <c r="W604" i="2"/>
  <c r="T604" i="2"/>
  <c r="U604" i="2"/>
  <c r="S604" i="2"/>
  <c r="N604" i="2"/>
  <c r="A604" i="2"/>
  <c r="DA603" i="2"/>
  <c r="CX603" i="2"/>
  <c r="CW603" i="2"/>
  <c r="CV603" i="2"/>
  <c r="CY603" i="2"/>
  <c r="CT603" i="2"/>
  <c r="CU603" i="2"/>
  <c r="CS603" i="2"/>
  <c r="CR603" i="2"/>
  <c r="CL603" i="2"/>
  <c r="CM603" i="2"/>
  <c r="CJ603" i="2"/>
  <c r="CI603" i="2"/>
  <c r="CH603" i="2"/>
  <c r="CK603" i="2"/>
  <c r="CF603" i="2"/>
  <c r="CG603" i="2"/>
  <c r="CE603" i="2"/>
  <c r="CD603" i="2"/>
  <c r="BY603" i="2"/>
  <c r="BZ603" i="2"/>
  <c r="BW603" i="2"/>
  <c r="BU603" i="2"/>
  <c r="BV603" i="2"/>
  <c r="BS603" i="2"/>
  <c r="BR603" i="2"/>
  <c r="BQ603" i="2"/>
  <c r="BT603" i="2"/>
  <c r="BO603" i="2"/>
  <c r="BP603" i="2"/>
  <c r="BN603" i="2"/>
  <c r="BM603" i="2"/>
  <c r="BC603" i="2"/>
  <c r="BD603" i="2"/>
  <c r="BF603" i="2"/>
  <c r="BA603" i="2"/>
  <c r="AZ603" i="2"/>
  <c r="AY603" i="2"/>
  <c r="BB603" i="2"/>
  <c r="AW603" i="2"/>
  <c r="AX603" i="2"/>
  <c r="AV603" i="2"/>
  <c r="AU603" i="2"/>
  <c r="AM603" i="2"/>
  <c r="AN603" i="2"/>
  <c r="AQ603" i="2"/>
  <c r="AK603" i="2"/>
  <c r="AJ603" i="2"/>
  <c r="AI603" i="2"/>
  <c r="AL603" i="2"/>
  <c r="AG603" i="2"/>
  <c r="AH603" i="2"/>
  <c r="AF603" i="2"/>
  <c r="AE603" i="2"/>
  <c r="V603" i="2"/>
  <c r="Y603" i="2"/>
  <c r="X603" i="2"/>
  <c r="W603" i="2"/>
  <c r="T603" i="2"/>
  <c r="U603" i="2"/>
  <c r="S603" i="2"/>
  <c r="N603" i="2"/>
  <c r="A603" i="2"/>
  <c r="DA602" i="2"/>
  <c r="CX602" i="2"/>
  <c r="CW602" i="2"/>
  <c r="CV602" i="2"/>
  <c r="CY602" i="2"/>
  <c r="CT602" i="2"/>
  <c r="CU602" i="2"/>
  <c r="CS602" i="2"/>
  <c r="CR602" i="2"/>
  <c r="CL602" i="2"/>
  <c r="CM602" i="2"/>
  <c r="CJ602" i="2"/>
  <c r="CI602" i="2"/>
  <c r="CH602" i="2"/>
  <c r="CK602" i="2"/>
  <c r="CF602" i="2"/>
  <c r="CG602" i="2"/>
  <c r="CE602" i="2"/>
  <c r="CD602" i="2"/>
  <c r="BY602" i="2"/>
  <c r="BZ602" i="2"/>
  <c r="BW602" i="2"/>
  <c r="BU602" i="2"/>
  <c r="BV602" i="2"/>
  <c r="BS602" i="2"/>
  <c r="BR602" i="2"/>
  <c r="BQ602" i="2"/>
  <c r="BT602" i="2"/>
  <c r="BO602" i="2"/>
  <c r="BP602" i="2"/>
  <c r="BN602" i="2"/>
  <c r="BM602" i="2"/>
  <c r="BC602" i="2"/>
  <c r="BD602" i="2"/>
  <c r="BF602" i="2"/>
  <c r="BA602" i="2"/>
  <c r="AZ602" i="2"/>
  <c r="AY602" i="2"/>
  <c r="BB602" i="2"/>
  <c r="AW602" i="2"/>
  <c r="AX602" i="2"/>
  <c r="AV602" i="2"/>
  <c r="AU602" i="2"/>
  <c r="AM602" i="2"/>
  <c r="AN602" i="2"/>
  <c r="AQ602" i="2"/>
  <c r="AK602" i="2"/>
  <c r="AJ602" i="2"/>
  <c r="AI602" i="2"/>
  <c r="AL602" i="2"/>
  <c r="AG602" i="2"/>
  <c r="AH602" i="2"/>
  <c r="AF602" i="2"/>
  <c r="AE602" i="2"/>
  <c r="X602" i="2"/>
  <c r="W602" i="2"/>
  <c r="V602" i="2"/>
  <c r="Y602" i="2"/>
  <c r="T602" i="2"/>
  <c r="U602" i="2"/>
  <c r="S602" i="2"/>
  <c r="N602" i="2"/>
  <c r="A602" i="2"/>
  <c r="DA601" i="2"/>
  <c r="CX601" i="2"/>
  <c r="CW601" i="2"/>
  <c r="CV601" i="2"/>
  <c r="CY601" i="2"/>
  <c r="CT601" i="2"/>
  <c r="CU601" i="2"/>
  <c r="CS601" i="2"/>
  <c r="CR601" i="2"/>
  <c r="CL601" i="2"/>
  <c r="CM601" i="2"/>
  <c r="CJ601" i="2"/>
  <c r="CI601" i="2"/>
  <c r="CH601" i="2"/>
  <c r="CK601" i="2"/>
  <c r="CF601" i="2"/>
  <c r="CG601" i="2"/>
  <c r="CE601" i="2"/>
  <c r="CD601" i="2"/>
  <c r="BY601" i="2"/>
  <c r="BZ601" i="2"/>
  <c r="BW601" i="2"/>
  <c r="BU601" i="2"/>
  <c r="BV601" i="2"/>
  <c r="BS601" i="2"/>
  <c r="BR601" i="2"/>
  <c r="BQ601" i="2"/>
  <c r="BT601" i="2"/>
  <c r="BO601" i="2"/>
  <c r="BP601" i="2"/>
  <c r="BN601" i="2"/>
  <c r="BM601" i="2"/>
  <c r="BC601" i="2"/>
  <c r="BD601" i="2"/>
  <c r="BF601" i="2"/>
  <c r="AY601" i="2"/>
  <c r="BB601" i="2"/>
  <c r="BA601" i="2"/>
  <c r="AZ601" i="2"/>
  <c r="AW601" i="2"/>
  <c r="AX601" i="2"/>
  <c r="AV601" i="2"/>
  <c r="AU601" i="2"/>
  <c r="AM601" i="2"/>
  <c r="AN601" i="2"/>
  <c r="AQ601" i="2"/>
  <c r="AK601" i="2"/>
  <c r="AJ601" i="2"/>
  <c r="AI601" i="2"/>
  <c r="AL601" i="2"/>
  <c r="AG601" i="2"/>
  <c r="AH601" i="2"/>
  <c r="AF601" i="2"/>
  <c r="AE601" i="2"/>
  <c r="X601" i="2"/>
  <c r="W601" i="2"/>
  <c r="V601" i="2"/>
  <c r="Y601" i="2"/>
  <c r="T601" i="2"/>
  <c r="U601" i="2"/>
  <c r="S601" i="2"/>
  <c r="N601" i="2"/>
  <c r="A601" i="2"/>
  <c r="DA600" i="2"/>
  <c r="CX600" i="2"/>
  <c r="CW600" i="2"/>
  <c r="CV600" i="2"/>
  <c r="CY600" i="2"/>
  <c r="CT600" i="2"/>
  <c r="CU600" i="2"/>
  <c r="CS600" i="2"/>
  <c r="CR600" i="2"/>
  <c r="CL600" i="2"/>
  <c r="CM600" i="2"/>
  <c r="CH600" i="2"/>
  <c r="CK600" i="2"/>
  <c r="CJ600" i="2"/>
  <c r="CI600" i="2"/>
  <c r="CF600" i="2"/>
  <c r="CG600" i="2"/>
  <c r="CE600" i="2"/>
  <c r="CD600" i="2"/>
  <c r="BY600" i="2"/>
  <c r="BZ600" i="2"/>
  <c r="BW600" i="2"/>
  <c r="BU600" i="2"/>
  <c r="BV600" i="2"/>
  <c r="BS600" i="2"/>
  <c r="BR600" i="2"/>
  <c r="BQ600" i="2"/>
  <c r="BT600" i="2"/>
  <c r="BO600" i="2"/>
  <c r="BP600" i="2"/>
  <c r="BN600" i="2"/>
  <c r="BM600" i="2"/>
  <c r="BC600" i="2"/>
  <c r="BD600" i="2"/>
  <c r="BF600" i="2"/>
  <c r="BA600" i="2"/>
  <c r="AZ600" i="2"/>
  <c r="AY600" i="2"/>
  <c r="BB600" i="2"/>
  <c r="AW600" i="2"/>
  <c r="AX600" i="2"/>
  <c r="AV600" i="2"/>
  <c r="AU600" i="2"/>
  <c r="AM600" i="2"/>
  <c r="AN600" i="2"/>
  <c r="AQ600" i="2"/>
  <c r="AK600" i="2"/>
  <c r="AJ600" i="2"/>
  <c r="AI600" i="2"/>
  <c r="AL600" i="2"/>
  <c r="AG600" i="2"/>
  <c r="AH600" i="2"/>
  <c r="AF600" i="2"/>
  <c r="AE600" i="2"/>
  <c r="V600" i="2"/>
  <c r="Y600" i="2"/>
  <c r="X600" i="2"/>
  <c r="W600" i="2"/>
  <c r="T600" i="2"/>
  <c r="U600" i="2"/>
  <c r="S600" i="2"/>
  <c r="N600" i="2"/>
  <c r="A600" i="2"/>
  <c r="DA599" i="2"/>
  <c r="CX599" i="2"/>
  <c r="CW599" i="2"/>
  <c r="CV599" i="2"/>
  <c r="CY599" i="2"/>
  <c r="CT599" i="2"/>
  <c r="CU599" i="2"/>
  <c r="CS599" i="2"/>
  <c r="CR599" i="2"/>
  <c r="CL599" i="2"/>
  <c r="CM599" i="2"/>
  <c r="CJ599" i="2"/>
  <c r="CI599" i="2"/>
  <c r="CH599" i="2"/>
  <c r="CK599" i="2"/>
  <c r="CF599" i="2"/>
  <c r="CG599" i="2"/>
  <c r="CE599" i="2"/>
  <c r="CD599" i="2"/>
  <c r="BY599" i="2"/>
  <c r="BZ599" i="2"/>
  <c r="BW599" i="2"/>
  <c r="BU599" i="2"/>
  <c r="BV599" i="2"/>
  <c r="BS599" i="2"/>
  <c r="BR599" i="2"/>
  <c r="BQ599" i="2"/>
  <c r="BT599" i="2"/>
  <c r="BO599" i="2"/>
  <c r="BP599" i="2"/>
  <c r="BN599" i="2"/>
  <c r="BM599" i="2"/>
  <c r="BC599" i="2"/>
  <c r="BD599" i="2"/>
  <c r="BF599" i="2"/>
  <c r="AY599" i="2"/>
  <c r="BB599" i="2"/>
  <c r="BA599" i="2"/>
  <c r="AZ599" i="2"/>
  <c r="AW599" i="2"/>
  <c r="AX599" i="2"/>
  <c r="AV599" i="2"/>
  <c r="AU599" i="2"/>
  <c r="AM599" i="2"/>
  <c r="AN599" i="2"/>
  <c r="AQ599" i="2"/>
  <c r="AK599" i="2"/>
  <c r="AJ599" i="2"/>
  <c r="AI599" i="2"/>
  <c r="AL599" i="2"/>
  <c r="AG599" i="2"/>
  <c r="AH599" i="2"/>
  <c r="AF599" i="2"/>
  <c r="AE599" i="2"/>
  <c r="X599" i="2"/>
  <c r="W599" i="2"/>
  <c r="V599" i="2"/>
  <c r="Y599" i="2"/>
  <c r="T599" i="2"/>
  <c r="U599" i="2"/>
  <c r="S599" i="2"/>
  <c r="N599" i="2"/>
  <c r="A599" i="2"/>
  <c r="DA598" i="2"/>
  <c r="CX598" i="2"/>
  <c r="CW598" i="2"/>
  <c r="CV598" i="2"/>
  <c r="CY598" i="2"/>
  <c r="CT598" i="2"/>
  <c r="CU598" i="2"/>
  <c r="CS598" i="2"/>
  <c r="CR598" i="2"/>
  <c r="CL598" i="2"/>
  <c r="CM598" i="2"/>
  <c r="CJ598" i="2"/>
  <c r="CI598" i="2"/>
  <c r="CH598" i="2"/>
  <c r="CK598" i="2"/>
  <c r="CF598" i="2"/>
  <c r="CG598" i="2"/>
  <c r="CE598" i="2"/>
  <c r="CD598" i="2"/>
  <c r="BY598" i="2"/>
  <c r="BZ598" i="2"/>
  <c r="BW598" i="2"/>
  <c r="BU598" i="2"/>
  <c r="BV598" i="2"/>
  <c r="BS598" i="2"/>
  <c r="BR598" i="2"/>
  <c r="BQ598" i="2"/>
  <c r="BT598" i="2"/>
  <c r="BO598" i="2"/>
  <c r="BP598" i="2"/>
  <c r="BN598" i="2"/>
  <c r="BM598" i="2"/>
  <c r="BC598" i="2"/>
  <c r="BD598" i="2"/>
  <c r="BF598" i="2"/>
  <c r="BA598" i="2"/>
  <c r="AZ598" i="2"/>
  <c r="AY598" i="2"/>
  <c r="BB598" i="2"/>
  <c r="AW598" i="2"/>
  <c r="AX598" i="2"/>
  <c r="AV598" i="2"/>
  <c r="AU598" i="2"/>
  <c r="AM598" i="2"/>
  <c r="AN598" i="2"/>
  <c r="AQ598" i="2"/>
  <c r="AK598" i="2"/>
  <c r="AJ598" i="2"/>
  <c r="AI598" i="2"/>
  <c r="AL598" i="2"/>
  <c r="AG598" i="2"/>
  <c r="AH598" i="2"/>
  <c r="AF598" i="2"/>
  <c r="AE598" i="2"/>
  <c r="V598" i="2"/>
  <c r="Y598" i="2"/>
  <c r="X598" i="2"/>
  <c r="W598" i="2"/>
  <c r="T598" i="2"/>
  <c r="U598" i="2"/>
  <c r="S598" i="2"/>
  <c r="N598" i="2"/>
  <c r="A598" i="2"/>
  <c r="DA597" i="2"/>
  <c r="CX597" i="2"/>
  <c r="CW597" i="2"/>
  <c r="CV597" i="2"/>
  <c r="CY597" i="2"/>
  <c r="CT597" i="2"/>
  <c r="CU597" i="2"/>
  <c r="CS597" i="2"/>
  <c r="CR597" i="2"/>
  <c r="CL597" i="2"/>
  <c r="CM597" i="2"/>
  <c r="CJ597" i="2"/>
  <c r="CI597" i="2"/>
  <c r="CH597" i="2"/>
  <c r="CK597" i="2"/>
  <c r="CF597" i="2"/>
  <c r="CG597" i="2"/>
  <c r="CE597" i="2"/>
  <c r="CD597" i="2"/>
  <c r="BY597" i="2"/>
  <c r="BZ597" i="2"/>
  <c r="BW597" i="2"/>
  <c r="BU597" i="2"/>
  <c r="BV597" i="2"/>
  <c r="BS597" i="2"/>
  <c r="BR597" i="2"/>
  <c r="BQ597" i="2"/>
  <c r="BT597" i="2"/>
  <c r="BO597" i="2"/>
  <c r="BP597" i="2"/>
  <c r="BN597" i="2"/>
  <c r="BM597" i="2"/>
  <c r="BC597" i="2"/>
  <c r="BD597" i="2"/>
  <c r="BF597" i="2"/>
  <c r="BA597" i="2"/>
  <c r="AZ597" i="2"/>
  <c r="AY597" i="2"/>
  <c r="BB597" i="2"/>
  <c r="AW597" i="2"/>
  <c r="AX597" i="2"/>
  <c r="AV597" i="2"/>
  <c r="AU597" i="2"/>
  <c r="AM597" i="2"/>
  <c r="AN597" i="2"/>
  <c r="AQ597" i="2"/>
  <c r="AK597" i="2"/>
  <c r="AJ597" i="2"/>
  <c r="AI597" i="2"/>
  <c r="AL597" i="2"/>
  <c r="AG597" i="2"/>
  <c r="AH597" i="2"/>
  <c r="AF597" i="2"/>
  <c r="AE597" i="2"/>
  <c r="X597" i="2"/>
  <c r="W597" i="2"/>
  <c r="V597" i="2"/>
  <c r="Y597" i="2"/>
  <c r="T597" i="2"/>
  <c r="U597" i="2"/>
  <c r="S597" i="2"/>
  <c r="N597" i="2"/>
  <c r="A597" i="2"/>
  <c r="DA596" i="2"/>
  <c r="CX596" i="2"/>
  <c r="CW596" i="2"/>
  <c r="CV596" i="2"/>
  <c r="CY596" i="2"/>
  <c r="CT596" i="2"/>
  <c r="CU596" i="2"/>
  <c r="CS596" i="2"/>
  <c r="CR596" i="2"/>
  <c r="CL596" i="2"/>
  <c r="CM596" i="2"/>
  <c r="CH596" i="2"/>
  <c r="CK596" i="2"/>
  <c r="CJ596" i="2"/>
  <c r="CI596" i="2"/>
  <c r="CF596" i="2"/>
  <c r="CG596" i="2"/>
  <c r="CE596" i="2"/>
  <c r="CD596" i="2"/>
  <c r="BY596" i="2"/>
  <c r="BZ596" i="2"/>
  <c r="BW596" i="2"/>
  <c r="BU596" i="2"/>
  <c r="BV596" i="2"/>
  <c r="BS596" i="2"/>
  <c r="BR596" i="2"/>
  <c r="BQ596" i="2"/>
  <c r="BT596" i="2"/>
  <c r="BO596" i="2"/>
  <c r="BP596" i="2"/>
  <c r="BN596" i="2"/>
  <c r="BM596" i="2"/>
  <c r="BC596" i="2"/>
  <c r="BD596" i="2"/>
  <c r="BF596" i="2"/>
  <c r="BA596" i="2"/>
  <c r="AZ596" i="2"/>
  <c r="AY596" i="2"/>
  <c r="BB596" i="2"/>
  <c r="AW596" i="2"/>
  <c r="AX596" i="2"/>
  <c r="AV596" i="2"/>
  <c r="AU596" i="2"/>
  <c r="AM596" i="2"/>
  <c r="AN596" i="2"/>
  <c r="AQ596" i="2"/>
  <c r="AK596" i="2"/>
  <c r="AJ596" i="2"/>
  <c r="AI596" i="2"/>
  <c r="AL596" i="2"/>
  <c r="AG596" i="2"/>
  <c r="AH596" i="2"/>
  <c r="AF596" i="2"/>
  <c r="AE596" i="2"/>
  <c r="X596" i="2"/>
  <c r="W596" i="2"/>
  <c r="V596" i="2"/>
  <c r="Y596" i="2"/>
  <c r="T596" i="2"/>
  <c r="U596" i="2"/>
  <c r="S596" i="2"/>
  <c r="N596" i="2"/>
  <c r="A596" i="2"/>
  <c r="DA595" i="2"/>
  <c r="CX595" i="2"/>
  <c r="CW595" i="2"/>
  <c r="CV595" i="2"/>
  <c r="CY595" i="2"/>
  <c r="CT595" i="2"/>
  <c r="CU595" i="2"/>
  <c r="CS595" i="2"/>
  <c r="CR595" i="2"/>
  <c r="CL595" i="2"/>
  <c r="CM595" i="2"/>
  <c r="CJ595" i="2"/>
  <c r="CI595" i="2"/>
  <c r="CH595" i="2"/>
  <c r="CK595" i="2"/>
  <c r="CF595" i="2"/>
  <c r="CG595" i="2"/>
  <c r="CE595" i="2"/>
  <c r="CD595" i="2"/>
  <c r="BY595" i="2"/>
  <c r="BZ595" i="2"/>
  <c r="BW595" i="2"/>
  <c r="BU595" i="2"/>
  <c r="BV595" i="2"/>
  <c r="BQ595" i="2"/>
  <c r="BT595" i="2"/>
  <c r="BS595" i="2"/>
  <c r="BR595" i="2"/>
  <c r="BO595" i="2"/>
  <c r="BP595" i="2"/>
  <c r="BN595" i="2"/>
  <c r="BM595" i="2"/>
  <c r="BC595" i="2"/>
  <c r="BD595" i="2"/>
  <c r="BF595" i="2"/>
  <c r="BA595" i="2"/>
  <c r="AZ595" i="2"/>
  <c r="AY595" i="2"/>
  <c r="BB595" i="2"/>
  <c r="AW595" i="2"/>
  <c r="AX595" i="2"/>
  <c r="AV595" i="2"/>
  <c r="AU595" i="2"/>
  <c r="AM595" i="2"/>
  <c r="AN595" i="2"/>
  <c r="AQ595" i="2"/>
  <c r="AK595" i="2"/>
  <c r="AJ595" i="2"/>
  <c r="AI595" i="2"/>
  <c r="AL595" i="2"/>
  <c r="AG595" i="2"/>
  <c r="AH595" i="2"/>
  <c r="AF595" i="2"/>
  <c r="AE595" i="2"/>
  <c r="X595" i="2"/>
  <c r="W595" i="2"/>
  <c r="V595" i="2"/>
  <c r="Y595" i="2"/>
  <c r="T595" i="2"/>
  <c r="U595" i="2"/>
  <c r="S595" i="2"/>
  <c r="N595" i="2"/>
  <c r="A595" i="2"/>
  <c r="DA594" i="2"/>
  <c r="CX594" i="2"/>
  <c r="CW594" i="2"/>
  <c r="CV594" i="2"/>
  <c r="CY594" i="2"/>
  <c r="CT594" i="2"/>
  <c r="CU594" i="2"/>
  <c r="CS594" i="2"/>
  <c r="CR594" i="2"/>
  <c r="CL594" i="2"/>
  <c r="CM594" i="2"/>
  <c r="CH594" i="2"/>
  <c r="CK594" i="2"/>
  <c r="CJ594" i="2"/>
  <c r="CI594" i="2"/>
  <c r="CF594" i="2"/>
  <c r="CG594" i="2"/>
  <c r="CE594" i="2"/>
  <c r="CD594" i="2"/>
  <c r="BY594" i="2"/>
  <c r="BZ594" i="2"/>
  <c r="BW594" i="2"/>
  <c r="BU594" i="2"/>
  <c r="BV594" i="2"/>
  <c r="BS594" i="2"/>
  <c r="BR594" i="2"/>
  <c r="BQ594" i="2"/>
  <c r="BT594" i="2"/>
  <c r="BO594" i="2"/>
  <c r="BP594" i="2"/>
  <c r="BN594" i="2"/>
  <c r="BM594" i="2"/>
  <c r="BC594" i="2"/>
  <c r="BD594" i="2"/>
  <c r="BF594" i="2"/>
  <c r="BA594" i="2"/>
  <c r="AZ594" i="2"/>
  <c r="AY594" i="2"/>
  <c r="BB594" i="2"/>
  <c r="AW594" i="2"/>
  <c r="AX594" i="2"/>
  <c r="AV594" i="2"/>
  <c r="AU594" i="2"/>
  <c r="AM594" i="2"/>
  <c r="AN594" i="2"/>
  <c r="AQ594" i="2"/>
  <c r="AK594" i="2"/>
  <c r="AJ594" i="2"/>
  <c r="AI594" i="2"/>
  <c r="AL594" i="2"/>
  <c r="AG594" i="2"/>
  <c r="AH594" i="2"/>
  <c r="AF594" i="2"/>
  <c r="AE594" i="2"/>
  <c r="V594" i="2"/>
  <c r="Y594" i="2"/>
  <c r="X594" i="2"/>
  <c r="W594" i="2"/>
  <c r="T594" i="2"/>
  <c r="U594" i="2"/>
  <c r="S594" i="2"/>
  <c r="N594" i="2"/>
  <c r="A594" i="2"/>
  <c r="DA593" i="2"/>
  <c r="CX593" i="2"/>
  <c r="CW593" i="2"/>
  <c r="CV593" i="2"/>
  <c r="CY593" i="2"/>
  <c r="CT593" i="2"/>
  <c r="CU593" i="2"/>
  <c r="CS593" i="2"/>
  <c r="CR593" i="2"/>
  <c r="CL593" i="2"/>
  <c r="CM593" i="2"/>
  <c r="CJ593" i="2"/>
  <c r="CI593" i="2"/>
  <c r="CH593" i="2"/>
  <c r="CK593" i="2"/>
  <c r="CF593" i="2"/>
  <c r="CG593" i="2"/>
  <c r="CE593" i="2"/>
  <c r="CD593" i="2"/>
  <c r="BY593" i="2"/>
  <c r="BZ593" i="2"/>
  <c r="BW593" i="2"/>
  <c r="BU593" i="2"/>
  <c r="BV593" i="2"/>
  <c r="BS593" i="2"/>
  <c r="BR593" i="2"/>
  <c r="BQ593" i="2"/>
  <c r="BT593" i="2"/>
  <c r="BO593" i="2"/>
  <c r="BP593" i="2"/>
  <c r="BN593" i="2"/>
  <c r="BM593" i="2"/>
  <c r="BC593" i="2"/>
  <c r="BD593" i="2"/>
  <c r="BF593" i="2"/>
  <c r="AY593" i="2"/>
  <c r="BB593" i="2"/>
  <c r="BA593" i="2"/>
  <c r="AZ593" i="2"/>
  <c r="AW593" i="2"/>
  <c r="AX593" i="2"/>
  <c r="AV593" i="2"/>
  <c r="AU593" i="2"/>
  <c r="AM593" i="2"/>
  <c r="AN593" i="2"/>
  <c r="AQ593" i="2"/>
  <c r="AK593" i="2"/>
  <c r="AJ593" i="2"/>
  <c r="AI593" i="2"/>
  <c r="AL593" i="2"/>
  <c r="AG593" i="2"/>
  <c r="AH593" i="2"/>
  <c r="AF593" i="2"/>
  <c r="AE593" i="2"/>
  <c r="X593" i="2"/>
  <c r="W593" i="2"/>
  <c r="V593" i="2"/>
  <c r="Y593" i="2"/>
  <c r="T593" i="2"/>
  <c r="U593" i="2"/>
  <c r="S593" i="2"/>
  <c r="N593" i="2"/>
  <c r="A593" i="2"/>
  <c r="DA592" i="2"/>
  <c r="CX592" i="2"/>
  <c r="CW592" i="2"/>
  <c r="CV592" i="2"/>
  <c r="CY592" i="2"/>
  <c r="CT592" i="2"/>
  <c r="CU592" i="2"/>
  <c r="CS592" i="2"/>
  <c r="CR592" i="2"/>
  <c r="CL592" i="2"/>
  <c r="CM592" i="2"/>
  <c r="CJ592" i="2"/>
  <c r="CI592" i="2"/>
  <c r="CH592" i="2"/>
  <c r="CK592" i="2"/>
  <c r="CF592" i="2"/>
  <c r="CG592" i="2"/>
  <c r="CE592" i="2"/>
  <c r="CD592" i="2"/>
  <c r="BY592" i="2"/>
  <c r="BZ592" i="2"/>
  <c r="BW592" i="2"/>
  <c r="BU592" i="2"/>
  <c r="BV592" i="2"/>
  <c r="BS592" i="2"/>
  <c r="BR592" i="2"/>
  <c r="BQ592" i="2"/>
  <c r="BT592" i="2"/>
  <c r="BO592" i="2"/>
  <c r="BP592" i="2"/>
  <c r="BN592" i="2"/>
  <c r="BM592" i="2"/>
  <c r="BC592" i="2"/>
  <c r="BD592" i="2"/>
  <c r="BF592" i="2"/>
  <c r="BA592" i="2"/>
  <c r="AZ592" i="2"/>
  <c r="AY592" i="2"/>
  <c r="BB592" i="2"/>
  <c r="AW592" i="2"/>
  <c r="AX592" i="2"/>
  <c r="AV592" i="2"/>
  <c r="AU592" i="2"/>
  <c r="AM592" i="2"/>
  <c r="AN592" i="2"/>
  <c r="AQ592" i="2"/>
  <c r="AK592" i="2"/>
  <c r="AJ592" i="2"/>
  <c r="AI592" i="2"/>
  <c r="AL592" i="2"/>
  <c r="AG592" i="2"/>
  <c r="AH592" i="2"/>
  <c r="AF592" i="2"/>
  <c r="AE592" i="2"/>
  <c r="V592" i="2"/>
  <c r="Y592" i="2"/>
  <c r="X592" i="2"/>
  <c r="W592" i="2"/>
  <c r="T592" i="2"/>
  <c r="U592" i="2"/>
  <c r="S592" i="2"/>
  <c r="N592" i="2"/>
  <c r="A592" i="2"/>
  <c r="DA591" i="2"/>
  <c r="CX591" i="2"/>
  <c r="CW591" i="2"/>
  <c r="CV591" i="2"/>
  <c r="CY591" i="2"/>
  <c r="CT591" i="2"/>
  <c r="CU591" i="2"/>
  <c r="CS591" i="2"/>
  <c r="CR591" i="2"/>
  <c r="CL591" i="2"/>
  <c r="CM591" i="2"/>
  <c r="CJ591" i="2"/>
  <c r="CI591" i="2"/>
  <c r="CH591" i="2"/>
  <c r="CK591" i="2"/>
  <c r="CF591" i="2"/>
  <c r="CG591" i="2"/>
  <c r="CE591" i="2"/>
  <c r="CD591" i="2"/>
  <c r="BY591" i="2"/>
  <c r="BZ591" i="2"/>
  <c r="BW591" i="2"/>
  <c r="BU591" i="2"/>
  <c r="BV591" i="2"/>
  <c r="BS591" i="2"/>
  <c r="BR591" i="2"/>
  <c r="BQ591" i="2"/>
  <c r="BT591" i="2"/>
  <c r="BO591" i="2"/>
  <c r="BP591" i="2"/>
  <c r="BN591" i="2"/>
  <c r="BM591" i="2"/>
  <c r="BC591" i="2"/>
  <c r="BD591" i="2"/>
  <c r="BF591" i="2"/>
  <c r="BA591" i="2"/>
  <c r="AZ591" i="2"/>
  <c r="AY591" i="2"/>
  <c r="BB591" i="2"/>
  <c r="AW591" i="2"/>
  <c r="AX591" i="2"/>
  <c r="AV591" i="2"/>
  <c r="AU591" i="2"/>
  <c r="AM591" i="2"/>
  <c r="AN591" i="2"/>
  <c r="AQ591" i="2"/>
  <c r="AK591" i="2"/>
  <c r="AJ591" i="2"/>
  <c r="AI591" i="2"/>
  <c r="AL591" i="2"/>
  <c r="AG591" i="2"/>
  <c r="AH591" i="2"/>
  <c r="AF591" i="2"/>
  <c r="AE591" i="2"/>
  <c r="X591" i="2"/>
  <c r="W591" i="2"/>
  <c r="V591" i="2"/>
  <c r="Y591" i="2"/>
  <c r="T591" i="2"/>
  <c r="U591" i="2"/>
  <c r="S591" i="2"/>
  <c r="N591" i="2"/>
  <c r="A591" i="2"/>
  <c r="DA590" i="2"/>
  <c r="CX590" i="2"/>
  <c r="CW590" i="2"/>
  <c r="CV590" i="2"/>
  <c r="CY590" i="2"/>
  <c r="CT590" i="2"/>
  <c r="CU590" i="2"/>
  <c r="CS590" i="2"/>
  <c r="CR590" i="2"/>
  <c r="CL590" i="2"/>
  <c r="CM590" i="2"/>
  <c r="CH590" i="2"/>
  <c r="CK590" i="2"/>
  <c r="CJ590" i="2"/>
  <c r="CI590" i="2"/>
  <c r="CF590" i="2"/>
  <c r="CG590" i="2"/>
  <c r="CE590" i="2"/>
  <c r="CD590" i="2"/>
  <c r="BY590" i="2"/>
  <c r="BZ590" i="2"/>
  <c r="BW590" i="2"/>
  <c r="BU590" i="2"/>
  <c r="BV590" i="2"/>
  <c r="BS590" i="2"/>
  <c r="BR590" i="2"/>
  <c r="BQ590" i="2"/>
  <c r="BT590" i="2"/>
  <c r="BO590" i="2"/>
  <c r="BP590" i="2"/>
  <c r="BN590" i="2"/>
  <c r="BM590" i="2"/>
  <c r="BC590" i="2"/>
  <c r="BD590" i="2"/>
  <c r="BF590" i="2"/>
  <c r="BA590" i="2"/>
  <c r="AZ590" i="2"/>
  <c r="AY590" i="2"/>
  <c r="BB590" i="2"/>
  <c r="AW590" i="2"/>
  <c r="AX590" i="2"/>
  <c r="AV590" i="2"/>
  <c r="AU590" i="2"/>
  <c r="AM590" i="2"/>
  <c r="AN590" i="2"/>
  <c r="AQ590" i="2"/>
  <c r="AK590" i="2"/>
  <c r="AJ590" i="2"/>
  <c r="AI590" i="2"/>
  <c r="AL590" i="2"/>
  <c r="AG590" i="2"/>
  <c r="AH590" i="2"/>
  <c r="AF590" i="2"/>
  <c r="AE590" i="2"/>
  <c r="X590" i="2"/>
  <c r="W590" i="2"/>
  <c r="V590" i="2"/>
  <c r="Y590" i="2"/>
  <c r="T590" i="2"/>
  <c r="U590" i="2"/>
  <c r="S590" i="2"/>
  <c r="N590" i="2"/>
  <c r="A590" i="2"/>
  <c r="DA589" i="2"/>
  <c r="CX589" i="2"/>
  <c r="CW589" i="2"/>
  <c r="CV589" i="2"/>
  <c r="CY589" i="2"/>
  <c r="CT589" i="2"/>
  <c r="CU589" i="2"/>
  <c r="CS589" i="2"/>
  <c r="CR589" i="2"/>
  <c r="CL589" i="2"/>
  <c r="CM589" i="2"/>
  <c r="CJ589" i="2"/>
  <c r="CI589" i="2"/>
  <c r="CH589" i="2"/>
  <c r="CK589" i="2"/>
  <c r="CF589" i="2"/>
  <c r="CG589" i="2"/>
  <c r="CE589" i="2"/>
  <c r="CD589" i="2"/>
  <c r="BY589" i="2"/>
  <c r="BZ589" i="2"/>
  <c r="BW589" i="2"/>
  <c r="BU589" i="2"/>
  <c r="BV589" i="2"/>
  <c r="BS589" i="2"/>
  <c r="BR589" i="2"/>
  <c r="BQ589" i="2"/>
  <c r="BT589" i="2"/>
  <c r="BO589" i="2"/>
  <c r="BP589" i="2"/>
  <c r="BN589" i="2"/>
  <c r="BM589" i="2"/>
  <c r="BC589" i="2"/>
  <c r="BD589" i="2"/>
  <c r="BF589" i="2"/>
  <c r="BA589" i="2"/>
  <c r="AZ589" i="2"/>
  <c r="AY589" i="2"/>
  <c r="BB589" i="2"/>
  <c r="AW589" i="2"/>
  <c r="AX589" i="2"/>
  <c r="AV589" i="2"/>
  <c r="AU589" i="2"/>
  <c r="AM589" i="2"/>
  <c r="AN589" i="2"/>
  <c r="AQ589" i="2"/>
  <c r="AK589" i="2"/>
  <c r="AJ589" i="2"/>
  <c r="AI589" i="2"/>
  <c r="AL589" i="2"/>
  <c r="AG589" i="2"/>
  <c r="AH589" i="2"/>
  <c r="AF589" i="2"/>
  <c r="AE589" i="2"/>
  <c r="V589" i="2"/>
  <c r="Y589" i="2"/>
  <c r="X589" i="2"/>
  <c r="W589" i="2"/>
  <c r="T589" i="2"/>
  <c r="U589" i="2"/>
  <c r="S589" i="2"/>
  <c r="N589" i="2"/>
  <c r="A589" i="2"/>
  <c r="DA588" i="2"/>
  <c r="CX588" i="2"/>
  <c r="CW588" i="2"/>
  <c r="CV588" i="2"/>
  <c r="CY588" i="2"/>
  <c r="CT588" i="2"/>
  <c r="CU588" i="2"/>
  <c r="CS588" i="2"/>
  <c r="CR588" i="2"/>
  <c r="CL588" i="2"/>
  <c r="CM588" i="2"/>
  <c r="CJ588" i="2"/>
  <c r="CI588" i="2"/>
  <c r="CH588" i="2"/>
  <c r="CK588" i="2"/>
  <c r="CF588" i="2"/>
  <c r="CG588" i="2"/>
  <c r="CE588" i="2"/>
  <c r="CD588" i="2"/>
  <c r="BY588" i="2"/>
  <c r="BZ588" i="2"/>
  <c r="BW588" i="2"/>
  <c r="BU588" i="2"/>
  <c r="BV588" i="2"/>
  <c r="BS588" i="2"/>
  <c r="BR588" i="2"/>
  <c r="BQ588" i="2"/>
  <c r="BT588" i="2"/>
  <c r="BO588" i="2"/>
  <c r="BP588" i="2"/>
  <c r="BN588" i="2"/>
  <c r="BM588" i="2"/>
  <c r="BC588" i="2"/>
  <c r="BD588" i="2"/>
  <c r="BF588" i="2"/>
  <c r="BA588" i="2"/>
  <c r="AZ588" i="2"/>
  <c r="AY588" i="2"/>
  <c r="BB588" i="2"/>
  <c r="AW588" i="2"/>
  <c r="AX588" i="2"/>
  <c r="AV588" i="2"/>
  <c r="AU588" i="2"/>
  <c r="AM588" i="2"/>
  <c r="AN588" i="2"/>
  <c r="AQ588" i="2"/>
  <c r="AK588" i="2"/>
  <c r="AJ588" i="2"/>
  <c r="AI588" i="2"/>
  <c r="AL588" i="2"/>
  <c r="AG588" i="2"/>
  <c r="AH588" i="2"/>
  <c r="AF588" i="2"/>
  <c r="AE588" i="2"/>
  <c r="X588" i="2"/>
  <c r="W588" i="2"/>
  <c r="V588" i="2"/>
  <c r="Y588" i="2"/>
  <c r="T588" i="2"/>
  <c r="U588" i="2"/>
  <c r="S588" i="2"/>
  <c r="N588" i="2"/>
  <c r="A588" i="2"/>
  <c r="DA587" i="2"/>
  <c r="CX587" i="2"/>
  <c r="CW587" i="2"/>
  <c r="CV587" i="2"/>
  <c r="CY587" i="2"/>
  <c r="CT587" i="2"/>
  <c r="CU587" i="2"/>
  <c r="CS587" i="2"/>
  <c r="CR587" i="2"/>
  <c r="CL587" i="2"/>
  <c r="CM587" i="2"/>
  <c r="CJ587" i="2"/>
  <c r="CI587" i="2"/>
  <c r="CH587" i="2"/>
  <c r="CK587" i="2"/>
  <c r="CF587" i="2"/>
  <c r="CG587" i="2"/>
  <c r="CE587" i="2"/>
  <c r="CD587" i="2"/>
  <c r="BY587" i="2"/>
  <c r="BZ587" i="2"/>
  <c r="BW587" i="2"/>
  <c r="BU587" i="2"/>
  <c r="BV587" i="2"/>
  <c r="BS587" i="2"/>
  <c r="BR587" i="2"/>
  <c r="BQ587" i="2"/>
  <c r="BT587" i="2"/>
  <c r="BO587" i="2"/>
  <c r="BP587" i="2"/>
  <c r="BN587" i="2"/>
  <c r="BM587" i="2"/>
  <c r="BC587" i="2"/>
  <c r="BD587" i="2"/>
  <c r="BF587" i="2"/>
  <c r="BA587" i="2"/>
  <c r="AZ587" i="2"/>
  <c r="AY587" i="2"/>
  <c r="BB587" i="2"/>
  <c r="AW587" i="2"/>
  <c r="AX587" i="2"/>
  <c r="AV587" i="2"/>
  <c r="AU587" i="2"/>
  <c r="AM587" i="2"/>
  <c r="AN587" i="2"/>
  <c r="AQ587" i="2"/>
  <c r="AK587" i="2"/>
  <c r="AJ587" i="2"/>
  <c r="AI587" i="2"/>
  <c r="AL587" i="2"/>
  <c r="AG587" i="2"/>
  <c r="AH587" i="2"/>
  <c r="AF587" i="2"/>
  <c r="AE587" i="2"/>
  <c r="X587" i="2"/>
  <c r="W587" i="2"/>
  <c r="V587" i="2"/>
  <c r="Y587" i="2"/>
  <c r="T587" i="2"/>
  <c r="U587" i="2"/>
  <c r="S587" i="2"/>
  <c r="N587" i="2"/>
  <c r="A587" i="2"/>
  <c r="DA586" i="2"/>
  <c r="CX586" i="2"/>
  <c r="CW586" i="2"/>
  <c r="CV586" i="2"/>
  <c r="CY586" i="2"/>
  <c r="CT586" i="2"/>
  <c r="CU586" i="2"/>
  <c r="CS586" i="2"/>
  <c r="CR586" i="2"/>
  <c r="CL586" i="2"/>
  <c r="CM586" i="2"/>
  <c r="CJ586" i="2"/>
  <c r="CI586" i="2"/>
  <c r="CH586" i="2"/>
  <c r="CK586" i="2"/>
  <c r="CF586" i="2"/>
  <c r="CG586" i="2"/>
  <c r="CE586" i="2"/>
  <c r="CD586" i="2"/>
  <c r="BY586" i="2"/>
  <c r="BZ586" i="2"/>
  <c r="BW586" i="2"/>
  <c r="BU586" i="2"/>
  <c r="BV586" i="2"/>
  <c r="BS586" i="2"/>
  <c r="BR586" i="2"/>
  <c r="BQ586" i="2"/>
  <c r="BT586" i="2"/>
  <c r="BO586" i="2"/>
  <c r="BP586" i="2"/>
  <c r="BN586" i="2"/>
  <c r="BM586" i="2"/>
  <c r="BC586" i="2"/>
  <c r="BD586" i="2"/>
  <c r="BF586" i="2"/>
  <c r="BA586" i="2"/>
  <c r="AZ586" i="2"/>
  <c r="AY586" i="2"/>
  <c r="BB586" i="2"/>
  <c r="AW586" i="2"/>
  <c r="AX586" i="2"/>
  <c r="AV586" i="2"/>
  <c r="AU586" i="2"/>
  <c r="AM586" i="2"/>
  <c r="AN586" i="2"/>
  <c r="AQ586" i="2"/>
  <c r="AK586" i="2"/>
  <c r="AJ586" i="2"/>
  <c r="AI586" i="2"/>
  <c r="AL586" i="2"/>
  <c r="AG586" i="2"/>
  <c r="AH586" i="2"/>
  <c r="AF586" i="2"/>
  <c r="AE586" i="2"/>
  <c r="X586" i="2"/>
  <c r="W586" i="2"/>
  <c r="V586" i="2"/>
  <c r="Y586" i="2"/>
  <c r="T586" i="2"/>
  <c r="U586" i="2"/>
  <c r="S586" i="2"/>
  <c r="N586" i="2"/>
  <c r="A586" i="2"/>
  <c r="DA585" i="2"/>
  <c r="CX585" i="2"/>
  <c r="CW585" i="2"/>
  <c r="CV585" i="2"/>
  <c r="CY585" i="2"/>
  <c r="CT585" i="2"/>
  <c r="CU585" i="2"/>
  <c r="CS585" i="2"/>
  <c r="CR585" i="2"/>
  <c r="CL585" i="2"/>
  <c r="CM585" i="2"/>
  <c r="CJ585" i="2"/>
  <c r="CI585" i="2"/>
  <c r="CH585" i="2"/>
  <c r="CK585" i="2"/>
  <c r="CF585" i="2"/>
  <c r="CG585" i="2"/>
  <c r="CE585" i="2"/>
  <c r="CD585" i="2"/>
  <c r="BY585" i="2"/>
  <c r="BZ585" i="2"/>
  <c r="BW585" i="2"/>
  <c r="BU585" i="2"/>
  <c r="BV585" i="2"/>
  <c r="BS585" i="2"/>
  <c r="BR585" i="2"/>
  <c r="BQ585" i="2"/>
  <c r="BT585" i="2"/>
  <c r="BO585" i="2"/>
  <c r="BP585" i="2"/>
  <c r="BN585" i="2"/>
  <c r="BM585" i="2"/>
  <c r="BC585" i="2"/>
  <c r="BD585" i="2"/>
  <c r="BF585" i="2"/>
  <c r="BA585" i="2"/>
  <c r="AZ585" i="2"/>
  <c r="AY585" i="2"/>
  <c r="BB585" i="2"/>
  <c r="AW585" i="2"/>
  <c r="AX585" i="2"/>
  <c r="AV585" i="2"/>
  <c r="AU585" i="2"/>
  <c r="AM585" i="2"/>
  <c r="AN585" i="2"/>
  <c r="AQ585" i="2"/>
  <c r="AK585" i="2"/>
  <c r="AJ585" i="2"/>
  <c r="AI585" i="2"/>
  <c r="AL585" i="2"/>
  <c r="AG585" i="2"/>
  <c r="AH585" i="2"/>
  <c r="AF585" i="2"/>
  <c r="AE585" i="2"/>
  <c r="V585" i="2"/>
  <c r="Y585" i="2"/>
  <c r="X585" i="2"/>
  <c r="W585" i="2"/>
  <c r="T585" i="2"/>
  <c r="U585" i="2"/>
  <c r="S585" i="2"/>
  <c r="N585" i="2"/>
  <c r="A585" i="2"/>
  <c r="DA584" i="2"/>
  <c r="CX584" i="2"/>
  <c r="CW584" i="2"/>
  <c r="CV584" i="2"/>
  <c r="CY584" i="2"/>
  <c r="CT584" i="2"/>
  <c r="CU584" i="2"/>
  <c r="CS584" i="2"/>
  <c r="CR584" i="2"/>
  <c r="CL584" i="2"/>
  <c r="CM584" i="2"/>
  <c r="CH584" i="2"/>
  <c r="CK584" i="2"/>
  <c r="CJ584" i="2"/>
  <c r="CI584" i="2"/>
  <c r="CF584" i="2"/>
  <c r="CG584" i="2"/>
  <c r="CE584" i="2"/>
  <c r="CD584" i="2"/>
  <c r="BY584" i="2"/>
  <c r="BZ584" i="2"/>
  <c r="BW584" i="2"/>
  <c r="BU584" i="2"/>
  <c r="BV584" i="2"/>
  <c r="BS584" i="2"/>
  <c r="BR584" i="2"/>
  <c r="BQ584" i="2"/>
  <c r="BT584" i="2"/>
  <c r="BO584" i="2"/>
  <c r="BP584" i="2"/>
  <c r="BN584" i="2"/>
  <c r="BM584" i="2"/>
  <c r="BC584" i="2"/>
  <c r="BD584" i="2"/>
  <c r="BF584" i="2"/>
  <c r="BA584" i="2"/>
  <c r="AZ584" i="2"/>
  <c r="AY584" i="2"/>
  <c r="BB584" i="2"/>
  <c r="AW584" i="2"/>
  <c r="AX584" i="2"/>
  <c r="AV584" i="2"/>
  <c r="AU584" i="2"/>
  <c r="AM584" i="2"/>
  <c r="AN584" i="2"/>
  <c r="AQ584" i="2"/>
  <c r="AK584" i="2"/>
  <c r="AJ584" i="2"/>
  <c r="AI584" i="2"/>
  <c r="AL584" i="2"/>
  <c r="AG584" i="2"/>
  <c r="AH584" i="2"/>
  <c r="AF584" i="2"/>
  <c r="AE584" i="2"/>
  <c r="X584" i="2"/>
  <c r="W584" i="2"/>
  <c r="V584" i="2"/>
  <c r="Y584" i="2"/>
  <c r="T584" i="2"/>
  <c r="U584" i="2"/>
  <c r="S584" i="2"/>
  <c r="N584" i="2"/>
  <c r="A584" i="2"/>
  <c r="DA583" i="2"/>
  <c r="CX583" i="2"/>
  <c r="CW583" i="2"/>
  <c r="CV583" i="2"/>
  <c r="CY583" i="2"/>
  <c r="CT583" i="2"/>
  <c r="CU583" i="2"/>
  <c r="CS583" i="2"/>
  <c r="CR583" i="2"/>
  <c r="CL583" i="2"/>
  <c r="CM583" i="2"/>
  <c r="CJ583" i="2"/>
  <c r="CI583" i="2"/>
  <c r="CH583" i="2"/>
  <c r="CK583" i="2"/>
  <c r="CF583" i="2"/>
  <c r="CG583" i="2"/>
  <c r="CE583" i="2"/>
  <c r="CD583" i="2"/>
  <c r="BY583" i="2"/>
  <c r="BZ583" i="2"/>
  <c r="BW583" i="2"/>
  <c r="BU583" i="2"/>
  <c r="BV583" i="2"/>
  <c r="BS583" i="2"/>
  <c r="BR583" i="2"/>
  <c r="BQ583" i="2"/>
  <c r="BT583" i="2"/>
  <c r="BO583" i="2"/>
  <c r="BP583" i="2"/>
  <c r="BN583" i="2"/>
  <c r="BM583" i="2"/>
  <c r="BC583" i="2"/>
  <c r="BD583" i="2"/>
  <c r="BF583" i="2"/>
  <c r="BA583" i="2"/>
  <c r="AZ583" i="2"/>
  <c r="AY583" i="2"/>
  <c r="BB583" i="2"/>
  <c r="AW583" i="2"/>
  <c r="AX583" i="2"/>
  <c r="AV583" i="2"/>
  <c r="AU583" i="2"/>
  <c r="AM583" i="2"/>
  <c r="AN583" i="2"/>
  <c r="AQ583" i="2"/>
  <c r="AK583" i="2"/>
  <c r="AJ583" i="2"/>
  <c r="AI583" i="2"/>
  <c r="AL583" i="2"/>
  <c r="AG583" i="2"/>
  <c r="AH583" i="2"/>
  <c r="AF583" i="2"/>
  <c r="AE583" i="2"/>
  <c r="X583" i="2"/>
  <c r="W583" i="2"/>
  <c r="V583" i="2"/>
  <c r="Y583" i="2"/>
  <c r="T583" i="2"/>
  <c r="U583" i="2"/>
  <c r="S583" i="2"/>
  <c r="N583" i="2"/>
  <c r="A583" i="2"/>
  <c r="DA582" i="2"/>
  <c r="CX582" i="2"/>
  <c r="CW582" i="2"/>
  <c r="CV582" i="2"/>
  <c r="CY582" i="2"/>
  <c r="CT582" i="2"/>
  <c r="CU582" i="2"/>
  <c r="CS582" i="2"/>
  <c r="CR582" i="2"/>
  <c r="CL582" i="2"/>
  <c r="CM582" i="2"/>
  <c r="CJ582" i="2"/>
  <c r="CI582" i="2"/>
  <c r="CH582" i="2"/>
  <c r="CK582" i="2"/>
  <c r="CF582" i="2"/>
  <c r="CG582" i="2"/>
  <c r="CE582" i="2"/>
  <c r="CD582" i="2"/>
  <c r="BY582" i="2"/>
  <c r="BZ582" i="2"/>
  <c r="BW582" i="2"/>
  <c r="BU582" i="2"/>
  <c r="BV582" i="2"/>
  <c r="BS582" i="2"/>
  <c r="BR582" i="2"/>
  <c r="BQ582" i="2"/>
  <c r="BT582" i="2"/>
  <c r="BO582" i="2"/>
  <c r="BP582" i="2"/>
  <c r="BN582" i="2"/>
  <c r="BM582" i="2"/>
  <c r="BC582" i="2"/>
  <c r="BD582" i="2"/>
  <c r="BF582" i="2"/>
  <c r="BA582" i="2"/>
  <c r="AZ582" i="2"/>
  <c r="AY582" i="2"/>
  <c r="BB582" i="2"/>
  <c r="AW582" i="2"/>
  <c r="AX582" i="2"/>
  <c r="AV582" i="2"/>
  <c r="AU582" i="2"/>
  <c r="AM582" i="2"/>
  <c r="AN582" i="2"/>
  <c r="AQ582" i="2"/>
  <c r="AK582" i="2"/>
  <c r="AJ582" i="2"/>
  <c r="AI582" i="2"/>
  <c r="AL582" i="2"/>
  <c r="AG582" i="2"/>
  <c r="AH582" i="2"/>
  <c r="AF582" i="2"/>
  <c r="AE582" i="2"/>
  <c r="X582" i="2"/>
  <c r="W582" i="2"/>
  <c r="V582" i="2"/>
  <c r="Y582" i="2"/>
  <c r="T582" i="2"/>
  <c r="U582" i="2"/>
  <c r="S582" i="2"/>
  <c r="N582" i="2"/>
  <c r="A582" i="2"/>
  <c r="DA581" i="2"/>
  <c r="CX581" i="2"/>
  <c r="CW581" i="2"/>
  <c r="CV581" i="2"/>
  <c r="CY581" i="2"/>
  <c r="CT581" i="2"/>
  <c r="CU581" i="2"/>
  <c r="CS581" i="2"/>
  <c r="CR581" i="2"/>
  <c r="CL581" i="2"/>
  <c r="CM581" i="2"/>
  <c r="CJ581" i="2"/>
  <c r="CI581" i="2"/>
  <c r="CH581" i="2"/>
  <c r="CK581" i="2"/>
  <c r="CF581" i="2"/>
  <c r="CG581" i="2"/>
  <c r="CE581" i="2"/>
  <c r="CD581" i="2"/>
  <c r="BY581" i="2"/>
  <c r="BZ581" i="2"/>
  <c r="BW581" i="2"/>
  <c r="BU581" i="2"/>
  <c r="BV581" i="2"/>
  <c r="BS581" i="2"/>
  <c r="BR581" i="2"/>
  <c r="BQ581" i="2"/>
  <c r="BT581" i="2"/>
  <c r="BO581" i="2"/>
  <c r="BP581" i="2"/>
  <c r="BN581" i="2"/>
  <c r="BM581" i="2"/>
  <c r="BC581" i="2"/>
  <c r="BD581" i="2"/>
  <c r="BF581" i="2"/>
  <c r="BA581" i="2"/>
  <c r="AZ581" i="2"/>
  <c r="AY581" i="2"/>
  <c r="BB581" i="2"/>
  <c r="AW581" i="2"/>
  <c r="AX581" i="2"/>
  <c r="AV581" i="2"/>
  <c r="AU581" i="2"/>
  <c r="AM581" i="2"/>
  <c r="AN581" i="2"/>
  <c r="AQ581" i="2"/>
  <c r="AK581" i="2"/>
  <c r="AJ581" i="2"/>
  <c r="AI581" i="2"/>
  <c r="AL581" i="2"/>
  <c r="AG581" i="2"/>
  <c r="AH581" i="2"/>
  <c r="AF581" i="2"/>
  <c r="AE581" i="2"/>
  <c r="V581" i="2"/>
  <c r="Y581" i="2"/>
  <c r="X581" i="2"/>
  <c r="W581" i="2"/>
  <c r="T581" i="2"/>
  <c r="U581" i="2"/>
  <c r="S581" i="2"/>
  <c r="N581" i="2"/>
  <c r="A581" i="2"/>
  <c r="DA580" i="2"/>
  <c r="CX580" i="2"/>
  <c r="CW580" i="2"/>
  <c r="CV580" i="2"/>
  <c r="CY580" i="2"/>
  <c r="CT580" i="2"/>
  <c r="CU580" i="2"/>
  <c r="CS580" i="2"/>
  <c r="CR580" i="2"/>
  <c r="CL580" i="2"/>
  <c r="CM580" i="2"/>
  <c r="CH580" i="2"/>
  <c r="CK580" i="2"/>
  <c r="CJ580" i="2"/>
  <c r="CI580" i="2"/>
  <c r="CF580" i="2"/>
  <c r="CG580" i="2"/>
  <c r="CE580" i="2"/>
  <c r="CD580" i="2"/>
  <c r="BY580" i="2"/>
  <c r="BZ580" i="2"/>
  <c r="BW580" i="2"/>
  <c r="BU580" i="2"/>
  <c r="BV580" i="2"/>
  <c r="BS580" i="2"/>
  <c r="BR580" i="2"/>
  <c r="BQ580" i="2"/>
  <c r="BT580" i="2"/>
  <c r="BO580" i="2"/>
  <c r="BP580" i="2"/>
  <c r="BN580" i="2"/>
  <c r="BM580" i="2"/>
  <c r="BC580" i="2"/>
  <c r="BD580" i="2"/>
  <c r="BF580" i="2"/>
  <c r="BA580" i="2"/>
  <c r="AZ580" i="2"/>
  <c r="AY580" i="2"/>
  <c r="BB580" i="2"/>
  <c r="AW580" i="2"/>
  <c r="AX580" i="2"/>
  <c r="AV580" i="2"/>
  <c r="AU580" i="2"/>
  <c r="AM580" i="2"/>
  <c r="AN580" i="2"/>
  <c r="AQ580" i="2"/>
  <c r="AK580" i="2"/>
  <c r="AJ580" i="2"/>
  <c r="AI580" i="2"/>
  <c r="AL580" i="2"/>
  <c r="AG580" i="2"/>
  <c r="AH580" i="2"/>
  <c r="AF580" i="2"/>
  <c r="AE580" i="2"/>
  <c r="X580" i="2"/>
  <c r="W580" i="2"/>
  <c r="V580" i="2"/>
  <c r="Y580" i="2"/>
  <c r="T580" i="2"/>
  <c r="U580" i="2"/>
  <c r="S580" i="2"/>
  <c r="N580" i="2"/>
  <c r="A580" i="2"/>
  <c r="DA579" i="2"/>
  <c r="CX579" i="2"/>
  <c r="CW579" i="2"/>
  <c r="CV579" i="2"/>
  <c r="CY579" i="2"/>
  <c r="CT579" i="2"/>
  <c r="CU579" i="2"/>
  <c r="CS579" i="2"/>
  <c r="CR579" i="2"/>
  <c r="CL579" i="2"/>
  <c r="CM579" i="2"/>
  <c r="CJ579" i="2"/>
  <c r="CI579" i="2"/>
  <c r="CH579" i="2"/>
  <c r="CK579" i="2"/>
  <c r="CF579" i="2"/>
  <c r="CG579" i="2"/>
  <c r="CE579" i="2"/>
  <c r="CD579" i="2"/>
  <c r="BY579" i="2"/>
  <c r="BZ579" i="2"/>
  <c r="BW579" i="2"/>
  <c r="BU579" i="2"/>
  <c r="BV579" i="2"/>
  <c r="BS579" i="2"/>
  <c r="BR579" i="2"/>
  <c r="BQ579" i="2"/>
  <c r="BT579" i="2"/>
  <c r="BO579" i="2"/>
  <c r="BP579" i="2"/>
  <c r="BN579" i="2"/>
  <c r="BM579" i="2"/>
  <c r="BC579" i="2"/>
  <c r="BD579" i="2"/>
  <c r="BF579" i="2"/>
  <c r="BA579" i="2"/>
  <c r="AZ579" i="2"/>
  <c r="AY579" i="2"/>
  <c r="BB579" i="2"/>
  <c r="AW579" i="2"/>
  <c r="AX579" i="2"/>
  <c r="AV579" i="2"/>
  <c r="AU579" i="2"/>
  <c r="AM579" i="2"/>
  <c r="AN579" i="2"/>
  <c r="AQ579" i="2"/>
  <c r="AK579" i="2"/>
  <c r="AJ579" i="2"/>
  <c r="AI579" i="2"/>
  <c r="AL579" i="2"/>
  <c r="AG579" i="2"/>
  <c r="AH579" i="2"/>
  <c r="AF579" i="2"/>
  <c r="AE579" i="2"/>
  <c r="X579" i="2"/>
  <c r="W579" i="2"/>
  <c r="V579" i="2"/>
  <c r="Y579" i="2"/>
  <c r="T579" i="2"/>
  <c r="U579" i="2"/>
  <c r="S579" i="2"/>
  <c r="N579" i="2"/>
  <c r="A579" i="2"/>
  <c r="DA578" i="2"/>
  <c r="CX578" i="2"/>
  <c r="CW578" i="2"/>
  <c r="CV578" i="2"/>
  <c r="CY578" i="2"/>
  <c r="CT578" i="2"/>
  <c r="CU578" i="2"/>
  <c r="CS578" i="2"/>
  <c r="CR578" i="2"/>
  <c r="CL578" i="2"/>
  <c r="CM578" i="2"/>
  <c r="CJ578" i="2"/>
  <c r="CI578" i="2"/>
  <c r="CH578" i="2"/>
  <c r="CK578" i="2"/>
  <c r="CF578" i="2"/>
  <c r="CG578" i="2"/>
  <c r="CE578" i="2"/>
  <c r="CD578" i="2"/>
  <c r="BY578" i="2"/>
  <c r="BZ578" i="2"/>
  <c r="BW578" i="2"/>
  <c r="BU578" i="2"/>
  <c r="BV578" i="2"/>
  <c r="BS578" i="2"/>
  <c r="BR578" i="2"/>
  <c r="BQ578" i="2"/>
  <c r="BT578" i="2"/>
  <c r="BO578" i="2"/>
  <c r="BP578" i="2"/>
  <c r="BN578" i="2"/>
  <c r="BM578" i="2"/>
  <c r="BC578" i="2"/>
  <c r="BD578" i="2"/>
  <c r="BF578" i="2"/>
  <c r="BA578" i="2"/>
  <c r="AZ578" i="2"/>
  <c r="AY578" i="2"/>
  <c r="BB578" i="2"/>
  <c r="AW578" i="2"/>
  <c r="AX578" i="2"/>
  <c r="AV578" i="2"/>
  <c r="AU578" i="2"/>
  <c r="AM578" i="2"/>
  <c r="AN578" i="2"/>
  <c r="AQ578" i="2"/>
  <c r="AK578" i="2"/>
  <c r="AJ578" i="2"/>
  <c r="AI578" i="2"/>
  <c r="AL578" i="2"/>
  <c r="AG578" i="2"/>
  <c r="AH578" i="2"/>
  <c r="AF578" i="2"/>
  <c r="AE578" i="2"/>
  <c r="X578" i="2"/>
  <c r="W578" i="2"/>
  <c r="V578" i="2"/>
  <c r="Y578" i="2"/>
  <c r="T578" i="2"/>
  <c r="U578" i="2"/>
  <c r="S578" i="2"/>
  <c r="N578" i="2"/>
  <c r="A578" i="2"/>
  <c r="DA577" i="2"/>
  <c r="CX577" i="2"/>
  <c r="CW577" i="2"/>
  <c r="CV577" i="2"/>
  <c r="CY577" i="2"/>
  <c r="CT577" i="2"/>
  <c r="CU577" i="2"/>
  <c r="CS577" i="2"/>
  <c r="CR577" i="2"/>
  <c r="CL577" i="2"/>
  <c r="CM577" i="2"/>
  <c r="CJ577" i="2"/>
  <c r="CI577" i="2"/>
  <c r="CH577" i="2"/>
  <c r="CK577" i="2"/>
  <c r="CF577" i="2"/>
  <c r="CG577" i="2"/>
  <c r="CE577" i="2"/>
  <c r="CD577" i="2"/>
  <c r="BY577" i="2"/>
  <c r="BZ577" i="2"/>
  <c r="BW577" i="2"/>
  <c r="BU577" i="2"/>
  <c r="BV577" i="2"/>
  <c r="BS577" i="2"/>
  <c r="BR577" i="2"/>
  <c r="BQ577" i="2"/>
  <c r="BT577" i="2"/>
  <c r="BO577" i="2"/>
  <c r="BP577" i="2"/>
  <c r="BN577" i="2"/>
  <c r="BM577" i="2"/>
  <c r="BC577" i="2"/>
  <c r="BD577" i="2"/>
  <c r="BF577" i="2"/>
  <c r="AY577" i="2"/>
  <c r="BB577" i="2"/>
  <c r="BA577" i="2"/>
  <c r="AZ577" i="2"/>
  <c r="AW577" i="2"/>
  <c r="AX577" i="2"/>
  <c r="AV577" i="2"/>
  <c r="AU577" i="2"/>
  <c r="AM577" i="2"/>
  <c r="AN577" i="2"/>
  <c r="AQ577" i="2"/>
  <c r="AK577" i="2"/>
  <c r="AJ577" i="2"/>
  <c r="AI577" i="2"/>
  <c r="AL577" i="2"/>
  <c r="AG577" i="2"/>
  <c r="AH577" i="2"/>
  <c r="AF577" i="2"/>
  <c r="AE577" i="2"/>
  <c r="X577" i="2"/>
  <c r="W577" i="2"/>
  <c r="V577" i="2"/>
  <c r="Y577" i="2"/>
  <c r="T577" i="2"/>
  <c r="U577" i="2"/>
  <c r="S577" i="2"/>
  <c r="N577" i="2"/>
  <c r="A577" i="2"/>
  <c r="DA576" i="2"/>
  <c r="CX576" i="2"/>
  <c r="CW576" i="2"/>
  <c r="CV576" i="2"/>
  <c r="CY576" i="2"/>
  <c r="CT576" i="2"/>
  <c r="CU576" i="2"/>
  <c r="CS576" i="2"/>
  <c r="CR576" i="2"/>
  <c r="CL576" i="2"/>
  <c r="CM576" i="2"/>
  <c r="CJ576" i="2"/>
  <c r="CI576" i="2"/>
  <c r="CH576" i="2"/>
  <c r="CK576" i="2"/>
  <c r="CF576" i="2"/>
  <c r="CG576" i="2"/>
  <c r="CE576" i="2"/>
  <c r="CD576" i="2"/>
  <c r="BY576" i="2"/>
  <c r="BZ576" i="2"/>
  <c r="BW576" i="2"/>
  <c r="BU576" i="2"/>
  <c r="BV576" i="2"/>
  <c r="BS576" i="2"/>
  <c r="BR576" i="2"/>
  <c r="BQ576" i="2"/>
  <c r="BT576" i="2"/>
  <c r="BO576" i="2"/>
  <c r="BP576" i="2"/>
  <c r="BN576" i="2"/>
  <c r="BM576" i="2"/>
  <c r="BC576" i="2"/>
  <c r="BD576" i="2"/>
  <c r="BF576" i="2"/>
  <c r="BA576" i="2"/>
  <c r="AZ576" i="2"/>
  <c r="AY576" i="2"/>
  <c r="BB576" i="2"/>
  <c r="AW576" i="2"/>
  <c r="AX576" i="2"/>
  <c r="AV576" i="2"/>
  <c r="AU576" i="2"/>
  <c r="AM576" i="2"/>
  <c r="AN576" i="2"/>
  <c r="AQ576" i="2"/>
  <c r="AK576" i="2"/>
  <c r="AJ576" i="2"/>
  <c r="AI576" i="2"/>
  <c r="AL576" i="2"/>
  <c r="AG576" i="2"/>
  <c r="AH576" i="2"/>
  <c r="AF576" i="2"/>
  <c r="AE576" i="2"/>
  <c r="V576" i="2"/>
  <c r="Y576" i="2"/>
  <c r="X576" i="2"/>
  <c r="W576" i="2"/>
  <c r="T576" i="2"/>
  <c r="U576" i="2"/>
  <c r="S576" i="2"/>
  <c r="N576" i="2"/>
  <c r="A576" i="2"/>
  <c r="DA575" i="2"/>
  <c r="CX575" i="2"/>
  <c r="CW575" i="2"/>
  <c r="CV575" i="2"/>
  <c r="CY575" i="2"/>
  <c r="CT575" i="2"/>
  <c r="CU575" i="2"/>
  <c r="CS575" i="2"/>
  <c r="CR575" i="2"/>
  <c r="CL575" i="2"/>
  <c r="CM575" i="2"/>
  <c r="CJ575" i="2"/>
  <c r="CI575" i="2"/>
  <c r="CH575" i="2"/>
  <c r="CK575" i="2"/>
  <c r="CF575" i="2"/>
  <c r="CG575" i="2"/>
  <c r="CE575" i="2"/>
  <c r="CD575" i="2"/>
  <c r="BY575" i="2"/>
  <c r="BZ575" i="2"/>
  <c r="BW575" i="2"/>
  <c r="BU575" i="2"/>
  <c r="BV575" i="2"/>
  <c r="BS575" i="2"/>
  <c r="BR575" i="2"/>
  <c r="BQ575" i="2"/>
  <c r="BT575" i="2"/>
  <c r="BO575" i="2"/>
  <c r="BP575" i="2"/>
  <c r="BN575" i="2"/>
  <c r="BM575" i="2"/>
  <c r="BC575" i="2"/>
  <c r="BD575" i="2"/>
  <c r="BF575" i="2"/>
  <c r="BA575" i="2"/>
  <c r="AZ575" i="2"/>
  <c r="AY575" i="2"/>
  <c r="BB575" i="2"/>
  <c r="AW575" i="2"/>
  <c r="AX575" i="2"/>
  <c r="AV575" i="2"/>
  <c r="AU575" i="2"/>
  <c r="AM575" i="2"/>
  <c r="AN575" i="2"/>
  <c r="AQ575" i="2"/>
  <c r="AK575" i="2"/>
  <c r="AJ575" i="2"/>
  <c r="AI575" i="2"/>
  <c r="AL575" i="2"/>
  <c r="AG575" i="2"/>
  <c r="AH575" i="2"/>
  <c r="AF575" i="2"/>
  <c r="AE575" i="2"/>
  <c r="V575" i="2"/>
  <c r="Y575" i="2"/>
  <c r="X575" i="2"/>
  <c r="W575" i="2"/>
  <c r="T575" i="2"/>
  <c r="U575" i="2"/>
  <c r="S575" i="2"/>
  <c r="N575" i="2"/>
  <c r="A575" i="2"/>
  <c r="DA574" i="2"/>
  <c r="CX574" i="2"/>
  <c r="CW574" i="2"/>
  <c r="CV574" i="2"/>
  <c r="CY574" i="2"/>
  <c r="CT574" i="2"/>
  <c r="CU574" i="2"/>
  <c r="CS574" i="2"/>
  <c r="CR574" i="2"/>
  <c r="CL574" i="2"/>
  <c r="CM574" i="2"/>
  <c r="CH574" i="2"/>
  <c r="CK574" i="2"/>
  <c r="CJ574" i="2"/>
  <c r="CI574" i="2"/>
  <c r="CF574" i="2"/>
  <c r="CG574" i="2"/>
  <c r="CE574" i="2"/>
  <c r="CD574" i="2"/>
  <c r="BY574" i="2"/>
  <c r="BZ574" i="2"/>
  <c r="BW574" i="2"/>
  <c r="BU574" i="2"/>
  <c r="BV574" i="2"/>
  <c r="BS574" i="2"/>
  <c r="BR574" i="2"/>
  <c r="BQ574" i="2"/>
  <c r="BT574" i="2"/>
  <c r="BO574" i="2"/>
  <c r="BP574" i="2"/>
  <c r="BN574" i="2"/>
  <c r="BM574" i="2"/>
  <c r="BC574" i="2"/>
  <c r="BD574" i="2"/>
  <c r="BF574" i="2"/>
  <c r="BA574" i="2"/>
  <c r="AZ574" i="2"/>
  <c r="AY574" i="2"/>
  <c r="BB574" i="2"/>
  <c r="AW574" i="2"/>
  <c r="AX574" i="2"/>
  <c r="AV574" i="2"/>
  <c r="AU574" i="2"/>
  <c r="AM574" i="2"/>
  <c r="AN574" i="2"/>
  <c r="AQ574" i="2"/>
  <c r="AK574" i="2"/>
  <c r="AJ574" i="2"/>
  <c r="AI574" i="2"/>
  <c r="AL574" i="2"/>
  <c r="AG574" i="2"/>
  <c r="AH574" i="2"/>
  <c r="AF574" i="2"/>
  <c r="AE574" i="2"/>
  <c r="X574" i="2"/>
  <c r="W574" i="2"/>
  <c r="V574" i="2"/>
  <c r="Y574" i="2"/>
  <c r="T574" i="2"/>
  <c r="U574" i="2"/>
  <c r="S574" i="2"/>
  <c r="N574" i="2"/>
  <c r="A574" i="2"/>
  <c r="DA573" i="2"/>
  <c r="CX573" i="2"/>
  <c r="CW573" i="2"/>
  <c r="CV573" i="2"/>
  <c r="CY573" i="2"/>
  <c r="CT573" i="2"/>
  <c r="CU573" i="2"/>
  <c r="CS573" i="2"/>
  <c r="CR573" i="2"/>
  <c r="CL573" i="2"/>
  <c r="CM573" i="2"/>
  <c r="CJ573" i="2"/>
  <c r="CI573" i="2"/>
  <c r="CH573" i="2"/>
  <c r="CK573" i="2"/>
  <c r="CF573" i="2"/>
  <c r="CG573" i="2"/>
  <c r="CE573" i="2"/>
  <c r="CD573" i="2"/>
  <c r="BY573" i="2"/>
  <c r="BZ573" i="2"/>
  <c r="BW573" i="2"/>
  <c r="BU573" i="2"/>
  <c r="BV573" i="2"/>
  <c r="BQ573" i="2"/>
  <c r="BT573" i="2"/>
  <c r="BS573" i="2"/>
  <c r="BR573" i="2"/>
  <c r="BO573" i="2"/>
  <c r="BP573" i="2"/>
  <c r="BN573" i="2"/>
  <c r="BM573" i="2"/>
  <c r="BC573" i="2"/>
  <c r="BD573" i="2"/>
  <c r="BF573" i="2"/>
  <c r="AY573" i="2"/>
  <c r="BB573" i="2"/>
  <c r="BA573" i="2"/>
  <c r="AZ573" i="2"/>
  <c r="AW573" i="2"/>
  <c r="AX573" i="2"/>
  <c r="AV573" i="2"/>
  <c r="AU573" i="2"/>
  <c r="AM573" i="2"/>
  <c r="AN573" i="2"/>
  <c r="AQ573" i="2"/>
  <c r="AK573" i="2"/>
  <c r="AJ573" i="2"/>
  <c r="AI573" i="2"/>
  <c r="AL573" i="2"/>
  <c r="AG573" i="2"/>
  <c r="AH573" i="2"/>
  <c r="AF573" i="2"/>
  <c r="AE573" i="2"/>
  <c r="V573" i="2"/>
  <c r="Y573" i="2"/>
  <c r="X573" i="2"/>
  <c r="W573" i="2"/>
  <c r="T573" i="2"/>
  <c r="U573" i="2"/>
  <c r="S573" i="2"/>
  <c r="N573" i="2"/>
  <c r="A573" i="2"/>
  <c r="DA572" i="2"/>
  <c r="CX572" i="2"/>
  <c r="CW572" i="2"/>
  <c r="CV572" i="2"/>
  <c r="CY572" i="2"/>
  <c r="CT572" i="2"/>
  <c r="CU572" i="2"/>
  <c r="CS572" i="2"/>
  <c r="CR572" i="2"/>
  <c r="CL572" i="2"/>
  <c r="CM572" i="2"/>
  <c r="CJ572" i="2"/>
  <c r="CI572" i="2"/>
  <c r="CH572" i="2"/>
  <c r="CK572" i="2"/>
  <c r="CF572" i="2"/>
  <c r="CG572" i="2"/>
  <c r="CE572" i="2"/>
  <c r="CD572" i="2"/>
  <c r="BY572" i="2"/>
  <c r="BZ572" i="2"/>
  <c r="BW572" i="2"/>
  <c r="BU572" i="2"/>
  <c r="BV572" i="2"/>
  <c r="BS572" i="2"/>
  <c r="BR572" i="2"/>
  <c r="BQ572" i="2"/>
  <c r="BT572" i="2"/>
  <c r="BO572" i="2"/>
  <c r="BP572" i="2"/>
  <c r="BN572" i="2"/>
  <c r="BM572" i="2"/>
  <c r="BC572" i="2"/>
  <c r="BD572" i="2"/>
  <c r="BF572" i="2"/>
  <c r="BA572" i="2"/>
  <c r="AZ572" i="2"/>
  <c r="AY572" i="2"/>
  <c r="BB572" i="2"/>
  <c r="AW572" i="2"/>
  <c r="AX572" i="2"/>
  <c r="AV572" i="2"/>
  <c r="AU572" i="2"/>
  <c r="AM572" i="2"/>
  <c r="AN572" i="2"/>
  <c r="AQ572" i="2"/>
  <c r="AK572" i="2"/>
  <c r="AJ572" i="2"/>
  <c r="AI572" i="2"/>
  <c r="AL572" i="2"/>
  <c r="AG572" i="2"/>
  <c r="AH572" i="2"/>
  <c r="AF572" i="2"/>
  <c r="AE572" i="2"/>
  <c r="V572" i="2"/>
  <c r="Y572" i="2"/>
  <c r="X572" i="2"/>
  <c r="W572" i="2"/>
  <c r="T572" i="2"/>
  <c r="U572" i="2"/>
  <c r="S572" i="2"/>
  <c r="N572" i="2"/>
  <c r="A572" i="2"/>
  <c r="DA571" i="2"/>
  <c r="CX571" i="2"/>
  <c r="CW571" i="2"/>
  <c r="CV571" i="2"/>
  <c r="CY571" i="2"/>
  <c r="CT571" i="2"/>
  <c r="CU571" i="2"/>
  <c r="CS571" i="2"/>
  <c r="CR571" i="2"/>
  <c r="CL571" i="2"/>
  <c r="CM571" i="2"/>
  <c r="CJ571" i="2"/>
  <c r="CI571" i="2"/>
  <c r="CH571" i="2"/>
  <c r="CK571" i="2"/>
  <c r="CF571" i="2"/>
  <c r="CG571" i="2"/>
  <c r="CE571" i="2"/>
  <c r="CD571" i="2"/>
  <c r="BY571" i="2"/>
  <c r="BZ571" i="2"/>
  <c r="BW571" i="2"/>
  <c r="BU571" i="2"/>
  <c r="BV571" i="2"/>
  <c r="BQ571" i="2"/>
  <c r="BT571" i="2"/>
  <c r="BS571" i="2"/>
  <c r="BR571" i="2"/>
  <c r="BO571" i="2"/>
  <c r="BP571" i="2"/>
  <c r="BN571" i="2"/>
  <c r="BM571" i="2"/>
  <c r="BC571" i="2"/>
  <c r="BD571" i="2"/>
  <c r="BF571" i="2"/>
  <c r="BA571" i="2"/>
  <c r="AZ571" i="2"/>
  <c r="AY571" i="2"/>
  <c r="BB571" i="2"/>
  <c r="AW571" i="2"/>
  <c r="AX571" i="2"/>
  <c r="AV571" i="2"/>
  <c r="AU571" i="2"/>
  <c r="AM571" i="2"/>
  <c r="AN571" i="2"/>
  <c r="AQ571" i="2"/>
  <c r="AK571" i="2"/>
  <c r="AJ571" i="2"/>
  <c r="AI571" i="2"/>
  <c r="AL571" i="2"/>
  <c r="AG571" i="2"/>
  <c r="AH571" i="2"/>
  <c r="AF571" i="2"/>
  <c r="AE571" i="2"/>
  <c r="X571" i="2"/>
  <c r="W571" i="2"/>
  <c r="V571" i="2"/>
  <c r="Y571" i="2"/>
  <c r="T571" i="2"/>
  <c r="U571" i="2"/>
  <c r="S571" i="2"/>
  <c r="N571" i="2"/>
  <c r="A571" i="2"/>
  <c r="DA570" i="2"/>
  <c r="CX570" i="2"/>
  <c r="CW570" i="2"/>
  <c r="CV570" i="2"/>
  <c r="CY570" i="2"/>
  <c r="CT570" i="2"/>
  <c r="CU570" i="2"/>
  <c r="CS570" i="2"/>
  <c r="CR570" i="2"/>
  <c r="CL570" i="2"/>
  <c r="CM570" i="2"/>
  <c r="CJ570" i="2"/>
  <c r="CI570" i="2"/>
  <c r="CH570" i="2"/>
  <c r="CK570" i="2"/>
  <c r="CF570" i="2"/>
  <c r="CG570" i="2"/>
  <c r="CE570" i="2"/>
  <c r="CD570" i="2"/>
  <c r="BY570" i="2"/>
  <c r="BZ570" i="2"/>
  <c r="BW570" i="2"/>
  <c r="BU570" i="2"/>
  <c r="BV570" i="2"/>
  <c r="BS570" i="2"/>
  <c r="BR570" i="2"/>
  <c r="BQ570" i="2"/>
  <c r="BT570" i="2"/>
  <c r="BO570" i="2"/>
  <c r="BP570" i="2"/>
  <c r="BN570" i="2"/>
  <c r="BM570" i="2"/>
  <c r="BC570" i="2"/>
  <c r="BD570" i="2"/>
  <c r="BF570" i="2"/>
  <c r="BA570" i="2"/>
  <c r="AZ570" i="2"/>
  <c r="AY570" i="2"/>
  <c r="BB570" i="2"/>
  <c r="AW570" i="2"/>
  <c r="AX570" i="2"/>
  <c r="AV570" i="2"/>
  <c r="AU570" i="2"/>
  <c r="AM570" i="2"/>
  <c r="AN570" i="2"/>
  <c r="AQ570" i="2"/>
  <c r="AK570" i="2"/>
  <c r="AJ570" i="2"/>
  <c r="AI570" i="2"/>
  <c r="AL570" i="2"/>
  <c r="AG570" i="2"/>
  <c r="AH570" i="2"/>
  <c r="AF570" i="2"/>
  <c r="AE570" i="2"/>
  <c r="X570" i="2"/>
  <c r="W570" i="2"/>
  <c r="V570" i="2"/>
  <c r="Y570" i="2"/>
  <c r="T570" i="2"/>
  <c r="U570" i="2"/>
  <c r="S570" i="2"/>
  <c r="N570" i="2"/>
  <c r="A570" i="2"/>
  <c r="DA569" i="2"/>
  <c r="CX569" i="2"/>
  <c r="CW569" i="2"/>
  <c r="CV569" i="2"/>
  <c r="CY569" i="2"/>
  <c r="CT569" i="2"/>
  <c r="CU569" i="2"/>
  <c r="CS569" i="2"/>
  <c r="CR569" i="2"/>
  <c r="CL569" i="2"/>
  <c r="CM569" i="2"/>
  <c r="CJ569" i="2"/>
  <c r="CI569" i="2"/>
  <c r="CH569" i="2"/>
  <c r="CK569" i="2"/>
  <c r="CF569" i="2"/>
  <c r="CG569" i="2"/>
  <c r="CE569" i="2"/>
  <c r="CD569" i="2"/>
  <c r="BY569" i="2"/>
  <c r="BZ569" i="2"/>
  <c r="BW569" i="2"/>
  <c r="BU569" i="2"/>
  <c r="BV569" i="2"/>
  <c r="BS569" i="2"/>
  <c r="BR569" i="2"/>
  <c r="BQ569" i="2"/>
  <c r="BT569" i="2"/>
  <c r="BO569" i="2"/>
  <c r="BP569" i="2"/>
  <c r="BN569" i="2"/>
  <c r="BM569" i="2"/>
  <c r="BC569" i="2"/>
  <c r="BD569" i="2"/>
  <c r="BF569" i="2"/>
  <c r="AY569" i="2"/>
  <c r="BB569" i="2"/>
  <c r="BA569" i="2"/>
  <c r="AZ569" i="2"/>
  <c r="AW569" i="2"/>
  <c r="AX569" i="2"/>
  <c r="AV569" i="2"/>
  <c r="AU569" i="2"/>
  <c r="AM569" i="2"/>
  <c r="AN569" i="2"/>
  <c r="AQ569" i="2"/>
  <c r="AK569" i="2"/>
  <c r="AJ569" i="2"/>
  <c r="AI569" i="2"/>
  <c r="AL569" i="2"/>
  <c r="AG569" i="2"/>
  <c r="AH569" i="2"/>
  <c r="AF569" i="2"/>
  <c r="AE569" i="2"/>
  <c r="X569" i="2"/>
  <c r="W569" i="2"/>
  <c r="V569" i="2"/>
  <c r="Y569" i="2"/>
  <c r="T569" i="2"/>
  <c r="U569" i="2"/>
  <c r="S569" i="2"/>
  <c r="N569" i="2"/>
  <c r="A569" i="2"/>
  <c r="DA568" i="2"/>
  <c r="CX568" i="2"/>
  <c r="CW568" i="2"/>
  <c r="CV568" i="2"/>
  <c r="CY568" i="2"/>
  <c r="CT568" i="2"/>
  <c r="CU568" i="2"/>
  <c r="CS568" i="2"/>
  <c r="CR568" i="2"/>
  <c r="CL568" i="2"/>
  <c r="CM568" i="2"/>
  <c r="CJ568" i="2"/>
  <c r="CI568" i="2"/>
  <c r="CH568" i="2"/>
  <c r="CK568" i="2"/>
  <c r="CF568" i="2"/>
  <c r="CG568" i="2"/>
  <c r="CE568" i="2"/>
  <c r="CD568" i="2"/>
  <c r="BY568" i="2"/>
  <c r="BZ568" i="2"/>
  <c r="BW568" i="2"/>
  <c r="BU568" i="2"/>
  <c r="BV568" i="2"/>
  <c r="BS568" i="2"/>
  <c r="BR568" i="2"/>
  <c r="BQ568" i="2"/>
  <c r="BT568" i="2"/>
  <c r="BO568" i="2"/>
  <c r="BP568" i="2"/>
  <c r="BN568" i="2"/>
  <c r="BM568" i="2"/>
  <c r="BC568" i="2"/>
  <c r="BD568" i="2"/>
  <c r="BF568" i="2"/>
  <c r="BA568" i="2"/>
  <c r="AZ568" i="2"/>
  <c r="AY568" i="2"/>
  <c r="BB568" i="2"/>
  <c r="AW568" i="2"/>
  <c r="AX568" i="2"/>
  <c r="AV568" i="2"/>
  <c r="AU568" i="2"/>
  <c r="AM568" i="2"/>
  <c r="AN568" i="2"/>
  <c r="AQ568" i="2"/>
  <c r="AK568" i="2"/>
  <c r="AJ568" i="2"/>
  <c r="AI568" i="2"/>
  <c r="AL568" i="2"/>
  <c r="AG568" i="2"/>
  <c r="AH568" i="2"/>
  <c r="AF568" i="2"/>
  <c r="AE568" i="2"/>
  <c r="V568" i="2"/>
  <c r="Y568" i="2"/>
  <c r="X568" i="2"/>
  <c r="W568" i="2"/>
  <c r="T568" i="2"/>
  <c r="U568" i="2"/>
  <c r="S568" i="2"/>
  <c r="N568" i="2"/>
  <c r="A568" i="2"/>
  <c r="DA567" i="2"/>
  <c r="CX567" i="2"/>
  <c r="CW567" i="2"/>
  <c r="CV567" i="2"/>
  <c r="CY567" i="2"/>
  <c r="CT567" i="2"/>
  <c r="CU567" i="2"/>
  <c r="CS567" i="2"/>
  <c r="CR567" i="2"/>
  <c r="CL567" i="2"/>
  <c r="CM567" i="2"/>
  <c r="CJ567" i="2"/>
  <c r="CI567" i="2"/>
  <c r="CH567" i="2"/>
  <c r="CK567" i="2"/>
  <c r="CF567" i="2"/>
  <c r="CG567" i="2"/>
  <c r="CE567" i="2"/>
  <c r="CD567" i="2"/>
  <c r="BY567" i="2"/>
  <c r="BZ567" i="2"/>
  <c r="BW567" i="2"/>
  <c r="BU567" i="2"/>
  <c r="BV567" i="2"/>
  <c r="BS567" i="2"/>
  <c r="BR567" i="2"/>
  <c r="BQ567" i="2"/>
  <c r="BT567" i="2"/>
  <c r="BO567" i="2"/>
  <c r="BP567" i="2"/>
  <c r="BN567" i="2"/>
  <c r="BM567" i="2"/>
  <c r="BC567" i="2"/>
  <c r="BD567" i="2"/>
  <c r="BF567" i="2"/>
  <c r="AY567" i="2"/>
  <c r="BB567" i="2"/>
  <c r="BA567" i="2"/>
  <c r="AZ567" i="2"/>
  <c r="AW567" i="2"/>
  <c r="AX567" i="2"/>
  <c r="AV567" i="2"/>
  <c r="AU567" i="2"/>
  <c r="AM567" i="2"/>
  <c r="AN567" i="2"/>
  <c r="AQ567" i="2"/>
  <c r="AK567" i="2"/>
  <c r="AJ567" i="2"/>
  <c r="AI567" i="2"/>
  <c r="AL567" i="2"/>
  <c r="AG567" i="2"/>
  <c r="AH567" i="2"/>
  <c r="AF567" i="2"/>
  <c r="AE567" i="2"/>
  <c r="X567" i="2"/>
  <c r="W567" i="2"/>
  <c r="V567" i="2"/>
  <c r="Y567" i="2"/>
  <c r="T567" i="2"/>
  <c r="U567" i="2"/>
  <c r="S567" i="2"/>
  <c r="N567" i="2"/>
  <c r="A567" i="2"/>
  <c r="DA566" i="2"/>
  <c r="CX566" i="2"/>
  <c r="CW566" i="2"/>
  <c r="CV566" i="2"/>
  <c r="CY566" i="2"/>
  <c r="CT566" i="2"/>
  <c r="CU566" i="2"/>
  <c r="CS566" i="2"/>
  <c r="CR566" i="2"/>
  <c r="CL566" i="2"/>
  <c r="CM566" i="2"/>
  <c r="CJ566" i="2"/>
  <c r="CI566" i="2"/>
  <c r="CH566" i="2"/>
  <c r="CK566" i="2"/>
  <c r="CF566" i="2"/>
  <c r="CG566" i="2"/>
  <c r="CE566" i="2"/>
  <c r="CD566" i="2"/>
  <c r="BY566" i="2"/>
  <c r="BZ566" i="2"/>
  <c r="BW566" i="2"/>
  <c r="BU566" i="2"/>
  <c r="BV566" i="2"/>
  <c r="BS566" i="2"/>
  <c r="BR566" i="2"/>
  <c r="BQ566" i="2"/>
  <c r="BT566" i="2"/>
  <c r="BO566" i="2"/>
  <c r="BP566" i="2"/>
  <c r="BN566" i="2"/>
  <c r="BM566" i="2"/>
  <c r="BC566" i="2"/>
  <c r="BD566" i="2"/>
  <c r="BF566" i="2"/>
  <c r="BA566" i="2"/>
  <c r="AZ566" i="2"/>
  <c r="AY566" i="2"/>
  <c r="BB566" i="2"/>
  <c r="AW566" i="2"/>
  <c r="AX566" i="2"/>
  <c r="AV566" i="2"/>
  <c r="AU566" i="2"/>
  <c r="AM566" i="2"/>
  <c r="AN566" i="2"/>
  <c r="AQ566" i="2"/>
  <c r="AK566" i="2"/>
  <c r="AJ566" i="2"/>
  <c r="AI566" i="2"/>
  <c r="AL566" i="2"/>
  <c r="AG566" i="2"/>
  <c r="AH566" i="2"/>
  <c r="AF566" i="2"/>
  <c r="AE566" i="2"/>
  <c r="V566" i="2"/>
  <c r="Y566" i="2"/>
  <c r="X566" i="2"/>
  <c r="W566" i="2"/>
  <c r="T566" i="2"/>
  <c r="U566" i="2"/>
  <c r="S566" i="2"/>
  <c r="N566" i="2"/>
  <c r="A566" i="2"/>
  <c r="DA565" i="2"/>
  <c r="CX565" i="2"/>
  <c r="CW565" i="2"/>
  <c r="CV565" i="2"/>
  <c r="CY565" i="2"/>
  <c r="CT565" i="2"/>
  <c r="CU565" i="2"/>
  <c r="CS565" i="2"/>
  <c r="CR565" i="2"/>
  <c r="CL565" i="2"/>
  <c r="CM565" i="2"/>
  <c r="CJ565" i="2"/>
  <c r="CI565" i="2"/>
  <c r="CH565" i="2"/>
  <c r="CK565" i="2"/>
  <c r="CF565" i="2"/>
  <c r="CG565" i="2"/>
  <c r="CE565" i="2"/>
  <c r="CD565" i="2"/>
  <c r="BY565" i="2"/>
  <c r="BZ565" i="2"/>
  <c r="BW565" i="2"/>
  <c r="BU565" i="2"/>
  <c r="BV565" i="2"/>
  <c r="BS565" i="2"/>
  <c r="BR565" i="2"/>
  <c r="BQ565" i="2"/>
  <c r="BT565" i="2"/>
  <c r="BO565" i="2"/>
  <c r="BP565" i="2"/>
  <c r="BN565" i="2"/>
  <c r="BM565" i="2"/>
  <c r="BC565" i="2"/>
  <c r="BD565" i="2"/>
  <c r="BF565" i="2"/>
  <c r="BA565" i="2"/>
  <c r="AZ565" i="2"/>
  <c r="AY565" i="2"/>
  <c r="BB565" i="2"/>
  <c r="AW565" i="2"/>
  <c r="AX565" i="2"/>
  <c r="AV565" i="2"/>
  <c r="AU565" i="2"/>
  <c r="AM565" i="2"/>
  <c r="AN565" i="2"/>
  <c r="AQ565" i="2"/>
  <c r="AK565" i="2"/>
  <c r="AJ565" i="2"/>
  <c r="AI565" i="2"/>
  <c r="AL565" i="2"/>
  <c r="AG565" i="2"/>
  <c r="AH565" i="2"/>
  <c r="AF565" i="2"/>
  <c r="AE565" i="2"/>
  <c r="V565" i="2"/>
  <c r="Y565" i="2"/>
  <c r="X565" i="2"/>
  <c r="W565" i="2"/>
  <c r="T565" i="2"/>
  <c r="U565" i="2"/>
  <c r="S565" i="2"/>
  <c r="N565" i="2"/>
  <c r="A565" i="2"/>
  <c r="DA564" i="2"/>
  <c r="CX564" i="2"/>
  <c r="CW564" i="2"/>
  <c r="CV564" i="2"/>
  <c r="CY564" i="2"/>
  <c r="CT564" i="2"/>
  <c r="CU564" i="2"/>
  <c r="CS564" i="2"/>
  <c r="CR564" i="2"/>
  <c r="CL564" i="2"/>
  <c r="CM564" i="2"/>
  <c r="CH564" i="2"/>
  <c r="CK564" i="2"/>
  <c r="CJ564" i="2"/>
  <c r="CI564" i="2"/>
  <c r="CF564" i="2"/>
  <c r="CG564" i="2"/>
  <c r="CE564" i="2"/>
  <c r="CD564" i="2"/>
  <c r="BY564" i="2"/>
  <c r="BZ564" i="2"/>
  <c r="BW564" i="2"/>
  <c r="BU564" i="2"/>
  <c r="BV564" i="2"/>
  <c r="BS564" i="2"/>
  <c r="BR564" i="2"/>
  <c r="BQ564" i="2"/>
  <c r="BT564" i="2"/>
  <c r="BO564" i="2"/>
  <c r="BP564" i="2"/>
  <c r="BN564" i="2"/>
  <c r="BM564" i="2"/>
  <c r="BC564" i="2"/>
  <c r="BD564" i="2"/>
  <c r="BF564" i="2"/>
  <c r="BA564" i="2"/>
  <c r="AZ564" i="2"/>
  <c r="AY564" i="2"/>
  <c r="BB564" i="2"/>
  <c r="AW564" i="2"/>
  <c r="AX564" i="2"/>
  <c r="AV564" i="2"/>
  <c r="AU564" i="2"/>
  <c r="AM564" i="2"/>
  <c r="AN564" i="2"/>
  <c r="AQ564" i="2"/>
  <c r="AK564" i="2"/>
  <c r="AJ564" i="2"/>
  <c r="AI564" i="2"/>
  <c r="AL564" i="2"/>
  <c r="AG564" i="2"/>
  <c r="AH564" i="2"/>
  <c r="AF564" i="2"/>
  <c r="AE564" i="2"/>
  <c r="X564" i="2"/>
  <c r="W564" i="2"/>
  <c r="V564" i="2"/>
  <c r="Y564" i="2"/>
  <c r="T564" i="2"/>
  <c r="U564" i="2"/>
  <c r="S564" i="2"/>
  <c r="N564" i="2"/>
  <c r="A564" i="2"/>
  <c r="DA563" i="2"/>
  <c r="CX563" i="2"/>
  <c r="CW563" i="2"/>
  <c r="CV563" i="2"/>
  <c r="CY563" i="2"/>
  <c r="CT563" i="2"/>
  <c r="CU563" i="2"/>
  <c r="CS563" i="2"/>
  <c r="CR563" i="2"/>
  <c r="CL563" i="2"/>
  <c r="CM563" i="2"/>
  <c r="CJ563" i="2"/>
  <c r="CI563" i="2"/>
  <c r="CH563" i="2"/>
  <c r="CK563" i="2"/>
  <c r="CF563" i="2"/>
  <c r="CG563" i="2"/>
  <c r="CE563" i="2"/>
  <c r="CD563" i="2"/>
  <c r="BY563" i="2"/>
  <c r="BZ563" i="2"/>
  <c r="BW563" i="2"/>
  <c r="BU563" i="2"/>
  <c r="BV563" i="2"/>
  <c r="BQ563" i="2"/>
  <c r="BT563" i="2"/>
  <c r="BS563" i="2"/>
  <c r="BR563" i="2"/>
  <c r="BO563" i="2"/>
  <c r="BP563" i="2"/>
  <c r="BN563" i="2"/>
  <c r="BM563" i="2"/>
  <c r="BC563" i="2"/>
  <c r="BD563" i="2"/>
  <c r="BF563" i="2"/>
  <c r="AY563" i="2"/>
  <c r="BB563" i="2"/>
  <c r="BA563" i="2"/>
  <c r="AZ563" i="2"/>
  <c r="AW563" i="2"/>
  <c r="AX563" i="2"/>
  <c r="AV563" i="2"/>
  <c r="AU563" i="2"/>
  <c r="AM563" i="2"/>
  <c r="AN563" i="2"/>
  <c r="AQ563" i="2"/>
  <c r="AK563" i="2"/>
  <c r="AJ563" i="2"/>
  <c r="AI563" i="2"/>
  <c r="AL563" i="2"/>
  <c r="AG563" i="2"/>
  <c r="AH563" i="2"/>
  <c r="AF563" i="2"/>
  <c r="AE563" i="2"/>
  <c r="V563" i="2"/>
  <c r="Y563" i="2"/>
  <c r="X563" i="2"/>
  <c r="W563" i="2"/>
  <c r="T563" i="2"/>
  <c r="U563" i="2"/>
  <c r="S563" i="2"/>
  <c r="N563" i="2"/>
  <c r="A563" i="2"/>
  <c r="DA562" i="2"/>
  <c r="CX562" i="2"/>
  <c r="CW562" i="2"/>
  <c r="CV562" i="2"/>
  <c r="CY562" i="2"/>
  <c r="CT562" i="2"/>
  <c r="CU562" i="2"/>
  <c r="CS562" i="2"/>
  <c r="CR562" i="2"/>
  <c r="CL562" i="2"/>
  <c r="CM562" i="2"/>
  <c r="CJ562" i="2"/>
  <c r="CI562" i="2"/>
  <c r="CH562" i="2"/>
  <c r="CK562" i="2"/>
  <c r="CF562" i="2"/>
  <c r="CG562" i="2"/>
  <c r="CE562" i="2"/>
  <c r="CD562" i="2"/>
  <c r="BY562" i="2"/>
  <c r="BZ562" i="2"/>
  <c r="BW562" i="2"/>
  <c r="BU562" i="2"/>
  <c r="BV562" i="2"/>
  <c r="BS562" i="2"/>
  <c r="BR562" i="2"/>
  <c r="BQ562" i="2"/>
  <c r="BT562" i="2"/>
  <c r="BO562" i="2"/>
  <c r="BP562" i="2"/>
  <c r="BN562" i="2"/>
  <c r="BM562" i="2"/>
  <c r="BC562" i="2"/>
  <c r="BD562" i="2"/>
  <c r="BF562" i="2"/>
  <c r="BA562" i="2"/>
  <c r="AZ562" i="2"/>
  <c r="AY562" i="2"/>
  <c r="BB562" i="2"/>
  <c r="AW562" i="2"/>
  <c r="AX562" i="2"/>
  <c r="AV562" i="2"/>
  <c r="AU562" i="2"/>
  <c r="AM562" i="2"/>
  <c r="AN562" i="2"/>
  <c r="AQ562" i="2"/>
  <c r="AK562" i="2"/>
  <c r="AJ562" i="2"/>
  <c r="AI562" i="2"/>
  <c r="AL562" i="2"/>
  <c r="AG562" i="2"/>
  <c r="AH562" i="2"/>
  <c r="AF562" i="2"/>
  <c r="AE562" i="2"/>
  <c r="V562" i="2"/>
  <c r="Y562" i="2"/>
  <c r="X562" i="2"/>
  <c r="W562" i="2"/>
  <c r="T562" i="2"/>
  <c r="U562" i="2"/>
  <c r="S562" i="2"/>
  <c r="N562" i="2"/>
  <c r="A562" i="2"/>
  <c r="DA561" i="2"/>
  <c r="CX561" i="2"/>
  <c r="CW561" i="2"/>
  <c r="CV561" i="2"/>
  <c r="CY561" i="2"/>
  <c r="CT561" i="2"/>
  <c r="CU561" i="2"/>
  <c r="CS561" i="2"/>
  <c r="CR561" i="2"/>
  <c r="CL561" i="2"/>
  <c r="CM561" i="2"/>
  <c r="CJ561" i="2"/>
  <c r="CI561" i="2"/>
  <c r="CH561" i="2"/>
  <c r="CK561" i="2"/>
  <c r="CF561" i="2"/>
  <c r="CG561" i="2"/>
  <c r="CE561" i="2"/>
  <c r="CD561" i="2"/>
  <c r="BY561" i="2"/>
  <c r="BZ561" i="2"/>
  <c r="BW561" i="2"/>
  <c r="BU561" i="2"/>
  <c r="BV561" i="2"/>
  <c r="BQ561" i="2"/>
  <c r="BT561" i="2"/>
  <c r="BS561" i="2"/>
  <c r="BR561" i="2"/>
  <c r="BO561" i="2"/>
  <c r="BP561" i="2"/>
  <c r="BN561" i="2"/>
  <c r="BM561" i="2"/>
  <c r="BC561" i="2"/>
  <c r="BD561" i="2"/>
  <c r="BF561" i="2"/>
  <c r="BA561" i="2"/>
  <c r="AZ561" i="2"/>
  <c r="AY561" i="2"/>
  <c r="BB561" i="2"/>
  <c r="AW561" i="2"/>
  <c r="AX561" i="2"/>
  <c r="AV561" i="2"/>
  <c r="AU561" i="2"/>
  <c r="AM561" i="2"/>
  <c r="AN561" i="2"/>
  <c r="AQ561" i="2"/>
  <c r="AK561" i="2"/>
  <c r="AJ561" i="2"/>
  <c r="AI561" i="2"/>
  <c r="AL561" i="2"/>
  <c r="AG561" i="2"/>
  <c r="AH561" i="2"/>
  <c r="AF561" i="2"/>
  <c r="AE561" i="2"/>
  <c r="X561" i="2"/>
  <c r="W561" i="2"/>
  <c r="V561" i="2"/>
  <c r="Y561" i="2"/>
  <c r="T561" i="2"/>
  <c r="U561" i="2"/>
  <c r="S561" i="2"/>
  <c r="N561" i="2"/>
  <c r="A561" i="2"/>
  <c r="DA560" i="2"/>
  <c r="CX560" i="2"/>
  <c r="CW560" i="2"/>
  <c r="CV560" i="2"/>
  <c r="CY560" i="2"/>
  <c r="CT560" i="2"/>
  <c r="CU560" i="2"/>
  <c r="CS560" i="2"/>
  <c r="CR560" i="2"/>
  <c r="CL560" i="2"/>
  <c r="CM560" i="2"/>
  <c r="CJ560" i="2"/>
  <c r="CI560" i="2"/>
  <c r="CH560" i="2"/>
  <c r="CK560" i="2"/>
  <c r="CF560" i="2"/>
  <c r="CG560" i="2"/>
  <c r="CE560" i="2"/>
  <c r="CD560" i="2"/>
  <c r="BY560" i="2"/>
  <c r="BZ560" i="2"/>
  <c r="BW560" i="2"/>
  <c r="BU560" i="2"/>
  <c r="BV560" i="2"/>
  <c r="BS560" i="2"/>
  <c r="BR560" i="2"/>
  <c r="BQ560" i="2"/>
  <c r="BT560" i="2"/>
  <c r="BO560" i="2"/>
  <c r="BP560" i="2"/>
  <c r="BN560" i="2"/>
  <c r="BM560" i="2"/>
  <c r="BC560" i="2"/>
  <c r="BD560" i="2"/>
  <c r="BF560" i="2"/>
  <c r="BA560" i="2"/>
  <c r="AZ560" i="2"/>
  <c r="AY560" i="2"/>
  <c r="BB560" i="2"/>
  <c r="AW560" i="2"/>
  <c r="AX560" i="2"/>
  <c r="AV560" i="2"/>
  <c r="AU560" i="2"/>
  <c r="AM560" i="2"/>
  <c r="AN560" i="2"/>
  <c r="AQ560" i="2"/>
  <c r="AK560" i="2"/>
  <c r="AJ560" i="2"/>
  <c r="AI560" i="2"/>
  <c r="AL560" i="2"/>
  <c r="AG560" i="2"/>
  <c r="AH560" i="2"/>
  <c r="AF560" i="2"/>
  <c r="AE560" i="2"/>
  <c r="X560" i="2"/>
  <c r="W560" i="2"/>
  <c r="V560" i="2"/>
  <c r="Y560" i="2"/>
  <c r="T560" i="2"/>
  <c r="U560" i="2"/>
  <c r="S560" i="2"/>
  <c r="N560" i="2"/>
  <c r="A560" i="2"/>
  <c r="DA559" i="2"/>
  <c r="CX559" i="2"/>
  <c r="CW559" i="2"/>
  <c r="CV559" i="2"/>
  <c r="CY559" i="2"/>
  <c r="CT559" i="2"/>
  <c r="CU559" i="2"/>
  <c r="CS559" i="2"/>
  <c r="CR559" i="2"/>
  <c r="CL559" i="2"/>
  <c r="CM559" i="2"/>
  <c r="CJ559" i="2"/>
  <c r="CI559" i="2"/>
  <c r="CH559" i="2"/>
  <c r="CK559" i="2"/>
  <c r="CF559" i="2"/>
  <c r="CG559" i="2"/>
  <c r="CE559" i="2"/>
  <c r="CD559" i="2"/>
  <c r="BY559" i="2"/>
  <c r="BZ559" i="2"/>
  <c r="BW559" i="2"/>
  <c r="BU559" i="2"/>
  <c r="BV559" i="2"/>
  <c r="BS559" i="2"/>
  <c r="BR559" i="2"/>
  <c r="BQ559" i="2"/>
  <c r="BT559" i="2"/>
  <c r="BO559" i="2"/>
  <c r="BP559" i="2"/>
  <c r="BN559" i="2"/>
  <c r="BM559" i="2"/>
  <c r="BC559" i="2"/>
  <c r="BD559" i="2"/>
  <c r="BF559" i="2"/>
  <c r="AY559" i="2"/>
  <c r="BB559" i="2"/>
  <c r="BA559" i="2"/>
  <c r="AZ559" i="2"/>
  <c r="AW559" i="2"/>
  <c r="AX559" i="2"/>
  <c r="AV559" i="2"/>
  <c r="AU559" i="2"/>
  <c r="AM559" i="2"/>
  <c r="AN559" i="2"/>
  <c r="AQ559" i="2"/>
  <c r="AK559" i="2"/>
  <c r="AJ559" i="2"/>
  <c r="AI559" i="2"/>
  <c r="AL559" i="2"/>
  <c r="AG559" i="2"/>
  <c r="AH559" i="2"/>
  <c r="AF559" i="2"/>
  <c r="AE559" i="2"/>
  <c r="V559" i="2"/>
  <c r="Y559" i="2"/>
  <c r="X559" i="2"/>
  <c r="W559" i="2"/>
  <c r="T559" i="2"/>
  <c r="U559" i="2"/>
  <c r="S559" i="2"/>
  <c r="N559" i="2"/>
  <c r="A559" i="2"/>
  <c r="DA558" i="2"/>
  <c r="CX558" i="2"/>
  <c r="CW558" i="2"/>
  <c r="CV558" i="2"/>
  <c r="CY558" i="2"/>
  <c r="CT558" i="2"/>
  <c r="CU558" i="2"/>
  <c r="CS558" i="2"/>
  <c r="CR558" i="2"/>
  <c r="CL558" i="2"/>
  <c r="CM558" i="2"/>
  <c r="CH558" i="2"/>
  <c r="CK558" i="2"/>
  <c r="CJ558" i="2"/>
  <c r="CI558" i="2"/>
  <c r="CF558" i="2"/>
  <c r="CG558" i="2"/>
  <c r="CE558" i="2"/>
  <c r="CD558" i="2"/>
  <c r="BY558" i="2"/>
  <c r="BZ558" i="2"/>
  <c r="BW558" i="2"/>
  <c r="BU558" i="2"/>
  <c r="BV558" i="2"/>
  <c r="BS558" i="2"/>
  <c r="BR558" i="2"/>
  <c r="BQ558" i="2"/>
  <c r="BT558" i="2"/>
  <c r="BO558" i="2"/>
  <c r="BP558" i="2"/>
  <c r="BN558" i="2"/>
  <c r="BM558" i="2"/>
  <c r="BC558" i="2"/>
  <c r="BD558" i="2"/>
  <c r="BF558" i="2"/>
  <c r="BA558" i="2"/>
  <c r="AZ558" i="2"/>
  <c r="AY558" i="2"/>
  <c r="BB558" i="2"/>
  <c r="AW558" i="2"/>
  <c r="AX558" i="2"/>
  <c r="AV558" i="2"/>
  <c r="AU558" i="2"/>
  <c r="AM558" i="2"/>
  <c r="AN558" i="2"/>
  <c r="AQ558" i="2"/>
  <c r="AK558" i="2"/>
  <c r="AJ558" i="2"/>
  <c r="AI558" i="2"/>
  <c r="AL558" i="2"/>
  <c r="AG558" i="2"/>
  <c r="AH558" i="2"/>
  <c r="AF558" i="2"/>
  <c r="AE558" i="2"/>
  <c r="V558" i="2"/>
  <c r="Y558" i="2"/>
  <c r="X558" i="2"/>
  <c r="W558" i="2"/>
  <c r="T558" i="2"/>
  <c r="U558" i="2"/>
  <c r="S558" i="2"/>
  <c r="N558" i="2"/>
  <c r="A558" i="2"/>
  <c r="DA557" i="2"/>
  <c r="CX557" i="2"/>
  <c r="CW557" i="2"/>
  <c r="CV557" i="2"/>
  <c r="CY557" i="2"/>
  <c r="CT557" i="2"/>
  <c r="CU557" i="2"/>
  <c r="CS557" i="2"/>
  <c r="CR557" i="2"/>
  <c r="CL557" i="2"/>
  <c r="CM557" i="2"/>
  <c r="CJ557" i="2"/>
  <c r="CI557" i="2"/>
  <c r="CH557" i="2"/>
  <c r="CK557" i="2"/>
  <c r="CF557" i="2"/>
  <c r="CG557" i="2"/>
  <c r="CE557" i="2"/>
  <c r="CD557" i="2"/>
  <c r="BY557" i="2"/>
  <c r="BZ557" i="2"/>
  <c r="BW557" i="2"/>
  <c r="BU557" i="2"/>
  <c r="BV557" i="2"/>
  <c r="BS557" i="2"/>
  <c r="BR557" i="2"/>
  <c r="BQ557" i="2"/>
  <c r="BT557" i="2"/>
  <c r="BO557" i="2"/>
  <c r="BP557" i="2"/>
  <c r="BN557" i="2"/>
  <c r="BM557" i="2"/>
  <c r="BC557" i="2"/>
  <c r="BD557" i="2"/>
  <c r="BF557" i="2"/>
  <c r="AY557" i="2"/>
  <c r="BB557" i="2"/>
  <c r="BA557" i="2"/>
  <c r="AZ557" i="2"/>
  <c r="AW557" i="2"/>
  <c r="AX557" i="2"/>
  <c r="AV557" i="2"/>
  <c r="AU557" i="2"/>
  <c r="AM557" i="2"/>
  <c r="AN557" i="2"/>
  <c r="AQ557" i="2"/>
  <c r="AK557" i="2"/>
  <c r="AJ557" i="2"/>
  <c r="AI557" i="2"/>
  <c r="AL557" i="2"/>
  <c r="AG557" i="2"/>
  <c r="AH557" i="2"/>
  <c r="AF557" i="2"/>
  <c r="AE557" i="2"/>
  <c r="X557" i="2"/>
  <c r="W557" i="2"/>
  <c r="V557" i="2"/>
  <c r="Y557" i="2"/>
  <c r="T557" i="2"/>
  <c r="U557" i="2"/>
  <c r="S557" i="2"/>
  <c r="N557" i="2"/>
  <c r="A557" i="2"/>
  <c r="DA556" i="2"/>
  <c r="CX556" i="2"/>
  <c r="CW556" i="2"/>
  <c r="CV556" i="2"/>
  <c r="CY556" i="2"/>
  <c r="CT556" i="2"/>
  <c r="CU556" i="2"/>
  <c r="CS556" i="2"/>
  <c r="CR556" i="2"/>
  <c r="CL556" i="2"/>
  <c r="CM556" i="2"/>
  <c r="CJ556" i="2"/>
  <c r="CI556" i="2"/>
  <c r="CH556" i="2"/>
  <c r="CK556" i="2"/>
  <c r="CF556" i="2"/>
  <c r="CG556" i="2"/>
  <c r="CE556" i="2"/>
  <c r="CD556" i="2"/>
  <c r="BY556" i="2"/>
  <c r="BZ556" i="2"/>
  <c r="BW556" i="2"/>
  <c r="BU556" i="2"/>
  <c r="BV556" i="2"/>
  <c r="BS556" i="2"/>
  <c r="BR556" i="2"/>
  <c r="BQ556" i="2"/>
  <c r="BT556" i="2"/>
  <c r="BO556" i="2"/>
  <c r="BP556" i="2"/>
  <c r="BN556" i="2"/>
  <c r="BM556" i="2"/>
  <c r="BC556" i="2"/>
  <c r="BD556" i="2"/>
  <c r="BF556" i="2"/>
  <c r="AY556" i="2"/>
  <c r="BB556" i="2"/>
  <c r="BA556" i="2"/>
  <c r="AZ556" i="2"/>
  <c r="AW556" i="2"/>
  <c r="AX556" i="2"/>
  <c r="AV556" i="2"/>
  <c r="AU556" i="2"/>
  <c r="AM556" i="2"/>
  <c r="AN556" i="2"/>
  <c r="AQ556" i="2"/>
  <c r="AK556" i="2"/>
  <c r="AJ556" i="2"/>
  <c r="AI556" i="2"/>
  <c r="AL556" i="2"/>
  <c r="AG556" i="2"/>
  <c r="AH556" i="2"/>
  <c r="AF556" i="2"/>
  <c r="AE556" i="2"/>
  <c r="V556" i="2"/>
  <c r="Y556" i="2"/>
  <c r="X556" i="2"/>
  <c r="W556" i="2"/>
  <c r="T556" i="2"/>
  <c r="U556" i="2"/>
  <c r="S556" i="2"/>
  <c r="N556" i="2"/>
  <c r="A556" i="2"/>
  <c r="DA555" i="2"/>
  <c r="CX555" i="2"/>
  <c r="CW555" i="2"/>
  <c r="CV555" i="2"/>
  <c r="CY555" i="2"/>
  <c r="CT555" i="2"/>
  <c r="CU555" i="2"/>
  <c r="CS555" i="2"/>
  <c r="CR555" i="2"/>
  <c r="CL555" i="2"/>
  <c r="CM555" i="2"/>
  <c r="CJ555" i="2"/>
  <c r="CI555" i="2"/>
  <c r="CH555" i="2"/>
  <c r="CK555" i="2"/>
  <c r="CF555" i="2"/>
  <c r="CG555" i="2"/>
  <c r="CE555" i="2"/>
  <c r="CD555" i="2"/>
  <c r="BY555" i="2"/>
  <c r="BZ555" i="2"/>
  <c r="BW555" i="2"/>
  <c r="BU555" i="2"/>
  <c r="BV555" i="2"/>
  <c r="BS555" i="2"/>
  <c r="BR555" i="2"/>
  <c r="BQ555" i="2"/>
  <c r="BT555" i="2"/>
  <c r="BO555" i="2"/>
  <c r="BP555" i="2"/>
  <c r="BN555" i="2"/>
  <c r="BM555" i="2"/>
  <c r="BC555" i="2"/>
  <c r="BD555" i="2"/>
  <c r="BF555" i="2"/>
  <c r="BA555" i="2"/>
  <c r="AZ555" i="2"/>
  <c r="AY555" i="2"/>
  <c r="BB555" i="2"/>
  <c r="AW555" i="2"/>
  <c r="AX555" i="2"/>
  <c r="AV555" i="2"/>
  <c r="AU555" i="2"/>
  <c r="AM555" i="2"/>
  <c r="AN555" i="2"/>
  <c r="AQ555" i="2"/>
  <c r="AK555" i="2"/>
  <c r="AJ555" i="2"/>
  <c r="AI555" i="2"/>
  <c r="AL555" i="2"/>
  <c r="AG555" i="2"/>
  <c r="AH555" i="2"/>
  <c r="AF555" i="2"/>
  <c r="AE555" i="2"/>
  <c r="X555" i="2"/>
  <c r="W555" i="2"/>
  <c r="V555" i="2"/>
  <c r="Y555" i="2"/>
  <c r="T555" i="2"/>
  <c r="U555" i="2"/>
  <c r="S555" i="2"/>
  <c r="N555" i="2"/>
  <c r="A555" i="2"/>
  <c r="DA554" i="2"/>
  <c r="CX554" i="2"/>
  <c r="CW554" i="2"/>
  <c r="CV554" i="2"/>
  <c r="CY554" i="2"/>
  <c r="CT554" i="2"/>
  <c r="CU554" i="2"/>
  <c r="CS554" i="2"/>
  <c r="CR554" i="2"/>
  <c r="CL554" i="2"/>
  <c r="CM554" i="2"/>
  <c r="CJ554" i="2"/>
  <c r="CI554" i="2"/>
  <c r="CH554" i="2"/>
  <c r="CK554" i="2"/>
  <c r="CF554" i="2"/>
  <c r="CG554" i="2"/>
  <c r="CE554" i="2"/>
  <c r="CD554" i="2"/>
  <c r="BY554" i="2"/>
  <c r="BZ554" i="2"/>
  <c r="BW554" i="2"/>
  <c r="BU554" i="2"/>
  <c r="BV554" i="2"/>
  <c r="BQ554" i="2"/>
  <c r="BT554" i="2"/>
  <c r="BS554" i="2"/>
  <c r="BR554" i="2"/>
  <c r="BO554" i="2"/>
  <c r="BP554" i="2"/>
  <c r="BN554" i="2"/>
  <c r="BM554" i="2"/>
  <c r="BC554" i="2"/>
  <c r="BD554" i="2"/>
  <c r="BF554" i="2"/>
  <c r="BA554" i="2"/>
  <c r="AZ554" i="2"/>
  <c r="AY554" i="2"/>
  <c r="BB554" i="2"/>
  <c r="AW554" i="2"/>
  <c r="AX554" i="2"/>
  <c r="AV554" i="2"/>
  <c r="AU554" i="2"/>
  <c r="AM554" i="2"/>
  <c r="AN554" i="2"/>
  <c r="AQ554" i="2"/>
  <c r="AI554" i="2"/>
  <c r="AL554" i="2"/>
  <c r="AK554" i="2"/>
  <c r="AJ554" i="2"/>
  <c r="AG554" i="2"/>
  <c r="AH554" i="2"/>
  <c r="AF554" i="2"/>
  <c r="AE554" i="2"/>
  <c r="V554" i="2"/>
  <c r="Y554" i="2"/>
  <c r="X554" i="2"/>
  <c r="W554" i="2"/>
  <c r="T554" i="2"/>
  <c r="U554" i="2"/>
  <c r="S554" i="2"/>
  <c r="N554" i="2"/>
  <c r="A554" i="2"/>
  <c r="DA553" i="2"/>
  <c r="CX553" i="2"/>
  <c r="CW553" i="2"/>
  <c r="CV553" i="2"/>
  <c r="CY553" i="2"/>
  <c r="CT553" i="2"/>
  <c r="CU553" i="2"/>
  <c r="CS553" i="2"/>
  <c r="CR553" i="2"/>
  <c r="CL553" i="2"/>
  <c r="CM553" i="2"/>
  <c r="CJ553" i="2"/>
  <c r="CI553" i="2"/>
  <c r="CH553" i="2"/>
  <c r="CK553" i="2"/>
  <c r="CF553" i="2"/>
  <c r="CG553" i="2"/>
  <c r="CE553" i="2"/>
  <c r="CD553" i="2"/>
  <c r="BY553" i="2"/>
  <c r="BZ553" i="2"/>
  <c r="BW553" i="2"/>
  <c r="BU553" i="2"/>
  <c r="BV553" i="2"/>
  <c r="BS553" i="2"/>
  <c r="BR553" i="2"/>
  <c r="BQ553" i="2"/>
  <c r="BT553" i="2"/>
  <c r="BO553" i="2"/>
  <c r="BP553" i="2"/>
  <c r="BN553" i="2"/>
  <c r="BM553" i="2"/>
  <c r="BC553" i="2"/>
  <c r="BD553" i="2"/>
  <c r="BF553" i="2"/>
  <c r="BA553" i="2"/>
  <c r="AZ553" i="2"/>
  <c r="AY553" i="2"/>
  <c r="BB553" i="2"/>
  <c r="AW553" i="2"/>
  <c r="AX553" i="2"/>
  <c r="AV553" i="2"/>
  <c r="AU553" i="2"/>
  <c r="AM553" i="2"/>
  <c r="AN553" i="2"/>
  <c r="AQ553" i="2"/>
  <c r="AK553" i="2"/>
  <c r="AJ553" i="2"/>
  <c r="AI553" i="2"/>
  <c r="AL553" i="2"/>
  <c r="AG553" i="2"/>
  <c r="AH553" i="2"/>
  <c r="AF553" i="2"/>
  <c r="AE553" i="2"/>
  <c r="X553" i="2"/>
  <c r="W553" i="2"/>
  <c r="V553" i="2"/>
  <c r="Y553" i="2"/>
  <c r="T553" i="2"/>
  <c r="U553" i="2"/>
  <c r="S553" i="2"/>
  <c r="N553" i="2"/>
  <c r="A553" i="2"/>
  <c r="DA552" i="2"/>
  <c r="CX552" i="2"/>
  <c r="CW552" i="2"/>
  <c r="CV552" i="2"/>
  <c r="CY552" i="2"/>
  <c r="CT552" i="2"/>
  <c r="CU552" i="2"/>
  <c r="CS552" i="2"/>
  <c r="CR552" i="2"/>
  <c r="CL552" i="2"/>
  <c r="CM552" i="2"/>
  <c r="CJ552" i="2"/>
  <c r="CI552" i="2"/>
  <c r="CH552" i="2"/>
  <c r="CK552" i="2"/>
  <c r="CF552" i="2"/>
  <c r="CG552" i="2"/>
  <c r="CE552" i="2"/>
  <c r="CD552" i="2"/>
  <c r="BY552" i="2"/>
  <c r="BZ552" i="2"/>
  <c r="BW552" i="2"/>
  <c r="BU552" i="2"/>
  <c r="BV552" i="2"/>
  <c r="BS552" i="2"/>
  <c r="BR552" i="2"/>
  <c r="BQ552" i="2"/>
  <c r="BT552" i="2"/>
  <c r="BO552" i="2"/>
  <c r="BP552" i="2"/>
  <c r="BN552" i="2"/>
  <c r="BM552" i="2"/>
  <c r="BC552" i="2"/>
  <c r="BD552" i="2"/>
  <c r="BF552" i="2"/>
  <c r="BA552" i="2"/>
  <c r="AZ552" i="2"/>
  <c r="AY552" i="2"/>
  <c r="BB552" i="2"/>
  <c r="AW552" i="2"/>
  <c r="AX552" i="2"/>
  <c r="AV552" i="2"/>
  <c r="AU552" i="2"/>
  <c r="AM552" i="2"/>
  <c r="AN552" i="2"/>
  <c r="AQ552" i="2"/>
  <c r="AK552" i="2"/>
  <c r="AJ552" i="2"/>
  <c r="AI552" i="2"/>
  <c r="AL552" i="2"/>
  <c r="AG552" i="2"/>
  <c r="AH552" i="2"/>
  <c r="AF552" i="2"/>
  <c r="AE552" i="2"/>
  <c r="V552" i="2"/>
  <c r="Y552" i="2"/>
  <c r="X552" i="2"/>
  <c r="W552" i="2"/>
  <c r="T552" i="2"/>
  <c r="U552" i="2"/>
  <c r="S552" i="2"/>
  <c r="N552" i="2"/>
  <c r="A552" i="2"/>
  <c r="DA551" i="2"/>
  <c r="CX551" i="2"/>
  <c r="CW551" i="2"/>
  <c r="CV551" i="2"/>
  <c r="CY551" i="2"/>
  <c r="CT551" i="2"/>
  <c r="CU551" i="2"/>
  <c r="CS551" i="2"/>
  <c r="CR551" i="2"/>
  <c r="CL551" i="2"/>
  <c r="CM551" i="2"/>
  <c r="CJ551" i="2"/>
  <c r="CI551" i="2"/>
  <c r="CH551" i="2"/>
  <c r="CK551" i="2"/>
  <c r="CF551" i="2"/>
  <c r="CG551" i="2"/>
  <c r="CE551" i="2"/>
  <c r="CD551" i="2"/>
  <c r="BY551" i="2"/>
  <c r="BZ551" i="2"/>
  <c r="BW551" i="2"/>
  <c r="BU551" i="2"/>
  <c r="BV551" i="2"/>
  <c r="BS551" i="2"/>
  <c r="BR551" i="2"/>
  <c r="BQ551" i="2"/>
  <c r="BT551" i="2"/>
  <c r="BO551" i="2"/>
  <c r="BP551" i="2"/>
  <c r="BN551" i="2"/>
  <c r="BM551" i="2"/>
  <c r="BC551" i="2"/>
  <c r="BD551" i="2"/>
  <c r="BF551" i="2"/>
  <c r="BA551" i="2"/>
  <c r="AZ551" i="2"/>
  <c r="AY551" i="2"/>
  <c r="BB551" i="2"/>
  <c r="AW551" i="2"/>
  <c r="AX551" i="2"/>
  <c r="AV551" i="2"/>
  <c r="AU551" i="2"/>
  <c r="AM551" i="2"/>
  <c r="AN551" i="2"/>
  <c r="AQ551" i="2"/>
  <c r="AK551" i="2"/>
  <c r="AJ551" i="2"/>
  <c r="AI551" i="2"/>
  <c r="AL551" i="2"/>
  <c r="AG551" i="2"/>
  <c r="AH551" i="2"/>
  <c r="AF551" i="2"/>
  <c r="AE551" i="2"/>
  <c r="X551" i="2"/>
  <c r="W551" i="2"/>
  <c r="V551" i="2"/>
  <c r="Y551" i="2"/>
  <c r="T551" i="2"/>
  <c r="U551" i="2"/>
  <c r="S551" i="2"/>
  <c r="N551" i="2"/>
  <c r="A551" i="2"/>
  <c r="DA550" i="2"/>
  <c r="CX550" i="2"/>
  <c r="CW550" i="2"/>
  <c r="CV550" i="2"/>
  <c r="CY550" i="2"/>
  <c r="CT550" i="2"/>
  <c r="CU550" i="2"/>
  <c r="CS550" i="2"/>
  <c r="CR550" i="2"/>
  <c r="CL550" i="2"/>
  <c r="CM550" i="2"/>
  <c r="CJ550" i="2"/>
  <c r="CI550" i="2"/>
  <c r="CH550" i="2"/>
  <c r="CK550" i="2"/>
  <c r="CF550" i="2"/>
  <c r="CG550" i="2"/>
  <c r="CE550" i="2"/>
  <c r="CD550" i="2"/>
  <c r="BY550" i="2"/>
  <c r="BZ550" i="2"/>
  <c r="BW550" i="2"/>
  <c r="BU550" i="2"/>
  <c r="BV550" i="2"/>
  <c r="BQ550" i="2"/>
  <c r="BT550" i="2"/>
  <c r="BS550" i="2"/>
  <c r="BR550" i="2"/>
  <c r="BO550" i="2"/>
  <c r="BP550" i="2"/>
  <c r="BN550" i="2"/>
  <c r="BM550" i="2"/>
  <c r="BC550" i="2"/>
  <c r="BD550" i="2"/>
  <c r="BF550" i="2"/>
  <c r="BA550" i="2"/>
  <c r="AZ550" i="2"/>
  <c r="AY550" i="2"/>
  <c r="BB550" i="2"/>
  <c r="AW550" i="2"/>
  <c r="AX550" i="2"/>
  <c r="AV550" i="2"/>
  <c r="AU550" i="2"/>
  <c r="AM550" i="2"/>
  <c r="AN550" i="2"/>
  <c r="AQ550" i="2"/>
  <c r="AK550" i="2"/>
  <c r="AJ550" i="2"/>
  <c r="AI550" i="2"/>
  <c r="AL550" i="2"/>
  <c r="AG550" i="2"/>
  <c r="AH550" i="2"/>
  <c r="AF550" i="2"/>
  <c r="AE550" i="2"/>
  <c r="V550" i="2"/>
  <c r="Y550" i="2"/>
  <c r="X550" i="2"/>
  <c r="W550" i="2"/>
  <c r="T550" i="2"/>
  <c r="U550" i="2"/>
  <c r="S550" i="2"/>
  <c r="N550" i="2"/>
  <c r="A550" i="2"/>
  <c r="DA549" i="2"/>
  <c r="CX549" i="2"/>
  <c r="CW549" i="2"/>
  <c r="CV549" i="2"/>
  <c r="CY549" i="2"/>
  <c r="CT549" i="2"/>
  <c r="CU549" i="2"/>
  <c r="CS549" i="2"/>
  <c r="CR549" i="2"/>
  <c r="CL549" i="2"/>
  <c r="CM549" i="2"/>
  <c r="CJ549" i="2"/>
  <c r="CI549" i="2"/>
  <c r="CH549" i="2"/>
  <c r="CK549" i="2"/>
  <c r="CF549" i="2"/>
  <c r="CG549" i="2"/>
  <c r="CE549" i="2"/>
  <c r="CD549" i="2"/>
  <c r="BY549" i="2"/>
  <c r="BZ549" i="2"/>
  <c r="BW549" i="2"/>
  <c r="BU549" i="2"/>
  <c r="BV549" i="2"/>
  <c r="BS549" i="2"/>
  <c r="BR549" i="2"/>
  <c r="BQ549" i="2"/>
  <c r="BT549" i="2"/>
  <c r="BO549" i="2"/>
  <c r="BP549" i="2"/>
  <c r="BN549" i="2"/>
  <c r="BM549" i="2"/>
  <c r="BC549" i="2"/>
  <c r="BD549" i="2"/>
  <c r="BF549" i="2"/>
  <c r="AY549" i="2"/>
  <c r="BB549" i="2"/>
  <c r="BA549" i="2"/>
  <c r="AZ549" i="2"/>
  <c r="AW549" i="2"/>
  <c r="AX549" i="2"/>
  <c r="AV549" i="2"/>
  <c r="AU549" i="2"/>
  <c r="AM549" i="2"/>
  <c r="AN549" i="2"/>
  <c r="AQ549" i="2"/>
  <c r="AK549" i="2"/>
  <c r="AJ549" i="2"/>
  <c r="AI549" i="2"/>
  <c r="AL549" i="2"/>
  <c r="AG549" i="2"/>
  <c r="AH549" i="2"/>
  <c r="AF549" i="2"/>
  <c r="AE549" i="2"/>
  <c r="V549" i="2"/>
  <c r="Y549" i="2"/>
  <c r="X549" i="2"/>
  <c r="W549" i="2"/>
  <c r="T549" i="2"/>
  <c r="U549" i="2"/>
  <c r="S549" i="2"/>
  <c r="N549" i="2"/>
  <c r="A549" i="2"/>
  <c r="DA548" i="2"/>
  <c r="CX548" i="2"/>
  <c r="CW548" i="2"/>
  <c r="CV548" i="2"/>
  <c r="CY548" i="2"/>
  <c r="CT548" i="2"/>
  <c r="CU548" i="2"/>
  <c r="CS548" i="2"/>
  <c r="CR548" i="2"/>
  <c r="CL548" i="2"/>
  <c r="CM548" i="2"/>
  <c r="CJ548" i="2"/>
  <c r="CI548" i="2"/>
  <c r="CH548" i="2"/>
  <c r="CK548" i="2"/>
  <c r="CF548" i="2"/>
  <c r="CG548" i="2"/>
  <c r="CE548" i="2"/>
  <c r="CD548" i="2"/>
  <c r="BY548" i="2"/>
  <c r="BZ548" i="2"/>
  <c r="BW548" i="2"/>
  <c r="BU548" i="2"/>
  <c r="BV548" i="2"/>
  <c r="BS548" i="2"/>
  <c r="BR548" i="2"/>
  <c r="BQ548" i="2"/>
  <c r="BT548" i="2"/>
  <c r="BO548" i="2"/>
  <c r="BP548" i="2"/>
  <c r="BN548" i="2"/>
  <c r="BM548" i="2"/>
  <c r="BC548" i="2"/>
  <c r="BD548" i="2"/>
  <c r="BF548" i="2"/>
  <c r="AY548" i="2"/>
  <c r="BB548" i="2"/>
  <c r="BA548" i="2"/>
  <c r="AZ548" i="2"/>
  <c r="AW548" i="2"/>
  <c r="AX548" i="2"/>
  <c r="AV548" i="2"/>
  <c r="AU548" i="2"/>
  <c r="AM548" i="2"/>
  <c r="AN548" i="2"/>
  <c r="AQ548" i="2"/>
  <c r="AK548" i="2"/>
  <c r="AJ548" i="2"/>
  <c r="AI548" i="2"/>
  <c r="AL548" i="2"/>
  <c r="AG548" i="2"/>
  <c r="AH548" i="2"/>
  <c r="AF548" i="2"/>
  <c r="AE548" i="2"/>
  <c r="X548" i="2"/>
  <c r="W548" i="2"/>
  <c r="V548" i="2"/>
  <c r="Y548" i="2"/>
  <c r="T548" i="2"/>
  <c r="U548" i="2"/>
  <c r="S548" i="2"/>
  <c r="N548" i="2"/>
  <c r="A548" i="2"/>
  <c r="DA547" i="2"/>
  <c r="CX547" i="2"/>
  <c r="CW547" i="2"/>
  <c r="CV547" i="2"/>
  <c r="CY547" i="2"/>
  <c r="CT547" i="2"/>
  <c r="CU547" i="2"/>
  <c r="CS547" i="2"/>
  <c r="CR547" i="2"/>
  <c r="CL547" i="2"/>
  <c r="CM547" i="2"/>
  <c r="CJ547" i="2"/>
  <c r="CI547" i="2"/>
  <c r="CH547" i="2"/>
  <c r="CK547" i="2"/>
  <c r="CF547" i="2"/>
  <c r="CG547" i="2"/>
  <c r="CE547" i="2"/>
  <c r="CD547" i="2"/>
  <c r="BY547" i="2"/>
  <c r="BZ547" i="2"/>
  <c r="BW547" i="2"/>
  <c r="BU547" i="2"/>
  <c r="BV547" i="2"/>
  <c r="BQ547" i="2"/>
  <c r="BT547" i="2"/>
  <c r="BS547" i="2"/>
  <c r="BR547" i="2"/>
  <c r="BO547" i="2"/>
  <c r="BP547" i="2"/>
  <c r="BN547" i="2"/>
  <c r="BM547" i="2"/>
  <c r="BC547" i="2"/>
  <c r="BD547" i="2"/>
  <c r="BF547" i="2"/>
  <c r="BA547" i="2"/>
  <c r="AZ547" i="2"/>
  <c r="AY547" i="2"/>
  <c r="BB547" i="2"/>
  <c r="AW547" i="2"/>
  <c r="AX547" i="2"/>
  <c r="AV547" i="2"/>
  <c r="AU547" i="2"/>
  <c r="AM547" i="2"/>
  <c r="AN547" i="2"/>
  <c r="AQ547" i="2"/>
  <c r="AK547" i="2"/>
  <c r="AJ547" i="2"/>
  <c r="AI547" i="2"/>
  <c r="AL547" i="2"/>
  <c r="AG547" i="2"/>
  <c r="AH547" i="2"/>
  <c r="AF547" i="2"/>
  <c r="AE547" i="2"/>
  <c r="X547" i="2"/>
  <c r="W547" i="2"/>
  <c r="V547" i="2"/>
  <c r="Y547" i="2"/>
  <c r="T547" i="2"/>
  <c r="U547" i="2"/>
  <c r="S547" i="2"/>
  <c r="N547" i="2"/>
  <c r="A547" i="2"/>
  <c r="DA546" i="2"/>
  <c r="CX546" i="2"/>
  <c r="CW546" i="2"/>
  <c r="CV546" i="2"/>
  <c r="CY546" i="2"/>
  <c r="CT546" i="2"/>
  <c r="CU546" i="2"/>
  <c r="CS546" i="2"/>
  <c r="CR546" i="2"/>
  <c r="CL546" i="2"/>
  <c r="CM546" i="2"/>
  <c r="CJ546" i="2"/>
  <c r="CI546" i="2"/>
  <c r="CH546" i="2"/>
  <c r="CK546" i="2"/>
  <c r="CF546" i="2"/>
  <c r="CG546" i="2"/>
  <c r="CE546" i="2"/>
  <c r="CD546" i="2"/>
  <c r="BY546" i="2"/>
  <c r="BZ546" i="2"/>
  <c r="BW546" i="2"/>
  <c r="BU546" i="2"/>
  <c r="BV546" i="2"/>
  <c r="BQ546" i="2"/>
  <c r="BT546" i="2"/>
  <c r="BS546" i="2"/>
  <c r="BR546" i="2"/>
  <c r="BO546" i="2"/>
  <c r="BP546" i="2"/>
  <c r="BN546" i="2"/>
  <c r="BM546" i="2"/>
  <c r="BC546" i="2"/>
  <c r="BD546" i="2"/>
  <c r="BF546" i="2"/>
  <c r="BA546" i="2"/>
  <c r="AZ546" i="2"/>
  <c r="AY546" i="2"/>
  <c r="BB546" i="2"/>
  <c r="AW546" i="2"/>
  <c r="AX546" i="2"/>
  <c r="AV546" i="2"/>
  <c r="AU546" i="2"/>
  <c r="AM546" i="2"/>
  <c r="AN546" i="2"/>
  <c r="AQ546" i="2"/>
  <c r="AK546" i="2"/>
  <c r="AJ546" i="2"/>
  <c r="AI546" i="2"/>
  <c r="AL546" i="2"/>
  <c r="AG546" i="2"/>
  <c r="AH546" i="2"/>
  <c r="AF546" i="2"/>
  <c r="AE546" i="2"/>
  <c r="X546" i="2"/>
  <c r="W546" i="2"/>
  <c r="V546" i="2"/>
  <c r="Y546" i="2"/>
  <c r="T546" i="2"/>
  <c r="U546" i="2"/>
  <c r="S546" i="2"/>
  <c r="N546" i="2"/>
  <c r="A546" i="2"/>
  <c r="DA545" i="2"/>
  <c r="CX545" i="2"/>
  <c r="CW545" i="2"/>
  <c r="CV545" i="2"/>
  <c r="CY545" i="2"/>
  <c r="CT545" i="2"/>
  <c r="CU545" i="2"/>
  <c r="CS545" i="2"/>
  <c r="CR545" i="2"/>
  <c r="CL545" i="2"/>
  <c r="CM545" i="2"/>
  <c r="CJ545" i="2"/>
  <c r="CI545" i="2"/>
  <c r="CH545" i="2"/>
  <c r="CK545" i="2"/>
  <c r="CF545" i="2"/>
  <c r="CG545" i="2"/>
  <c r="CE545" i="2"/>
  <c r="CD545" i="2"/>
  <c r="BY545" i="2"/>
  <c r="BZ545" i="2"/>
  <c r="BW545" i="2"/>
  <c r="BU545" i="2"/>
  <c r="BV545" i="2"/>
  <c r="BS545" i="2"/>
  <c r="BR545" i="2"/>
  <c r="BQ545" i="2"/>
  <c r="BT545" i="2"/>
  <c r="BO545" i="2"/>
  <c r="BP545" i="2"/>
  <c r="BN545" i="2"/>
  <c r="BM545" i="2"/>
  <c r="BC545" i="2"/>
  <c r="BD545" i="2"/>
  <c r="BF545" i="2"/>
  <c r="AY545" i="2"/>
  <c r="BB545" i="2"/>
  <c r="BA545" i="2"/>
  <c r="AZ545" i="2"/>
  <c r="AW545" i="2"/>
  <c r="AX545" i="2"/>
  <c r="AV545" i="2"/>
  <c r="AU545" i="2"/>
  <c r="AM545" i="2"/>
  <c r="AN545" i="2"/>
  <c r="AQ545" i="2"/>
  <c r="AK545" i="2"/>
  <c r="AJ545" i="2"/>
  <c r="AI545" i="2"/>
  <c r="AL545" i="2"/>
  <c r="AG545" i="2"/>
  <c r="AH545" i="2"/>
  <c r="AF545" i="2"/>
  <c r="AE545" i="2"/>
  <c r="X545" i="2"/>
  <c r="W545" i="2"/>
  <c r="V545" i="2"/>
  <c r="Y545" i="2"/>
  <c r="T545" i="2"/>
  <c r="U545" i="2"/>
  <c r="S545" i="2"/>
  <c r="N545" i="2"/>
  <c r="A545" i="2"/>
  <c r="DA544" i="2"/>
  <c r="CX544" i="2"/>
  <c r="CW544" i="2"/>
  <c r="CV544" i="2"/>
  <c r="CY544" i="2"/>
  <c r="CT544" i="2"/>
  <c r="CU544" i="2"/>
  <c r="CS544" i="2"/>
  <c r="CR544" i="2"/>
  <c r="CL544" i="2"/>
  <c r="CM544" i="2"/>
  <c r="CJ544" i="2"/>
  <c r="CI544" i="2"/>
  <c r="CH544" i="2"/>
  <c r="CK544" i="2"/>
  <c r="CF544" i="2"/>
  <c r="CG544" i="2"/>
  <c r="CE544" i="2"/>
  <c r="CD544" i="2"/>
  <c r="BY544" i="2"/>
  <c r="BZ544" i="2"/>
  <c r="BW544" i="2"/>
  <c r="BU544" i="2"/>
  <c r="BV544" i="2"/>
  <c r="BS544" i="2"/>
  <c r="BR544" i="2"/>
  <c r="BQ544" i="2"/>
  <c r="BT544" i="2"/>
  <c r="BO544" i="2"/>
  <c r="BP544" i="2"/>
  <c r="BN544" i="2"/>
  <c r="BM544" i="2"/>
  <c r="BC544" i="2"/>
  <c r="BD544" i="2"/>
  <c r="BF544" i="2"/>
  <c r="AY544" i="2"/>
  <c r="BB544" i="2"/>
  <c r="BA544" i="2"/>
  <c r="AZ544" i="2"/>
  <c r="AW544" i="2"/>
  <c r="AX544" i="2"/>
  <c r="AV544" i="2"/>
  <c r="AU544" i="2"/>
  <c r="AM544" i="2"/>
  <c r="AN544" i="2"/>
  <c r="AQ544" i="2"/>
  <c r="AK544" i="2"/>
  <c r="AJ544" i="2"/>
  <c r="AI544" i="2"/>
  <c r="AL544" i="2"/>
  <c r="AG544" i="2"/>
  <c r="AH544" i="2"/>
  <c r="AF544" i="2"/>
  <c r="AE544" i="2"/>
  <c r="X544" i="2"/>
  <c r="W544" i="2"/>
  <c r="V544" i="2"/>
  <c r="Y544" i="2"/>
  <c r="T544" i="2"/>
  <c r="U544" i="2"/>
  <c r="S544" i="2"/>
  <c r="N544" i="2"/>
  <c r="A544" i="2"/>
  <c r="DA543" i="2"/>
  <c r="CX543" i="2"/>
  <c r="CW543" i="2"/>
  <c r="CV543" i="2"/>
  <c r="CY543" i="2"/>
  <c r="CT543" i="2"/>
  <c r="CU543" i="2"/>
  <c r="CS543" i="2"/>
  <c r="CR543" i="2"/>
  <c r="CL543" i="2"/>
  <c r="CM543" i="2"/>
  <c r="CJ543" i="2"/>
  <c r="CI543" i="2"/>
  <c r="CH543" i="2"/>
  <c r="CK543" i="2"/>
  <c r="CF543" i="2"/>
  <c r="CG543" i="2"/>
  <c r="CE543" i="2"/>
  <c r="CD543" i="2"/>
  <c r="BY543" i="2"/>
  <c r="BZ543" i="2"/>
  <c r="BW543" i="2"/>
  <c r="BU543" i="2"/>
  <c r="BV543" i="2"/>
  <c r="BQ543" i="2"/>
  <c r="BT543" i="2"/>
  <c r="BS543" i="2"/>
  <c r="BR543" i="2"/>
  <c r="BO543" i="2"/>
  <c r="BP543" i="2"/>
  <c r="BN543" i="2"/>
  <c r="BM543" i="2"/>
  <c r="BC543" i="2"/>
  <c r="BD543" i="2"/>
  <c r="BF543" i="2"/>
  <c r="AY543" i="2"/>
  <c r="BB543" i="2"/>
  <c r="BA543" i="2"/>
  <c r="AZ543" i="2"/>
  <c r="AW543" i="2"/>
  <c r="AX543" i="2"/>
  <c r="AV543" i="2"/>
  <c r="AU543" i="2"/>
  <c r="AM543" i="2"/>
  <c r="AN543" i="2"/>
  <c r="AQ543" i="2"/>
  <c r="AK543" i="2"/>
  <c r="AJ543" i="2"/>
  <c r="AI543" i="2"/>
  <c r="AL543" i="2"/>
  <c r="AG543" i="2"/>
  <c r="AH543" i="2"/>
  <c r="AF543" i="2"/>
  <c r="AE543" i="2"/>
  <c r="X543" i="2"/>
  <c r="W543" i="2"/>
  <c r="V543" i="2"/>
  <c r="Y543" i="2"/>
  <c r="T543" i="2"/>
  <c r="U543" i="2"/>
  <c r="S543" i="2"/>
  <c r="N543" i="2"/>
  <c r="A543" i="2"/>
  <c r="DA542" i="2"/>
  <c r="CX542" i="2"/>
  <c r="CW542" i="2"/>
  <c r="CV542" i="2"/>
  <c r="CY542" i="2"/>
  <c r="CT542" i="2"/>
  <c r="CU542" i="2"/>
  <c r="CS542" i="2"/>
  <c r="CR542" i="2"/>
  <c r="CL542" i="2"/>
  <c r="CM542" i="2"/>
  <c r="CJ542" i="2"/>
  <c r="CI542" i="2"/>
  <c r="CH542" i="2"/>
  <c r="CK542" i="2"/>
  <c r="CF542" i="2"/>
  <c r="CG542" i="2"/>
  <c r="CE542" i="2"/>
  <c r="CD542" i="2"/>
  <c r="BY542" i="2"/>
  <c r="BZ542" i="2"/>
  <c r="BW542" i="2"/>
  <c r="BU542" i="2"/>
  <c r="BV542" i="2"/>
  <c r="BS542" i="2"/>
  <c r="BR542" i="2"/>
  <c r="BQ542" i="2"/>
  <c r="BT542" i="2"/>
  <c r="BO542" i="2"/>
  <c r="BP542" i="2"/>
  <c r="BN542" i="2"/>
  <c r="BM542" i="2"/>
  <c r="BC542" i="2"/>
  <c r="BD542" i="2"/>
  <c r="BF542" i="2"/>
  <c r="AY542" i="2"/>
  <c r="BB542" i="2"/>
  <c r="BA542" i="2"/>
  <c r="AZ542" i="2"/>
  <c r="AW542" i="2"/>
  <c r="AX542" i="2"/>
  <c r="AV542" i="2"/>
  <c r="AU542" i="2"/>
  <c r="AM542" i="2"/>
  <c r="AN542" i="2"/>
  <c r="AQ542" i="2"/>
  <c r="AK542" i="2"/>
  <c r="AJ542" i="2"/>
  <c r="AI542" i="2"/>
  <c r="AL542" i="2"/>
  <c r="AG542" i="2"/>
  <c r="AH542" i="2"/>
  <c r="AF542" i="2"/>
  <c r="AE542" i="2"/>
  <c r="X542" i="2"/>
  <c r="W542" i="2"/>
  <c r="V542" i="2"/>
  <c r="Y542" i="2"/>
  <c r="T542" i="2"/>
  <c r="U542" i="2"/>
  <c r="S542" i="2"/>
  <c r="N542" i="2"/>
  <c r="A542" i="2"/>
  <c r="DA541" i="2"/>
  <c r="CX541" i="2"/>
  <c r="CW541" i="2"/>
  <c r="CV541" i="2"/>
  <c r="CY541" i="2"/>
  <c r="CT541" i="2"/>
  <c r="CU541" i="2"/>
  <c r="CS541" i="2"/>
  <c r="CR541" i="2"/>
  <c r="CL541" i="2"/>
  <c r="CM541" i="2"/>
  <c r="CJ541" i="2"/>
  <c r="CI541" i="2"/>
  <c r="CH541" i="2"/>
  <c r="CK541" i="2"/>
  <c r="CF541" i="2"/>
  <c r="CG541" i="2"/>
  <c r="CE541" i="2"/>
  <c r="CD541" i="2"/>
  <c r="BY541" i="2"/>
  <c r="BZ541" i="2"/>
  <c r="BW541" i="2"/>
  <c r="BU541" i="2"/>
  <c r="BV541" i="2"/>
  <c r="BQ541" i="2"/>
  <c r="BT541" i="2"/>
  <c r="BS541" i="2"/>
  <c r="BR541" i="2"/>
  <c r="BO541" i="2"/>
  <c r="BP541" i="2"/>
  <c r="BN541" i="2"/>
  <c r="BM541" i="2"/>
  <c r="BC541" i="2"/>
  <c r="BD541" i="2"/>
  <c r="BF541" i="2"/>
  <c r="AY541" i="2"/>
  <c r="BB541" i="2"/>
  <c r="BA541" i="2"/>
  <c r="AZ541" i="2"/>
  <c r="AW541" i="2"/>
  <c r="AX541" i="2"/>
  <c r="AV541" i="2"/>
  <c r="AU541" i="2"/>
  <c r="AM541" i="2"/>
  <c r="AN541" i="2"/>
  <c r="AQ541" i="2"/>
  <c r="AK541" i="2"/>
  <c r="AJ541" i="2"/>
  <c r="AI541" i="2"/>
  <c r="AL541" i="2"/>
  <c r="AG541" i="2"/>
  <c r="AH541" i="2"/>
  <c r="AF541" i="2"/>
  <c r="AE541" i="2"/>
  <c r="X541" i="2"/>
  <c r="W541" i="2"/>
  <c r="V541" i="2"/>
  <c r="Y541" i="2"/>
  <c r="T541" i="2"/>
  <c r="U541" i="2"/>
  <c r="S541" i="2"/>
  <c r="N541" i="2"/>
  <c r="A541" i="2"/>
  <c r="DA540" i="2"/>
  <c r="CX540" i="2"/>
  <c r="CW540" i="2"/>
  <c r="CV540" i="2"/>
  <c r="CY540" i="2"/>
  <c r="CT540" i="2"/>
  <c r="CU540" i="2"/>
  <c r="CS540" i="2"/>
  <c r="CR540" i="2"/>
  <c r="CL540" i="2"/>
  <c r="CM540" i="2"/>
  <c r="CJ540" i="2"/>
  <c r="CI540" i="2"/>
  <c r="CH540" i="2"/>
  <c r="CK540" i="2"/>
  <c r="CF540" i="2"/>
  <c r="CG540" i="2"/>
  <c r="CE540" i="2"/>
  <c r="CD540" i="2"/>
  <c r="BY540" i="2"/>
  <c r="BZ540" i="2"/>
  <c r="BW540" i="2"/>
  <c r="BU540" i="2"/>
  <c r="BV540" i="2"/>
  <c r="BS540" i="2"/>
  <c r="BR540" i="2"/>
  <c r="BQ540" i="2"/>
  <c r="BT540" i="2"/>
  <c r="BO540" i="2"/>
  <c r="BP540" i="2"/>
  <c r="BN540" i="2"/>
  <c r="BM540" i="2"/>
  <c r="BC540" i="2"/>
  <c r="BD540" i="2"/>
  <c r="BF540" i="2"/>
  <c r="AY540" i="2"/>
  <c r="BB540" i="2"/>
  <c r="BA540" i="2"/>
  <c r="AZ540" i="2"/>
  <c r="AW540" i="2"/>
  <c r="AX540" i="2"/>
  <c r="AV540" i="2"/>
  <c r="AU540" i="2"/>
  <c r="AM540" i="2"/>
  <c r="AN540" i="2"/>
  <c r="AQ540" i="2"/>
  <c r="AK540" i="2"/>
  <c r="AJ540" i="2"/>
  <c r="AI540" i="2"/>
  <c r="AL540" i="2"/>
  <c r="AG540" i="2"/>
  <c r="AH540" i="2"/>
  <c r="AF540" i="2"/>
  <c r="AE540" i="2"/>
  <c r="V540" i="2"/>
  <c r="Y540" i="2"/>
  <c r="X540" i="2"/>
  <c r="W540" i="2"/>
  <c r="T540" i="2"/>
  <c r="U540" i="2"/>
  <c r="S540" i="2"/>
  <c r="N540" i="2"/>
  <c r="A540" i="2"/>
  <c r="DA539" i="2"/>
  <c r="CX539" i="2"/>
  <c r="CW539" i="2"/>
  <c r="CV539" i="2"/>
  <c r="CY539" i="2"/>
  <c r="CT539" i="2"/>
  <c r="CU539" i="2"/>
  <c r="CS539" i="2"/>
  <c r="CR539" i="2"/>
  <c r="CL539" i="2"/>
  <c r="CM539" i="2"/>
  <c r="CJ539" i="2"/>
  <c r="CI539" i="2"/>
  <c r="CH539" i="2"/>
  <c r="CK539" i="2"/>
  <c r="CF539" i="2"/>
  <c r="CG539" i="2"/>
  <c r="CE539" i="2"/>
  <c r="CD539" i="2"/>
  <c r="BY539" i="2"/>
  <c r="BZ539" i="2"/>
  <c r="BW539" i="2"/>
  <c r="BU539" i="2"/>
  <c r="BV539" i="2"/>
  <c r="BS539" i="2"/>
  <c r="BR539" i="2"/>
  <c r="BQ539" i="2"/>
  <c r="BT539" i="2"/>
  <c r="BO539" i="2"/>
  <c r="BP539" i="2"/>
  <c r="BN539" i="2"/>
  <c r="BM539" i="2"/>
  <c r="BC539" i="2"/>
  <c r="BD539" i="2"/>
  <c r="BF539" i="2"/>
  <c r="AY539" i="2"/>
  <c r="BB539" i="2"/>
  <c r="BA539" i="2"/>
  <c r="AZ539" i="2"/>
  <c r="AW539" i="2"/>
  <c r="AX539" i="2"/>
  <c r="AV539" i="2"/>
  <c r="AU539" i="2"/>
  <c r="AM539" i="2"/>
  <c r="AN539" i="2"/>
  <c r="AQ539" i="2"/>
  <c r="AK539" i="2"/>
  <c r="AJ539" i="2"/>
  <c r="AI539" i="2"/>
  <c r="AL539" i="2"/>
  <c r="AG539" i="2"/>
  <c r="AH539" i="2"/>
  <c r="AF539" i="2"/>
  <c r="AE539" i="2"/>
  <c r="X539" i="2"/>
  <c r="W539" i="2"/>
  <c r="V539" i="2"/>
  <c r="Y539" i="2"/>
  <c r="T539" i="2"/>
  <c r="U539" i="2"/>
  <c r="S539" i="2"/>
  <c r="N539" i="2"/>
  <c r="A539" i="2"/>
  <c r="DA538" i="2"/>
  <c r="CX538" i="2"/>
  <c r="CW538" i="2"/>
  <c r="CV538" i="2"/>
  <c r="CY538" i="2"/>
  <c r="CT538" i="2"/>
  <c r="CU538" i="2"/>
  <c r="CS538" i="2"/>
  <c r="CR538" i="2"/>
  <c r="CL538" i="2"/>
  <c r="CM538" i="2"/>
  <c r="CJ538" i="2"/>
  <c r="CI538" i="2"/>
  <c r="CH538" i="2"/>
  <c r="CK538" i="2"/>
  <c r="CF538" i="2"/>
  <c r="CG538" i="2"/>
  <c r="CE538" i="2"/>
  <c r="CD538" i="2"/>
  <c r="BY538" i="2"/>
  <c r="BZ538" i="2"/>
  <c r="BW538" i="2"/>
  <c r="BU538" i="2"/>
  <c r="BV538" i="2"/>
  <c r="BS538" i="2"/>
  <c r="BR538" i="2"/>
  <c r="BQ538" i="2"/>
  <c r="BT538" i="2"/>
  <c r="BO538" i="2"/>
  <c r="BP538" i="2"/>
  <c r="BN538" i="2"/>
  <c r="BM538" i="2"/>
  <c r="BC538" i="2"/>
  <c r="BD538" i="2"/>
  <c r="BF538" i="2"/>
  <c r="AY538" i="2"/>
  <c r="BB538" i="2"/>
  <c r="BA538" i="2"/>
  <c r="AZ538" i="2"/>
  <c r="AW538" i="2"/>
  <c r="AX538" i="2"/>
  <c r="AV538" i="2"/>
  <c r="AU538" i="2"/>
  <c r="AM538" i="2"/>
  <c r="AN538" i="2"/>
  <c r="AQ538" i="2"/>
  <c r="AK538" i="2"/>
  <c r="AJ538" i="2"/>
  <c r="AI538" i="2"/>
  <c r="AL538" i="2"/>
  <c r="AG538" i="2"/>
  <c r="AH538" i="2"/>
  <c r="AF538" i="2"/>
  <c r="AE538" i="2"/>
  <c r="X538" i="2"/>
  <c r="W538" i="2"/>
  <c r="V538" i="2"/>
  <c r="Y538" i="2"/>
  <c r="T538" i="2"/>
  <c r="U538" i="2"/>
  <c r="S538" i="2"/>
  <c r="N538" i="2"/>
  <c r="A538" i="2"/>
  <c r="DA537" i="2"/>
  <c r="CX537" i="2"/>
  <c r="CW537" i="2"/>
  <c r="CV537" i="2"/>
  <c r="CY537" i="2"/>
  <c r="CT537" i="2"/>
  <c r="CU537" i="2"/>
  <c r="CS537" i="2"/>
  <c r="CR537" i="2"/>
  <c r="CL537" i="2"/>
  <c r="CM537" i="2"/>
  <c r="CJ537" i="2"/>
  <c r="CI537" i="2"/>
  <c r="CH537" i="2"/>
  <c r="CK537" i="2"/>
  <c r="CF537" i="2"/>
  <c r="CG537" i="2"/>
  <c r="CE537" i="2"/>
  <c r="CD537" i="2"/>
  <c r="BY537" i="2"/>
  <c r="BZ537" i="2"/>
  <c r="BW537" i="2"/>
  <c r="BU537" i="2"/>
  <c r="BV537" i="2"/>
  <c r="BQ537" i="2"/>
  <c r="BT537" i="2"/>
  <c r="BS537" i="2"/>
  <c r="BR537" i="2"/>
  <c r="BO537" i="2"/>
  <c r="BP537" i="2"/>
  <c r="BN537" i="2"/>
  <c r="BM537" i="2"/>
  <c r="BC537" i="2"/>
  <c r="BD537" i="2"/>
  <c r="BF537" i="2"/>
  <c r="BA537" i="2"/>
  <c r="AZ537" i="2"/>
  <c r="AY537" i="2"/>
  <c r="BB537" i="2"/>
  <c r="AW537" i="2"/>
  <c r="AX537" i="2"/>
  <c r="AV537" i="2"/>
  <c r="AU537" i="2"/>
  <c r="AM537" i="2"/>
  <c r="AN537" i="2"/>
  <c r="AQ537" i="2"/>
  <c r="AK537" i="2"/>
  <c r="AJ537" i="2"/>
  <c r="AI537" i="2"/>
  <c r="AL537" i="2"/>
  <c r="AG537" i="2"/>
  <c r="AH537" i="2"/>
  <c r="AF537" i="2"/>
  <c r="AE537" i="2"/>
  <c r="X537" i="2"/>
  <c r="W537" i="2"/>
  <c r="V537" i="2"/>
  <c r="Y537" i="2"/>
  <c r="T537" i="2"/>
  <c r="U537" i="2"/>
  <c r="S537" i="2"/>
  <c r="N537" i="2"/>
  <c r="A537" i="2"/>
  <c r="DA536" i="2"/>
  <c r="CX536" i="2"/>
  <c r="CW536" i="2"/>
  <c r="CV536" i="2"/>
  <c r="CY536" i="2"/>
  <c r="CT536" i="2"/>
  <c r="CU536" i="2"/>
  <c r="CS536" i="2"/>
  <c r="CR536" i="2"/>
  <c r="CL536" i="2"/>
  <c r="CM536" i="2"/>
  <c r="CJ536" i="2"/>
  <c r="CI536" i="2"/>
  <c r="CH536" i="2"/>
  <c r="CK536" i="2"/>
  <c r="CF536" i="2"/>
  <c r="CG536" i="2"/>
  <c r="CE536" i="2"/>
  <c r="CD536" i="2"/>
  <c r="BY536" i="2"/>
  <c r="BZ536" i="2"/>
  <c r="BW536" i="2"/>
  <c r="BU536" i="2"/>
  <c r="BV536" i="2"/>
  <c r="BQ536" i="2"/>
  <c r="BT536" i="2"/>
  <c r="BS536" i="2"/>
  <c r="BR536" i="2"/>
  <c r="BO536" i="2"/>
  <c r="BP536" i="2"/>
  <c r="BN536" i="2"/>
  <c r="BM536" i="2"/>
  <c r="BC536" i="2"/>
  <c r="BD536" i="2"/>
  <c r="BF536" i="2"/>
  <c r="BA536" i="2"/>
  <c r="AZ536" i="2"/>
  <c r="AY536" i="2"/>
  <c r="BB536" i="2"/>
  <c r="AW536" i="2"/>
  <c r="AX536" i="2"/>
  <c r="AV536" i="2"/>
  <c r="AU536" i="2"/>
  <c r="AM536" i="2"/>
  <c r="AN536" i="2"/>
  <c r="AQ536" i="2"/>
  <c r="AK536" i="2"/>
  <c r="AJ536" i="2"/>
  <c r="AI536" i="2"/>
  <c r="AL536" i="2"/>
  <c r="AG536" i="2"/>
  <c r="AH536" i="2"/>
  <c r="AF536" i="2"/>
  <c r="AE536" i="2"/>
  <c r="V536" i="2"/>
  <c r="Y536" i="2"/>
  <c r="X536" i="2"/>
  <c r="W536" i="2"/>
  <c r="T536" i="2"/>
  <c r="U536" i="2"/>
  <c r="S536" i="2"/>
  <c r="N536" i="2"/>
  <c r="A536" i="2"/>
  <c r="DA535" i="2"/>
  <c r="CX535" i="2"/>
  <c r="CW535" i="2"/>
  <c r="CV535" i="2"/>
  <c r="CY535" i="2"/>
  <c r="CT535" i="2"/>
  <c r="CU535" i="2"/>
  <c r="CS535" i="2"/>
  <c r="CR535" i="2"/>
  <c r="CL535" i="2"/>
  <c r="CM535" i="2"/>
  <c r="CJ535" i="2"/>
  <c r="CI535" i="2"/>
  <c r="CH535" i="2"/>
  <c r="CK535" i="2"/>
  <c r="CF535" i="2"/>
  <c r="CG535" i="2"/>
  <c r="CE535" i="2"/>
  <c r="CD535" i="2"/>
  <c r="BY535" i="2"/>
  <c r="BZ535" i="2"/>
  <c r="BW535" i="2"/>
  <c r="BU535" i="2"/>
  <c r="BV535" i="2"/>
  <c r="BS535" i="2"/>
  <c r="BR535" i="2"/>
  <c r="BQ535" i="2"/>
  <c r="BT535" i="2"/>
  <c r="BO535" i="2"/>
  <c r="BP535" i="2"/>
  <c r="BN535" i="2"/>
  <c r="BM535" i="2"/>
  <c r="BC535" i="2"/>
  <c r="BD535" i="2"/>
  <c r="BF535" i="2"/>
  <c r="AY535" i="2"/>
  <c r="BB535" i="2"/>
  <c r="BA535" i="2"/>
  <c r="AZ535" i="2"/>
  <c r="AW535" i="2"/>
  <c r="AX535" i="2"/>
  <c r="AV535" i="2"/>
  <c r="AU535" i="2"/>
  <c r="AM535" i="2"/>
  <c r="AN535" i="2"/>
  <c r="AQ535" i="2"/>
  <c r="AK535" i="2"/>
  <c r="AJ535" i="2"/>
  <c r="AI535" i="2"/>
  <c r="AL535" i="2"/>
  <c r="AG535" i="2"/>
  <c r="AH535" i="2"/>
  <c r="AF535" i="2"/>
  <c r="AE535" i="2"/>
  <c r="X535" i="2"/>
  <c r="W535" i="2"/>
  <c r="V535" i="2"/>
  <c r="Y535" i="2"/>
  <c r="T535" i="2"/>
  <c r="U535" i="2"/>
  <c r="S535" i="2"/>
  <c r="N535" i="2"/>
  <c r="A535" i="2"/>
  <c r="DA534" i="2"/>
  <c r="CX534" i="2"/>
  <c r="CW534" i="2"/>
  <c r="CV534" i="2"/>
  <c r="CY534" i="2"/>
  <c r="CT534" i="2"/>
  <c r="CU534" i="2"/>
  <c r="CS534" i="2"/>
  <c r="CR534" i="2"/>
  <c r="CL534" i="2"/>
  <c r="CM534" i="2"/>
  <c r="CJ534" i="2"/>
  <c r="CI534" i="2"/>
  <c r="CH534" i="2"/>
  <c r="CK534" i="2"/>
  <c r="CF534" i="2"/>
  <c r="CG534" i="2"/>
  <c r="CE534" i="2"/>
  <c r="CD534" i="2"/>
  <c r="BY534" i="2"/>
  <c r="BZ534" i="2"/>
  <c r="BW534" i="2"/>
  <c r="BU534" i="2"/>
  <c r="BV534" i="2"/>
  <c r="BS534" i="2"/>
  <c r="BR534" i="2"/>
  <c r="BQ534" i="2"/>
  <c r="BT534" i="2"/>
  <c r="BO534" i="2"/>
  <c r="BP534" i="2"/>
  <c r="BN534" i="2"/>
  <c r="BM534" i="2"/>
  <c r="BC534" i="2"/>
  <c r="BD534" i="2"/>
  <c r="BF534" i="2"/>
  <c r="AY534" i="2"/>
  <c r="BB534" i="2"/>
  <c r="BA534" i="2"/>
  <c r="AZ534" i="2"/>
  <c r="AW534" i="2"/>
  <c r="AX534" i="2"/>
  <c r="AV534" i="2"/>
  <c r="AU534" i="2"/>
  <c r="AM534" i="2"/>
  <c r="AN534" i="2"/>
  <c r="AQ534" i="2"/>
  <c r="AK534" i="2"/>
  <c r="AJ534" i="2"/>
  <c r="AI534" i="2"/>
  <c r="AL534" i="2"/>
  <c r="AG534" i="2"/>
  <c r="AH534" i="2"/>
  <c r="AF534" i="2"/>
  <c r="AE534" i="2"/>
  <c r="X534" i="2"/>
  <c r="W534" i="2"/>
  <c r="V534" i="2"/>
  <c r="Y534" i="2"/>
  <c r="T534" i="2"/>
  <c r="U534" i="2"/>
  <c r="S534" i="2"/>
  <c r="N534" i="2"/>
  <c r="A534" i="2"/>
  <c r="DA533" i="2"/>
  <c r="CX533" i="2"/>
  <c r="CW533" i="2"/>
  <c r="CV533" i="2"/>
  <c r="CY533" i="2"/>
  <c r="CT533" i="2"/>
  <c r="CU533" i="2"/>
  <c r="CS533" i="2"/>
  <c r="CR533" i="2"/>
  <c r="CL533" i="2"/>
  <c r="CM533" i="2"/>
  <c r="CJ533" i="2"/>
  <c r="CI533" i="2"/>
  <c r="CH533" i="2"/>
  <c r="CK533" i="2"/>
  <c r="CF533" i="2"/>
  <c r="CG533" i="2"/>
  <c r="CE533" i="2"/>
  <c r="CD533" i="2"/>
  <c r="BY533" i="2"/>
  <c r="BZ533" i="2"/>
  <c r="BW533" i="2"/>
  <c r="BU533" i="2"/>
  <c r="BV533" i="2"/>
  <c r="BQ533" i="2"/>
  <c r="BT533" i="2"/>
  <c r="BS533" i="2"/>
  <c r="BR533" i="2"/>
  <c r="BO533" i="2"/>
  <c r="BP533" i="2"/>
  <c r="BN533" i="2"/>
  <c r="BM533" i="2"/>
  <c r="BC533" i="2"/>
  <c r="BD533" i="2"/>
  <c r="BF533" i="2"/>
  <c r="BA533" i="2"/>
  <c r="AZ533" i="2"/>
  <c r="AY533" i="2"/>
  <c r="BB533" i="2"/>
  <c r="AW533" i="2"/>
  <c r="AX533" i="2"/>
  <c r="AV533" i="2"/>
  <c r="AU533" i="2"/>
  <c r="AM533" i="2"/>
  <c r="AN533" i="2"/>
  <c r="AQ533" i="2"/>
  <c r="AK533" i="2"/>
  <c r="AJ533" i="2"/>
  <c r="AI533" i="2"/>
  <c r="AL533" i="2"/>
  <c r="AG533" i="2"/>
  <c r="AH533" i="2"/>
  <c r="AF533" i="2"/>
  <c r="AE533" i="2"/>
  <c r="X533" i="2"/>
  <c r="W533" i="2"/>
  <c r="V533" i="2"/>
  <c r="Y533" i="2"/>
  <c r="T533" i="2"/>
  <c r="U533" i="2"/>
  <c r="S533" i="2"/>
  <c r="N533" i="2"/>
  <c r="A533" i="2"/>
  <c r="DA532" i="2"/>
  <c r="CX532" i="2"/>
  <c r="CW532" i="2"/>
  <c r="CV532" i="2"/>
  <c r="CY532" i="2"/>
  <c r="CT532" i="2"/>
  <c r="CU532" i="2"/>
  <c r="CS532" i="2"/>
  <c r="CR532" i="2"/>
  <c r="CL532" i="2"/>
  <c r="CM532" i="2"/>
  <c r="CJ532" i="2"/>
  <c r="CI532" i="2"/>
  <c r="CH532" i="2"/>
  <c r="CK532" i="2"/>
  <c r="CF532" i="2"/>
  <c r="CG532" i="2"/>
  <c r="CE532" i="2"/>
  <c r="CD532" i="2"/>
  <c r="BY532" i="2"/>
  <c r="BZ532" i="2"/>
  <c r="BW532" i="2"/>
  <c r="BU532" i="2"/>
  <c r="BV532" i="2"/>
  <c r="BQ532" i="2"/>
  <c r="BT532" i="2"/>
  <c r="BS532" i="2"/>
  <c r="BR532" i="2"/>
  <c r="BO532" i="2"/>
  <c r="BP532" i="2"/>
  <c r="BN532" i="2"/>
  <c r="BM532" i="2"/>
  <c r="BC532" i="2"/>
  <c r="BD532" i="2"/>
  <c r="BF532" i="2"/>
  <c r="BA532" i="2"/>
  <c r="AZ532" i="2"/>
  <c r="AY532" i="2"/>
  <c r="BB532" i="2"/>
  <c r="AW532" i="2"/>
  <c r="AX532" i="2"/>
  <c r="AV532" i="2"/>
  <c r="AU532" i="2"/>
  <c r="AM532" i="2"/>
  <c r="AN532" i="2"/>
  <c r="AQ532" i="2"/>
  <c r="AK532" i="2"/>
  <c r="AJ532" i="2"/>
  <c r="AI532" i="2"/>
  <c r="AL532" i="2"/>
  <c r="AG532" i="2"/>
  <c r="AH532" i="2"/>
  <c r="AF532" i="2"/>
  <c r="AE532" i="2"/>
  <c r="V532" i="2"/>
  <c r="Y532" i="2"/>
  <c r="X532" i="2"/>
  <c r="W532" i="2"/>
  <c r="T532" i="2"/>
  <c r="U532" i="2"/>
  <c r="S532" i="2"/>
  <c r="N532" i="2"/>
  <c r="A532" i="2"/>
  <c r="DA531" i="2"/>
  <c r="CX531" i="2"/>
  <c r="CW531" i="2"/>
  <c r="CV531" i="2"/>
  <c r="CY531" i="2"/>
  <c r="CT531" i="2"/>
  <c r="CU531" i="2"/>
  <c r="CS531" i="2"/>
  <c r="CR531" i="2"/>
  <c r="CL531" i="2"/>
  <c r="CM531" i="2"/>
  <c r="CJ531" i="2"/>
  <c r="CI531" i="2"/>
  <c r="CH531" i="2"/>
  <c r="CK531" i="2"/>
  <c r="CF531" i="2"/>
  <c r="CG531" i="2"/>
  <c r="CE531" i="2"/>
  <c r="CD531" i="2"/>
  <c r="BY531" i="2"/>
  <c r="BZ531" i="2"/>
  <c r="BW531" i="2"/>
  <c r="BU531" i="2"/>
  <c r="BV531" i="2"/>
  <c r="BS531" i="2"/>
  <c r="BR531" i="2"/>
  <c r="BQ531" i="2"/>
  <c r="BT531" i="2"/>
  <c r="BO531" i="2"/>
  <c r="BP531" i="2"/>
  <c r="BN531" i="2"/>
  <c r="BM531" i="2"/>
  <c r="BC531" i="2"/>
  <c r="BD531" i="2"/>
  <c r="BF531" i="2"/>
  <c r="AY531" i="2"/>
  <c r="BB531" i="2"/>
  <c r="BA531" i="2"/>
  <c r="AZ531" i="2"/>
  <c r="AW531" i="2"/>
  <c r="AX531" i="2"/>
  <c r="AV531" i="2"/>
  <c r="AU531" i="2"/>
  <c r="AM531" i="2"/>
  <c r="AN531" i="2"/>
  <c r="AQ531" i="2"/>
  <c r="AK531" i="2"/>
  <c r="AJ531" i="2"/>
  <c r="AI531" i="2"/>
  <c r="AL531" i="2"/>
  <c r="AG531" i="2"/>
  <c r="AH531" i="2"/>
  <c r="AF531" i="2"/>
  <c r="AE531" i="2"/>
  <c r="V531" i="2"/>
  <c r="Y531" i="2"/>
  <c r="X531" i="2"/>
  <c r="W531" i="2"/>
  <c r="T531" i="2"/>
  <c r="U531" i="2"/>
  <c r="S531" i="2"/>
  <c r="N531" i="2"/>
  <c r="A531" i="2"/>
  <c r="DA530" i="2"/>
  <c r="CX530" i="2"/>
  <c r="CW530" i="2"/>
  <c r="CV530" i="2"/>
  <c r="CY530" i="2"/>
  <c r="CT530" i="2"/>
  <c r="CU530" i="2"/>
  <c r="CS530" i="2"/>
  <c r="CR530" i="2"/>
  <c r="CL530" i="2"/>
  <c r="CM530" i="2"/>
  <c r="CJ530" i="2"/>
  <c r="CI530" i="2"/>
  <c r="CH530" i="2"/>
  <c r="CK530" i="2"/>
  <c r="CF530" i="2"/>
  <c r="CG530" i="2"/>
  <c r="CE530" i="2"/>
  <c r="CD530" i="2"/>
  <c r="BY530" i="2"/>
  <c r="BZ530" i="2"/>
  <c r="BW530" i="2"/>
  <c r="BU530" i="2"/>
  <c r="BV530" i="2"/>
  <c r="BS530" i="2"/>
  <c r="BR530" i="2"/>
  <c r="BQ530" i="2"/>
  <c r="BT530" i="2"/>
  <c r="BO530" i="2"/>
  <c r="BP530" i="2"/>
  <c r="BN530" i="2"/>
  <c r="BM530" i="2"/>
  <c r="BC530" i="2"/>
  <c r="BD530" i="2"/>
  <c r="BF530" i="2"/>
  <c r="BA530" i="2"/>
  <c r="AZ530" i="2"/>
  <c r="AY530" i="2"/>
  <c r="BB530" i="2"/>
  <c r="AW530" i="2"/>
  <c r="AX530" i="2"/>
  <c r="AV530" i="2"/>
  <c r="AU530" i="2"/>
  <c r="AM530" i="2"/>
  <c r="AN530" i="2"/>
  <c r="AQ530" i="2"/>
  <c r="AK530" i="2"/>
  <c r="AJ530" i="2"/>
  <c r="AI530" i="2"/>
  <c r="AL530" i="2"/>
  <c r="AG530" i="2"/>
  <c r="AH530" i="2"/>
  <c r="AF530" i="2"/>
  <c r="AE530" i="2"/>
  <c r="X530" i="2"/>
  <c r="W530" i="2"/>
  <c r="V530" i="2"/>
  <c r="Y530" i="2"/>
  <c r="T530" i="2"/>
  <c r="U530" i="2"/>
  <c r="S530" i="2"/>
  <c r="N530" i="2"/>
  <c r="A530" i="2"/>
  <c r="DA529" i="2"/>
  <c r="CX529" i="2"/>
  <c r="CW529" i="2"/>
  <c r="CV529" i="2"/>
  <c r="CY529" i="2"/>
  <c r="CT529" i="2"/>
  <c r="CU529" i="2"/>
  <c r="CS529" i="2"/>
  <c r="CR529" i="2"/>
  <c r="CL529" i="2"/>
  <c r="CM529" i="2"/>
  <c r="CJ529" i="2"/>
  <c r="CI529" i="2"/>
  <c r="CH529" i="2"/>
  <c r="CK529" i="2"/>
  <c r="CF529" i="2"/>
  <c r="CG529" i="2"/>
  <c r="CE529" i="2"/>
  <c r="CD529" i="2"/>
  <c r="BY529" i="2"/>
  <c r="BZ529" i="2"/>
  <c r="BW529" i="2"/>
  <c r="BU529" i="2"/>
  <c r="BV529" i="2"/>
  <c r="BS529" i="2"/>
  <c r="BR529" i="2"/>
  <c r="BQ529" i="2"/>
  <c r="BT529" i="2"/>
  <c r="BO529" i="2"/>
  <c r="BP529" i="2"/>
  <c r="BN529" i="2"/>
  <c r="BM529" i="2"/>
  <c r="BC529" i="2"/>
  <c r="BD529" i="2"/>
  <c r="BF529" i="2"/>
  <c r="BA529" i="2"/>
  <c r="AZ529" i="2"/>
  <c r="AY529" i="2"/>
  <c r="BB529" i="2"/>
  <c r="AW529" i="2"/>
  <c r="AX529" i="2"/>
  <c r="AV529" i="2"/>
  <c r="AU529" i="2"/>
  <c r="AM529" i="2"/>
  <c r="AN529" i="2"/>
  <c r="AQ529" i="2"/>
  <c r="AI529" i="2"/>
  <c r="AL529" i="2"/>
  <c r="AK529" i="2"/>
  <c r="AJ529" i="2"/>
  <c r="AG529" i="2"/>
  <c r="AH529" i="2"/>
  <c r="AF529" i="2"/>
  <c r="AE529" i="2"/>
  <c r="X529" i="2"/>
  <c r="W529" i="2"/>
  <c r="V529" i="2"/>
  <c r="Y529" i="2"/>
  <c r="T529" i="2"/>
  <c r="U529" i="2"/>
  <c r="S529" i="2"/>
  <c r="N529" i="2"/>
  <c r="A529" i="2"/>
  <c r="DA528" i="2"/>
  <c r="CX528" i="2"/>
  <c r="CW528" i="2"/>
  <c r="CV528" i="2"/>
  <c r="CY528" i="2"/>
  <c r="CT528" i="2"/>
  <c r="CU528" i="2"/>
  <c r="CS528" i="2"/>
  <c r="CR528" i="2"/>
  <c r="CL528" i="2"/>
  <c r="CM528" i="2"/>
  <c r="CJ528" i="2"/>
  <c r="CI528" i="2"/>
  <c r="CH528" i="2"/>
  <c r="CK528" i="2"/>
  <c r="CF528" i="2"/>
  <c r="CG528" i="2"/>
  <c r="CE528" i="2"/>
  <c r="CD528" i="2"/>
  <c r="BY528" i="2"/>
  <c r="BZ528" i="2"/>
  <c r="BW528" i="2"/>
  <c r="BU528" i="2"/>
  <c r="BV528" i="2"/>
  <c r="BQ528" i="2"/>
  <c r="BT528" i="2"/>
  <c r="BS528" i="2"/>
  <c r="BR528" i="2"/>
  <c r="BO528" i="2"/>
  <c r="BP528" i="2"/>
  <c r="BN528" i="2"/>
  <c r="BM528" i="2"/>
  <c r="BC528" i="2"/>
  <c r="BD528" i="2"/>
  <c r="BF528" i="2"/>
  <c r="BA528" i="2"/>
  <c r="AZ528" i="2"/>
  <c r="AY528" i="2"/>
  <c r="BB528" i="2"/>
  <c r="AW528" i="2"/>
  <c r="AX528" i="2"/>
  <c r="AV528" i="2"/>
  <c r="AU528" i="2"/>
  <c r="AM528" i="2"/>
  <c r="AN528" i="2"/>
  <c r="AQ528" i="2"/>
  <c r="AK528" i="2"/>
  <c r="AJ528" i="2"/>
  <c r="AI528" i="2"/>
  <c r="AL528" i="2"/>
  <c r="AG528" i="2"/>
  <c r="AH528" i="2"/>
  <c r="AF528" i="2"/>
  <c r="AE528" i="2"/>
  <c r="V528" i="2"/>
  <c r="Y528" i="2"/>
  <c r="X528" i="2"/>
  <c r="W528" i="2"/>
  <c r="T528" i="2"/>
  <c r="U528" i="2"/>
  <c r="S528" i="2"/>
  <c r="N528" i="2"/>
  <c r="A528" i="2"/>
  <c r="DA527" i="2"/>
  <c r="CX527" i="2"/>
  <c r="CW527" i="2"/>
  <c r="CV527" i="2"/>
  <c r="CY527" i="2"/>
  <c r="CT527" i="2"/>
  <c r="CU527" i="2"/>
  <c r="CS527" i="2"/>
  <c r="CR527" i="2"/>
  <c r="CL527" i="2"/>
  <c r="CM527" i="2"/>
  <c r="CJ527" i="2"/>
  <c r="CI527" i="2"/>
  <c r="CH527" i="2"/>
  <c r="CK527" i="2"/>
  <c r="CF527" i="2"/>
  <c r="CG527" i="2"/>
  <c r="CE527" i="2"/>
  <c r="CD527" i="2"/>
  <c r="BY527" i="2"/>
  <c r="BZ527" i="2"/>
  <c r="BW527" i="2"/>
  <c r="BU527" i="2"/>
  <c r="BV527" i="2"/>
  <c r="BS527" i="2"/>
  <c r="BR527" i="2"/>
  <c r="BQ527" i="2"/>
  <c r="BT527" i="2"/>
  <c r="BO527" i="2"/>
  <c r="BP527" i="2"/>
  <c r="BN527" i="2"/>
  <c r="BM527" i="2"/>
  <c r="BC527" i="2"/>
  <c r="BD527" i="2"/>
  <c r="BF527" i="2"/>
  <c r="AY527" i="2"/>
  <c r="BB527" i="2"/>
  <c r="BA527" i="2"/>
  <c r="AZ527" i="2"/>
  <c r="AW527" i="2"/>
  <c r="AX527" i="2"/>
  <c r="AV527" i="2"/>
  <c r="AU527" i="2"/>
  <c r="AM527" i="2"/>
  <c r="AN527" i="2"/>
  <c r="AQ527" i="2"/>
  <c r="AI527" i="2"/>
  <c r="AL527" i="2"/>
  <c r="AK527" i="2"/>
  <c r="AJ527" i="2"/>
  <c r="AG527" i="2"/>
  <c r="AH527" i="2"/>
  <c r="AF527" i="2"/>
  <c r="AE527" i="2"/>
  <c r="X527" i="2"/>
  <c r="W527" i="2"/>
  <c r="V527" i="2"/>
  <c r="Y527" i="2"/>
  <c r="T527" i="2"/>
  <c r="U527" i="2"/>
  <c r="S527" i="2"/>
  <c r="N527" i="2"/>
  <c r="A527" i="2"/>
  <c r="DA526" i="2"/>
  <c r="CX526" i="2"/>
  <c r="CW526" i="2"/>
  <c r="CV526" i="2"/>
  <c r="CY526" i="2"/>
  <c r="CT526" i="2"/>
  <c r="CU526" i="2"/>
  <c r="CS526" i="2"/>
  <c r="CR526" i="2"/>
  <c r="CL526" i="2"/>
  <c r="CM526" i="2"/>
  <c r="CJ526" i="2"/>
  <c r="CI526" i="2"/>
  <c r="CH526" i="2"/>
  <c r="CK526" i="2"/>
  <c r="CF526" i="2"/>
  <c r="CG526" i="2"/>
  <c r="CE526" i="2"/>
  <c r="CD526" i="2"/>
  <c r="BY526" i="2"/>
  <c r="BZ526" i="2"/>
  <c r="BW526" i="2"/>
  <c r="BU526" i="2"/>
  <c r="BV526" i="2"/>
  <c r="BQ526" i="2"/>
  <c r="BT526" i="2"/>
  <c r="BS526" i="2"/>
  <c r="BR526" i="2"/>
  <c r="BO526" i="2"/>
  <c r="BP526" i="2"/>
  <c r="BN526" i="2"/>
  <c r="BM526" i="2"/>
  <c r="BC526" i="2"/>
  <c r="BD526" i="2"/>
  <c r="BF526" i="2"/>
  <c r="BA526" i="2"/>
  <c r="AZ526" i="2"/>
  <c r="AY526" i="2"/>
  <c r="BB526" i="2"/>
  <c r="AW526" i="2"/>
  <c r="AX526" i="2"/>
  <c r="AV526" i="2"/>
  <c r="AU526" i="2"/>
  <c r="AM526" i="2"/>
  <c r="AN526" i="2"/>
  <c r="AQ526" i="2"/>
  <c r="AK526" i="2"/>
  <c r="AJ526" i="2"/>
  <c r="AI526" i="2"/>
  <c r="AL526" i="2"/>
  <c r="AG526" i="2"/>
  <c r="AH526" i="2"/>
  <c r="AF526" i="2"/>
  <c r="AE526" i="2"/>
  <c r="V526" i="2"/>
  <c r="Y526" i="2"/>
  <c r="X526" i="2"/>
  <c r="W526" i="2"/>
  <c r="T526" i="2"/>
  <c r="U526" i="2"/>
  <c r="S526" i="2"/>
  <c r="N526" i="2"/>
  <c r="A526" i="2"/>
  <c r="DA525" i="2"/>
  <c r="CX525" i="2"/>
  <c r="CW525" i="2"/>
  <c r="CV525" i="2"/>
  <c r="CY525" i="2"/>
  <c r="CT525" i="2"/>
  <c r="CU525" i="2"/>
  <c r="CS525" i="2"/>
  <c r="CR525" i="2"/>
  <c r="CL525" i="2"/>
  <c r="CM525" i="2"/>
  <c r="CJ525" i="2"/>
  <c r="CI525" i="2"/>
  <c r="CH525" i="2"/>
  <c r="CK525" i="2"/>
  <c r="CF525" i="2"/>
  <c r="CG525" i="2"/>
  <c r="CE525" i="2"/>
  <c r="CD525" i="2"/>
  <c r="BY525" i="2"/>
  <c r="BZ525" i="2"/>
  <c r="BW525" i="2"/>
  <c r="BU525" i="2"/>
  <c r="BV525" i="2"/>
  <c r="BS525" i="2"/>
  <c r="BR525" i="2"/>
  <c r="BQ525" i="2"/>
  <c r="BT525" i="2"/>
  <c r="BO525" i="2"/>
  <c r="BP525" i="2"/>
  <c r="BN525" i="2"/>
  <c r="BM525" i="2"/>
  <c r="BC525" i="2"/>
  <c r="BD525" i="2"/>
  <c r="BF525" i="2"/>
  <c r="AY525" i="2"/>
  <c r="BB525" i="2"/>
  <c r="BA525" i="2"/>
  <c r="AZ525" i="2"/>
  <c r="AW525" i="2"/>
  <c r="AX525" i="2"/>
  <c r="AV525" i="2"/>
  <c r="AU525" i="2"/>
  <c r="AM525" i="2"/>
  <c r="AN525" i="2"/>
  <c r="AQ525" i="2"/>
  <c r="AK525" i="2"/>
  <c r="AJ525" i="2"/>
  <c r="AI525" i="2"/>
  <c r="AL525" i="2"/>
  <c r="AG525" i="2"/>
  <c r="AH525" i="2"/>
  <c r="AF525" i="2"/>
  <c r="AE525" i="2"/>
  <c r="X525" i="2"/>
  <c r="W525" i="2"/>
  <c r="V525" i="2"/>
  <c r="Y525" i="2"/>
  <c r="T525" i="2"/>
  <c r="U525" i="2"/>
  <c r="S525" i="2"/>
  <c r="N525" i="2"/>
  <c r="A525" i="2"/>
  <c r="DA524" i="2"/>
  <c r="CX524" i="2"/>
  <c r="CW524" i="2"/>
  <c r="CV524" i="2"/>
  <c r="CY524" i="2"/>
  <c r="CT524" i="2"/>
  <c r="CU524" i="2"/>
  <c r="CS524" i="2"/>
  <c r="CR524" i="2"/>
  <c r="CL524" i="2"/>
  <c r="CM524" i="2"/>
  <c r="CJ524" i="2"/>
  <c r="CI524" i="2"/>
  <c r="CH524" i="2"/>
  <c r="CK524" i="2"/>
  <c r="CF524" i="2"/>
  <c r="CG524" i="2"/>
  <c r="CE524" i="2"/>
  <c r="CD524" i="2"/>
  <c r="BY524" i="2"/>
  <c r="BZ524" i="2"/>
  <c r="BW524" i="2"/>
  <c r="BU524" i="2"/>
  <c r="BV524" i="2"/>
  <c r="BQ524" i="2"/>
  <c r="BT524" i="2"/>
  <c r="BS524" i="2"/>
  <c r="BR524" i="2"/>
  <c r="BO524" i="2"/>
  <c r="BP524" i="2"/>
  <c r="BN524" i="2"/>
  <c r="BM524" i="2"/>
  <c r="BC524" i="2"/>
  <c r="BD524" i="2"/>
  <c r="BF524" i="2"/>
  <c r="BA524" i="2"/>
  <c r="AZ524" i="2"/>
  <c r="AY524" i="2"/>
  <c r="BB524" i="2"/>
  <c r="AW524" i="2"/>
  <c r="AX524" i="2"/>
  <c r="AV524" i="2"/>
  <c r="AU524" i="2"/>
  <c r="AM524" i="2"/>
  <c r="AN524" i="2"/>
  <c r="AQ524" i="2"/>
  <c r="AI524" i="2"/>
  <c r="AL524" i="2"/>
  <c r="AK524" i="2"/>
  <c r="AJ524" i="2"/>
  <c r="AG524" i="2"/>
  <c r="AH524" i="2"/>
  <c r="AF524" i="2"/>
  <c r="AE524" i="2"/>
  <c r="X524" i="2"/>
  <c r="W524" i="2"/>
  <c r="V524" i="2"/>
  <c r="Y524" i="2"/>
  <c r="T524" i="2"/>
  <c r="U524" i="2"/>
  <c r="S524" i="2"/>
  <c r="N524" i="2"/>
  <c r="A524" i="2"/>
  <c r="DA523" i="2"/>
  <c r="CX523" i="2"/>
  <c r="CW523" i="2"/>
  <c r="CV523" i="2"/>
  <c r="CY523" i="2"/>
  <c r="CT523" i="2"/>
  <c r="CU523" i="2"/>
  <c r="CS523" i="2"/>
  <c r="CR523" i="2"/>
  <c r="CL523" i="2"/>
  <c r="CM523" i="2"/>
  <c r="CJ523" i="2"/>
  <c r="CI523" i="2"/>
  <c r="CH523" i="2"/>
  <c r="CK523" i="2"/>
  <c r="CF523" i="2"/>
  <c r="CG523" i="2"/>
  <c r="CE523" i="2"/>
  <c r="CD523" i="2"/>
  <c r="BY523" i="2"/>
  <c r="BZ523" i="2"/>
  <c r="BW523" i="2"/>
  <c r="BU523" i="2"/>
  <c r="BV523" i="2"/>
  <c r="BS523" i="2"/>
  <c r="BR523" i="2"/>
  <c r="BQ523" i="2"/>
  <c r="BT523" i="2"/>
  <c r="BO523" i="2"/>
  <c r="BP523" i="2"/>
  <c r="BN523" i="2"/>
  <c r="BM523" i="2"/>
  <c r="BC523" i="2"/>
  <c r="BD523" i="2"/>
  <c r="BF523" i="2"/>
  <c r="AY523" i="2"/>
  <c r="BB523" i="2"/>
  <c r="BA523" i="2"/>
  <c r="AZ523" i="2"/>
  <c r="AW523" i="2"/>
  <c r="AX523" i="2"/>
  <c r="AV523" i="2"/>
  <c r="AU523" i="2"/>
  <c r="AM523" i="2"/>
  <c r="AN523" i="2"/>
  <c r="AQ523" i="2"/>
  <c r="AK523" i="2"/>
  <c r="AJ523" i="2"/>
  <c r="AI523" i="2"/>
  <c r="AL523" i="2"/>
  <c r="AG523" i="2"/>
  <c r="AH523" i="2"/>
  <c r="AF523" i="2"/>
  <c r="AE523" i="2"/>
  <c r="X523" i="2"/>
  <c r="W523" i="2"/>
  <c r="V523" i="2"/>
  <c r="Y523" i="2"/>
  <c r="T523" i="2"/>
  <c r="U523" i="2"/>
  <c r="S523" i="2"/>
  <c r="N523" i="2"/>
  <c r="A523" i="2"/>
  <c r="DA522" i="2"/>
  <c r="CX522" i="2"/>
  <c r="CW522" i="2"/>
  <c r="CV522" i="2"/>
  <c r="CY522" i="2"/>
  <c r="CT522" i="2"/>
  <c r="CU522" i="2"/>
  <c r="CS522" i="2"/>
  <c r="CR522" i="2"/>
  <c r="CL522" i="2"/>
  <c r="CM522" i="2"/>
  <c r="CJ522" i="2"/>
  <c r="CI522" i="2"/>
  <c r="CH522" i="2"/>
  <c r="CK522" i="2"/>
  <c r="CF522" i="2"/>
  <c r="CG522" i="2"/>
  <c r="CE522" i="2"/>
  <c r="CD522" i="2"/>
  <c r="BY522" i="2"/>
  <c r="BZ522" i="2"/>
  <c r="BW522" i="2"/>
  <c r="BU522" i="2"/>
  <c r="BV522" i="2"/>
  <c r="BS522" i="2"/>
  <c r="BR522" i="2"/>
  <c r="BQ522" i="2"/>
  <c r="BT522" i="2"/>
  <c r="BO522" i="2"/>
  <c r="BP522" i="2"/>
  <c r="BN522" i="2"/>
  <c r="BM522" i="2"/>
  <c r="BC522" i="2"/>
  <c r="BD522" i="2"/>
  <c r="BF522" i="2"/>
  <c r="AY522" i="2"/>
  <c r="BB522" i="2"/>
  <c r="BA522" i="2"/>
  <c r="AZ522" i="2"/>
  <c r="AW522" i="2"/>
  <c r="AX522" i="2"/>
  <c r="AV522" i="2"/>
  <c r="AU522" i="2"/>
  <c r="AM522" i="2"/>
  <c r="AN522" i="2"/>
  <c r="AQ522" i="2"/>
  <c r="AK522" i="2"/>
  <c r="AJ522" i="2"/>
  <c r="AI522" i="2"/>
  <c r="AL522" i="2"/>
  <c r="AG522" i="2"/>
  <c r="AH522" i="2"/>
  <c r="AF522" i="2"/>
  <c r="AE522" i="2"/>
  <c r="X522" i="2"/>
  <c r="W522" i="2"/>
  <c r="V522" i="2"/>
  <c r="Y522" i="2"/>
  <c r="T522" i="2"/>
  <c r="U522" i="2"/>
  <c r="S522" i="2"/>
  <c r="N522" i="2"/>
  <c r="A522" i="2"/>
  <c r="DA521" i="2"/>
  <c r="CX521" i="2"/>
  <c r="CW521" i="2"/>
  <c r="CV521" i="2"/>
  <c r="CY521" i="2"/>
  <c r="CT521" i="2"/>
  <c r="CU521" i="2"/>
  <c r="CS521" i="2"/>
  <c r="CR521" i="2"/>
  <c r="CL521" i="2"/>
  <c r="CM521" i="2"/>
  <c r="CJ521" i="2"/>
  <c r="CI521" i="2"/>
  <c r="CH521" i="2"/>
  <c r="CK521" i="2"/>
  <c r="CF521" i="2"/>
  <c r="CG521" i="2"/>
  <c r="CE521" i="2"/>
  <c r="CD521" i="2"/>
  <c r="BY521" i="2"/>
  <c r="BZ521" i="2"/>
  <c r="BW521" i="2"/>
  <c r="BU521" i="2"/>
  <c r="BV521" i="2"/>
  <c r="BQ521" i="2"/>
  <c r="BT521" i="2"/>
  <c r="BS521" i="2"/>
  <c r="BR521" i="2"/>
  <c r="BO521" i="2"/>
  <c r="BP521" i="2"/>
  <c r="BN521" i="2"/>
  <c r="BM521" i="2"/>
  <c r="BC521" i="2"/>
  <c r="BD521" i="2"/>
  <c r="BF521" i="2"/>
  <c r="BA521" i="2"/>
  <c r="AZ521" i="2"/>
  <c r="AY521" i="2"/>
  <c r="BB521" i="2"/>
  <c r="AW521" i="2"/>
  <c r="AX521" i="2"/>
  <c r="AV521" i="2"/>
  <c r="AU521" i="2"/>
  <c r="AM521" i="2"/>
  <c r="AN521" i="2"/>
  <c r="AQ521" i="2"/>
  <c r="AK521" i="2"/>
  <c r="AJ521" i="2"/>
  <c r="AI521" i="2"/>
  <c r="AL521" i="2"/>
  <c r="AG521" i="2"/>
  <c r="AH521" i="2"/>
  <c r="AF521" i="2"/>
  <c r="AE521" i="2"/>
  <c r="X521" i="2"/>
  <c r="W521" i="2"/>
  <c r="V521" i="2"/>
  <c r="Y521" i="2"/>
  <c r="T521" i="2"/>
  <c r="U521" i="2"/>
  <c r="S521" i="2"/>
  <c r="N521" i="2"/>
  <c r="A521" i="2"/>
  <c r="DA520" i="2"/>
  <c r="CX520" i="2"/>
  <c r="CW520" i="2"/>
  <c r="CV520" i="2"/>
  <c r="CY520" i="2"/>
  <c r="CT520" i="2"/>
  <c r="CU520" i="2"/>
  <c r="CS520" i="2"/>
  <c r="CR520" i="2"/>
  <c r="CL520" i="2"/>
  <c r="CM520" i="2"/>
  <c r="CJ520" i="2"/>
  <c r="CI520" i="2"/>
  <c r="CH520" i="2"/>
  <c r="CK520" i="2"/>
  <c r="CF520" i="2"/>
  <c r="CG520" i="2"/>
  <c r="CE520" i="2"/>
  <c r="CD520" i="2"/>
  <c r="BY520" i="2"/>
  <c r="BZ520" i="2"/>
  <c r="BW520" i="2"/>
  <c r="BU520" i="2"/>
  <c r="BV520" i="2"/>
  <c r="BQ520" i="2"/>
  <c r="BT520" i="2"/>
  <c r="BS520" i="2"/>
  <c r="BR520" i="2"/>
  <c r="BO520" i="2"/>
  <c r="BP520" i="2"/>
  <c r="BN520" i="2"/>
  <c r="BM520" i="2"/>
  <c r="BC520" i="2"/>
  <c r="BD520" i="2"/>
  <c r="BF520" i="2"/>
  <c r="BA520" i="2"/>
  <c r="AZ520" i="2"/>
  <c r="AY520" i="2"/>
  <c r="BB520" i="2"/>
  <c r="AW520" i="2"/>
  <c r="AX520" i="2"/>
  <c r="AV520" i="2"/>
  <c r="AU520" i="2"/>
  <c r="AM520" i="2"/>
  <c r="AN520" i="2"/>
  <c r="AQ520" i="2"/>
  <c r="AI520" i="2"/>
  <c r="AL520" i="2"/>
  <c r="AK520" i="2"/>
  <c r="AJ520" i="2"/>
  <c r="AG520" i="2"/>
  <c r="AH520" i="2"/>
  <c r="AF520" i="2"/>
  <c r="AE520" i="2"/>
  <c r="X520" i="2"/>
  <c r="W520" i="2"/>
  <c r="V520" i="2"/>
  <c r="Y520" i="2"/>
  <c r="T520" i="2"/>
  <c r="U520" i="2"/>
  <c r="S520" i="2"/>
  <c r="N520" i="2"/>
  <c r="A520" i="2"/>
  <c r="DA519" i="2"/>
  <c r="CX519" i="2"/>
  <c r="CW519" i="2"/>
  <c r="CV519" i="2"/>
  <c r="CY519" i="2"/>
  <c r="CT519" i="2"/>
  <c r="CU519" i="2"/>
  <c r="CS519" i="2"/>
  <c r="CR519" i="2"/>
  <c r="CL519" i="2"/>
  <c r="CM519" i="2"/>
  <c r="CJ519" i="2"/>
  <c r="CI519" i="2"/>
  <c r="CH519" i="2"/>
  <c r="CK519" i="2"/>
  <c r="CF519" i="2"/>
  <c r="CG519" i="2"/>
  <c r="CE519" i="2"/>
  <c r="CD519" i="2"/>
  <c r="BY519" i="2"/>
  <c r="BZ519" i="2"/>
  <c r="BW519" i="2"/>
  <c r="BU519" i="2"/>
  <c r="BV519" i="2"/>
  <c r="BS519" i="2"/>
  <c r="BR519" i="2"/>
  <c r="BQ519" i="2"/>
  <c r="BT519" i="2"/>
  <c r="BO519" i="2"/>
  <c r="BP519" i="2"/>
  <c r="BN519" i="2"/>
  <c r="BM519" i="2"/>
  <c r="BC519" i="2"/>
  <c r="BD519" i="2"/>
  <c r="BF519" i="2"/>
  <c r="AY519" i="2"/>
  <c r="BB519" i="2"/>
  <c r="BA519" i="2"/>
  <c r="AZ519" i="2"/>
  <c r="AW519" i="2"/>
  <c r="AX519" i="2"/>
  <c r="AV519" i="2"/>
  <c r="AU519" i="2"/>
  <c r="AM519" i="2"/>
  <c r="AN519" i="2"/>
  <c r="AQ519" i="2"/>
  <c r="AK519" i="2"/>
  <c r="AJ519" i="2"/>
  <c r="AI519" i="2"/>
  <c r="AL519" i="2"/>
  <c r="AG519" i="2"/>
  <c r="AH519" i="2"/>
  <c r="AF519" i="2"/>
  <c r="AE519" i="2"/>
  <c r="X519" i="2"/>
  <c r="W519" i="2"/>
  <c r="V519" i="2"/>
  <c r="Y519" i="2"/>
  <c r="T519" i="2"/>
  <c r="U519" i="2"/>
  <c r="S519" i="2"/>
  <c r="N519" i="2"/>
  <c r="A519" i="2"/>
  <c r="DA518" i="2"/>
  <c r="CX518" i="2"/>
  <c r="CW518" i="2"/>
  <c r="CV518" i="2"/>
  <c r="CY518" i="2"/>
  <c r="CT518" i="2"/>
  <c r="CU518" i="2"/>
  <c r="CS518" i="2"/>
  <c r="CR518" i="2"/>
  <c r="CL518" i="2"/>
  <c r="CM518" i="2"/>
  <c r="CJ518" i="2"/>
  <c r="CI518" i="2"/>
  <c r="CH518" i="2"/>
  <c r="CK518" i="2"/>
  <c r="CF518" i="2"/>
  <c r="CG518" i="2"/>
  <c r="CE518" i="2"/>
  <c r="CD518" i="2"/>
  <c r="BY518" i="2"/>
  <c r="BZ518" i="2"/>
  <c r="BW518" i="2"/>
  <c r="BU518" i="2"/>
  <c r="BV518" i="2"/>
  <c r="BS518" i="2"/>
  <c r="BR518" i="2"/>
  <c r="BQ518" i="2"/>
  <c r="BT518" i="2"/>
  <c r="BO518" i="2"/>
  <c r="BP518" i="2"/>
  <c r="BN518" i="2"/>
  <c r="BM518" i="2"/>
  <c r="BC518" i="2"/>
  <c r="BD518" i="2"/>
  <c r="BF518" i="2"/>
  <c r="AY518" i="2"/>
  <c r="BB518" i="2"/>
  <c r="BA518" i="2"/>
  <c r="AZ518" i="2"/>
  <c r="AW518" i="2"/>
  <c r="AX518" i="2"/>
  <c r="AV518" i="2"/>
  <c r="AU518" i="2"/>
  <c r="AM518" i="2"/>
  <c r="AN518" i="2"/>
  <c r="AQ518" i="2"/>
  <c r="AK518" i="2"/>
  <c r="AJ518" i="2"/>
  <c r="AI518" i="2"/>
  <c r="AL518" i="2"/>
  <c r="AG518" i="2"/>
  <c r="AH518" i="2"/>
  <c r="AF518" i="2"/>
  <c r="AE518" i="2"/>
  <c r="X518" i="2"/>
  <c r="W518" i="2"/>
  <c r="V518" i="2"/>
  <c r="Y518" i="2"/>
  <c r="T518" i="2"/>
  <c r="U518" i="2"/>
  <c r="S518" i="2"/>
  <c r="N518" i="2"/>
  <c r="A518" i="2"/>
  <c r="DA517" i="2"/>
  <c r="CX517" i="2"/>
  <c r="CW517" i="2"/>
  <c r="CV517" i="2"/>
  <c r="CY517" i="2"/>
  <c r="CT517" i="2"/>
  <c r="CU517" i="2"/>
  <c r="CS517" i="2"/>
  <c r="CR517" i="2"/>
  <c r="CL517" i="2"/>
  <c r="CM517" i="2"/>
  <c r="CJ517" i="2"/>
  <c r="CI517" i="2"/>
  <c r="CH517" i="2"/>
  <c r="CK517" i="2"/>
  <c r="CF517" i="2"/>
  <c r="CG517" i="2"/>
  <c r="CE517" i="2"/>
  <c r="CD517" i="2"/>
  <c r="BY517" i="2"/>
  <c r="BZ517" i="2"/>
  <c r="BW517" i="2"/>
  <c r="BU517" i="2"/>
  <c r="BV517" i="2"/>
  <c r="BQ517" i="2"/>
  <c r="BT517" i="2"/>
  <c r="BS517" i="2"/>
  <c r="BR517" i="2"/>
  <c r="BO517" i="2"/>
  <c r="BP517" i="2"/>
  <c r="BN517" i="2"/>
  <c r="BM517" i="2"/>
  <c r="BC517" i="2"/>
  <c r="BD517" i="2"/>
  <c r="BF517" i="2"/>
  <c r="BA517" i="2"/>
  <c r="AZ517" i="2"/>
  <c r="AY517" i="2"/>
  <c r="BB517" i="2"/>
  <c r="AW517" i="2"/>
  <c r="AX517" i="2"/>
  <c r="AV517" i="2"/>
  <c r="AU517" i="2"/>
  <c r="AM517" i="2"/>
  <c r="AN517" i="2"/>
  <c r="AQ517" i="2"/>
  <c r="AK517" i="2"/>
  <c r="AJ517" i="2"/>
  <c r="AI517" i="2"/>
  <c r="AL517" i="2"/>
  <c r="AG517" i="2"/>
  <c r="AH517" i="2"/>
  <c r="AF517" i="2"/>
  <c r="AE517" i="2"/>
  <c r="X517" i="2"/>
  <c r="W517" i="2"/>
  <c r="V517" i="2"/>
  <c r="Y517" i="2"/>
  <c r="T517" i="2"/>
  <c r="U517" i="2"/>
  <c r="S517" i="2"/>
  <c r="N517" i="2"/>
  <c r="A517" i="2"/>
  <c r="DA516" i="2"/>
  <c r="CX516" i="2"/>
  <c r="CW516" i="2"/>
  <c r="CV516" i="2"/>
  <c r="CY516" i="2"/>
  <c r="CT516" i="2"/>
  <c r="CU516" i="2"/>
  <c r="CS516" i="2"/>
  <c r="CR516" i="2"/>
  <c r="CL516" i="2"/>
  <c r="CM516" i="2"/>
  <c r="CH516" i="2"/>
  <c r="CK516" i="2"/>
  <c r="CJ516" i="2"/>
  <c r="CI516" i="2"/>
  <c r="CF516" i="2"/>
  <c r="CG516" i="2"/>
  <c r="CE516" i="2"/>
  <c r="CD516" i="2"/>
  <c r="BY516" i="2"/>
  <c r="BZ516" i="2"/>
  <c r="BW516" i="2"/>
  <c r="BU516" i="2"/>
  <c r="BV516" i="2"/>
  <c r="BS516" i="2"/>
  <c r="BR516" i="2"/>
  <c r="BQ516" i="2"/>
  <c r="BT516" i="2"/>
  <c r="BO516" i="2"/>
  <c r="BP516" i="2"/>
  <c r="BN516" i="2"/>
  <c r="BM516" i="2"/>
  <c r="BC516" i="2"/>
  <c r="BD516" i="2"/>
  <c r="BF516" i="2"/>
  <c r="BA516" i="2"/>
  <c r="AZ516" i="2"/>
  <c r="AY516" i="2"/>
  <c r="BB516" i="2"/>
  <c r="AW516" i="2"/>
  <c r="AX516" i="2"/>
  <c r="AV516" i="2"/>
  <c r="AU516" i="2"/>
  <c r="AM516" i="2"/>
  <c r="AN516" i="2"/>
  <c r="AQ516" i="2"/>
  <c r="AK516" i="2"/>
  <c r="AJ516" i="2"/>
  <c r="AI516" i="2"/>
  <c r="AL516" i="2"/>
  <c r="AG516" i="2"/>
  <c r="AH516" i="2"/>
  <c r="AF516" i="2"/>
  <c r="AE516" i="2"/>
  <c r="X516" i="2"/>
  <c r="W516" i="2"/>
  <c r="V516" i="2"/>
  <c r="Y516" i="2"/>
  <c r="T516" i="2"/>
  <c r="U516" i="2"/>
  <c r="S516" i="2"/>
  <c r="N516" i="2"/>
  <c r="A516" i="2"/>
  <c r="DA515" i="2"/>
  <c r="CX515" i="2"/>
  <c r="CW515" i="2"/>
  <c r="CV515" i="2"/>
  <c r="CY515" i="2"/>
  <c r="CT515" i="2"/>
  <c r="CU515" i="2"/>
  <c r="CS515" i="2"/>
  <c r="CR515" i="2"/>
  <c r="CL515" i="2"/>
  <c r="CM515" i="2"/>
  <c r="CJ515" i="2"/>
  <c r="CI515" i="2"/>
  <c r="CH515" i="2"/>
  <c r="CK515" i="2"/>
  <c r="CF515" i="2"/>
  <c r="CG515" i="2"/>
  <c r="CE515" i="2"/>
  <c r="CD515" i="2"/>
  <c r="BY515" i="2"/>
  <c r="BZ515" i="2"/>
  <c r="BW515" i="2"/>
  <c r="BU515" i="2"/>
  <c r="BV515" i="2"/>
  <c r="BQ515" i="2"/>
  <c r="BT515" i="2"/>
  <c r="BS515" i="2"/>
  <c r="BR515" i="2"/>
  <c r="BO515" i="2"/>
  <c r="BP515" i="2"/>
  <c r="BN515" i="2"/>
  <c r="BM515" i="2"/>
  <c r="BC515" i="2"/>
  <c r="BD515" i="2"/>
  <c r="BF515" i="2"/>
  <c r="BA515" i="2"/>
  <c r="AZ515" i="2"/>
  <c r="AY515" i="2"/>
  <c r="BB515" i="2"/>
  <c r="AW515" i="2"/>
  <c r="AX515" i="2"/>
  <c r="AV515" i="2"/>
  <c r="AU515" i="2"/>
  <c r="AM515" i="2"/>
  <c r="AN515" i="2"/>
  <c r="AQ515" i="2"/>
  <c r="AK515" i="2"/>
  <c r="AJ515" i="2"/>
  <c r="AI515" i="2"/>
  <c r="AL515" i="2"/>
  <c r="AG515" i="2"/>
  <c r="AH515" i="2"/>
  <c r="AF515" i="2"/>
  <c r="AE515" i="2"/>
  <c r="X515" i="2"/>
  <c r="W515" i="2"/>
  <c r="V515" i="2"/>
  <c r="Y515" i="2"/>
  <c r="T515" i="2"/>
  <c r="U515" i="2"/>
  <c r="S515" i="2"/>
  <c r="N515" i="2"/>
  <c r="A515" i="2"/>
  <c r="DA514" i="2"/>
  <c r="CX514" i="2"/>
  <c r="CW514" i="2"/>
  <c r="CV514" i="2"/>
  <c r="CY514" i="2"/>
  <c r="CT514" i="2"/>
  <c r="CU514" i="2"/>
  <c r="CS514" i="2"/>
  <c r="CR514" i="2"/>
  <c r="CL514" i="2"/>
  <c r="CM514" i="2"/>
  <c r="CH514" i="2"/>
  <c r="CK514" i="2"/>
  <c r="CJ514" i="2"/>
  <c r="CI514" i="2"/>
  <c r="CF514" i="2"/>
  <c r="CG514" i="2"/>
  <c r="CE514" i="2"/>
  <c r="CD514" i="2"/>
  <c r="BY514" i="2"/>
  <c r="BZ514" i="2"/>
  <c r="BW514" i="2"/>
  <c r="BU514" i="2"/>
  <c r="BV514" i="2"/>
  <c r="BS514" i="2"/>
  <c r="BR514" i="2"/>
  <c r="BQ514" i="2"/>
  <c r="BT514" i="2"/>
  <c r="BO514" i="2"/>
  <c r="BP514" i="2"/>
  <c r="BN514" i="2"/>
  <c r="BM514" i="2"/>
  <c r="BC514" i="2"/>
  <c r="BD514" i="2"/>
  <c r="BF514" i="2"/>
  <c r="BA514" i="2"/>
  <c r="AZ514" i="2"/>
  <c r="AY514" i="2"/>
  <c r="BB514" i="2"/>
  <c r="AW514" i="2"/>
  <c r="AX514" i="2"/>
  <c r="AV514" i="2"/>
  <c r="AU514" i="2"/>
  <c r="AM514" i="2"/>
  <c r="AN514" i="2"/>
  <c r="AQ514" i="2"/>
  <c r="AK514" i="2"/>
  <c r="AJ514" i="2"/>
  <c r="AI514" i="2"/>
  <c r="AL514" i="2"/>
  <c r="AG514" i="2"/>
  <c r="AH514" i="2"/>
  <c r="AF514" i="2"/>
  <c r="AE514" i="2"/>
  <c r="V514" i="2"/>
  <c r="Y514" i="2"/>
  <c r="X514" i="2"/>
  <c r="W514" i="2"/>
  <c r="T514" i="2"/>
  <c r="U514" i="2"/>
  <c r="S514" i="2"/>
  <c r="N514" i="2"/>
  <c r="A514" i="2"/>
  <c r="DA513" i="2"/>
  <c r="CX513" i="2"/>
  <c r="CW513" i="2"/>
  <c r="CV513" i="2"/>
  <c r="CY513" i="2"/>
  <c r="CT513" i="2"/>
  <c r="CU513" i="2"/>
  <c r="CS513" i="2"/>
  <c r="CR513" i="2"/>
  <c r="CL513" i="2"/>
  <c r="CM513" i="2"/>
  <c r="CJ513" i="2"/>
  <c r="CI513" i="2"/>
  <c r="CH513" i="2"/>
  <c r="CK513" i="2"/>
  <c r="CF513" i="2"/>
  <c r="CG513" i="2"/>
  <c r="CE513" i="2"/>
  <c r="CD513" i="2"/>
  <c r="BY513" i="2"/>
  <c r="BZ513" i="2"/>
  <c r="BW513" i="2"/>
  <c r="BU513" i="2"/>
  <c r="BV513" i="2"/>
  <c r="BS513" i="2"/>
  <c r="BR513" i="2"/>
  <c r="BQ513" i="2"/>
  <c r="BT513" i="2"/>
  <c r="BO513" i="2"/>
  <c r="BP513" i="2"/>
  <c r="BN513" i="2"/>
  <c r="BM513" i="2"/>
  <c r="BC513" i="2"/>
  <c r="BD513" i="2"/>
  <c r="BF513" i="2"/>
  <c r="BA513" i="2"/>
  <c r="AZ513" i="2"/>
  <c r="AY513" i="2"/>
  <c r="BB513" i="2"/>
  <c r="AW513" i="2"/>
  <c r="AX513" i="2"/>
  <c r="AV513" i="2"/>
  <c r="AU513" i="2"/>
  <c r="AM513" i="2"/>
  <c r="AN513" i="2"/>
  <c r="AQ513" i="2"/>
  <c r="AK513" i="2"/>
  <c r="AJ513" i="2"/>
  <c r="AI513" i="2"/>
  <c r="AL513" i="2"/>
  <c r="AG513" i="2"/>
  <c r="AH513" i="2"/>
  <c r="AF513" i="2"/>
  <c r="AE513" i="2"/>
  <c r="X513" i="2"/>
  <c r="W513" i="2"/>
  <c r="V513" i="2"/>
  <c r="Y513" i="2"/>
  <c r="T513" i="2"/>
  <c r="U513" i="2"/>
  <c r="S513" i="2"/>
  <c r="N513" i="2"/>
  <c r="A513" i="2"/>
  <c r="DA512" i="2"/>
  <c r="CX512" i="2"/>
  <c r="CW512" i="2"/>
  <c r="CV512" i="2"/>
  <c r="CY512" i="2"/>
  <c r="CT512" i="2"/>
  <c r="CU512" i="2"/>
  <c r="CS512" i="2"/>
  <c r="CR512" i="2"/>
  <c r="CL512" i="2"/>
  <c r="CM512" i="2"/>
  <c r="CJ512" i="2"/>
  <c r="CI512" i="2"/>
  <c r="CH512" i="2"/>
  <c r="CK512" i="2"/>
  <c r="CF512" i="2"/>
  <c r="CG512" i="2"/>
  <c r="CE512" i="2"/>
  <c r="CD512" i="2"/>
  <c r="BY512" i="2"/>
  <c r="BZ512" i="2"/>
  <c r="BW512" i="2"/>
  <c r="BU512" i="2"/>
  <c r="BV512" i="2"/>
  <c r="BS512" i="2"/>
  <c r="BR512" i="2"/>
  <c r="BQ512" i="2"/>
  <c r="BT512" i="2"/>
  <c r="BO512" i="2"/>
  <c r="BP512" i="2"/>
  <c r="BN512" i="2"/>
  <c r="BM512" i="2"/>
  <c r="BC512" i="2"/>
  <c r="BD512" i="2"/>
  <c r="BF512" i="2"/>
  <c r="BA512" i="2"/>
  <c r="AZ512" i="2"/>
  <c r="AY512" i="2"/>
  <c r="BB512" i="2"/>
  <c r="AW512" i="2"/>
  <c r="AX512" i="2"/>
  <c r="AV512" i="2"/>
  <c r="AU512" i="2"/>
  <c r="AM512" i="2"/>
  <c r="AN512" i="2"/>
  <c r="AQ512" i="2"/>
  <c r="AI512" i="2"/>
  <c r="AL512" i="2"/>
  <c r="AK512" i="2"/>
  <c r="AJ512" i="2"/>
  <c r="AG512" i="2"/>
  <c r="AH512" i="2"/>
  <c r="AF512" i="2"/>
  <c r="AE512" i="2"/>
  <c r="X512" i="2"/>
  <c r="W512" i="2"/>
  <c r="V512" i="2"/>
  <c r="Y512" i="2"/>
  <c r="T512" i="2"/>
  <c r="U512" i="2"/>
  <c r="S512" i="2"/>
  <c r="N512" i="2"/>
  <c r="A512" i="2"/>
  <c r="DA511" i="2"/>
  <c r="CX511" i="2"/>
  <c r="CW511" i="2"/>
  <c r="CV511" i="2"/>
  <c r="CY511" i="2"/>
  <c r="CT511" i="2"/>
  <c r="CU511" i="2"/>
  <c r="CS511" i="2"/>
  <c r="CR511" i="2"/>
  <c r="CL511" i="2"/>
  <c r="CM511" i="2"/>
  <c r="CJ511" i="2"/>
  <c r="CI511" i="2"/>
  <c r="CH511" i="2"/>
  <c r="CK511" i="2"/>
  <c r="CF511" i="2"/>
  <c r="CG511" i="2"/>
  <c r="CE511" i="2"/>
  <c r="CD511" i="2"/>
  <c r="BY511" i="2"/>
  <c r="BZ511" i="2"/>
  <c r="BW511" i="2"/>
  <c r="BU511" i="2"/>
  <c r="BV511" i="2"/>
  <c r="BS511" i="2"/>
  <c r="BR511" i="2"/>
  <c r="BQ511" i="2"/>
  <c r="BT511" i="2"/>
  <c r="BO511" i="2"/>
  <c r="BP511" i="2"/>
  <c r="BN511" i="2"/>
  <c r="BM511" i="2"/>
  <c r="BC511" i="2"/>
  <c r="BD511" i="2"/>
  <c r="BF511" i="2"/>
  <c r="BA511" i="2"/>
  <c r="AZ511" i="2"/>
  <c r="AY511" i="2"/>
  <c r="BB511" i="2"/>
  <c r="AW511" i="2"/>
  <c r="AX511" i="2"/>
  <c r="AV511" i="2"/>
  <c r="AU511" i="2"/>
  <c r="AM511" i="2"/>
  <c r="AN511" i="2"/>
  <c r="AQ511" i="2"/>
  <c r="AK511" i="2"/>
  <c r="AJ511" i="2"/>
  <c r="AI511" i="2"/>
  <c r="AL511" i="2"/>
  <c r="AG511" i="2"/>
  <c r="AH511" i="2"/>
  <c r="AF511" i="2"/>
  <c r="AE511" i="2"/>
  <c r="X511" i="2"/>
  <c r="W511" i="2"/>
  <c r="V511" i="2"/>
  <c r="Y511" i="2"/>
  <c r="T511" i="2"/>
  <c r="U511" i="2"/>
  <c r="S511" i="2"/>
  <c r="N511" i="2"/>
  <c r="A511" i="2"/>
  <c r="DA510" i="2"/>
  <c r="CV510" i="2"/>
  <c r="CY510" i="2"/>
  <c r="CX510" i="2"/>
  <c r="CW510" i="2"/>
  <c r="CT510" i="2"/>
  <c r="CU510" i="2"/>
  <c r="CS510" i="2"/>
  <c r="CR510" i="2"/>
  <c r="CL510" i="2"/>
  <c r="CM510" i="2"/>
  <c r="CH510" i="2"/>
  <c r="CK510" i="2"/>
  <c r="CJ510" i="2"/>
  <c r="CI510" i="2"/>
  <c r="CF510" i="2"/>
  <c r="CG510" i="2"/>
  <c r="CE510" i="2"/>
  <c r="CD510" i="2"/>
  <c r="BY510" i="2"/>
  <c r="BZ510" i="2"/>
  <c r="BW510" i="2"/>
  <c r="BU510" i="2"/>
  <c r="BV510" i="2"/>
  <c r="BS510" i="2"/>
  <c r="BR510" i="2"/>
  <c r="BQ510" i="2"/>
  <c r="BT510" i="2"/>
  <c r="BO510" i="2"/>
  <c r="BP510" i="2"/>
  <c r="BN510" i="2"/>
  <c r="BM510" i="2"/>
  <c r="BC510" i="2"/>
  <c r="BD510" i="2"/>
  <c r="BF510" i="2"/>
  <c r="BA510" i="2"/>
  <c r="AZ510" i="2"/>
  <c r="AY510" i="2"/>
  <c r="BB510" i="2"/>
  <c r="AW510" i="2"/>
  <c r="AX510" i="2"/>
  <c r="AV510" i="2"/>
  <c r="AU510" i="2"/>
  <c r="AM510" i="2"/>
  <c r="AN510" i="2"/>
  <c r="AQ510" i="2"/>
  <c r="AI510" i="2"/>
  <c r="AL510" i="2"/>
  <c r="AK510" i="2"/>
  <c r="AJ510" i="2"/>
  <c r="AG510" i="2"/>
  <c r="AH510" i="2"/>
  <c r="AF510" i="2"/>
  <c r="AE510" i="2"/>
  <c r="X510" i="2"/>
  <c r="W510" i="2"/>
  <c r="V510" i="2"/>
  <c r="Y510" i="2"/>
  <c r="T510" i="2"/>
  <c r="U510" i="2"/>
  <c r="S510" i="2"/>
  <c r="N510" i="2"/>
  <c r="A510" i="2"/>
  <c r="DA509" i="2"/>
  <c r="CX509" i="2"/>
  <c r="CW509" i="2"/>
  <c r="CV509" i="2"/>
  <c r="CY509" i="2"/>
  <c r="CT509" i="2"/>
  <c r="CU509" i="2"/>
  <c r="CS509" i="2"/>
  <c r="CR509" i="2"/>
  <c r="CL509" i="2"/>
  <c r="CM509" i="2"/>
  <c r="CJ509" i="2"/>
  <c r="CI509" i="2"/>
  <c r="CH509" i="2"/>
  <c r="CK509" i="2"/>
  <c r="CF509" i="2"/>
  <c r="CG509" i="2"/>
  <c r="CE509" i="2"/>
  <c r="CD509" i="2"/>
  <c r="BY509" i="2"/>
  <c r="BZ509" i="2"/>
  <c r="BW509" i="2"/>
  <c r="BU509" i="2"/>
  <c r="BV509" i="2"/>
  <c r="BS509" i="2"/>
  <c r="BR509" i="2"/>
  <c r="BQ509" i="2"/>
  <c r="BT509" i="2"/>
  <c r="BO509" i="2"/>
  <c r="BP509" i="2"/>
  <c r="BN509" i="2"/>
  <c r="BM509" i="2"/>
  <c r="BC509" i="2"/>
  <c r="BD509" i="2"/>
  <c r="BF509" i="2"/>
  <c r="BA509" i="2"/>
  <c r="AZ509" i="2"/>
  <c r="AY509" i="2"/>
  <c r="BB509" i="2"/>
  <c r="AW509" i="2"/>
  <c r="AX509" i="2"/>
  <c r="AV509" i="2"/>
  <c r="AU509" i="2"/>
  <c r="AM509" i="2"/>
  <c r="AN509" i="2"/>
  <c r="AQ509" i="2"/>
  <c r="AK509" i="2"/>
  <c r="AJ509" i="2"/>
  <c r="AI509" i="2"/>
  <c r="AL509" i="2"/>
  <c r="AG509" i="2"/>
  <c r="AH509" i="2"/>
  <c r="AF509" i="2"/>
  <c r="AE509" i="2"/>
  <c r="X509" i="2"/>
  <c r="W509" i="2"/>
  <c r="V509" i="2"/>
  <c r="Y509" i="2"/>
  <c r="T509" i="2"/>
  <c r="U509" i="2"/>
  <c r="S509" i="2"/>
  <c r="N509" i="2"/>
  <c r="A509" i="2"/>
  <c r="DA508" i="2"/>
  <c r="CV508" i="2"/>
  <c r="CY508" i="2"/>
  <c r="CX508" i="2"/>
  <c r="CW508" i="2"/>
  <c r="CT508" i="2"/>
  <c r="CU508" i="2"/>
  <c r="CS508" i="2"/>
  <c r="CR508" i="2"/>
  <c r="CL508" i="2"/>
  <c r="CM508" i="2"/>
  <c r="CH508" i="2"/>
  <c r="CK508" i="2"/>
  <c r="CJ508" i="2"/>
  <c r="CI508" i="2"/>
  <c r="CF508" i="2"/>
  <c r="CG508" i="2"/>
  <c r="CE508" i="2"/>
  <c r="CD508" i="2"/>
  <c r="BY508" i="2"/>
  <c r="BZ508" i="2"/>
  <c r="BW508" i="2"/>
  <c r="BU508" i="2"/>
  <c r="BV508" i="2"/>
  <c r="BS508" i="2"/>
  <c r="BR508" i="2"/>
  <c r="BQ508" i="2"/>
  <c r="BT508" i="2"/>
  <c r="BO508" i="2"/>
  <c r="BP508" i="2"/>
  <c r="BN508" i="2"/>
  <c r="BM508" i="2"/>
  <c r="BC508" i="2"/>
  <c r="BD508" i="2"/>
  <c r="BF508" i="2"/>
  <c r="BA508" i="2"/>
  <c r="AZ508" i="2"/>
  <c r="AY508" i="2"/>
  <c r="BB508" i="2"/>
  <c r="AW508" i="2"/>
  <c r="AX508" i="2"/>
  <c r="AV508" i="2"/>
  <c r="AM508" i="2"/>
  <c r="AN508" i="2"/>
  <c r="AQ508" i="2"/>
  <c r="AK508" i="2"/>
  <c r="AJ508" i="2"/>
  <c r="AI508" i="2"/>
  <c r="AL508" i="2"/>
  <c r="AG508" i="2"/>
  <c r="AH508" i="2"/>
  <c r="AF508" i="2"/>
  <c r="AE508" i="2"/>
  <c r="X508" i="2"/>
  <c r="W508" i="2"/>
  <c r="V508" i="2"/>
  <c r="Y508" i="2"/>
  <c r="T508" i="2"/>
  <c r="U508" i="2"/>
  <c r="S508" i="2"/>
  <c r="N508" i="2"/>
  <c r="A508" i="2"/>
  <c r="DA507" i="2"/>
  <c r="CX507" i="2"/>
  <c r="CW507" i="2"/>
  <c r="CV507" i="2"/>
  <c r="CY507" i="2"/>
  <c r="CT507" i="2"/>
  <c r="CU507" i="2"/>
  <c r="CS507" i="2"/>
  <c r="CR507" i="2"/>
  <c r="CL507" i="2"/>
  <c r="CM507" i="2"/>
  <c r="CJ507" i="2"/>
  <c r="CI507" i="2"/>
  <c r="CH507" i="2"/>
  <c r="CK507" i="2"/>
  <c r="CF507" i="2"/>
  <c r="CG507" i="2"/>
  <c r="CE507" i="2"/>
  <c r="CD507" i="2"/>
  <c r="BY507" i="2"/>
  <c r="BZ507" i="2"/>
  <c r="BW507" i="2"/>
  <c r="BU507" i="2"/>
  <c r="BV507" i="2"/>
  <c r="BS507" i="2"/>
  <c r="BR507" i="2"/>
  <c r="BQ507" i="2"/>
  <c r="BT507" i="2"/>
  <c r="BO507" i="2"/>
  <c r="BP507" i="2"/>
  <c r="BN507" i="2"/>
  <c r="BM507" i="2"/>
  <c r="BC507" i="2"/>
  <c r="BD507" i="2"/>
  <c r="BF507" i="2"/>
  <c r="BA507" i="2"/>
  <c r="AZ507" i="2"/>
  <c r="AY507" i="2"/>
  <c r="BB507" i="2"/>
  <c r="AW507" i="2"/>
  <c r="AX507" i="2"/>
  <c r="AV507" i="2"/>
  <c r="AU507" i="2"/>
  <c r="AM507" i="2"/>
  <c r="AN507" i="2"/>
  <c r="AQ507" i="2"/>
  <c r="AK507" i="2"/>
  <c r="AJ507" i="2"/>
  <c r="AI507" i="2"/>
  <c r="AL507" i="2"/>
  <c r="AG507" i="2"/>
  <c r="AH507" i="2"/>
  <c r="AF507" i="2"/>
  <c r="AE507" i="2"/>
  <c r="X507" i="2"/>
  <c r="W507" i="2"/>
  <c r="V507" i="2"/>
  <c r="Y507" i="2"/>
  <c r="T507" i="2"/>
  <c r="U507" i="2"/>
  <c r="S507" i="2"/>
  <c r="N507" i="2"/>
  <c r="A507" i="2"/>
  <c r="DA506" i="2"/>
  <c r="CX506" i="2"/>
  <c r="CW506" i="2"/>
  <c r="CV506" i="2"/>
  <c r="CY506" i="2"/>
  <c r="CT506" i="2"/>
  <c r="CU506" i="2"/>
  <c r="CS506" i="2"/>
  <c r="CR506" i="2"/>
  <c r="CL506" i="2"/>
  <c r="CM506" i="2"/>
  <c r="CJ506" i="2"/>
  <c r="CI506" i="2"/>
  <c r="CH506" i="2"/>
  <c r="CK506" i="2"/>
  <c r="CF506" i="2"/>
  <c r="CG506" i="2"/>
  <c r="CE506" i="2"/>
  <c r="CD506" i="2"/>
  <c r="BY506" i="2"/>
  <c r="BZ506" i="2"/>
  <c r="BW506" i="2"/>
  <c r="BU506" i="2"/>
  <c r="BV506" i="2"/>
  <c r="BS506" i="2"/>
  <c r="BR506" i="2"/>
  <c r="BQ506" i="2"/>
  <c r="BT506" i="2"/>
  <c r="BO506" i="2"/>
  <c r="BP506" i="2"/>
  <c r="BN506" i="2"/>
  <c r="BM506" i="2"/>
  <c r="BC506" i="2"/>
  <c r="BD506" i="2"/>
  <c r="BF506" i="2"/>
  <c r="BA506" i="2"/>
  <c r="AZ506" i="2"/>
  <c r="AY506" i="2"/>
  <c r="BB506" i="2"/>
  <c r="AW506" i="2"/>
  <c r="AX506" i="2"/>
  <c r="AV506" i="2"/>
  <c r="AU506" i="2"/>
  <c r="AM506" i="2"/>
  <c r="AN506" i="2"/>
  <c r="AQ506" i="2"/>
  <c r="AK506" i="2"/>
  <c r="AJ506" i="2"/>
  <c r="AI506" i="2"/>
  <c r="AL506" i="2"/>
  <c r="AG506" i="2"/>
  <c r="AH506" i="2"/>
  <c r="AF506" i="2"/>
  <c r="AE506" i="2"/>
  <c r="X506" i="2"/>
  <c r="W506" i="2"/>
  <c r="V506" i="2"/>
  <c r="Y506" i="2"/>
  <c r="T506" i="2"/>
  <c r="U506" i="2"/>
  <c r="S506" i="2"/>
  <c r="N506" i="2"/>
  <c r="A506" i="2"/>
  <c r="DA505" i="2"/>
  <c r="CX505" i="2"/>
  <c r="CW505" i="2"/>
  <c r="CV505" i="2"/>
  <c r="CY505" i="2"/>
  <c r="CT505" i="2"/>
  <c r="CU505" i="2"/>
  <c r="CS505" i="2"/>
  <c r="CR505" i="2"/>
  <c r="CL505" i="2"/>
  <c r="CM505" i="2"/>
  <c r="CH505" i="2"/>
  <c r="CK505" i="2"/>
  <c r="CJ505" i="2"/>
  <c r="CI505" i="2"/>
  <c r="CF505" i="2"/>
  <c r="CG505" i="2"/>
  <c r="CE505" i="2"/>
  <c r="CD505" i="2"/>
  <c r="BY505" i="2"/>
  <c r="BZ505" i="2"/>
  <c r="BW505" i="2"/>
  <c r="BU505" i="2"/>
  <c r="BV505" i="2"/>
  <c r="BS505" i="2"/>
  <c r="BR505" i="2"/>
  <c r="BQ505" i="2"/>
  <c r="BT505" i="2"/>
  <c r="BO505" i="2"/>
  <c r="BP505" i="2"/>
  <c r="BN505" i="2"/>
  <c r="BM505" i="2"/>
  <c r="BC505" i="2"/>
  <c r="BD505" i="2"/>
  <c r="BF505" i="2"/>
  <c r="BA505" i="2"/>
  <c r="AZ505" i="2"/>
  <c r="AY505" i="2"/>
  <c r="BB505" i="2"/>
  <c r="AW505" i="2"/>
  <c r="AX505" i="2"/>
  <c r="AV505" i="2"/>
  <c r="AU505" i="2"/>
  <c r="AM505" i="2"/>
  <c r="AN505" i="2"/>
  <c r="AQ505" i="2"/>
  <c r="AK505" i="2"/>
  <c r="AJ505" i="2"/>
  <c r="AI505" i="2"/>
  <c r="AL505" i="2"/>
  <c r="AG505" i="2"/>
  <c r="AH505" i="2"/>
  <c r="AF505" i="2"/>
  <c r="AE505" i="2"/>
  <c r="X505" i="2"/>
  <c r="W505" i="2"/>
  <c r="V505" i="2"/>
  <c r="Y505" i="2"/>
  <c r="T505" i="2"/>
  <c r="U505" i="2"/>
  <c r="S505" i="2"/>
  <c r="N505" i="2"/>
  <c r="A505" i="2"/>
  <c r="L5" i="11"/>
  <c r="O5" i="11"/>
  <c r="U5" i="11"/>
  <c r="A5" i="11"/>
  <c r="A6" i="11"/>
  <c r="A7" i="11"/>
  <c r="A8" i="11"/>
  <c r="A9" i="11"/>
  <c r="A10" i="11"/>
  <c r="A11" i="11"/>
  <c r="A12" i="11"/>
  <c r="A13" i="11"/>
  <c r="A14" i="11"/>
  <c r="A15" i="11"/>
  <c r="U6" i="11"/>
  <c r="U8" i="11"/>
  <c r="U9" i="11"/>
  <c r="U12" i="11"/>
  <c r="U13" i="11"/>
  <c r="U15" i="11"/>
  <c r="U16" i="11"/>
  <c r="U17" i="11"/>
  <c r="U19" i="11"/>
  <c r="U20" i="11"/>
  <c r="U21" i="11"/>
  <c r="U23"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U140" i="11"/>
  <c r="U141" i="11"/>
  <c r="U142" i="11"/>
  <c r="U143" i="11"/>
  <c r="U144" i="11"/>
  <c r="U145" i="11"/>
  <c r="U146" i="11"/>
  <c r="U147" i="11"/>
  <c r="U148" i="11"/>
  <c r="U149" i="11"/>
  <c r="U150" i="11"/>
  <c r="U151" i="11"/>
  <c r="U152" i="11"/>
  <c r="U153" i="11"/>
  <c r="U154" i="11"/>
  <c r="U155" i="11"/>
  <c r="U156" i="11"/>
  <c r="U157" i="11"/>
  <c r="U158" i="11"/>
  <c r="U159" i="11"/>
  <c r="U160" i="11"/>
  <c r="U161" i="11"/>
  <c r="U162" i="11"/>
  <c r="U163" i="11"/>
  <c r="U164" i="11"/>
  <c r="U165" i="11"/>
  <c r="U166" i="11"/>
  <c r="U167" i="11"/>
  <c r="U168" i="11"/>
  <c r="U169" i="11"/>
  <c r="U170" i="11"/>
  <c r="U171" i="11"/>
  <c r="U172" i="11"/>
  <c r="U173" i="11"/>
  <c r="U174" i="11"/>
  <c r="U175" i="11"/>
  <c r="U176" i="11"/>
  <c r="U177" i="11"/>
  <c r="U178" i="11"/>
  <c r="U179" i="11"/>
  <c r="U180" i="11"/>
  <c r="U181" i="11"/>
  <c r="U182" i="11"/>
  <c r="U183" i="11"/>
  <c r="U184" i="11"/>
  <c r="U185" i="11"/>
  <c r="U186" i="11"/>
  <c r="U187" i="11"/>
  <c r="U188" i="11"/>
  <c r="U189" i="11"/>
  <c r="U190" i="11"/>
  <c r="U191" i="11"/>
  <c r="U192" i="11"/>
  <c r="U193" i="11"/>
  <c r="U194" i="11"/>
  <c r="U195" i="11"/>
  <c r="U196" i="11"/>
  <c r="U197" i="11"/>
  <c r="U198" i="11"/>
  <c r="U199" i="11"/>
  <c r="U200" i="11"/>
  <c r="U201" i="11"/>
  <c r="U202" i="11"/>
  <c r="U203" i="11"/>
  <c r="U204" i="11"/>
  <c r="U205" i="11"/>
  <c r="U206" i="11"/>
  <c r="U207" i="11"/>
  <c r="U208" i="11"/>
  <c r="U209" i="11"/>
  <c r="U210" i="11"/>
  <c r="U211" i="11"/>
  <c r="U212" i="11"/>
  <c r="U213" i="11"/>
  <c r="U214" i="11"/>
  <c r="U215" i="11"/>
  <c r="U216" i="11"/>
  <c r="U217" i="11"/>
  <c r="U218" i="11"/>
  <c r="U219" i="11"/>
  <c r="U220" i="11"/>
  <c r="U221" i="11"/>
  <c r="U222" i="11"/>
  <c r="U223" i="11"/>
  <c r="U224" i="11"/>
  <c r="U225" i="11"/>
  <c r="U226" i="11"/>
  <c r="U227" i="11"/>
  <c r="U228" i="11"/>
  <c r="U229" i="11"/>
  <c r="U230" i="11"/>
  <c r="U231" i="11"/>
  <c r="U232" i="11"/>
  <c r="U233" i="11"/>
  <c r="U234" i="11"/>
  <c r="U235" i="11"/>
  <c r="U236" i="11"/>
  <c r="U237" i="11"/>
  <c r="U238" i="11"/>
  <c r="U239" i="11"/>
  <c r="U240" i="11"/>
  <c r="U241" i="11"/>
  <c r="U242" i="11"/>
  <c r="U243" i="11"/>
  <c r="U244" i="11"/>
  <c r="U245" i="11"/>
  <c r="U246" i="11"/>
  <c r="U247" i="11"/>
  <c r="U248" i="11"/>
  <c r="U249" i="11"/>
  <c r="U250" i="11"/>
  <c r="U251" i="11"/>
  <c r="U252" i="11"/>
  <c r="U253" i="11"/>
  <c r="U254" i="11"/>
  <c r="U255" i="11"/>
  <c r="U256" i="11"/>
  <c r="U257" i="11"/>
  <c r="U258" i="11"/>
  <c r="U259" i="11"/>
  <c r="U260" i="11"/>
  <c r="U261" i="11"/>
  <c r="U262" i="11"/>
  <c r="U263" i="11"/>
  <c r="U264" i="11"/>
  <c r="U265" i="11"/>
  <c r="U266" i="11"/>
  <c r="U267" i="11"/>
  <c r="U268" i="11"/>
  <c r="U269" i="11"/>
  <c r="U270" i="11"/>
  <c r="U271" i="11"/>
  <c r="U272" i="11"/>
  <c r="U273" i="11"/>
  <c r="U274" i="11"/>
  <c r="U275" i="11"/>
  <c r="U276" i="11"/>
  <c r="U277" i="11"/>
  <c r="U278" i="11"/>
  <c r="U279" i="11"/>
  <c r="U280" i="11"/>
  <c r="U281" i="11"/>
  <c r="U282" i="11"/>
  <c r="U283" i="11"/>
  <c r="U284" i="11"/>
  <c r="U285" i="11"/>
  <c r="U286" i="11"/>
  <c r="U287" i="11"/>
  <c r="U288" i="11"/>
  <c r="U289" i="11"/>
  <c r="U290" i="11"/>
  <c r="U291" i="11"/>
  <c r="U292" i="11"/>
  <c r="U293" i="11"/>
  <c r="U294" i="11"/>
  <c r="U295" i="11"/>
  <c r="U296" i="11"/>
  <c r="U297" i="11"/>
  <c r="U298" i="11"/>
  <c r="U299" i="11"/>
  <c r="U300" i="11"/>
  <c r="U301" i="11"/>
  <c r="U302" i="11"/>
  <c r="U303" i="11"/>
  <c r="U304" i="11"/>
  <c r="U305" i="11"/>
  <c r="U306" i="11"/>
  <c r="U307" i="11"/>
  <c r="U308" i="11"/>
  <c r="U309" i="11"/>
  <c r="U310" i="11"/>
  <c r="U311" i="11"/>
  <c r="U312" i="11"/>
  <c r="U313" i="11"/>
  <c r="U314" i="11"/>
  <c r="U315" i="11"/>
  <c r="U316" i="11"/>
  <c r="U317" i="11"/>
  <c r="U318" i="11"/>
  <c r="U319" i="11"/>
  <c r="U320" i="11"/>
  <c r="U321" i="11"/>
  <c r="U322" i="11"/>
  <c r="U323" i="11"/>
  <c r="U324" i="11"/>
  <c r="U325" i="11"/>
  <c r="U326" i="11"/>
  <c r="U327" i="11"/>
  <c r="U328" i="11"/>
  <c r="U329" i="11"/>
  <c r="U330" i="11"/>
  <c r="U331" i="11"/>
  <c r="U332" i="11"/>
  <c r="U333" i="11"/>
  <c r="U334" i="11"/>
  <c r="U335" i="11"/>
  <c r="U336" i="11"/>
  <c r="U337" i="11"/>
  <c r="U338" i="11"/>
  <c r="U339" i="11"/>
  <c r="U340" i="11"/>
  <c r="U341" i="11"/>
  <c r="U342" i="11"/>
  <c r="U343" i="11"/>
  <c r="U344" i="11"/>
  <c r="U345" i="11"/>
  <c r="U346" i="11"/>
  <c r="U347" i="11"/>
  <c r="U348" i="11"/>
  <c r="U349" i="11"/>
  <c r="U350" i="11"/>
  <c r="U351" i="11"/>
  <c r="U352" i="11"/>
  <c r="U353" i="11"/>
  <c r="U354" i="11"/>
  <c r="U355" i="11"/>
  <c r="U356" i="11"/>
  <c r="U357" i="11"/>
  <c r="U358" i="11"/>
  <c r="U359" i="11"/>
  <c r="U360" i="11"/>
  <c r="U361" i="11"/>
  <c r="U362" i="11"/>
  <c r="U363" i="11"/>
  <c r="U364" i="11"/>
  <c r="U365" i="11"/>
  <c r="U366" i="11"/>
  <c r="U367" i="11"/>
  <c r="U368" i="11"/>
  <c r="U369" i="11"/>
  <c r="U370" i="11"/>
  <c r="U371" i="11"/>
  <c r="U372" i="11"/>
  <c r="U373" i="11"/>
  <c r="U374" i="11"/>
  <c r="U375" i="11"/>
  <c r="U376" i="11"/>
  <c r="U377" i="11"/>
  <c r="U378" i="11"/>
  <c r="U379" i="11"/>
  <c r="U380" i="11"/>
  <c r="U381" i="11"/>
  <c r="U382" i="11"/>
  <c r="U383" i="11"/>
  <c r="U384" i="11"/>
  <c r="U385" i="11"/>
  <c r="U386" i="11"/>
  <c r="U387" i="11"/>
  <c r="U388" i="11"/>
  <c r="U389" i="11"/>
  <c r="U390" i="11"/>
  <c r="U391" i="11"/>
  <c r="U392" i="11"/>
  <c r="U393" i="11"/>
  <c r="U394" i="11"/>
  <c r="U395" i="11"/>
  <c r="U396" i="11"/>
  <c r="U397" i="11"/>
  <c r="U398" i="11"/>
  <c r="U399" i="11"/>
  <c r="U400" i="11"/>
  <c r="U401" i="11"/>
  <c r="U402" i="11"/>
  <c r="U403" i="11"/>
  <c r="U404" i="11"/>
  <c r="U405" i="11"/>
  <c r="U406" i="11"/>
  <c r="U407" i="11"/>
  <c r="U408" i="11"/>
  <c r="U409" i="11"/>
  <c r="U410" i="11"/>
  <c r="U411" i="11"/>
  <c r="U412" i="11"/>
  <c r="U413" i="11"/>
  <c r="U414" i="11"/>
  <c r="U415" i="11"/>
  <c r="U416" i="11"/>
  <c r="U417" i="11"/>
  <c r="U418" i="11"/>
  <c r="U419" i="11"/>
  <c r="U420" i="11"/>
  <c r="U421" i="11"/>
  <c r="U422" i="11"/>
  <c r="U423" i="11"/>
  <c r="U424" i="11"/>
  <c r="U425" i="11"/>
  <c r="U426" i="11"/>
  <c r="U427" i="11"/>
  <c r="U428" i="11"/>
  <c r="U429" i="11"/>
  <c r="U430" i="11"/>
  <c r="U431" i="11"/>
  <c r="U432" i="11"/>
  <c r="U433" i="11"/>
  <c r="U434" i="11"/>
  <c r="U435" i="11"/>
  <c r="U436" i="11"/>
  <c r="U437" i="11"/>
  <c r="U438" i="11"/>
  <c r="U439" i="11"/>
  <c r="U440" i="11"/>
  <c r="U441" i="11"/>
  <c r="U442" i="11"/>
  <c r="U443" i="11"/>
  <c r="U444" i="11"/>
  <c r="U445" i="11"/>
  <c r="U446" i="11"/>
  <c r="U447" i="11"/>
  <c r="U448" i="11"/>
  <c r="U449" i="11"/>
  <c r="U450" i="11"/>
  <c r="U451" i="11"/>
  <c r="U452" i="11"/>
  <c r="U453" i="11"/>
  <c r="U454" i="11"/>
  <c r="U455" i="11"/>
  <c r="U456" i="11"/>
  <c r="U457" i="11"/>
  <c r="U458" i="11"/>
  <c r="U459" i="11"/>
  <c r="U460" i="11"/>
  <c r="U461" i="11"/>
  <c r="U462" i="11"/>
  <c r="U463" i="11"/>
  <c r="U464" i="11"/>
  <c r="U465" i="11"/>
  <c r="U466" i="11"/>
  <c r="U467" i="11"/>
  <c r="U468" i="11"/>
  <c r="U469" i="11"/>
  <c r="U470" i="11"/>
  <c r="U471" i="11"/>
  <c r="U472" i="11"/>
  <c r="U473" i="11"/>
  <c r="U474" i="11"/>
  <c r="U475" i="11"/>
  <c r="U476" i="11"/>
  <c r="U477" i="11"/>
  <c r="U478" i="11"/>
  <c r="U479" i="11"/>
  <c r="U480" i="11"/>
  <c r="U481" i="11"/>
  <c r="U482" i="11"/>
  <c r="U483" i="11"/>
  <c r="U484" i="11"/>
  <c r="U485" i="11"/>
  <c r="U486" i="11"/>
  <c r="U487" i="11"/>
  <c r="U488" i="11"/>
  <c r="U489" i="11"/>
  <c r="U490" i="11"/>
  <c r="U491" i="11"/>
  <c r="U492" i="11"/>
  <c r="U493" i="11"/>
  <c r="U494" i="11"/>
  <c r="U495" i="11"/>
  <c r="U496" i="11"/>
  <c r="U497" i="11"/>
  <c r="U498" i="11"/>
  <c r="U499" i="11"/>
  <c r="U500" i="11"/>
  <c r="U501" i="11"/>
  <c r="U502" i="11"/>
  <c r="U503" i="11"/>
  <c r="U504" i="11"/>
  <c r="BO5" i="2"/>
  <c r="BN5" i="2"/>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BE8" i="2"/>
  <c r="BG8" i="2"/>
  <c r="BE21" i="2"/>
  <c r="BG21" i="2"/>
  <c r="BE22" i="2"/>
  <c r="BG22" i="2"/>
  <c r="BE23" i="2"/>
  <c r="BG23" i="2"/>
  <c r="BE24" i="2"/>
  <c r="BG24" i="2"/>
  <c r="BE25" i="2"/>
  <c r="BG25" i="2"/>
  <c r="BE26" i="2"/>
  <c r="BG26" i="2"/>
  <c r="BE27" i="2"/>
  <c r="BG27" i="2"/>
  <c r="BE28" i="2"/>
  <c r="BG28" i="2"/>
  <c r="BE29" i="2"/>
  <c r="BG29"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M3" i="3"/>
  <c r="L3" i="3"/>
  <c r="K3" i="3"/>
  <c r="J3" i="3"/>
  <c r="I3" i="3"/>
  <c r="H3" i="3"/>
  <c r="G3" i="3"/>
  <c r="F3" i="3"/>
  <c r="E3" i="3"/>
  <c r="D3" i="3"/>
  <c r="C3" i="3"/>
  <c r="B3" i="3"/>
  <c r="B36" i="3"/>
  <c r="F28" i="5"/>
  <c r="E28" i="5"/>
  <c r="D28" i="5"/>
  <c r="C28" i="5"/>
  <c r="B28" i="5"/>
  <c r="F27" i="5"/>
  <c r="E27" i="5"/>
  <c r="D27" i="5"/>
  <c r="C27" i="5"/>
  <c r="B27" i="5"/>
  <c r="F26" i="5"/>
  <c r="E26" i="5"/>
  <c r="D26" i="5"/>
  <c r="C26" i="5"/>
  <c r="B26" i="5"/>
  <c r="F25" i="5"/>
  <c r="E25" i="5"/>
  <c r="D25" i="5"/>
  <c r="C25" i="5"/>
  <c r="B25" i="5"/>
  <c r="F24" i="5"/>
  <c r="E24" i="5"/>
  <c r="D24" i="5"/>
  <c r="C24" i="5"/>
  <c r="M28" i="5"/>
  <c r="B24" i="5"/>
  <c r="F9" i="5"/>
  <c r="F8" i="5"/>
  <c r="F7" i="5"/>
  <c r="F6" i="5"/>
  <c r="F5" i="5"/>
  <c r="DA504" i="2"/>
  <c r="CX504" i="2"/>
  <c r="CW504" i="2"/>
  <c r="CV504" i="2"/>
  <c r="CY504" i="2"/>
  <c r="CT504" i="2"/>
  <c r="CU504" i="2"/>
  <c r="CS504" i="2"/>
  <c r="CR504" i="2"/>
  <c r="CL504" i="2"/>
  <c r="CM504" i="2"/>
  <c r="CJ504" i="2"/>
  <c r="CI504" i="2"/>
  <c r="CH504" i="2"/>
  <c r="CK504" i="2"/>
  <c r="CF504" i="2"/>
  <c r="CG504" i="2"/>
  <c r="CE504" i="2"/>
  <c r="CD504" i="2"/>
  <c r="BY504" i="2"/>
  <c r="BZ504" i="2"/>
  <c r="BW504" i="2"/>
  <c r="BU504" i="2"/>
  <c r="BV504" i="2"/>
  <c r="BS504" i="2"/>
  <c r="BR504" i="2"/>
  <c r="BQ504" i="2"/>
  <c r="BT504" i="2"/>
  <c r="BO504" i="2"/>
  <c r="BP504" i="2"/>
  <c r="BN504" i="2"/>
  <c r="BM504" i="2"/>
  <c r="BC504" i="2"/>
  <c r="BD504" i="2"/>
  <c r="BF504" i="2"/>
  <c r="BA504" i="2"/>
  <c r="AZ504" i="2"/>
  <c r="AY504" i="2"/>
  <c r="BB504" i="2"/>
  <c r="AW504" i="2"/>
  <c r="AX504" i="2"/>
  <c r="AV504" i="2"/>
  <c r="AU504" i="2"/>
  <c r="AM504" i="2"/>
  <c r="AN504" i="2"/>
  <c r="AK504" i="2"/>
  <c r="AJ504" i="2"/>
  <c r="AI504" i="2"/>
  <c r="AL504" i="2"/>
  <c r="AG504" i="2"/>
  <c r="AH504" i="2"/>
  <c r="AF504" i="2"/>
  <c r="AE504" i="2"/>
  <c r="X504" i="2"/>
  <c r="W504" i="2"/>
  <c r="V504" i="2"/>
  <c r="Y504" i="2"/>
  <c r="T504" i="2"/>
  <c r="U504" i="2"/>
  <c r="S504" i="2"/>
  <c r="N504" i="2"/>
  <c r="DA503" i="2"/>
  <c r="CX503" i="2"/>
  <c r="CW503" i="2"/>
  <c r="CV503" i="2"/>
  <c r="CY503" i="2"/>
  <c r="CT503" i="2"/>
  <c r="CU503" i="2"/>
  <c r="CS503" i="2"/>
  <c r="CR503" i="2"/>
  <c r="CL503" i="2"/>
  <c r="CM503" i="2"/>
  <c r="CJ503" i="2"/>
  <c r="CI503" i="2"/>
  <c r="CH503" i="2"/>
  <c r="CK503" i="2"/>
  <c r="CF503" i="2"/>
  <c r="CG503" i="2"/>
  <c r="CE503" i="2"/>
  <c r="CD503" i="2"/>
  <c r="BY503" i="2"/>
  <c r="BZ503" i="2"/>
  <c r="BW503" i="2"/>
  <c r="BU503" i="2"/>
  <c r="BV503" i="2"/>
  <c r="BS503" i="2"/>
  <c r="BR503" i="2"/>
  <c r="BQ503" i="2"/>
  <c r="BT503" i="2"/>
  <c r="BO503" i="2"/>
  <c r="BP503" i="2"/>
  <c r="BN503" i="2"/>
  <c r="BM503" i="2"/>
  <c r="BC503" i="2"/>
  <c r="BD503" i="2"/>
  <c r="BF503" i="2"/>
  <c r="BA503" i="2"/>
  <c r="AZ503" i="2"/>
  <c r="AY503" i="2"/>
  <c r="BB503" i="2"/>
  <c r="AW503" i="2"/>
  <c r="AX503" i="2"/>
  <c r="AV503" i="2"/>
  <c r="AU503" i="2"/>
  <c r="AM503" i="2"/>
  <c r="AN503" i="2"/>
  <c r="AK503" i="2"/>
  <c r="AJ503" i="2"/>
  <c r="AI503" i="2"/>
  <c r="AL503" i="2"/>
  <c r="AG503" i="2"/>
  <c r="AH503" i="2"/>
  <c r="AF503" i="2"/>
  <c r="AE503" i="2"/>
  <c r="X503" i="2"/>
  <c r="W503" i="2"/>
  <c r="V503" i="2"/>
  <c r="Y503" i="2"/>
  <c r="T503" i="2"/>
  <c r="U503" i="2"/>
  <c r="S503" i="2"/>
  <c r="N503" i="2"/>
  <c r="DA502" i="2"/>
  <c r="CX502" i="2"/>
  <c r="CW502" i="2"/>
  <c r="CV502" i="2"/>
  <c r="CY502" i="2"/>
  <c r="CT502" i="2"/>
  <c r="CU502" i="2"/>
  <c r="CS502" i="2"/>
  <c r="CR502" i="2"/>
  <c r="CL502" i="2"/>
  <c r="CM502" i="2"/>
  <c r="CJ502" i="2"/>
  <c r="CI502" i="2"/>
  <c r="CH502" i="2"/>
  <c r="CK502" i="2"/>
  <c r="CF502" i="2"/>
  <c r="CG502" i="2"/>
  <c r="CE502" i="2"/>
  <c r="CD502" i="2"/>
  <c r="BY502" i="2"/>
  <c r="BZ502" i="2"/>
  <c r="BW502" i="2"/>
  <c r="BU502" i="2"/>
  <c r="BV502" i="2"/>
  <c r="BS502" i="2"/>
  <c r="BR502" i="2"/>
  <c r="BQ502" i="2"/>
  <c r="BT502" i="2"/>
  <c r="BO502" i="2"/>
  <c r="BP502" i="2"/>
  <c r="BN502" i="2"/>
  <c r="BM502" i="2"/>
  <c r="BC502" i="2"/>
  <c r="BD502" i="2"/>
  <c r="BF502" i="2"/>
  <c r="BA502" i="2"/>
  <c r="AZ502" i="2"/>
  <c r="AY502" i="2"/>
  <c r="BB502" i="2"/>
  <c r="AW502" i="2"/>
  <c r="AX502" i="2"/>
  <c r="AV502" i="2"/>
  <c r="AU502" i="2"/>
  <c r="AM502" i="2"/>
  <c r="AN502" i="2"/>
  <c r="AK502" i="2"/>
  <c r="AJ502" i="2"/>
  <c r="AI502" i="2"/>
  <c r="AL502" i="2"/>
  <c r="AG502" i="2"/>
  <c r="AH502" i="2"/>
  <c r="AF502" i="2"/>
  <c r="AE502" i="2"/>
  <c r="X502" i="2"/>
  <c r="W502" i="2"/>
  <c r="V502" i="2"/>
  <c r="Y502" i="2"/>
  <c r="T502" i="2"/>
  <c r="U502" i="2"/>
  <c r="S502" i="2"/>
  <c r="N502" i="2"/>
  <c r="DA501" i="2"/>
  <c r="CX501" i="2"/>
  <c r="CW501" i="2"/>
  <c r="CV501" i="2"/>
  <c r="CY501" i="2"/>
  <c r="CT501" i="2"/>
  <c r="CU501" i="2"/>
  <c r="CS501" i="2"/>
  <c r="CR501" i="2"/>
  <c r="CL501" i="2"/>
  <c r="CM501" i="2"/>
  <c r="CJ501" i="2"/>
  <c r="CI501" i="2"/>
  <c r="CH501" i="2"/>
  <c r="CK501" i="2"/>
  <c r="CF501" i="2"/>
  <c r="CG501" i="2"/>
  <c r="CE501" i="2"/>
  <c r="CD501" i="2"/>
  <c r="BY501" i="2"/>
  <c r="BZ501" i="2"/>
  <c r="BW501" i="2"/>
  <c r="BU501" i="2"/>
  <c r="BV501" i="2"/>
  <c r="BS501" i="2"/>
  <c r="BR501" i="2"/>
  <c r="BQ501" i="2"/>
  <c r="BT501" i="2"/>
  <c r="BO501" i="2"/>
  <c r="BP501" i="2"/>
  <c r="BN501" i="2"/>
  <c r="BM501" i="2"/>
  <c r="BC501" i="2"/>
  <c r="BD501" i="2"/>
  <c r="BF501" i="2"/>
  <c r="BA501" i="2"/>
  <c r="AZ501" i="2"/>
  <c r="AY501" i="2"/>
  <c r="BB501" i="2"/>
  <c r="AW501" i="2"/>
  <c r="AX501" i="2"/>
  <c r="AV501" i="2"/>
  <c r="AU501" i="2"/>
  <c r="AM501" i="2"/>
  <c r="AN501" i="2"/>
  <c r="AQ501" i="2"/>
  <c r="AK501" i="2"/>
  <c r="AJ501" i="2"/>
  <c r="AI501" i="2"/>
  <c r="AL501" i="2"/>
  <c r="AG501" i="2"/>
  <c r="AH501" i="2"/>
  <c r="AF501" i="2"/>
  <c r="AE501" i="2"/>
  <c r="X501" i="2"/>
  <c r="W501" i="2"/>
  <c r="V501" i="2"/>
  <c r="Y501" i="2"/>
  <c r="T501" i="2"/>
  <c r="U501" i="2"/>
  <c r="S501" i="2"/>
  <c r="N501" i="2"/>
  <c r="DA500" i="2"/>
  <c r="CX500" i="2"/>
  <c r="CW500" i="2"/>
  <c r="CV500" i="2"/>
  <c r="CY500" i="2"/>
  <c r="CT500" i="2"/>
  <c r="CU500" i="2"/>
  <c r="CS500" i="2"/>
  <c r="CR500" i="2"/>
  <c r="CL500" i="2"/>
  <c r="CM500" i="2"/>
  <c r="CJ500" i="2"/>
  <c r="CI500" i="2"/>
  <c r="CH500" i="2"/>
  <c r="CK500" i="2"/>
  <c r="CF500" i="2"/>
  <c r="CG500" i="2"/>
  <c r="CE500" i="2"/>
  <c r="CD500" i="2"/>
  <c r="BY500" i="2"/>
  <c r="BZ500" i="2"/>
  <c r="BW500" i="2"/>
  <c r="BU500" i="2"/>
  <c r="BV500" i="2"/>
  <c r="BS500" i="2"/>
  <c r="BR500" i="2"/>
  <c r="BQ500" i="2"/>
  <c r="BT500" i="2"/>
  <c r="BO500" i="2"/>
  <c r="BP500" i="2"/>
  <c r="BN500" i="2"/>
  <c r="BM500" i="2"/>
  <c r="BC500" i="2"/>
  <c r="BD500" i="2"/>
  <c r="BF500" i="2"/>
  <c r="BA500" i="2"/>
  <c r="AZ500" i="2"/>
  <c r="AY500" i="2"/>
  <c r="BB500" i="2"/>
  <c r="AW500" i="2"/>
  <c r="AX500" i="2"/>
  <c r="AV500" i="2"/>
  <c r="AU500" i="2"/>
  <c r="AM500" i="2"/>
  <c r="AN500" i="2"/>
  <c r="AQ500" i="2"/>
  <c r="AK500" i="2"/>
  <c r="AJ500" i="2"/>
  <c r="AI500" i="2"/>
  <c r="AL500" i="2"/>
  <c r="AG500" i="2"/>
  <c r="AH500" i="2"/>
  <c r="AF500" i="2"/>
  <c r="AE500" i="2"/>
  <c r="X500" i="2"/>
  <c r="W500" i="2"/>
  <c r="V500" i="2"/>
  <c r="Y500" i="2"/>
  <c r="T500" i="2"/>
  <c r="U500" i="2"/>
  <c r="S500" i="2"/>
  <c r="N500" i="2"/>
  <c r="DA499" i="2"/>
  <c r="CX499" i="2"/>
  <c r="CW499" i="2"/>
  <c r="CV499" i="2"/>
  <c r="CY499" i="2"/>
  <c r="CT499" i="2"/>
  <c r="CU499" i="2"/>
  <c r="CS499" i="2"/>
  <c r="CR499" i="2"/>
  <c r="CL499" i="2"/>
  <c r="CM499" i="2"/>
  <c r="CJ499" i="2"/>
  <c r="CI499" i="2"/>
  <c r="CH499" i="2"/>
  <c r="CK499" i="2"/>
  <c r="CF499" i="2"/>
  <c r="CG499" i="2"/>
  <c r="CE499" i="2"/>
  <c r="CD499" i="2"/>
  <c r="BY499" i="2"/>
  <c r="BZ499" i="2"/>
  <c r="BW499" i="2"/>
  <c r="BU499" i="2"/>
  <c r="BV499" i="2"/>
  <c r="BS499" i="2"/>
  <c r="BR499" i="2"/>
  <c r="BQ499" i="2"/>
  <c r="BT499" i="2"/>
  <c r="BO499" i="2"/>
  <c r="BP499" i="2"/>
  <c r="BN499" i="2"/>
  <c r="BM499" i="2"/>
  <c r="BC499" i="2"/>
  <c r="BD499" i="2"/>
  <c r="BF499" i="2"/>
  <c r="BA499" i="2"/>
  <c r="AZ499" i="2"/>
  <c r="AY499" i="2"/>
  <c r="BB499" i="2"/>
  <c r="AW499" i="2"/>
  <c r="AX499" i="2"/>
  <c r="AV499" i="2"/>
  <c r="AU499" i="2"/>
  <c r="AM499" i="2"/>
  <c r="AN499" i="2"/>
  <c r="AQ499" i="2"/>
  <c r="AK499" i="2"/>
  <c r="AJ499" i="2"/>
  <c r="AI499" i="2"/>
  <c r="AL499" i="2"/>
  <c r="AG499" i="2"/>
  <c r="AH499" i="2"/>
  <c r="AF499" i="2"/>
  <c r="AE499" i="2"/>
  <c r="X499" i="2"/>
  <c r="W499" i="2"/>
  <c r="V499" i="2"/>
  <c r="Y499" i="2"/>
  <c r="T499" i="2"/>
  <c r="U499" i="2"/>
  <c r="S499" i="2"/>
  <c r="N499" i="2"/>
  <c r="DA498" i="2"/>
  <c r="CX498" i="2"/>
  <c r="CW498" i="2"/>
  <c r="CV498" i="2"/>
  <c r="CY498" i="2"/>
  <c r="CT498" i="2"/>
  <c r="CU498" i="2"/>
  <c r="CS498" i="2"/>
  <c r="CR498" i="2"/>
  <c r="CL498" i="2"/>
  <c r="CM498" i="2"/>
  <c r="CJ498" i="2"/>
  <c r="CI498" i="2"/>
  <c r="CH498" i="2"/>
  <c r="CK498" i="2"/>
  <c r="CF498" i="2"/>
  <c r="CG498" i="2"/>
  <c r="CE498" i="2"/>
  <c r="CD498" i="2"/>
  <c r="BY498" i="2"/>
  <c r="BZ498" i="2"/>
  <c r="BW498" i="2"/>
  <c r="BU498" i="2"/>
  <c r="BV498" i="2"/>
  <c r="BS498" i="2"/>
  <c r="BR498" i="2"/>
  <c r="BQ498" i="2"/>
  <c r="BT498" i="2"/>
  <c r="BO498" i="2"/>
  <c r="BP498" i="2"/>
  <c r="BN498" i="2"/>
  <c r="BM498" i="2"/>
  <c r="BC498" i="2"/>
  <c r="BD498" i="2"/>
  <c r="BF498" i="2"/>
  <c r="BA498" i="2"/>
  <c r="AZ498" i="2"/>
  <c r="AY498" i="2"/>
  <c r="BB498" i="2"/>
  <c r="AW498" i="2"/>
  <c r="AX498" i="2"/>
  <c r="AV498" i="2"/>
  <c r="AU498" i="2"/>
  <c r="AM498" i="2"/>
  <c r="AN498" i="2"/>
  <c r="AQ498" i="2"/>
  <c r="AK498" i="2"/>
  <c r="AJ498" i="2"/>
  <c r="AI498" i="2"/>
  <c r="AL498" i="2"/>
  <c r="AG498" i="2"/>
  <c r="AH498" i="2"/>
  <c r="AF498" i="2"/>
  <c r="AE498" i="2"/>
  <c r="X498" i="2"/>
  <c r="W498" i="2"/>
  <c r="V498" i="2"/>
  <c r="Y498" i="2"/>
  <c r="T498" i="2"/>
  <c r="U498" i="2"/>
  <c r="S498" i="2"/>
  <c r="N498" i="2"/>
  <c r="DA497" i="2"/>
  <c r="CX497" i="2"/>
  <c r="CW497" i="2"/>
  <c r="CV497" i="2"/>
  <c r="CY497" i="2"/>
  <c r="CT497" i="2"/>
  <c r="CU497" i="2"/>
  <c r="CS497" i="2"/>
  <c r="CR497" i="2"/>
  <c r="CL497" i="2"/>
  <c r="CM497" i="2"/>
  <c r="CJ497" i="2"/>
  <c r="CI497" i="2"/>
  <c r="CH497" i="2"/>
  <c r="CK497" i="2"/>
  <c r="CF497" i="2"/>
  <c r="CG497" i="2"/>
  <c r="CE497" i="2"/>
  <c r="CD497" i="2"/>
  <c r="BY497" i="2"/>
  <c r="BZ497" i="2"/>
  <c r="BW497" i="2"/>
  <c r="BU497" i="2"/>
  <c r="BV497" i="2"/>
  <c r="BS497" i="2"/>
  <c r="BR497" i="2"/>
  <c r="BQ497" i="2"/>
  <c r="BT497" i="2"/>
  <c r="BO497" i="2"/>
  <c r="BP497" i="2"/>
  <c r="BN497" i="2"/>
  <c r="BM497" i="2"/>
  <c r="BC497" i="2"/>
  <c r="BD497" i="2"/>
  <c r="BF497" i="2"/>
  <c r="BA497" i="2"/>
  <c r="AZ497" i="2"/>
  <c r="AY497" i="2"/>
  <c r="BB497" i="2"/>
  <c r="AW497" i="2"/>
  <c r="AX497" i="2"/>
  <c r="AV497" i="2"/>
  <c r="AU497" i="2"/>
  <c r="AM497" i="2"/>
  <c r="AN497" i="2"/>
  <c r="AQ497" i="2"/>
  <c r="AK497" i="2"/>
  <c r="AJ497" i="2"/>
  <c r="AI497" i="2"/>
  <c r="AL497" i="2"/>
  <c r="AG497" i="2"/>
  <c r="AH497" i="2"/>
  <c r="AF497" i="2"/>
  <c r="AE497" i="2"/>
  <c r="X497" i="2"/>
  <c r="W497" i="2"/>
  <c r="V497" i="2"/>
  <c r="Y497" i="2"/>
  <c r="T497" i="2"/>
  <c r="U497" i="2"/>
  <c r="S497" i="2"/>
  <c r="N497" i="2"/>
  <c r="DA496" i="2"/>
  <c r="CX496" i="2"/>
  <c r="CW496" i="2"/>
  <c r="CV496" i="2"/>
  <c r="CY496" i="2"/>
  <c r="CT496" i="2"/>
  <c r="CU496" i="2"/>
  <c r="CS496" i="2"/>
  <c r="CR496" i="2"/>
  <c r="CL496" i="2"/>
  <c r="CM496" i="2"/>
  <c r="CJ496" i="2"/>
  <c r="CI496" i="2"/>
  <c r="CH496" i="2"/>
  <c r="CK496" i="2"/>
  <c r="CF496" i="2"/>
  <c r="CG496" i="2"/>
  <c r="CE496" i="2"/>
  <c r="CD496" i="2"/>
  <c r="BY496" i="2"/>
  <c r="BZ496" i="2"/>
  <c r="BW496" i="2"/>
  <c r="BU496" i="2"/>
  <c r="BV496" i="2"/>
  <c r="BS496" i="2"/>
  <c r="BR496" i="2"/>
  <c r="BQ496" i="2"/>
  <c r="BT496" i="2"/>
  <c r="BO496" i="2"/>
  <c r="BP496" i="2"/>
  <c r="BN496" i="2"/>
  <c r="BM496" i="2"/>
  <c r="BC496" i="2"/>
  <c r="BD496" i="2"/>
  <c r="BF496" i="2"/>
  <c r="BA496" i="2"/>
  <c r="AZ496" i="2"/>
  <c r="AY496" i="2"/>
  <c r="BB496" i="2"/>
  <c r="AW496" i="2"/>
  <c r="AX496" i="2"/>
  <c r="AV496" i="2"/>
  <c r="AU496" i="2"/>
  <c r="AM496" i="2"/>
  <c r="AN496" i="2"/>
  <c r="AQ496" i="2"/>
  <c r="AK496" i="2"/>
  <c r="AJ496" i="2"/>
  <c r="AI496" i="2"/>
  <c r="AL496" i="2"/>
  <c r="AG496" i="2"/>
  <c r="AH496" i="2"/>
  <c r="AF496" i="2"/>
  <c r="AE496" i="2"/>
  <c r="X496" i="2"/>
  <c r="W496" i="2"/>
  <c r="V496" i="2"/>
  <c r="Y496" i="2"/>
  <c r="T496" i="2"/>
  <c r="U496" i="2"/>
  <c r="S496" i="2"/>
  <c r="N496" i="2"/>
  <c r="DA495" i="2"/>
  <c r="CX495" i="2"/>
  <c r="CW495" i="2"/>
  <c r="CV495" i="2"/>
  <c r="CY495" i="2"/>
  <c r="CT495" i="2"/>
  <c r="CU495" i="2"/>
  <c r="CS495" i="2"/>
  <c r="CR495" i="2"/>
  <c r="CL495" i="2"/>
  <c r="CM495" i="2"/>
  <c r="CJ495" i="2"/>
  <c r="CI495" i="2"/>
  <c r="CH495" i="2"/>
  <c r="CK495" i="2"/>
  <c r="CF495" i="2"/>
  <c r="CG495" i="2"/>
  <c r="CE495" i="2"/>
  <c r="CD495" i="2"/>
  <c r="BY495" i="2"/>
  <c r="BZ495" i="2"/>
  <c r="BW495" i="2"/>
  <c r="BU495" i="2"/>
  <c r="BV495" i="2"/>
  <c r="BS495" i="2"/>
  <c r="BR495" i="2"/>
  <c r="BQ495" i="2"/>
  <c r="BT495" i="2"/>
  <c r="BO495" i="2"/>
  <c r="BP495" i="2"/>
  <c r="BN495" i="2"/>
  <c r="BM495" i="2"/>
  <c r="BC495" i="2"/>
  <c r="BD495" i="2"/>
  <c r="BF495" i="2"/>
  <c r="BA495" i="2"/>
  <c r="AZ495" i="2"/>
  <c r="AY495" i="2"/>
  <c r="BB495" i="2"/>
  <c r="AW495" i="2"/>
  <c r="AX495" i="2"/>
  <c r="AV495" i="2"/>
  <c r="AU495" i="2"/>
  <c r="AM495" i="2"/>
  <c r="AN495" i="2"/>
  <c r="AQ495" i="2"/>
  <c r="AK495" i="2"/>
  <c r="AJ495" i="2"/>
  <c r="AI495" i="2"/>
  <c r="AL495" i="2"/>
  <c r="AG495" i="2"/>
  <c r="AH495" i="2"/>
  <c r="AF495" i="2"/>
  <c r="AE495" i="2"/>
  <c r="X495" i="2"/>
  <c r="W495" i="2"/>
  <c r="V495" i="2"/>
  <c r="Y495" i="2"/>
  <c r="T495" i="2"/>
  <c r="U495" i="2"/>
  <c r="S495" i="2"/>
  <c r="N495" i="2"/>
  <c r="DA494" i="2"/>
  <c r="CX494" i="2"/>
  <c r="CW494" i="2"/>
  <c r="CV494" i="2"/>
  <c r="CY494" i="2"/>
  <c r="CT494" i="2"/>
  <c r="CU494" i="2"/>
  <c r="CS494" i="2"/>
  <c r="CR494" i="2"/>
  <c r="CL494" i="2"/>
  <c r="CM494" i="2"/>
  <c r="CJ494" i="2"/>
  <c r="CI494" i="2"/>
  <c r="CH494" i="2"/>
  <c r="CK494" i="2"/>
  <c r="CF494" i="2"/>
  <c r="CG494" i="2"/>
  <c r="CE494" i="2"/>
  <c r="CD494" i="2"/>
  <c r="BY494" i="2"/>
  <c r="BZ494" i="2"/>
  <c r="BW494" i="2"/>
  <c r="BU494" i="2"/>
  <c r="BV494" i="2"/>
  <c r="BS494" i="2"/>
  <c r="BR494" i="2"/>
  <c r="BQ494" i="2"/>
  <c r="BT494" i="2"/>
  <c r="BO494" i="2"/>
  <c r="BP494" i="2"/>
  <c r="BN494" i="2"/>
  <c r="BM494" i="2"/>
  <c r="BC494" i="2"/>
  <c r="BD494" i="2"/>
  <c r="BF494" i="2"/>
  <c r="BA494" i="2"/>
  <c r="AZ494" i="2"/>
  <c r="AY494" i="2"/>
  <c r="BB494" i="2"/>
  <c r="AW494" i="2"/>
  <c r="AX494" i="2"/>
  <c r="AV494" i="2"/>
  <c r="AU494" i="2"/>
  <c r="AM494" i="2"/>
  <c r="AN494" i="2"/>
  <c r="AQ494" i="2"/>
  <c r="AK494" i="2"/>
  <c r="AJ494" i="2"/>
  <c r="AI494" i="2"/>
  <c r="AL494" i="2"/>
  <c r="AG494" i="2"/>
  <c r="AH494" i="2"/>
  <c r="AF494" i="2"/>
  <c r="AE494" i="2"/>
  <c r="X494" i="2"/>
  <c r="W494" i="2"/>
  <c r="V494" i="2"/>
  <c r="Y494" i="2"/>
  <c r="T494" i="2"/>
  <c r="U494" i="2"/>
  <c r="S494" i="2"/>
  <c r="N494" i="2"/>
  <c r="DA493" i="2"/>
  <c r="CX493" i="2"/>
  <c r="CW493" i="2"/>
  <c r="CV493" i="2"/>
  <c r="CY493" i="2"/>
  <c r="CT493" i="2"/>
  <c r="CU493" i="2"/>
  <c r="CS493" i="2"/>
  <c r="CR493" i="2"/>
  <c r="CL493" i="2"/>
  <c r="CM493" i="2"/>
  <c r="CJ493" i="2"/>
  <c r="CI493" i="2"/>
  <c r="CH493" i="2"/>
  <c r="CK493" i="2"/>
  <c r="CF493" i="2"/>
  <c r="CG493" i="2"/>
  <c r="CE493" i="2"/>
  <c r="CD493" i="2"/>
  <c r="BY493" i="2"/>
  <c r="BZ493" i="2"/>
  <c r="BW493" i="2"/>
  <c r="BU493" i="2"/>
  <c r="BV493" i="2"/>
  <c r="BS493" i="2"/>
  <c r="BR493" i="2"/>
  <c r="BQ493" i="2"/>
  <c r="BT493" i="2"/>
  <c r="BO493" i="2"/>
  <c r="BP493" i="2"/>
  <c r="BN493" i="2"/>
  <c r="BM493" i="2"/>
  <c r="BC493" i="2"/>
  <c r="BD493" i="2"/>
  <c r="BF493" i="2"/>
  <c r="BA493" i="2"/>
  <c r="AZ493" i="2"/>
  <c r="AY493" i="2"/>
  <c r="BB493" i="2"/>
  <c r="AW493" i="2"/>
  <c r="AX493" i="2"/>
  <c r="AV493" i="2"/>
  <c r="AU493" i="2"/>
  <c r="AM493" i="2"/>
  <c r="AN493" i="2"/>
  <c r="AQ493" i="2"/>
  <c r="AK493" i="2"/>
  <c r="AJ493" i="2"/>
  <c r="AI493" i="2"/>
  <c r="AL493" i="2"/>
  <c r="AG493" i="2"/>
  <c r="AH493" i="2"/>
  <c r="AF493" i="2"/>
  <c r="AE493" i="2"/>
  <c r="X493" i="2"/>
  <c r="W493" i="2"/>
  <c r="V493" i="2"/>
  <c r="Y493" i="2"/>
  <c r="T493" i="2"/>
  <c r="U493" i="2"/>
  <c r="S493" i="2"/>
  <c r="N493" i="2"/>
  <c r="DA492" i="2"/>
  <c r="CX492" i="2"/>
  <c r="CW492" i="2"/>
  <c r="CV492" i="2"/>
  <c r="CY492" i="2"/>
  <c r="CT492" i="2"/>
  <c r="CU492" i="2"/>
  <c r="CS492" i="2"/>
  <c r="CR492" i="2"/>
  <c r="CL492" i="2"/>
  <c r="CM492" i="2"/>
  <c r="CJ492" i="2"/>
  <c r="CI492" i="2"/>
  <c r="CH492" i="2"/>
  <c r="CK492" i="2"/>
  <c r="CF492" i="2"/>
  <c r="CG492" i="2"/>
  <c r="CE492" i="2"/>
  <c r="CD492" i="2"/>
  <c r="BY492" i="2"/>
  <c r="BZ492" i="2"/>
  <c r="BW492" i="2"/>
  <c r="BU492" i="2"/>
  <c r="BV492" i="2"/>
  <c r="BS492" i="2"/>
  <c r="BR492" i="2"/>
  <c r="BQ492" i="2"/>
  <c r="BT492" i="2"/>
  <c r="BO492" i="2"/>
  <c r="BP492" i="2"/>
  <c r="BN492" i="2"/>
  <c r="BM492" i="2"/>
  <c r="BC492" i="2"/>
  <c r="BD492" i="2"/>
  <c r="BF492" i="2"/>
  <c r="BA492" i="2"/>
  <c r="AZ492" i="2"/>
  <c r="AY492" i="2"/>
  <c r="BB492" i="2"/>
  <c r="AW492" i="2"/>
  <c r="AX492" i="2"/>
  <c r="AV492" i="2"/>
  <c r="AU492" i="2"/>
  <c r="AM492" i="2"/>
  <c r="AN492" i="2"/>
  <c r="AQ492" i="2"/>
  <c r="AK492" i="2"/>
  <c r="AJ492" i="2"/>
  <c r="AI492" i="2"/>
  <c r="AL492" i="2"/>
  <c r="AG492" i="2"/>
  <c r="AH492" i="2"/>
  <c r="AF492" i="2"/>
  <c r="AE492" i="2"/>
  <c r="X492" i="2"/>
  <c r="W492" i="2"/>
  <c r="V492" i="2"/>
  <c r="Y492" i="2"/>
  <c r="T492" i="2"/>
  <c r="U492" i="2"/>
  <c r="S492" i="2"/>
  <c r="N492" i="2"/>
  <c r="DA491" i="2"/>
  <c r="CX491" i="2"/>
  <c r="CW491" i="2"/>
  <c r="CV491" i="2"/>
  <c r="CY491" i="2"/>
  <c r="CT491" i="2"/>
  <c r="CU491" i="2"/>
  <c r="CS491" i="2"/>
  <c r="CR491" i="2"/>
  <c r="CL491" i="2"/>
  <c r="CM491" i="2"/>
  <c r="CJ491" i="2"/>
  <c r="CI491" i="2"/>
  <c r="CH491" i="2"/>
  <c r="CK491" i="2"/>
  <c r="CF491" i="2"/>
  <c r="CG491" i="2"/>
  <c r="CE491" i="2"/>
  <c r="CD491" i="2"/>
  <c r="BY491" i="2"/>
  <c r="BZ491" i="2"/>
  <c r="BW491" i="2"/>
  <c r="BU491" i="2"/>
  <c r="BV491" i="2"/>
  <c r="BS491" i="2"/>
  <c r="BR491" i="2"/>
  <c r="BQ491" i="2"/>
  <c r="BT491" i="2"/>
  <c r="BO491" i="2"/>
  <c r="BP491" i="2"/>
  <c r="BN491" i="2"/>
  <c r="BM491" i="2"/>
  <c r="BC491" i="2"/>
  <c r="BD491" i="2"/>
  <c r="BF491" i="2"/>
  <c r="BA491" i="2"/>
  <c r="AZ491" i="2"/>
  <c r="AY491" i="2"/>
  <c r="BB491" i="2"/>
  <c r="AW491" i="2"/>
  <c r="AX491" i="2"/>
  <c r="AV491" i="2"/>
  <c r="AU491" i="2"/>
  <c r="AM491" i="2"/>
  <c r="AN491" i="2"/>
  <c r="AQ491" i="2"/>
  <c r="AK491" i="2"/>
  <c r="AJ491" i="2"/>
  <c r="AI491" i="2"/>
  <c r="AL491" i="2"/>
  <c r="AG491" i="2"/>
  <c r="AH491" i="2"/>
  <c r="AF491" i="2"/>
  <c r="AE491" i="2"/>
  <c r="X491" i="2"/>
  <c r="W491" i="2"/>
  <c r="V491" i="2"/>
  <c r="Y491" i="2"/>
  <c r="T491" i="2"/>
  <c r="U491" i="2"/>
  <c r="S491" i="2"/>
  <c r="N491" i="2"/>
  <c r="DA490" i="2"/>
  <c r="CX490" i="2"/>
  <c r="CW490" i="2"/>
  <c r="CV490" i="2"/>
  <c r="CY490" i="2"/>
  <c r="CT490" i="2"/>
  <c r="CU490" i="2"/>
  <c r="CS490" i="2"/>
  <c r="CR490" i="2"/>
  <c r="CL490" i="2"/>
  <c r="CM490" i="2"/>
  <c r="CJ490" i="2"/>
  <c r="CI490" i="2"/>
  <c r="CH490" i="2"/>
  <c r="CK490" i="2"/>
  <c r="CF490" i="2"/>
  <c r="CG490" i="2"/>
  <c r="CE490" i="2"/>
  <c r="CD490" i="2"/>
  <c r="BY490" i="2"/>
  <c r="BZ490" i="2"/>
  <c r="BW490" i="2"/>
  <c r="BU490" i="2"/>
  <c r="BV490" i="2"/>
  <c r="BS490" i="2"/>
  <c r="BR490" i="2"/>
  <c r="BQ490" i="2"/>
  <c r="BT490" i="2"/>
  <c r="BO490" i="2"/>
  <c r="BP490" i="2"/>
  <c r="BN490" i="2"/>
  <c r="BM490" i="2"/>
  <c r="BC490" i="2"/>
  <c r="BD490" i="2"/>
  <c r="BF490" i="2"/>
  <c r="BA490" i="2"/>
  <c r="AZ490" i="2"/>
  <c r="AY490" i="2"/>
  <c r="BB490" i="2"/>
  <c r="AW490" i="2"/>
  <c r="AX490" i="2"/>
  <c r="AV490" i="2"/>
  <c r="AU490" i="2"/>
  <c r="AM490" i="2"/>
  <c r="AN490" i="2"/>
  <c r="AQ490" i="2"/>
  <c r="AK490" i="2"/>
  <c r="AJ490" i="2"/>
  <c r="AI490" i="2"/>
  <c r="AL490" i="2"/>
  <c r="AG490" i="2"/>
  <c r="AH490" i="2"/>
  <c r="AF490" i="2"/>
  <c r="AE490" i="2"/>
  <c r="X490" i="2"/>
  <c r="W490" i="2"/>
  <c r="V490" i="2"/>
  <c r="Y490" i="2"/>
  <c r="T490" i="2"/>
  <c r="U490" i="2"/>
  <c r="S490" i="2"/>
  <c r="N490" i="2"/>
  <c r="DA489" i="2"/>
  <c r="CX489" i="2"/>
  <c r="CW489" i="2"/>
  <c r="CV489" i="2"/>
  <c r="CY489" i="2"/>
  <c r="CT489" i="2"/>
  <c r="CU489" i="2"/>
  <c r="CS489" i="2"/>
  <c r="CR489" i="2"/>
  <c r="CL489" i="2"/>
  <c r="CM489" i="2"/>
  <c r="CJ489" i="2"/>
  <c r="CI489" i="2"/>
  <c r="CH489" i="2"/>
  <c r="CK489" i="2"/>
  <c r="CF489" i="2"/>
  <c r="CG489" i="2"/>
  <c r="CE489" i="2"/>
  <c r="CD489" i="2"/>
  <c r="BY489" i="2"/>
  <c r="BZ489" i="2"/>
  <c r="BW489" i="2"/>
  <c r="BU489" i="2"/>
  <c r="BV489" i="2"/>
  <c r="BS489" i="2"/>
  <c r="BR489" i="2"/>
  <c r="BQ489" i="2"/>
  <c r="BT489" i="2"/>
  <c r="BO489" i="2"/>
  <c r="BP489" i="2"/>
  <c r="BN489" i="2"/>
  <c r="BM489" i="2"/>
  <c r="BC489" i="2"/>
  <c r="BD489" i="2"/>
  <c r="BF489" i="2"/>
  <c r="BA489" i="2"/>
  <c r="AZ489" i="2"/>
  <c r="AY489" i="2"/>
  <c r="BB489" i="2"/>
  <c r="AW489" i="2"/>
  <c r="AX489" i="2"/>
  <c r="AV489" i="2"/>
  <c r="AU489" i="2"/>
  <c r="AM489" i="2"/>
  <c r="AN489" i="2"/>
  <c r="AQ489" i="2"/>
  <c r="AK489" i="2"/>
  <c r="AJ489" i="2"/>
  <c r="AI489" i="2"/>
  <c r="AL489" i="2"/>
  <c r="AG489" i="2"/>
  <c r="AH489" i="2"/>
  <c r="AF489" i="2"/>
  <c r="AE489" i="2"/>
  <c r="X489" i="2"/>
  <c r="W489" i="2"/>
  <c r="V489" i="2"/>
  <c r="Y489" i="2"/>
  <c r="T489" i="2"/>
  <c r="U489" i="2"/>
  <c r="S489" i="2"/>
  <c r="N489" i="2"/>
  <c r="DA488" i="2"/>
  <c r="CX488" i="2"/>
  <c r="CW488" i="2"/>
  <c r="CV488" i="2"/>
  <c r="CY488" i="2"/>
  <c r="CT488" i="2"/>
  <c r="CU488" i="2"/>
  <c r="CS488" i="2"/>
  <c r="CR488" i="2"/>
  <c r="CL488" i="2"/>
  <c r="CM488" i="2"/>
  <c r="CJ488" i="2"/>
  <c r="CI488" i="2"/>
  <c r="CH488" i="2"/>
  <c r="CK488" i="2"/>
  <c r="CF488" i="2"/>
  <c r="CG488" i="2"/>
  <c r="CE488" i="2"/>
  <c r="CD488" i="2"/>
  <c r="BY488" i="2"/>
  <c r="BZ488" i="2"/>
  <c r="BW488" i="2"/>
  <c r="BU488" i="2"/>
  <c r="BV488" i="2"/>
  <c r="BS488" i="2"/>
  <c r="BR488" i="2"/>
  <c r="BQ488" i="2"/>
  <c r="BT488" i="2"/>
  <c r="BO488" i="2"/>
  <c r="BP488" i="2"/>
  <c r="BN488" i="2"/>
  <c r="BM488" i="2"/>
  <c r="BC488" i="2"/>
  <c r="BD488" i="2"/>
  <c r="BF488" i="2"/>
  <c r="BA488" i="2"/>
  <c r="AZ488" i="2"/>
  <c r="AY488" i="2"/>
  <c r="BB488" i="2"/>
  <c r="AW488" i="2"/>
  <c r="AX488" i="2"/>
  <c r="AV488" i="2"/>
  <c r="AU488" i="2"/>
  <c r="AM488" i="2"/>
  <c r="AN488" i="2"/>
  <c r="AQ488" i="2"/>
  <c r="AK488" i="2"/>
  <c r="AJ488" i="2"/>
  <c r="AI488" i="2"/>
  <c r="AL488" i="2"/>
  <c r="AG488" i="2"/>
  <c r="AH488" i="2"/>
  <c r="AF488" i="2"/>
  <c r="AE488" i="2"/>
  <c r="X488" i="2"/>
  <c r="W488" i="2"/>
  <c r="V488" i="2"/>
  <c r="Y488" i="2"/>
  <c r="T488" i="2"/>
  <c r="U488" i="2"/>
  <c r="S488" i="2"/>
  <c r="N488" i="2"/>
  <c r="DA487" i="2"/>
  <c r="CX487" i="2"/>
  <c r="CW487" i="2"/>
  <c r="CV487" i="2"/>
  <c r="CY487" i="2"/>
  <c r="CT487" i="2"/>
  <c r="CU487" i="2"/>
  <c r="CS487" i="2"/>
  <c r="CR487" i="2"/>
  <c r="CL487" i="2"/>
  <c r="CM487" i="2"/>
  <c r="CJ487" i="2"/>
  <c r="CI487" i="2"/>
  <c r="CH487" i="2"/>
  <c r="CK487" i="2"/>
  <c r="CF487" i="2"/>
  <c r="CG487" i="2"/>
  <c r="CE487" i="2"/>
  <c r="CD487" i="2"/>
  <c r="BY487" i="2"/>
  <c r="BZ487" i="2"/>
  <c r="BW487" i="2"/>
  <c r="BU487" i="2"/>
  <c r="BV487" i="2"/>
  <c r="BS487" i="2"/>
  <c r="BR487" i="2"/>
  <c r="BQ487" i="2"/>
  <c r="BT487" i="2"/>
  <c r="BO487" i="2"/>
  <c r="BP487" i="2"/>
  <c r="BN487" i="2"/>
  <c r="BM487" i="2"/>
  <c r="BC487" i="2"/>
  <c r="BD487" i="2"/>
  <c r="BF487" i="2"/>
  <c r="BA487" i="2"/>
  <c r="AZ487" i="2"/>
  <c r="AY487" i="2"/>
  <c r="BB487" i="2"/>
  <c r="AW487" i="2"/>
  <c r="AX487" i="2"/>
  <c r="AV487" i="2"/>
  <c r="AU487" i="2"/>
  <c r="AM487" i="2"/>
  <c r="AN487" i="2"/>
  <c r="AQ487" i="2"/>
  <c r="AK487" i="2"/>
  <c r="AJ487" i="2"/>
  <c r="AI487" i="2"/>
  <c r="AL487" i="2"/>
  <c r="AG487" i="2"/>
  <c r="AH487" i="2"/>
  <c r="AF487" i="2"/>
  <c r="AE487" i="2"/>
  <c r="X487" i="2"/>
  <c r="W487" i="2"/>
  <c r="V487" i="2"/>
  <c r="Y487" i="2"/>
  <c r="T487" i="2"/>
  <c r="U487" i="2"/>
  <c r="S487" i="2"/>
  <c r="N487" i="2"/>
  <c r="DA486" i="2"/>
  <c r="CX486" i="2"/>
  <c r="CW486" i="2"/>
  <c r="CV486" i="2"/>
  <c r="CY486" i="2"/>
  <c r="CT486" i="2"/>
  <c r="CU486" i="2"/>
  <c r="CS486" i="2"/>
  <c r="CR486" i="2"/>
  <c r="CL486" i="2"/>
  <c r="CM486" i="2"/>
  <c r="CJ486" i="2"/>
  <c r="CI486" i="2"/>
  <c r="CH486" i="2"/>
  <c r="CK486" i="2"/>
  <c r="CF486" i="2"/>
  <c r="CG486" i="2"/>
  <c r="CE486" i="2"/>
  <c r="CD486" i="2"/>
  <c r="BY486" i="2"/>
  <c r="BZ486" i="2"/>
  <c r="BW486" i="2"/>
  <c r="BU486" i="2"/>
  <c r="BV486" i="2"/>
  <c r="BS486" i="2"/>
  <c r="BR486" i="2"/>
  <c r="BQ486" i="2"/>
  <c r="BT486" i="2"/>
  <c r="BO486" i="2"/>
  <c r="BP486" i="2"/>
  <c r="BN486" i="2"/>
  <c r="BM486" i="2"/>
  <c r="BC486" i="2"/>
  <c r="BD486" i="2"/>
  <c r="BF486" i="2"/>
  <c r="BA486" i="2"/>
  <c r="AZ486" i="2"/>
  <c r="AY486" i="2"/>
  <c r="BB486" i="2"/>
  <c r="AW486" i="2"/>
  <c r="AX486" i="2"/>
  <c r="AV486" i="2"/>
  <c r="AU486" i="2"/>
  <c r="AM486" i="2"/>
  <c r="AN486" i="2"/>
  <c r="AQ486" i="2"/>
  <c r="AK486" i="2"/>
  <c r="AJ486" i="2"/>
  <c r="AI486" i="2"/>
  <c r="AL486" i="2"/>
  <c r="AG486" i="2"/>
  <c r="AH486" i="2"/>
  <c r="AF486" i="2"/>
  <c r="AE486" i="2"/>
  <c r="X486" i="2"/>
  <c r="W486" i="2"/>
  <c r="V486" i="2"/>
  <c r="Y486" i="2"/>
  <c r="T486" i="2"/>
  <c r="U486" i="2"/>
  <c r="S486" i="2"/>
  <c r="N486" i="2"/>
  <c r="DA485" i="2"/>
  <c r="CX485" i="2"/>
  <c r="CW485" i="2"/>
  <c r="CV485" i="2"/>
  <c r="CY485" i="2"/>
  <c r="CT485" i="2"/>
  <c r="CU485" i="2"/>
  <c r="CS485" i="2"/>
  <c r="CR485" i="2"/>
  <c r="CL485" i="2"/>
  <c r="CM485" i="2"/>
  <c r="CJ485" i="2"/>
  <c r="CI485" i="2"/>
  <c r="CH485" i="2"/>
  <c r="CK485" i="2"/>
  <c r="CF485" i="2"/>
  <c r="CG485" i="2"/>
  <c r="CE485" i="2"/>
  <c r="CD485" i="2"/>
  <c r="BY485" i="2"/>
  <c r="BZ485" i="2"/>
  <c r="BW485" i="2"/>
  <c r="BU485" i="2"/>
  <c r="BV485" i="2"/>
  <c r="BS485" i="2"/>
  <c r="BR485" i="2"/>
  <c r="BQ485" i="2"/>
  <c r="BT485" i="2"/>
  <c r="BO485" i="2"/>
  <c r="BP485" i="2"/>
  <c r="BN485" i="2"/>
  <c r="BM485" i="2"/>
  <c r="BC485" i="2"/>
  <c r="BD485" i="2"/>
  <c r="BF485" i="2"/>
  <c r="BA485" i="2"/>
  <c r="AZ485" i="2"/>
  <c r="AY485" i="2"/>
  <c r="BB485" i="2"/>
  <c r="AW485" i="2"/>
  <c r="AX485" i="2"/>
  <c r="AV485" i="2"/>
  <c r="AU485" i="2"/>
  <c r="AM485" i="2"/>
  <c r="AN485" i="2"/>
  <c r="AQ485" i="2"/>
  <c r="AK485" i="2"/>
  <c r="AJ485" i="2"/>
  <c r="AI485" i="2"/>
  <c r="AL485" i="2"/>
  <c r="AG485" i="2"/>
  <c r="AH485" i="2"/>
  <c r="AF485" i="2"/>
  <c r="AE485" i="2"/>
  <c r="X485" i="2"/>
  <c r="W485" i="2"/>
  <c r="V485" i="2"/>
  <c r="Y485" i="2"/>
  <c r="T485" i="2"/>
  <c r="U485" i="2"/>
  <c r="S485" i="2"/>
  <c r="N485" i="2"/>
  <c r="DA484" i="2"/>
  <c r="CX484" i="2"/>
  <c r="CW484" i="2"/>
  <c r="CV484" i="2"/>
  <c r="CY484" i="2"/>
  <c r="CT484" i="2"/>
  <c r="CU484" i="2"/>
  <c r="CS484" i="2"/>
  <c r="CR484" i="2"/>
  <c r="CL484" i="2"/>
  <c r="CM484" i="2"/>
  <c r="CJ484" i="2"/>
  <c r="CI484" i="2"/>
  <c r="CH484" i="2"/>
  <c r="CK484" i="2"/>
  <c r="CF484" i="2"/>
  <c r="CG484" i="2"/>
  <c r="CE484" i="2"/>
  <c r="CD484" i="2"/>
  <c r="BY484" i="2"/>
  <c r="BZ484" i="2"/>
  <c r="BW484" i="2"/>
  <c r="BU484" i="2"/>
  <c r="BV484" i="2"/>
  <c r="BS484" i="2"/>
  <c r="BR484" i="2"/>
  <c r="BQ484" i="2"/>
  <c r="BT484" i="2"/>
  <c r="BO484" i="2"/>
  <c r="BP484" i="2"/>
  <c r="BN484" i="2"/>
  <c r="BM484" i="2"/>
  <c r="BC484" i="2"/>
  <c r="BD484" i="2"/>
  <c r="BF484" i="2"/>
  <c r="BA484" i="2"/>
  <c r="AZ484" i="2"/>
  <c r="AY484" i="2"/>
  <c r="BB484" i="2"/>
  <c r="AW484" i="2"/>
  <c r="AX484" i="2"/>
  <c r="AV484" i="2"/>
  <c r="AU484" i="2"/>
  <c r="AM484" i="2"/>
  <c r="AN484" i="2"/>
  <c r="AQ484" i="2"/>
  <c r="AK484" i="2"/>
  <c r="AJ484" i="2"/>
  <c r="AI484" i="2"/>
  <c r="AL484" i="2"/>
  <c r="AG484" i="2"/>
  <c r="AH484" i="2"/>
  <c r="AF484" i="2"/>
  <c r="AE484" i="2"/>
  <c r="X484" i="2"/>
  <c r="W484" i="2"/>
  <c r="V484" i="2"/>
  <c r="Y484" i="2"/>
  <c r="T484" i="2"/>
  <c r="U484" i="2"/>
  <c r="S484" i="2"/>
  <c r="N484" i="2"/>
  <c r="DA483" i="2"/>
  <c r="CX483" i="2"/>
  <c r="CW483" i="2"/>
  <c r="CV483" i="2"/>
  <c r="CY483" i="2"/>
  <c r="CT483" i="2"/>
  <c r="CU483" i="2"/>
  <c r="CS483" i="2"/>
  <c r="CR483" i="2"/>
  <c r="CL483" i="2"/>
  <c r="CM483" i="2"/>
  <c r="CJ483" i="2"/>
  <c r="CI483" i="2"/>
  <c r="CH483" i="2"/>
  <c r="CK483" i="2"/>
  <c r="CF483" i="2"/>
  <c r="CG483" i="2"/>
  <c r="CE483" i="2"/>
  <c r="CD483" i="2"/>
  <c r="BY483" i="2"/>
  <c r="BZ483" i="2"/>
  <c r="BW483" i="2"/>
  <c r="BU483" i="2"/>
  <c r="BV483" i="2"/>
  <c r="BS483" i="2"/>
  <c r="BR483" i="2"/>
  <c r="BQ483" i="2"/>
  <c r="BT483" i="2"/>
  <c r="BO483" i="2"/>
  <c r="BP483" i="2"/>
  <c r="BN483" i="2"/>
  <c r="BM483" i="2"/>
  <c r="BC483" i="2"/>
  <c r="BD483" i="2"/>
  <c r="BF483" i="2"/>
  <c r="BA483" i="2"/>
  <c r="AZ483" i="2"/>
  <c r="AY483" i="2"/>
  <c r="BB483" i="2"/>
  <c r="AW483" i="2"/>
  <c r="AX483" i="2"/>
  <c r="AV483" i="2"/>
  <c r="AU483" i="2"/>
  <c r="AM483" i="2"/>
  <c r="AN483" i="2"/>
  <c r="AQ483" i="2"/>
  <c r="AK483" i="2"/>
  <c r="AJ483" i="2"/>
  <c r="AI483" i="2"/>
  <c r="AL483" i="2"/>
  <c r="AG483" i="2"/>
  <c r="AH483" i="2"/>
  <c r="AF483" i="2"/>
  <c r="AE483" i="2"/>
  <c r="X483" i="2"/>
  <c r="W483" i="2"/>
  <c r="V483" i="2"/>
  <c r="Y483" i="2"/>
  <c r="T483" i="2"/>
  <c r="U483" i="2"/>
  <c r="S483" i="2"/>
  <c r="N483" i="2"/>
  <c r="DA482" i="2"/>
  <c r="CX482" i="2"/>
  <c r="CW482" i="2"/>
  <c r="CV482" i="2"/>
  <c r="CY482" i="2"/>
  <c r="CT482" i="2"/>
  <c r="CU482" i="2"/>
  <c r="CS482" i="2"/>
  <c r="CR482" i="2"/>
  <c r="CL482" i="2"/>
  <c r="CM482" i="2"/>
  <c r="CJ482" i="2"/>
  <c r="CI482" i="2"/>
  <c r="CH482" i="2"/>
  <c r="CK482" i="2"/>
  <c r="CF482" i="2"/>
  <c r="CG482" i="2"/>
  <c r="CE482" i="2"/>
  <c r="CD482" i="2"/>
  <c r="BY482" i="2"/>
  <c r="BZ482" i="2"/>
  <c r="BW482" i="2"/>
  <c r="BU482" i="2"/>
  <c r="BV482" i="2"/>
  <c r="BS482" i="2"/>
  <c r="BR482" i="2"/>
  <c r="BQ482" i="2"/>
  <c r="BT482" i="2"/>
  <c r="BO482" i="2"/>
  <c r="BP482" i="2"/>
  <c r="BN482" i="2"/>
  <c r="BM482" i="2"/>
  <c r="BC482" i="2"/>
  <c r="BD482" i="2"/>
  <c r="BF482" i="2"/>
  <c r="BA482" i="2"/>
  <c r="AZ482" i="2"/>
  <c r="AY482" i="2"/>
  <c r="BB482" i="2"/>
  <c r="AW482" i="2"/>
  <c r="AX482" i="2"/>
  <c r="AV482" i="2"/>
  <c r="AU482" i="2"/>
  <c r="AM482" i="2"/>
  <c r="AN482" i="2"/>
  <c r="AQ482" i="2"/>
  <c r="AK482" i="2"/>
  <c r="AJ482" i="2"/>
  <c r="AI482" i="2"/>
  <c r="AL482" i="2"/>
  <c r="AG482" i="2"/>
  <c r="AH482" i="2"/>
  <c r="AF482" i="2"/>
  <c r="AE482" i="2"/>
  <c r="X482" i="2"/>
  <c r="W482" i="2"/>
  <c r="V482" i="2"/>
  <c r="Y482" i="2"/>
  <c r="T482" i="2"/>
  <c r="U482" i="2"/>
  <c r="S482" i="2"/>
  <c r="N482" i="2"/>
  <c r="DA481" i="2"/>
  <c r="CX481" i="2"/>
  <c r="CW481" i="2"/>
  <c r="CV481" i="2"/>
  <c r="CY481" i="2"/>
  <c r="CT481" i="2"/>
  <c r="CU481" i="2"/>
  <c r="CS481" i="2"/>
  <c r="CR481" i="2"/>
  <c r="CL481" i="2"/>
  <c r="CM481" i="2"/>
  <c r="CJ481" i="2"/>
  <c r="CI481" i="2"/>
  <c r="CH481" i="2"/>
  <c r="CK481" i="2"/>
  <c r="CF481" i="2"/>
  <c r="CG481" i="2"/>
  <c r="CE481" i="2"/>
  <c r="CD481" i="2"/>
  <c r="BY481" i="2"/>
  <c r="BZ481" i="2"/>
  <c r="BW481" i="2"/>
  <c r="BU481" i="2"/>
  <c r="BV481" i="2"/>
  <c r="BS481" i="2"/>
  <c r="BR481" i="2"/>
  <c r="BQ481" i="2"/>
  <c r="BT481" i="2"/>
  <c r="BO481" i="2"/>
  <c r="BP481" i="2"/>
  <c r="BN481" i="2"/>
  <c r="BM481" i="2"/>
  <c r="BC481" i="2"/>
  <c r="BD481" i="2"/>
  <c r="BF481" i="2"/>
  <c r="BA481" i="2"/>
  <c r="AZ481" i="2"/>
  <c r="AY481" i="2"/>
  <c r="BB481" i="2"/>
  <c r="AW481" i="2"/>
  <c r="AX481" i="2"/>
  <c r="AV481" i="2"/>
  <c r="AU481" i="2"/>
  <c r="AM481" i="2"/>
  <c r="AN481" i="2"/>
  <c r="AQ481" i="2"/>
  <c r="AK481" i="2"/>
  <c r="AJ481" i="2"/>
  <c r="AI481" i="2"/>
  <c r="AL481" i="2"/>
  <c r="AG481" i="2"/>
  <c r="AH481" i="2"/>
  <c r="AF481" i="2"/>
  <c r="AE481" i="2"/>
  <c r="X481" i="2"/>
  <c r="W481" i="2"/>
  <c r="V481" i="2"/>
  <c r="Y481" i="2"/>
  <c r="T481" i="2"/>
  <c r="U481" i="2"/>
  <c r="S481" i="2"/>
  <c r="N481" i="2"/>
  <c r="DA480" i="2"/>
  <c r="CX480" i="2"/>
  <c r="CW480" i="2"/>
  <c r="CV480" i="2"/>
  <c r="CY480" i="2"/>
  <c r="CT480" i="2"/>
  <c r="CU480" i="2"/>
  <c r="CS480" i="2"/>
  <c r="CR480" i="2"/>
  <c r="CL480" i="2"/>
  <c r="CM480" i="2"/>
  <c r="CJ480" i="2"/>
  <c r="CI480" i="2"/>
  <c r="CH480" i="2"/>
  <c r="CK480" i="2"/>
  <c r="CF480" i="2"/>
  <c r="CG480" i="2"/>
  <c r="CE480" i="2"/>
  <c r="CD480" i="2"/>
  <c r="BY480" i="2"/>
  <c r="BZ480" i="2"/>
  <c r="BW480" i="2"/>
  <c r="BU480" i="2"/>
  <c r="BV480" i="2"/>
  <c r="BS480" i="2"/>
  <c r="BR480" i="2"/>
  <c r="BQ480" i="2"/>
  <c r="BT480" i="2"/>
  <c r="BO480" i="2"/>
  <c r="BP480" i="2"/>
  <c r="BN480" i="2"/>
  <c r="BM480" i="2"/>
  <c r="BC480" i="2"/>
  <c r="BD480" i="2"/>
  <c r="BF480" i="2"/>
  <c r="BA480" i="2"/>
  <c r="AZ480" i="2"/>
  <c r="AY480" i="2"/>
  <c r="BB480" i="2"/>
  <c r="AW480" i="2"/>
  <c r="AX480" i="2"/>
  <c r="AV480" i="2"/>
  <c r="AU480" i="2"/>
  <c r="AM480" i="2"/>
  <c r="AN480" i="2"/>
  <c r="AQ480" i="2"/>
  <c r="AK480" i="2"/>
  <c r="AJ480" i="2"/>
  <c r="AI480" i="2"/>
  <c r="AL480" i="2"/>
  <c r="AG480" i="2"/>
  <c r="AH480" i="2"/>
  <c r="AF480" i="2"/>
  <c r="AE480" i="2"/>
  <c r="X480" i="2"/>
  <c r="W480" i="2"/>
  <c r="V480" i="2"/>
  <c r="Y480" i="2"/>
  <c r="T480" i="2"/>
  <c r="U480" i="2"/>
  <c r="S480" i="2"/>
  <c r="N480" i="2"/>
  <c r="DA479" i="2"/>
  <c r="CX479" i="2"/>
  <c r="CW479" i="2"/>
  <c r="CV479" i="2"/>
  <c r="CY479" i="2"/>
  <c r="CT479" i="2"/>
  <c r="CU479" i="2"/>
  <c r="CS479" i="2"/>
  <c r="CR479" i="2"/>
  <c r="CL479" i="2"/>
  <c r="CM479" i="2"/>
  <c r="CJ479" i="2"/>
  <c r="CI479" i="2"/>
  <c r="CH479" i="2"/>
  <c r="CK479" i="2"/>
  <c r="CF479" i="2"/>
  <c r="CG479" i="2"/>
  <c r="CE479" i="2"/>
  <c r="CD479" i="2"/>
  <c r="BY479" i="2"/>
  <c r="BZ479" i="2"/>
  <c r="BW479" i="2"/>
  <c r="BU479" i="2"/>
  <c r="BV479" i="2"/>
  <c r="BS479" i="2"/>
  <c r="BR479" i="2"/>
  <c r="BQ479" i="2"/>
  <c r="BT479" i="2"/>
  <c r="BO479" i="2"/>
  <c r="BP479" i="2"/>
  <c r="BN479" i="2"/>
  <c r="BM479" i="2"/>
  <c r="BC479" i="2"/>
  <c r="BD479" i="2"/>
  <c r="BF479" i="2"/>
  <c r="BA479" i="2"/>
  <c r="AZ479" i="2"/>
  <c r="AY479" i="2"/>
  <c r="BB479" i="2"/>
  <c r="AW479" i="2"/>
  <c r="AX479" i="2"/>
  <c r="AV479" i="2"/>
  <c r="AU479" i="2"/>
  <c r="AM479" i="2"/>
  <c r="AN479" i="2"/>
  <c r="AQ479" i="2"/>
  <c r="AK479" i="2"/>
  <c r="AJ479" i="2"/>
  <c r="AI479" i="2"/>
  <c r="AL479" i="2"/>
  <c r="AG479" i="2"/>
  <c r="AH479" i="2"/>
  <c r="AF479" i="2"/>
  <c r="AE479" i="2"/>
  <c r="X479" i="2"/>
  <c r="W479" i="2"/>
  <c r="V479" i="2"/>
  <c r="Y479" i="2"/>
  <c r="T479" i="2"/>
  <c r="U479" i="2"/>
  <c r="S479" i="2"/>
  <c r="N479" i="2"/>
  <c r="DA478" i="2"/>
  <c r="CX478" i="2"/>
  <c r="CW478" i="2"/>
  <c r="CV478" i="2"/>
  <c r="CY478" i="2"/>
  <c r="CT478" i="2"/>
  <c r="CU478" i="2"/>
  <c r="CS478" i="2"/>
  <c r="CR478" i="2"/>
  <c r="CL478" i="2"/>
  <c r="CM478" i="2"/>
  <c r="CJ478" i="2"/>
  <c r="CI478" i="2"/>
  <c r="CH478" i="2"/>
  <c r="CK478" i="2"/>
  <c r="CF478" i="2"/>
  <c r="CG478" i="2"/>
  <c r="CE478" i="2"/>
  <c r="CD478" i="2"/>
  <c r="BY478" i="2"/>
  <c r="BZ478" i="2"/>
  <c r="BW478" i="2"/>
  <c r="BU478" i="2"/>
  <c r="BV478" i="2"/>
  <c r="BS478" i="2"/>
  <c r="BR478" i="2"/>
  <c r="BQ478" i="2"/>
  <c r="BT478" i="2"/>
  <c r="BO478" i="2"/>
  <c r="BP478" i="2"/>
  <c r="BN478" i="2"/>
  <c r="BM478" i="2"/>
  <c r="BC478" i="2"/>
  <c r="BD478" i="2"/>
  <c r="BF478" i="2"/>
  <c r="BA478" i="2"/>
  <c r="AZ478" i="2"/>
  <c r="AY478" i="2"/>
  <c r="BB478" i="2"/>
  <c r="AW478" i="2"/>
  <c r="AX478" i="2"/>
  <c r="AV478" i="2"/>
  <c r="AU478" i="2"/>
  <c r="AM478" i="2"/>
  <c r="AN478" i="2"/>
  <c r="AQ478" i="2"/>
  <c r="AK478" i="2"/>
  <c r="AJ478" i="2"/>
  <c r="AI478" i="2"/>
  <c r="AL478" i="2"/>
  <c r="AG478" i="2"/>
  <c r="AH478" i="2"/>
  <c r="AF478" i="2"/>
  <c r="AE478" i="2"/>
  <c r="X478" i="2"/>
  <c r="W478" i="2"/>
  <c r="V478" i="2"/>
  <c r="Y478" i="2"/>
  <c r="T478" i="2"/>
  <c r="U478" i="2"/>
  <c r="S478" i="2"/>
  <c r="N478" i="2"/>
  <c r="DA477" i="2"/>
  <c r="CX477" i="2"/>
  <c r="CW477" i="2"/>
  <c r="CV477" i="2"/>
  <c r="CY477" i="2"/>
  <c r="CT477" i="2"/>
  <c r="CU477" i="2"/>
  <c r="CS477" i="2"/>
  <c r="CR477" i="2"/>
  <c r="CL477" i="2"/>
  <c r="CM477" i="2"/>
  <c r="CJ477" i="2"/>
  <c r="CI477" i="2"/>
  <c r="CH477" i="2"/>
  <c r="CK477" i="2"/>
  <c r="CF477" i="2"/>
  <c r="CG477" i="2"/>
  <c r="CE477" i="2"/>
  <c r="CD477" i="2"/>
  <c r="BY477" i="2"/>
  <c r="BZ477" i="2"/>
  <c r="BW477" i="2"/>
  <c r="BU477" i="2"/>
  <c r="BV477" i="2"/>
  <c r="BS477" i="2"/>
  <c r="BR477" i="2"/>
  <c r="BQ477" i="2"/>
  <c r="BT477" i="2"/>
  <c r="BO477" i="2"/>
  <c r="BP477" i="2"/>
  <c r="BN477" i="2"/>
  <c r="BM477" i="2"/>
  <c r="BC477" i="2"/>
  <c r="BD477" i="2"/>
  <c r="BF477" i="2"/>
  <c r="BA477" i="2"/>
  <c r="AZ477" i="2"/>
  <c r="AY477" i="2"/>
  <c r="BB477" i="2"/>
  <c r="AW477" i="2"/>
  <c r="AX477" i="2"/>
  <c r="AV477" i="2"/>
  <c r="AU477" i="2"/>
  <c r="AM477" i="2"/>
  <c r="AN477" i="2"/>
  <c r="AQ477" i="2"/>
  <c r="AK477" i="2"/>
  <c r="AJ477" i="2"/>
  <c r="AI477" i="2"/>
  <c r="AL477" i="2"/>
  <c r="AG477" i="2"/>
  <c r="AH477" i="2"/>
  <c r="AF477" i="2"/>
  <c r="AE477" i="2"/>
  <c r="X477" i="2"/>
  <c r="W477" i="2"/>
  <c r="V477" i="2"/>
  <c r="Y477" i="2"/>
  <c r="T477" i="2"/>
  <c r="U477" i="2"/>
  <c r="S477" i="2"/>
  <c r="N477" i="2"/>
  <c r="DA476" i="2"/>
  <c r="CX476" i="2"/>
  <c r="CW476" i="2"/>
  <c r="CV476" i="2"/>
  <c r="CY476" i="2"/>
  <c r="CT476" i="2"/>
  <c r="CU476" i="2"/>
  <c r="CS476" i="2"/>
  <c r="CR476" i="2"/>
  <c r="CL476" i="2"/>
  <c r="CM476" i="2"/>
  <c r="CJ476" i="2"/>
  <c r="CI476" i="2"/>
  <c r="CH476" i="2"/>
  <c r="CK476" i="2"/>
  <c r="CF476" i="2"/>
  <c r="CG476" i="2"/>
  <c r="CE476" i="2"/>
  <c r="CD476" i="2"/>
  <c r="BY476" i="2"/>
  <c r="BZ476" i="2"/>
  <c r="BW476" i="2"/>
  <c r="BU476" i="2"/>
  <c r="BV476" i="2"/>
  <c r="BS476" i="2"/>
  <c r="BR476" i="2"/>
  <c r="BQ476" i="2"/>
  <c r="BT476" i="2"/>
  <c r="BO476" i="2"/>
  <c r="BP476" i="2"/>
  <c r="BN476" i="2"/>
  <c r="BM476" i="2"/>
  <c r="BC476" i="2"/>
  <c r="BD476" i="2"/>
  <c r="BF476" i="2"/>
  <c r="BA476" i="2"/>
  <c r="AZ476" i="2"/>
  <c r="AY476" i="2"/>
  <c r="BB476" i="2"/>
  <c r="AW476" i="2"/>
  <c r="AX476" i="2"/>
  <c r="AV476" i="2"/>
  <c r="AU476" i="2"/>
  <c r="AM476" i="2"/>
  <c r="AN476" i="2"/>
  <c r="AQ476" i="2"/>
  <c r="AK476" i="2"/>
  <c r="AJ476" i="2"/>
  <c r="AI476" i="2"/>
  <c r="AL476" i="2"/>
  <c r="AG476" i="2"/>
  <c r="AH476" i="2"/>
  <c r="AF476" i="2"/>
  <c r="AE476" i="2"/>
  <c r="X476" i="2"/>
  <c r="W476" i="2"/>
  <c r="V476" i="2"/>
  <c r="Y476" i="2"/>
  <c r="T476" i="2"/>
  <c r="U476" i="2"/>
  <c r="S476" i="2"/>
  <c r="N476" i="2"/>
  <c r="DA475" i="2"/>
  <c r="CX475" i="2"/>
  <c r="CW475" i="2"/>
  <c r="CV475" i="2"/>
  <c r="CY475" i="2"/>
  <c r="CT475" i="2"/>
  <c r="CU475" i="2"/>
  <c r="CS475" i="2"/>
  <c r="CR475" i="2"/>
  <c r="CL475" i="2"/>
  <c r="CM475" i="2"/>
  <c r="CJ475" i="2"/>
  <c r="CI475" i="2"/>
  <c r="CH475" i="2"/>
  <c r="CK475" i="2"/>
  <c r="CF475" i="2"/>
  <c r="CG475" i="2"/>
  <c r="CE475" i="2"/>
  <c r="CD475" i="2"/>
  <c r="BY475" i="2"/>
  <c r="BZ475" i="2"/>
  <c r="BW475" i="2"/>
  <c r="BU475" i="2"/>
  <c r="BV475" i="2"/>
  <c r="BS475" i="2"/>
  <c r="BR475" i="2"/>
  <c r="BQ475" i="2"/>
  <c r="BT475" i="2"/>
  <c r="BO475" i="2"/>
  <c r="BP475" i="2"/>
  <c r="BN475" i="2"/>
  <c r="BM475" i="2"/>
  <c r="BC475" i="2"/>
  <c r="BD475" i="2"/>
  <c r="BF475" i="2"/>
  <c r="BA475" i="2"/>
  <c r="AZ475" i="2"/>
  <c r="AY475" i="2"/>
  <c r="BB475" i="2"/>
  <c r="AW475" i="2"/>
  <c r="AX475" i="2"/>
  <c r="AV475" i="2"/>
  <c r="AU475" i="2"/>
  <c r="AM475" i="2"/>
  <c r="AN475" i="2"/>
  <c r="AQ475" i="2"/>
  <c r="AK475" i="2"/>
  <c r="AJ475" i="2"/>
  <c r="AI475" i="2"/>
  <c r="AL475" i="2"/>
  <c r="AG475" i="2"/>
  <c r="AH475" i="2"/>
  <c r="AF475" i="2"/>
  <c r="AE475" i="2"/>
  <c r="X475" i="2"/>
  <c r="W475" i="2"/>
  <c r="V475" i="2"/>
  <c r="Y475" i="2"/>
  <c r="T475" i="2"/>
  <c r="U475" i="2"/>
  <c r="S475" i="2"/>
  <c r="N475" i="2"/>
  <c r="DA474" i="2"/>
  <c r="CX474" i="2"/>
  <c r="CW474" i="2"/>
  <c r="CV474" i="2"/>
  <c r="CY474" i="2"/>
  <c r="CT474" i="2"/>
  <c r="CU474" i="2"/>
  <c r="CS474" i="2"/>
  <c r="CR474" i="2"/>
  <c r="CL474" i="2"/>
  <c r="CM474" i="2"/>
  <c r="CJ474" i="2"/>
  <c r="CI474" i="2"/>
  <c r="CH474" i="2"/>
  <c r="CK474" i="2"/>
  <c r="CF474" i="2"/>
  <c r="CG474" i="2"/>
  <c r="CE474" i="2"/>
  <c r="CD474" i="2"/>
  <c r="BY474" i="2"/>
  <c r="BZ474" i="2"/>
  <c r="BW474" i="2"/>
  <c r="BU474" i="2"/>
  <c r="BV474" i="2"/>
  <c r="BS474" i="2"/>
  <c r="BR474" i="2"/>
  <c r="BQ474" i="2"/>
  <c r="BT474" i="2"/>
  <c r="BO474" i="2"/>
  <c r="BP474" i="2"/>
  <c r="BN474" i="2"/>
  <c r="BM474" i="2"/>
  <c r="BC474" i="2"/>
  <c r="BD474" i="2"/>
  <c r="BF474" i="2"/>
  <c r="BA474" i="2"/>
  <c r="AZ474" i="2"/>
  <c r="AY474" i="2"/>
  <c r="BB474" i="2"/>
  <c r="AW474" i="2"/>
  <c r="AX474" i="2"/>
  <c r="AV474" i="2"/>
  <c r="AU474" i="2"/>
  <c r="AM474" i="2"/>
  <c r="AN474" i="2"/>
  <c r="AQ474" i="2"/>
  <c r="AK474" i="2"/>
  <c r="AJ474" i="2"/>
  <c r="AI474" i="2"/>
  <c r="AL474" i="2"/>
  <c r="AG474" i="2"/>
  <c r="AH474" i="2"/>
  <c r="AF474" i="2"/>
  <c r="AE474" i="2"/>
  <c r="X474" i="2"/>
  <c r="W474" i="2"/>
  <c r="V474" i="2"/>
  <c r="Y474" i="2"/>
  <c r="T474" i="2"/>
  <c r="U474" i="2"/>
  <c r="S474" i="2"/>
  <c r="N474" i="2"/>
  <c r="DA473" i="2"/>
  <c r="CX473" i="2"/>
  <c r="CW473" i="2"/>
  <c r="CV473" i="2"/>
  <c r="CY473" i="2"/>
  <c r="CT473" i="2"/>
  <c r="CU473" i="2"/>
  <c r="CS473" i="2"/>
  <c r="CR473" i="2"/>
  <c r="CL473" i="2"/>
  <c r="CM473" i="2"/>
  <c r="CJ473" i="2"/>
  <c r="CI473" i="2"/>
  <c r="CH473" i="2"/>
  <c r="CK473" i="2"/>
  <c r="CF473" i="2"/>
  <c r="CG473" i="2"/>
  <c r="CE473" i="2"/>
  <c r="CD473" i="2"/>
  <c r="BY473" i="2"/>
  <c r="BZ473" i="2"/>
  <c r="BW473" i="2"/>
  <c r="BU473" i="2"/>
  <c r="BV473" i="2"/>
  <c r="BS473" i="2"/>
  <c r="BR473" i="2"/>
  <c r="BQ473" i="2"/>
  <c r="BT473" i="2"/>
  <c r="BO473" i="2"/>
  <c r="BP473" i="2"/>
  <c r="BN473" i="2"/>
  <c r="BM473" i="2"/>
  <c r="BC473" i="2"/>
  <c r="BD473" i="2"/>
  <c r="BF473" i="2"/>
  <c r="BA473" i="2"/>
  <c r="AZ473" i="2"/>
  <c r="AY473" i="2"/>
  <c r="BB473" i="2"/>
  <c r="AW473" i="2"/>
  <c r="AX473" i="2"/>
  <c r="AV473" i="2"/>
  <c r="AU473" i="2"/>
  <c r="AM473" i="2"/>
  <c r="AN473" i="2"/>
  <c r="AQ473" i="2"/>
  <c r="AK473" i="2"/>
  <c r="AJ473" i="2"/>
  <c r="AI473" i="2"/>
  <c r="AL473" i="2"/>
  <c r="AG473" i="2"/>
  <c r="AH473" i="2"/>
  <c r="AF473" i="2"/>
  <c r="AE473" i="2"/>
  <c r="X473" i="2"/>
  <c r="W473" i="2"/>
  <c r="V473" i="2"/>
  <c r="Y473" i="2"/>
  <c r="T473" i="2"/>
  <c r="U473" i="2"/>
  <c r="S473" i="2"/>
  <c r="N473" i="2"/>
  <c r="DA472" i="2"/>
  <c r="CX472" i="2"/>
  <c r="CW472" i="2"/>
  <c r="CV472" i="2"/>
  <c r="CY472" i="2"/>
  <c r="CT472" i="2"/>
  <c r="CU472" i="2"/>
  <c r="CS472" i="2"/>
  <c r="CR472" i="2"/>
  <c r="CL472" i="2"/>
  <c r="CM472" i="2"/>
  <c r="CJ472" i="2"/>
  <c r="CI472" i="2"/>
  <c r="CH472" i="2"/>
  <c r="CK472" i="2"/>
  <c r="CF472" i="2"/>
  <c r="CG472" i="2"/>
  <c r="CE472" i="2"/>
  <c r="CD472" i="2"/>
  <c r="BY472" i="2"/>
  <c r="BZ472" i="2"/>
  <c r="BW472" i="2"/>
  <c r="BU472" i="2"/>
  <c r="BV472" i="2"/>
  <c r="BS472" i="2"/>
  <c r="BR472" i="2"/>
  <c r="BQ472" i="2"/>
  <c r="BT472" i="2"/>
  <c r="BO472" i="2"/>
  <c r="BP472" i="2"/>
  <c r="BN472" i="2"/>
  <c r="BM472" i="2"/>
  <c r="BC472" i="2"/>
  <c r="BD472" i="2"/>
  <c r="BF472" i="2"/>
  <c r="BA472" i="2"/>
  <c r="AZ472" i="2"/>
  <c r="AY472" i="2"/>
  <c r="BB472" i="2"/>
  <c r="AW472" i="2"/>
  <c r="AX472" i="2"/>
  <c r="AV472" i="2"/>
  <c r="AU472" i="2"/>
  <c r="AM472" i="2"/>
  <c r="AN472" i="2"/>
  <c r="AQ472" i="2"/>
  <c r="AK472" i="2"/>
  <c r="AJ472" i="2"/>
  <c r="AI472" i="2"/>
  <c r="AL472" i="2"/>
  <c r="AG472" i="2"/>
  <c r="AH472" i="2"/>
  <c r="AF472" i="2"/>
  <c r="AE472" i="2"/>
  <c r="X472" i="2"/>
  <c r="W472" i="2"/>
  <c r="V472" i="2"/>
  <c r="Y472" i="2"/>
  <c r="T472" i="2"/>
  <c r="U472" i="2"/>
  <c r="S472" i="2"/>
  <c r="N472" i="2"/>
  <c r="DA471" i="2"/>
  <c r="CX471" i="2"/>
  <c r="CW471" i="2"/>
  <c r="CV471" i="2"/>
  <c r="CY471" i="2"/>
  <c r="CT471" i="2"/>
  <c r="CU471" i="2"/>
  <c r="CS471" i="2"/>
  <c r="CR471" i="2"/>
  <c r="CL471" i="2"/>
  <c r="CM471" i="2"/>
  <c r="CJ471" i="2"/>
  <c r="CI471" i="2"/>
  <c r="CH471" i="2"/>
  <c r="CK471" i="2"/>
  <c r="CF471" i="2"/>
  <c r="CG471" i="2"/>
  <c r="CE471" i="2"/>
  <c r="CD471" i="2"/>
  <c r="BY471" i="2"/>
  <c r="BZ471" i="2"/>
  <c r="BW471" i="2"/>
  <c r="BU471" i="2"/>
  <c r="BV471" i="2"/>
  <c r="BS471" i="2"/>
  <c r="BR471" i="2"/>
  <c r="BQ471" i="2"/>
  <c r="BT471" i="2"/>
  <c r="BO471" i="2"/>
  <c r="BP471" i="2"/>
  <c r="BN471" i="2"/>
  <c r="BM471" i="2"/>
  <c r="BC471" i="2"/>
  <c r="BD471" i="2"/>
  <c r="BF471" i="2"/>
  <c r="BA471" i="2"/>
  <c r="AZ471" i="2"/>
  <c r="AY471" i="2"/>
  <c r="BB471" i="2"/>
  <c r="AW471" i="2"/>
  <c r="AX471" i="2"/>
  <c r="AV471" i="2"/>
  <c r="AU471" i="2"/>
  <c r="AM471" i="2"/>
  <c r="AN471" i="2"/>
  <c r="AQ471" i="2"/>
  <c r="AK471" i="2"/>
  <c r="AJ471" i="2"/>
  <c r="AI471" i="2"/>
  <c r="AL471" i="2"/>
  <c r="AG471" i="2"/>
  <c r="AH471" i="2"/>
  <c r="AF471" i="2"/>
  <c r="AE471" i="2"/>
  <c r="X471" i="2"/>
  <c r="W471" i="2"/>
  <c r="V471" i="2"/>
  <c r="Y471" i="2"/>
  <c r="T471" i="2"/>
  <c r="U471" i="2"/>
  <c r="S471" i="2"/>
  <c r="N471" i="2"/>
  <c r="DA470" i="2"/>
  <c r="CX470" i="2"/>
  <c r="CW470" i="2"/>
  <c r="CV470" i="2"/>
  <c r="CY470" i="2"/>
  <c r="CT470" i="2"/>
  <c r="CU470" i="2"/>
  <c r="CS470" i="2"/>
  <c r="CR470" i="2"/>
  <c r="CL470" i="2"/>
  <c r="CM470" i="2"/>
  <c r="CJ470" i="2"/>
  <c r="CI470" i="2"/>
  <c r="CH470" i="2"/>
  <c r="CK470" i="2"/>
  <c r="CF470" i="2"/>
  <c r="CG470" i="2"/>
  <c r="CE470" i="2"/>
  <c r="CD470" i="2"/>
  <c r="BY470" i="2"/>
  <c r="BZ470" i="2"/>
  <c r="BW470" i="2"/>
  <c r="BU470" i="2"/>
  <c r="BV470" i="2"/>
  <c r="BS470" i="2"/>
  <c r="BR470" i="2"/>
  <c r="BQ470" i="2"/>
  <c r="BT470" i="2"/>
  <c r="BO470" i="2"/>
  <c r="BP470" i="2"/>
  <c r="BN470" i="2"/>
  <c r="BM470" i="2"/>
  <c r="BC470" i="2"/>
  <c r="BD470" i="2"/>
  <c r="BF470" i="2"/>
  <c r="BA470" i="2"/>
  <c r="AZ470" i="2"/>
  <c r="AY470" i="2"/>
  <c r="BB470" i="2"/>
  <c r="AW470" i="2"/>
  <c r="AX470" i="2"/>
  <c r="AV470" i="2"/>
  <c r="AU470" i="2"/>
  <c r="AM470" i="2"/>
  <c r="AN470" i="2"/>
  <c r="AQ470" i="2"/>
  <c r="AK470" i="2"/>
  <c r="AJ470" i="2"/>
  <c r="AI470" i="2"/>
  <c r="AL470" i="2"/>
  <c r="AG470" i="2"/>
  <c r="AH470" i="2"/>
  <c r="AF470" i="2"/>
  <c r="AE470" i="2"/>
  <c r="X470" i="2"/>
  <c r="W470" i="2"/>
  <c r="V470" i="2"/>
  <c r="Y470" i="2"/>
  <c r="T470" i="2"/>
  <c r="U470" i="2"/>
  <c r="S470" i="2"/>
  <c r="N470" i="2"/>
  <c r="DA469" i="2"/>
  <c r="CX469" i="2"/>
  <c r="CW469" i="2"/>
  <c r="CV469" i="2"/>
  <c r="CY469" i="2"/>
  <c r="CT469" i="2"/>
  <c r="CU469" i="2"/>
  <c r="CS469" i="2"/>
  <c r="CR469" i="2"/>
  <c r="CL469" i="2"/>
  <c r="CM469" i="2"/>
  <c r="CJ469" i="2"/>
  <c r="CI469" i="2"/>
  <c r="CH469" i="2"/>
  <c r="CK469" i="2"/>
  <c r="CF469" i="2"/>
  <c r="CG469" i="2"/>
  <c r="CE469" i="2"/>
  <c r="CD469" i="2"/>
  <c r="BY469" i="2"/>
  <c r="BZ469" i="2"/>
  <c r="BW469" i="2"/>
  <c r="BU469" i="2"/>
  <c r="BV469" i="2"/>
  <c r="BS469" i="2"/>
  <c r="BR469" i="2"/>
  <c r="BQ469" i="2"/>
  <c r="BT469" i="2"/>
  <c r="BO469" i="2"/>
  <c r="BP469" i="2"/>
  <c r="BN469" i="2"/>
  <c r="BM469" i="2"/>
  <c r="BC469" i="2"/>
  <c r="BD469" i="2"/>
  <c r="BF469" i="2"/>
  <c r="BA469" i="2"/>
  <c r="AZ469" i="2"/>
  <c r="AY469" i="2"/>
  <c r="BB469" i="2"/>
  <c r="AW469" i="2"/>
  <c r="AX469" i="2"/>
  <c r="AV469" i="2"/>
  <c r="AU469" i="2"/>
  <c r="AM469" i="2"/>
  <c r="AN469" i="2"/>
  <c r="AQ469" i="2"/>
  <c r="AK469" i="2"/>
  <c r="AJ469" i="2"/>
  <c r="AI469" i="2"/>
  <c r="AL469" i="2"/>
  <c r="AG469" i="2"/>
  <c r="AH469" i="2"/>
  <c r="AF469" i="2"/>
  <c r="AE469" i="2"/>
  <c r="X469" i="2"/>
  <c r="W469" i="2"/>
  <c r="V469" i="2"/>
  <c r="Y469" i="2"/>
  <c r="T469" i="2"/>
  <c r="U469" i="2"/>
  <c r="S469" i="2"/>
  <c r="N469" i="2"/>
  <c r="DA468" i="2"/>
  <c r="CX468" i="2"/>
  <c r="CW468" i="2"/>
  <c r="CV468" i="2"/>
  <c r="CY468" i="2"/>
  <c r="CT468" i="2"/>
  <c r="CU468" i="2"/>
  <c r="CS468" i="2"/>
  <c r="CR468" i="2"/>
  <c r="CL468" i="2"/>
  <c r="CM468" i="2"/>
  <c r="CJ468" i="2"/>
  <c r="CI468" i="2"/>
  <c r="CH468" i="2"/>
  <c r="CK468" i="2"/>
  <c r="CF468" i="2"/>
  <c r="CG468" i="2"/>
  <c r="CE468" i="2"/>
  <c r="CD468" i="2"/>
  <c r="BY468" i="2"/>
  <c r="BZ468" i="2"/>
  <c r="BW468" i="2"/>
  <c r="BU468" i="2"/>
  <c r="BV468" i="2"/>
  <c r="BS468" i="2"/>
  <c r="BR468" i="2"/>
  <c r="BQ468" i="2"/>
  <c r="BT468" i="2"/>
  <c r="BO468" i="2"/>
  <c r="BP468" i="2"/>
  <c r="BN468" i="2"/>
  <c r="BM468" i="2"/>
  <c r="BC468" i="2"/>
  <c r="BD468" i="2"/>
  <c r="BF468" i="2"/>
  <c r="BA468" i="2"/>
  <c r="AZ468" i="2"/>
  <c r="AY468" i="2"/>
  <c r="BB468" i="2"/>
  <c r="AW468" i="2"/>
  <c r="AX468" i="2"/>
  <c r="AV468" i="2"/>
  <c r="AU468" i="2"/>
  <c r="AM468" i="2"/>
  <c r="AN468" i="2"/>
  <c r="AQ468" i="2"/>
  <c r="AK468" i="2"/>
  <c r="AJ468" i="2"/>
  <c r="AI468" i="2"/>
  <c r="AL468" i="2"/>
  <c r="AG468" i="2"/>
  <c r="AH468" i="2"/>
  <c r="AF468" i="2"/>
  <c r="AE468" i="2"/>
  <c r="X468" i="2"/>
  <c r="W468" i="2"/>
  <c r="V468" i="2"/>
  <c r="Y468" i="2"/>
  <c r="T468" i="2"/>
  <c r="U468" i="2"/>
  <c r="S468" i="2"/>
  <c r="N468" i="2"/>
  <c r="DA467" i="2"/>
  <c r="CX467" i="2"/>
  <c r="CW467" i="2"/>
  <c r="CV467" i="2"/>
  <c r="CY467" i="2"/>
  <c r="CT467" i="2"/>
  <c r="CU467" i="2"/>
  <c r="CS467" i="2"/>
  <c r="CR467" i="2"/>
  <c r="CL467" i="2"/>
  <c r="CM467" i="2"/>
  <c r="CJ467" i="2"/>
  <c r="CI467" i="2"/>
  <c r="CH467" i="2"/>
  <c r="CK467" i="2"/>
  <c r="CF467" i="2"/>
  <c r="CG467" i="2"/>
  <c r="CE467" i="2"/>
  <c r="CD467" i="2"/>
  <c r="BY467" i="2"/>
  <c r="BZ467" i="2"/>
  <c r="BW467" i="2"/>
  <c r="BU467" i="2"/>
  <c r="BV467" i="2"/>
  <c r="BS467" i="2"/>
  <c r="BR467" i="2"/>
  <c r="BQ467" i="2"/>
  <c r="BT467" i="2"/>
  <c r="BO467" i="2"/>
  <c r="BP467" i="2"/>
  <c r="BN467" i="2"/>
  <c r="BM467" i="2"/>
  <c r="BC467" i="2"/>
  <c r="BD467" i="2"/>
  <c r="BF467" i="2"/>
  <c r="BA467" i="2"/>
  <c r="AZ467" i="2"/>
  <c r="AY467" i="2"/>
  <c r="BB467" i="2"/>
  <c r="AW467" i="2"/>
  <c r="AX467" i="2"/>
  <c r="AV467" i="2"/>
  <c r="AU467" i="2"/>
  <c r="AM467" i="2"/>
  <c r="AN467" i="2"/>
  <c r="AQ467" i="2"/>
  <c r="AK467" i="2"/>
  <c r="AJ467" i="2"/>
  <c r="AI467" i="2"/>
  <c r="AL467" i="2"/>
  <c r="AG467" i="2"/>
  <c r="AH467" i="2"/>
  <c r="AF467" i="2"/>
  <c r="AE467" i="2"/>
  <c r="X467" i="2"/>
  <c r="W467" i="2"/>
  <c r="V467" i="2"/>
  <c r="Y467" i="2"/>
  <c r="T467" i="2"/>
  <c r="U467" i="2"/>
  <c r="S467" i="2"/>
  <c r="N467" i="2"/>
  <c r="DA466" i="2"/>
  <c r="CX466" i="2"/>
  <c r="CW466" i="2"/>
  <c r="CV466" i="2"/>
  <c r="CY466" i="2"/>
  <c r="CT466" i="2"/>
  <c r="CU466" i="2"/>
  <c r="CS466" i="2"/>
  <c r="CR466" i="2"/>
  <c r="CL466" i="2"/>
  <c r="CM466" i="2"/>
  <c r="CJ466" i="2"/>
  <c r="CI466" i="2"/>
  <c r="CH466" i="2"/>
  <c r="CK466" i="2"/>
  <c r="CF466" i="2"/>
  <c r="CG466" i="2"/>
  <c r="CE466" i="2"/>
  <c r="CD466" i="2"/>
  <c r="BY466" i="2"/>
  <c r="BZ466" i="2"/>
  <c r="BW466" i="2"/>
  <c r="BU466" i="2"/>
  <c r="BV466" i="2"/>
  <c r="BS466" i="2"/>
  <c r="BR466" i="2"/>
  <c r="BQ466" i="2"/>
  <c r="BT466" i="2"/>
  <c r="BO466" i="2"/>
  <c r="BP466" i="2"/>
  <c r="BN466" i="2"/>
  <c r="BM466" i="2"/>
  <c r="BC466" i="2"/>
  <c r="BD466" i="2"/>
  <c r="BF466" i="2"/>
  <c r="BA466" i="2"/>
  <c r="AZ466" i="2"/>
  <c r="AY466" i="2"/>
  <c r="BB466" i="2"/>
  <c r="AW466" i="2"/>
  <c r="AX466" i="2"/>
  <c r="AV466" i="2"/>
  <c r="AU466" i="2"/>
  <c r="AM466" i="2"/>
  <c r="AN466" i="2"/>
  <c r="AQ466" i="2"/>
  <c r="AK466" i="2"/>
  <c r="AJ466" i="2"/>
  <c r="AI466" i="2"/>
  <c r="AL466" i="2"/>
  <c r="AG466" i="2"/>
  <c r="AH466" i="2"/>
  <c r="AF466" i="2"/>
  <c r="AE466" i="2"/>
  <c r="X466" i="2"/>
  <c r="W466" i="2"/>
  <c r="V466" i="2"/>
  <c r="Y466" i="2"/>
  <c r="T466" i="2"/>
  <c r="U466" i="2"/>
  <c r="S466" i="2"/>
  <c r="N466" i="2"/>
  <c r="DA465" i="2"/>
  <c r="CX465" i="2"/>
  <c r="CW465" i="2"/>
  <c r="CV465" i="2"/>
  <c r="CY465" i="2"/>
  <c r="CT465" i="2"/>
  <c r="CU465" i="2"/>
  <c r="CS465" i="2"/>
  <c r="CR465" i="2"/>
  <c r="CL465" i="2"/>
  <c r="CM465" i="2"/>
  <c r="CJ465" i="2"/>
  <c r="CI465" i="2"/>
  <c r="CH465" i="2"/>
  <c r="CK465" i="2"/>
  <c r="CF465" i="2"/>
  <c r="CG465" i="2"/>
  <c r="CE465" i="2"/>
  <c r="CD465" i="2"/>
  <c r="BY465" i="2"/>
  <c r="BZ465" i="2"/>
  <c r="BW465" i="2"/>
  <c r="BU465" i="2"/>
  <c r="BV465" i="2"/>
  <c r="BS465" i="2"/>
  <c r="BR465" i="2"/>
  <c r="BQ465" i="2"/>
  <c r="BT465" i="2"/>
  <c r="BO465" i="2"/>
  <c r="BP465" i="2"/>
  <c r="BN465" i="2"/>
  <c r="BM465" i="2"/>
  <c r="BC465" i="2"/>
  <c r="BD465" i="2"/>
  <c r="BF465" i="2"/>
  <c r="BA465" i="2"/>
  <c r="AZ465" i="2"/>
  <c r="AY465" i="2"/>
  <c r="BB465" i="2"/>
  <c r="AW465" i="2"/>
  <c r="AX465" i="2"/>
  <c r="AV465" i="2"/>
  <c r="AU465" i="2"/>
  <c r="AM465" i="2"/>
  <c r="AN465" i="2"/>
  <c r="AQ465" i="2"/>
  <c r="AK465" i="2"/>
  <c r="AJ465" i="2"/>
  <c r="AI465" i="2"/>
  <c r="AL465" i="2"/>
  <c r="AG465" i="2"/>
  <c r="AH465" i="2"/>
  <c r="AF465" i="2"/>
  <c r="AE465" i="2"/>
  <c r="X465" i="2"/>
  <c r="W465" i="2"/>
  <c r="V465" i="2"/>
  <c r="Y465" i="2"/>
  <c r="T465" i="2"/>
  <c r="U465" i="2"/>
  <c r="S465" i="2"/>
  <c r="N465" i="2"/>
  <c r="DA464" i="2"/>
  <c r="CX464" i="2"/>
  <c r="CW464" i="2"/>
  <c r="CV464" i="2"/>
  <c r="CY464" i="2"/>
  <c r="CT464" i="2"/>
  <c r="CU464" i="2"/>
  <c r="CS464" i="2"/>
  <c r="CR464" i="2"/>
  <c r="CL464" i="2"/>
  <c r="CM464" i="2"/>
  <c r="CJ464" i="2"/>
  <c r="CI464" i="2"/>
  <c r="CH464" i="2"/>
  <c r="CK464" i="2"/>
  <c r="CF464" i="2"/>
  <c r="CG464" i="2"/>
  <c r="CE464" i="2"/>
  <c r="CD464" i="2"/>
  <c r="BY464" i="2"/>
  <c r="BZ464" i="2"/>
  <c r="BW464" i="2"/>
  <c r="BU464" i="2"/>
  <c r="BV464" i="2"/>
  <c r="BS464" i="2"/>
  <c r="BR464" i="2"/>
  <c r="BQ464" i="2"/>
  <c r="BT464" i="2"/>
  <c r="BO464" i="2"/>
  <c r="BP464" i="2"/>
  <c r="BN464" i="2"/>
  <c r="BM464" i="2"/>
  <c r="BC464" i="2"/>
  <c r="BD464" i="2"/>
  <c r="BF464" i="2"/>
  <c r="BA464" i="2"/>
  <c r="AZ464" i="2"/>
  <c r="AY464" i="2"/>
  <c r="BB464" i="2"/>
  <c r="AW464" i="2"/>
  <c r="AX464" i="2"/>
  <c r="AV464" i="2"/>
  <c r="AU464" i="2"/>
  <c r="AM464" i="2"/>
  <c r="AN464" i="2"/>
  <c r="AQ464" i="2"/>
  <c r="AK464" i="2"/>
  <c r="AJ464" i="2"/>
  <c r="AI464" i="2"/>
  <c r="AL464" i="2"/>
  <c r="AG464" i="2"/>
  <c r="AH464" i="2"/>
  <c r="AF464" i="2"/>
  <c r="AE464" i="2"/>
  <c r="X464" i="2"/>
  <c r="W464" i="2"/>
  <c r="V464" i="2"/>
  <c r="Y464" i="2"/>
  <c r="T464" i="2"/>
  <c r="U464" i="2"/>
  <c r="S464" i="2"/>
  <c r="N464" i="2"/>
  <c r="DA463" i="2"/>
  <c r="CX463" i="2"/>
  <c r="CW463" i="2"/>
  <c r="CV463" i="2"/>
  <c r="CY463" i="2"/>
  <c r="CT463" i="2"/>
  <c r="CU463" i="2"/>
  <c r="CS463" i="2"/>
  <c r="CR463" i="2"/>
  <c r="CL463" i="2"/>
  <c r="CM463" i="2"/>
  <c r="CJ463" i="2"/>
  <c r="CI463" i="2"/>
  <c r="CH463" i="2"/>
  <c r="CK463" i="2"/>
  <c r="CF463" i="2"/>
  <c r="CG463" i="2"/>
  <c r="CE463" i="2"/>
  <c r="CD463" i="2"/>
  <c r="BY463" i="2"/>
  <c r="BZ463" i="2"/>
  <c r="BW463" i="2"/>
  <c r="BU463" i="2"/>
  <c r="BV463" i="2"/>
  <c r="BS463" i="2"/>
  <c r="BR463" i="2"/>
  <c r="BQ463" i="2"/>
  <c r="BT463" i="2"/>
  <c r="BO463" i="2"/>
  <c r="BP463" i="2"/>
  <c r="BN463" i="2"/>
  <c r="BM463" i="2"/>
  <c r="BC463" i="2"/>
  <c r="BD463" i="2"/>
  <c r="BF463" i="2"/>
  <c r="BA463" i="2"/>
  <c r="AZ463" i="2"/>
  <c r="AY463" i="2"/>
  <c r="BB463" i="2"/>
  <c r="AW463" i="2"/>
  <c r="AX463" i="2"/>
  <c r="AV463" i="2"/>
  <c r="AU463" i="2"/>
  <c r="AM463" i="2"/>
  <c r="AN463" i="2"/>
  <c r="AQ463" i="2"/>
  <c r="AK463" i="2"/>
  <c r="AJ463" i="2"/>
  <c r="AI463" i="2"/>
  <c r="AL463" i="2"/>
  <c r="AG463" i="2"/>
  <c r="AH463" i="2"/>
  <c r="AF463" i="2"/>
  <c r="AE463" i="2"/>
  <c r="X463" i="2"/>
  <c r="W463" i="2"/>
  <c r="V463" i="2"/>
  <c r="Y463" i="2"/>
  <c r="T463" i="2"/>
  <c r="U463" i="2"/>
  <c r="S463" i="2"/>
  <c r="N463" i="2"/>
  <c r="DA462" i="2"/>
  <c r="CX462" i="2"/>
  <c r="CW462" i="2"/>
  <c r="CV462" i="2"/>
  <c r="CY462" i="2"/>
  <c r="CT462" i="2"/>
  <c r="CU462" i="2"/>
  <c r="CS462" i="2"/>
  <c r="CR462" i="2"/>
  <c r="CL462" i="2"/>
  <c r="CM462" i="2"/>
  <c r="CJ462" i="2"/>
  <c r="CI462" i="2"/>
  <c r="CH462" i="2"/>
  <c r="CK462" i="2"/>
  <c r="CF462" i="2"/>
  <c r="CG462" i="2"/>
  <c r="CE462" i="2"/>
  <c r="CD462" i="2"/>
  <c r="BY462" i="2"/>
  <c r="BZ462" i="2"/>
  <c r="BW462" i="2"/>
  <c r="BU462" i="2"/>
  <c r="BV462" i="2"/>
  <c r="BS462" i="2"/>
  <c r="BR462" i="2"/>
  <c r="BQ462" i="2"/>
  <c r="BT462" i="2"/>
  <c r="BO462" i="2"/>
  <c r="BP462" i="2"/>
  <c r="BN462" i="2"/>
  <c r="BM462" i="2"/>
  <c r="BC462" i="2"/>
  <c r="BD462" i="2"/>
  <c r="BF462" i="2"/>
  <c r="BA462" i="2"/>
  <c r="AZ462" i="2"/>
  <c r="AY462" i="2"/>
  <c r="BB462" i="2"/>
  <c r="AW462" i="2"/>
  <c r="AX462" i="2"/>
  <c r="AV462" i="2"/>
  <c r="AU462" i="2"/>
  <c r="AM462" i="2"/>
  <c r="AN462" i="2"/>
  <c r="AQ462" i="2"/>
  <c r="AK462" i="2"/>
  <c r="AJ462" i="2"/>
  <c r="AI462" i="2"/>
  <c r="AL462" i="2"/>
  <c r="AG462" i="2"/>
  <c r="AH462" i="2"/>
  <c r="AF462" i="2"/>
  <c r="AE462" i="2"/>
  <c r="X462" i="2"/>
  <c r="W462" i="2"/>
  <c r="V462" i="2"/>
  <c r="Y462" i="2"/>
  <c r="T462" i="2"/>
  <c r="U462" i="2"/>
  <c r="S462" i="2"/>
  <c r="N462" i="2"/>
  <c r="DA461" i="2"/>
  <c r="CX461" i="2"/>
  <c r="CW461" i="2"/>
  <c r="CV461" i="2"/>
  <c r="CY461" i="2"/>
  <c r="CT461" i="2"/>
  <c r="CU461" i="2"/>
  <c r="CS461" i="2"/>
  <c r="CR461" i="2"/>
  <c r="CL461" i="2"/>
  <c r="CM461" i="2"/>
  <c r="CJ461" i="2"/>
  <c r="CI461" i="2"/>
  <c r="CH461" i="2"/>
  <c r="CK461" i="2"/>
  <c r="CF461" i="2"/>
  <c r="CG461" i="2"/>
  <c r="CE461" i="2"/>
  <c r="CD461" i="2"/>
  <c r="BY461" i="2"/>
  <c r="BZ461" i="2"/>
  <c r="BW461" i="2"/>
  <c r="BU461" i="2"/>
  <c r="BV461" i="2"/>
  <c r="BS461" i="2"/>
  <c r="BR461" i="2"/>
  <c r="BQ461" i="2"/>
  <c r="BT461" i="2"/>
  <c r="BO461" i="2"/>
  <c r="BP461" i="2"/>
  <c r="BN461" i="2"/>
  <c r="BM461" i="2"/>
  <c r="BC461" i="2"/>
  <c r="BD461" i="2"/>
  <c r="BF461" i="2"/>
  <c r="BA461" i="2"/>
  <c r="AZ461" i="2"/>
  <c r="AY461" i="2"/>
  <c r="BB461" i="2"/>
  <c r="AW461" i="2"/>
  <c r="AX461" i="2"/>
  <c r="AV461" i="2"/>
  <c r="AU461" i="2"/>
  <c r="AM461" i="2"/>
  <c r="AN461" i="2"/>
  <c r="AQ461" i="2"/>
  <c r="AK461" i="2"/>
  <c r="AJ461" i="2"/>
  <c r="AI461" i="2"/>
  <c r="AL461" i="2"/>
  <c r="AG461" i="2"/>
  <c r="AH461" i="2"/>
  <c r="AF461" i="2"/>
  <c r="AE461" i="2"/>
  <c r="X461" i="2"/>
  <c r="W461" i="2"/>
  <c r="V461" i="2"/>
  <c r="Y461" i="2"/>
  <c r="T461" i="2"/>
  <c r="U461" i="2"/>
  <c r="S461" i="2"/>
  <c r="N461" i="2"/>
  <c r="DA460" i="2"/>
  <c r="CX460" i="2"/>
  <c r="CW460" i="2"/>
  <c r="CV460" i="2"/>
  <c r="CY460" i="2"/>
  <c r="CT460" i="2"/>
  <c r="CU460" i="2"/>
  <c r="CS460" i="2"/>
  <c r="CR460" i="2"/>
  <c r="CL460" i="2"/>
  <c r="CM460" i="2"/>
  <c r="CJ460" i="2"/>
  <c r="CI460" i="2"/>
  <c r="CH460" i="2"/>
  <c r="CK460" i="2"/>
  <c r="CF460" i="2"/>
  <c r="CG460" i="2"/>
  <c r="CE460" i="2"/>
  <c r="CD460" i="2"/>
  <c r="BY460" i="2"/>
  <c r="BZ460" i="2"/>
  <c r="BW460" i="2"/>
  <c r="BU460" i="2"/>
  <c r="BV460" i="2"/>
  <c r="BS460" i="2"/>
  <c r="BR460" i="2"/>
  <c r="BQ460" i="2"/>
  <c r="BT460" i="2"/>
  <c r="BO460" i="2"/>
  <c r="BP460" i="2"/>
  <c r="BN460" i="2"/>
  <c r="BM460" i="2"/>
  <c r="BC460" i="2"/>
  <c r="BD460" i="2"/>
  <c r="BF460" i="2"/>
  <c r="BA460" i="2"/>
  <c r="AZ460" i="2"/>
  <c r="AY460" i="2"/>
  <c r="BB460" i="2"/>
  <c r="AW460" i="2"/>
  <c r="AX460" i="2"/>
  <c r="AV460" i="2"/>
  <c r="AU460" i="2"/>
  <c r="AM460" i="2"/>
  <c r="AN460" i="2"/>
  <c r="AQ460" i="2"/>
  <c r="AK460" i="2"/>
  <c r="AJ460" i="2"/>
  <c r="AI460" i="2"/>
  <c r="AL460" i="2"/>
  <c r="AG460" i="2"/>
  <c r="AH460" i="2"/>
  <c r="AF460" i="2"/>
  <c r="AE460" i="2"/>
  <c r="X460" i="2"/>
  <c r="W460" i="2"/>
  <c r="V460" i="2"/>
  <c r="Y460" i="2"/>
  <c r="T460" i="2"/>
  <c r="U460" i="2"/>
  <c r="S460" i="2"/>
  <c r="N460" i="2"/>
  <c r="DA459" i="2"/>
  <c r="CX459" i="2"/>
  <c r="CW459" i="2"/>
  <c r="CV459" i="2"/>
  <c r="CY459" i="2"/>
  <c r="CT459" i="2"/>
  <c r="CU459" i="2"/>
  <c r="CS459" i="2"/>
  <c r="CR459" i="2"/>
  <c r="CL459" i="2"/>
  <c r="CM459" i="2"/>
  <c r="CJ459" i="2"/>
  <c r="CI459" i="2"/>
  <c r="CH459" i="2"/>
  <c r="CK459" i="2"/>
  <c r="CF459" i="2"/>
  <c r="CG459" i="2"/>
  <c r="CE459" i="2"/>
  <c r="CD459" i="2"/>
  <c r="BY459" i="2"/>
  <c r="BZ459" i="2"/>
  <c r="BW459" i="2"/>
  <c r="BU459" i="2"/>
  <c r="BV459" i="2"/>
  <c r="BS459" i="2"/>
  <c r="BR459" i="2"/>
  <c r="BQ459" i="2"/>
  <c r="BT459" i="2"/>
  <c r="BO459" i="2"/>
  <c r="BP459" i="2"/>
  <c r="BN459" i="2"/>
  <c r="BM459" i="2"/>
  <c r="BC459" i="2"/>
  <c r="BD459" i="2"/>
  <c r="BF459" i="2"/>
  <c r="BA459" i="2"/>
  <c r="AZ459" i="2"/>
  <c r="AY459" i="2"/>
  <c r="BB459" i="2"/>
  <c r="AW459" i="2"/>
  <c r="AX459" i="2"/>
  <c r="AV459" i="2"/>
  <c r="AU459" i="2"/>
  <c r="AM459" i="2"/>
  <c r="AN459" i="2"/>
  <c r="AQ459" i="2"/>
  <c r="AK459" i="2"/>
  <c r="AJ459" i="2"/>
  <c r="AI459" i="2"/>
  <c r="AL459" i="2"/>
  <c r="AG459" i="2"/>
  <c r="AH459" i="2"/>
  <c r="AF459" i="2"/>
  <c r="AE459" i="2"/>
  <c r="X459" i="2"/>
  <c r="W459" i="2"/>
  <c r="V459" i="2"/>
  <c r="Y459" i="2"/>
  <c r="T459" i="2"/>
  <c r="U459" i="2"/>
  <c r="S459" i="2"/>
  <c r="N459" i="2"/>
  <c r="DA458" i="2"/>
  <c r="CX458" i="2"/>
  <c r="CW458" i="2"/>
  <c r="CV458" i="2"/>
  <c r="CY458" i="2"/>
  <c r="CT458" i="2"/>
  <c r="CU458" i="2"/>
  <c r="CS458" i="2"/>
  <c r="CR458" i="2"/>
  <c r="CL458" i="2"/>
  <c r="CM458" i="2"/>
  <c r="CJ458" i="2"/>
  <c r="CI458" i="2"/>
  <c r="CH458" i="2"/>
  <c r="CK458" i="2"/>
  <c r="CF458" i="2"/>
  <c r="CG458" i="2"/>
  <c r="CE458" i="2"/>
  <c r="CD458" i="2"/>
  <c r="BY458" i="2"/>
  <c r="BZ458" i="2"/>
  <c r="BW458" i="2"/>
  <c r="BU458" i="2"/>
  <c r="BV458" i="2"/>
  <c r="BS458" i="2"/>
  <c r="BR458" i="2"/>
  <c r="BQ458" i="2"/>
  <c r="BT458" i="2"/>
  <c r="BO458" i="2"/>
  <c r="BP458" i="2"/>
  <c r="BN458" i="2"/>
  <c r="BM458" i="2"/>
  <c r="BC458" i="2"/>
  <c r="BD458" i="2"/>
  <c r="BF458" i="2"/>
  <c r="BA458" i="2"/>
  <c r="AZ458" i="2"/>
  <c r="AY458" i="2"/>
  <c r="BB458" i="2"/>
  <c r="AW458" i="2"/>
  <c r="AX458" i="2"/>
  <c r="AV458" i="2"/>
  <c r="AU458" i="2"/>
  <c r="AM458" i="2"/>
  <c r="AN458" i="2"/>
  <c r="AQ458" i="2"/>
  <c r="AK458" i="2"/>
  <c r="AJ458" i="2"/>
  <c r="AI458" i="2"/>
  <c r="AL458" i="2"/>
  <c r="AG458" i="2"/>
  <c r="AH458" i="2"/>
  <c r="AF458" i="2"/>
  <c r="AE458" i="2"/>
  <c r="X458" i="2"/>
  <c r="W458" i="2"/>
  <c r="V458" i="2"/>
  <c r="Y458" i="2"/>
  <c r="T458" i="2"/>
  <c r="U458" i="2"/>
  <c r="S458" i="2"/>
  <c r="N458" i="2"/>
  <c r="DA457" i="2"/>
  <c r="CX457" i="2"/>
  <c r="CW457" i="2"/>
  <c r="CV457" i="2"/>
  <c r="CY457" i="2"/>
  <c r="CT457" i="2"/>
  <c r="CU457" i="2"/>
  <c r="CS457" i="2"/>
  <c r="CR457" i="2"/>
  <c r="CL457" i="2"/>
  <c r="CM457" i="2"/>
  <c r="CJ457" i="2"/>
  <c r="CI457" i="2"/>
  <c r="CH457" i="2"/>
  <c r="CK457" i="2"/>
  <c r="CF457" i="2"/>
  <c r="CG457" i="2"/>
  <c r="CE457" i="2"/>
  <c r="CD457" i="2"/>
  <c r="BY457" i="2"/>
  <c r="BZ457" i="2"/>
  <c r="BW457" i="2"/>
  <c r="BU457" i="2"/>
  <c r="BV457" i="2"/>
  <c r="BS457" i="2"/>
  <c r="BR457" i="2"/>
  <c r="BQ457" i="2"/>
  <c r="BT457" i="2"/>
  <c r="BO457" i="2"/>
  <c r="BP457" i="2"/>
  <c r="BN457" i="2"/>
  <c r="BM457" i="2"/>
  <c r="BC457" i="2"/>
  <c r="BD457" i="2"/>
  <c r="BF457" i="2"/>
  <c r="BA457" i="2"/>
  <c r="AZ457" i="2"/>
  <c r="AY457" i="2"/>
  <c r="BB457" i="2"/>
  <c r="AW457" i="2"/>
  <c r="AX457" i="2"/>
  <c r="AV457" i="2"/>
  <c r="AU457" i="2"/>
  <c r="AM457" i="2"/>
  <c r="AN457" i="2"/>
  <c r="AQ457" i="2"/>
  <c r="AK457" i="2"/>
  <c r="AJ457" i="2"/>
  <c r="AI457" i="2"/>
  <c r="AL457" i="2"/>
  <c r="AG457" i="2"/>
  <c r="AH457" i="2"/>
  <c r="AF457" i="2"/>
  <c r="AE457" i="2"/>
  <c r="X457" i="2"/>
  <c r="W457" i="2"/>
  <c r="V457" i="2"/>
  <c r="Y457" i="2"/>
  <c r="T457" i="2"/>
  <c r="U457" i="2"/>
  <c r="S457" i="2"/>
  <c r="N457" i="2"/>
  <c r="DA456" i="2"/>
  <c r="CX456" i="2"/>
  <c r="CW456" i="2"/>
  <c r="CV456" i="2"/>
  <c r="CY456" i="2"/>
  <c r="CT456" i="2"/>
  <c r="CU456" i="2"/>
  <c r="CS456" i="2"/>
  <c r="CR456" i="2"/>
  <c r="CL456" i="2"/>
  <c r="CM456" i="2"/>
  <c r="CJ456" i="2"/>
  <c r="CI456" i="2"/>
  <c r="CH456" i="2"/>
  <c r="CK456" i="2"/>
  <c r="CF456" i="2"/>
  <c r="CG456" i="2"/>
  <c r="CE456" i="2"/>
  <c r="CD456" i="2"/>
  <c r="BY456" i="2"/>
  <c r="BZ456" i="2"/>
  <c r="BW456" i="2"/>
  <c r="BU456" i="2"/>
  <c r="BV456" i="2"/>
  <c r="BS456" i="2"/>
  <c r="BR456" i="2"/>
  <c r="BQ456" i="2"/>
  <c r="BT456" i="2"/>
  <c r="BO456" i="2"/>
  <c r="BP456" i="2"/>
  <c r="BN456" i="2"/>
  <c r="BM456" i="2"/>
  <c r="BC456" i="2"/>
  <c r="BD456" i="2"/>
  <c r="BF456" i="2"/>
  <c r="BA456" i="2"/>
  <c r="AZ456" i="2"/>
  <c r="AY456" i="2"/>
  <c r="BB456" i="2"/>
  <c r="AW456" i="2"/>
  <c r="AX456" i="2"/>
  <c r="AV456" i="2"/>
  <c r="AU456" i="2"/>
  <c r="AM456" i="2"/>
  <c r="AN456" i="2"/>
  <c r="AQ456" i="2"/>
  <c r="AK456" i="2"/>
  <c r="AJ456" i="2"/>
  <c r="AI456" i="2"/>
  <c r="AL456" i="2"/>
  <c r="AG456" i="2"/>
  <c r="AH456" i="2"/>
  <c r="AF456" i="2"/>
  <c r="AE456" i="2"/>
  <c r="X456" i="2"/>
  <c r="W456" i="2"/>
  <c r="V456" i="2"/>
  <c r="Y456" i="2"/>
  <c r="T456" i="2"/>
  <c r="U456" i="2"/>
  <c r="S456" i="2"/>
  <c r="N456" i="2"/>
  <c r="DA455" i="2"/>
  <c r="CX455" i="2"/>
  <c r="CW455" i="2"/>
  <c r="CV455" i="2"/>
  <c r="CY455" i="2"/>
  <c r="CT455" i="2"/>
  <c r="CU455" i="2"/>
  <c r="CS455" i="2"/>
  <c r="CR455" i="2"/>
  <c r="CL455" i="2"/>
  <c r="CM455" i="2"/>
  <c r="CJ455" i="2"/>
  <c r="CI455" i="2"/>
  <c r="CH455" i="2"/>
  <c r="CK455" i="2"/>
  <c r="CF455" i="2"/>
  <c r="CG455" i="2"/>
  <c r="CE455" i="2"/>
  <c r="CD455" i="2"/>
  <c r="BY455" i="2"/>
  <c r="BZ455" i="2"/>
  <c r="BW455" i="2"/>
  <c r="BU455" i="2"/>
  <c r="BV455" i="2"/>
  <c r="BS455" i="2"/>
  <c r="BR455" i="2"/>
  <c r="BQ455" i="2"/>
  <c r="BT455" i="2"/>
  <c r="BO455" i="2"/>
  <c r="BP455" i="2"/>
  <c r="BN455" i="2"/>
  <c r="BM455" i="2"/>
  <c r="BC455" i="2"/>
  <c r="BD455" i="2"/>
  <c r="BF455" i="2"/>
  <c r="BA455" i="2"/>
  <c r="AZ455" i="2"/>
  <c r="AY455" i="2"/>
  <c r="BB455" i="2"/>
  <c r="AW455" i="2"/>
  <c r="AX455" i="2"/>
  <c r="AV455" i="2"/>
  <c r="AU455" i="2"/>
  <c r="AM455" i="2"/>
  <c r="AN455" i="2"/>
  <c r="AQ455" i="2"/>
  <c r="AK455" i="2"/>
  <c r="AJ455" i="2"/>
  <c r="AI455" i="2"/>
  <c r="AL455" i="2"/>
  <c r="AG455" i="2"/>
  <c r="AH455" i="2"/>
  <c r="AF455" i="2"/>
  <c r="AE455" i="2"/>
  <c r="X455" i="2"/>
  <c r="W455" i="2"/>
  <c r="V455" i="2"/>
  <c r="Y455" i="2"/>
  <c r="T455" i="2"/>
  <c r="U455" i="2"/>
  <c r="S455" i="2"/>
  <c r="N455" i="2"/>
  <c r="DA454" i="2"/>
  <c r="CX454" i="2"/>
  <c r="CW454" i="2"/>
  <c r="CV454" i="2"/>
  <c r="CY454" i="2"/>
  <c r="CT454" i="2"/>
  <c r="CU454" i="2"/>
  <c r="CS454" i="2"/>
  <c r="CR454" i="2"/>
  <c r="CL454" i="2"/>
  <c r="CM454" i="2"/>
  <c r="CJ454" i="2"/>
  <c r="CI454" i="2"/>
  <c r="CH454" i="2"/>
  <c r="CK454" i="2"/>
  <c r="CF454" i="2"/>
  <c r="CG454" i="2"/>
  <c r="CE454" i="2"/>
  <c r="CD454" i="2"/>
  <c r="BY454" i="2"/>
  <c r="BZ454" i="2"/>
  <c r="BW454" i="2"/>
  <c r="BU454" i="2"/>
  <c r="BV454" i="2"/>
  <c r="BS454" i="2"/>
  <c r="BR454" i="2"/>
  <c r="BQ454" i="2"/>
  <c r="BT454" i="2"/>
  <c r="BO454" i="2"/>
  <c r="BP454" i="2"/>
  <c r="BN454" i="2"/>
  <c r="BM454" i="2"/>
  <c r="BC454" i="2"/>
  <c r="BD454" i="2"/>
  <c r="BF454" i="2"/>
  <c r="BA454" i="2"/>
  <c r="AZ454" i="2"/>
  <c r="AY454" i="2"/>
  <c r="BB454" i="2"/>
  <c r="AW454" i="2"/>
  <c r="AX454" i="2"/>
  <c r="AV454" i="2"/>
  <c r="AU454" i="2"/>
  <c r="AM454" i="2"/>
  <c r="AN454" i="2"/>
  <c r="AQ454" i="2"/>
  <c r="AK454" i="2"/>
  <c r="AJ454" i="2"/>
  <c r="AI454" i="2"/>
  <c r="AL454" i="2"/>
  <c r="AG454" i="2"/>
  <c r="AH454" i="2"/>
  <c r="AF454" i="2"/>
  <c r="AE454" i="2"/>
  <c r="X454" i="2"/>
  <c r="W454" i="2"/>
  <c r="V454" i="2"/>
  <c r="Y454" i="2"/>
  <c r="T454" i="2"/>
  <c r="U454" i="2"/>
  <c r="S454" i="2"/>
  <c r="N454" i="2"/>
  <c r="DA453" i="2"/>
  <c r="CX453" i="2"/>
  <c r="CW453" i="2"/>
  <c r="CV453" i="2"/>
  <c r="CY453" i="2"/>
  <c r="CT453" i="2"/>
  <c r="CU453" i="2"/>
  <c r="CS453" i="2"/>
  <c r="CR453" i="2"/>
  <c r="CL453" i="2"/>
  <c r="CM453" i="2"/>
  <c r="CJ453" i="2"/>
  <c r="CI453" i="2"/>
  <c r="CH453" i="2"/>
  <c r="CK453" i="2"/>
  <c r="CF453" i="2"/>
  <c r="CG453" i="2"/>
  <c r="CE453" i="2"/>
  <c r="CD453" i="2"/>
  <c r="BY453" i="2"/>
  <c r="BZ453" i="2"/>
  <c r="BW453" i="2"/>
  <c r="BU453" i="2"/>
  <c r="BV453" i="2"/>
  <c r="BS453" i="2"/>
  <c r="BR453" i="2"/>
  <c r="BQ453" i="2"/>
  <c r="BT453" i="2"/>
  <c r="BO453" i="2"/>
  <c r="BP453" i="2"/>
  <c r="BN453" i="2"/>
  <c r="BM453" i="2"/>
  <c r="BC453" i="2"/>
  <c r="BD453" i="2"/>
  <c r="BF453" i="2"/>
  <c r="BA453" i="2"/>
  <c r="AZ453" i="2"/>
  <c r="AY453" i="2"/>
  <c r="BB453" i="2"/>
  <c r="AW453" i="2"/>
  <c r="AX453" i="2"/>
  <c r="AV453" i="2"/>
  <c r="AU453" i="2"/>
  <c r="AM453" i="2"/>
  <c r="AN453" i="2"/>
  <c r="AQ453" i="2"/>
  <c r="AK453" i="2"/>
  <c r="AJ453" i="2"/>
  <c r="AI453" i="2"/>
  <c r="AL453" i="2"/>
  <c r="AG453" i="2"/>
  <c r="AH453" i="2"/>
  <c r="AF453" i="2"/>
  <c r="AE453" i="2"/>
  <c r="X453" i="2"/>
  <c r="W453" i="2"/>
  <c r="V453" i="2"/>
  <c r="Y453" i="2"/>
  <c r="T453" i="2"/>
  <c r="U453" i="2"/>
  <c r="S453" i="2"/>
  <c r="N453" i="2"/>
  <c r="DA452" i="2"/>
  <c r="CX452" i="2"/>
  <c r="CW452" i="2"/>
  <c r="CV452" i="2"/>
  <c r="CY452" i="2"/>
  <c r="CT452" i="2"/>
  <c r="CU452" i="2"/>
  <c r="CS452" i="2"/>
  <c r="CR452" i="2"/>
  <c r="CL452" i="2"/>
  <c r="CM452" i="2"/>
  <c r="CJ452" i="2"/>
  <c r="CI452" i="2"/>
  <c r="CH452" i="2"/>
  <c r="CK452" i="2"/>
  <c r="CF452" i="2"/>
  <c r="CG452" i="2"/>
  <c r="CE452" i="2"/>
  <c r="CD452" i="2"/>
  <c r="BY452" i="2"/>
  <c r="BZ452" i="2"/>
  <c r="BW452" i="2"/>
  <c r="BU452" i="2"/>
  <c r="BV452" i="2"/>
  <c r="BS452" i="2"/>
  <c r="BR452" i="2"/>
  <c r="BQ452" i="2"/>
  <c r="BT452" i="2"/>
  <c r="BO452" i="2"/>
  <c r="BP452" i="2"/>
  <c r="BN452" i="2"/>
  <c r="BM452" i="2"/>
  <c r="BC452" i="2"/>
  <c r="BD452" i="2"/>
  <c r="BF452" i="2"/>
  <c r="BA452" i="2"/>
  <c r="AZ452" i="2"/>
  <c r="AY452" i="2"/>
  <c r="BB452" i="2"/>
  <c r="AW452" i="2"/>
  <c r="AX452" i="2"/>
  <c r="AV452" i="2"/>
  <c r="AU452" i="2"/>
  <c r="AM452" i="2"/>
  <c r="AN452" i="2"/>
  <c r="AQ452" i="2"/>
  <c r="AK452" i="2"/>
  <c r="AJ452" i="2"/>
  <c r="AI452" i="2"/>
  <c r="AL452" i="2"/>
  <c r="AG452" i="2"/>
  <c r="AH452" i="2"/>
  <c r="AF452" i="2"/>
  <c r="AE452" i="2"/>
  <c r="X452" i="2"/>
  <c r="W452" i="2"/>
  <c r="V452" i="2"/>
  <c r="Y452" i="2"/>
  <c r="T452" i="2"/>
  <c r="U452" i="2"/>
  <c r="S452" i="2"/>
  <c r="N452" i="2"/>
  <c r="DA451" i="2"/>
  <c r="CX451" i="2"/>
  <c r="CW451" i="2"/>
  <c r="CV451" i="2"/>
  <c r="CY451" i="2"/>
  <c r="CT451" i="2"/>
  <c r="CU451" i="2"/>
  <c r="CS451" i="2"/>
  <c r="CR451" i="2"/>
  <c r="CL451" i="2"/>
  <c r="CM451" i="2"/>
  <c r="CJ451" i="2"/>
  <c r="CI451" i="2"/>
  <c r="CH451" i="2"/>
  <c r="CK451" i="2"/>
  <c r="CF451" i="2"/>
  <c r="CG451" i="2"/>
  <c r="CE451" i="2"/>
  <c r="CD451" i="2"/>
  <c r="BY451" i="2"/>
  <c r="BZ451" i="2"/>
  <c r="BW451" i="2"/>
  <c r="BU451" i="2"/>
  <c r="BV451" i="2"/>
  <c r="BS451" i="2"/>
  <c r="BR451" i="2"/>
  <c r="BQ451" i="2"/>
  <c r="BT451" i="2"/>
  <c r="BO451" i="2"/>
  <c r="BP451" i="2"/>
  <c r="BN451" i="2"/>
  <c r="BM451" i="2"/>
  <c r="BC451" i="2"/>
  <c r="BD451" i="2"/>
  <c r="BF451" i="2"/>
  <c r="BA451" i="2"/>
  <c r="AZ451" i="2"/>
  <c r="AY451" i="2"/>
  <c r="BB451" i="2"/>
  <c r="AW451" i="2"/>
  <c r="AX451" i="2"/>
  <c r="AV451" i="2"/>
  <c r="AU451" i="2"/>
  <c r="AM451" i="2"/>
  <c r="AN451" i="2"/>
  <c r="AQ451" i="2"/>
  <c r="AK451" i="2"/>
  <c r="AJ451" i="2"/>
  <c r="AI451" i="2"/>
  <c r="AL451" i="2"/>
  <c r="AG451" i="2"/>
  <c r="AH451" i="2"/>
  <c r="AF451" i="2"/>
  <c r="AE451" i="2"/>
  <c r="X451" i="2"/>
  <c r="W451" i="2"/>
  <c r="V451" i="2"/>
  <c r="Y451" i="2"/>
  <c r="T451" i="2"/>
  <c r="U451" i="2"/>
  <c r="S451" i="2"/>
  <c r="N451" i="2"/>
  <c r="DA450" i="2"/>
  <c r="CX450" i="2"/>
  <c r="CW450" i="2"/>
  <c r="CV450" i="2"/>
  <c r="CY450" i="2"/>
  <c r="CT450" i="2"/>
  <c r="CU450" i="2"/>
  <c r="CS450" i="2"/>
  <c r="CR450" i="2"/>
  <c r="CL450" i="2"/>
  <c r="CM450" i="2"/>
  <c r="CJ450" i="2"/>
  <c r="CI450" i="2"/>
  <c r="CH450" i="2"/>
  <c r="CK450" i="2"/>
  <c r="CF450" i="2"/>
  <c r="CG450" i="2"/>
  <c r="CE450" i="2"/>
  <c r="CD450" i="2"/>
  <c r="BY450" i="2"/>
  <c r="BZ450" i="2"/>
  <c r="BW450" i="2"/>
  <c r="BU450" i="2"/>
  <c r="BV450" i="2"/>
  <c r="BS450" i="2"/>
  <c r="BR450" i="2"/>
  <c r="BQ450" i="2"/>
  <c r="BT450" i="2"/>
  <c r="BO450" i="2"/>
  <c r="BP450" i="2"/>
  <c r="BN450" i="2"/>
  <c r="BM450" i="2"/>
  <c r="BC450" i="2"/>
  <c r="BD450" i="2"/>
  <c r="BF450" i="2"/>
  <c r="BA450" i="2"/>
  <c r="AZ450" i="2"/>
  <c r="AY450" i="2"/>
  <c r="BB450" i="2"/>
  <c r="AW450" i="2"/>
  <c r="AX450" i="2"/>
  <c r="AV450" i="2"/>
  <c r="AU450" i="2"/>
  <c r="AM450" i="2"/>
  <c r="AN450" i="2"/>
  <c r="AQ450" i="2"/>
  <c r="AK450" i="2"/>
  <c r="AJ450" i="2"/>
  <c r="AI450" i="2"/>
  <c r="AL450" i="2"/>
  <c r="AG450" i="2"/>
  <c r="AH450" i="2"/>
  <c r="AF450" i="2"/>
  <c r="AE450" i="2"/>
  <c r="X450" i="2"/>
  <c r="W450" i="2"/>
  <c r="V450" i="2"/>
  <c r="Y450" i="2"/>
  <c r="T450" i="2"/>
  <c r="U450" i="2"/>
  <c r="S450" i="2"/>
  <c r="N450" i="2"/>
  <c r="DA449" i="2"/>
  <c r="CX449" i="2"/>
  <c r="CW449" i="2"/>
  <c r="CV449" i="2"/>
  <c r="CY449" i="2"/>
  <c r="CT449" i="2"/>
  <c r="CU449" i="2"/>
  <c r="CS449" i="2"/>
  <c r="CR449" i="2"/>
  <c r="CL449" i="2"/>
  <c r="CM449" i="2"/>
  <c r="CJ449" i="2"/>
  <c r="CI449" i="2"/>
  <c r="CH449" i="2"/>
  <c r="CK449" i="2"/>
  <c r="CF449" i="2"/>
  <c r="CG449" i="2"/>
  <c r="CE449" i="2"/>
  <c r="CD449" i="2"/>
  <c r="BY449" i="2"/>
  <c r="BZ449" i="2"/>
  <c r="BW449" i="2"/>
  <c r="BU449" i="2"/>
  <c r="BV449" i="2"/>
  <c r="BS449" i="2"/>
  <c r="BR449" i="2"/>
  <c r="BQ449" i="2"/>
  <c r="BT449" i="2"/>
  <c r="BO449" i="2"/>
  <c r="BP449" i="2"/>
  <c r="BN449" i="2"/>
  <c r="BM449" i="2"/>
  <c r="BC449" i="2"/>
  <c r="BD449" i="2"/>
  <c r="BF449" i="2"/>
  <c r="BA449" i="2"/>
  <c r="AZ449" i="2"/>
  <c r="AY449" i="2"/>
  <c r="BB449" i="2"/>
  <c r="AW449" i="2"/>
  <c r="AX449" i="2"/>
  <c r="AV449" i="2"/>
  <c r="AU449" i="2"/>
  <c r="AM449" i="2"/>
  <c r="AN449" i="2"/>
  <c r="AQ449" i="2"/>
  <c r="AK449" i="2"/>
  <c r="AJ449" i="2"/>
  <c r="AI449" i="2"/>
  <c r="AL449" i="2"/>
  <c r="AG449" i="2"/>
  <c r="AH449" i="2"/>
  <c r="AF449" i="2"/>
  <c r="AE449" i="2"/>
  <c r="X449" i="2"/>
  <c r="W449" i="2"/>
  <c r="V449" i="2"/>
  <c r="Y449" i="2"/>
  <c r="T449" i="2"/>
  <c r="U449" i="2"/>
  <c r="S449" i="2"/>
  <c r="N449" i="2"/>
  <c r="DA448" i="2"/>
  <c r="CX448" i="2"/>
  <c r="CW448" i="2"/>
  <c r="CV448" i="2"/>
  <c r="CY448" i="2"/>
  <c r="CT448" i="2"/>
  <c r="CU448" i="2"/>
  <c r="CS448" i="2"/>
  <c r="CR448" i="2"/>
  <c r="CL448" i="2"/>
  <c r="CM448" i="2"/>
  <c r="CJ448" i="2"/>
  <c r="CI448" i="2"/>
  <c r="CH448" i="2"/>
  <c r="CK448" i="2"/>
  <c r="CF448" i="2"/>
  <c r="CG448" i="2"/>
  <c r="CE448" i="2"/>
  <c r="CD448" i="2"/>
  <c r="BY448" i="2"/>
  <c r="BZ448" i="2"/>
  <c r="BW448" i="2"/>
  <c r="BU448" i="2"/>
  <c r="BV448" i="2"/>
  <c r="BS448" i="2"/>
  <c r="BR448" i="2"/>
  <c r="BQ448" i="2"/>
  <c r="BT448" i="2"/>
  <c r="BO448" i="2"/>
  <c r="BP448" i="2"/>
  <c r="BN448" i="2"/>
  <c r="BM448" i="2"/>
  <c r="BC448" i="2"/>
  <c r="BD448" i="2"/>
  <c r="BF448" i="2"/>
  <c r="BA448" i="2"/>
  <c r="AZ448" i="2"/>
  <c r="AY448" i="2"/>
  <c r="BB448" i="2"/>
  <c r="AW448" i="2"/>
  <c r="AX448" i="2"/>
  <c r="AV448" i="2"/>
  <c r="AU448" i="2"/>
  <c r="AM448" i="2"/>
  <c r="AN448" i="2"/>
  <c r="AQ448" i="2"/>
  <c r="AK448" i="2"/>
  <c r="AJ448" i="2"/>
  <c r="AI448" i="2"/>
  <c r="AL448" i="2"/>
  <c r="AG448" i="2"/>
  <c r="AH448" i="2"/>
  <c r="AF448" i="2"/>
  <c r="AE448" i="2"/>
  <c r="X448" i="2"/>
  <c r="W448" i="2"/>
  <c r="V448" i="2"/>
  <c r="Y448" i="2"/>
  <c r="T448" i="2"/>
  <c r="U448" i="2"/>
  <c r="S448" i="2"/>
  <c r="N448" i="2"/>
  <c r="DA447" i="2"/>
  <c r="CX447" i="2"/>
  <c r="CW447" i="2"/>
  <c r="CV447" i="2"/>
  <c r="CY447" i="2"/>
  <c r="CT447" i="2"/>
  <c r="CU447" i="2"/>
  <c r="CS447" i="2"/>
  <c r="CR447" i="2"/>
  <c r="CL447" i="2"/>
  <c r="CM447" i="2"/>
  <c r="CJ447" i="2"/>
  <c r="CI447" i="2"/>
  <c r="CH447" i="2"/>
  <c r="CK447" i="2"/>
  <c r="CF447" i="2"/>
  <c r="CG447" i="2"/>
  <c r="CE447" i="2"/>
  <c r="CD447" i="2"/>
  <c r="BY447" i="2"/>
  <c r="BZ447" i="2"/>
  <c r="BW447" i="2"/>
  <c r="BU447" i="2"/>
  <c r="BV447" i="2"/>
  <c r="BS447" i="2"/>
  <c r="BR447" i="2"/>
  <c r="BQ447" i="2"/>
  <c r="BT447" i="2"/>
  <c r="BO447" i="2"/>
  <c r="BP447" i="2"/>
  <c r="BN447" i="2"/>
  <c r="BM447" i="2"/>
  <c r="BC447" i="2"/>
  <c r="BD447" i="2"/>
  <c r="BF447" i="2"/>
  <c r="BA447" i="2"/>
  <c r="AZ447" i="2"/>
  <c r="AY447" i="2"/>
  <c r="BB447" i="2"/>
  <c r="AW447" i="2"/>
  <c r="AX447" i="2"/>
  <c r="AV447" i="2"/>
  <c r="AU447" i="2"/>
  <c r="AM447" i="2"/>
  <c r="AN447" i="2"/>
  <c r="AQ447" i="2"/>
  <c r="AK447" i="2"/>
  <c r="AJ447" i="2"/>
  <c r="AI447" i="2"/>
  <c r="AL447" i="2"/>
  <c r="AG447" i="2"/>
  <c r="AH447" i="2"/>
  <c r="AF447" i="2"/>
  <c r="AE447" i="2"/>
  <c r="X447" i="2"/>
  <c r="W447" i="2"/>
  <c r="V447" i="2"/>
  <c r="Y447" i="2"/>
  <c r="T447" i="2"/>
  <c r="U447" i="2"/>
  <c r="S447" i="2"/>
  <c r="N447" i="2"/>
  <c r="DA446" i="2"/>
  <c r="CX446" i="2"/>
  <c r="CW446" i="2"/>
  <c r="CV446" i="2"/>
  <c r="CY446" i="2"/>
  <c r="CT446" i="2"/>
  <c r="CU446" i="2"/>
  <c r="CS446" i="2"/>
  <c r="CR446" i="2"/>
  <c r="CL446" i="2"/>
  <c r="CM446" i="2"/>
  <c r="CJ446" i="2"/>
  <c r="CI446" i="2"/>
  <c r="CH446" i="2"/>
  <c r="CK446" i="2"/>
  <c r="CF446" i="2"/>
  <c r="CG446" i="2"/>
  <c r="CE446" i="2"/>
  <c r="CD446" i="2"/>
  <c r="BY446" i="2"/>
  <c r="BZ446" i="2"/>
  <c r="BW446" i="2"/>
  <c r="BU446" i="2"/>
  <c r="BV446" i="2"/>
  <c r="BS446" i="2"/>
  <c r="BR446" i="2"/>
  <c r="BQ446" i="2"/>
  <c r="BT446" i="2"/>
  <c r="BO446" i="2"/>
  <c r="BP446" i="2"/>
  <c r="BN446" i="2"/>
  <c r="BM446" i="2"/>
  <c r="BC446" i="2"/>
  <c r="BD446" i="2"/>
  <c r="BF446" i="2"/>
  <c r="BA446" i="2"/>
  <c r="AZ446" i="2"/>
  <c r="AY446" i="2"/>
  <c r="BB446" i="2"/>
  <c r="AW446" i="2"/>
  <c r="AX446" i="2"/>
  <c r="AV446" i="2"/>
  <c r="AU446" i="2"/>
  <c r="AM446" i="2"/>
  <c r="AN446" i="2"/>
  <c r="AQ446" i="2"/>
  <c r="AK446" i="2"/>
  <c r="AJ446" i="2"/>
  <c r="AI446" i="2"/>
  <c r="AL446" i="2"/>
  <c r="AG446" i="2"/>
  <c r="AH446" i="2"/>
  <c r="AF446" i="2"/>
  <c r="AE446" i="2"/>
  <c r="X446" i="2"/>
  <c r="W446" i="2"/>
  <c r="V446" i="2"/>
  <c r="Y446" i="2"/>
  <c r="T446" i="2"/>
  <c r="U446" i="2"/>
  <c r="S446" i="2"/>
  <c r="N446" i="2"/>
  <c r="DA445" i="2"/>
  <c r="CX445" i="2"/>
  <c r="CW445" i="2"/>
  <c r="CV445" i="2"/>
  <c r="CY445" i="2"/>
  <c r="CT445" i="2"/>
  <c r="CU445" i="2"/>
  <c r="CS445" i="2"/>
  <c r="CR445" i="2"/>
  <c r="CL445" i="2"/>
  <c r="CM445" i="2"/>
  <c r="CJ445" i="2"/>
  <c r="CI445" i="2"/>
  <c r="CH445" i="2"/>
  <c r="CK445" i="2"/>
  <c r="CF445" i="2"/>
  <c r="CG445" i="2"/>
  <c r="CE445" i="2"/>
  <c r="CD445" i="2"/>
  <c r="BY445" i="2"/>
  <c r="BZ445" i="2"/>
  <c r="BW445" i="2"/>
  <c r="BU445" i="2"/>
  <c r="BV445" i="2"/>
  <c r="BS445" i="2"/>
  <c r="BR445" i="2"/>
  <c r="BQ445" i="2"/>
  <c r="BT445" i="2"/>
  <c r="BO445" i="2"/>
  <c r="BP445" i="2"/>
  <c r="BN445" i="2"/>
  <c r="BM445" i="2"/>
  <c r="BC445" i="2"/>
  <c r="BD445" i="2"/>
  <c r="BF445" i="2"/>
  <c r="BA445" i="2"/>
  <c r="AZ445" i="2"/>
  <c r="AY445" i="2"/>
  <c r="BB445" i="2"/>
  <c r="AW445" i="2"/>
  <c r="AX445" i="2"/>
  <c r="AV445" i="2"/>
  <c r="AU445" i="2"/>
  <c r="AM445" i="2"/>
  <c r="AN445" i="2"/>
  <c r="AQ445" i="2"/>
  <c r="AK445" i="2"/>
  <c r="AJ445" i="2"/>
  <c r="AI445" i="2"/>
  <c r="AL445" i="2"/>
  <c r="AG445" i="2"/>
  <c r="AH445" i="2"/>
  <c r="AF445" i="2"/>
  <c r="AE445" i="2"/>
  <c r="X445" i="2"/>
  <c r="W445" i="2"/>
  <c r="V445" i="2"/>
  <c r="Y445" i="2"/>
  <c r="T445" i="2"/>
  <c r="U445" i="2"/>
  <c r="S445" i="2"/>
  <c r="N445" i="2"/>
  <c r="DA444" i="2"/>
  <c r="CX444" i="2"/>
  <c r="CW444" i="2"/>
  <c r="CV444" i="2"/>
  <c r="CY444" i="2"/>
  <c r="CT444" i="2"/>
  <c r="CU444" i="2"/>
  <c r="CS444" i="2"/>
  <c r="CR444" i="2"/>
  <c r="CL444" i="2"/>
  <c r="CM444" i="2"/>
  <c r="CJ444" i="2"/>
  <c r="CI444" i="2"/>
  <c r="CH444" i="2"/>
  <c r="CK444" i="2"/>
  <c r="CF444" i="2"/>
  <c r="CG444" i="2"/>
  <c r="CE444" i="2"/>
  <c r="CD444" i="2"/>
  <c r="BY444" i="2"/>
  <c r="BZ444" i="2"/>
  <c r="BW444" i="2"/>
  <c r="BU444" i="2"/>
  <c r="BV444" i="2"/>
  <c r="BS444" i="2"/>
  <c r="BR444" i="2"/>
  <c r="BQ444" i="2"/>
  <c r="BT444" i="2"/>
  <c r="BO444" i="2"/>
  <c r="BP444" i="2"/>
  <c r="BN444" i="2"/>
  <c r="BM444" i="2"/>
  <c r="BC444" i="2"/>
  <c r="BD444" i="2"/>
  <c r="BF444" i="2"/>
  <c r="BA444" i="2"/>
  <c r="AZ444" i="2"/>
  <c r="AY444" i="2"/>
  <c r="BB444" i="2"/>
  <c r="AW444" i="2"/>
  <c r="AX444" i="2"/>
  <c r="AV444" i="2"/>
  <c r="AU444" i="2"/>
  <c r="AM444" i="2"/>
  <c r="AN444" i="2"/>
  <c r="AQ444" i="2"/>
  <c r="AK444" i="2"/>
  <c r="AJ444" i="2"/>
  <c r="AI444" i="2"/>
  <c r="AL444" i="2"/>
  <c r="AG444" i="2"/>
  <c r="AH444" i="2"/>
  <c r="AF444" i="2"/>
  <c r="AE444" i="2"/>
  <c r="X444" i="2"/>
  <c r="W444" i="2"/>
  <c r="V444" i="2"/>
  <c r="Y444" i="2"/>
  <c r="T444" i="2"/>
  <c r="U444" i="2"/>
  <c r="S444" i="2"/>
  <c r="N444" i="2"/>
  <c r="DA443" i="2"/>
  <c r="CX443" i="2"/>
  <c r="CW443" i="2"/>
  <c r="CV443" i="2"/>
  <c r="CY443" i="2"/>
  <c r="CT443" i="2"/>
  <c r="CU443" i="2"/>
  <c r="CS443" i="2"/>
  <c r="CR443" i="2"/>
  <c r="CL443" i="2"/>
  <c r="CM443" i="2"/>
  <c r="CJ443" i="2"/>
  <c r="CI443" i="2"/>
  <c r="CH443" i="2"/>
  <c r="CK443" i="2"/>
  <c r="CF443" i="2"/>
  <c r="CG443" i="2"/>
  <c r="CE443" i="2"/>
  <c r="CD443" i="2"/>
  <c r="BY443" i="2"/>
  <c r="BZ443" i="2"/>
  <c r="BW443" i="2"/>
  <c r="BU443" i="2"/>
  <c r="BV443" i="2"/>
  <c r="BS443" i="2"/>
  <c r="BR443" i="2"/>
  <c r="BQ443" i="2"/>
  <c r="BT443" i="2"/>
  <c r="BO443" i="2"/>
  <c r="BP443" i="2"/>
  <c r="BN443" i="2"/>
  <c r="BM443" i="2"/>
  <c r="BC443" i="2"/>
  <c r="BD443" i="2"/>
  <c r="BF443" i="2"/>
  <c r="BA443" i="2"/>
  <c r="AZ443" i="2"/>
  <c r="AY443" i="2"/>
  <c r="BB443" i="2"/>
  <c r="AW443" i="2"/>
  <c r="AX443" i="2"/>
  <c r="AV443" i="2"/>
  <c r="AU443" i="2"/>
  <c r="AM443" i="2"/>
  <c r="AN443" i="2"/>
  <c r="AQ443" i="2"/>
  <c r="AK443" i="2"/>
  <c r="AJ443" i="2"/>
  <c r="AI443" i="2"/>
  <c r="AL443" i="2"/>
  <c r="AG443" i="2"/>
  <c r="AH443" i="2"/>
  <c r="AF443" i="2"/>
  <c r="AE443" i="2"/>
  <c r="X443" i="2"/>
  <c r="W443" i="2"/>
  <c r="V443" i="2"/>
  <c r="Y443" i="2"/>
  <c r="T443" i="2"/>
  <c r="U443" i="2"/>
  <c r="S443" i="2"/>
  <c r="N443" i="2"/>
  <c r="DA442" i="2"/>
  <c r="CX442" i="2"/>
  <c r="CW442" i="2"/>
  <c r="CV442" i="2"/>
  <c r="CY442" i="2"/>
  <c r="CT442" i="2"/>
  <c r="CU442" i="2"/>
  <c r="CS442" i="2"/>
  <c r="CR442" i="2"/>
  <c r="CL442" i="2"/>
  <c r="CM442" i="2"/>
  <c r="CJ442" i="2"/>
  <c r="CI442" i="2"/>
  <c r="CH442" i="2"/>
  <c r="CK442" i="2"/>
  <c r="CF442" i="2"/>
  <c r="CG442" i="2"/>
  <c r="CE442" i="2"/>
  <c r="CD442" i="2"/>
  <c r="BY442" i="2"/>
  <c r="BZ442" i="2"/>
  <c r="BW442" i="2"/>
  <c r="BU442" i="2"/>
  <c r="BV442" i="2"/>
  <c r="BS442" i="2"/>
  <c r="BR442" i="2"/>
  <c r="BQ442" i="2"/>
  <c r="BT442" i="2"/>
  <c r="BO442" i="2"/>
  <c r="BP442" i="2"/>
  <c r="BN442" i="2"/>
  <c r="BM442" i="2"/>
  <c r="BC442" i="2"/>
  <c r="BD442" i="2"/>
  <c r="BF442" i="2"/>
  <c r="BA442" i="2"/>
  <c r="AZ442" i="2"/>
  <c r="AY442" i="2"/>
  <c r="BB442" i="2"/>
  <c r="AW442" i="2"/>
  <c r="AX442" i="2"/>
  <c r="AV442" i="2"/>
  <c r="AU442" i="2"/>
  <c r="AM442" i="2"/>
  <c r="AN442" i="2"/>
  <c r="AQ442" i="2"/>
  <c r="AK442" i="2"/>
  <c r="AJ442" i="2"/>
  <c r="AI442" i="2"/>
  <c r="AL442" i="2"/>
  <c r="AG442" i="2"/>
  <c r="AH442" i="2"/>
  <c r="AF442" i="2"/>
  <c r="AE442" i="2"/>
  <c r="X442" i="2"/>
  <c r="W442" i="2"/>
  <c r="V442" i="2"/>
  <c r="Y442" i="2"/>
  <c r="T442" i="2"/>
  <c r="U442" i="2"/>
  <c r="S442" i="2"/>
  <c r="N442" i="2"/>
  <c r="DA441" i="2"/>
  <c r="CX441" i="2"/>
  <c r="CW441" i="2"/>
  <c r="CV441" i="2"/>
  <c r="CY441" i="2"/>
  <c r="CT441" i="2"/>
  <c r="CU441" i="2"/>
  <c r="CS441" i="2"/>
  <c r="CR441" i="2"/>
  <c r="CL441" i="2"/>
  <c r="CM441" i="2"/>
  <c r="CJ441" i="2"/>
  <c r="CI441" i="2"/>
  <c r="CH441" i="2"/>
  <c r="CK441" i="2"/>
  <c r="CF441" i="2"/>
  <c r="CG441" i="2"/>
  <c r="CE441" i="2"/>
  <c r="CD441" i="2"/>
  <c r="BY441" i="2"/>
  <c r="BZ441" i="2"/>
  <c r="BW441" i="2"/>
  <c r="BU441" i="2"/>
  <c r="BV441" i="2"/>
  <c r="BS441" i="2"/>
  <c r="BR441" i="2"/>
  <c r="BQ441" i="2"/>
  <c r="BT441" i="2"/>
  <c r="BO441" i="2"/>
  <c r="BP441" i="2"/>
  <c r="BN441" i="2"/>
  <c r="BM441" i="2"/>
  <c r="BC441" i="2"/>
  <c r="BD441" i="2"/>
  <c r="BF441" i="2"/>
  <c r="BA441" i="2"/>
  <c r="AZ441" i="2"/>
  <c r="AY441" i="2"/>
  <c r="BB441" i="2"/>
  <c r="AW441" i="2"/>
  <c r="AX441" i="2"/>
  <c r="AV441" i="2"/>
  <c r="AU441" i="2"/>
  <c r="AM441" i="2"/>
  <c r="AN441" i="2"/>
  <c r="AQ441" i="2"/>
  <c r="AK441" i="2"/>
  <c r="AJ441" i="2"/>
  <c r="AI441" i="2"/>
  <c r="AL441" i="2"/>
  <c r="AG441" i="2"/>
  <c r="AH441" i="2"/>
  <c r="AF441" i="2"/>
  <c r="AE441" i="2"/>
  <c r="X441" i="2"/>
  <c r="W441" i="2"/>
  <c r="V441" i="2"/>
  <c r="Y441" i="2"/>
  <c r="T441" i="2"/>
  <c r="U441" i="2"/>
  <c r="S441" i="2"/>
  <c r="N441" i="2"/>
  <c r="DA440" i="2"/>
  <c r="CX440" i="2"/>
  <c r="CW440" i="2"/>
  <c r="CV440" i="2"/>
  <c r="CY440" i="2"/>
  <c r="CT440" i="2"/>
  <c r="CU440" i="2"/>
  <c r="CS440" i="2"/>
  <c r="CR440" i="2"/>
  <c r="CL440" i="2"/>
  <c r="CM440" i="2"/>
  <c r="CJ440" i="2"/>
  <c r="CI440" i="2"/>
  <c r="CH440" i="2"/>
  <c r="CK440" i="2"/>
  <c r="CF440" i="2"/>
  <c r="CG440" i="2"/>
  <c r="CE440" i="2"/>
  <c r="CD440" i="2"/>
  <c r="BY440" i="2"/>
  <c r="BZ440" i="2"/>
  <c r="BW440" i="2"/>
  <c r="BU440" i="2"/>
  <c r="BV440" i="2"/>
  <c r="BS440" i="2"/>
  <c r="BR440" i="2"/>
  <c r="BQ440" i="2"/>
  <c r="BT440" i="2"/>
  <c r="BO440" i="2"/>
  <c r="BP440" i="2"/>
  <c r="BN440" i="2"/>
  <c r="BM440" i="2"/>
  <c r="BC440" i="2"/>
  <c r="BD440" i="2"/>
  <c r="BF440" i="2"/>
  <c r="BA440" i="2"/>
  <c r="AZ440" i="2"/>
  <c r="AY440" i="2"/>
  <c r="BB440" i="2"/>
  <c r="AW440" i="2"/>
  <c r="AX440" i="2"/>
  <c r="AV440" i="2"/>
  <c r="AU440" i="2"/>
  <c r="AM440" i="2"/>
  <c r="AN440" i="2"/>
  <c r="AQ440" i="2"/>
  <c r="AK440" i="2"/>
  <c r="AJ440" i="2"/>
  <c r="AI440" i="2"/>
  <c r="AL440" i="2"/>
  <c r="AG440" i="2"/>
  <c r="AH440" i="2"/>
  <c r="AF440" i="2"/>
  <c r="AE440" i="2"/>
  <c r="X440" i="2"/>
  <c r="W440" i="2"/>
  <c r="V440" i="2"/>
  <c r="Y440" i="2"/>
  <c r="T440" i="2"/>
  <c r="U440" i="2"/>
  <c r="S440" i="2"/>
  <c r="N440" i="2"/>
  <c r="DA439" i="2"/>
  <c r="CX439" i="2"/>
  <c r="CW439" i="2"/>
  <c r="CV439" i="2"/>
  <c r="CY439" i="2"/>
  <c r="CT439" i="2"/>
  <c r="CU439" i="2"/>
  <c r="CS439" i="2"/>
  <c r="CR439" i="2"/>
  <c r="CL439" i="2"/>
  <c r="CM439" i="2"/>
  <c r="CJ439" i="2"/>
  <c r="CI439" i="2"/>
  <c r="CH439" i="2"/>
  <c r="CK439" i="2"/>
  <c r="CF439" i="2"/>
  <c r="CG439" i="2"/>
  <c r="CE439" i="2"/>
  <c r="CD439" i="2"/>
  <c r="BY439" i="2"/>
  <c r="BZ439" i="2"/>
  <c r="BW439" i="2"/>
  <c r="BU439" i="2"/>
  <c r="BV439" i="2"/>
  <c r="BS439" i="2"/>
  <c r="BR439" i="2"/>
  <c r="BQ439" i="2"/>
  <c r="BT439" i="2"/>
  <c r="BO439" i="2"/>
  <c r="BP439" i="2"/>
  <c r="BN439" i="2"/>
  <c r="BM439" i="2"/>
  <c r="BC439" i="2"/>
  <c r="BD439" i="2"/>
  <c r="BF439" i="2"/>
  <c r="BA439" i="2"/>
  <c r="AZ439" i="2"/>
  <c r="AY439" i="2"/>
  <c r="BB439" i="2"/>
  <c r="AW439" i="2"/>
  <c r="AX439" i="2"/>
  <c r="AV439" i="2"/>
  <c r="AU439" i="2"/>
  <c r="AM439" i="2"/>
  <c r="AN439" i="2"/>
  <c r="AQ439" i="2"/>
  <c r="AK439" i="2"/>
  <c r="AJ439" i="2"/>
  <c r="AI439" i="2"/>
  <c r="AL439" i="2"/>
  <c r="AG439" i="2"/>
  <c r="AH439" i="2"/>
  <c r="AF439" i="2"/>
  <c r="AE439" i="2"/>
  <c r="X439" i="2"/>
  <c r="W439" i="2"/>
  <c r="V439" i="2"/>
  <c r="Y439" i="2"/>
  <c r="T439" i="2"/>
  <c r="U439" i="2"/>
  <c r="S439" i="2"/>
  <c r="N439" i="2"/>
  <c r="DA438" i="2"/>
  <c r="CX438" i="2"/>
  <c r="CW438" i="2"/>
  <c r="CV438" i="2"/>
  <c r="CY438" i="2"/>
  <c r="CT438" i="2"/>
  <c r="CU438" i="2"/>
  <c r="CS438" i="2"/>
  <c r="CR438" i="2"/>
  <c r="CL438" i="2"/>
  <c r="CM438" i="2"/>
  <c r="CJ438" i="2"/>
  <c r="CI438" i="2"/>
  <c r="CH438" i="2"/>
  <c r="CK438" i="2"/>
  <c r="CF438" i="2"/>
  <c r="CG438" i="2"/>
  <c r="CE438" i="2"/>
  <c r="CD438" i="2"/>
  <c r="BY438" i="2"/>
  <c r="BZ438" i="2"/>
  <c r="BW438" i="2"/>
  <c r="BU438" i="2"/>
  <c r="BV438" i="2"/>
  <c r="BS438" i="2"/>
  <c r="BR438" i="2"/>
  <c r="BQ438" i="2"/>
  <c r="BT438" i="2"/>
  <c r="BO438" i="2"/>
  <c r="BP438" i="2"/>
  <c r="BN438" i="2"/>
  <c r="BM438" i="2"/>
  <c r="BC438" i="2"/>
  <c r="BD438" i="2"/>
  <c r="BF438" i="2"/>
  <c r="BA438" i="2"/>
  <c r="AZ438" i="2"/>
  <c r="AY438" i="2"/>
  <c r="BB438" i="2"/>
  <c r="AW438" i="2"/>
  <c r="AX438" i="2"/>
  <c r="AV438" i="2"/>
  <c r="AU438" i="2"/>
  <c r="AM438" i="2"/>
  <c r="AN438" i="2"/>
  <c r="AQ438" i="2"/>
  <c r="AK438" i="2"/>
  <c r="AJ438" i="2"/>
  <c r="AI438" i="2"/>
  <c r="AL438" i="2"/>
  <c r="AG438" i="2"/>
  <c r="AH438" i="2"/>
  <c r="AF438" i="2"/>
  <c r="AE438" i="2"/>
  <c r="X438" i="2"/>
  <c r="W438" i="2"/>
  <c r="V438" i="2"/>
  <c r="Y438" i="2"/>
  <c r="T438" i="2"/>
  <c r="U438" i="2"/>
  <c r="S438" i="2"/>
  <c r="N438" i="2"/>
  <c r="DA437" i="2"/>
  <c r="CX437" i="2"/>
  <c r="CW437" i="2"/>
  <c r="CV437" i="2"/>
  <c r="CY437" i="2"/>
  <c r="CT437" i="2"/>
  <c r="CU437" i="2"/>
  <c r="CS437" i="2"/>
  <c r="CR437" i="2"/>
  <c r="CL437" i="2"/>
  <c r="CM437" i="2"/>
  <c r="CJ437" i="2"/>
  <c r="CI437" i="2"/>
  <c r="CH437" i="2"/>
  <c r="CK437" i="2"/>
  <c r="CF437" i="2"/>
  <c r="CG437" i="2"/>
  <c r="CE437" i="2"/>
  <c r="CD437" i="2"/>
  <c r="BY437" i="2"/>
  <c r="BZ437" i="2"/>
  <c r="BW437" i="2"/>
  <c r="BU437" i="2"/>
  <c r="BV437" i="2"/>
  <c r="BS437" i="2"/>
  <c r="BR437" i="2"/>
  <c r="BQ437" i="2"/>
  <c r="BT437" i="2"/>
  <c r="BO437" i="2"/>
  <c r="BP437" i="2"/>
  <c r="BN437" i="2"/>
  <c r="BM437" i="2"/>
  <c r="BC437" i="2"/>
  <c r="BD437" i="2"/>
  <c r="BF437" i="2"/>
  <c r="BA437" i="2"/>
  <c r="AZ437" i="2"/>
  <c r="AY437" i="2"/>
  <c r="BB437" i="2"/>
  <c r="AW437" i="2"/>
  <c r="AX437" i="2"/>
  <c r="AV437" i="2"/>
  <c r="AU437" i="2"/>
  <c r="AM437" i="2"/>
  <c r="AN437" i="2"/>
  <c r="AQ437" i="2"/>
  <c r="AK437" i="2"/>
  <c r="AJ437" i="2"/>
  <c r="AI437" i="2"/>
  <c r="AL437" i="2"/>
  <c r="AG437" i="2"/>
  <c r="AH437" i="2"/>
  <c r="AF437" i="2"/>
  <c r="AE437" i="2"/>
  <c r="X437" i="2"/>
  <c r="W437" i="2"/>
  <c r="V437" i="2"/>
  <c r="Y437" i="2"/>
  <c r="T437" i="2"/>
  <c r="U437" i="2"/>
  <c r="S437" i="2"/>
  <c r="N437" i="2"/>
  <c r="DA436" i="2"/>
  <c r="CX436" i="2"/>
  <c r="CW436" i="2"/>
  <c r="CV436" i="2"/>
  <c r="CY436" i="2"/>
  <c r="CT436" i="2"/>
  <c r="CU436" i="2"/>
  <c r="CS436" i="2"/>
  <c r="CR436" i="2"/>
  <c r="CL436" i="2"/>
  <c r="CM436" i="2"/>
  <c r="CJ436" i="2"/>
  <c r="CI436" i="2"/>
  <c r="CH436" i="2"/>
  <c r="CK436" i="2"/>
  <c r="CF436" i="2"/>
  <c r="CG436" i="2"/>
  <c r="CE436" i="2"/>
  <c r="CD436" i="2"/>
  <c r="BY436" i="2"/>
  <c r="BZ436" i="2"/>
  <c r="BW436" i="2"/>
  <c r="BU436" i="2"/>
  <c r="BV436" i="2"/>
  <c r="BS436" i="2"/>
  <c r="BR436" i="2"/>
  <c r="BQ436" i="2"/>
  <c r="BT436" i="2"/>
  <c r="BO436" i="2"/>
  <c r="BP436" i="2"/>
  <c r="BN436" i="2"/>
  <c r="BM436" i="2"/>
  <c r="BC436" i="2"/>
  <c r="BD436" i="2"/>
  <c r="BF436" i="2"/>
  <c r="BA436" i="2"/>
  <c r="AZ436" i="2"/>
  <c r="AY436" i="2"/>
  <c r="BB436" i="2"/>
  <c r="AW436" i="2"/>
  <c r="AX436" i="2"/>
  <c r="AV436" i="2"/>
  <c r="AU436" i="2"/>
  <c r="AM436" i="2"/>
  <c r="AN436" i="2"/>
  <c r="AQ436" i="2"/>
  <c r="AK436" i="2"/>
  <c r="AJ436" i="2"/>
  <c r="AI436" i="2"/>
  <c r="AL436" i="2"/>
  <c r="AG436" i="2"/>
  <c r="AH436" i="2"/>
  <c r="AF436" i="2"/>
  <c r="AE436" i="2"/>
  <c r="X436" i="2"/>
  <c r="W436" i="2"/>
  <c r="V436" i="2"/>
  <c r="Y436" i="2"/>
  <c r="T436" i="2"/>
  <c r="U436" i="2"/>
  <c r="S436" i="2"/>
  <c r="N436" i="2"/>
  <c r="DA435" i="2"/>
  <c r="CX435" i="2"/>
  <c r="CW435" i="2"/>
  <c r="CV435" i="2"/>
  <c r="CY435" i="2"/>
  <c r="CT435" i="2"/>
  <c r="CU435" i="2"/>
  <c r="CS435" i="2"/>
  <c r="CR435" i="2"/>
  <c r="CL435" i="2"/>
  <c r="CM435" i="2"/>
  <c r="CJ435" i="2"/>
  <c r="CI435" i="2"/>
  <c r="CH435" i="2"/>
  <c r="CK435" i="2"/>
  <c r="CF435" i="2"/>
  <c r="CG435" i="2"/>
  <c r="CE435" i="2"/>
  <c r="CD435" i="2"/>
  <c r="BY435" i="2"/>
  <c r="BZ435" i="2"/>
  <c r="BW435" i="2"/>
  <c r="BU435" i="2"/>
  <c r="BV435" i="2"/>
  <c r="BS435" i="2"/>
  <c r="BR435" i="2"/>
  <c r="BQ435" i="2"/>
  <c r="BT435" i="2"/>
  <c r="BO435" i="2"/>
  <c r="BP435" i="2"/>
  <c r="BN435" i="2"/>
  <c r="BM435" i="2"/>
  <c r="BC435" i="2"/>
  <c r="BD435" i="2"/>
  <c r="BF435" i="2"/>
  <c r="BA435" i="2"/>
  <c r="AZ435" i="2"/>
  <c r="AY435" i="2"/>
  <c r="BB435" i="2"/>
  <c r="AW435" i="2"/>
  <c r="AX435" i="2"/>
  <c r="AV435" i="2"/>
  <c r="AU435" i="2"/>
  <c r="AM435" i="2"/>
  <c r="AN435" i="2"/>
  <c r="AQ435" i="2"/>
  <c r="AK435" i="2"/>
  <c r="AJ435" i="2"/>
  <c r="AI435" i="2"/>
  <c r="AL435" i="2"/>
  <c r="AG435" i="2"/>
  <c r="AH435" i="2"/>
  <c r="AF435" i="2"/>
  <c r="AE435" i="2"/>
  <c r="X435" i="2"/>
  <c r="W435" i="2"/>
  <c r="V435" i="2"/>
  <c r="Y435" i="2"/>
  <c r="T435" i="2"/>
  <c r="U435" i="2"/>
  <c r="S435" i="2"/>
  <c r="N435" i="2"/>
  <c r="DA434" i="2"/>
  <c r="CX434" i="2"/>
  <c r="CW434" i="2"/>
  <c r="CV434" i="2"/>
  <c r="CY434" i="2"/>
  <c r="CT434" i="2"/>
  <c r="CU434" i="2"/>
  <c r="CS434" i="2"/>
  <c r="CR434" i="2"/>
  <c r="CL434" i="2"/>
  <c r="CM434" i="2"/>
  <c r="CJ434" i="2"/>
  <c r="CI434" i="2"/>
  <c r="CH434" i="2"/>
  <c r="CK434" i="2"/>
  <c r="CF434" i="2"/>
  <c r="CG434" i="2"/>
  <c r="CE434" i="2"/>
  <c r="CD434" i="2"/>
  <c r="BY434" i="2"/>
  <c r="BZ434" i="2"/>
  <c r="BW434" i="2"/>
  <c r="BU434" i="2"/>
  <c r="BV434" i="2"/>
  <c r="BS434" i="2"/>
  <c r="BR434" i="2"/>
  <c r="BQ434" i="2"/>
  <c r="BT434" i="2"/>
  <c r="BO434" i="2"/>
  <c r="BP434" i="2"/>
  <c r="BN434" i="2"/>
  <c r="BM434" i="2"/>
  <c r="BC434" i="2"/>
  <c r="BD434" i="2"/>
  <c r="BF434" i="2"/>
  <c r="BA434" i="2"/>
  <c r="AZ434" i="2"/>
  <c r="AY434" i="2"/>
  <c r="BB434" i="2"/>
  <c r="AW434" i="2"/>
  <c r="AX434" i="2"/>
  <c r="AV434" i="2"/>
  <c r="AU434" i="2"/>
  <c r="AM434" i="2"/>
  <c r="AN434" i="2"/>
  <c r="AQ434" i="2"/>
  <c r="AK434" i="2"/>
  <c r="AJ434" i="2"/>
  <c r="AI434" i="2"/>
  <c r="AL434" i="2"/>
  <c r="AG434" i="2"/>
  <c r="AH434" i="2"/>
  <c r="AF434" i="2"/>
  <c r="AE434" i="2"/>
  <c r="X434" i="2"/>
  <c r="W434" i="2"/>
  <c r="V434" i="2"/>
  <c r="Y434" i="2"/>
  <c r="T434" i="2"/>
  <c r="U434" i="2"/>
  <c r="S434" i="2"/>
  <c r="N434" i="2"/>
  <c r="DA433" i="2"/>
  <c r="CX433" i="2"/>
  <c r="CW433" i="2"/>
  <c r="CV433" i="2"/>
  <c r="CY433" i="2"/>
  <c r="CT433" i="2"/>
  <c r="CU433" i="2"/>
  <c r="CS433" i="2"/>
  <c r="CR433" i="2"/>
  <c r="CL433" i="2"/>
  <c r="CM433" i="2"/>
  <c r="CJ433" i="2"/>
  <c r="CI433" i="2"/>
  <c r="CH433" i="2"/>
  <c r="CK433" i="2"/>
  <c r="CF433" i="2"/>
  <c r="CG433" i="2"/>
  <c r="CE433" i="2"/>
  <c r="CD433" i="2"/>
  <c r="BY433" i="2"/>
  <c r="BZ433" i="2"/>
  <c r="BW433" i="2"/>
  <c r="BU433" i="2"/>
  <c r="BV433" i="2"/>
  <c r="BS433" i="2"/>
  <c r="BR433" i="2"/>
  <c r="BQ433" i="2"/>
  <c r="BT433" i="2"/>
  <c r="BO433" i="2"/>
  <c r="BP433" i="2"/>
  <c r="BN433" i="2"/>
  <c r="BM433" i="2"/>
  <c r="BC433" i="2"/>
  <c r="BD433" i="2"/>
  <c r="BF433" i="2"/>
  <c r="BA433" i="2"/>
  <c r="AZ433" i="2"/>
  <c r="AY433" i="2"/>
  <c r="BB433" i="2"/>
  <c r="AW433" i="2"/>
  <c r="AX433" i="2"/>
  <c r="AV433" i="2"/>
  <c r="AU433" i="2"/>
  <c r="AM433" i="2"/>
  <c r="AN433" i="2"/>
  <c r="AQ433" i="2"/>
  <c r="AK433" i="2"/>
  <c r="AJ433" i="2"/>
  <c r="AI433" i="2"/>
  <c r="AL433" i="2"/>
  <c r="AG433" i="2"/>
  <c r="AH433" i="2"/>
  <c r="AF433" i="2"/>
  <c r="AE433" i="2"/>
  <c r="X433" i="2"/>
  <c r="W433" i="2"/>
  <c r="V433" i="2"/>
  <c r="Y433" i="2"/>
  <c r="T433" i="2"/>
  <c r="U433" i="2"/>
  <c r="S433" i="2"/>
  <c r="N433" i="2"/>
  <c r="DA432" i="2"/>
  <c r="CX432" i="2"/>
  <c r="CW432" i="2"/>
  <c r="CV432" i="2"/>
  <c r="CY432" i="2"/>
  <c r="CT432" i="2"/>
  <c r="CU432" i="2"/>
  <c r="CS432" i="2"/>
  <c r="CR432" i="2"/>
  <c r="CL432" i="2"/>
  <c r="CM432" i="2"/>
  <c r="CJ432" i="2"/>
  <c r="CI432" i="2"/>
  <c r="CH432" i="2"/>
  <c r="CK432" i="2"/>
  <c r="CF432" i="2"/>
  <c r="CG432" i="2"/>
  <c r="CE432" i="2"/>
  <c r="CD432" i="2"/>
  <c r="BY432" i="2"/>
  <c r="BZ432" i="2"/>
  <c r="BW432" i="2"/>
  <c r="BU432" i="2"/>
  <c r="BV432" i="2"/>
  <c r="BS432" i="2"/>
  <c r="BR432" i="2"/>
  <c r="BQ432" i="2"/>
  <c r="BT432" i="2"/>
  <c r="BO432" i="2"/>
  <c r="BP432" i="2"/>
  <c r="BN432" i="2"/>
  <c r="BM432" i="2"/>
  <c r="BC432" i="2"/>
  <c r="BD432" i="2"/>
  <c r="BF432" i="2"/>
  <c r="BA432" i="2"/>
  <c r="AZ432" i="2"/>
  <c r="AY432" i="2"/>
  <c r="BB432" i="2"/>
  <c r="AW432" i="2"/>
  <c r="AX432" i="2"/>
  <c r="AV432" i="2"/>
  <c r="AU432" i="2"/>
  <c r="AM432" i="2"/>
  <c r="AN432" i="2"/>
  <c r="AQ432" i="2"/>
  <c r="AK432" i="2"/>
  <c r="AJ432" i="2"/>
  <c r="AI432" i="2"/>
  <c r="AL432" i="2"/>
  <c r="AG432" i="2"/>
  <c r="AH432" i="2"/>
  <c r="AF432" i="2"/>
  <c r="AE432" i="2"/>
  <c r="X432" i="2"/>
  <c r="W432" i="2"/>
  <c r="V432" i="2"/>
  <c r="Y432" i="2"/>
  <c r="T432" i="2"/>
  <c r="U432" i="2"/>
  <c r="S432" i="2"/>
  <c r="N432" i="2"/>
  <c r="DA431" i="2"/>
  <c r="CX431" i="2"/>
  <c r="CW431" i="2"/>
  <c r="CV431" i="2"/>
  <c r="CY431" i="2"/>
  <c r="CT431" i="2"/>
  <c r="CU431" i="2"/>
  <c r="CS431" i="2"/>
  <c r="CR431" i="2"/>
  <c r="CL431" i="2"/>
  <c r="CM431" i="2"/>
  <c r="CJ431" i="2"/>
  <c r="CI431" i="2"/>
  <c r="CH431" i="2"/>
  <c r="CK431" i="2"/>
  <c r="CF431" i="2"/>
  <c r="CG431" i="2"/>
  <c r="CE431" i="2"/>
  <c r="CD431" i="2"/>
  <c r="BY431" i="2"/>
  <c r="BZ431" i="2"/>
  <c r="BW431" i="2"/>
  <c r="BU431" i="2"/>
  <c r="BV431" i="2"/>
  <c r="BS431" i="2"/>
  <c r="BR431" i="2"/>
  <c r="BQ431" i="2"/>
  <c r="BT431" i="2"/>
  <c r="BO431" i="2"/>
  <c r="BP431" i="2"/>
  <c r="BN431" i="2"/>
  <c r="BM431" i="2"/>
  <c r="BC431" i="2"/>
  <c r="BD431" i="2"/>
  <c r="BF431" i="2"/>
  <c r="BA431" i="2"/>
  <c r="AZ431" i="2"/>
  <c r="AY431" i="2"/>
  <c r="BB431" i="2"/>
  <c r="AW431" i="2"/>
  <c r="AX431" i="2"/>
  <c r="AV431" i="2"/>
  <c r="AU431" i="2"/>
  <c r="AM431" i="2"/>
  <c r="AN431" i="2"/>
  <c r="AQ431" i="2"/>
  <c r="AK431" i="2"/>
  <c r="AJ431" i="2"/>
  <c r="AI431" i="2"/>
  <c r="AL431" i="2"/>
  <c r="AG431" i="2"/>
  <c r="AH431" i="2"/>
  <c r="AF431" i="2"/>
  <c r="AE431" i="2"/>
  <c r="X431" i="2"/>
  <c r="W431" i="2"/>
  <c r="V431" i="2"/>
  <c r="Y431" i="2"/>
  <c r="T431" i="2"/>
  <c r="U431" i="2"/>
  <c r="S431" i="2"/>
  <c r="N431" i="2"/>
  <c r="DA430" i="2"/>
  <c r="CX430" i="2"/>
  <c r="CW430" i="2"/>
  <c r="CV430" i="2"/>
  <c r="CY430" i="2"/>
  <c r="CT430" i="2"/>
  <c r="CU430" i="2"/>
  <c r="CS430" i="2"/>
  <c r="CR430" i="2"/>
  <c r="CL430" i="2"/>
  <c r="CM430" i="2"/>
  <c r="CJ430" i="2"/>
  <c r="CI430" i="2"/>
  <c r="CH430" i="2"/>
  <c r="CK430" i="2"/>
  <c r="CF430" i="2"/>
  <c r="CG430" i="2"/>
  <c r="CE430" i="2"/>
  <c r="CD430" i="2"/>
  <c r="BY430" i="2"/>
  <c r="BZ430" i="2"/>
  <c r="BW430" i="2"/>
  <c r="BU430" i="2"/>
  <c r="BV430" i="2"/>
  <c r="BS430" i="2"/>
  <c r="BR430" i="2"/>
  <c r="BQ430" i="2"/>
  <c r="BT430" i="2"/>
  <c r="BO430" i="2"/>
  <c r="BP430" i="2"/>
  <c r="BN430" i="2"/>
  <c r="BM430" i="2"/>
  <c r="BC430" i="2"/>
  <c r="BD430" i="2"/>
  <c r="BF430" i="2"/>
  <c r="BA430" i="2"/>
  <c r="AZ430" i="2"/>
  <c r="AY430" i="2"/>
  <c r="BB430" i="2"/>
  <c r="AW430" i="2"/>
  <c r="AX430" i="2"/>
  <c r="AV430" i="2"/>
  <c r="AU430" i="2"/>
  <c r="AM430" i="2"/>
  <c r="AN430" i="2"/>
  <c r="AQ430" i="2"/>
  <c r="AK430" i="2"/>
  <c r="AJ430" i="2"/>
  <c r="AI430" i="2"/>
  <c r="AL430" i="2"/>
  <c r="AG430" i="2"/>
  <c r="AH430" i="2"/>
  <c r="AF430" i="2"/>
  <c r="AE430" i="2"/>
  <c r="X430" i="2"/>
  <c r="W430" i="2"/>
  <c r="V430" i="2"/>
  <c r="Y430" i="2"/>
  <c r="T430" i="2"/>
  <c r="U430" i="2"/>
  <c r="S430" i="2"/>
  <c r="N430" i="2"/>
  <c r="DA429" i="2"/>
  <c r="CX429" i="2"/>
  <c r="CW429" i="2"/>
  <c r="CV429" i="2"/>
  <c r="CY429" i="2"/>
  <c r="CT429" i="2"/>
  <c r="CU429" i="2"/>
  <c r="CS429" i="2"/>
  <c r="CR429" i="2"/>
  <c r="CL429" i="2"/>
  <c r="CM429" i="2"/>
  <c r="CJ429" i="2"/>
  <c r="CI429" i="2"/>
  <c r="CH429" i="2"/>
  <c r="CK429" i="2"/>
  <c r="CF429" i="2"/>
  <c r="CG429" i="2"/>
  <c r="CE429" i="2"/>
  <c r="CD429" i="2"/>
  <c r="BY429" i="2"/>
  <c r="BZ429" i="2"/>
  <c r="BW429" i="2"/>
  <c r="BU429" i="2"/>
  <c r="BV429" i="2"/>
  <c r="BS429" i="2"/>
  <c r="BR429" i="2"/>
  <c r="BQ429" i="2"/>
  <c r="BT429" i="2"/>
  <c r="BO429" i="2"/>
  <c r="BP429" i="2"/>
  <c r="BN429" i="2"/>
  <c r="BM429" i="2"/>
  <c r="BC429" i="2"/>
  <c r="BD429" i="2"/>
  <c r="BF429" i="2"/>
  <c r="BA429" i="2"/>
  <c r="AZ429" i="2"/>
  <c r="AY429" i="2"/>
  <c r="BB429" i="2"/>
  <c r="AW429" i="2"/>
  <c r="AX429" i="2"/>
  <c r="AV429" i="2"/>
  <c r="AU429" i="2"/>
  <c r="AM429" i="2"/>
  <c r="AN429" i="2"/>
  <c r="AQ429" i="2"/>
  <c r="AK429" i="2"/>
  <c r="AJ429" i="2"/>
  <c r="AI429" i="2"/>
  <c r="AL429" i="2"/>
  <c r="AG429" i="2"/>
  <c r="AH429" i="2"/>
  <c r="AF429" i="2"/>
  <c r="AE429" i="2"/>
  <c r="X429" i="2"/>
  <c r="W429" i="2"/>
  <c r="V429" i="2"/>
  <c r="Y429" i="2"/>
  <c r="T429" i="2"/>
  <c r="U429" i="2"/>
  <c r="S429" i="2"/>
  <c r="N429" i="2"/>
  <c r="DA428" i="2"/>
  <c r="CX428" i="2"/>
  <c r="CW428" i="2"/>
  <c r="CV428" i="2"/>
  <c r="CY428" i="2"/>
  <c r="CT428" i="2"/>
  <c r="CU428" i="2"/>
  <c r="CS428" i="2"/>
  <c r="CR428" i="2"/>
  <c r="CL428" i="2"/>
  <c r="CM428" i="2"/>
  <c r="CJ428" i="2"/>
  <c r="CI428" i="2"/>
  <c r="CH428" i="2"/>
  <c r="CK428" i="2"/>
  <c r="CF428" i="2"/>
  <c r="CG428" i="2"/>
  <c r="CE428" i="2"/>
  <c r="CD428" i="2"/>
  <c r="BY428" i="2"/>
  <c r="BZ428" i="2"/>
  <c r="BW428" i="2"/>
  <c r="BU428" i="2"/>
  <c r="BV428" i="2"/>
  <c r="BS428" i="2"/>
  <c r="BR428" i="2"/>
  <c r="BQ428" i="2"/>
  <c r="BT428" i="2"/>
  <c r="BO428" i="2"/>
  <c r="BP428" i="2"/>
  <c r="BN428" i="2"/>
  <c r="BM428" i="2"/>
  <c r="BC428" i="2"/>
  <c r="BD428" i="2"/>
  <c r="BF428" i="2"/>
  <c r="BA428" i="2"/>
  <c r="AZ428" i="2"/>
  <c r="AY428" i="2"/>
  <c r="BB428" i="2"/>
  <c r="AW428" i="2"/>
  <c r="AX428" i="2"/>
  <c r="AV428" i="2"/>
  <c r="AU428" i="2"/>
  <c r="AM428" i="2"/>
  <c r="AN428" i="2"/>
  <c r="AQ428" i="2"/>
  <c r="AK428" i="2"/>
  <c r="AJ428" i="2"/>
  <c r="AI428" i="2"/>
  <c r="AL428" i="2"/>
  <c r="AG428" i="2"/>
  <c r="AH428" i="2"/>
  <c r="AF428" i="2"/>
  <c r="AE428" i="2"/>
  <c r="X428" i="2"/>
  <c r="W428" i="2"/>
  <c r="V428" i="2"/>
  <c r="Y428" i="2"/>
  <c r="T428" i="2"/>
  <c r="U428" i="2"/>
  <c r="S428" i="2"/>
  <c r="N428" i="2"/>
  <c r="DA427" i="2"/>
  <c r="CX427" i="2"/>
  <c r="CW427" i="2"/>
  <c r="CV427" i="2"/>
  <c r="CY427" i="2"/>
  <c r="CT427" i="2"/>
  <c r="CU427" i="2"/>
  <c r="CS427" i="2"/>
  <c r="CR427" i="2"/>
  <c r="CL427" i="2"/>
  <c r="CM427" i="2"/>
  <c r="CJ427" i="2"/>
  <c r="CI427" i="2"/>
  <c r="CH427" i="2"/>
  <c r="CK427" i="2"/>
  <c r="CF427" i="2"/>
  <c r="CG427" i="2"/>
  <c r="CE427" i="2"/>
  <c r="CD427" i="2"/>
  <c r="BY427" i="2"/>
  <c r="BZ427" i="2"/>
  <c r="BW427" i="2"/>
  <c r="BU427" i="2"/>
  <c r="BV427" i="2"/>
  <c r="BS427" i="2"/>
  <c r="BR427" i="2"/>
  <c r="BQ427" i="2"/>
  <c r="BT427" i="2"/>
  <c r="BO427" i="2"/>
  <c r="BP427" i="2"/>
  <c r="BN427" i="2"/>
  <c r="BM427" i="2"/>
  <c r="BC427" i="2"/>
  <c r="BD427" i="2"/>
  <c r="BF427" i="2"/>
  <c r="BA427" i="2"/>
  <c r="AZ427" i="2"/>
  <c r="AY427" i="2"/>
  <c r="BB427" i="2"/>
  <c r="AW427" i="2"/>
  <c r="AX427" i="2"/>
  <c r="AV427" i="2"/>
  <c r="AU427" i="2"/>
  <c r="AM427" i="2"/>
  <c r="AN427" i="2"/>
  <c r="AQ427" i="2"/>
  <c r="AK427" i="2"/>
  <c r="AJ427" i="2"/>
  <c r="AI427" i="2"/>
  <c r="AL427" i="2"/>
  <c r="AG427" i="2"/>
  <c r="AH427" i="2"/>
  <c r="AF427" i="2"/>
  <c r="AE427" i="2"/>
  <c r="X427" i="2"/>
  <c r="W427" i="2"/>
  <c r="V427" i="2"/>
  <c r="Y427" i="2"/>
  <c r="T427" i="2"/>
  <c r="U427" i="2"/>
  <c r="S427" i="2"/>
  <c r="N427" i="2"/>
  <c r="DA426" i="2"/>
  <c r="CX426" i="2"/>
  <c r="CW426" i="2"/>
  <c r="CV426" i="2"/>
  <c r="CY426" i="2"/>
  <c r="CT426" i="2"/>
  <c r="CU426" i="2"/>
  <c r="CS426" i="2"/>
  <c r="CR426" i="2"/>
  <c r="CL426" i="2"/>
  <c r="CM426" i="2"/>
  <c r="CJ426" i="2"/>
  <c r="CI426" i="2"/>
  <c r="CH426" i="2"/>
  <c r="CK426" i="2"/>
  <c r="CF426" i="2"/>
  <c r="CG426" i="2"/>
  <c r="CE426" i="2"/>
  <c r="CD426" i="2"/>
  <c r="BY426" i="2"/>
  <c r="BZ426" i="2"/>
  <c r="BW426" i="2"/>
  <c r="BU426" i="2"/>
  <c r="BV426" i="2"/>
  <c r="BS426" i="2"/>
  <c r="BR426" i="2"/>
  <c r="BQ426" i="2"/>
  <c r="BT426" i="2"/>
  <c r="BO426" i="2"/>
  <c r="BP426" i="2"/>
  <c r="BN426" i="2"/>
  <c r="BM426" i="2"/>
  <c r="BC426" i="2"/>
  <c r="BD426" i="2"/>
  <c r="BF426" i="2"/>
  <c r="BA426" i="2"/>
  <c r="AZ426" i="2"/>
  <c r="AY426" i="2"/>
  <c r="BB426" i="2"/>
  <c r="AW426" i="2"/>
  <c r="AX426" i="2"/>
  <c r="AV426" i="2"/>
  <c r="AU426" i="2"/>
  <c r="AM426" i="2"/>
  <c r="AN426" i="2"/>
  <c r="AQ426" i="2"/>
  <c r="AK426" i="2"/>
  <c r="AJ426" i="2"/>
  <c r="AI426" i="2"/>
  <c r="AL426" i="2"/>
  <c r="AG426" i="2"/>
  <c r="AH426" i="2"/>
  <c r="AF426" i="2"/>
  <c r="AE426" i="2"/>
  <c r="X426" i="2"/>
  <c r="W426" i="2"/>
  <c r="V426" i="2"/>
  <c r="Y426" i="2"/>
  <c r="T426" i="2"/>
  <c r="U426" i="2"/>
  <c r="S426" i="2"/>
  <c r="N426" i="2"/>
  <c r="DA425" i="2"/>
  <c r="CX425" i="2"/>
  <c r="CW425" i="2"/>
  <c r="CV425" i="2"/>
  <c r="CY425" i="2"/>
  <c r="CT425" i="2"/>
  <c r="CU425" i="2"/>
  <c r="CS425" i="2"/>
  <c r="CR425" i="2"/>
  <c r="CL425" i="2"/>
  <c r="CM425" i="2"/>
  <c r="CJ425" i="2"/>
  <c r="CI425" i="2"/>
  <c r="CH425" i="2"/>
  <c r="CK425" i="2"/>
  <c r="CF425" i="2"/>
  <c r="CG425" i="2"/>
  <c r="CE425" i="2"/>
  <c r="CD425" i="2"/>
  <c r="BY425" i="2"/>
  <c r="BZ425" i="2"/>
  <c r="BW425" i="2"/>
  <c r="BU425" i="2"/>
  <c r="BV425" i="2"/>
  <c r="BS425" i="2"/>
  <c r="BR425" i="2"/>
  <c r="BQ425" i="2"/>
  <c r="BT425" i="2"/>
  <c r="BO425" i="2"/>
  <c r="BP425" i="2"/>
  <c r="BN425" i="2"/>
  <c r="BM425" i="2"/>
  <c r="BC425" i="2"/>
  <c r="BD425" i="2"/>
  <c r="BF425" i="2"/>
  <c r="BA425" i="2"/>
  <c r="AZ425" i="2"/>
  <c r="AY425" i="2"/>
  <c r="BB425" i="2"/>
  <c r="AW425" i="2"/>
  <c r="AX425" i="2"/>
  <c r="AV425" i="2"/>
  <c r="AU425" i="2"/>
  <c r="AM425" i="2"/>
  <c r="AN425" i="2"/>
  <c r="AQ425" i="2"/>
  <c r="AK425" i="2"/>
  <c r="AJ425" i="2"/>
  <c r="AI425" i="2"/>
  <c r="AL425" i="2"/>
  <c r="AG425" i="2"/>
  <c r="AH425" i="2"/>
  <c r="AF425" i="2"/>
  <c r="AE425" i="2"/>
  <c r="X425" i="2"/>
  <c r="W425" i="2"/>
  <c r="V425" i="2"/>
  <c r="Y425" i="2"/>
  <c r="T425" i="2"/>
  <c r="U425" i="2"/>
  <c r="S425" i="2"/>
  <c r="N425" i="2"/>
  <c r="DA424" i="2"/>
  <c r="CX424" i="2"/>
  <c r="CW424" i="2"/>
  <c r="CV424" i="2"/>
  <c r="CY424" i="2"/>
  <c r="CT424" i="2"/>
  <c r="CU424" i="2"/>
  <c r="CS424" i="2"/>
  <c r="CR424" i="2"/>
  <c r="CL424" i="2"/>
  <c r="CM424" i="2"/>
  <c r="CJ424" i="2"/>
  <c r="CI424" i="2"/>
  <c r="CH424" i="2"/>
  <c r="CK424" i="2"/>
  <c r="CF424" i="2"/>
  <c r="CG424" i="2"/>
  <c r="CE424" i="2"/>
  <c r="CD424" i="2"/>
  <c r="BY424" i="2"/>
  <c r="BZ424" i="2"/>
  <c r="BW424" i="2"/>
  <c r="BU424" i="2"/>
  <c r="BV424" i="2"/>
  <c r="BS424" i="2"/>
  <c r="BR424" i="2"/>
  <c r="BQ424" i="2"/>
  <c r="BT424" i="2"/>
  <c r="BO424" i="2"/>
  <c r="BP424" i="2"/>
  <c r="BN424" i="2"/>
  <c r="BM424" i="2"/>
  <c r="BC424" i="2"/>
  <c r="BD424" i="2"/>
  <c r="BF424" i="2"/>
  <c r="BA424" i="2"/>
  <c r="AZ424" i="2"/>
  <c r="AY424" i="2"/>
  <c r="BB424" i="2"/>
  <c r="AW424" i="2"/>
  <c r="AX424" i="2"/>
  <c r="AV424" i="2"/>
  <c r="AU424" i="2"/>
  <c r="AM424" i="2"/>
  <c r="AN424" i="2"/>
  <c r="AQ424" i="2"/>
  <c r="AK424" i="2"/>
  <c r="AJ424" i="2"/>
  <c r="AI424" i="2"/>
  <c r="AL424" i="2"/>
  <c r="AG424" i="2"/>
  <c r="AH424" i="2"/>
  <c r="AF424" i="2"/>
  <c r="AE424" i="2"/>
  <c r="X424" i="2"/>
  <c r="W424" i="2"/>
  <c r="V424" i="2"/>
  <c r="Y424" i="2"/>
  <c r="T424" i="2"/>
  <c r="U424" i="2"/>
  <c r="S424" i="2"/>
  <c r="N424" i="2"/>
  <c r="DA423" i="2"/>
  <c r="CX423" i="2"/>
  <c r="CW423" i="2"/>
  <c r="CV423" i="2"/>
  <c r="CY423" i="2"/>
  <c r="CT423" i="2"/>
  <c r="CU423" i="2"/>
  <c r="CS423" i="2"/>
  <c r="CR423" i="2"/>
  <c r="CL423" i="2"/>
  <c r="CM423" i="2"/>
  <c r="CJ423" i="2"/>
  <c r="CI423" i="2"/>
  <c r="CH423" i="2"/>
  <c r="CK423" i="2"/>
  <c r="CF423" i="2"/>
  <c r="CG423" i="2"/>
  <c r="CE423" i="2"/>
  <c r="CD423" i="2"/>
  <c r="BY423" i="2"/>
  <c r="BZ423" i="2"/>
  <c r="BW423" i="2"/>
  <c r="BU423" i="2"/>
  <c r="BV423" i="2"/>
  <c r="BS423" i="2"/>
  <c r="BR423" i="2"/>
  <c r="BQ423" i="2"/>
  <c r="BT423" i="2"/>
  <c r="BO423" i="2"/>
  <c r="BP423" i="2"/>
  <c r="BN423" i="2"/>
  <c r="BM423" i="2"/>
  <c r="BC423" i="2"/>
  <c r="BD423" i="2"/>
  <c r="BF423" i="2"/>
  <c r="BA423" i="2"/>
  <c r="AZ423" i="2"/>
  <c r="AY423" i="2"/>
  <c r="BB423" i="2"/>
  <c r="AW423" i="2"/>
  <c r="AX423" i="2"/>
  <c r="AV423" i="2"/>
  <c r="AU423" i="2"/>
  <c r="AM423" i="2"/>
  <c r="AN423" i="2"/>
  <c r="AQ423" i="2"/>
  <c r="AK423" i="2"/>
  <c r="AJ423" i="2"/>
  <c r="AI423" i="2"/>
  <c r="AL423" i="2"/>
  <c r="AG423" i="2"/>
  <c r="AH423" i="2"/>
  <c r="AF423" i="2"/>
  <c r="AE423" i="2"/>
  <c r="X423" i="2"/>
  <c r="W423" i="2"/>
  <c r="V423" i="2"/>
  <c r="Y423" i="2"/>
  <c r="T423" i="2"/>
  <c r="U423" i="2"/>
  <c r="S423" i="2"/>
  <c r="N423" i="2"/>
  <c r="DA422" i="2"/>
  <c r="CX422" i="2"/>
  <c r="CW422" i="2"/>
  <c r="CV422" i="2"/>
  <c r="CY422" i="2"/>
  <c r="CT422" i="2"/>
  <c r="CU422" i="2"/>
  <c r="CS422" i="2"/>
  <c r="CR422" i="2"/>
  <c r="CL422" i="2"/>
  <c r="CM422" i="2"/>
  <c r="CJ422" i="2"/>
  <c r="CI422" i="2"/>
  <c r="CH422" i="2"/>
  <c r="CK422" i="2"/>
  <c r="CF422" i="2"/>
  <c r="CG422" i="2"/>
  <c r="CE422" i="2"/>
  <c r="CD422" i="2"/>
  <c r="BY422" i="2"/>
  <c r="BZ422" i="2"/>
  <c r="BW422" i="2"/>
  <c r="BU422" i="2"/>
  <c r="BV422" i="2"/>
  <c r="BS422" i="2"/>
  <c r="BR422" i="2"/>
  <c r="BQ422" i="2"/>
  <c r="BT422" i="2"/>
  <c r="BO422" i="2"/>
  <c r="BP422" i="2"/>
  <c r="BN422" i="2"/>
  <c r="BM422" i="2"/>
  <c r="BC422" i="2"/>
  <c r="BD422" i="2"/>
  <c r="BF422" i="2"/>
  <c r="BA422" i="2"/>
  <c r="AZ422" i="2"/>
  <c r="AY422" i="2"/>
  <c r="BB422" i="2"/>
  <c r="AW422" i="2"/>
  <c r="AX422" i="2"/>
  <c r="AV422" i="2"/>
  <c r="AU422" i="2"/>
  <c r="AM422" i="2"/>
  <c r="AN422" i="2"/>
  <c r="AQ422" i="2"/>
  <c r="AK422" i="2"/>
  <c r="AJ422" i="2"/>
  <c r="AI422" i="2"/>
  <c r="AL422" i="2"/>
  <c r="AG422" i="2"/>
  <c r="AH422" i="2"/>
  <c r="AF422" i="2"/>
  <c r="AE422" i="2"/>
  <c r="X422" i="2"/>
  <c r="W422" i="2"/>
  <c r="V422" i="2"/>
  <c r="Y422" i="2"/>
  <c r="T422" i="2"/>
  <c r="U422" i="2"/>
  <c r="S422" i="2"/>
  <c r="N422" i="2"/>
  <c r="DA421" i="2"/>
  <c r="CX421" i="2"/>
  <c r="CW421" i="2"/>
  <c r="CV421" i="2"/>
  <c r="CY421" i="2"/>
  <c r="CT421" i="2"/>
  <c r="CU421" i="2"/>
  <c r="CS421" i="2"/>
  <c r="CR421" i="2"/>
  <c r="CL421" i="2"/>
  <c r="CM421" i="2"/>
  <c r="CJ421" i="2"/>
  <c r="CI421" i="2"/>
  <c r="CH421" i="2"/>
  <c r="CK421" i="2"/>
  <c r="CF421" i="2"/>
  <c r="CG421" i="2"/>
  <c r="CE421" i="2"/>
  <c r="CD421" i="2"/>
  <c r="BY421" i="2"/>
  <c r="BZ421" i="2"/>
  <c r="BW421" i="2"/>
  <c r="BU421" i="2"/>
  <c r="BV421" i="2"/>
  <c r="BS421" i="2"/>
  <c r="BR421" i="2"/>
  <c r="BQ421" i="2"/>
  <c r="BT421" i="2"/>
  <c r="BO421" i="2"/>
  <c r="BP421" i="2"/>
  <c r="BN421" i="2"/>
  <c r="BM421" i="2"/>
  <c r="BC421" i="2"/>
  <c r="BD421" i="2"/>
  <c r="BF421" i="2"/>
  <c r="BA421" i="2"/>
  <c r="AZ421" i="2"/>
  <c r="AY421" i="2"/>
  <c r="BB421" i="2"/>
  <c r="AW421" i="2"/>
  <c r="AX421" i="2"/>
  <c r="AV421" i="2"/>
  <c r="AU421" i="2"/>
  <c r="AM421" i="2"/>
  <c r="AN421" i="2"/>
  <c r="AQ421" i="2"/>
  <c r="AK421" i="2"/>
  <c r="AJ421" i="2"/>
  <c r="AI421" i="2"/>
  <c r="AL421" i="2"/>
  <c r="AG421" i="2"/>
  <c r="AH421" i="2"/>
  <c r="AF421" i="2"/>
  <c r="AE421" i="2"/>
  <c r="X421" i="2"/>
  <c r="W421" i="2"/>
  <c r="V421" i="2"/>
  <c r="Y421" i="2"/>
  <c r="T421" i="2"/>
  <c r="U421" i="2"/>
  <c r="S421" i="2"/>
  <c r="N421" i="2"/>
  <c r="DA420" i="2"/>
  <c r="CX420" i="2"/>
  <c r="CW420" i="2"/>
  <c r="CV420" i="2"/>
  <c r="CY420" i="2"/>
  <c r="CT420" i="2"/>
  <c r="CU420" i="2"/>
  <c r="CS420" i="2"/>
  <c r="CR420" i="2"/>
  <c r="CL420" i="2"/>
  <c r="CM420" i="2"/>
  <c r="CJ420" i="2"/>
  <c r="CI420" i="2"/>
  <c r="CH420" i="2"/>
  <c r="CK420" i="2"/>
  <c r="CF420" i="2"/>
  <c r="CG420" i="2"/>
  <c r="CE420" i="2"/>
  <c r="CD420" i="2"/>
  <c r="BY420" i="2"/>
  <c r="BZ420" i="2"/>
  <c r="BW420" i="2"/>
  <c r="BU420" i="2"/>
  <c r="BV420" i="2"/>
  <c r="BS420" i="2"/>
  <c r="BR420" i="2"/>
  <c r="BQ420" i="2"/>
  <c r="BT420" i="2"/>
  <c r="BO420" i="2"/>
  <c r="BP420" i="2"/>
  <c r="BN420" i="2"/>
  <c r="BM420" i="2"/>
  <c r="BC420" i="2"/>
  <c r="BD420" i="2"/>
  <c r="BF420" i="2"/>
  <c r="BA420" i="2"/>
  <c r="AZ420" i="2"/>
  <c r="AY420" i="2"/>
  <c r="BB420" i="2"/>
  <c r="AW420" i="2"/>
  <c r="AX420" i="2"/>
  <c r="AV420" i="2"/>
  <c r="AU420" i="2"/>
  <c r="AM420" i="2"/>
  <c r="AN420" i="2"/>
  <c r="AQ420" i="2"/>
  <c r="AK420" i="2"/>
  <c r="AJ420" i="2"/>
  <c r="AI420" i="2"/>
  <c r="AL420" i="2"/>
  <c r="AG420" i="2"/>
  <c r="AH420" i="2"/>
  <c r="AF420" i="2"/>
  <c r="AE420" i="2"/>
  <c r="X420" i="2"/>
  <c r="W420" i="2"/>
  <c r="V420" i="2"/>
  <c r="Y420" i="2"/>
  <c r="T420" i="2"/>
  <c r="U420" i="2"/>
  <c r="S420" i="2"/>
  <c r="N420" i="2"/>
  <c r="DA419" i="2"/>
  <c r="CX419" i="2"/>
  <c r="CW419" i="2"/>
  <c r="CV419" i="2"/>
  <c r="CY419" i="2"/>
  <c r="CT419" i="2"/>
  <c r="CU419" i="2"/>
  <c r="CS419" i="2"/>
  <c r="CR419" i="2"/>
  <c r="CL419" i="2"/>
  <c r="CM419" i="2"/>
  <c r="CJ419" i="2"/>
  <c r="CI419" i="2"/>
  <c r="CH419" i="2"/>
  <c r="CK419" i="2"/>
  <c r="CF419" i="2"/>
  <c r="CG419" i="2"/>
  <c r="CE419" i="2"/>
  <c r="CD419" i="2"/>
  <c r="BY419" i="2"/>
  <c r="BZ419" i="2"/>
  <c r="BW419" i="2"/>
  <c r="BU419" i="2"/>
  <c r="BV419" i="2"/>
  <c r="BS419" i="2"/>
  <c r="BR419" i="2"/>
  <c r="BQ419" i="2"/>
  <c r="BT419" i="2"/>
  <c r="BO419" i="2"/>
  <c r="BP419" i="2"/>
  <c r="BN419" i="2"/>
  <c r="BM419" i="2"/>
  <c r="BC419" i="2"/>
  <c r="BD419" i="2"/>
  <c r="BF419" i="2"/>
  <c r="BA419" i="2"/>
  <c r="AZ419" i="2"/>
  <c r="AY419" i="2"/>
  <c r="BB419" i="2"/>
  <c r="AW419" i="2"/>
  <c r="AX419" i="2"/>
  <c r="AV419" i="2"/>
  <c r="AU419" i="2"/>
  <c r="AM419" i="2"/>
  <c r="AN419" i="2"/>
  <c r="AQ419" i="2"/>
  <c r="AK419" i="2"/>
  <c r="AJ419" i="2"/>
  <c r="AI419" i="2"/>
  <c r="AL419" i="2"/>
  <c r="AG419" i="2"/>
  <c r="AH419" i="2"/>
  <c r="AF419" i="2"/>
  <c r="AE419" i="2"/>
  <c r="X419" i="2"/>
  <c r="W419" i="2"/>
  <c r="V419" i="2"/>
  <c r="Y419" i="2"/>
  <c r="T419" i="2"/>
  <c r="U419" i="2"/>
  <c r="S419" i="2"/>
  <c r="N419" i="2"/>
  <c r="DA418" i="2"/>
  <c r="CX418" i="2"/>
  <c r="CW418" i="2"/>
  <c r="CV418" i="2"/>
  <c r="CY418" i="2"/>
  <c r="CT418" i="2"/>
  <c r="CU418" i="2"/>
  <c r="CS418" i="2"/>
  <c r="CR418" i="2"/>
  <c r="CL418" i="2"/>
  <c r="CM418" i="2"/>
  <c r="CJ418" i="2"/>
  <c r="CI418" i="2"/>
  <c r="CH418" i="2"/>
  <c r="CK418" i="2"/>
  <c r="CF418" i="2"/>
  <c r="CG418" i="2"/>
  <c r="CE418" i="2"/>
  <c r="CD418" i="2"/>
  <c r="BY418" i="2"/>
  <c r="BZ418" i="2"/>
  <c r="BW418" i="2"/>
  <c r="BU418" i="2"/>
  <c r="BV418" i="2"/>
  <c r="BS418" i="2"/>
  <c r="BR418" i="2"/>
  <c r="BQ418" i="2"/>
  <c r="BT418" i="2"/>
  <c r="BO418" i="2"/>
  <c r="BP418" i="2"/>
  <c r="BN418" i="2"/>
  <c r="BM418" i="2"/>
  <c r="BC418" i="2"/>
  <c r="BD418" i="2"/>
  <c r="BF418" i="2"/>
  <c r="BA418" i="2"/>
  <c r="AZ418" i="2"/>
  <c r="AY418" i="2"/>
  <c r="BB418" i="2"/>
  <c r="AW418" i="2"/>
  <c r="AX418" i="2"/>
  <c r="AV418" i="2"/>
  <c r="AU418" i="2"/>
  <c r="AM418" i="2"/>
  <c r="AN418" i="2"/>
  <c r="AQ418" i="2"/>
  <c r="AK418" i="2"/>
  <c r="AJ418" i="2"/>
  <c r="AI418" i="2"/>
  <c r="AL418" i="2"/>
  <c r="AG418" i="2"/>
  <c r="AH418" i="2"/>
  <c r="AF418" i="2"/>
  <c r="AE418" i="2"/>
  <c r="X418" i="2"/>
  <c r="W418" i="2"/>
  <c r="V418" i="2"/>
  <c r="Y418" i="2"/>
  <c r="T418" i="2"/>
  <c r="U418" i="2"/>
  <c r="S418" i="2"/>
  <c r="N418" i="2"/>
  <c r="DA417" i="2"/>
  <c r="CX417" i="2"/>
  <c r="CW417" i="2"/>
  <c r="CV417" i="2"/>
  <c r="CY417" i="2"/>
  <c r="CT417" i="2"/>
  <c r="CU417" i="2"/>
  <c r="CS417" i="2"/>
  <c r="CR417" i="2"/>
  <c r="CL417" i="2"/>
  <c r="CM417" i="2"/>
  <c r="CJ417" i="2"/>
  <c r="CI417" i="2"/>
  <c r="CH417" i="2"/>
  <c r="CK417" i="2"/>
  <c r="CF417" i="2"/>
  <c r="CG417" i="2"/>
  <c r="CE417" i="2"/>
  <c r="CD417" i="2"/>
  <c r="BY417" i="2"/>
  <c r="BZ417" i="2"/>
  <c r="BW417" i="2"/>
  <c r="BU417" i="2"/>
  <c r="BV417" i="2"/>
  <c r="BS417" i="2"/>
  <c r="BR417" i="2"/>
  <c r="BQ417" i="2"/>
  <c r="BT417" i="2"/>
  <c r="BO417" i="2"/>
  <c r="BP417" i="2"/>
  <c r="BN417" i="2"/>
  <c r="BM417" i="2"/>
  <c r="BC417" i="2"/>
  <c r="BD417" i="2"/>
  <c r="BF417" i="2"/>
  <c r="BA417" i="2"/>
  <c r="AZ417" i="2"/>
  <c r="AY417" i="2"/>
  <c r="BB417" i="2"/>
  <c r="AW417" i="2"/>
  <c r="AX417" i="2"/>
  <c r="AV417" i="2"/>
  <c r="AU417" i="2"/>
  <c r="AM417" i="2"/>
  <c r="AN417" i="2"/>
  <c r="AQ417" i="2"/>
  <c r="AK417" i="2"/>
  <c r="AJ417" i="2"/>
  <c r="AI417" i="2"/>
  <c r="AL417" i="2"/>
  <c r="AG417" i="2"/>
  <c r="AH417" i="2"/>
  <c r="AF417" i="2"/>
  <c r="AE417" i="2"/>
  <c r="X417" i="2"/>
  <c r="W417" i="2"/>
  <c r="V417" i="2"/>
  <c r="Y417" i="2"/>
  <c r="T417" i="2"/>
  <c r="U417" i="2"/>
  <c r="S417" i="2"/>
  <c r="N417" i="2"/>
  <c r="DA416" i="2"/>
  <c r="CX416" i="2"/>
  <c r="CW416" i="2"/>
  <c r="CV416" i="2"/>
  <c r="CY416" i="2"/>
  <c r="CT416" i="2"/>
  <c r="CU416" i="2"/>
  <c r="CS416" i="2"/>
  <c r="CR416" i="2"/>
  <c r="CL416" i="2"/>
  <c r="CM416" i="2"/>
  <c r="CJ416" i="2"/>
  <c r="CI416" i="2"/>
  <c r="CH416" i="2"/>
  <c r="CK416" i="2"/>
  <c r="CF416" i="2"/>
  <c r="CG416" i="2"/>
  <c r="CE416" i="2"/>
  <c r="CD416" i="2"/>
  <c r="BY416" i="2"/>
  <c r="BZ416" i="2"/>
  <c r="BW416" i="2"/>
  <c r="BU416" i="2"/>
  <c r="BV416" i="2"/>
  <c r="BS416" i="2"/>
  <c r="BR416" i="2"/>
  <c r="BQ416" i="2"/>
  <c r="BT416" i="2"/>
  <c r="BO416" i="2"/>
  <c r="BP416" i="2"/>
  <c r="BN416" i="2"/>
  <c r="BM416" i="2"/>
  <c r="BC416" i="2"/>
  <c r="BD416" i="2"/>
  <c r="BF416" i="2"/>
  <c r="BA416" i="2"/>
  <c r="AZ416" i="2"/>
  <c r="AY416" i="2"/>
  <c r="BB416" i="2"/>
  <c r="AW416" i="2"/>
  <c r="AX416" i="2"/>
  <c r="AV416" i="2"/>
  <c r="AU416" i="2"/>
  <c r="AM416" i="2"/>
  <c r="AN416" i="2"/>
  <c r="AQ416" i="2"/>
  <c r="AK416" i="2"/>
  <c r="AJ416" i="2"/>
  <c r="AI416" i="2"/>
  <c r="AL416" i="2"/>
  <c r="AG416" i="2"/>
  <c r="AH416" i="2"/>
  <c r="AF416" i="2"/>
  <c r="AE416" i="2"/>
  <c r="X416" i="2"/>
  <c r="W416" i="2"/>
  <c r="V416" i="2"/>
  <c r="Y416" i="2"/>
  <c r="T416" i="2"/>
  <c r="U416" i="2"/>
  <c r="S416" i="2"/>
  <c r="N416" i="2"/>
  <c r="DA415" i="2"/>
  <c r="CX415" i="2"/>
  <c r="CW415" i="2"/>
  <c r="CV415" i="2"/>
  <c r="CY415" i="2"/>
  <c r="CT415" i="2"/>
  <c r="CU415" i="2"/>
  <c r="CS415" i="2"/>
  <c r="CR415" i="2"/>
  <c r="CL415" i="2"/>
  <c r="CM415" i="2"/>
  <c r="CJ415" i="2"/>
  <c r="CI415" i="2"/>
  <c r="CH415" i="2"/>
  <c r="CK415" i="2"/>
  <c r="CF415" i="2"/>
  <c r="CG415" i="2"/>
  <c r="CE415" i="2"/>
  <c r="CD415" i="2"/>
  <c r="BY415" i="2"/>
  <c r="BZ415" i="2"/>
  <c r="BW415" i="2"/>
  <c r="BU415" i="2"/>
  <c r="BV415" i="2"/>
  <c r="BS415" i="2"/>
  <c r="BR415" i="2"/>
  <c r="BQ415" i="2"/>
  <c r="BT415" i="2"/>
  <c r="BO415" i="2"/>
  <c r="BP415" i="2"/>
  <c r="BN415" i="2"/>
  <c r="BM415" i="2"/>
  <c r="BC415" i="2"/>
  <c r="BD415" i="2"/>
  <c r="BF415" i="2"/>
  <c r="BA415" i="2"/>
  <c r="AZ415" i="2"/>
  <c r="AY415" i="2"/>
  <c r="BB415" i="2"/>
  <c r="AW415" i="2"/>
  <c r="AX415" i="2"/>
  <c r="AV415" i="2"/>
  <c r="AU415" i="2"/>
  <c r="AM415" i="2"/>
  <c r="AN415" i="2"/>
  <c r="AQ415" i="2"/>
  <c r="AK415" i="2"/>
  <c r="AJ415" i="2"/>
  <c r="AI415" i="2"/>
  <c r="AL415" i="2"/>
  <c r="AG415" i="2"/>
  <c r="AH415" i="2"/>
  <c r="AF415" i="2"/>
  <c r="AE415" i="2"/>
  <c r="X415" i="2"/>
  <c r="W415" i="2"/>
  <c r="V415" i="2"/>
  <c r="Y415" i="2"/>
  <c r="T415" i="2"/>
  <c r="U415" i="2"/>
  <c r="S415" i="2"/>
  <c r="N415" i="2"/>
  <c r="DA414" i="2"/>
  <c r="CX414" i="2"/>
  <c r="CW414" i="2"/>
  <c r="CV414" i="2"/>
  <c r="CY414" i="2"/>
  <c r="CT414" i="2"/>
  <c r="CU414" i="2"/>
  <c r="CS414" i="2"/>
  <c r="CR414" i="2"/>
  <c r="CL414" i="2"/>
  <c r="CM414" i="2"/>
  <c r="CJ414" i="2"/>
  <c r="CI414" i="2"/>
  <c r="CH414" i="2"/>
  <c r="CK414" i="2"/>
  <c r="CF414" i="2"/>
  <c r="CG414" i="2"/>
  <c r="CE414" i="2"/>
  <c r="CD414" i="2"/>
  <c r="BY414" i="2"/>
  <c r="BZ414" i="2"/>
  <c r="BW414" i="2"/>
  <c r="BU414" i="2"/>
  <c r="BV414" i="2"/>
  <c r="BS414" i="2"/>
  <c r="BR414" i="2"/>
  <c r="BQ414" i="2"/>
  <c r="BT414" i="2"/>
  <c r="BO414" i="2"/>
  <c r="BP414" i="2"/>
  <c r="BN414" i="2"/>
  <c r="BM414" i="2"/>
  <c r="BC414" i="2"/>
  <c r="BD414" i="2"/>
  <c r="BF414" i="2"/>
  <c r="BA414" i="2"/>
  <c r="AZ414" i="2"/>
  <c r="AY414" i="2"/>
  <c r="BB414" i="2"/>
  <c r="AW414" i="2"/>
  <c r="AX414" i="2"/>
  <c r="AV414" i="2"/>
  <c r="AU414" i="2"/>
  <c r="AM414" i="2"/>
  <c r="AN414" i="2"/>
  <c r="AQ414" i="2"/>
  <c r="AK414" i="2"/>
  <c r="AJ414" i="2"/>
  <c r="AI414" i="2"/>
  <c r="AL414" i="2"/>
  <c r="AG414" i="2"/>
  <c r="AH414" i="2"/>
  <c r="AF414" i="2"/>
  <c r="AE414" i="2"/>
  <c r="X414" i="2"/>
  <c r="W414" i="2"/>
  <c r="V414" i="2"/>
  <c r="Y414" i="2"/>
  <c r="T414" i="2"/>
  <c r="U414" i="2"/>
  <c r="S414" i="2"/>
  <c r="N414" i="2"/>
  <c r="DA413" i="2"/>
  <c r="CX413" i="2"/>
  <c r="CW413" i="2"/>
  <c r="CV413" i="2"/>
  <c r="CY413" i="2"/>
  <c r="CT413" i="2"/>
  <c r="CU413" i="2"/>
  <c r="CS413" i="2"/>
  <c r="CR413" i="2"/>
  <c r="CL413" i="2"/>
  <c r="CM413" i="2"/>
  <c r="CJ413" i="2"/>
  <c r="CI413" i="2"/>
  <c r="CH413" i="2"/>
  <c r="CK413" i="2"/>
  <c r="CF413" i="2"/>
  <c r="CG413" i="2"/>
  <c r="CE413" i="2"/>
  <c r="CD413" i="2"/>
  <c r="BY413" i="2"/>
  <c r="BZ413" i="2"/>
  <c r="BW413" i="2"/>
  <c r="BU413" i="2"/>
  <c r="BV413" i="2"/>
  <c r="BS413" i="2"/>
  <c r="BR413" i="2"/>
  <c r="BQ413" i="2"/>
  <c r="BT413" i="2"/>
  <c r="BO413" i="2"/>
  <c r="BP413" i="2"/>
  <c r="BN413" i="2"/>
  <c r="BM413" i="2"/>
  <c r="BC413" i="2"/>
  <c r="BD413" i="2"/>
  <c r="BF413" i="2"/>
  <c r="BA413" i="2"/>
  <c r="AZ413" i="2"/>
  <c r="AY413" i="2"/>
  <c r="BB413" i="2"/>
  <c r="AW413" i="2"/>
  <c r="AX413" i="2"/>
  <c r="AV413" i="2"/>
  <c r="AU413" i="2"/>
  <c r="AM413" i="2"/>
  <c r="AN413" i="2"/>
  <c r="AQ413" i="2"/>
  <c r="AK413" i="2"/>
  <c r="AJ413" i="2"/>
  <c r="AI413" i="2"/>
  <c r="AL413" i="2"/>
  <c r="AG413" i="2"/>
  <c r="AH413" i="2"/>
  <c r="AF413" i="2"/>
  <c r="AE413" i="2"/>
  <c r="X413" i="2"/>
  <c r="W413" i="2"/>
  <c r="V413" i="2"/>
  <c r="Y413" i="2"/>
  <c r="T413" i="2"/>
  <c r="U413" i="2"/>
  <c r="S413" i="2"/>
  <c r="N413" i="2"/>
  <c r="DA412" i="2"/>
  <c r="CX412" i="2"/>
  <c r="CW412" i="2"/>
  <c r="CV412" i="2"/>
  <c r="CY412" i="2"/>
  <c r="CT412" i="2"/>
  <c r="CU412" i="2"/>
  <c r="CS412" i="2"/>
  <c r="CR412" i="2"/>
  <c r="CL412" i="2"/>
  <c r="CM412" i="2"/>
  <c r="CJ412" i="2"/>
  <c r="CI412" i="2"/>
  <c r="CH412" i="2"/>
  <c r="CK412" i="2"/>
  <c r="CF412" i="2"/>
  <c r="CG412" i="2"/>
  <c r="CE412" i="2"/>
  <c r="CD412" i="2"/>
  <c r="BY412" i="2"/>
  <c r="BZ412" i="2"/>
  <c r="BW412" i="2"/>
  <c r="BU412" i="2"/>
  <c r="BV412" i="2"/>
  <c r="BS412" i="2"/>
  <c r="BR412" i="2"/>
  <c r="BQ412" i="2"/>
  <c r="BT412" i="2"/>
  <c r="BO412" i="2"/>
  <c r="BP412" i="2"/>
  <c r="BN412" i="2"/>
  <c r="BM412" i="2"/>
  <c r="BC412" i="2"/>
  <c r="BD412" i="2"/>
  <c r="BF412" i="2"/>
  <c r="BA412" i="2"/>
  <c r="AZ412" i="2"/>
  <c r="AY412" i="2"/>
  <c r="BB412" i="2"/>
  <c r="AW412" i="2"/>
  <c r="AX412" i="2"/>
  <c r="AV412" i="2"/>
  <c r="AU412" i="2"/>
  <c r="AM412" i="2"/>
  <c r="AN412" i="2"/>
  <c r="AQ412" i="2"/>
  <c r="AK412" i="2"/>
  <c r="AJ412" i="2"/>
  <c r="AI412" i="2"/>
  <c r="AL412" i="2"/>
  <c r="AG412" i="2"/>
  <c r="AH412" i="2"/>
  <c r="AF412" i="2"/>
  <c r="AE412" i="2"/>
  <c r="X412" i="2"/>
  <c r="W412" i="2"/>
  <c r="V412" i="2"/>
  <c r="Y412" i="2"/>
  <c r="T412" i="2"/>
  <c r="U412" i="2"/>
  <c r="S412" i="2"/>
  <c r="N412" i="2"/>
  <c r="DA411" i="2"/>
  <c r="CX411" i="2"/>
  <c r="CW411" i="2"/>
  <c r="CV411" i="2"/>
  <c r="CY411" i="2"/>
  <c r="CT411" i="2"/>
  <c r="CU411" i="2"/>
  <c r="CS411" i="2"/>
  <c r="CR411" i="2"/>
  <c r="CL411" i="2"/>
  <c r="CM411" i="2"/>
  <c r="CJ411" i="2"/>
  <c r="CI411" i="2"/>
  <c r="CH411" i="2"/>
  <c r="CK411" i="2"/>
  <c r="CF411" i="2"/>
  <c r="CG411" i="2"/>
  <c r="CE411" i="2"/>
  <c r="CD411" i="2"/>
  <c r="BY411" i="2"/>
  <c r="BZ411" i="2"/>
  <c r="BW411" i="2"/>
  <c r="BU411" i="2"/>
  <c r="BV411" i="2"/>
  <c r="BS411" i="2"/>
  <c r="BR411" i="2"/>
  <c r="BQ411" i="2"/>
  <c r="BT411" i="2"/>
  <c r="BO411" i="2"/>
  <c r="BP411" i="2"/>
  <c r="BN411" i="2"/>
  <c r="BM411" i="2"/>
  <c r="BC411" i="2"/>
  <c r="BD411" i="2"/>
  <c r="BF411" i="2"/>
  <c r="BA411" i="2"/>
  <c r="AZ411" i="2"/>
  <c r="AY411" i="2"/>
  <c r="BB411" i="2"/>
  <c r="AW411" i="2"/>
  <c r="AX411" i="2"/>
  <c r="AV411" i="2"/>
  <c r="AU411" i="2"/>
  <c r="AM411" i="2"/>
  <c r="AN411" i="2"/>
  <c r="AQ411" i="2"/>
  <c r="AK411" i="2"/>
  <c r="AJ411" i="2"/>
  <c r="AI411" i="2"/>
  <c r="AL411" i="2"/>
  <c r="AG411" i="2"/>
  <c r="AH411" i="2"/>
  <c r="AF411" i="2"/>
  <c r="AE411" i="2"/>
  <c r="X411" i="2"/>
  <c r="W411" i="2"/>
  <c r="V411" i="2"/>
  <c r="Y411" i="2"/>
  <c r="T411" i="2"/>
  <c r="U411" i="2"/>
  <c r="S411" i="2"/>
  <c r="N411" i="2"/>
  <c r="DA410" i="2"/>
  <c r="CX410" i="2"/>
  <c r="CW410" i="2"/>
  <c r="CV410" i="2"/>
  <c r="CY410" i="2"/>
  <c r="CT410" i="2"/>
  <c r="CU410" i="2"/>
  <c r="CS410" i="2"/>
  <c r="CR410" i="2"/>
  <c r="CL410" i="2"/>
  <c r="CM410" i="2"/>
  <c r="CJ410" i="2"/>
  <c r="CI410" i="2"/>
  <c r="CH410" i="2"/>
  <c r="CK410" i="2"/>
  <c r="CF410" i="2"/>
  <c r="CG410" i="2"/>
  <c r="CE410" i="2"/>
  <c r="CD410" i="2"/>
  <c r="BY410" i="2"/>
  <c r="BZ410" i="2"/>
  <c r="BW410" i="2"/>
  <c r="BU410" i="2"/>
  <c r="BV410" i="2"/>
  <c r="BS410" i="2"/>
  <c r="BR410" i="2"/>
  <c r="BQ410" i="2"/>
  <c r="BT410" i="2"/>
  <c r="BO410" i="2"/>
  <c r="BP410" i="2"/>
  <c r="BN410" i="2"/>
  <c r="BM410" i="2"/>
  <c r="BC410" i="2"/>
  <c r="BD410" i="2"/>
  <c r="BF410" i="2"/>
  <c r="BA410" i="2"/>
  <c r="AZ410" i="2"/>
  <c r="AY410" i="2"/>
  <c r="BB410" i="2"/>
  <c r="AW410" i="2"/>
  <c r="AX410" i="2"/>
  <c r="AV410" i="2"/>
  <c r="AU410" i="2"/>
  <c r="AM410" i="2"/>
  <c r="AN410" i="2"/>
  <c r="AQ410" i="2"/>
  <c r="AK410" i="2"/>
  <c r="AJ410" i="2"/>
  <c r="AI410" i="2"/>
  <c r="AL410" i="2"/>
  <c r="AG410" i="2"/>
  <c r="AH410" i="2"/>
  <c r="AF410" i="2"/>
  <c r="AE410" i="2"/>
  <c r="X410" i="2"/>
  <c r="W410" i="2"/>
  <c r="V410" i="2"/>
  <c r="Y410" i="2"/>
  <c r="T410" i="2"/>
  <c r="U410" i="2"/>
  <c r="S410" i="2"/>
  <c r="N410" i="2"/>
  <c r="DA409" i="2"/>
  <c r="CX409" i="2"/>
  <c r="CW409" i="2"/>
  <c r="CV409" i="2"/>
  <c r="CY409" i="2"/>
  <c r="CT409" i="2"/>
  <c r="CU409" i="2"/>
  <c r="CS409" i="2"/>
  <c r="CR409" i="2"/>
  <c r="CL409" i="2"/>
  <c r="CM409" i="2"/>
  <c r="CJ409" i="2"/>
  <c r="CI409" i="2"/>
  <c r="CH409" i="2"/>
  <c r="CK409" i="2"/>
  <c r="CF409" i="2"/>
  <c r="CG409" i="2"/>
  <c r="CE409" i="2"/>
  <c r="CD409" i="2"/>
  <c r="BY409" i="2"/>
  <c r="BZ409" i="2"/>
  <c r="BW409" i="2"/>
  <c r="BU409" i="2"/>
  <c r="BV409" i="2"/>
  <c r="BS409" i="2"/>
  <c r="BR409" i="2"/>
  <c r="BQ409" i="2"/>
  <c r="BT409" i="2"/>
  <c r="BO409" i="2"/>
  <c r="BP409" i="2"/>
  <c r="BN409" i="2"/>
  <c r="BM409" i="2"/>
  <c r="BC409" i="2"/>
  <c r="BD409" i="2"/>
  <c r="BF409" i="2"/>
  <c r="BA409" i="2"/>
  <c r="AZ409" i="2"/>
  <c r="AY409" i="2"/>
  <c r="BB409" i="2"/>
  <c r="AW409" i="2"/>
  <c r="AX409" i="2"/>
  <c r="AV409" i="2"/>
  <c r="AU409" i="2"/>
  <c r="AM409" i="2"/>
  <c r="AN409" i="2"/>
  <c r="AQ409" i="2"/>
  <c r="AK409" i="2"/>
  <c r="AJ409" i="2"/>
  <c r="AI409" i="2"/>
  <c r="AL409" i="2"/>
  <c r="AG409" i="2"/>
  <c r="AH409" i="2"/>
  <c r="AF409" i="2"/>
  <c r="AE409" i="2"/>
  <c r="X409" i="2"/>
  <c r="W409" i="2"/>
  <c r="V409" i="2"/>
  <c r="Y409" i="2"/>
  <c r="T409" i="2"/>
  <c r="U409" i="2"/>
  <c r="S409" i="2"/>
  <c r="N409" i="2"/>
  <c r="DA408" i="2"/>
  <c r="CX408" i="2"/>
  <c r="CW408" i="2"/>
  <c r="CV408" i="2"/>
  <c r="CY408" i="2"/>
  <c r="CT408" i="2"/>
  <c r="CU408" i="2"/>
  <c r="CS408" i="2"/>
  <c r="CR408" i="2"/>
  <c r="CL408" i="2"/>
  <c r="CM408" i="2"/>
  <c r="CJ408" i="2"/>
  <c r="CI408" i="2"/>
  <c r="CH408" i="2"/>
  <c r="CK408" i="2"/>
  <c r="CF408" i="2"/>
  <c r="CG408" i="2"/>
  <c r="CE408" i="2"/>
  <c r="CD408" i="2"/>
  <c r="BY408" i="2"/>
  <c r="BZ408" i="2"/>
  <c r="BW408" i="2"/>
  <c r="BU408" i="2"/>
  <c r="BV408" i="2"/>
  <c r="BS408" i="2"/>
  <c r="BR408" i="2"/>
  <c r="BQ408" i="2"/>
  <c r="BT408" i="2"/>
  <c r="BO408" i="2"/>
  <c r="BP408" i="2"/>
  <c r="BN408" i="2"/>
  <c r="BM408" i="2"/>
  <c r="BC408" i="2"/>
  <c r="BD408" i="2"/>
  <c r="BF408" i="2"/>
  <c r="BA408" i="2"/>
  <c r="AZ408" i="2"/>
  <c r="AY408" i="2"/>
  <c r="BB408" i="2"/>
  <c r="AW408" i="2"/>
  <c r="AX408" i="2"/>
  <c r="AV408" i="2"/>
  <c r="AU408" i="2"/>
  <c r="AM408" i="2"/>
  <c r="AN408" i="2"/>
  <c r="AQ408" i="2"/>
  <c r="AK408" i="2"/>
  <c r="AJ408" i="2"/>
  <c r="AI408" i="2"/>
  <c r="AL408" i="2"/>
  <c r="AG408" i="2"/>
  <c r="AH408" i="2"/>
  <c r="AF408" i="2"/>
  <c r="AE408" i="2"/>
  <c r="X408" i="2"/>
  <c r="W408" i="2"/>
  <c r="V408" i="2"/>
  <c r="Y408" i="2"/>
  <c r="T408" i="2"/>
  <c r="U408" i="2"/>
  <c r="S408" i="2"/>
  <c r="N408" i="2"/>
  <c r="DA407" i="2"/>
  <c r="CX407" i="2"/>
  <c r="CW407" i="2"/>
  <c r="CV407" i="2"/>
  <c r="CY407" i="2"/>
  <c r="CT407" i="2"/>
  <c r="CU407" i="2"/>
  <c r="CS407" i="2"/>
  <c r="CR407" i="2"/>
  <c r="CL407" i="2"/>
  <c r="CM407" i="2"/>
  <c r="CJ407" i="2"/>
  <c r="CI407" i="2"/>
  <c r="CH407" i="2"/>
  <c r="CK407" i="2"/>
  <c r="CF407" i="2"/>
  <c r="CG407" i="2"/>
  <c r="CE407" i="2"/>
  <c r="CD407" i="2"/>
  <c r="BY407" i="2"/>
  <c r="BZ407" i="2"/>
  <c r="BW407" i="2"/>
  <c r="BU407" i="2"/>
  <c r="BV407" i="2"/>
  <c r="BS407" i="2"/>
  <c r="BR407" i="2"/>
  <c r="BQ407" i="2"/>
  <c r="BT407" i="2"/>
  <c r="BO407" i="2"/>
  <c r="BP407" i="2"/>
  <c r="BN407" i="2"/>
  <c r="BM407" i="2"/>
  <c r="BC407" i="2"/>
  <c r="BD407" i="2"/>
  <c r="BF407" i="2"/>
  <c r="BA407" i="2"/>
  <c r="AZ407" i="2"/>
  <c r="AY407" i="2"/>
  <c r="BB407" i="2"/>
  <c r="AW407" i="2"/>
  <c r="AX407" i="2"/>
  <c r="AV407" i="2"/>
  <c r="AU407" i="2"/>
  <c r="AM407" i="2"/>
  <c r="AN407" i="2"/>
  <c r="AQ407" i="2"/>
  <c r="AK407" i="2"/>
  <c r="AJ407" i="2"/>
  <c r="AI407" i="2"/>
  <c r="AL407" i="2"/>
  <c r="AG407" i="2"/>
  <c r="AH407" i="2"/>
  <c r="AF407" i="2"/>
  <c r="AE407" i="2"/>
  <c r="X407" i="2"/>
  <c r="W407" i="2"/>
  <c r="V407" i="2"/>
  <c r="Y407" i="2"/>
  <c r="T407" i="2"/>
  <c r="U407" i="2"/>
  <c r="S407" i="2"/>
  <c r="N407" i="2"/>
  <c r="DA406" i="2"/>
  <c r="CX406" i="2"/>
  <c r="CW406" i="2"/>
  <c r="CV406" i="2"/>
  <c r="CY406" i="2"/>
  <c r="CT406" i="2"/>
  <c r="CU406" i="2"/>
  <c r="CS406" i="2"/>
  <c r="CR406" i="2"/>
  <c r="CL406" i="2"/>
  <c r="CM406" i="2"/>
  <c r="CJ406" i="2"/>
  <c r="CI406" i="2"/>
  <c r="CH406" i="2"/>
  <c r="CK406" i="2"/>
  <c r="CF406" i="2"/>
  <c r="CG406" i="2"/>
  <c r="CE406" i="2"/>
  <c r="CD406" i="2"/>
  <c r="BY406" i="2"/>
  <c r="BZ406" i="2"/>
  <c r="BW406" i="2"/>
  <c r="BU406" i="2"/>
  <c r="BV406" i="2"/>
  <c r="BS406" i="2"/>
  <c r="BR406" i="2"/>
  <c r="BQ406" i="2"/>
  <c r="BT406" i="2"/>
  <c r="BO406" i="2"/>
  <c r="BP406" i="2"/>
  <c r="BN406" i="2"/>
  <c r="BM406" i="2"/>
  <c r="BC406" i="2"/>
  <c r="BD406" i="2"/>
  <c r="BF406" i="2"/>
  <c r="BA406" i="2"/>
  <c r="AZ406" i="2"/>
  <c r="AY406" i="2"/>
  <c r="BB406" i="2"/>
  <c r="AW406" i="2"/>
  <c r="AX406" i="2"/>
  <c r="AV406" i="2"/>
  <c r="AU406" i="2"/>
  <c r="AM406" i="2"/>
  <c r="AN406" i="2"/>
  <c r="AQ406" i="2"/>
  <c r="AK406" i="2"/>
  <c r="AJ406" i="2"/>
  <c r="AI406" i="2"/>
  <c r="AL406" i="2"/>
  <c r="AG406" i="2"/>
  <c r="AH406" i="2"/>
  <c r="AF406" i="2"/>
  <c r="AE406" i="2"/>
  <c r="X406" i="2"/>
  <c r="W406" i="2"/>
  <c r="V406" i="2"/>
  <c r="Y406" i="2"/>
  <c r="T406" i="2"/>
  <c r="U406" i="2"/>
  <c r="S406" i="2"/>
  <c r="N406" i="2"/>
  <c r="DA405" i="2"/>
  <c r="CX405" i="2"/>
  <c r="CW405" i="2"/>
  <c r="CV405" i="2"/>
  <c r="CY405" i="2"/>
  <c r="CT405" i="2"/>
  <c r="CU405" i="2"/>
  <c r="CS405" i="2"/>
  <c r="CR405" i="2"/>
  <c r="CL405" i="2"/>
  <c r="CM405" i="2"/>
  <c r="CJ405" i="2"/>
  <c r="CI405" i="2"/>
  <c r="CH405" i="2"/>
  <c r="CK405" i="2"/>
  <c r="CF405" i="2"/>
  <c r="CG405" i="2"/>
  <c r="CE405" i="2"/>
  <c r="CD405" i="2"/>
  <c r="BY405" i="2"/>
  <c r="BZ405" i="2"/>
  <c r="BW405" i="2"/>
  <c r="BU405" i="2"/>
  <c r="BV405" i="2"/>
  <c r="BS405" i="2"/>
  <c r="BR405" i="2"/>
  <c r="BQ405" i="2"/>
  <c r="BT405" i="2"/>
  <c r="BO405" i="2"/>
  <c r="BP405" i="2"/>
  <c r="BN405" i="2"/>
  <c r="BM405" i="2"/>
  <c r="BC405" i="2"/>
  <c r="BD405" i="2"/>
  <c r="BF405" i="2"/>
  <c r="BA405" i="2"/>
  <c r="AZ405" i="2"/>
  <c r="AY405" i="2"/>
  <c r="BB405" i="2"/>
  <c r="AW405" i="2"/>
  <c r="AX405" i="2"/>
  <c r="AV405" i="2"/>
  <c r="AU405" i="2"/>
  <c r="AM405" i="2"/>
  <c r="AN405" i="2"/>
  <c r="AQ405" i="2"/>
  <c r="AK405" i="2"/>
  <c r="AJ405" i="2"/>
  <c r="AI405" i="2"/>
  <c r="AL405" i="2"/>
  <c r="AG405" i="2"/>
  <c r="AH405" i="2"/>
  <c r="AF405" i="2"/>
  <c r="AE405" i="2"/>
  <c r="X405" i="2"/>
  <c r="W405" i="2"/>
  <c r="V405" i="2"/>
  <c r="Y405" i="2"/>
  <c r="T405" i="2"/>
  <c r="U405" i="2"/>
  <c r="S405" i="2"/>
  <c r="N405" i="2"/>
  <c r="DA404" i="2"/>
  <c r="CX404" i="2"/>
  <c r="CW404" i="2"/>
  <c r="CV404" i="2"/>
  <c r="CY404" i="2"/>
  <c r="CT404" i="2"/>
  <c r="CU404" i="2"/>
  <c r="CS404" i="2"/>
  <c r="CR404" i="2"/>
  <c r="CL404" i="2"/>
  <c r="CM404" i="2"/>
  <c r="CJ404" i="2"/>
  <c r="CI404" i="2"/>
  <c r="CH404" i="2"/>
  <c r="CK404" i="2"/>
  <c r="CF404" i="2"/>
  <c r="CG404" i="2"/>
  <c r="CE404" i="2"/>
  <c r="CD404" i="2"/>
  <c r="BY404" i="2"/>
  <c r="BZ404" i="2"/>
  <c r="BW404" i="2"/>
  <c r="BU404" i="2"/>
  <c r="BV404" i="2"/>
  <c r="BS404" i="2"/>
  <c r="BR404" i="2"/>
  <c r="BQ404" i="2"/>
  <c r="BT404" i="2"/>
  <c r="BO404" i="2"/>
  <c r="BP404" i="2"/>
  <c r="BN404" i="2"/>
  <c r="BM404" i="2"/>
  <c r="BC404" i="2"/>
  <c r="BD404" i="2"/>
  <c r="BF404" i="2"/>
  <c r="BA404" i="2"/>
  <c r="AZ404" i="2"/>
  <c r="AY404" i="2"/>
  <c r="BB404" i="2"/>
  <c r="AW404" i="2"/>
  <c r="AX404" i="2"/>
  <c r="AV404" i="2"/>
  <c r="AU404" i="2"/>
  <c r="AM404" i="2"/>
  <c r="AN404" i="2"/>
  <c r="AQ404" i="2"/>
  <c r="AK404" i="2"/>
  <c r="AJ404" i="2"/>
  <c r="AI404" i="2"/>
  <c r="AL404" i="2"/>
  <c r="AG404" i="2"/>
  <c r="AH404" i="2"/>
  <c r="AF404" i="2"/>
  <c r="AE404" i="2"/>
  <c r="X404" i="2"/>
  <c r="W404" i="2"/>
  <c r="V404" i="2"/>
  <c r="Y404" i="2"/>
  <c r="T404" i="2"/>
  <c r="U404" i="2"/>
  <c r="S404" i="2"/>
  <c r="N404" i="2"/>
  <c r="DA403" i="2"/>
  <c r="CX403" i="2"/>
  <c r="CW403" i="2"/>
  <c r="CV403" i="2"/>
  <c r="CY403" i="2"/>
  <c r="CT403" i="2"/>
  <c r="CU403" i="2"/>
  <c r="CS403" i="2"/>
  <c r="CR403" i="2"/>
  <c r="CL403" i="2"/>
  <c r="CM403" i="2"/>
  <c r="CJ403" i="2"/>
  <c r="CI403" i="2"/>
  <c r="CH403" i="2"/>
  <c r="CK403" i="2"/>
  <c r="CF403" i="2"/>
  <c r="CG403" i="2"/>
  <c r="CE403" i="2"/>
  <c r="CD403" i="2"/>
  <c r="BY403" i="2"/>
  <c r="BZ403" i="2"/>
  <c r="BW403" i="2"/>
  <c r="BU403" i="2"/>
  <c r="BV403" i="2"/>
  <c r="BS403" i="2"/>
  <c r="BR403" i="2"/>
  <c r="BQ403" i="2"/>
  <c r="BT403" i="2"/>
  <c r="BO403" i="2"/>
  <c r="BP403" i="2"/>
  <c r="BN403" i="2"/>
  <c r="BM403" i="2"/>
  <c r="BC403" i="2"/>
  <c r="BD403" i="2"/>
  <c r="BF403" i="2"/>
  <c r="BA403" i="2"/>
  <c r="AZ403" i="2"/>
  <c r="AY403" i="2"/>
  <c r="BB403" i="2"/>
  <c r="AW403" i="2"/>
  <c r="AX403" i="2"/>
  <c r="AV403" i="2"/>
  <c r="AU403" i="2"/>
  <c r="AM403" i="2"/>
  <c r="AN403" i="2"/>
  <c r="AQ403" i="2"/>
  <c r="AK403" i="2"/>
  <c r="AJ403" i="2"/>
  <c r="AI403" i="2"/>
  <c r="AL403" i="2"/>
  <c r="AG403" i="2"/>
  <c r="AH403" i="2"/>
  <c r="AF403" i="2"/>
  <c r="AE403" i="2"/>
  <c r="X403" i="2"/>
  <c r="W403" i="2"/>
  <c r="V403" i="2"/>
  <c r="Y403" i="2"/>
  <c r="T403" i="2"/>
  <c r="U403" i="2"/>
  <c r="S403" i="2"/>
  <c r="N403" i="2"/>
  <c r="DA402" i="2"/>
  <c r="CX402" i="2"/>
  <c r="CW402" i="2"/>
  <c r="CV402" i="2"/>
  <c r="CY402" i="2"/>
  <c r="CT402" i="2"/>
  <c r="CU402" i="2"/>
  <c r="CS402" i="2"/>
  <c r="CR402" i="2"/>
  <c r="CL402" i="2"/>
  <c r="CM402" i="2"/>
  <c r="CJ402" i="2"/>
  <c r="CI402" i="2"/>
  <c r="CH402" i="2"/>
  <c r="CK402" i="2"/>
  <c r="CF402" i="2"/>
  <c r="CG402" i="2"/>
  <c r="CE402" i="2"/>
  <c r="CD402" i="2"/>
  <c r="BY402" i="2"/>
  <c r="BZ402" i="2"/>
  <c r="BW402" i="2"/>
  <c r="BU402" i="2"/>
  <c r="BV402" i="2"/>
  <c r="BS402" i="2"/>
  <c r="BR402" i="2"/>
  <c r="BQ402" i="2"/>
  <c r="BT402" i="2"/>
  <c r="BO402" i="2"/>
  <c r="BP402" i="2"/>
  <c r="BN402" i="2"/>
  <c r="BM402" i="2"/>
  <c r="BC402" i="2"/>
  <c r="BD402" i="2"/>
  <c r="BF402" i="2"/>
  <c r="BA402" i="2"/>
  <c r="AZ402" i="2"/>
  <c r="AY402" i="2"/>
  <c r="BB402" i="2"/>
  <c r="AW402" i="2"/>
  <c r="AX402" i="2"/>
  <c r="AV402" i="2"/>
  <c r="AU402" i="2"/>
  <c r="AM402" i="2"/>
  <c r="AN402" i="2"/>
  <c r="AQ402" i="2"/>
  <c r="AK402" i="2"/>
  <c r="AJ402" i="2"/>
  <c r="AI402" i="2"/>
  <c r="AL402" i="2"/>
  <c r="AG402" i="2"/>
  <c r="AH402" i="2"/>
  <c r="AF402" i="2"/>
  <c r="AE402" i="2"/>
  <c r="X402" i="2"/>
  <c r="W402" i="2"/>
  <c r="V402" i="2"/>
  <c r="Y402" i="2"/>
  <c r="T402" i="2"/>
  <c r="U402" i="2"/>
  <c r="S402" i="2"/>
  <c r="N402" i="2"/>
  <c r="DA401" i="2"/>
  <c r="CX401" i="2"/>
  <c r="CW401" i="2"/>
  <c r="CV401" i="2"/>
  <c r="CY401" i="2"/>
  <c r="CT401" i="2"/>
  <c r="CU401" i="2"/>
  <c r="CS401" i="2"/>
  <c r="CR401" i="2"/>
  <c r="CL401" i="2"/>
  <c r="CM401" i="2"/>
  <c r="CJ401" i="2"/>
  <c r="CI401" i="2"/>
  <c r="CH401" i="2"/>
  <c r="CK401" i="2"/>
  <c r="CF401" i="2"/>
  <c r="CG401" i="2"/>
  <c r="CE401" i="2"/>
  <c r="CD401" i="2"/>
  <c r="BY401" i="2"/>
  <c r="BZ401" i="2"/>
  <c r="BW401" i="2"/>
  <c r="BU401" i="2"/>
  <c r="BV401" i="2"/>
  <c r="BS401" i="2"/>
  <c r="BR401" i="2"/>
  <c r="BQ401" i="2"/>
  <c r="BT401" i="2"/>
  <c r="BO401" i="2"/>
  <c r="BP401" i="2"/>
  <c r="BN401" i="2"/>
  <c r="BM401" i="2"/>
  <c r="BC401" i="2"/>
  <c r="BD401" i="2"/>
  <c r="BF401" i="2"/>
  <c r="BA401" i="2"/>
  <c r="AZ401" i="2"/>
  <c r="AY401" i="2"/>
  <c r="BB401" i="2"/>
  <c r="AW401" i="2"/>
  <c r="AX401" i="2"/>
  <c r="AV401" i="2"/>
  <c r="AU401" i="2"/>
  <c r="AM401" i="2"/>
  <c r="AN401" i="2"/>
  <c r="AQ401" i="2"/>
  <c r="AK401" i="2"/>
  <c r="AJ401" i="2"/>
  <c r="AI401" i="2"/>
  <c r="AL401" i="2"/>
  <c r="AG401" i="2"/>
  <c r="AH401" i="2"/>
  <c r="AF401" i="2"/>
  <c r="AE401" i="2"/>
  <c r="X401" i="2"/>
  <c r="W401" i="2"/>
  <c r="V401" i="2"/>
  <c r="Y401" i="2"/>
  <c r="T401" i="2"/>
  <c r="U401" i="2"/>
  <c r="S401" i="2"/>
  <c r="N401" i="2"/>
  <c r="DA400" i="2"/>
  <c r="CX400" i="2"/>
  <c r="CW400" i="2"/>
  <c r="CV400" i="2"/>
  <c r="CY400" i="2"/>
  <c r="CT400" i="2"/>
  <c r="CU400" i="2"/>
  <c r="CS400" i="2"/>
  <c r="CR400" i="2"/>
  <c r="CL400" i="2"/>
  <c r="CM400" i="2"/>
  <c r="CJ400" i="2"/>
  <c r="CI400" i="2"/>
  <c r="CH400" i="2"/>
  <c r="CK400" i="2"/>
  <c r="CF400" i="2"/>
  <c r="CG400" i="2"/>
  <c r="CE400" i="2"/>
  <c r="CD400" i="2"/>
  <c r="BY400" i="2"/>
  <c r="BZ400" i="2"/>
  <c r="BW400" i="2"/>
  <c r="BU400" i="2"/>
  <c r="BV400" i="2"/>
  <c r="BS400" i="2"/>
  <c r="BR400" i="2"/>
  <c r="BQ400" i="2"/>
  <c r="BT400" i="2"/>
  <c r="BO400" i="2"/>
  <c r="BP400" i="2"/>
  <c r="BN400" i="2"/>
  <c r="BM400" i="2"/>
  <c r="BC400" i="2"/>
  <c r="BD400" i="2"/>
  <c r="BF400" i="2"/>
  <c r="BA400" i="2"/>
  <c r="AZ400" i="2"/>
  <c r="AY400" i="2"/>
  <c r="BB400" i="2"/>
  <c r="AW400" i="2"/>
  <c r="AX400" i="2"/>
  <c r="AV400" i="2"/>
  <c r="AU400" i="2"/>
  <c r="AM400" i="2"/>
  <c r="AN400" i="2"/>
  <c r="AQ400" i="2"/>
  <c r="AK400" i="2"/>
  <c r="AJ400" i="2"/>
  <c r="AI400" i="2"/>
  <c r="AL400" i="2"/>
  <c r="AG400" i="2"/>
  <c r="AH400" i="2"/>
  <c r="AF400" i="2"/>
  <c r="AE400" i="2"/>
  <c r="X400" i="2"/>
  <c r="W400" i="2"/>
  <c r="V400" i="2"/>
  <c r="Y400" i="2"/>
  <c r="T400" i="2"/>
  <c r="U400" i="2"/>
  <c r="S400" i="2"/>
  <c r="N400" i="2"/>
  <c r="DA399" i="2"/>
  <c r="CX399" i="2"/>
  <c r="CW399" i="2"/>
  <c r="CV399" i="2"/>
  <c r="CY399" i="2"/>
  <c r="CT399" i="2"/>
  <c r="CU399" i="2"/>
  <c r="CS399" i="2"/>
  <c r="CR399" i="2"/>
  <c r="CL399" i="2"/>
  <c r="CM399" i="2"/>
  <c r="CJ399" i="2"/>
  <c r="CI399" i="2"/>
  <c r="CH399" i="2"/>
  <c r="CK399" i="2"/>
  <c r="CF399" i="2"/>
  <c r="CG399" i="2"/>
  <c r="CE399" i="2"/>
  <c r="CD399" i="2"/>
  <c r="BY399" i="2"/>
  <c r="BZ399" i="2"/>
  <c r="BW399" i="2"/>
  <c r="BU399" i="2"/>
  <c r="BV399" i="2"/>
  <c r="BS399" i="2"/>
  <c r="BR399" i="2"/>
  <c r="BQ399" i="2"/>
  <c r="BT399" i="2"/>
  <c r="BO399" i="2"/>
  <c r="BP399" i="2"/>
  <c r="BN399" i="2"/>
  <c r="BM399" i="2"/>
  <c r="BC399" i="2"/>
  <c r="BD399" i="2"/>
  <c r="BF399" i="2"/>
  <c r="BA399" i="2"/>
  <c r="AZ399" i="2"/>
  <c r="AY399" i="2"/>
  <c r="BB399" i="2"/>
  <c r="AW399" i="2"/>
  <c r="AX399" i="2"/>
  <c r="AV399" i="2"/>
  <c r="AU399" i="2"/>
  <c r="AM399" i="2"/>
  <c r="AN399" i="2"/>
  <c r="AQ399" i="2"/>
  <c r="AK399" i="2"/>
  <c r="AJ399" i="2"/>
  <c r="AI399" i="2"/>
  <c r="AL399" i="2"/>
  <c r="AG399" i="2"/>
  <c r="AH399" i="2"/>
  <c r="AF399" i="2"/>
  <c r="AE399" i="2"/>
  <c r="X399" i="2"/>
  <c r="W399" i="2"/>
  <c r="V399" i="2"/>
  <c r="Y399" i="2"/>
  <c r="T399" i="2"/>
  <c r="U399" i="2"/>
  <c r="S399" i="2"/>
  <c r="N399" i="2"/>
  <c r="DA398" i="2"/>
  <c r="CX398" i="2"/>
  <c r="CW398" i="2"/>
  <c r="CV398" i="2"/>
  <c r="CY398" i="2"/>
  <c r="CT398" i="2"/>
  <c r="CU398" i="2"/>
  <c r="CS398" i="2"/>
  <c r="CR398" i="2"/>
  <c r="CL398" i="2"/>
  <c r="CM398" i="2"/>
  <c r="CJ398" i="2"/>
  <c r="CI398" i="2"/>
  <c r="CH398" i="2"/>
  <c r="CK398" i="2"/>
  <c r="CF398" i="2"/>
  <c r="CG398" i="2"/>
  <c r="CE398" i="2"/>
  <c r="CD398" i="2"/>
  <c r="BY398" i="2"/>
  <c r="BZ398" i="2"/>
  <c r="BW398" i="2"/>
  <c r="BU398" i="2"/>
  <c r="BV398" i="2"/>
  <c r="BS398" i="2"/>
  <c r="BR398" i="2"/>
  <c r="BQ398" i="2"/>
  <c r="BT398" i="2"/>
  <c r="BO398" i="2"/>
  <c r="BP398" i="2"/>
  <c r="BN398" i="2"/>
  <c r="BM398" i="2"/>
  <c r="BC398" i="2"/>
  <c r="BD398" i="2"/>
  <c r="BF398" i="2"/>
  <c r="BA398" i="2"/>
  <c r="AZ398" i="2"/>
  <c r="AY398" i="2"/>
  <c r="BB398" i="2"/>
  <c r="AW398" i="2"/>
  <c r="AX398" i="2"/>
  <c r="AV398" i="2"/>
  <c r="AU398" i="2"/>
  <c r="AM398" i="2"/>
  <c r="AN398" i="2"/>
  <c r="AQ398" i="2"/>
  <c r="AK398" i="2"/>
  <c r="AJ398" i="2"/>
  <c r="AI398" i="2"/>
  <c r="AL398" i="2"/>
  <c r="AG398" i="2"/>
  <c r="AH398" i="2"/>
  <c r="AF398" i="2"/>
  <c r="AE398" i="2"/>
  <c r="X398" i="2"/>
  <c r="W398" i="2"/>
  <c r="V398" i="2"/>
  <c r="Y398" i="2"/>
  <c r="T398" i="2"/>
  <c r="U398" i="2"/>
  <c r="S398" i="2"/>
  <c r="N398" i="2"/>
  <c r="DA397" i="2"/>
  <c r="CX397" i="2"/>
  <c r="CW397" i="2"/>
  <c r="CV397" i="2"/>
  <c r="CY397" i="2"/>
  <c r="CT397" i="2"/>
  <c r="CU397" i="2"/>
  <c r="CS397" i="2"/>
  <c r="CR397" i="2"/>
  <c r="CL397" i="2"/>
  <c r="CM397" i="2"/>
  <c r="CJ397" i="2"/>
  <c r="CI397" i="2"/>
  <c r="CH397" i="2"/>
  <c r="CK397" i="2"/>
  <c r="CF397" i="2"/>
  <c r="CG397" i="2"/>
  <c r="CE397" i="2"/>
  <c r="CD397" i="2"/>
  <c r="BY397" i="2"/>
  <c r="BZ397" i="2"/>
  <c r="BW397" i="2"/>
  <c r="BU397" i="2"/>
  <c r="BV397" i="2"/>
  <c r="BS397" i="2"/>
  <c r="BR397" i="2"/>
  <c r="BQ397" i="2"/>
  <c r="BT397" i="2"/>
  <c r="BO397" i="2"/>
  <c r="BP397" i="2"/>
  <c r="BN397" i="2"/>
  <c r="BM397" i="2"/>
  <c r="BC397" i="2"/>
  <c r="BD397" i="2"/>
  <c r="BF397" i="2"/>
  <c r="BA397" i="2"/>
  <c r="AZ397" i="2"/>
  <c r="AY397" i="2"/>
  <c r="BB397" i="2"/>
  <c r="AW397" i="2"/>
  <c r="AX397" i="2"/>
  <c r="AV397" i="2"/>
  <c r="AU397" i="2"/>
  <c r="AM397" i="2"/>
  <c r="AN397" i="2"/>
  <c r="AQ397" i="2"/>
  <c r="AK397" i="2"/>
  <c r="AJ397" i="2"/>
  <c r="AI397" i="2"/>
  <c r="AL397" i="2"/>
  <c r="AG397" i="2"/>
  <c r="AH397" i="2"/>
  <c r="AF397" i="2"/>
  <c r="AE397" i="2"/>
  <c r="X397" i="2"/>
  <c r="W397" i="2"/>
  <c r="V397" i="2"/>
  <c r="Y397" i="2"/>
  <c r="T397" i="2"/>
  <c r="U397" i="2"/>
  <c r="S397" i="2"/>
  <c r="N397" i="2"/>
  <c r="DA396" i="2"/>
  <c r="CX396" i="2"/>
  <c r="CW396" i="2"/>
  <c r="CV396" i="2"/>
  <c r="CY396" i="2"/>
  <c r="CT396" i="2"/>
  <c r="CU396" i="2"/>
  <c r="CS396" i="2"/>
  <c r="CR396" i="2"/>
  <c r="CL396" i="2"/>
  <c r="CM396" i="2"/>
  <c r="CJ396" i="2"/>
  <c r="CI396" i="2"/>
  <c r="CH396" i="2"/>
  <c r="CK396" i="2"/>
  <c r="CF396" i="2"/>
  <c r="CG396" i="2"/>
  <c r="CE396" i="2"/>
  <c r="CD396" i="2"/>
  <c r="BY396" i="2"/>
  <c r="BZ396" i="2"/>
  <c r="BW396" i="2"/>
  <c r="BU396" i="2"/>
  <c r="BV396" i="2"/>
  <c r="BS396" i="2"/>
  <c r="BR396" i="2"/>
  <c r="BQ396" i="2"/>
  <c r="BT396" i="2"/>
  <c r="BO396" i="2"/>
  <c r="BP396" i="2"/>
  <c r="BN396" i="2"/>
  <c r="BM396" i="2"/>
  <c r="BC396" i="2"/>
  <c r="BD396" i="2"/>
  <c r="BF396" i="2"/>
  <c r="BA396" i="2"/>
  <c r="AZ396" i="2"/>
  <c r="AY396" i="2"/>
  <c r="BB396" i="2"/>
  <c r="AW396" i="2"/>
  <c r="AX396" i="2"/>
  <c r="AV396" i="2"/>
  <c r="AU396" i="2"/>
  <c r="AM396" i="2"/>
  <c r="AN396" i="2"/>
  <c r="AQ396" i="2"/>
  <c r="AK396" i="2"/>
  <c r="AJ396" i="2"/>
  <c r="AI396" i="2"/>
  <c r="AL396" i="2"/>
  <c r="AG396" i="2"/>
  <c r="AH396" i="2"/>
  <c r="AF396" i="2"/>
  <c r="AE396" i="2"/>
  <c r="X396" i="2"/>
  <c r="W396" i="2"/>
  <c r="V396" i="2"/>
  <c r="Y396" i="2"/>
  <c r="T396" i="2"/>
  <c r="U396" i="2"/>
  <c r="S396" i="2"/>
  <c r="N396" i="2"/>
  <c r="DA395" i="2"/>
  <c r="CX395" i="2"/>
  <c r="CW395" i="2"/>
  <c r="CV395" i="2"/>
  <c r="CY395" i="2"/>
  <c r="CT395" i="2"/>
  <c r="CU395" i="2"/>
  <c r="CS395" i="2"/>
  <c r="CR395" i="2"/>
  <c r="CL395" i="2"/>
  <c r="CM395" i="2"/>
  <c r="CJ395" i="2"/>
  <c r="CI395" i="2"/>
  <c r="CH395" i="2"/>
  <c r="CK395" i="2"/>
  <c r="CF395" i="2"/>
  <c r="CG395" i="2"/>
  <c r="CE395" i="2"/>
  <c r="CD395" i="2"/>
  <c r="BY395" i="2"/>
  <c r="BZ395" i="2"/>
  <c r="BW395" i="2"/>
  <c r="BU395" i="2"/>
  <c r="BV395" i="2"/>
  <c r="BS395" i="2"/>
  <c r="BR395" i="2"/>
  <c r="BQ395" i="2"/>
  <c r="BT395" i="2"/>
  <c r="BO395" i="2"/>
  <c r="BP395" i="2"/>
  <c r="BN395" i="2"/>
  <c r="BM395" i="2"/>
  <c r="BC395" i="2"/>
  <c r="BD395" i="2"/>
  <c r="BF395" i="2"/>
  <c r="BA395" i="2"/>
  <c r="AZ395" i="2"/>
  <c r="AY395" i="2"/>
  <c r="BB395" i="2"/>
  <c r="AW395" i="2"/>
  <c r="AX395" i="2"/>
  <c r="AV395" i="2"/>
  <c r="AU395" i="2"/>
  <c r="AM395" i="2"/>
  <c r="AN395" i="2"/>
  <c r="AQ395" i="2"/>
  <c r="AK395" i="2"/>
  <c r="AJ395" i="2"/>
  <c r="AI395" i="2"/>
  <c r="AL395" i="2"/>
  <c r="AG395" i="2"/>
  <c r="AH395" i="2"/>
  <c r="AF395" i="2"/>
  <c r="AE395" i="2"/>
  <c r="X395" i="2"/>
  <c r="W395" i="2"/>
  <c r="V395" i="2"/>
  <c r="Y395" i="2"/>
  <c r="T395" i="2"/>
  <c r="U395" i="2"/>
  <c r="S395" i="2"/>
  <c r="N395" i="2"/>
  <c r="DA394" i="2"/>
  <c r="CX394" i="2"/>
  <c r="CW394" i="2"/>
  <c r="CV394" i="2"/>
  <c r="CY394" i="2"/>
  <c r="CT394" i="2"/>
  <c r="CU394" i="2"/>
  <c r="CS394" i="2"/>
  <c r="CR394" i="2"/>
  <c r="CL394" i="2"/>
  <c r="CM394" i="2"/>
  <c r="CJ394" i="2"/>
  <c r="CI394" i="2"/>
  <c r="CH394" i="2"/>
  <c r="CK394" i="2"/>
  <c r="CF394" i="2"/>
  <c r="CG394" i="2"/>
  <c r="CE394" i="2"/>
  <c r="CD394" i="2"/>
  <c r="BY394" i="2"/>
  <c r="BZ394" i="2"/>
  <c r="BW394" i="2"/>
  <c r="BU394" i="2"/>
  <c r="BV394" i="2"/>
  <c r="BS394" i="2"/>
  <c r="BR394" i="2"/>
  <c r="BQ394" i="2"/>
  <c r="BT394" i="2"/>
  <c r="BO394" i="2"/>
  <c r="BP394" i="2"/>
  <c r="BN394" i="2"/>
  <c r="BM394" i="2"/>
  <c r="BC394" i="2"/>
  <c r="BD394" i="2"/>
  <c r="BF394" i="2"/>
  <c r="BA394" i="2"/>
  <c r="AZ394" i="2"/>
  <c r="AY394" i="2"/>
  <c r="BB394" i="2"/>
  <c r="AW394" i="2"/>
  <c r="AX394" i="2"/>
  <c r="AV394" i="2"/>
  <c r="AU394" i="2"/>
  <c r="AM394" i="2"/>
  <c r="AN394" i="2"/>
  <c r="AQ394" i="2"/>
  <c r="AK394" i="2"/>
  <c r="AJ394" i="2"/>
  <c r="AI394" i="2"/>
  <c r="AL394" i="2"/>
  <c r="AG394" i="2"/>
  <c r="AH394" i="2"/>
  <c r="AF394" i="2"/>
  <c r="AE394" i="2"/>
  <c r="X394" i="2"/>
  <c r="W394" i="2"/>
  <c r="V394" i="2"/>
  <c r="Y394" i="2"/>
  <c r="T394" i="2"/>
  <c r="U394" i="2"/>
  <c r="S394" i="2"/>
  <c r="N394" i="2"/>
  <c r="DA393" i="2"/>
  <c r="CX393" i="2"/>
  <c r="CW393" i="2"/>
  <c r="CV393" i="2"/>
  <c r="CY393" i="2"/>
  <c r="CT393" i="2"/>
  <c r="CU393" i="2"/>
  <c r="CS393" i="2"/>
  <c r="CR393" i="2"/>
  <c r="CL393" i="2"/>
  <c r="CM393" i="2"/>
  <c r="CJ393" i="2"/>
  <c r="CI393" i="2"/>
  <c r="CH393" i="2"/>
  <c r="CK393" i="2"/>
  <c r="CF393" i="2"/>
  <c r="CG393" i="2"/>
  <c r="CE393" i="2"/>
  <c r="CD393" i="2"/>
  <c r="BY393" i="2"/>
  <c r="BZ393" i="2"/>
  <c r="BW393" i="2"/>
  <c r="BU393" i="2"/>
  <c r="BV393" i="2"/>
  <c r="BS393" i="2"/>
  <c r="BR393" i="2"/>
  <c r="BQ393" i="2"/>
  <c r="BT393" i="2"/>
  <c r="BO393" i="2"/>
  <c r="BP393" i="2"/>
  <c r="BN393" i="2"/>
  <c r="BM393" i="2"/>
  <c r="BC393" i="2"/>
  <c r="BD393" i="2"/>
  <c r="BF393" i="2"/>
  <c r="BA393" i="2"/>
  <c r="AZ393" i="2"/>
  <c r="AY393" i="2"/>
  <c r="BB393" i="2"/>
  <c r="AW393" i="2"/>
  <c r="AX393" i="2"/>
  <c r="AV393" i="2"/>
  <c r="AU393" i="2"/>
  <c r="AM393" i="2"/>
  <c r="AN393" i="2"/>
  <c r="AQ393" i="2"/>
  <c r="AK393" i="2"/>
  <c r="AJ393" i="2"/>
  <c r="AI393" i="2"/>
  <c r="AL393" i="2"/>
  <c r="AG393" i="2"/>
  <c r="AH393" i="2"/>
  <c r="AF393" i="2"/>
  <c r="AE393" i="2"/>
  <c r="X393" i="2"/>
  <c r="W393" i="2"/>
  <c r="V393" i="2"/>
  <c r="Y393" i="2"/>
  <c r="T393" i="2"/>
  <c r="U393" i="2"/>
  <c r="S393" i="2"/>
  <c r="N393" i="2"/>
  <c r="DA392" i="2"/>
  <c r="CX392" i="2"/>
  <c r="CW392" i="2"/>
  <c r="CV392" i="2"/>
  <c r="CY392" i="2"/>
  <c r="CT392" i="2"/>
  <c r="CU392" i="2"/>
  <c r="CS392" i="2"/>
  <c r="CR392" i="2"/>
  <c r="CL392" i="2"/>
  <c r="CM392" i="2"/>
  <c r="CJ392" i="2"/>
  <c r="CI392" i="2"/>
  <c r="CH392" i="2"/>
  <c r="CK392" i="2"/>
  <c r="CF392" i="2"/>
  <c r="CG392" i="2"/>
  <c r="CE392" i="2"/>
  <c r="CD392" i="2"/>
  <c r="BY392" i="2"/>
  <c r="BZ392" i="2"/>
  <c r="BW392" i="2"/>
  <c r="BU392" i="2"/>
  <c r="BV392" i="2"/>
  <c r="BS392" i="2"/>
  <c r="BR392" i="2"/>
  <c r="BQ392" i="2"/>
  <c r="BT392" i="2"/>
  <c r="BO392" i="2"/>
  <c r="BP392" i="2"/>
  <c r="BN392" i="2"/>
  <c r="BM392" i="2"/>
  <c r="BC392" i="2"/>
  <c r="BD392" i="2"/>
  <c r="BF392" i="2"/>
  <c r="BA392" i="2"/>
  <c r="AZ392" i="2"/>
  <c r="AY392" i="2"/>
  <c r="BB392" i="2"/>
  <c r="AW392" i="2"/>
  <c r="AX392" i="2"/>
  <c r="AV392" i="2"/>
  <c r="AU392" i="2"/>
  <c r="AM392" i="2"/>
  <c r="AN392" i="2"/>
  <c r="AQ392" i="2"/>
  <c r="AK392" i="2"/>
  <c r="AJ392" i="2"/>
  <c r="AI392" i="2"/>
  <c r="AL392" i="2"/>
  <c r="AG392" i="2"/>
  <c r="AH392" i="2"/>
  <c r="AF392" i="2"/>
  <c r="AE392" i="2"/>
  <c r="X392" i="2"/>
  <c r="W392" i="2"/>
  <c r="V392" i="2"/>
  <c r="Y392" i="2"/>
  <c r="T392" i="2"/>
  <c r="U392" i="2"/>
  <c r="S392" i="2"/>
  <c r="N392" i="2"/>
  <c r="DA391" i="2"/>
  <c r="CX391" i="2"/>
  <c r="CW391" i="2"/>
  <c r="CV391" i="2"/>
  <c r="CY391" i="2"/>
  <c r="CT391" i="2"/>
  <c r="CU391" i="2"/>
  <c r="CS391" i="2"/>
  <c r="CR391" i="2"/>
  <c r="CL391" i="2"/>
  <c r="CM391" i="2"/>
  <c r="CJ391" i="2"/>
  <c r="CI391" i="2"/>
  <c r="CH391" i="2"/>
  <c r="CK391" i="2"/>
  <c r="CF391" i="2"/>
  <c r="CG391" i="2"/>
  <c r="CE391" i="2"/>
  <c r="CD391" i="2"/>
  <c r="BY391" i="2"/>
  <c r="BZ391" i="2"/>
  <c r="BW391" i="2"/>
  <c r="BU391" i="2"/>
  <c r="BV391" i="2"/>
  <c r="BS391" i="2"/>
  <c r="BR391" i="2"/>
  <c r="BQ391" i="2"/>
  <c r="BT391" i="2"/>
  <c r="BO391" i="2"/>
  <c r="BP391" i="2"/>
  <c r="BN391" i="2"/>
  <c r="BM391" i="2"/>
  <c r="BC391" i="2"/>
  <c r="BD391" i="2"/>
  <c r="BF391" i="2"/>
  <c r="BA391" i="2"/>
  <c r="AZ391" i="2"/>
  <c r="AY391" i="2"/>
  <c r="BB391" i="2"/>
  <c r="AW391" i="2"/>
  <c r="AX391" i="2"/>
  <c r="AV391" i="2"/>
  <c r="AU391" i="2"/>
  <c r="AM391" i="2"/>
  <c r="AN391" i="2"/>
  <c r="AQ391" i="2"/>
  <c r="AK391" i="2"/>
  <c r="AJ391" i="2"/>
  <c r="AI391" i="2"/>
  <c r="AL391" i="2"/>
  <c r="AG391" i="2"/>
  <c r="AH391" i="2"/>
  <c r="AF391" i="2"/>
  <c r="AE391" i="2"/>
  <c r="X391" i="2"/>
  <c r="W391" i="2"/>
  <c r="V391" i="2"/>
  <c r="Y391" i="2"/>
  <c r="T391" i="2"/>
  <c r="U391" i="2"/>
  <c r="S391" i="2"/>
  <c r="N391" i="2"/>
  <c r="DA390" i="2"/>
  <c r="CX390" i="2"/>
  <c r="CW390" i="2"/>
  <c r="CV390" i="2"/>
  <c r="CY390" i="2"/>
  <c r="CT390" i="2"/>
  <c r="CU390" i="2"/>
  <c r="CS390" i="2"/>
  <c r="CR390" i="2"/>
  <c r="CL390" i="2"/>
  <c r="CM390" i="2"/>
  <c r="CJ390" i="2"/>
  <c r="CI390" i="2"/>
  <c r="CH390" i="2"/>
  <c r="CK390" i="2"/>
  <c r="CF390" i="2"/>
  <c r="CG390" i="2"/>
  <c r="CE390" i="2"/>
  <c r="CD390" i="2"/>
  <c r="BY390" i="2"/>
  <c r="BZ390" i="2"/>
  <c r="BW390" i="2"/>
  <c r="BU390" i="2"/>
  <c r="BV390" i="2"/>
  <c r="BS390" i="2"/>
  <c r="BR390" i="2"/>
  <c r="BQ390" i="2"/>
  <c r="BT390" i="2"/>
  <c r="BO390" i="2"/>
  <c r="BP390" i="2"/>
  <c r="BN390" i="2"/>
  <c r="BM390" i="2"/>
  <c r="BC390" i="2"/>
  <c r="BD390" i="2"/>
  <c r="BF390" i="2"/>
  <c r="BA390" i="2"/>
  <c r="AZ390" i="2"/>
  <c r="AY390" i="2"/>
  <c r="BB390" i="2"/>
  <c r="AW390" i="2"/>
  <c r="AX390" i="2"/>
  <c r="AV390" i="2"/>
  <c r="AU390" i="2"/>
  <c r="AM390" i="2"/>
  <c r="AN390" i="2"/>
  <c r="AQ390" i="2"/>
  <c r="AK390" i="2"/>
  <c r="AJ390" i="2"/>
  <c r="AI390" i="2"/>
  <c r="AL390" i="2"/>
  <c r="AG390" i="2"/>
  <c r="AH390" i="2"/>
  <c r="AF390" i="2"/>
  <c r="AE390" i="2"/>
  <c r="X390" i="2"/>
  <c r="W390" i="2"/>
  <c r="V390" i="2"/>
  <c r="Y390" i="2"/>
  <c r="T390" i="2"/>
  <c r="U390" i="2"/>
  <c r="S390" i="2"/>
  <c r="N390" i="2"/>
  <c r="DA389" i="2"/>
  <c r="CX389" i="2"/>
  <c r="CW389" i="2"/>
  <c r="CV389" i="2"/>
  <c r="CY389" i="2"/>
  <c r="CT389" i="2"/>
  <c r="CU389" i="2"/>
  <c r="CS389" i="2"/>
  <c r="CR389" i="2"/>
  <c r="CL389" i="2"/>
  <c r="CM389" i="2"/>
  <c r="CJ389" i="2"/>
  <c r="CI389" i="2"/>
  <c r="CH389" i="2"/>
  <c r="CK389" i="2"/>
  <c r="CF389" i="2"/>
  <c r="CG389" i="2"/>
  <c r="CE389" i="2"/>
  <c r="CD389" i="2"/>
  <c r="BY389" i="2"/>
  <c r="BZ389" i="2"/>
  <c r="BW389" i="2"/>
  <c r="BU389" i="2"/>
  <c r="BV389" i="2"/>
  <c r="BS389" i="2"/>
  <c r="BR389" i="2"/>
  <c r="BQ389" i="2"/>
  <c r="BT389" i="2"/>
  <c r="BO389" i="2"/>
  <c r="BP389" i="2"/>
  <c r="BN389" i="2"/>
  <c r="BM389" i="2"/>
  <c r="BC389" i="2"/>
  <c r="BD389" i="2"/>
  <c r="BF389" i="2"/>
  <c r="BA389" i="2"/>
  <c r="AZ389" i="2"/>
  <c r="AY389" i="2"/>
  <c r="BB389" i="2"/>
  <c r="AW389" i="2"/>
  <c r="AX389" i="2"/>
  <c r="AV389" i="2"/>
  <c r="AU389" i="2"/>
  <c r="AM389" i="2"/>
  <c r="AN389" i="2"/>
  <c r="AQ389" i="2"/>
  <c r="AK389" i="2"/>
  <c r="AJ389" i="2"/>
  <c r="AI389" i="2"/>
  <c r="AL389" i="2"/>
  <c r="AG389" i="2"/>
  <c r="AH389" i="2"/>
  <c r="AF389" i="2"/>
  <c r="AE389" i="2"/>
  <c r="X389" i="2"/>
  <c r="W389" i="2"/>
  <c r="V389" i="2"/>
  <c r="Y389" i="2"/>
  <c r="T389" i="2"/>
  <c r="U389" i="2"/>
  <c r="S389" i="2"/>
  <c r="N389" i="2"/>
  <c r="DA388" i="2"/>
  <c r="CX388" i="2"/>
  <c r="CW388" i="2"/>
  <c r="CV388" i="2"/>
  <c r="CY388" i="2"/>
  <c r="CT388" i="2"/>
  <c r="CU388" i="2"/>
  <c r="CS388" i="2"/>
  <c r="CR388" i="2"/>
  <c r="CL388" i="2"/>
  <c r="CM388" i="2"/>
  <c r="CJ388" i="2"/>
  <c r="CI388" i="2"/>
  <c r="CH388" i="2"/>
  <c r="CK388" i="2"/>
  <c r="CF388" i="2"/>
  <c r="CG388" i="2"/>
  <c r="CE388" i="2"/>
  <c r="CD388" i="2"/>
  <c r="BY388" i="2"/>
  <c r="BZ388" i="2"/>
  <c r="BW388" i="2"/>
  <c r="BU388" i="2"/>
  <c r="BV388" i="2"/>
  <c r="BS388" i="2"/>
  <c r="BR388" i="2"/>
  <c r="BQ388" i="2"/>
  <c r="BT388" i="2"/>
  <c r="BO388" i="2"/>
  <c r="BP388" i="2"/>
  <c r="BN388" i="2"/>
  <c r="BM388" i="2"/>
  <c r="BC388" i="2"/>
  <c r="BD388" i="2"/>
  <c r="BF388" i="2"/>
  <c r="BA388" i="2"/>
  <c r="AZ388" i="2"/>
  <c r="AY388" i="2"/>
  <c r="BB388" i="2"/>
  <c r="AW388" i="2"/>
  <c r="AX388" i="2"/>
  <c r="AV388" i="2"/>
  <c r="AU388" i="2"/>
  <c r="AM388" i="2"/>
  <c r="AN388" i="2"/>
  <c r="AQ388" i="2"/>
  <c r="AK388" i="2"/>
  <c r="AJ388" i="2"/>
  <c r="AI388" i="2"/>
  <c r="AL388" i="2"/>
  <c r="AG388" i="2"/>
  <c r="AH388" i="2"/>
  <c r="AF388" i="2"/>
  <c r="AE388" i="2"/>
  <c r="X388" i="2"/>
  <c r="W388" i="2"/>
  <c r="V388" i="2"/>
  <c r="Y388" i="2"/>
  <c r="T388" i="2"/>
  <c r="U388" i="2"/>
  <c r="S388" i="2"/>
  <c r="N388" i="2"/>
  <c r="DA387" i="2"/>
  <c r="CX387" i="2"/>
  <c r="CW387" i="2"/>
  <c r="CV387" i="2"/>
  <c r="CY387" i="2"/>
  <c r="CT387" i="2"/>
  <c r="CU387" i="2"/>
  <c r="CS387" i="2"/>
  <c r="CR387" i="2"/>
  <c r="CL387" i="2"/>
  <c r="CM387" i="2"/>
  <c r="CJ387" i="2"/>
  <c r="CI387" i="2"/>
  <c r="CH387" i="2"/>
  <c r="CK387" i="2"/>
  <c r="CF387" i="2"/>
  <c r="CG387" i="2"/>
  <c r="CE387" i="2"/>
  <c r="CD387" i="2"/>
  <c r="BY387" i="2"/>
  <c r="BZ387" i="2"/>
  <c r="BW387" i="2"/>
  <c r="BU387" i="2"/>
  <c r="BV387" i="2"/>
  <c r="BS387" i="2"/>
  <c r="BR387" i="2"/>
  <c r="BQ387" i="2"/>
  <c r="BT387" i="2"/>
  <c r="BO387" i="2"/>
  <c r="BP387" i="2"/>
  <c r="BN387" i="2"/>
  <c r="BM387" i="2"/>
  <c r="BC387" i="2"/>
  <c r="BD387" i="2"/>
  <c r="BF387" i="2"/>
  <c r="BA387" i="2"/>
  <c r="AZ387" i="2"/>
  <c r="AY387" i="2"/>
  <c r="BB387" i="2"/>
  <c r="AW387" i="2"/>
  <c r="AX387" i="2"/>
  <c r="AV387" i="2"/>
  <c r="AU387" i="2"/>
  <c r="AM387" i="2"/>
  <c r="AN387" i="2"/>
  <c r="AQ387" i="2"/>
  <c r="AK387" i="2"/>
  <c r="AJ387" i="2"/>
  <c r="AI387" i="2"/>
  <c r="AL387" i="2"/>
  <c r="AG387" i="2"/>
  <c r="AH387" i="2"/>
  <c r="AF387" i="2"/>
  <c r="AE387" i="2"/>
  <c r="X387" i="2"/>
  <c r="W387" i="2"/>
  <c r="V387" i="2"/>
  <c r="Y387" i="2"/>
  <c r="T387" i="2"/>
  <c r="U387" i="2"/>
  <c r="S387" i="2"/>
  <c r="N387" i="2"/>
  <c r="DA386" i="2"/>
  <c r="CX386" i="2"/>
  <c r="CW386" i="2"/>
  <c r="CV386" i="2"/>
  <c r="CY386" i="2"/>
  <c r="CT386" i="2"/>
  <c r="CU386" i="2"/>
  <c r="CS386" i="2"/>
  <c r="CR386" i="2"/>
  <c r="CL386" i="2"/>
  <c r="CM386" i="2"/>
  <c r="CJ386" i="2"/>
  <c r="CI386" i="2"/>
  <c r="CH386" i="2"/>
  <c r="CK386" i="2"/>
  <c r="CF386" i="2"/>
  <c r="CG386" i="2"/>
  <c r="CE386" i="2"/>
  <c r="CD386" i="2"/>
  <c r="BY386" i="2"/>
  <c r="BZ386" i="2"/>
  <c r="BW386" i="2"/>
  <c r="BU386" i="2"/>
  <c r="BV386" i="2"/>
  <c r="BS386" i="2"/>
  <c r="BR386" i="2"/>
  <c r="BQ386" i="2"/>
  <c r="BT386" i="2"/>
  <c r="BO386" i="2"/>
  <c r="BP386" i="2"/>
  <c r="BN386" i="2"/>
  <c r="BM386" i="2"/>
  <c r="BC386" i="2"/>
  <c r="BD386" i="2"/>
  <c r="BF386" i="2"/>
  <c r="BA386" i="2"/>
  <c r="AZ386" i="2"/>
  <c r="AY386" i="2"/>
  <c r="BB386" i="2"/>
  <c r="AW386" i="2"/>
  <c r="AX386" i="2"/>
  <c r="AV386" i="2"/>
  <c r="AU386" i="2"/>
  <c r="AM386" i="2"/>
  <c r="AN386" i="2"/>
  <c r="AQ386" i="2"/>
  <c r="AK386" i="2"/>
  <c r="AJ386" i="2"/>
  <c r="AI386" i="2"/>
  <c r="AL386" i="2"/>
  <c r="AG386" i="2"/>
  <c r="AH386" i="2"/>
  <c r="AF386" i="2"/>
  <c r="AE386" i="2"/>
  <c r="X386" i="2"/>
  <c r="W386" i="2"/>
  <c r="V386" i="2"/>
  <c r="Y386" i="2"/>
  <c r="T386" i="2"/>
  <c r="U386" i="2"/>
  <c r="S386" i="2"/>
  <c r="N386" i="2"/>
  <c r="DA385" i="2"/>
  <c r="CX385" i="2"/>
  <c r="CW385" i="2"/>
  <c r="CV385" i="2"/>
  <c r="CY385" i="2"/>
  <c r="CT385" i="2"/>
  <c r="CU385" i="2"/>
  <c r="CS385" i="2"/>
  <c r="CR385" i="2"/>
  <c r="CL385" i="2"/>
  <c r="CM385" i="2"/>
  <c r="CJ385" i="2"/>
  <c r="CI385" i="2"/>
  <c r="CH385" i="2"/>
  <c r="CK385" i="2"/>
  <c r="CF385" i="2"/>
  <c r="CG385" i="2"/>
  <c r="CE385" i="2"/>
  <c r="CD385" i="2"/>
  <c r="BY385" i="2"/>
  <c r="BZ385" i="2"/>
  <c r="BW385" i="2"/>
  <c r="BU385" i="2"/>
  <c r="BV385" i="2"/>
  <c r="BS385" i="2"/>
  <c r="BR385" i="2"/>
  <c r="BQ385" i="2"/>
  <c r="BT385" i="2"/>
  <c r="BO385" i="2"/>
  <c r="BP385" i="2"/>
  <c r="BN385" i="2"/>
  <c r="BM385" i="2"/>
  <c r="BC385" i="2"/>
  <c r="BD385" i="2"/>
  <c r="BF385" i="2"/>
  <c r="BA385" i="2"/>
  <c r="AZ385" i="2"/>
  <c r="AY385" i="2"/>
  <c r="BB385" i="2"/>
  <c r="AW385" i="2"/>
  <c r="AX385" i="2"/>
  <c r="AV385" i="2"/>
  <c r="AU385" i="2"/>
  <c r="AM385" i="2"/>
  <c r="AN385" i="2"/>
  <c r="AQ385" i="2"/>
  <c r="AK385" i="2"/>
  <c r="AJ385" i="2"/>
  <c r="AI385" i="2"/>
  <c r="AL385" i="2"/>
  <c r="AG385" i="2"/>
  <c r="AH385" i="2"/>
  <c r="AF385" i="2"/>
  <c r="AE385" i="2"/>
  <c r="X385" i="2"/>
  <c r="W385" i="2"/>
  <c r="V385" i="2"/>
  <c r="Y385" i="2"/>
  <c r="T385" i="2"/>
  <c r="U385" i="2"/>
  <c r="S385" i="2"/>
  <c r="N385" i="2"/>
  <c r="DA384" i="2"/>
  <c r="CX384" i="2"/>
  <c r="CW384" i="2"/>
  <c r="CV384" i="2"/>
  <c r="CY384" i="2"/>
  <c r="CT384" i="2"/>
  <c r="CU384" i="2"/>
  <c r="CS384" i="2"/>
  <c r="CR384" i="2"/>
  <c r="CL384" i="2"/>
  <c r="CM384" i="2"/>
  <c r="CJ384" i="2"/>
  <c r="CI384" i="2"/>
  <c r="CH384" i="2"/>
  <c r="CK384" i="2"/>
  <c r="CF384" i="2"/>
  <c r="CG384" i="2"/>
  <c r="CE384" i="2"/>
  <c r="CD384" i="2"/>
  <c r="BY384" i="2"/>
  <c r="BZ384" i="2"/>
  <c r="BW384" i="2"/>
  <c r="BU384" i="2"/>
  <c r="BV384" i="2"/>
  <c r="BS384" i="2"/>
  <c r="BR384" i="2"/>
  <c r="BQ384" i="2"/>
  <c r="BT384" i="2"/>
  <c r="BO384" i="2"/>
  <c r="BP384" i="2"/>
  <c r="BN384" i="2"/>
  <c r="BM384" i="2"/>
  <c r="BC384" i="2"/>
  <c r="BD384" i="2"/>
  <c r="BF384" i="2"/>
  <c r="BA384" i="2"/>
  <c r="AZ384" i="2"/>
  <c r="AY384" i="2"/>
  <c r="BB384" i="2"/>
  <c r="AW384" i="2"/>
  <c r="AX384" i="2"/>
  <c r="AV384" i="2"/>
  <c r="AU384" i="2"/>
  <c r="AM384" i="2"/>
  <c r="AN384" i="2"/>
  <c r="AQ384" i="2"/>
  <c r="AK384" i="2"/>
  <c r="AJ384" i="2"/>
  <c r="AI384" i="2"/>
  <c r="AL384" i="2"/>
  <c r="AG384" i="2"/>
  <c r="AH384" i="2"/>
  <c r="AF384" i="2"/>
  <c r="AE384" i="2"/>
  <c r="X384" i="2"/>
  <c r="W384" i="2"/>
  <c r="V384" i="2"/>
  <c r="Y384" i="2"/>
  <c r="T384" i="2"/>
  <c r="U384" i="2"/>
  <c r="S384" i="2"/>
  <c r="N384" i="2"/>
  <c r="DA383" i="2"/>
  <c r="CX383" i="2"/>
  <c r="CW383" i="2"/>
  <c r="CV383" i="2"/>
  <c r="CY383" i="2"/>
  <c r="CT383" i="2"/>
  <c r="CU383" i="2"/>
  <c r="CS383" i="2"/>
  <c r="CR383" i="2"/>
  <c r="CL383" i="2"/>
  <c r="CM383" i="2"/>
  <c r="CJ383" i="2"/>
  <c r="CI383" i="2"/>
  <c r="CH383" i="2"/>
  <c r="CK383" i="2"/>
  <c r="CF383" i="2"/>
  <c r="CG383" i="2"/>
  <c r="CE383" i="2"/>
  <c r="CD383" i="2"/>
  <c r="BY383" i="2"/>
  <c r="BZ383" i="2"/>
  <c r="BW383" i="2"/>
  <c r="BU383" i="2"/>
  <c r="BV383" i="2"/>
  <c r="BS383" i="2"/>
  <c r="BR383" i="2"/>
  <c r="BQ383" i="2"/>
  <c r="BT383" i="2"/>
  <c r="BO383" i="2"/>
  <c r="BP383" i="2"/>
  <c r="BN383" i="2"/>
  <c r="BM383" i="2"/>
  <c r="BC383" i="2"/>
  <c r="BD383" i="2"/>
  <c r="BF383" i="2"/>
  <c r="BA383" i="2"/>
  <c r="AZ383" i="2"/>
  <c r="AY383" i="2"/>
  <c r="BB383" i="2"/>
  <c r="AW383" i="2"/>
  <c r="AX383" i="2"/>
  <c r="AV383" i="2"/>
  <c r="AU383" i="2"/>
  <c r="AM383" i="2"/>
  <c r="AN383" i="2"/>
  <c r="AQ383" i="2"/>
  <c r="AK383" i="2"/>
  <c r="AJ383" i="2"/>
  <c r="AI383" i="2"/>
  <c r="AL383" i="2"/>
  <c r="AG383" i="2"/>
  <c r="AH383" i="2"/>
  <c r="AF383" i="2"/>
  <c r="AE383" i="2"/>
  <c r="X383" i="2"/>
  <c r="W383" i="2"/>
  <c r="V383" i="2"/>
  <c r="Y383" i="2"/>
  <c r="T383" i="2"/>
  <c r="U383" i="2"/>
  <c r="S383" i="2"/>
  <c r="N383" i="2"/>
  <c r="DA382" i="2"/>
  <c r="CX382" i="2"/>
  <c r="CW382" i="2"/>
  <c r="CV382" i="2"/>
  <c r="CY382" i="2"/>
  <c r="CT382" i="2"/>
  <c r="CU382" i="2"/>
  <c r="CS382" i="2"/>
  <c r="CR382" i="2"/>
  <c r="CL382" i="2"/>
  <c r="CM382" i="2"/>
  <c r="CJ382" i="2"/>
  <c r="CI382" i="2"/>
  <c r="CH382" i="2"/>
  <c r="CK382" i="2"/>
  <c r="CF382" i="2"/>
  <c r="CG382" i="2"/>
  <c r="CE382" i="2"/>
  <c r="CD382" i="2"/>
  <c r="BY382" i="2"/>
  <c r="BZ382" i="2"/>
  <c r="BW382" i="2"/>
  <c r="BU382" i="2"/>
  <c r="BV382" i="2"/>
  <c r="BS382" i="2"/>
  <c r="BR382" i="2"/>
  <c r="BQ382" i="2"/>
  <c r="BT382" i="2"/>
  <c r="BO382" i="2"/>
  <c r="BP382" i="2"/>
  <c r="BN382" i="2"/>
  <c r="BM382" i="2"/>
  <c r="BC382" i="2"/>
  <c r="BD382" i="2"/>
  <c r="BF382" i="2"/>
  <c r="BA382" i="2"/>
  <c r="AZ382" i="2"/>
  <c r="AY382" i="2"/>
  <c r="BB382" i="2"/>
  <c r="AW382" i="2"/>
  <c r="AX382" i="2"/>
  <c r="AV382" i="2"/>
  <c r="AU382" i="2"/>
  <c r="AM382" i="2"/>
  <c r="AN382" i="2"/>
  <c r="AQ382" i="2"/>
  <c r="AK382" i="2"/>
  <c r="AJ382" i="2"/>
  <c r="AI382" i="2"/>
  <c r="AL382" i="2"/>
  <c r="AG382" i="2"/>
  <c r="AH382" i="2"/>
  <c r="AF382" i="2"/>
  <c r="AE382" i="2"/>
  <c r="X382" i="2"/>
  <c r="W382" i="2"/>
  <c r="V382" i="2"/>
  <c r="Y382" i="2"/>
  <c r="T382" i="2"/>
  <c r="U382" i="2"/>
  <c r="S382" i="2"/>
  <c r="N382" i="2"/>
  <c r="DA381" i="2"/>
  <c r="CX381" i="2"/>
  <c r="CW381" i="2"/>
  <c r="CV381" i="2"/>
  <c r="CY381" i="2"/>
  <c r="CT381" i="2"/>
  <c r="CU381" i="2"/>
  <c r="CS381" i="2"/>
  <c r="CR381" i="2"/>
  <c r="CL381" i="2"/>
  <c r="CM381" i="2"/>
  <c r="CJ381" i="2"/>
  <c r="CI381" i="2"/>
  <c r="CH381" i="2"/>
  <c r="CK381" i="2"/>
  <c r="CF381" i="2"/>
  <c r="CG381" i="2"/>
  <c r="CE381" i="2"/>
  <c r="CD381" i="2"/>
  <c r="BY381" i="2"/>
  <c r="BZ381" i="2"/>
  <c r="BW381" i="2"/>
  <c r="BU381" i="2"/>
  <c r="BV381" i="2"/>
  <c r="BS381" i="2"/>
  <c r="BR381" i="2"/>
  <c r="BQ381" i="2"/>
  <c r="BT381" i="2"/>
  <c r="BO381" i="2"/>
  <c r="BP381" i="2"/>
  <c r="BN381" i="2"/>
  <c r="BM381" i="2"/>
  <c r="BC381" i="2"/>
  <c r="BD381" i="2"/>
  <c r="BF381" i="2"/>
  <c r="BA381" i="2"/>
  <c r="AZ381" i="2"/>
  <c r="AY381" i="2"/>
  <c r="BB381" i="2"/>
  <c r="AW381" i="2"/>
  <c r="AX381" i="2"/>
  <c r="AV381" i="2"/>
  <c r="AU381" i="2"/>
  <c r="AM381" i="2"/>
  <c r="AN381" i="2"/>
  <c r="AQ381" i="2"/>
  <c r="AK381" i="2"/>
  <c r="AJ381" i="2"/>
  <c r="AI381" i="2"/>
  <c r="AL381" i="2"/>
  <c r="AG381" i="2"/>
  <c r="AH381" i="2"/>
  <c r="AF381" i="2"/>
  <c r="AE381" i="2"/>
  <c r="X381" i="2"/>
  <c r="W381" i="2"/>
  <c r="V381" i="2"/>
  <c r="Y381" i="2"/>
  <c r="T381" i="2"/>
  <c r="U381" i="2"/>
  <c r="S381" i="2"/>
  <c r="N381" i="2"/>
  <c r="DA380" i="2"/>
  <c r="CX380" i="2"/>
  <c r="CW380" i="2"/>
  <c r="CV380" i="2"/>
  <c r="CY380" i="2"/>
  <c r="CT380" i="2"/>
  <c r="CU380" i="2"/>
  <c r="CS380" i="2"/>
  <c r="CR380" i="2"/>
  <c r="CL380" i="2"/>
  <c r="CM380" i="2"/>
  <c r="CJ380" i="2"/>
  <c r="CI380" i="2"/>
  <c r="CH380" i="2"/>
  <c r="CK380" i="2"/>
  <c r="CF380" i="2"/>
  <c r="CG380" i="2"/>
  <c r="CE380" i="2"/>
  <c r="CD380" i="2"/>
  <c r="BY380" i="2"/>
  <c r="BZ380" i="2"/>
  <c r="BW380" i="2"/>
  <c r="BU380" i="2"/>
  <c r="BV380" i="2"/>
  <c r="BS380" i="2"/>
  <c r="BR380" i="2"/>
  <c r="BQ380" i="2"/>
  <c r="BT380" i="2"/>
  <c r="BO380" i="2"/>
  <c r="BP380" i="2"/>
  <c r="BN380" i="2"/>
  <c r="BM380" i="2"/>
  <c r="BC380" i="2"/>
  <c r="BD380" i="2"/>
  <c r="BF380" i="2"/>
  <c r="BA380" i="2"/>
  <c r="AZ380" i="2"/>
  <c r="AY380" i="2"/>
  <c r="BB380" i="2"/>
  <c r="AW380" i="2"/>
  <c r="AX380" i="2"/>
  <c r="AV380" i="2"/>
  <c r="AU380" i="2"/>
  <c r="AM380" i="2"/>
  <c r="AN380" i="2"/>
  <c r="AQ380" i="2"/>
  <c r="AK380" i="2"/>
  <c r="AJ380" i="2"/>
  <c r="AI380" i="2"/>
  <c r="AL380" i="2"/>
  <c r="AG380" i="2"/>
  <c r="AH380" i="2"/>
  <c r="AF380" i="2"/>
  <c r="AE380" i="2"/>
  <c r="X380" i="2"/>
  <c r="W380" i="2"/>
  <c r="V380" i="2"/>
  <c r="Y380" i="2"/>
  <c r="T380" i="2"/>
  <c r="U380" i="2"/>
  <c r="S380" i="2"/>
  <c r="N380" i="2"/>
  <c r="DA379" i="2"/>
  <c r="CX379" i="2"/>
  <c r="CW379" i="2"/>
  <c r="CV379" i="2"/>
  <c r="CY379" i="2"/>
  <c r="CT379" i="2"/>
  <c r="CU379" i="2"/>
  <c r="CS379" i="2"/>
  <c r="CR379" i="2"/>
  <c r="CL379" i="2"/>
  <c r="CM379" i="2"/>
  <c r="CJ379" i="2"/>
  <c r="CI379" i="2"/>
  <c r="CH379" i="2"/>
  <c r="CK379" i="2"/>
  <c r="CF379" i="2"/>
  <c r="CG379" i="2"/>
  <c r="CE379" i="2"/>
  <c r="CD379" i="2"/>
  <c r="BY379" i="2"/>
  <c r="BZ379" i="2"/>
  <c r="BW379" i="2"/>
  <c r="BU379" i="2"/>
  <c r="BV379" i="2"/>
  <c r="BS379" i="2"/>
  <c r="BR379" i="2"/>
  <c r="BQ379" i="2"/>
  <c r="BT379" i="2"/>
  <c r="BO379" i="2"/>
  <c r="BP379" i="2"/>
  <c r="BN379" i="2"/>
  <c r="BM379" i="2"/>
  <c r="BC379" i="2"/>
  <c r="BD379" i="2"/>
  <c r="BF379" i="2"/>
  <c r="BA379" i="2"/>
  <c r="AZ379" i="2"/>
  <c r="AY379" i="2"/>
  <c r="BB379" i="2"/>
  <c r="AW379" i="2"/>
  <c r="AX379" i="2"/>
  <c r="AV379" i="2"/>
  <c r="AU379" i="2"/>
  <c r="AM379" i="2"/>
  <c r="AN379" i="2"/>
  <c r="AQ379" i="2"/>
  <c r="AK379" i="2"/>
  <c r="AJ379" i="2"/>
  <c r="AI379" i="2"/>
  <c r="AL379" i="2"/>
  <c r="AG379" i="2"/>
  <c r="AH379" i="2"/>
  <c r="AF379" i="2"/>
  <c r="AE379" i="2"/>
  <c r="X379" i="2"/>
  <c r="W379" i="2"/>
  <c r="V379" i="2"/>
  <c r="Y379" i="2"/>
  <c r="T379" i="2"/>
  <c r="U379" i="2"/>
  <c r="S379" i="2"/>
  <c r="N379" i="2"/>
  <c r="DA378" i="2"/>
  <c r="CX378" i="2"/>
  <c r="CW378" i="2"/>
  <c r="CV378" i="2"/>
  <c r="CY378" i="2"/>
  <c r="CT378" i="2"/>
  <c r="CU378" i="2"/>
  <c r="CS378" i="2"/>
  <c r="CR378" i="2"/>
  <c r="CL378" i="2"/>
  <c r="CM378" i="2"/>
  <c r="CJ378" i="2"/>
  <c r="CI378" i="2"/>
  <c r="CH378" i="2"/>
  <c r="CK378" i="2"/>
  <c r="CF378" i="2"/>
  <c r="CG378" i="2"/>
  <c r="CE378" i="2"/>
  <c r="CD378" i="2"/>
  <c r="BY378" i="2"/>
  <c r="BZ378" i="2"/>
  <c r="BW378" i="2"/>
  <c r="BU378" i="2"/>
  <c r="BV378" i="2"/>
  <c r="BS378" i="2"/>
  <c r="BR378" i="2"/>
  <c r="BQ378" i="2"/>
  <c r="BT378" i="2"/>
  <c r="BO378" i="2"/>
  <c r="BP378" i="2"/>
  <c r="BN378" i="2"/>
  <c r="BM378" i="2"/>
  <c r="BC378" i="2"/>
  <c r="BD378" i="2"/>
  <c r="BF378" i="2"/>
  <c r="BA378" i="2"/>
  <c r="AZ378" i="2"/>
  <c r="AY378" i="2"/>
  <c r="BB378" i="2"/>
  <c r="AW378" i="2"/>
  <c r="AX378" i="2"/>
  <c r="AV378" i="2"/>
  <c r="AU378" i="2"/>
  <c r="AM378" i="2"/>
  <c r="AN378" i="2"/>
  <c r="AQ378" i="2"/>
  <c r="AK378" i="2"/>
  <c r="AJ378" i="2"/>
  <c r="AI378" i="2"/>
  <c r="AL378" i="2"/>
  <c r="AG378" i="2"/>
  <c r="AH378" i="2"/>
  <c r="AF378" i="2"/>
  <c r="AE378" i="2"/>
  <c r="X378" i="2"/>
  <c r="W378" i="2"/>
  <c r="V378" i="2"/>
  <c r="Y378" i="2"/>
  <c r="T378" i="2"/>
  <c r="U378" i="2"/>
  <c r="S378" i="2"/>
  <c r="N378" i="2"/>
  <c r="DA377" i="2"/>
  <c r="CX377" i="2"/>
  <c r="CW377" i="2"/>
  <c r="CV377" i="2"/>
  <c r="CY377" i="2"/>
  <c r="CT377" i="2"/>
  <c r="CU377" i="2"/>
  <c r="CS377" i="2"/>
  <c r="CR377" i="2"/>
  <c r="CL377" i="2"/>
  <c r="CM377" i="2"/>
  <c r="CJ377" i="2"/>
  <c r="CI377" i="2"/>
  <c r="CH377" i="2"/>
  <c r="CK377" i="2"/>
  <c r="CF377" i="2"/>
  <c r="CG377" i="2"/>
  <c r="CE377" i="2"/>
  <c r="CD377" i="2"/>
  <c r="BY377" i="2"/>
  <c r="BZ377" i="2"/>
  <c r="BW377" i="2"/>
  <c r="BU377" i="2"/>
  <c r="BV377" i="2"/>
  <c r="BS377" i="2"/>
  <c r="BR377" i="2"/>
  <c r="BQ377" i="2"/>
  <c r="BT377" i="2"/>
  <c r="BO377" i="2"/>
  <c r="BP377" i="2"/>
  <c r="BN377" i="2"/>
  <c r="BM377" i="2"/>
  <c r="BC377" i="2"/>
  <c r="BD377" i="2"/>
  <c r="BF377" i="2"/>
  <c r="BA377" i="2"/>
  <c r="AZ377" i="2"/>
  <c r="AY377" i="2"/>
  <c r="BB377" i="2"/>
  <c r="AW377" i="2"/>
  <c r="AX377" i="2"/>
  <c r="AV377" i="2"/>
  <c r="AU377" i="2"/>
  <c r="AM377" i="2"/>
  <c r="AN377" i="2"/>
  <c r="AQ377" i="2"/>
  <c r="AK377" i="2"/>
  <c r="AJ377" i="2"/>
  <c r="AI377" i="2"/>
  <c r="AL377" i="2"/>
  <c r="AG377" i="2"/>
  <c r="AH377" i="2"/>
  <c r="AF377" i="2"/>
  <c r="AE377" i="2"/>
  <c r="X377" i="2"/>
  <c r="W377" i="2"/>
  <c r="V377" i="2"/>
  <c r="Y377" i="2"/>
  <c r="T377" i="2"/>
  <c r="U377" i="2"/>
  <c r="S377" i="2"/>
  <c r="N377" i="2"/>
  <c r="DA376" i="2"/>
  <c r="CX376" i="2"/>
  <c r="CW376" i="2"/>
  <c r="CV376" i="2"/>
  <c r="CY376" i="2"/>
  <c r="CT376" i="2"/>
  <c r="CU376" i="2"/>
  <c r="CS376" i="2"/>
  <c r="CR376" i="2"/>
  <c r="CL376" i="2"/>
  <c r="CM376" i="2"/>
  <c r="CJ376" i="2"/>
  <c r="CI376" i="2"/>
  <c r="CH376" i="2"/>
  <c r="CK376" i="2"/>
  <c r="CF376" i="2"/>
  <c r="CG376" i="2"/>
  <c r="CE376" i="2"/>
  <c r="CD376" i="2"/>
  <c r="BY376" i="2"/>
  <c r="BZ376" i="2"/>
  <c r="BW376" i="2"/>
  <c r="BU376" i="2"/>
  <c r="BV376" i="2"/>
  <c r="BS376" i="2"/>
  <c r="BR376" i="2"/>
  <c r="BQ376" i="2"/>
  <c r="BT376" i="2"/>
  <c r="BO376" i="2"/>
  <c r="BP376" i="2"/>
  <c r="BN376" i="2"/>
  <c r="BM376" i="2"/>
  <c r="BC376" i="2"/>
  <c r="BD376" i="2"/>
  <c r="BF376" i="2"/>
  <c r="BA376" i="2"/>
  <c r="AZ376" i="2"/>
  <c r="AY376" i="2"/>
  <c r="BB376" i="2"/>
  <c r="AW376" i="2"/>
  <c r="AX376" i="2"/>
  <c r="AV376" i="2"/>
  <c r="AU376" i="2"/>
  <c r="AM376" i="2"/>
  <c r="AN376" i="2"/>
  <c r="AQ376" i="2"/>
  <c r="AK376" i="2"/>
  <c r="AJ376" i="2"/>
  <c r="AI376" i="2"/>
  <c r="AL376" i="2"/>
  <c r="AG376" i="2"/>
  <c r="AH376" i="2"/>
  <c r="AF376" i="2"/>
  <c r="AE376" i="2"/>
  <c r="X376" i="2"/>
  <c r="W376" i="2"/>
  <c r="V376" i="2"/>
  <c r="Y376" i="2"/>
  <c r="T376" i="2"/>
  <c r="U376" i="2"/>
  <c r="S376" i="2"/>
  <c r="N376" i="2"/>
  <c r="DA375" i="2"/>
  <c r="CX375" i="2"/>
  <c r="CW375" i="2"/>
  <c r="CV375" i="2"/>
  <c r="CY375" i="2"/>
  <c r="CT375" i="2"/>
  <c r="CU375" i="2"/>
  <c r="CS375" i="2"/>
  <c r="CR375" i="2"/>
  <c r="CL375" i="2"/>
  <c r="CM375" i="2"/>
  <c r="CJ375" i="2"/>
  <c r="CI375" i="2"/>
  <c r="CH375" i="2"/>
  <c r="CK375" i="2"/>
  <c r="CF375" i="2"/>
  <c r="CG375" i="2"/>
  <c r="CE375" i="2"/>
  <c r="CD375" i="2"/>
  <c r="BY375" i="2"/>
  <c r="BZ375" i="2"/>
  <c r="BW375" i="2"/>
  <c r="BU375" i="2"/>
  <c r="BV375" i="2"/>
  <c r="BS375" i="2"/>
  <c r="BR375" i="2"/>
  <c r="BQ375" i="2"/>
  <c r="BT375" i="2"/>
  <c r="BO375" i="2"/>
  <c r="BP375" i="2"/>
  <c r="BN375" i="2"/>
  <c r="BM375" i="2"/>
  <c r="BC375" i="2"/>
  <c r="BD375" i="2"/>
  <c r="BF375" i="2"/>
  <c r="BA375" i="2"/>
  <c r="AZ375" i="2"/>
  <c r="AY375" i="2"/>
  <c r="BB375" i="2"/>
  <c r="AW375" i="2"/>
  <c r="AX375" i="2"/>
  <c r="AV375" i="2"/>
  <c r="AU375" i="2"/>
  <c r="AM375" i="2"/>
  <c r="AN375" i="2"/>
  <c r="AQ375" i="2"/>
  <c r="AK375" i="2"/>
  <c r="AJ375" i="2"/>
  <c r="AI375" i="2"/>
  <c r="AL375" i="2"/>
  <c r="AG375" i="2"/>
  <c r="AH375" i="2"/>
  <c r="AF375" i="2"/>
  <c r="AE375" i="2"/>
  <c r="X375" i="2"/>
  <c r="W375" i="2"/>
  <c r="V375" i="2"/>
  <c r="Y375" i="2"/>
  <c r="T375" i="2"/>
  <c r="U375" i="2"/>
  <c r="S375" i="2"/>
  <c r="N375" i="2"/>
  <c r="DA374" i="2"/>
  <c r="CX374" i="2"/>
  <c r="CW374" i="2"/>
  <c r="CV374" i="2"/>
  <c r="CY374" i="2"/>
  <c r="CT374" i="2"/>
  <c r="CU374" i="2"/>
  <c r="CS374" i="2"/>
  <c r="CR374" i="2"/>
  <c r="CL374" i="2"/>
  <c r="CM374" i="2"/>
  <c r="CJ374" i="2"/>
  <c r="CI374" i="2"/>
  <c r="CH374" i="2"/>
  <c r="CK374" i="2"/>
  <c r="CF374" i="2"/>
  <c r="CG374" i="2"/>
  <c r="CE374" i="2"/>
  <c r="CD374" i="2"/>
  <c r="BY374" i="2"/>
  <c r="BZ374" i="2"/>
  <c r="BW374" i="2"/>
  <c r="BU374" i="2"/>
  <c r="BV374" i="2"/>
  <c r="BS374" i="2"/>
  <c r="BR374" i="2"/>
  <c r="BQ374" i="2"/>
  <c r="BT374" i="2"/>
  <c r="BO374" i="2"/>
  <c r="BP374" i="2"/>
  <c r="BN374" i="2"/>
  <c r="BM374" i="2"/>
  <c r="BC374" i="2"/>
  <c r="BD374" i="2"/>
  <c r="BF374" i="2"/>
  <c r="BA374" i="2"/>
  <c r="AZ374" i="2"/>
  <c r="AY374" i="2"/>
  <c r="BB374" i="2"/>
  <c r="AW374" i="2"/>
  <c r="AX374" i="2"/>
  <c r="AV374" i="2"/>
  <c r="AU374" i="2"/>
  <c r="AM374" i="2"/>
  <c r="AN374" i="2"/>
  <c r="AQ374" i="2"/>
  <c r="AK374" i="2"/>
  <c r="AJ374" i="2"/>
  <c r="AI374" i="2"/>
  <c r="AL374" i="2"/>
  <c r="AG374" i="2"/>
  <c r="AH374" i="2"/>
  <c r="AF374" i="2"/>
  <c r="AE374" i="2"/>
  <c r="X374" i="2"/>
  <c r="W374" i="2"/>
  <c r="V374" i="2"/>
  <c r="Y374" i="2"/>
  <c r="T374" i="2"/>
  <c r="U374" i="2"/>
  <c r="S374" i="2"/>
  <c r="N374" i="2"/>
  <c r="DA373" i="2"/>
  <c r="CX373" i="2"/>
  <c r="CW373" i="2"/>
  <c r="CV373" i="2"/>
  <c r="CY373" i="2"/>
  <c r="CT373" i="2"/>
  <c r="CU373" i="2"/>
  <c r="CS373" i="2"/>
  <c r="CR373" i="2"/>
  <c r="CL373" i="2"/>
  <c r="CM373" i="2"/>
  <c r="CJ373" i="2"/>
  <c r="CI373" i="2"/>
  <c r="CH373" i="2"/>
  <c r="CK373" i="2"/>
  <c r="CF373" i="2"/>
  <c r="CG373" i="2"/>
  <c r="CE373" i="2"/>
  <c r="CD373" i="2"/>
  <c r="BY373" i="2"/>
  <c r="BZ373" i="2"/>
  <c r="BW373" i="2"/>
  <c r="BU373" i="2"/>
  <c r="BV373" i="2"/>
  <c r="BS373" i="2"/>
  <c r="BR373" i="2"/>
  <c r="BQ373" i="2"/>
  <c r="BT373" i="2"/>
  <c r="BO373" i="2"/>
  <c r="BP373" i="2"/>
  <c r="BN373" i="2"/>
  <c r="BM373" i="2"/>
  <c r="BC373" i="2"/>
  <c r="BD373" i="2"/>
  <c r="BF373" i="2"/>
  <c r="BA373" i="2"/>
  <c r="AZ373" i="2"/>
  <c r="AY373" i="2"/>
  <c r="BB373" i="2"/>
  <c r="AW373" i="2"/>
  <c r="AX373" i="2"/>
  <c r="AV373" i="2"/>
  <c r="AU373" i="2"/>
  <c r="AM373" i="2"/>
  <c r="AN373" i="2"/>
  <c r="AQ373" i="2"/>
  <c r="AK373" i="2"/>
  <c r="AJ373" i="2"/>
  <c r="AI373" i="2"/>
  <c r="AL373" i="2"/>
  <c r="AG373" i="2"/>
  <c r="AH373" i="2"/>
  <c r="AF373" i="2"/>
  <c r="AE373" i="2"/>
  <c r="X373" i="2"/>
  <c r="W373" i="2"/>
  <c r="V373" i="2"/>
  <c r="Y373" i="2"/>
  <c r="T373" i="2"/>
  <c r="U373" i="2"/>
  <c r="S373" i="2"/>
  <c r="N373" i="2"/>
  <c r="DA372" i="2"/>
  <c r="CX372" i="2"/>
  <c r="CW372" i="2"/>
  <c r="CV372" i="2"/>
  <c r="CY372" i="2"/>
  <c r="CT372" i="2"/>
  <c r="CU372" i="2"/>
  <c r="CS372" i="2"/>
  <c r="CR372" i="2"/>
  <c r="CL372" i="2"/>
  <c r="CM372" i="2"/>
  <c r="CJ372" i="2"/>
  <c r="CI372" i="2"/>
  <c r="CH372" i="2"/>
  <c r="CK372" i="2"/>
  <c r="CF372" i="2"/>
  <c r="CG372" i="2"/>
  <c r="CE372" i="2"/>
  <c r="CD372" i="2"/>
  <c r="BY372" i="2"/>
  <c r="BZ372" i="2"/>
  <c r="BW372" i="2"/>
  <c r="BU372" i="2"/>
  <c r="BV372" i="2"/>
  <c r="BS372" i="2"/>
  <c r="BR372" i="2"/>
  <c r="BQ372" i="2"/>
  <c r="BT372" i="2"/>
  <c r="BO372" i="2"/>
  <c r="BP372" i="2"/>
  <c r="BN372" i="2"/>
  <c r="BM372" i="2"/>
  <c r="BC372" i="2"/>
  <c r="BD372" i="2"/>
  <c r="BF372" i="2"/>
  <c r="BA372" i="2"/>
  <c r="AZ372" i="2"/>
  <c r="AY372" i="2"/>
  <c r="BB372" i="2"/>
  <c r="AW372" i="2"/>
  <c r="AX372" i="2"/>
  <c r="AV372" i="2"/>
  <c r="AU372" i="2"/>
  <c r="AM372" i="2"/>
  <c r="AN372" i="2"/>
  <c r="AQ372" i="2"/>
  <c r="AK372" i="2"/>
  <c r="AJ372" i="2"/>
  <c r="AI372" i="2"/>
  <c r="AL372" i="2"/>
  <c r="AG372" i="2"/>
  <c r="AH372" i="2"/>
  <c r="AF372" i="2"/>
  <c r="AE372" i="2"/>
  <c r="X372" i="2"/>
  <c r="W372" i="2"/>
  <c r="V372" i="2"/>
  <c r="Y372" i="2"/>
  <c r="T372" i="2"/>
  <c r="U372" i="2"/>
  <c r="S372" i="2"/>
  <c r="N372" i="2"/>
  <c r="DA371" i="2"/>
  <c r="CX371" i="2"/>
  <c r="CW371" i="2"/>
  <c r="CV371" i="2"/>
  <c r="CY371" i="2"/>
  <c r="CT371" i="2"/>
  <c r="CU371" i="2"/>
  <c r="CS371" i="2"/>
  <c r="CR371" i="2"/>
  <c r="CL371" i="2"/>
  <c r="CM371" i="2"/>
  <c r="CJ371" i="2"/>
  <c r="CI371" i="2"/>
  <c r="CH371" i="2"/>
  <c r="CK371" i="2"/>
  <c r="CF371" i="2"/>
  <c r="CG371" i="2"/>
  <c r="CE371" i="2"/>
  <c r="CD371" i="2"/>
  <c r="BY371" i="2"/>
  <c r="BZ371" i="2"/>
  <c r="BW371" i="2"/>
  <c r="BU371" i="2"/>
  <c r="BV371" i="2"/>
  <c r="BS371" i="2"/>
  <c r="BR371" i="2"/>
  <c r="BQ371" i="2"/>
  <c r="BT371" i="2"/>
  <c r="BO371" i="2"/>
  <c r="BP371" i="2"/>
  <c r="BN371" i="2"/>
  <c r="BM371" i="2"/>
  <c r="BC371" i="2"/>
  <c r="BD371" i="2"/>
  <c r="BF371" i="2"/>
  <c r="BA371" i="2"/>
  <c r="AZ371" i="2"/>
  <c r="AY371" i="2"/>
  <c r="BB371" i="2"/>
  <c r="AW371" i="2"/>
  <c r="AX371" i="2"/>
  <c r="AV371" i="2"/>
  <c r="AU371" i="2"/>
  <c r="AM371" i="2"/>
  <c r="AN371" i="2"/>
  <c r="AQ371" i="2"/>
  <c r="AK371" i="2"/>
  <c r="AJ371" i="2"/>
  <c r="AI371" i="2"/>
  <c r="AL371" i="2"/>
  <c r="AG371" i="2"/>
  <c r="AH371" i="2"/>
  <c r="AF371" i="2"/>
  <c r="AE371" i="2"/>
  <c r="X371" i="2"/>
  <c r="W371" i="2"/>
  <c r="V371" i="2"/>
  <c r="Y371" i="2"/>
  <c r="T371" i="2"/>
  <c r="U371" i="2"/>
  <c r="S371" i="2"/>
  <c r="N371" i="2"/>
  <c r="DA370" i="2"/>
  <c r="CX370" i="2"/>
  <c r="CW370" i="2"/>
  <c r="CV370" i="2"/>
  <c r="CY370" i="2"/>
  <c r="CT370" i="2"/>
  <c r="CU370" i="2"/>
  <c r="CS370" i="2"/>
  <c r="CR370" i="2"/>
  <c r="CL370" i="2"/>
  <c r="CM370" i="2"/>
  <c r="CJ370" i="2"/>
  <c r="CI370" i="2"/>
  <c r="CH370" i="2"/>
  <c r="CK370" i="2"/>
  <c r="CF370" i="2"/>
  <c r="CG370" i="2"/>
  <c r="CE370" i="2"/>
  <c r="CD370" i="2"/>
  <c r="BY370" i="2"/>
  <c r="BZ370" i="2"/>
  <c r="BW370" i="2"/>
  <c r="BU370" i="2"/>
  <c r="BV370" i="2"/>
  <c r="BS370" i="2"/>
  <c r="BR370" i="2"/>
  <c r="BQ370" i="2"/>
  <c r="BT370" i="2"/>
  <c r="BO370" i="2"/>
  <c r="BP370" i="2"/>
  <c r="BN370" i="2"/>
  <c r="BM370" i="2"/>
  <c r="BC370" i="2"/>
  <c r="BD370" i="2"/>
  <c r="BF370" i="2"/>
  <c r="BA370" i="2"/>
  <c r="AZ370" i="2"/>
  <c r="AY370" i="2"/>
  <c r="BB370" i="2"/>
  <c r="AW370" i="2"/>
  <c r="AX370" i="2"/>
  <c r="AV370" i="2"/>
  <c r="AU370" i="2"/>
  <c r="AM370" i="2"/>
  <c r="AN370" i="2"/>
  <c r="AQ370" i="2"/>
  <c r="AK370" i="2"/>
  <c r="AJ370" i="2"/>
  <c r="AI370" i="2"/>
  <c r="AL370" i="2"/>
  <c r="AG370" i="2"/>
  <c r="AH370" i="2"/>
  <c r="AF370" i="2"/>
  <c r="AE370" i="2"/>
  <c r="X370" i="2"/>
  <c r="W370" i="2"/>
  <c r="V370" i="2"/>
  <c r="Y370" i="2"/>
  <c r="T370" i="2"/>
  <c r="U370" i="2"/>
  <c r="S370" i="2"/>
  <c r="N370" i="2"/>
  <c r="DA369" i="2"/>
  <c r="CX369" i="2"/>
  <c r="CW369" i="2"/>
  <c r="CV369" i="2"/>
  <c r="CY369" i="2"/>
  <c r="CT369" i="2"/>
  <c r="CU369" i="2"/>
  <c r="CS369" i="2"/>
  <c r="CR369" i="2"/>
  <c r="CL369" i="2"/>
  <c r="CM369" i="2"/>
  <c r="CJ369" i="2"/>
  <c r="CI369" i="2"/>
  <c r="CH369" i="2"/>
  <c r="CK369" i="2"/>
  <c r="CF369" i="2"/>
  <c r="CG369" i="2"/>
  <c r="CE369" i="2"/>
  <c r="CD369" i="2"/>
  <c r="BY369" i="2"/>
  <c r="BZ369" i="2"/>
  <c r="BW369" i="2"/>
  <c r="BU369" i="2"/>
  <c r="BV369" i="2"/>
  <c r="BS369" i="2"/>
  <c r="BR369" i="2"/>
  <c r="BQ369" i="2"/>
  <c r="BT369" i="2"/>
  <c r="BO369" i="2"/>
  <c r="BP369" i="2"/>
  <c r="BN369" i="2"/>
  <c r="BM369" i="2"/>
  <c r="BC369" i="2"/>
  <c r="BD369" i="2"/>
  <c r="BF369" i="2"/>
  <c r="BA369" i="2"/>
  <c r="AZ369" i="2"/>
  <c r="AY369" i="2"/>
  <c r="BB369" i="2"/>
  <c r="AW369" i="2"/>
  <c r="AX369" i="2"/>
  <c r="AV369" i="2"/>
  <c r="AU369" i="2"/>
  <c r="AM369" i="2"/>
  <c r="AN369" i="2"/>
  <c r="AQ369" i="2"/>
  <c r="AK369" i="2"/>
  <c r="AJ369" i="2"/>
  <c r="AI369" i="2"/>
  <c r="AL369" i="2"/>
  <c r="AG369" i="2"/>
  <c r="AH369" i="2"/>
  <c r="AF369" i="2"/>
  <c r="AE369" i="2"/>
  <c r="X369" i="2"/>
  <c r="W369" i="2"/>
  <c r="V369" i="2"/>
  <c r="Y369" i="2"/>
  <c r="T369" i="2"/>
  <c r="U369" i="2"/>
  <c r="S369" i="2"/>
  <c r="N369" i="2"/>
  <c r="DA368" i="2"/>
  <c r="CX368" i="2"/>
  <c r="CW368" i="2"/>
  <c r="CV368" i="2"/>
  <c r="CY368" i="2"/>
  <c r="CT368" i="2"/>
  <c r="CU368" i="2"/>
  <c r="CS368" i="2"/>
  <c r="CR368" i="2"/>
  <c r="CL368" i="2"/>
  <c r="CM368" i="2"/>
  <c r="CJ368" i="2"/>
  <c r="CI368" i="2"/>
  <c r="CH368" i="2"/>
  <c r="CK368" i="2"/>
  <c r="CF368" i="2"/>
  <c r="CG368" i="2"/>
  <c r="CE368" i="2"/>
  <c r="CD368" i="2"/>
  <c r="BY368" i="2"/>
  <c r="BZ368" i="2"/>
  <c r="BW368" i="2"/>
  <c r="BU368" i="2"/>
  <c r="BV368" i="2"/>
  <c r="BS368" i="2"/>
  <c r="BR368" i="2"/>
  <c r="BQ368" i="2"/>
  <c r="BT368" i="2"/>
  <c r="BO368" i="2"/>
  <c r="BP368" i="2"/>
  <c r="BN368" i="2"/>
  <c r="BM368" i="2"/>
  <c r="BC368" i="2"/>
  <c r="BD368" i="2"/>
  <c r="BF368" i="2"/>
  <c r="BA368" i="2"/>
  <c r="AZ368" i="2"/>
  <c r="AY368" i="2"/>
  <c r="BB368" i="2"/>
  <c r="AW368" i="2"/>
  <c r="AX368" i="2"/>
  <c r="AV368" i="2"/>
  <c r="AU368" i="2"/>
  <c r="AM368" i="2"/>
  <c r="AN368" i="2"/>
  <c r="AQ368" i="2"/>
  <c r="AK368" i="2"/>
  <c r="AJ368" i="2"/>
  <c r="AI368" i="2"/>
  <c r="AL368" i="2"/>
  <c r="AG368" i="2"/>
  <c r="AH368" i="2"/>
  <c r="AF368" i="2"/>
  <c r="AE368" i="2"/>
  <c r="X368" i="2"/>
  <c r="W368" i="2"/>
  <c r="V368" i="2"/>
  <c r="Y368" i="2"/>
  <c r="T368" i="2"/>
  <c r="U368" i="2"/>
  <c r="S368" i="2"/>
  <c r="N368" i="2"/>
  <c r="DA367" i="2"/>
  <c r="CX367" i="2"/>
  <c r="CW367" i="2"/>
  <c r="CV367" i="2"/>
  <c r="CY367" i="2"/>
  <c r="CT367" i="2"/>
  <c r="CU367" i="2"/>
  <c r="CS367" i="2"/>
  <c r="CR367" i="2"/>
  <c r="CL367" i="2"/>
  <c r="CM367" i="2"/>
  <c r="CJ367" i="2"/>
  <c r="CI367" i="2"/>
  <c r="CH367" i="2"/>
  <c r="CK367" i="2"/>
  <c r="CF367" i="2"/>
  <c r="CG367" i="2"/>
  <c r="CE367" i="2"/>
  <c r="CD367" i="2"/>
  <c r="BY367" i="2"/>
  <c r="BZ367" i="2"/>
  <c r="BW367" i="2"/>
  <c r="BU367" i="2"/>
  <c r="BV367" i="2"/>
  <c r="BS367" i="2"/>
  <c r="BR367" i="2"/>
  <c r="BQ367" i="2"/>
  <c r="BT367" i="2"/>
  <c r="BO367" i="2"/>
  <c r="BP367" i="2"/>
  <c r="BN367" i="2"/>
  <c r="BM367" i="2"/>
  <c r="BC367" i="2"/>
  <c r="BD367" i="2"/>
  <c r="BF367" i="2"/>
  <c r="BA367" i="2"/>
  <c r="AZ367" i="2"/>
  <c r="AY367" i="2"/>
  <c r="BB367" i="2"/>
  <c r="AW367" i="2"/>
  <c r="AX367" i="2"/>
  <c r="AV367" i="2"/>
  <c r="AU367" i="2"/>
  <c r="AM367" i="2"/>
  <c r="AN367" i="2"/>
  <c r="AQ367" i="2"/>
  <c r="AK367" i="2"/>
  <c r="AJ367" i="2"/>
  <c r="AI367" i="2"/>
  <c r="AL367" i="2"/>
  <c r="AG367" i="2"/>
  <c r="AH367" i="2"/>
  <c r="AF367" i="2"/>
  <c r="AE367" i="2"/>
  <c r="X367" i="2"/>
  <c r="W367" i="2"/>
  <c r="V367" i="2"/>
  <c r="Y367" i="2"/>
  <c r="T367" i="2"/>
  <c r="U367" i="2"/>
  <c r="S367" i="2"/>
  <c r="N367" i="2"/>
  <c r="DA366" i="2"/>
  <c r="CX366" i="2"/>
  <c r="CW366" i="2"/>
  <c r="CV366" i="2"/>
  <c r="CY366" i="2"/>
  <c r="CT366" i="2"/>
  <c r="CU366" i="2"/>
  <c r="CS366" i="2"/>
  <c r="CR366" i="2"/>
  <c r="CL366" i="2"/>
  <c r="CM366" i="2"/>
  <c r="CJ366" i="2"/>
  <c r="CI366" i="2"/>
  <c r="CH366" i="2"/>
  <c r="CK366" i="2"/>
  <c r="CF366" i="2"/>
  <c r="CG366" i="2"/>
  <c r="CE366" i="2"/>
  <c r="CD366" i="2"/>
  <c r="BY366" i="2"/>
  <c r="BZ366" i="2"/>
  <c r="BW366" i="2"/>
  <c r="BU366" i="2"/>
  <c r="BV366" i="2"/>
  <c r="BS366" i="2"/>
  <c r="BR366" i="2"/>
  <c r="BQ366" i="2"/>
  <c r="BT366" i="2"/>
  <c r="BO366" i="2"/>
  <c r="BP366" i="2"/>
  <c r="BN366" i="2"/>
  <c r="BM366" i="2"/>
  <c r="BC366" i="2"/>
  <c r="BD366" i="2"/>
  <c r="BF366" i="2"/>
  <c r="BA366" i="2"/>
  <c r="AZ366" i="2"/>
  <c r="AY366" i="2"/>
  <c r="BB366" i="2"/>
  <c r="AW366" i="2"/>
  <c r="AX366" i="2"/>
  <c r="AV366" i="2"/>
  <c r="AU366" i="2"/>
  <c r="AM366" i="2"/>
  <c r="AN366" i="2"/>
  <c r="AQ366" i="2"/>
  <c r="AK366" i="2"/>
  <c r="AJ366" i="2"/>
  <c r="AI366" i="2"/>
  <c r="AL366" i="2"/>
  <c r="AG366" i="2"/>
  <c r="AH366" i="2"/>
  <c r="AF366" i="2"/>
  <c r="AE366" i="2"/>
  <c r="X366" i="2"/>
  <c r="W366" i="2"/>
  <c r="V366" i="2"/>
  <c r="Y366" i="2"/>
  <c r="T366" i="2"/>
  <c r="U366" i="2"/>
  <c r="S366" i="2"/>
  <c r="N366" i="2"/>
  <c r="DA365" i="2"/>
  <c r="CX365" i="2"/>
  <c r="CW365" i="2"/>
  <c r="CV365" i="2"/>
  <c r="CY365" i="2"/>
  <c r="CT365" i="2"/>
  <c r="CU365" i="2"/>
  <c r="CS365" i="2"/>
  <c r="CR365" i="2"/>
  <c r="CL365" i="2"/>
  <c r="CM365" i="2"/>
  <c r="CJ365" i="2"/>
  <c r="CI365" i="2"/>
  <c r="CH365" i="2"/>
  <c r="CK365" i="2"/>
  <c r="CF365" i="2"/>
  <c r="CG365" i="2"/>
  <c r="CE365" i="2"/>
  <c r="CD365" i="2"/>
  <c r="BY365" i="2"/>
  <c r="BZ365" i="2"/>
  <c r="BW365" i="2"/>
  <c r="BU365" i="2"/>
  <c r="BV365" i="2"/>
  <c r="BS365" i="2"/>
  <c r="BR365" i="2"/>
  <c r="BQ365" i="2"/>
  <c r="BT365" i="2"/>
  <c r="BO365" i="2"/>
  <c r="BP365" i="2"/>
  <c r="BN365" i="2"/>
  <c r="BM365" i="2"/>
  <c r="BC365" i="2"/>
  <c r="BD365" i="2"/>
  <c r="BF365" i="2"/>
  <c r="BA365" i="2"/>
  <c r="AZ365" i="2"/>
  <c r="AY365" i="2"/>
  <c r="BB365" i="2"/>
  <c r="AW365" i="2"/>
  <c r="AX365" i="2"/>
  <c r="AV365" i="2"/>
  <c r="AU365" i="2"/>
  <c r="AM365" i="2"/>
  <c r="AN365" i="2"/>
  <c r="AQ365" i="2"/>
  <c r="AK365" i="2"/>
  <c r="AJ365" i="2"/>
  <c r="AI365" i="2"/>
  <c r="AL365" i="2"/>
  <c r="AG365" i="2"/>
  <c r="AH365" i="2"/>
  <c r="AF365" i="2"/>
  <c r="AE365" i="2"/>
  <c r="X365" i="2"/>
  <c r="W365" i="2"/>
  <c r="V365" i="2"/>
  <c r="Y365" i="2"/>
  <c r="T365" i="2"/>
  <c r="U365" i="2"/>
  <c r="S365" i="2"/>
  <c r="N365" i="2"/>
  <c r="DA364" i="2"/>
  <c r="CX364" i="2"/>
  <c r="CW364" i="2"/>
  <c r="CV364" i="2"/>
  <c r="CY364" i="2"/>
  <c r="CT364" i="2"/>
  <c r="CU364" i="2"/>
  <c r="CS364" i="2"/>
  <c r="CR364" i="2"/>
  <c r="CL364" i="2"/>
  <c r="CM364" i="2"/>
  <c r="CJ364" i="2"/>
  <c r="CI364" i="2"/>
  <c r="CH364" i="2"/>
  <c r="CK364" i="2"/>
  <c r="CF364" i="2"/>
  <c r="CG364" i="2"/>
  <c r="CE364" i="2"/>
  <c r="CD364" i="2"/>
  <c r="BY364" i="2"/>
  <c r="BZ364" i="2"/>
  <c r="BW364" i="2"/>
  <c r="BU364" i="2"/>
  <c r="BV364" i="2"/>
  <c r="BS364" i="2"/>
  <c r="BR364" i="2"/>
  <c r="BQ364" i="2"/>
  <c r="BT364" i="2"/>
  <c r="BO364" i="2"/>
  <c r="BP364" i="2"/>
  <c r="BN364" i="2"/>
  <c r="BM364" i="2"/>
  <c r="BC364" i="2"/>
  <c r="BD364" i="2"/>
  <c r="BF364" i="2"/>
  <c r="BA364" i="2"/>
  <c r="AZ364" i="2"/>
  <c r="AY364" i="2"/>
  <c r="BB364" i="2"/>
  <c r="AW364" i="2"/>
  <c r="AX364" i="2"/>
  <c r="AV364" i="2"/>
  <c r="AU364" i="2"/>
  <c r="AM364" i="2"/>
  <c r="AN364" i="2"/>
  <c r="AQ364" i="2"/>
  <c r="AK364" i="2"/>
  <c r="AJ364" i="2"/>
  <c r="AI364" i="2"/>
  <c r="AL364" i="2"/>
  <c r="AG364" i="2"/>
  <c r="AH364" i="2"/>
  <c r="AF364" i="2"/>
  <c r="AE364" i="2"/>
  <c r="X364" i="2"/>
  <c r="W364" i="2"/>
  <c r="V364" i="2"/>
  <c r="Y364" i="2"/>
  <c r="T364" i="2"/>
  <c r="U364" i="2"/>
  <c r="S364" i="2"/>
  <c r="N364" i="2"/>
  <c r="DA363" i="2"/>
  <c r="CX363" i="2"/>
  <c r="CW363" i="2"/>
  <c r="CV363" i="2"/>
  <c r="CY363" i="2"/>
  <c r="CT363" i="2"/>
  <c r="CU363" i="2"/>
  <c r="CS363" i="2"/>
  <c r="CR363" i="2"/>
  <c r="CL363" i="2"/>
  <c r="CM363" i="2"/>
  <c r="CJ363" i="2"/>
  <c r="CI363" i="2"/>
  <c r="CH363" i="2"/>
  <c r="CK363" i="2"/>
  <c r="CF363" i="2"/>
  <c r="CG363" i="2"/>
  <c r="CE363" i="2"/>
  <c r="CD363" i="2"/>
  <c r="BY363" i="2"/>
  <c r="BZ363" i="2"/>
  <c r="BW363" i="2"/>
  <c r="BU363" i="2"/>
  <c r="BV363" i="2"/>
  <c r="BS363" i="2"/>
  <c r="BR363" i="2"/>
  <c r="BQ363" i="2"/>
  <c r="BT363" i="2"/>
  <c r="BO363" i="2"/>
  <c r="BP363" i="2"/>
  <c r="BN363" i="2"/>
  <c r="BM363" i="2"/>
  <c r="BC363" i="2"/>
  <c r="BD363" i="2"/>
  <c r="BF363" i="2"/>
  <c r="BA363" i="2"/>
  <c r="AZ363" i="2"/>
  <c r="AY363" i="2"/>
  <c r="BB363" i="2"/>
  <c r="AW363" i="2"/>
  <c r="AX363" i="2"/>
  <c r="AV363" i="2"/>
  <c r="AU363" i="2"/>
  <c r="AM363" i="2"/>
  <c r="AN363" i="2"/>
  <c r="AQ363" i="2"/>
  <c r="AK363" i="2"/>
  <c r="AJ363" i="2"/>
  <c r="AI363" i="2"/>
  <c r="AL363" i="2"/>
  <c r="AG363" i="2"/>
  <c r="AH363" i="2"/>
  <c r="AF363" i="2"/>
  <c r="AE363" i="2"/>
  <c r="X363" i="2"/>
  <c r="W363" i="2"/>
  <c r="V363" i="2"/>
  <c r="Y363" i="2"/>
  <c r="T363" i="2"/>
  <c r="U363" i="2"/>
  <c r="S363" i="2"/>
  <c r="N363" i="2"/>
  <c r="DA362" i="2"/>
  <c r="CX362" i="2"/>
  <c r="CW362" i="2"/>
  <c r="CV362" i="2"/>
  <c r="CY362" i="2"/>
  <c r="CT362" i="2"/>
  <c r="CU362" i="2"/>
  <c r="CS362" i="2"/>
  <c r="CR362" i="2"/>
  <c r="CL362" i="2"/>
  <c r="CM362" i="2"/>
  <c r="CJ362" i="2"/>
  <c r="CI362" i="2"/>
  <c r="CH362" i="2"/>
  <c r="CK362" i="2"/>
  <c r="CF362" i="2"/>
  <c r="CG362" i="2"/>
  <c r="CE362" i="2"/>
  <c r="CD362" i="2"/>
  <c r="BY362" i="2"/>
  <c r="BZ362" i="2"/>
  <c r="BW362" i="2"/>
  <c r="BU362" i="2"/>
  <c r="BV362" i="2"/>
  <c r="BS362" i="2"/>
  <c r="BR362" i="2"/>
  <c r="BQ362" i="2"/>
  <c r="BT362" i="2"/>
  <c r="BO362" i="2"/>
  <c r="BP362" i="2"/>
  <c r="BN362" i="2"/>
  <c r="BM362" i="2"/>
  <c r="BC362" i="2"/>
  <c r="BD362" i="2"/>
  <c r="BF362" i="2"/>
  <c r="BA362" i="2"/>
  <c r="AZ362" i="2"/>
  <c r="AY362" i="2"/>
  <c r="BB362" i="2"/>
  <c r="AW362" i="2"/>
  <c r="AX362" i="2"/>
  <c r="AV362" i="2"/>
  <c r="AU362" i="2"/>
  <c r="AM362" i="2"/>
  <c r="AN362" i="2"/>
  <c r="AQ362" i="2"/>
  <c r="AK362" i="2"/>
  <c r="AJ362" i="2"/>
  <c r="AI362" i="2"/>
  <c r="AL362" i="2"/>
  <c r="AG362" i="2"/>
  <c r="AH362" i="2"/>
  <c r="AF362" i="2"/>
  <c r="AE362" i="2"/>
  <c r="X362" i="2"/>
  <c r="W362" i="2"/>
  <c r="V362" i="2"/>
  <c r="Y362" i="2"/>
  <c r="T362" i="2"/>
  <c r="U362" i="2"/>
  <c r="S362" i="2"/>
  <c r="N362" i="2"/>
  <c r="DA361" i="2"/>
  <c r="CX361" i="2"/>
  <c r="CW361" i="2"/>
  <c r="CV361" i="2"/>
  <c r="CY361" i="2"/>
  <c r="CT361" i="2"/>
  <c r="CU361" i="2"/>
  <c r="CS361" i="2"/>
  <c r="CR361" i="2"/>
  <c r="CL361" i="2"/>
  <c r="CM361" i="2"/>
  <c r="CJ361" i="2"/>
  <c r="CI361" i="2"/>
  <c r="CH361" i="2"/>
  <c r="CK361" i="2"/>
  <c r="CF361" i="2"/>
  <c r="CG361" i="2"/>
  <c r="CE361" i="2"/>
  <c r="CD361" i="2"/>
  <c r="BY361" i="2"/>
  <c r="BZ361" i="2"/>
  <c r="BW361" i="2"/>
  <c r="BU361" i="2"/>
  <c r="BV361" i="2"/>
  <c r="BS361" i="2"/>
  <c r="BR361" i="2"/>
  <c r="BQ361" i="2"/>
  <c r="BT361" i="2"/>
  <c r="BO361" i="2"/>
  <c r="BP361" i="2"/>
  <c r="BN361" i="2"/>
  <c r="BM361" i="2"/>
  <c r="BC361" i="2"/>
  <c r="BD361" i="2"/>
  <c r="BF361" i="2"/>
  <c r="BA361" i="2"/>
  <c r="AZ361" i="2"/>
  <c r="AY361" i="2"/>
  <c r="BB361" i="2"/>
  <c r="AW361" i="2"/>
  <c r="AX361" i="2"/>
  <c r="AV361" i="2"/>
  <c r="AU361" i="2"/>
  <c r="AM361" i="2"/>
  <c r="AN361" i="2"/>
  <c r="AQ361" i="2"/>
  <c r="AK361" i="2"/>
  <c r="AJ361" i="2"/>
  <c r="AI361" i="2"/>
  <c r="AL361" i="2"/>
  <c r="AG361" i="2"/>
  <c r="AH361" i="2"/>
  <c r="AF361" i="2"/>
  <c r="AE361" i="2"/>
  <c r="X361" i="2"/>
  <c r="W361" i="2"/>
  <c r="V361" i="2"/>
  <c r="Y361" i="2"/>
  <c r="T361" i="2"/>
  <c r="U361" i="2"/>
  <c r="S361" i="2"/>
  <c r="N361" i="2"/>
  <c r="DA360" i="2"/>
  <c r="CX360" i="2"/>
  <c r="CW360" i="2"/>
  <c r="CV360" i="2"/>
  <c r="CY360" i="2"/>
  <c r="CT360" i="2"/>
  <c r="CU360" i="2"/>
  <c r="CS360" i="2"/>
  <c r="CR360" i="2"/>
  <c r="CL360" i="2"/>
  <c r="CM360" i="2"/>
  <c r="CJ360" i="2"/>
  <c r="CI360" i="2"/>
  <c r="CH360" i="2"/>
  <c r="CK360" i="2"/>
  <c r="CF360" i="2"/>
  <c r="CG360" i="2"/>
  <c r="CE360" i="2"/>
  <c r="CD360" i="2"/>
  <c r="BY360" i="2"/>
  <c r="BZ360" i="2"/>
  <c r="BW360" i="2"/>
  <c r="BU360" i="2"/>
  <c r="BV360" i="2"/>
  <c r="BS360" i="2"/>
  <c r="BR360" i="2"/>
  <c r="BQ360" i="2"/>
  <c r="BT360" i="2"/>
  <c r="BO360" i="2"/>
  <c r="BP360" i="2"/>
  <c r="BN360" i="2"/>
  <c r="BM360" i="2"/>
  <c r="BC360" i="2"/>
  <c r="BD360" i="2"/>
  <c r="BF360" i="2"/>
  <c r="BA360" i="2"/>
  <c r="AZ360" i="2"/>
  <c r="AY360" i="2"/>
  <c r="BB360" i="2"/>
  <c r="AW360" i="2"/>
  <c r="AX360" i="2"/>
  <c r="AV360" i="2"/>
  <c r="AU360" i="2"/>
  <c r="AM360" i="2"/>
  <c r="AN360" i="2"/>
  <c r="AQ360" i="2"/>
  <c r="AK360" i="2"/>
  <c r="AJ360" i="2"/>
  <c r="AI360" i="2"/>
  <c r="AL360" i="2"/>
  <c r="AG360" i="2"/>
  <c r="AH360" i="2"/>
  <c r="AF360" i="2"/>
  <c r="AE360" i="2"/>
  <c r="X360" i="2"/>
  <c r="W360" i="2"/>
  <c r="V360" i="2"/>
  <c r="Y360" i="2"/>
  <c r="T360" i="2"/>
  <c r="U360" i="2"/>
  <c r="S360" i="2"/>
  <c r="N360" i="2"/>
  <c r="DA359" i="2"/>
  <c r="CX359" i="2"/>
  <c r="CW359" i="2"/>
  <c r="CV359" i="2"/>
  <c r="CY359" i="2"/>
  <c r="CT359" i="2"/>
  <c r="CU359" i="2"/>
  <c r="CS359" i="2"/>
  <c r="CR359" i="2"/>
  <c r="CL359" i="2"/>
  <c r="CM359" i="2"/>
  <c r="CJ359" i="2"/>
  <c r="CI359" i="2"/>
  <c r="CH359" i="2"/>
  <c r="CK359" i="2"/>
  <c r="CF359" i="2"/>
  <c r="CG359" i="2"/>
  <c r="CE359" i="2"/>
  <c r="CD359" i="2"/>
  <c r="BY359" i="2"/>
  <c r="BZ359" i="2"/>
  <c r="BW359" i="2"/>
  <c r="BU359" i="2"/>
  <c r="BV359" i="2"/>
  <c r="BS359" i="2"/>
  <c r="BR359" i="2"/>
  <c r="BQ359" i="2"/>
  <c r="BT359" i="2"/>
  <c r="BO359" i="2"/>
  <c r="BP359" i="2"/>
  <c r="BN359" i="2"/>
  <c r="BM359" i="2"/>
  <c r="BC359" i="2"/>
  <c r="BD359" i="2"/>
  <c r="BF359" i="2"/>
  <c r="BA359" i="2"/>
  <c r="AZ359" i="2"/>
  <c r="AY359" i="2"/>
  <c r="BB359" i="2"/>
  <c r="AW359" i="2"/>
  <c r="AX359" i="2"/>
  <c r="AV359" i="2"/>
  <c r="AU359" i="2"/>
  <c r="AM359" i="2"/>
  <c r="AN359" i="2"/>
  <c r="AQ359" i="2"/>
  <c r="AK359" i="2"/>
  <c r="AJ359" i="2"/>
  <c r="AI359" i="2"/>
  <c r="AL359" i="2"/>
  <c r="AG359" i="2"/>
  <c r="AH359" i="2"/>
  <c r="AF359" i="2"/>
  <c r="AE359" i="2"/>
  <c r="X359" i="2"/>
  <c r="W359" i="2"/>
  <c r="V359" i="2"/>
  <c r="Y359" i="2"/>
  <c r="T359" i="2"/>
  <c r="U359" i="2"/>
  <c r="S359" i="2"/>
  <c r="N359" i="2"/>
  <c r="DA358" i="2"/>
  <c r="CX358" i="2"/>
  <c r="CW358" i="2"/>
  <c r="CV358" i="2"/>
  <c r="CY358" i="2"/>
  <c r="CT358" i="2"/>
  <c r="CU358" i="2"/>
  <c r="CS358" i="2"/>
  <c r="CR358" i="2"/>
  <c r="CL358" i="2"/>
  <c r="CM358" i="2"/>
  <c r="CJ358" i="2"/>
  <c r="CI358" i="2"/>
  <c r="CH358" i="2"/>
  <c r="CK358" i="2"/>
  <c r="CF358" i="2"/>
  <c r="CG358" i="2"/>
  <c r="CE358" i="2"/>
  <c r="CD358" i="2"/>
  <c r="BY358" i="2"/>
  <c r="BZ358" i="2"/>
  <c r="BW358" i="2"/>
  <c r="BU358" i="2"/>
  <c r="BV358" i="2"/>
  <c r="BS358" i="2"/>
  <c r="BR358" i="2"/>
  <c r="BQ358" i="2"/>
  <c r="BT358" i="2"/>
  <c r="BO358" i="2"/>
  <c r="BP358" i="2"/>
  <c r="BN358" i="2"/>
  <c r="BM358" i="2"/>
  <c r="BC358" i="2"/>
  <c r="BD358" i="2"/>
  <c r="BF358" i="2"/>
  <c r="BA358" i="2"/>
  <c r="AZ358" i="2"/>
  <c r="AY358" i="2"/>
  <c r="BB358" i="2"/>
  <c r="AW358" i="2"/>
  <c r="AX358" i="2"/>
  <c r="AV358" i="2"/>
  <c r="AU358" i="2"/>
  <c r="AM358" i="2"/>
  <c r="AN358" i="2"/>
  <c r="AQ358" i="2"/>
  <c r="AK358" i="2"/>
  <c r="AJ358" i="2"/>
  <c r="AI358" i="2"/>
  <c r="AL358" i="2"/>
  <c r="AG358" i="2"/>
  <c r="AH358" i="2"/>
  <c r="AF358" i="2"/>
  <c r="AE358" i="2"/>
  <c r="X358" i="2"/>
  <c r="W358" i="2"/>
  <c r="V358" i="2"/>
  <c r="Y358" i="2"/>
  <c r="T358" i="2"/>
  <c r="U358" i="2"/>
  <c r="S358" i="2"/>
  <c r="N358" i="2"/>
  <c r="DA357" i="2"/>
  <c r="CX357" i="2"/>
  <c r="CW357" i="2"/>
  <c r="CV357" i="2"/>
  <c r="CY357" i="2"/>
  <c r="CT357" i="2"/>
  <c r="CU357" i="2"/>
  <c r="CS357" i="2"/>
  <c r="CR357" i="2"/>
  <c r="CL357" i="2"/>
  <c r="CM357" i="2"/>
  <c r="CJ357" i="2"/>
  <c r="CI357" i="2"/>
  <c r="CH357" i="2"/>
  <c r="CK357" i="2"/>
  <c r="CF357" i="2"/>
  <c r="CG357" i="2"/>
  <c r="CE357" i="2"/>
  <c r="CD357" i="2"/>
  <c r="BY357" i="2"/>
  <c r="BZ357" i="2"/>
  <c r="BW357" i="2"/>
  <c r="BU357" i="2"/>
  <c r="BV357" i="2"/>
  <c r="BS357" i="2"/>
  <c r="BR357" i="2"/>
  <c r="BQ357" i="2"/>
  <c r="BT357" i="2"/>
  <c r="BO357" i="2"/>
  <c r="BP357" i="2"/>
  <c r="BN357" i="2"/>
  <c r="BM357" i="2"/>
  <c r="BC357" i="2"/>
  <c r="BD357" i="2"/>
  <c r="BF357" i="2"/>
  <c r="BA357" i="2"/>
  <c r="AZ357" i="2"/>
  <c r="AY357" i="2"/>
  <c r="BB357" i="2"/>
  <c r="AW357" i="2"/>
  <c r="AX357" i="2"/>
  <c r="AV357" i="2"/>
  <c r="AU357" i="2"/>
  <c r="AM357" i="2"/>
  <c r="AN357" i="2"/>
  <c r="AQ357" i="2"/>
  <c r="AK357" i="2"/>
  <c r="AJ357" i="2"/>
  <c r="AI357" i="2"/>
  <c r="AL357" i="2"/>
  <c r="AG357" i="2"/>
  <c r="AH357" i="2"/>
  <c r="AF357" i="2"/>
  <c r="AE357" i="2"/>
  <c r="X357" i="2"/>
  <c r="W357" i="2"/>
  <c r="V357" i="2"/>
  <c r="Y357" i="2"/>
  <c r="T357" i="2"/>
  <c r="U357" i="2"/>
  <c r="S357" i="2"/>
  <c r="N357" i="2"/>
  <c r="DA356" i="2"/>
  <c r="CX356" i="2"/>
  <c r="CW356" i="2"/>
  <c r="CV356" i="2"/>
  <c r="CY356" i="2"/>
  <c r="CT356" i="2"/>
  <c r="CU356" i="2"/>
  <c r="CS356" i="2"/>
  <c r="CR356" i="2"/>
  <c r="CL356" i="2"/>
  <c r="CM356" i="2"/>
  <c r="CJ356" i="2"/>
  <c r="CI356" i="2"/>
  <c r="CH356" i="2"/>
  <c r="CK356" i="2"/>
  <c r="CF356" i="2"/>
  <c r="CG356" i="2"/>
  <c r="CE356" i="2"/>
  <c r="CD356" i="2"/>
  <c r="BY356" i="2"/>
  <c r="BZ356" i="2"/>
  <c r="BW356" i="2"/>
  <c r="BU356" i="2"/>
  <c r="BV356" i="2"/>
  <c r="BS356" i="2"/>
  <c r="BR356" i="2"/>
  <c r="BQ356" i="2"/>
  <c r="BT356" i="2"/>
  <c r="BO356" i="2"/>
  <c r="BP356" i="2"/>
  <c r="BN356" i="2"/>
  <c r="BM356" i="2"/>
  <c r="BC356" i="2"/>
  <c r="BD356" i="2"/>
  <c r="BF356" i="2"/>
  <c r="BA356" i="2"/>
  <c r="AZ356" i="2"/>
  <c r="AY356" i="2"/>
  <c r="BB356" i="2"/>
  <c r="AW356" i="2"/>
  <c r="AX356" i="2"/>
  <c r="AV356" i="2"/>
  <c r="AU356" i="2"/>
  <c r="AM356" i="2"/>
  <c r="AN356" i="2"/>
  <c r="AQ356" i="2"/>
  <c r="AK356" i="2"/>
  <c r="AJ356" i="2"/>
  <c r="AI356" i="2"/>
  <c r="AL356" i="2"/>
  <c r="AG356" i="2"/>
  <c r="AH356" i="2"/>
  <c r="AF356" i="2"/>
  <c r="AE356" i="2"/>
  <c r="X356" i="2"/>
  <c r="W356" i="2"/>
  <c r="V356" i="2"/>
  <c r="Y356" i="2"/>
  <c r="T356" i="2"/>
  <c r="U356" i="2"/>
  <c r="S356" i="2"/>
  <c r="N356" i="2"/>
  <c r="DA355" i="2"/>
  <c r="CX355" i="2"/>
  <c r="CW355" i="2"/>
  <c r="CV355" i="2"/>
  <c r="CY355" i="2"/>
  <c r="CT355" i="2"/>
  <c r="CU355" i="2"/>
  <c r="CS355" i="2"/>
  <c r="CR355" i="2"/>
  <c r="CL355" i="2"/>
  <c r="CM355" i="2"/>
  <c r="CJ355" i="2"/>
  <c r="CI355" i="2"/>
  <c r="CH355" i="2"/>
  <c r="CK355" i="2"/>
  <c r="CF355" i="2"/>
  <c r="CG355" i="2"/>
  <c r="CE355" i="2"/>
  <c r="CD355" i="2"/>
  <c r="BY355" i="2"/>
  <c r="BZ355" i="2"/>
  <c r="BW355" i="2"/>
  <c r="BU355" i="2"/>
  <c r="BV355" i="2"/>
  <c r="BS355" i="2"/>
  <c r="BR355" i="2"/>
  <c r="BQ355" i="2"/>
  <c r="BT355" i="2"/>
  <c r="BO355" i="2"/>
  <c r="BP355" i="2"/>
  <c r="BN355" i="2"/>
  <c r="BM355" i="2"/>
  <c r="BC355" i="2"/>
  <c r="BD355" i="2"/>
  <c r="BF355" i="2"/>
  <c r="BA355" i="2"/>
  <c r="AZ355" i="2"/>
  <c r="AY355" i="2"/>
  <c r="BB355" i="2"/>
  <c r="AW355" i="2"/>
  <c r="AX355" i="2"/>
  <c r="AV355" i="2"/>
  <c r="AU355" i="2"/>
  <c r="AM355" i="2"/>
  <c r="AN355" i="2"/>
  <c r="AQ355" i="2"/>
  <c r="AK355" i="2"/>
  <c r="AJ355" i="2"/>
  <c r="AI355" i="2"/>
  <c r="AL355" i="2"/>
  <c r="AG355" i="2"/>
  <c r="AH355" i="2"/>
  <c r="AF355" i="2"/>
  <c r="AE355" i="2"/>
  <c r="X355" i="2"/>
  <c r="W355" i="2"/>
  <c r="V355" i="2"/>
  <c r="Y355" i="2"/>
  <c r="T355" i="2"/>
  <c r="U355" i="2"/>
  <c r="S355" i="2"/>
  <c r="N355" i="2"/>
  <c r="DA354" i="2"/>
  <c r="CX354" i="2"/>
  <c r="CW354" i="2"/>
  <c r="CV354" i="2"/>
  <c r="CY354" i="2"/>
  <c r="CT354" i="2"/>
  <c r="CU354" i="2"/>
  <c r="CS354" i="2"/>
  <c r="CR354" i="2"/>
  <c r="CL354" i="2"/>
  <c r="CM354" i="2"/>
  <c r="CJ354" i="2"/>
  <c r="CI354" i="2"/>
  <c r="CH354" i="2"/>
  <c r="CK354" i="2"/>
  <c r="CF354" i="2"/>
  <c r="CG354" i="2"/>
  <c r="CE354" i="2"/>
  <c r="CD354" i="2"/>
  <c r="BY354" i="2"/>
  <c r="BZ354" i="2"/>
  <c r="BW354" i="2"/>
  <c r="BU354" i="2"/>
  <c r="BV354" i="2"/>
  <c r="BS354" i="2"/>
  <c r="BR354" i="2"/>
  <c r="BQ354" i="2"/>
  <c r="BT354" i="2"/>
  <c r="BO354" i="2"/>
  <c r="BP354" i="2"/>
  <c r="BN354" i="2"/>
  <c r="BM354" i="2"/>
  <c r="BC354" i="2"/>
  <c r="BD354" i="2"/>
  <c r="BF354" i="2"/>
  <c r="BA354" i="2"/>
  <c r="AZ354" i="2"/>
  <c r="AY354" i="2"/>
  <c r="BB354" i="2"/>
  <c r="AW354" i="2"/>
  <c r="AX354" i="2"/>
  <c r="AV354" i="2"/>
  <c r="AU354" i="2"/>
  <c r="AM354" i="2"/>
  <c r="AN354" i="2"/>
  <c r="AQ354" i="2"/>
  <c r="AK354" i="2"/>
  <c r="AJ354" i="2"/>
  <c r="AI354" i="2"/>
  <c r="AL354" i="2"/>
  <c r="AG354" i="2"/>
  <c r="AH354" i="2"/>
  <c r="AF354" i="2"/>
  <c r="AE354" i="2"/>
  <c r="X354" i="2"/>
  <c r="W354" i="2"/>
  <c r="V354" i="2"/>
  <c r="Y354" i="2"/>
  <c r="T354" i="2"/>
  <c r="U354" i="2"/>
  <c r="S354" i="2"/>
  <c r="N354" i="2"/>
  <c r="DA353" i="2"/>
  <c r="CX353" i="2"/>
  <c r="CW353" i="2"/>
  <c r="CV353" i="2"/>
  <c r="CY353" i="2"/>
  <c r="CT353" i="2"/>
  <c r="CU353" i="2"/>
  <c r="CS353" i="2"/>
  <c r="CR353" i="2"/>
  <c r="CL353" i="2"/>
  <c r="CM353" i="2"/>
  <c r="CJ353" i="2"/>
  <c r="CI353" i="2"/>
  <c r="CH353" i="2"/>
  <c r="CK353" i="2"/>
  <c r="CF353" i="2"/>
  <c r="CG353" i="2"/>
  <c r="CE353" i="2"/>
  <c r="CD353" i="2"/>
  <c r="BY353" i="2"/>
  <c r="BZ353" i="2"/>
  <c r="BW353" i="2"/>
  <c r="BU353" i="2"/>
  <c r="BV353" i="2"/>
  <c r="BS353" i="2"/>
  <c r="BR353" i="2"/>
  <c r="BQ353" i="2"/>
  <c r="BT353" i="2"/>
  <c r="BO353" i="2"/>
  <c r="BP353" i="2"/>
  <c r="BN353" i="2"/>
  <c r="BM353" i="2"/>
  <c r="BC353" i="2"/>
  <c r="BD353" i="2"/>
  <c r="BF353" i="2"/>
  <c r="BA353" i="2"/>
  <c r="AZ353" i="2"/>
  <c r="AY353" i="2"/>
  <c r="BB353" i="2"/>
  <c r="AW353" i="2"/>
  <c r="AX353" i="2"/>
  <c r="AV353" i="2"/>
  <c r="AU353" i="2"/>
  <c r="AM353" i="2"/>
  <c r="AN353" i="2"/>
  <c r="AQ353" i="2"/>
  <c r="AK353" i="2"/>
  <c r="AJ353" i="2"/>
  <c r="AI353" i="2"/>
  <c r="AL353" i="2"/>
  <c r="AG353" i="2"/>
  <c r="AH353" i="2"/>
  <c r="AF353" i="2"/>
  <c r="AE353" i="2"/>
  <c r="X353" i="2"/>
  <c r="W353" i="2"/>
  <c r="V353" i="2"/>
  <c r="Y353" i="2"/>
  <c r="T353" i="2"/>
  <c r="U353" i="2"/>
  <c r="S353" i="2"/>
  <c r="N353" i="2"/>
  <c r="DA352" i="2"/>
  <c r="CX352" i="2"/>
  <c r="CW352" i="2"/>
  <c r="CV352" i="2"/>
  <c r="CY352" i="2"/>
  <c r="CT352" i="2"/>
  <c r="CU352" i="2"/>
  <c r="CS352" i="2"/>
  <c r="CR352" i="2"/>
  <c r="CL352" i="2"/>
  <c r="CM352" i="2"/>
  <c r="CJ352" i="2"/>
  <c r="CI352" i="2"/>
  <c r="CH352" i="2"/>
  <c r="CK352" i="2"/>
  <c r="CF352" i="2"/>
  <c r="CG352" i="2"/>
  <c r="CE352" i="2"/>
  <c r="CD352" i="2"/>
  <c r="BY352" i="2"/>
  <c r="BZ352" i="2"/>
  <c r="BW352" i="2"/>
  <c r="BU352" i="2"/>
  <c r="BV352" i="2"/>
  <c r="BS352" i="2"/>
  <c r="BR352" i="2"/>
  <c r="BQ352" i="2"/>
  <c r="BT352" i="2"/>
  <c r="BO352" i="2"/>
  <c r="BP352" i="2"/>
  <c r="BN352" i="2"/>
  <c r="BM352" i="2"/>
  <c r="BC352" i="2"/>
  <c r="BD352" i="2"/>
  <c r="BF352" i="2"/>
  <c r="BA352" i="2"/>
  <c r="AZ352" i="2"/>
  <c r="AY352" i="2"/>
  <c r="BB352" i="2"/>
  <c r="AW352" i="2"/>
  <c r="AX352" i="2"/>
  <c r="AV352" i="2"/>
  <c r="AU352" i="2"/>
  <c r="AM352" i="2"/>
  <c r="AN352" i="2"/>
  <c r="AQ352" i="2"/>
  <c r="AK352" i="2"/>
  <c r="AJ352" i="2"/>
  <c r="AI352" i="2"/>
  <c r="AL352" i="2"/>
  <c r="AG352" i="2"/>
  <c r="AH352" i="2"/>
  <c r="AF352" i="2"/>
  <c r="AE352" i="2"/>
  <c r="X352" i="2"/>
  <c r="W352" i="2"/>
  <c r="V352" i="2"/>
  <c r="Y352" i="2"/>
  <c r="T352" i="2"/>
  <c r="U352" i="2"/>
  <c r="S352" i="2"/>
  <c r="N352" i="2"/>
  <c r="DA351" i="2"/>
  <c r="CX351" i="2"/>
  <c r="CW351" i="2"/>
  <c r="CV351" i="2"/>
  <c r="CY351" i="2"/>
  <c r="CT351" i="2"/>
  <c r="CU351" i="2"/>
  <c r="CS351" i="2"/>
  <c r="CR351" i="2"/>
  <c r="CL351" i="2"/>
  <c r="CM351" i="2"/>
  <c r="CJ351" i="2"/>
  <c r="CI351" i="2"/>
  <c r="CH351" i="2"/>
  <c r="CK351" i="2"/>
  <c r="CF351" i="2"/>
  <c r="CG351" i="2"/>
  <c r="CE351" i="2"/>
  <c r="CD351" i="2"/>
  <c r="BY351" i="2"/>
  <c r="BZ351" i="2"/>
  <c r="BW351" i="2"/>
  <c r="BU351" i="2"/>
  <c r="BV351" i="2"/>
  <c r="BS351" i="2"/>
  <c r="BR351" i="2"/>
  <c r="BQ351" i="2"/>
  <c r="BT351" i="2"/>
  <c r="BO351" i="2"/>
  <c r="BP351" i="2"/>
  <c r="BN351" i="2"/>
  <c r="BM351" i="2"/>
  <c r="BC351" i="2"/>
  <c r="BD351" i="2"/>
  <c r="BF351" i="2"/>
  <c r="BA351" i="2"/>
  <c r="AZ351" i="2"/>
  <c r="AY351" i="2"/>
  <c r="BB351" i="2"/>
  <c r="AW351" i="2"/>
  <c r="AX351" i="2"/>
  <c r="AV351" i="2"/>
  <c r="AU351" i="2"/>
  <c r="AM351" i="2"/>
  <c r="AN351" i="2"/>
  <c r="AQ351" i="2"/>
  <c r="AK351" i="2"/>
  <c r="AJ351" i="2"/>
  <c r="AI351" i="2"/>
  <c r="AL351" i="2"/>
  <c r="AG351" i="2"/>
  <c r="AH351" i="2"/>
  <c r="AF351" i="2"/>
  <c r="AE351" i="2"/>
  <c r="X351" i="2"/>
  <c r="W351" i="2"/>
  <c r="V351" i="2"/>
  <c r="Y351" i="2"/>
  <c r="T351" i="2"/>
  <c r="U351" i="2"/>
  <c r="S351" i="2"/>
  <c r="N351" i="2"/>
  <c r="DA350" i="2"/>
  <c r="CX350" i="2"/>
  <c r="CW350" i="2"/>
  <c r="CV350" i="2"/>
  <c r="CY350" i="2"/>
  <c r="CT350" i="2"/>
  <c r="CU350" i="2"/>
  <c r="CS350" i="2"/>
  <c r="CR350" i="2"/>
  <c r="CL350" i="2"/>
  <c r="CM350" i="2"/>
  <c r="CJ350" i="2"/>
  <c r="CI350" i="2"/>
  <c r="CH350" i="2"/>
  <c r="CK350" i="2"/>
  <c r="CF350" i="2"/>
  <c r="CG350" i="2"/>
  <c r="CE350" i="2"/>
  <c r="CD350" i="2"/>
  <c r="BY350" i="2"/>
  <c r="BZ350" i="2"/>
  <c r="BW350" i="2"/>
  <c r="BU350" i="2"/>
  <c r="BV350" i="2"/>
  <c r="BS350" i="2"/>
  <c r="BR350" i="2"/>
  <c r="BQ350" i="2"/>
  <c r="BT350" i="2"/>
  <c r="BO350" i="2"/>
  <c r="BP350" i="2"/>
  <c r="BN350" i="2"/>
  <c r="BM350" i="2"/>
  <c r="BC350" i="2"/>
  <c r="BD350" i="2"/>
  <c r="BF350" i="2"/>
  <c r="BA350" i="2"/>
  <c r="AZ350" i="2"/>
  <c r="AY350" i="2"/>
  <c r="BB350" i="2"/>
  <c r="AW350" i="2"/>
  <c r="AX350" i="2"/>
  <c r="AV350" i="2"/>
  <c r="AU350" i="2"/>
  <c r="AM350" i="2"/>
  <c r="AN350" i="2"/>
  <c r="AQ350" i="2"/>
  <c r="AK350" i="2"/>
  <c r="AJ350" i="2"/>
  <c r="AI350" i="2"/>
  <c r="AL350" i="2"/>
  <c r="AG350" i="2"/>
  <c r="AH350" i="2"/>
  <c r="AF350" i="2"/>
  <c r="AE350" i="2"/>
  <c r="X350" i="2"/>
  <c r="W350" i="2"/>
  <c r="V350" i="2"/>
  <c r="Y350" i="2"/>
  <c r="T350" i="2"/>
  <c r="U350" i="2"/>
  <c r="S350" i="2"/>
  <c r="N350" i="2"/>
  <c r="DA349" i="2"/>
  <c r="CX349" i="2"/>
  <c r="CW349" i="2"/>
  <c r="CV349" i="2"/>
  <c r="CY349" i="2"/>
  <c r="CT349" i="2"/>
  <c r="CU349" i="2"/>
  <c r="CS349" i="2"/>
  <c r="CR349" i="2"/>
  <c r="CL349" i="2"/>
  <c r="CM349" i="2"/>
  <c r="CJ349" i="2"/>
  <c r="CI349" i="2"/>
  <c r="CH349" i="2"/>
  <c r="CK349" i="2"/>
  <c r="CF349" i="2"/>
  <c r="CG349" i="2"/>
  <c r="CE349" i="2"/>
  <c r="CD349" i="2"/>
  <c r="BY349" i="2"/>
  <c r="BZ349" i="2"/>
  <c r="BW349" i="2"/>
  <c r="BU349" i="2"/>
  <c r="BV349" i="2"/>
  <c r="BS349" i="2"/>
  <c r="BR349" i="2"/>
  <c r="BQ349" i="2"/>
  <c r="BT349" i="2"/>
  <c r="BO349" i="2"/>
  <c r="BP349" i="2"/>
  <c r="BN349" i="2"/>
  <c r="BM349" i="2"/>
  <c r="BC349" i="2"/>
  <c r="BD349" i="2"/>
  <c r="BF349" i="2"/>
  <c r="BA349" i="2"/>
  <c r="AZ349" i="2"/>
  <c r="AY349" i="2"/>
  <c r="BB349" i="2"/>
  <c r="AW349" i="2"/>
  <c r="AX349" i="2"/>
  <c r="AV349" i="2"/>
  <c r="AU349" i="2"/>
  <c r="AM349" i="2"/>
  <c r="AN349" i="2"/>
  <c r="AQ349" i="2"/>
  <c r="AK349" i="2"/>
  <c r="AJ349" i="2"/>
  <c r="AI349" i="2"/>
  <c r="AL349" i="2"/>
  <c r="AG349" i="2"/>
  <c r="AH349" i="2"/>
  <c r="AF349" i="2"/>
  <c r="AE349" i="2"/>
  <c r="X349" i="2"/>
  <c r="W349" i="2"/>
  <c r="V349" i="2"/>
  <c r="Y349" i="2"/>
  <c r="T349" i="2"/>
  <c r="U349" i="2"/>
  <c r="S349" i="2"/>
  <c r="N349" i="2"/>
  <c r="DA348" i="2"/>
  <c r="CX348" i="2"/>
  <c r="CW348" i="2"/>
  <c r="CV348" i="2"/>
  <c r="CY348" i="2"/>
  <c r="CT348" i="2"/>
  <c r="CU348" i="2"/>
  <c r="CS348" i="2"/>
  <c r="CR348" i="2"/>
  <c r="CL348" i="2"/>
  <c r="CM348" i="2"/>
  <c r="CJ348" i="2"/>
  <c r="CI348" i="2"/>
  <c r="CH348" i="2"/>
  <c r="CK348" i="2"/>
  <c r="CF348" i="2"/>
  <c r="CG348" i="2"/>
  <c r="CE348" i="2"/>
  <c r="CD348" i="2"/>
  <c r="BY348" i="2"/>
  <c r="BZ348" i="2"/>
  <c r="BW348" i="2"/>
  <c r="BU348" i="2"/>
  <c r="BV348" i="2"/>
  <c r="BS348" i="2"/>
  <c r="BR348" i="2"/>
  <c r="BQ348" i="2"/>
  <c r="BT348" i="2"/>
  <c r="BO348" i="2"/>
  <c r="BP348" i="2"/>
  <c r="BN348" i="2"/>
  <c r="BM348" i="2"/>
  <c r="BC348" i="2"/>
  <c r="BD348" i="2"/>
  <c r="BF348" i="2"/>
  <c r="BA348" i="2"/>
  <c r="AZ348" i="2"/>
  <c r="AY348" i="2"/>
  <c r="BB348" i="2"/>
  <c r="AW348" i="2"/>
  <c r="AX348" i="2"/>
  <c r="AV348" i="2"/>
  <c r="AU348" i="2"/>
  <c r="AM348" i="2"/>
  <c r="AN348" i="2"/>
  <c r="AQ348" i="2"/>
  <c r="AK348" i="2"/>
  <c r="AJ348" i="2"/>
  <c r="AI348" i="2"/>
  <c r="AL348" i="2"/>
  <c r="AG348" i="2"/>
  <c r="AH348" i="2"/>
  <c r="AF348" i="2"/>
  <c r="AE348" i="2"/>
  <c r="X348" i="2"/>
  <c r="W348" i="2"/>
  <c r="V348" i="2"/>
  <c r="Y348" i="2"/>
  <c r="T348" i="2"/>
  <c r="U348" i="2"/>
  <c r="S348" i="2"/>
  <c r="N348" i="2"/>
  <c r="DA347" i="2"/>
  <c r="CX347" i="2"/>
  <c r="CW347" i="2"/>
  <c r="CV347" i="2"/>
  <c r="CY347" i="2"/>
  <c r="CT347" i="2"/>
  <c r="CU347" i="2"/>
  <c r="CS347" i="2"/>
  <c r="CR347" i="2"/>
  <c r="CL347" i="2"/>
  <c r="CM347" i="2"/>
  <c r="CJ347" i="2"/>
  <c r="CI347" i="2"/>
  <c r="CH347" i="2"/>
  <c r="CK347" i="2"/>
  <c r="CF347" i="2"/>
  <c r="CG347" i="2"/>
  <c r="CE347" i="2"/>
  <c r="CD347" i="2"/>
  <c r="BY347" i="2"/>
  <c r="BZ347" i="2"/>
  <c r="BW347" i="2"/>
  <c r="BU347" i="2"/>
  <c r="BV347" i="2"/>
  <c r="BS347" i="2"/>
  <c r="BR347" i="2"/>
  <c r="BQ347" i="2"/>
  <c r="BT347" i="2"/>
  <c r="BO347" i="2"/>
  <c r="BP347" i="2"/>
  <c r="BN347" i="2"/>
  <c r="BM347" i="2"/>
  <c r="BC347" i="2"/>
  <c r="BD347" i="2"/>
  <c r="BF347" i="2"/>
  <c r="BA347" i="2"/>
  <c r="AZ347" i="2"/>
  <c r="AY347" i="2"/>
  <c r="BB347" i="2"/>
  <c r="AW347" i="2"/>
  <c r="AX347" i="2"/>
  <c r="AV347" i="2"/>
  <c r="AU347" i="2"/>
  <c r="AM347" i="2"/>
  <c r="AN347" i="2"/>
  <c r="AQ347" i="2"/>
  <c r="AK347" i="2"/>
  <c r="AJ347" i="2"/>
  <c r="AI347" i="2"/>
  <c r="AL347" i="2"/>
  <c r="AG347" i="2"/>
  <c r="AH347" i="2"/>
  <c r="AF347" i="2"/>
  <c r="AE347" i="2"/>
  <c r="X347" i="2"/>
  <c r="W347" i="2"/>
  <c r="V347" i="2"/>
  <c r="Y347" i="2"/>
  <c r="T347" i="2"/>
  <c r="U347" i="2"/>
  <c r="S347" i="2"/>
  <c r="N347" i="2"/>
  <c r="DA346" i="2"/>
  <c r="CX346" i="2"/>
  <c r="CW346" i="2"/>
  <c r="CV346" i="2"/>
  <c r="CY346" i="2"/>
  <c r="CT346" i="2"/>
  <c r="CU346" i="2"/>
  <c r="CS346" i="2"/>
  <c r="CR346" i="2"/>
  <c r="CL346" i="2"/>
  <c r="CM346" i="2"/>
  <c r="CJ346" i="2"/>
  <c r="CI346" i="2"/>
  <c r="CH346" i="2"/>
  <c r="CK346" i="2"/>
  <c r="CF346" i="2"/>
  <c r="CG346" i="2"/>
  <c r="CE346" i="2"/>
  <c r="CD346" i="2"/>
  <c r="BY346" i="2"/>
  <c r="BZ346" i="2"/>
  <c r="BW346" i="2"/>
  <c r="BU346" i="2"/>
  <c r="BV346" i="2"/>
  <c r="BS346" i="2"/>
  <c r="BR346" i="2"/>
  <c r="BQ346" i="2"/>
  <c r="BT346" i="2"/>
  <c r="BO346" i="2"/>
  <c r="BP346" i="2"/>
  <c r="BN346" i="2"/>
  <c r="BM346" i="2"/>
  <c r="BC346" i="2"/>
  <c r="BD346" i="2"/>
  <c r="BF346" i="2"/>
  <c r="BA346" i="2"/>
  <c r="AZ346" i="2"/>
  <c r="AY346" i="2"/>
  <c r="BB346" i="2"/>
  <c r="AW346" i="2"/>
  <c r="AX346" i="2"/>
  <c r="AV346" i="2"/>
  <c r="AU346" i="2"/>
  <c r="AM346" i="2"/>
  <c r="AN346" i="2"/>
  <c r="AQ346" i="2"/>
  <c r="AK346" i="2"/>
  <c r="AJ346" i="2"/>
  <c r="AI346" i="2"/>
  <c r="AL346" i="2"/>
  <c r="AG346" i="2"/>
  <c r="AH346" i="2"/>
  <c r="AF346" i="2"/>
  <c r="AE346" i="2"/>
  <c r="X346" i="2"/>
  <c r="W346" i="2"/>
  <c r="V346" i="2"/>
  <c r="Y346" i="2"/>
  <c r="T346" i="2"/>
  <c r="U346" i="2"/>
  <c r="S346" i="2"/>
  <c r="N346" i="2"/>
  <c r="DA345" i="2"/>
  <c r="CX345" i="2"/>
  <c r="CW345" i="2"/>
  <c r="CV345" i="2"/>
  <c r="CY345" i="2"/>
  <c r="CT345" i="2"/>
  <c r="CU345" i="2"/>
  <c r="CS345" i="2"/>
  <c r="CR345" i="2"/>
  <c r="CL345" i="2"/>
  <c r="CM345" i="2"/>
  <c r="CJ345" i="2"/>
  <c r="CI345" i="2"/>
  <c r="CH345" i="2"/>
  <c r="CK345" i="2"/>
  <c r="CF345" i="2"/>
  <c r="CG345" i="2"/>
  <c r="CE345" i="2"/>
  <c r="CD345" i="2"/>
  <c r="BY345" i="2"/>
  <c r="BZ345" i="2"/>
  <c r="BW345" i="2"/>
  <c r="BU345" i="2"/>
  <c r="BV345" i="2"/>
  <c r="BS345" i="2"/>
  <c r="BR345" i="2"/>
  <c r="BQ345" i="2"/>
  <c r="BT345" i="2"/>
  <c r="BO345" i="2"/>
  <c r="BP345" i="2"/>
  <c r="BN345" i="2"/>
  <c r="BM345" i="2"/>
  <c r="BC345" i="2"/>
  <c r="BD345" i="2"/>
  <c r="BF345" i="2"/>
  <c r="BA345" i="2"/>
  <c r="AZ345" i="2"/>
  <c r="AY345" i="2"/>
  <c r="BB345" i="2"/>
  <c r="AW345" i="2"/>
  <c r="AX345" i="2"/>
  <c r="AV345" i="2"/>
  <c r="AU345" i="2"/>
  <c r="AM345" i="2"/>
  <c r="AN345" i="2"/>
  <c r="AQ345" i="2"/>
  <c r="AK345" i="2"/>
  <c r="AJ345" i="2"/>
  <c r="AI345" i="2"/>
  <c r="AL345" i="2"/>
  <c r="AG345" i="2"/>
  <c r="AH345" i="2"/>
  <c r="AF345" i="2"/>
  <c r="AE345" i="2"/>
  <c r="X345" i="2"/>
  <c r="W345" i="2"/>
  <c r="V345" i="2"/>
  <c r="Y345" i="2"/>
  <c r="T345" i="2"/>
  <c r="U345" i="2"/>
  <c r="S345" i="2"/>
  <c r="N345" i="2"/>
  <c r="DA344" i="2"/>
  <c r="CX344" i="2"/>
  <c r="CW344" i="2"/>
  <c r="CV344" i="2"/>
  <c r="CY344" i="2"/>
  <c r="CT344" i="2"/>
  <c r="CU344" i="2"/>
  <c r="CS344" i="2"/>
  <c r="CR344" i="2"/>
  <c r="CL344" i="2"/>
  <c r="CM344" i="2"/>
  <c r="CJ344" i="2"/>
  <c r="CI344" i="2"/>
  <c r="CH344" i="2"/>
  <c r="CK344" i="2"/>
  <c r="CF344" i="2"/>
  <c r="CG344" i="2"/>
  <c r="CE344" i="2"/>
  <c r="CD344" i="2"/>
  <c r="BY344" i="2"/>
  <c r="BZ344" i="2"/>
  <c r="BW344" i="2"/>
  <c r="BU344" i="2"/>
  <c r="BV344" i="2"/>
  <c r="BS344" i="2"/>
  <c r="BR344" i="2"/>
  <c r="BQ344" i="2"/>
  <c r="BT344" i="2"/>
  <c r="BO344" i="2"/>
  <c r="BP344" i="2"/>
  <c r="BN344" i="2"/>
  <c r="BM344" i="2"/>
  <c r="BC344" i="2"/>
  <c r="BD344" i="2"/>
  <c r="BF344" i="2"/>
  <c r="BA344" i="2"/>
  <c r="AZ344" i="2"/>
  <c r="AY344" i="2"/>
  <c r="BB344" i="2"/>
  <c r="AW344" i="2"/>
  <c r="AX344" i="2"/>
  <c r="AV344" i="2"/>
  <c r="AU344" i="2"/>
  <c r="AM344" i="2"/>
  <c r="AN344" i="2"/>
  <c r="AQ344" i="2"/>
  <c r="AK344" i="2"/>
  <c r="AJ344" i="2"/>
  <c r="AI344" i="2"/>
  <c r="AL344" i="2"/>
  <c r="AG344" i="2"/>
  <c r="AH344" i="2"/>
  <c r="AF344" i="2"/>
  <c r="AE344" i="2"/>
  <c r="X344" i="2"/>
  <c r="W344" i="2"/>
  <c r="V344" i="2"/>
  <c r="Y344" i="2"/>
  <c r="T344" i="2"/>
  <c r="U344" i="2"/>
  <c r="S344" i="2"/>
  <c r="N344" i="2"/>
  <c r="DA343" i="2"/>
  <c r="CX343" i="2"/>
  <c r="CW343" i="2"/>
  <c r="CV343" i="2"/>
  <c r="CY343" i="2"/>
  <c r="CT343" i="2"/>
  <c r="CU343" i="2"/>
  <c r="CS343" i="2"/>
  <c r="CR343" i="2"/>
  <c r="CL343" i="2"/>
  <c r="CM343" i="2"/>
  <c r="CJ343" i="2"/>
  <c r="CI343" i="2"/>
  <c r="CH343" i="2"/>
  <c r="CK343" i="2"/>
  <c r="CF343" i="2"/>
  <c r="CG343" i="2"/>
  <c r="CE343" i="2"/>
  <c r="CD343" i="2"/>
  <c r="BY343" i="2"/>
  <c r="BZ343" i="2"/>
  <c r="BW343" i="2"/>
  <c r="BU343" i="2"/>
  <c r="BV343" i="2"/>
  <c r="BS343" i="2"/>
  <c r="BR343" i="2"/>
  <c r="BQ343" i="2"/>
  <c r="BT343" i="2"/>
  <c r="BO343" i="2"/>
  <c r="BP343" i="2"/>
  <c r="BN343" i="2"/>
  <c r="BM343" i="2"/>
  <c r="BC343" i="2"/>
  <c r="BD343" i="2"/>
  <c r="BF343" i="2"/>
  <c r="BA343" i="2"/>
  <c r="AZ343" i="2"/>
  <c r="AY343" i="2"/>
  <c r="BB343" i="2"/>
  <c r="AW343" i="2"/>
  <c r="AX343" i="2"/>
  <c r="AV343" i="2"/>
  <c r="AU343" i="2"/>
  <c r="AM343" i="2"/>
  <c r="AN343" i="2"/>
  <c r="AQ343" i="2"/>
  <c r="AK343" i="2"/>
  <c r="AJ343" i="2"/>
  <c r="AI343" i="2"/>
  <c r="AL343" i="2"/>
  <c r="AG343" i="2"/>
  <c r="AH343" i="2"/>
  <c r="AF343" i="2"/>
  <c r="AE343" i="2"/>
  <c r="X343" i="2"/>
  <c r="W343" i="2"/>
  <c r="V343" i="2"/>
  <c r="Y343" i="2"/>
  <c r="T343" i="2"/>
  <c r="U343" i="2"/>
  <c r="S343" i="2"/>
  <c r="N343" i="2"/>
  <c r="DA342" i="2"/>
  <c r="CX342" i="2"/>
  <c r="CW342" i="2"/>
  <c r="CV342" i="2"/>
  <c r="CY342" i="2"/>
  <c r="CT342" i="2"/>
  <c r="CU342" i="2"/>
  <c r="CS342" i="2"/>
  <c r="CR342" i="2"/>
  <c r="CL342" i="2"/>
  <c r="CM342" i="2"/>
  <c r="CJ342" i="2"/>
  <c r="CI342" i="2"/>
  <c r="CH342" i="2"/>
  <c r="CK342" i="2"/>
  <c r="CF342" i="2"/>
  <c r="CG342" i="2"/>
  <c r="CE342" i="2"/>
  <c r="CD342" i="2"/>
  <c r="BY342" i="2"/>
  <c r="BZ342" i="2"/>
  <c r="BW342" i="2"/>
  <c r="BU342" i="2"/>
  <c r="BV342" i="2"/>
  <c r="BS342" i="2"/>
  <c r="BR342" i="2"/>
  <c r="BQ342" i="2"/>
  <c r="BT342" i="2"/>
  <c r="BO342" i="2"/>
  <c r="BP342" i="2"/>
  <c r="BN342" i="2"/>
  <c r="BM342" i="2"/>
  <c r="BC342" i="2"/>
  <c r="BD342" i="2"/>
  <c r="BF342" i="2"/>
  <c r="BA342" i="2"/>
  <c r="AZ342" i="2"/>
  <c r="AY342" i="2"/>
  <c r="BB342" i="2"/>
  <c r="AW342" i="2"/>
  <c r="AX342" i="2"/>
  <c r="AV342" i="2"/>
  <c r="AU342" i="2"/>
  <c r="AM342" i="2"/>
  <c r="AN342" i="2"/>
  <c r="AQ342" i="2"/>
  <c r="AK342" i="2"/>
  <c r="AJ342" i="2"/>
  <c r="AI342" i="2"/>
  <c r="AL342" i="2"/>
  <c r="AG342" i="2"/>
  <c r="AH342" i="2"/>
  <c r="AF342" i="2"/>
  <c r="AE342" i="2"/>
  <c r="X342" i="2"/>
  <c r="W342" i="2"/>
  <c r="V342" i="2"/>
  <c r="Y342" i="2"/>
  <c r="T342" i="2"/>
  <c r="U342" i="2"/>
  <c r="S342" i="2"/>
  <c r="N342" i="2"/>
  <c r="DA341" i="2"/>
  <c r="CX341" i="2"/>
  <c r="CW341" i="2"/>
  <c r="CV341" i="2"/>
  <c r="CY341" i="2"/>
  <c r="CT341" i="2"/>
  <c r="CU341" i="2"/>
  <c r="CS341" i="2"/>
  <c r="CR341" i="2"/>
  <c r="CL341" i="2"/>
  <c r="CM341" i="2"/>
  <c r="CJ341" i="2"/>
  <c r="CI341" i="2"/>
  <c r="CH341" i="2"/>
  <c r="CK341" i="2"/>
  <c r="CF341" i="2"/>
  <c r="CG341" i="2"/>
  <c r="CE341" i="2"/>
  <c r="CD341" i="2"/>
  <c r="BY341" i="2"/>
  <c r="BZ341" i="2"/>
  <c r="BW341" i="2"/>
  <c r="BU341" i="2"/>
  <c r="BV341" i="2"/>
  <c r="BS341" i="2"/>
  <c r="BR341" i="2"/>
  <c r="BQ341" i="2"/>
  <c r="BT341" i="2"/>
  <c r="BO341" i="2"/>
  <c r="BP341" i="2"/>
  <c r="BN341" i="2"/>
  <c r="BM341" i="2"/>
  <c r="BC341" i="2"/>
  <c r="BD341" i="2"/>
  <c r="BF341" i="2"/>
  <c r="BA341" i="2"/>
  <c r="AZ341" i="2"/>
  <c r="AY341" i="2"/>
  <c r="BB341" i="2"/>
  <c r="AW341" i="2"/>
  <c r="AX341" i="2"/>
  <c r="AV341" i="2"/>
  <c r="AU341" i="2"/>
  <c r="AM341" i="2"/>
  <c r="AN341" i="2"/>
  <c r="AQ341" i="2"/>
  <c r="AK341" i="2"/>
  <c r="AJ341" i="2"/>
  <c r="AI341" i="2"/>
  <c r="AL341" i="2"/>
  <c r="AG341" i="2"/>
  <c r="AH341" i="2"/>
  <c r="AF341" i="2"/>
  <c r="AE341" i="2"/>
  <c r="X341" i="2"/>
  <c r="W341" i="2"/>
  <c r="V341" i="2"/>
  <c r="Y341" i="2"/>
  <c r="T341" i="2"/>
  <c r="U341" i="2"/>
  <c r="S341" i="2"/>
  <c r="N341" i="2"/>
  <c r="DA340" i="2"/>
  <c r="CX340" i="2"/>
  <c r="CW340" i="2"/>
  <c r="CV340" i="2"/>
  <c r="CY340" i="2"/>
  <c r="CT340" i="2"/>
  <c r="CU340" i="2"/>
  <c r="CS340" i="2"/>
  <c r="CR340" i="2"/>
  <c r="CL340" i="2"/>
  <c r="CM340" i="2"/>
  <c r="CJ340" i="2"/>
  <c r="CI340" i="2"/>
  <c r="CH340" i="2"/>
  <c r="CK340" i="2"/>
  <c r="CF340" i="2"/>
  <c r="CG340" i="2"/>
  <c r="CE340" i="2"/>
  <c r="CD340" i="2"/>
  <c r="BY340" i="2"/>
  <c r="BZ340" i="2"/>
  <c r="BW340" i="2"/>
  <c r="BU340" i="2"/>
  <c r="BV340" i="2"/>
  <c r="BS340" i="2"/>
  <c r="BR340" i="2"/>
  <c r="BQ340" i="2"/>
  <c r="BT340" i="2"/>
  <c r="BO340" i="2"/>
  <c r="BP340" i="2"/>
  <c r="BN340" i="2"/>
  <c r="BM340" i="2"/>
  <c r="BC340" i="2"/>
  <c r="BD340" i="2"/>
  <c r="BF340" i="2"/>
  <c r="BA340" i="2"/>
  <c r="AZ340" i="2"/>
  <c r="AY340" i="2"/>
  <c r="BB340" i="2"/>
  <c r="AW340" i="2"/>
  <c r="AX340" i="2"/>
  <c r="AV340" i="2"/>
  <c r="AU340" i="2"/>
  <c r="AM340" i="2"/>
  <c r="AN340" i="2"/>
  <c r="AQ340" i="2"/>
  <c r="AK340" i="2"/>
  <c r="AJ340" i="2"/>
  <c r="AI340" i="2"/>
  <c r="AL340" i="2"/>
  <c r="AG340" i="2"/>
  <c r="AH340" i="2"/>
  <c r="AF340" i="2"/>
  <c r="AE340" i="2"/>
  <c r="X340" i="2"/>
  <c r="W340" i="2"/>
  <c r="V340" i="2"/>
  <c r="Y340" i="2"/>
  <c r="T340" i="2"/>
  <c r="U340" i="2"/>
  <c r="S340" i="2"/>
  <c r="N340" i="2"/>
  <c r="DA339" i="2"/>
  <c r="CX339" i="2"/>
  <c r="CW339" i="2"/>
  <c r="CV339" i="2"/>
  <c r="CY339" i="2"/>
  <c r="CT339" i="2"/>
  <c r="CU339" i="2"/>
  <c r="CS339" i="2"/>
  <c r="CR339" i="2"/>
  <c r="CL339" i="2"/>
  <c r="CM339" i="2"/>
  <c r="CJ339" i="2"/>
  <c r="CI339" i="2"/>
  <c r="CH339" i="2"/>
  <c r="CK339" i="2"/>
  <c r="CF339" i="2"/>
  <c r="CG339" i="2"/>
  <c r="CE339" i="2"/>
  <c r="CD339" i="2"/>
  <c r="BY339" i="2"/>
  <c r="BZ339" i="2"/>
  <c r="BW339" i="2"/>
  <c r="BU339" i="2"/>
  <c r="BV339" i="2"/>
  <c r="BS339" i="2"/>
  <c r="BR339" i="2"/>
  <c r="BQ339" i="2"/>
  <c r="BT339" i="2"/>
  <c r="BO339" i="2"/>
  <c r="BP339" i="2"/>
  <c r="BN339" i="2"/>
  <c r="BM339" i="2"/>
  <c r="BC339" i="2"/>
  <c r="BD339" i="2"/>
  <c r="BF339" i="2"/>
  <c r="BA339" i="2"/>
  <c r="AZ339" i="2"/>
  <c r="AY339" i="2"/>
  <c r="BB339" i="2"/>
  <c r="AW339" i="2"/>
  <c r="AX339" i="2"/>
  <c r="AV339" i="2"/>
  <c r="AU339" i="2"/>
  <c r="AM339" i="2"/>
  <c r="AN339" i="2"/>
  <c r="AQ339" i="2"/>
  <c r="AK339" i="2"/>
  <c r="AJ339" i="2"/>
  <c r="AI339" i="2"/>
  <c r="AL339" i="2"/>
  <c r="AG339" i="2"/>
  <c r="AH339" i="2"/>
  <c r="AF339" i="2"/>
  <c r="AE339" i="2"/>
  <c r="X339" i="2"/>
  <c r="W339" i="2"/>
  <c r="V339" i="2"/>
  <c r="Y339" i="2"/>
  <c r="T339" i="2"/>
  <c r="U339" i="2"/>
  <c r="S339" i="2"/>
  <c r="N339" i="2"/>
  <c r="DA338" i="2"/>
  <c r="CX338" i="2"/>
  <c r="CW338" i="2"/>
  <c r="CV338" i="2"/>
  <c r="CY338" i="2"/>
  <c r="CT338" i="2"/>
  <c r="CU338" i="2"/>
  <c r="CS338" i="2"/>
  <c r="CR338" i="2"/>
  <c r="CL338" i="2"/>
  <c r="CM338" i="2"/>
  <c r="CJ338" i="2"/>
  <c r="CI338" i="2"/>
  <c r="CH338" i="2"/>
  <c r="CK338" i="2"/>
  <c r="CF338" i="2"/>
  <c r="CG338" i="2"/>
  <c r="CE338" i="2"/>
  <c r="CD338" i="2"/>
  <c r="BY338" i="2"/>
  <c r="BZ338" i="2"/>
  <c r="BW338" i="2"/>
  <c r="BU338" i="2"/>
  <c r="BV338" i="2"/>
  <c r="BS338" i="2"/>
  <c r="BR338" i="2"/>
  <c r="BQ338" i="2"/>
  <c r="BT338" i="2"/>
  <c r="BO338" i="2"/>
  <c r="BP338" i="2"/>
  <c r="BN338" i="2"/>
  <c r="BM338" i="2"/>
  <c r="BC338" i="2"/>
  <c r="BD338" i="2"/>
  <c r="BF338" i="2"/>
  <c r="BA338" i="2"/>
  <c r="AZ338" i="2"/>
  <c r="AY338" i="2"/>
  <c r="BB338" i="2"/>
  <c r="AW338" i="2"/>
  <c r="AX338" i="2"/>
  <c r="AV338" i="2"/>
  <c r="AU338" i="2"/>
  <c r="AM338" i="2"/>
  <c r="AN338" i="2"/>
  <c r="AQ338" i="2"/>
  <c r="AK338" i="2"/>
  <c r="AJ338" i="2"/>
  <c r="AI338" i="2"/>
  <c r="AL338" i="2"/>
  <c r="AG338" i="2"/>
  <c r="AH338" i="2"/>
  <c r="AF338" i="2"/>
  <c r="AE338" i="2"/>
  <c r="X338" i="2"/>
  <c r="W338" i="2"/>
  <c r="V338" i="2"/>
  <c r="Y338" i="2"/>
  <c r="T338" i="2"/>
  <c r="U338" i="2"/>
  <c r="S338" i="2"/>
  <c r="N338" i="2"/>
  <c r="DA337" i="2"/>
  <c r="CX337" i="2"/>
  <c r="CW337" i="2"/>
  <c r="CV337" i="2"/>
  <c r="CY337" i="2"/>
  <c r="CT337" i="2"/>
  <c r="CU337" i="2"/>
  <c r="CS337" i="2"/>
  <c r="CR337" i="2"/>
  <c r="CL337" i="2"/>
  <c r="CM337" i="2"/>
  <c r="CJ337" i="2"/>
  <c r="CI337" i="2"/>
  <c r="CH337" i="2"/>
  <c r="CK337" i="2"/>
  <c r="CF337" i="2"/>
  <c r="CG337" i="2"/>
  <c r="CE337" i="2"/>
  <c r="CD337" i="2"/>
  <c r="BY337" i="2"/>
  <c r="BZ337" i="2"/>
  <c r="BW337" i="2"/>
  <c r="BU337" i="2"/>
  <c r="BV337" i="2"/>
  <c r="BS337" i="2"/>
  <c r="BR337" i="2"/>
  <c r="BQ337" i="2"/>
  <c r="BT337" i="2"/>
  <c r="BO337" i="2"/>
  <c r="BP337" i="2"/>
  <c r="BN337" i="2"/>
  <c r="BM337" i="2"/>
  <c r="BC337" i="2"/>
  <c r="BD337" i="2"/>
  <c r="BF337" i="2"/>
  <c r="BA337" i="2"/>
  <c r="AZ337" i="2"/>
  <c r="AY337" i="2"/>
  <c r="BB337" i="2"/>
  <c r="AW337" i="2"/>
  <c r="AX337" i="2"/>
  <c r="AV337" i="2"/>
  <c r="AU337" i="2"/>
  <c r="AM337" i="2"/>
  <c r="AN337" i="2"/>
  <c r="AQ337" i="2"/>
  <c r="AK337" i="2"/>
  <c r="AJ337" i="2"/>
  <c r="AI337" i="2"/>
  <c r="AL337" i="2"/>
  <c r="AG337" i="2"/>
  <c r="AH337" i="2"/>
  <c r="AF337" i="2"/>
  <c r="AE337" i="2"/>
  <c r="X337" i="2"/>
  <c r="W337" i="2"/>
  <c r="V337" i="2"/>
  <c r="Y337" i="2"/>
  <c r="T337" i="2"/>
  <c r="U337" i="2"/>
  <c r="S337" i="2"/>
  <c r="N337" i="2"/>
  <c r="DA336" i="2"/>
  <c r="CX336" i="2"/>
  <c r="CW336" i="2"/>
  <c r="CV336" i="2"/>
  <c r="CY336" i="2"/>
  <c r="CT336" i="2"/>
  <c r="CU336" i="2"/>
  <c r="CS336" i="2"/>
  <c r="CR336" i="2"/>
  <c r="CL336" i="2"/>
  <c r="CM336" i="2"/>
  <c r="CJ336" i="2"/>
  <c r="CI336" i="2"/>
  <c r="CH336" i="2"/>
  <c r="CK336" i="2"/>
  <c r="CF336" i="2"/>
  <c r="CG336" i="2"/>
  <c r="CE336" i="2"/>
  <c r="CD336" i="2"/>
  <c r="BY336" i="2"/>
  <c r="BZ336" i="2"/>
  <c r="BW336" i="2"/>
  <c r="BU336" i="2"/>
  <c r="BV336" i="2"/>
  <c r="BS336" i="2"/>
  <c r="BR336" i="2"/>
  <c r="BQ336" i="2"/>
  <c r="BT336" i="2"/>
  <c r="BO336" i="2"/>
  <c r="BP336" i="2"/>
  <c r="BN336" i="2"/>
  <c r="BM336" i="2"/>
  <c r="BC336" i="2"/>
  <c r="BD336" i="2"/>
  <c r="BF336" i="2"/>
  <c r="BA336" i="2"/>
  <c r="AZ336" i="2"/>
  <c r="AY336" i="2"/>
  <c r="BB336" i="2"/>
  <c r="AW336" i="2"/>
  <c r="AX336" i="2"/>
  <c r="AV336" i="2"/>
  <c r="AU336" i="2"/>
  <c r="AM336" i="2"/>
  <c r="AN336" i="2"/>
  <c r="AQ336" i="2"/>
  <c r="AK336" i="2"/>
  <c r="AJ336" i="2"/>
  <c r="AI336" i="2"/>
  <c r="AL336" i="2"/>
  <c r="AG336" i="2"/>
  <c r="AH336" i="2"/>
  <c r="AF336" i="2"/>
  <c r="AE336" i="2"/>
  <c r="X336" i="2"/>
  <c r="W336" i="2"/>
  <c r="V336" i="2"/>
  <c r="Y336" i="2"/>
  <c r="T336" i="2"/>
  <c r="U336" i="2"/>
  <c r="S336" i="2"/>
  <c r="N336" i="2"/>
  <c r="DA335" i="2"/>
  <c r="CX335" i="2"/>
  <c r="CW335" i="2"/>
  <c r="CV335" i="2"/>
  <c r="CY335" i="2"/>
  <c r="CT335" i="2"/>
  <c r="CU335" i="2"/>
  <c r="CS335" i="2"/>
  <c r="CR335" i="2"/>
  <c r="CL335" i="2"/>
  <c r="CM335" i="2"/>
  <c r="CJ335" i="2"/>
  <c r="CI335" i="2"/>
  <c r="CH335" i="2"/>
  <c r="CK335" i="2"/>
  <c r="CF335" i="2"/>
  <c r="CG335" i="2"/>
  <c r="CE335" i="2"/>
  <c r="CD335" i="2"/>
  <c r="BY335" i="2"/>
  <c r="BZ335" i="2"/>
  <c r="BW335" i="2"/>
  <c r="BU335" i="2"/>
  <c r="BV335" i="2"/>
  <c r="BS335" i="2"/>
  <c r="BR335" i="2"/>
  <c r="BQ335" i="2"/>
  <c r="BT335" i="2"/>
  <c r="BO335" i="2"/>
  <c r="BP335" i="2"/>
  <c r="BN335" i="2"/>
  <c r="BM335" i="2"/>
  <c r="BC335" i="2"/>
  <c r="BD335" i="2"/>
  <c r="BF335" i="2"/>
  <c r="BA335" i="2"/>
  <c r="AZ335" i="2"/>
  <c r="AY335" i="2"/>
  <c r="BB335" i="2"/>
  <c r="AW335" i="2"/>
  <c r="AX335" i="2"/>
  <c r="AV335" i="2"/>
  <c r="AU335" i="2"/>
  <c r="AM335" i="2"/>
  <c r="AN335" i="2"/>
  <c r="AQ335" i="2"/>
  <c r="AK335" i="2"/>
  <c r="AJ335" i="2"/>
  <c r="AI335" i="2"/>
  <c r="AL335" i="2"/>
  <c r="AG335" i="2"/>
  <c r="AH335" i="2"/>
  <c r="AF335" i="2"/>
  <c r="AE335" i="2"/>
  <c r="X335" i="2"/>
  <c r="W335" i="2"/>
  <c r="V335" i="2"/>
  <c r="Y335" i="2"/>
  <c r="T335" i="2"/>
  <c r="U335" i="2"/>
  <c r="S335" i="2"/>
  <c r="N335" i="2"/>
  <c r="DA334" i="2"/>
  <c r="CX334" i="2"/>
  <c r="CW334" i="2"/>
  <c r="CV334" i="2"/>
  <c r="CY334" i="2"/>
  <c r="CT334" i="2"/>
  <c r="CU334" i="2"/>
  <c r="CS334" i="2"/>
  <c r="CR334" i="2"/>
  <c r="CL334" i="2"/>
  <c r="CM334" i="2"/>
  <c r="CJ334" i="2"/>
  <c r="CI334" i="2"/>
  <c r="CH334" i="2"/>
  <c r="CK334" i="2"/>
  <c r="CF334" i="2"/>
  <c r="CG334" i="2"/>
  <c r="CE334" i="2"/>
  <c r="CD334" i="2"/>
  <c r="BY334" i="2"/>
  <c r="BZ334" i="2"/>
  <c r="BW334" i="2"/>
  <c r="BU334" i="2"/>
  <c r="BV334" i="2"/>
  <c r="BS334" i="2"/>
  <c r="BR334" i="2"/>
  <c r="BQ334" i="2"/>
  <c r="BT334" i="2"/>
  <c r="BO334" i="2"/>
  <c r="BP334" i="2"/>
  <c r="BN334" i="2"/>
  <c r="BM334" i="2"/>
  <c r="BC334" i="2"/>
  <c r="BD334" i="2"/>
  <c r="BF334" i="2"/>
  <c r="BA334" i="2"/>
  <c r="AZ334" i="2"/>
  <c r="AY334" i="2"/>
  <c r="BB334" i="2"/>
  <c r="AW334" i="2"/>
  <c r="AX334" i="2"/>
  <c r="AV334" i="2"/>
  <c r="AU334" i="2"/>
  <c r="AM334" i="2"/>
  <c r="AN334" i="2"/>
  <c r="AQ334" i="2"/>
  <c r="AK334" i="2"/>
  <c r="AJ334" i="2"/>
  <c r="AI334" i="2"/>
  <c r="AL334" i="2"/>
  <c r="AG334" i="2"/>
  <c r="AH334" i="2"/>
  <c r="AF334" i="2"/>
  <c r="AE334" i="2"/>
  <c r="X334" i="2"/>
  <c r="W334" i="2"/>
  <c r="V334" i="2"/>
  <c r="Y334" i="2"/>
  <c r="T334" i="2"/>
  <c r="U334" i="2"/>
  <c r="S334" i="2"/>
  <c r="N334" i="2"/>
  <c r="DA333" i="2"/>
  <c r="CX333" i="2"/>
  <c r="CW333" i="2"/>
  <c r="CV333" i="2"/>
  <c r="CY333" i="2"/>
  <c r="CT333" i="2"/>
  <c r="CU333" i="2"/>
  <c r="CS333" i="2"/>
  <c r="CR333" i="2"/>
  <c r="CL333" i="2"/>
  <c r="CM333" i="2"/>
  <c r="CJ333" i="2"/>
  <c r="CI333" i="2"/>
  <c r="CH333" i="2"/>
  <c r="CK333" i="2"/>
  <c r="CF333" i="2"/>
  <c r="CG333" i="2"/>
  <c r="CE333" i="2"/>
  <c r="CD333" i="2"/>
  <c r="BY333" i="2"/>
  <c r="BZ333" i="2"/>
  <c r="BW333" i="2"/>
  <c r="BU333" i="2"/>
  <c r="BV333" i="2"/>
  <c r="BS333" i="2"/>
  <c r="BR333" i="2"/>
  <c r="BQ333" i="2"/>
  <c r="BT333" i="2"/>
  <c r="BO333" i="2"/>
  <c r="BP333" i="2"/>
  <c r="BN333" i="2"/>
  <c r="BM333" i="2"/>
  <c r="BC333" i="2"/>
  <c r="BD333" i="2"/>
  <c r="BF333" i="2"/>
  <c r="BA333" i="2"/>
  <c r="AZ333" i="2"/>
  <c r="AY333" i="2"/>
  <c r="BB333" i="2"/>
  <c r="AW333" i="2"/>
  <c r="AX333" i="2"/>
  <c r="AV333" i="2"/>
  <c r="AU333" i="2"/>
  <c r="AM333" i="2"/>
  <c r="AN333" i="2"/>
  <c r="AQ333" i="2"/>
  <c r="AK333" i="2"/>
  <c r="AJ333" i="2"/>
  <c r="AI333" i="2"/>
  <c r="AL333" i="2"/>
  <c r="AG333" i="2"/>
  <c r="AH333" i="2"/>
  <c r="AF333" i="2"/>
  <c r="AE333" i="2"/>
  <c r="X333" i="2"/>
  <c r="W333" i="2"/>
  <c r="V333" i="2"/>
  <c r="Y333" i="2"/>
  <c r="T333" i="2"/>
  <c r="U333" i="2"/>
  <c r="S333" i="2"/>
  <c r="N333" i="2"/>
  <c r="DA332" i="2"/>
  <c r="CX332" i="2"/>
  <c r="CW332" i="2"/>
  <c r="CV332" i="2"/>
  <c r="CY332" i="2"/>
  <c r="CT332" i="2"/>
  <c r="CU332" i="2"/>
  <c r="CS332" i="2"/>
  <c r="CR332" i="2"/>
  <c r="CL332" i="2"/>
  <c r="CM332" i="2"/>
  <c r="CJ332" i="2"/>
  <c r="CI332" i="2"/>
  <c r="CH332" i="2"/>
  <c r="CK332" i="2"/>
  <c r="CF332" i="2"/>
  <c r="CG332" i="2"/>
  <c r="CE332" i="2"/>
  <c r="CD332" i="2"/>
  <c r="BY332" i="2"/>
  <c r="BZ332" i="2"/>
  <c r="BW332" i="2"/>
  <c r="BU332" i="2"/>
  <c r="BV332" i="2"/>
  <c r="BS332" i="2"/>
  <c r="BR332" i="2"/>
  <c r="BQ332" i="2"/>
  <c r="BT332" i="2"/>
  <c r="BO332" i="2"/>
  <c r="BP332" i="2"/>
  <c r="BN332" i="2"/>
  <c r="BM332" i="2"/>
  <c r="BC332" i="2"/>
  <c r="BD332" i="2"/>
  <c r="BF332" i="2"/>
  <c r="BA332" i="2"/>
  <c r="AZ332" i="2"/>
  <c r="AY332" i="2"/>
  <c r="BB332" i="2"/>
  <c r="AW332" i="2"/>
  <c r="AX332" i="2"/>
  <c r="AV332" i="2"/>
  <c r="AU332" i="2"/>
  <c r="AM332" i="2"/>
  <c r="AN332" i="2"/>
  <c r="AQ332" i="2"/>
  <c r="AK332" i="2"/>
  <c r="AJ332" i="2"/>
  <c r="AI332" i="2"/>
  <c r="AL332" i="2"/>
  <c r="AG332" i="2"/>
  <c r="AH332" i="2"/>
  <c r="AF332" i="2"/>
  <c r="AE332" i="2"/>
  <c r="X332" i="2"/>
  <c r="W332" i="2"/>
  <c r="V332" i="2"/>
  <c r="Y332" i="2"/>
  <c r="T332" i="2"/>
  <c r="U332" i="2"/>
  <c r="S332" i="2"/>
  <c r="N332" i="2"/>
  <c r="DA331" i="2"/>
  <c r="CX331" i="2"/>
  <c r="CW331" i="2"/>
  <c r="CV331" i="2"/>
  <c r="CY331" i="2"/>
  <c r="CT331" i="2"/>
  <c r="CU331" i="2"/>
  <c r="CS331" i="2"/>
  <c r="CR331" i="2"/>
  <c r="CL331" i="2"/>
  <c r="CM331" i="2"/>
  <c r="CJ331" i="2"/>
  <c r="CI331" i="2"/>
  <c r="CH331" i="2"/>
  <c r="CK331" i="2"/>
  <c r="CF331" i="2"/>
  <c r="CG331" i="2"/>
  <c r="CE331" i="2"/>
  <c r="CD331" i="2"/>
  <c r="BY331" i="2"/>
  <c r="BZ331" i="2"/>
  <c r="BW331" i="2"/>
  <c r="BU331" i="2"/>
  <c r="BV331" i="2"/>
  <c r="BS331" i="2"/>
  <c r="BR331" i="2"/>
  <c r="BQ331" i="2"/>
  <c r="BT331" i="2"/>
  <c r="BO331" i="2"/>
  <c r="BP331" i="2"/>
  <c r="BN331" i="2"/>
  <c r="BM331" i="2"/>
  <c r="BC331" i="2"/>
  <c r="BD331" i="2"/>
  <c r="BF331" i="2"/>
  <c r="BA331" i="2"/>
  <c r="AZ331" i="2"/>
  <c r="AY331" i="2"/>
  <c r="BB331" i="2"/>
  <c r="AW331" i="2"/>
  <c r="AX331" i="2"/>
  <c r="AV331" i="2"/>
  <c r="AU331" i="2"/>
  <c r="AM331" i="2"/>
  <c r="AN331" i="2"/>
  <c r="AQ331" i="2"/>
  <c r="AK331" i="2"/>
  <c r="AJ331" i="2"/>
  <c r="AI331" i="2"/>
  <c r="AL331" i="2"/>
  <c r="AG331" i="2"/>
  <c r="AH331" i="2"/>
  <c r="AF331" i="2"/>
  <c r="AE331" i="2"/>
  <c r="X331" i="2"/>
  <c r="W331" i="2"/>
  <c r="V331" i="2"/>
  <c r="Y331" i="2"/>
  <c r="T331" i="2"/>
  <c r="U331" i="2"/>
  <c r="S331" i="2"/>
  <c r="N331" i="2"/>
  <c r="DA330" i="2"/>
  <c r="CX330" i="2"/>
  <c r="CW330" i="2"/>
  <c r="CV330" i="2"/>
  <c r="CY330" i="2"/>
  <c r="CT330" i="2"/>
  <c r="CU330" i="2"/>
  <c r="CS330" i="2"/>
  <c r="CR330" i="2"/>
  <c r="CL330" i="2"/>
  <c r="CM330" i="2"/>
  <c r="CJ330" i="2"/>
  <c r="CI330" i="2"/>
  <c r="CH330" i="2"/>
  <c r="CK330" i="2"/>
  <c r="CF330" i="2"/>
  <c r="CG330" i="2"/>
  <c r="CE330" i="2"/>
  <c r="CD330" i="2"/>
  <c r="BY330" i="2"/>
  <c r="BZ330" i="2"/>
  <c r="BW330" i="2"/>
  <c r="BU330" i="2"/>
  <c r="BV330" i="2"/>
  <c r="BS330" i="2"/>
  <c r="BR330" i="2"/>
  <c r="BQ330" i="2"/>
  <c r="BT330" i="2"/>
  <c r="BO330" i="2"/>
  <c r="BP330" i="2"/>
  <c r="BN330" i="2"/>
  <c r="BM330" i="2"/>
  <c r="BC330" i="2"/>
  <c r="BD330" i="2"/>
  <c r="BF330" i="2"/>
  <c r="BA330" i="2"/>
  <c r="AZ330" i="2"/>
  <c r="AY330" i="2"/>
  <c r="BB330" i="2"/>
  <c r="AW330" i="2"/>
  <c r="AX330" i="2"/>
  <c r="AV330" i="2"/>
  <c r="AU330" i="2"/>
  <c r="AM330" i="2"/>
  <c r="AN330" i="2"/>
  <c r="AQ330" i="2"/>
  <c r="AK330" i="2"/>
  <c r="AJ330" i="2"/>
  <c r="AI330" i="2"/>
  <c r="AL330" i="2"/>
  <c r="AG330" i="2"/>
  <c r="AH330" i="2"/>
  <c r="AF330" i="2"/>
  <c r="AE330" i="2"/>
  <c r="X330" i="2"/>
  <c r="W330" i="2"/>
  <c r="V330" i="2"/>
  <c r="Y330" i="2"/>
  <c r="T330" i="2"/>
  <c r="U330" i="2"/>
  <c r="S330" i="2"/>
  <c r="N330" i="2"/>
  <c r="DA329" i="2"/>
  <c r="CX329" i="2"/>
  <c r="CW329" i="2"/>
  <c r="CV329" i="2"/>
  <c r="CY329" i="2"/>
  <c r="CT329" i="2"/>
  <c r="CU329" i="2"/>
  <c r="CS329" i="2"/>
  <c r="CR329" i="2"/>
  <c r="CL329" i="2"/>
  <c r="CM329" i="2"/>
  <c r="CJ329" i="2"/>
  <c r="CI329" i="2"/>
  <c r="CH329" i="2"/>
  <c r="CK329" i="2"/>
  <c r="CF329" i="2"/>
  <c r="CG329" i="2"/>
  <c r="CE329" i="2"/>
  <c r="CD329" i="2"/>
  <c r="BY329" i="2"/>
  <c r="BZ329" i="2"/>
  <c r="BW329" i="2"/>
  <c r="BU329" i="2"/>
  <c r="BV329" i="2"/>
  <c r="BS329" i="2"/>
  <c r="BR329" i="2"/>
  <c r="BQ329" i="2"/>
  <c r="BT329" i="2"/>
  <c r="BO329" i="2"/>
  <c r="BP329" i="2"/>
  <c r="BN329" i="2"/>
  <c r="BM329" i="2"/>
  <c r="BC329" i="2"/>
  <c r="BD329" i="2"/>
  <c r="BF329" i="2"/>
  <c r="BA329" i="2"/>
  <c r="AZ329" i="2"/>
  <c r="AY329" i="2"/>
  <c r="BB329" i="2"/>
  <c r="AW329" i="2"/>
  <c r="AX329" i="2"/>
  <c r="AV329" i="2"/>
  <c r="AU329" i="2"/>
  <c r="AM329" i="2"/>
  <c r="AN329" i="2"/>
  <c r="AQ329" i="2"/>
  <c r="AK329" i="2"/>
  <c r="AJ329" i="2"/>
  <c r="AI329" i="2"/>
  <c r="AL329" i="2"/>
  <c r="AG329" i="2"/>
  <c r="AH329" i="2"/>
  <c r="AF329" i="2"/>
  <c r="AE329" i="2"/>
  <c r="X329" i="2"/>
  <c r="W329" i="2"/>
  <c r="V329" i="2"/>
  <c r="Y329" i="2"/>
  <c r="T329" i="2"/>
  <c r="U329" i="2"/>
  <c r="S329" i="2"/>
  <c r="N329" i="2"/>
  <c r="DA328" i="2"/>
  <c r="CX328" i="2"/>
  <c r="CW328" i="2"/>
  <c r="CV328" i="2"/>
  <c r="CY328" i="2"/>
  <c r="CT328" i="2"/>
  <c r="CU328" i="2"/>
  <c r="CS328" i="2"/>
  <c r="CR328" i="2"/>
  <c r="CL328" i="2"/>
  <c r="CM328" i="2"/>
  <c r="CJ328" i="2"/>
  <c r="CI328" i="2"/>
  <c r="CH328" i="2"/>
  <c r="CK328" i="2"/>
  <c r="CF328" i="2"/>
  <c r="CG328" i="2"/>
  <c r="CE328" i="2"/>
  <c r="CD328" i="2"/>
  <c r="BY328" i="2"/>
  <c r="BZ328" i="2"/>
  <c r="BW328" i="2"/>
  <c r="BU328" i="2"/>
  <c r="BV328" i="2"/>
  <c r="BS328" i="2"/>
  <c r="BR328" i="2"/>
  <c r="BQ328" i="2"/>
  <c r="BT328" i="2"/>
  <c r="BO328" i="2"/>
  <c r="BP328" i="2"/>
  <c r="BN328" i="2"/>
  <c r="BM328" i="2"/>
  <c r="BC328" i="2"/>
  <c r="BD328" i="2"/>
  <c r="BF328" i="2"/>
  <c r="BA328" i="2"/>
  <c r="AZ328" i="2"/>
  <c r="AY328" i="2"/>
  <c r="BB328" i="2"/>
  <c r="AW328" i="2"/>
  <c r="AX328" i="2"/>
  <c r="AV328" i="2"/>
  <c r="AU328" i="2"/>
  <c r="AM328" i="2"/>
  <c r="AN328" i="2"/>
  <c r="AQ328" i="2"/>
  <c r="AK328" i="2"/>
  <c r="AJ328" i="2"/>
  <c r="AI328" i="2"/>
  <c r="AL328" i="2"/>
  <c r="AG328" i="2"/>
  <c r="AH328" i="2"/>
  <c r="AF328" i="2"/>
  <c r="AE328" i="2"/>
  <c r="X328" i="2"/>
  <c r="W328" i="2"/>
  <c r="V328" i="2"/>
  <c r="Y328" i="2"/>
  <c r="T328" i="2"/>
  <c r="U328" i="2"/>
  <c r="S328" i="2"/>
  <c r="N328" i="2"/>
  <c r="DA327" i="2"/>
  <c r="CX327" i="2"/>
  <c r="CW327" i="2"/>
  <c r="CV327" i="2"/>
  <c r="CY327" i="2"/>
  <c r="CT327" i="2"/>
  <c r="CU327" i="2"/>
  <c r="CS327" i="2"/>
  <c r="CR327" i="2"/>
  <c r="CL327" i="2"/>
  <c r="CM327" i="2"/>
  <c r="CJ327" i="2"/>
  <c r="CI327" i="2"/>
  <c r="CH327" i="2"/>
  <c r="CK327" i="2"/>
  <c r="CF327" i="2"/>
  <c r="CG327" i="2"/>
  <c r="CE327" i="2"/>
  <c r="CD327" i="2"/>
  <c r="BY327" i="2"/>
  <c r="BZ327" i="2"/>
  <c r="BW327" i="2"/>
  <c r="BU327" i="2"/>
  <c r="BV327" i="2"/>
  <c r="BS327" i="2"/>
  <c r="BR327" i="2"/>
  <c r="BQ327" i="2"/>
  <c r="BT327" i="2"/>
  <c r="BO327" i="2"/>
  <c r="BP327" i="2"/>
  <c r="BN327" i="2"/>
  <c r="BM327" i="2"/>
  <c r="BC327" i="2"/>
  <c r="BD327" i="2"/>
  <c r="BF327" i="2"/>
  <c r="BA327" i="2"/>
  <c r="AZ327" i="2"/>
  <c r="AY327" i="2"/>
  <c r="BB327" i="2"/>
  <c r="AW327" i="2"/>
  <c r="AX327" i="2"/>
  <c r="AV327" i="2"/>
  <c r="AU327" i="2"/>
  <c r="AM327" i="2"/>
  <c r="AN327" i="2"/>
  <c r="AQ327" i="2"/>
  <c r="AK327" i="2"/>
  <c r="AJ327" i="2"/>
  <c r="AI327" i="2"/>
  <c r="AL327" i="2"/>
  <c r="AG327" i="2"/>
  <c r="AH327" i="2"/>
  <c r="AF327" i="2"/>
  <c r="AE327" i="2"/>
  <c r="X327" i="2"/>
  <c r="W327" i="2"/>
  <c r="V327" i="2"/>
  <c r="Y327" i="2"/>
  <c r="T327" i="2"/>
  <c r="U327" i="2"/>
  <c r="S327" i="2"/>
  <c r="N327" i="2"/>
  <c r="DA326" i="2"/>
  <c r="CX326" i="2"/>
  <c r="CW326" i="2"/>
  <c r="CV326" i="2"/>
  <c r="CY326" i="2"/>
  <c r="CT326" i="2"/>
  <c r="CU326" i="2"/>
  <c r="CS326" i="2"/>
  <c r="CR326" i="2"/>
  <c r="CL326" i="2"/>
  <c r="CM326" i="2"/>
  <c r="CJ326" i="2"/>
  <c r="CI326" i="2"/>
  <c r="CH326" i="2"/>
  <c r="CK326" i="2"/>
  <c r="CF326" i="2"/>
  <c r="CG326" i="2"/>
  <c r="CE326" i="2"/>
  <c r="CD326" i="2"/>
  <c r="BY326" i="2"/>
  <c r="BZ326" i="2"/>
  <c r="BW326" i="2"/>
  <c r="BU326" i="2"/>
  <c r="BV326" i="2"/>
  <c r="BS326" i="2"/>
  <c r="BR326" i="2"/>
  <c r="BQ326" i="2"/>
  <c r="BT326" i="2"/>
  <c r="BO326" i="2"/>
  <c r="BP326" i="2"/>
  <c r="BN326" i="2"/>
  <c r="BM326" i="2"/>
  <c r="BC326" i="2"/>
  <c r="BD326" i="2"/>
  <c r="BF326" i="2"/>
  <c r="BA326" i="2"/>
  <c r="AZ326" i="2"/>
  <c r="AY326" i="2"/>
  <c r="BB326" i="2"/>
  <c r="AW326" i="2"/>
  <c r="AX326" i="2"/>
  <c r="AV326" i="2"/>
  <c r="AU326" i="2"/>
  <c r="AM326" i="2"/>
  <c r="AN326" i="2"/>
  <c r="AQ326" i="2"/>
  <c r="AK326" i="2"/>
  <c r="AJ326" i="2"/>
  <c r="AI326" i="2"/>
  <c r="AL326" i="2"/>
  <c r="AG326" i="2"/>
  <c r="AH326" i="2"/>
  <c r="AF326" i="2"/>
  <c r="AE326" i="2"/>
  <c r="X326" i="2"/>
  <c r="W326" i="2"/>
  <c r="V326" i="2"/>
  <c r="Y326" i="2"/>
  <c r="T326" i="2"/>
  <c r="U326" i="2"/>
  <c r="S326" i="2"/>
  <c r="N326" i="2"/>
  <c r="DA325" i="2"/>
  <c r="CX325" i="2"/>
  <c r="CW325" i="2"/>
  <c r="CV325" i="2"/>
  <c r="CY325" i="2"/>
  <c r="CT325" i="2"/>
  <c r="CU325" i="2"/>
  <c r="CS325" i="2"/>
  <c r="CR325" i="2"/>
  <c r="CL325" i="2"/>
  <c r="CM325" i="2"/>
  <c r="CJ325" i="2"/>
  <c r="CI325" i="2"/>
  <c r="CH325" i="2"/>
  <c r="CK325" i="2"/>
  <c r="CF325" i="2"/>
  <c r="CG325" i="2"/>
  <c r="CE325" i="2"/>
  <c r="CD325" i="2"/>
  <c r="BY325" i="2"/>
  <c r="BZ325" i="2"/>
  <c r="BW325" i="2"/>
  <c r="BU325" i="2"/>
  <c r="BV325" i="2"/>
  <c r="BS325" i="2"/>
  <c r="BR325" i="2"/>
  <c r="BQ325" i="2"/>
  <c r="BT325" i="2"/>
  <c r="BO325" i="2"/>
  <c r="BP325" i="2"/>
  <c r="BN325" i="2"/>
  <c r="BM325" i="2"/>
  <c r="BC325" i="2"/>
  <c r="BD325" i="2"/>
  <c r="BF325" i="2"/>
  <c r="BA325" i="2"/>
  <c r="AZ325" i="2"/>
  <c r="AY325" i="2"/>
  <c r="BB325" i="2"/>
  <c r="AW325" i="2"/>
  <c r="AX325" i="2"/>
  <c r="AV325" i="2"/>
  <c r="AU325" i="2"/>
  <c r="AM325" i="2"/>
  <c r="AN325" i="2"/>
  <c r="AQ325" i="2"/>
  <c r="AK325" i="2"/>
  <c r="AJ325" i="2"/>
  <c r="AI325" i="2"/>
  <c r="AL325" i="2"/>
  <c r="AG325" i="2"/>
  <c r="AH325" i="2"/>
  <c r="AF325" i="2"/>
  <c r="AE325" i="2"/>
  <c r="X325" i="2"/>
  <c r="W325" i="2"/>
  <c r="V325" i="2"/>
  <c r="Y325" i="2"/>
  <c r="T325" i="2"/>
  <c r="U325" i="2"/>
  <c r="S325" i="2"/>
  <c r="N325" i="2"/>
  <c r="DA324" i="2"/>
  <c r="CX324" i="2"/>
  <c r="CW324" i="2"/>
  <c r="CV324" i="2"/>
  <c r="CY324" i="2"/>
  <c r="CT324" i="2"/>
  <c r="CU324" i="2"/>
  <c r="CS324" i="2"/>
  <c r="CR324" i="2"/>
  <c r="CL324" i="2"/>
  <c r="CM324" i="2"/>
  <c r="CJ324" i="2"/>
  <c r="CI324" i="2"/>
  <c r="CH324" i="2"/>
  <c r="CK324" i="2"/>
  <c r="CF324" i="2"/>
  <c r="CG324" i="2"/>
  <c r="CE324" i="2"/>
  <c r="CD324" i="2"/>
  <c r="BY324" i="2"/>
  <c r="BZ324" i="2"/>
  <c r="BW324" i="2"/>
  <c r="BU324" i="2"/>
  <c r="BV324" i="2"/>
  <c r="BS324" i="2"/>
  <c r="BR324" i="2"/>
  <c r="BQ324" i="2"/>
  <c r="BT324" i="2"/>
  <c r="BO324" i="2"/>
  <c r="BP324" i="2"/>
  <c r="BN324" i="2"/>
  <c r="BM324" i="2"/>
  <c r="BC324" i="2"/>
  <c r="BD324" i="2"/>
  <c r="BF324" i="2"/>
  <c r="BA324" i="2"/>
  <c r="AZ324" i="2"/>
  <c r="AY324" i="2"/>
  <c r="BB324" i="2"/>
  <c r="AW324" i="2"/>
  <c r="AX324" i="2"/>
  <c r="AV324" i="2"/>
  <c r="AU324" i="2"/>
  <c r="AM324" i="2"/>
  <c r="AN324" i="2"/>
  <c r="AQ324" i="2"/>
  <c r="AK324" i="2"/>
  <c r="AJ324" i="2"/>
  <c r="AI324" i="2"/>
  <c r="AL324" i="2"/>
  <c r="AG324" i="2"/>
  <c r="AH324" i="2"/>
  <c r="AF324" i="2"/>
  <c r="AE324" i="2"/>
  <c r="X324" i="2"/>
  <c r="W324" i="2"/>
  <c r="V324" i="2"/>
  <c r="Y324" i="2"/>
  <c r="T324" i="2"/>
  <c r="U324" i="2"/>
  <c r="S324" i="2"/>
  <c r="N324" i="2"/>
  <c r="DA323" i="2"/>
  <c r="CX323" i="2"/>
  <c r="CW323" i="2"/>
  <c r="CV323" i="2"/>
  <c r="CY323" i="2"/>
  <c r="CT323" i="2"/>
  <c r="CU323" i="2"/>
  <c r="CS323" i="2"/>
  <c r="CR323" i="2"/>
  <c r="CL323" i="2"/>
  <c r="CM323" i="2"/>
  <c r="CJ323" i="2"/>
  <c r="CI323" i="2"/>
  <c r="CH323" i="2"/>
  <c r="CK323" i="2"/>
  <c r="CF323" i="2"/>
  <c r="CG323" i="2"/>
  <c r="CE323" i="2"/>
  <c r="CD323" i="2"/>
  <c r="BY323" i="2"/>
  <c r="BZ323" i="2"/>
  <c r="BW323" i="2"/>
  <c r="BU323" i="2"/>
  <c r="BV323" i="2"/>
  <c r="BS323" i="2"/>
  <c r="BR323" i="2"/>
  <c r="BQ323" i="2"/>
  <c r="BT323" i="2"/>
  <c r="BO323" i="2"/>
  <c r="BP323" i="2"/>
  <c r="BN323" i="2"/>
  <c r="BM323" i="2"/>
  <c r="BC323" i="2"/>
  <c r="BD323" i="2"/>
  <c r="BF323" i="2"/>
  <c r="BA323" i="2"/>
  <c r="AZ323" i="2"/>
  <c r="AY323" i="2"/>
  <c r="BB323" i="2"/>
  <c r="AW323" i="2"/>
  <c r="AX323" i="2"/>
  <c r="AV323" i="2"/>
  <c r="AU323" i="2"/>
  <c r="AM323" i="2"/>
  <c r="AN323" i="2"/>
  <c r="AQ323" i="2"/>
  <c r="AK323" i="2"/>
  <c r="AJ323" i="2"/>
  <c r="AI323" i="2"/>
  <c r="AL323" i="2"/>
  <c r="AG323" i="2"/>
  <c r="AH323" i="2"/>
  <c r="AF323" i="2"/>
  <c r="AE323" i="2"/>
  <c r="X323" i="2"/>
  <c r="W323" i="2"/>
  <c r="V323" i="2"/>
  <c r="Y323" i="2"/>
  <c r="T323" i="2"/>
  <c r="U323" i="2"/>
  <c r="S323" i="2"/>
  <c r="N323" i="2"/>
  <c r="DA322" i="2"/>
  <c r="CX322" i="2"/>
  <c r="CW322" i="2"/>
  <c r="CV322" i="2"/>
  <c r="CY322" i="2"/>
  <c r="CT322" i="2"/>
  <c r="CU322" i="2"/>
  <c r="CS322" i="2"/>
  <c r="CR322" i="2"/>
  <c r="CL322" i="2"/>
  <c r="CM322" i="2"/>
  <c r="CJ322" i="2"/>
  <c r="CI322" i="2"/>
  <c r="CH322" i="2"/>
  <c r="CK322" i="2"/>
  <c r="CF322" i="2"/>
  <c r="CG322" i="2"/>
  <c r="CE322" i="2"/>
  <c r="CD322" i="2"/>
  <c r="BY322" i="2"/>
  <c r="BZ322" i="2"/>
  <c r="BW322" i="2"/>
  <c r="BU322" i="2"/>
  <c r="BV322" i="2"/>
  <c r="BS322" i="2"/>
  <c r="BR322" i="2"/>
  <c r="BQ322" i="2"/>
  <c r="BT322" i="2"/>
  <c r="BO322" i="2"/>
  <c r="BP322" i="2"/>
  <c r="BN322" i="2"/>
  <c r="BM322" i="2"/>
  <c r="BC322" i="2"/>
  <c r="BD322" i="2"/>
  <c r="BF322" i="2"/>
  <c r="BA322" i="2"/>
  <c r="AZ322" i="2"/>
  <c r="AY322" i="2"/>
  <c r="BB322" i="2"/>
  <c r="AW322" i="2"/>
  <c r="AX322" i="2"/>
  <c r="AV322" i="2"/>
  <c r="AU322" i="2"/>
  <c r="AM322" i="2"/>
  <c r="AN322" i="2"/>
  <c r="AQ322" i="2"/>
  <c r="AK322" i="2"/>
  <c r="AJ322" i="2"/>
  <c r="AI322" i="2"/>
  <c r="AL322" i="2"/>
  <c r="AG322" i="2"/>
  <c r="AH322" i="2"/>
  <c r="AF322" i="2"/>
  <c r="AE322" i="2"/>
  <c r="X322" i="2"/>
  <c r="W322" i="2"/>
  <c r="V322" i="2"/>
  <c r="Y322" i="2"/>
  <c r="T322" i="2"/>
  <c r="U322" i="2"/>
  <c r="S322" i="2"/>
  <c r="N322" i="2"/>
  <c r="DA321" i="2"/>
  <c r="CX321" i="2"/>
  <c r="CW321" i="2"/>
  <c r="CV321" i="2"/>
  <c r="CY321" i="2"/>
  <c r="CT321" i="2"/>
  <c r="CU321" i="2"/>
  <c r="CS321" i="2"/>
  <c r="CR321" i="2"/>
  <c r="CL321" i="2"/>
  <c r="CM321" i="2"/>
  <c r="CJ321" i="2"/>
  <c r="CI321" i="2"/>
  <c r="CH321" i="2"/>
  <c r="CK321" i="2"/>
  <c r="CF321" i="2"/>
  <c r="CG321" i="2"/>
  <c r="CE321" i="2"/>
  <c r="CD321" i="2"/>
  <c r="BY321" i="2"/>
  <c r="BZ321" i="2"/>
  <c r="BW321" i="2"/>
  <c r="BU321" i="2"/>
  <c r="BV321" i="2"/>
  <c r="BS321" i="2"/>
  <c r="BR321" i="2"/>
  <c r="BQ321" i="2"/>
  <c r="BT321" i="2"/>
  <c r="BO321" i="2"/>
  <c r="BP321" i="2"/>
  <c r="BN321" i="2"/>
  <c r="BM321" i="2"/>
  <c r="BC321" i="2"/>
  <c r="BD321" i="2"/>
  <c r="BF321" i="2"/>
  <c r="BA321" i="2"/>
  <c r="AZ321" i="2"/>
  <c r="AY321" i="2"/>
  <c r="BB321" i="2"/>
  <c r="AW321" i="2"/>
  <c r="AX321" i="2"/>
  <c r="AV321" i="2"/>
  <c r="AU321" i="2"/>
  <c r="AM321" i="2"/>
  <c r="AN321" i="2"/>
  <c r="AQ321" i="2"/>
  <c r="AK321" i="2"/>
  <c r="AJ321" i="2"/>
  <c r="AI321" i="2"/>
  <c r="AL321" i="2"/>
  <c r="AG321" i="2"/>
  <c r="AH321" i="2"/>
  <c r="AF321" i="2"/>
  <c r="AE321" i="2"/>
  <c r="X321" i="2"/>
  <c r="W321" i="2"/>
  <c r="V321" i="2"/>
  <c r="Y321" i="2"/>
  <c r="T321" i="2"/>
  <c r="U321" i="2"/>
  <c r="S321" i="2"/>
  <c r="N321" i="2"/>
  <c r="DA320" i="2"/>
  <c r="CX320" i="2"/>
  <c r="CW320" i="2"/>
  <c r="CV320" i="2"/>
  <c r="CY320" i="2"/>
  <c r="CT320" i="2"/>
  <c r="CU320" i="2"/>
  <c r="CS320" i="2"/>
  <c r="CR320" i="2"/>
  <c r="CL320" i="2"/>
  <c r="CM320" i="2"/>
  <c r="CJ320" i="2"/>
  <c r="CI320" i="2"/>
  <c r="CH320" i="2"/>
  <c r="CK320" i="2"/>
  <c r="CF320" i="2"/>
  <c r="CG320" i="2"/>
  <c r="CE320" i="2"/>
  <c r="CD320" i="2"/>
  <c r="BY320" i="2"/>
  <c r="BZ320" i="2"/>
  <c r="BW320" i="2"/>
  <c r="BU320" i="2"/>
  <c r="BV320" i="2"/>
  <c r="BS320" i="2"/>
  <c r="BR320" i="2"/>
  <c r="BQ320" i="2"/>
  <c r="BT320" i="2"/>
  <c r="BO320" i="2"/>
  <c r="BP320" i="2"/>
  <c r="BN320" i="2"/>
  <c r="BM320" i="2"/>
  <c r="BC320" i="2"/>
  <c r="BD320" i="2"/>
  <c r="BF320" i="2"/>
  <c r="BA320" i="2"/>
  <c r="AZ320" i="2"/>
  <c r="AY320" i="2"/>
  <c r="BB320" i="2"/>
  <c r="AW320" i="2"/>
  <c r="AX320" i="2"/>
  <c r="AV320" i="2"/>
  <c r="AU320" i="2"/>
  <c r="AM320" i="2"/>
  <c r="AN320" i="2"/>
  <c r="AQ320" i="2"/>
  <c r="AK320" i="2"/>
  <c r="AJ320" i="2"/>
  <c r="AI320" i="2"/>
  <c r="AL320" i="2"/>
  <c r="AG320" i="2"/>
  <c r="AH320" i="2"/>
  <c r="AF320" i="2"/>
  <c r="AE320" i="2"/>
  <c r="X320" i="2"/>
  <c r="W320" i="2"/>
  <c r="V320" i="2"/>
  <c r="Y320" i="2"/>
  <c r="T320" i="2"/>
  <c r="U320" i="2"/>
  <c r="S320" i="2"/>
  <c r="N320" i="2"/>
  <c r="DA319" i="2"/>
  <c r="CX319" i="2"/>
  <c r="CW319" i="2"/>
  <c r="CV319" i="2"/>
  <c r="CY319" i="2"/>
  <c r="CT319" i="2"/>
  <c r="CU319" i="2"/>
  <c r="CS319" i="2"/>
  <c r="CR319" i="2"/>
  <c r="CL319" i="2"/>
  <c r="CM319" i="2"/>
  <c r="CJ319" i="2"/>
  <c r="CI319" i="2"/>
  <c r="CH319" i="2"/>
  <c r="CK319" i="2"/>
  <c r="CF319" i="2"/>
  <c r="CG319" i="2"/>
  <c r="CE319" i="2"/>
  <c r="CD319" i="2"/>
  <c r="BY319" i="2"/>
  <c r="BZ319" i="2"/>
  <c r="BW319" i="2"/>
  <c r="BU319" i="2"/>
  <c r="BV319" i="2"/>
  <c r="BS319" i="2"/>
  <c r="BR319" i="2"/>
  <c r="BQ319" i="2"/>
  <c r="BT319" i="2"/>
  <c r="BO319" i="2"/>
  <c r="BP319" i="2"/>
  <c r="BN319" i="2"/>
  <c r="BM319" i="2"/>
  <c r="BC319" i="2"/>
  <c r="BD319" i="2"/>
  <c r="BF319" i="2"/>
  <c r="BA319" i="2"/>
  <c r="AZ319" i="2"/>
  <c r="AY319" i="2"/>
  <c r="BB319" i="2"/>
  <c r="AW319" i="2"/>
  <c r="AX319" i="2"/>
  <c r="AV319" i="2"/>
  <c r="AU319" i="2"/>
  <c r="AM319" i="2"/>
  <c r="AN319" i="2"/>
  <c r="AQ319" i="2"/>
  <c r="AK319" i="2"/>
  <c r="AJ319" i="2"/>
  <c r="AI319" i="2"/>
  <c r="AL319" i="2"/>
  <c r="AG319" i="2"/>
  <c r="AH319" i="2"/>
  <c r="AF319" i="2"/>
  <c r="AE319" i="2"/>
  <c r="X319" i="2"/>
  <c r="W319" i="2"/>
  <c r="V319" i="2"/>
  <c r="Y319" i="2"/>
  <c r="T319" i="2"/>
  <c r="U319" i="2"/>
  <c r="S319" i="2"/>
  <c r="N319" i="2"/>
  <c r="DA318" i="2"/>
  <c r="CX318" i="2"/>
  <c r="CW318" i="2"/>
  <c r="CV318" i="2"/>
  <c r="CY318" i="2"/>
  <c r="CT318" i="2"/>
  <c r="CU318" i="2"/>
  <c r="CS318" i="2"/>
  <c r="CR318" i="2"/>
  <c r="CL318" i="2"/>
  <c r="CM318" i="2"/>
  <c r="CJ318" i="2"/>
  <c r="CI318" i="2"/>
  <c r="CH318" i="2"/>
  <c r="CK318" i="2"/>
  <c r="CF318" i="2"/>
  <c r="CG318" i="2"/>
  <c r="CE318" i="2"/>
  <c r="CD318" i="2"/>
  <c r="BY318" i="2"/>
  <c r="BZ318" i="2"/>
  <c r="BW318" i="2"/>
  <c r="BU318" i="2"/>
  <c r="BV318" i="2"/>
  <c r="BS318" i="2"/>
  <c r="BR318" i="2"/>
  <c r="BQ318" i="2"/>
  <c r="BT318" i="2"/>
  <c r="BO318" i="2"/>
  <c r="BP318" i="2"/>
  <c r="BN318" i="2"/>
  <c r="BM318" i="2"/>
  <c r="BC318" i="2"/>
  <c r="BD318" i="2"/>
  <c r="BF318" i="2"/>
  <c r="BA318" i="2"/>
  <c r="AZ318" i="2"/>
  <c r="AY318" i="2"/>
  <c r="BB318" i="2"/>
  <c r="AW318" i="2"/>
  <c r="AX318" i="2"/>
  <c r="AV318" i="2"/>
  <c r="AU318" i="2"/>
  <c r="AM318" i="2"/>
  <c r="AN318" i="2"/>
  <c r="AQ318" i="2"/>
  <c r="AK318" i="2"/>
  <c r="AJ318" i="2"/>
  <c r="AI318" i="2"/>
  <c r="AL318" i="2"/>
  <c r="AG318" i="2"/>
  <c r="AH318" i="2"/>
  <c r="AF318" i="2"/>
  <c r="AE318" i="2"/>
  <c r="X318" i="2"/>
  <c r="W318" i="2"/>
  <c r="V318" i="2"/>
  <c r="Y318" i="2"/>
  <c r="T318" i="2"/>
  <c r="U318" i="2"/>
  <c r="S318" i="2"/>
  <c r="N318" i="2"/>
  <c r="DA317" i="2"/>
  <c r="CX317" i="2"/>
  <c r="CW317" i="2"/>
  <c r="CV317" i="2"/>
  <c r="CY317" i="2"/>
  <c r="CT317" i="2"/>
  <c r="CU317" i="2"/>
  <c r="CS317" i="2"/>
  <c r="CR317" i="2"/>
  <c r="CL317" i="2"/>
  <c r="CM317" i="2"/>
  <c r="CJ317" i="2"/>
  <c r="CI317" i="2"/>
  <c r="CH317" i="2"/>
  <c r="CK317" i="2"/>
  <c r="CF317" i="2"/>
  <c r="CG317" i="2"/>
  <c r="CE317" i="2"/>
  <c r="CD317" i="2"/>
  <c r="BY317" i="2"/>
  <c r="BZ317" i="2"/>
  <c r="BW317" i="2"/>
  <c r="BU317" i="2"/>
  <c r="BV317" i="2"/>
  <c r="BS317" i="2"/>
  <c r="BR317" i="2"/>
  <c r="BQ317" i="2"/>
  <c r="BT317" i="2"/>
  <c r="BO317" i="2"/>
  <c r="BP317" i="2"/>
  <c r="BN317" i="2"/>
  <c r="BM317" i="2"/>
  <c r="BC317" i="2"/>
  <c r="BD317" i="2"/>
  <c r="BF317" i="2"/>
  <c r="BA317" i="2"/>
  <c r="AZ317" i="2"/>
  <c r="AY317" i="2"/>
  <c r="BB317" i="2"/>
  <c r="AW317" i="2"/>
  <c r="AX317" i="2"/>
  <c r="AV317" i="2"/>
  <c r="AU317" i="2"/>
  <c r="AM317" i="2"/>
  <c r="AN317" i="2"/>
  <c r="AQ317" i="2"/>
  <c r="AK317" i="2"/>
  <c r="AJ317" i="2"/>
  <c r="AI317" i="2"/>
  <c r="AL317" i="2"/>
  <c r="AG317" i="2"/>
  <c r="AH317" i="2"/>
  <c r="AF317" i="2"/>
  <c r="AE317" i="2"/>
  <c r="X317" i="2"/>
  <c r="W317" i="2"/>
  <c r="V317" i="2"/>
  <c r="Y317" i="2"/>
  <c r="T317" i="2"/>
  <c r="U317" i="2"/>
  <c r="S317" i="2"/>
  <c r="N317" i="2"/>
  <c r="DA316" i="2"/>
  <c r="CX316" i="2"/>
  <c r="CW316" i="2"/>
  <c r="CV316" i="2"/>
  <c r="CY316" i="2"/>
  <c r="CT316" i="2"/>
  <c r="CU316" i="2"/>
  <c r="CS316" i="2"/>
  <c r="CR316" i="2"/>
  <c r="CL316" i="2"/>
  <c r="CM316" i="2"/>
  <c r="CJ316" i="2"/>
  <c r="CI316" i="2"/>
  <c r="CH316" i="2"/>
  <c r="CK316" i="2"/>
  <c r="CF316" i="2"/>
  <c r="CG316" i="2"/>
  <c r="CE316" i="2"/>
  <c r="CD316" i="2"/>
  <c r="BY316" i="2"/>
  <c r="BZ316" i="2"/>
  <c r="BW316" i="2"/>
  <c r="BU316" i="2"/>
  <c r="BV316" i="2"/>
  <c r="BS316" i="2"/>
  <c r="BR316" i="2"/>
  <c r="BQ316" i="2"/>
  <c r="BT316" i="2"/>
  <c r="BO316" i="2"/>
  <c r="BP316" i="2"/>
  <c r="BN316" i="2"/>
  <c r="BM316" i="2"/>
  <c r="BC316" i="2"/>
  <c r="BD316" i="2"/>
  <c r="BF316" i="2"/>
  <c r="BA316" i="2"/>
  <c r="AZ316" i="2"/>
  <c r="AY316" i="2"/>
  <c r="BB316" i="2"/>
  <c r="AW316" i="2"/>
  <c r="AX316" i="2"/>
  <c r="AV316" i="2"/>
  <c r="AU316" i="2"/>
  <c r="AM316" i="2"/>
  <c r="AN316" i="2"/>
  <c r="AQ316" i="2"/>
  <c r="AK316" i="2"/>
  <c r="AJ316" i="2"/>
  <c r="AI316" i="2"/>
  <c r="AL316" i="2"/>
  <c r="AG316" i="2"/>
  <c r="AH316" i="2"/>
  <c r="AF316" i="2"/>
  <c r="AE316" i="2"/>
  <c r="X316" i="2"/>
  <c r="W316" i="2"/>
  <c r="V316" i="2"/>
  <c r="Y316" i="2"/>
  <c r="T316" i="2"/>
  <c r="U316" i="2"/>
  <c r="S316" i="2"/>
  <c r="N316" i="2"/>
  <c r="DA315" i="2"/>
  <c r="CX315" i="2"/>
  <c r="CW315" i="2"/>
  <c r="CV315" i="2"/>
  <c r="CY315" i="2"/>
  <c r="CT315" i="2"/>
  <c r="CU315" i="2"/>
  <c r="CS315" i="2"/>
  <c r="CR315" i="2"/>
  <c r="CL315" i="2"/>
  <c r="CM315" i="2"/>
  <c r="CJ315" i="2"/>
  <c r="CI315" i="2"/>
  <c r="CH315" i="2"/>
  <c r="CK315" i="2"/>
  <c r="CF315" i="2"/>
  <c r="CG315" i="2"/>
  <c r="CE315" i="2"/>
  <c r="CD315" i="2"/>
  <c r="BY315" i="2"/>
  <c r="BZ315" i="2"/>
  <c r="BW315" i="2"/>
  <c r="BU315" i="2"/>
  <c r="BV315" i="2"/>
  <c r="BS315" i="2"/>
  <c r="BR315" i="2"/>
  <c r="BQ315" i="2"/>
  <c r="BT315" i="2"/>
  <c r="BO315" i="2"/>
  <c r="BP315" i="2"/>
  <c r="BN315" i="2"/>
  <c r="BM315" i="2"/>
  <c r="BC315" i="2"/>
  <c r="BD315" i="2"/>
  <c r="BF315" i="2"/>
  <c r="BA315" i="2"/>
  <c r="AZ315" i="2"/>
  <c r="AY315" i="2"/>
  <c r="BB315" i="2"/>
  <c r="AW315" i="2"/>
  <c r="AX315" i="2"/>
  <c r="AV315" i="2"/>
  <c r="AU315" i="2"/>
  <c r="AM315" i="2"/>
  <c r="AN315" i="2"/>
  <c r="AQ315" i="2"/>
  <c r="AK315" i="2"/>
  <c r="AJ315" i="2"/>
  <c r="AI315" i="2"/>
  <c r="AL315" i="2"/>
  <c r="AG315" i="2"/>
  <c r="AH315" i="2"/>
  <c r="AF315" i="2"/>
  <c r="AE315" i="2"/>
  <c r="X315" i="2"/>
  <c r="W315" i="2"/>
  <c r="V315" i="2"/>
  <c r="Y315" i="2"/>
  <c r="T315" i="2"/>
  <c r="U315" i="2"/>
  <c r="S315" i="2"/>
  <c r="N315" i="2"/>
  <c r="DA314" i="2"/>
  <c r="CX314" i="2"/>
  <c r="CW314" i="2"/>
  <c r="CV314" i="2"/>
  <c r="CY314" i="2"/>
  <c r="CT314" i="2"/>
  <c r="CU314" i="2"/>
  <c r="CS314" i="2"/>
  <c r="CR314" i="2"/>
  <c r="CL314" i="2"/>
  <c r="CM314" i="2"/>
  <c r="CJ314" i="2"/>
  <c r="CI314" i="2"/>
  <c r="CH314" i="2"/>
  <c r="CK314" i="2"/>
  <c r="CF314" i="2"/>
  <c r="CG314" i="2"/>
  <c r="CE314" i="2"/>
  <c r="CD314" i="2"/>
  <c r="BY314" i="2"/>
  <c r="BZ314" i="2"/>
  <c r="BW314" i="2"/>
  <c r="BU314" i="2"/>
  <c r="BV314" i="2"/>
  <c r="BS314" i="2"/>
  <c r="BR314" i="2"/>
  <c r="BQ314" i="2"/>
  <c r="BT314" i="2"/>
  <c r="BO314" i="2"/>
  <c r="BP314" i="2"/>
  <c r="BN314" i="2"/>
  <c r="BM314" i="2"/>
  <c r="BC314" i="2"/>
  <c r="BD314" i="2"/>
  <c r="BF314" i="2"/>
  <c r="BA314" i="2"/>
  <c r="AZ314" i="2"/>
  <c r="AY314" i="2"/>
  <c r="BB314" i="2"/>
  <c r="AW314" i="2"/>
  <c r="AX314" i="2"/>
  <c r="AV314" i="2"/>
  <c r="AU314" i="2"/>
  <c r="AM314" i="2"/>
  <c r="AN314" i="2"/>
  <c r="AQ314" i="2"/>
  <c r="AK314" i="2"/>
  <c r="AJ314" i="2"/>
  <c r="AI314" i="2"/>
  <c r="AL314" i="2"/>
  <c r="AG314" i="2"/>
  <c r="AH314" i="2"/>
  <c r="AF314" i="2"/>
  <c r="AE314" i="2"/>
  <c r="X314" i="2"/>
  <c r="W314" i="2"/>
  <c r="V314" i="2"/>
  <c r="Y314" i="2"/>
  <c r="T314" i="2"/>
  <c r="U314" i="2"/>
  <c r="S314" i="2"/>
  <c r="N314" i="2"/>
  <c r="DA313" i="2"/>
  <c r="CX313" i="2"/>
  <c r="CW313" i="2"/>
  <c r="CV313" i="2"/>
  <c r="CY313" i="2"/>
  <c r="CT313" i="2"/>
  <c r="CU313" i="2"/>
  <c r="CS313" i="2"/>
  <c r="CR313" i="2"/>
  <c r="CL313" i="2"/>
  <c r="CM313" i="2"/>
  <c r="CJ313" i="2"/>
  <c r="CI313" i="2"/>
  <c r="CH313" i="2"/>
  <c r="CK313" i="2"/>
  <c r="CF313" i="2"/>
  <c r="CG313" i="2"/>
  <c r="CE313" i="2"/>
  <c r="CD313" i="2"/>
  <c r="BY313" i="2"/>
  <c r="BZ313" i="2"/>
  <c r="BW313" i="2"/>
  <c r="BU313" i="2"/>
  <c r="BV313" i="2"/>
  <c r="BS313" i="2"/>
  <c r="BR313" i="2"/>
  <c r="BQ313" i="2"/>
  <c r="BT313" i="2"/>
  <c r="BO313" i="2"/>
  <c r="BP313" i="2"/>
  <c r="BN313" i="2"/>
  <c r="BM313" i="2"/>
  <c r="BC313" i="2"/>
  <c r="BD313" i="2"/>
  <c r="BF313" i="2"/>
  <c r="BA313" i="2"/>
  <c r="AZ313" i="2"/>
  <c r="AY313" i="2"/>
  <c r="BB313" i="2"/>
  <c r="AW313" i="2"/>
  <c r="AX313" i="2"/>
  <c r="AV313" i="2"/>
  <c r="AU313" i="2"/>
  <c r="AM313" i="2"/>
  <c r="AN313" i="2"/>
  <c r="AQ313" i="2"/>
  <c r="AK313" i="2"/>
  <c r="AJ313" i="2"/>
  <c r="AI313" i="2"/>
  <c r="AL313" i="2"/>
  <c r="AG313" i="2"/>
  <c r="AH313" i="2"/>
  <c r="AF313" i="2"/>
  <c r="AE313" i="2"/>
  <c r="X313" i="2"/>
  <c r="W313" i="2"/>
  <c r="V313" i="2"/>
  <c r="Y313" i="2"/>
  <c r="T313" i="2"/>
  <c r="U313" i="2"/>
  <c r="S313" i="2"/>
  <c r="N313" i="2"/>
  <c r="DA312" i="2"/>
  <c r="CX312" i="2"/>
  <c r="CW312" i="2"/>
  <c r="CV312" i="2"/>
  <c r="CY312" i="2"/>
  <c r="CT312" i="2"/>
  <c r="CU312" i="2"/>
  <c r="CS312" i="2"/>
  <c r="CR312" i="2"/>
  <c r="CL312" i="2"/>
  <c r="CM312" i="2"/>
  <c r="CJ312" i="2"/>
  <c r="CI312" i="2"/>
  <c r="CH312" i="2"/>
  <c r="CK312" i="2"/>
  <c r="CF312" i="2"/>
  <c r="CG312" i="2"/>
  <c r="CE312" i="2"/>
  <c r="CD312" i="2"/>
  <c r="BY312" i="2"/>
  <c r="BZ312" i="2"/>
  <c r="BW312" i="2"/>
  <c r="BU312" i="2"/>
  <c r="BV312" i="2"/>
  <c r="BS312" i="2"/>
  <c r="BR312" i="2"/>
  <c r="BQ312" i="2"/>
  <c r="BT312" i="2"/>
  <c r="BO312" i="2"/>
  <c r="BP312" i="2"/>
  <c r="BN312" i="2"/>
  <c r="BM312" i="2"/>
  <c r="BC312" i="2"/>
  <c r="BD312" i="2"/>
  <c r="BF312" i="2"/>
  <c r="BA312" i="2"/>
  <c r="AZ312" i="2"/>
  <c r="AY312" i="2"/>
  <c r="BB312" i="2"/>
  <c r="AW312" i="2"/>
  <c r="AX312" i="2"/>
  <c r="AV312" i="2"/>
  <c r="AU312" i="2"/>
  <c r="AM312" i="2"/>
  <c r="AN312" i="2"/>
  <c r="AQ312" i="2"/>
  <c r="AK312" i="2"/>
  <c r="AJ312" i="2"/>
  <c r="AI312" i="2"/>
  <c r="AL312" i="2"/>
  <c r="AG312" i="2"/>
  <c r="AH312" i="2"/>
  <c r="AF312" i="2"/>
  <c r="AE312" i="2"/>
  <c r="X312" i="2"/>
  <c r="W312" i="2"/>
  <c r="V312" i="2"/>
  <c r="Y312" i="2"/>
  <c r="T312" i="2"/>
  <c r="U312" i="2"/>
  <c r="S312" i="2"/>
  <c r="N312" i="2"/>
  <c r="DA311" i="2"/>
  <c r="CX311" i="2"/>
  <c r="CW311" i="2"/>
  <c r="CV311" i="2"/>
  <c r="CY311" i="2"/>
  <c r="CT311" i="2"/>
  <c r="CU311" i="2"/>
  <c r="CS311" i="2"/>
  <c r="CR311" i="2"/>
  <c r="CL311" i="2"/>
  <c r="CM311" i="2"/>
  <c r="CJ311" i="2"/>
  <c r="CI311" i="2"/>
  <c r="CH311" i="2"/>
  <c r="CK311" i="2"/>
  <c r="CF311" i="2"/>
  <c r="CG311" i="2"/>
  <c r="CE311" i="2"/>
  <c r="CD311" i="2"/>
  <c r="BY311" i="2"/>
  <c r="BZ311" i="2"/>
  <c r="BW311" i="2"/>
  <c r="BU311" i="2"/>
  <c r="BV311" i="2"/>
  <c r="BS311" i="2"/>
  <c r="BR311" i="2"/>
  <c r="BQ311" i="2"/>
  <c r="BT311" i="2"/>
  <c r="BO311" i="2"/>
  <c r="BP311" i="2"/>
  <c r="BN311" i="2"/>
  <c r="BM311" i="2"/>
  <c r="BC311" i="2"/>
  <c r="BD311" i="2"/>
  <c r="BF311" i="2"/>
  <c r="BA311" i="2"/>
  <c r="AZ311" i="2"/>
  <c r="AY311" i="2"/>
  <c r="BB311" i="2"/>
  <c r="AW311" i="2"/>
  <c r="AX311" i="2"/>
  <c r="AV311" i="2"/>
  <c r="AU311" i="2"/>
  <c r="AM311" i="2"/>
  <c r="AN311" i="2"/>
  <c r="AQ311" i="2"/>
  <c r="AK311" i="2"/>
  <c r="AJ311" i="2"/>
  <c r="AI311" i="2"/>
  <c r="AL311" i="2"/>
  <c r="AG311" i="2"/>
  <c r="AH311" i="2"/>
  <c r="AF311" i="2"/>
  <c r="AE311" i="2"/>
  <c r="X311" i="2"/>
  <c r="W311" i="2"/>
  <c r="V311" i="2"/>
  <c r="Y311" i="2"/>
  <c r="T311" i="2"/>
  <c r="U311" i="2"/>
  <c r="S311" i="2"/>
  <c r="N311" i="2"/>
  <c r="DA310" i="2"/>
  <c r="CX310" i="2"/>
  <c r="CW310" i="2"/>
  <c r="CV310" i="2"/>
  <c r="CY310" i="2"/>
  <c r="CT310" i="2"/>
  <c r="CU310" i="2"/>
  <c r="CS310" i="2"/>
  <c r="CR310" i="2"/>
  <c r="CL310" i="2"/>
  <c r="CM310" i="2"/>
  <c r="CJ310" i="2"/>
  <c r="CI310" i="2"/>
  <c r="CH310" i="2"/>
  <c r="CK310" i="2"/>
  <c r="CF310" i="2"/>
  <c r="CG310" i="2"/>
  <c r="CE310" i="2"/>
  <c r="CD310" i="2"/>
  <c r="BY310" i="2"/>
  <c r="BZ310" i="2"/>
  <c r="BW310" i="2"/>
  <c r="BU310" i="2"/>
  <c r="BV310" i="2"/>
  <c r="BS310" i="2"/>
  <c r="BR310" i="2"/>
  <c r="BQ310" i="2"/>
  <c r="BT310" i="2"/>
  <c r="BO310" i="2"/>
  <c r="BP310" i="2"/>
  <c r="BN310" i="2"/>
  <c r="BM310" i="2"/>
  <c r="BC310" i="2"/>
  <c r="BD310" i="2"/>
  <c r="BF310" i="2"/>
  <c r="BA310" i="2"/>
  <c r="AZ310" i="2"/>
  <c r="AY310" i="2"/>
  <c r="BB310" i="2"/>
  <c r="AW310" i="2"/>
  <c r="AX310" i="2"/>
  <c r="AV310" i="2"/>
  <c r="AU310" i="2"/>
  <c r="AM310" i="2"/>
  <c r="AN310" i="2"/>
  <c r="AQ310" i="2"/>
  <c r="AK310" i="2"/>
  <c r="AJ310" i="2"/>
  <c r="AI310" i="2"/>
  <c r="AL310" i="2"/>
  <c r="AG310" i="2"/>
  <c r="AH310" i="2"/>
  <c r="AF310" i="2"/>
  <c r="AE310" i="2"/>
  <c r="X310" i="2"/>
  <c r="W310" i="2"/>
  <c r="V310" i="2"/>
  <c r="Y310" i="2"/>
  <c r="T310" i="2"/>
  <c r="U310" i="2"/>
  <c r="S310" i="2"/>
  <c r="N310" i="2"/>
  <c r="DA309" i="2"/>
  <c r="CX309" i="2"/>
  <c r="CW309" i="2"/>
  <c r="CV309" i="2"/>
  <c r="CY309" i="2"/>
  <c r="CT309" i="2"/>
  <c r="CU309" i="2"/>
  <c r="CS309" i="2"/>
  <c r="CR309" i="2"/>
  <c r="CL309" i="2"/>
  <c r="CM309" i="2"/>
  <c r="CJ309" i="2"/>
  <c r="CI309" i="2"/>
  <c r="CH309" i="2"/>
  <c r="CK309" i="2"/>
  <c r="CF309" i="2"/>
  <c r="CG309" i="2"/>
  <c r="CE309" i="2"/>
  <c r="CD309" i="2"/>
  <c r="BY309" i="2"/>
  <c r="BZ309" i="2"/>
  <c r="BW309" i="2"/>
  <c r="BU309" i="2"/>
  <c r="BV309" i="2"/>
  <c r="BS309" i="2"/>
  <c r="BR309" i="2"/>
  <c r="BQ309" i="2"/>
  <c r="BT309" i="2"/>
  <c r="BO309" i="2"/>
  <c r="BP309" i="2"/>
  <c r="BN309" i="2"/>
  <c r="BM309" i="2"/>
  <c r="BC309" i="2"/>
  <c r="BD309" i="2"/>
  <c r="BF309" i="2"/>
  <c r="BA309" i="2"/>
  <c r="AZ309" i="2"/>
  <c r="AY309" i="2"/>
  <c r="BB309" i="2"/>
  <c r="AW309" i="2"/>
  <c r="AX309" i="2"/>
  <c r="AV309" i="2"/>
  <c r="AU309" i="2"/>
  <c r="AM309" i="2"/>
  <c r="AN309" i="2"/>
  <c r="AQ309" i="2"/>
  <c r="AK309" i="2"/>
  <c r="AJ309" i="2"/>
  <c r="AI309" i="2"/>
  <c r="AL309" i="2"/>
  <c r="AG309" i="2"/>
  <c r="AH309" i="2"/>
  <c r="AF309" i="2"/>
  <c r="AE309" i="2"/>
  <c r="X309" i="2"/>
  <c r="W309" i="2"/>
  <c r="V309" i="2"/>
  <c r="Y309" i="2"/>
  <c r="T309" i="2"/>
  <c r="U309" i="2"/>
  <c r="S309" i="2"/>
  <c r="N309" i="2"/>
  <c r="DA308" i="2"/>
  <c r="CX308" i="2"/>
  <c r="CW308" i="2"/>
  <c r="CV308" i="2"/>
  <c r="CY308" i="2"/>
  <c r="CT308" i="2"/>
  <c r="CU308" i="2"/>
  <c r="CS308" i="2"/>
  <c r="CR308" i="2"/>
  <c r="CL308" i="2"/>
  <c r="CM308" i="2"/>
  <c r="CJ308" i="2"/>
  <c r="CI308" i="2"/>
  <c r="CH308" i="2"/>
  <c r="CK308" i="2"/>
  <c r="CF308" i="2"/>
  <c r="CG308" i="2"/>
  <c r="CE308" i="2"/>
  <c r="CD308" i="2"/>
  <c r="BY308" i="2"/>
  <c r="BZ308" i="2"/>
  <c r="BW308" i="2"/>
  <c r="BU308" i="2"/>
  <c r="BV308" i="2"/>
  <c r="BS308" i="2"/>
  <c r="BR308" i="2"/>
  <c r="BQ308" i="2"/>
  <c r="BT308" i="2"/>
  <c r="BO308" i="2"/>
  <c r="BP308" i="2"/>
  <c r="BN308" i="2"/>
  <c r="BM308" i="2"/>
  <c r="BC308" i="2"/>
  <c r="BD308" i="2"/>
  <c r="BF308" i="2"/>
  <c r="BA308" i="2"/>
  <c r="AZ308" i="2"/>
  <c r="AY308" i="2"/>
  <c r="BB308" i="2"/>
  <c r="AW308" i="2"/>
  <c r="AX308" i="2"/>
  <c r="AV308" i="2"/>
  <c r="AU308" i="2"/>
  <c r="AM308" i="2"/>
  <c r="AN308" i="2"/>
  <c r="AQ308" i="2"/>
  <c r="AK308" i="2"/>
  <c r="AJ308" i="2"/>
  <c r="AI308" i="2"/>
  <c r="AL308" i="2"/>
  <c r="AG308" i="2"/>
  <c r="AH308" i="2"/>
  <c r="AF308" i="2"/>
  <c r="AE308" i="2"/>
  <c r="X308" i="2"/>
  <c r="W308" i="2"/>
  <c r="V308" i="2"/>
  <c r="Y308" i="2"/>
  <c r="T308" i="2"/>
  <c r="U308" i="2"/>
  <c r="S308" i="2"/>
  <c r="N308" i="2"/>
  <c r="DA307" i="2"/>
  <c r="CX307" i="2"/>
  <c r="CW307" i="2"/>
  <c r="CV307" i="2"/>
  <c r="CY307" i="2"/>
  <c r="CT307" i="2"/>
  <c r="CU307" i="2"/>
  <c r="CS307" i="2"/>
  <c r="CR307" i="2"/>
  <c r="CL307" i="2"/>
  <c r="CM307" i="2"/>
  <c r="CJ307" i="2"/>
  <c r="CI307" i="2"/>
  <c r="CH307" i="2"/>
  <c r="CK307" i="2"/>
  <c r="CF307" i="2"/>
  <c r="CG307" i="2"/>
  <c r="CE307" i="2"/>
  <c r="CD307" i="2"/>
  <c r="BY307" i="2"/>
  <c r="BZ307" i="2"/>
  <c r="BW307" i="2"/>
  <c r="BU307" i="2"/>
  <c r="BV307" i="2"/>
  <c r="BS307" i="2"/>
  <c r="BR307" i="2"/>
  <c r="BQ307" i="2"/>
  <c r="BT307" i="2"/>
  <c r="BO307" i="2"/>
  <c r="BP307" i="2"/>
  <c r="BN307" i="2"/>
  <c r="BM307" i="2"/>
  <c r="BC307" i="2"/>
  <c r="BD307" i="2"/>
  <c r="BF307" i="2"/>
  <c r="BA307" i="2"/>
  <c r="AZ307" i="2"/>
  <c r="AY307" i="2"/>
  <c r="BB307" i="2"/>
  <c r="AW307" i="2"/>
  <c r="AX307" i="2"/>
  <c r="AV307" i="2"/>
  <c r="AU307" i="2"/>
  <c r="AM307" i="2"/>
  <c r="AN307" i="2"/>
  <c r="AQ307" i="2"/>
  <c r="AK307" i="2"/>
  <c r="AJ307" i="2"/>
  <c r="AI307" i="2"/>
  <c r="AL307" i="2"/>
  <c r="AG307" i="2"/>
  <c r="AH307" i="2"/>
  <c r="AF307" i="2"/>
  <c r="AE307" i="2"/>
  <c r="X307" i="2"/>
  <c r="W307" i="2"/>
  <c r="V307" i="2"/>
  <c r="Y307" i="2"/>
  <c r="T307" i="2"/>
  <c r="U307" i="2"/>
  <c r="S307" i="2"/>
  <c r="N307" i="2"/>
  <c r="DA306" i="2"/>
  <c r="CX306" i="2"/>
  <c r="CW306" i="2"/>
  <c r="CV306" i="2"/>
  <c r="CY306" i="2"/>
  <c r="CT306" i="2"/>
  <c r="CU306" i="2"/>
  <c r="CS306" i="2"/>
  <c r="CR306" i="2"/>
  <c r="CL306" i="2"/>
  <c r="CM306" i="2"/>
  <c r="CJ306" i="2"/>
  <c r="CI306" i="2"/>
  <c r="CH306" i="2"/>
  <c r="CK306" i="2"/>
  <c r="CF306" i="2"/>
  <c r="CG306" i="2"/>
  <c r="CE306" i="2"/>
  <c r="CD306" i="2"/>
  <c r="BY306" i="2"/>
  <c r="BZ306" i="2"/>
  <c r="BW306" i="2"/>
  <c r="BU306" i="2"/>
  <c r="BV306" i="2"/>
  <c r="BS306" i="2"/>
  <c r="BR306" i="2"/>
  <c r="BQ306" i="2"/>
  <c r="BT306" i="2"/>
  <c r="BO306" i="2"/>
  <c r="BP306" i="2"/>
  <c r="BN306" i="2"/>
  <c r="BM306" i="2"/>
  <c r="BC306" i="2"/>
  <c r="BD306" i="2"/>
  <c r="BF306" i="2"/>
  <c r="BA306" i="2"/>
  <c r="AZ306" i="2"/>
  <c r="AY306" i="2"/>
  <c r="BB306" i="2"/>
  <c r="AW306" i="2"/>
  <c r="AX306" i="2"/>
  <c r="AV306" i="2"/>
  <c r="AU306" i="2"/>
  <c r="AM306" i="2"/>
  <c r="AN306" i="2"/>
  <c r="AQ306" i="2"/>
  <c r="AK306" i="2"/>
  <c r="AJ306" i="2"/>
  <c r="AI306" i="2"/>
  <c r="AL306" i="2"/>
  <c r="AG306" i="2"/>
  <c r="AH306" i="2"/>
  <c r="AF306" i="2"/>
  <c r="AE306" i="2"/>
  <c r="X306" i="2"/>
  <c r="W306" i="2"/>
  <c r="V306" i="2"/>
  <c r="Y306" i="2"/>
  <c r="T306" i="2"/>
  <c r="U306" i="2"/>
  <c r="S306" i="2"/>
  <c r="N306" i="2"/>
  <c r="DA305" i="2"/>
  <c r="CX305" i="2"/>
  <c r="CW305" i="2"/>
  <c r="CV305" i="2"/>
  <c r="CY305" i="2"/>
  <c r="CT305" i="2"/>
  <c r="CU305" i="2"/>
  <c r="CS305" i="2"/>
  <c r="CR305" i="2"/>
  <c r="CL305" i="2"/>
  <c r="CM305" i="2"/>
  <c r="CJ305" i="2"/>
  <c r="CI305" i="2"/>
  <c r="CH305" i="2"/>
  <c r="CK305" i="2"/>
  <c r="CF305" i="2"/>
  <c r="CG305" i="2"/>
  <c r="CE305" i="2"/>
  <c r="CD305" i="2"/>
  <c r="BY305" i="2"/>
  <c r="BZ305" i="2"/>
  <c r="BW305" i="2"/>
  <c r="BU305" i="2"/>
  <c r="BV305" i="2"/>
  <c r="BS305" i="2"/>
  <c r="BR305" i="2"/>
  <c r="BQ305" i="2"/>
  <c r="BT305" i="2"/>
  <c r="BO305" i="2"/>
  <c r="BP305" i="2"/>
  <c r="BN305" i="2"/>
  <c r="BM305" i="2"/>
  <c r="BC305" i="2"/>
  <c r="BD305" i="2"/>
  <c r="BF305" i="2"/>
  <c r="BA305" i="2"/>
  <c r="AZ305" i="2"/>
  <c r="AY305" i="2"/>
  <c r="BB305" i="2"/>
  <c r="AW305" i="2"/>
  <c r="AX305" i="2"/>
  <c r="AV305" i="2"/>
  <c r="AU305" i="2"/>
  <c r="AM305" i="2"/>
  <c r="AN305" i="2"/>
  <c r="AQ305" i="2"/>
  <c r="AK305" i="2"/>
  <c r="AJ305" i="2"/>
  <c r="AI305" i="2"/>
  <c r="AL305" i="2"/>
  <c r="AG305" i="2"/>
  <c r="AH305" i="2"/>
  <c r="AF305" i="2"/>
  <c r="AE305" i="2"/>
  <c r="X305" i="2"/>
  <c r="W305" i="2"/>
  <c r="V305" i="2"/>
  <c r="Y305" i="2"/>
  <c r="T305" i="2"/>
  <c r="U305" i="2"/>
  <c r="S305" i="2"/>
  <c r="N305" i="2"/>
  <c r="DA304" i="2"/>
  <c r="CX304" i="2"/>
  <c r="CW304" i="2"/>
  <c r="CV304" i="2"/>
  <c r="CY304" i="2"/>
  <c r="CT304" i="2"/>
  <c r="CU304" i="2"/>
  <c r="CS304" i="2"/>
  <c r="CR304" i="2"/>
  <c r="CL304" i="2"/>
  <c r="CM304" i="2"/>
  <c r="CJ304" i="2"/>
  <c r="CI304" i="2"/>
  <c r="CH304" i="2"/>
  <c r="CK304" i="2"/>
  <c r="CF304" i="2"/>
  <c r="CG304" i="2"/>
  <c r="CE304" i="2"/>
  <c r="CD304" i="2"/>
  <c r="BY304" i="2"/>
  <c r="BZ304" i="2"/>
  <c r="BW304" i="2"/>
  <c r="BU304" i="2"/>
  <c r="BV304" i="2"/>
  <c r="BS304" i="2"/>
  <c r="BR304" i="2"/>
  <c r="BQ304" i="2"/>
  <c r="BT304" i="2"/>
  <c r="BO304" i="2"/>
  <c r="BP304" i="2"/>
  <c r="BN304" i="2"/>
  <c r="BM304" i="2"/>
  <c r="BC304" i="2"/>
  <c r="BD304" i="2"/>
  <c r="BF304" i="2"/>
  <c r="BA304" i="2"/>
  <c r="AZ304" i="2"/>
  <c r="AY304" i="2"/>
  <c r="BB304" i="2"/>
  <c r="AW304" i="2"/>
  <c r="AX304" i="2"/>
  <c r="AV304" i="2"/>
  <c r="AU304" i="2"/>
  <c r="AM304" i="2"/>
  <c r="AN304" i="2"/>
  <c r="AQ304" i="2"/>
  <c r="AK304" i="2"/>
  <c r="AJ304" i="2"/>
  <c r="AI304" i="2"/>
  <c r="AL304" i="2"/>
  <c r="AG304" i="2"/>
  <c r="AH304" i="2"/>
  <c r="AF304" i="2"/>
  <c r="AE304" i="2"/>
  <c r="X304" i="2"/>
  <c r="W304" i="2"/>
  <c r="V304" i="2"/>
  <c r="Y304" i="2"/>
  <c r="T304" i="2"/>
  <c r="U304" i="2"/>
  <c r="S304" i="2"/>
  <c r="N304" i="2"/>
  <c r="DA303" i="2"/>
  <c r="CX303" i="2"/>
  <c r="CW303" i="2"/>
  <c r="CV303" i="2"/>
  <c r="CY303" i="2"/>
  <c r="CT303" i="2"/>
  <c r="CU303" i="2"/>
  <c r="CS303" i="2"/>
  <c r="CR303" i="2"/>
  <c r="CL303" i="2"/>
  <c r="CM303" i="2"/>
  <c r="CJ303" i="2"/>
  <c r="CI303" i="2"/>
  <c r="CH303" i="2"/>
  <c r="CK303" i="2"/>
  <c r="CF303" i="2"/>
  <c r="CG303" i="2"/>
  <c r="CE303" i="2"/>
  <c r="CD303" i="2"/>
  <c r="BY303" i="2"/>
  <c r="BZ303" i="2"/>
  <c r="BW303" i="2"/>
  <c r="BU303" i="2"/>
  <c r="BV303" i="2"/>
  <c r="BS303" i="2"/>
  <c r="BR303" i="2"/>
  <c r="BQ303" i="2"/>
  <c r="BT303" i="2"/>
  <c r="BO303" i="2"/>
  <c r="BP303" i="2"/>
  <c r="BN303" i="2"/>
  <c r="BM303" i="2"/>
  <c r="BC303" i="2"/>
  <c r="BD303" i="2"/>
  <c r="BF303" i="2"/>
  <c r="BA303" i="2"/>
  <c r="AZ303" i="2"/>
  <c r="AY303" i="2"/>
  <c r="BB303" i="2"/>
  <c r="AW303" i="2"/>
  <c r="AX303" i="2"/>
  <c r="AV303" i="2"/>
  <c r="AU303" i="2"/>
  <c r="AM303" i="2"/>
  <c r="AN303" i="2"/>
  <c r="AQ303" i="2"/>
  <c r="AK303" i="2"/>
  <c r="AJ303" i="2"/>
  <c r="AI303" i="2"/>
  <c r="AL303" i="2"/>
  <c r="AG303" i="2"/>
  <c r="AH303" i="2"/>
  <c r="AF303" i="2"/>
  <c r="AE303" i="2"/>
  <c r="X303" i="2"/>
  <c r="W303" i="2"/>
  <c r="V303" i="2"/>
  <c r="Y303" i="2"/>
  <c r="T303" i="2"/>
  <c r="U303" i="2"/>
  <c r="S303" i="2"/>
  <c r="N303" i="2"/>
  <c r="DA302" i="2"/>
  <c r="CX302" i="2"/>
  <c r="CW302" i="2"/>
  <c r="CV302" i="2"/>
  <c r="CY302" i="2"/>
  <c r="CT302" i="2"/>
  <c r="CU302" i="2"/>
  <c r="CS302" i="2"/>
  <c r="CR302" i="2"/>
  <c r="CL302" i="2"/>
  <c r="CM302" i="2"/>
  <c r="CJ302" i="2"/>
  <c r="CI302" i="2"/>
  <c r="CH302" i="2"/>
  <c r="CK302" i="2"/>
  <c r="CF302" i="2"/>
  <c r="CG302" i="2"/>
  <c r="CE302" i="2"/>
  <c r="CD302" i="2"/>
  <c r="BY302" i="2"/>
  <c r="BZ302" i="2"/>
  <c r="BW302" i="2"/>
  <c r="BU302" i="2"/>
  <c r="BV302" i="2"/>
  <c r="BS302" i="2"/>
  <c r="BR302" i="2"/>
  <c r="BQ302" i="2"/>
  <c r="BT302" i="2"/>
  <c r="BO302" i="2"/>
  <c r="BP302" i="2"/>
  <c r="BN302" i="2"/>
  <c r="BM302" i="2"/>
  <c r="BC302" i="2"/>
  <c r="BD302" i="2"/>
  <c r="BF302" i="2"/>
  <c r="BA302" i="2"/>
  <c r="AZ302" i="2"/>
  <c r="AY302" i="2"/>
  <c r="BB302" i="2"/>
  <c r="AW302" i="2"/>
  <c r="AX302" i="2"/>
  <c r="AV302" i="2"/>
  <c r="AU302" i="2"/>
  <c r="AM302" i="2"/>
  <c r="AN302" i="2"/>
  <c r="AQ302" i="2"/>
  <c r="AK302" i="2"/>
  <c r="AJ302" i="2"/>
  <c r="AI302" i="2"/>
  <c r="AL302" i="2"/>
  <c r="AG302" i="2"/>
  <c r="AH302" i="2"/>
  <c r="AF302" i="2"/>
  <c r="AE302" i="2"/>
  <c r="X302" i="2"/>
  <c r="W302" i="2"/>
  <c r="V302" i="2"/>
  <c r="Y302" i="2"/>
  <c r="T302" i="2"/>
  <c r="U302" i="2"/>
  <c r="S302" i="2"/>
  <c r="N302" i="2"/>
  <c r="DA301" i="2"/>
  <c r="CX301" i="2"/>
  <c r="CW301" i="2"/>
  <c r="CV301" i="2"/>
  <c r="CY301" i="2"/>
  <c r="CT301" i="2"/>
  <c r="CU301" i="2"/>
  <c r="CS301" i="2"/>
  <c r="CR301" i="2"/>
  <c r="CL301" i="2"/>
  <c r="CM301" i="2"/>
  <c r="CJ301" i="2"/>
  <c r="CI301" i="2"/>
  <c r="CH301" i="2"/>
  <c r="CK301" i="2"/>
  <c r="CF301" i="2"/>
  <c r="CG301" i="2"/>
  <c r="CE301" i="2"/>
  <c r="CD301" i="2"/>
  <c r="BY301" i="2"/>
  <c r="BZ301" i="2"/>
  <c r="BW301" i="2"/>
  <c r="BU301" i="2"/>
  <c r="BV301" i="2"/>
  <c r="BS301" i="2"/>
  <c r="BR301" i="2"/>
  <c r="BQ301" i="2"/>
  <c r="BT301" i="2"/>
  <c r="BO301" i="2"/>
  <c r="BP301" i="2"/>
  <c r="BN301" i="2"/>
  <c r="BM301" i="2"/>
  <c r="BC301" i="2"/>
  <c r="BD301" i="2"/>
  <c r="BF301" i="2"/>
  <c r="BA301" i="2"/>
  <c r="AZ301" i="2"/>
  <c r="AY301" i="2"/>
  <c r="BB301" i="2"/>
  <c r="AW301" i="2"/>
  <c r="AX301" i="2"/>
  <c r="AV301" i="2"/>
  <c r="AU301" i="2"/>
  <c r="AM301" i="2"/>
  <c r="AN301" i="2"/>
  <c r="AQ301" i="2"/>
  <c r="AK301" i="2"/>
  <c r="AJ301" i="2"/>
  <c r="AI301" i="2"/>
  <c r="AL301" i="2"/>
  <c r="AG301" i="2"/>
  <c r="AH301" i="2"/>
  <c r="AF301" i="2"/>
  <c r="AE301" i="2"/>
  <c r="X301" i="2"/>
  <c r="W301" i="2"/>
  <c r="V301" i="2"/>
  <c r="Y301" i="2"/>
  <c r="T301" i="2"/>
  <c r="U301" i="2"/>
  <c r="S301" i="2"/>
  <c r="N301" i="2"/>
  <c r="DA300" i="2"/>
  <c r="CX300" i="2"/>
  <c r="CW300" i="2"/>
  <c r="CV300" i="2"/>
  <c r="CY300" i="2"/>
  <c r="CT300" i="2"/>
  <c r="CU300" i="2"/>
  <c r="CS300" i="2"/>
  <c r="CR300" i="2"/>
  <c r="CL300" i="2"/>
  <c r="CM300" i="2"/>
  <c r="CJ300" i="2"/>
  <c r="CI300" i="2"/>
  <c r="CH300" i="2"/>
  <c r="CK300" i="2"/>
  <c r="CF300" i="2"/>
  <c r="CG300" i="2"/>
  <c r="CE300" i="2"/>
  <c r="CD300" i="2"/>
  <c r="BY300" i="2"/>
  <c r="BZ300" i="2"/>
  <c r="BW300" i="2"/>
  <c r="BU300" i="2"/>
  <c r="BV300" i="2"/>
  <c r="BS300" i="2"/>
  <c r="BR300" i="2"/>
  <c r="BQ300" i="2"/>
  <c r="BT300" i="2"/>
  <c r="BO300" i="2"/>
  <c r="BP300" i="2"/>
  <c r="BN300" i="2"/>
  <c r="BM300" i="2"/>
  <c r="BC300" i="2"/>
  <c r="BD300" i="2"/>
  <c r="BF300" i="2"/>
  <c r="BA300" i="2"/>
  <c r="AZ300" i="2"/>
  <c r="AY300" i="2"/>
  <c r="BB300" i="2"/>
  <c r="AW300" i="2"/>
  <c r="AX300" i="2"/>
  <c r="AV300" i="2"/>
  <c r="AU300" i="2"/>
  <c r="AM300" i="2"/>
  <c r="AN300" i="2"/>
  <c r="AQ300" i="2"/>
  <c r="AK300" i="2"/>
  <c r="AJ300" i="2"/>
  <c r="AI300" i="2"/>
  <c r="AL300" i="2"/>
  <c r="AG300" i="2"/>
  <c r="AH300" i="2"/>
  <c r="AF300" i="2"/>
  <c r="AE300" i="2"/>
  <c r="X300" i="2"/>
  <c r="W300" i="2"/>
  <c r="V300" i="2"/>
  <c r="Y300" i="2"/>
  <c r="T300" i="2"/>
  <c r="U300" i="2"/>
  <c r="S300" i="2"/>
  <c r="N300" i="2"/>
  <c r="DA299" i="2"/>
  <c r="CX299" i="2"/>
  <c r="CW299" i="2"/>
  <c r="CV299" i="2"/>
  <c r="CY299" i="2"/>
  <c r="CT299" i="2"/>
  <c r="CU299" i="2"/>
  <c r="CS299" i="2"/>
  <c r="CR299" i="2"/>
  <c r="CL299" i="2"/>
  <c r="CM299" i="2"/>
  <c r="CJ299" i="2"/>
  <c r="CI299" i="2"/>
  <c r="CH299" i="2"/>
  <c r="CK299" i="2"/>
  <c r="CF299" i="2"/>
  <c r="CG299" i="2"/>
  <c r="CE299" i="2"/>
  <c r="CD299" i="2"/>
  <c r="BY299" i="2"/>
  <c r="BZ299" i="2"/>
  <c r="BW299" i="2"/>
  <c r="BU299" i="2"/>
  <c r="BV299" i="2"/>
  <c r="BS299" i="2"/>
  <c r="BR299" i="2"/>
  <c r="BQ299" i="2"/>
  <c r="BT299" i="2"/>
  <c r="BO299" i="2"/>
  <c r="BP299" i="2"/>
  <c r="BN299" i="2"/>
  <c r="BM299" i="2"/>
  <c r="BC299" i="2"/>
  <c r="BD299" i="2"/>
  <c r="BF299" i="2"/>
  <c r="BA299" i="2"/>
  <c r="AZ299" i="2"/>
  <c r="AY299" i="2"/>
  <c r="BB299" i="2"/>
  <c r="AW299" i="2"/>
  <c r="AX299" i="2"/>
  <c r="AV299" i="2"/>
  <c r="AU299" i="2"/>
  <c r="AM299" i="2"/>
  <c r="AN299" i="2"/>
  <c r="AQ299" i="2"/>
  <c r="AK299" i="2"/>
  <c r="AJ299" i="2"/>
  <c r="AI299" i="2"/>
  <c r="AL299" i="2"/>
  <c r="AG299" i="2"/>
  <c r="AH299" i="2"/>
  <c r="AF299" i="2"/>
  <c r="AE299" i="2"/>
  <c r="X299" i="2"/>
  <c r="W299" i="2"/>
  <c r="V299" i="2"/>
  <c r="Y299" i="2"/>
  <c r="T299" i="2"/>
  <c r="U299" i="2"/>
  <c r="S299" i="2"/>
  <c r="N299" i="2"/>
  <c r="DA298" i="2"/>
  <c r="CX298" i="2"/>
  <c r="CW298" i="2"/>
  <c r="CV298" i="2"/>
  <c r="CY298" i="2"/>
  <c r="CT298" i="2"/>
  <c r="CU298" i="2"/>
  <c r="CS298" i="2"/>
  <c r="CR298" i="2"/>
  <c r="CL298" i="2"/>
  <c r="CM298" i="2"/>
  <c r="CJ298" i="2"/>
  <c r="CI298" i="2"/>
  <c r="CH298" i="2"/>
  <c r="CK298" i="2"/>
  <c r="CF298" i="2"/>
  <c r="CG298" i="2"/>
  <c r="CE298" i="2"/>
  <c r="CD298" i="2"/>
  <c r="BY298" i="2"/>
  <c r="BZ298" i="2"/>
  <c r="BW298" i="2"/>
  <c r="BU298" i="2"/>
  <c r="BV298" i="2"/>
  <c r="BS298" i="2"/>
  <c r="BR298" i="2"/>
  <c r="BQ298" i="2"/>
  <c r="BT298" i="2"/>
  <c r="BO298" i="2"/>
  <c r="BP298" i="2"/>
  <c r="BN298" i="2"/>
  <c r="BM298" i="2"/>
  <c r="BC298" i="2"/>
  <c r="BD298" i="2"/>
  <c r="BF298" i="2"/>
  <c r="BA298" i="2"/>
  <c r="AZ298" i="2"/>
  <c r="AY298" i="2"/>
  <c r="BB298" i="2"/>
  <c r="AW298" i="2"/>
  <c r="AX298" i="2"/>
  <c r="AV298" i="2"/>
  <c r="AU298" i="2"/>
  <c r="AM298" i="2"/>
  <c r="AN298" i="2"/>
  <c r="AQ298" i="2"/>
  <c r="AK298" i="2"/>
  <c r="AJ298" i="2"/>
  <c r="AI298" i="2"/>
  <c r="AL298" i="2"/>
  <c r="AG298" i="2"/>
  <c r="AH298" i="2"/>
  <c r="AF298" i="2"/>
  <c r="AE298" i="2"/>
  <c r="X298" i="2"/>
  <c r="W298" i="2"/>
  <c r="V298" i="2"/>
  <c r="Y298" i="2"/>
  <c r="T298" i="2"/>
  <c r="U298" i="2"/>
  <c r="S298" i="2"/>
  <c r="N298" i="2"/>
  <c r="DA297" i="2"/>
  <c r="CX297" i="2"/>
  <c r="CW297" i="2"/>
  <c r="CV297" i="2"/>
  <c r="CY297" i="2"/>
  <c r="CT297" i="2"/>
  <c r="CU297" i="2"/>
  <c r="CS297" i="2"/>
  <c r="CR297" i="2"/>
  <c r="CL297" i="2"/>
  <c r="CM297" i="2"/>
  <c r="CJ297" i="2"/>
  <c r="CI297" i="2"/>
  <c r="CH297" i="2"/>
  <c r="CK297" i="2"/>
  <c r="CF297" i="2"/>
  <c r="CG297" i="2"/>
  <c r="CE297" i="2"/>
  <c r="CD297" i="2"/>
  <c r="BY297" i="2"/>
  <c r="BZ297" i="2"/>
  <c r="BW297" i="2"/>
  <c r="BU297" i="2"/>
  <c r="BV297" i="2"/>
  <c r="BS297" i="2"/>
  <c r="BR297" i="2"/>
  <c r="BQ297" i="2"/>
  <c r="BT297" i="2"/>
  <c r="BO297" i="2"/>
  <c r="BP297" i="2"/>
  <c r="BN297" i="2"/>
  <c r="BM297" i="2"/>
  <c r="BC297" i="2"/>
  <c r="BD297" i="2"/>
  <c r="BF297" i="2"/>
  <c r="BA297" i="2"/>
  <c r="AZ297" i="2"/>
  <c r="AY297" i="2"/>
  <c r="BB297" i="2"/>
  <c r="AW297" i="2"/>
  <c r="AX297" i="2"/>
  <c r="AV297" i="2"/>
  <c r="AU297" i="2"/>
  <c r="AM297" i="2"/>
  <c r="AN297" i="2"/>
  <c r="AQ297" i="2"/>
  <c r="AK297" i="2"/>
  <c r="AJ297" i="2"/>
  <c r="AI297" i="2"/>
  <c r="AL297" i="2"/>
  <c r="AG297" i="2"/>
  <c r="AH297" i="2"/>
  <c r="AF297" i="2"/>
  <c r="AE297" i="2"/>
  <c r="X297" i="2"/>
  <c r="W297" i="2"/>
  <c r="V297" i="2"/>
  <c r="Y297" i="2"/>
  <c r="T297" i="2"/>
  <c r="U297" i="2"/>
  <c r="S297" i="2"/>
  <c r="N297" i="2"/>
  <c r="DA296" i="2"/>
  <c r="CX296" i="2"/>
  <c r="CW296" i="2"/>
  <c r="CV296" i="2"/>
  <c r="CY296" i="2"/>
  <c r="CT296" i="2"/>
  <c r="CU296" i="2"/>
  <c r="CS296" i="2"/>
  <c r="CR296" i="2"/>
  <c r="CL296" i="2"/>
  <c r="CM296" i="2"/>
  <c r="CJ296" i="2"/>
  <c r="CI296" i="2"/>
  <c r="CH296" i="2"/>
  <c r="CK296" i="2"/>
  <c r="CF296" i="2"/>
  <c r="CG296" i="2"/>
  <c r="CE296" i="2"/>
  <c r="CD296" i="2"/>
  <c r="BY296" i="2"/>
  <c r="BZ296" i="2"/>
  <c r="BW296" i="2"/>
  <c r="BU296" i="2"/>
  <c r="BV296" i="2"/>
  <c r="BS296" i="2"/>
  <c r="BR296" i="2"/>
  <c r="BQ296" i="2"/>
  <c r="BT296" i="2"/>
  <c r="BO296" i="2"/>
  <c r="BP296" i="2"/>
  <c r="BN296" i="2"/>
  <c r="BM296" i="2"/>
  <c r="BC296" i="2"/>
  <c r="BD296" i="2"/>
  <c r="BF296" i="2"/>
  <c r="BA296" i="2"/>
  <c r="AZ296" i="2"/>
  <c r="AY296" i="2"/>
  <c r="BB296" i="2"/>
  <c r="AW296" i="2"/>
  <c r="AX296" i="2"/>
  <c r="AV296" i="2"/>
  <c r="AU296" i="2"/>
  <c r="AM296" i="2"/>
  <c r="AN296" i="2"/>
  <c r="AQ296" i="2"/>
  <c r="AK296" i="2"/>
  <c r="AJ296" i="2"/>
  <c r="AI296" i="2"/>
  <c r="AL296" i="2"/>
  <c r="AG296" i="2"/>
  <c r="AH296" i="2"/>
  <c r="AF296" i="2"/>
  <c r="AE296" i="2"/>
  <c r="X296" i="2"/>
  <c r="W296" i="2"/>
  <c r="V296" i="2"/>
  <c r="Y296" i="2"/>
  <c r="T296" i="2"/>
  <c r="U296" i="2"/>
  <c r="S296" i="2"/>
  <c r="N296" i="2"/>
  <c r="DA295" i="2"/>
  <c r="CX295" i="2"/>
  <c r="CW295" i="2"/>
  <c r="CV295" i="2"/>
  <c r="CY295" i="2"/>
  <c r="CT295" i="2"/>
  <c r="CU295" i="2"/>
  <c r="CS295" i="2"/>
  <c r="CR295" i="2"/>
  <c r="CL295" i="2"/>
  <c r="CM295" i="2"/>
  <c r="CJ295" i="2"/>
  <c r="CI295" i="2"/>
  <c r="CH295" i="2"/>
  <c r="CK295" i="2"/>
  <c r="CF295" i="2"/>
  <c r="CG295" i="2"/>
  <c r="CE295" i="2"/>
  <c r="CD295" i="2"/>
  <c r="BY295" i="2"/>
  <c r="BZ295" i="2"/>
  <c r="BW295" i="2"/>
  <c r="BU295" i="2"/>
  <c r="BV295" i="2"/>
  <c r="BS295" i="2"/>
  <c r="BR295" i="2"/>
  <c r="BQ295" i="2"/>
  <c r="BT295" i="2"/>
  <c r="BO295" i="2"/>
  <c r="BP295" i="2"/>
  <c r="BN295" i="2"/>
  <c r="BM295" i="2"/>
  <c r="BC295" i="2"/>
  <c r="BD295" i="2"/>
  <c r="BF295" i="2"/>
  <c r="BA295" i="2"/>
  <c r="AZ295" i="2"/>
  <c r="AY295" i="2"/>
  <c r="BB295" i="2"/>
  <c r="AW295" i="2"/>
  <c r="AX295" i="2"/>
  <c r="AV295" i="2"/>
  <c r="AU295" i="2"/>
  <c r="AM295" i="2"/>
  <c r="AN295" i="2"/>
  <c r="AQ295" i="2"/>
  <c r="AK295" i="2"/>
  <c r="AJ295" i="2"/>
  <c r="AI295" i="2"/>
  <c r="AL295" i="2"/>
  <c r="AG295" i="2"/>
  <c r="AH295" i="2"/>
  <c r="AF295" i="2"/>
  <c r="AE295" i="2"/>
  <c r="X295" i="2"/>
  <c r="W295" i="2"/>
  <c r="V295" i="2"/>
  <c r="Y295" i="2"/>
  <c r="T295" i="2"/>
  <c r="U295" i="2"/>
  <c r="S295" i="2"/>
  <c r="N295" i="2"/>
  <c r="DA294" i="2"/>
  <c r="CX294" i="2"/>
  <c r="CW294" i="2"/>
  <c r="CV294" i="2"/>
  <c r="CY294" i="2"/>
  <c r="CT294" i="2"/>
  <c r="CU294" i="2"/>
  <c r="CS294" i="2"/>
  <c r="CR294" i="2"/>
  <c r="CL294" i="2"/>
  <c r="CM294" i="2"/>
  <c r="CJ294" i="2"/>
  <c r="CI294" i="2"/>
  <c r="CH294" i="2"/>
  <c r="CK294" i="2"/>
  <c r="CF294" i="2"/>
  <c r="CG294" i="2"/>
  <c r="CE294" i="2"/>
  <c r="CD294" i="2"/>
  <c r="BY294" i="2"/>
  <c r="BZ294" i="2"/>
  <c r="BW294" i="2"/>
  <c r="BU294" i="2"/>
  <c r="BV294" i="2"/>
  <c r="BS294" i="2"/>
  <c r="BR294" i="2"/>
  <c r="BQ294" i="2"/>
  <c r="BT294" i="2"/>
  <c r="BO294" i="2"/>
  <c r="BP294" i="2"/>
  <c r="BN294" i="2"/>
  <c r="BM294" i="2"/>
  <c r="BC294" i="2"/>
  <c r="BD294" i="2"/>
  <c r="BF294" i="2"/>
  <c r="BA294" i="2"/>
  <c r="AZ294" i="2"/>
  <c r="AY294" i="2"/>
  <c r="BB294" i="2"/>
  <c r="AW294" i="2"/>
  <c r="AX294" i="2"/>
  <c r="AV294" i="2"/>
  <c r="AU294" i="2"/>
  <c r="AM294" i="2"/>
  <c r="AN294" i="2"/>
  <c r="AQ294" i="2"/>
  <c r="AK294" i="2"/>
  <c r="AJ294" i="2"/>
  <c r="AI294" i="2"/>
  <c r="AL294" i="2"/>
  <c r="AG294" i="2"/>
  <c r="AH294" i="2"/>
  <c r="AF294" i="2"/>
  <c r="AE294" i="2"/>
  <c r="X294" i="2"/>
  <c r="W294" i="2"/>
  <c r="V294" i="2"/>
  <c r="Y294" i="2"/>
  <c r="T294" i="2"/>
  <c r="U294" i="2"/>
  <c r="S294" i="2"/>
  <c r="N294" i="2"/>
  <c r="DA293" i="2"/>
  <c r="CX293" i="2"/>
  <c r="CW293" i="2"/>
  <c r="CV293" i="2"/>
  <c r="CY293" i="2"/>
  <c r="CT293" i="2"/>
  <c r="CU293" i="2"/>
  <c r="CS293" i="2"/>
  <c r="CR293" i="2"/>
  <c r="CL293" i="2"/>
  <c r="CM293" i="2"/>
  <c r="CJ293" i="2"/>
  <c r="CI293" i="2"/>
  <c r="CH293" i="2"/>
  <c r="CK293" i="2"/>
  <c r="CF293" i="2"/>
  <c r="CG293" i="2"/>
  <c r="CE293" i="2"/>
  <c r="CD293" i="2"/>
  <c r="BY293" i="2"/>
  <c r="BZ293" i="2"/>
  <c r="BW293" i="2"/>
  <c r="BU293" i="2"/>
  <c r="BV293" i="2"/>
  <c r="BS293" i="2"/>
  <c r="BR293" i="2"/>
  <c r="BQ293" i="2"/>
  <c r="BT293" i="2"/>
  <c r="BO293" i="2"/>
  <c r="BP293" i="2"/>
  <c r="BN293" i="2"/>
  <c r="BM293" i="2"/>
  <c r="BC293" i="2"/>
  <c r="BD293" i="2"/>
  <c r="BF293" i="2"/>
  <c r="BA293" i="2"/>
  <c r="AZ293" i="2"/>
  <c r="AY293" i="2"/>
  <c r="BB293" i="2"/>
  <c r="AW293" i="2"/>
  <c r="AX293" i="2"/>
  <c r="AV293" i="2"/>
  <c r="AU293" i="2"/>
  <c r="AM293" i="2"/>
  <c r="AN293" i="2"/>
  <c r="AQ293" i="2"/>
  <c r="AK293" i="2"/>
  <c r="AJ293" i="2"/>
  <c r="AI293" i="2"/>
  <c r="AL293" i="2"/>
  <c r="AG293" i="2"/>
  <c r="AH293" i="2"/>
  <c r="AF293" i="2"/>
  <c r="AE293" i="2"/>
  <c r="X293" i="2"/>
  <c r="W293" i="2"/>
  <c r="V293" i="2"/>
  <c r="Y293" i="2"/>
  <c r="T293" i="2"/>
  <c r="U293" i="2"/>
  <c r="S293" i="2"/>
  <c r="N293" i="2"/>
  <c r="DA292" i="2"/>
  <c r="CX292" i="2"/>
  <c r="CW292" i="2"/>
  <c r="CV292" i="2"/>
  <c r="CY292" i="2"/>
  <c r="CT292" i="2"/>
  <c r="CU292" i="2"/>
  <c r="CS292" i="2"/>
  <c r="CR292" i="2"/>
  <c r="CL292" i="2"/>
  <c r="CM292" i="2"/>
  <c r="CJ292" i="2"/>
  <c r="CI292" i="2"/>
  <c r="CH292" i="2"/>
  <c r="CK292" i="2"/>
  <c r="CF292" i="2"/>
  <c r="CG292" i="2"/>
  <c r="CE292" i="2"/>
  <c r="CD292" i="2"/>
  <c r="BY292" i="2"/>
  <c r="BZ292" i="2"/>
  <c r="BW292" i="2"/>
  <c r="BU292" i="2"/>
  <c r="BV292" i="2"/>
  <c r="BS292" i="2"/>
  <c r="BR292" i="2"/>
  <c r="BQ292" i="2"/>
  <c r="BT292" i="2"/>
  <c r="BO292" i="2"/>
  <c r="BP292" i="2"/>
  <c r="BN292" i="2"/>
  <c r="BM292" i="2"/>
  <c r="BC292" i="2"/>
  <c r="BD292" i="2"/>
  <c r="BF292" i="2"/>
  <c r="BA292" i="2"/>
  <c r="AZ292" i="2"/>
  <c r="AY292" i="2"/>
  <c r="BB292" i="2"/>
  <c r="AW292" i="2"/>
  <c r="AX292" i="2"/>
  <c r="AV292" i="2"/>
  <c r="AU292" i="2"/>
  <c r="AM292" i="2"/>
  <c r="AN292" i="2"/>
  <c r="AQ292" i="2"/>
  <c r="AK292" i="2"/>
  <c r="AJ292" i="2"/>
  <c r="AI292" i="2"/>
  <c r="AL292" i="2"/>
  <c r="AG292" i="2"/>
  <c r="AH292" i="2"/>
  <c r="AF292" i="2"/>
  <c r="AE292" i="2"/>
  <c r="X292" i="2"/>
  <c r="W292" i="2"/>
  <c r="V292" i="2"/>
  <c r="Y292" i="2"/>
  <c r="T292" i="2"/>
  <c r="U292" i="2"/>
  <c r="S292" i="2"/>
  <c r="N292" i="2"/>
  <c r="DA291" i="2"/>
  <c r="CX291" i="2"/>
  <c r="CW291" i="2"/>
  <c r="CV291" i="2"/>
  <c r="CY291" i="2"/>
  <c r="CT291" i="2"/>
  <c r="CU291" i="2"/>
  <c r="CS291" i="2"/>
  <c r="CR291" i="2"/>
  <c r="CL291" i="2"/>
  <c r="CM291" i="2"/>
  <c r="CJ291" i="2"/>
  <c r="CI291" i="2"/>
  <c r="CH291" i="2"/>
  <c r="CK291" i="2"/>
  <c r="CF291" i="2"/>
  <c r="CG291" i="2"/>
  <c r="CE291" i="2"/>
  <c r="CD291" i="2"/>
  <c r="BY291" i="2"/>
  <c r="BZ291" i="2"/>
  <c r="BW291" i="2"/>
  <c r="BU291" i="2"/>
  <c r="BV291" i="2"/>
  <c r="BS291" i="2"/>
  <c r="BR291" i="2"/>
  <c r="BQ291" i="2"/>
  <c r="BT291" i="2"/>
  <c r="BO291" i="2"/>
  <c r="BP291" i="2"/>
  <c r="BN291" i="2"/>
  <c r="BM291" i="2"/>
  <c r="BC291" i="2"/>
  <c r="BD291" i="2"/>
  <c r="BF291" i="2"/>
  <c r="BA291" i="2"/>
  <c r="AZ291" i="2"/>
  <c r="AY291" i="2"/>
  <c r="BB291" i="2"/>
  <c r="AW291" i="2"/>
  <c r="AX291" i="2"/>
  <c r="AV291" i="2"/>
  <c r="AU291" i="2"/>
  <c r="AM291" i="2"/>
  <c r="AN291" i="2"/>
  <c r="AQ291" i="2"/>
  <c r="AK291" i="2"/>
  <c r="AJ291" i="2"/>
  <c r="AI291" i="2"/>
  <c r="AL291" i="2"/>
  <c r="AG291" i="2"/>
  <c r="AH291" i="2"/>
  <c r="AF291" i="2"/>
  <c r="AE291" i="2"/>
  <c r="X291" i="2"/>
  <c r="W291" i="2"/>
  <c r="V291" i="2"/>
  <c r="Y291" i="2"/>
  <c r="T291" i="2"/>
  <c r="U291" i="2"/>
  <c r="S291" i="2"/>
  <c r="N291" i="2"/>
  <c r="DA290" i="2"/>
  <c r="CX290" i="2"/>
  <c r="CW290" i="2"/>
  <c r="CV290" i="2"/>
  <c r="CY290" i="2"/>
  <c r="CT290" i="2"/>
  <c r="CU290" i="2"/>
  <c r="CS290" i="2"/>
  <c r="CR290" i="2"/>
  <c r="CL290" i="2"/>
  <c r="CM290" i="2"/>
  <c r="CJ290" i="2"/>
  <c r="CI290" i="2"/>
  <c r="CH290" i="2"/>
  <c r="CK290" i="2"/>
  <c r="CF290" i="2"/>
  <c r="CG290" i="2"/>
  <c r="CE290" i="2"/>
  <c r="CD290" i="2"/>
  <c r="BY290" i="2"/>
  <c r="BZ290" i="2"/>
  <c r="BW290" i="2"/>
  <c r="BU290" i="2"/>
  <c r="BV290" i="2"/>
  <c r="BS290" i="2"/>
  <c r="BR290" i="2"/>
  <c r="BQ290" i="2"/>
  <c r="BT290" i="2"/>
  <c r="BO290" i="2"/>
  <c r="BP290" i="2"/>
  <c r="BN290" i="2"/>
  <c r="BM290" i="2"/>
  <c r="BC290" i="2"/>
  <c r="BD290" i="2"/>
  <c r="BF290" i="2"/>
  <c r="BA290" i="2"/>
  <c r="AZ290" i="2"/>
  <c r="AY290" i="2"/>
  <c r="BB290" i="2"/>
  <c r="AW290" i="2"/>
  <c r="AX290" i="2"/>
  <c r="AV290" i="2"/>
  <c r="AU290" i="2"/>
  <c r="AM290" i="2"/>
  <c r="AN290" i="2"/>
  <c r="AQ290" i="2"/>
  <c r="AK290" i="2"/>
  <c r="AJ290" i="2"/>
  <c r="AI290" i="2"/>
  <c r="AL290" i="2"/>
  <c r="AG290" i="2"/>
  <c r="AH290" i="2"/>
  <c r="AF290" i="2"/>
  <c r="AE290" i="2"/>
  <c r="X290" i="2"/>
  <c r="W290" i="2"/>
  <c r="V290" i="2"/>
  <c r="Y290" i="2"/>
  <c r="T290" i="2"/>
  <c r="U290" i="2"/>
  <c r="S290" i="2"/>
  <c r="N290" i="2"/>
  <c r="DA289" i="2"/>
  <c r="CX289" i="2"/>
  <c r="CW289" i="2"/>
  <c r="CV289" i="2"/>
  <c r="CY289" i="2"/>
  <c r="CT289" i="2"/>
  <c r="CU289" i="2"/>
  <c r="CS289" i="2"/>
  <c r="CR289" i="2"/>
  <c r="CL289" i="2"/>
  <c r="CM289" i="2"/>
  <c r="CJ289" i="2"/>
  <c r="CI289" i="2"/>
  <c r="CH289" i="2"/>
  <c r="CK289" i="2"/>
  <c r="CF289" i="2"/>
  <c r="CG289" i="2"/>
  <c r="CE289" i="2"/>
  <c r="CD289" i="2"/>
  <c r="BY289" i="2"/>
  <c r="BZ289" i="2"/>
  <c r="BW289" i="2"/>
  <c r="BU289" i="2"/>
  <c r="BV289" i="2"/>
  <c r="BS289" i="2"/>
  <c r="BR289" i="2"/>
  <c r="BQ289" i="2"/>
  <c r="BT289" i="2"/>
  <c r="BO289" i="2"/>
  <c r="BP289" i="2"/>
  <c r="BN289" i="2"/>
  <c r="BM289" i="2"/>
  <c r="BC289" i="2"/>
  <c r="BD289" i="2"/>
  <c r="BF289" i="2"/>
  <c r="BA289" i="2"/>
  <c r="AZ289" i="2"/>
  <c r="AY289" i="2"/>
  <c r="BB289" i="2"/>
  <c r="AW289" i="2"/>
  <c r="AX289" i="2"/>
  <c r="AV289" i="2"/>
  <c r="AU289" i="2"/>
  <c r="AM289" i="2"/>
  <c r="AN289" i="2"/>
  <c r="AQ289" i="2"/>
  <c r="AK289" i="2"/>
  <c r="AJ289" i="2"/>
  <c r="AI289" i="2"/>
  <c r="AL289" i="2"/>
  <c r="AG289" i="2"/>
  <c r="AH289" i="2"/>
  <c r="AF289" i="2"/>
  <c r="AE289" i="2"/>
  <c r="X289" i="2"/>
  <c r="W289" i="2"/>
  <c r="V289" i="2"/>
  <c r="Y289" i="2"/>
  <c r="T289" i="2"/>
  <c r="U289" i="2"/>
  <c r="S289" i="2"/>
  <c r="N289" i="2"/>
  <c r="DA288" i="2"/>
  <c r="CX288" i="2"/>
  <c r="CW288" i="2"/>
  <c r="CV288" i="2"/>
  <c r="CY288" i="2"/>
  <c r="CT288" i="2"/>
  <c r="CU288" i="2"/>
  <c r="CS288" i="2"/>
  <c r="CR288" i="2"/>
  <c r="CL288" i="2"/>
  <c r="CM288" i="2"/>
  <c r="CJ288" i="2"/>
  <c r="CI288" i="2"/>
  <c r="CH288" i="2"/>
  <c r="CK288" i="2"/>
  <c r="CF288" i="2"/>
  <c r="CG288" i="2"/>
  <c r="CE288" i="2"/>
  <c r="CD288" i="2"/>
  <c r="BY288" i="2"/>
  <c r="BZ288" i="2"/>
  <c r="BW288" i="2"/>
  <c r="BU288" i="2"/>
  <c r="BV288" i="2"/>
  <c r="BS288" i="2"/>
  <c r="BR288" i="2"/>
  <c r="BQ288" i="2"/>
  <c r="BT288" i="2"/>
  <c r="BO288" i="2"/>
  <c r="BP288" i="2"/>
  <c r="BN288" i="2"/>
  <c r="BM288" i="2"/>
  <c r="BC288" i="2"/>
  <c r="BD288" i="2"/>
  <c r="BF288" i="2"/>
  <c r="BA288" i="2"/>
  <c r="AZ288" i="2"/>
  <c r="AY288" i="2"/>
  <c r="BB288" i="2"/>
  <c r="AW288" i="2"/>
  <c r="AX288" i="2"/>
  <c r="AV288" i="2"/>
  <c r="AU288" i="2"/>
  <c r="AM288" i="2"/>
  <c r="AN288" i="2"/>
  <c r="AQ288" i="2"/>
  <c r="AK288" i="2"/>
  <c r="AJ288" i="2"/>
  <c r="AI288" i="2"/>
  <c r="AL288" i="2"/>
  <c r="AG288" i="2"/>
  <c r="AH288" i="2"/>
  <c r="AF288" i="2"/>
  <c r="AE288" i="2"/>
  <c r="X288" i="2"/>
  <c r="W288" i="2"/>
  <c r="V288" i="2"/>
  <c r="Y288" i="2"/>
  <c r="T288" i="2"/>
  <c r="U288" i="2"/>
  <c r="S288" i="2"/>
  <c r="N288" i="2"/>
  <c r="DA287" i="2"/>
  <c r="CX287" i="2"/>
  <c r="CW287" i="2"/>
  <c r="CV287" i="2"/>
  <c r="CY287" i="2"/>
  <c r="CT287" i="2"/>
  <c r="CU287" i="2"/>
  <c r="CS287" i="2"/>
  <c r="CR287" i="2"/>
  <c r="CL287" i="2"/>
  <c r="CM287" i="2"/>
  <c r="CJ287" i="2"/>
  <c r="CI287" i="2"/>
  <c r="CH287" i="2"/>
  <c r="CK287" i="2"/>
  <c r="CF287" i="2"/>
  <c r="CG287" i="2"/>
  <c r="CE287" i="2"/>
  <c r="CD287" i="2"/>
  <c r="BY287" i="2"/>
  <c r="BZ287" i="2"/>
  <c r="BW287" i="2"/>
  <c r="BU287" i="2"/>
  <c r="BV287" i="2"/>
  <c r="BS287" i="2"/>
  <c r="BR287" i="2"/>
  <c r="BQ287" i="2"/>
  <c r="BT287" i="2"/>
  <c r="BO287" i="2"/>
  <c r="BP287" i="2"/>
  <c r="BN287" i="2"/>
  <c r="BM287" i="2"/>
  <c r="BC287" i="2"/>
  <c r="BD287" i="2"/>
  <c r="BF287" i="2"/>
  <c r="BA287" i="2"/>
  <c r="AZ287" i="2"/>
  <c r="AY287" i="2"/>
  <c r="BB287" i="2"/>
  <c r="AW287" i="2"/>
  <c r="AX287" i="2"/>
  <c r="AV287" i="2"/>
  <c r="AU287" i="2"/>
  <c r="AM287" i="2"/>
  <c r="AN287" i="2"/>
  <c r="AQ287" i="2"/>
  <c r="AK287" i="2"/>
  <c r="AJ287" i="2"/>
  <c r="AI287" i="2"/>
  <c r="AL287" i="2"/>
  <c r="AG287" i="2"/>
  <c r="AH287" i="2"/>
  <c r="AF287" i="2"/>
  <c r="AE287" i="2"/>
  <c r="X287" i="2"/>
  <c r="W287" i="2"/>
  <c r="V287" i="2"/>
  <c r="Y287" i="2"/>
  <c r="T287" i="2"/>
  <c r="U287" i="2"/>
  <c r="S287" i="2"/>
  <c r="N287" i="2"/>
  <c r="DA286" i="2"/>
  <c r="CX286" i="2"/>
  <c r="CW286" i="2"/>
  <c r="CV286" i="2"/>
  <c r="CY286" i="2"/>
  <c r="CT286" i="2"/>
  <c r="CU286" i="2"/>
  <c r="CS286" i="2"/>
  <c r="CR286" i="2"/>
  <c r="CL286" i="2"/>
  <c r="CM286" i="2"/>
  <c r="CJ286" i="2"/>
  <c r="CI286" i="2"/>
  <c r="CH286" i="2"/>
  <c r="CK286" i="2"/>
  <c r="CF286" i="2"/>
  <c r="CG286" i="2"/>
  <c r="CE286" i="2"/>
  <c r="CD286" i="2"/>
  <c r="BY286" i="2"/>
  <c r="BZ286" i="2"/>
  <c r="BW286" i="2"/>
  <c r="BU286" i="2"/>
  <c r="BV286" i="2"/>
  <c r="BS286" i="2"/>
  <c r="BR286" i="2"/>
  <c r="BQ286" i="2"/>
  <c r="BT286" i="2"/>
  <c r="BO286" i="2"/>
  <c r="BP286" i="2"/>
  <c r="BN286" i="2"/>
  <c r="BM286" i="2"/>
  <c r="BC286" i="2"/>
  <c r="BD286" i="2"/>
  <c r="BF286" i="2"/>
  <c r="BA286" i="2"/>
  <c r="AZ286" i="2"/>
  <c r="AY286" i="2"/>
  <c r="BB286" i="2"/>
  <c r="AW286" i="2"/>
  <c r="AX286" i="2"/>
  <c r="AV286" i="2"/>
  <c r="AU286" i="2"/>
  <c r="AM286" i="2"/>
  <c r="AN286" i="2"/>
  <c r="AQ286" i="2"/>
  <c r="AK286" i="2"/>
  <c r="AJ286" i="2"/>
  <c r="AI286" i="2"/>
  <c r="AL286" i="2"/>
  <c r="AG286" i="2"/>
  <c r="AH286" i="2"/>
  <c r="AF286" i="2"/>
  <c r="AE286" i="2"/>
  <c r="X286" i="2"/>
  <c r="W286" i="2"/>
  <c r="V286" i="2"/>
  <c r="Y286" i="2"/>
  <c r="T286" i="2"/>
  <c r="U286" i="2"/>
  <c r="S286" i="2"/>
  <c r="N286" i="2"/>
  <c r="DA285" i="2"/>
  <c r="CX285" i="2"/>
  <c r="CW285" i="2"/>
  <c r="CV285" i="2"/>
  <c r="CY285" i="2"/>
  <c r="CT285" i="2"/>
  <c r="CU285" i="2"/>
  <c r="CS285" i="2"/>
  <c r="CR285" i="2"/>
  <c r="CL285" i="2"/>
  <c r="CM285" i="2"/>
  <c r="CJ285" i="2"/>
  <c r="CI285" i="2"/>
  <c r="CH285" i="2"/>
  <c r="CK285" i="2"/>
  <c r="CF285" i="2"/>
  <c r="CG285" i="2"/>
  <c r="CE285" i="2"/>
  <c r="CD285" i="2"/>
  <c r="BY285" i="2"/>
  <c r="BZ285" i="2"/>
  <c r="BW285" i="2"/>
  <c r="BU285" i="2"/>
  <c r="BV285" i="2"/>
  <c r="BS285" i="2"/>
  <c r="BR285" i="2"/>
  <c r="BQ285" i="2"/>
  <c r="BT285" i="2"/>
  <c r="BO285" i="2"/>
  <c r="BP285" i="2"/>
  <c r="BN285" i="2"/>
  <c r="BM285" i="2"/>
  <c r="BC285" i="2"/>
  <c r="BD285" i="2"/>
  <c r="BF285" i="2"/>
  <c r="BA285" i="2"/>
  <c r="AZ285" i="2"/>
  <c r="AY285" i="2"/>
  <c r="BB285" i="2"/>
  <c r="AW285" i="2"/>
  <c r="AX285" i="2"/>
  <c r="AV285" i="2"/>
  <c r="AU285" i="2"/>
  <c r="AM285" i="2"/>
  <c r="AN285" i="2"/>
  <c r="AQ285" i="2"/>
  <c r="AK285" i="2"/>
  <c r="AJ285" i="2"/>
  <c r="AI285" i="2"/>
  <c r="AL285" i="2"/>
  <c r="AG285" i="2"/>
  <c r="AH285" i="2"/>
  <c r="AF285" i="2"/>
  <c r="AE285" i="2"/>
  <c r="X285" i="2"/>
  <c r="W285" i="2"/>
  <c r="V285" i="2"/>
  <c r="Y285" i="2"/>
  <c r="T285" i="2"/>
  <c r="U285" i="2"/>
  <c r="S285" i="2"/>
  <c r="N285" i="2"/>
  <c r="DA284" i="2"/>
  <c r="CX284" i="2"/>
  <c r="CW284" i="2"/>
  <c r="CV284" i="2"/>
  <c r="CY284" i="2"/>
  <c r="CT284" i="2"/>
  <c r="CU284" i="2"/>
  <c r="CS284" i="2"/>
  <c r="CR284" i="2"/>
  <c r="CL284" i="2"/>
  <c r="CM284" i="2"/>
  <c r="CJ284" i="2"/>
  <c r="CI284" i="2"/>
  <c r="CH284" i="2"/>
  <c r="CK284" i="2"/>
  <c r="CF284" i="2"/>
  <c r="CG284" i="2"/>
  <c r="CE284" i="2"/>
  <c r="CD284" i="2"/>
  <c r="BY284" i="2"/>
  <c r="BZ284" i="2"/>
  <c r="BW284" i="2"/>
  <c r="BU284" i="2"/>
  <c r="BV284" i="2"/>
  <c r="BS284" i="2"/>
  <c r="BR284" i="2"/>
  <c r="BQ284" i="2"/>
  <c r="BT284" i="2"/>
  <c r="BO284" i="2"/>
  <c r="BP284" i="2"/>
  <c r="BN284" i="2"/>
  <c r="BM284" i="2"/>
  <c r="BC284" i="2"/>
  <c r="BD284" i="2"/>
  <c r="BF284" i="2"/>
  <c r="BA284" i="2"/>
  <c r="AZ284" i="2"/>
  <c r="AY284" i="2"/>
  <c r="BB284" i="2"/>
  <c r="AW284" i="2"/>
  <c r="AX284" i="2"/>
  <c r="AV284" i="2"/>
  <c r="AU284" i="2"/>
  <c r="AM284" i="2"/>
  <c r="AN284" i="2"/>
  <c r="AQ284" i="2"/>
  <c r="AK284" i="2"/>
  <c r="AJ284" i="2"/>
  <c r="AI284" i="2"/>
  <c r="AL284" i="2"/>
  <c r="AG284" i="2"/>
  <c r="AH284" i="2"/>
  <c r="AF284" i="2"/>
  <c r="AE284" i="2"/>
  <c r="X284" i="2"/>
  <c r="W284" i="2"/>
  <c r="V284" i="2"/>
  <c r="Y284" i="2"/>
  <c r="T284" i="2"/>
  <c r="U284" i="2"/>
  <c r="S284" i="2"/>
  <c r="N284" i="2"/>
  <c r="DA283" i="2"/>
  <c r="CX283" i="2"/>
  <c r="CW283" i="2"/>
  <c r="CV283" i="2"/>
  <c r="CY283" i="2"/>
  <c r="CT283" i="2"/>
  <c r="CU283" i="2"/>
  <c r="CS283" i="2"/>
  <c r="CR283" i="2"/>
  <c r="CL283" i="2"/>
  <c r="CM283" i="2"/>
  <c r="CJ283" i="2"/>
  <c r="CI283" i="2"/>
  <c r="CH283" i="2"/>
  <c r="CK283" i="2"/>
  <c r="CF283" i="2"/>
  <c r="CG283" i="2"/>
  <c r="CE283" i="2"/>
  <c r="CD283" i="2"/>
  <c r="BY283" i="2"/>
  <c r="BZ283" i="2"/>
  <c r="BW283" i="2"/>
  <c r="BU283" i="2"/>
  <c r="BV283" i="2"/>
  <c r="BS283" i="2"/>
  <c r="BR283" i="2"/>
  <c r="BQ283" i="2"/>
  <c r="BT283" i="2"/>
  <c r="BO283" i="2"/>
  <c r="BP283" i="2"/>
  <c r="BN283" i="2"/>
  <c r="BM283" i="2"/>
  <c r="BC283" i="2"/>
  <c r="BD283" i="2"/>
  <c r="BF283" i="2"/>
  <c r="BA283" i="2"/>
  <c r="AZ283" i="2"/>
  <c r="AY283" i="2"/>
  <c r="BB283" i="2"/>
  <c r="AW283" i="2"/>
  <c r="AX283" i="2"/>
  <c r="AV283" i="2"/>
  <c r="AU283" i="2"/>
  <c r="AM283" i="2"/>
  <c r="AN283" i="2"/>
  <c r="AQ283" i="2"/>
  <c r="AK283" i="2"/>
  <c r="AJ283" i="2"/>
  <c r="AI283" i="2"/>
  <c r="AL283" i="2"/>
  <c r="AG283" i="2"/>
  <c r="AH283" i="2"/>
  <c r="AF283" i="2"/>
  <c r="AE283" i="2"/>
  <c r="X283" i="2"/>
  <c r="W283" i="2"/>
  <c r="V283" i="2"/>
  <c r="Y283" i="2"/>
  <c r="T283" i="2"/>
  <c r="U283" i="2"/>
  <c r="S283" i="2"/>
  <c r="N283" i="2"/>
  <c r="DA282" i="2"/>
  <c r="CX282" i="2"/>
  <c r="CW282" i="2"/>
  <c r="CV282" i="2"/>
  <c r="CY282" i="2"/>
  <c r="CT282" i="2"/>
  <c r="CU282" i="2"/>
  <c r="CS282" i="2"/>
  <c r="CR282" i="2"/>
  <c r="CL282" i="2"/>
  <c r="CM282" i="2"/>
  <c r="CJ282" i="2"/>
  <c r="CI282" i="2"/>
  <c r="CH282" i="2"/>
  <c r="CK282" i="2"/>
  <c r="CF282" i="2"/>
  <c r="CG282" i="2"/>
  <c r="CE282" i="2"/>
  <c r="CD282" i="2"/>
  <c r="BY282" i="2"/>
  <c r="BZ282" i="2"/>
  <c r="BW282" i="2"/>
  <c r="BU282" i="2"/>
  <c r="BV282" i="2"/>
  <c r="BS282" i="2"/>
  <c r="BR282" i="2"/>
  <c r="BQ282" i="2"/>
  <c r="BT282" i="2"/>
  <c r="BO282" i="2"/>
  <c r="BP282" i="2"/>
  <c r="BN282" i="2"/>
  <c r="BM282" i="2"/>
  <c r="BC282" i="2"/>
  <c r="BD282" i="2"/>
  <c r="BF282" i="2"/>
  <c r="BA282" i="2"/>
  <c r="AZ282" i="2"/>
  <c r="AY282" i="2"/>
  <c r="BB282" i="2"/>
  <c r="AW282" i="2"/>
  <c r="AX282" i="2"/>
  <c r="AV282" i="2"/>
  <c r="AU282" i="2"/>
  <c r="AM282" i="2"/>
  <c r="AN282" i="2"/>
  <c r="AQ282" i="2"/>
  <c r="AK282" i="2"/>
  <c r="AJ282" i="2"/>
  <c r="AI282" i="2"/>
  <c r="AL282" i="2"/>
  <c r="AG282" i="2"/>
  <c r="AH282" i="2"/>
  <c r="AF282" i="2"/>
  <c r="AE282" i="2"/>
  <c r="X282" i="2"/>
  <c r="W282" i="2"/>
  <c r="V282" i="2"/>
  <c r="Y282" i="2"/>
  <c r="T282" i="2"/>
  <c r="U282" i="2"/>
  <c r="S282" i="2"/>
  <c r="N282" i="2"/>
  <c r="DA281" i="2"/>
  <c r="CX281" i="2"/>
  <c r="CW281" i="2"/>
  <c r="CV281" i="2"/>
  <c r="CY281" i="2"/>
  <c r="CT281" i="2"/>
  <c r="CU281" i="2"/>
  <c r="CS281" i="2"/>
  <c r="CR281" i="2"/>
  <c r="CL281" i="2"/>
  <c r="CM281" i="2"/>
  <c r="CJ281" i="2"/>
  <c r="CI281" i="2"/>
  <c r="CH281" i="2"/>
  <c r="CK281" i="2"/>
  <c r="CF281" i="2"/>
  <c r="CG281" i="2"/>
  <c r="CE281" i="2"/>
  <c r="CD281" i="2"/>
  <c r="BY281" i="2"/>
  <c r="BZ281" i="2"/>
  <c r="BW281" i="2"/>
  <c r="BU281" i="2"/>
  <c r="BV281" i="2"/>
  <c r="BS281" i="2"/>
  <c r="BR281" i="2"/>
  <c r="BQ281" i="2"/>
  <c r="BT281" i="2"/>
  <c r="BO281" i="2"/>
  <c r="BP281" i="2"/>
  <c r="BN281" i="2"/>
  <c r="BM281" i="2"/>
  <c r="BC281" i="2"/>
  <c r="BD281" i="2"/>
  <c r="BF281" i="2"/>
  <c r="BA281" i="2"/>
  <c r="AZ281" i="2"/>
  <c r="AY281" i="2"/>
  <c r="BB281" i="2"/>
  <c r="AW281" i="2"/>
  <c r="AX281" i="2"/>
  <c r="AV281" i="2"/>
  <c r="AU281" i="2"/>
  <c r="AM281" i="2"/>
  <c r="AN281" i="2"/>
  <c r="AQ281" i="2"/>
  <c r="AK281" i="2"/>
  <c r="AJ281" i="2"/>
  <c r="AI281" i="2"/>
  <c r="AL281" i="2"/>
  <c r="AG281" i="2"/>
  <c r="AH281" i="2"/>
  <c r="AF281" i="2"/>
  <c r="AE281" i="2"/>
  <c r="X281" i="2"/>
  <c r="W281" i="2"/>
  <c r="V281" i="2"/>
  <c r="Y281" i="2"/>
  <c r="T281" i="2"/>
  <c r="U281" i="2"/>
  <c r="S281" i="2"/>
  <c r="N281" i="2"/>
  <c r="DA280" i="2"/>
  <c r="CX280" i="2"/>
  <c r="CW280" i="2"/>
  <c r="CV280" i="2"/>
  <c r="CY280" i="2"/>
  <c r="CT280" i="2"/>
  <c r="CU280" i="2"/>
  <c r="CS280" i="2"/>
  <c r="CR280" i="2"/>
  <c r="CL280" i="2"/>
  <c r="CM280" i="2"/>
  <c r="CJ280" i="2"/>
  <c r="CI280" i="2"/>
  <c r="CH280" i="2"/>
  <c r="CK280" i="2"/>
  <c r="CF280" i="2"/>
  <c r="CG280" i="2"/>
  <c r="CE280" i="2"/>
  <c r="CD280" i="2"/>
  <c r="BY280" i="2"/>
  <c r="BZ280" i="2"/>
  <c r="BW280" i="2"/>
  <c r="BU280" i="2"/>
  <c r="BV280" i="2"/>
  <c r="BS280" i="2"/>
  <c r="BR280" i="2"/>
  <c r="BQ280" i="2"/>
  <c r="BT280" i="2"/>
  <c r="BO280" i="2"/>
  <c r="BP280" i="2"/>
  <c r="BN280" i="2"/>
  <c r="BM280" i="2"/>
  <c r="BC280" i="2"/>
  <c r="BD280" i="2"/>
  <c r="BF280" i="2"/>
  <c r="BA280" i="2"/>
  <c r="AZ280" i="2"/>
  <c r="AY280" i="2"/>
  <c r="BB280" i="2"/>
  <c r="AW280" i="2"/>
  <c r="AX280" i="2"/>
  <c r="AV280" i="2"/>
  <c r="AU280" i="2"/>
  <c r="AM280" i="2"/>
  <c r="AN280" i="2"/>
  <c r="AQ280" i="2"/>
  <c r="AK280" i="2"/>
  <c r="AJ280" i="2"/>
  <c r="AI280" i="2"/>
  <c r="AL280" i="2"/>
  <c r="AG280" i="2"/>
  <c r="AH280" i="2"/>
  <c r="AF280" i="2"/>
  <c r="AE280" i="2"/>
  <c r="X280" i="2"/>
  <c r="W280" i="2"/>
  <c r="V280" i="2"/>
  <c r="Y280" i="2"/>
  <c r="T280" i="2"/>
  <c r="U280" i="2"/>
  <c r="S280" i="2"/>
  <c r="N280" i="2"/>
  <c r="DA279" i="2"/>
  <c r="CX279" i="2"/>
  <c r="CW279" i="2"/>
  <c r="CV279" i="2"/>
  <c r="CY279" i="2"/>
  <c r="CT279" i="2"/>
  <c r="CU279" i="2"/>
  <c r="CS279" i="2"/>
  <c r="CR279" i="2"/>
  <c r="CL279" i="2"/>
  <c r="CM279" i="2"/>
  <c r="CJ279" i="2"/>
  <c r="CI279" i="2"/>
  <c r="CH279" i="2"/>
  <c r="CK279" i="2"/>
  <c r="CF279" i="2"/>
  <c r="CG279" i="2"/>
  <c r="CE279" i="2"/>
  <c r="CD279" i="2"/>
  <c r="BY279" i="2"/>
  <c r="BZ279" i="2"/>
  <c r="BW279" i="2"/>
  <c r="BU279" i="2"/>
  <c r="BV279" i="2"/>
  <c r="BS279" i="2"/>
  <c r="BR279" i="2"/>
  <c r="BQ279" i="2"/>
  <c r="BT279" i="2"/>
  <c r="BO279" i="2"/>
  <c r="BP279" i="2"/>
  <c r="BN279" i="2"/>
  <c r="BM279" i="2"/>
  <c r="BC279" i="2"/>
  <c r="BD279" i="2"/>
  <c r="BF279" i="2"/>
  <c r="BA279" i="2"/>
  <c r="AZ279" i="2"/>
  <c r="AY279" i="2"/>
  <c r="BB279" i="2"/>
  <c r="AW279" i="2"/>
  <c r="AX279" i="2"/>
  <c r="AV279" i="2"/>
  <c r="AU279" i="2"/>
  <c r="AM279" i="2"/>
  <c r="AN279" i="2"/>
  <c r="AQ279" i="2"/>
  <c r="AK279" i="2"/>
  <c r="AJ279" i="2"/>
  <c r="AI279" i="2"/>
  <c r="AL279" i="2"/>
  <c r="AG279" i="2"/>
  <c r="AH279" i="2"/>
  <c r="AF279" i="2"/>
  <c r="AE279" i="2"/>
  <c r="X279" i="2"/>
  <c r="W279" i="2"/>
  <c r="V279" i="2"/>
  <c r="Y279" i="2"/>
  <c r="T279" i="2"/>
  <c r="U279" i="2"/>
  <c r="S279" i="2"/>
  <c r="N279" i="2"/>
  <c r="DA278" i="2"/>
  <c r="CX278" i="2"/>
  <c r="CW278" i="2"/>
  <c r="CV278" i="2"/>
  <c r="CY278" i="2"/>
  <c r="CT278" i="2"/>
  <c r="CU278" i="2"/>
  <c r="CS278" i="2"/>
  <c r="CR278" i="2"/>
  <c r="CL278" i="2"/>
  <c r="CM278" i="2"/>
  <c r="CJ278" i="2"/>
  <c r="CI278" i="2"/>
  <c r="CH278" i="2"/>
  <c r="CK278" i="2"/>
  <c r="CF278" i="2"/>
  <c r="CG278" i="2"/>
  <c r="CE278" i="2"/>
  <c r="CD278" i="2"/>
  <c r="BY278" i="2"/>
  <c r="BZ278" i="2"/>
  <c r="BW278" i="2"/>
  <c r="BU278" i="2"/>
  <c r="BV278" i="2"/>
  <c r="BS278" i="2"/>
  <c r="BR278" i="2"/>
  <c r="BQ278" i="2"/>
  <c r="BT278" i="2"/>
  <c r="BO278" i="2"/>
  <c r="BP278" i="2"/>
  <c r="BN278" i="2"/>
  <c r="BM278" i="2"/>
  <c r="BC278" i="2"/>
  <c r="BD278" i="2"/>
  <c r="BF278" i="2"/>
  <c r="BA278" i="2"/>
  <c r="AZ278" i="2"/>
  <c r="AY278" i="2"/>
  <c r="BB278" i="2"/>
  <c r="AW278" i="2"/>
  <c r="AX278" i="2"/>
  <c r="AV278" i="2"/>
  <c r="AU278" i="2"/>
  <c r="AM278" i="2"/>
  <c r="AN278" i="2"/>
  <c r="AQ278" i="2"/>
  <c r="AK278" i="2"/>
  <c r="AJ278" i="2"/>
  <c r="AI278" i="2"/>
  <c r="AL278" i="2"/>
  <c r="AG278" i="2"/>
  <c r="AH278" i="2"/>
  <c r="AF278" i="2"/>
  <c r="AE278" i="2"/>
  <c r="X278" i="2"/>
  <c r="W278" i="2"/>
  <c r="V278" i="2"/>
  <c r="Y278" i="2"/>
  <c r="T278" i="2"/>
  <c r="U278" i="2"/>
  <c r="S278" i="2"/>
  <c r="N278" i="2"/>
  <c r="DA277" i="2"/>
  <c r="CX277" i="2"/>
  <c r="CW277" i="2"/>
  <c r="CV277" i="2"/>
  <c r="CY277" i="2"/>
  <c r="CT277" i="2"/>
  <c r="CU277" i="2"/>
  <c r="CS277" i="2"/>
  <c r="CR277" i="2"/>
  <c r="CL277" i="2"/>
  <c r="CM277" i="2"/>
  <c r="CJ277" i="2"/>
  <c r="CI277" i="2"/>
  <c r="CH277" i="2"/>
  <c r="CK277" i="2"/>
  <c r="CF277" i="2"/>
  <c r="CG277" i="2"/>
  <c r="CE277" i="2"/>
  <c r="CD277" i="2"/>
  <c r="BY277" i="2"/>
  <c r="BZ277" i="2"/>
  <c r="BW277" i="2"/>
  <c r="BU277" i="2"/>
  <c r="BV277" i="2"/>
  <c r="BS277" i="2"/>
  <c r="BR277" i="2"/>
  <c r="BQ277" i="2"/>
  <c r="BT277" i="2"/>
  <c r="BO277" i="2"/>
  <c r="BP277" i="2"/>
  <c r="BN277" i="2"/>
  <c r="BM277" i="2"/>
  <c r="BC277" i="2"/>
  <c r="BD277" i="2"/>
  <c r="BF277" i="2"/>
  <c r="BA277" i="2"/>
  <c r="AZ277" i="2"/>
  <c r="AY277" i="2"/>
  <c r="BB277" i="2"/>
  <c r="AW277" i="2"/>
  <c r="AX277" i="2"/>
  <c r="AV277" i="2"/>
  <c r="AU277" i="2"/>
  <c r="AM277" i="2"/>
  <c r="AN277" i="2"/>
  <c r="AQ277" i="2"/>
  <c r="AK277" i="2"/>
  <c r="AJ277" i="2"/>
  <c r="AI277" i="2"/>
  <c r="AL277" i="2"/>
  <c r="AG277" i="2"/>
  <c r="AH277" i="2"/>
  <c r="AF277" i="2"/>
  <c r="AE277" i="2"/>
  <c r="X277" i="2"/>
  <c r="W277" i="2"/>
  <c r="V277" i="2"/>
  <c r="Y277" i="2"/>
  <c r="T277" i="2"/>
  <c r="U277" i="2"/>
  <c r="S277" i="2"/>
  <c r="N277" i="2"/>
  <c r="DA276" i="2"/>
  <c r="CX276" i="2"/>
  <c r="CW276" i="2"/>
  <c r="CV276" i="2"/>
  <c r="CY276" i="2"/>
  <c r="CT276" i="2"/>
  <c r="CU276" i="2"/>
  <c r="CS276" i="2"/>
  <c r="CR276" i="2"/>
  <c r="CL276" i="2"/>
  <c r="CM276" i="2"/>
  <c r="CJ276" i="2"/>
  <c r="CI276" i="2"/>
  <c r="CH276" i="2"/>
  <c r="CK276" i="2"/>
  <c r="CF276" i="2"/>
  <c r="CG276" i="2"/>
  <c r="CE276" i="2"/>
  <c r="CD276" i="2"/>
  <c r="BY276" i="2"/>
  <c r="BZ276" i="2"/>
  <c r="BW276" i="2"/>
  <c r="BU276" i="2"/>
  <c r="BV276" i="2"/>
  <c r="BS276" i="2"/>
  <c r="BR276" i="2"/>
  <c r="BQ276" i="2"/>
  <c r="BT276" i="2"/>
  <c r="BO276" i="2"/>
  <c r="BP276" i="2"/>
  <c r="BN276" i="2"/>
  <c r="BM276" i="2"/>
  <c r="BC276" i="2"/>
  <c r="BD276" i="2"/>
  <c r="BF276" i="2"/>
  <c r="BA276" i="2"/>
  <c r="AZ276" i="2"/>
  <c r="AY276" i="2"/>
  <c r="BB276" i="2"/>
  <c r="AW276" i="2"/>
  <c r="AX276" i="2"/>
  <c r="AV276" i="2"/>
  <c r="AU276" i="2"/>
  <c r="AM276" i="2"/>
  <c r="AN276" i="2"/>
  <c r="AQ276" i="2"/>
  <c r="AK276" i="2"/>
  <c r="AJ276" i="2"/>
  <c r="AI276" i="2"/>
  <c r="AL276" i="2"/>
  <c r="AG276" i="2"/>
  <c r="AH276" i="2"/>
  <c r="AF276" i="2"/>
  <c r="AE276" i="2"/>
  <c r="X276" i="2"/>
  <c r="W276" i="2"/>
  <c r="V276" i="2"/>
  <c r="Y276" i="2"/>
  <c r="T276" i="2"/>
  <c r="U276" i="2"/>
  <c r="S276" i="2"/>
  <c r="N276" i="2"/>
  <c r="DA275" i="2"/>
  <c r="CX275" i="2"/>
  <c r="CW275" i="2"/>
  <c r="CV275" i="2"/>
  <c r="CY275" i="2"/>
  <c r="CT275" i="2"/>
  <c r="CU275" i="2"/>
  <c r="CS275" i="2"/>
  <c r="CR275" i="2"/>
  <c r="CL275" i="2"/>
  <c r="CM275" i="2"/>
  <c r="CJ275" i="2"/>
  <c r="CI275" i="2"/>
  <c r="CH275" i="2"/>
  <c r="CK275" i="2"/>
  <c r="CF275" i="2"/>
  <c r="CG275" i="2"/>
  <c r="CE275" i="2"/>
  <c r="CD275" i="2"/>
  <c r="BY275" i="2"/>
  <c r="BZ275" i="2"/>
  <c r="BW275" i="2"/>
  <c r="BU275" i="2"/>
  <c r="BV275" i="2"/>
  <c r="BS275" i="2"/>
  <c r="BR275" i="2"/>
  <c r="BQ275" i="2"/>
  <c r="BT275" i="2"/>
  <c r="BO275" i="2"/>
  <c r="BP275" i="2"/>
  <c r="BN275" i="2"/>
  <c r="BM275" i="2"/>
  <c r="BC275" i="2"/>
  <c r="BD275" i="2"/>
  <c r="BF275" i="2"/>
  <c r="BA275" i="2"/>
  <c r="AZ275" i="2"/>
  <c r="AY275" i="2"/>
  <c r="BB275" i="2"/>
  <c r="AW275" i="2"/>
  <c r="AX275" i="2"/>
  <c r="AV275" i="2"/>
  <c r="AU275" i="2"/>
  <c r="AM275" i="2"/>
  <c r="AN275" i="2"/>
  <c r="AQ275" i="2"/>
  <c r="AK275" i="2"/>
  <c r="AJ275" i="2"/>
  <c r="AI275" i="2"/>
  <c r="AL275" i="2"/>
  <c r="AG275" i="2"/>
  <c r="AH275" i="2"/>
  <c r="AF275" i="2"/>
  <c r="AE275" i="2"/>
  <c r="X275" i="2"/>
  <c r="W275" i="2"/>
  <c r="V275" i="2"/>
  <c r="Y275" i="2"/>
  <c r="T275" i="2"/>
  <c r="U275" i="2"/>
  <c r="S275" i="2"/>
  <c r="N275" i="2"/>
  <c r="DA274" i="2"/>
  <c r="CX274" i="2"/>
  <c r="CW274" i="2"/>
  <c r="CV274" i="2"/>
  <c r="CY274" i="2"/>
  <c r="CT274" i="2"/>
  <c r="CU274" i="2"/>
  <c r="CS274" i="2"/>
  <c r="CR274" i="2"/>
  <c r="CL274" i="2"/>
  <c r="CM274" i="2"/>
  <c r="CJ274" i="2"/>
  <c r="CI274" i="2"/>
  <c r="CH274" i="2"/>
  <c r="CK274" i="2"/>
  <c r="CF274" i="2"/>
  <c r="CG274" i="2"/>
  <c r="CE274" i="2"/>
  <c r="CD274" i="2"/>
  <c r="BY274" i="2"/>
  <c r="BZ274" i="2"/>
  <c r="BW274" i="2"/>
  <c r="BU274" i="2"/>
  <c r="BV274" i="2"/>
  <c r="BS274" i="2"/>
  <c r="BR274" i="2"/>
  <c r="BQ274" i="2"/>
  <c r="BT274" i="2"/>
  <c r="BO274" i="2"/>
  <c r="BP274" i="2"/>
  <c r="BN274" i="2"/>
  <c r="BM274" i="2"/>
  <c r="BC274" i="2"/>
  <c r="BD274" i="2"/>
  <c r="BF274" i="2"/>
  <c r="BA274" i="2"/>
  <c r="AZ274" i="2"/>
  <c r="AY274" i="2"/>
  <c r="BB274" i="2"/>
  <c r="AW274" i="2"/>
  <c r="AX274" i="2"/>
  <c r="AV274" i="2"/>
  <c r="AU274" i="2"/>
  <c r="AM274" i="2"/>
  <c r="AN274" i="2"/>
  <c r="AQ274" i="2"/>
  <c r="AK274" i="2"/>
  <c r="AJ274" i="2"/>
  <c r="AI274" i="2"/>
  <c r="AL274" i="2"/>
  <c r="AG274" i="2"/>
  <c r="AH274" i="2"/>
  <c r="AF274" i="2"/>
  <c r="AE274" i="2"/>
  <c r="X274" i="2"/>
  <c r="W274" i="2"/>
  <c r="V274" i="2"/>
  <c r="Y274" i="2"/>
  <c r="T274" i="2"/>
  <c r="U274" i="2"/>
  <c r="S274" i="2"/>
  <c r="N274" i="2"/>
  <c r="DA273" i="2"/>
  <c r="CX273" i="2"/>
  <c r="CW273" i="2"/>
  <c r="CV273" i="2"/>
  <c r="CY273" i="2"/>
  <c r="CT273" i="2"/>
  <c r="CU273" i="2"/>
  <c r="CS273" i="2"/>
  <c r="CR273" i="2"/>
  <c r="CL273" i="2"/>
  <c r="CM273" i="2"/>
  <c r="CJ273" i="2"/>
  <c r="CI273" i="2"/>
  <c r="CH273" i="2"/>
  <c r="CK273" i="2"/>
  <c r="CF273" i="2"/>
  <c r="CG273" i="2"/>
  <c r="CE273" i="2"/>
  <c r="CD273" i="2"/>
  <c r="BY273" i="2"/>
  <c r="BZ273" i="2"/>
  <c r="BW273" i="2"/>
  <c r="BU273" i="2"/>
  <c r="BV273" i="2"/>
  <c r="BS273" i="2"/>
  <c r="BR273" i="2"/>
  <c r="BQ273" i="2"/>
  <c r="BT273" i="2"/>
  <c r="BO273" i="2"/>
  <c r="BP273" i="2"/>
  <c r="BN273" i="2"/>
  <c r="BM273" i="2"/>
  <c r="BC273" i="2"/>
  <c r="BD273" i="2"/>
  <c r="BF273" i="2"/>
  <c r="BA273" i="2"/>
  <c r="AZ273" i="2"/>
  <c r="AY273" i="2"/>
  <c r="BB273" i="2"/>
  <c r="AW273" i="2"/>
  <c r="AX273" i="2"/>
  <c r="AV273" i="2"/>
  <c r="AU273" i="2"/>
  <c r="AM273" i="2"/>
  <c r="AN273" i="2"/>
  <c r="AQ273" i="2"/>
  <c r="AK273" i="2"/>
  <c r="AJ273" i="2"/>
  <c r="AI273" i="2"/>
  <c r="AL273" i="2"/>
  <c r="AG273" i="2"/>
  <c r="AH273" i="2"/>
  <c r="AF273" i="2"/>
  <c r="AE273" i="2"/>
  <c r="X273" i="2"/>
  <c r="W273" i="2"/>
  <c r="V273" i="2"/>
  <c r="Y273" i="2"/>
  <c r="T273" i="2"/>
  <c r="U273" i="2"/>
  <c r="S273" i="2"/>
  <c r="N273" i="2"/>
  <c r="DA272" i="2"/>
  <c r="CX272" i="2"/>
  <c r="CW272" i="2"/>
  <c r="CV272" i="2"/>
  <c r="CY272" i="2"/>
  <c r="CT272" i="2"/>
  <c r="CU272" i="2"/>
  <c r="CS272" i="2"/>
  <c r="CR272" i="2"/>
  <c r="CL272" i="2"/>
  <c r="CM272" i="2"/>
  <c r="CJ272" i="2"/>
  <c r="CI272" i="2"/>
  <c r="CH272" i="2"/>
  <c r="CK272" i="2"/>
  <c r="CF272" i="2"/>
  <c r="CG272" i="2"/>
  <c r="CE272" i="2"/>
  <c r="CD272" i="2"/>
  <c r="BY272" i="2"/>
  <c r="BZ272" i="2"/>
  <c r="BW272" i="2"/>
  <c r="BU272" i="2"/>
  <c r="BV272" i="2"/>
  <c r="BS272" i="2"/>
  <c r="BR272" i="2"/>
  <c r="BQ272" i="2"/>
  <c r="BT272" i="2"/>
  <c r="BO272" i="2"/>
  <c r="BP272" i="2"/>
  <c r="BN272" i="2"/>
  <c r="BM272" i="2"/>
  <c r="BC272" i="2"/>
  <c r="BD272" i="2"/>
  <c r="BF272" i="2"/>
  <c r="BA272" i="2"/>
  <c r="AZ272" i="2"/>
  <c r="AY272" i="2"/>
  <c r="BB272" i="2"/>
  <c r="AW272" i="2"/>
  <c r="AX272" i="2"/>
  <c r="AV272" i="2"/>
  <c r="AU272" i="2"/>
  <c r="AM272" i="2"/>
  <c r="AN272" i="2"/>
  <c r="AQ272" i="2"/>
  <c r="AK272" i="2"/>
  <c r="AJ272" i="2"/>
  <c r="AI272" i="2"/>
  <c r="AL272" i="2"/>
  <c r="AG272" i="2"/>
  <c r="AH272" i="2"/>
  <c r="AF272" i="2"/>
  <c r="AE272" i="2"/>
  <c r="X272" i="2"/>
  <c r="W272" i="2"/>
  <c r="V272" i="2"/>
  <c r="Y272" i="2"/>
  <c r="T272" i="2"/>
  <c r="U272" i="2"/>
  <c r="S272" i="2"/>
  <c r="N272" i="2"/>
  <c r="DA271" i="2"/>
  <c r="CX271" i="2"/>
  <c r="CW271" i="2"/>
  <c r="CV271" i="2"/>
  <c r="CY271" i="2"/>
  <c r="CT271" i="2"/>
  <c r="CU271" i="2"/>
  <c r="CS271" i="2"/>
  <c r="CR271" i="2"/>
  <c r="CL271" i="2"/>
  <c r="CM271" i="2"/>
  <c r="CJ271" i="2"/>
  <c r="CI271" i="2"/>
  <c r="CH271" i="2"/>
  <c r="CK271" i="2"/>
  <c r="CF271" i="2"/>
  <c r="CG271" i="2"/>
  <c r="CE271" i="2"/>
  <c r="CD271" i="2"/>
  <c r="BY271" i="2"/>
  <c r="BZ271" i="2"/>
  <c r="BW271" i="2"/>
  <c r="BU271" i="2"/>
  <c r="BV271" i="2"/>
  <c r="BS271" i="2"/>
  <c r="BR271" i="2"/>
  <c r="BQ271" i="2"/>
  <c r="BT271" i="2"/>
  <c r="BO271" i="2"/>
  <c r="BP271" i="2"/>
  <c r="BN271" i="2"/>
  <c r="BM271" i="2"/>
  <c r="BC271" i="2"/>
  <c r="BD271" i="2"/>
  <c r="BF271" i="2"/>
  <c r="BA271" i="2"/>
  <c r="AZ271" i="2"/>
  <c r="AY271" i="2"/>
  <c r="BB271" i="2"/>
  <c r="AW271" i="2"/>
  <c r="AX271" i="2"/>
  <c r="AV271" i="2"/>
  <c r="AU271" i="2"/>
  <c r="AM271" i="2"/>
  <c r="AN271" i="2"/>
  <c r="AQ271" i="2"/>
  <c r="AK271" i="2"/>
  <c r="AJ271" i="2"/>
  <c r="AI271" i="2"/>
  <c r="AL271" i="2"/>
  <c r="AG271" i="2"/>
  <c r="AH271" i="2"/>
  <c r="AF271" i="2"/>
  <c r="AE271" i="2"/>
  <c r="X271" i="2"/>
  <c r="W271" i="2"/>
  <c r="V271" i="2"/>
  <c r="Y271" i="2"/>
  <c r="T271" i="2"/>
  <c r="U271" i="2"/>
  <c r="S271" i="2"/>
  <c r="N271" i="2"/>
  <c r="DA270" i="2"/>
  <c r="CX270" i="2"/>
  <c r="CW270" i="2"/>
  <c r="CV270" i="2"/>
  <c r="CY270" i="2"/>
  <c r="CT270" i="2"/>
  <c r="CU270" i="2"/>
  <c r="CS270" i="2"/>
  <c r="CR270" i="2"/>
  <c r="CL270" i="2"/>
  <c r="CM270" i="2"/>
  <c r="CJ270" i="2"/>
  <c r="CI270" i="2"/>
  <c r="CH270" i="2"/>
  <c r="CK270" i="2"/>
  <c r="CF270" i="2"/>
  <c r="CG270" i="2"/>
  <c r="CE270" i="2"/>
  <c r="CD270" i="2"/>
  <c r="BY270" i="2"/>
  <c r="BZ270" i="2"/>
  <c r="BW270" i="2"/>
  <c r="BU270" i="2"/>
  <c r="BV270" i="2"/>
  <c r="BS270" i="2"/>
  <c r="BR270" i="2"/>
  <c r="BQ270" i="2"/>
  <c r="BT270" i="2"/>
  <c r="BO270" i="2"/>
  <c r="BP270" i="2"/>
  <c r="BN270" i="2"/>
  <c r="BM270" i="2"/>
  <c r="BC270" i="2"/>
  <c r="BD270" i="2"/>
  <c r="BF270" i="2"/>
  <c r="BA270" i="2"/>
  <c r="AZ270" i="2"/>
  <c r="AY270" i="2"/>
  <c r="BB270" i="2"/>
  <c r="AW270" i="2"/>
  <c r="AX270" i="2"/>
  <c r="AV270" i="2"/>
  <c r="AU270" i="2"/>
  <c r="AM270" i="2"/>
  <c r="AN270" i="2"/>
  <c r="AQ270" i="2"/>
  <c r="AK270" i="2"/>
  <c r="AJ270" i="2"/>
  <c r="AI270" i="2"/>
  <c r="AL270" i="2"/>
  <c r="AG270" i="2"/>
  <c r="AH270" i="2"/>
  <c r="AF270" i="2"/>
  <c r="AE270" i="2"/>
  <c r="X270" i="2"/>
  <c r="W270" i="2"/>
  <c r="V270" i="2"/>
  <c r="Y270" i="2"/>
  <c r="T270" i="2"/>
  <c r="U270" i="2"/>
  <c r="S270" i="2"/>
  <c r="N270" i="2"/>
  <c r="DA269" i="2"/>
  <c r="CX269" i="2"/>
  <c r="CW269" i="2"/>
  <c r="CV269" i="2"/>
  <c r="CY269" i="2"/>
  <c r="CT269" i="2"/>
  <c r="CU269" i="2"/>
  <c r="CS269" i="2"/>
  <c r="CR269" i="2"/>
  <c r="CL269" i="2"/>
  <c r="CM269" i="2"/>
  <c r="CJ269" i="2"/>
  <c r="CI269" i="2"/>
  <c r="CH269" i="2"/>
  <c r="CK269" i="2"/>
  <c r="CF269" i="2"/>
  <c r="CG269" i="2"/>
  <c r="CE269" i="2"/>
  <c r="CD269" i="2"/>
  <c r="BY269" i="2"/>
  <c r="BZ269" i="2"/>
  <c r="BW269" i="2"/>
  <c r="BU269" i="2"/>
  <c r="BV269" i="2"/>
  <c r="BS269" i="2"/>
  <c r="BR269" i="2"/>
  <c r="BQ269" i="2"/>
  <c r="BT269" i="2"/>
  <c r="BO269" i="2"/>
  <c r="BP269" i="2"/>
  <c r="BN269" i="2"/>
  <c r="BM269" i="2"/>
  <c r="BC269" i="2"/>
  <c r="BD269" i="2"/>
  <c r="BF269" i="2"/>
  <c r="BA269" i="2"/>
  <c r="AZ269" i="2"/>
  <c r="AY269" i="2"/>
  <c r="BB269" i="2"/>
  <c r="AW269" i="2"/>
  <c r="AX269" i="2"/>
  <c r="AV269" i="2"/>
  <c r="AU269" i="2"/>
  <c r="AM269" i="2"/>
  <c r="AN269" i="2"/>
  <c r="AQ269" i="2"/>
  <c r="AK269" i="2"/>
  <c r="AJ269" i="2"/>
  <c r="AI269" i="2"/>
  <c r="AL269" i="2"/>
  <c r="AG269" i="2"/>
  <c r="AH269" i="2"/>
  <c r="AF269" i="2"/>
  <c r="AE269" i="2"/>
  <c r="X269" i="2"/>
  <c r="W269" i="2"/>
  <c r="V269" i="2"/>
  <c r="Y269" i="2"/>
  <c r="T269" i="2"/>
  <c r="U269" i="2"/>
  <c r="S269" i="2"/>
  <c r="N269" i="2"/>
  <c r="DA268" i="2"/>
  <c r="CX268" i="2"/>
  <c r="CW268" i="2"/>
  <c r="CV268" i="2"/>
  <c r="CY268" i="2"/>
  <c r="CT268" i="2"/>
  <c r="CU268" i="2"/>
  <c r="CS268" i="2"/>
  <c r="CR268" i="2"/>
  <c r="CL268" i="2"/>
  <c r="CM268" i="2"/>
  <c r="CJ268" i="2"/>
  <c r="CI268" i="2"/>
  <c r="CH268" i="2"/>
  <c r="CK268" i="2"/>
  <c r="CF268" i="2"/>
  <c r="CG268" i="2"/>
  <c r="CE268" i="2"/>
  <c r="CD268" i="2"/>
  <c r="BY268" i="2"/>
  <c r="BZ268" i="2"/>
  <c r="BW268" i="2"/>
  <c r="BU268" i="2"/>
  <c r="BV268" i="2"/>
  <c r="BS268" i="2"/>
  <c r="BR268" i="2"/>
  <c r="BQ268" i="2"/>
  <c r="BT268" i="2"/>
  <c r="BO268" i="2"/>
  <c r="BP268" i="2"/>
  <c r="BN268" i="2"/>
  <c r="BM268" i="2"/>
  <c r="BC268" i="2"/>
  <c r="BD268" i="2"/>
  <c r="BF268" i="2"/>
  <c r="BA268" i="2"/>
  <c r="AZ268" i="2"/>
  <c r="AY268" i="2"/>
  <c r="BB268" i="2"/>
  <c r="AW268" i="2"/>
  <c r="AX268" i="2"/>
  <c r="AV268" i="2"/>
  <c r="AU268" i="2"/>
  <c r="AM268" i="2"/>
  <c r="AN268" i="2"/>
  <c r="AQ268" i="2"/>
  <c r="AK268" i="2"/>
  <c r="AJ268" i="2"/>
  <c r="AI268" i="2"/>
  <c r="AL268" i="2"/>
  <c r="AG268" i="2"/>
  <c r="AH268" i="2"/>
  <c r="AF268" i="2"/>
  <c r="AE268" i="2"/>
  <c r="X268" i="2"/>
  <c r="W268" i="2"/>
  <c r="V268" i="2"/>
  <c r="Y268" i="2"/>
  <c r="T268" i="2"/>
  <c r="U268" i="2"/>
  <c r="S268" i="2"/>
  <c r="N268" i="2"/>
  <c r="DA267" i="2"/>
  <c r="CX267" i="2"/>
  <c r="CW267" i="2"/>
  <c r="CV267" i="2"/>
  <c r="CY267" i="2"/>
  <c r="CT267" i="2"/>
  <c r="CU267" i="2"/>
  <c r="CS267" i="2"/>
  <c r="CR267" i="2"/>
  <c r="CL267" i="2"/>
  <c r="CM267" i="2"/>
  <c r="CJ267" i="2"/>
  <c r="CI267" i="2"/>
  <c r="CH267" i="2"/>
  <c r="CK267" i="2"/>
  <c r="CF267" i="2"/>
  <c r="CG267" i="2"/>
  <c r="CE267" i="2"/>
  <c r="CD267" i="2"/>
  <c r="BY267" i="2"/>
  <c r="BZ267" i="2"/>
  <c r="BW267" i="2"/>
  <c r="BU267" i="2"/>
  <c r="BV267" i="2"/>
  <c r="BS267" i="2"/>
  <c r="BR267" i="2"/>
  <c r="BQ267" i="2"/>
  <c r="BT267" i="2"/>
  <c r="BO267" i="2"/>
  <c r="BP267" i="2"/>
  <c r="BN267" i="2"/>
  <c r="BM267" i="2"/>
  <c r="BC267" i="2"/>
  <c r="BD267" i="2"/>
  <c r="BF267" i="2"/>
  <c r="BA267" i="2"/>
  <c r="AZ267" i="2"/>
  <c r="AY267" i="2"/>
  <c r="BB267" i="2"/>
  <c r="AW267" i="2"/>
  <c r="AX267" i="2"/>
  <c r="AV267" i="2"/>
  <c r="AU267" i="2"/>
  <c r="AM267" i="2"/>
  <c r="AN267" i="2"/>
  <c r="AQ267" i="2"/>
  <c r="AK267" i="2"/>
  <c r="AJ267" i="2"/>
  <c r="AI267" i="2"/>
  <c r="AL267" i="2"/>
  <c r="AG267" i="2"/>
  <c r="AH267" i="2"/>
  <c r="AF267" i="2"/>
  <c r="AE267" i="2"/>
  <c r="X267" i="2"/>
  <c r="W267" i="2"/>
  <c r="V267" i="2"/>
  <c r="Y267" i="2"/>
  <c r="T267" i="2"/>
  <c r="U267" i="2"/>
  <c r="S267" i="2"/>
  <c r="N267" i="2"/>
  <c r="DA266" i="2"/>
  <c r="CX266" i="2"/>
  <c r="CW266" i="2"/>
  <c r="CV266" i="2"/>
  <c r="CY266" i="2"/>
  <c r="CT266" i="2"/>
  <c r="CU266" i="2"/>
  <c r="CS266" i="2"/>
  <c r="CR266" i="2"/>
  <c r="CL266" i="2"/>
  <c r="CM266" i="2"/>
  <c r="CJ266" i="2"/>
  <c r="CI266" i="2"/>
  <c r="CH266" i="2"/>
  <c r="CK266" i="2"/>
  <c r="CF266" i="2"/>
  <c r="CG266" i="2"/>
  <c r="CE266" i="2"/>
  <c r="CD266" i="2"/>
  <c r="BY266" i="2"/>
  <c r="BZ266" i="2"/>
  <c r="BW266" i="2"/>
  <c r="BU266" i="2"/>
  <c r="BV266" i="2"/>
  <c r="BS266" i="2"/>
  <c r="BR266" i="2"/>
  <c r="BQ266" i="2"/>
  <c r="BT266" i="2"/>
  <c r="BO266" i="2"/>
  <c r="BP266" i="2"/>
  <c r="BN266" i="2"/>
  <c r="BM266" i="2"/>
  <c r="BC266" i="2"/>
  <c r="BD266" i="2"/>
  <c r="BF266" i="2"/>
  <c r="BA266" i="2"/>
  <c r="AZ266" i="2"/>
  <c r="AY266" i="2"/>
  <c r="BB266" i="2"/>
  <c r="AW266" i="2"/>
  <c r="AX266" i="2"/>
  <c r="AV266" i="2"/>
  <c r="AU266" i="2"/>
  <c r="AM266" i="2"/>
  <c r="AN266" i="2"/>
  <c r="AQ266" i="2"/>
  <c r="AK266" i="2"/>
  <c r="AJ266" i="2"/>
  <c r="AI266" i="2"/>
  <c r="AL266" i="2"/>
  <c r="AG266" i="2"/>
  <c r="AH266" i="2"/>
  <c r="AF266" i="2"/>
  <c r="AE266" i="2"/>
  <c r="X266" i="2"/>
  <c r="W266" i="2"/>
  <c r="V266" i="2"/>
  <c r="Y266" i="2"/>
  <c r="T266" i="2"/>
  <c r="U266" i="2"/>
  <c r="S266" i="2"/>
  <c r="N266" i="2"/>
  <c r="DA265" i="2"/>
  <c r="CX265" i="2"/>
  <c r="CW265" i="2"/>
  <c r="CV265" i="2"/>
  <c r="CY265" i="2"/>
  <c r="CT265" i="2"/>
  <c r="CU265" i="2"/>
  <c r="CS265" i="2"/>
  <c r="CR265" i="2"/>
  <c r="CL265" i="2"/>
  <c r="CM265" i="2"/>
  <c r="CJ265" i="2"/>
  <c r="CI265" i="2"/>
  <c r="CH265" i="2"/>
  <c r="CK265" i="2"/>
  <c r="CF265" i="2"/>
  <c r="CG265" i="2"/>
  <c r="CE265" i="2"/>
  <c r="CD265" i="2"/>
  <c r="BY265" i="2"/>
  <c r="BZ265" i="2"/>
  <c r="BW265" i="2"/>
  <c r="BU265" i="2"/>
  <c r="BV265" i="2"/>
  <c r="BS265" i="2"/>
  <c r="BR265" i="2"/>
  <c r="BQ265" i="2"/>
  <c r="BT265" i="2"/>
  <c r="BO265" i="2"/>
  <c r="BP265" i="2"/>
  <c r="BN265" i="2"/>
  <c r="BM265" i="2"/>
  <c r="BC265" i="2"/>
  <c r="BD265" i="2"/>
  <c r="BF265" i="2"/>
  <c r="BA265" i="2"/>
  <c r="AZ265" i="2"/>
  <c r="AY265" i="2"/>
  <c r="BB265" i="2"/>
  <c r="AW265" i="2"/>
  <c r="AX265" i="2"/>
  <c r="AV265" i="2"/>
  <c r="AU265" i="2"/>
  <c r="AM265" i="2"/>
  <c r="AN265" i="2"/>
  <c r="AQ265" i="2"/>
  <c r="AK265" i="2"/>
  <c r="AJ265" i="2"/>
  <c r="AI265" i="2"/>
  <c r="AL265" i="2"/>
  <c r="AG265" i="2"/>
  <c r="AH265" i="2"/>
  <c r="AF265" i="2"/>
  <c r="AE265" i="2"/>
  <c r="X265" i="2"/>
  <c r="W265" i="2"/>
  <c r="V265" i="2"/>
  <c r="Y265" i="2"/>
  <c r="T265" i="2"/>
  <c r="U265" i="2"/>
  <c r="S265" i="2"/>
  <c r="N265" i="2"/>
  <c r="DA264" i="2"/>
  <c r="CX264" i="2"/>
  <c r="CW264" i="2"/>
  <c r="CV264" i="2"/>
  <c r="CY264" i="2"/>
  <c r="CT264" i="2"/>
  <c r="CU264" i="2"/>
  <c r="CS264" i="2"/>
  <c r="CR264" i="2"/>
  <c r="CL264" i="2"/>
  <c r="CM264" i="2"/>
  <c r="CJ264" i="2"/>
  <c r="CI264" i="2"/>
  <c r="CH264" i="2"/>
  <c r="CK264" i="2"/>
  <c r="CF264" i="2"/>
  <c r="CG264" i="2"/>
  <c r="CE264" i="2"/>
  <c r="CD264" i="2"/>
  <c r="BY264" i="2"/>
  <c r="BZ264" i="2"/>
  <c r="BW264" i="2"/>
  <c r="BU264" i="2"/>
  <c r="BV264" i="2"/>
  <c r="BS264" i="2"/>
  <c r="BR264" i="2"/>
  <c r="BQ264" i="2"/>
  <c r="BT264" i="2"/>
  <c r="BO264" i="2"/>
  <c r="BP264" i="2"/>
  <c r="BN264" i="2"/>
  <c r="BM264" i="2"/>
  <c r="BC264" i="2"/>
  <c r="BD264" i="2"/>
  <c r="BF264" i="2"/>
  <c r="BA264" i="2"/>
  <c r="AZ264" i="2"/>
  <c r="AY264" i="2"/>
  <c r="BB264" i="2"/>
  <c r="AW264" i="2"/>
  <c r="AX264" i="2"/>
  <c r="AV264" i="2"/>
  <c r="AU264" i="2"/>
  <c r="AM264" i="2"/>
  <c r="AN264" i="2"/>
  <c r="AQ264" i="2"/>
  <c r="AK264" i="2"/>
  <c r="AJ264" i="2"/>
  <c r="AI264" i="2"/>
  <c r="AL264" i="2"/>
  <c r="AG264" i="2"/>
  <c r="AH264" i="2"/>
  <c r="AF264" i="2"/>
  <c r="AE264" i="2"/>
  <c r="X264" i="2"/>
  <c r="W264" i="2"/>
  <c r="V264" i="2"/>
  <c r="Y264" i="2"/>
  <c r="T264" i="2"/>
  <c r="U264" i="2"/>
  <c r="S264" i="2"/>
  <c r="N264" i="2"/>
  <c r="DA263" i="2"/>
  <c r="CX263" i="2"/>
  <c r="CW263" i="2"/>
  <c r="CV263" i="2"/>
  <c r="CY263" i="2"/>
  <c r="CT263" i="2"/>
  <c r="CU263" i="2"/>
  <c r="CS263" i="2"/>
  <c r="CR263" i="2"/>
  <c r="CL263" i="2"/>
  <c r="CM263" i="2"/>
  <c r="CJ263" i="2"/>
  <c r="CI263" i="2"/>
  <c r="CH263" i="2"/>
  <c r="CK263" i="2"/>
  <c r="CF263" i="2"/>
  <c r="CG263" i="2"/>
  <c r="CE263" i="2"/>
  <c r="CD263" i="2"/>
  <c r="BY263" i="2"/>
  <c r="BZ263" i="2"/>
  <c r="BW263" i="2"/>
  <c r="BU263" i="2"/>
  <c r="BV263" i="2"/>
  <c r="BS263" i="2"/>
  <c r="BR263" i="2"/>
  <c r="BQ263" i="2"/>
  <c r="BT263" i="2"/>
  <c r="BO263" i="2"/>
  <c r="BP263" i="2"/>
  <c r="BN263" i="2"/>
  <c r="BM263" i="2"/>
  <c r="BC263" i="2"/>
  <c r="BD263" i="2"/>
  <c r="BF263" i="2"/>
  <c r="BA263" i="2"/>
  <c r="AZ263" i="2"/>
  <c r="AY263" i="2"/>
  <c r="BB263" i="2"/>
  <c r="AW263" i="2"/>
  <c r="AX263" i="2"/>
  <c r="AV263" i="2"/>
  <c r="AU263" i="2"/>
  <c r="AM263" i="2"/>
  <c r="AN263" i="2"/>
  <c r="AQ263" i="2"/>
  <c r="AK263" i="2"/>
  <c r="AJ263" i="2"/>
  <c r="AI263" i="2"/>
  <c r="AL263" i="2"/>
  <c r="AG263" i="2"/>
  <c r="AH263" i="2"/>
  <c r="AF263" i="2"/>
  <c r="AE263" i="2"/>
  <c r="X263" i="2"/>
  <c r="W263" i="2"/>
  <c r="V263" i="2"/>
  <c r="Y263" i="2"/>
  <c r="T263" i="2"/>
  <c r="U263" i="2"/>
  <c r="S263" i="2"/>
  <c r="N263" i="2"/>
  <c r="DA262" i="2"/>
  <c r="CX262" i="2"/>
  <c r="CW262" i="2"/>
  <c r="CV262" i="2"/>
  <c r="CY262" i="2"/>
  <c r="CT262" i="2"/>
  <c r="CU262" i="2"/>
  <c r="CS262" i="2"/>
  <c r="CR262" i="2"/>
  <c r="CL262" i="2"/>
  <c r="CM262" i="2"/>
  <c r="CJ262" i="2"/>
  <c r="CI262" i="2"/>
  <c r="CH262" i="2"/>
  <c r="CK262" i="2"/>
  <c r="CF262" i="2"/>
  <c r="CG262" i="2"/>
  <c r="CE262" i="2"/>
  <c r="CD262" i="2"/>
  <c r="BY262" i="2"/>
  <c r="BZ262" i="2"/>
  <c r="BW262" i="2"/>
  <c r="BU262" i="2"/>
  <c r="BV262" i="2"/>
  <c r="BS262" i="2"/>
  <c r="BR262" i="2"/>
  <c r="BQ262" i="2"/>
  <c r="BT262" i="2"/>
  <c r="BO262" i="2"/>
  <c r="BP262" i="2"/>
  <c r="BN262" i="2"/>
  <c r="BM262" i="2"/>
  <c r="BC262" i="2"/>
  <c r="BD262" i="2"/>
  <c r="BF262" i="2"/>
  <c r="BA262" i="2"/>
  <c r="AZ262" i="2"/>
  <c r="AY262" i="2"/>
  <c r="BB262" i="2"/>
  <c r="AW262" i="2"/>
  <c r="AX262" i="2"/>
  <c r="AV262" i="2"/>
  <c r="AU262" i="2"/>
  <c r="AM262" i="2"/>
  <c r="AN262" i="2"/>
  <c r="AQ262" i="2"/>
  <c r="AK262" i="2"/>
  <c r="AJ262" i="2"/>
  <c r="AI262" i="2"/>
  <c r="AL262" i="2"/>
  <c r="AG262" i="2"/>
  <c r="AH262" i="2"/>
  <c r="AF262" i="2"/>
  <c r="AE262" i="2"/>
  <c r="X262" i="2"/>
  <c r="W262" i="2"/>
  <c r="V262" i="2"/>
  <c r="Y262" i="2"/>
  <c r="T262" i="2"/>
  <c r="U262" i="2"/>
  <c r="S262" i="2"/>
  <c r="N262" i="2"/>
  <c r="DA261" i="2"/>
  <c r="CX261" i="2"/>
  <c r="CW261" i="2"/>
  <c r="CV261" i="2"/>
  <c r="CY261" i="2"/>
  <c r="CT261" i="2"/>
  <c r="CU261" i="2"/>
  <c r="CS261" i="2"/>
  <c r="CR261" i="2"/>
  <c r="CL261" i="2"/>
  <c r="CM261" i="2"/>
  <c r="CJ261" i="2"/>
  <c r="CI261" i="2"/>
  <c r="CH261" i="2"/>
  <c r="CK261" i="2"/>
  <c r="CF261" i="2"/>
  <c r="CG261" i="2"/>
  <c r="CE261" i="2"/>
  <c r="CD261" i="2"/>
  <c r="BY261" i="2"/>
  <c r="BZ261" i="2"/>
  <c r="BW261" i="2"/>
  <c r="BU261" i="2"/>
  <c r="BV261" i="2"/>
  <c r="BS261" i="2"/>
  <c r="BR261" i="2"/>
  <c r="BQ261" i="2"/>
  <c r="BT261" i="2"/>
  <c r="BO261" i="2"/>
  <c r="BP261" i="2"/>
  <c r="BN261" i="2"/>
  <c r="BM261" i="2"/>
  <c r="BC261" i="2"/>
  <c r="BD261" i="2"/>
  <c r="BF261" i="2"/>
  <c r="BA261" i="2"/>
  <c r="AZ261" i="2"/>
  <c r="AY261" i="2"/>
  <c r="BB261" i="2"/>
  <c r="AW261" i="2"/>
  <c r="AX261" i="2"/>
  <c r="AV261" i="2"/>
  <c r="AU261" i="2"/>
  <c r="AM261" i="2"/>
  <c r="AN261" i="2"/>
  <c r="AQ261" i="2"/>
  <c r="AK261" i="2"/>
  <c r="AJ261" i="2"/>
  <c r="AI261" i="2"/>
  <c r="AL261" i="2"/>
  <c r="AG261" i="2"/>
  <c r="AH261" i="2"/>
  <c r="AF261" i="2"/>
  <c r="AE261" i="2"/>
  <c r="X261" i="2"/>
  <c r="W261" i="2"/>
  <c r="V261" i="2"/>
  <c r="Y261" i="2"/>
  <c r="T261" i="2"/>
  <c r="U261" i="2"/>
  <c r="S261" i="2"/>
  <c r="N261" i="2"/>
  <c r="DA260" i="2"/>
  <c r="CX260" i="2"/>
  <c r="CW260" i="2"/>
  <c r="CV260" i="2"/>
  <c r="CY260" i="2"/>
  <c r="CT260" i="2"/>
  <c r="CU260" i="2"/>
  <c r="CS260" i="2"/>
  <c r="CR260" i="2"/>
  <c r="CL260" i="2"/>
  <c r="CM260" i="2"/>
  <c r="CJ260" i="2"/>
  <c r="CI260" i="2"/>
  <c r="CH260" i="2"/>
  <c r="CK260" i="2"/>
  <c r="CF260" i="2"/>
  <c r="CG260" i="2"/>
  <c r="CE260" i="2"/>
  <c r="CD260" i="2"/>
  <c r="BY260" i="2"/>
  <c r="BZ260" i="2"/>
  <c r="BW260" i="2"/>
  <c r="BU260" i="2"/>
  <c r="BV260" i="2"/>
  <c r="BS260" i="2"/>
  <c r="BR260" i="2"/>
  <c r="BQ260" i="2"/>
  <c r="BT260" i="2"/>
  <c r="BO260" i="2"/>
  <c r="BP260" i="2"/>
  <c r="BN260" i="2"/>
  <c r="BM260" i="2"/>
  <c r="BC260" i="2"/>
  <c r="BD260" i="2"/>
  <c r="BF260" i="2"/>
  <c r="BA260" i="2"/>
  <c r="AZ260" i="2"/>
  <c r="AY260" i="2"/>
  <c r="BB260" i="2"/>
  <c r="AW260" i="2"/>
  <c r="AX260" i="2"/>
  <c r="AV260" i="2"/>
  <c r="AU260" i="2"/>
  <c r="AM260" i="2"/>
  <c r="AN260" i="2"/>
  <c r="AQ260" i="2"/>
  <c r="AK260" i="2"/>
  <c r="AJ260" i="2"/>
  <c r="AI260" i="2"/>
  <c r="AL260" i="2"/>
  <c r="AG260" i="2"/>
  <c r="AH260" i="2"/>
  <c r="AF260" i="2"/>
  <c r="AE260" i="2"/>
  <c r="X260" i="2"/>
  <c r="W260" i="2"/>
  <c r="V260" i="2"/>
  <c r="Y260" i="2"/>
  <c r="T260" i="2"/>
  <c r="U260" i="2"/>
  <c r="S260" i="2"/>
  <c r="N260" i="2"/>
  <c r="DA259" i="2"/>
  <c r="CX259" i="2"/>
  <c r="CW259" i="2"/>
  <c r="CV259" i="2"/>
  <c r="CY259" i="2"/>
  <c r="CT259" i="2"/>
  <c r="CU259" i="2"/>
  <c r="CS259" i="2"/>
  <c r="CR259" i="2"/>
  <c r="CL259" i="2"/>
  <c r="CM259" i="2"/>
  <c r="CJ259" i="2"/>
  <c r="CI259" i="2"/>
  <c r="CH259" i="2"/>
  <c r="CK259" i="2"/>
  <c r="CF259" i="2"/>
  <c r="CG259" i="2"/>
  <c r="CE259" i="2"/>
  <c r="CD259" i="2"/>
  <c r="BY259" i="2"/>
  <c r="BZ259" i="2"/>
  <c r="BW259" i="2"/>
  <c r="BU259" i="2"/>
  <c r="BV259" i="2"/>
  <c r="BS259" i="2"/>
  <c r="BR259" i="2"/>
  <c r="BQ259" i="2"/>
  <c r="BT259" i="2"/>
  <c r="BO259" i="2"/>
  <c r="BP259" i="2"/>
  <c r="BN259" i="2"/>
  <c r="BM259" i="2"/>
  <c r="BC259" i="2"/>
  <c r="BD259" i="2"/>
  <c r="BF259" i="2"/>
  <c r="BA259" i="2"/>
  <c r="AZ259" i="2"/>
  <c r="AY259" i="2"/>
  <c r="BB259" i="2"/>
  <c r="AW259" i="2"/>
  <c r="AX259" i="2"/>
  <c r="AV259" i="2"/>
  <c r="AU259" i="2"/>
  <c r="AM259" i="2"/>
  <c r="AN259" i="2"/>
  <c r="AQ259" i="2"/>
  <c r="AK259" i="2"/>
  <c r="AJ259" i="2"/>
  <c r="AI259" i="2"/>
  <c r="AL259" i="2"/>
  <c r="AG259" i="2"/>
  <c r="AH259" i="2"/>
  <c r="AF259" i="2"/>
  <c r="AE259" i="2"/>
  <c r="X259" i="2"/>
  <c r="W259" i="2"/>
  <c r="V259" i="2"/>
  <c r="Y259" i="2"/>
  <c r="T259" i="2"/>
  <c r="U259" i="2"/>
  <c r="S259" i="2"/>
  <c r="N259" i="2"/>
  <c r="DA258" i="2"/>
  <c r="CX258" i="2"/>
  <c r="CW258" i="2"/>
  <c r="CV258" i="2"/>
  <c r="CY258" i="2"/>
  <c r="CT258" i="2"/>
  <c r="CU258" i="2"/>
  <c r="CS258" i="2"/>
  <c r="CR258" i="2"/>
  <c r="CL258" i="2"/>
  <c r="CM258" i="2"/>
  <c r="CJ258" i="2"/>
  <c r="CI258" i="2"/>
  <c r="CH258" i="2"/>
  <c r="CK258" i="2"/>
  <c r="CF258" i="2"/>
  <c r="CG258" i="2"/>
  <c r="CE258" i="2"/>
  <c r="CD258" i="2"/>
  <c r="BY258" i="2"/>
  <c r="BZ258" i="2"/>
  <c r="BW258" i="2"/>
  <c r="BU258" i="2"/>
  <c r="BV258" i="2"/>
  <c r="BS258" i="2"/>
  <c r="BR258" i="2"/>
  <c r="BQ258" i="2"/>
  <c r="BT258" i="2"/>
  <c r="BO258" i="2"/>
  <c r="BP258" i="2"/>
  <c r="BN258" i="2"/>
  <c r="BM258" i="2"/>
  <c r="BC258" i="2"/>
  <c r="BD258" i="2"/>
  <c r="BF258" i="2"/>
  <c r="BA258" i="2"/>
  <c r="AZ258" i="2"/>
  <c r="AY258" i="2"/>
  <c r="BB258" i="2"/>
  <c r="AW258" i="2"/>
  <c r="AX258" i="2"/>
  <c r="AV258" i="2"/>
  <c r="AU258" i="2"/>
  <c r="AM258" i="2"/>
  <c r="AN258" i="2"/>
  <c r="AQ258" i="2"/>
  <c r="AK258" i="2"/>
  <c r="AJ258" i="2"/>
  <c r="AI258" i="2"/>
  <c r="AL258" i="2"/>
  <c r="AG258" i="2"/>
  <c r="AH258" i="2"/>
  <c r="AF258" i="2"/>
  <c r="AE258" i="2"/>
  <c r="X258" i="2"/>
  <c r="W258" i="2"/>
  <c r="V258" i="2"/>
  <c r="Y258" i="2"/>
  <c r="T258" i="2"/>
  <c r="U258" i="2"/>
  <c r="S258" i="2"/>
  <c r="N258" i="2"/>
  <c r="DA257" i="2"/>
  <c r="CX257" i="2"/>
  <c r="CW257" i="2"/>
  <c r="CV257" i="2"/>
  <c r="CY257" i="2"/>
  <c r="CT257" i="2"/>
  <c r="CU257" i="2"/>
  <c r="CS257" i="2"/>
  <c r="CR257" i="2"/>
  <c r="CL257" i="2"/>
  <c r="CM257" i="2"/>
  <c r="CJ257" i="2"/>
  <c r="CI257" i="2"/>
  <c r="CH257" i="2"/>
  <c r="CK257" i="2"/>
  <c r="CF257" i="2"/>
  <c r="CG257" i="2"/>
  <c r="CE257" i="2"/>
  <c r="CD257" i="2"/>
  <c r="BY257" i="2"/>
  <c r="BZ257" i="2"/>
  <c r="BW257" i="2"/>
  <c r="BU257" i="2"/>
  <c r="BV257" i="2"/>
  <c r="BS257" i="2"/>
  <c r="BR257" i="2"/>
  <c r="BQ257" i="2"/>
  <c r="BT257" i="2"/>
  <c r="BO257" i="2"/>
  <c r="BP257" i="2"/>
  <c r="BN257" i="2"/>
  <c r="BM257" i="2"/>
  <c r="BC257" i="2"/>
  <c r="BD257" i="2"/>
  <c r="BF257" i="2"/>
  <c r="BA257" i="2"/>
  <c r="AZ257" i="2"/>
  <c r="AY257" i="2"/>
  <c r="BB257" i="2"/>
  <c r="AW257" i="2"/>
  <c r="AX257" i="2"/>
  <c r="AV257" i="2"/>
  <c r="AU257" i="2"/>
  <c r="AM257" i="2"/>
  <c r="AN257" i="2"/>
  <c r="AQ257" i="2"/>
  <c r="AK257" i="2"/>
  <c r="AJ257" i="2"/>
  <c r="AI257" i="2"/>
  <c r="AL257" i="2"/>
  <c r="AG257" i="2"/>
  <c r="AH257" i="2"/>
  <c r="AF257" i="2"/>
  <c r="AE257" i="2"/>
  <c r="X257" i="2"/>
  <c r="W257" i="2"/>
  <c r="V257" i="2"/>
  <c r="Y257" i="2"/>
  <c r="T257" i="2"/>
  <c r="U257" i="2"/>
  <c r="S257" i="2"/>
  <c r="N257" i="2"/>
  <c r="DA256" i="2"/>
  <c r="CX256" i="2"/>
  <c r="CW256" i="2"/>
  <c r="CV256" i="2"/>
  <c r="CY256" i="2"/>
  <c r="CT256" i="2"/>
  <c r="CU256" i="2"/>
  <c r="CS256" i="2"/>
  <c r="CR256" i="2"/>
  <c r="CL256" i="2"/>
  <c r="CM256" i="2"/>
  <c r="CJ256" i="2"/>
  <c r="CI256" i="2"/>
  <c r="CH256" i="2"/>
  <c r="CK256" i="2"/>
  <c r="CF256" i="2"/>
  <c r="CG256" i="2"/>
  <c r="CE256" i="2"/>
  <c r="CD256" i="2"/>
  <c r="BY256" i="2"/>
  <c r="BZ256" i="2"/>
  <c r="BW256" i="2"/>
  <c r="BU256" i="2"/>
  <c r="BV256" i="2"/>
  <c r="BS256" i="2"/>
  <c r="BR256" i="2"/>
  <c r="BQ256" i="2"/>
  <c r="BT256" i="2"/>
  <c r="BO256" i="2"/>
  <c r="BP256" i="2"/>
  <c r="BN256" i="2"/>
  <c r="BM256" i="2"/>
  <c r="BC256" i="2"/>
  <c r="BD256" i="2"/>
  <c r="BF256" i="2"/>
  <c r="BA256" i="2"/>
  <c r="AZ256" i="2"/>
  <c r="AY256" i="2"/>
  <c r="BB256" i="2"/>
  <c r="AW256" i="2"/>
  <c r="AX256" i="2"/>
  <c r="AV256" i="2"/>
  <c r="AU256" i="2"/>
  <c r="AM256" i="2"/>
  <c r="AN256" i="2"/>
  <c r="AQ256" i="2"/>
  <c r="AK256" i="2"/>
  <c r="AJ256" i="2"/>
  <c r="AI256" i="2"/>
  <c r="AL256" i="2"/>
  <c r="AG256" i="2"/>
  <c r="AH256" i="2"/>
  <c r="AF256" i="2"/>
  <c r="AE256" i="2"/>
  <c r="X256" i="2"/>
  <c r="W256" i="2"/>
  <c r="V256" i="2"/>
  <c r="Y256" i="2"/>
  <c r="T256" i="2"/>
  <c r="U256" i="2"/>
  <c r="S256" i="2"/>
  <c r="N256" i="2"/>
  <c r="DA255" i="2"/>
  <c r="CX255" i="2"/>
  <c r="CW255" i="2"/>
  <c r="CV255" i="2"/>
  <c r="CY255" i="2"/>
  <c r="CT255" i="2"/>
  <c r="CU255" i="2"/>
  <c r="CS255" i="2"/>
  <c r="CR255" i="2"/>
  <c r="CL255" i="2"/>
  <c r="CM255" i="2"/>
  <c r="CJ255" i="2"/>
  <c r="CI255" i="2"/>
  <c r="CH255" i="2"/>
  <c r="CK255" i="2"/>
  <c r="CF255" i="2"/>
  <c r="CG255" i="2"/>
  <c r="CE255" i="2"/>
  <c r="CD255" i="2"/>
  <c r="BY255" i="2"/>
  <c r="BZ255" i="2"/>
  <c r="BW255" i="2"/>
  <c r="BU255" i="2"/>
  <c r="BV255" i="2"/>
  <c r="BS255" i="2"/>
  <c r="BR255" i="2"/>
  <c r="BQ255" i="2"/>
  <c r="BT255" i="2"/>
  <c r="BO255" i="2"/>
  <c r="BP255" i="2"/>
  <c r="BN255" i="2"/>
  <c r="BM255" i="2"/>
  <c r="BC255" i="2"/>
  <c r="BD255" i="2"/>
  <c r="BF255" i="2"/>
  <c r="BA255" i="2"/>
  <c r="AZ255" i="2"/>
  <c r="AY255" i="2"/>
  <c r="BB255" i="2"/>
  <c r="AW255" i="2"/>
  <c r="AX255" i="2"/>
  <c r="AV255" i="2"/>
  <c r="AU255" i="2"/>
  <c r="AM255" i="2"/>
  <c r="AN255" i="2"/>
  <c r="AQ255" i="2"/>
  <c r="AK255" i="2"/>
  <c r="AJ255" i="2"/>
  <c r="AI255" i="2"/>
  <c r="AL255" i="2"/>
  <c r="AG255" i="2"/>
  <c r="AH255" i="2"/>
  <c r="AF255" i="2"/>
  <c r="AE255" i="2"/>
  <c r="X255" i="2"/>
  <c r="W255" i="2"/>
  <c r="V255" i="2"/>
  <c r="Y255" i="2"/>
  <c r="T255" i="2"/>
  <c r="U255" i="2"/>
  <c r="S255" i="2"/>
  <c r="N255" i="2"/>
  <c r="DA254" i="2"/>
  <c r="CX254" i="2"/>
  <c r="CW254" i="2"/>
  <c r="CV254" i="2"/>
  <c r="CY254" i="2"/>
  <c r="CT254" i="2"/>
  <c r="CU254" i="2"/>
  <c r="CS254" i="2"/>
  <c r="CR254" i="2"/>
  <c r="CL254" i="2"/>
  <c r="CM254" i="2"/>
  <c r="CJ254" i="2"/>
  <c r="CI254" i="2"/>
  <c r="CH254" i="2"/>
  <c r="CK254" i="2"/>
  <c r="CF254" i="2"/>
  <c r="CG254" i="2"/>
  <c r="CE254" i="2"/>
  <c r="CD254" i="2"/>
  <c r="BY254" i="2"/>
  <c r="BZ254" i="2"/>
  <c r="BW254" i="2"/>
  <c r="BU254" i="2"/>
  <c r="BV254" i="2"/>
  <c r="BS254" i="2"/>
  <c r="BR254" i="2"/>
  <c r="BQ254" i="2"/>
  <c r="BT254" i="2"/>
  <c r="BO254" i="2"/>
  <c r="BP254" i="2"/>
  <c r="BN254" i="2"/>
  <c r="BM254" i="2"/>
  <c r="BC254" i="2"/>
  <c r="BD254" i="2"/>
  <c r="BF254" i="2"/>
  <c r="BA254" i="2"/>
  <c r="AZ254" i="2"/>
  <c r="AY254" i="2"/>
  <c r="BB254" i="2"/>
  <c r="AW254" i="2"/>
  <c r="AX254" i="2"/>
  <c r="AV254" i="2"/>
  <c r="AU254" i="2"/>
  <c r="AM254" i="2"/>
  <c r="AN254" i="2"/>
  <c r="AQ254" i="2"/>
  <c r="AK254" i="2"/>
  <c r="AJ254" i="2"/>
  <c r="AI254" i="2"/>
  <c r="AL254" i="2"/>
  <c r="AG254" i="2"/>
  <c r="AH254" i="2"/>
  <c r="AF254" i="2"/>
  <c r="AE254" i="2"/>
  <c r="X254" i="2"/>
  <c r="W254" i="2"/>
  <c r="V254" i="2"/>
  <c r="Y254" i="2"/>
  <c r="T254" i="2"/>
  <c r="U254" i="2"/>
  <c r="S254" i="2"/>
  <c r="N254" i="2"/>
  <c r="DA253" i="2"/>
  <c r="CX253" i="2"/>
  <c r="CW253" i="2"/>
  <c r="CV253" i="2"/>
  <c r="CY253" i="2"/>
  <c r="CT253" i="2"/>
  <c r="CU253" i="2"/>
  <c r="CS253" i="2"/>
  <c r="CR253" i="2"/>
  <c r="CL253" i="2"/>
  <c r="CM253" i="2"/>
  <c r="CJ253" i="2"/>
  <c r="CI253" i="2"/>
  <c r="CH253" i="2"/>
  <c r="CK253" i="2"/>
  <c r="CF253" i="2"/>
  <c r="CG253" i="2"/>
  <c r="CE253" i="2"/>
  <c r="CD253" i="2"/>
  <c r="BY253" i="2"/>
  <c r="BZ253" i="2"/>
  <c r="BW253" i="2"/>
  <c r="BU253" i="2"/>
  <c r="BV253" i="2"/>
  <c r="BS253" i="2"/>
  <c r="BR253" i="2"/>
  <c r="BQ253" i="2"/>
  <c r="BT253" i="2"/>
  <c r="BO253" i="2"/>
  <c r="BP253" i="2"/>
  <c r="BN253" i="2"/>
  <c r="BM253" i="2"/>
  <c r="BC253" i="2"/>
  <c r="BD253" i="2"/>
  <c r="BF253" i="2"/>
  <c r="BA253" i="2"/>
  <c r="AZ253" i="2"/>
  <c r="AY253" i="2"/>
  <c r="BB253" i="2"/>
  <c r="AW253" i="2"/>
  <c r="AX253" i="2"/>
  <c r="AV253" i="2"/>
  <c r="AU253" i="2"/>
  <c r="AM253" i="2"/>
  <c r="AN253" i="2"/>
  <c r="AQ253" i="2"/>
  <c r="AK253" i="2"/>
  <c r="AJ253" i="2"/>
  <c r="AI253" i="2"/>
  <c r="AL253" i="2"/>
  <c r="AG253" i="2"/>
  <c r="AH253" i="2"/>
  <c r="AF253" i="2"/>
  <c r="AE253" i="2"/>
  <c r="X253" i="2"/>
  <c r="W253" i="2"/>
  <c r="V253" i="2"/>
  <c r="Y253" i="2"/>
  <c r="T253" i="2"/>
  <c r="U253" i="2"/>
  <c r="S253" i="2"/>
  <c r="N253" i="2"/>
  <c r="DA252" i="2"/>
  <c r="CX252" i="2"/>
  <c r="CW252" i="2"/>
  <c r="CV252" i="2"/>
  <c r="CY252" i="2"/>
  <c r="CT252" i="2"/>
  <c r="CU252" i="2"/>
  <c r="CS252" i="2"/>
  <c r="CR252" i="2"/>
  <c r="CL252" i="2"/>
  <c r="CM252" i="2"/>
  <c r="CJ252" i="2"/>
  <c r="CI252" i="2"/>
  <c r="CH252" i="2"/>
  <c r="CK252" i="2"/>
  <c r="CF252" i="2"/>
  <c r="CG252" i="2"/>
  <c r="CE252" i="2"/>
  <c r="CD252" i="2"/>
  <c r="BY252" i="2"/>
  <c r="BZ252" i="2"/>
  <c r="BW252" i="2"/>
  <c r="BU252" i="2"/>
  <c r="BV252" i="2"/>
  <c r="BS252" i="2"/>
  <c r="BR252" i="2"/>
  <c r="BQ252" i="2"/>
  <c r="BT252" i="2"/>
  <c r="BO252" i="2"/>
  <c r="BP252" i="2"/>
  <c r="BN252" i="2"/>
  <c r="BM252" i="2"/>
  <c r="BC252" i="2"/>
  <c r="BD252" i="2"/>
  <c r="BF252" i="2"/>
  <c r="BA252" i="2"/>
  <c r="AZ252" i="2"/>
  <c r="AY252" i="2"/>
  <c r="BB252" i="2"/>
  <c r="AW252" i="2"/>
  <c r="AX252" i="2"/>
  <c r="AV252" i="2"/>
  <c r="AU252" i="2"/>
  <c r="AM252" i="2"/>
  <c r="AN252" i="2"/>
  <c r="AQ252" i="2"/>
  <c r="AK252" i="2"/>
  <c r="AJ252" i="2"/>
  <c r="AI252" i="2"/>
  <c r="AL252" i="2"/>
  <c r="AG252" i="2"/>
  <c r="AH252" i="2"/>
  <c r="AF252" i="2"/>
  <c r="AE252" i="2"/>
  <c r="X252" i="2"/>
  <c r="W252" i="2"/>
  <c r="V252" i="2"/>
  <c r="Y252" i="2"/>
  <c r="T252" i="2"/>
  <c r="U252" i="2"/>
  <c r="S252" i="2"/>
  <c r="N252" i="2"/>
  <c r="DA251" i="2"/>
  <c r="CX251" i="2"/>
  <c r="CW251" i="2"/>
  <c r="CV251" i="2"/>
  <c r="CY251" i="2"/>
  <c r="CT251" i="2"/>
  <c r="CU251" i="2"/>
  <c r="CS251" i="2"/>
  <c r="CR251" i="2"/>
  <c r="CL251" i="2"/>
  <c r="CM251" i="2"/>
  <c r="CJ251" i="2"/>
  <c r="CI251" i="2"/>
  <c r="CH251" i="2"/>
  <c r="CK251" i="2"/>
  <c r="CF251" i="2"/>
  <c r="CG251" i="2"/>
  <c r="CE251" i="2"/>
  <c r="CD251" i="2"/>
  <c r="BY251" i="2"/>
  <c r="BZ251" i="2"/>
  <c r="BW251" i="2"/>
  <c r="BU251" i="2"/>
  <c r="BV251" i="2"/>
  <c r="BS251" i="2"/>
  <c r="BR251" i="2"/>
  <c r="BQ251" i="2"/>
  <c r="BT251" i="2"/>
  <c r="BO251" i="2"/>
  <c r="BP251" i="2"/>
  <c r="BN251" i="2"/>
  <c r="BM251" i="2"/>
  <c r="BC251" i="2"/>
  <c r="BD251" i="2"/>
  <c r="BF251" i="2"/>
  <c r="BA251" i="2"/>
  <c r="AZ251" i="2"/>
  <c r="AY251" i="2"/>
  <c r="BB251" i="2"/>
  <c r="AW251" i="2"/>
  <c r="AX251" i="2"/>
  <c r="AV251" i="2"/>
  <c r="AU251" i="2"/>
  <c r="AM251" i="2"/>
  <c r="AN251" i="2"/>
  <c r="AQ251" i="2"/>
  <c r="AK251" i="2"/>
  <c r="AJ251" i="2"/>
  <c r="AI251" i="2"/>
  <c r="AL251" i="2"/>
  <c r="AG251" i="2"/>
  <c r="AH251" i="2"/>
  <c r="AF251" i="2"/>
  <c r="AE251" i="2"/>
  <c r="X251" i="2"/>
  <c r="W251" i="2"/>
  <c r="V251" i="2"/>
  <c r="Y251" i="2"/>
  <c r="T251" i="2"/>
  <c r="U251" i="2"/>
  <c r="S251" i="2"/>
  <c r="N251" i="2"/>
  <c r="DA250" i="2"/>
  <c r="CX250" i="2"/>
  <c r="CW250" i="2"/>
  <c r="CV250" i="2"/>
  <c r="CY250" i="2"/>
  <c r="CT250" i="2"/>
  <c r="CU250" i="2"/>
  <c r="CS250" i="2"/>
  <c r="CR250" i="2"/>
  <c r="CL250" i="2"/>
  <c r="CM250" i="2"/>
  <c r="CJ250" i="2"/>
  <c r="CI250" i="2"/>
  <c r="CH250" i="2"/>
  <c r="CK250" i="2"/>
  <c r="CF250" i="2"/>
  <c r="CG250" i="2"/>
  <c r="CE250" i="2"/>
  <c r="CD250" i="2"/>
  <c r="BY250" i="2"/>
  <c r="BZ250" i="2"/>
  <c r="BW250" i="2"/>
  <c r="BU250" i="2"/>
  <c r="BV250" i="2"/>
  <c r="BS250" i="2"/>
  <c r="BR250" i="2"/>
  <c r="BQ250" i="2"/>
  <c r="BT250" i="2"/>
  <c r="BO250" i="2"/>
  <c r="BP250" i="2"/>
  <c r="BN250" i="2"/>
  <c r="BM250" i="2"/>
  <c r="BC250" i="2"/>
  <c r="BD250" i="2"/>
  <c r="BF250" i="2"/>
  <c r="BA250" i="2"/>
  <c r="AZ250" i="2"/>
  <c r="AY250" i="2"/>
  <c r="BB250" i="2"/>
  <c r="AW250" i="2"/>
  <c r="AX250" i="2"/>
  <c r="AV250" i="2"/>
  <c r="AU250" i="2"/>
  <c r="AM250" i="2"/>
  <c r="AN250" i="2"/>
  <c r="AQ250" i="2"/>
  <c r="AK250" i="2"/>
  <c r="AJ250" i="2"/>
  <c r="AI250" i="2"/>
  <c r="AL250" i="2"/>
  <c r="AG250" i="2"/>
  <c r="AH250" i="2"/>
  <c r="AF250" i="2"/>
  <c r="AE250" i="2"/>
  <c r="X250" i="2"/>
  <c r="W250" i="2"/>
  <c r="V250" i="2"/>
  <c r="Y250" i="2"/>
  <c r="T250" i="2"/>
  <c r="U250" i="2"/>
  <c r="S250" i="2"/>
  <c r="N250" i="2"/>
  <c r="DA249" i="2"/>
  <c r="CX249" i="2"/>
  <c r="CW249" i="2"/>
  <c r="CV249" i="2"/>
  <c r="CY249" i="2"/>
  <c r="CT249" i="2"/>
  <c r="CU249" i="2"/>
  <c r="CS249" i="2"/>
  <c r="CR249" i="2"/>
  <c r="CL249" i="2"/>
  <c r="CM249" i="2"/>
  <c r="CJ249" i="2"/>
  <c r="CI249" i="2"/>
  <c r="CH249" i="2"/>
  <c r="CK249" i="2"/>
  <c r="CF249" i="2"/>
  <c r="CG249" i="2"/>
  <c r="CE249" i="2"/>
  <c r="CD249" i="2"/>
  <c r="BY249" i="2"/>
  <c r="BZ249" i="2"/>
  <c r="BW249" i="2"/>
  <c r="BU249" i="2"/>
  <c r="BV249" i="2"/>
  <c r="BS249" i="2"/>
  <c r="BR249" i="2"/>
  <c r="BQ249" i="2"/>
  <c r="BT249" i="2"/>
  <c r="BO249" i="2"/>
  <c r="BP249" i="2"/>
  <c r="BN249" i="2"/>
  <c r="BM249" i="2"/>
  <c r="BC249" i="2"/>
  <c r="BD249" i="2"/>
  <c r="BF249" i="2"/>
  <c r="BA249" i="2"/>
  <c r="AZ249" i="2"/>
  <c r="AY249" i="2"/>
  <c r="BB249" i="2"/>
  <c r="AW249" i="2"/>
  <c r="AX249" i="2"/>
  <c r="AV249" i="2"/>
  <c r="AU249" i="2"/>
  <c r="AM249" i="2"/>
  <c r="AN249" i="2"/>
  <c r="AQ249" i="2"/>
  <c r="AK249" i="2"/>
  <c r="AJ249" i="2"/>
  <c r="AI249" i="2"/>
  <c r="AL249" i="2"/>
  <c r="AG249" i="2"/>
  <c r="AH249" i="2"/>
  <c r="AF249" i="2"/>
  <c r="AE249" i="2"/>
  <c r="X249" i="2"/>
  <c r="W249" i="2"/>
  <c r="V249" i="2"/>
  <c r="Y249" i="2"/>
  <c r="T249" i="2"/>
  <c r="U249" i="2"/>
  <c r="S249" i="2"/>
  <c r="N249" i="2"/>
  <c r="DA248" i="2"/>
  <c r="CX248" i="2"/>
  <c r="CW248" i="2"/>
  <c r="CV248" i="2"/>
  <c r="CY248" i="2"/>
  <c r="CT248" i="2"/>
  <c r="CU248" i="2"/>
  <c r="CS248" i="2"/>
  <c r="CR248" i="2"/>
  <c r="CL248" i="2"/>
  <c r="CM248" i="2"/>
  <c r="CJ248" i="2"/>
  <c r="CI248" i="2"/>
  <c r="CH248" i="2"/>
  <c r="CK248" i="2"/>
  <c r="CF248" i="2"/>
  <c r="CG248" i="2"/>
  <c r="CE248" i="2"/>
  <c r="CD248" i="2"/>
  <c r="BY248" i="2"/>
  <c r="BZ248" i="2"/>
  <c r="BW248" i="2"/>
  <c r="BU248" i="2"/>
  <c r="BV248" i="2"/>
  <c r="BS248" i="2"/>
  <c r="BR248" i="2"/>
  <c r="BQ248" i="2"/>
  <c r="BT248" i="2"/>
  <c r="BO248" i="2"/>
  <c r="BP248" i="2"/>
  <c r="BN248" i="2"/>
  <c r="BM248" i="2"/>
  <c r="BC248" i="2"/>
  <c r="BD248" i="2"/>
  <c r="BF248" i="2"/>
  <c r="BA248" i="2"/>
  <c r="AZ248" i="2"/>
  <c r="AY248" i="2"/>
  <c r="BB248" i="2"/>
  <c r="AW248" i="2"/>
  <c r="AX248" i="2"/>
  <c r="AV248" i="2"/>
  <c r="AU248" i="2"/>
  <c r="AM248" i="2"/>
  <c r="AN248" i="2"/>
  <c r="AQ248" i="2"/>
  <c r="AK248" i="2"/>
  <c r="AJ248" i="2"/>
  <c r="AI248" i="2"/>
  <c r="AL248" i="2"/>
  <c r="AG248" i="2"/>
  <c r="AH248" i="2"/>
  <c r="AF248" i="2"/>
  <c r="AE248" i="2"/>
  <c r="X248" i="2"/>
  <c r="W248" i="2"/>
  <c r="V248" i="2"/>
  <c r="Y248" i="2"/>
  <c r="T248" i="2"/>
  <c r="U248" i="2"/>
  <c r="S248" i="2"/>
  <c r="N248" i="2"/>
  <c r="DA247" i="2"/>
  <c r="CX247" i="2"/>
  <c r="CW247" i="2"/>
  <c r="CV247" i="2"/>
  <c r="CY247" i="2"/>
  <c r="CT247" i="2"/>
  <c r="CU247" i="2"/>
  <c r="CS247" i="2"/>
  <c r="CR247" i="2"/>
  <c r="CL247" i="2"/>
  <c r="CM247" i="2"/>
  <c r="CJ247" i="2"/>
  <c r="CI247" i="2"/>
  <c r="CH247" i="2"/>
  <c r="CK247" i="2"/>
  <c r="CF247" i="2"/>
  <c r="CG247" i="2"/>
  <c r="CE247" i="2"/>
  <c r="CD247" i="2"/>
  <c r="BY247" i="2"/>
  <c r="BZ247" i="2"/>
  <c r="BW247" i="2"/>
  <c r="BU247" i="2"/>
  <c r="BV247" i="2"/>
  <c r="BS247" i="2"/>
  <c r="BR247" i="2"/>
  <c r="BQ247" i="2"/>
  <c r="BT247" i="2"/>
  <c r="BO247" i="2"/>
  <c r="BP247" i="2"/>
  <c r="BN247" i="2"/>
  <c r="BM247" i="2"/>
  <c r="BC247" i="2"/>
  <c r="BD247" i="2"/>
  <c r="BF247" i="2"/>
  <c r="BA247" i="2"/>
  <c r="AZ247" i="2"/>
  <c r="AY247" i="2"/>
  <c r="BB247" i="2"/>
  <c r="AW247" i="2"/>
  <c r="AX247" i="2"/>
  <c r="AV247" i="2"/>
  <c r="AU247" i="2"/>
  <c r="AM247" i="2"/>
  <c r="AN247" i="2"/>
  <c r="AQ247" i="2"/>
  <c r="AK247" i="2"/>
  <c r="AJ247" i="2"/>
  <c r="AI247" i="2"/>
  <c r="AL247" i="2"/>
  <c r="AG247" i="2"/>
  <c r="AH247" i="2"/>
  <c r="AF247" i="2"/>
  <c r="AE247" i="2"/>
  <c r="X247" i="2"/>
  <c r="W247" i="2"/>
  <c r="V247" i="2"/>
  <c r="Y247" i="2"/>
  <c r="T247" i="2"/>
  <c r="U247" i="2"/>
  <c r="S247" i="2"/>
  <c r="N247" i="2"/>
  <c r="DA246" i="2"/>
  <c r="CX246" i="2"/>
  <c r="CW246" i="2"/>
  <c r="CV246" i="2"/>
  <c r="CY246" i="2"/>
  <c r="CT246" i="2"/>
  <c r="CU246" i="2"/>
  <c r="CS246" i="2"/>
  <c r="CR246" i="2"/>
  <c r="CL246" i="2"/>
  <c r="CM246" i="2"/>
  <c r="CJ246" i="2"/>
  <c r="CI246" i="2"/>
  <c r="CH246" i="2"/>
  <c r="CK246" i="2"/>
  <c r="CF246" i="2"/>
  <c r="CG246" i="2"/>
  <c r="CE246" i="2"/>
  <c r="CD246" i="2"/>
  <c r="BY246" i="2"/>
  <c r="BZ246" i="2"/>
  <c r="BW246" i="2"/>
  <c r="BU246" i="2"/>
  <c r="BV246" i="2"/>
  <c r="BS246" i="2"/>
  <c r="BR246" i="2"/>
  <c r="BQ246" i="2"/>
  <c r="BT246" i="2"/>
  <c r="BO246" i="2"/>
  <c r="BP246" i="2"/>
  <c r="BN246" i="2"/>
  <c r="BM246" i="2"/>
  <c r="BC246" i="2"/>
  <c r="BD246" i="2"/>
  <c r="BF246" i="2"/>
  <c r="BA246" i="2"/>
  <c r="AZ246" i="2"/>
  <c r="AY246" i="2"/>
  <c r="BB246" i="2"/>
  <c r="AW246" i="2"/>
  <c r="AX246" i="2"/>
  <c r="AV246" i="2"/>
  <c r="AU246" i="2"/>
  <c r="AM246" i="2"/>
  <c r="AN246" i="2"/>
  <c r="AQ246" i="2"/>
  <c r="AK246" i="2"/>
  <c r="AJ246" i="2"/>
  <c r="AI246" i="2"/>
  <c r="AL246" i="2"/>
  <c r="AG246" i="2"/>
  <c r="AH246" i="2"/>
  <c r="AF246" i="2"/>
  <c r="AE246" i="2"/>
  <c r="X246" i="2"/>
  <c r="W246" i="2"/>
  <c r="V246" i="2"/>
  <c r="Y246" i="2"/>
  <c r="T246" i="2"/>
  <c r="U246" i="2"/>
  <c r="S246" i="2"/>
  <c r="N246" i="2"/>
  <c r="DA245" i="2"/>
  <c r="CX245" i="2"/>
  <c r="CW245" i="2"/>
  <c r="CV245" i="2"/>
  <c r="CY245" i="2"/>
  <c r="CT245" i="2"/>
  <c r="CU245" i="2"/>
  <c r="CS245" i="2"/>
  <c r="CR245" i="2"/>
  <c r="CL245" i="2"/>
  <c r="CM245" i="2"/>
  <c r="CJ245" i="2"/>
  <c r="CI245" i="2"/>
  <c r="CH245" i="2"/>
  <c r="CK245" i="2"/>
  <c r="CF245" i="2"/>
  <c r="CG245" i="2"/>
  <c r="CE245" i="2"/>
  <c r="CD245" i="2"/>
  <c r="BY245" i="2"/>
  <c r="BZ245" i="2"/>
  <c r="BW245" i="2"/>
  <c r="BU245" i="2"/>
  <c r="BV245" i="2"/>
  <c r="BS245" i="2"/>
  <c r="BR245" i="2"/>
  <c r="BQ245" i="2"/>
  <c r="BT245" i="2"/>
  <c r="BO245" i="2"/>
  <c r="BP245" i="2"/>
  <c r="BN245" i="2"/>
  <c r="BM245" i="2"/>
  <c r="BC245" i="2"/>
  <c r="BD245" i="2"/>
  <c r="BF245" i="2"/>
  <c r="BA245" i="2"/>
  <c r="AZ245" i="2"/>
  <c r="AY245" i="2"/>
  <c r="BB245" i="2"/>
  <c r="AW245" i="2"/>
  <c r="AX245" i="2"/>
  <c r="AV245" i="2"/>
  <c r="AU245" i="2"/>
  <c r="AM245" i="2"/>
  <c r="AN245" i="2"/>
  <c r="AQ245" i="2"/>
  <c r="AK245" i="2"/>
  <c r="AJ245" i="2"/>
  <c r="AI245" i="2"/>
  <c r="AL245" i="2"/>
  <c r="AG245" i="2"/>
  <c r="AH245" i="2"/>
  <c r="AF245" i="2"/>
  <c r="AE245" i="2"/>
  <c r="X245" i="2"/>
  <c r="W245" i="2"/>
  <c r="V245" i="2"/>
  <c r="Y245" i="2"/>
  <c r="T245" i="2"/>
  <c r="U245" i="2"/>
  <c r="S245" i="2"/>
  <c r="N245" i="2"/>
  <c r="DA244" i="2"/>
  <c r="CX244" i="2"/>
  <c r="CW244" i="2"/>
  <c r="CV244" i="2"/>
  <c r="CY244" i="2"/>
  <c r="CT244" i="2"/>
  <c r="CU244" i="2"/>
  <c r="CS244" i="2"/>
  <c r="CR244" i="2"/>
  <c r="CL244" i="2"/>
  <c r="CM244" i="2"/>
  <c r="CJ244" i="2"/>
  <c r="CI244" i="2"/>
  <c r="CH244" i="2"/>
  <c r="CK244" i="2"/>
  <c r="CF244" i="2"/>
  <c r="CG244" i="2"/>
  <c r="CE244" i="2"/>
  <c r="CD244" i="2"/>
  <c r="BY244" i="2"/>
  <c r="BZ244" i="2"/>
  <c r="BW244" i="2"/>
  <c r="BU244" i="2"/>
  <c r="BV244" i="2"/>
  <c r="BS244" i="2"/>
  <c r="BR244" i="2"/>
  <c r="BQ244" i="2"/>
  <c r="BT244" i="2"/>
  <c r="BO244" i="2"/>
  <c r="BP244" i="2"/>
  <c r="BN244" i="2"/>
  <c r="BM244" i="2"/>
  <c r="BC244" i="2"/>
  <c r="BD244" i="2"/>
  <c r="BF244" i="2"/>
  <c r="BA244" i="2"/>
  <c r="AZ244" i="2"/>
  <c r="AY244" i="2"/>
  <c r="BB244" i="2"/>
  <c r="AW244" i="2"/>
  <c r="AX244" i="2"/>
  <c r="AV244" i="2"/>
  <c r="AU244" i="2"/>
  <c r="AM244" i="2"/>
  <c r="AN244" i="2"/>
  <c r="AQ244" i="2"/>
  <c r="AK244" i="2"/>
  <c r="AJ244" i="2"/>
  <c r="AI244" i="2"/>
  <c r="AL244" i="2"/>
  <c r="AG244" i="2"/>
  <c r="AH244" i="2"/>
  <c r="AF244" i="2"/>
  <c r="AE244" i="2"/>
  <c r="X244" i="2"/>
  <c r="W244" i="2"/>
  <c r="V244" i="2"/>
  <c r="Y244" i="2"/>
  <c r="T244" i="2"/>
  <c r="U244" i="2"/>
  <c r="S244" i="2"/>
  <c r="N244" i="2"/>
  <c r="DA243" i="2"/>
  <c r="CX243" i="2"/>
  <c r="CW243" i="2"/>
  <c r="CV243" i="2"/>
  <c r="CY243" i="2"/>
  <c r="CT243" i="2"/>
  <c r="CU243" i="2"/>
  <c r="CS243" i="2"/>
  <c r="CR243" i="2"/>
  <c r="CL243" i="2"/>
  <c r="CM243" i="2"/>
  <c r="CJ243" i="2"/>
  <c r="CI243" i="2"/>
  <c r="CH243" i="2"/>
  <c r="CK243" i="2"/>
  <c r="CF243" i="2"/>
  <c r="CG243" i="2"/>
  <c r="CE243" i="2"/>
  <c r="CD243" i="2"/>
  <c r="BY243" i="2"/>
  <c r="BZ243" i="2"/>
  <c r="BW243" i="2"/>
  <c r="BU243" i="2"/>
  <c r="BV243" i="2"/>
  <c r="BS243" i="2"/>
  <c r="BR243" i="2"/>
  <c r="BQ243" i="2"/>
  <c r="BT243" i="2"/>
  <c r="BO243" i="2"/>
  <c r="BP243" i="2"/>
  <c r="BN243" i="2"/>
  <c r="BM243" i="2"/>
  <c r="BC243" i="2"/>
  <c r="BD243" i="2"/>
  <c r="BF243" i="2"/>
  <c r="BA243" i="2"/>
  <c r="AZ243" i="2"/>
  <c r="AY243" i="2"/>
  <c r="BB243" i="2"/>
  <c r="AW243" i="2"/>
  <c r="AX243" i="2"/>
  <c r="AV243" i="2"/>
  <c r="AU243" i="2"/>
  <c r="AM243" i="2"/>
  <c r="AN243" i="2"/>
  <c r="AQ243" i="2"/>
  <c r="AK243" i="2"/>
  <c r="AJ243" i="2"/>
  <c r="AI243" i="2"/>
  <c r="AL243" i="2"/>
  <c r="AG243" i="2"/>
  <c r="AH243" i="2"/>
  <c r="AF243" i="2"/>
  <c r="AE243" i="2"/>
  <c r="X243" i="2"/>
  <c r="W243" i="2"/>
  <c r="V243" i="2"/>
  <c r="Y243" i="2"/>
  <c r="T243" i="2"/>
  <c r="U243" i="2"/>
  <c r="S243" i="2"/>
  <c r="N243" i="2"/>
  <c r="DA242" i="2"/>
  <c r="CX242" i="2"/>
  <c r="CW242" i="2"/>
  <c r="CV242" i="2"/>
  <c r="CY242" i="2"/>
  <c r="CT242" i="2"/>
  <c r="CU242" i="2"/>
  <c r="CS242" i="2"/>
  <c r="CR242" i="2"/>
  <c r="CL242" i="2"/>
  <c r="CM242" i="2"/>
  <c r="CJ242" i="2"/>
  <c r="CI242" i="2"/>
  <c r="CH242" i="2"/>
  <c r="CK242" i="2"/>
  <c r="CF242" i="2"/>
  <c r="CG242" i="2"/>
  <c r="CE242" i="2"/>
  <c r="CD242" i="2"/>
  <c r="BY242" i="2"/>
  <c r="BZ242" i="2"/>
  <c r="BW242" i="2"/>
  <c r="BU242" i="2"/>
  <c r="BV242" i="2"/>
  <c r="BS242" i="2"/>
  <c r="BR242" i="2"/>
  <c r="BQ242" i="2"/>
  <c r="BT242" i="2"/>
  <c r="BO242" i="2"/>
  <c r="BP242" i="2"/>
  <c r="BN242" i="2"/>
  <c r="BM242" i="2"/>
  <c r="BC242" i="2"/>
  <c r="BD242" i="2"/>
  <c r="BF242" i="2"/>
  <c r="BA242" i="2"/>
  <c r="AZ242" i="2"/>
  <c r="AY242" i="2"/>
  <c r="BB242" i="2"/>
  <c r="AW242" i="2"/>
  <c r="AX242" i="2"/>
  <c r="AV242" i="2"/>
  <c r="AU242" i="2"/>
  <c r="AM242" i="2"/>
  <c r="AN242" i="2"/>
  <c r="AQ242" i="2"/>
  <c r="AK242" i="2"/>
  <c r="AJ242" i="2"/>
  <c r="AI242" i="2"/>
  <c r="AL242" i="2"/>
  <c r="AG242" i="2"/>
  <c r="AH242" i="2"/>
  <c r="AF242" i="2"/>
  <c r="AE242" i="2"/>
  <c r="X242" i="2"/>
  <c r="W242" i="2"/>
  <c r="V242" i="2"/>
  <c r="Y242" i="2"/>
  <c r="T242" i="2"/>
  <c r="U242" i="2"/>
  <c r="S242" i="2"/>
  <c r="N242" i="2"/>
  <c r="DA241" i="2"/>
  <c r="CX241" i="2"/>
  <c r="CW241" i="2"/>
  <c r="CV241" i="2"/>
  <c r="CY241" i="2"/>
  <c r="CT241" i="2"/>
  <c r="CU241" i="2"/>
  <c r="CS241" i="2"/>
  <c r="CR241" i="2"/>
  <c r="CL241" i="2"/>
  <c r="CM241" i="2"/>
  <c r="CJ241" i="2"/>
  <c r="CI241" i="2"/>
  <c r="CH241" i="2"/>
  <c r="CK241" i="2"/>
  <c r="CF241" i="2"/>
  <c r="CG241" i="2"/>
  <c r="CE241" i="2"/>
  <c r="CD241" i="2"/>
  <c r="BY241" i="2"/>
  <c r="BZ241" i="2"/>
  <c r="BW241" i="2"/>
  <c r="BU241" i="2"/>
  <c r="BV241" i="2"/>
  <c r="BS241" i="2"/>
  <c r="BR241" i="2"/>
  <c r="BQ241" i="2"/>
  <c r="BT241" i="2"/>
  <c r="BO241" i="2"/>
  <c r="BP241" i="2"/>
  <c r="BN241" i="2"/>
  <c r="BM241" i="2"/>
  <c r="BC241" i="2"/>
  <c r="BD241" i="2"/>
  <c r="BF241" i="2"/>
  <c r="BA241" i="2"/>
  <c r="AZ241" i="2"/>
  <c r="AY241" i="2"/>
  <c r="BB241" i="2"/>
  <c r="AW241" i="2"/>
  <c r="AX241" i="2"/>
  <c r="AV241" i="2"/>
  <c r="AU241" i="2"/>
  <c r="AM241" i="2"/>
  <c r="AN241" i="2"/>
  <c r="AQ241" i="2"/>
  <c r="AK241" i="2"/>
  <c r="AJ241" i="2"/>
  <c r="AI241" i="2"/>
  <c r="AL241" i="2"/>
  <c r="AG241" i="2"/>
  <c r="AH241" i="2"/>
  <c r="AF241" i="2"/>
  <c r="AE241" i="2"/>
  <c r="X241" i="2"/>
  <c r="W241" i="2"/>
  <c r="V241" i="2"/>
  <c r="Y241" i="2"/>
  <c r="T241" i="2"/>
  <c r="U241" i="2"/>
  <c r="S241" i="2"/>
  <c r="N241" i="2"/>
  <c r="DA240" i="2"/>
  <c r="CX240" i="2"/>
  <c r="CW240" i="2"/>
  <c r="CV240" i="2"/>
  <c r="CY240" i="2"/>
  <c r="CT240" i="2"/>
  <c r="CU240" i="2"/>
  <c r="CS240" i="2"/>
  <c r="CR240" i="2"/>
  <c r="CL240" i="2"/>
  <c r="CM240" i="2"/>
  <c r="CJ240" i="2"/>
  <c r="CI240" i="2"/>
  <c r="CH240" i="2"/>
  <c r="CK240" i="2"/>
  <c r="CF240" i="2"/>
  <c r="CG240" i="2"/>
  <c r="CE240" i="2"/>
  <c r="CD240" i="2"/>
  <c r="BY240" i="2"/>
  <c r="BZ240" i="2"/>
  <c r="BW240" i="2"/>
  <c r="BU240" i="2"/>
  <c r="BV240" i="2"/>
  <c r="BS240" i="2"/>
  <c r="BR240" i="2"/>
  <c r="BQ240" i="2"/>
  <c r="BT240" i="2"/>
  <c r="BO240" i="2"/>
  <c r="BP240" i="2"/>
  <c r="BN240" i="2"/>
  <c r="BM240" i="2"/>
  <c r="BC240" i="2"/>
  <c r="BD240" i="2"/>
  <c r="BF240" i="2"/>
  <c r="BA240" i="2"/>
  <c r="AZ240" i="2"/>
  <c r="AY240" i="2"/>
  <c r="BB240" i="2"/>
  <c r="AW240" i="2"/>
  <c r="AX240" i="2"/>
  <c r="AV240" i="2"/>
  <c r="AU240" i="2"/>
  <c r="AM240" i="2"/>
  <c r="AN240" i="2"/>
  <c r="AQ240" i="2"/>
  <c r="AK240" i="2"/>
  <c r="AJ240" i="2"/>
  <c r="AI240" i="2"/>
  <c r="AL240" i="2"/>
  <c r="AG240" i="2"/>
  <c r="AH240" i="2"/>
  <c r="AF240" i="2"/>
  <c r="AE240" i="2"/>
  <c r="X240" i="2"/>
  <c r="W240" i="2"/>
  <c r="V240" i="2"/>
  <c r="Y240" i="2"/>
  <c r="T240" i="2"/>
  <c r="U240" i="2"/>
  <c r="S240" i="2"/>
  <c r="N240" i="2"/>
  <c r="DA239" i="2"/>
  <c r="CX239" i="2"/>
  <c r="CW239" i="2"/>
  <c r="CV239" i="2"/>
  <c r="CY239" i="2"/>
  <c r="CT239" i="2"/>
  <c r="CU239" i="2"/>
  <c r="CS239" i="2"/>
  <c r="CR239" i="2"/>
  <c r="CL239" i="2"/>
  <c r="CM239" i="2"/>
  <c r="CJ239" i="2"/>
  <c r="CI239" i="2"/>
  <c r="CH239" i="2"/>
  <c r="CK239" i="2"/>
  <c r="CF239" i="2"/>
  <c r="CG239" i="2"/>
  <c r="CE239" i="2"/>
  <c r="CD239" i="2"/>
  <c r="BY239" i="2"/>
  <c r="BZ239" i="2"/>
  <c r="BW239" i="2"/>
  <c r="BU239" i="2"/>
  <c r="BV239" i="2"/>
  <c r="BS239" i="2"/>
  <c r="BR239" i="2"/>
  <c r="BQ239" i="2"/>
  <c r="BT239" i="2"/>
  <c r="BO239" i="2"/>
  <c r="BP239" i="2"/>
  <c r="BN239" i="2"/>
  <c r="BM239" i="2"/>
  <c r="BC239" i="2"/>
  <c r="BD239" i="2"/>
  <c r="BF239" i="2"/>
  <c r="BA239" i="2"/>
  <c r="AZ239" i="2"/>
  <c r="AY239" i="2"/>
  <c r="BB239" i="2"/>
  <c r="AW239" i="2"/>
  <c r="AX239" i="2"/>
  <c r="AV239" i="2"/>
  <c r="AU239" i="2"/>
  <c r="AM239" i="2"/>
  <c r="AN239" i="2"/>
  <c r="AQ239" i="2"/>
  <c r="AK239" i="2"/>
  <c r="AJ239" i="2"/>
  <c r="AI239" i="2"/>
  <c r="AL239" i="2"/>
  <c r="AG239" i="2"/>
  <c r="AH239" i="2"/>
  <c r="AF239" i="2"/>
  <c r="AE239" i="2"/>
  <c r="X239" i="2"/>
  <c r="W239" i="2"/>
  <c r="V239" i="2"/>
  <c r="Y239" i="2"/>
  <c r="T239" i="2"/>
  <c r="U239" i="2"/>
  <c r="S239" i="2"/>
  <c r="N239" i="2"/>
  <c r="DA238" i="2"/>
  <c r="CX238" i="2"/>
  <c r="CW238" i="2"/>
  <c r="CV238" i="2"/>
  <c r="CY238" i="2"/>
  <c r="CT238" i="2"/>
  <c r="CU238" i="2"/>
  <c r="CS238" i="2"/>
  <c r="CR238" i="2"/>
  <c r="CL238" i="2"/>
  <c r="CM238" i="2"/>
  <c r="CJ238" i="2"/>
  <c r="CI238" i="2"/>
  <c r="CH238" i="2"/>
  <c r="CK238" i="2"/>
  <c r="CF238" i="2"/>
  <c r="CG238" i="2"/>
  <c r="CE238" i="2"/>
  <c r="CD238" i="2"/>
  <c r="BY238" i="2"/>
  <c r="BZ238" i="2"/>
  <c r="BW238" i="2"/>
  <c r="BU238" i="2"/>
  <c r="BV238" i="2"/>
  <c r="BS238" i="2"/>
  <c r="BR238" i="2"/>
  <c r="BQ238" i="2"/>
  <c r="BT238" i="2"/>
  <c r="BO238" i="2"/>
  <c r="BP238" i="2"/>
  <c r="BN238" i="2"/>
  <c r="BM238" i="2"/>
  <c r="BC238" i="2"/>
  <c r="BD238" i="2"/>
  <c r="BF238" i="2"/>
  <c r="BA238" i="2"/>
  <c r="AZ238" i="2"/>
  <c r="AY238" i="2"/>
  <c r="BB238" i="2"/>
  <c r="AW238" i="2"/>
  <c r="AX238" i="2"/>
  <c r="AV238" i="2"/>
  <c r="AU238" i="2"/>
  <c r="AM238" i="2"/>
  <c r="AN238" i="2"/>
  <c r="AQ238" i="2"/>
  <c r="AK238" i="2"/>
  <c r="AJ238" i="2"/>
  <c r="AI238" i="2"/>
  <c r="AL238" i="2"/>
  <c r="AG238" i="2"/>
  <c r="AH238" i="2"/>
  <c r="AF238" i="2"/>
  <c r="AE238" i="2"/>
  <c r="X238" i="2"/>
  <c r="W238" i="2"/>
  <c r="V238" i="2"/>
  <c r="Y238" i="2"/>
  <c r="T238" i="2"/>
  <c r="U238" i="2"/>
  <c r="S238" i="2"/>
  <c r="N238" i="2"/>
  <c r="DA237" i="2"/>
  <c r="CX237" i="2"/>
  <c r="CW237" i="2"/>
  <c r="CV237" i="2"/>
  <c r="CY237" i="2"/>
  <c r="CT237" i="2"/>
  <c r="CU237" i="2"/>
  <c r="CS237" i="2"/>
  <c r="CR237" i="2"/>
  <c r="CL237" i="2"/>
  <c r="CM237" i="2"/>
  <c r="CJ237" i="2"/>
  <c r="CI237" i="2"/>
  <c r="CH237" i="2"/>
  <c r="CK237" i="2"/>
  <c r="CF237" i="2"/>
  <c r="CG237" i="2"/>
  <c r="CE237" i="2"/>
  <c r="CD237" i="2"/>
  <c r="BY237" i="2"/>
  <c r="BZ237" i="2"/>
  <c r="BW237" i="2"/>
  <c r="BU237" i="2"/>
  <c r="BV237" i="2"/>
  <c r="BS237" i="2"/>
  <c r="BR237" i="2"/>
  <c r="BQ237" i="2"/>
  <c r="BT237" i="2"/>
  <c r="BO237" i="2"/>
  <c r="BP237" i="2"/>
  <c r="BN237" i="2"/>
  <c r="BM237" i="2"/>
  <c r="BC237" i="2"/>
  <c r="BD237" i="2"/>
  <c r="BF237" i="2"/>
  <c r="BA237" i="2"/>
  <c r="AZ237" i="2"/>
  <c r="AY237" i="2"/>
  <c r="BB237" i="2"/>
  <c r="AW237" i="2"/>
  <c r="AX237" i="2"/>
  <c r="AV237" i="2"/>
  <c r="AU237" i="2"/>
  <c r="AM237" i="2"/>
  <c r="AN237" i="2"/>
  <c r="AQ237" i="2"/>
  <c r="AK237" i="2"/>
  <c r="AJ237" i="2"/>
  <c r="AI237" i="2"/>
  <c r="AL237" i="2"/>
  <c r="AG237" i="2"/>
  <c r="AH237" i="2"/>
  <c r="AF237" i="2"/>
  <c r="AE237" i="2"/>
  <c r="X237" i="2"/>
  <c r="W237" i="2"/>
  <c r="V237" i="2"/>
  <c r="Y237" i="2"/>
  <c r="T237" i="2"/>
  <c r="U237" i="2"/>
  <c r="S237" i="2"/>
  <c r="N237" i="2"/>
  <c r="DA236" i="2"/>
  <c r="CX236" i="2"/>
  <c r="CW236" i="2"/>
  <c r="CV236" i="2"/>
  <c r="CY236" i="2"/>
  <c r="CT236" i="2"/>
  <c r="CU236" i="2"/>
  <c r="CS236" i="2"/>
  <c r="CR236" i="2"/>
  <c r="CL236" i="2"/>
  <c r="CM236" i="2"/>
  <c r="CJ236" i="2"/>
  <c r="CI236" i="2"/>
  <c r="CH236" i="2"/>
  <c r="CK236" i="2"/>
  <c r="CF236" i="2"/>
  <c r="CG236" i="2"/>
  <c r="CE236" i="2"/>
  <c r="CD236" i="2"/>
  <c r="BY236" i="2"/>
  <c r="BZ236" i="2"/>
  <c r="BW236" i="2"/>
  <c r="BU236" i="2"/>
  <c r="BV236" i="2"/>
  <c r="BS236" i="2"/>
  <c r="BR236" i="2"/>
  <c r="BQ236" i="2"/>
  <c r="BT236" i="2"/>
  <c r="BO236" i="2"/>
  <c r="BP236" i="2"/>
  <c r="BN236" i="2"/>
  <c r="BM236" i="2"/>
  <c r="BC236" i="2"/>
  <c r="BD236" i="2"/>
  <c r="BF236" i="2"/>
  <c r="BA236" i="2"/>
  <c r="AZ236" i="2"/>
  <c r="AY236" i="2"/>
  <c r="BB236" i="2"/>
  <c r="AW236" i="2"/>
  <c r="AX236" i="2"/>
  <c r="AV236" i="2"/>
  <c r="AU236" i="2"/>
  <c r="AM236" i="2"/>
  <c r="AN236" i="2"/>
  <c r="AQ236" i="2"/>
  <c r="AK236" i="2"/>
  <c r="AJ236" i="2"/>
  <c r="AI236" i="2"/>
  <c r="AL236" i="2"/>
  <c r="AG236" i="2"/>
  <c r="AH236" i="2"/>
  <c r="AF236" i="2"/>
  <c r="AE236" i="2"/>
  <c r="X236" i="2"/>
  <c r="W236" i="2"/>
  <c r="V236" i="2"/>
  <c r="Y236" i="2"/>
  <c r="T236" i="2"/>
  <c r="U236" i="2"/>
  <c r="S236" i="2"/>
  <c r="N236" i="2"/>
  <c r="DA235" i="2"/>
  <c r="CX235" i="2"/>
  <c r="CW235" i="2"/>
  <c r="CV235" i="2"/>
  <c r="CY235" i="2"/>
  <c r="CT235" i="2"/>
  <c r="CU235" i="2"/>
  <c r="CS235" i="2"/>
  <c r="CR235" i="2"/>
  <c r="CL235" i="2"/>
  <c r="CM235" i="2"/>
  <c r="CJ235" i="2"/>
  <c r="CI235" i="2"/>
  <c r="CH235" i="2"/>
  <c r="CK235" i="2"/>
  <c r="CF235" i="2"/>
  <c r="CG235" i="2"/>
  <c r="CE235" i="2"/>
  <c r="CD235" i="2"/>
  <c r="BY235" i="2"/>
  <c r="BZ235" i="2"/>
  <c r="BW235" i="2"/>
  <c r="BU235" i="2"/>
  <c r="BV235" i="2"/>
  <c r="BS235" i="2"/>
  <c r="BR235" i="2"/>
  <c r="BQ235" i="2"/>
  <c r="BT235" i="2"/>
  <c r="BO235" i="2"/>
  <c r="BP235" i="2"/>
  <c r="BN235" i="2"/>
  <c r="BM235" i="2"/>
  <c r="BC235" i="2"/>
  <c r="BD235" i="2"/>
  <c r="BF235" i="2"/>
  <c r="BA235" i="2"/>
  <c r="AZ235" i="2"/>
  <c r="AY235" i="2"/>
  <c r="BB235" i="2"/>
  <c r="AW235" i="2"/>
  <c r="AX235" i="2"/>
  <c r="AV235" i="2"/>
  <c r="AU235" i="2"/>
  <c r="AM235" i="2"/>
  <c r="AN235" i="2"/>
  <c r="AQ235" i="2"/>
  <c r="AK235" i="2"/>
  <c r="AJ235" i="2"/>
  <c r="AI235" i="2"/>
  <c r="AL235" i="2"/>
  <c r="AG235" i="2"/>
  <c r="AH235" i="2"/>
  <c r="AF235" i="2"/>
  <c r="AE235" i="2"/>
  <c r="X235" i="2"/>
  <c r="W235" i="2"/>
  <c r="V235" i="2"/>
  <c r="Y235" i="2"/>
  <c r="T235" i="2"/>
  <c r="U235" i="2"/>
  <c r="S235" i="2"/>
  <c r="N235" i="2"/>
  <c r="DA234" i="2"/>
  <c r="CX234" i="2"/>
  <c r="CW234" i="2"/>
  <c r="CV234" i="2"/>
  <c r="CY234" i="2"/>
  <c r="CT234" i="2"/>
  <c r="CU234" i="2"/>
  <c r="CS234" i="2"/>
  <c r="CR234" i="2"/>
  <c r="CL234" i="2"/>
  <c r="CM234" i="2"/>
  <c r="CJ234" i="2"/>
  <c r="CI234" i="2"/>
  <c r="CH234" i="2"/>
  <c r="CK234" i="2"/>
  <c r="CF234" i="2"/>
  <c r="CG234" i="2"/>
  <c r="CE234" i="2"/>
  <c r="CD234" i="2"/>
  <c r="BY234" i="2"/>
  <c r="BZ234" i="2"/>
  <c r="BW234" i="2"/>
  <c r="BU234" i="2"/>
  <c r="BV234" i="2"/>
  <c r="BS234" i="2"/>
  <c r="BR234" i="2"/>
  <c r="BQ234" i="2"/>
  <c r="BT234" i="2"/>
  <c r="BO234" i="2"/>
  <c r="BP234" i="2"/>
  <c r="BN234" i="2"/>
  <c r="BM234" i="2"/>
  <c r="BC234" i="2"/>
  <c r="BD234" i="2"/>
  <c r="BF234" i="2"/>
  <c r="BA234" i="2"/>
  <c r="AZ234" i="2"/>
  <c r="AY234" i="2"/>
  <c r="BB234" i="2"/>
  <c r="AW234" i="2"/>
  <c r="AX234" i="2"/>
  <c r="AV234" i="2"/>
  <c r="AU234" i="2"/>
  <c r="AM234" i="2"/>
  <c r="AN234" i="2"/>
  <c r="AQ234" i="2"/>
  <c r="AK234" i="2"/>
  <c r="AJ234" i="2"/>
  <c r="AI234" i="2"/>
  <c r="AL234" i="2"/>
  <c r="AG234" i="2"/>
  <c r="AH234" i="2"/>
  <c r="AF234" i="2"/>
  <c r="AE234" i="2"/>
  <c r="X234" i="2"/>
  <c r="W234" i="2"/>
  <c r="V234" i="2"/>
  <c r="Y234" i="2"/>
  <c r="T234" i="2"/>
  <c r="U234" i="2"/>
  <c r="S234" i="2"/>
  <c r="N234" i="2"/>
  <c r="DA233" i="2"/>
  <c r="CX233" i="2"/>
  <c r="CW233" i="2"/>
  <c r="CV233" i="2"/>
  <c r="CY233" i="2"/>
  <c r="CT233" i="2"/>
  <c r="CU233" i="2"/>
  <c r="CS233" i="2"/>
  <c r="CR233" i="2"/>
  <c r="CL233" i="2"/>
  <c r="CM233" i="2"/>
  <c r="CJ233" i="2"/>
  <c r="CI233" i="2"/>
  <c r="CH233" i="2"/>
  <c r="CK233" i="2"/>
  <c r="CF233" i="2"/>
  <c r="CG233" i="2"/>
  <c r="CE233" i="2"/>
  <c r="CD233" i="2"/>
  <c r="BY233" i="2"/>
  <c r="BZ233" i="2"/>
  <c r="BW233" i="2"/>
  <c r="BU233" i="2"/>
  <c r="BV233" i="2"/>
  <c r="BS233" i="2"/>
  <c r="BR233" i="2"/>
  <c r="BQ233" i="2"/>
  <c r="BT233" i="2"/>
  <c r="BO233" i="2"/>
  <c r="BP233" i="2"/>
  <c r="BN233" i="2"/>
  <c r="BM233" i="2"/>
  <c r="BC233" i="2"/>
  <c r="BD233" i="2"/>
  <c r="BF233" i="2"/>
  <c r="BA233" i="2"/>
  <c r="AZ233" i="2"/>
  <c r="AY233" i="2"/>
  <c r="BB233" i="2"/>
  <c r="AW233" i="2"/>
  <c r="AX233" i="2"/>
  <c r="AV233" i="2"/>
  <c r="AU233" i="2"/>
  <c r="AM233" i="2"/>
  <c r="AN233" i="2"/>
  <c r="AQ233" i="2"/>
  <c r="AK233" i="2"/>
  <c r="AJ233" i="2"/>
  <c r="AI233" i="2"/>
  <c r="AL233" i="2"/>
  <c r="AG233" i="2"/>
  <c r="AH233" i="2"/>
  <c r="AF233" i="2"/>
  <c r="AE233" i="2"/>
  <c r="X233" i="2"/>
  <c r="W233" i="2"/>
  <c r="V233" i="2"/>
  <c r="Y233" i="2"/>
  <c r="T233" i="2"/>
  <c r="U233" i="2"/>
  <c r="S233" i="2"/>
  <c r="N233" i="2"/>
  <c r="DA232" i="2"/>
  <c r="CX232" i="2"/>
  <c r="CW232" i="2"/>
  <c r="CV232" i="2"/>
  <c r="CY232" i="2"/>
  <c r="CT232" i="2"/>
  <c r="CU232" i="2"/>
  <c r="CS232" i="2"/>
  <c r="CR232" i="2"/>
  <c r="CL232" i="2"/>
  <c r="CM232" i="2"/>
  <c r="CJ232" i="2"/>
  <c r="CI232" i="2"/>
  <c r="CH232" i="2"/>
  <c r="CK232" i="2"/>
  <c r="CF232" i="2"/>
  <c r="CG232" i="2"/>
  <c r="CE232" i="2"/>
  <c r="CD232" i="2"/>
  <c r="BY232" i="2"/>
  <c r="BZ232" i="2"/>
  <c r="BW232" i="2"/>
  <c r="BU232" i="2"/>
  <c r="BV232" i="2"/>
  <c r="BS232" i="2"/>
  <c r="BR232" i="2"/>
  <c r="BQ232" i="2"/>
  <c r="BT232" i="2"/>
  <c r="BO232" i="2"/>
  <c r="BP232" i="2"/>
  <c r="BN232" i="2"/>
  <c r="BM232" i="2"/>
  <c r="BC232" i="2"/>
  <c r="BD232" i="2"/>
  <c r="BF232" i="2"/>
  <c r="BA232" i="2"/>
  <c r="AZ232" i="2"/>
  <c r="AY232" i="2"/>
  <c r="BB232" i="2"/>
  <c r="AW232" i="2"/>
  <c r="AX232" i="2"/>
  <c r="AV232" i="2"/>
  <c r="AU232" i="2"/>
  <c r="AM232" i="2"/>
  <c r="AN232" i="2"/>
  <c r="AQ232" i="2"/>
  <c r="AK232" i="2"/>
  <c r="AJ232" i="2"/>
  <c r="AI232" i="2"/>
  <c r="AL232" i="2"/>
  <c r="AG232" i="2"/>
  <c r="AH232" i="2"/>
  <c r="AF232" i="2"/>
  <c r="AE232" i="2"/>
  <c r="X232" i="2"/>
  <c r="W232" i="2"/>
  <c r="V232" i="2"/>
  <c r="Y232" i="2"/>
  <c r="T232" i="2"/>
  <c r="U232" i="2"/>
  <c r="S232" i="2"/>
  <c r="N232" i="2"/>
  <c r="DA231" i="2"/>
  <c r="CX231" i="2"/>
  <c r="CW231" i="2"/>
  <c r="CV231" i="2"/>
  <c r="CY231" i="2"/>
  <c r="CT231" i="2"/>
  <c r="CU231" i="2"/>
  <c r="CS231" i="2"/>
  <c r="CR231" i="2"/>
  <c r="CL231" i="2"/>
  <c r="CM231" i="2"/>
  <c r="CJ231" i="2"/>
  <c r="CI231" i="2"/>
  <c r="CH231" i="2"/>
  <c r="CK231" i="2"/>
  <c r="CF231" i="2"/>
  <c r="CG231" i="2"/>
  <c r="CE231" i="2"/>
  <c r="CD231" i="2"/>
  <c r="BY231" i="2"/>
  <c r="BZ231" i="2"/>
  <c r="BW231" i="2"/>
  <c r="BU231" i="2"/>
  <c r="BV231" i="2"/>
  <c r="BS231" i="2"/>
  <c r="BR231" i="2"/>
  <c r="BQ231" i="2"/>
  <c r="BT231" i="2"/>
  <c r="BO231" i="2"/>
  <c r="BP231" i="2"/>
  <c r="BN231" i="2"/>
  <c r="BM231" i="2"/>
  <c r="BC231" i="2"/>
  <c r="BD231" i="2"/>
  <c r="BF231" i="2"/>
  <c r="BA231" i="2"/>
  <c r="AZ231" i="2"/>
  <c r="AY231" i="2"/>
  <c r="BB231" i="2"/>
  <c r="AW231" i="2"/>
  <c r="AX231" i="2"/>
  <c r="AV231" i="2"/>
  <c r="AU231" i="2"/>
  <c r="AM231" i="2"/>
  <c r="AN231" i="2"/>
  <c r="AQ231" i="2"/>
  <c r="AK231" i="2"/>
  <c r="AJ231" i="2"/>
  <c r="AI231" i="2"/>
  <c r="AL231" i="2"/>
  <c r="AG231" i="2"/>
  <c r="AH231" i="2"/>
  <c r="AF231" i="2"/>
  <c r="AE231" i="2"/>
  <c r="X231" i="2"/>
  <c r="W231" i="2"/>
  <c r="V231" i="2"/>
  <c r="Y231" i="2"/>
  <c r="T231" i="2"/>
  <c r="U231" i="2"/>
  <c r="S231" i="2"/>
  <c r="N231" i="2"/>
  <c r="DA230" i="2"/>
  <c r="CX230" i="2"/>
  <c r="CW230" i="2"/>
  <c r="CV230" i="2"/>
  <c r="CY230" i="2"/>
  <c r="CT230" i="2"/>
  <c r="CU230" i="2"/>
  <c r="CS230" i="2"/>
  <c r="CR230" i="2"/>
  <c r="CL230" i="2"/>
  <c r="CM230" i="2"/>
  <c r="CJ230" i="2"/>
  <c r="CI230" i="2"/>
  <c r="CH230" i="2"/>
  <c r="CK230" i="2"/>
  <c r="CF230" i="2"/>
  <c r="CG230" i="2"/>
  <c r="CE230" i="2"/>
  <c r="CD230" i="2"/>
  <c r="BY230" i="2"/>
  <c r="BZ230" i="2"/>
  <c r="BW230" i="2"/>
  <c r="BU230" i="2"/>
  <c r="BV230" i="2"/>
  <c r="BS230" i="2"/>
  <c r="BR230" i="2"/>
  <c r="BQ230" i="2"/>
  <c r="BT230" i="2"/>
  <c r="BO230" i="2"/>
  <c r="BP230" i="2"/>
  <c r="BN230" i="2"/>
  <c r="BM230" i="2"/>
  <c r="BC230" i="2"/>
  <c r="BD230" i="2"/>
  <c r="BF230" i="2"/>
  <c r="BA230" i="2"/>
  <c r="AZ230" i="2"/>
  <c r="AY230" i="2"/>
  <c r="BB230" i="2"/>
  <c r="AW230" i="2"/>
  <c r="AX230" i="2"/>
  <c r="AV230" i="2"/>
  <c r="AU230" i="2"/>
  <c r="AM230" i="2"/>
  <c r="AN230" i="2"/>
  <c r="AQ230" i="2"/>
  <c r="AK230" i="2"/>
  <c r="AJ230" i="2"/>
  <c r="AI230" i="2"/>
  <c r="AL230" i="2"/>
  <c r="AG230" i="2"/>
  <c r="AH230" i="2"/>
  <c r="AF230" i="2"/>
  <c r="AE230" i="2"/>
  <c r="X230" i="2"/>
  <c r="W230" i="2"/>
  <c r="V230" i="2"/>
  <c r="Y230" i="2"/>
  <c r="T230" i="2"/>
  <c r="U230" i="2"/>
  <c r="S230" i="2"/>
  <c r="N230" i="2"/>
  <c r="DA229" i="2"/>
  <c r="CX229" i="2"/>
  <c r="CW229" i="2"/>
  <c r="CV229" i="2"/>
  <c r="CY229" i="2"/>
  <c r="CT229" i="2"/>
  <c r="CU229" i="2"/>
  <c r="CS229" i="2"/>
  <c r="CR229" i="2"/>
  <c r="CL229" i="2"/>
  <c r="CM229" i="2"/>
  <c r="CJ229" i="2"/>
  <c r="CI229" i="2"/>
  <c r="CH229" i="2"/>
  <c r="CK229" i="2"/>
  <c r="CF229" i="2"/>
  <c r="CG229" i="2"/>
  <c r="CE229" i="2"/>
  <c r="CD229" i="2"/>
  <c r="BY229" i="2"/>
  <c r="BZ229" i="2"/>
  <c r="BW229" i="2"/>
  <c r="BU229" i="2"/>
  <c r="BV229" i="2"/>
  <c r="BS229" i="2"/>
  <c r="BR229" i="2"/>
  <c r="BQ229" i="2"/>
  <c r="BT229" i="2"/>
  <c r="BO229" i="2"/>
  <c r="BP229" i="2"/>
  <c r="BN229" i="2"/>
  <c r="BM229" i="2"/>
  <c r="BC229" i="2"/>
  <c r="BD229" i="2"/>
  <c r="BF229" i="2"/>
  <c r="BA229" i="2"/>
  <c r="AZ229" i="2"/>
  <c r="AY229" i="2"/>
  <c r="BB229" i="2"/>
  <c r="AW229" i="2"/>
  <c r="AX229" i="2"/>
  <c r="AV229" i="2"/>
  <c r="AU229" i="2"/>
  <c r="AM229" i="2"/>
  <c r="AN229" i="2"/>
  <c r="AQ229" i="2"/>
  <c r="AK229" i="2"/>
  <c r="AJ229" i="2"/>
  <c r="AI229" i="2"/>
  <c r="AL229" i="2"/>
  <c r="AG229" i="2"/>
  <c r="AH229" i="2"/>
  <c r="AF229" i="2"/>
  <c r="AE229" i="2"/>
  <c r="X229" i="2"/>
  <c r="W229" i="2"/>
  <c r="V229" i="2"/>
  <c r="Y229" i="2"/>
  <c r="T229" i="2"/>
  <c r="U229" i="2"/>
  <c r="S229" i="2"/>
  <c r="N229" i="2"/>
  <c r="DA228" i="2"/>
  <c r="CX228" i="2"/>
  <c r="CW228" i="2"/>
  <c r="CV228" i="2"/>
  <c r="CY228" i="2"/>
  <c r="CT228" i="2"/>
  <c r="CU228" i="2"/>
  <c r="CS228" i="2"/>
  <c r="CR228" i="2"/>
  <c r="CL228" i="2"/>
  <c r="CM228" i="2"/>
  <c r="CJ228" i="2"/>
  <c r="CI228" i="2"/>
  <c r="CH228" i="2"/>
  <c r="CK228" i="2"/>
  <c r="CF228" i="2"/>
  <c r="CG228" i="2"/>
  <c r="CE228" i="2"/>
  <c r="CD228" i="2"/>
  <c r="BY228" i="2"/>
  <c r="BZ228" i="2"/>
  <c r="BW228" i="2"/>
  <c r="BU228" i="2"/>
  <c r="BV228" i="2"/>
  <c r="BS228" i="2"/>
  <c r="BR228" i="2"/>
  <c r="BQ228" i="2"/>
  <c r="BT228" i="2"/>
  <c r="BO228" i="2"/>
  <c r="BP228" i="2"/>
  <c r="BN228" i="2"/>
  <c r="BM228" i="2"/>
  <c r="BC228" i="2"/>
  <c r="BD228" i="2"/>
  <c r="BF228" i="2"/>
  <c r="BA228" i="2"/>
  <c r="AZ228" i="2"/>
  <c r="AY228" i="2"/>
  <c r="BB228" i="2"/>
  <c r="AW228" i="2"/>
  <c r="AX228" i="2"/>
  <c r="AV228" i="2"/>
  <c r="AU228" i="2"/>
  <c r="AM228" i="2"/>
  <c r="AN228" i="2"/>
  <c r="AQ228" i="2"/>
  <c r="AK228" i="2"/>
  <c r="AJ228" i="2"/>
  <c r="AI228" i="2"/>
  <c r="AL228" i="2"/>
  <c r="AG228" i="2"/>
  <c r="AH228" i="2"/>
  <c r="AF228" i="2"/>
  <c r="AE228" i="2"/>
  <c r="X228" i="2"/>
  <c r="W228" i="2"/>
  <c r="V228" i="2"/>
  <c r="Y228" i="2"/>
  <c r="T228" i="2"/>
  <c r="U228" i="2"/>
  <c r="S228" i="2"/>
  <c r="N228" i="2"/>
  <c r="DA227" i="2"/>
  <c r="CX227" i="2"/>
  <c r="CW227" i="2"/>
  <c r="CV227" i="2"/>
  <c r="CY227" i="2"/>
  <c r="CT227" i="2"/>
  <c r="CU227" i="2"/>
  <c r="CS227" i="2"/>
  <c r="CR227" i="2"/>
  <c r="CL227" i="2"/>
  <c r="CM227" i="2"/>
  <c r="CJ227" i="2"/>
  <c r="CI227" i="2"/>
  <c r="CH227" i="2"/>
  <c r="CK227" i="2"/>
  <c r="CF227" i="2"/>
  <c r="CG227" i="2"/>
  <c r="CE227" i="2"/>
  <c r="CD227" i="2"/>
  <c r="BY227" i="2"/>
  <c r="BZ227" i="2"/>
  <c r="BW227" i="2"/>
  <c r="BU227" i="2"/>
  <c r="BV227" i="2"/>
  <c r="BS227" i="2"/>
  <c r="BR227" i="2"/>
  <c r="BQ227" i="2"/>
  <c r="BT227" i="2"/>
  <c r="BO227" i="2"/>
  <c r="BP227" i="2"/>
  <c r="BN227" i="2"/>
  <c r="BM227" i="2"/>
  <c r="BC227" i="2"/>
  <c r="BD227" i="2"/>
  <c r="BF227" i="2"/>
  <c r="BA227" i="2"/>
  <c r="AZ227" i="2"/>
  <c r="AY227" i="2"/>
  <c r="BB227" i="2"/>
  <c r="AW227" i="2"/>
  <c r="AX227" i="2"/>
  <c r="AV227" i="2"/>
  <c r="AU227" i="2"/>
  <c r="AM227" i="2"/>
  <c r="AN227" i="2"/>
  <c r="AQ227" i="2"/>
  <c r="AK227" i="2"/>
  <c r="AJ227" i="2"/>
  <c r="AI227" i="2"/>
  <c r="AL227" i="2"/>
  <c r="AG227" i="2"/>
  <c r="AH227" i="2"/>
  <c r="AF227" i="2"/>
  <c r="AE227" i="2"/>
  <c r="X227" i="2"/>
  <c r="W227" i="2"/>
  <c r="V227" i="2"/>
  <c r="Y227" i="2"/>
  <c r="T227" i="2"/>
  <c r="U227" i="2"/>
  <c r="S227" i="2"/>
  <c r="N227" i="2"/>
  <c r="DA226" i="2"/>
  <c r="CX226" i="2"/>
  <c r="CW226" i="2"/>
  <c r="CV226" i="2"/>
  <c r="CY226" i="2"/>
  <c r="CT226" i="2"/>
  <c r="CU226" i="2"/>
  <c r="CS226" i="2"/>
  <c r="CR226" i="2"/>
  <c r="CL226" i="2"/>
  <c r="CM226" i="2"/>
  <c r="CJ226" i="2"/>
  <c r="CI226" i="2"/>
  <c r="CH226" i="2"/>
  <c r="CK226" i="2"/>
  <c r="CF226" i="2"/>
  <c r="CG226" i="2"/>
  <c r="CE226" i="2"/>
  <c r="CD226" i="2"/>
  <c r="BY226" i="2"/>
  <c r="BZ226" i="2"/>
  <c r="BW226" i="2"/>
  <c r="BU226" i="2"/>
  <c r="BV226" i="2"/>
  <c r="BS226" i="2"/>
  <c r="BR226" i="2"/>
  <c r="BQ226" i="2"/>
  <c r="BT226" i="2"/>
  <c r="BO226" i="2"/>
  <c r="BP226" i="2"/>
  <c r="BN226" i="2"/>
  <c r="BM226" i="2"/>
  <c r="BC226" i="2"/>
  <c r="BD226" i="2"/>
  <c r="BF226" i="2"/>
  <c r="BA226" i="2"/>
  <c r="AZ226" i="2"/>
  <c r="AY226" i="2"/>
  <c r="BB226" i="2"/>
  <c r="AW226" i="2"/>
  <c r="AX226" i="2"/>
  <c r="AV226" i="2"/>
  <c r="AU226" i="2"/>
  <c r="AM226" i="2"/>
  <c r="AN226" i="2"/>
  <c r="AQ226" i="2"/>
  <c r="AK226" i="2"/>
  <c r="AJ226" i="2"/>
  <c r="AI226" i="2"/>
  <c r="AL226" i="2"/>
  <c r="AG226" i="2"/>
  <c r="AH226" i="2"/>
  <c r="AF226" i="2"/>
  <c r="AE226" i="2"/>
  <c r="X226" i="2"/>
  <c r="W226" i="2"/>
  <c r="V226" i="2"/>
  <c r="Y226" i="2"/>
  <c r="T226" i="2"/>
  <c r="U226" i="2"/>
  <c r="S226" i="2"/>
  <c r="N226" i="2"/>
  <c r="DA225" i="2"/>
  <c r="CX225" i="2"/>
  <c r="CW225" i="2"/>
  <c r="CV225" i="2"/>
  <c r="CY225" i="2"/>
  <c r="CT225" i="2"/>
  <c r="CU225" i="2"/>
  <c r="CS225" i="2"/>
  <c r="CR225" i="2"/>
  <c r="CL225" i="2"/>
  <c r="CM225" i="2"/>
  <c r="CJ225" i="2"/>
  <c r="CI225" i="2"/>
  <c r="CH225" i="2"/>
  <c r="CK225" i="2"/>
  <c r="CF225" i="2"/>
  <c r="CG225" i="2"/>
  <c r="CE225" i="2"/>
  <c r="CD225" i="2"/>
  <c r="BY225" i="2"/>
  <c r="BZ225" i="2"/>
  <c r="BW225" i="2"/>
  <c r="BU225" i="2"/>
  <c r="BV225" i="2"/>
  <c r="BS225" i="2"/>
  <c r="BR225" i="2"/>
  <c r="BQ225" i="2"/>
  <c r="BT225" i="2"/>
  <c r="BO225" i="2"/>
  <c r="BP225" i="2"/>
  <c r="BN225" i="2"/>
  <c r="BM225" i="2"/>
  <c r="BC225" i="2"/>
  <c r="BD225" i="2"/>
  <c r="BF225" i="2"/>
  <c r="BA225" i="2"/>
  <c r="AZ225" i="2"/>
  <c r="AY225" i="2"/>
  <c r="BB225" i="2"/>
  <c r="AW225" i="2"/>
  <c r="AX225" i="2"/>
  <c r="AV225" i="2"/>
  <c r="AU225" i="2"/>
  <c r="AM225" i="2"/>
  <c r="AN225" i="2"/>
  <c r="AQ225" i="2"/>
  <c r="AK225" i="2"/>
  <c r="AJ225" i="2"/>
  <c r="AI225" i="2"/>
  <c r="AL225" i="2"/>
  <c r="AG225" i="2"/>
  <c r="AH225" i="2"/>
  <c r="AF225" i="2"/>
  <c r="AE225" i="2"/>
  <c r="X225" i="2"/>
  <c r="W225" i="2"/>
  <c r="V225" i="2"/>
  <c r="Y225" i="2"/>
  <c r="T225" i="2"/>
  <c r="U225" i="2"/>
  <c r="S225" i="2"/>
  <c r="N225" i="2"/>
  <c r="DA224" i="2"/>
  <c r="CX224" i="2"/>
  <c r="CW224" i="2"/>
  <c r="CV224" i="2"/>
  <c r="CY224" i="2"/>
  <c r="CT224" i="2"/>
  <c r="CU224" i="2"/>
  <c r="CS224" i="2"/>
  <c r="CR224" i="2"/>
  <c r="CL224" i="2"/>
  <c r="CM224" i="2"/>
  <c r="CJ224" i="2"/>
  <c r="CI224" i="2"/>
  <c r="CH224" i="2"/>
  <c r="CK224" i="2"/>
  <c r="CF224" i="2"/>
  <c r="CG224" i="2"/>
  <c r="CE224" i="2"/>
  <c r="CD224" i="2"/>
  <c r="BY224" i="2"/>
  <c r="BZ224" i="2"/>
  <c r="BW224" i="2"/>
  <c r="BU224" i="2"/>
  <c r="BV224" i="2"/>
  <c r="BS224" i="2"/>
  <c r="BR224" i="2"/>
  <c r="BQ224" i="2"/>
  <c r="BT224" i="2"/>
  <c r="BO224" i="2"/>
  <c r="BP224" i="2"/>
  <c r="BN224" i="2"/>
  <c r="BM224" i="2"/>
  <c r="BC224" i="2"/>
  <c r="BD224" i="2"/>
  <c r="BF224" i="2"/>
  <c r="BA224" i="2"/>
  <c r="AZ224" i="2"/>
  <c r="AY224" i="2"/>
  <c r="BB224" i="2"/>
  <c r="AW224" i="2"/>
  <c r="AX224" i="2"/>
  <c r="AV224" i="2"/>
  <c r="AU224" i="2"/>
  <c r="AM224" i="2"/>
  <c r="AN224" i="2"/>
  <c r="AQ224" i="2"/>
  <c r="AK224" i="2"/>
  <c r="AJ224" i="2"/>
  <c r="AI224" i="2"/>
  <c r="AL224" i="2"/>
  <c r="AG224" i="2"/>
  <c r="AH224" i="2"/>
  <c r="AF224" i="2"/>
  <c r="AE224" i="2"/>
  <c r="X224" i="2"/>
  <c r="W224" i="2"/>
  <c r="V224" i="2"/>
  <c r="Y224" i="2"/>
  <c r="T224" i="2"/>
  <c r="U224" i="2"/>
  <c r="S224" i="2"/>
  <c r="N224" i="2"/>
  <c r="DA223" i="2"/>
  <c r="CX223" i="2"/>
  <c r="CW223" i="2"/>
  <c r="CV223" i="2"/>
  <c r="CY223" i="2"/>
  <c r="CT223" i="2"/>
  <c r="CU223" i="2"/>
  <c r="CS223" i="2"/>
  <c r="CR223" i="2"/>
  <c r="CL223" i="2"/>
  <c r="CM223" i="2"/>
  <c r="CJ223" i="2"/>
  <c r="CI223" i="2"/>
  <c r="CH223" i="2"/>
  <c r="CK223" i="2"/>
  <c r="CF223" i="2"/>
  <c r="CG223" i="2"/>
  <c r="CE223" i="2"/>
  <c r="CD223" i="2"/>
  <c r="BY223" i="2"/>
  <c r="BZ223" i="2"/>
  <c r="BW223" i="2"/>
  <c r="BU223" i="2"/>
  <c r="BV223" i="2"/>
  <c r="BS223" i="2"/>
  <c r="BR223" i="2"/>
  <c r="BQ223" i="2"/>
  <c r="BT223" i="2"/>
  <c r="BO223" i="2"/>
  <c r="BP223" i="2"/>
  <c r="BN223" i="2"/>
  <c r="BM223" i="2"/>
  <c r="BC223" i="2"/>
  <c r="BD223" i="2"/>
  <c r="BF223" i="2"/>
  <c r="BA223" i="2"/>
  <c r="AZ223" i="2"/>
  <c r="AY223" i="2"/>
  <c r="BB223" i="2"/>
  <c r="AW223" i="2"/>
  <c r="AX223" i="2"/>
  <c r="AV223" i="2"/>
  <c r="AU223" i="2"/>
  <c r="AM223" i="2"/>
  <c r="AN223" i="2"/>
  <c r="AQ223" i="2"/>
  <c r="AK223" i="2"/>
  <c r="AJ223" i="2"/>
  <c r="AI223" i="2"/>
  <c r="AL223" i="2"/>
  <c r="AG223" i="2"/>
  <c r="AH223" i="2"/>
  <c r="AF223" i="2"/>
  <c r="AE223" i="2"/>
  <c r="X223" i="2"/>
  <c r="W223" i="2"/>
  <c r="V223" i="2"/>
  <c r="Y223" i="2"/>
  <c r="T223" i="2"/>
  <c r="U223" i="2"/>
  <c r="S223" i="2"/>
  <c r="N223" i="2"/>
  <c r="DA222" i="2"/>
  <c r="CX222" i="2"/>
  <c r="CW222" i="2"/>
  <c r="CV222" i="2"/>
  <c r="CY222" i="2"/>
  <c r="CT222" i="2"/>
  <c r="CU222" i="2"/>
  <c r="CS222" i="2"/>
  <c r="CR222" i="2"/>
  <c r="CL222" i="2"/>
  <c r="CM222" i="2"/>
  <c r="CJ222" i="2"/>
  <c r="CI222" i="2"/>
  <c r="CH222" i="2"/>
  <c r="CK222" i="2"/>
  <c r="CF222" i="2"/>
  <c r="CG222" i="2"/>
  <c r="CE222" i="2"/>
  <c r="CD222" i="2"/>
  <c r="BY222" i="2"/>
  <c r="BZ222" i="2"/>
  <c r="BW222" i="2"/>
  <c r="BU222" i="2"/>
  <c r="BV222" i="2"/>
  <c r="BS222" i="2"/>
  <c r="BR222" i="2"/>
  <c r="BQ222" i="2"/>
  <c r="BT222" i="2"/>
  <c r="BO222" i="2"/>
  <c r="BP222" i="2"/>
  <c r="BN222" i="2"/>
  <c r="BM222" i="2"/>
  <c r="BC222" i="2"/>
  <c r="BD222" i="2"/>
  <c r="BF222" i="2"/>
  <c r="BA222" i="2"/>
  <c r="AZ222" i="2"/>
  <c r="AY222" i="2"/>
  <c r="BB222" i="2"/>
  <c r="AW222" i="2"/>
  <c r="AX222" i="2"/>
  <c r="AV222" i="2"/>
  <c r="AU222" i="2"/>
  <c r="AM222" i="2"/>
  <c r="AN222" i="2"/>
  <c r="AQ222" i="2"/>
  <c r="AK222" i="2"/>
  <c r="AJ222" i="2"/>
  <c r="AI222" i="2"/>
  <c r="AL222" i="2"/>
  <c r="AG222" i="2"/>
  <c r="AH222" i="2"/>
  <c r="AF222" i="2"/>
  <c r="AE222" i="2"/>
  <c r="X222" i="2"/>
  <c r="W222" i="2"/>
  <c r="V222" i="2"/>
  <c r="Y222" i="2"/>
  <c r="T222" i="2"/>
  <c r="U222" i="2"/>
  <c r="S222" i="2"/>
  <c r="N222" i="2"/>
  <c r="DA221" i="2"/>
  <c r="CX221" i="2"/>
  <c r="CW221" i="2"/>
  <c r="CV221" i="2"/>
  <c r="CY221" i="2"/>
  <c r="CT221" i="2"/>
  <c r="CU221" i="2"/>
  <c r="CS221" i="2"/>
  <c r="CR221" i="2"/>
  <c r="CL221" i="2"/>
  <c r="CM221" i="2"/>
  <c r="CJ221" i="2"/>
  <c r="CI221" i="2"/>
  <c r="CH221" i="2"/>
  <c r="CK221" i="2"/>
  <c r="CF221" i="2"/>
  <c r="CG221" i="2"/>
  <c r="CE221" i="2"/>
  <c r="CD221" i="2"/>
  <c r="BY221" i="2"/>
  <c r="BZ221" i="2"/>
  <c r="BW221" i="2"/>
  <c r="BU221" i="2"/>
  <c r="BV221" i="2"/>
  <c r="BS221" i="2"/>
  <c r="BR221" i="2"/>
  <c r="BQ221" i="2"/>
  <c r="BT221" i="2"/>
  <c r="BO221" i="2"/>
  <c r="BP221" i="2"/>
  <c r="BN221" i="2"/>
  <c r="BM221" i="2"/>
  <c r="BC221" i="2"/>
  <c r="BD221" i="2"/>
  <c r="BF221" i="2"/>
  <c r="BA221" i="2"/>
  <c r="AZ221" i="2"/>
  <c r="AY221" i="2"/>
  <c r="BB221" i="2"/>
  <c r="AW221" i="2"/>
  <c r="AX221" i="2"/>
  <c r="AV221" i="2"/>
  <c r="AU221" i="2"/>
  <c r="AM221" i="2"/>
  <c r="AN221" i="2"/>
  <c r="AQ221" i="2"/>
  <c r="AK221" i="2"/>
  <c r="AJ221" i="2"/>
  <c r="AI221" i="2"/>
  <c r="AL221" i="2"/>
  <c r="AG221" i="2"/>
  <c r="AH221" i="2"/>
  <c r="AF221" i="2"/>
  <c r="AE221" i="2"/>
  <c r="X221" i="2"/>
  <c r="W221" i="2"/>
  <c r="V221" i="2"/>
  <c r="Y221" i="2"/>
  <c r="T221" i="2"/>
  <c r="U221" i="2"/>
  <c r="S221" i="2"/>
  <c r="N221" i="2"/>
  <c r="DA220" i="2"/>
  <c r="CX220" i="2"/>
  <c r="CW220" i="2"/>
  <c r="CV220" i="2"/>
  <c r="CY220" i="2"/>
  <c r="CT220" i="2"/>
  <c r="CU220" i="2"/>
  <c r="CS220" i="2"/>
  <c r="CR220" i="2"/>
  <c r="CL220" i="2"/>
  <c r="CM220" i="2"/>
  <c r="CJ220" i="2"/>
  <c r="CI220" i="2"/>
  <c r="CH220" i="2"/>
  <c r="CK220" i="2"/>
  <c r="CF220" i="2"/>
  <c r="CG220" i="2"/>
  <c r="CE220" i="2"/>
  <c r="CD220" i="2"/>
  <c r="BY220" i="2"/>
  <c r="BZ220" i="2"/>
  <c r="BW220" i="2"/>
  <c r="BU220" i="2"/>
  <c r="BV220" i="2"/>
  <c r="BS220" i="2"/>
  <c r="BR220" i="2"/>
  <c r="BQ220" i="2"/>
  <c r="BT220" i="2"/>
  <c r="BO220" i="2"/>
  <c r="BP220" i="2"/>
  <c r="BN220" i="2"/>
  <c r="BM220" i="2"/>
  <c r="BC220" i="2"/>
  <c r="BD220" i="2"/>
  <c r="BF220" i="2"/>
  <c r="BA220" i="2"/>
  <c r="AZ220" i="2"/>
  <c r="AY220" i="2"/>
  <c r="BB220" i="2"/>
  <c r="AW220" i="2"/>
  <c r="AX220" i="2"/>
  <c r="AV220" i="2"/>
  <c r="AU220" i="2"/>
  <c r="AM220" i="2"/>
  <c r="AN220" i="2"/>
  <c r="AQ220" i="2"/>
  <c r="AK220" i="2"/>
  <c r="AJ220" i="2"/>
  <c r="AI220" i="2"/>
  <c r="AL220" i="2"/>
  <c r="AG220" i="2"/>
  <c r="AH220" i="2"/>
  <c r="AF220" i="2"/>
  <c r="AE220" i="2"/>
  <c r="X220" i="2"/>
  <c r="W220" i="2"/>
  <c r="V220" i="2"/>
  <c r="Y220" i="2"/>
  <c r="T220" i="2"/>
  <c r="U220" i="2"/>
  <c r="S220" i="2"/>
  <c r="N220" i="2"/>
  <c r="DA219" i="2"/>
  <c r="CX219" i="2"/>
  <c r="CW219" i="2"/>
  <c r="CV219" i="2"/>
  <c r="CY219" i="2"/>
  <c r="CT219" i="2"/>
  <c r="CU219" i="2"/>
  <c r="CS219" i="2"/>
  <c r="CR219" i="2"/>
  <c r="CL219" i="2"/>
  <c r="CM219" i="2"/>
  <c r="CJ219" i="2"/>
  <c r="CI219" i="2"/>
  <c r="CH219" i="2"/>
  <c r="CK219" i="2"/>
  <c r="CF219" i="2"/>
  <c r="CG219" i="2"/>
  <c r="CE219" i="2"/>
  <c r="CD219" i="2"/>
  <c r="BY219" i="2"/>
  <c r="BZ219" i="2"/>
  <c r="BW219" i="2"/>
  <c r="BU219" i="2"/>
  <c r="BV219" i="2"/>
  <c r="BS219" i="2"/>
  <c r="BR219" i="2"/>
  <c r="BQ219" i="2"/>
  <c r="BT219" i="2"/>
  <c r="BO219" i="2"/>
  <c r="BP219" i="2"/>
  <c r="BN219" i="2"/>
  <c r="BM219" i="2"/>
  <c r="BC219" i="2"/>
  <c r="BD219" i="2"/>
  <c r="BF219" i="2"/>
  <c r="BA219" i="2"/>
  <c r="AZ219" i="2"/>
  <c r="AY219" i="2"/>
  <c r="BB219" i="2"/>
  <c r="AW219" i="2"/>
  <c r="AX219" i="2"/>
  <c r="AV219" i="2"/>
  <c r="AU219" i="2"/>
  <c r="AM219" i="2"/>
  <c r="AN219" i="2"/>
  <c r="AQ219" i="2"/>
  <c r="AK219" i="2"/>
  <c r="AJ219" i="2"/>
  <c r="AI219" i="2"/>
  <c r="AL219" i="2"/>
  <c r="AG219" i="2"/>
  <c r="AH219" i="2"/>
  <c r="AF219" i="2"/>
  <c r="AE219" i="2"/>
  <c r="X219" i="2"/>
  <c r="W219" i="2"/>
  <c r="V219" i="2"/>
  <c r="Y219" i="2"/>
  <c r="T219" i="2"/>
  <c r="U219" i="2"/>
  <c r="S219" i="2"/>
  <c r="N219" i="2"/>
  <c r="DA218" i="2"/>
  <c r="CX218" i="2"/>
  <c r="CW218" i="2"/>
  <c r="CV218" i="2"/>
  <c r="CY218" i="2"/>
  <c r="CT218" i="2"/>
  <c r="CU218" i="2"/>
  <c r="CS218" i="2"/>
  <c r="CR218" i="2"/>
  <c r="CL218" i="2"/>
  <c r="CM218" i="2"/>
  <c r="CJ218" i="2"/>
  <c r="CI218" i="2"/>
  <c r="CH218" i="2"/>
  <c r="CK218" i="2"/>
  <c r="CF218" i="2"/>
  <c r="CG218" i="2"/>
  <c r="CE218" i="2"/>
  <c r="CD218" i="2"/>
  <c r="BY218" i="2"/>
  <c r="BZ218" i="2"/>
  <c r="BW218" i="2"/>
  <c r="BU218" i="2"/>
  <c r="BV218" i="2"/>
  <c r="BS218" i="2"/>
  <c r="BR218" i="2"/>
  <c r="BQ218" i="2"/>
  <c r="BT218" i="2"/>
  <c r="BO218" i="2"/>
  <c r="BP218" i="2"/>
  <c r="BN218" i="2"/>
  <c r="BM218" i="2"/>
  <c r="BC218" i="2"/>
  <c r="BD218" i="2"/>
  <c r="BF218" i="2"/>
  <c r="BA218" i="2"/>
  <c r="AZ218" i="2"/>
  <c r="AY218" i="2"/>
  <c r="BB218" i="2"/>
  <c r="AW218" i="2"/>
  <c r="AX218" i="2"/>
  <c r="AV218" i="2"/>
  <c r="AU218" i="2"/>
  <c r="AM218" i="2"/>
  <c r="AN218" i="2"/>
  <c r="AQ218" i="2"/>
  <c r="AK218" i="2"/>
  <c r="AJ218" i="2"/>
  <c r="AI218" i="2"/>
  <c r="AL218" i="2"/>
  <c r="AG218" i="2"/>
  <c r="AH218" i="2"/>
  <c r="AF218" i="2"/>
  <c r="AE218" i="2"/>
  <c r="X218" i="2"/>
  <c r="W218" i="2"/>
  <c r="V218" i="2"/>
  <c r="Y218" i="2"/>
  <c r="T218" i="2"/>
  <c r="U218" i="2"/>
  <c r="S218" i="2"/>
  <c r="N218" i="2"/>
  <c r="DA217" i="2"/>
  <c r="CX217" i="2"/>
  <c r="CW217" i="2"/>
  <c r="CV217" i="2"/>
  <c r="CY217" i="2"/>
  <c r="CT217" i="2"/>
  <c r="CU217" i="2"/>
  <c r="CS217" i="2"/>
  <c r="CR217" i="2"/>
  <c r="CL217" i="2"/>
  <c r="CM217" i="2"/>
  <c r="CJ217" i="2"/>
  <c r="CI217" i="2"/>
  <c r="CH217" i="2"/>
  <c r="CK217" i="2"/>
  <c r="CF217" i="2"/>
  <c r="CG217" i="2"/>
  <c r="CE217" i="2"/>
  <c r="CD217" i="2"/>
  <c r="BY217" i="2"/>
  <c r="BZ217" i="2"/>
  <c r="BW217" i="2"/>
  <c r="BU217" i="2"/>
  <c r="BV217" i="2"/>
  <c r="BS217" i="2"/>
  <c r="BR217" i="2"/>
  <c r="BQ217" i="2"/>
  <c r="BT217" i="2"/>
  <c r="BO217" i="2"/>
  <c r="BP217" i="2"/>
  <c r="BN217" i="2"/>
  <c r="BM217" i="2"/>
  <c r="BC217" i="2"/>
  <c r="BD217" i="2"/>
  <c r="BF217" i="2"/>
  <c r="BA217" i="2"/>
  <c r="AZ217" i="2"/>
  <c r="AY217" i="2"/>
  <c r="BB217" i="2"/>
  <c r="AW217" i="2"/>
  <c r="AX217" i="2"/>
  <c r="AV217" i="2"/>
  <c r="AU217" i="2"/>
  <c r="AM217" i="2"/>
  <c r="AN217" i="2"/>
  <c r="AQ217" i="2"/>
  <c r="AK217" i="2"/>
  <c r="AJ217" i="2"/>
  <c r="AI217" i="2"/>
  <c r="AL217" i="2"/>
  <c r="AG217" i="2"/>
  <c r="AH217" i="2"/>
  <c r="AF217" i="2"/>
  <c r="AE217" i="2"/>
  <c r="X217" i="2"/>
  <c r="W217" i="2"/>
  <c r="V217" i="2"/>
  <c r="Y217" i="2"/>
  <c r="T217" i="2"/>
  <c r="U217" i="2"/>
  <c r="S217" i="2"/>
  <c r="N217" i="2"/>
  <c r="DA216" i="2"/>
  <c r="CX216" i="2"/>
  <c r="CW216" i="2"/>
  <c r="CV216" i="2"/>
  <c r="CY216" i="2"/>
  <c r="CT216" i="2"/>
  <c r="CU216" i="2"/>
  <c r="CS216" i="2"/>
  <c r="CR216" i="2"/>
  <c r="CL216" i="2"/>
  <c r="CM216" i="2"/>
  <c r="CJ216" i="2"/>
  <c r="CI216" i="2"/>
  <c r="CH216" i="2"/>
  <c r="CK216" i="2"/>
  <c r="CF216" i="2"/>
  <c r="CG216" i="2"/>
  <c r="CE216" i="2"/>
  <c r="CD216" i="2"/>
  <c r="BY216" i="2"/>
  <c r="BZ216" i="2"/>
  <c r="BW216" i="2"/>
  <c r="BU216" i="2"/>
  <c r="BV216" i="2"/>
  <c r="BS216" i="2"/>
  <c r="BR216" i="2"/>
  <c r="BQ216" i="2"/>
  <c r="BT216" i="2"/>
  <c r="BO216" i="2"/>
  <c r="BP216" i="2"/>
  <c r="BN216" i="2"/>
  <c r="BM216" i="2"/>
  <c r="BC216" i="2"/>
  <c r="BD216" i="2"/>
  <c r="BF216" i="2"/>
  <c r="BA216" i="2"/>
  <c r="AZ216" i="2"/>
  <c r="AY216" i="2"/>
  <c r="BB216" i="2"/>
  <c r="AW216" i="2"/>
  <c r="AX216" i="2"/>
  <c r="AV216" i="2"/>
  <c r="AU216" i="2"/>
  <c r="AM216" i="2"/>
  <c r="AN216" i="2"/>
  <c r="AQ216" i="2"/>
  <c r="AK216" i="2"/>
  <c r="AJ216" i="2"/>
  <c r="AI216" i="2"/>
  <c r="AL216" i="2"/>
  <c r="AG216" i="2"/>
  <c r="AH216" i="2"/>
  <c r="AF216" i="2"/>
  <c r="AE216" i="2"/>
  <c r="X216" i="2"/>
  <c r="W216" i="2"/>
  <c r="V216" i="2"/>
  <c r="Y216" i="2"/>
  <c r="T216" i="2"/>
  <c r="U216" i="2"/>
  <c r="S216" i="2"/>
  <c r="N216" i="2"/>
  <c r="DA215" i="2"/>
  <c r="CX215" i="2"/>
  <c r="CW215" i="2"/>
  <c r="CV215" i="2"/>
  <c r="CY215" i="2"/>
  <c r="CT215" i="2"/>
  <c r="CU215" i="2"/>
  <c r="CS215" i="2"/>
  <c r="CR215" i="2"/>
  <c r="CL215" i="2"/>
  <c r="CM215" i="2"/>
  <c r="CJ215" i="2"/>
  <c r="CI215" i="2"/>
  <c r="CH215" i="2"/>
  <c r="CK215" i="2"/>
  <c r="CF215" i="2"/>
  <c r="CG215" i="2"/>
  <c r="CE215" i="2"/>
  <c r="CD215" i="2"/>
  <c r="BY215" i="2"/>
  <c r="BZ215" i="2"/>
  <c r="BW215" i="2"/>
  <c r="BU215" i="2"/>
  <c r="BV215" i="2"/>
  <c r="BS215" i="2"/>
  <c r="BR215" i="2"/>
  <c r="BQ215" i="2"/>
  <c r="BT215" i="2"/>
  <c r="BO215" i="2"/>
  <c r="BP215" i="2"/>
  <c r="BN215" i="2"/>
  <c r="BM215" i="2"/>
  <c r="BC215" i="2"/>
  <c r="BD215" i="2"/>
  <c r="BF215" i="2"/>
  <c r="BA215" i="2"/>
  <c r="AZ215" i="2"/>
  <c r="AY215" i="2"/>
  <c r="BB215" i="2"/>
  <c r="AW215" i="2"/>
  <c r="AX215" i="2"/>
  <c r="AV215" i="2"/>
  <c r="AU215" i="2"/>
  <c r="AM215" i="2"/>
  <c r="AN215" i="2"/>
  <c r="AQ215" i="2"/>
  <c r="AK215" i="2"/>
  <c r="AJ215" i="2"/>
  <c r="AI215" i="2"/>
  <c r="AL215" i="2"/>
  <c r="AG215" i="2"/>
  <c r="AH215" i="2"/>
  <c r="AF215" i="2"/>
  <c r="AE215" i="2"/>
  <c r="X215" i="2"/>
  <c r="W215" i="2"/>
  <c r="V215" i="2"/>
  <c r="Y215" i="2"/>
  <c r="T215" i="2"/>
  <c r="U215" i="2"/>
  <c r="S215" i="2"/>
  <c r="N215" i="2"/>
  <c r="DA214" i="2"/>
  <c r="CX214" i="2"/>
  <c r="CW214" i="2"/>
  <c r="CV214" i="2"/>
  <c r="CY214" i="2"/>
  <c r="CT214" i="2"/>
  <c r="CU214" i="2"/>
  <c r="CS214" i="2"/>
  <c r="CR214" i="2"/>
  <c r="CL214" i="2"/>
  <c r="CM214" i="2"/>
  <c r="CJ214" i="2"/>
  <c r="CI214" i="2"/>
  <c r="CH214" i="2"/>
  <c r="CK214" i="2"/>
  <c r="CF214" i="2"/>
  <c r="CG214" i="2"/>
  <c r="CE214" i="2"/>
  <c r="CD214" i="2"/>
  <c r="BY214" i="2"/>
  <c r="BZ214" i="2"/>
  <c r="BW214" i="2"/>
  <c r="BU214" i="2"/>
  <c r="BV214" i="2"/>
  <c r="BS214" i="2"/>
  <c r="BR214" i="2"/>
  <c r="BQ214" i="2"/>
  <c r="BT214" i="2"/>
  <c r="BO214" i="2"/>
  <c r="BP214" i="2"/>
  <c r="BN214" i="2"/>
  <c r="BM214" i="2"/>
  <c r="BC214" i="2"/>
  <c r="BD214" i="2"/>
  <c r="BF214" i="2"/>
  <c r="BA214" i="2"/>
  <c r="AZ214" i="2"/>
  <c r="AY214" i="2"/>
  <c r="BB214" i="2"/>
  <c r="AW214" i="2"/>
  <c r="AX214" i="2"/>
  <c r="AV214" i="2"/>
  <c r="AU214" i="2"/>
  <c r="AM214" i="2"/>
  <c r="AN214" i="2"/>
  <c r="AQ214" i="2"/>
  <c r="AK214" i="2"/>
  <c r="AJ214" i="2"/>
  <c r="AI214" i="2"/>
  <c r="AL214" i="2"/>
  <c r="AG214" i="2"/>
  <c r="AH214" i="2"/>
  <c r="AF214" i="2"/>
  <c r="AE214" i="2"/>
  <c r="X214" i="2"/>
  <c r="W214" i="2"/>
  <c r="V214" i="2"/>
  <c r="Y214" i="2"/>
  <c r="T214" i="2"/>
  <c r="U214" i="2"/>
  <c r="S214" i="2"/>
  <c r="N214" i="2"/>
  <c r="DA213" i="2"/>
  <c r="CX213" i="2"/>
  <c r="CW213" i="2"/>
  <c r="CV213" i="2"/>
  <c r="CY213" i="2"/>
  <c r="CT213" i="2"/>
  <c r="CU213" i="2"/>
  <c r="CS213" i="2"/>
  <c r="CR213" i="2"/>
  <c r="CL213" i="2"/>
  <c r="CM213" i="2"/>
  <c r="CJ213" i="2"/>
  <c r="CI213" i="2"/>
  <c r="CH213" i="2"/>
  <c r="CK213" i="2"/>
  <c r="CF213" i="2"/>
  <c r="CG213" i="2"/>
  <c r="CE213" i="2"/>
  <c r="CD213" i="2"/>
  <c r="BY213" i="2"/>
  <c r="BZ213" i="2"/>
  <c r="BW213" i="2"/>
  <c r="BU213" i="2"/>
  <c r="BV213" i="2"/>
  <c r="BS213" i="2"/>
  <c r="BR213" i="2"/>
  <c r="BQ213" i="2"/>
  <c r="BT213" i="2"/>
  <c r="BO213" i="2"/>
  <c r="BP213" i="2"/>
  <c r="BN213" i="2"/>
  <c r="BM213" i="2"/>
  <c r="BC213" i="2"/>
  <c r="BD213" i="2"/>
  <c r="BF213" i="2"/>
  <c r="BA213" i="2"/>
  <c r="AZ213" i="2"/>
  <c r="AY213" i="2"/>
  <c r="BB213" i="2"/>
  <c r="AW213" i="2"/>
  <c r="AX213" i="2"/>
  <c r="AV213" i="2"/>
  <c r="AU213" i="2"/>
  <c r="AM213" i="2"/>
  <c r="AN213" i="2"/>
  <c r="AQ213" i="2"/>
  <c r="AK213" i="2"/>
  <c r="AJ213" i="2"/>
  <c r="AI213" i="2"/>
  <c r="AL213" i="2"/>
  <c r="AG213" i="2"/>
  <c r="AH213" i="2"/>
  <c r="AF213" i="2"/>
  <c r="AE213" i="2"/>
  <c r="X213" i="2"/>
  <c r="W213" i="2"/>
  <c r="V213" i="2"/>
  <c r="Y213" i="2"/>
  <c r="T213" i="2"/>
  <c r="U213" i="2"/>
  <c r="S213" i="2"/>
  <c r="N213" i="2"/>
  <c r="DA212" i="2"/>
  <c r="CX212" i="2"/>
  <c r="CW212" i="2"/>
  <c r="CV212" i="2"/>
  <c r="CY212" i="2"/>
  <c r="CT212" i="2"/>
  <c r="CU212" i="2"/>
  <c r="CS212" i="2"/>
  <c r="CR212" i="2"/>
  <c r="CL212" i="2"/>
  <c r="CM212" i="2"/>
  <c r="CJ212" i="2"/>
  <c r="CI212" i="2"/>
  <c r="CH212" i="2"/>
  <c r="CK212" i="2"/>
  <c r="CF212" i="2"/>
  <c r="CG212" i="2"/>
  <c r="CE212" i="2"/>
  <c r="CD212" i="2"/>
  <c r="BY212" i="2"/>
  <c r="BZ212" i="2"/>
  <c r="BW212" i="2"/>
  <c r="BU212" i="2"/>
  <c r="BV212" i="2"/>
  <c r="BS212" i="2"/>
  <c r="BR212" i="2"/>
  <c r="BQ212" i="2"/>
  <c r="BT212" i="2"/>
  <c r="BO212" i="2"/>
  <c r="BP212" i="2"/>
  <c r="BN212" i="2"/>
  <c r="BM212" i="2"/>
  <c r="BC212" i="2"/>
  <c r="BD212" i="2"/>
  <c r="BF212" i="2"/>
  <c r="BA212" i="2"/>
  <c r="AZ212" i="2"/>
  <c r="AY212" i="2"/>
  <c r="BB212" i="2"/>
  <c r="AW212" i="2"/>
  <c r="AX212" i="2"/>
  <c r="AV212" i="2"/>
  <c r="AU212" i="2"/>
  <c r="AM212" i="2"/>
  <c r="AN212" i="2"/>
  <c r="AQ212" i="2"/>
  <c r="AK212" i="2"/>
  <c r="AJ212" i="2"/>
  <c r="AI212" i="2"/>
  <c r="AL212" i="2"/>
  <c r="AG212" i="2"/>
  <c r="AH212" i="2"/>
  <c r="AF212" i="2"/>
  <c r="AE212" i="2"/>
  <c r="X212" i="2"/>
  <c r="W212" i="2"/>
  <c r="V212" i="2"/>
  <c r="Y212" i="2"/>
  <c r="T212" i="2"/>
  <c r="U212" i="2"/>
  <c r="S212" i="2"/>
  <c r="N212" i="2"/>
  <c r="DA211" i="2"/>
  <c r="CX211" i="2"/>
  <c r="CW211" i="2"/>
  <c r="CV211" i="2"/>
  <c r="CY211" i="2"/>
  <c r="CT211" i="2"/>
  <c r="CU211" i="2"/>
  <c r="CS211" i="2"/>
  <c r="CR211" i="2"/>
  <c r="CL211" i="2"/>
  <c r="CM211" i="2"/>
  <c r="CJ211" i="2"/>
  <c r="CI211" i="2"/>
  <c r="CH211" i="2"/>
  <c r="CK211" i="2"/>
  <c r="CF211" i="2"/>
  <c r="CG211" i="2"/>
  <c r="CE211" i="2"/>
  <c r="CD211" i="2"/>
  <c r="BY211" i="2"/>
  <c r="BZ211" i="2"/>
  <c r="BW211" i="2"/>
  <c r="BU211" i="2"/>
  <c r="BV211" i="2"/>
  <c r="BS211" i="2"/>
  <c r="BR211" i="2"/>
  <c r="BQ211" i="2"/>
  <c r="BT211" i="2"/>
  <c r="BO211" i="2"/>
  <c r="BP211" i="2"/>
  <c r="BN211" i="2"/>
  <c r="BM211" i="2"/>
  <c r="BC211" i="2"/>
  <c r="BD211" i="2"/>
  <c r="BF211" i="2"/>
  <c r="BA211" i="2"/>
  <c r="AZ211" i="2"/>
  <c r="AY211" i="2"/>
  <c r="BB211" i="2"/>
  <c r="AW211" i="2"/>
  <c r="AX211" i="2"/>
  <c r="AV211" i="2"/>
  <c r="AU211" i="2"/>
  <c r="AM211" i="2"/>
  <c r="AN211" i="2"/>
  <c r="AQ211" i="2"/>
  <c r="AK211" i="2"/>
  <c r="AJ211" i="2"/>
  <c r="AI211" i="2"/>
  <c r="AL211" i="2"/>
  <c r="AG211" i="2"/>
  <c r="AH211" i="2"/>
  <c r="AF211" i="2"/>
  <c r="AE211" i="2"/>
  <c r="X211" i="2"/>
  <c r="W211" i="2"/>
  <c r="V211" i="2"/>
  <c r="Y211" i="2"/>
  <c r="T211" i="2"/>
  <c r="U211" i="2"/>
  <c r="S211" i="2"/>
  <c r="N211" i="2"/>
  <c r="DA210" i="2"/>
  <c r="CX210" i="2"/>
  <c r="CW210" i="2"/>
  <c r="CV210" i="2"/>
  <c r="CY210" i="2"/>
  <c r="CT210" i="2"/>
  <c r="CU210" i="2"/>
  <c r="CS210" i="2"/>
  <c r="CR210" i="2"/>
  <c r="CL210" i="2"/>
  <c r="CM210" i="2"/>
  <c r="CJ210" i="2"/>
  <c r="CI210" i="2"/>
  <c r="CH210" i="2"/>
  <c r="CK210" i="2"/>
  <c r="CF210" i="2"/>
  <c r="CG210" i="2"/>
  <c r="CE210" i="2"/>
  <c r="CD210" i="2"/>
  <c r="BY210" i="2"/>
  <c r="BZ210" i="2"/>
  <c r="BW210" i="2"/>
  <c r="BU210" i="2"/>
  <c r="BV210" i="2"/>
  <c r="BS210" i="2"/>
  <c r="BR210" i="2"/>
  <c r="BQ210" i="2"/>
  <c r="BT210" i="2"/>
  <c r="BO210" i="2"/>
  <c r="BP210" i="2"/>
  <c r="BN210" i="2"/>
  <c r="BM210" i="2"/>
  <c r="BC210" i="2"/>
  <c r="BD210" i="2"/>
  <c r="BF210" i="2"/>
  <c r="BA210" i="2"/>
  <c r="AZ210" i="2"/>
  <c r="AY210" i="2"/>
  <c r="BB210" i="2"/>
  <c r="AW210" i="2"/>
  <c r="AX210" i="2"/>
  <c r="AV210" i="2"/>
  <c r="AU210" i="2"/>
  <c r="AM210" i="2"/>
  <c r="AN210" i="2"/>
  <c r="AQ210" i="2"/>
  <c r="AK210" i="2"/>
  <c r="AJ210" i="2"/>
  <c r="AI210" i="2"/>
  <c r="AL210" i="2"/>
  <c r="AG210" i="2"/>
  <c r="AH210" i="2"/>
  <c r="AF210" i="2"/>
  <c r="AE210" i="2"/>
  <c r="X210" i="2"/>
  <c r="W210" i="2"/>
  <c r="V210" i="2"/>
  <c r="Y210" i="2"/>
  <c r="T210" i="2"/>
  <c r="U210" i="2"/>
  <c r="S210" i="2"/>
  <c r="N210" i="2"/>
  <c r="DA209" i="2"/>
  <c r="CX209" i="2"/>
  <c r="CW209" i="2"/>
  <c r="CV209" i="2"/>
  <c r="CY209" i="2"/>
  <c r="CT209" i="2"/>
  <c r="CU209" i="2"/>
  <c r="CS209" i="2"/>
  <c r="CR209" i="2"/>
  <c r="CL209" i="2"/>
  <c r="CM209" i="2"/>
  <c r="CJ209" i="2"/>
  <c r="CI209" i="2"/>
  <c r="CH209" i="2"/>
  <c r="CK209" i="2"/>
  <c r="CF209" i="2"/>
  <c r="CG209" i="2"/>
  <c r="CE209" i="2"/>
  <c r="CD209" i="2"/>
  <c r="BY209" i="2"/>
  <c r="BZ209" i="2"/>
  <c r="BW209" i="2"/>
  <c r="BU209" i="2"/>
  <c r="BV209" i="2"/>
  <c r="BS209" i="2"/>
  <c r="BR209" i="2"/>
  <c r="BQ209" i="2"/>
  <c r="BT209" i="2"/>
  <c r="BO209" i="2"/>
  <c r="BP209" i="2"/>
  <c r="BN209" i="2"/>
  <c r="BM209" i="2"/>
  <c r="BC209" i="2"/>
  <c r="BD209" i="2"/>
  <c r="BF209" i="2"/>
  <c r="BA209" i="2"/>
  <c r="AZ209" i="2"/>
  <c r="AY209" i="2"/>
  <c r="BB209" i="2"/>
  <c r="AW209" i="2"/>
  <c r="AX209" i="2"/>
  <c r="AV209" i="2"/>
  <c r="AU209" i="2"/>
  <c r="AM209" i="2"/>
  <c r="AN209" i="2"/>
  <c r="AQ209" i="2"/>
  <c r="AK209" i="2"/>
  <c r="AJ209" i="2"/>
  <c r="AI209" i="2"/>
  <c r="AL209" i="2"/>
  <c r="AG209" i="2"/>
  <c r="AH209" i="2"/>
  <c r="AF209" i="2"/>
  <c r="AE209" i="2"/>
  <c r="X209" i="2"/>
  <c r="W209" i="2"/>
  <c r="V209" i="2"/>
  <c r="Y209" i="2"/>
  <c r="T209" i="2"/>
  <c r="U209" i="2"/>
  <c r="S209" i="2"/>
  <c r="N209" i="2"/>
  <c r="DA208" i="2"/>
  <c r="CX208" i="2"/>
  <c r="CW208" i="2"/>
  <c r="CV208" i="2"/>
  <c r="CY208" i="2"/>
  <c r="CT208" i="2"/>
  <c r="CU208" i="2"/>
  <c r="CS208" i="2"/>
  <c r="CR208" i="2"/>
  <c r="CL208" i="2"/>
  <c r="CM208" i="2"/>
  <c r="CJ208" i="2"/>
  <c r="CI208" i="2"/>
  <c r="CH208" i="2"/>
  <c r="CK208" i="2"/>
  <c r="CF208" i="2"/>
  <c r="CG208" i="2"/>
  <c r="CE208" i="2"/>
  <c r="CD208" i="2"/>
  <c r="BY208" i="2"/>
  <c r="BZ208" i="2"/>
  <c r="BW208" i="2"/>
  <c r="BU208" i="2"/>
  <c r="BV208" i="2"/>
  <c r="BS208" i="2"/>
  <c r="BR208" i="2"/>
  <c r="BQ208" i="2"/>
  <c r="BT208" i="2"/>
  <c r="BO208" i="2"/>
  <c r="BP208" i="2"/>
  <c r="BN208" i="2"/>
  <c r="BM208" i="2"/>
  <c r="BC208" i="2"/>
  <c r="BD208" i="2"/>
  <c r="BF208" i="2"/>
  <c r="BA208" i="2"/>
  <c r="AZ208" i="2"/>
  <c r="AY208" i="2"/>
  <c r="BB208" i="2"/>
  <c r="AW208" i="2"/>
  <c r="AX208" i="2"/>
  <c r="AV208" i="2"/>
  <c r="AU208" i="2"/>
  <c r="AM208" i="2"/>
  <c r="AN208" i="2"/>
  <c r="AQ208" i="2"/>
  <c r="AK208" i="2"/>
  <c r="AJ208" i="2"/>
  <c r="AI208" i="2"/>
  <c r="AL208" i="2"/>
  <c r="AG208" i="2"/>
  <c r="AH208" i="2"/>
  <c r="AF208" i="2"/>
  <c r="AE208" i="2"/>
  <c r="X208" i="2"/>
  <c r="W208" i="2"/>
  <c r="V208" i="2"/>
  <c r="Y208" i="2"/>
  <c r="T208" i="2"/>
  <c r="U208" i="2"/>
  <c r="S208" i="2"/>
  <c r="N208" i="2"/>
  <c r="DA207" i="2"/>
  <c r="CX207" i="2"/>
  <c r="CW207" i="2"/>
  <c r="CV207" i="2"/>
  <c r="CY207" i="2"/>
  <c r="CT207" i="2"/>
  <c r="CU207" i="2"/>
  <c r="CS207" i="2"/>
  <c r="CR207" i="2"/>
  <c r="CL207" i="2"/>
  <c r="CM207" i="2"/>
  <c r="CJ207" i="2"/>
  <c r="CI207" i="2"/>
  <c r="CH207" i="2"/>
  <c r="CK207" i="2"/>
  <c r="CF207" i="2"/>
  <c r="CG207" i="2"/>
  <c r="CE207" i="2"/>
  <c r="CD207" i="2"/>
  <c r="BY207" i="2"/>
  <c r="BZ207" i="2"/>
  <c r="BW207" i="2"/>
  <c r="BU207" i="2"/>
  <c r="BV207" i="2"/>
  <c r="BS207" i="2"/>
  <c r="BR207" i="2"/>
  <c r="BQ207" i="2"/>
  <c r="BT207" i="2"/>
  <c r="BO207" i="2"/>
  <c r="BP207" i="2"/>
  <c r="BN207" i="2"/>
  <c r="BM207" i="2"/>
  <c r="BC207" i="2"/>
  <c r="BD207" i="2"/>
  <c r="BF207" i="2"/>
  <c r="BA207" i="2"/>
  <c r="AZ207" i="2"/>
  <c r="AY207" i="2"/>
  <c r="BB207" i="2"/>
  <c r="AW207" i="2"/>
  <c r="AX207" i="2"/>
  <c r="AV207" i="2"/>
  <c r="AU207" i="2"/>
  <c r="AM207" i="2"/>
  <c r="AN207" i="2"/>
  <c r="AQ207" i="2"/>
  <c r="AK207" i="2"/>
  <c r="AJ207" i="2"/>
  <c r="AI207" i="2"/>
  <c r="AL207" i="2"/>
  <c r="AG207" i="2"/>
  <c r="AH207" i="2"/>
  <c r="AF207" i="2"/>
  <c r="AE207" i="2"/>
  <c r="X207" i="2"/>
  <c r="W207" i="2"/>
  <c r="V207" i="2"/>
  <c r="Y207" i="2"/>
  <c r="T207" i="2"/>
  <c r="U207" i="2"/>
  <c r="S207" i="2"/>
  <c r="N207" i="2"/>
  <c r="DA206" i="2"/>
  <c r="CX206" i="2"/>
  <c r="CW206" i="2"/>
  <c r="CV206" i="2"/>
  <c r="CY206" i="2"/>
  <c r="CT206" i="2"/>
  <c r="CU206" i="2"/>
  <c r="CS206" i="2"/>
  <c r="CR206" i="2"/>
  <c r="CL206" i="2"/>
  <c r="CM206" i="2"/>
  <c r="CJ206" i="2"/>
  <c r="CI206" i="2"/>
  <c r="CH206" i="2"/>
  <c r="CK206" i="2"/>
  <c r="CF206" i="2"/>
  <c r="CG206" i="2"/>
  <c r="CE206" i="2"/>
  <c r="CD206" i="2"/>
  <c r="BY206" i="2"/>
  <c r="BZ206" i="2"/>
  <c r="BW206" i="2"/>
  <c r="BU206" i="2"/>
  <c r="BV206" i="2"/>
  <c r="BS206" i="2"/>
  <c r="BR206" i="2"/>
  <c r="BQ206" i="2"/>
  <c r="BT206" i="2"/>
  <c r="BO206" i="2"/>
  <c r="BP206" i="2"/>
  <c r="BN206" i="2"/>
  <c r="BM206" i="2"/>
  <c r="BC206" i="2"/>
  <c r="BD206" i="2"/>
  <c r="BF206" i="2"/>
  <c r="BA206" i="2"/>
  <c r="AZ206" i="2"/>
  <c r="AY206" i="2"/>
  <c r="BB206" i="2"/>
  <c r="AW206" i="2"/>
  <c r="AX206" i="2"/>
  <c r="AV206" i="2"/>
  <c r="AU206" i="2"/>
  <c r="AM206" i="2"/>
  <c r="AN206" i="2"/>
  <c r="AQ206" i="2"/>
  <c r="AK206" i="2"/>
  <c r="AJ206" i="2"/>
  <c r="AI206" i="2"/>
  <c r="AL206" i="2"/>
  <c r="AG206" i="2"/>
  <c r="AH206" i="2"/>
  <c r="AF206" i="2"/>
  <c r="AE206" i="2"/>
  <c r="X206" i="2"/>
  <c r="W206" i="2"/>
  <c r="V206" i="2"/>
  <c r="Y206" i="2"/>
  <c r="T206" i="2"/>
  <c r="U206" i="2"/>
  <c r="S206" i="2"/>
  <c r="N206" i="2"/>
  <c r="DA205" i="2"/>
  <c r="CX205" i="2"/>
  <c r="CW205" i="2"/>
  <c r="CV205" i="2"/>
  <c r="CY205" i="2"/>
  <c r="CT205" i="2"/>
  <c r="CU205" i="2"/>
  <c r="CS205" i="2"/>
  <c r="CR205" i="2"/>
  <c r="CL205" i="2"/>
  <c r="CM205" i="2"/>
  <c r="CJ205" i="2"/>
  <c r="CI205" i="2"/>
  <c r="CH205" i="2"/>
  <c r="CK205" i="2"/>
  <c r="CF205" i="2"/>
  <c r="CG205" i="2"/>
  <c r="CE205" i="2"/>
  <c r="CD205" i="2"/>
  <c r="BY205" i="2"/>
  <c r="BZ205" i="2"/>
  <c r="BW205" i="2"/>
  <c r="BU205" i="2"/>
  <c r="BV205" i="2"/>
  <c r="BS205" i="2"/>
  <c r="BR205" i="2"/>
  <c r="BQ205" i="2"/>
  <c r="BT205" i="2"/>
  <c r="BO205" i="2"/>
  <c r="BP205" i="2"/>
  <c r="BN205" i="2"/>
  <c r="BM205" i="2"/>
  <c r="BC205" i="2"/>
  <c r="BD205" i="2"/>
  <c r="BF205" i="2"/>
  <c r="BA205" i="2"/>
  <c r="AZ205" i="2"/>
  <c r="AY205" i="2"/>
  <c r="BB205" i="2"/>
  <c r="AW205" i="2"/>
  <c r="AX205" i="2"/>
  <c r="AV205" i="2"/>
  <c r="AU205" i="2"/>
  <c r="AM205" i="2"/>
  <c r="AN205" i="2"/>
  <c r="AQ205" i="2"/>
  <c r="AK205" i="2"/>
  <c r="AJ205" i="2"/>
  <c r="AI205" i="2"/>
  <c r="AL205" i="2"/>
  <c r="AG205" i="2"/>
  <c r="AH205" i="2"/>
  <c r="AF205" i="2"/>
  <c r="AE205" i="2"/>
  <c r="X205" i="2"/>
  <c r="W205" i="2"/>
  <c r="V205" i="2"/>
  <c r="Y205" i="2"/>
  <c r="T205" i="2"/>
  <c r="U205" i="2"/>
  <c r="S205" i="2"/>
  <c r="N205" i="2"/>
  <c r="DA204" i="2"/>
  <c r="CX204" i="2"/>
  <c r="CW204" i="2"/>
  <c r="CV204" i="2"/>
  <c r="CY204" i="2"/>
  <c r="CT204" i="2"/>
  <c r="CU204" i="2"/>
  <c r="CS204" i="2"/>
  <c r="CR204" i="2"/>
  <c r="CL204" i="2"/>
  <c r="CM204" i="2"/>
  <c r="CJ204" i="2"/>
  <c r="CI204" i="2"/>
  <c r="CH204" i="2"/>
  <c r="CK204" i="2"/>
  <c r="CF204" i="2"/>
  <c r="CG204" i="2"/>
  <c r="CE204" i="2"/>
  <c r="CD204" i="2"/>
  <c r="BY204" i="2"/>
  <c r="BZ204" i="2"/>
  <c r="BW204" i="2"/>
  <c r="BU204" i="2"/>
  <c r="BV204" i="2"/>
  <c r="BS204" i="2"/>
  <c r="BR204" i="2"/>
  <c r="BQ204" i="2"/>
  <c r="BT204" i="2"/>
  <c r="BO204" i="2"/>
  <c r="BP204" i="2"/>
  <c r="BN204" i="2"/>
  <c r="BM204" i="2"/>
  <c r="BC204" i="2"/>
  <c r="BD204" i="2"/>
  <c r="BF204" i="2"/>
  <c r="BA204" i="2"/>
  <c r="AZ204" i="2"/>
  <c r="AY204" i="2"/>
  <c r="BB204" i="2"/>
  <c r="AW204" i="2"/>
  <c r="AX204" i="2"/>
  <c r="AV204" i="2"/>
  <c r="AU204" i="2"/>
  <c r="AM204" i="2"/>
  <c r="AN204" i="2"/>
  <c r="AQ204" i="2"/>
  <c r="AK204" i="2"/>
  <c r="AJ204" i="2"/>
  <c r="AI204" i="2"/>
  <c r="AL204" i="2"/>
  <c r="AG204" i="2"/>
  <c r="AH204" i="2"/>
  <c r="AF204" i="2"/>
  <c r="AE204" i="2"/>
  <c r="X204" i="2"/>
  <c r="W204" i="2"/>
  <c r="V204" i="2"/>
  <c r="Y204" i="2"/>
  <c r="T204" i="2"/>
  <c r="U204" i="2"/>
  <c r="S204" i="2"/>
  <c r="N204" i="2"/>
  <c r="DA203" i="2"/>
  <c r="CX203" i="2"/>
  <c r="CW203" i="2"/>
  <c r="CV203" i="2"/>
  <c r="CY203" i="2"/>
  <c r="CT203" i="2"/>
  <c r="CU203" i="2"/>
  <c r="CS203" i="2"/>
  <c r="CR203" i="2"/>
  <c r="CL203" i="2"/>
  <c r="CM203" i="2"/>
  <c r="CJ203" i="2"/>
  <c r="CI203" i="2"/>
  <c r="CH203" i="2"/>
  <c r="CK203" i="2"/>
  <c r="CF203" i="2"/>
  <c r="CG203" i="2"/>
  <c r="CE203" i="2"/>
  <c r="CD203" i="2"/>
  <c r="BY203" i="2"/>
  <c r="BZ203" i="2"/>
  <c r="BW203" i="2"/>
  <c r="BU203" i="2"/>
  <c r="BV203" i="2"/>
  <c r="BS203" i="2"/>
  <c r="BR203" i="2"/>
  <c r="BQ203" i="2"/>
  <c r="BT203" i="2"/>
  <c r="BO203" i="2"/>
  <c r="BP203" i="2"/>
  <c r="BN203" i="2"/>
  <c r="BM203" i="2"/>
  <c r="BC203" i="2"/>
  <c r="BD203" i="2"/>
  <c r="BF203" i="2"/>
  <c r="BA203" i="2"/>
  <c r="AZ203" i="2"/>
  <c r="AY203" i="2"/>
  <c r="BB203" i="2"/>
  <c r="AW203" i="2"/>
  <c r="AX203" i="2"/>
  <c r="AV203" i="2"/>
  <c r="AU203" i="2"/>
  <c r="AM203" i="2"/>
  <c r="AN203" i="2"/>
  <c r="AQ203" i="2"/>
  <c r="AK203" i="2"/>
  <c r="AJ203" i="2"/>
  <c r="AI203" i="2"/>
  <c r="AL203" i="2"/>
  <c r="AG203" i="2"/>
  <c r="AH203" i="2"/>
  <c r="AF203" i="2"/>
  <c r="AE203" i="2"/>
  <c r="X203" i="2"/>
  <c r="W203" i="2"/>
  <c r="V203" i="2"/>
  <c r="Y203" i="2"/>
  <c r="T203" i="2"/>
  <c r="U203" i="2"/>
  <c r="S203" i="2"/>
  <c r="N203" i="2"/>
  <c r="DA202" i="2"/>
  <c r="CX202" i="2"/>
  <c r="CW202" i="2"/>
  <c r="CV202" i="2"/>
  <c r="CY202" i="2"/>
  <c r="CT202" i="2"/>
  <c r="CU202" i="2"/>
  <c r="CS202" i="2"/>
  <c r="CR202" i="2"/>
  <c r="CL202" i="2"/>
  <c r="CM202" i="2"/>
  <c r="CJ202" i="2"/>
  <c r="CI202" i="2"/>
  <c r="CH202" i="2"/>
  <c r="CK202" i="2"/>
  <c r="CF202" i="2"/>
  <c r="CG202" i="2"/>
  <c r="CE202" i="2"/>
  <c r="CD202" i="2"/>
  <c r="BY202" i="2"/>
  <c r="BZ202" i="2"/>
  <c r="BW202" i="2"/>
  <c r="BU202" i="2"/>
  <c r="BV202" i="2"/>
  <c r="BS202" i="2"/>
  <c r="BR202" i="2"/>
  <c r="BQ202" i="2"/>
  <c r="BT202" i="2"/>
  <c r="BO202" i="2"/>
  <c r="BP202" i="2"/>
  <c r="BN202" i="2"/>
  <c r="BM202" i="2"/>
  <c r="BC202" i="2"/>
  <c r="BD202" i="2"/>
  <c r="BF202" i="2"/>
  <c r="BA202" i="2"/>
  <c r="AZ202" i="2"/>
  <c r="AY202" i="2"/>
  <c r="BB202" i="2"/>
  <c r="AW202" i="2"/>
  <c r="AX202" i="2"/>
  <c r="AV202" i="2"/>
  <c r="AU202" i="2"/>
  <c r="AM202" i="2"/>
  <c r="AN202" i="2"/>
  <c r="AQ202" i="2"/>
  <c r="AK202" i="2"/>
  <c r="AJ202" i="2"/>
  <c r="AI202" i="2"/>
  <c r="AL202" i="2"/>
  <c r="AG202" i="2"/>
  <c r="AH202" i="2"/>
  <c r="AF202" i="2"/>
  <c r="AE202" i="2"/>
  <c r="X202" i="2"/>
  <c r="W202" i="2"/>
  <c r="V202" i="2"/>
  <c r="Y202" i="2"/>
  <c r="T202" i="2"/>
  <c r="U202" i="2"/>
  <c r="S202" i="2"/>
  <c r="N202" i="2"/>
  <c r="DA201" i="2"/>
  <c r="CX201" i="2"/>
  <c r="CW201" i="2"/>
  <c r="CV201" i="2"/>
  <c r="CY201" i="2"/>
  <c r="CT201" i="2"/>
  <c r="CU201" i="2"/>
  <c r="CS201" i="2"/>
  <c r="CR201" i="2"/>
  <c r="CL201" i="2"/>
  <c r="CM201" i="2"/>
  <c r="CJ201" i="2"/>
  <c r="CI201" i="2"/>
  <c r="CH201" i="2"/>
  <c r="CK201" i="2"/>
  <c r="CF201" i="2"/>
  <c r="CG201" i="2"/>
  <c r="CE201" i="2"/>
  <c r="CD201" i="2"/>
  <c r="BY201" i="2"/>
  <c r="BZ201" i="2"/>
  <c r="BW201" i="2"/>
  <c r="BU201" i="2"/>
  <c r="BV201" i="2"/>
  <c r="BS201" i="2"/>
  <c r="BR201" i="2"/>
  <c r="BQ201" i="2"/>
  <c r="BT201" i="2"/>
  <c r="BO201" i="2"/>
  <c r="BP201" i="2"/>
  <c r="BN201" i="2"/>
  <c r="BM201" i="2"/>
  <c r="BC201" i="2"/>
  <c r="BD201" i="2"/>
  <c r="BF201" i="2"/>
  <c r="BA201" i="2"/>
  <c r="AZ201" i="2"/>
  <c r="AY201" i="2"/>
  <c r="BB201" i="2"/>
  <c r="AW201" i="2"/>
  <c r="AX201" i="2"/>
  <c r="AV201" i="2"/>
  <c r="AU201" i="2"/>
  <c r="AM201" i="2"/>
  <c r="AN201" i="2"/>
  <c r="AQ201" i="2"/>
  <c r="AK201" i="2"/>
  <c r="AJ201" i="2"/>
  <c r="AI201" i="2"/>
  <c r="AL201" i="2"/>
  <c r="AG201" i="2"/>
  <c r="AH201" i="2"/>
  <c r="AF201" i="2"/>
  <c r="AE201" i="2"/>
  <c r="X201" i="2"/>
  <c r="W201" i="2"/>
  <c r="V201" i="2"/>
  <c r="Y201" i="2"/>
  <c r="T201" i="2"/>
  <c r="U201" i="2"/>
  <c r="S201" i="2"/>
  <c r="N201" i="2"/>
  <c r="DA200" i="2"/>
  <c r="CX200" i="2"/>
  <c r="CW200" i="2"/>
  <c r="CV200" i="2"/>
  <c r="CY200" i="2"/>
  <c r="CT200" i="2"/>
  <c r="CU200" i="2"/>
  <c r="CS200" i="2"/>
  <c r="CR200" i="2"/>
  <c r="CL200" i="2"/>
  <c r="CM200" i="2"/>
  <c r="CJ200" i="2"/>
  <c r="CI200" i="2"/>
  <c r="CH200" i="2"/>
  <c r="CK200" i="2"/>
  <c r="CF200" i="2"/>
  <c r="CG200" i="2"/>
  <c r="CE200" i="2"/>
  <c r="CD200" i="2"/>
  <c r="BY200" i="2"/>
  <c r="BZ200" i="2"/>
  <c r="BW200" i="2"/>
  <c r="BU200" i="2"/>
  <c r="BV200" i="2"/>
  <c r="BS200" i="2"/>
  <c r="BR200" i="2"/>
  <c r="BQ200" i="2"/>
  <c r="BT200" i="2"/>
  <c r="BO200" i="2"/>
  <c r="BP200" i="2"/>
  <c r="BN200" i="2"/>
  <c r="BM200" i="2"/>
  <c r="BC200" i="2"/>
  <c r="BD200" i="2"/>
  <c r="BF200" i="2"/>
  <c r="BA200" i="2"/>
  <c r="AZ200" i="2"/>
  <c r="AY200" i="2"/>
  <c r="BB200" i="2"/>
  <c r="AW200" i="2"/>
  <c r="AX200" i="2"/>
  <c r="AV200" i="2"/>
  <c r="AU200" i="2"/>
  <c r="AM200" i="2"/>
  <c r="AN200" i="2"/>
  <c r="AQ200" i="2"/>
  <c r="AK200" i="2"/>
  <c r="AJ200" i="2"/>
  <c r="AI200" i="2"/>
  <c r="AL200" i="2"/>
  <c r="AG200" i="2"/>
  <c r="AH200" i="2"/>
  <c r="AF200" i="2"/>
  <c r="AE200" i="2"/>
  <c r="X200" i="2"/>
  <c r="W200" i="2"/>
  <c r="V200" i="2"/>
  <c r="Y200" i="2"/>
  <c r="T200" i="2"/>
  <c r="U200" i="2"/>
  <c r="S200" i="2"/>
  <c r="N200" i="2"/>
  <c r="DA199" i="2"/>
  <c r="CX199" i="2"/>
  <c r="CW199" i="2"/>
  <c r="CV199" i="2"/>
  <c r="CY199" i="2"/>
  <c r="CT199" i="2"/>
  <c r="CU199" i="2"/>
  <c r="CS199" i="2"/>
  <c r="CR199" i="2"/>
  <c r="CL199" i="2"/>
  <c r="CM199" i="2"/>
  <c r="CJ199" i="2"/>
  <c r="CI199" i="2"/>
  <c r="CH199" i="2"/>
  <c r="CK199" i="2"/>
  <c r="CF199" i="2"/>
  <c r="CG199" i="2"/>
  <c r="CE199" i="2"/>
  <c r="CD199" i="2"/>
  <c r="BY199" i="2"/>
  <c r="BZ199" i="2"/>
  <c r="BW199" i="2"/>
  <c r="BU199" i="2"/>
  <c r="BV199" i="2"/>
  <c r="BS199" i="2"/>
  <c r="BR199" i="2"/>
  <c r="BQ199" i="2"/>
  <c r="BT199" i="2"/>
  <c r="BO199" i="2"/>
  <c r="BP199" i="2"/>
  <c r="BN199" i="2"/>
  <c r="BM199" i="2"/>
  <c r="BC199" i="2"/>
  <c r="BD199" i="2"/>
  <c r="BF199" i="2"/>
  <c r="BA199" i="2"/>
  <c r="AZ199" i="2"/>
  <c r="AY199" i="2"/>
  <c r="BB199" i="2"/>
  <c r="AW199" i="2"/>
  <c r="AX199" i="2"/>
  <c r="AV199" i="2"/>
  <c r="AU199" i="2"/>
  <c r="AM199" i="2"/>
  <c r="AN199" i="2"/>
  <c r="AQ199" i="2"/>
  <c r="AK199" i="2"/>
  <c r="AJ199" i="2"/>
  <c r="AI199" i="2"/>
  <c r="AL199" i="2"/>
  <c r="AG199" i="2"/>
  <c r="AH199" i="2"/>
  <c r="AF199" i="2"/>
  <c r="AE199" i="2"/>
  <c r="X199" i="2"/>
  <c r="W199" i="2"/>
  <c r="V199" i="2"/>
  <c r="Y199" i="2"/>
  <c r="T199" i="2"/>
  <c r="U199" i="2"/>
  <c r="S199" i="2"/>
  <c r="N199" i="2"/>
  <c r="DA198" i="2"/>
  <c r="CX198" i="2"/>
  <c r="CW198" i="2"/>
  <c r="CV198" i="2"/>
  <c r="CY198" i="2"/>
  <c r="CT198" i="2"/>
  <c r="CU198" i="2"/>
  <c r="CS198" i="2"/>
  <c r="CR198" i="2"/>
  <c r="CL198" i="2"/>
  <c r="CM198" i="2"/>
  <c r="CJ198" i="2"/>
  <c r="CI198" i="2"/>
  <c r="CH198" i="2"/>
  <c r="CK198" i="2"/>
  <c r="CF198" i="2"/>
  <c r="CG198" i="2"/>
  <c r="CE198" i="2"/>
  <c r="CD198" i="2"/>
  <c r="BY198" i="2"/>
  <c r="BZ198" i="2"/>
  <c r="BW198" i="2"/>
  <c r="BU198" i="2"/>
  <c r="BV198" i="2"/>
  <c r="BS198" i="2"/>
  <c r="BR198" i="2"/>
  <c r="BQ198" i="2"/>
  <c r="BT198" i="2"/>
  <c r="BO198" i="2"/>
  <c r="BP198" i="2"/>
  <c r="BN198" i="2"/>
  <c r="BM198" i="2"/>
  <c r="BC198" i="2"/>
  <c r="BD198" i="2"/>
  <c r="BF198" i="2"/>
  <c r="BA198" i="2"/>
  <c r="AZ198" i="2"/>
  <c r="AY198" i="2"/>
  <c r="BB198" i="2"/>
  <c r="AW198" i="2"/>
  <c r="AX198" i="2"/>
  <c r="AV198" i="2"/>
  <c r="AU198" i="2"/>
  <c r="AM198" i="2"/>
  <c r="AN198" i="2"/>
  <c r="AQ198" i="2"/>
  <c r="AK198" i="2"/>
  <c r="AJ198" i="2"/>
  <c r="AI198" i="2"/>
  <c r="AL198" i="2"/>
  <c r="AG198" i="2"/>
  <c r="AH198" i="2"/>
  <c r="AF198" i="2"/>
  <c r="AE198" i="2"/>
  <c r="X198" i="2"/>
  <c r="W198" i="2"/>
  <c r="V198" i="2"/>
  <c r="Y198" i="2"/>
  <c r="T198" i="2"/>
  <c r="U198" i="2"/>
  <c r="S198" i="2"/>
  <c r="N198" i="2"/>
  <c r="DA197" i="2"/>
  <c r="CX197" i="2"/>
  <c r="CW197" i="2"/>
  <c r="CV197" i="2"/>
  <c r="CY197" i="2"/>
  <c r="CT197" i="2"/>
  <c r="CU197" i="2"/>
  <c r="CS197" i="2"/>
  <c r="CR197" i="2"/>
  <c r="CL197" i="2"/>
  <c r="CM197" i="2"/>
  <c r="CJ197" i="2"/>
  <c r="CI197" i="2"/>
  <c r="CH197" i="2"/>
  <c r="CK197" i="2"/>
  <c r="CF197" i="2"/>
  <c r="CG197" i="2"/>
  <c r="CE197" i="2"/>
  <c r="CD197" i="2"/>
  <c r="BY197" i="2"/>
  <c r="BZ197" i="2"/>
  <c r="BW197" i="2"/>
  <c r="BU197" i="2"/>
  <c r="BV197" i="2"/>
  <c r="BS197" i="2"/>
  <c r="BR197" i="2"/>
  <c r="BQ197" i="2"/>
  <c r="BT197" i="2"/>
  <c r="BO197" i="2"/>
  <c r="BP197" i="2"/>
  <c r="BN197" i="2"/>
  <c r="BM197" i="2"/>
  <c r="BC197" i="2"/>
  <c r="BD197" i="2"/>
  <c r="BF197" i="2"/>
  <c r="BA197" i="2"/>
  <c r="AZ197" i="2"/>
  <c r="AY197" i="2"/>
  <c r="BB197" i="2"/>
  <c r="AW197" i="2"/>
  <c r="AX197" i="2"/>
  <c r="AV197" i="2"/>
  <c r="AU197" i="2"/>
  <c r="AM197" i="2"/>
  <c r="AN197" i="2"/>
  <c r="AQ197" i="2"/>
  <c r="AK197" i="2"/>
  <c r="AJ197" i="2"/>
  <c r="AI197" i="2"/>
  <c r="AL197" i="2"/>
  <c r="AG197" i="2"/>
  <c r="AH197" i="2"/>
  <c r="AF197" i="2"/>
  <c r="AE197" i="2"/>
  <c r="X197" i="2"/>
  <c r="W197" i="2"/>
  <c r="V197" i="2"/>
  <c r="Y197" i="2"/>
  <c r="T197" i="2"/>
  <c r="U197" i="2"/>
  <c r="S197" i="2"/>
  <c r="N197" i="2"/>
  <c r="DA196" i="2"/>
  <c r="CX196" i="2"/>
  <c r="CW196" i="2"/>
  <c r="CV196" i="2"/>
  <c r="CY196" i="2"/>
  <c r="CT196" i="2"/>
  <c r="CU196" i="2"/>
  <c r="CS196" i="2"/>
  <c r="CR196" i="2"/>
  <c r="CL196" i="2"/>
  <c r="CM196" i="2"/>
  <c r="CJ196" i="2"/>
  <c r="CI196" i="2"/>
  <c r="CH196" i="2"/>
  <c r="CK196" i="2"/>
  <c r="CF196" i="2"/>
  <c r="CG196" i="2"/>
  <c r="CE196" i="2"/>
  <c r="CD196" i="2"/>
  <c r="BY196" i="2"/>
  <c r="BZ196" i="2"/>
  <c r="BW196" i="2"/>
  <c r="BU196" i="2"/>
  <c r="BV196" i="2"/>
  <c r="BS196" i="2"/>
  <c r="BR196" i="2"/>
  <c r="BQ196" i="2"/>
  <c r="BT196" i="2"/>
  <c r="BO196" i="2"/>
  <c r="BP196" i="2"/>
  <c r="BN196" i="2"/>
  <c r="BM196" i="2"/>
  <c r="BC196" i="2"/>
  <c r="BD196" i="2"/>
  <c r="BF196" i="2"/>
  <c r="BA196" i="2"/>
  <c r="AZ196" i="2"/>
  <c r="AY196" i="2"/>
  <c r="BB196" i="2"/>
  <c r="AW196" i="2"/>
  <c r="AX196" i="2"/>
  <c r="AV196" i="2"/>
  <c r="AU196" i="2"/>
  <c r="AM196" i="2"/>
  <c r="AN196" i="2"/>
  <c r="AQ196" i="2"/>
  <c r="AK196" i="2"/>
  <c r="AJ196" i="2"/>
  <c r="AI196" i="2"/>
  <c r="AL196" i="2"/>
  <c r="AG196" i="2"/>
  <c r="AH196" i="2"/>
  <c r="AF196" i="2"/>
  <c r="AE196" i="2"/>
  <c r="X196" i="2"/>
  <c r="W196" i="2"/>
  <c r="V196" i="2"/>
  <c r="Y196" i="2"/>
  <c r="T196" i="2"/>
  <c r="U196" i="2"/>
  <c r="S196" i="2"/>
  <c r="N196" i="2"/>
  <c r="DA195" i="2"/>
  <c r="CX195" i="2"/>
  <c r="CW195" i="2"/>
  <c r="CV195" i="2"/>
  <c r="CY195" i="2"/>
  <c r="CT195" i="2"/>
  <c r="CU195" i="2"/>
  <c r="CS195" i="2"/>
  <c r="CR195" i="2"/>
  <c r="CL195" i="2"/>
  <c r="CM195" i="2"/>
  <c r="CJ195" i="2"/>
  <c r="CI195" i="2"/>
  <c r="CH195" i="2"/>
  <c r="CK195" i="2"/>
  <c r="CF195" i="2"/>
  <c r="CG195" i="2"/>
  <c r="CE195" i="2"/>
  <c r="CD195" i="2"/>
  <c r="BY195" i="2"/>
  <c r="BZ195" i="2"/>
  <c r="BW195" i="2"/>
  <c r="BU195" i="2"/>
  <c r="BV195" i="2"/>
  <c r="BS195" i="2"/>
  <c r="BR195" i="2"/>
  <c r="BQ195" i="2"/>
  <c r="BT195" i="2"/>
  <c r="BO195" i="2"/>
  <c r="BP195" i="2"/>
  <c r="BN195" i="2"/>
  <c r="BM195" i="2"/>
  <c r="BC195" i="2"/>
  <c r="BD195" i="2"/>
  <c r="BF195" i="2"/>
  <c r="BA195" i="2"/>
  <c r="AZ195" i="2"/>
  <c r="AY195" i="2"/>
  <c r="BB195" i="2"/>
  <c r="AW195" i="2"/>
  <c r="AX195" i="2"/>
  <c r="AV195" i="2"/>
  <c r="AU195" i="2"/>
  <c r="AM195" i="2"/>
  <c r="AN195" i="2"/>
  <c r="AQ195" i="2"/>
  <c r="AK195" i="2"/>
  <c r="AJ195" i="2"/>
  <c r="AI195" i="2"/>
  <c r="AL195" i="2"/>
  <c r="AG195" i="2"/>
  <c r="AH195" i="2"/>
  <c r="AF195" i="2"/>
  <c r="AE195" i="2"/>
  <c r="X195" i="2"/>
  <c r="W195" i="2"/>
  <c r="V195" i="2"/>
  <c r="Y195" i="2"/>
  <c r="T195" i="2"/>
  <c r="U195" i="2"/>
  <c r="S195" i="2"/>
  <c r="N195" i="2"/>
  <c r="DA194" i="2"/>
  <c r="CX194" i="2"/>
  <c r="CW194" i="2"/>
  <c r="CV194" i="2"/>
  <c r="CY194" i="2"/>
  <c r="CT194" i="2"/>
  <c r="CU194" i="2"/>
  <c r="CS194" i="2"/>
  <c r="CR194" i="2"/>
  <c r="CL194" i="2"/>
  <c r="CM194" i="2"/>
  <c r="CJ194" i="2"/>
  <c r="CI194" i="2"/>
  <c r="CH194" i="2"/>
  <c r="CK194" i="2"/>
  <c r="CF194" i="2"/>
  <c r="CG194" i="2"/>
  <c r="CE194" i="2"/>
  <c r="CD194" i="2"/>
  <c r="BY194" i="2"/>
  <c r="BZ194" i="2"/>
  <c r="BW194" i="2"/>
  <c r="BU194" i="2"/>
  <c r="BV194" i="2"/>
  <c r="BS194" i="2"/>
  <c r="BR194" i="2"/>
  <c r="BQ194" i="2"/>
  <c r="BT194" i="2"/>
  <c r="BO194" i="2"/>
  <c r="BP194" i="2"/>
  <c r="BN194" i="2"/>
  <c r="BM194" i="2"/>
  <c r="BC194" i="2"/>
  <c r="BD194" i="2"/>
  <c r="BF194" i="2"/>
  <c r="BA194" i="2"/>
  <c r="AZ194" i="2"/>
  <c r="AY194" i="2"/>
  <c r="BB194" i="2"/>
  <c r="AW194" i="2"/>
  <c r="AX194" i="2"/>
  <c r="AV194" i="2"/>
  <c r="AU194" i="2"/>
  <c r="AM194" i="2"/>
  <c r="AN194" i="2"/>
  <c r="AQ194" i="2"/>
  <c r="AK194" i="2"/>
  <c r="AJ194" i="2"/>
  <c r="AI194" i="2"/>
  <c r="AL194" i="2"/>
  <c r="AG194" i="2"/>
  <c r="AH194" i="2"/>
  <c r="AF194" i="2"/>
  <c r="AE194" i="2"/>
  <c r="X194" i="2"/>
  <c r="W194" i="2"/>
  <c r="V194" i="2"/>
  <c r="Y194" i="2"/>
  <c r="T194" i="2"/>
  <c r="U194" i="2"/>
  <c r="S194" i="2"/>
  <c r="N194" i="2"/>
  <c r="DA193" i="2"/>
  <c r="CX193" i="2"/>
  <c r="CW193" i="2"/>
  <c r="CV193" i="2"/>
  <c r="CY193" i="2"/>
  <c r="CT193" i="2"/>
  <c r="CU193" i="2"/>
  <c r="CS193" i="2"/>
  <c r="CR193" i="2"/>
  <c r="CL193" i="2"/>
  <c r="CM193" i="2"/>
  <c r="CJ193" i="2"/>
  <c r="CI193" i="2"/>
  <c r="CH193" i="2"/>
  <c r="CK193" i="2"/>
  <c r="CF193" i="2"/>
  <c r="CG193" i="2"/>
  <c r="CE193" i="2"/>
  <c r="CD193" i="2"/>
  <c r="BY193" i="2"/>
  <c r="BZ193" i="2"/>
  <c r="BW193" i="2"/>
  <c r="BU193" i="2"/>
  <c r="BV193" i="2"/>
  <c r="BS193" i="2"/>
  <c r="BR193" i="2"/>
  <c r="BQ193" i="2"/>
  <c r="BT193" i="2"/>
  <c r="BO193" i="2"/>
  <c r="BP193" i="2"/>
  <c r="BN193" i="2"/>
  <c r="BM193" i="2"/>
  <c r="BC193" i="2"/>
  <c r="BD193" i="2"/>
  <c r="BF193" i="2"/>
  <c r="BA193" i="2"/>
  <c r="AZ193" i="2"/>
  <c r="AY193" i="2"/>
  <c r="BB193" i="2"/>
  <c r="AW193" i="2"/>
  <c r="AX193" i="2"/>
  <c r="AV193" i="2"/>
  <c r="AU193" i="2"/>
  <c r="AM193" i="2"/>
  <c r="AN193" i="2"/>
  <c r="AQ193" i="2"/>
  <c r="AK193" i="2"/>
  <c r="AJ193" i="2"/>
  <c r="AI193" i="2"/>
  <c r="AL193" i="2"/>
  <c r="AG193" i="2"/>
  <c r="AH193" i="2"/>
  <c r="AF193" i="2"/>
  <c r="AE193" i="2"/>
  <c r="X193" i="2"/>
  <c r="W193" i="2"/>
  <c r="V193" i="2"/>
  <c r="Y193" i="2"/>
  <c r="T193" i="2"/>
  <c r="U193" i="2"/>
  <c r="S193" i="2"/>
  <c r="N193" i="2"/>
  <c r="DA192" i="2"/>
  <c r="CX192" i="2"/>
  <c r="CW192" i="2"/>
  <c r="CV192" i="2"/>
  <c r="CY192" i="2"/>
  <c r="CT192" i="2"/>
  <c r="CU192" i="2"/>
  <c r="CS192" i="2"/>
  <c r="CR192" i="2"/>
  <c r="CL192" i="2"/>
  <c r="CM192" i="2"/>
  <c r="CJ192" i="2"/>
  <c r="CI192" i="2"/>
  <c r="CH192" i="2"/>
  <c r="CK192" i="2"/>
  <c r="CF192" i="2"/>
  <c r="CG192" i="2"/>
  <c r="CE192" i="2"/>
  <c r="CD192" i="2"/>
  <c r="BY192" i="2"/>
  <c r="BZ192" i="2"/>
  <c r="BW192" i="2"/>
  <c r="BU192" i="2"/>
  <c r="BV192" i="2"/>
  <c r="BS192" i="2"/>
  <c r="BR192" i="2"/>
  <c r="BQ192" i="2"/>
  <c r="BT192" i="2"/>
  <c r="BO192" i="2"/>
  <c r="BP192" i="2"/>
  <c r="BN192" i="2"/>
  <c r="BM192" i="2"/>
  <c r="BC192" i="2"/>
  <c r="BD192" i="2"/>
  <c r="BF192" i="2"/>
  <c r="BA192" i="2"/>
  <c r="AZ192" i="2"/>
  <c r="AY192" i="2"/>
  <c r="BB192" i="2"/>
  <c r="AW192" i="2"/>
  <c r="AX192" i="2"/>
  <c r="AV192" i="2"/>
  <c r="AU192" i="2"/>
  <c r="AM192" i="2"/>
  <c r="AN192" i="2"/>
  <c r="AQ192" i="2"/>
  <c r="AK192" i="2"/>
  <c r="AJ192" i="2"/>
  <c r="AI192" i="2"/>
  <c r="AL192" i="2"/>
  <c r="AG192" i="2"/>
  <c r="AH192" i="2"/>
  <c r="AF192" i="2"/>
  <c r="AE192" i="2"/>
  <c r="X192" i="2"/>
  <c r="W192" i="2"/>
  <c r="V192" i="2"/>
  <c r="Y192" i="2"/>
  <c r="T192" i="2"/>
  <c r="U192" i="2"/>
  <c r="S192" i="2"/>
  <c r="N192" i="2"/>
  <c r="DA191" i="2"/>
  <c r="CX191" i="2"/>
  <c r="CW191" i="2"/>
  <c r="CV191" i="2"/>
  <c r="CY191" i="2"/>
  <c r="CT191" i="2"/>
  <c r="CU191" i="2"/>
  <c r="CS191" i="2"/>
  <c r="CR191" i="2"/>
  <c r="CL191" i="2"/>
  <c r="CM191" i="2"/>
  <c r="CJ191" i="2"/>
  <c r="CI191" i="2"/>
  <c r="CH191" i="2"/>
  <c r="CK191" i="2"/>
  <c r="CF191" i="2"/>
  <c r="CG191" i="2"/>
  <c r="CE191" i="2"/>
  <c r="CD191" i="2"/>
  <c r="BY191" i="2"/>
  <c r="BZ191" i="2"/>
  <c r="BW191" i="2"/>
  <c r="BU191" i="2"/>
  <c r="BV191" i="2"/>
  <c r="BS191" i="2"/>
  <c r="BR191" i="2"/>
  <c r="BQ191" i="2"/>
  <c r="BT191" i="2"/>
  <c r="BO191" i="2"/>
  <c r="BP191" i="2"/>
  <c r="BN191" i="2"/>
  <c r="BM191" i="2"/>
  <c r="BC191" i="2"/>
  <c r="BD191" i="2"/>
  <c r="BF191" i="2"/>
  <c r="BA191" i="2"/>
  <c r="AZ191" i="2"/>
  <c r="AY191" i="2"/>
  <c r="BB191" i="2"/>
  <c r="AW191" i="2"/>
  <c r="AX191" i="2"/>
  <c r="AV191" i="2"/>
  <c r="AU191" i="2"/>
  <c r="AM191" i="2"/>
  <c r="AN191" i="2"/>
  <c r="AQ191" i="2"/>
  <c r="AK191" i="2"/>
  <c r="AJ191" i="2"/>
  <c r="AI191" i="2"/>
  <c r="AL191" i="2"/>
  <c r="AG191" i="2"/>
  <c r="AH191" i="2"/>
  <c r="AF191" i="2"/>
  <c r="AE191" i="2"/>
  <c r="X191" i="2"/>
  <c r="W191" i="2"/>
  <c r="V191" i="2"/>
  <c r="Y191" i="2"/>
  <c r="T191" i="2"/>
  <c r="U191" i="2"/>
  <c r="S191" i="2"/>
  <c r="N191" i="2"/>
  <c r="DA190" i="2"/>
  <c r="CX190" i="2"/>
  <c r="CW190" i="2"/>
  <c r="CV190" i="2"/>
  <c r="CY190" i="2"/>
  <c r="CT190" i="2"/>
  <c r="CU190" i="2"/>
  <c r="CS190" i="2"/>
  <c r="CR190" i="2"/>
  <c r="CL190" i="2"/>
  <c r="CM190" i="2"/>
  <c r="CJ190" i="2"/>
  <c r="CI190" i="2"/>
  <c r="CH190" i="2"/>
  <c r="CK190" i="2"/>
  <c r="CF190" i="2"/>
  <c r="CG190" i="2"/>
  <c r="CE190" i="2"/>
  <c r="CD190" i="2"/>
  <c r="BY190" i="2"/>
  <c r="BZ190" i="2"/>
  <c r="BW190" i="2"/>
  <c r="BU190" i="2"/>
  <c r="BV190" i="2"/>
  <c r="BS190" i="2"/>
  <c r="BR190" i="2"/>
  <c r="BQ190" i="2"/>
  <c r="BT190" i="2"/>
  <c r="BO190" i="2"/>
  <c r="BP190" i="2"/>
  <c r="BN190" i="2"/>
  <c r="BM190" i="2"/>
  <c r="BC190" i="2"/>
  <c r="BD190" i="2"/>
  <c r="BF190" i="2"/>
  <c r="BA190" i="2"/>
  <c r="AZ190" i="2"/>
  <c r="AY190" i="2"/>
  <c r="BB190" i="2"/>
  <c r="AW190" i="2"/>
  <c r="AX190" i="2"/>
  <c r="AV190" i="2"/>
  <c r="AU190" i="2"/>
  <c r="AM190" i="2"/>
  <c r="AN190" i="2"/>
  <c r="AQ190" i="2"/>
  <c r="AK190" i="2"/>
  <c r="AJ190" i="2"/>
  <c r="AI190" i="2"/>
  <c r="AL190" i="2"/>
  <c r="AG190" i="2"/>
  <c r="AH190" i="2"/>
  <c r="AF190" i="2"/>
  <c r="AE190" i="2"/>
  <c r="X190" i="2"/>
  <c r="W190" i="2"/>
  <c r="V190" i="2"/>
  <c r="Y190" i="2"/>
  <c r="T190" i="2"/>
  <c r="U190" i="2"/>
  <c r="S190" i="2"/>
  <c r="N190" i="2"/>
  <c r="DA189" i="2"/>
  <c r="CX189" i="2"/>
  <c r="CW189" i="2"/>
  <c r="CV189" i="2"/>
  <c r="CY189" i="2"/>
  <c r="CT189" i="2"/>
  <c r="CU189" i="2"/>
  <c r="CS189" i="2"/>
  <c r="CR189" i="2"/>
  <c r="CL189" i="2"/>
  <c r="CM189" i="2"/>
  <c r="CJ189" i="2"/>
  <c r="CI189" i="2"/>
  <c r="CH189" i="2"/>
  <c r="CK189" i="2"/>
  <c r="CF189" i="2"/>
  <c r="CG189" i="2"/>
  <c r="CE189" i="2"/>
  <c r="CD189" i="2"/>
  <c r="BY189" i="2"/>
  <c r="BZ189" i="2"/>
  <c r="BW189" i="2"/>
  <c r="BU189" i="2"/>
  <c r="BV189" i="2"/>
  <c r="BS189" i="2"/>
  <c r="BR189" i="2"/>
  <c r="BQ189" i="2"/>
  <c r="BT189" i="2"/>
  <c r="BO189" i="2"/>
  <c r="BP189" i="2"/>
  <c r="BN189" i="2"/>
  <c r="BM189" i="2"/>
  <c r="BC189" i="2"/>
  <c r="BD189" i="2"/>
  <c r="BF189" i="2"/>
  <c r="BA189" i="2"/>
  <c r="AZ189" i="2"/>
  <c r="AY189" i="2"/>
  <c r="BB189" i="2"/>
  <c r="AW189" i="2"/>
  <c r="AX189" i="2"/>
  <c r="AV189" i="2"/>
  <c r="AU189" i="2"/>
  <c r="AM189" i="2"/>
  <c r="AN189" i="2"/>
  <c r="AQ189" i="2"/>
  <c r="AK189" i="2"/>
  <c r="AJ189" i="2"/>
  <c r="AI189" i="2"/>
  <c r="AL189" i="2"/>
  <c r="AG189" i="2"/>
  <c r="AH189" i="2"/>
  <c r="AF189" i="2"/>
  <c r="AE189" i="2"/>
  <c r="X189" i="2"/>
  <c r="W189" i="2"/>
  <c r="V189" i="2"/>
  <c r="Y189" i="2"/>
  <c r="T189" i="2"/>
  <c r="U189" i="2"/>
  <c r="S189" i="2"/>
  <c r="N189" i="2"/>
  <c r="DA188" i="2"/>
  <c r="CX188" i="2"/>
  <c r="CW188" i="2"/>
  <c r="CV188" i="2"/>
  <c r="CY188" i="2"/>
  <c r="CT188" i="2"/>
  <c r="CU188" i="2"/>
  <c r="CS188" i="2"/>
  <c r="CR188" i="2"/>
  <c r="CL188" i="2"/>
  <c r="CM188" i="2"/>
  <c r="CJ188" i="2"/>
  <c r="CI188" i="2"/>
  <c r="CH188" i="2"/>
  <c r="CK188" i="2"/>
  <c r="CF188" i="2"/>
  <c r="CG188" i="2"/>
  <c r="CE188" i="2"/>
  <c r="CD188" i="2"/>
  <c r="BY188" i="2"/>
  <c r="BZ188" i="2"/>
  <c r="BW188" i="2"/>
  <c r="BU188" i="2"/>
  <c r="BV188" i="2"/>
  <c r="BS188" i="2"/>
  <c r="BR188" i="2"/>
  <c r="BQ188" i="2"/>
  <c r="BT188" i="2"/>
  <c r="BO188" i="2"/>
  <c r="BP188" i="2"/>
  <c r="BN188" i="2"/>
  <c r="BM188" i="2"/>
  <c r="BC188" i="2"/>
  <c r="BD188" i="2"/>
  <c r="BF188" i="2"/>
  <c r="BA188" i="2"/>
  <c r="AZ188" i="2"/>
  <c r="AY188" i="2"/>
  <c r="BB188" i="2"/>
  <c r="AW188" i="2"/>
  <c r="AX188" i="2"/>
  <c r="AV188" i="2"/>
  <c r="AU188" i="2"/>
  <c r="AM188" i="2"/>
  <c r="AN188" i="2"/>
  <c r="AQ188" i="2"/>
  <c r="AK188" i="2"/>
  <c r="AJ188" i="2"/>
  <c r="AI188" i="2"/>
  <c r="AL188" i="2"/>
  <c r="AG188" i="2"/>
  <c r="AH188" i="2"/>
  <c r="AF188" i="2"/>
  <c r="AE188" i="2"/>
  <c r="X188" i="2"/>
  <c r="W188" i="2"/>
  <c r="V188" i="2"/>
  <c r="Y188" i="2"/>
  <c r="T188" i="2"/>
  <c r="U188" i="2"/>
  <c r="S188" i="2"/>
  <c r="N188" i="2"/>
  <c r="DA187" i="2"/>
  <c r="CX187" i="2"/>
  <c r="CW187" i="2"/>
  <c r="CV187" i="2"/>
  <c r="CY187" i="2"/>
  <c r="CT187" i="2"/>
  <c r="CU187" i="2"/>
  <c r="CS187" i="2"/>
  <c r="CR187" i="2"/>
  <c r="CL187" i="2"/>
  <c r="CM187" i="2"/>
  <c r="CJ187" i="2"/>
  <c r="CI187" i="2"/>
  <c r="CH187" i="2"/>
  <c r="CK187" i="2"/>
  <c r="CF187" i="2"/>
  <c r="CG187" i="2"/>
  <c r="CE187" i="2"/>
  <c r="CD187" i="2"/>
  <c r="BY187" i="2"/>
  <c r="BZ187" i="2"/>
  <c r="BW187" i="2"/>
  <c r="BU187" i="2"/>
  <c r="BV187" i="2"/>
  <c r="BS187" i="2"/>
  <c r="BR187" i="2"/>
  <c r="BQ187" i="2"/>
  <c r="BT187" i="2"/>
  <c r="BO187" i="2"/>
  <c r="BP187" i="2"/>
  <c r="BN187" i="2"/>
  <c r="BM187" i="2"/>
  <c r="BC187" i="2"/>
  <c r="BD187" i="2"/>
  <c r="BF187" i="2"/>
  <c r="BA187" i="2"/>
  <c r="AZ187" i="2"/>
  <c r="AY187" i="2"/>
  <c r="BB187" i="2"/>
  <c r="AW187" i="2"/>
  <c r="AX187" i="2"/>
  <c r="AV187" i="2"/>
  <c r="AU187" i="2"/>
  <c r="AM187" i="2"/>
  <c r="AN187" i="2"/>
  <c r="AQ187" i="2"/>
  <c r="AK187" i="2"/>
  <c r="AJ187" i="2"/>
  <c r="AI187" i="2"/>
  <c r="AL187" i="2"/>
  <c r="AG187" i="2"/>
  <c r="AH187" i="2"/>
  <c r="AF187" i="2"/>
  <c r="AE187" i="2"/>
  <c r="X187" i="2"/>
  <c r="W187" i="2"/>
  <c r="V187" i="2"/>
  <c r="Y187" i="2"/>
  <c r="T187" i="2"/>
  <c r="U187" i="2"/>
  <c r="S187" i="2"/>
  <c r="N187" i="2"/>
  <c r="DA186" i="2"/>
  <c r="CX186" i="2"/>
  <c r="CW186" i="2"/>
  <c r="CV186" i="2"/>
  <c r="CY186" i="2"/>
  <c r="CT186" i="2"/>
  <c r="CU186" i="2"/>
  <c r="CS186" i="2"/>
  <c r="CR186" i="2"/>
  <c r="CL186" i="2"/>
  <c r="CM186" i="2"/>
  <c r="CJ186" i="2"/>
  <c r="CI186" i="2"/>
  <c r="CH186" i="2"/>
  <c r="CK186" i="2"/>
  <c r="CF186" i="2"/>
  <c r="CG186" i="2"/>
  <c r="CE186" i="2"/>
  <c r="CD186" i="2"/>
  <c r="BY186" i="2"/>
  <c r="BZ186" i="2"/>
  <c r="BW186" i="2"/>
  <c r="BU186" i="2"/>
  <c r="BV186" i="2"/>
  <c r="BS186" i="2"/>
  <c r="BR186" i="2"/>
  <c r="BQ186" i="2"/>
  <c r="BT186" i="2"/>
  <c r="BO186" i="2"/>
  <c r="BP186" i="2"/>
  <c r="BN186" i="2"/>
  <c r="BM186" i="2"/>
  <c r="BC186" i="2"/>
  <c r="BD186" i="2"/>
  <c r="BF186" i="2"/>
  <c r="BA186" i="2"/>
  <c r="AZ186" i="2"/>
  <c r="AY186" i="2"/>
  <c r="BB186" i="2"/>
  <c r="AW186" i="2"/>
  <c r="AX186" i="2"/>
  <c r="AV186" i="2"/>
  <c r="AU186" i="2"/>
  <c r="AM186" i="2"/>
  <c r="AN186" i="2"/>
  <c r="AQ186" i="2"/>
  <c r="AK186" i="2"/>
  <c r="AJ186" i="2"/>
  <c r="AI186" i="2"/>
  <c r="AL186" i="2"/>
  <c r="AG186" i="2"/>
  <c r="AH186" i="2"/>
  <c r="AF186" i="2"/>
  <c r="AE186" i="2"/>
  <c r="X186" i="2"/>
  <c r="W186" i="2"/>
  <c r="V186" i="2"/>
  <c r="Y186" i="2"/>
  <c r="T186" i="2"/>
  <c r="U186" i="2"/>
  <c r="S186" i="2"/>
  <c r="N186" i="2"/>
  <c r="DA185" i="2"/>
  <c r="CX185" i="2"/>
  <c r="CW185" i="2"/>
  <c r="CV185" i="2"/>
  <c r="CY185" i="2"/>
  <c r="CT185" i="2"/>
  <c r="CU185" i="2"/>
  <c r="CS185" i="2"/>
  <c r="CR185" i="2"/>
  <c r="CL185" i="2"/>
  <c r="CM185" i="2"/>
  <c r="CJ185" i="2"/>
  <c r="CI185" i="2"/>
  <c r="CH185" i="2"/>
  <c r="CK185" i="2"/>
  <c r="CF185" i="2"/>
  <c r="CG185" i="2"/>
  <c r="CE185" i="2"/>
  <c r="CD185" i="2"/>
  <c r="BY185" i="2"/>
  <c r="BZ185" i="2"/>
  <c r="BW185" i="2"/>
  <c r="BU185" i="2"/>
  <c r="BV185" i="2"/>
  <c r="BS185" i="2"/>
  <c r="BR185" i="2"/>
  <c r="BQ185" i="2"/>
  <c r="BT185" i="2"/>
  <c r="BO185" i="2"/>
  <c r="BP185" i="2"/>
  <c r="BN185" i="2"/>
  <c r="BM185" i="2"/>
  <c r="BC185" i="2"/>
  <c r="BD185" i="2"/>
  <c r="BF185" i="2"/>
  <c r="BA185" i="2"/>
  <c r="AZ185" i="2"/>
  <c r="AY185" i="2"/>
  <c r="BB185" i="2"/>
  <c r="AW185" i="2"/>
  <c r="AX185" i="2"/>
  <c r="AV185" i="2"/>
  <c r="AU185" i="2"/>
  <c r="AM185" i="2"/>
  <c r="AN185" i="2"/>
  <c r="AQ185" i="2"/>
  <c r="AK185" i="2"/>
  <c r="AJ185" i="2"/>
  <c r="AI185" i="2"/>
  <c r="AL185" i="2"/>
  <c r="AG185" i="2"/>
  <c r="AH185" i="2"/>
  <c r="AF185" i="2"/>
  <c r="AE185" i="2"/>
  <c r="X185" i="2"/>
  <c r="W185" i="2"/>
  <c r="V185" i="2"/>
  <c r="Y185" i="2"/>
  <c r="T185" i="2"/>
  <c r="U185" i="2"/>
  <c r="S185" i="2"/>
  <c r="N185" i="2"/>
  <c r="DA184" i="2"/>
  <c r="CX184" i="2"/>
  <c r="CW184" i="2"/>
  <c r="CV184" i="2"/>
  <c r="CY184" i="2"/>
  <c r="CT184" i="2"/>
  <c r="CU184" i="2"/>
  <c r="CS184" i="2"/>
  <c r="CR184" i="2"/>
  <c r="CL184" i="2"/>
  <c r="CM184" i="2"/>
  <c r="CJ184" i="2"/>
  <c r="CI184" i="2"/>
  <c r="CH184" i="2"/>
  <c r="CK184" i="2"/>
  <c r="CF184" i="2"/>
  <c r="CG184" i="2"/>
  <c r="CE184" i="2"/>
  <c r="CD184" i="2"/>
  <c r="BY184" i="2"/>
  <c r="BZ184" i="2"/>
  <c r="BW184" i="2"/>
  <c r="BU184" i="2"/>
  <c r="BV184" i="2"/>
  <c r="BS184" i="2"/>
  <c r="BR184" i="2"/>
  <c r="BQ184" i="2"/>
  <c r="BT184" i="2"/>
  <c r="BO184" i="2"/>
  <c r="BP184" i="2"/>
  <c r="BN184" i="2"/>
  <c r="BM184" i="2"/>
  <c r="BC184" i="2"/>
  <c r="BD184" i="2"/>
  <c r="BF184" i="2"/>
  <c r="BA184" i="2"/>
  <c r="AZ184" i="2"/>
  <c r="AY184" i="2"/>
  <c r="BB184" i="2"/>
  <c r="AW184" i="2"/>
  <c r="AX184" i="2"/>
  <c r="AV184" i="2"/>
  <c r="AU184" i="2"/>
  <c r="AM184" i="2"/>
  <c r="AN184" i="2"/>
  <c r="AQ184" i="2"/>
  <c r="AK184" i="2"/>
  <c r="AJ184" i="2"/>
  <c r="AI184" i="2"/>
  <c r="AL184" i="2"/>
  <c r="AG184" i="2"/>
  <c r="AH184" i="2"/>
  <c r="AF184" i="2"/>
  <c r="AE184" i="2"/>
  <c r="X184" i="2"/>
  <c r="W184" i="2"/>
  <c r="V184" i="2"/>
  <c r="Y184" i="2"/>
  <c r="T184" i="2"/>
  <c r="U184" i="2"/>
  <c r="S184" i="2"/>
  <c r="N184" i="2"/>
  <c r="DA183" i="2"/>
  <c r="CX183" i="2"/>
  <c r="CW183" i="2"/>
  <c r="CV183" i="2"/>
  <c r="CY183" i="2"/>
  <c r="CT183" i="2"/>
  <c r="CU183" i="2"/>
  <c r="CS183" i="2"/>
  <c r="CR183" i="2"/>
  <c r="CL183" i="2"/>
  <c r="CM183" i="2"/>
  <c r="CJ183" i="2"/>
  <c r="CI183" i="2"/>
  <c r="CH183" i="2"/>
  <c r="CK183" i="2"/>
  <c r="CF183" i="2"/>
  <c r="CG183" i="2"/>
  <c r="CE183" i="2"/>
  <c r="CD183" i="2"/>
  <c r="BY183" i="2"/>
  <c r="BZ183" i="2"/>
  <c r="BW183" i="2"/>
  <c r="BU183" i="2"/>
  <c r="BV183" i="2"/>
  <c r="BS183" i="2"/>
  <c r="BR183" i="2"/>
  <c r="BQ183" i="2"/>
  <c r="BT183" i="2"/>
  <c r="BO183" i="2"/>
  <c r="BP183" i="2"/>
  <c r="BN183" i="2"/>
  <c r="BM183" i="2"/>
  <c r="BC183" i="2"/>
  <c r="BD183" i="2"/>
  <c r="BF183" i="2"/>
  <c r="BA183" i="2"/>
  <c r="AZ183" i="2"/>
  <c r="AY183" i="2"/>
  <c r="BB183" i="2"/>
  <c r="AW183" i="2"/>
  <c r="AX183" i="2"/>
  <c r="AV183" i="2"/>
  <c r="AU183" i="2"/>
  <c r="AM183" i="2"/>
  <c r="AN183" i="2"/>
  <c r="AQ183" i="2"/>
  <c r="AK183" i="2"/>
  <c r="AJ183" i="2"/>
  <c r="AI183" i="2"/>
  <c r="AL183" i="2"/>
  <c r="AG183" i="2"/>
  <c r="AH183" i="2"/>
  <c r="AF183" i="2"/>
  <c r="AE183" i="2"/>
  <c r="X183" i="2"/>
  <c r="W183" i="2"/>
  <c r="V183" i="2"/>
  <c r="Y183" i="2"/>
  <c r="T183" i="2"/>
  <c r="U183" i="2"/>
  <c r="S183" i="2"/>
  <c r="N183" i="2"/>
  <c r="DA182" i="2"/>
  <c r="CX182" i="2"/>
  <c r="CW182" i="2"/>
  <c r="CV182" i="2"/>
  <c r="CY182" i="2"/>
  <c r="CT182" i="2"/>
  <c r="CU182" i="2"/>
  <c r="CS182" i="2"/>
  <c r="CR182" i="2"/>
  <c r="CL182" i="2"/>
  <c r="CM182" i="2"/>
  <c r="CJ182" i="2"/>
  <c r="CI182" i="2"/>
  <c r="CH182" i="2"/>
  <c r="CK182" i="2"/>
  <c r="CF182" i="2"/>
  <c r="CG182" i="2"/>
  <c r="CE182" i="2"/>
  <c r="CD182" i="2"/>
  <c r="BY182" i="2"/>
  <c r="BZ182" i="2"/>
  <c r="BW182" i="2"/>
  <c r="BU182" i="2"/>
  <c r="BV182" i="2"/>
  <c r="BS182" i="2"/>
  <c r="BR182" i="2"/>
  <c r="BQ182" i="2"/>
  <c r="BT182" i="2"/>
  <c r="BO182" i="2"/>
  <c r="BP182" i="2"/>
  <c r="BN182" i="2"/>
  <c r="BM182" i="2"/>
  <c r="BC182" i="2"/>
  <c r="BD182" i="2"/>
  <c r="BF182" i="2"/>
  <c r="BA182" i="2"/>
  <c r="AZ182" i="2"/>
  <c r="AY182" i="2"/>
  <c r="BB182" i="2"/>
  <c r="AW182" i="2"/>
  <c r="AX182" i="2"/>
  <c r="AV182" i="2"/>
  <c r="AU182" i="2"/>
  <c r="AM182" i="2"/>
  <c r="AN182" i="2"/>
  <c r="AQ182" i="2"/>
  <c r="AK182" i="2"/>
  <c r="AJ182" i="2"/>
  <c r="AI182" i="2"/>
  <c r="AL182" i="2"/>
  <c r="AG182" i="2"/>
  <c r="AH182" i="2"/>
  <c r="AF182" i="2"/>
  <c r="AE182" i="2"/>
  <c r="X182" i="2"/>
  <c r="W182" i="2"/>
  <c r="V182" i="2"/>
  <c r="Y182" i="2"/>
  <c r="T182" i="2"/>
  <c r="U182" i="2"/>
  <c r="S182" i="2"/>
  <c r="N182" i="2"/>
  <c r="DA181" i="2"/>
  <c r="CX181" i="2"/>
  <c r="CW181" i="2"/>
  <c r="CV181" i="2"/>
  <c r="CY181" i="2"/>
  <c r="CT181" i="2"/>
  <c r="CU181" i="2"/>
  <c r="CS181" i="2"/>
  <c r="CR181" i="2"/>
  <c r="CL181" i="2"/>
  <c r="CM181" i="2"/>
  <c r="CJ181" i="2"/>
  <c r="CI181" i="2"/>
  <c r="CH181" i="2"/>
  <c r="CK181" i="2"/>
  <c r="CF181" i="2"/>
  <c r="CG181" i="2"/>
  <c r="CE181" i="2"/>
  <c r="CD181" i="2"/>
  <c r="BY181" i="2"/>
  <c r="BZ181" i="2"/>
  <c r="BW181" i="2"/>
  <c r="BU181" i="2"/>
  <c r="BV181" i="2"/>
  <c r="BS181" i="2"/>
  <c r="BR181" i="2"/>
  <c r="BQ181" i="2"/>
  <c r="BT181" i="2"/>
  <c r="BO181" i="2"/>
  <c r="BP181" i="2"/>
  <c r="BN181" i="2"/>
  <c r="BM181" i="2"/>
  <c r="BC181" i="2"/>
  <c r="BD181" i="2"/>
  <c r="BF181" i="2"/>
  <c r="BA181" i="2"/>
  <c r="AZ181" i="2"/>
  <c r="AY181" i="2"/>
  <c r="BB181" i="2"/>
  <c r="AW181" i="2"/>
  <c r="AX181" i="2"/>
  <c r="AV181" i="2"/>
  <c r="AU181" i="2"/>
  <c r="AM181" i="2"/>
  <c r="AN181" i="2"/>
  <c r="AQ181" i="2"/>
  <c r="AK181" i="2"/>
  <c r="AJ181" i="2"/>
  <c r="AI181" i="2"/>
  <c r="AL181" i="2"/>
  <c r="AG181" i="2"/>
  <c r="AH181" i="2"/>
  <c r="AF181" i="2"/>
  <c r="AE181" i="2"/>
  <c r="X181" i="2"/>
  <c r="W181" i="2"/>
  <c r="V181" i="2"/>
  <c r="Y181" i="2"/>
  <c r="T181" i="2"/>
  <c r="U181" i="2"/>
  <c r="S181" i="2"/>
  <c r="N181" i="2"/>
  <c r="DA180" i="2"/>
  <c r="CX180" i="2"/>
  <c r="CW180" i="2"/>
  <c r="CV180" i="2"/>
  <c r="CY180" i="2"/>
  <c r="CT180" i="2"/>
  <c r="CU180" i="2"/>
  <c r="CS180" i="2"/>
  <c r="CR180" i="2"/>
  <c r="CL180" i="2"/>
  <c r="CM180" i="2"/>
  <c r="CJ180" i="2"/>
  <c r="CI180" i="2"/>
  <c r="CH180" i="2"/>
  <c r="CK180" i="2"/>
  <c r="CF180" i="2"/>
  <c r="CG180" i="2"/>
  <c r="CE180" i="2"/>
  <c r="CD180" i="2"/>
  <c r="BY180" i="2"/>
  <c r="BZ180" i="2"/>
  <c r="BW180" i="2"/>
  <c r="BU180" i="2"/>
  <c r="BV180" i="2"/>
  <c r="BS180" i="2"/>
  <c r="BR180" i="2"/>
  <c r="BQ180" i="2"/>
  <c r="BT180" i="2"/>
  <c r="BO180" i="2"/>
  <c r="BP180" i="2"/>
  <c r="BN180" i="2"/>
  <c r="BM180" i="2"/>
  <c r="BC180" i="2"/>
  <c r="BD180" i="2"/>
  <c r="BF180" i="2"/>
  <c r="BA180" i="2"/>
  <c r="AZ180" i="2"/>
  <c r="AY180" i="2"/>
  <c r="BB180" i="2"/>
  <c r="AW180" i="2"/>
  <c r="AX180" i="2"/>
  <c r="AV180" i="2"/>
  <c r="AU180" i="2"/>
  <c r="AM180" i="2"/>
  <c r="AN180" i="2"/>
  <c r="AQ180" i="2"/>
  <c r="AK180" i="2"/>
  <c r="AJ180" i="2"/>
  <c r="AI180" i="2"/>
  <c r="AL180" i="2"/>
  <c r="AG180" i="2"/>
  <c r="AH180" i="2"/>
  <c r="AF180" i="2"/>
  <c r="AE180" i="2"/>
  <c r="X180" i="2"/>
  <c r="W180" i="2"/>
  <c r="V180" i="2"/>
  <c r="Y180" i="2"/>
  <c r="T180" i="2"/>
  <c r="U180" i="2"/>
  <c r="S180" i="2"/>
  <c r="N180" i="2"/>
  <c r="DA179" i="2"/>
  <c r="CX179" i="2"/>
  <c r="CW179" i="2"/>
  <c r="CV179" i="2"/>
  <c r="CY179" i="2"/>
  <c r="CT179" i="2"/>
  <c r="CU179" i="2"/>
  <c r="CS179" i="2"/>
  <c r="CR179" i="2"/>
  <c r="CL179" i="2"/>
  <c r="CM179" i="2"/>
  <c r="CJ179" i="2"/>
  <c r="CI179" i="2"/>
  <c r="CH179" i="2"/>
  <c r="CK179" i="2"/>
  <c r="CF179" i="2"/>
  <c r="CG179" i="2"/>
  <c r="CE179" i="2"/>
  <c r="CD179" i="2"/>
  <c r="BY179" i="2"/>
  <c r="BZ179" i="2"/>
  <c r="BW179" i="2"/>
  <c r="BU179" i="2"/>
  <c r="BV179" i="2"/>
  <c r="BS179" i="2"/>
  <c r="BR179" i="2"/>
  <c r="BQ179" i="2"/>
  <c r="BT179" i="2"/>
  <c r="BO179" i="2"/>
  <c r="BP179" i="2"/>
  <c r="BN179" i="2"/>
  <c r="BM179" i="2"/>
  <c r="BC179" i="2"/>
  <c r="BD179" i="2"/>
  <c r="BF179" i="2"/>
  <c r="BA179" i="2"/>
  <c r="AZ179" i="2"/>
  <c r="AY179" i="2"/>
  <c r="BB179" i="2"/>
  <c r="AW179" i="2"/>
  <c r="AX179" i="2"/>
  <c r="AV179" i="2"/>
  <c r="AU179" i="2"/>
  <c r="AM179" i="2"/>
  <c r="AN179" i="2"/>
  <c r="AQ179" i="2"/>
  <c r="AK179" i="2"/>
  <c r="AJ179" i="2"/>
  <c r="AI179" i="2"/>
  <c r="AL179" i="2"/>
  <c r="AG179" i="2"/>
  <c r="AH179" i="2"/>
  <c r="AF179" i="2"/>
  <c r="AE179" i="2"/>
  <c r="X179" i="2"/>
  <c r="W179" i="2"/>
  <c r="V179" i="2"/>
  <c r="Y179" i="2"/>
  <c r="T179" i="2"/>
  <c r="U179" i="2"/>
  <c r="S179" i="2"/>
  <c r="N179" i="2"/>
  <c r="DA178" i="2"/>
  <c r="CX178" i="2"/>
  <c r="CW178" i="2"/>
  <c r="CV178" i="2"/>
  <c r="CY178" i="2"/>
  <c r="CT178" i="2"/>
  <c r="CU178" i="2"/>
  <c r="CS178" i="2"/>
  <c r="CR178" i="2"/>
  <c r="CL178" i="2"/>
  <c r="CM178" i="2"/>
  <c r="CJ178" i="2"/>
  <c r="CI178" i="2"/>
  <c r="CH178" i="2"/>
  <c r="CK178" i="2"/>
  <c r="CF178" i="2"/>
  <c r="CG178" i="2"/>
  <c r="CE178" i="2"/>
  <c r="CD178" i="2"/>
  <c r="BY178" i="2"/>
  <c r="BZ178" i="2"/>
  <c r="BW178" i="2"/>
  <c r="BU178" i="2"/>
  <c r="BV178" i="2"/>
  <c r="BS178" i="2"/>
  <c r="BR178" i="2"/>
  <c r="BQ178" i="2"/>
  <c r="BT178" i="2"/>
  <c r="BO178" i="2"/>
  <c r="BP178" i="2"/>
  <c r="BN178" i="2"/>
  <c r="BM178" i="2"/>
  <c r="BC178" i="2"/>
  <c r="BD178" i="2"/>
  <c r="BF178" i="2"/>
  <c r="BA178" i="2"/>
  <c r="AZ178" i="2"/>
  <c r="AY178" i="2"/>
  <c r="BB178" i="2"/>
  <c r="AW178" i="2"/>
  <c r="AX178" i="2"/>
  <c r="AV178" i="2"/>
  <c r="AU178" i="2"/>
  <c r="AM178" i="2"/>
  <c r="AN178" i="2"/>
  <c r="AQ178" i="2"/>
  <c r="AK178" i="2"/>
  <c r="AJ178" i="2"/>
  <c r="AI178" i="2"/>
  <c r="AL178" i="2"/>
  <c r="AG178" i="2"/>
  <c r="AH178" i="2"/>
  <c r="AF178" i="2"/>
  <c r="AE178" i="2"/>
  <c r="X178" i="2"/>
  <c r="W178" i="2"/>
  <c r="V178" i="2"/>
  <c r="Y178" i="2"/>
  <c r="T178" i="2"/>
  <c r="U178" i="2"/>
  <c r="S178" i="2"/>
  <c r="N178" i="2"/>
  <c r="DA177" i="2"/>
  <c r="CX177" i="2"/>
  <c r="CW177" i="2"/>
  <c r="CV177" i="2"/>
  <c r="CY177" i="2"/>
  <c r="CT177" i="2"/>
  <c r="CU177" i="2"/>
  <c r="CS177" i="2"/>
  <c r="CR177" i="2"/>
  <c r="CL177" i="2"/>
  <c r="CM177" i="2"/>
  <c r="CJ177" i="2"/>
  <c r="CI177" i="2"/>
  <c r="CH177" i="2"/>
  <c r="CK177" i="2"/>
  <c r="CF177" i="2"/>
  <c r="CG177" i="2"/>
  <c r="CE177" i="2"/>
  <c r="CD177" i="2"/>
  <c r="BY177" i="2"/>
  <c r="BZ177" i="2"/>
  <c r="BW177" i="2"/>
  <c r="BU177" i="2"/>
  <c r="BV177" i="2"/>
  <c r="BS177" i="2"/>
  <c r="BR177" i="2"/>
  <c r="BQ177" i="2"/>
  <c r="BT177" i="2"/>
  <c r="BO177" i="2"/>
  <c r="BP177" i="2"/>
  <c r="BN177" i="2"/>
  <c r="BM177" i="2"/>
  <c r="BC177" i="2"/>
  <c r="BD177" i="2"/>
  <c r="BF177" i="2"/>
  <c r="BA177" i="2"/>
  <c r="AZ177" i="2"/>
  <c r="AY177" i="2"/>
  <c r="BB177" i="2"/>
  <c r="AW177" i="2"/>
  <c r="AX177" i="2"/>
  <c r="AV177" i="2"/>
  <c r="AU177" i="2"/>
  <c r="AM177" i="2"/>
  <c r="AN177" i="2"/>
  <c r="AQ177" i="2"/>
  <c r="AK177" i="2"/>
  <c r="AJ177" i="2"/>
  <c r="AI177" i="2"/>
  <c r="AL177" i="2"/>
  <c r="AG177" i="2"/>
  <c r="AH177" i="2"/>
  <c r="AF177" i="2"/>
  <c r="AE177" i="2"/>
  <c r="X177" i="2"/>
  <c r="W177" i="2"/>
  <c r="V177" i="2"/>
  <c r="Y177" i="2"/>
  <c r="T177" i="2"/>
  <c r="U177" i="2"/>
  <c r="S177" i="2"/>
  <c r="N177" i="2"/>
  <c r="DA176" i="2"/>
  <c r="CX176" i="2"/>
  <c r="CW176" i="2"/>
  <c r="CV176" i="2"/>
  <c r="CY176" i="2"/>
  <c r="CT176" i="2"/>
  <c r="CU176" i="2"/>
  <c r="CS176" i="2"/>
  <c r="CR176" i="2"/>
  <c r="CL176" i="2"/>
  <c r="CM176" i="2"/>
  <c r="CJ176" i="2"/>
  <c r="CI176" i="2"/>
  <c r="CH176" i="2"/>
  <c r="CK176" i="2"/>
  <c r="CF176" i="2"/>
  <c r="CG176" i="2"/>
  <c r="CE176" i="2"/>
  <c r="CD176" i="2"/>
  <c r="BY176" i="2"/>
  <c r="BZ176" i="2"/>
  <c r="BW176" i="2"/>
  <c r="BU176" i="2"/>
  <c r="BV176" i="2"/>
  <c r="BS176" i="2"/>
  <c r="BR176" i="2"/>
  <c r="BQ176" i="2"/>
  <c r="BT176" i="2"/>
  <c r="BO176" i="2"/>
  <c r="BP176" i="2"/>
  <c r="BN176" i="2"/>
  <c r="BM176" i="2"/>
  <c r="BC176" i="2"/>
  <c r="BD176" i="2"/>
  <c r="BF176" i="2"/>
  <c r="BA176" i="2"/>
  <c r="AZ176" i="2"/>
  <c r="AY176" i="2"/>
  <c r="BB176" i="2"/>
  <c r="AW176" i="2"/>
  <c r="AX176" i="2"/>
  <c r="AV176" i="2"/>
  <c r="AU176" i="2"/>
  <c r="AM176" i="2"/>
  <c r="AN176" i="2"/>
  <c r="AQ176" i="2"/>
  <c r="AK176" i="2"/>
  <c r="AJ176" i="2"/>
  <c r="AI176" i="2"/>
  <c r="AL176" i="2"/>
  <c r="AG176" i="2"/>
  <c r="AH176" i="2"/>
  <c r="AF176" i="2"/>
  <c r="AE176" i="2"/>
  <c r="X176" i="2"/>
  <c r="W176" i="2"/>
  <c r="V176" i="2"/>
  <c r="Y176" i="2"/>
  <c r="T176" i="2"/>
  <c r="U176" i="2"/>
  <c r="S176" i="2"/>
  <c r="N176" i="2"/>
  <c r="DA175" i="2"/>
  <c r="CX175" i="2"/>
  <c r="CW175" i="2"/>
  <c r="CV175" i="2"/>
  <c r="CY175" i="2"/>
  <c r="CT175" i="2"/>
  <c r="CU175" i="2"/>
  <c r="CS175" i="2"/>
  <c r="CR175" i="2"/>
  <c r="CL175" i="2"/>
  <c r="CM175" i="2"/>
  <c r="CJ175" i="2"/>
  <c r="CI175" i="2"/>
  <c r="CH175" i="2"/>
  <c r="CK175" i="2"/>
  <c r="CF175" i="2"/>
  <c r="CG175" i="2"/>
  <c r="CE175" i="2"/>
  <c r="CD175" i="2"/>
  <c r="BY175" i="2"/>
  <c r="BZ175" i="2"/>
  <c r="BW175" i="2"/>
  <c r="BU175" i="2"/>
  <c r="BV175" i="2"/>
  <c r="BS175" i="2"/>
  <c r="BR175" i="2"/>
  <c r="BQ175" i="2"/>
  <c r="BT175" i="2"/>
  <c r="BO175" i="2"/>
  <c r="BP175" i="2"/>
  <c r="BN175" i="2"/>
  <c r="BM175" i="2"/>
  <c r="BC175" i="2"/>
  <c r="BD175" i="2"/>
  <c r="BF175" i="2"/>
  <c r="BA175" i="2"/>
  <c r="AZ175" i="2"/>
  <c r="AY175" i="2"/>
  <c r="BB175" i="2"/>
  <c r="AW175" i="2"/>
  <c r="AX175" i="2"/>
  <c r="AV175" i="2"/>
  <c r="AU175" i="2"/>
  <c r="AM175" i="2"/>
  <c r="AN175" i="2"/>
  <c r="AQ175" i="2"/>
  <c r="AK175" i="2"/>
  <c r="AJ175" i="2"/>
  <c r="AI175" i="2"/>
  <c r="AL175" i="2"/>
  <c r="AG175" i="2"/>
  <c r="AH175" i="2"/>
  <c r="AF175" i="2"/>
  <c r="AE175" i="2"/>
  <c r="X175" i="2"/>
  <c r="W175" i="2"/>
  <c r="V175" i="2"/>
  <c r="Y175" i="2"/>
  <c r="T175" i="2"/>
  <c r="U175" i="2"/>
  <c r="S175" i="2"/>
  <c r="N175" i="2"/>
  <c r="DA174" i="2"/>
  <c r="CX174" i="2"/>
  <c r="CW174" i="2"/>
  <c r="CV174" i="2"/>
  <c r="CY174" i="2"/>
  <c r="CT174" i="2"/>
  <c r="CU174" i="2"/>
  <c r="CS174" i="2"/>
  <c r="CR174" i="2"/>
  <c r="CL174" i="2"/>
  <c r="CM174" i="2"/>
  <c r="CJ174" i="2"/>
  <c r="CI174" i="2"/>
  <c r="CH174" i="2"/>
  <c r="CK174" i="2"/>
  <c r="CF174" i="2"/>
  <c r="CG174" i="2"/>
  <c r="CE174" i="2"/>
  <c r="CD174" i="2"/>
  <c r="BY174" i="2"/>
  <c r="BZ174" i="2"/>
  <c r="BW174" i="2"/>
  <c r="BU174" i="2"/>
  <c r="BV174" i="2"/>
  <c r="BS174" i="2"/>
  <c r="BR174" i="2"/>
  <c r="BQ174" i="2"/>
  <c r="BT174" i="2"/>
  <c r="BO174" i="2"/>
  <c r="BP174" i="2"/>
  <c r="BN174" i="2"/>
  <c r="BM174" i="2"/>
  <c r="BC174" i="2"/>
  <c r="BD174" i="2"/>
  <c r="BF174" i="2"/>
  <c r="BA174" i="2"/>
  <c r="AZ174" i="2"/>
  <c r="AY174" i="2"/>
  <c r="BB174" i="2"/>
  <c r="AW174" i="2"/>
  <c r="AX174" i="2"/>
  <c r="AV174" i="2"/>
  <c r="AU174" i="2"/>
  <c r="AM174" i="2"/>
  <c r="AN174" i="2"/>
  <c r="AQ174" i="2"/>
  <c r="AK174" i="2"/>
  <c r="AJ174" i="2"/>
  <c r="AI174" i="2"/>
  <c r="AL174" i="2"/>
  <c r="AG174" i="2"/>
  <c r="AH174" i="2"/>
  <c r="AF174" i="2"/>
  <c r="AE174" i="2"/>
  <c r="X174" i="2"/>
  <c r="W174" i="2"/>
  <c r="V174" i="2"/>
  <c r="Y174" i="2"/>
  <c r="T174" i="2"/>
  <c r="U174" i="2"/>
  <c r="S174" i="2"/>
  <c r="N174" i="2"/>
  <c r="DA173" i="2"/>
  <c r="CX173" i="2"/>
  <c r="CW173" i="2"/>
  <c r="CV173" i="2"/>
  <c r="CY173" i="2"/>
  <c r="CT173" i="2"/>
  <c r="CU173" i="2"/>
  <c r="CS173" i="2"/>
  <c r="CR173" i="2"/>
  <c r="CL173" i="2"/>
  <c r="CM173" i="2"/>
  <c r="CJ173" i="2"/>
  <c r="CI173" i="2"/>
  <c r="CH173" i="2"/>
  <c r="CK173" i="2"/>
  <c r="CF173" i="2"/>
  <c r="CG173" i="2"/>
  <c r="CE173" i="2"/>
  <c r="CD173" i="2"/>
  <c r="BY173" i="2"/>
  <c r="BZ173" i="2"/>
  <c r="BW173" i="2"/>
  <c r="BU173" i="2"/>
  <c r="BV173" i="2"/>
  <c r="BS173" i="2"/>
  <c r="BR173" i="2"/>
  <c r="BQ173" i="2"/>
  <c r="BT173" i="2"/>
  <c r="BO173" i="2"/>
  <c r="BP173" i="2"/>
  <c r="BN173" i="2"/>
  <c r="BM173" i="2"/>
  <c r="BC173" i="2"/>
  <c r="BD173" i="2"/>
  <c r="BF173" i="2"/>
  <c r="BA173" i="2"/>
  <c r="AZ173" i="2"/>
  <c r="AY173" i="2"/>
  <c r="BB173" i="2"/>
  <c r="AW173" i="2"/>
  <c r="AX173" i="2"/>
  <c r="AV173" i="2"/>
  <c r="AU173" i="2"/>
  <c r="AM173" i="2"/>
  <c r="AN173" i="2"/>
  <c r="AQ173" i="2"/>
  <c r="AK173" i="2"/>
  <c r="AJ173" i="2"/>
  <c r="AI173" i="2"/>
  <c r="AL173" i="2"/>
  <c r="AG173" i="2"/>
  <c r="AH173" i="2"/>
  <c r="AF173" i="2"/>
  <c r="AE173" i="2"/>
  <c r="X173" i="2"/>
  <c r="W173" i="2"/>
  <c r="V173" i="2"/>
  <c r="Y173" i="2"/>
  <c r="T173" i="2"/>
  <c r="U173" i="2"/>
  <c r="S173" i="2"/>
  <c r="N173" i="2"/>
  <c r="DA172" i="2"/>
  <c r="CX172" i="2"/>
  <c r="CW172" i="2"/>
  <c r="CV172" i="2"/>
  <c r="CY172" i="2"/>
  <c r="CT172" i="2"/>
  <c r="CU172" i="2"/>
  <c r="CS172" i="2"/>
  <c r="CR172" i="2"/>
  <c r="CL172" i="2"/>
  <c r="CM172" i="2"/>
  <c r="CJ172" i="2"/>
  <c r="CI172" i="2"/>
  <c r="CH172" i="2"/>
  <c r="CK172" i="2"/>
  <c r="CF172" i="2"/>
  <c r="CG172" i="2"/>
  <c r="CE172" i="2"/>
  <c r="CD172" i="2"/>
  <c r="BY172" i="2"/>
  <c r="BZ172" i="2"/>
  <c r="BW172" i="2"/>
  <c r="BU172" i="2"/>
  <c r="BV172" i="2"/>
  <c r="BS172" i="2"/>
  <c r="BR172" i="2"/>
  <c r="BQ172" i="2"/>
  <c r="BT172" i="2"/>
  <c r="BO172" i="2"/>
  <c r="BP172" i="2"/>
  <c r="BN172" i="2"/>
  <c r="BM172" i="2"/>
  <c r="BC172" i="2"/>
  <c r="BD172" i="2"/>
  <c r="BF172" i="2"/>
  <c r="BA172" i="2"/>
  <c r="AZ172" i="2"/>
  <c r="AY172" i="2"/>
  <c r="BB172" i="2"/>
  <c r="AW172" i="2"/>
  <c r="AX172" i="2"/>
  <c r="AV172" i="2"/>
  <c r="AU172" i="2"/>
  <c r="AM172" i="2"/>
  <c r="AN172" i="2"/>
  <c r="AQ172" i="2"/>
  <c r="AK172" i="2"/>
  <c r="AJ172" i="2"/>
  <c r="AI172" i="2"/>
  <c r="AL172" i="2"/>
  <c r="AG172" i="2"/>
  <c r="AH172" i="2"/>
  <c r="AF172" i="2"/>
  <c r="AE172" i="2"/>
  <c r="X172" i="2"/>
  <c r="W172" i="2"/>
  <c r="V172" i="2"/>
  <c r="Y172" i="2"/>
  <c r="T172" i="2"/>
  <c r="U172" i="2"/>
  <c r="S172" i="2"/>
  <c r="N172" i="2"/>
  <c r="DA171" i="2"/>
  <c r="CX171" i="2"/>
  <c r="CW171" i="2"/>
  <c r="CV171" i="2"/>
  <c r="CY171" i="2"/>
  <c r="CT171" i="2"/>
  <c r="CU171" i="2"/>
  <c r="CS171" i="2"/>
  <c r="CR171" i="2"/>
  <c r="CL171" i="2"/>
  <c r="CM171" i="2"/>
  <c r="CJ171" i="2"/>
  <c r="CI171" i="2"/>
  <c r="CH171" i="2"/>
  <c r="CK171" i="2"/>
  <c r="CF171" i="2"/>
  <c r="CG171" i="2"/>
  <c r="CE171" i="2"/>
  <c r="CD171" i="2"/>
  <c r="BY171" i="2"/>
  <c r="BZ171" i="2"/>
  <c r="BW171" i="2"/>
  <c r="BU171" i="2"/>
  <c r="BV171" i="2"/>
  <c r="BS171" i="2"/>
  <c r="BR171" i="2"/>
  <c r="BQ171" i="2"/>
  <c r="BT171" i="2"/>
  <c r="BO171" i="2"/>
  <c r="BP171" i="2"/>
  <c r="BN171" i="2"/>
  <c r="BM171" i="2"/>
  <c r="BC171" i="2"/>
  <c r="BD171" i="2"/>
  <c r="BF171" i="2"/>
  <c r="BA171" i="2"/>
  <c r="AZ171" i="2"/>
  <c r="AY171" i="2"/>
  <c r="BB171" i="2"/>
  <c r="AW171" i="2"/>
  <c r="AX171" i="2"/>
  <c r="AV171" i="2"/>
  <c r="AU171" i="2"/>
  <c r="AM171" i="2"/>
  <c r="AN171" i="2"/>
  <c r="AQ171" i="2"/>
  <c r="AK171" i="2"/>
  <c r="AJ171" i="2"/>
  <c r="AI171" i="2"/>
  <c r="AL171" i="2"/>
  <c r="AG171" i="2"/>
  <c r="AH171" i="2"/>
  <c r="AF171" i="2"/>
  <c r="AE171" i="2"/>
  <c r="X171" i="2"/>
  <c r="W171" i="2"/>
  <c r="V171" i="2"/>
  <c r="Y171" i="2"/>
  <c r="T171" i="2"/>
  <c r="U171" i="2"/>
  <c r="S171" i="2"/>
  <c r="N171" i="2"/>
  <c r="DA170" i="2"/>
  <c r="CX170" i="2"/>
  <c r="CW170" i="2"/>
  <c r="CV170" i="2"/>
  <c r="CY170" i="2"/>
  <c r="CT170" i="2"/>
  <c r="CU170" i="2"/>
  <c r="CS170" i="2"/>
  <c r="CR170" i="2"/>
  <c r="CL170" i="2"/>
  <c r="CM170" i="2"/>
  <c r="CJ170" i="2"/>
  <c r="CI170" i="2"/>
  <c r="CH170" i="2"/>
  <c r="CK170" i="2"/>
  <c r="CF170" i="2"/>
  <c r="CG170" i="2"/>
  <c r="CE170" i="2"/>
  <c r="CD170" i="2"/>
  <c r="BY170" i="2"/>
  <c r="BZ170" i="2"/>
  <c r="BW170" i="2"/>
  <c r="BU170" i="2"/>
  <c r="BV170" i="2"/>
  <c r="BS170" i="2"/>
  <c r="BR170" i="2"/>
  <c r="BQ170" i="2"/>
  <c r="BT170" i="2"/>
  <c r="BO170" i="2"/>
  <c r="BP170" i="2"/>
  <c r="BN170" i="2"/>
  <c r="BM170" i="2"/>
  <c r="BC170" i="2"/>
  <c r="BD170" i="2"/>
  <c r="BF170" i="2"/>
  <c r="BA170" i="2"/>
  <c r="AZ170" i="2"/>
  <c r="AY170" i="2"/>
  <c r="BB170" i="2"/>
  <c r="AW170" i="2"/>
  <c r="AX170" i="2"/>
  <c r="AV170" i="2"/>
  <c r="AU170" i="2"/>
  <c r="AM170" i="2"/>
  <c r="AN170" i="2"/>
  <c r="AQ170" i="2"/>
  <c r="AK170" i="2"/>
  <c r="AJ170" i="2"/>
  <c r="AI170" i="2"/>
  <c r="AL170" i="2"/>
  <c r="AG170" i="2"/>
  <c r="AH170" i="2"/>
  <c r="AF170" i="2"/>
  <c r="AE170" i="2"/>
  <c r="X170" i="2"/>
  <c r="W170" i="2"/>
  <c r="V170" i="2"/>
  <c r="Y170" i="2"/>
  <c r="T170" i="2"/>
  <c r="U170" i="2"/>
  <c r="S170" i="2"/>
  <c r="N170" i="2"/>
  <c r="DA169" i="2"/>
  <c r="CX169" i="2"/>
  <c r="CW169" i="2"/>
  <c r="CV169" i="2"/>
  <c r="CY169" i="2"/>
  <c r="CT169" i="2"/>
  <c r="CU169" i="2"/>
  <c r="CS169" i="2"/>
  <c r="CR169" i="2"/>
  <c r="CL169" i="2"/>
  <c r="CM169" i="2"/>
  <c r="CJ169" i="2"/>
  <c r="CI169" i="2"/>
  <c r="CH169" i="2"/>
  <c r="CK169" i="2"/>
  <c r="CF169" i="2"/>
  <c r="CG169" i="2"/>
  <c r="CE169" i="2"/>
  <c r="CD169" i="2"/>
  <c r="BY169" i="2"/>
  <c r="BZ169" i="2"/>
  <c r="BW169" i="2"/>
  <c r="BU169" i="2"/>
  <c r="BV169" i="2"/>
  <c r="BS169" i="2"/>
  <c r="BR169" i="2"/>
  <c r="BQ169" i="2"/>
  <c r="BT169" i="2"/>
  <c r="BO169" i="2"/>
  <c r="BP169" i="2"/>
  <c r="BN169" i="2"/>
  <c r="BM169" i="2"/>
  <c r="BC169" i="2"/>
  <c r="BD169" i="2"/>
  <c r="BF169" i="2"/>
  <c r="BA169" i="2"/>
  <c r="AZ169" i="2"/>
  <c r="AY169" i="2"/>
  <c r="BB169" i="2"/>
  <c r="AW169" i="2"/>
  <c r="AX169" i="2"/>
  <c r="AV169" i="2"/>
  <c r="AU169" i="2"/>
  <c r="AM169" i="2"/>
  <c r="AN169" i="2"/>
  <c r="AQ169" i="2"/>
  <c r="AK169" i="2"/>
  <c r="AJ169" i="2"/>
  <c r="AI169" i="2"/>
  <c r="AL169" i="2"/>
  <c r="AG169" i="2"/>
  <c r="AH169" i="2"/>
  <c r="AF169" i="2"/>
  <c r="AE169" i="2"/>
  <c r="X169" i="2"/>
  <c r="W169" i="2"/>
  <c r="V169" i="2"/>
  <c r="Y169" i="2"/>
  <c r="T169" i="2"/>
  <c r="U169" i="2"/>
  <c r="S169" i="2"/>
  <c r="N169" i="2"/>
  <c r="DA168" i="2"/>
  <c r="CX168" i="2"/>
  <c r="CW168" i="2"/>
  <c r="CV168" i="2"/>
  <c r="CY168" i="2"/>
  <c r="CT168" i="2"/>
  <c r="CU168" i="2"/>
  <c r="CS168" i="2"/>
  <c r="CR168" i="2"/>
  <c r="CL168" i="2"/>
  <c r="CM168" i="2"/>
  <c r="CJ168" i="2"/>
  <c r="CI168" i="2"/>
  <c r="CH168" i="2"/>
  <c r="CK168" i="2"/>
  <c r="CF168" i="2"/>
  <c r="CG168" i="2"/>
  <c r="CE168" i="2"/>
  <c r="CD168" i="2"/>
  <c r="BY168" i="2"/>
  <c r="BZ168" i="2"/>
  <c r="BW168" i="2"/>
  <c r="BU168" i="2"/>
  <c r="BV168" i="2"/>
  <c r="BS168" i="2"/>
  <c r="BR168" i="2"/>
  <c r="BQ168" i="2"/>
  <c r="BT168" i="2"/>
  <c r="BO168" i="2"/>
  <c r="BP168" i="2"/>
  <c r="BN168" i="2"/>
  <c r="BM168" i="2"/>
  <c r="BC168" i="2"/>
  <c r="BD168" i="2"/>
  <c r="BF168" i="2"/>
  <c r="BA168" i="2"/>
  <c r="AZ168" i="2"/>
  <c r="AY168" i="2"/>
  <c r="BB168" i="2"/>
  <c r="AW168" i="2"/>
  <c r="AX168" i="2"/>
  <c r="AV168" i="2"/>
  <c r="AU168" i="2"/>
  <c r="AM168" i="2"/>
  <c r="AN168" i="2"/>
  <c r="AQ168" i="2"/>
  <c r="AK168" i="2"/>
  <c r="AJ168" i="2"/>
  <c r="AI168" i="2"/>
  <c r="AL168" i="2"/>
  <c r="AG168" i="2"/>
  <c r="AH168" i="2"/>
  <c r="AF168" i="2"/>
  <c r="AE168" i="2"/>
  <c r="X168" i="2"/>
  <c r="W168" i="2"/>
  <c r="V168" i="2"/>
  <c r="Y168" i="2"/>
  <c r="T168" i="2"/>
  <c r="U168" i="2"/>
  <c r="S168" i="2"/>
  <c r="N168" i="2"/>
  <c r="DA167" i="2"/>
  <c r="CX167" i="2"/>
  <c r="CW167" i="2"/>
  <c r="CV167" i="2"/>
  <c r="CY167" i="2"/>
  <c r="CT167" i="2"/>
  <c r="CU167" i="2"/>
  <c r="CS167" i="2"/>
  <c r="CR167" i="2"/>
  <c r="CL167" i="2"/>
  <c r="CM167" i="2"/>
  <c r="CJ167" i="2"/>
  <c r="CI167" i="2"/>
  <c r="CH167" i="2"/>
  <c r="CK167" i="2"/>
  <c r="CF167" i="2"/>
  <c r="CG167" i="2"/>
  <c r="CE167" i="2"/>
  <c r="CD167" i="2"/>
  <c r="BY167" i="2"/>
  <c r="BZ167" i="2"/>
  <c r="BW167" i="2"/>
  <c r="BU167" i="2"/>
  <c r="BV167" i="2"/>
  <c r="BS167" i="2"/>
  <c r="BR167" i="2"/>
  <c r="BQ167" i="2"/>
  <c r="BT167" i="2"/>
  <c r="BO167" i="2"/>
  <c r="BP167" i="2"/>
  <c r="BN167" i="2"/>
  <c r="BM167" i="2"/>
  <c r="BC167" i="2"/>
  <c r="BD167" i="2"/>
  <c r="BF167" i="2"/>
  <c r="BA167" i="2"/>
  <c r="AZ167" i="2"/>
  <c r="AY167" i="2"/>
  <c r="BB167" i="2"/>
  <c r="AW167" i="2"/>
  <c r="AX167" i="2"/>
  <c r="AV167" i="2"/>
  <c r="AU167" i="2"/>
  <c r="AM167" i="2"/>
  <c r="AN167" i="2"/>
  <c r="AQ167" i="2"/>
  <c r="AK167" i="2"/>
  <c r="AJ167" i="2"/>
  <c r="AI167" i="2"/>
  <c r="AL167" i="2"/>
  <c r="AG167" i="2"/>
  <c r="AH167" i="2"/>
  <c r="AF167" i="2"/>
  <c r="AE167" i="2"/>
  <c r="X167" i="2"/>
  <c r="W167" i="2"/>
  <c r="V167" i="2"/>
  <c r="Y167" i="2"/>
  <c r="T167" i="2"/>
  <c r="U167" i="2"/>
  <c r="S167" i="2"/>
  <c r="N167" i="2"/>
  <c r="DA166" i="2"/>
  <c r="CX166" i="2"/>
  <c r="CW166" i="2"/>
  <c r="CV166" i="2"/>
  <c r="CY166" i="2"/>
  <c r="CT166" i="2"/>
  <c r="CU166" i="2"/>
  <c r="CS166" i="2"/>
  <c r="CR166" i="2"/>
  <c r="CL166" i="2"/>
  <c r="CM166" i="2"/>
  <c r="CJ166" i="2"/>
  <c r="CI166" i="2"/>
  <c r="CH166" i="2"/>
  <c r="CK166" i="2"/>
  <c r="CF166" i="2"/>
  <c r="CG166" i="2"/>
  <c r="CE166" i="2"/>
  <c r="CD166" i="2"/>
  <c r="BY166" i="2"/>
  <c r="BZ166" i="2"/>
  <c r="BW166" i="2"/>
  <c r="BU166" i="2"/>
  <c r="BV166" i="2"/>
  <c r="BS166" i="2"/>
  <c r="BR166" i="2"/>
  <c r="BQ166" i="2"/>
  <c r="BT166" i="2"/>
  <c r="BO166" i="2"/>
  <c r="BP166" i="2"/>
  <c r="BN166" i="2"/>
  <c r="BM166" i="2"/>
  <c r="BC166" i="2"/>
  <c r="BD166" i="2"/>
  <c r="BF166" i="2"/>
  <c r="BA166" i="2"/>
  <c r="AZ166" i="2"/>
  <c r="AY166" i="2"/>
  <c r="BB166" i="2"/>
  <c r="AW166" i="2"/>
  <c r="AX166" i="2"/>
  <c r="AV166" i="2"/>
  <c r="AU166" i="2"/>
  <c r="AM166" i="2"/>
  <c r="AN166" i="2"/>
  <c r="AQ166" i="2"/>
  <c r="AK166" i="2"/>
  <c r="AJ166" i="2"/>
  <c r="AI166" i="2"/>
  <c r="AL166" i="2"/>
  <c r="AG166" i="2"/>
  <c r="AH166" i="2"/>
  <c r="AF166" i="2"/>
  <c r="AE166" i="2"/>
  <c r="X166" i="2"/>
  <c r="W166" i="2"/>
  <c r="V166" i="2"/>
  <c r="Y166" i="2"/>
  <c r="T166" i="2"/>
  <c r="U166" i="2"/>
  <c r="S166" i="2"/>
  <c r="N166" i="2"/>
  <c r="DA165" i="2"/>
  <c r="CX165" i="2"/>
  <c r="CW165" i="2"/>
  <c r="CV165" i="2"/>
  <c r="CY165" i="2"/>
  <c r="CT165" i="2"/>
  <c r="CU165" i="2"/>
  <c r="CS165" i="2"/>
  <c r="CR165" i="2"/>
  <c r="CL165" i="2"/>
  <c r="CM165" i="2"/>
  <c r="CJ165" i="2"/>
  <c r="CI165" i="2"/>
  <c r="CH165" i="2"/>
  <c r="CK165" i="2"/>
  <c r="CF165" i="2"/>
  <c r="CG165" i="2"/>
  <c r="CE165" i="2"/>
  <c r="CD165" i="2"/>
  <c r="BY165" i="2"/>
  <c r="BZ165" i="2"/>
  <c r="BW165" i="2"/>
  <c r="BU165" i="2"/>
  <c r="BV165" i="2"/>
  <c r="BS165" i="2"/>
  <c r="BR165" i="2"/>
  <c r="BQ165" i="2"/>
  <c r="BT165" i="2"/>
  <c r="BO165" i="2"/>
  <c r="BP165" i="2"/>
  <c r="BN165" i="2"/>
  <c r="BM165" i="2"/>
  <c r="BC165" i="2"/>
  <c r="BD165" i="2"/>
  <c r="BF165" i="2"/>
  <c r="BA165" i="2"/>
  <c r="AZ165" i="2"/>
  <c r="AY165" i="2"/>
  <c r="BB165" i="2"/>
  <c r="AW165" i="2"/>
  <c r="AX165" i="2"/>
  <c r="AV165" i="2"/>
  <c r="AU165" i="2"/>
  <c r="AM165" i="2"/>
  <c r="AN165" i="2"/>
  <c r="AQ165" i="2"/>
  <c r="AK165" i="2"/>
  <c r="AJ165" i="2"/>
  <c r="AI165" i="2"/>
  <c r="AL165" i="2"/>
  <c r="AG165" i="2"/>
  <c r="AH165" i="2"/>
  <c r="AF165" i="2"/>
  <c r="AE165" i="2"/>
  <c r="X165" i="2"/>
  <c r="W165" i="2"/>
  <c r="V165" i="2"/>
  <c r="Y165" i="2"/>
  <c r="T165" i="2"/>
  <c r="U165" i="2"/>
  <c r="S165" i="2"/>
  <c r="N165" i="2"/>
  <c r="DA164" i="2"/>
  <c r="CX164" i="2"/>
  <c r="CW164" i="2"/>
  <c r="CV164" i="2"/>
  <c r="CY164" i="2"/>
  <c r="CT164" i="2"/>
  <c r="CU164" i="2"/>
  <c r="CS164" i="2"/>
  <c r="CR164" i="2"/>
  <c r="CL164" i="2"/>
  <c r="CM164" i="2"/>
  <c r="CJ164" i="2"/>
  <c r="CI164" i="2"/>
  <c r="CH164" i="2"/>
  <c r="CK164" i="2"/>
  <c r="CF164" i="2"/>
  <c r="CG164" i="2"/>
  <c r="CE164" i="2"/>
  <c r="CD164" i="2"/>
  <c r="BY164" i="2"/>
  <c r="BZ164" i="2"/>
  <c r="BW164" i="2"/>
  <c r="BU164" i="2"/>
  <c r="BV164" i="2"/>
  <c r="BS164" i="2"/>
  <c r="BR164" i="2"/>
  <c r="BQ164" i="2"/>
  <c r="BT164" i="2"/>
  <c r="BO164" i="2"/>
  <c r="BP164" i="2"/>
  <c r="BN164" i="2"/>
  <c r="BM164" i="2"/>
  <c r="BC164" i="2"/>
  <c r="BD164" i="2"/>
  <c r="BF164" i="2"/>
  <c r="BA164" i="2"/>
  <c r="AZ164" i="2"/>
  <c r="AY164" i="2"/>
  <c r="BB164" i="2"/>
  <c r="AW164" i="2"/>
  <c r="AX164" i="2"/>
  <c r="AV164" i="2"/>
  <c r="AU164" i="2"/>
  <c r="AM164" i="2"/>
  <c r="AN164" i="2"/>
  <c r="AQ164" i="2"/>
  <c r="AK164" i="2"/>
  <c r="AJ164" i="2"/>
  <c r="AI164" i="2"/>
  <c r="AL164" i="2"/>
  <c r="AG164" i="2"/>
  <c r="AH164" i="2"/>
  <c r="AF164" i="2"/>
  <c r="AE164" i="2"/>
  <c r="X164" i="2"/>
  <c r="W164" i="2"/>
  <c r="V164" i="2"/>
  <c r="Y164" i="2"/>
  <c r="T164" i="2"/>
  <c r="U164" i="2"/>
  <c r="S164" i="2"/>
  <c r="N164" i="2"/>
  <c r="DA163" i="2"/>
  <c r="CX163" i="2"/>
  <c r="CW163" i="2"/>
  <c r="CV163" i="2"/>
  <c r="CY163" i="2"/>
  <c r="CT163" i="2"/>
  <c r="CU163" i="2"/>
  <c r="CS163" i="2"/>
  <c r="CR163" i="2"/>
  <c r="CL163" i="2"/>
  <c r="CM163" i="2"/>
  <c r="CJ163" i="2"/>
  <c r="CI163" i="2"/>
  <c r="CH163" i="2"/>
  <c r="CK163" i="2"/>
  <c r="CF163" i="2"/>
  <c r="CG163" i="2"/>
  <c r="CE163" i="2"/>
  <c r="CD163" i="2"/>
  <c r="BY163" i="2"/>
  <c r="BZ163" i="2"/>
  <c r="BW163" i="2"/>
  <c r="BU163" i="2"/>
  <c r="BV163" i="2"/>
  <c r="BS163" i="2"/>
  <c r="BR163" i="2"/>
  <c r="BQ163" i="2"/>
  <c r="BT163" i="2"/>
  <c r="BO163" i="2"/>
  <c r="BP163" i="2"/>
  <c r="BN163" i="2"/>
  <c r="BM163" i="2"/>
  <c r="BC163" i="2"/>
  <c r="BD163" i="2"/>
  <c r="BF163" i="2"/>
  <c r="BA163" i="2"/>
  <c r="AZ163" i="2"/>
  <c r="AY163" i="2"/>
  <c r="BB163" i="2"/>
  <c r="AW163" i="2"/>
  <c r="AX163" i="2"/>
  <c r="AV163" i="2"/>
  <c r="AU163" i="2"/>
  <c r="AM163" i="2"/>
  <c r="AN163" i="2"/>
  <c r="AQ163" i="2"/>
  <c r="AK163" i="2"/>
  <c r="AJ163" i="2"/>
  <c r="AI163" i="2"/>
  <c r="AL163" i="2"/>
  <c r="AG163" i="2"/>
  <c r="AH163" i="2"/>
  <c r="AF163" i="2"/>
  <c r="AE163" i="2"/>
  <c r="X163" i="2"/>
  <c r="W163" i="2"/>
  <c r="V163" i="2"/>
  <c r="Y163" i="2"/>
  <c r="T163" i="2"/>
  <c r="U163" i="2"/>
  <c r="S163" i="2"/>
  <c r="N163" i="2"/>
  <c r="DA162" i="2"/>
  <c r="CX162" i="2"/>
  <c r="CW162" i="2"/>
  <c r="CV162" i="2"/>
  <c r="CY162" i="2"/>
  <c r="CT162" i="2"/>
  <c r="CU162" i="2"/>
  <c r="CS162" i="2"/>
  <c r="CR162" i="2"/>
  <c r="CL162" i="2"/>
  <c r="CM162" i="2"/>
  <c r="CJ162" i="2"/>
  <c r="CI162" i="2"/>
  <c r="CH162" i="2"/>
  <c r="CK162" i="2"/>
  <c r="CF162" i="2"/>
  <c r="CG162" i="2"/>
  <c r="CE162" i="2"/>
  <c r="CD162" i="2"/>
  <c r="BY162" i="2"/>
  <c r="BZ162" i="2"/>
  <c r="BW162" i="2"/>
  <c r="BU162" i="2"/>
  <c r="BV162" i="2"/>
  <c r="BS162" i="2"/>
  <c r="BR162" i="2"/>
  <c r="BQ162" i="2"/>
  <c r="BT162" i="2"/>
  <c r="BO162" i="2"/>
  <c r="BP162" i="2"/>
  <c r="BN162" i="2"/>
  <c r="BM162" i="2"/>
  <c r="BC162" i="2"/>
  <c r="BD162" i="2"/>
  <c r="BF162" i="2"/>
  <c r="BA162" i="2"/>
  <c r="AZ162" i="2"/>
  <c r="AY162" i="2"/>
  <c r="BB162" i="2"/>
  <c r="AW162" i="2"/>
  <c r="AX162" i="2"/>
  <c r="AV162" i="2"/>
  <c r="AU162" i="2"/>
  <c r="AM162" i="2"/>
  <c r="AN162" i="2"/>
  <c r="AQ162" i="2"/>
  <c r="AK162" i="2"/>
  <c r="AJ162" i="2"/>
  <c r="AI162" i="2"/>
  <c r="AL162" i="2"/>
  <c r="AG162" i="2"/>
  <c r="AH162" i="2"/>
  <c r="AF162" i="2"/>
  <c r="AE162" i="2"/>
  <c r="X162" i="2"/>
  <c r="W162" i="2"/>
  <c r="V162" i="2"/>
  <c r="Y162" i="2"/>
  <c r="T162" i="2"/>
  <c r="U162" i="2"/>
  <c r="S162" i="2"/>
  <c r="N162" i="2"/>
  <c r="DA161" i="2"/>
  <c r="CX161" i="2"/>
  <c r="CW161" i="2"/>
  <c r="CV161" i="2"/>
  <c r="CY161" i="2"/>
  <c r="CT161" i="2"/>
  <c r="CU161" i="2"/>
  <c r="CS161" i="2"/>
  <c r="CR161" i="2"/>
  <c r="CL161" i="2"/>
  <c r="CM161" i="2"/>
  <c r="CJ161" i="2"/>
  <c r="CI161" i="2"/>
  <c r="CH161" i="2"/>
  <c r="CK161" i="2"/>
  <c r="CF161" i="2"/>
  <c r="CG161" i="2"/>
  <c r="CE161" i="2"/>
  <c r="CD161" i="2"/>
  <c r="BY161" i="2"/>
  <c r="BZ161" i="2"/>
  <c r="BW161" i="2"/>
  <c r="BU161" i="2"/>
  <c r="BV161" i="2"/>
  <c r="BS161" i="2"/>
  <c r="BR161" i="2"/>
  <c r="BQ161" i="2"/>
  <c r="BT161" i="2"/>
  <c r="BO161" i="2"/>
  <c r="BP161" i="2"/>
  <c r="BN161" i="2"/>
  <c r="BM161" i="2"/>
  <c r="BC161" i="2"/>
  <c r="BD161" i="2"/>
  <c r="BF161" i="2"/>
  <c r="BA161" i="2"/>
  <c r="AZ161" i="2"/>
  <c r="AY161" i="2"/>
  <c r="BB161" i="2"/>
  <c r="AW161" i="2"/>
  <c r="AX161" i="2"/>
  <c r="AV161" i="2"/>
  <c r="AU161" i="2"/>
  <c r="AM161" i="2"/>
  <c r="AN161" i="2"/>
  <c r="AQ161" i="2"/>
  <c r="AK161" i="2"/>
  <c r="AJ161" i="2"/>
  <c r="AI161" i="2"/>
  <c r="AL161" i="2"/>
  <c r="AG161" i="2"/>
  <c r="AH161" i="2"/>
  <c r="AF161" i="2"/>
  <c r="AE161" i="2"/>
  <c r="X161" i="2"/>
  <c r="W161" i="2"/>
  <c r="V161" i="2"/>
  <c r="Y161" i="2"/>
  <c r="T161" i="2"/>
  <c r="U161" i="2"/>
  <c r="S161" i="2"/>
  <c r="N161" i="2"/>
  <c r="DA160" i="2"/>
  <c r="CX160" i="2"/>
  <c r="CW160" i="2"/>
  <c r="CV160" i="2"/>
  <c r="CY160" i="2"/>
  <c r="CT160" i="2"/>
  <c r="CU160" i="2"/>
  <c r="CS160" i="2"/>
  <c r="CR160" i="2"/>
  <c r="CL160" i="2"/>
  <c r="CM160" i="2"/>
  <c r="CJ160" i="2"/>
  <c r="CI160" i="2"/>
  <c r="CH160" i="2"/>
  <c r="CK160" i="2"/>
  <c r="CF160" i="2"/>
  <c r="CG160" i="2"/>
  <c r="CE160" i="2"/>
  <c r="CD160" i="2"/>
  <c r="BY160" i="2"/>
  <c r="BZ160" i="2"/>
  <c r="BW160" i="2"/>
  <c r="BU160" i="2"/>
  <c r="BV160" i="2"/>
  <c r="BS160" i="2"/>
  <c r="BR160" i="2"/>
  <c r="BQ160" i="2"/>
  <c r="BT160" i="2"/>
  <c r="BO160" i="2"/>
  <c r="BP160" i="2"/>
  <c r="BN160" i="2"/>
  <c r="BM160" i="2"/>
  <c r="BC160" i="2"/>
  <c r="BD160" i="2"/>
  <c r="BF160" i="2"/>
  <c r="BA160" i="2"/>
  <c r="AZ160" i="2"/>
  <c r="AY160" i="2"/>
  <c r="BB160" i="2"/>
  <c r="AW160" i="2"/>
  <c r="AX160" i="2"/>
  <c r="AV160" i="2"/>
  <c r="AU160" i="2"/>
  <c r="AM160" i="2"/>
  <c r="AN160" i="2"/>
  <c r="AQ160" i="2"/>
  <c r="AK160" i="2"/>
  <c r="AJ160" i="2"/>
  <c r="AI160" i="2"/>
  <c r="AL160" i="2"/>
  <c r="AG160" i="2"/>
  <c r="AH160" i="2"/>
  <c r="AF160" i="2"/>
  <c r="AE160" i="2"/>
  <c r="X160" i="2"/>
  <c r="W160" i="2"/>
  <c r="V160" i="2"/>
  <c r="Y160" i="2"/>
  <c r="T160" i="2"/>
  <c r="U160" i="2"/>
  <c r="S160" i="2"/>
  <c r="N160" i="2"/>
  <c r="DA159" i="2"/>
  <c r="CX159" i="2"/>
  <c r="CW159" i="2"/>
  <c r="CV159" i="2"/>
  <c r="CY159" i="2"/>
  <c r="CT159" i="2"/>
  <c r="CU159" i="2"/>
  <c r="CS159" i="2"/>
  <c r="CR159" i="2"/>
  <c r="CL159" i="2"/>
  <c r="CM159" i="2"/>
  <c r="CJ159" i="2"/>
  <c r="CI159" i="2"/>
  <c r="CH159" i="2"/>
  <c r="CK159" i="2"/>
  <c r="CF159" i="2"/>
  <c r="CG159" i="2"/>
  <c r="CE159" i="2"/>
  <c r="CD159" i="2"/>
  <c r="BY159" i="2"/>
  <c r="BZ159" i="2"/>
  <c r="BW159" i="2"/>
  <c r="BU159" i="2"/>
  <c r="BV159" i="2"/>
  <c r="BS159" i="2"/>
  <c r="BR159" i="2"/>
  <c r="BQ159" i="2"/>
  <c r="BT159" i="2"/>
  <c r="BO159" i="2"/>
  <c r="BP159" i="2"/>
  <c r="BN159" i="2"/>
  <c r="BM159" i="2"/>
  <c r="BC159" i="2"/>
  <c r="BD159" i="2"/>
  <c r="BF159" i="2"/>
  <c r="BA159" i="2"/>
  <c r="AZ159" i="2"/>
  <c r="AY159" i="2"/>
  <c r="BB159" i="2"/>
  <c r="AW159" i="2"/>
  <c r="AX159" i="2"/>
  <c r="AV159" i="2"/>
  <c r="AU159" i="2"/>
  <c r="AM159" i="2"/>
  <c r="AN159" i="2"/>
  <c r="AQ159" i="2"/>
  <c r="AK159" i="2"/>
  <c r="AJ159" i="2"/>
  <c r="AI159" i="2"/>
  <c r="AL159" i="2"/>
  <c r="AG159" i="2"/>
  <c r="AH159" i="2"/>
  <c r="AF159" i="2"/>
  <c r="AE159" i="2"/>
  <c r="X159" i="2"/>
  <c r="W159" i="2"/>
  <c r="V159" i="2"/>
  <c r="Y159" i="2"/>
  <c r="T159" i="2"/>
  <c r="U159" i="2"/>
  <c r="S159" i="2"/>
  <c r="N159" i="2"/>
  <c r="DA158" i="2"/>
  <c r="CX158" i="2"/>
  <c r="CW158" i="2"/>
  <c r="CV158" i="2"/>
  <c r="CY158" i="2"/>
  <c r="CT158" i="2"/>
  <c r="CU158" i="2"/>
  <c r="CS158" i="2"/>
  <c r="CR158" i="2"/>
  <c r="CL158" i="2"/>
  <c r="CM158" i="2"/>
  <c r="CJ158" i="2"/>
  <c r="CI158" i="2"/>
  <c r="CH158" i="2"/>
  <c r="CK158" i="2"/>
  <c r="CF158" i="2"/>
  <c r="CG158" i="2"/>
  <c r="CE158" i="2"/>
  <c r="CD158" i="2"/>
  <c r="BY158" i="2"/>
  <c r="BZ158" i="2"/>
  <c r="BW158" i="2"/>
  <c r="BU158" i="2"/>
  <c r="BV158" i="2"/>
  <c r="BS158" i="2"/>
  <c r="BR158" i="2"/>
  <c r="BQ158" i="2"/>
  <c r="BT158" i="2"/>
  <c r="BO158" i="2"/>
  <c r="BP158" i="2"/>
  <c r="BN158" i="2"/>
  <c r="BM158" i="2"/>
  <c r="BC158" i="2"/>
  <c r="BD158" i="2"/>
  <c r="BF158" i="2"/>
  <c r="BA158" i="2"/>
  <c r="AZ158" i="2"/>
  <c r="AY158" i="2"/>
  <c r="BB158" i="2"/>
  <c r="AW158" i="2"/>
  <c r="AX158" i="2"/>
  <c r="AV158" i="2"/>
  <c r="AU158" i="2"/>
  <c r="AM158" i="2"/>
  <c r="AN158" i="2"/>
  <c r="AQ158" i="2"/>
  <c r="AK158" i="2"/>
  <c r="AJ158" i="2"/>
  <c r="AI158" i="2"/>
  <c r="AL158" i="2"/>
  <c r="AG158" i="2"/>
  <c r="AH158" i="2"/>
  <c r="AF158" i="2"/>
  <c r="AE158" i="2"/>
  <c r="X158" i="2"/>
  <c r="W158" i="2"/>
  <c r="V158" i="2"/>
  <c r="Y158" i="2"/>
  <c r="T158" i="2"/>
  <c r="U158" i="2"/>
  <c r="S158" i="2"/>
  <c r="N158" i="2"/>
  <c r="DA157" i="2"/>
  <c r="CX157" i="2"/>
  <c r="CW157" i="2"/>
  <c r="CV157" i="2"/>
  <c r="CY157" i="2"/>
  <c r="CT157" i="2"/>
  <c r="CU157" i="2"/>
  <c r="CS157" i="2"/>
  <c r="CR157" i="2"/>
  <c r="CL157" i="2"/>
  <c r="CM157" i="2"/>
  <c r="CJ157" i="2"/>
  <c r="CI157" i="2"/>
  <c r="CH157" i="2"/>
  <c r="CK157" i="2"/>
  <c r="CF157" i="2"/>
  <c r="CG157" i="2"/>
  <c r="CE157" i="2"/>
  <c r="CD157" i="2"/>
  <c r="BY157" i="2"/>
  <c r="BZ157" i="2"/>
  <c r="BW157" i="2"/>
  <c r="BU157" i="2"/>
  <c r="BV157" i="2"/>
  <c r="BS157" i="2"/>
  <c r="BR157" i="2"/>
  <c r="BQ157" i="2"/>
  <c r="BT157" i="2"/>
  <c r="BO157" i="2"/>
  <c r="BP157" i="2"/>
  <c r="BN157" i="2"/>
  <c r="BM157" i="2"/>
  <c r="BC157" i="2"/>
  <c r="BD157" i="2"/>
  <c r="BF157" i="2"/>
  <c r="BA157" i="2"/>
  <c r="AZ157" i="2"/>
  <c r="AY157" i="2"/>
  <c r="BB157" i="2"/>
  <c r="AW157" i="2"/>
  <c r="AX157" i="2"/>
  <c r="AV157" i="2"/>
  <c r="AU157" i="2"/>
  <c r="AM157" i="2"/>
  <c r="AN157" i="2"/>
  <c r="AQ157" i="2"/>
  <c r="AK157" i="2"/>
  <c r="AJ157" i="2"/>
  <c r="AI157" i="2"/>
  <c r="AL157" i="2"/>
  <c r="AG157" i="2"/>
  <c r="AH157" i="2"/>
  <c r="AF157" i="2"/>
  <c r="AE157" i="2"/>
  <c r="X157" i="2"/>
  <c r="W157" i="2"/>
  <c r="V157" i="2"/>
  <c r="Y157" i="2"/>
  <c r="T157" i="2"/>
  <c r="U157" i="2"/>
  <c r="S157" i="2"/>
  <c r="N157" i="2"/>
  <c r="DA156" i="2"/>
  <c r="CX156" i="2"/>
  <c r="CW156" i="2"/>
  <c r="CV156" i="2"/>
  <c r="CY156" i="2"/>
  <c r="CT156" i="2"/>
  <c r="CU156" i="2"/>
  <c r="CS156" i="2"/>
  <c r="CR156" i="2"/>
  <c r="CL156" i="2"/>
  <c r="CM156" i="2"/>
  <c r="CJ156" i="2"/>
  <c r="CI156" i="2"/>
  <c r="CH156" i="2"/>
  <c r="CK156" i="2"/>
  <c r="CF156" i="2"/>
  <c r="CG156" i="2"/>
  <c r="CE156" i="2"/>
  <c r="CD156" i="2"/>
  <c r="BY156" i="2"/>
  <c r="BZ156" i="2"/>
  <c r="BW156" i="2"/>
  <c r="BU156" i="2"/>
  <c r="BV156" i="2"/>
  <c r="BS156" i="2"/>
  <c r="BR156" i="2"/>
  <c r="BQ156" i="2"/>
  <c r="BT156" i="2"/>
  <c r="BO156" i="2"/>
  <c r="BP156" i="2"/>
  <c r="BN156" i="2"/>
  <c r="BM156" i="2"/>
  <c r="BC156" i="2"/>
  <c r="BD156" i="2"/>
  <c r="BF156" i="2"/>
  <c r="BA156" i="2"/>
  <c r="AZ156" i="2"/>
  <c r="AY156" i="2"/>
  <c r="BB156" i="2"/>
  <c r="AW156" i="2"/>
  <c r="AX156" i="2"/>
  <c r="AV156" i="2"/>
  <c r="AU156" i="2"/>
  <c r="AM156" i="2"/>
  <c r="AN156" i="2"/>
  <c r="AQ156" i="2"/>
  <c r="AK156" i="2"/>
  <c r="AJ156" i="2"/>
  <c r="AI156" i="2"/>
  <c r="AL156" i="2"/>
  <c r="AG156" i="2"/>
  <c r="AH156" i="2"/>
  <c r="AF156" i="2"/>
  <c r="AE156" i="2"/>
  <c r="X156" i="2"/>
  <c r="W156" i="2"/>
  <c r="V156" i="2"/>
  <c r="Y156" i="2"/>
  <c r="T156" i="2"/>
  <c r="U156" i="2"/>
  <c r="S156" i="2"/>
  <c r="N156" i="2"/>
  <c r="DA155" i="2"/>
  <c r="CX155" i="2"/>
  <c r="CW155" i="2"/>
  <c r="CV155" i="2"/>
  <c r="CY155" i="2"/>
  <c r="CT155" i="2"/>
  <c r="CU155" i="2"/>
  <c r="CS155" i="2"/>
  <c r="CR155" i="2"/>
  <c r="CL155" i="2"/>
  <c r="CM155" i="2"/>
  <c r="CJ155" i="2"/>
  <c r="CI155" i="2"/>
  <c r="CH155" i="2"/>
  <c r="CK155" i="2"/>
  <c r="CF155" i="2"/>
  <c r="CG155" i="2"/>
  <c r="CE155" i="2"/>
  <c r="CD155" i="2"/>
  <c r="BY155" i="2"/>
  <c r="BZ155" i="2"/>
  <c r="BW155" i="2"/>
  <c r="BU155" i="2"/>
  <c r="BV155" i="2"/>
  <c r="BS155" i="2"/>
  <c r="BR155" i="2"/>
  <c r="BQ155" i="2"/>
  <c r="BT155" i="2"/>
  <c r="BO155" i="2"/>
  <c r="BP155" i="2"/>
  <c r="BN155" i="2"/>
  <c r="BM155" i="2"/>
  <c r="BC155" i="2"/>
  <c r="BD155" i="2"/>
  <c r="BF155" i="2"/>
  <c r="BA155" i="2"/>
  <c r="AZ155" i="2"/>
  <c r="AY155" i="2"/>
  <c r="BB155" i="2"/>
  <c r="AW155" i="2"/>
  <c r="AX155" i="2"/>
  <c r="AV155" i="2"/>
  <c r="AU155" i="2"/>
  <c r="AM155" i="2"/>
  <c r="AN155" i="2"/>
  <c r="AQ155" i="2"/>
  <c r="AK155" i="2"/>
  <c r="AJ155" i="2"/>
  <c r="AI155" i="2"/>
  <c r="AL155" i="2"/>
  <c r="AG155" i="2"/>
  <c r="AH155" i="2"/>
  <c r="AF155" i="2"/>
  <c r="AE155" i="2"/>
  <c r="X155" i="2"/>
  <c r="W155" i="2"/>
  <c r="V155" i="2"/>
  <c r="Y155" i="2"/>
  <c r="T155" i="2"/>
  <c r="U155" i="2"/>
  <c r="S155" i="2"/>
  <c r="N155" i="2"/>
  <c r="DA154" i="2"/>
  <c r="CX154" i="2"/>
  <c r="CW154" i="2"/>
  <c r="CV154" i="2"/>
  <c r="CY154" i="2"/>
  <c r="CT154" i="2"/>
  <c r="CU154" i="2"/>
  <c r="CS154" i="2"/>
  <c r="CR154" i="2"/>
  <c r="CL154" i="2"/>
  <c r="CM154" i="2"/>
  <c r="CJ154" i="2"/>
  <c r="CI154" i="2"/>
  <c r="CH154" i="2"/>
  <c r="CK154" i="2"/>
  <c r="CF154" i="2"/>
  <c r="CG154" i="2"/>
  <c r="CE154" i="2"/>
  <c r="CD154" i="2"/>
  <c r="BY154" i="2"/>
  <c r="BZ154" i="2"/>
  <c r="BW154" i="2"/>
  <c r="BU154" i="2"/>
  <c r="BV154" i="2"/>
  <c r="BS154" i="2"/>
  <c r="BR154" i="2"/>
  <c r="BQ154" i="2"/>
  <c r="BT154" i="2"/>
  <c r="BO154" i="2"/>
  <c r="BP154" i="2"/>
  <c r="BN154" i="2"/>
  <c r="BM154" i="2"/>
  <c r="BC154" i="2"/>
  <c r="BD154" i="2"/>
  <c r="BF154" i="2"/>
  <c r="BA154" i="2"/>
  <c r="AZ154" i="2"/>
  <c r="AY154" i="2"/>
  <c r="BB154" i="2"/>
  <c r="AW154" i="2"/>
  <c r="AX154" i="2"/>
  <c r="AV154" i="2"/>
  <c r="AU154" i="2"/>
  <c r="AM154" i="2"/>
  <c r="AN154" i="2"/>
  <c r="AQ154" i="2"/>
  <c r="AK154" i="2"/>
  <c r="AJ154" i="2"/>
  <c r="AI154" i="2"/>
  <c r="AL154" i="2"/>
  <c r="AG154" i="2"/>
  <c r="AH154" i="2"/>
  <c r="AF154" i="2"/>
  <c r="AE154" i="2"/>
  <c r="X154" i="2"/>
  <c r="W154" i="2"/>
  <c r="V154" i="2"/>
  <c r="Y154" i="2"/>
  <c r="T154" i="2"/>
  <c r="U154" i="2"/>
  <c r="S154" i="2"/>
  <c r="N154" i="2"/>
  <c r="DA153" i="2"/>
  <c r="CX153" i="2"/>
  <c r="CW153" i="2"/>
  <c r="CV153" i="2"/>
  <c r="CY153" i="2"/>
  <c r="CT153" i="2"/>
  <c r="CU153" i="2"/>
  <c r="CS153" i="2"/>
  <c r="CR153" i="2"/>
  <c r="CL153" i="2"/>
  <c r="CM153" i="2"/>
  <c r="CJ153" i="2"/>
  <c r="CI153" i="2"/>
  <c r="CH153" i="2"/>
  <c r="CK153" i="2"/>
  <c r="CF153" i="2"/>
  <c r="CG153" i="2"/>
  <c r="CE153" i="2"/>
  <c r="CD153" i="2"/>
  <c r="BY153" i="2"/>
  <c r="BZ153" i="2"/>
  <c r="BW153" i="2"/>
  <c r="BU153" i="2"/>
  <c r="BV153" i="2"/>
  <c r="BS153" i="2"/>
  <c r="BR153" i="2"/>
  <c r="BQ153" i="2"/>
  <c r="BT153" i="2"/>
  <c r="BO153" i="2"/>
  <c r="BP153" i="2"/>
  <c r="BN153" i="2"/>
  <c r="BM153" i="2"/>
  <c r="BC153" i="2"/>
  <c r="BD153" i="2"/>
  <c r="BF153" i="2"/>
  <c r="BA153" i="2"/>
  <c r="AZ153" i="2"/>
  <c r="AY153" i="2"/>
  <c r="BB153" i="2"/>
  <c r="AW153" i="2"/>
  <c r="AX153" i="2"/>
  <c r="AV153" i="2"/>
  <c r="AU153" i="2"/>
  <c r="AM153" i="2"/>
  <c r="AN153" i="2"/>
  <c r="AQ153" i="2"/>
  <c r="AK153" i="2"/>
  <c r="AJ153" i="2"/>
  <c r="AI153" i="2"/>
  <c r="AL153" i="2"/>
  <c r="AG153" i="2"/>
  <c r="AH153" i="2"/>
  <c r="AF153" i="2"/>
  <c r="AE153" i="2"/>
  <c r="X153" i="2"/>
  <c r="W153" i="2"/>
  <c r="V153" i="2"/>
  <c r="Y153" i="2"/>
  <c r="T153" i="2"/>
  <c r="U153" i="2"/>
  <c r="S153" i="2"/>
  <c r="N153" i="2"/>
  <c r="DA152" i="2"/>
  <c r="CX152" i="2"/>
  <c r="CW152" i="2"/>
  <c r="CV152" i="2"/>
  <c r="CY152" i="2"/>
  <c r="CT152" i="2"/>
  <c r="CU152" i="2"/>
  <c r="CS152" i="2"/>
  <c r="CR152" i="2"/>
  <c r="CL152" i="2"/>
  <c r="CM152" i="2"/>
  <c r="CJ152" i="2"/>
  <c r="CI152" i="2"/>
  <c r="CH152" i="2"/>
  <c r="CK152" i="2"/>
  <c r="CF152" i="2"/>
  <c r="CG152" i="2"/>
  <c r="CE152" i="2"/>
  <c r="CD152" i="2"/>
  <c r="BY152" i="2"/>
  <c r="BZ152" i="2"/>
  <c r="BW152" i="2"/>
  <c r="BU152" i="2"/>
  <c r="BV152" i="2"/>
  <c r="BS152" i="2"/>
  <c r="BR152" i="2"/>
  <c r="BQ152" i="2"/>
  <c r="BT152" i="2"/>
  <c r="BO152" i="2"/>
  <c r="BP152" i="2"/>
  <c r="BN152" i="2"/>
  <c r="BM152" i="2"/>
  <c r="BC152" i="2"/>
  <c r="BD152" i="2"/>
  <c r="BF152" i="2"/>
  <c r="BA152" i="2"/>
  <c r="AZ152" i="2"/>
  <c r="AY152" i="2"/>
  <c r="BB152" i="2"/>
  <c r="AW152" i="2"/>
  <c r="AX152" i="2"/>
  <c r="AV152" i="2"/>
  <c r="AU152" i="2"/>
  <c r="AM152" i="2"/>
  <c r="AN152" i="2"/>
  <c r="AQ152" i="2"/>
  <c r="AK152" i="2"/>
  <c r="AJ152" i="2"/>
  <c r="AI152" i="2"/>
  <c r="AL152" i="2"/>
  <c r="AG152" i="2"/>
  <c r="AH152" i="2"/>
  <c r="AF152" i="2"/>
  <c r="AE152" i="2"/>
  <c r="X152" i="2"/>
  <c r="W152" i="2"/>
  <c r="V152" i="2"/>
  <c r="Y152" i="2"/>
  <c r="T152" i="2"/>
  <c r="U152" i="2"/>
  <c r="S152" i="2"/>
  <c r="N152" i="2"/>
  <c r="DA151" i="2"/>
  <c r="CX151" i="2"/>
  <c r="CW151" i="2"/>
  <c r="CV151" i="2"/>
  <c r="CY151" i="2"/>
  <c r="CT151" i="2"/>
  <c r="CU151" i="2"/>
  <c r="CS151" i="2"/>
  <c r="CR151" i="2"/>
  <c r="CL151" i="2"/>
  <c r="CM151" i="2"/>
  <c r="CJ151" i="2"/>
  <c r="CI151" i="2"/>
  <c r="CH151" i="2"/>
  <c r="CK151" i="2"/>
  <c r="CF151" i="2"/>
  <c r="CG151" i="2"/>
  <c r="CE151" i="2"/>
  <c r="CD151" i="2"/>
  <c r="BY151" i="2"/>
  <c r="BZ151" i="2"/>
  <c r="BW151" i="2"/>
  <c r="BU151" i="2"/>
  <c r="BV151" i="2"/>
  <c r="BS151" i="2"/>
  <c r="BR151" i="2"/>
  <c r="BQ151" i="2"/>
  <c r="BT151" i="2"/>
  <c r="BO151" i="2"/>
  <c r="BP151" i="2"/>
  <c r="BN151" i="2"/>
  <c r="BM151" i="2"/>
  <c r="BC151" i="2"/>
  <c r="BD151" i="2"/>
  <c r="BF151" i="2"/>
  <c r="BA151" i="2"/>
  <c r="AZ151" i="2"/>
  <c r="AY151" i="2"/>
  <c r="BB151" i="2"/>
  <c r="AW151" i="2"/>
  <c r="AX151" i="2"/>
  <c r="AV151" i="2"/>
  <c r="AU151" i="2"/>
  <c r="AM151" i="2"/>
  <c r="AN151" i="2"/>
  <c r="AQ151" i="2"/>
  <c r="AK151" i="2"/>
  <c r="AJ151" i="2"/>
  <c r="AI151" i="2"/>
  <c r="AL151" i="2"/>
  <c r="AG151" i="2"/>
  <c r="AH151" i="2"/>
  <c r="AF151" i="2"/>
  <c r="AE151" i="2"/>
  <c r="X151" i="2"/>
  <c r="W151" i="2"/>
  <c r="V151" i="2"/>
  <c r="Y151" i="2"/>
  <c r="T151" i="2"/>
  <c r="U151" i="2"/>
  <c r="S151" i="2"/>
  <c r="N151" i="2"/>
  <c r="DA150" i="2"/>
  <c r="CX150" i="2"/>
  <c r="CW150" i="2"/>
  <c r="CV150" i="2"/>
  <c r="CY150" i="2"/>
  <c r="CT150" i="2"/>
  <c r="CU150" i="2"/>
  <c r="CS150" i="2"/>
  <c r="CR150" i="2"/>
  <c r="CL150" i="2"/>
  <c r="CM150" i="2"/>
  <c r="CJ150" i="2"/>
  <c r="CI150" i="2"/>
  <c r="CH150" i="2"/>
  <c r="CK150" i="2"/>
  <c r="CF150" i="2"/>
  <c r="CG150" i="2"/>
  <c r="CE150" i="2"/>
  <c r="CD150" i="2"/>
  <c r="BY150" i="2"/>
  <c r="BZ150" i="2"/>
  <c r="BW150" i="2"/>
  <c r="BU150" i="2"/>
  <c r="BV150" i="2"/>
  <c r="BS150" i="2"/>
  <c r="BR150" i="2"/>
  <c r="BQ150" i="2"/>
  <c r="BT150" i="2"/>
  <c r="BO150" i="2"/>
  <c r="BP150" i="2"/>
  <c r="BN150" i="2"/>
  <c r="BM150" i="2"/>
  <c r="BC150" i="2"/>
  <c r="BD150" i="2"/>
  <c r="BF150" i="2"/>
  <c r="BA150" i="2"/>
  <c r="AZ150" i="2"/>
  <c r="AY150" i="2"/>
  <c r="BB150" i="2"/>
  <c r="AW150" i="2"/>
  <c r="AX150" i="2"/>
  <c r="AV150" i="2"/>
  <c r="AU150" i="2"/>
  <c r="AM150" i="2"/>
  <c r="AN150" i="2"/>
  <c r="AQ150" i="2"/>
  <c r="AK150" i="2"/>
  <c r="AJ150" i="2"/>
  <c r="AI150" i="2"/>
  <c r="AL150" i="2"/>
  <c r="AG150" i="2"/>
  <c r="AH150" i="2"/>
  <c r="AF150" i="2"/>
  <c r="AE150" i="2"/>
  <c r="X150" i="2"/>
  <c r="W150" i="2"/>
  <c r="V150" i="2"/>
  <c r="Y150" i="2"/>
  <c r="T150" i="2"/>
  <c r="U150" i="2"/>
  <c r="S150" i="2"/>
  <c r="N150" i="2"/>
  <c r="DA149" i="2"/>
  <c r="CX149" i="2"/>
  <c r="CW149" i="2"/>
  <c r="CV149" i="2"/>
  <c r="CY149" i="2"/>
  <c r="CT149" i="2"/>
  <c r="CU149" i="2"/>
  <c r="CS149" i="2"/>
  <c r="CR149" i="2"/>
  <c r="CL149" i="2"/>
  <c r="CM149" i="2"/>
  <c r="CJ149" i="2"/>
  <c r="CI149" i="2"/>
  <c r="CH149" i="2"/>
  <c r="CK149" i="2"/>
  <c r="CF149" i="2"/>
  <c r="CG149" i="2"/>
  <c r="CE149" i="2"/>
  <c r="CD149" i="2"/>
  <c r="BY149" i="2"/>
  <c r="BZ149" i="2"/>
  <c r="BW149" i="2"/>
  <c r="BU149" i="2"/>
  <c r="BV149" i="2"/>
  <c r="BS149" i="2"/>
  <c r="BR149" i="2"/>
  <c r="BQ149" i="2"/>
  <c r="BT149" i="2"/>
  <c r="BO149" i="2"/>
  <c r="BP149" i="2"/>
  <c r="BN149" i="2"/>
  <c r="BM149" i="2"/>
  <c r="BC149" i="2"/>
  <c r="BD149" i="2"/>
  <c r="BF149" i="2"/>
  <c r="BA149" i="2"/>
  <c r="AZ149" i="2"/>
  <c r="AY149" i="2"/>
  <c r="BB149" i="2"/>
  <c r="AW149" i="2"/>
  <c r="AX149" i="2"/>
  <c r="AV149" i="2"/>
  <c r="AU149" i="2"/>
  <c r="AM149" i="2"/>
  <c r="AN149" i="2"/>
  <c r="AQ149" i="2"/>
  <c r="AK149" i="2"/>
  <c r="AJ149" i="2"/>
  <c r="AI149" i="2"/>
  <c r="AL149" i="2"/>
  <c r="AG149" i="2"/>
  <c r="AH149" i="2"/>
  <c r="AF149" i="2"/>
  <c r="AE149" i="2"/>
  <c r="X149" i="2"/>
  <c r="W149" i="2"/>
  <c r="V149" i="2"/>
  <c r="Y149" i="2"/>
  <c r="T149" i="2"/>
  <c r="U149" i="2"/>
  <c r="S149" i="2"/>
  <c r="N149" i="2"/>
  <c r="DA148" i="2"/>
  <c r="CX148" i="2"/>
  <c r="CW148" i="2"/>
  <c r="CV148" i="2"/>
  <c r="CY148" i="2"/>
  <c r="CT148" i="2"/>
  <c r="CU148" i="2"/>
  <c r="CS148" i="2"/>
  <c r="CR148" i="2"/>
  <c r="CL148" i="2"/>
  <c r="CM148" i="2"/>
  <c r="CJ148" i="2"/>
  <c r="CI148" i="2"/>
  <c r="CH148" i="2"/>
  <c r="CK148" i="2"/>
  <c r="CF148" i="2"/>
  <c r="CG148" i="2"/>
  <c r="CE148" i="2"/>
  <c r="CD148" i="2"/>
  <c r="BY148" i="2"/>
  <c r="BZ148" i="2"/>
  <c r="BW148" i="2"/>
  <c r="BU148" i="2"/>
  <c r="BV148" i="2"/>
  <c r="BS148" i="2"/>
  <c r="BR148" i="2"/>
  <c r="BQ148" i="2"/>
  <c r="BT148" i="2"/>
  <c r="BO148" i="2"/>
  <c r="BP148" i="2"/>
  <c r="BN148" i="2"/>
  <c r="BM148" i="2"/>
  <c r="BC148" i="2"/>
  <c r="BD148" i="2"/>
  <c r="BF148" i="2"/>
  <c r="BA148" i="2"/>
  <c r="AZ148" i="2"/>
  <c r="AY148" i="2"/>
  <c r="BB148" i="2"/>
  <c r="AW148" i="2"/>
  <c r="AX148" i="2"/>
  <c r="AV148" i="2"/>
  <c r="AU148" i="2"/>
  <c r="AM148" i="2"/>
  <c r="AN148" i="2"/>
  <c r="AQ148" i="2"/>
  <c r="AK148" i="2"/>
  <c r="AJ148" i="2"/>
  <c r="AI148" i="2"/>
  <c r="AL148" i="2"/>
  <c r="AG148" i="2"/>
  <c r="AH148" i="2"/>
  <c r="AF148" i="2"/>
  <c r="AE148" i="2"/>
  <c r="X148" i="2"/>
  <c r="W148" i="2"/>
  <c r="V148" i="2"/>
  <c r="Y148" i="2"/>
  <c r="T148" i="2"/>
  <c r="U148" i="2"/>
  <c r="S148" i="2"/>
  <c r="N148" i="2"/>
  <c r="DA147" i="2"/>
  <c r="CX147" i="2"/>
  <c r="CW147" i="2"/>
  <c r="CV147" i="2"/>
  <c r="CY147" i="2"/>
  <c r="CT147" i="2"/>
  <c r="CU147" i="2"/>
  <c r="CS147" i="2"/>
  <c r="CR147" i="2"/>
  <c r="CL147" i="2"/>
  <c r="CM147" i="2"/>
  <c r="CJ147" i="2"/>
  <c r="CI147" i="2"/>
  <c r="CH147" i="2"/>
  <c r="CK147" i="2"/>
  <c r="CF147" i="2"/>
  <c r="CG147" i="2"/>
  <c r="CE147" i="2"/>
  <c r="CD147" i="2"/>
  <c r="BY147" i="2"/>
  <c r="BZ147" i="2"/>
  <c r="BW147" i="2"/>
  <c r="BU147" i="2"/>
  <c r="BV147" i="2"/>
  <c r="BS147" i="2"/>
  <c r="BR147" i="2"/>
  <c r="BQ147" i="2"/>
  <c r="BT147" i="2"/>
  <c r="BO147" i="2"/>
  <c r="BP147" i="2"/>
  <c r="BN147" i="2"/>
  <c r="BM147" i="2"/>
  <c r="BC147" i="2"/>
  <c r="BD147" i="2"/>
  <c r="BF147" i="2"/>
  <c r="BA147" i="2"/>
  <c r="AZ147" i="2"/>
  <c r="AY147" i="2"/>
  <c r="BB147" i="2"/>
  <c r="AW147" i="2"/>
  <c r="AX147" i="2"/>
  <c r="AV147" i="2"/>
  <c r="AU147" i="2"/>
  <c r="AM147" i="2"/>
  <c r="AN147" i="2"/>
  <c r="AQ147" i="2"/>
  <c r="AK147" i="2"/>
  <c r="AJ147" i="2"/>
  <c r="AI147" i="2"/>
  <c r="AL147" i="2"/>
  <c r="AG147" i="2"/>
  <c r="AH147" i="2"/>
  <c r="AF147" i="2"/>
  <c r="AE147" i="2"/>
  <c r="X147" i="2"/>
  <c r="W147" i="2"/>
  <c r="V147" i="2"/>
  <c r="Y147" i="2"/>
  <c r="T147" i="2"/>
  <c r="U147" i="2"/>
  <c r="S147" i="2"/>
  <c r="N147" i="2"/>
  <c r="DA146" i="2"/>
  <c r="CX146" i="2"/>
  <c r="CW146" i="2"/>
  <c r="CV146" i="2"/>
  <c r="CY146" i="2"/>
  <c r="CT146" i="2"/>
  <c r="CU146" i="2"/>
  <c r="CS146" i="2"/>
  <c r="CR146" i="2"/>
  <c r="CL146" i="2"/>
  <c r="CM146" i="2"/>
  <c r="CJ146" i="2"/>
  <c r="CI146" i="2"/>
  <c r="CH146" i="2"/>
  <c r="CK146" i="2"/>
  <c r="CF146" i="2"/>
  <c r="CG146" i="2"/>
  <c r="CE146" i="2"/>
  <c r="CD146" i="2"/>
  <c r="BY146" i="2"/>
  <c r="BZ146" i="2"/>
  <c r="BW146" i="2"/>
  <c r="BU146" i="2"/>
  <c r="BV146" i="2"/>
  <c r="BS146" i="2"/>
  <c r="BR146" i="2"/>
  <c r="BQ146" i="2"/>
  <c r="BT146" i="2"/>
  <c r="BO146" i="2"/>
  <c r="BP146" i="2"/>
  <c r="BN146" i="2"/>
  <c r="BM146" i="2"/>
  <c r="BC146" i="2"/>
  <c r="BD146" i="2"/>
  <c r="BF146" i="2"/>
  <c r="BA146" i="2"/>
  <c r="AZ146" i="2"/>
  <c r="AY146" i="2"/>
  <c r="BB146" i="2"/>
  <c r="AW146" i="2"/>
  <c r="AX146" i="2"/>
  <c r="AV146" i="2"/>
  <c r="AU146" i="2"/>
  <c r="AM146" i="2"/>
  <c r="AN146" i="2"/>
  <c r="AQ146" i="2"/>
  <c r="AK146" i="2"/>
  <c r="AJ146" i="2"/>
  <c r="AI146" i="2"/>
  <c r="AL146" i="2"/>
  <c r="AG146" i="2"/>
  <c r="AH146" i="2"/>
  <c r="AF146" i="2"/>
  <c r="AE146" i="2"/>
  <c r="X146" i="2"/>
  <c r="W146" i="2"/>
  <c r="V146" i="2"/>
  <c r="Y146" i="2"/>
  <c r="T146" i="2"/>
  <c r="U146" i="2"/>
  <c r="S146" i="2"/>
  <c r="N146" i="2"/>
  <c r="DA145" i="2"/>
  <c r="CX145" i="2"/>
  <c r="CW145" i="2"/>
  <c r="CV145" i="2"/>
  <c r="CY145" i="2"/>
  <c r="CT145" i="2"/>
  <c r="CU145" i="2"/>
  <c r="CS145" i="2"/>
  <c r="CR145" i="2"/>
  <c r="CL145" i="2"/>
  <c r="CM145" i="2"/>
  <c r="CJ145" i="2"/>
  <c r="CI145" i="2"/>
  <c r="CH145" i="2"/>
  <c r="CK145" i="2"/>
  <c r="CF145" i="2"/>
  <c r="CG145" i="2"/>
  <c r="CE145" i="2"/>
  <c r="CD145" i="2"/>
  <c r="BY145" i="2"/>
  <c r="BZ145" i="2"/>
  <c r="BW145" i="2"/>
  <c r="BU145" i="2"/>
  <c r="BV145" i="2"/>
  <c r="BS145" i="2"/>
  <c r="BR145" i="2"/>
  <c r="BQ145" i="2"/>
  <c r="BT145" i="2"/>
  <c r="BO145" i="2"/>
  <c r="BP145" i="2"/>
  <c r="BN145" i="2"/>
  <c r="BM145" i="2"/>
  <c r="BC145" i="2"/>
  <c r="BD145" i="2"/>
  <c r="BF145" i="2"/>
  <c r="BA145" i="2"/>
  <c r="AZ145" i="2"/>
  <c r="AY145" i="2"/>
  <c r="BB145" i="2"/>
  <c r="AW145" i="2"/>
  <c r="AX145" i="2"/>
  <c r="AV145" i="2"/>
  <c r="AU145" i="2"/>
  <c r="AM145" i="2"/>
  <c r="AN145" i="2"/>
  <c r="AQ145" i="2"/>
  <c r="AK145" i="2"/>
  <c r="AJ145" i="2"/>
  <c r="AI145" i="2"/>
  <c r="AL145" i="2"/>
  <c r="AG145" i="2"/>
  <c r="AH145" i="2"/>
  <c r="AF145" i="2"/>
  <c r="AE145" i="2"/>
  <c r="X145" i="2"/>
  <c r="W145" i="2"/>
  <c r="V145" i="2"/>
  <c r="Y145" i="2"/>
  <c r="T145" i="2"/>
  <c r="U145" i="2"/>
  <c r="S145" i="2"/>
  <c r="N145" i="2"/>
  <c r="DA144" i="2"/>
  <c r="CX144" i="2"/>
  <c r="CW144" i="2"/>
  <c r="CV144" i="2"/>
  <c r="CY144" i="2"/>
  <c r="CT144" i="2"/>
  <c r="CU144" i="2"/>
  <c r="CS144" i="2"/>
  <c r="CR144" i="2"/>
  <c r="CL144" i="2"/>
  <c r="CM144" i="2"/>
  <c r="CJ144" i="2"/>
  <c r="CI144" i="2"/>
  <c r="CH144" i="2"/>
  <c r="CK144" i="2"/>
  <c r="CF144" i="2"/>
  <c r="CG144" i="2"/>
  <c r="CE144" i="2"/>
  <c r="CD144" i="2"/>
  <c r="BY144" i="2"/>
  <c r="BZ144" i="2"/>
  <c r="BW144" i="2"/>
  <c r="BU144" i="2"/>
  <c r="BV144" i="2"/>
  <c r="BS144" i="2"/>
  <c r="BR144" i="2"/>
  <c r="BQ144" i="2"/>
  <c r="BT144" i="2"/>
  <c r="BO144" i="2"/>
  <c r="BP144" i="2"/>
  <c r="BN144" i="2"/>
  <c r="BM144" i="2"/>
  <c r="BC144" i="2"/>
  <c r="BD144" i="2"/>
  <c r="BF144" i="2"/>
  <c r="BA144" i="2"/>
  <c r="AZ144" i="2"/>
  <c r="AY144" i="2"/>
  <c r="BB144" i="2"/>
  <c r="AW144" i="2"/>
  <c r="AX144" i="2"/>
  <c r="AV144" i="2"/>
  <c r="AU144" i="2"/>
  <c r="AM144" i="2"/>
  <c r="AN144" i="2"/>
  <c r="AQ144" i="2"/>
  <c r="AK144" i="2"/>
  <c r="AJ144" i="2"/>
  <c r="AI144" i="2"/>
  <c r="AL144" i="2"/>
  <c r="AG144" i="2"/>
  <c r="AH144" i="2"/>
  <c r="AF144" i="2"/>
  <c r="AE144" i="2"/>
  <c r="X144" i="2"/>
  <c r="W144" i="2"/>
  <c r="V144" i="2"/>
  <c r="Y144" i="2"/>
  <c r="T144" i="2"/>
  <c r="U144" i="2"/>
  <c r="S144" i="2"/>
  <c r="N144" i="2"/>
  <c r="DA143" i="2"/>
  <c r="CX143" i="2"/>
  <c r="CW143" i="2"/>
  <c r="CV143" i="2"/>
  <c r="CY143" i="2"/>
  <c r="CT143" i="2"/>
  <c r="CU143" i="2"/>
  <c r="CS143" i="2"/>
  <c r="CR143" i="2"/>
  <c r="CL143" i="2"/>
  <c r="CM143" i="2"/>
  <c r="CJ143" i="2"/>
  <c r="CI143" i="2"/>
  <c r="CH143" i="2"/>
  <c r="CK143" i="2"/>
  <c r="CF143" i="2"/>
  <c r="CG143" i="2"/>
  <c r="CE143" i="2"/>
  <c r="CD143" i="2"/>
  <c r="BY143" i="2"/>
  <c r="BZ143" i="2"/>
  <c r="BW143" i="2"/>
  <c r="BU143" i="2"/>
  <c r="BV143" i="2"/>
  <c r="BS143" i="2"/>
  <c r="BR143" i="2"/>
  <c r="BQ143" i="2"/>
  <c r="BT143" i="2"/>
  <c r="BO143" i="2"/>
  <c r="BP143" i="2"/>
  <c r="BN143" i="2"/>
  <c r="BM143" i="2"/>
  <c r="BC143" i="2"/>
  <c r="BD143" i="2"/>
  <c r="BF143" i="2"/>
  <c r="BA143" i="2"/>
  <c r="AZ143" i="2"/>
  <c r="AY143" i="2"/>
  <c r="BB143" i="2"/>
  <c r="AW143" i="2"/>
  <c r="AX143" i="2"/>
  <c r="AV143" i="2"/>
  <c r="AU143" i="2"/>
  <c r="AM143" i="2"/>
  <c r="AN143" i="2"/>
  <c r="AQ143" i="2"/>
  <c r="AK143" i="2"/>
  <c r="AJ143" i="2"/>
  <c r="AI143" i="2"/>
  <c r="AL143" i="2"/>
  <c r="AG143" i="2"/>
  <c r="AH143" i="2"/>
  <c r="AF143" i="2"/>
  <c r="AE143" i="2"/>
  <c r="X143" i="2"/>
  <c r="W143" i="2"/>
  <c r="V143" i="2"/>
  <c r="Y143" i="2"/>
  <c r="T143" i="2"/>
  <c r="U143" i="2"/>
  <c r="S143" i="2"/>
  <c r="N143" i="2"/>
  <c r="DA142" i="2"/>
  <c r="CX142" i="2"/>
  <c r="CW142" i="2"/>
  <c r="CV142" i="2"/>
  <c r="CY142" i="2"/>
  <c r="CT142" i="2"/>
  <c r="CU142" i="2"/>
  <c r="CS142" i="2"/>
  <c r="CR142" i="2"/>
  <c r="CL142" i="2"/>
  <c r="CM142" i="2"/>
  <c r="CJ142" i="2"/>
  <c r="CI142" i="2"/>
  <c r="CH142" i="2"/>
  <c r="CK142" i="2"/>
  <c r="CF142" i="2"/>
  <c r="CG142" i="2"/>
  <c r="CE142" i="2"/>
  <c r="CD142" i="2"/>
  <c r="BY142" i="2"/>
  <c r="BZ142" i="2"/>
  <c r="BW142" i="2"/>
  <c r="BU142" i="2"/>
  <c r="BV142" i="2"/>
  <c r="BS142" i="2"/>
  <c r="BR142" i="2"/>
  <c r="BQ142" i="2"/>
  <c r="BT142" i="2"/>
  <c r="BO142" i="2"/>
  <c r="BP142" i="2"/>
  <c r="BN142" i="2"/>
  <c r="BM142" i="2"/>
  <c r="BC142" i="2"/>
  <c r="BD142" i="2"/>
  <c r="BF142" i="2"/>
  <c r="BA142" i="2"/>
  <c r="AZ142" i="2"/>
  <c r="AY142" i="2"/>
  <c r="BB142" i="2"/>
  <c r="AW142" i="2"/>
  <c r="AX142" i="2"/>
  <c r="AV142" i="2"/>
  <c r="AU142" i="2"/>
  <c r="AM142" i="2"/>
  <c r="AN142" i="2"/>
  <c r="AQ142" i="2"/>
  <c r="AK142" i="2"/>
  <c r="AJ142" i="2"/>
  <c r="AI142" i="2"/>
  <c r="AL142" i="2"/>
  <c r="AG142" i="2"/>
  <c r="AH142" i="2"/>
  <c r="AF142" i="2"/>
  <c r="AE142" i="2"/>
  <c r="X142" i="2"/>
  <c r="W142" i="2"/>
  <c r="V142" i="2"/>
  <c r="Y142" i="2"/>
  <c r="T142" i="2"/>
  <c r="U142" i="2"/>
  <c r="S142" i="2"/>
  <c r="N142" i="2"/>
  <c r="DA141" i="2"/>
  <c r="CX141" i="2"/>
  <c r="CW141" i="2"/>
  <c r="CV141" i="2"/>
  <c r="CY141" i="2"/>
  <c r="CT141" i="2"/>
  <c r="CU141" i="2"/>
  <c r="CS141" i="2"/>
  <c r="CR141" i="2"/>
  <c r="CL141" i="2"/>
  <c r="CM141" i="2"/>
  <c r="CJ141" i="2"/>
  <c r="CI141" i="2"/>
  <c r="CH141" i="2"/>
  <c r="CK141" i="2"/>
  <c r="CF141" i="2"/>
  <c r="CG141" i="2"/>
  <c r="CE141" i="2"/>
  <c r="CD141" i="2"/>
  <c r="BY141" i="2"/>
  <c r="BZ141" i="2"/>
  <c r="BW141" i="2"/>
  <c r="BU141" i="2"/>
  <c r="BV141" i="2"/>
  <c r="BS141" i="2"/>
  <c r="BR141" i="2"/>
  <c r="BQ141" i="2"/>
  <c r="BT141" i="2"/>
  <c r="BO141" i="2"/>
  <c r="BP141" i="2"/>
  <c r="BN141" i="2"/>
  <c r="BM141" i="2"/>
  <c r="BC141" i="2"/>
  <c r="BD141" i="2"/>
  <c r="BF141" i="2"/>
  <c r="BA141" i="2"/>
  <c r="AZ141" i="2"/>
  <c r="AY141" i="2"/>
  <c r="BB141" i="2"/>
  <c r="AW141" i="2"/>
  <c r="AX141" i="2"/>
  <c r="AV141" i="2"/>
  <c r="AU141" i="2"/>
  <c r="AM141" i="2"/>
  <c r="AN141" i="2"/>
  <c r="AQ141" i="2"/>
  <c r="AK141" i="2"/>
  <c r="AJ141" i="2"/>
  <c r="AI141" i="2"/>
  <c r="AL141" i="2"/>
  <c r="AG141" i="2"/>
  <c r="AH141" i="2"/>
  <c r="AF141" i="2"/>
  <c r="AE141" i="2"/>
  <c r="X141" i="2"/>
  <c r="W141" i="2"/>
  <c r="V141" i="2"/>
  <c r="Y141" i="2"/>
  <c r="T141" i="2"/>
  <c r="U141" i="2"/>
  <c r="S141" i="2"/>
  <c r="N141" i="2"/>
  <c r="DA140" i="2"/>
  <c r="CX140" i="2"/>
  <c r="CW140" i="2"/>
  <c r="CV140" i="2"/>
  <c r="CY140" i="2"/>
  <c r="CT140" i="2"/>
  <c r="CU140" i="2"/>
  <c r="CS140" i="2"/>
  <c r="CR140" i="2"/>
  <c r="CL140" i="2"/>
  <c r="CM140" i="2"/>
  <c r="CJ140" i="2"/>
  <c r="CI140" i="2"/>
  <c r="CH140" i="2"/>
  <c r="CK140" i="2"/>
  <c r="CF140" i="2"/>
  <c r="CG140" i="2"/>
  <c r="CE140" i="2"/>
  <c r="CD140" i="2"/>
  <c r="BY140" i="2"/>
  <c r="BZ140" i="2"/>
  <c r="BW140" i="2"/>
  <c r="BU140" i="2"/>
  <c r="BV140" i="2"/>
  <c r="BS140" i="2"/>
  <c r="BR140" i="2"/>
  <c r="BQ140" i="2"/>
  <c r="BT140" i="2"/>
  <c r="BO140" i="2"/>
  <c r="BP140" i="2"/>
  <c r="BN140" i="2"/>
  <c r="BM140" i="2"/>
  <c r="BC140" i="2"/>
  <c r="BD140" i="2"/>
  <c r="BF140" i="2"/>
  <c r="BA140" i="2"/>
  <c r="AZ140" i="2"/>
  <c r="AY140" i="2"/>
  <c r="BB140" i="2"/>
  <c r="AW140" i="2"/>
  <c r="AX140" i="2"/>
  <c r="AV140" i="2"/>
  <c r="AU140" i="2"/>
  <c r="AM140" i="2"/>
  <c r="AN140" i="2"/>
  <c r="AQ140" i="2"/>
  <c r="AK140" i="2"/>
  <c r="AJ140" i="2"/>
  <c r="AI140" i="2"/>
  <c r="AL140" i="2"/>
  <c r="AG140" i="2"/>
  <c r="AH140" i="2"/>
  <c r="AF140" i="2"/>
  <c r="AE140" i="2"/>
  <c r="X140" i="2"/>
  <c r="W140" i="2"/>
  <c r="V140" i="2"/>
  <c r="Y140" i="2"/>
  <c r="T140" i="2"/>
  <c r="U140" i="2"/>
  <c r="S140" i="2"/>
  <c r="N140" i="2"/>
  <c r="DA139" i="2"/>
  <c r="CX139" i="2"/>
  <c r="CW139" i="2"/>
  <c r="CV139" i="2"/>
  <c r="CY139" i="2"/>
  <c r="CT139" i="2"/>
  <c r="CU139" i="2"/>
  <c r="CS139" i="2"/>
  <c r="CR139" i="2"/>
  <c r="CL139" i="2"/>
  <c r="CM139" i="2"/>
  <c r="CJ139" i="2"/>
  <c r="CI139" i="2"/>
  <c r="CH139" i="2"/>
  <c r="CK139" i="2"/>
  <c r="CF139" i="2"/>
  <c r="CG139" i="2"/>
  <c r="CE139" i="2"/>
  <c r="CD139" i="2"/>
  <c r="BY139" i="2"/>
  <c r="BZ139" i="2"/>
  <c r="BW139" i="2"/>
  <c r="BU139" i="2"/>
  <c r="BV139" i="2"/>
  <c r="BS139" i="2"/>
  <c r="BR139" i="2"/>
  <c r="BQ139" i="2"/>
  <c r="BT139" i="2"/>
  <c r="BO139" i="2"/>
  <c r="BP139" i="2"/>
  <c r="BN139" i="2"/>
  <c r="BM139" i="2"/>
  <c r="BC139" i="2"/>
  <c r="BD139" i="2"/>
  <c r="BF139" i="2"/>
  <c r="BA139" i="2"/>
  <c r="AZ139" i="2"/>
  <c r="AY139" i="2"/>
  <c r="BB139" i="2"/>
  <c r="AW139" i="2"/>
  <c r="AX139" i="2"/>
  <c r="AV139" i="2"/>
  <c r="AU139" i="2"/>
  <c r="AM139" i="2"/>
  <c r="AN139" i="2"/>
  <c r="AQ139" i="2"/>
  <c r="AK139" i="2"/>
  <c r="AJ139" i="2"/>
  <c r="AI139" i="2"/>
  <c r="AL139" i="2"/>
  <c r="AG139" i="2"/>
  <c r="AH139" i="2"/>
  <c r="AF139" i="2"/>
  <c r="AE139" i="2"/>
  <c r="X139" i="2"/>
  <c r="W139" i="2"/>
  <c r="V139" i="2"/>
  <c r="Y139" i="2"/>
  <c r="T139" i="2"/>
  <c r="U139" i="2"/>
  <c r="S139" i="2"/>
  <c r="N139" i="2"/>
  <c r="DA138" i="2"/>
  <c r="CX138" i="2"/>
  <c r="CW138" i="2"/>
  <c r="CV138" i="2"/>
  <c r="CY138" i="2"/>
  <c r="CT138" i="2"/>
  <c r="CU138" i="2"/>
  <c r="CS138" i="2"/>
  <c r="CR138" i="2"/>
  <c r="CL138" i="2"/>
  <c r="CM138" i="2"/>
  <c r="CJ138" i="2"/>
  <c r="CI138" i="2"/>
  <c r="CH138" i="2"/>
  <c r="CK138" i="2"/>
  <c r="CF138" i="2"/>
  <c r="CG138" i="2"/>
  <c r="CE138" i="2"/>
  <c r="CD138" i="2"/>
  <c r="BY138" i="2"/>
  <c r="BZ138" i="2"/>
  <c r="BW138" i="2"/>
  <c r="BU138" i="2"/>
  <c r="BV138" i="2"/>
  <c r="BS138" i="2"/>
  <c r="BR138" i="2"/>
  <c r="BQ138" i="2"/>
  <c r="BT138" i="2"/>
  <c r="BO138" i="2"/>
  <c r="BP138" i="2"/>
  <c r="BN138" i="2"/>
  <c r="BM138" i="2"/>
  <c r="BC138" i="2"/>
  <c r="BD138" i="2"/>
  <c r="BF138" i="2"/>
  <c r="BA138" i="2"/>
  <c r="AZ138" i="2"/>
  <c r="AY138" i="2"/>
  <c r="BB138" i="2"/>
  <c r="AW138" i="2"/>
  <c r="AX138" i="2"/>
  <c r="AV138" i="2"/>
  <c r="AU138" i="2"/>
  <c r="AM138" i="2"/>
  <c r="AN138" i="2"/>
  <c r="AQ138" i="2"/>
  <c r="AK138" i="2"/>
  <c r="AJ138" i="2"/>
  <c r="AI138" i="2"/>
  <c r="AL138" i="2"/>
  <c r="AG138" i="2"/>
  <c r="AH138" i="2"/>
  <c r="AF138" i="2"/>
  <c r="AE138" i="2"/>
  <c r="X138" i="2"/>
  <c r="W138" i="2"/>
  <c r="V138" i="2"/>
  <c r="Y138" i="2"/>
  <c r="T138" i="2"/>
  <c r="U138" i="2"/>
  <c r="S138" i="2"/>
  <c r="N138" i="2"/>
  <c r="DA137" i="2"/>
  <c r="CX137" i="2"/>
  <c r="CW137" i="2"/>
  <c r="CV137" i="2"/>
  <c r="CY137" i="2"/>
  <c r="CT137" i="2"/>
  <c r="CU137" i="2"/>
  <c r="CS137" i="2"/>
  <c r="CR137" i="2"/>
  <c r="CL137" i="2"/>
  <c r="CM137" i="2"/>
  <c r="CJ137" i="2"/>
  <c r="CI137" i="2"/>
  <c r="CH137" i="2"/>
  <c r="CK137" i="2"/>
  <c r="CF137" i="2"/>
  <c r="CG137" i="2"/>
  <c r="CE137" i="2"/>
  <c r="CD137" i="2"/>
  <c r="BY137" i="2"/>
  <c r="BZ137" i="2"/>
  <c r="BW137" i="2"/>
  <c r="BU137" i="2"/>
  <c r="BV137" i="2"/>
  <c r="BS137" i="2"/>
  <c r="BR137" i="2"/>
  <c r="BQ137" i="2"/>
  <c r="BT137" i="2"/>
  <c r="BO137" i="2"/>
  <c r="BP137" i="2"/>
  <c r="BN137" i="2"/>
  <c r="BM137" i="2"/>
  <c r="BC137" i="2"/>
  <c r="BD137" i="2"/>
  <c r="BF137" i="2"/>
  <c r="BA137" i="2"/>
  <c r="AZ137" i="2"/>
  <c r="AY137" i="2"/>
  <c r="BB137" i="2"/>
  <c r="AW137" i="2"/>
  <c r="AX137" i="2"/>
  <c r="AV137" i="2"/>
  <c r="AU137" i="2"/>
  <c r="AM137" i="2"/>
  <c r="AN137" i="2"/>
  <c r="AQ137" i="2"/>
  <c r="AK137" i="2"/>
  <c r="AJ137" i="2"/>
  <c r="AI137" i="2"/>
  <c r="AL137" i="2"/>
  <c r="AG137" i="2"/>
  <c r="AH137" i="2"/>
  <c r="AF137" i="2"/>
  <c r="AE137" i="2"/>
  <c r="X137" i="2"/>
  <c r="W137" i="2"/>
  <c r="V137" i="2"/>
  <c r="Y137" i="2"/>
  <c r="T137" i="2"/>
  <c r="U137" i="2"/>
  <c r="S137" i="2"/>
  <c r="N137" i="2"/>
  <c r="DA136" i="2"/>
  <c r="CX136" i="2"/>
  <c r="CW136" i="2"/>
  <c r="CV136" i="2"/>
  <c r="CY136" i="2"/>
  <c r="CT136" i="2"/>
  <c r="CU136" i="2"/>
  <c r="CS136" i="2"/>
  <c r="CR136" i="2"/>
  <c r="CL136" i="2"/>
  <c r="CM136" i="2"/>
  <c r="CJ136" i="2"/>
  <c r="CI136" i="2"/>
  <c r="CH136" i="2"/>
  <c r="CK136" i="2"/>
  <c r="CF136" i="2"/>
  <c r="CG136" i="2"/>
  <c r="CE136" i="2"/>
  <c r="CD136" i="2"/>
  <c r="BY136" i="2"/>
  <c r="BZ136" i="2"/>
  <c r="BW136" i="2"/>
  <c r="BU136" i="2"/>
  <c r="BV136" i="2"/>
  <c r="BS136" i="2"/>
  <c r="BR136" i="2"/>
  <c r="BQ136" i="2"/>
  <c r="BT136" i="2"/>
  <c r="BO136" i="2"/>
  <c r="BP136" i="2"/>
  <c r="BN136" i="2"/>
  <c r="BM136" i="2"/>
  <c r="BC136" i="2"/>
  <c r="BD136" i="2"/>
  <c r="BF136" i="2"/>
  <c r="BA136" i="2"/>
  <c r="AZ136" i="2"/>
  <c r="AY136" i="2"/>
  <c r="BB136" i="2"/>
  <c r="AW136" i="2"/>
  <c r="AX136" i="2"/>
  <c r="AV136" i="2"/>
  <c r="AU136" i="2"/>
  <c r="AM136" i="2"/>
  <c r="AN136" i="2"/>
  <c r="AQ136" i="2"/>
  <c r="AK136" i="2"/>
  <c r="AJ136" i="2"/>
  <c r="AI136" i="2"/>
  <c r="AL136" i="2"/>
  <c r="AG136" i="2"/>
  <c r="AH136" i="2"/>
  <c r="AF136" i="2"/>
  <c r="AE136" i="2"/>
  <c r="X136" i="2"/>
  <c r="W136" i="2"/>
  <c r="V136" i="2"/>
  <c r="Y136" i="2"/>
  <c r="T136" i="2"/>
  <c r="U136" i="2"/>
  <c r="S136" i="2"/>
  <c r="N136" i="2"/>
  <c r="DA135" i="2"/>
  <c r="CX135" i="2"/>
  <c r="CW135" i="2"/>
  <c r="CV135" i="2"/>
  <c r="CY135" i="2"/>
  <c r="CT135" i="2"/>
  <c r="CU135" i="2"/>
  <c r="CS135" i="2"/>
  <c r="CR135" i="2"/>
  <c r="CL135" i="2"/>
  <c r="CM135" i="2"/>
  <c r="CJ135" i="2"/>
  <c r="CI135" i="2"/>
  <c r="CH135" i="2"/>
  <c r="CK135" i="2"/>
  <c r="CF135" i="2"/>
  <c r="CG135" i="2"/>
  <c r="CE135" i="2"/>
  <c r="CD135" i="2"/>
  <c r="BY135" i="2"/>
  <c r="BZ135" i="2"/>
  <c r="BW135" i="2"/>
  <c r="BU135" i="2"/>
  <c r="BV135" i="2"/>
  <c r="BS135" i="2"/>
  <c r="BR135" i="2"/>
  <c r="BQ135" i="2"/>
  <c r="BT135" i="2"/>
  <c r="BO135" i="2"/>
  <c r="BP135" i="2"/>
  <c r="BN135" i="2"/>
  <c r="BM135" i="2"/>
  <c r="BC135" i="2"/>
  <c r="BD135" i="2"/>
  <c r="BF135" i="2"/>
  <c r="BA135" i="2"/>
  <c r="AZ135" i="2"/>
  <c r="AY135" i="2"/>
  <c r="BB135" i="2"/>
  <c r="AW135" i="2"/>
  <c r="AX135" i="2"/>
  <c r="AV135" i="2"/>
  <c r="AU135" i="2"/>
  <c r="AM135" i="2"/>
  <c r="AN135" i="2"/>
  <c r="AQ135" i="2"/>
  <c r="AK135" i="2"/>
  <c r="AJ135" i="2"/>
  <c r="AI135" i="2"/>
  <c r="AL135" i="2"/>
  <c r="AG135" i="2"/>
  <c r="AH135" i="2"/>
  <c r="AF135" i="2"/>
  <c r="AE135" i="2"/>
  <c r="X135" i="2"/>
  <c r="W135" i="2"/>
  <c r="V135" i="2"/>
  <c r="Y135" i="2"/>
  <c r="T135" i="2"/>
  <c r="U135" i="2"/>
  <c r="S135" i="2"/>
  <c r="N135" i="2"/>
  <c r="DA134" i="2"/>
  <c r="CX134" i="2"/>
  <c r="CW134" i="2"/>
  <c r="CV134" i="2"/>
  <c r="CY134" i="2"/>
  <c r="CT134" i="2"/>
  <c r="CU134" i="2"/>
  <c r="CS134" i="2"/>
  <c r="CR134" i="2"/>
  <c r="CL134" i="2"/>
  <c r="CM134" i="2"/>
  <c r="CJ134" i="2"/>
  <c r="CI134" i="2"/>
  <c r="CH134" i="2"/>
  <c r="CK134" i="2"/>
  <c r="CF134" i="2"/>
  <c r="CG134" i="2"/>
  <c r="CE134" i="2"/>
  <c r="CD134" i="2"/>
  <c r="BY134" i="2"/>
  <c r="BZ134" i="2"/>
  <c r="BW134" i="2"/>
  <c r="BU134" i="2"/>
  <c r="BV134" i="2"/>
  <c r="BS134" i="2"/>
  <c r="BR134" i="2"/>
  <c r="BQ134" i="2"/>
  <c r="BT134" i="2"/>
  <c r="BO134" i="2"/>
  <c r="BP134" i="2"/>
  <c r="BN134" i="2"/>
  <c r="BM134" i="2"/>
  <c r="BC134" i="2"/>
  <c r="BD134" i="2"/>
  <c r="BF134" i="2"/>
  <c r="BA134" i="2"/>
  <c r="AZ134" i="2"/>
  <c r="AY134" i="2"/>
  <c r="BB134" i="2"/>
  <c r="AW134" i="2"/>
  <c r="AX134" i="2"/>
  <c r="AV134" i="2"/>
  <c r="AU134" i="2"/>
  <c r="AM134" i="2"/>
  <c r="AN134" i="2"/>
  <c r="AQ134" i="2"/>
  <c r="AK134" i="2"/>
  <c r="AJ134" i="2"/>
  <c r="AI134" i="2"/>
  <c r="AL134" i="2"/>
  <c r="AG134" i="2"/>
  <c r="AH134" i="2"/>
  <c r="AF134" i="2"/>
  <c r="AE134" i="2"/>
  <c r="X134" i="2"/>
  <c r="W134" i="2"/>
  <c r="V134" i="2"/>
  <c r="Y134" i="2"/>
  <c r="T134" i="2"/>
  <c r="U134" i="2"/>
  <c r="S134" i="2"/>
  <c r="N134" i="2"/>
  <c r="DA133" i="2"/>
  <c r="CX133" i="2"/>
  <c r="CW133" i="2"/>
  <c r="CV133" i="2"/>
  <c r="CY133" i="2"/>
  <c r="CT133" i="2"/>
  <c r="CU133" i="2"/>
  <c r="CS133" i="2"/>
  <c r="CR133" i="2"/>
  <c r="CL133" i="2"/>
  <c r="CM133" i="2"/>
  <c r="CJ133" i="2"/>
  <c r="CI133" i="2"/>
  <c r="CH133" i="2"/>
  <c r="CK133" i="2"/>
  <c r="CF133" i="2"/>
  <c r="CG133" i="2"/>
  <c r="CE133" i="2"/>
  <c r="CD133" i="2"/>
  <c r="BY133" i="2"/>
  <c r="BZ133" i="2"/>
  <c r="BW133" i="2"/>
  <c r="BU133" i="2"/>
  <c r="BV133" i="2"/>
  <c r="BS133" i="2"/>
  <c r="BR133" i="2"/>
  <c r="BQ133" i="2"/>
  <c r="BT133" i="2"/>
  <c r="BO133" i="2"/>
  <c r="BP133" i="2"/>
  <c r="BN133" i="2"/>
  <c r="BM133" i="2"/>
  <c r="BC133" i="2"/>
  <c r="BD133" i="2"/>
  <c r="BF133" i="2"/>
  <c r="BA133" i="2"/>
  <c r="AZ133" i="2"/>
  <c r="AY133" i="2"/>
  <c r="BB133" i="2"/>
  <c r="AW133" i="2"/>
  <c r="AX133" i="2"/>
  <c r="AV133" i="2"/>
  <c r="AU133" i="2"/>
  <c r="AM133" i="2"/>
  <c r="AN133" i="2"/>
  <c r="AQ133" i="2"/>
  <c r="AK133" i="2"/>
  <c r="AJ133" i="2"/>
  <c r="AI133" i="2"/>
  <c r="AL133" i="2"/>
  <c r="AG133" i="2"/>
  <c r="AH133" i="2"/>
  <c r="AF133" i="2"/>
  <c r="AE133" i="2"/>
  <c r="X133" i="2"/>
  <c r="W133" i="2"/>
  <c r="V133" i="2"/>
  <c r="Y133" i="2"/>
  <c r="T133" i="2"/>
  <c r="U133" i="2"/>
  <c r="S133" i="2"/>
  <c r="N133" i="2"/>
  <c r="DA132" i="2"/>
  <c r="CX132" i="2"/>
  <c r="CW132" i="2"/>
  <c r="CV132" i="2"/>
  <c r="CY132" i="2"/>
  <c r="CT132" i="2"/>
  <c r="CU132" i="2"/>
  <c r="CS132" i="2"/>
  <c r="CR132" i="2"/>
  <c r="CL132" i="2"/>
  <c r="CM132" i="2"/>
  <c r="CJ132" i="2"/>
  <c r="CI132" i="2"/>
  <c r="CH132" i="2"/>
  <c r="CK132" i="2"/>
  <c r="CF132" i="2"/>
  <c r="CG132" i="2"/>
  <c r="CE132" i="2"/>
  <c r="CD132" i="2"/>
  <c r="BY132" i="2"/>
  <c r="BZ132" i="2"/>
  <c r="BW132" i="2"/>
  <c r="BU132" i="2"/>
  <c r="BV132" i="2"/>
  <c r="BS132" i="2"/>
  <c r="BR132" i="2"/>
  <c r="BQ132" i="2"/>
  <c r="BT132" i="2"/>
  <c r="BO132" i="2"/>
  <c r="BP132" i="2"/>
  <c r="BN132" i="2"/>
  <c r="BM132" i="2"/>
  <c r="BC132" i="2"/>
  <c r="BD132" i="2"/>
  <c r="BF132" i="2"/>
  <c r="BA132" i="2"/>
  <c r="AZ132" i="2"/>
  <c r="AY132" i="2"/>
  <c r="BB132" i="2"/>
  <c r="AW132" i="2"/>
  <c r="AX132" i="2"/>
  <c r="AV132" i="2"/>
  <c r="AU132" i="2"/>
  <c r="AM132" i="2"/>
  <c r="AN132" i="2"/>
  <c r="AQ132" i="2"/>
  <c r="AK132" i="2"/>
  <c r="AJ132" i="2"/>
  <c r="AI132" i="2"/>
  <c r="AL132" i="2"/>
  <c r="AG132" i="2"/>
  <c r="AH132" i="2"/>
  <c r="AF132" i="2"/>
  <c r="AE132" i="2"/>
  <c r="X132" i="2"/>
  <c r="W132" i="2"/>
  <c r="V132" i="2"/>
  <c r="Y132" i="2"/>
  <c r="T132" i="2"/>
  <c r="U132" i="2"/>
  <c r="S132" i="2"/>
  <c r="N132" i="2"/>
  <c r="DA131" i="2"/>
  <c r="CX131" i="2"/>
  <c r="CW131" i="2"/>
  <c r="CV131" i="2"/>
  <c r="CY131" i="2"/>
  <c r="CT131" i="2"/>
  <c r="CU131" i="2"/>
  <c r="CS131" i="2"/>
  <c r="CR131" i="2"/>
  <c r="CL131" i="2"/>
  <c r="CM131" i="2"/>
  <c r="CJ131" i="2"/>
  <c r="CI131" i="2"/>
  <c r="CH131" i="2"/>
  <c r="CK131" i="2"/>
  <c r="CF131" i="2"/>
  <c r="CG131" i="2"/>
  <c r="CE131" i="2"/>
  <c r="CD131" i="2"/>
  <c r="BY131" i="2"/>
  <c r="BZ131" i="2"/>
  <c r="BW131" i="2"/>
  <c r="BU131" i="2"/>
  <c r="BV131" i="2"/>
  <c r="BS131" i="2"/>
  <c r="BR131" i="2"/>
  <c r="BQ131" i="2"/>
  <c r="BT131" i="2"/>
  <c r="BO131" i="2"/>
  <c r="BP131" i="2"/>
  <c r="BN131" i="2"/>
  <c r="BM131" i="2"/>
  <c r="BC131" i="2"/>
  <c r="BD131" i="2"/>
  <c r="BF131" i="2"/>
  <c r="BA131" i="2"/>
  <c r="AZ131" i="2"/>
  <c r="AY131" i="2"/>
  <c r="BB131" i="2"/>
  <c r="AW131" i="2"/>
  <c r="AX131" i="2"/>
  <c r="AV131" i="2"/>
  <c r="AU131" i="2"/>
  <c r="AM131" i="2"/>
  <c r="AN131" i="2"/>
  <c r="AQ131" i="2"/>
  <c r="AK131" i="2"/>
  <c r="AJ131" i="2"/>
  <c r="AI131" i="2"/>
  <c r="AL131" i="2"/>
  <c r="AG131" i="2"/>
  <c r="AH131" i="2"/>
  <c r="AF131" i="2"/>
  <c r="AE131" i="2"/>
  <c r="X131" i="2"/>
  <c r="W131" i="2"/>
  <c r="V131" i="2"/>
  <c r="Y131" i="2"/>
  <c r="T131" i="2"/>
  <c r="U131" i="2"/>
  <c r="S131" i="2"/>
  <c r="N131" i="2"/>
  <c r="DA130" i="2"/>
  <c r="CX130" i="2"/>
  <c r="CW130" i="2"/>
  <c r="CV130" i="2"/>
  <c r="CY130" i="2"/>
  <c r="CT130" i="2"/>
  <c r="CU130" i="2"/>
  <c r="CS130" i="2"/>
  <c r="CR130" i="2"/>
  <c r="CL130" i="2"/>
  <c r="CM130" i="2"/>
  <c r="CJ130" i="2"/>
  <c r="CI130" i="2"/>
  <c r="CH130" i="2"/>
  <c r="CK130" i="2"/>
  <c r="CF130" i="2"/>
  <c r="CG130" i="2"/>
  <c r="CE130" i="2"/>
  <c r="CD130" i="2"/>
  <c r="BY130" i="2"/>
  <c r="BZ130" i="2"/>
  <c r="BW130" i="2"/>
  <c r="BU130" i="2"/>
  <c r="BV130" i="2"/>
  <c r="BS130" i="2"/>
  <c r="BR130" i="2"/>
  <c r="BQ130" i="2"/>
  <c r="BT130" i="2"/>
  <c r="BO130" i="2"/>
  <c r="BP130" i="2"/>
  <c r="BN130" i="2"/>
  <c r="BM130" i="2"/>
  <c r="BC130" i="2"/>
  <c r="BD130" i="2"/>
  <c r="BF130" i="2"/>
  <c r="BA130" i="2"/>
  <c r="AZ130" i="2"/>
  <c r="AY130" i="2"/>
  <c r="BB130" i="2"/>
  <c r="AW130" i="2"/>
  <c r="AX130" i="2"/>
  <c r="AV130" i="2"/>
  <c r="AU130" i="2"/>
  <c r="AM130" i="2"/>
  <c r="AN130" i="2"/>
  <c r="AQ130" i="2"/>
  <c r="AK130" i="2"/>
  <c r="AJ130" i="2"/>
  <c r="AI130" i="2"/>
  <c r="AL130" i="2"/>
  <c r="AG130" i="2"/>
  <c r="AH130" i="2"/>
  <c r="AF130" i="2"/>
  <c r="AE130" i="2"/>
  <c r="X130" i="2"/>
  <c r="W130" i="2"/>
  <c r="V130" i="2"/>
  <c r="Y130" i="2"/>
  <c r="T130" i="2"/>
  <c r="U130" i="2"/>
  <c r="S130" i="2"/>
  <c r="N130" i="2"/>
  <c r="DA129" i="2"/>
  <c r="CX129" i="2"/>
  <c r="CW129" i="2"/>
  <c r="CV129" i="2"/>
  <c r="CY129" i="2"/>
  <c r="CT129" i="2"/>
  <c r="CU129" i="2"/>
  <c r="CS129" i="2"/>
  <c r="CR129" i="2"/>
  <c r="CL129" i="2"/>
  <c r="CM129" i="2"/>
  <c r="CJ129" i="2"/>
  <c r="CI129" i="2"/>
  <c r="CH129" i="2"/>
  <c r="CK129" i="2"/>
  <c r="CF129" i="2"/>
  <c r="CG129" i="2"/>
  <c r="CE129" i="2"/>
  <c r="CD129" i="2"/>
  <c r="BY129" i="2"/>
  <c r="BZ129" i="2"/>
  <c r="BW129" i="2"/>
  <c r="BU129" i="2"/>
  <c r="BV129" i="2"/>
  <c r="BS129" i="2"/>
  <c r="BR129" i="2"/>
  <c r="BQ129" i="2"/>
  <c r="BT129" i="2"/>
  <c r="BO129" i="2"/>
  <c r="BP129" i="2"/>
  <c r="BN129" i="2"/>
  <c r="BM129" i="2"/>
  <c r="BC129" i="2"/>
  <c r="BD129" i="2"/>
  <c r="BF129" i="2"/>
  <c r="BA129" i="2"/>
  <c r="AZ129" i="2"/>
  <c r="AY129" i="2"/>
  <c r="BB129" i="2"/>
  <c r="AW129" i="2"/>
  <c r="AX129" i="2"/>
  <c r="AV129" i="2"/>
  <c r="AU129" i="2"/>
  <c r="AM129" i="2"/>
  <c r="AN129" i="2"/>
  <c r="AQ129" i="2"/>
  <c r="AK129" i="2"/>
  <c r="AJ129" i="2"/>
  <c r="AI129" i="2"/>
  <c r="AL129" i="2"/>
  <c r="AG129" i="2"/>
  <c r="AH129" i="2"/>
  <c r="AF129" i="2"/>
  <c r="AE129" i="2"/>
  <c r="X129" i="2"/>
  <c r="W129" i="2"/>
  <c r="V129" i="2"/>
  <c r="Y129" i="2"/>
  <c r="T129" i="2"/>
  <c r="U129" i="2"/>
  <c r="S129" i="2"/>
  <c r="N129" i="2"/>
  <c r="DA128" i="2"/>
  <c r="CX128" i="2"/>
  <c r="CW128" i="2"/>
  <c r="CV128" i="2"/>
  <c r="CY128" i="2"/>
  <c r="CT128" i="2"/>
  <c r="CU128" i="2"/>
  <c r="CS128" i="2"/>
  <c r="CR128" i="2"/>
  <c r="CL128" i="2"/>
  <c r="CM128" i="2"/>
  <c r="CJ128" i="2"/>
  <c r="CI128" i="2"/>
  <c r="CH128" i="2"/>
  <c r="CK128" i="2"/>
  <c r="CF128" i="2"/>
  <c r="CG128" i="2"/>
  <c r="CE128" i="2"/>
  <c r="CD128" i="2"/>
  <c r="BY128" i="2"/>
  <c r="BZ128" i="2"/>
  <c r="BW128" i="2"/>
  <c r="BU128" i="2"/>
  <c r="BV128" i="2"/>
  <c r="BS128" i="2"/>
  <c r="BR128" i="2"/>
  <c r="BQ128" i="2"/>
  <c r="BT128" i="2"/>
  <c r="BO128" i="2"/>
  <c r="BP128" i="2"/>
  <c r="BN128" i="2"/>
  <c r="BM128" i="2"/>
  <c r="BC128" i="2"/>
  <c r="BD128" i="2"/>
  <c r="BF128" i="2"/>
  <c r="BA128" i="2"/>
  <c r="AZ128" i="2"/>
  <c r="AY128" i="2"/>
  <c r="BB128" i="2"/>
  <c r="AW128" i="2"/>
  <c r="AX128" i="2"/>
  <c r="AV128" i="2"/>
  <c r="AU128" i="2"/>
  <c r="AM128" i="2"/>
  <c r="AN128" i="2"/>
  <c r="AQ128" i="2"/>
  <c r="AK128" i="2"/>
  <c r="AJ128" i="2"/>
  <c r="AI128" i="2"/>
  <c r="AL128" i="2"/>
  <c r="AG128" i="2"/>
  <c r="AH128" i="2"/>
  <c r="AF128" i="2"/>
  <c r="AE128" i="2"/>
  <c r="X128" i="2"/>
  <c r="W128" i="2"/>
  <c r="V128" i="2"/>
  <c r="Y128" i="2"/>
  <c r="T128" i="2"/>
  <c r="U128" i="2"/>
  <c r="S128" i="2"/>
  <c r="N128" i="2"/>
  <c r="DA127" i="2"/>
  <c r="CX127" i="2"/>
  <c r="CW127" i="2"/>
  <c r="CV127" i="2"/>
  <c r="CY127" i="2"/>
  <c r="CT127" i="2"/>
  <c r="CU127" i="2"/>
  <c r="CS127" i="2"/>
  <c r="CR127" i="2"/>
  <c r="CL127" i="2"/>
  <c r="CM127" i="2"/>
  <c r="CJ127" i="2"/>
  <c r="CI127" i="2"/>
  <c r="CH127" i="2"/>
  <c r="CK127" i="2"/>
  <c r="CF127" i="2"/>
  <c r="CG127" i="2"/>
  <c r="CE127" i="2"/>
  <c r="CD127" i="2"/>
  <c r="BY127" i="2"/>
  <c r="BZ127" i="2"/>
  <c r="BW127" i="2"/>
  <c r="BU127" i="2"/>
  <c r="BV127" i="2"/>
  <c r="BS127" i="2"/>
  <c r="BR127" i="2"/>
  <c r="BQ127" i="2"/>
  <c r="BT127" i="2"/>
  <c r="BO127" i="2"/>
  <c r="BP127" i="2"/>
  <c r="BN127" i="2"/>
  <c r="BM127" i="2"/>
  <c r="BC127" i="2"/>
  <c r="BD127" i="2"/>
  <c r="BF127" i="2"/>
  <c r="BA127" i="2"/>
  <c r="AZ127" i="2"/>
  <c r="AY127" i="2"/>
  <c r="BB127" i="2"/>
  <c r="AW127" i="2"/>
  <c r="AX127" i="2"/>
  <c r="AV127" i="2"/>
  <c r="AU127" i="2"/>
  <c r="AM127" i="2"/>
  <c r="AN127" i="2"/>
  <c r="AQ127" i="2"/>
  <c r="AK127" i="2"/>
  <c r="AJ127" i="2"/>
  <c r="AI127" i="2"/>
  <c r="AL127" i="2"/>
  <c r="AG127" i="2"/>
  <c r="AH127" i="2"/>
  <c r="AF127" i="2"/>
  <c r="AE127" i="2"/>
  <c r="X127" i="2"/>
  <c r="W127" i="2"/>
  <c r="V127" i="2"/>
  <c r="Y127" i="2"/>
  <c r="T127" i="2"/>
  <c r="U127" i="2"/>
  <c r="S127" i="2"/>
  <c r="N127" i="2"/>
  <c r="DA126" i="2"/>
  <c r="CX126" i="2"/>
  <c r="CW126" i="2"/>
  <c r="CV126" i="2"/>
  <c r="CY126" i="2"/>
  <c r="CT126" i="2"/>
  <c r="CU126" i="2"/>
  <c r="CS126" i="2"/>
  <c r="CR126" i="2"/>
  <c r="CL126" i="2"/>
  <c r="CM126" i="2"/>
  <c r="CJ126" i="2"/>
  <c r="CI126" i="2"/>
  <c r="CH126" i="2"/>
  <c r="CK126" i="2"/>
  <c r="CF126" i="2"/>
  <c r="CG126" i="2"/>
  <c r="CE126" i="2"/>
  <c r="CD126" i="2"/>
  <c r="BY126" i="2"/>
  <c r="BZ126" i="2"/>
  <c r="BW126" i="2"/>
  <c r="BU126" i="2"/>
  <c r="BV126" i="2"/>
  <c r="BS126" i="2"/>
  <c r="BR126" i="2"/>
  <c r="BQ126" i="2"/>
  <c r="BT126" i="2"/>
  <c r="BO126" i="2"/>
  <c r="BP126" i="2"/>
  <c r="BN126" i="2"/>
  <c r="BM126" i="2"/>
  <c r="BC126" i="2"/>
  <c r="BD126" i="2"/>
  <c r="BF126" i="2"/>
  <c r="BA126" i="2"/>
  <c r="AZ126" i="2"/>
  <c r="AY126" i="2"/>
  <c r="BB126" i="2"/>
  <c r="AW126" i="2"/>
  <c r="AX126" i="2"/>
  <c r="AV126" i="2"/>
  <c r="AU126" i="2"/>
  <c r="AM126" i="2"/>
  <c r="AN126" i="2"/>
  <c r="AQ126" i="2"/>
  <c r="AK126" i="2"/>
  <c r="AJ126" i="2"/>
  <c r="AI126" i="2"/>
  <c r="AL126" i="2"/>
  <c r="AG126" i="2"/>
  <c r="AH126" i="2"/>
  <c r="AF126" i="2"/>
  <c r="AE126" i="2"/>
  <c r="X126" i="2"/>
  <c r="W126" i="2"/>
  <c r="V126" i="2"/>
  <c r="Y126" i="2"/>
  <c r="T126" i="2"/>
  <c r="U126" i="2"/>
  <c r="S126" i="2"/>
  <c r="N126" i="2"/>
  <c r="DA125" i="2"/>
  <c r="CX125" i="2"/>
  <c r="CW125" i="2"/>
  <c r="CV125" i="2"/>
  <c r="CY125" i="2"/>
  <c r="CT125" i="2"/>
  <c r="CU125" i="2"/>
  <c r="CS125" i="2"/>
  <c r="CR125" i="2"/>
  <c r="CL125" i="2"/>
  <c r="CM125" i="2"/>
  <c r="CJ125" i="2"/>
  <c r="CI125" i="2"/>
  <c r="CH125" i="2"/>
  <c r="CK125" i="2"/>
  <c r="CF125" i="2"/>
  <c r="CG125" i="2"/>
  <c r="CE125" i="2"/>
  <c r="CD125" i="2"/>
  <c r="BY125" i="2"/>
  <c r="BZ125" i="2"/>
  <c r="BW125" i="2"/>
  <c r="BU125" i="2"/>
  <c r="BV125" i="2"/>
  <c r="BS125" i="2"/>
  <c r="BR125" i="2"/>
  <c r="BQ125" i="2"/>
  <c r="BT125" i="2"/>
  <c r="BO125" i="2"/>
  <c r="BP125" i="2"/>
  <c r="BN125" i="2"/>
  <c r="BM125" i="2"/>
  <c r="BC125" i="2"/>
  <c r="BD125" i="2"/>
  <c r="BF125" i="2"/>
  <c r="BA125" i="2"/>
  <c r="AZ125" i="2"/>
  <c r="AY125" i="2"/>
  <c r="BB125" i="2"/>
  <c r="AW125" i="2"/>
  <c r="AX125" i="2"/>
  <c r="AV125" i="2"/>
  <c r="AU125" i="2"/>
  <c r="AM125" i="2"/>
  <c r="AN125" i="2"/>
  <c r="AQ125" i="2"/>
  <c r="AK125" i="2"/>
  <c r="AJ125" i="2"/>
  <c r="AI125" i="2"/>
  <c r="AL125" i="2"/>
  <c r="AG125" i="2"/>
  <c r="AH125" i="2"/>
  <c r="AF125" i="2"/>
  <c r="AE125" i="2"/>
  <c r="T125" i="2"/>
  <c r="U125" i="2"/>
  <c r="X125" i="2"/>
  <c r="S125" i="2"/>
  <c r="N125" i="2"/>
  <c r="DA124" i="2"/>
  <c r="CX124" i="2"/>
  <c r="CW124" i="2"/>
  <c r="CV124" i="2"/>
  <c r="CY124" i="2"/>
  <c r="CT124" i="2"/>
  <c r="CU124" i="2"/>
  <c r="CS124" i="2"/>
  <c r="CR124" i="2"/>
  <c r="CL124" i="2"/>
  <c r="CM124" i="2"/>
  <c r="CJ124" i="2"/>
  <c r="CI124" i="2"/>
  <c r="CH124" i="2"/>
  <c r="CK124" i="2"/>
  <c r="CF124" i="2"/>
  <c r="CG124" i="2"/>
  <c r="CE124" i="2"/>
  <c r="CD124" i="2"/>
  <c r="BY124" i="2"/>
  <c r="BZ124" i="2"/>
  <c r="BW124" i="2"/>
  <c r="BU124" i="2"/>
  <c r="BV124" i="2"/>
  <c r="BS124" i="2"/>
  <c r="BR124" i="2"/>
  <c r="BQ124" i="2"/>
  <c r="BT124" i="2"/>
  <c r="BO124" i="2"/>
  <c r="BP124" i="2"/>
  <c r="BN124" i="2"/>
  <c r="BM124" i="2"/>
  <c r="BC124" i="2"/>
  <c r="BD124" i="2"/>
  <c r="BF124" i="2"/>
  <c r="BA124" i="2"/>
  <c r="AZ124" i="2"/>
  <c r="AY124" i="2"/>
  <c r="BB124" i="2"/>
  <c r="AW124" i="2"/>
  <c r="AX124" i="2"/>
  <c r="AV124" i="2"/>
  <c r="AU124" i="2"/>
  <c r="AM124" i="2"/>
  <c r="AN124" i="2"/>
  <c r="AQ124" i="2"/>
  <c r="AK124" i="2"/>
  <c r="AJ124" i="2"/>
  <c r="AI124" i="2"/>
  <c r="AL124" i="2"/>
  <c r="AG124" i="2"/>
  <c r="AH124" i="2"/>
  <c r="AF124" i="2"/>
  <c r="AE124" i="2"/>
  <c r="X124" i="2"/>
  <c r="W124" i="2"/>
  <c r="V124" i="2"/>
  <c r="Y124" i="2"/>
  <c r="T124" i="2"/>
  <c r="U124" i="2"/>
  <c r="S124" i="2"/>
  <c r="N124" i="2"/>
  <c r="DA123" i="2"/>
  <c r="CX123" i="2"/>
  <c r="CW123" i="2"/>
  <c r="CV123" i="2"/>
  <c r="CY123" i="2"/>
  <c r="CT123" i="2"/>
  <c r="CU123" i="2"/>
  <c r="CS123" i="2"/>
  <c r="CR123" i="2"/>
  <c r="CL123" i="2"/>
  <c r="CM123" i="2"/>
  <c r="CJ123" i="2"/>
  <c r="CI123" i="2"/>
  <c r="CH123" i="2"/>
  <c r="CK123" i="2"/>
  <c r="CF123" i="2"/>
  <c r="CG123" i="2"/>
  <c r="CE123" i="2"/>
  <c r="CD123" i="2"/>
  <c r="BY123" i="2"/>
  <c r="BZ123" i="2"/>
  <c r="BW123" i="2"/>
  <c r="BU123" i="2"/>
  <c r="BV123" i="2"/>
  <c r="BS123" i="2"/>
  <c r="BR123" i="2"/>
  <c r="BQ123" i="2"/>
  <c r="BT123" i="2"/>
  <c r="BO123" i="2"/>
  <c r="BP123" i="2"/>
  <c r="BN123" i="2"/>
  <c r="BM123" i="2"/>
  <c r="BC123" i="2"/>
  <c r="BD123" i="2"/>
  <c r="BF123" i="2"/>
  <c r="BA123" i="2"/>
  <c r="AZ123" i="2"/>
  <c r="AY123" i="2"/>
  <c r="BB123" i="2"/>
  <c r="AW123" i="2"/>
  <c r="AX123" i="2"/>
  <c r="AV123" i="2"/>
  <c r="AU123" i="2"/>
  <c r="AM123" i="2"/>
  <c r="AN123" i="2"/>
  <c r="AQ123" i="2"/>
  <c r="AK123" i="2"/>
  <c r="AJ123" i="2"/>
  <c r="AI123" i="2"/>
  <c r="AL123" i="2"/>
  <c r="AG123" i="2"/>
  <c r="AH123" i="2"/>
  <c r="AF123" i="2"/>
  <c r="AE123" i="2"/>
  <c r="X123" i="2"/>
  <c r="W123" i="2"/>
  <c r="V123" i="2"/>
  <c r="Y123" i="2"/>
  <c r="T123" i="2"/>
  <c r="U123" i="2"/>
  <c r="S123" i="2"/>
  <c r="N123" i="2"/>
  <c r="DA122" i="2"/>
  <c r="CX122" i="2"/>
  <c r="CW122" i="2"/>
  <c r="CV122" i="2"/>
  <c r="CY122" i="2"/>
  <c r="CT122" i="2"/>
  <c r="CU122" i="2"/>
  <c r="CS122" i="2"/>
  <c r="CR122" i="2"/>
  <c r="CL122" i="2"/>
  <c r="CM122" i="2"/>
  <c r="CJ122" i="2"/>
  <c r="CI122" i="2"/>
  <c r="CH122" i="2"/>
  <c r="CK122" i="2"/>
  <c r="CF122" i="2"/>
  <c r="CG122" i="2"/>
  <c r="CE122" i="2"/>
  <c r="CD122" i="2"/>
  <c r="BY122" i="2"/>
  <c r="BZ122" i="2"/>
  <c r="BW122" i="2"/>
  <c r="BU122" i="2"/>
  <c r="BV122" i="2"/>
  <c r="BS122" i="2"/>
  <c r="BR122" i="2"/>
  <c r="BQ122" i="2"/>
  <c r="BT122" i="2"/>
  <c r="BO122" i="2"/>
  <c r="BP122" i="2"/>
  <c r="BN122" i="2"/>
  <c r="BM122" i="2"/>
  <c r="BC122" i="2"/>
  <c r="BD122" i="2"/>
  <c r="BF122" i="2"/>
  <c r="BA122" i="2"/>
  <c r="AZ122" i="2"/>
  <c r="AY122" i="2"/>
  <c r="BB122" i="2"/>
  <c r="AW122" i="2"/>
  <c r="AX122" i="2"/>
  <c r="AV122" i="2"/>
  <c r="AU122" i="2"/>
  <c r="AM122" i="2"/>
  <c r="AN122" i="2"/>
  <c r="AQ122" i="2"/>
  <c r="AK122" i="2"/>
  <c r="AJ122" i="2"/>
  <c r="AI122" i="2"/>
  <c r="AL122" i="2"/>
  <c r="AG122" i="2"/>
  <c r="AH122" i="2"/>
  <c r="AF122" i="2"/>
  <c r="AE122" i="2"/>
  <c r="X122" i="2"/>
  <c r="W122" i="2"/>
  <c r="V122" i="2"/>
  <c r="Y122" i="2"/>
  <c r="T122" i="2"/>
  <c r="U122" i="2"/>
  <c r="S122" i="2"/>
  <c r="N122" i="2"/>
  <c r="DA121" i="2"/>
  <c r="CX121" i="2"/>
  <c r="CW121" i="2"/>
  <c r="CV121" i="2"/>
  <c r="CY121" i="2"/>
  <c r="CT121" i="2"/>
  <c r="CU121" i="2"/>
  <c r="CS121" i="2"/>
  <c r="CR121" i="2"/>
  <c r="CL121" i="2"/>
  <c r="CM121" i="2"/>
  <c r="CJ121" i="2"/>
  <c r="CI121" i="2"/>
  <c r="CH121" i="2"/>
  <c r="CK121" i="2"/>
  <c r="CF121" i="2"/>
  <c r="CG121" i="2"/>
  <c r="CE121" i="2"/>
  <c r="CD121" i="2"/>
  <c r="BY121" i="2"/>
  <c r="BZ121" i="2"/>
  <c r="BW121" i="2"/>
  <c r="BU121" i="2"/>
  <c r="BV121" i="2"/>
  <c r="BS121" i="2"/>
  <c r="BR121" i="2"/>
  <c r="BQ121" i="2"/>
  <c r="BT121" i="2"/>
  <c r="BO121" i="2"/>
  <c r="BP121" i="2"/>
  <c r="BN121" i="2"/>
  <c r="BM121" i="2"/>
  <c r="BC121" i="2"/>
  <c r="BD121" i="2"/>
  <c r="BF121" i="2"/>
  <c r="AY121" i="2"/>
  <c r="BB121" i="2"/>
  <c r="BA121" i="2"/>
  <c r="AZ121" i="2"/>
  <c r="AW121" i="2"/>
  <c r="AX121" i="2"/>
  <c r="AV121" i="2"/>
  <c r="AU121" i="2"/>
  <c r="AM121" i="2"/>
  <c r="AN121" i="2"/>
  <c r="AQ121" i="2"/>
  <c r="AK121" i="2"/>
  <c r="AJ121" i="2"/>
  <c r="AI121" i="2"/>
  <c r="AL121" i="2"/>
  <c r="AG121" i="2"/>
  <c r="AH121" i="2"/>
  <c r="AF121" i="2"/>
  <c r="AE121" i="2"/>
  <c r="X121" i="2"/>
  <c r="W121" i="2"/>
  <c r="V121" i="2"/>
  <c r="Y121" i="2"/>
  <c r="T121" i="2"/>
  <c r="U121" i="2"/>
  <c r="S121" i="2"/>
  <c r="N121" i="2"/>
  <c r="DA120" i="2"/>
  <c r="CX120" i="2"/>
  <c r="CW120" i="2"/>
  <c r="CV120" i="2"/>
  <c r="CY120" i="2"/>
  <c r="CT120" i="2"/>
  <c r="CU120" i="2"/>
  <c r="CS120" i="2"/>
  <c r="CR120" i="2"/>
  <c r="CL120" i="2"/>
  <c r="CM120" i="2"/>
  <c r="CJ120" i="2"/>
  <c r="CI120" i="2"/>
  <c r="CH120" i="2"/>
  <c r="CK120" i="2"/>
  <c r="CF120" i="2"/>
  <c r="CG120" i="2"/>
  <c r="CE120" i="2"/>
  <c r="CD120" i="2"/>
  <c r="BY120" i="2"/>
  <c r="BZ120" i="2"/>
  <c r="BW120" i="2"/>
  <c r="BU120" i="2"/>
  <c r="BV120" i="2"/>
  <c r="BS120" i="2"/>
  <c r="BR120" i="2"/>
  <c r="BQ120" i="2"/>
  <c r="BT120" i="2"/>
  <c r="BO120" i="2"/>
  <c r="BP120" i="2"/>
  <c r="BN120" i="2"/>
  <c r="BM120" i="2"/>
  <c r="BC120" i="2"/>
  <c r="BD120" i="2"/>
  <c r="BF120" i="2"/>
  <c r="BA120" i="2"/>
  <c r="AZ120" i="2"/>
  <c r="AY120" i="2"/>
  <c r="BB120" i="2"/>
  <c r="AW120" i="2"/>
  <c r="AX120" i="2"/>
  <c r="AV120" i="2"/>
  <c r="AU120" i="2"/>
  <c r="AM120" i="2"/>
  <c r="AN120" i="2"/>
  <c r="AQ120" i="2"/>
  <c r="AK120" i="2"/>
  <c r="AJ120" i="2"/>
  <c r="AI120" i="2"/>
  <c r="AL120" i="2"/>
  <c r="AG120" i="2"/>
  <c r="AH120" i="2"/>
  <c r="AF120" i="2"/>
  <c r="AE120" i="2"/>
  <c r="X120" i="2"/>
  <c r="W120" i="2"/>
  <c r="V120" i="2"/>
  <c r="Y120" i="2"/>
  <c r="T120" i="2"/>
  <c r="U120" i="2"/>
  <c r="S120" i="2"/>
  <c r="N120" i="2"/>
  <c r="DA119" i="2"/>
  <c r="CX119" i="2"/>
  <c r="CW119" i="2"/>
  <c r="CV119" i="2"/>
  <c r="CY119" i="2"/>
  <c r="CT119" i="2"/>
  <c r="CU119" i="2"/>
  <c r="CS119" i="2"/>
  <c r="CR119" i="2"/>
  <c r="CL119" i="2"/>
  <c r="CM119" i="2"/>
  <c r="CJ119" i="2"/>
  <c r="CI119" i="2"/>
  <c r="CH119" i="2"/>
  <c r="CK119" i="2"/>
  <c r="CF119" i="2"/>
  <c r="CG119" i="2"/>
  <c r="CE119" i="2"/>
  <c r="CD119" i="2"/>
  <c r="BY119" i="2"/>
  <c r="BZ119" i="2"/>
  <c r="BW119" i="2"/>
  <c r="BU119" i="2"/>
  <c r="BV119" i="2"/>
  <c r="BS119" i="2"/>
  <c r="BR119" i="2"/>
  <c r="BQ119" i="2"/>
  <c r="BT119" i="2"/>
  <c r="BO119" i="2"/>
  <c r="BP119" i="2"/>
  <c r="BN119" i="2"/>
  <c r="BM119" i="2"/>
  <c r="BC119" i="2"/>
  <c r="BD119" i="2"/>
  <c r="BF119" i="2"/>
  <c r="BA119" i="2"/>
  <c r="AZ119" i="2"/>
  <c r="AY119" i="2"/>
  <c r="BB119" i="2"/>
  <c r="AW119" i="2"/>
  <c r="AX119" i="2"/>
  <c r="AV119" i="2"/>
  <c r="AU119" i="2"/>
  <c r="AM119" i="2"/>
  <c r="AN119" i="2"/>
  <c r="AQ119" i="2"/>
  <c r="AK119" i="2"/>
  <c r="AJ119" i="2"/>
  <c r="AI119" i="2"/>
  <c r="AL119" i="2"/>
  <c r="AG119" i="2"/>
  <c r="AH119" i="2"/>
  <c r="AF119" i="2"/>
  <c r="AE119" i="2"/>
  <c r="X119" i="2"/>
  <c r="W119" i="2"/>
  <c r="V119" i="2"/>
  <c r="Y119" i="2"/>
  <c r="T119" i="2"/>
  <c r="U119" i="2"/>
  <c r="S119" i="2"/>
  <c r="N119" i="2"/>
  <c r="DA118" i="2"/>
  <c r="CX118" i="2"/>
  <c r="CW118" i="2"/>
  <c r="CV118" i="2"/>
  <c r="CY118" i="2"/>
  <c r="CT118" i="2"/>
  <c r="CU118" i="2"/>
  <c r="CS118" i="2"/>
  <c r="CR118" i="2"/>
  <c r="CL118" i="2"/>
  <c r="CM118" i="2"/>
  <c r="CJ118" i="2"/>
  <c r="CI118" i="2"/>
  <c r="CH118" i="2"/>
  <c r="CK118" i="2"/>
  <c r="CF118" i="2"/>
  <c r="CG118" i="2"/>
  <c r="CE118" i="2"/>
  <c r="CD118" i="2"/>
  <c r="BY118" i="2"/>
  <c r="BZ118" i="2"/>
  <c r="BW118" i="2"/>
  <c r="BU118" i="2"/>
  <c r="BV118" i="2"/>
  <c r="BS118" i="2"/>
  <c r="BR118" i="2"/>
  <c r="BQ118" i="2"/>
  <c r="BT118" i="2"/>
  <c r="BO118" i="2"/>
  <c r="BP118" i="2"/>
  <c r="BN118" i="2"/>
  <c r="BM118" i="2"/>
  <c r="BC118" i="2"/>
  <c r="BD118" i="2"/>
  <c r="BF118" i="2"/>
  <c r="BA118" i="2"/>
  <c r="AZ118" i="2"/>
  <c r="AY118" i="2"/>
  <c r="BB118" i="2"/>
  <c r="AW118" i="2"/>
  <c r="AX118" i="2"/>
  <c r="AV118" i="2"/>
  <c r="AU118" i="2"/>
  <c r="AM118" i="2"/>
  <c r="AN118" i="2"/>
  <c r="AQ118" i="2"/>
  <c r="AK118" i="2"/>
  <c r="AJ118" i="2"/>
  <c r="AI118" i="2"/>
  <c r="AL118" i="2"/>
  <c r="AG118" i="2"/>
  <c r="AH118" i="2"/>
  <c r="AF118" i="2"/>
  <c r="AE118" i="2"/>
  <c r="X118" i="2"/>
  <c r="W118" i="2"/>
  <c r="V118" i="2"/>
  <c r="Y118" i="2"/>
  <c r="T118" i="2"/>
  <c r="U118" i="2"/>
  <c r="S118" i="2"/>
  <c r="N118" i="2"/>
  <c r="DA117" i="2"/>
  <c r="CX117" i="2"/>
  <c r="CW117" i="2"/>
  <c r="CV117" i="2"/>
  <c r="CY117" i="2"/>
  <c r="CT117" i="2"/>
  <c r="CU117" i="2"/>
  <c r="CS117" i="2"/>
  <c r="CR117" i="2"/>
  <c r="CL117" i="2"/>
  <c r="CM117" i="2"/>
  <c r="CJ117" i="2"/>
  <c r="CI117" i="2"/>
  <c r="CH117" i="2"/>
  <c r="CK117" i="2"/>
  <c r="CF117" i="2"/>
  <c r="CG117" i="2"/>
  <c r="CE117" i="2"/>
  <c r="CD117" i="2"/>
  <c r="BY117" i="2"/>
  <c r="BZ117" i="2"/>
  <c r="BW117" i="2"/>
  <c r="BU117" i="2"/>
  <c r="BV117" i="2"/>
  <c r="BS117" i="2"/>
  <c r="BR117" i="2"/>
  <c r="BQ117" i="2"/>
  <c r="BT117" i="2"/>
  <c r="BO117" i="2"/>
  <c r="BP117" i="2"/>
  <c r="BN117" i="2"/>
  <c r="BM117" i="2"/>
  <c r="BC117" i="2"/>
  <c r="BD117" i="2"/>
  <c r="BF117" i="2"/>
  <c r="BA117" i="2"/>
  <c r="AZ117" i="2"/>
  <c r="AY117" i="2"/>
  <c r="BB117" i="2"/>
  <c r="AW117" i="2"/>
  <c r="AX117" i="2"/>
  <c r="AV117" i="2"/>
  <c r="AU117" i="2"/>
  <c r="AM117" i="2"/>
  <c r="AN117" i="2"/>
  <c r="AQ117" i="2"/>
  <c r="AK117" i="2"/>
  <c r="AJ117" i="2"/>
  <c r="AI117" i="2"/>
  <c r="AL117" i="2"/>
  <c r="AG117" i="2"/>
  <c r="AH117" i="2"/>
  <c r="AF117" i="2"/>
  <c r="AE117" i="2"/>
  <c r="X117" i="2"/>
  <c r="W117" i="2"/>
  <c r="V117" i="2"/>
  <c r="Y117" i="2"/>
  <c r="T117" i="2"/>
  <c r="U117" i="2"/>
  <c r="S117" i="2"/>
  <c r="N117" i="2"/>
  <c r="DA116" i="2"/>
  <c r="CX116" i="2"/>
  <c r="CW116" i="2"/>
  <c r="CV116" i="2"/>
  <c r="CY116" i="2"/>
  <c r="CT116" i="2"/>
  <c r="CU116" i="2"/>
  <c r="CS116" i="2"/>
  <c r="CR116" i="2"/>
  <c r="CL116" i="2"/>
  <c r="CM116" i="2"/>
  <c r="CJ116" i="2"/>
  <c r="CI116" i="2"/>
  <c r="CH116" i="2"/>
  <c r="CK116" i="2"/>
  <c r="CF116" i="2"/>
  <c r="CG116" i="2"/>
  <c r="CE116" i="2"/>
  <c r="CD116" i="2"/>
  <c r="BY116" i="2"/>
  <c r="BZ116" i="2"/>
  <c r="BW116" i="2"/>
  <c r="BU116" i="2"/>
  <c r="BV116" i="2"/>
  <c r="BS116" i="2"/>
  <c r="BR116" i="2"/>
  <c r="BQ116" i="2"/>
  <c r="BT116" i="2"/>
  <c r="BO116" i="2"/>
  <c r="BP116" i="2"/>
  <c r="BN116" i="2"/>
  <c r="BM116" i="2"/>
  <c r="BC116" i="2"/>
  <c r="BD116" i="2"/>
  <c r="BF116" i="2"/>
  <c r="BA116" i="2"/>
  <c r="AZ116" i="2"/>
  <c r="AY116" i="2"/>
  <c r="BB116" i="2"/>
  <c r="AW116" i="2"/>
  <c r="AX116" i="2"/>
  <c r="AV116" i="2"/>
  <c r="AU116" i="2"/>
  <c r="AM116" i="2"/>
  <c r="AN116" i="2"/>
  <c r="AQ116" i="2"/>
  <c r="AK116" i="2"/>
  <c r="AJ116" i="2"/>
  <c r="AI116" i="2"/>
  <c r="AL116" i="2"/>
  <c r="AG116" i="2"/>
  <c r="AH116" i="2"/>
  <c r="AF116" i="2"/>
  <c r="AE116" i="2"/>
  <c r="X116" i="2"/>
  <c r="W116" i="2"/>
  <c r="V116" i="2"/>
  <c r="Y116" i="2"/>
  <c r="T116" i="2"/>
  <c r="U116" i="2"/>
  <c r="S116" i="2"/>
  <c r="N116" i="2"/>
  <c r="DA115" i="2"/>
  <c r="CX115" i="2"/>
  <c r="CW115" i="2"/>
  <c r="CV115" i="2"/>
  <c r="CY115" i="2"/>
  <c r="CT115" i="2"/>
  <c r="CU115" i="2"/>
  <c r="CS115" i="2"/>
  <c r="CR115" i="2"/>
  <c r="CL115" i="2"/>
  <c r="CM115" i="2"/>
  <c r="CJ115" i="2"/>
  <c r="CI115" i="2"/>
  <c r="CH115" i="2"/>
  <c r="CK115" i="2"/>
  <c r="CF115" i="2"/>
  <c r="CG115" i="2"/>
  <c r="CE115" i="2"/>
  <c r="CD115" i="2"/>
  <c r="BY115" i="2"/>
  <c r="BZ115" i="2"/>
  <c r="BW115" i="2"/>
  <c r="BU115" i="2"/>
  <c r="BV115" i="2"/>
  <c r="BS115" i="2"/>
  <c r="BR115" i="2"/>
  <c r="BQ115" i="2"/>
  <c r="BT115" i="2"/>
  <c r="BO115" i="2"/>
  <c r="BP115" i="2"/>
  <c r="BN115" i="2"/>
  <c r="BM115" i="2"/>
  <c r="BC115" i="2"/>
  <c r="BD115" i="2"/>
  <c r="BF115" i="2"/>
  <c r="BA115" i="2"/>
  <c r="AZ115" i="2"/>
  <c r="AY115" i="2"/>
  <c r="BB115" i="2"/>
  <c r="AW115" i="2"/>
  <c r="AX115" i="2"/>
  <c r="AV115" i="2"/>
  <c r="AU115" i="2"/>
  <c r="AM115" i="2"/>
  <c r="AN115" i="2"/>
  <c r="AQ115" i="2"/>
  <c r="AK115" i="2"/>
  <c r="AJ115" i="2"/>
  <c r="AI115" i="2"/>
  <c r="AL115" i="2"/>
  <c r="AG115" i="2"/>
  <c r="AH115" i="2"/>
  <c r="AF115" i="2"/>
  <c r="AE115" i="2"/>
  <c r="X115" i="2"/>
  <c r="W115" i="2"/>
  <c r="V115" i="2"/>
  <c r="Y115" i="2"/>
  <c r="T115" i="2"/>
  <c r="U115" i="2"/>
  <c r="S115" i="2"/>
  <c r="N115" i="2"/>
  <c r="DA114" i="2"/>
  <c r="CX114" i="2"/>
  <c r="CW114" i="2"/>
  <c r="CV114" i="2"/>
  <c r="CY114" i="2"/>
  <c r="CT114" i="2"/>
  <c r="CU114" i="2"/>
  <c r="CS114" i="2"/>
  <c r="CR114" i="2"/>
  <c r="CL114" i="2"/>
  <c r="CM114" i="2"/>
  <c r="CJ114" i="2"/>
  <c r="CI114" i="2"/>
  <c r="CH114" i="2"/>
  <c r="CK114" i="2"/>
  <c r="CF114" i="2"/>
  <c r="CG114" i="2"/>
  <c r="CE114" i="2"/>
  <c r="CD114" i="2"/>
  <c r="BY114" i="2"/>
  <c r="BZ114" i="2"/>
  <c r="BW114" i="2"/>
  <c r="BU114" i="2"/>
  <c r="BV114" i="2"/>
  <c r="BS114" i="2"/>
  <c r="BR114" i="2"/>
  <c r="BQ114" i="2"/>
  <c r="BT114" i="2"/>
  <c r="BO114" i="2"/>
  <c r="BP114" i="2"/>
  <c r="BN114" i="2"/>
  <c r="BM114" i="2"/>
  <c r="BC114" i="2"/>
  <c r="BD114" i="2"/>
  <c r="BF114" i="2"/>
  <c r="BA114" i="2"/>
  <c r="AZ114" i="2"/>
  <c r="AY114" i="2"/>
  <c r="BB114" i="2"/>
  <c r="AW114" i="2"/>
  <c r="AX114" i="2"/>
  <c r="AV114" i="2"/>
  <c r="AU114" i="2"/>
  <c r="AM114" i="2"/>
  <c r="AN114" i="2"/>
  <c r="AQ114" i="2"/>
  <c r="AK114" i="2"/>
  <c r="AJ114" i="2"/>
  <c r="AI114" i="2"/>
  <c r="AL114" i="2"/>
  <c r="AG114" i="2"/>
  <c r="AH114" i="2"/>
  <c r="AF114" i="2"/>
  <c r="AE114" i="2"/>
  <c r="X114" i="2"/>
  <c r="W114" i="2"/>
  <c r="V114" i="2"/>
  <c r="Y114" i="2"/>
  <c r="T114" i="2"/>
  <c r="U114" i="2"/>
  <c r="S114" i="2"/>
  <c r="N114" i="2"/>
  <c r="DA113" i="2"/>
  <c r="CX113" i="2"/>
  <c r="CW113" i="2"/>
  <c r="CV113" i="2"/>
  <c r="CY113" i="2"/>
  <c r="CT113" i="2"/>
  <c r="CU113" i="2"/>
  <c r="CS113" i="2"/>
  <c r="CR113" i="2"/>
  <c r="CL113" i="2"/>
  <c r="CM113" i="2"/>
  <c r="CJ113" i="2"/>
  <c r="CI113" i="2"/>
  <c r="CH113" i="2"/>
  <c r="CK113" i="2"/>
  <c r="CF113" i="2"/>
  <c r="CG113" i="2"/>
  <c r="CE113" i="2"/>
  <c r="CD113" i="2"/>
  <c r="BY113" i="2"/>
  <c r="BZ113" i="2"/>
  <c r="BW113" i="2"/>
  <c r="BU113" i="2"/>
  <c r="BV113" i="2"/>
  <c r="BS113" i="2"/>
  <c r="BR113" i="2"/>
  <c r="BQ113" i="2"/>
  <c r="BT113" i="2"/>
  <c r="BO113" i="2"/>
  <c r="BP113" i="2"/>
  <c r="BN113" i="2"/>
  <c r="BM113" i="2"/>
  <c r="BC113" i="2"/>
  <c r="BD113" i="2"/>
  <c r="BF113" i="2"/>
  <c r="BA113" i="2"/>
  <c r="AZ113" i="2"/>
  <c r="AY113" i="2"/>
  <c r="BB113" i="2"/>
  <c r="AW113" i="2"/>
  <c r="AX113" i="2"/>
  <c r="AV113" i="2"/>
  <c r="AU113" i="2"/>
  <c r="AM113" i="2"/>
  <c r="AN113" i="2"/>
  <c r="AQ113" i="2"/>
  <c r="AK113" i="2"/>
  <c r="AJ113" i="2"/>
  <c r="AI113" i="2"/>
  <c r="AL113" i="2"/>
  <c r="AG113" i="2"/>
  <c r="AH113" i="2"/>
  <c r="AF113" i="2"/>
  <c r="AE113" i="2"/>
  <c r="X113" i="2"/>
  <c r="W113" i="2"/>
  <c r="V113" i="2"/>
  <c r="Y113" i="2"/>
  <c r="T113" i="2"/>
  <c r="U113" i="2"/>
  <c r="S113" i="2"/>
  <c r="N113" i="2"/>
  <c r="DA112" i="2"/>
  <c r="CX112" i="2"/>
  <c r="CW112" i="2"/>
  <c r="CV112" i="2"/>
  <c r="CY112" i="2"/>
  <c r="CT112" i="2"/>
  <c r="CU112" i="2"/>
  <c r="CS112" i="2"/>
  <c r="CR112" i="2"/>
  <c r="CL112" i="2"/>
  <c r="CM112" i="2"/>
  <c r="CJ112" i="2"/>
  <c r="CI112" i="2"/>
  <c r="CH112" i="2"/>
  <c r="CK112" i="2"/>
  <c r="CF112" i="2"/>
  <c r="CG112" i="2"/>
  <c r="CE112" i="2"/>
  <c r="CD112" i="2"/>
  <c r="BY112" i="2"/>
  <c r="BZ112" i="2"/>
  <c r="BW112" i="2"/>
  <c r="BU112" i="2"/>
  <c r="BV112" i="2"/>
  <c r="BS112" i="2"/>
  <c r="BR112" i="2"/>
  <c r="BQ112" i="2"/>
  <c r="BT112" i="2"/>
  <c r="BO112" i="2"/>
  <c r="BP112" i="2"/>
  <c r="BN112" i="2"/>
  <c r="BM112" i="2"/>
  <c r="BC112" i="2"/>
  <c r="BD112" i="2"/>
  <c r="BF112" i="2"/>
  <c r="BA112" i="2"/>
  <c r="AZ112" i="2"/>
  <c r="AY112" i="2"/>
  <c r="BB112" i="2"/>
  <c r="AW112" i="2"/>
  <c r="AX112" i="2"/>
  <c r="AV112" i="2"/>
  <c r="AU112" i="2"/>
  <c r="AM112" i="2"/>
  <c r="AN112" i="2"/>
  <c r="AQ112" i="2"/>
  <c r="AK112" i="2"/>
  <c r="AJ112" i="2"/>
  <c r="AI112" i="2"/>
  <c r="AL112" i="2"/>
  <c r="AG112" i="2"/>
  <c r="AH112" i="2"/>
  <c r="AF112" i="2"/>
  <c r="AE112" i="2"/>
  <c r="X112" i="2"/>
  <c r="W112" i="2"/>
  <c r="V112" i="2"/>
  <c r="Y112" i="2"/>
  <c r="T112" i="2"/>
  <c r="U112" i="2"/>
  <c r="S112" i="2"/>
  <c r="N112" i="2"/>
  <c r="DA111" i="2"/>
  <c r="CX111" i="2"/>
  <c r="CW111" i="2"/>
  <c r="CV111" i="2"/>
  <c r="CY111" i="2"/>
  <c r="CT111" i="2"/>
  <c r="CU111" i="2"/>
  <c r="CS111" i="2"/>
  <c r="CR111" i="2"/>
  <c r="CL111" i="2"/>
  <c r="CM111" i="2"/>
  <c r="CJ111" i="2"/>
  <c r="CI111" i="2"/>
  <c r="CH111" i="2"/>
  <c r="CK111" i="2"/>
  <c r="CF111" i="2"/>
  <c r="CG111" i="2"/>
  <c r="CE111" i="2"/>
  <c r="CD111" i="2"/>
  <c r="BY111" i="2"/>
  <c r="BZ111" i="2"/>
  <c r="BW111" i="2"/>
  <c r="BU111" i="2"/>
  <c r="BV111" i="2"/>
  <c r="BS111" i="2"/>
  <c r="BR111" i="2"/>
  <c r="BQ111" i="2"/>
  <c r="BT111" i="2"/>
  <c r="BO111" i="2"/>
  <c r="BP111" i="2"/>
  <c r="BN111" i="2"/>
  <c r="BM111" i="2"/>
  <c r="BC111" i="2"/>
  <c r="BD111" i="2"/>
  <c r="BF111" i="2"/>
  <c r="BA111" i="2"/>
  <c r="AZ111" i="2"/>
  <c r="AY111" i="2"/>
  <c r="BB111" i="2"/>
  <c r="AW111" i="2"/>
  <c r="AX111" i="2"/>
  <c r="AV111" i="2"/>
  <c r="AU111" i="2"/>
  <c r="AM111" i="2"/>
  <c r="AN111" i="2"/>
  <c r="AQ111" i="2"/>
  <c r="AK111" i="2"/>
  <c r="AJ111" i="2"/>
  <c r="AI111" i="2"/>
  <c r="AL111" i="2"/>
  <c r="AG111" i="2"/>
  <c r="AH111" i="2"/>
  <c r="AF111" i="2"/>
  <c r="AE111" i="2"/>
  <c r="X111" i="2"/>
  <c r="W111" i="2"/>
  <c r="V111" i="2"/>
  <c r="Y111" i="2"/>
  <c r="T111" i="2"/>
  <c r="U111" i="2"/>
  <c r="S111" i="2"/>
  <c r="N111" i="2"/>
  <c r="DA110" i="2"/>
  <c r="CX110" i="2"/>
  <c r="CW110" i="2"/>
  <c r="CV110" i="2"/>
  <c r="CY110" i="2"/>
  <c r="CT110" i="2"/>
  <c r="CU110" i="2"/>
  <c r="CS110" i="2"/>
  <c r="CR110" i="2"/>
  <c r="CL110" i="2"/>
  <c r="CM110" i="2"/>
  <c r="CJ110" i="2"/>
  <c r="CI110" i="2"/>
  <c r="CH110" i="2"/>
  <c r="CK110" i="2"/>
  <c r="CF110" i="2"/>
  <c r="CG110" i="2"/>
  <c r="CE110" i="2"/>
  <c r="CD110" i="2"/>
  <c r="BY110" i="2"/>
  <c r="BZ110" i="2"/>
  <c r="BW110" i="2"/>
  <c r="BU110" i="2"/>
  <c r="BV110" i="2"/>
  <c r="BS110" i="2"/>
  <c r="BR110" i="2"/>
  <c r="BQ110" i="2"/>
  <c r="BT110" i="2"/>
  <c r="BO110" i="2"/>
  <c r="BP110" i="2"/>
  <c r="BN110" i="2"/>
  <c r="BM110" i="2"/>
  <c r="BC110" i="2"/>
  <c r="BD110" i="2"/>
  <c r="BF110" i="2"/>
  <c r="BA110" i="2"/>
  <c r="AZ110" i="2"/>
  <c r="AY110" i="2"/>
  <c r="BB110" i="2"/>
  <c r="AW110" i="2"/>
  <c r="AX110" i="2"/>
  <c r="AV110" i="2"/>
  <c r="AU110" i="2"/>
  <c r="AM110" i="2"/>
  <c r="AN110" i="2"/>
  <c r="AQ110" i="2"/>
  <c r="AK110" i="2"/>
  <c r="AJ110" i="2"/>
  <c r="AI110" i="2"/>
  <c r="AL110" i="2"/>
  <c r="AG110" i="2"/>
  <c r="AH110" i="2"/>
  <c r="AF110" i="2"/>
  <c r="AE110" i="2"/>
  <c r="X110" i="2"/>
  <c r="W110" i="2"/>
  <c r="V110" i="2"/>
  <c r="Y110" i="2"/>
  <c r="T110" i="2"/>
  <c r="U110" i="2"/>
  <c r="S110" i="2"/>
  <c r="N110" i="2"/>
  <c r="DA109" i="2"/>
  <c r="CX109" i="2"/>
  <c r="CW109" i="2"/>
  <c r="CV109" i="2"/>
  <c r="CY109" i="2"/>
  <c r="CT109" i="2"/>
  <c r="CU109" i="2"/>
  <c r="CS109" i="2"/>
  <c r="CR109" i="2"/>
  <c r="CL109" i="2"/>
  <c r="CM109" i="2"/>
  <c r="CJ109" i="2"/>
  <c r="CI109" i="2"/>
  <c r="CH109" i="2"/>
  <c r="CK109" i="2"/>
  <c r="CF109" i="2"/>
  <c r="CG109" i="2"/>
  <c r="CE109" i="2"/>
  <c r="CD109" i="2"/>
  <c r="BY109" i="2"/>
  <c r="BZ109" i="2"/>
  <c r="BW109" i="2"/>
  <c r="BU109" i="2"/>
  <c r="BV109" i="2"/>
  <c r="BS109" i="2"/>
  <c r="BR109" i="2"/>
  <c r="BQ109" i="2"/>
  <c r="BT109" i="2"/>
  <c r="BO109" i="2"/>
  <c r="BP109" i="2"/>
  <c r="BN109" i="2"/>
  <c r="BM109" i="2"/>
  <c r="BC109" i="2"/>
  <c r="BD109" i="2"/>
  <c r="BF109" i="2"/>
  <c r="BA109" i="2"/>
  <c r="AZ109" i="2"/>
  <c r="AY109" i="2"/>
  <c r="BB109" i="2"/>
  <c r="AW109" i="2"/>
  <c r="AX109" i="2"/>
  <c r="AV109" i="2"/>
  <c r="AU109" i="2"/>
  <c r="AM109" i="2"/>
  <c r="AN109" i="2"/>
  <c r="AQ109" i="2"/>
  <c r="AK109" i="2"/>
  <c r="AJ109" i="2"/>
  <c r="AI109" i="2"/>
  <c r="AL109" i="2"/>
  <c r="AG109" i="2"/>
  <c r="AH109" i="2"/>
  <c r="AF109" i="2"/>
  <c r="AE109" i="2"/>
  <c r="X109" i="2"/>
  <c r="W109" i="2"/>
  <c r="V109" i="2"/>
  <c r="Y109" i="2"/>
  <c r="T109" i="2"/>
  <c r="U109" i="2"/>
  <c r="S109" i="2"/>
  <c r="N109" i="2"/>
  <c r="DA108" i="2"/>
  <c r="CX108" i="2"/>
  <c r="CW108" i="2"/>
  <c r="CV108" i="2"/>
  <c r="CY108" i="2"/>
  <c r="CT108" i="2"/>
  <c r="CU108" i="2"/>
  <c r="CS108" i="2"/>
  <c r="CR108" i="2"/>
  <c r="CL108" i="2"/>
  <c r="CM108" i="2"/>
  <c r="CJ108" i="2"/>
  <c r="CI108" i="2"/>
  <c r="CH108" i="2"/>
  <c r="CK108" i="2"/>
  <c r="CF108" i="2"/>
  <c r="CG108" i="2"/>
  <c r="CE108" i="2"/>
  <c r="CD108" i="2"/>
  <c r="BY108" i="2"/>
  <c r="BZ108" i="2"/>
  <c r="BW108" i="2"/>
  <c r="BU108" i="2"/>
  <c r="BV108" i="2"/>
  <c r="BS108" i="2"/>
  <c r="BR108" i="2"/>
  <c r="BQ108" i="2"/>
  <c r="BT108" i="2"/>
  <c r="BO108" i="2"/>
  <c r="BP108" i="2"/>
  <c r="BN108" i="2"/>
  <c r="BM108" i="2"/>
  <c r="BC108" i="2"/>
  <c r="BD108" i="2"/>
  <c r="BF108" i="2"/>
  <c r="BA108" i="2"/>
  <c r="AZ108" i="2"/>
  <c r="AY108" i="2"/>
  <c r="BB108" i="2"/>
  <c r="AW108" i="2"/>
  <c r="AX108" i="2"/>
  <c r="AV108" i="2"/>
  <c r="AU108" i="2"/>
  <c r="AM108" i="2"/>
  <c r="AN108" i="2"/>
  <c r="AQ108" i="2"/>
  <c r="AK108" i="2"/>
  <c r="AJ108" i="2"/>
  <c r="AI108" i="2"/>
  <c r="AL108" i="2"/>
  <c r="AG108" i="2"/>
  <c r="AH108" i="2"/>
  <c r="AF108" i="2"/>
  <c r="AE108" i="2"/>
  <c r="X108" i="2"/>
  <c r="W108" i="2"/>
  <c r="V108" i="2"/>
  <c r="Y108" i="2"/>
  <c r="T108" i="2"/>
  <c r="U108" i="2"/>
  <c r="S108" i="2"/>
  <c r="N108" i="2"/>
  <c r="DA107" i="2"/>
  <c r="CX107" i="2"/>
  <c r="CW107" i="2"/>
  <c r="CV107" i="2"/>
  <c r="CY107" i="2"/>
  <c r="CT107" i="2"/>
  <c r="CU107" i="2"/>
  <c r="CS107" i="2"/>
  <c r="CR107" i="2"/>
  <c r="CL107" i="2"/>
  <c r="CM107" i="2"/>
  <c r="CJ107" i="2"/>
  <c r="CI107" i="2"/>
  <c r="CH107" i="2"/>
  <c r="CK107" i="2"/>
  <c r="CF107" i="2"/>
  <c r="CG107" i="2"/>
  <c r="CE107" i="2"/>
  <c r="CD107" i="2"/>
  <c r="BY107" i="2"/>
  <c r="BZ107" i="2"/>
  <c r="BW107" i="2"/>
  <c r="BU107" i="2"/>
  <c r="BV107" i="2"/>
  <c r="BS107" i="2"/>
  <c r="BR107" i="2"/>
  <c r="BQ107" i="2"/>
  <c r="BT107" i="2"/>
  <c r="BO107" i="2"/>
  <c r="BP107" i="2"/>
  <c r="BN107" i="2"/>
  <c r="BM107" i="2"/>
  <c r="BC107" i="2"/>
  <c r="BD107" i="2"/>
  <c r="BF107" i="2"/>
  <c r="BA107" i="2"/>
  <c r="AZ107" i="2"/>
  <c r="AY107" i="2"/>
  <c r="BB107" i="2"/>
  <c r="AW107" i="2"/>
  <c r="AX107" i="2"/>
  <c r="AV107" i="2"/>
  <c r="AU107" i="2"/>
  <c r="AM107" i="2"/>
  <c r="AN107" i="2"/>
  <c r="AQ107" i="2"/>
  <c r="AK107" i="2"/>
  <c r="AJ107" i="2"/>
  <c r="AI107" i="2"/>
  <c r="AL107" i="2"/>
  <c r="AG107" i="2"/>
  <c r="AH107" i="2"/>
  <c r="AF107" i="2"/>
  <c r="AE107" i="2"/>
  <c r="X107" i="2"/>
  <c r="W107" i="2"/>
  <c r="V107" i="2"/>
  <c r="Y107" i="2"/>
  <c r="T107" i="2"/>
  <c r="U107" i="2"/>
  <c r="S107" i="2"/>
  <c r="N107" i="2"/>
  <c r="DA106" i="2"/>
  <c r="CX106" i="2"/>
  <c r="CW106" i="2"/>
  <c r="CV106" i="2"/>
  <c r="CY106" i="2"/>
  <c r="CT106" i="2"/>
  <c r="CU106" i="2"/>
  <c r="CS106" i="2"/>
  <c r="CR106" i="2"/>
  <c r="CL106" i="2"/>
  <c r="CM106" i="2"/>
  <c r="CJ106" i="2"/>
  <c r="CI106" i="2"/>
  <c r="CH106" i="2"/>
  <c r="CK106" i="2"/>
  <c r="CF106" i="2"/>
  <c r="CG106" i="2"/>
  <c r="CE106" i="2"/>
  <c r="CD106" i="2"/>
  <c r="BY106" i="2"/>
  <c r="BZ106" i="2"/>
  <c r="BW106" i="2"/>
  <c r="BU106" i="2"/>
  <c r="BV106" i="2"/>
  <c r="BS106" i="2"/>
  <c r="BR106" i="2"/>
  <c r="BQ106" i="2"/>
  <c r="BT106" i="2"/>
  <c r="BO106" i="2"/>
  <c r="BP106" i="2"/>
  <c r="BN106" i="2"/>
  <c r="BM106" i="2"/>
  <c r="BC106" i="2"/>
  <c r="BD106" i="2"/>
  <c r="BF106" i="2"/>
  <c r="BA106" i="2"/>
  <c r="AZ106" i="2"/>
  <c r="AY106" i="2"/>
  <c r="BB106" i="2"/>
  <c r="AW106" i="2"/>
  <c r="AX106" i="2"/>
  <c r="AV106" i="2"/>
  <c r="AU106" i="2"/>
  <c r="AM106" i="2"/>
  <c r="AN106" i="2"/>
  <c r="AQ106" i="2"/>
  <c r="AK106" i="2"/>
  <c r="AJ106" i="2"/>
  <c r="AI106" i="2"/>
  <c r="AL106" i="2"/>
  <c r="AG106" i="2"/>
  <c r="AH106" i="2"/>
  <c r="AF106" i="2"/>
  <c r="AE106" i="2"/>
  <c r="X106" i="2"/>
  <c r="W106" i="2"/>
  <c r="V106" i="2"/>
  <c r="Y106" i="2"/>
  <c r="T106" i="2"/>
  <c r="U106" i="2"/>
  <c r="S106" i="2"/>
  <c r="N106" i="2"/>
  <c r="DA105" i="2"/>
  <c r="CX105" i="2"/>
  <c r="CW105" i="2"/>
  <c r="CV105" i="2"/>
  <c r="CY105" i="2"/>
  <c r="CT105" i="2"/>
  <c r="CU105" i="2"/>
  <c r="CS105" i="2"/>
  <c r="CR105" i="2"/>
  <c r="CL105" i="2"/>
  <c r="CM105" i="2"/>
  <c r="CJ105" i="2"/>
  <c r="CI105" i="2"/>
  <c r="CH105" i="2"/>
  <c r="CK105" i="2"/>
  <c r="CF105" i="2"/>
  <c r="CG105" i="2"/>
  <c r="CE105" i="2"/>
  <c r="CD105" i="2"/>
  <c r="BY105" i="2"/>
  <c r="BZ105" i="2"/>
  <c r="BW105" i="2"/>
  <c r="BU105" i="2"/>
  <c r="BV105" i="2"/>
  <c r="BS105" i="2"/>
  <c r="BR105" i="2"/>
  <c r="BQ105" i="2"/>
  <c r="BT105" i="2"/>
  <c r="BO105" i="2"/>
  <c r="BP105" i="2"/>
  <c r="BN105" i="2"/>
  <c r="BM105" i="2"/>
  <c r="BC105" i="2"/>
  <c r="BD105" i="2"/>
  <c r="BF105" i="2"/>
  <c r="BA105" i="2"/>
  <c r="AZ105" i="2"/>
  <c r="AY105" i="2"/>
  <c r="BB105" i="2"/>
  <c r="AW105" i="2"/>
  <c r="AX105" i="2"/>
  <c r="AV105" i="2"/>
  <c r="AU105" i="2"/>
  <c r="AM105" i="2"/>
  <c r="AN105" i="2"/>
  <c r="AQ105" i="2"/>
  <c r="AK105" i="2"/>
  <c r="AJ105" i="2"/>
  <c r="AI105" i="2"/>
  <c r="AL105" i="2"/>
  <c r="AG105" i="2"/>
  <c r="AH105" i="2"/>
  <c r="AF105" i="2"/>
  <c r="AE105" i="2"/>
  <c r="X105" i="2"/>
  <c r="W105" i="2"/>
  <c r="V105" i="2"/>
  <c r="Y105" i="2"/>
  <c r="T105" i="2"/>
  <c r="U105" i="2"/>
  <c r="S105" i="2"/>
  <c r="N105" i="2"/>
  <c r="DA104" i="2"/>
  <c r="CX104" i="2"/>
  <c r="CW104" i="2"/>
  <c r="CV104" i="2"/>
  <c r="CY104" i="2"/>
  <c r="CT104" i="2"/>
  <c r="CU104" i="2"/>
  <c r="CS104" i="2"/>
  <c r="CR104" i="2"/>
  <c r="CL104" i="2"/>
  <c r="CM104" i="2"/>
  <c r="CJ104" i="2"/>
  <c r="CI104" i="2"/>
  <c r="CH104" i="2"/>
  <c r="CK104" i="2"/>
  <c r="CF104" i="2"/>
  <c r="CG104" i="2"/>
  <c r="CE104" i="2"/>
  <c r="CD104" i="2"/>
  <c r="BY104" i="2"/>
  <c r="BZ104" i="2"/>
  <c r="BW104" i="2"/>
  <c r="BU104" i="2"/>
  <c r="BV104" i="2"/>
  <c r="BS104" i="2"/>
  <c r="BR104" i="2"/>
  <c r="BQ104" i="2"/>
  <c r="BT104" i="2"/>
  <c r="BO104" i="2"/>
  <c r="BP104" i="2"/>
  <c r="BN104" i="2"/>
  <c r="BM104" i="2"/>
  <c r="BC104" i="2"/>
  <c r="BD104" i="2"/>
  <c r="BF104" i="2"/>
  <c r="BA104" i="2"/>
  <c r="AZ104" i="2"/>
  <c r="AY104" i="2"/>
  <c r="BB104" i="2"/>
  <c r="AW104" i="2"/>
  <c r="AX104" i="2"/>
  <c r="AV104" i="2"/>
  <c r="AU104" i="2"/>
  <c r="AM104" i="2"/>
  <c r="AN104" i="2"/>
  <c r="AQ104" i="2"/>
  <c r="AK104" i="2"/>
  <c r="AJ104" i="2"/>
  <c r="AI104" i="2"/>
  <c r="AL104" i="2"/>
  <c r="AG104" i="2"/>
  <c r="AH104" i="2"/>
  <c r="AF104" i="2"/>
  <c r="AE104" i="2"/>
  <c r="X104" i="2"/>
  <c r="W104" i="2"/>
  <c r="V104" i="2"/>
  <c r="Y104" i="2"/>
  <c r="T104" i="2"/>
  <c r="U104" i="2"/>
  <c r="S104" i="2"/>
  <c r="N104" i="2"/>
  <c r="DA103" i="2"/>
  <c r="CX103" i="2"/>
  <c r="CW103" i="2"/>
  <c r="CV103" i="2"/>
  <c r="CY103" i="2"/>
  <c r="CT103" i="2"/>
  <c r="CU103" i="2"/>
  <c r="CS103" i="2"/>
  <c r="CR103" i="2"/>
  <c r="CL103" i="2"/>
  <c r="CM103" i="2"/>
  <c r="CJ103" i="2"/>
  <c r="CI103" i="2"/>
  <c r="CH103" i="2"/>
  <c r="CK103" i="2"/>
  <c r="CF103" i="2"/>
  <c r="CG103" i="2"/>
  <c r="CE103" i="2"/>
  <c r="CD103" i="2"/>
  <c r="BY103" i="2"/>
  <c r="BZ103" i="2"/>
  <c r="BW103" i="2"/>
  <c r="BU103" i="2"/>
  <c r="BV103" i="2"/>
  <c r="BS103" i="2"/>
  <c r="BR103" i="2"/>
  <c r="BQ103" i="2"/>
  <c r="BT103" i="2"/>
  <c r="BO103" i="2"/>
  <c r="BP103" i="2"/>
  <c r="BN103" i="2"/>
  <c r="BM103" i="2"/>
  <c r="BC103" i="2"/>
  <c r="BD103" i="2"/>
  <c r="BF103" i="2"/>
  <c r="BA103" i="2"/>
  <c r="AZ103" i="2"/>
  <c r="AY103" i="2"/>
  <c r="BB103" i="2"/>
  <c r="AW103" i="2"/>
  <c r="AX103" i="2"/>
  <c r="AV103" i="2"/>
  <c r="AU103" i="2"/>
  <c r="AM103" i="2"/>
  <c r="AN103" i="2"/>
  <c r="AQ103" i="2"/>
  <c r="AK103" i="2"/>
  <c r="AJ103" i="2"/>
  <c r="AI103" i="2"/>
  <c r="AL103" i="2"/>
  <c r="AG103" i="2"/>
  <c r="AH103" i="2"/>
  <c r="AF103" i="2"/>
  <c r="AE103" i="2"/>
  <c r="X103" i="2"/>
  <c r="W103" i="2"/>
  <c r="V103" i="2"/>
  <c r="Y103" i="2"/>
  <c r="T103" i="2"/>
  <c r="U103" i="2"/>
  <c r="S103" i="2"/>
  <c r="N103" i="2"/>
  <c r="DA102" i="2"/>
  <c r="CX102" i="2"/>
  <c r="CW102" i="2"/>
  <c r="CV102" i="2"/>
  <c r="CY102" i="2"/>
  <c r="CT102" i="2"/>
  <c r="CU102" i="2"/>
  <c r="CS102" i="2"/>
  <c r="CR102" i="2"/>
  <c r="CL102" i="2"/>
  <c r="CM102" i="2"/>
  <c r="CJ102" i="2"/>
  <c r="CI102" i="2"/>
  <c r="CH102" i="2"/>
  <c r="CK102" i="2"/>
  <c r="CF102" i="2"/>
  <c r="CG102" i="2"/>
  <c r="CE102" i="2"/>
  <c r="CD102" i="2"/>
  <c r="BY102" i="2"/>
  <c r="BZ102" i="2"/>
  <c r="BW102" i="2"/>
  <c r="BU102" i="2"/>
  <c r="BV102" i="2"/>
  <c r="BS102" i="2"/>
  <c r="BR102" i="2"/>
  <c r="BQ102" i="2"/>
  <c r="BT102" i="2"/>
  <c r="BO102" i="2"/>
  <c r="BP102" i="2"/>
  <c r="BN102" i="2"/>
  <c r="BM102" i="2"/>
  <c r="BC102" i="2"/>
  <c r="BD102" i="2"/>
  <c r="BF102" i="2"/>
  <c r="BA102" i="2"/>
  <c r="AZ102" i="2"/>
  <c r="AY102" i="2"/>
  <c r="BB102" i="2"/>
  <c r="AW102" i="2"/>
  <c r="AX102" i="2"/>
  <c r="AV102" i="2"/>
  <c r="AU102" i="2"/>
  <c r="AM102" i="2"/>
  <c r="AN102" i="2"/>
  <c r="AQ102" i="2"/>
  <c r="AK102" i="2"/>
  <c r="AJ102" i="2"/>
  <c r="AI102" i="2"/>
  <c r="AL102" i="2"/>
  <c r="AG102" i="2"/>
  <c r="AH102" i="2"/>
  <c r="AF102" i="2"/>
  <c r="AE102" i="2"/>
  <c r="X102" i="2"/>
  <c r="W102" i="2"/>
  <c r="V102" i="2"/>
  <c r="Y102" i="2"/>
  <c r="T102" i="2"/>
  <c r="U102" i="2"/>
  <c r="S102" i="2"/>
  <c r="N102" i="2"/>
  <c r="DA101" i="2"/>
  <c r="CX101" i="2"/>
  <c r="CW101" i="2"/>
  <c r="CV101" i="2"/>
  <c r="CY101" i="2"/>
  <c r="CT101" i="2"/>
  <c r="CU101" i="2"/>
  <c r="CS101" i="2"/>
  <c r="CR101" i="2"/>
  <c r="CL101" i="2"/>
  <c r="CM101" i="2"/>
  <c r="CJ101" i="2"/>
  <c r="CI101" i="2"/>
  <c r="CH101" i="2"/>
  <c r="CK101" i="2"/>
  <c r="CF101" i="2"/>
  <c r="CG101" i="2"/>
  <c r="CE101" i="2"/>
  <c r="CD101" i="2"/>
  <c r="BY101" i="2"/>
  <c r="BZ101" i="2"/>
  <c r="BW101" i="2"/>
  <c r="BU101" i="2"/>
  <c r="BV101" i="2"/>
  <c r="BS101" i="2"/>
  <c r="BR101" i="2"/>
  <c r="BQ101" i="2"/>
  <c r="BT101" i="2"/>
  <c r="BO101" i="2"/>
  <c r="BP101" i="2"/>
  <c r="BN101" i="2"/>
  <c r="BM101" i="2"/>
  <c r="BC101" i="2"/>
  <c r="BD101" i="2"/>
  <c r="BF101" i="2"/>
  <c r="BA101" i="2"/>
  <c r="AZ101" i="2"/>
  <c r="AY101" i="2"/>
  <c r="BB101" i="2"/>
  <c r="AW101" i="2"/>
  <c r="AX101" i="2"/>
  <c r="AV101" i="2"/>
  <c r="AU101" i="2"/>
  <c r="AM101" i="2"/>
  <c r="AN101" i="2"/>
  <c r="AQ101" i="2"/>
  <c r="AK101" i="2"/>
  <c r="AJ101" i="2"/>
  <c r="AI101" i="2"/>
  <c r="AL101" i="2"/>
  <c r="AG101" i="2"/>
  <c r="AH101" i="2"/>
  <c r="AF101" i="2"/>
  <c r="AE101" i="2"/>
  <c r="X101" i="2"/>
  <c r="W101" i="2"/>
  <c r="V101" i="2"/>
  <c r="Y101" i="2"/>
  <c r="T101" i="2"/>
  <c r="U101" i="2"/>
  <c r="S101" i="2"/>
  <c r="N101" i="2"/>
  <c r="DA100" i="2"/>
  <c r="CX100" i="2"/>
  <c r="CW100" i="2"/>
  <c r="CV100" i="2"/>
  <c r="CY100" i="2"/>
  <c r="CT100" i="2"/>
  <c r="CU100" i="2"/>
  <c r="CS100" i="2"/>
  <c r="CR100" i="2"/>
  <c r="CL100" i="2"/>
  <c r="CM100" i="2"/>
  <c r="CJ100" i="2"/>
  <c r="CI100" i="2"/>
  <c r="CH100" i="2"/>
  <c r="CK100" i="2"/>
  <c r="CF100" i="2"/>
  <c r="CG100" i="2"/>
  <c r="CE100" i="2"/>
  <c r="CD100" i="2"/>
  <c r="BY100" i="2"/>
  <c r="BZ100" i="2"/>
  <c r="BW100" i="2"/>
  <c r="BU100" i="2"/>
  <c r="BV100" i="2"/>
  <c r="BS100" i="2"/>
  <c r="BR100" i="2"/>
  <c r="BQ100" i="2"/>
  <c r="BT100" i="2"/>
  <c r="BO100" i="2"/>
  <c r="BP100" i="2"/>
  <c r="BN100" i="2"/>
  <c r="BM100" i="2"/>
  <c r="BC100" i="2"/>
  <c r="BD100" i="2"/>
  <c r="BF100" i="2"/>
  <c r="BA100" i="2"/>
  <c r="AZ100" i="2"/>
  <c r="AY100" i="2"/>
  <c r="BB100" i="2"/>
  <c r="AW100" i="2"/>
  <c r="AX100" i="2"/>
  <c r="AV100" i="2"/>
  <c r="AU100" i="2"/>
  <c r="AM100" i="2"/>
  <c r="AN100" i="2"/>
  <c r="AQ100" i="2"/>
  <c r="AK100" i="2"/>
  <c r="AJ100" i="2"/>
  <c r="AI100" i="2"/>
  <c r="AL100" i="2"/>
  <c r="AG100" i="2"/>
  <c r="AH100" i="2"/>
  <c r="AF100" i="2"/>
  <c r="AE100" i="2"/>
  <c r="X100" i="2"/>
  <c r="W100" i="2"/>
  <c r="V100" i="2"/>
  <c r="Y100" i="2"/>
  <c r="T100" i="2"/>
  <c r="U100" i="2"/>
  <c r="S100" i="2"/>
  <c r="N100" i="2"/>
  <c r="DA99" i="2"/>
  <c r="CX99" i="2"/>
  <c r="CW99" i="2"/>
  <c r="CV99" i="2"/>
  <c r="CY99" i="2"/>
  <c r="CT99" i="2"/>
  <c r="CU99" i="2"/>
  <c r="CS99" i="2"/>
  <c r="CR99" i="2"/>
  <c r="CL99" i="2"/>
  <c r="CM99" i="2"/>
  <c r="CJ99" i="2"/>
  <c r="CI99" i="2"/>
  <c r="CH99" i="2"/>
  <c r="CK99" i="2"/>
  <c r="CF99" i="2"/>
  <c r="CG99" i="2"/>
  <c r="CE99" i="2"/>
  <c r="CD99" i="2"/>
  <c r="BY99" i="2"/>
  <c r="BZ99" i="2"/>
  <c r="BW99" i="2"/>
  <c r="BU99" i="2"/>
  <c r="BV99" i="2"/>
  <c r="BS99" i="2"/>
  <c r="BR99" i="2"/>
  <c r="BQ99" i="2"/>
  <c r="BT99" i="2"/>
  <c r="BO99" i="2"/>
  <c r="BP99" i="2"/>
  <c r="BN99" i="2"/>
  <c r="BM99" i="2"/>
  <c r="BC99" i="2"/>
  <c r="BD99" i="2"/>
  <c r="BF99" i="2"/>
  <c r="BA99" i="2"/>
  <c r="AZ99" i="2"/>
  <c r="AY99" i="2"/>
  <c r="BB99" i="2"/>
  <c r="AW99" i="2"/>
  <c r="AX99" i="2"/>
  <c r="AV99" i="2"/>
  <c r="AU99" i="2"/>
  <c r="AM99" i="2"/>
  <c r="AN99" i="2"/>
  <c r="AQ99" i="2"/>
  <c r="AK99" i="2"/>
  <c r="AJ99" i="2"/>
  <c r="AI99" i="2"/>
  <c r="AL99" i="2"/>
  <c r="AG99" i="2"/>
  <c r="AH99" i="2"/>
  <c r="AF99" i="2"/>
  <c r="AE99" i="2"/>
  <c r="X99" i="2"/>
  <c r="W99" i="2"/>
  <c r="V99" i="2"/>
  <c r="Y99" i="2"/>
  <c r="T99" i="2"/>
  <c r="U99" i="2"/>
  <c r="S99" i="2"/>
  <c r="N99" i="2"/>
  <c r="DA98" i="2"/>
  <c r="CX98" i="2"/>
  <c r="CW98" i="2"/>
  <c r="CV98" i="2"/>
  <c r="CY98" i="2"/>
  <c r="CT98" i="2"/>
  <c r="CU98" i="2"/>
  <c r="CS98" i="2"/>
  <c r="CR98" i="2"/>
  <c r="CL98" i="2"/>
  <c r="CM98" i="2"/>
  <c r="CJ98" i="2"/>
  <c r="CI98" i="2"/>
  <c r="CH98" i="2"/>
  <c r="CK98" i="2"/>
  <c r="CF98" i="2"/>
  <c r="CG98" i="2"/>
  <c r="CE98" i="2"/>
  <c r="CD98" i="2"/>
  <c r="BY98" i="2"/>
  <c r="BZ98" i="2"/>
  <c r="BW98" i="2"/>
  <c r="BU98" i="2"/>
  <c r="BV98" i="2"/>
  <c r="BS98" i="2"/>
  <c r="BR98" i="2"/>
  <c r="BQ98" i="2"/>
  <c r="BT98" i="2"/>
  <c r="BO98" i="2"/>
  <c r="BP98" i="2"/>
  <c r="BN98" i="2"/>
  <c r="BM98" i="2"/>
  <c r="BC98" i="2"/>
  <c r="BD98" i="2"/>
  <c r="BF98" i="2"/>
  <c r="BA98" i="2"/>
  <c r="AZ98" i="2"/>
  <c r="AY98" i="2"/>
  <c r="BB98" i="2"/>
  <c r="AW98" i="2"/>
  <c r="AX98" i="2"/>
  <c r="AV98" i="2"/>
  <c r="AU98" i="2"/>
  <c r="AM98" i="2"/>
  <c r="AN98" i="2"/>
  <c r="AQ98" i="2"/>
  <c r="AK98" i="2"/>
  <c r="AJ98" i="2"/>
  <c r="AI98" i="2"/>
  <c r="AL98" i="2"/>
  <c r="AG98" i="2"/>
  <c r="AH98" i="2"/>
  <c r="AF98" i="2"/>
  <c r="AE98" i="2"/>
  <c r="X98" i="2"/>
  <c r="W98" i="2"/>
  <c r="V98" i="2"/>
  <c r="Y98" i="2"/>
  <c r="T98" i="2"/>
  <c r="U98" i="2"/>
  <c r="S98" i="2"/>
  <c r="N98" i="2"/>
  <c r="DA97" i="2"/>
  <c r="CX97" i="2"/>
  <c r="CW97" i="2"/>
  <c r="CV97" i="2"/>
  <c r="CY97" i="2"/>
  <c r="CT97" i="2"/>
  <c r="CU97" i="2"/>
  <c r="CS97" i="2"/>
  <c r="CR97" i="2"/>
  <c r="CL97" i="2"/>
  <c r="CM97" i="2"/>
  <c r="CJ97" i="2"/>
  <c r="CI97" i="2"/>
  <c r="CH97" i="2"/>
  <c r="CK97" i="2"/>
  <c r="CF97" i="2"/>
  <c r="CG97" i="2"/>
  <c r="CE97" i="2"/>
  <c r="CD97" i="2"/>
  <c r="BY97" i="2"/>
  <c r="BZ97" i="2"/>
  <c r="BW97" i="2"/>
  <c r="BU97" i="2"/>
  <c r="BV97" i="2"/>
  <c r="BS97" i="2"/>
  <c r="BR97" i="2"/>
  <c r="BQ97" i="2"/>
  <c r="BT97" i="2"/>
  <c r="BO97" i="2"/>
  <c r="BP97" i="2"/>
  <c r="BN97" i="2"/>
  <c r="BM97" i="2"/>
  <c r="BC97" i="2"/>
  <c r="BD97" i="2"/>
  <c r="BF97" i="2"/>
  <c r="BA97" i="2"/>
  <c r="AZ97" i="2"/>
  <c r="AY97" i="2"/>
  <c r="BB97" i="2"/>
  <c r="AW97" i="2"/>
  <c r="AX97" i="2"/>
  <c r="AV97" i="2"/>
  <c r="AU97" i="2"/>
  <c r="AM97" i="2"/>
  <c r="AN97" i="2"/>
  <c r="AQ97" i="2"/>
  <c r="AK97" i="2"/>
  <c r="AJ97" i="2"/>
  <c r="AI97" i="2"/>
  <c r="AL97" i="2"/>
  <c r="AG97" i="2"/>
  <c r="AH97" i="2"/>
  <c r="AF97" i="2"/>
  <c r="AE97" i="2"/>
  <c r="X97" i="2"/>
  <c r="W97" i="2"/>
  <c r="V97" i="2"/>
  <c r="Y97" i="2"/>
  <c r="T97" i="2"/>
  <c r="U97" i="2"/>
  <c r="S97" i="2"/>
  <c r="N97" i="2"/>
  <c r="DA96" i="2"/>
  <c r="CX96" i="2"/>
  <c r="CW96" i="2"/>
  <c r="CV96" i="2"/>
  <c r="CY96" i="2"/>
  <c r="CT96" i="2"/>
  <c r="CU96" i="2"/>
  <c r="CS96" i="2"/>
  <c r="CR96" i="2"/>
  <c r="CL96" i="2"/>
  <c r="CM96" i="2"/>
  <c r="CJ96" i="2"/>
  <c r="CI96" i="2"/>
  <c r="CH96" i="2"/>
  <c r="CK96" i="2"/>
  <c r="CF96" i="2"/>
  <c r="CG96" i="2"/>
  <c r="CE96" i="2"/>
  <c r="CD96" i="2"/>
  <c r="BY96" i="2"/>
  <c r="BZ96" i="2"/>
  <c r="BW96" i="2"/>
  <c r="BU96" i="2"/>
  <c r="BV96" i="2"/>
  <c r="BS96" i="2"/>
  <c r="BR96" i="2"/>
  <c r="BQ96" i="2"/>
  <c r="BT96" i="2"/>
  <c r="BO96" i="2"/>
  <c r="BP96" i="2"/>
  <c r="BN96" i="2"/>
  <c r="BM96" i="2"/>
  <c r="BC96" i="2"/>
  <c r="BD96" i="2"/>
  <c r="BF96" i="2"/>
  <c r="BA96" i="2"/>
  <c r="AZ96" i="2"/>
  <c r="AY96" i="2"/>
  <c r="BB96" i="2"/>
  <c r="AW96" i="2"/>
  <c r="AX96" i="2"/>
  <c r="AV96" i="2"/>
  <c r="AU96" i="2"/>
  <c r="AM96" i="2"/>
  <c r="AN96" i="2"/>
  <c r="AQ96" i="2"/>
  <c r="AK96" i="2"/>
  <c r="AJ96" i="2"/>
  <c r="AI96" i="2"/>
  <c r="AL96" i="2"/>
  <c r="AG96" i="2"/>
  <c r="AH96" i="2"/>
  <c r="AF96" i="2"/>
  <c r="AE96" i="2"/>
  <c r="X96" i="2"/>
  <c r="W96" i="2"/>
  <c r="V96" i="2"/>
  <c r="Y96" i="2"/>
  <c r="T96" i="2"/>
  <c r="U96" i="2"/>
  <c r="S96" i="2"/>
  <c r="N96" i="2"/>
  <c r="DA95" i="2"/>
  <c r="CX95" i="2"/>
  <c r="CW95" i="2"/>
  <c r="CV95" i="2"/>
  <c r="CY95" i="2"/>
  <c r="CT95" i="2"/>
  <c r="CU95" i="2"/>
  <c r="CS95" i="2"/>
  <c r="CR95" i="2"/>
  <c r="CL95" i="2"/>
  <c r="CM95" i="2"/>
  <c r="CJ95" i="2"/>
  <c r="CI95" i="2"/>
  <c r="CH95" i="2"/>
  <c r="CK95" i="2"/>
  <c r="CF95" i="2"/>
  <c r="CG95" i="2"/>
  <c r="CE95" i="2"/>
  <c r="CD95" i="2"/>
  <c r="BY95" i="2"/>
  <c r="BZ95" i="2"/>
  <c r="BW95" i="2"/>
  <c r="BU95" i="2"/>
  <c r="BV95" i="2"/>
  <c r="BS95" i="2"/>
  <c r="BR95" i="2"/>
  <c r="BQ95" i="2"/>
  <c r="BT95" i="2"/>
  <c r="BO95" i="2"/>
  <c r="BP95" i="2"/>
  <c r="BN95" i="2"/>
  <c r="BM95" i="2"/>
  <c r="BC95" i="2"/>
  <c r="BD95" i="2"/>
  <c r="BF95" i="2"/>
  <c r="BA95" i="2"/>
  <c r="AZ95" i="2"/>
  <c r="AY95" i="2"/>
  <c r="BB95" i="2"/>
  <c r="AW95" i="2"/>
  <c r="AX95" i="2"/>
  <c r="AV95" i="2"/>
  <c r="AU95" i="2"/>
  <c r="AM95" i="2"/>
  <c r="AN95" i="2"/>
  <c r="AQ95" i="2"/>
  <c r="AK95" i="2"/>
  <c r="AJ95" i="2"/>
  <c r="AI95" i="2"/>
  <c r="AL95" i="2"/>
  <c r="AG95" i="2"/>
  <c r="AH95" i="2"/>
  <c r="AF95" i="2"/>
  <c r="AE95" i="2"/>
  <c r="X95" i="2"/>
  <c r="W95" i="2"/>
  <c r="V95" i="2"/>
  <c r="Y95" i="2"/>
  <c r="T95" i="2"/>
  <c r="U95" i="2"/>
  <c r="S95" i="2"/>
  <c r="N95" i="2"/>
  <c r="DA94" i="2"/>
  <c r="CX94" i="2"/>
  <c r="CW94" i="2"/>
  <c r="CV94" i="2"/>
  <c r="CY94" i="2"/>
  <c r="CT94" i="2"/>
  <c r="CU94" i="2"/>
  <c r="CS94" i="2"/>
  <c r="CR94" i="2"/>
  <c r="CL94" i="2"/>
  <c r="CM94" i="2"/>
  <c r="CJ94" i="2"/>
  <c r="CI94" i="2"/>
  <c r="CH94" i="2"/>
  <c r="CK94" i="2"/>
  <c r="CF94" i="2"/>
  <c r="CG94" i="2"/>
  <c r="CE94" i="2"/>
  <c r="CD94" i="2"/>
  <c r="BY94" i="2"/>
  <c r="BZ94" i="2"/>
  <c r="BW94" i="2"/>
  <c r="BU94" i="2"/>
  <c r="BV94" i="2"/>
  <c r="BS94" i="2"/>
  <c r="BR94" i="2"/>
  <c r="BQ94" i="2"/>
  <c r="BT94" i="2"/>
  <c r="BO94" i="2"/>
  <c r="BP94" i="2"/>
  <c r="BN94" i="2"/>
  <c r="BM94" i="2"/>
  <c r="BC94" i="2"/>
  <c r="BD94" i="2"/>
  <c r="BF94" i="2"/>
  <c r="BA94" i="2"/>
  <c r="AZ94" i="2"/>
  <c r="AY94" i="2"/>
  <c r="BB94" i="2"/>
  <c r="AW94" i="2"/>
  <c r="AX94" i="2"/>
  <c r="AV94" i="2"/>
  <c r="AU94" i="2"/>
  <c r="AM94" i="2"/>
  <c r="AN94" i="2"/>
  <c r="AQ94" i="2"/>
  <c r="AK94" i="2"/>
  <c r="AJ94" i="2"/>
  <c r="AI94" i="2"/>
  <c r="AL94" i="2"/>
  <c r="AG94" i="2"/>
  <c r="AH94" i="2"/>
  <c r="AF94" i="2"/>
  <c r="AE94" i="2"/>
  <c r="X94" i="2"/>
  <c r="W94" i="2"/>
  <c r="V94" i="2"/>
  <c r="Y94" i="2"/>
  <c r="T94" i="2"/>
  <c r="U94" i="2"/>
  <c r="S94" i="2"/>
  <c r="N94" i="2"/>
  <c r="DA93" i="2"/>
  <c r="CX93" i="2"/>
  <c r="CW93" i="2"/>
  <c r="CV93" i="2"/>
  <c r="CY93" i="2"/>
  <c r="CT93" i="2"/>
  <c r="CU93" i="2"/>
  <c r="CS93" i="2"/>
  <c r="CR93" i="2"/>
  <c r="CL93" i="2"/>
  <c r="CM93" i="2"/>
  <c r="CJ93" i="2"/>
  <c r="CI93" i="2"/>
  <c r="CH93" i="2"/>
  <c r="CK93" i="2"/>
  <c r="CF93" i="2"/>
  <c r="CG93" i="2"/>
  <c r="CE93" i="2"/>
  <c r="CD93" i="2"/>
  <c r="BY93" i="2"/>
  <c r="BZ93" i="2"/>
  <c r="BW93" i="2"/>
  <c r="BU93" i="2"/>
  <c r="BV93" i="2"/>
  <c r="BS93" i="2"/>
  <c r="BR93" i="2"/>
  <c r="BQ93" i="2"/>
  <c r="BT93" i="2"/>
  <c r="BO93" i="2"/>
  <c r="BP93" i="2"/>
  <c r="BN93" i="2"/>
  <c r="BM93" i="2"/>
  <c r="BC93" i="2"/>
  <c r="BD93" i="2"/>
  <c r="BF93" i="2"/>
  <c r="BA93" i="2"/>
  <c r="AZ93" i="2"/>
  <c r="AY93" i="2"/>
  <c r="BB93" i="2"/>
  <c r="AW93" i="2"/>
  <c r="AX93" i="2"/>
  <c r="AV93" i="2"/>
  <c r="AU93" i="2"/>
  <c r="AM93" i="2"/>
  <c r="AN93" i="2"/>
  <c r="AQ93" i="2"/>
  <c r="AK93" i="2"/>
  <c r="AJ93" i="2"/>
  <c r="AI93" i="2"/>
  <c r="AL93" i="2"/>
  <c r="AG93" i="2"/>
  <c r="AH93" i="2"/>
  <c r="AF93" i="2"/>
  <c r="AE93" i="2"/>
  <c r="X93" i="2"/>
  <c r="W93" i="2"/>
  <c r="V93" i="2"/>
  <c r="Y93" i="2"/>
  <c r="T93" i="2"/>
  <c r="U93" i="2"/>
  <c r="S93" i="2"/>
  <c r="N93" i="2"/>
  <c r="DA92" i="2"/>
  <c r="CX92" i="2"/>
  <c r="CW92" i="2"/>
  <c r="CV92" i="2"/>
  <c r="CY92" i="2"/>
  <c r="CT92" i="2"/>
  <c r="CU92" i="2"/>
  <c r="CS92" i="2"/>
  <c r="CR92" i="2"/>
  <c r="CL92" i="2"/>
  <c r="CM92" i="2"/>
  <c r="CJ92" i="2"/>
  <c r="CI92" i="2"/>
  <c r="CH92" i="2"/>
  <c r="CK92" i="2"/>
  <c r="CF92" i="2"/>
  <c r="CG92" i="2"/>
  <c r="CE92" i="2"/>
  <c r="CD92" i="2"/>
  <c r="BY92" i="2"/>
  <c r="BZ92" i="2"/>
  <c r="BW92" i="2"/>
  <c r="BU92" i="2"/>
  <c r="BV92" i="2"/>
  <c r="BS92" i="2"/>
  <c r="BR92" i="2"/>
  <c r="BQ92" i="2"/>
  <c r="BT92" i="2"/>
  <c r="BO92" i="2"/>
  <c r="BP92" i="2"/>
  <c r="BN92" i="2"/>
  <c r="BM92" i="2"/>
  <c r="BC92" i="2"/>
  <c r="BD92" i="2"/>
  <c r="BF92" i="2"/>
  <c r="BA92" i="2"/>
  <c r="AZ92" i="2"/>
  <c r="AY92" i="2"/>
  <c r="BB92" i="2"/>
  <c r="AW92" i="2"/>
  <c r="AX92" i="2"/>
  <c r="AV92" i="2"/>
  <c r="AU92" i="2"/>
  <c r="AM92" i="2"/>
  <c r="AN92" i="2"/>
  <c r="AQ92" i="2"/>
  <c r="AK92" i="2"/>
  <c r="AJ92" i="2"/>
  <c r="AI92" i="2"/>
  <c r="AL92" i="2"/>
  <c r="AG92" i="2"/>
  <c r="AH92" i="2"/>
  <c r="AF92" i="2"/>
  <c r="AE92" i="2"/>
  <c r="X92" i="2"/>
  <c r="W92" i="2"/>
  <c r="V92" i="2"/>
  <c r="Y92" i="2"/>
  <c r="T92" i="2"/>
  <c r="U92" i="2"/>
  <c r="S92" i="2"/>
  <c r="N92" i="2"/>
  <c r="DA91" i="2"/>
  <c r="CX91" i="2"/>
  <c r="CW91" i="2"/>
  <c r="CV91" i="2"/>
  <c r="CY91" i="2"/>
  <c r="CT91" i="2"/>
  <c r="CU91" i="2"/>
  <c r="CS91" i="2"/>
  <c r="CR91" i="2"/>
  <c r="CL91" i="2"/>
  <c r="CM91" i="2"/>
  <c r="CJ91" i="2"/>
  <c r="CI91" i="2"/>
  <c r="CH91" i="2"/>
  <c r="CK91" i="2"/>
  <c r="CF91" i="2"/>
  <c r="CG91" i="2"/>
  <c r="CE91" i="2"/>
  <c r="CD91" i="2"/>
  <c r="BY91" i="2"/>
  <c r="BZ91" i="2"/>
  <c r="BW91" i="2"/>
  <c r="BU91" i="2"/>
  <c r="BV91" i="2"/>
  <c r="BS91" i="2"/>
  <c r="BR91" i="2"/>
  <c r="BQ91" i="2"/>
  <c r="BT91" i="2"/>
  <c r="BO91" i="2"/>
  <c r="BP91" i="2"/>
  <c r="BN91" i="2"/>
  <c r="BM91" i="2"/>
  <c r="BC91" i="2"/>
  <c r="BD91" i="2"/>
  <c r="BF91" i="2"/>
  <c r="BA91" i="2"/>
  <c r="AZ91" i="2"/>
  <c r="AY91" i="2"/>
  <c r="BB91" i="2"/>
  <c r="AW91" i="2"/>
  <c r="AX91" i="2"/>
  <c r="AV91" i="2"/>
  <c r="AU91" i="2"/>
  <c r="AM91" i="2"/>
  <c r="AN91" i="2"/>
  <c r="AQ91" i="2"/>
  <c r="AK91" i="2"/>
  <c r="AJ91" i="2"/>
  <c r="AI91" i="2"/>
  <c r="AL91" i="2"/>
  <c r="AG91" i="2"/>
  <c r="AH91" i="2"/>
  <c r="AF91" i="2"/>
  <c r="AE91" i="2"/>
  <c r="X91" i="2"/>
  <c r="W91" i="2"/>
  <c r="V91" i="2"/>
  <c r="Y91" i="2"/>
  <c r="T91" i="2"/>
  <c r="U91" i="2"/>
  <c r="S91" i="2"/>
  <c r="N91" i="2"/>
  <c r="DA90" i="2"/>
  <c r="CX90" i="2"/>
  <c r="CW90" i="2"/>
  <c r="CV90" i="2"/>
  <c r="CY90" i="2"/>
  <c r="CT90" i="2"/>
  <c r="CU90" i="2"/>
  <c r="CS90" i="2"/>
  <c r="CR90" i="2"/>
  <c r="CL90" i="2"/>
  <c r="CM90" i="2"/>
  <c r="CJ90" i="2"/>
  <c r="CI90" i="2"/>
  <c r="CH90" i="2"/>
  <c r="CK90" i="2"/>
  <c r="CF90" i="2"/>
  <c r="CG90" i="2"/>
  <c r="CE90" i="2"/>
  <c r="CD90" i="2"/>
  <c r="BY90" i="2"/>
  <c r="BZ90" i="2"/>
  <c r="BW90" i="2"/>
  <c r="BU90" i="2"/>
  <c r="BV90" i="2"/>
  <c r="BS90" i="2"/>
  <c r="BR90" i="2"/>
  <c r="BQ90" i="2"/>
  <c r="BT90" i="2"/>
  <c r="BO90" i="2"/>
  <c r="BP90" i="2"/>
  <c r="BN90" i="2"/>
  <c r="BM90" i="2"/>
  <c r="BC90" i="2"/>
  <c r="BD90" i="2"/>
  <c r="BF90" i="2"/>
  <c r="BA90" i="2"/>
  <c r="AZ90" i="2"/>
  <c r="AY90" i="2"/>
  <c r="BB90" i="2"/>
  <c r="AW90" i="2"/>
  <c r="AX90" i="2"/>
  <c r="AV90" i="2"/>
  <c r="AU90" i="2"/>
  <c r="AM90" i="2"/>
  <c r="AN90" i="2"/>
  <c r="AQ90" i="2"/>
  <c r="AK90" i="2"/>
  <c r="AJ90" i="2"/>
  <c r="AI90" i="2"/>
  <c r="AL90" i="2"/>
  <c r="AG90" i="2"/>
  <c r="AH90" i="2"/>
  <c r="AF90" i="2"/>
  <c r="AE90" i="2"/>
  <c r="X90" i="2"/>
  <c r="W90" i="2"/>
  <c r="V90" i="2"/>
  <c r="Y90" i="2"/>
  <c r="T90" i="2"/>
  <c r="U90" i="2"/>
  <c r="S90" i="2"/>
  <c r="N90" i="2"/>
  <c r="DA89" i="2"/>
  <c r="CX89" i="2"/>
  <c r="CW89" i="2"/>
  <c r="CV89" i="2"/>
  <c r="CY89" i="2"/>
  <c r="CT89" i="2"/>
  <c r="CU89" i="2"/>
  <c r="CS89" i="2"/>
  <c r="CR89" i="2"/>
  <c r="CL89" i="2"/>
  <c r="CM89" i="2"/>
  <c r="CJ89" i="2"/>
  <c r="CI89" i="2"/>
  <c r="CH89" i="2"/>
  <c r="CK89" i="2"/>
  <c r="CF89" i="2"/>
  <c r="CG89" i="2"/>
  <c r="CE89" i="2"/>
  <c r="CD89" i="2"/>
  <c r="BY89" i="2"/>
  <c r="BZ89" i="2"/>
  <c r="BW89" i="2"/>
  <c r="BU89" i="2"/>
  <c r="BV89" i="2"/>
  <c r="BS89" i="2"/>
  <c r="BR89" i="2"/>
  <c r="BQ89" i="2"/>
  <c r="BT89" i="2"/>
  <c r="BO89" i="2"/>
  <c r="BP89" i="2"/>
  <c r="BN89" i="2"/>
  <c r="BM89" i="2"/>
  <c r="BC89" i="2"/>
  <c r="BD89" i="2"/>
  <c r="BF89" i="2"/>
  <c r="BA89" i="2"/>
  <c r="AZ89" i="2"/>
  <c r="AY89" i="2"/>
  <c r="BB89" i="2"/>
  <c r="AW89" i="2"/>
  <c r="AX89" i="2"/>
  <c r="AV89" i="2"/>
  <c r="AU89" i="2"/>
  <c r="AM89" i="2"/>
  <c r="AN89" i="2"/>
  <c r="AQ89" i="2"/>
  <c r="AK89" i="2"/>
  <c r="AJ89" i="2"/>
  <c r="AI89" i="2"/>
  <c r="AL89" i="2"/>
  <c r="AG89" i="2"/>
  <c r="AH89" i="2"/>
  <c r="AF89" i="2"/>
  <c r="AE89" i="2"/>
  <c r="X89" i="2"/>
  <c r="W89" i="2"/>
  <c r="V89" i="2"/>
  <c r="Y89" i="2"/>
  <c r="T89" i="2"/>
  <c r="U89" i="2"/>
  <c r="S89" i="2"/>
  <c r="N89" i="2"/>
  <c r="DA88" i="2"/>
  <c r="CX88" i="2"/>
  <c r="CW88" i="2"/>
  <c r="CV88" i="2"/>
  <c r="CY88" i="2"/>
  <c r="CT88" i="2"/>
  <c r="CU88" i="2"/>
  <c r="CS88" i="2"/>
  <c r="CR88" i="2"/>
  <c r="CL88" i="2"/>
  <c r="CM88" i="2"/>
  <c r="CJ88" i="2"/>
  <c r="CI88" i="2"/>
  <c r="CH88" i="2"/>
  <c r="CK88" i="2"/>
  <c r="CF88" i="2"/>
  <c r="CG88" i="2"/>
  <c r="CE88" i="2"/>
  <c r="CD88" i="2"/>
  <c r="BY88" i="2"/>
  <c r="BZ88" i="2"/>
  <c r="BW88" i="2"/>
  <c r="BU88" i="2"/>
  <c r="BV88" i="2"/>
  <c r="BS88" i="2"/>
  <c r="BR88" i="2"/>
  <c r="BQ88" i="2"/>
  <c r="BT88" i="2"/>
  <c r="BO88" i="2"/>
  <c r="BP88" i="2"/>
  <c r="BN88" i="2"/>
  <c r="BM88" i="2"/>
  <c r="BC88" i="2"/>
  <c r="BD88" i="2"/>
  <c r="BF88" i="2"/>
  <c r="BA88" i="2"/>
  <c r="AZ88" i="2"/>
  <c r="AY88" i="2"/>
  <c r="BB88" i="2"/>
  <c r="AW88" i="2"/>
  <c r="AX88" i="2"/>
  <c r="AV88" i="2"/>
  <c r="AU88" i="2"/>
  <c r="AM88" i="2"/>
  <c r="AN88" i="2"/>
  <c r="AQ88" i="2"/>
  <c r="AK88" i="2"/>
  <c r="AJ88" i="2"/>
  <c r="AI88" i="2"/>
  <c r="AL88" i="2"/>
  <c r="AG88" i="2"/>
  <c r="AH88" i="2"/>
  <c r="AF88" i="2"/>
  <c r="AE88" i="2"/>
  <c r="X88" i="2"/>
  <c r="W88" i="2"/>
  <c r="V88" i="2"/>
  <c r="Y88" i="2"/>
  <c r="T88" i="2"/>
  <c r="U88" i="2"/>
  <c r="S88" i="2"/>
  <c r="N88" i="2"/>
  <c r="DA87" i="2"/>
  <c r="CX87" i="2"/>
  <c r="CW87" i="2"/>
  <c r="CV87" i="2"/>
  <c r="CY87" i="2"/>
  <c r="CT87" i="2"/>
  <c r="CU87" i="2"/>
  <c r="CS87" i="2"/>
  <c r="CR87" i="2"/>
  <c r="CL87" i="2"/>
  <c r="CM87" i="2"/>
  <c r="CJ87" i="2"/>
  <c r="CI87" i="2"/>
  <c r="CH87" i="2"/>
  <c r="CK87" i="2"/>
  <c r="CF87" i="2"/>
  <c r="CG87" i="2"/>
  <c r="CE87" i="2"/>
  <c r="CD87" i="2"/>
  <c r="BY87" i="2"/>
  <c r="BZ87" i="2"/>
  <c r="BW87" i="2"/>
  <c r="BU87" i="2"/>
  <c r="BV87" i="2"/>
  <c r="BS87" i="2"/>
  <c r="BR87" i="2"/>
  <c r="BQ87" i="2"/>
  <c r="BT87" i="2"/>
  <c r="BO87" i="2"/>
  <c r="BP87" i="2"/>
  <c r="BN87" i="2"/>
  <c r="BM87" i="2"/>
  <c r="BC87" i="2"/>
  <c r="BD87" i="2"/>
  <c r="BF87" i="2"/>
  <c r="BA87" i="2"/>
  <c r="AZ87" i="2"/>
  <c r="AY87" i="2"/>
  <c r="BB87" i="2"/>
  <c r="AW87" i="2"/>
  <c r="AX87" i="2"/>
  <c r="AV87" i="2"/>
  <c r="AU87" i="2"/>
  <c r="AM87" i="2"/>
  <c r="AN87" i="2"/>
  <c r="AQ87" i="2"/>
  <c r="AK87" i="2"/>
  <c r="AJ87" i="2"/>
  <c r="AI87" i="2"/>
  <c r="AL87" i="2"/>
  <c r="AG87" i="2"/>
  <c r="AH87" i="2"/>
  <c r="AF87" i="2"/>
  <c r="AE87" i="2"/>
  <c r="X87" i="2"/>
  <c r="W87" i="2"/>
  <c r="V87" i="2"/>
  <c r="Y87" i="2"/>
  <c r="T87" i="2"/>
  <c r="U87" i="2"/>
  <c r="S87" i="2"/>
  <c r="N87" i="2"/>
  <c r="DA86" i="2"/>
  <c r="CX86" i="2"/>
  <c r="CW86" i="2"/>
  <c r="CV86" i="2"/>
  <c r="CY86" i="2"/>
  <c r="CT86" i="2"/>
  <c r="CU86" i="2"/>
  <c r="CS86" i="2"/>
  <c r="CR86" i="2"/>
  <c r="CL86" i="2"/>
  <c r="CM86" i="2"/>
  <c r="CJ86" i="2"/>
  <c r="CI86" i="2"/>
  <c r="CH86" i="2"/>
  <c r="CK86" i="2"/>
  <c r="CF86" i="2"/>
  <c r="CG86" i="2"/>
  <c r="CE86" i="2"/>
  <c r="CD86" i="2"/>
  <c r="BY86" i="2"/>
  <c r="BZ86" i="2"/>
  <c r="BW86" i="2"/>
  <c r="BU86" i="2"/>
  <c r="BV86" i="2"/>
  <c r="BS86" i="2"/>
  <c r="BR86" i="2"/>
  <c r="BQ86" i="2"/>
  <c r="BT86" i="2"/>
  <c r="BO86" i="2"/>
  <c r="BP86" i="2"/>
  <c r="BN86" i="2"/>
  <c r="BM86" i="2"/>
  <c r="BC86" i="2"/>
  <c r="BD86" i="2"/>
  <c r="BF86" i="2"/>
  <c r="BA86" i="2"/>
  <c r="AZ86" i="2"/>
  <c r="AY86" i="2"/>
  <c r="BB86" i="2"/>
  <c r="AW86" i="2"/>
  <c r="AX86" i="2"/>
  <c r="AV86" i="2"/>
  <c r="AU86" i="2"/>
  <c r="AM86" i="2"/>
  <c r="AN86" i="2"/>
  <c r="AQ86" i="2"/>
  <c r="AK86" i="2"/>
  <c r="AJ86" i="2"/>
  <c r="AI86" i="2"/>
  <c r="AL86" i="2"/>
  <c r="AG86" i="2"/>
  <c r="AH86" i="2"/>
  <c r="AF86" i="2"/>
  <c r="AE86" i="2"/>
  <c r="X86" i="2"/>
  <c r="W86" i="2"/>
  <c r="V86" i="2"/>
  <c r="Y86" i="2"/>
  <c r="T86" i="2"/>
  <c r="U86" i="2"/>
  <c r="S86" i="2"/>
  <c r="N86" i="2"/>
  <c r="DA85" i="2"/>
  <c r="CX85" i="2"/>
  <c r="CW85" i="2"/>
  <c r="CV85" i="2"/>
  <c r="CY85" i="2"/>
  <c r="CT85" i="2"/>
  <c r="CU85" i="2"/>
  <c r="CS85" i="2"/>
  <c r="CR85" i="2"/>
  <c r="CL85" i="2"/>
  <c r="CM85" i="2"/>
  <c r="CJ85" i="2"/>
  <c r="CI85" i="2"/>
  <c r="CH85" i="2"/>
  <c r="CK85" i="2"/>
  <c r="CF85" i="2"/>
  <c r="CG85" i="2"/>
  <c r="CE85" i="2"/>
  <c r="CD85" i="2"/>
  <c r="BY85" i="2"/>
  <c r="BZ85" i="2"/>
  <c r="BW85" i="2"/>
  <c r="BU85" i="2"/>
  <c r="BV85" i="2"/>
  <c r="BS85" i="2"/>
  <c r="BR85" i="2"/>
  <c r="BQ85" i="2"/>
  <c r="BT85" i="2"/>
  <c r="BO85" i="2"/>
  <c r="BP85" i="2"/>
  <c r="BN85" i="2"/>
  <c r="BM85" i="2"/>
  <c r="BC85" i="2"/>
  <c r="BD85" i="2"/>
  <c r="BF85" i="2"/>
  <c r="BA85" i="2"/>
  <c r="AZ85" i="2"/>
  <c r="AY85" i="2"/>
  <c r="BB85" i="2"/>
  <c r="AW85" i="2"/>
  <c r="AX85" i="2"/>
  <c r="AV85" i="2"/>
  <c r="AU85" i="2"/>
  <c r="AM85" i="2"/>
  <c r="AN85" i="2"/>
  <c r="AQ85" i="2"/>
  <c r="AK85" i="2"/>
  <c r="AJ85" i="2"/>
  <c r="AI85" i="2"/>
  <c r="AL85" i="2"/>
  <c r="AG85" i="2"/>
  <c r="AH85" i="2"/>
  <c r="AF85" i="2"/>
  <c r="AE85" i="2"/>
  <c r="X85" i="2"/>
  <c r="W85" i="2"/>
  <c r="V85" i="2"/>
  <c r="Y85" i="2"/>
  <c r="T85" i="2"/>
  <c r="U85" i="2"/>
  <c r="S85" i="2"/>
  <c r="N85" i="2"/>
  <c r="DA84" i="2"/>
  <c r="CX84" i="2"/>
  <c r="CW84" i="2"/>
  <c r="CV84" i="2"/>
  <c r="CY84" i="2"/>
  <c r="CT84" i="2"/>
  <c r="CU84" i="2"/>
  <c r="CS84" i="2"/>
  <c r="CR84" i="2"/>
  <c r="CL84" i="2"/>
  <c r="CM84" i="2"/>
  <c r="CJ84" i="2"/>
  <c r="CI84" i="2"/>
  <c r="CH84" i="2"/>
  <c r="CK84" i="2"/>
  <c r="CF84" i="2"/>
  <c r="CG84" i="2"/>
  <c r="CE84" i="2"/>
  <c r="CD84" i="2"/>
  <c r="BY84" i="2"/>
  <c r="BZ84" i="2"/>
  <c r="BW84" i="2"/>
  <c r="BU84" i="2"/>
  <c r="BV84" i="2"/>
  <c r="BS84" i="2"/>
  <c r="BR84" i="2"/>
  <c r="BQ84" i="2"/>
  <c r="BT84" i="2"/>
  <c r="BO84" i="2"/>
  <c r="BP84" i="2"/>
  <c r="BN84" i="2"/>
  <c r="BM84" i="2"/>
  <c r="BC84" i="2"/>
  <c r="BD84" i="2"/>
  <c r="BF84" i="2"/>
  <c r="BA84" i="2"/>
  <c r="AZ84" i="2"/>
  <c r="AY84" i="2"/>
  <c r="BB84" i="2"/>
  <c r="AW84" i="2"/>
  <c r="AX84" i="2"/>
  <c r="AV84" i="2"/>
  <c r="AU84" i="2"/>
  <c r="AM84" i="2"/>
  <c r="AN84" i="2"/>
  <c r="AQ84" i="2"/>
  <c r="AK84" i="2"/>
  <c r="AJ84" i="2"/>
  <c r="AI84" i="2"/>
  <c r="AL84" i="2"/>
  <c r="AG84" i="2"/>
  <c r="AH84" i="2"/>
  <c r="AF84" i="2"/>
  <c r="AE84" i="2"/>
  <c r="X84" i="2"/>
  <c r="W84" i="2"/>
  <c r="V84" i="2"/>
  <c r="Y84" i="2"/>
  <c r="T84" i="2"/>
  <c r="U84" i="2"/>
  <c r="S84" i="2"/>
  <c r="N84" i="2"/>
  <c r="DA83" i="2"/>
  <c r="CX83" i="2"/>
  <c r="CW83" i="2"/>
  <c r="CV83" i="2"/>
  <c r="CY83" i="2"/>
  <c r="CT83" i="2"/>
  <c r="CU83" i="2"/>
  <c r="CS83" i="2"/>
  <c r="CR83" i="2"/>
  <c r="CL83" i="2"/>
  <c r="CM83" i="2"/>
  <c r="CJ83" i="2"/>
  <c r="CI83" i="2"/>
  <c r="CH83" i="2"/>
  <c r="CK83" i="2"/>
  <c r="CF83" i="2"/>
  <c r="CG83" i="2"/>
  <c r="CE83" i="2"/>
  <c r="CD83" i="2"/>
  <c r="BY83" i="2"/>
  <c r="BZ83" i="2"/>
  <c r="BW83" i="2"/>
  <c r="BU83" i="2"/>
  <c r="BV83" i="2"/>
  <c r="BS83" i="2"/>
  <c r="BR83" i="2"/>
  <c r="BQ83" i="2"/>
  <c r="BT83" i="2"/>
  <c r="BO83" i="2"/>
  <c r="BP83" i="2"/>
  <c r="BN83" i="2"/>
  <c r="BM83" i="2"/>
  <c r="BC83" i="2"/>
  <c r="BD83" i="2"/>
  <c r="BF83" i="2"/>
  <c r="BA83" i="2"/>
  <c r="AZ83" i="2"/>
  <c r="AY83" i="2"/>
  <c r="BB83" i="2"/>
  <c r="AW83" i="2"/>
  <c r="AX83" i="2"/>
  <c r="AV83" i="2"/>
  <c r="AU83" i="2"/>
  <c r="AM83" i="2"/>
  <c r="AN83" i="2"/>
  <c r="AQ83" i="2"/>
  <c r="AK83" i="2"/>
  <c r="AJ83" i="2"/>
  <c r="AI83" i="2"/>
  <c r="AL83" i="2"/>
  <c r="AG83" i="2"/>
  <c r="AH83" i="2"/>
  <c r="AF83" i="2"/>
  <c r="AE83" i="2"/>
  <c r="X83" i="2"/>
  <c r="W83" i="2"/>
  <c r="V83" i="2"/>
  <c r="Y83" i="2"/>
  <c r="T83" i="2"/>
  <c r="U83" i="2"/>
  <c r="S83" i="2"/>
  <c r="N83" i="2"/>
  <c r="DA82" i="2"/>
  <c r="CX82" i="2"/>
  <c r="CW82" i="2"/>
  <c r="CV82" i="2"/>
  <c r="CY82" i="2"/>
  <c r="CT82" i="2"/>
  <c r="CU82" i="2"/>
  <c r="CS82" i="2"/>
  <c r="CR82" i="2"/>
  <c r="CL82" i="2"/>
  <c r="CM82" i="2"/>
  <c r="CJ82" i="2"/>
  <c r="CI82" i="2"/>
  <c r="CH82" i="2"/>
  <c r="CK82" i="2"/>
  <c r="CF82" i="2"/>
  <c r="CG82" i="2"/>
  <c r="CE82" i="2"/>
  <c r="CD82" i="2"/>
  <c r="BY82" i="2"/>
  <c r="BZ82" i="2"/>
  <c r="BW82" i="2"/>
  <c r="BU82" i="2"/>
  <c r="BV82" i="2"/>
  <c r="BS82" i="2"/>
  <c r="BR82" i="2"/>
  <c r="BQ82" i="2"/>
  <c r="BT82" i="2"/>
  <c r="BO82" i="2"/>
  <c r="BP82" i="2"/>
  <c r="BN82" i="2"/>
  <c r="BM82" i="2"/>
  <c r="BC82" i="2"/>
  <c r="BD82" i="2"/>
  <c r="BF82" i="2"/>
  <c r="BA82" i="2"/>
  <c r="AZ82" i="2"/>
  <c r="AY82" i="2"/>
  <c r="BB82" i="2"/>
  <c r="AW82" i="2"/>
  <c r="AX82" i="2"/>
  <c r="AV82" i="2"/>
  <c r="AU82" i="2"/>
  <c r="AM82" i="2"/>
  <c r="AN82" i="2"/>
  <c r="AQ82" i="2"/>
  <c r="AK82" i="2"/>
  <c r="AJ82" i="2"/>
  <c r="AI82" i="2"/>
  <c r="AL82" i="2"/>
  <c r="AG82" i="2"/>
  <c r="AH82" i="2"/>
  <c r="AF82" i="2"/>
  <c r="AE82" i="2"/>
  <c r="X82" i="2"/>
  <c r="W82" i="2"/>
  <c r="V82" i="2"/>
  <c r="Y82" i="2"/>
  <c r="T82" i="2"/>
  <c r="U82" i="2"/>
  <c r="S82" i="2"/>
  <c r="N82" i="2"/>
  <c r="DA81" i="2"/>
  <c r="CX81" i="2"/>
  <c r="CW81" i="2"/>
  <c r="CV81" i="2"/>
  <c r="CY81" i="2"/>
  <c r="CT81" i="2"/>
  <c r="CU81" i="2"/>
  <c r="CS81" i="2"/>
  <c r="CR81" i="2"/>
  <c r="CL81" i="2"/>
  <c r="CM81" i="2"/>
  <c r="CJ81" i="2"/>
  <c r="CI81" i="2"/>
  <c r="CH81" i="2"/>
  <c r="CK81" i="2"/>
  <c r="CF81" i="2"/>
  <c r="CG81" i="2"/>
  <c r="CE81" i="2"/>
  <c r="CD81" i="2"/>
  <c r="BY81" i="2"/>
  <c r="BZ81" i="2"/>
  <c r="BW81" i="2"/>
  <c r="BU81" i="2"/>
  <c r="BV81" i="2"/>
  <c r="BS81" i="2"/>
  <c r="BR81" i="2"/>
  <c r="BQ81" i="2"/>
  <c r="BT81" i="2"/>
  <c r="BO81" i="2"/>
  <c r="BP81" i="2"/>
  <c r="BN81" i="2"/>
  <c r="BM81" i="2"/>
  <c r="BC81" i="2"/>
  <c r="BD81" i="2"/>
  <c r="BF81" i="2"/>
  <c r="BA81" i="2"/>
  <c r="AZ81" i="2"/>
  <c r="AY81" i="2"/>
  <c r="BB81" i="2"/>
  <c r="AW81" i="2"/>
  <c r="AX81" i="2"/>
  <c r="AV81" i="2"/>
  <c r="AU81" i="2"/>
  <c r="AM81" i="2"/>
  <c r="AN81" i="2"/>
  <c r="AQ81" i="2"/>
  <c r="AK81" i="2"/>
  <c r="AJ81" i="2"/>
  <c r="AI81" i="2"/>
  <c r="AL81" i="2"/>
  <c r="AG81" i="2"/>
  <c r="AH81" i="2"/>
  <c r="AF81" i="2"/>
  <c r="AE81" i="2"/>
  <c r="X81" i="2"/>
  <c r="W81" i="2"/>
  <c r="V81" i="2"/>
  <c r="Y81" i="2"/>
  <c r="T81" i="2"/>
  <c r="U81" i="2"/>
  <c r="S81" i="2"/>
  <c r="N81" i="2"/>
  <c r="DA80" i="2"/>
  <c r="CX80" i="2"/>
  <c r="CW80" i="2"/>
  <c r="CV80" i="2"/>
  <c r="CY80" i="2"/>
  <c r="CT80" i="2"/>
  <c r="CU80" i="2"/>
  <c r="CS80" i="2"/>
  <c r="CR80" i="2"/>
  <c r="CL80" i="2"/>
  <c r="CM80" i="2"/>
  <c r="CJ80" i="2"/>
  <c r="CI80" i="2"/>
  <c r="CH80" i="2"/>
  <c r="CK80" i="2"/>
  <c r="CF80" i="2"/>
  <c r="CG80" i="2"/>
  <c r="CE80" i="2"/>
  <c r="CD80" i="2"/>
  <c r="BY80" i="2"/>
  <c r="BZ80" i="2"/>
  <c r="BW80" i="2"/>
  <c r="BU80" i="2"/>
  <c r="BV80" i="2"/>
  <c r="BS80" i="2"/>
  <c r="BR80" i="2"/>
  <c r="BQ80" i="2"/>
  <c r="BT80" i="2"/>
  <c r="BO80" i="2"/>
  <c r="BP80" i="2"/>
  <c r="BN80" i="2"/>
  <c r="BM80" i="2"/>
  <c r="BC80" i="2"/>
  <c r="BD80" i="2"/>
  <c r="BF80" i="2"/>
  <c r="BA80" i="2"/>
  <c r="AZ80" i="2"/>
  <c r="AY80" i="2"/>
  <c r="BB80" i="2"/>
  <c r="AW80" i="2"/>
  <c r="AX80" i="2"/>
  <c r="AV80" i="2"/>
  <c r="AU80" i="2"/>
  <c r="AM80" i="2"/>
  <c r="AN80" i="2"/>
  <c r="AQ80" i="2"/>
  <c r="AK80" i="2"/>
  <c r="AJ80" i="2"/>
  <c r="AI80" i="2"/>
  <c r="AL80" i="2"/>
  <c r="AG80" i="2"/>
  <c r="AH80" i="2"/>
  <c r="AF80" i="2"/>
  <c r="AE80" i="2"/>
  <c r="X80" i="2"/>
  <c r="W80" i="2"/>
  <c r="V80" i="2"/>
  <c r="Y80" i="2"/>
  <c r="T80" i="2"/>
  <c r="U80" i="2"/>
  <c r="S80" i="2"/>
  <c r="N80" i="2"/>
  <c r="DA79" i="2"/>
  <c r="CX79" i="2"/>
  <c r="CW79" i="2"/>
  <c r="CV79" i="2"/>
  <c r="CY79" i="2"/>
  <c r="CT79" i="2"/>
  <c r="CU79" i="2"/>
  <c r="CS79" i="2"/>
  <c r="CR79" i="2"/>
  <c r="CL79" i="2"/>
  <c r="CM79" i="2"/>
  <c r="CJ79" i="2"/>
  <c r="CI79" i="2"/>
  <c r="CH79" i="2"/>
  <c r="CK79" i="2"/>
  <c r="CF79" i="2"/>
  <c r="CG79" i="2"/>
  <c r="CE79" i="2"/>
  <c r="CD79" i="2"/>
  <c r="BY79" i="2"/>
  <c r="BZ79" i="2"/>
  <c r="BW79" i="2"/>
  <c r="BU79" i="2"/>
  <c r="BV79" i="2"/>
  <c r="BS79" i="2"/>
  <c r="BR79" i="2"/>
  <c r="BQ79" i="2"/>
  <c r="BT79" i="2"/>
  <c r="BO79" i="2"/>
  <c r="BP79" i="2"/>
  <c r="BN79" i="2"/>
  <c r="BM79" i="2"/>
  <c r="BC79" i="2"/>
  <c r="BD79" i="2"/>
  <c r="BF79" i="2"/>
  <c r="BA79" i="2"/>
  <c r="AZ79" i="2"/>
  <c r="AY79" i="2"/>
  <c r="BB79" i="2"/>
  <c r="AW79" i="2"/>
  <c r="AX79" i="2"/>
  <c r="AV79" i="2"/>
  <c r="AU79" i="2"/>
  <c r="AM79" i="2"/>
  <c r="AN79" i="2"/>
  <c r="AQ79" i="2"/>
  <c r="AK79" i="2"/>
  <c r="AJ79" i="2"/>
  <c r="AI79" i="2"/>
  <c r="AL79" i="2"/>
  <c r="AG79" i="2"/>
  <c r="AH79" i="2"/>
  <c r="AF79" i="2"/>
  <c r="AE79" i="2"/>
  <c r="X79" i="2"/>
  <c r="W79" i="2"/>
  <c r="V79" i="2"/>
  <c r="Y79" i="2"/>
  <c r="T79" i="2"/>
  <c r="U79" i="2"/>
  <c r="S79" i="2"/>
  <c r="N79" i="2"/>
  <c r="DA78" i="2"/>
  <c r="CX78" i="2"/>
  <c r="CW78" i="2"/>
  <c r="CV78" i="2"/>
  <c r="CY78" i="2"/>
  <c r="CT78" i="2"/>
  <c r="CU78" i="2"/>
  <c r="CS78" i="2"/>
  <c r="CR78" i="2"/>
  <c r="CL78" i="2"/>
  <c r="CM78" i="2"/>
  <c r="CJ78" i="2"/>
  <c r="CI78" i="2"/>
  <c r="CH78" i="2"/>
  <c r="CK78" i="2"/>
  <c r="CF78" i="2"/>
  <c r="CG78" i="2"/>
  <c r="CE78" i="2"/>
  <c r="CD78" i="2"/>
  <c r="BY78" i="2"/>
  <c r="BZ78" i="2"/>
  <c r="BW78" i="2"/>
  <c r="BU78" i="2"/>
  <c r="BV78" i="2"/>
  <c r="BS78" i="2"/>
  <c r="BR78" i="2"/>
  <c r="BQ78" i="2"/>
  <c r="BT78" i="2"/>
  <c r="BO78" i="2"/>
  <c r="BP78" i="2"/>
  <c r="BN78" i="2"/>
  <c r="BM78" i="2"/>
  <c r="BC78" i="2"/>
  <c r="BD78" i="2"/>
  <c r="BF78" i="2"/>
  <c r="BA78" i="2"/>
  <c r="AZ78" i="2"/>
  <c r="AY78" i="2"/>
  <c r="BB78" i="2"/>
  <c r="AW78" i="2"/>
  <c r="AX78" i="2"/>
  <c r="AV78" i="2"/>
  <c r="AU78" i="2"/>
  <c r="AM78" i="2"/>
  <c r="AN78" i="2"/>
  <c r="AQ78" i="2"/>
  <c r="AK78" i="2"/>
  <c r="AJ78" i="2"/>
  <c r="AI78" i="2"/>
  <c r="AL78" i="2"/>
  <c r="AG78" i="2"/>
  <c r="AH78" i="2"/>
  <c r="AF78" i="2"/>
  <c r="AE78" i="2"/>
  <c r="X78" i="2"/>
  <c r="W78" i="2"/>
  <c r="V78" i="2"/>
  <c r="Y78" i="2"/>
  <c r="T78" i="2"/>
  <c r="U78" i="2"/>
  <c r="S78" i="2"/>
  <c r="N78" i="2"/>
  <c r="DA77" i="2"/>
  <c r="CX77" i="2"/>
  <c r="CW77" i="2"/>
  <c r="CV77" i="2"/>
  <c r="CY77" i="2"/>
  <c r="CT77" i="2"/>
  <c r="CU77" i="2"/>
  <c r="CS77" i="2"/>
  <c r="CR77" i="2"/>
  <c r="CL77" i="2"/>
  <c r="CM77" i="2"/>
  <c r="CJ77" i="2"/>
  <c r="CI77" i="2"/>
  <c r="CH77" i="2"/>
  <c r="CK77" i="2"/>
  <c r="CF77" i="2"/>
  <c r="CG77" i="2"/>
  <c r="CE77" i="2"/>
  <c r="CD77" i="2"/>
  <c r="BY77" i="2"/>
  <c r="BZ77" i="2"/>
  <c r="BW77" i="2"/>
  <c r="BU77" i="2"/>
  <c r="BV77" i="2"/>
  <c r="BS77" i="2"/>
  <c r="BR77" i="2"/>
  <c r="BQ77" i="2"/>
  <c r="BT77" i="2"/>
  <c r="BO77" i="2"/>
  <c r="BP77" i="2"/>
  <c r="BN77" i="2"/>
  <c r="BM77" i="2"/>
  <c r="BC77" i="2"/>
  <c r="BD77" i="2"/>
  <c r="BF77" i="2"/>
  <c r="BA77" i="2"/>
  <c r="AZ77" i="2"/>
  <c r="AY77" i="2"/>
  <c r="BB77" i="2"/>
  <c r="AW77" i="2"/>
  <c r="AX77" i="2"/>
  <c r="AV77" i="2"/>
  <c r="AU77" i="2"/>
  <c r="AM77" i="2"/>
  <c r="AN77" i="2"/>
  <c r="AQ77" i="2"/>
  <c r="AK77" i="2"/>
  <c r="AJ77" i="2"/>
  <c r="AI77" i="2"/>
  <c r="AL77" i="2"/>
  <c r="AG77" i="2"/>
  <c r="AH77" i="2"/>
  <c r="AF77" i="2"/>
  <c r="AE77" i="2"/>
  <c r="X77" i="2"/>
  <c r="W77" i="2"/>
  <c r="V77" i="2"/>
  <c r="Y77" i="2"/>
  <c r="T77" i="2"/>
  <c r="U77" i="2"/>
  <c r="S77" i="2"/>
  <c r="N77" i="2"/>
  <c r="DA76" i="2"/>
  <c r="CX76" i="2"/>
  <c r="CW76" i="2"/>
  <c r="CV76" i="2"/>
  <c r="CY76" i="2"/>
  <c r="CT76" i="2"/>
  <c r="CU76" i="2"/>
  <c r="CS76" i="2"/>
  <c r="CR76" i="2"/>
  <c r="CL76" i="2"/>
  <c r="CM76" i="2"/>
  <c r="CJ76" i="2"/>
  <c r="CI76" i="2"/>
  <c r="CH76" i="2"/>
  <c r="CK76" i="2"/>
  <c r="CF76" i="2"/>
  <c r="CG76" i="2"/>
  <c r="CE76" i="2"/>
  <c r="CD76" i="2"/>
  <c r="BY76" i="2"/>
  <c r="BZ76" i="2"/>
  <c r="BW76" i="2"/>
  <c r="BU76" i="2"/>
  <c r="BV76" i="2"/>
  <c r="BS76" i="2"/>
  <c r="BR76" i="2"/>
  <c r="BQ76" i="2"/>
  <c r="BT76" i="2"/>
  <c r="BO76" i="2"/>
  <c r="BP76" i="2"/>
  <c r="BN76" i="2"/>
  <c r="BM76" i="2"/>
  <c r="BC76" i="2"/>
  <c r="BD76" i="2"/>
  <c r="BF76" i="2"/>
  <c r="BA76" i="2"/>
  <c r="AZ76" i="2"/>
  <c r="AY76" i="2"/>
  <c r="BB76" i="2"/>
  <c r="AW76" i="2"/>
  <c r="AX76" i="2"/>
  <c r="AV76" i="2"/>
  <c r="AU76" i="2"/>
  <c r="AM76" i="2"/>
  <c r="AN76" i="2"/>
  <c r="AQ76" i="2"/>
  <c r="AK76" i="2"/>
  <c r="AJ76" i="2"/>
  <c r="AI76" i="2"/>
  <c r="AL76" i="2"/>
  <c r="AG76" i="2"/>
  <c r="AH76" i="2"/>
  <c r="AF76" i="2"/>
  <c r="AE76" i="2"/>
  <c r="X76" i="2"/>
  <c r="W76" i="2"/>
  <c r="V76" i="2"/>
  <c r="Y76" i="2"/>
  <c r="T76" i="2"/>
  <c r="U76" i="2"/>
  <c r="S76" i="2"/>
  <c r="N76" i="2"/>
  <c r="DA75" i="2"/>
  <c r="CX75" i="2"/>
  <c r="CW75" i="2"/>
  <c r="CV75" i="2"/>
  <c r="CY75" i="2"/>
  <c r="CT75" i="2"/>
  <c r="CU75" i="2"/>
  <c r="CS75" i="2"/>
  <c r="CR75" i="2"/>
  <c r="CL75" i="2"/>
  <c r="CM75" i="2"/>
  <c r="CJ75" i="2"/>
  <c r="CI75" i="2"/>
  <c r="CH75" i="2"/>
  <c r="CK75" i="2"/>
  <c r="CF75" i="2"/>
  <c r="CG75" i="2"/>
  <c r="CE75" i="2"/>
  <c r="CD75" i="2"/>
  <c r="BY75" i="2"/>
  <c r="BZ75" i="2"/>
  <c r="BW75" i="2"/>
  <c r="BU75" i="2"/>
  <c r="BV75" i="2"/>
  <c r="BS75" i="2"/>
  <c r="BR75" i="2"/>
  <c r="BQ75" i="2"/>
  <c r="BT75" i="2"/>
  <c r="BO75" i="2"/>
  <c r="BP75" i="2"/>
  <c r="BN75" i="2"/>
  <c r="BM75" i="2"/>
  <c r="BC75" i="2"/>
  <c r="BD75" i="2"/>
  <c r="BF75" i="2"/>
  <c r="BA75" i="2"/>
  <c r="AZ75" i="2"/>
  <c r="AY75" i="2"/>
  <c r="BB75" i="2"/>
  <c r="AW75" i="2"/>
  <c r="AX75" i="2"/>
  <c r="AV75" i="2"/>
  <c r="AU75" i="2"/>
  <c r="AM75" i="2"/>
  <c r="AN75" i="2"/>
  <c r="AQ75" i="2"/>
  <c r="AK75" i="2"/>
  <c r="AJ75" i="2"/>
  <c r="AI75" i="2"/>
  <c r="AL75" i="2"/>
  <c r="AG75" i="2"/>
  <c r="AH75" i="2"/>
  <c r="AF75" i="2"/>
  <c r="AE75" i="2"/>
  <c r="X75" i="2"/>
  <c r="W75" i="2"/>
  <c r="V75" i="2"/>
  <c r="Y75" i="2"/>
  <c r="T75" i="2"/>
  <c r="U75" i="2"/>
  <c r="S75" i="2"/>
  <c r="N75" i="2"/>
  <c r="DA74" i="2"/>
  <c r="CX74" i="2"/>
  <c r="CW74" i="2"/>
  <c r="CV74" i="2"/>
  <c r="CY74" i="2"/>
  <c r="CT74" i="2"/>
  <c r="CU74" i="2"/>
  <c r="CS74" i="2"/>
  <c r="CR74" i="2"/>
  <c r="CL74" i="2"/>
  <c r="CM74" i="2"/>
  <c r="CJ74" i="2"/>
  <c r="CI74" i="2"/>
  <c r="CH74" i="2"/>
  <c r="CK74" i="2"/>
  <c r="CF74" i="2"/>
  <c r="CG74" i="2"/>
  <c r="CE74" i="2"/>
  <c r="CD74" i="2"/>
  <c r="BY74" i="2"/>
  <c r="BZ74" i="2"/>
  <c r="BW74" i="2"/>
  <c r="BU74" i="2"/>
  <c r="BV74" i="2"/>
  <c r="BS74" i="2"/>
  <c r="BR74" i="2"/>
  <c r="BQ74" i="2"/>
  <c r="BT74" i="2"/>
  <c r="BO74" i="2"/>
  <c r="BP74" i="2"/>
  <c r="BN74" i="2"/>
  <c r="BM74" i="2"/>
  <c r="BC74" i="2"/>
  <c r="BD74" i="2"/>
  <c r="BF74" i="2"/>
  <c r="BA74" i="2"/>
  <c r="AZ74" i="2"/>
  <c r="AY74" i="2"/>
  <c r="BB74" i="2"/>
  <c r="AW74" i="2"/>
  <c r="AX74" i="2"/>
  <c r="AV74" i="2"/>
  <c r="AU74" i="2"/>
  <c r="AM74" i="2"/>
  <c r="AN74" i="2"/>
  <c r="AQ74" i="2"/>
  <c r="AK74" i="2"/>
  <c r="AJ74" i="2"/>
  <c r="AI74" i="2"/>
  <c r="AL74" i="2"/>
  <c r="AG74" i="2"/>
  <c r="AH74" i="2"/>
  <c r="AF74" i="2"/>
  <c r="AE74" i="2"/>
  <c r="X74" i="2"/>
  <c r="W74" i="2"/>
  <c r="V74" i="2"/>
  <c r="Y74" i="2"/>
  <c r="T74" i="2"/>
  <c r="U74" i="2"/>
  <c r="S74" i="2"/>
  <c r="N74" i="2"/>
  <c r="DA73" i="2"/>
  <c r="CX73" i="2"/>
  <c r="CW73" i="2"/>
  <c r="CV73" i="2"/>
  <c r="CY73" i="2"/>
  <c r="CT73" i="2"/>
  <c r="CU73" i="2"/>
  <c r="CS73" i="2"/>
  <c r="CR73" i="2"/>
  <c r="CL73" i="2"/>
  <c r="CM73" i="2"/>
  <c r="CJ73" i="2"/>
  <c r="CI73" i="2"/>
  <c r="CH73" i="2"/>
  <c r="CK73" i="2"/>
  <c r="CF73" i="2"/>
  <c r="CG73" i="2"/>
  <c r="CE73" i="2"/>
  <c r="CD73" i="2"/>
  <c r="BY73" i="2"/>
  <c r="BZ73" i="2"/>
  <c r="BW73" i="2"/>
  <c r="BU73" i="2"/>
  <c r="BV73" i="2"/>
  <c r="BS73" i="2"/>
  <c r="BR73" i="2"/>
  <c r="BQ73" i="2"/>
  <c r="BT73" i="2"/>
  <c r="BO73" i="2"/>
  <c r="BP73" i="2"/>
  <c r="BN73" i="2"/>
  <c r="BM73" i="2"/>
  <c r="BC73" i="2"/>
  <c r="BD73" i="2"/>
  <c r="BF73" i="2"/>
  <c r="BA73" i="2"/>
  <c r="AZ73" i="2"/>
  <c r="AY73" i="2"/>
  <c r="BB73" i="2"/>
  <c r="AW73" i="2"/>
  <c r="AX73" i="2"/>
  <c r="AV73" i="2"/>
  <c r="AU73" i="2"/>
  <c r="AM73" i="2"/>
  <c r="AN73" i="2"/>
  <c r="AQ73" i="2"/>
  <c r="AK73" i="2"/>
  <c r="AJ73" i="2"/>
  <c r="AI73" i="2"/>
  <c r="AL73" i="2"/>
  <c r="AG73" i="2"/>
  <c r="AH73" i="2"/>
  <c r="AF73" i="2"/>
  <c r="AE73" i="2"/>
  <c r="X73" i="2"/>
  <c r="W73" i="2"/>
  <c r="V73" i="2"/>
  <c r="Y73" i="2"/>
  <c r="T73" i="2"/>
  <c r="U73" i="2"/>
  <c r="S73" i="2"/>
  <c r="N73" i="2"/>
  <c r="DA72" i="2"/>
  <c r="CX72" i="2"/>
  <c r="CW72" i="2"/>
  <c r="CV72" i="2"/>
  <c r="CY72" i="2"/>
  <c r="CT72" i="2"/>
  <c r="CU72" i="2"/>
  <c r="CS72" i="2"/>
  <c r="CR72" i="2"/>
  <c r="CL72" i="2"/>
  <c r="CM72" i="2"/>
  <c r="CJ72" i="2"/>
  <c r="CI72" i="2"/>
  <c r="CH72" i="2"/>
  <c r="CK72" i="2"/>
  <c r="CF72" i="2"/>
  <c r="CG72" i="2"/>
  <c r="CE72" i="2"/>
  <c r="CD72" i="2"/>
  <c r="BY72" i="2"/>
  <c r="BZ72" i="2"/>
  <c r="BW72" i="2"/>
  <c r="BU72" i="2"/>
  <c r="BV72" i="2"/>
  <c r="BS72" i="2"/>
  <c r="BR72" i="2"/>
  <c r="BQ72" i="2"/>
  <c r="BT72" i="2"/>
  <c r="BO72" i="2"/>
  <c r="BP72" i="2"/>
  <c r="BN72" i="2"/>
  <c r="BM72" i="2"/>
  <c r="BC72" i="2"/>
  <c r="BD72" i="2"/>
  <c r="BF72" i="2"/>
  <c r="BA72" i="2"/>
  <c r="AZ72" i="2"/>
  <c r="AY72" i="2"/>
  <c r="BB72" i="2"/>
  <c r="AW72" i="2"/>
  <c r="AX72" i="2"/>
  <c r="AV72" i="2"/>
  <c r="AU72" i="2"/>
  <c r="AM72" i="2"/>
  <c r="AN72" i="2"/>
  <c r="AQ72" i="2"/>
  <c r="AK72" i="2"/>
  <c r="AJ72" i="2"/>
  <c r="AI72" i="2"/>
  <c r="AL72" i="2"/>
  <c r="AG72" i="2"/>
  <c r="AH72" i="2"/>
  <c r="AF72" i="2"/>
  <c r="AE72" i="2"/>
  <c r="X72" i="2"/>
  <c r="W72" i="2"/>
  <c r="V72" i="2"/>
  <c r="Y72" i="2"/>
  <c r="T72" i="2"/>
  <c r="U72" i="2"/>
  <c r="S72" i="2"/>
  <c r="N72" i="2"/>
  <c r="DA71" i="2"/>
  <c r="CX71" i="2"/>
  <c r="CW71" i="2"/>
  <c r="CV71" i="2"/>
  <c r="CY71" i="2"/>
  <c r="CT71" i="2"/>
  <c r="CU71" i="2"/>
  <c r="CS71" i="2"/>
  <c r="CR71" i="2"/>
  <c r="CL71" i="2"/>
  <c r="CM71" i="2"/>
  <c r="CJ71" i="2"/>
  <c r="CI71" i="2"/>
  <c r="CH71" i="2"/>
  <c r="CK71" i="2"/>
  <c r="CF71" i="2"/>
  <c r="CG71" i="2"/>
  <c r="CE71" i="2"/>
  <c r="CD71" i="2"/>
  <c r="BY71" i="2"/>
  <c r="BZ71" i="2"/>
  <c r="BW71" i="2"/>
  <c r="BU71" i="2"/>
  <c r="BV71" i="2"/>
  <c r="BS71" i="2"/>
  <c r="BR71" i="2"/>
  <c r="BQ71" i="2"/>
  <c r="BT71" i="2"/>
  <c r="BO71" i="2"/>
  <c r="BP71" i="2"/>
  <c r="BN71" i="2"/>
  <c r="BM71" i="2"/>
  <c r="BC71" i="2"/>
  <c r="BD71" i="2"/>
  <c r="BF71" i="2"/>
  <c r="BA71" i="2"/>
  <c r="AZ71" i="2"/>
  <c r="AY71" i="2"/>
  <c r="BB71" i="2"/>
  <c r="AW71" i="2"/>
  <c r="AX71" i="2"/>
  <c r="AV71" i="2"/>
  <c r="AU71" i="2"/>
  <c r="AM71" i="2"/>
  <c r="AN71" i="2"/>
  <c r="AQ71" i="2"/>
  <c r="AK71" i="2"/>
  <c r="AJ71" i="2"/>
  <c r="AI71" i="2"/>
  <c r="AL71" i="2"/>
  <c r="AG71" i="2"/>
  <c r="AH71" i="2"/>
  <c r="AF71" i="2"/>
  <c r="AE71" i="2"/>
  <c r="X71" i="2"/>
  <c r="W71" i="2"/>
  <c r="V71" i="2"/>
  <c r="Y71" i="2"/>
  <c r="T71" i="2"/>
  <c r="U71" i="2"/>
  <c r="S71" i="2"/>
  <c r="N71" i="2"/>
  <c r="DA70" i="2"/>
  <c r="CX70" i="2"/>
  <c r="CW70" i="2"/>
  <c r="CV70" i="2"/>
  <c r="CY70" i="2"/>
  <c r="CT70" i="2"/>
  <c r="CU70" i="2"/>
  <c r="CS70" i="2"/>
  <c r="CR70" i="2"/>
  <c r="CL70" i="2"/>
  <c r="CM70" i="2"/>
  <c r="CJ70" i="2"/>
  <c r="CI70" i="2"/>
  <c r="CH70" i="2"/>
  <c r="CK70" i="2"/>
  <c r="CF70" i="2"/>
  <c r="CG70" i="2"/>
  <c r="CE70" i="2"/>
  <c r="CD70" i="2"/>
  <c r="BY70" i="2"/>
  <c r="BZ70" i="2"/>
  <c r="BW70" i="2"/>
  <c r="BU70" i="2"/>
  <c r="BV70" i="2"/>
  <c r="BS70" i="2"/>
  <c r="BR70" i="2"/>
  <c r="BQ70" i="2"/>
  <c r="BT70" i="2"/>
  <c r="BO70" i="2"/>
  <c r="BP70" i="2"/>
  <c r="BN70" i="2"/>
  <c r="BM70" i="2"/>
  <c r="BC70" i="2"/>
  <c r="BD70" i="2"/>
  <c r="BF70" i="2"/>
  <c r="BA70" i="2"/>
  <c r="AZ70" i="2"/>
  <c r="AY70" i="2"/>
  <c r="BB70" i="2"/>
  <c r="AW70" i="2"/>
  <c r="AX70" i="2"/>
  <c r="AV70" i="2"/>
  <c r="AU70" i="2"/>
  <c r="AM70" i="2"/>
  <c r="AN70" i="2"/>
  <c r="AQ70" i="2"/>
  <c r="AK70" i="2"/>
  <c r="AJ70" i="2"/>
  <c r="AI70" i="2"/>
  <c r="AL70" i="2"/>
  <c r="AG70" i="2"/>
  <c r="AH70" i="2"/>
  <c r="AF70" i="2"/>
  <c r="AE70" i="2"/>
  <c r="X70" i="2"/>
  <c r="W70" i="2"/>
  <c r="V70" i="2"/>
  <c r="Y70" i="2"/>
  <c r="T70" i="2"/>
  <c r="U70" i="2"/>
  <c r="S70" i="2"/>
  <c r="N70" i="2"/>
  <c r="DA69" i="2"/>
  <c r="CX69" i="2"/>
  <c r="CW69" i="2"/>
  <c r="CV69" i="2"/>
  <c r="CY69" i="2"/>
  <c r="CT69" i="2"/>
  <c r="CU69" i="2"/>
  <c r="CS69" i="2"/>
  <c r="CR69" i="2"/>
  <c r="CL69" i="2"/>
  <c r="CM69" i="2"/>
  <c r="CJ69" i="2"/>
  <c r="CI69" i="2"/>
  <c r="CH69" i="2"/>
  <c r="CK69" i="2"/>
  <c r="CF69" i="2"/>
  <c r="CG69" i="2"/>
  <c r="CE69" i="2"/>
  <c r="CD69" i="2"/>
  <c r="BY69" i="2"/>
  <c r="BZ69" i="2"/>
  <c r="BW69" i="2"/>
  <c r="BU69" i="2"/>
  <c r="BV69" i="2"/>
  <c r="BS69" i="2"/>
  <c r="BR69" i="2"/>
  <c r="BQ69" i="2"/>
  <c r="BT69" i="2"/>
  <c r="BO69" i="2"/>
  <c r="BP69" i="2"/>
  <c r="BN69" i="2"/>
  <c r="BM69" i="2"/>
  <c r="BC69" i="2"/>
  <c r="BD69" i="2"/>
  <c r="BF69" i="2"/>
  <c r="BA69" i="2"/>
  <c r="AZ69" i="2"/>
  <c r="AY69" i="2"/>
  <c r="BB69" i="2"/>
  <c r="AW69" i="2"/>
  <c r="AX69" i="2"/>
  <c r="AV69" i="2"/>
  <c r="AU69" i="2"/>
  <c r="AM69" i="2"/>
  <c r="AN69" i="2"/>
  <c r="AQ69" i="2"/>
  <c r="AK69" i="2"/>
  <c r="AJ69" i="2"/>
  <c r="AI69" i="2"/>
  <c r="AL69" i="2"/>
  <c r="AG69" i="2"/>
  <c r="AH69" i="2"/>
  <c r="AF69" i="2"/>
  <c r="AE69" i="2"/>
  <c r="X69" i="2"/>
  <c r="W69" i="2"/>
  <c r="V69" i="2"/>
  <c r="Y69" i="2"/>
  <c r="T69" i="2"/>
  <c r="U69" i="2"/>
  <c r="S69" i="2"/>
  <c r="N69" i="2"/>
  <c r="DA68" i="2"/>
  <c r="CX68" i="2"/>
  <c r="CW68" i="2"/>
  <c r="CV68" i="2"/>
  <c r="CY68" i="2"/>
  <c r="CT68" i="2"/>
  <c r="CU68" i="2"/>
  <c r="CS68" i="2"/>
  <c r="CR68" i="2"/>
  <c r="CL68" i="2"/>
  <c r="CM68" i="2"/>
  <c r="CJ68" i="2"/>
  <c r="CI68" i="2"/>
  <c r="CH68" i="2"/>
  <c r="CK68" i="2"/>
  <c r="CF68" i="2"/>
  <c r="CG68" i="2"/>
  <c r="CE68" i="2"/>
  <c r="CD68" i="2"/>
  <c r="BY68" i="2"/>
  <c r="BZ68" i="2"/>
  <c r="BW68" i="2"/>
  <c r="BU68" i="2"/>
  <c r="BV68" i="2"/>
  <c r="BS68" i="2"/>
  <c r="BR68" i="2"/>
  <c r="BQ68" i="2"/>
  <c r="BT68" i="2"/>
  <c r="BO68" i="2"/>
  <c r="BP68" i="2"/>
  <c r="BN68" i="2"/>
  <c r="BM68" i="2"/>
  <c r="BC68" i="2"/>
  <c r="BD68" i="2"/>
  <c r="BF68" i="2"/>
  <c r="BA68" i="2"/>
  <c r="AZ68" i="2"/>
  <c r="AY68" i="2"/>
  <c r="BB68" i="2"/>
  <c r="AW68" i="2"/>
  <c r="AX68" i="2"/>
  <c r="AV68" i="2"/>
  <c r="AU68" i="2"/>
  <c r="AM68" i="2"/>
  <c r="AN68" i="2"/>
  <c r="AQ68" i="2"/>
  <c r="AK68" i="2"/>
  <c r="AJ68" i="2"/>
  <c r="AI68" i="2"/>
  <c r="AL68" i="2"/>
  <c r="AG68" i="2"/>
  <c r="AH68" i="2"/>
  <c r="AF68" i="2"/>
  <c r="AE68" i="2"/>
  <c r="X68" i="2"/>
  <c r="W68" i="2"/>
  <c r="V68" i="2"/>
  <c r="Y68" i="2"/>
  <c r="T68" i="2"/>
  <c r="U68" i="2"/>
  <c r="S68" i="2"/>
  <c r="N68" i="2"/>
  <c r="DA67" i="2"/>
  <c r="CX67" i="2"/>
  <c r="CW67" i="2"/>
  <c r="CV67" i="2"/>
  <c r="CY67" i="2"/>
  <c r="CT67" i="2"/>
  <c r="CU67" i="2"/>
  <c r="CS67" i="2"/>
  <c r="CR67" i="2"/>
  <c r="CL67" i="2"/>
  <c r="CM67" i="2"/>
  <c r="CJ67" i="2"/>
  <c r="CI67" i="2"/>
  <c r="CH67" i="2"/>
  <c r="CK67" i="2"/>
  <c r="CF67" i="2"/>
  <c r="CG67" i="2"/>
  <c r="CE67" i="2"/>
  <c r="CD67" i="2"/>
  <c r="BY67" i="2"/>
  <c r="BZ67" i="2"/>
  <c r="BW67" i="2"/>
  <c r="BU67" i="2"/>
  <c r="BV67" i="2"/>
  <c r="BS67" i="2"/>
  <c r="BR67" i="2"/>
  <c r="BQ67" i="2"/>
  <c r="BT67" i="2"/>
  <c r="BO67" i="2"/>
  <c r="BP67" i="2"/>
  <c r="BN67" i="2"/>
  <c r="BM67" i="2"/>
  <c r="BC67" i="2"/>
  <c r="BD67" i="2"/>
  <c r="BF67" i="2"/>
  <c r="BA67" i="2"/>
  <c r="AZ67" i="2"/>
  <c r="AY67" i="2"/>
  <c r="BB67" i="2"/>
  <c r="AW67" i="2"/>
  <c r="AX67" i="2"/>
  <c r="AV67" i="2"/>
  <c r="AU67" i="2"/>
  <c r="AM67" i="2"/>
  <c r="AN67" i="2"/>
  <c r="AQ67" i="2"/>
  <c r="AK67" i="2"/>
  <c r="AJ67" i="2"/>
  <c r="AI67" i="2"/>
  <c r="AL67" i="2"/>
  <c r="AG67" i="2"/>
  <c r="AH67" i="2"/>
  <c r="AF67" i="2"/>
  <c r="AE67" i="2"/>
  <c r="X67" i="2"/>
  <c r="W67" i="2"/>
  <c r="V67" i="2"/>
  <c r="Y67" i="2"/>
  <c r="T67" i="2"/>
  <c r="U67" i="2"/>
  <c r="S67" i="2"/>
  <c r="N67" i="2"/>
  <c r="DA66" i="2"/>
  <c r="CX66" i="2"/>
  <c r="CW66" i="2"/>
  <c r="CV66" i="2"/>
  <c r="CY66" i="2"/>
  <c r="CT66" i="2"/>
  <c r="CU66" i="2"/>
  <c r="CS66" i="2"/>
  <c r="CR66" i="2"/>
  <c r="CL66" i="2"/>
  <c r="CM66" i="2"/>
  <c r="CJ66" i="2"/>
  <c r="CI66" i="2"/>
  <c r="CH66" i="2"/>
  <c r="CK66" i="2"/>
  <c r="CF66" i="2"/>
  <c r="CG66" i="2"/>
  <c r="CE66" i="2"/>
  <c r="CD66" i="2"/>
  <c r="BY66" i="2"/>
  <c r="BZ66" i="2"/>
  <c r="BW66" i="2"/>
  <c r="BU66" i="2"/>
  <c r="BV66" i="2"/>
  <c r="BS66" i="2"/>
  <c r="BR66" i="2"/>
  <c r="BQ66" i="2"/>
  <c r="BT66" i="2"/>
  <c r="BO66" i="2"/>
  <c r="BP66" i="2"/>
  <c r="BN66" i="2"/>
  <c r="BM66" i="2"/>
  <c r="BC66" i="2"/>
  <c r="BD66" i="2"/>
  <c r="BF66" i="2"/>
  <c r="BA66" i="2"/>
  <c r="AZ66" i="2"/>
  <c r="AY66" i="2"/>
  <c r="BB66" i="2"/>
  <c r="AW66" i="2"/>
  <c r="AX66" i="2"/>
  <c r="AV66" i="2"/>
  <c r="AU66" i="2"/>
  <c r="AM66" i="2"/>
  <c r="AN66" i="2"/>
  <c r="AQ66" i="2"/>
  <c r="AK66" i="2"/>
  <c r="AJ66" i="2"/>
  <c r="AI66" i="2"/>
  <c r="AL66" i="2"/>
  <c r="AG66" i="2"/>
  <c r="AH66" i="2"/>
  <c r="AF66" i="2"/>
  <c r="AE66" i="2"/>
  <c r="X66" i="2"/>
  <c r="W66" i="2"/>
  <c r="V66" i="2"/>
  <c r="Y66" i="2"/>
  <c r="T66" i="2"/>
  <c r="U66" i="2"/>
  <c r="S66" i="2"/>
  <c r="N66" i="2"/>
  <c r="DA65" i="2"/>
  <c r="CX65" i="2"/>
  <c r="CW65" i="2"/>
  <c r="CV65" i="2"/>
  <c r="CY65" i="2"/>
  <c r="CT65" i="2"/>
  <c r="CU65" i="2"/>
  <c r="CS65" i="2"/>
  <c r="CR65" i="2"/>
  <c r="CL65" i="2"/>
  <c r="CM65" i="2"/>
  <c r="CJ65" i="2"/>
  <c r="CI65" i="2"/>
  <c r="CH65" i="2"/>
  <c r="CK65" i="2"/>
  <c r="CF65" i="2"/>
  <c r="CG65" i="2"/>
  <c r="CE65" i="2"/>
  <c r="CD65" i="2"/>
  <c r="BY65" i="2"/>
  <c r="BZ65" i="2"/>
  <c r="BW65" i="2"/>
  <c r="BU65" i="2"/>
  <c r="BV65" i="2"/>
  <c r="BS65" i="2"/>
  <c r="BR65" i="2"/>
  <c r="BQ65" i="2"/>
  <c r="BT65" i="2"/>
  <c r="BO65" i="2"/>
  <c r="BP65" i="2"/>
  <c r="BN65" i="2"/>
  <c r="BM65" i="2"/>
  <c r="BC65" i="2"/>
  <c r="BD65" i="2"/>
  <c r="BF65" i="2"/>
  <c r="BA65" i="2"/>
  <c r="AZ65" i="2"/>
  <c r="AY65" i="2"/>
  <c r="BB65" i="2"/>
  <c r="AW65" i="2"/>
  <c r="AX65" i="2"/>
  <c r="AV65" i="2"/>
  <c r="AU65" i="2"/>
  <c r="AM65" i="2"/>
  <c r="AN65" i="2"/>
  <c r="AQ65" i="2"/>
  <c r="AK65" i="2"/>
  <c r="AJ65" i="2"/>
  <c r="AI65" i="2"/>
  <c r="AL65" i="2"/>
  <c r="AG65" i="2"/>
  <c r="AH65" i="2"/>
  <c r="AF65" i="2"/>
  <c r="AE65" i="2"/>
  <c r="X65" i="2"/>
  <c r="W65" i="2"/>
  <c r="V65" i="2"/>
  <c r="Y65" i="2"/>
  <c r="T65" i="2"/>
  <c r="U65" i="2"/>
  <c r="S65" i="2"/>
  <c r="N65" i="2"/>
  <c r="DA64" i="2"/>
  <c r="CX64" i="2"/>
  <c r="CW64" i="2"/>
  <c r="CV64" i="2"/>
  <c r="CY64" i="2"/>
  <c r="CT64" i="2"/>
  <c r="CU64" i="2"/>
  <c r="CS64" i="2"/>
  <c r="CR64" i="2"/>
  <c r="CL64" i="2"/>
  <c r="CM64" i="2"/>
  <c r="CJ64" i="2"/>
  <c r="CI64" i="2"/>
  <c r="CH64" i="2"/>
  <c r="CK64" i="2"/>
  <c r="CF64" i="2"/>
  <c r="CG64" i="2"/>
  <c r="CE64" i="2"/>
  <c r="CD64" i="2"/>
  <c r="BY64" i="2"/>
  <c r="BZ64" i="2"/>
  <c r="BW64" i="2"/>
  <c r="BU64" i="2"/>
  <c r="BV64" i="2"/>
  <c r="BS64" i="2"/>
  <c r="BR64" i="2"/>
  <c r="BQ64" i="2"/>
  <c r="BT64" i="2"/>
  <c r="BO64" i="2"/>
  <c r="BP64" i="2"/>
  <c r="BN64" i="2"/>
  <c r="BM64" i="2"/>
  <c r="BC64" i="2"/>
  <c r="BD64" i="2"/>
  <c r="BF64" i="2"/>
  <c r="BA64" i="2"/>
  <c r="AZ64" i="2"/>
  <c r="AY64" i="2"/>
  <c r="BB64" i="2"/>
  <c r="AW64" i="2"/>
  <c r="AX64" i="2"/>
  <c r="AV64" i="2"/>
  <c r="AU64" i="2"/>
  <c r="AM64" i="2"/>
  <c r="AN64" i="2"/>
  <c r="AQ64" i="2"/>
  <c r="AK64" i="2"/>
  <c r="AJ64" i="2"/>
  <c r="AI64" i="2"/>
  <c r="AL64" i="2"/>
  <c r="AG64" i="2"/>
  <c r="AH64" i="2"/>
  <c r="AF64" i="2"/>
  <c r="AE64" i="2"/>
  <c r="X64" i="2"/>
  <c r="W64" i="2"/>
  <c r="V64" i="2"/>
  <c r="Y64" i="2"/>
  <c r="T64" i="2"/>
  <c r="U64" i="2"/>
  <c r="S64" i="2"/>
  <c r="N64" i="2"/>
  <c r="DA63" i="2"/>
  <c r="CX63" i="2"/>
  <c r="CW63" i="2"/>
  <c r="CV63" i="2"/>
  <c r="CY63" i="2"/>
  <c r="CT63" i="2"/>
  <c r="CU63" i="2"/>
  <c r="CS63" i="2"/>
  <c r="CR63" i="2"/>
  <c r="CL63" i="2"/>
  <c r="CM63" i="2"/>
  <c r="CJ63" i="2"/>
  <c r="CI63" i="2"/>
  <c r="CH63" i="2"/>
  <c r="CK63" i="2"/>
  <c r="CF63" i="2"/>
  <c r="CG63" i="2"/>
  <c r="CE63" i="2"/>
  <c r="CD63" i="2"/>
  <c r="BY63" i="2"/>
  <c r="BZ63" i="2"/>
  <c r="BW63" i="2"/>
  <c r="BU63" i="2"/>
  <c r="BV63" i="2"/>
  <c r="BS63" i="2"/>
  <c r="BR63" i="2"/>
  <c r="BQ63" i="2"/>
  <c r="BT63" i="2"/>
  <c r="BO63" i="2"/>
  <c r="BP63" i="2"/>
  <c r="BN63" i="2"/>
  <c r="BM63" i="2"/>
  <c r="BC63" i="2"/>
  <c r="BD63" i="2"/>
  <c r="BF63" i="2"/>
  <c r="BA63" i="2"/>
  <c r="AZ63" i="2"/>
  <c r="AY63" i="2"/>
  <c r="BB63" i="2"/>
  <c r="AW63" i="2"/>
  <c r="AX63" i="2"/>
  <c r="AV63" i="2"/>
  <c r="AU63" i="2"/>
  <c r="AM63" i="2"/>
  <c r="AN63" i="2"/>
  <c r="AQ63" i="2"/>
  <c r="AK63" i="2"/>
  <c r="AJ63" i="2"/>
  <c r="AI63" i="2"/>
  <c r="AL63" i="2"/>
  <c r="AG63" i="2"/>
  <c r="AH63" i="2"/>
  <c r="AF63" i="2"/>
  <c r="AE63" i="2"/>
  <c r="X63" i="2"/>
  <c r="W63" i="2"/>
  <c r="V63" i="2"/>
  <c r="Y63" i="2"/>
  <c r="T63" i="2"/>
  <c r="U63" i="2"/>
  <c r="S63" i="2"/>
  <c r="N63" i="2"/>
  <c r="DA62" i="2"/>
  <c r="CX62" i="2"/>
  <c r="CW62" i="2"/>
  <c r="CV62" i="2"/>
  <c r="CY62" i="2"/>
  <c r="CT62" i="2"/>
  <c r="CU62" i="2"/>
  <c r="CS62" i="2"/>
  <c r="CR62" i="2"/>
  <c r="CL62" i="2"/>
  <c r="CM62" i="2"/>
  <c r="CJ62" i="2"/>
  <c r="CI62" i="2"/>
  <c r="CH62" i="2"/>
  <c r="CK62" i="2"/>
  <c r="CF62" i="2"/>
  <c r="CG62" i="2"/>
  <c r="CE62" i="2"/>
  <c r="CD62" i="2"/>
  <c r="BY62" i="2"/>
  <c r="BZ62" i="2"/>
  <c r="BW62" i="2"/>
  <c r="BU62" i="2"/>
  <c r="BV62" i="2"/>
  <c r="BS62" i="2"/>
  <c r="BR62" i="2"/>
  <c r="BQ62" i="2"/>
  <c r="BT62" i="2"/>
  <c r="BO62" i="2"/>
  <c r="BP62" i="2"/>
  <c r="BN62" i="2"/>
  <c r="BM62" i="2"/>
  <c r="BC62" i="2"/>
  <c r="BD62" i="2"/>
  <c r="BF62" i="2"/>
  <c r="BA62" i="2"/>
  <c r="AZ62" i="2"/>
  <c r="AY62" i="2"/>
  <c r="BB62" i="2"/>
  <c r="AW62" i="2"/>
  <c r="AX62" i="2"/>
  <c r="AV62" i="2"/>
  <c r="AU62" i="2"/>
  <c r="AM62" i="2"/>
  <c r="AN62" i="2"/>
  <c r="AQ62" i="2"/>
  <c r="AK62" i="2"/>
  <c r="AJ62" i="2"/>
  <c r="AI62" i="2"/>
  <c r="AL62" i="2"/>
  <c r="AG62" i="2"/>
  <c r="AH62" i="2"/>
  <c r="AF62" i="2"/>
  <c r="AE62" i="2"/>
  <c r="X62" i="2"/>
  <c r="W62" i="2"/>
  <c r="V62" i="2"/>
  <c r="Y62" i="2"/>
  <c r="T62" i="2"/>
  <c r="U62" i="2"/>
  <c r="S62" i="2"/>
  <c r="N62" i="2"/>
  <c r="DA61" i="2"/>
  <c r="CX61" i="2"/>
  <c r="CW61" i="2"/>
  <c r="CV61" i="2"/>
  <c r="CY61" i="2"/>
  <c r="CT61" i="2"/>
  <c r="CU61" i="2"/>
  <c r="CS61" i="2"/>
  <c r="CR61" i="2"/>
  <c r="CL61" i="2"/>
  <c r="CM61" i="2"/>
  <c r="CJ61" i="2"/>
  <c r="CI61" i="2"/>
  <c r="CH61" i="2"/>
  <c r="CK61" i="2"/>
  <c r="CF61" i="2"/>
  <c r="CG61" i="2"/>
  <c r="CE61" i="2"/>
  <c r="CD61" i="2"/>
  <c r="BY61" i="2"/>
  <c r="BZ61" i="2"/>
  <c r="BW61" i="2"/>
  <c r="BU61" i="2"/>
  <c r="BV61" i="2"/>
  <c r="BS61" i="2"/>
  <c r="BR61" i="2"/>
  <c r="BQ61" i="2"/>
  <c r="BT61" i="2"/>
  <c r="BO61" i="2"/>
  <c r="BP61" i="2"/>
  <c r="BN61" i="2"/>
  <c r="BM61" i="2"/>
  <c r="BC61" i="2"/>
  <c r="BD61" i="2"/>
  <c r="BF61" i="2"/>
  <c r="BA61" i="2"/>
  <c r="AZ61" i="2"/>
  <c r="AY61" i="2"/>
  <c r="BB61" i="2"/>
  <c r="AW61" i="2"/>
  <c r="AX61" i="2"/>
  <c r="AV61" i="2"/>
  <c r="AU61" i="2"/>
  <c r="AM61" i="2"/>
  <c r="AN61" i="2"/>
  <c r="AQ61" i="2"/>
  <c r="AK61" i="2"/>
  <c r="AJ61" i="2"/>
  <c r="AI61" i="2"/>
  <c r="AL61" i="2"/>
  <c r="AG61" i="2"/>
  <c r="AH61" i="2"/>
  <c r="AF61" i="2"/>
  <c r="AE61" i="2"/>
  <c r="X61" i="2"/>
  <c r="W61" i="2"/>
  <c r="V61" i="2"/>
  <c r="Y61" i="2"/>
  <c r="T61" i="2"/>
  <c r="U61" i="2"/>
  <c r="S61" i="2"/>
  <c r="N61" i="2"/>
  <c r="DA60" i="2"/>
  <c r="CX60" i="2"/>
  <c r="CW60" i="2"/>
  <c r="CV60" i="2"/>
  <c r="CY60" i="2"/>
  <c r="CT60" i="2"/>
  <c r="CU60" i="2"/>
  <c r="CS60" i="2"/>
  <c r="CR60" i="2"/>
  <c r="CL60" i="2"/>
  <c r="CM60" i="2"/>
  <c r="CJ60" i="2"/>
  <c r="CI60" i="2"/>
  <c r="CH60" i="2"/>
  <c r="CK60" i="2"/>
  <c r="CF60" i="2"/>
  <c r="CG60" i="2"/>
  <c r="CE60" i="2"/>
  <c r="CD60" i="2"/>
  <c r="BY60" i="2"/>
  <c r="BZ60" i="2"/>
  <c r="BW60" i="2"/>
  <c r="BU60" i="2"/>
  <c r="BV60" i="2"/>
  <c r="BS60" i="2"/>
  <c r="BR60" i="2"/>
  <c r="BQ60" i="2"/>
  <c r="BT60" i="2"/>
  <c r="BO60" i="2"/>
  <c r="BP60" i="2"/>
  <c r="BN60" i="2"/>
  <c r="BM60" i="2"/>
  <c r="BC60" i="2"/>
  <c r="BD60" i="2"/>
  <c r="BF60" i="2"/>
  <c r="BA60" i="2"/>
  <c r="AZ60" i="2"/>
  <c r="AY60" i="2"/>
  <c r="BB60" i="2"/>
  <c r="AW60" i="2"/>
  <c r="AX60" i="2"/>
  <c r="AV60" i="2"/>
  <c r="AU60" i="2"/>
  <c r="AM60" i="2"/>
  <c r="AN60" i="2"/>
  <c r="AQ60" i="2"/>
  <c r="AK60" i="2"/>
  <c r="AJ60" i="2"/>
  <c r="AI60" i="2"/>
  <c r="AL60" i="2"/>
  <c r="AG60" i="2"/>
  <c r="AH60" i="2"/>
  <c r="AF60" i="2"/>
  <c r="AE60" i="2"/>
  <c r="X60" i="2"/>
  <c r="W60" i="2"/>
  <c r="V60" i="2"/>
  <c r="Y60" i="2"/>
  <c r="T60" i="2"/>
  <c r="U60" i="2"/>
  <c r="S60" i="2"/>
  <c r="N60" i="2"/>
  <c r="DA59" i="2"/>
  <c r="CX59" i="2"/>
  <c r="CW59" i="2"/>
  <c r="CV59" i="2"/>
  <c r="CY59" i="2"/>
  <c r="CT59" i="2"/>
  <c r="CU59" i="2"/>
  <c r="CS59" i="2"/>
  <c r="CR59" i="2"/>
  <c r="CL59" i="2"/>
  <c r="CM59" i="2"/>
  <c r="CJ59" i="2"/>
  <c r="CI59" i="2"/>
  <c r="CH59" i="2"/>
  <c r="CK59" i="2"/>
  <c r="CF59" i="2"/>
  <c r="CG59" i="2"/>
  <c r="CE59" i="2"/>
  <c r="CD59" i="2"/>
  <c r="BY59" i="2"/>
  <c r="BZ59" i="2"/>
  <c r="BW59" i="2"/>
  <c r="BU59" i="2"/>
  <c r="BV59" i="2"/>
  <c r="BS59" i="2"/>
  <c r="BR59" i="2"/>
  <c r="BQ59" i="2"/>
  <c r="BT59" i="2"/>
  <c r="BO59" i="2"/>
  <c r="BP59" i="2"/>
  <c r="BN59" i="2"/>
  <c r="BM59" i="2"/>
  <c r="BC59" i="2"/>
  <c r="BD59" i="2"/>
  <c r="BF59" i="2"/>
  <c r="BA59" i="2"/>
  <c r="AZ59" i="2"/>
  <c r="AY59" i="2"/>
  <c r="BB59" i="2"/>
  <c r="AW59" i="2"/>
  <c r="AX59" i="2"/>
  <c r="AV59" i="2"/>
  <c r="AU59" i="2"/>
  <c r="AM59" i="2"/>
  <c r="AN59" i="2"/>
  <c r="AQ59" i="2"/>
  <c r="AK59" i="2"/>
  <c r="AJ59" i="2"/>
  <c r="AI59" i="2"/>
  <c r="AL59" i="2"/>
  <c r="AG59" i="2"/>
  <c r="AH59" i="2"/>
  <c r="AF59" i="2"/>
  <c r="AE59" i="2"/>
  <c r="X59" i="2"/>
  <c r="W59" i="2"/>
  <c r="V59" i="2"/>
  <c r="Y59" i="2"/>
  <c r="T59" i="2"/>
  <c r="U59" i="2"/>
  <c r="S59" i="2"/>
  <c r="N59" i="2"/>
  <c r="DA58" i="2"/>
  <c r="CX58" i="2"/>
  <c r="CW58" i="2"/>
  <c r="CV58" i="2"/>
  <c r="CY58" i="2"/>
  <c r="CT58" i="2"/>
  <c r="CU58" i="2"/>
  <c r="CS58" i="2"/>
  <c r="CR58" i="2"/>
  <c r="CL58" i="2"/>
  <c r="CM58" i="2"/>
  <c r="CJ58" i="2"/>
  <c r="CI58" i="2"/>
  <c r="CH58" i="2"/>
  <c r="CK58" i="2"/>
  <c r="CF58" i="2"/>
  <c r="CG58" i="2"/>
  <c r="CE58" i="2"/>
  <c r="CD58" i="2"/>
  <c r="BY58" i="2"/>
  <c r="BZ58" i="2"/>
  <c r="BW58" i="2"/>
  <c r="BU58" i="2"/>
  <c r="BV58" i="2"/>
  <c r="BS58" i="2"/>
  <c r="BR58" i="2"/>
  <c r="BQ58" i="2"/>
  <c r="BT58" i="2"/>
  <c r="BO58" i="2"/>
  <c r="BP58" i="2"/>
  <c r="BN58" i="2"/>
  <c r="BM58" i="2"/>
  <c r="BC58" i="2"/>
  <c r="BD58" i="2"/>
  <c r="BF58" i="2"/>
  <c r="BA58" i="2"/>
  <c r="AZ58" i="2"/>
  <c r="AY58" i="2"/>
  <c r="BB58" i="2"/>
  <c r="AW58" i="2"/>
  <c r="AX58" i="2"/>
  <c r="AV58" i="2"/>
  <c r="AU58" i="2"/>
  <c r="AM58" i="2"/>
  <c r="AN58" i="2"/>
  <c r="AQ58" i="2"/>
  <c r="AK58" i="2"/>
  <c r="AJ58" i="2"/>
  <c r="AI58" i="2"/>
  <c r="AL58" i="2"/>
  <c r="AG58" i="2"/>
  <c r="AH58" i="2"/>
  <c r="AF58" i="2"/>
  <c r="AE58" i="2"/>
  <c r="X58" i="2"/>
  <c r="W58" i="2"/>
  <c r="V58" i="2"/>
  <c r="Y58" i="2"/>
  <c r="T58" i="2"/>
  <c r="U58" i="2"/>
  <c r="S58" i="2"/>
  <c r="N58" i="2"/>
  <c r="DA57" i="2"/>
  <c r="CX57" i="2"/>
  <c r="CW57" i="2"/>
  <c r="CV57" i="2"/>
  <c r="CY57" i="2"/>
  <c r="CT57" i="2"/>
  <c r="CU57" i="2"/>
  <c r="CS57" i="2"/>
  <c r="CR57" i="2"/>
  <c r="CL57" i="2"/>
  <c r="CM57" i="2"/>
  <c r="CJ57" i="2"/>
  <c r="CI57" i="2"/>
  <c r="CH57" i="2"/>
  <c r="CK57" i="2"/>
  <c r="CF57" i="2"/>
  <c r="CG57" i="2"/>
  <c r="CE57" i="2"/>
  <c r="CD57" i="2"/>
  <c r="BY57" i="2"/>
  <c r="BZ57" i="2"/>
  <c r="BW57" i="2"/>
  <c r="BU57" i="2"/>
  <c r="BV57" i="2"/>
  <c r="BS57" i="2"/>
  <c r="BR57" i="2"/>
  <c r="BQ57" i="2"/>
  <c r="BT57" i="2"/>
  <c r="BO57" i="2"/>
  <c r="BP57" i="2"/>
  <c r="BN57" i="2"/>
  <c r="BM57" i="2"/>
  <c r="BC57" i="2"/>
  <c r="BD57" i="2"/>
  <c r="BF57" i="2"/>
  <c r="BA57" i="2"/>
  <c r="AZ57" i="2"/>
  <c r="AY57" i="2"/>
  <c r="BB57" i="2"/>
  <c r="AW57" i="2"/>
  <c r="AX57" i="2"/>
  <c r="AV57" i="2"/>
  <c r="AU57" i="2"/>
  <c r="AM57" i="2"/>
  <c r="AN57" i="2"/>
  <c r="AQ57" i="2"/>
  <c r="AK57" i="2"/>
  <c r="AJ57" i="2"/>
  <c r="AI57" i="2"/>
  <c r="AL57" i="2"/>
  <c r="AG57" i="2"/>
  <c r="AH57" i="2"/>
  <c r="AF57" i="2"/>
  <c r="AE57" i="2"/>
  <c r="X57" i="2"/>
  <c r="W57" i="2"/>
  <c r="V57" i="2"/>
  <c r="Y57" i="2"/>
  <c r="T57" i="2"/>
  <c r="U57" i="2"/>
  <c r="S57" i="2"/>
  <c r="N57" i="2"/>
  <c r="DA56" i="2"/>
  <c r="CX56" i="2"/>
  <c r="CW56" i="2"/>
  <c r="CV56" i="2"/>
  <c r="CY56" i="2"/>
  <c r="CT56" i="2"/>
  <c r="CU56" i="2"/>
  <c r="CS56" i="2"/>
  <c r="CR56" i="2"/>
  <c r="CL56" i="2"/>
  <c r="CM56" i="2"/>
  <c r="CJ56" i="2"/>
  <c r="CI56" i="2"/>
  <c r="CH56" i="2"/>
  <c r="CK56" i="2"/>
  <c r="CF56" i="2"/>
  <c r="CG56" i="2"/>
  <c r="CE56" i="2"/>
  <c r="CD56" i="2"/>
  <c r="BY56" i="2"/>
  <c r="BZ56" i="2"/>
  <c r="BW56" i="2"/>
  <c r="BU56" i="2"/>
  <c r="BV56" i="2"/>
  <c r="BS56" i="2"/>
  <c r="BR56" i="2"/>
  <c r="BQ56" i="2"/>
  <c r="BT56" i="2"/>
  <c r="BO56" i="2"/>
  <c r="BP56" i="2"/>
  <c r="BN56" i="2"/>
  <c r="BM56" i="2"/>
  <c r="BC56" i="2"/>
  <c r="BD56" i="2"/>
  <c r="BF56" i="2"/>
  <c r="BA56" i="2"/>
  <c r="AZ56" i="2"/>
  <c r="AY56" i="2"/>
  <c r="BB56" i="2"/>
  <c r="AW56" i="2"/>
  <c r="AX56" i="2"/>
  <c r="AV56" i="2"/>
  <c r="AU56" i="2"/>
  <c r="AM56" i="2"/>
  <c r="AN56" i="2"/>
  <c r="AQ56" i="2"/>
  <c r="AK56" i="2"/>
  <c r="AJ56" i="2"/>
  <c r="AI56" i="2"/>
  <c r="AL56" i="2"/>
  <c r="AG56" i="2"/>
  <c r="AH56" i="2"/>
  <c r="AF56" i="2"/>
  <c r="AE56" i="2"/>
  <c r="X56" i="2"/>
  <c r="W56" i="2"/>
  <c r="V56" i="2"/>
  <c r="Y56" i="2"/>
  <c r="T56" i="2"/>
  <c r="U56" i="2"/>
  <c r="S56" i="2"/>
  <c r="N56" i="2"/>
  <c r="DA55" i="2"/>
  <c r="CX55" i="2"/>
  <c r="CW55" i="2"/>
  <c r="CV55" i="2"/>
  <c r="CY55" i="2"/>
  <c r="CT55" i="2"/>
  <c r="CU55" i="2"/>
  <c r="CS55" i="2"/>
  <c r="CR55" i="2"/>
  <c r="CL55" i="2"/>
  <c r="CM55" i="2"/>
  <c r="CJ55" i="2"/>
  <c r="CI55" i="2"/>
  <c r="CH55" i="2"/>
  <c r="CK55" i="2"/>
  <c r="CF55" i="2"/>
  <c r="CG55" i="2"/>
  <c r="CE55" i="2"/>
  <c r="CD55" i="2"/>
  <c r="BY55" i="2"/>
  <c r="BZ55" i="2"/>
  <c r="BW55" i="2"/>
  <c r="BU55" i="2"/>
  <c r="BV55" i="2"/>
  <c r="BS55" i="2"/>
  <c r="BR55" i="2"/>
  <c r="BQ55" i="2"/>
  <c r="BT55" i="2"/>
  <c r="BO55" i="2"/>
  <c r="BP55" i="2"/>
  <c r="BN55" i="2"/>
  <c r="BM55" i="2"/>
  <c r="BC55" i="2"/>
  <c r="BD55" i="2"/>
  <c r="BF55" i="2"/>
  <c r="BA55" i="2"/>
  <c r="AZ55" i="2"/>
  <c r="AY55" i="2"/>
  <c r="BB55" i="2"/>
  <c r="AW55" i="2"/>
  <c r="AX55" i="2"/>
  <c r="AV55" i="2"/>
  <c r="AU55" i="2"/>
  <c r="AM55" i="2"/>
  <c r="AN55" i="2"/>
  <c r="AQ55" i="2"/>
  <c r="AK55" i="2"/>
  <c r="AJ55" i="2"/>
  <c r="AI55" i="2"/>
  <c r="AL55" i="2"/>
  <c r="AG55" i="2"/>
  <c r="AH55" i="2"/>
  <c r="AF55" i="2"/>
  <c r="AE55" i="2"/>
  <c r="X55" i="2"/>
  <c r="W55" i="2"/>
  <c r="V55" i="2"/>
  <c r="Y55" i="2"/>
  <c r="T55" i="2"/>
  <c r="U55" i="2"/>
  <c r="S55" i="2"/>
  <c r="N55" i="2"/>
  <c r="DA54" i="2"/>
  <c r="CX54" i="2"/>
  <c r="CW54" i="2"/>
  <c r="CV54" i="2"/>
  <c r="CY54" i="2"/>
  <c r="CT54" i="2"/>
  <c r="CU54" i="2"/>
  <c r="CS54" i="2"/>
  <c r="CR54" i="2"/>
  <c r="CL54" i="2"/>
  <c r="CM54" i="2"/>
  <c r="CJ54" i="2"/>
  <c r="CI54" i="2"/>
  <c r="CH54" i="2"/>
  <c r="CK54" i="2"/>
  <c r="CF54" i="2"/>
  <c r="CG54" i="2"/>
  <c r="CE54" i="2"/>
  <c r="CD54" i="2"/>
  <c r="BY54" i="2"/>
  <c r="BZ54" i="2"/>
  <c r="BW54" i="2"/>
  <c r="BU54" i="2"/>
  <c r="BV54" i="2"/>
  <c r="BS54" i="2"/>
  <c r="BR54" i="2"/>
  <c r="BQ54" i="2"/>
  <c r="BT54" i="2"/>
  <c r="BO54" i="2"/>
  <c r="BP54" i="2"/>
  <c r="BN54" i="2"/>
  <c r="BM54" i="2"/>
  <c r="BC54" i="2"/>
  <c r="BD54" i="2"/>
  <c r="BF54" i="2"/>
  <c r="BA54" i="2"/>
  <c r="AZ54" i="2"/>
  <c r="AY54" i="2"/>
  <c r="BB54" i="2"/>
  <c r="AW54" i="2"/>
  <c r="AX54" i="2"/>
  <c r="AV54" i="2"/>
  <c r="AU54" i="2"/>
  <c r="AM54" i="2"/>
  <c r="AN54" i="2"/>
  <c r="AQ54" i="2"/>
  <c r="AK54" i="2"/>
  <c r="AJ54" i="2"/>
  <c r="AI54" i="2"/>
  <c r="AL54" i="2"/>
  <c r="AG54" i="2"/>
  <c r="AH54" i="2"/>
  <c r="AF54" i="2"/>
  <c r="AE54" i="2"/>
  <c r="X54" i="2"/>
  <c r="W54" i="2"/>
  <c r="V54" i="2"/>
  <c r="Y54" i="2"/>
  <c r="T54" i="2"/>
  <c r="U54" i="2"/>
  <c r="S54" i="2"/>
  <c r="N54" i="2"/>
  <c r="DA53" i="2"/>
  <c r="CX53" i="2"/>
  <c r="CW53" i="2"/>
  <c r="CV53" i="2"/>
  <c r="CY53" i="2"/>
  <c r="CT53" i="2"/>
  <c r="CU53" i="2"/>
  <c r="CS53" i="2"/>
  <c r="CR53" i="2"/>
  <c r="CL53" i="2"/>
  <c r="CM53" i="2"/>
  <c r="CJ53" i="2"/>
  <c r="CI53" i="2"/>
  <c r="CH53" i="2"/>
  <c r="CK53" i="2"/>
  <c r="CF53" i="2"/>
  <c r="CG53" i="2"/>
  <c r="CE53" i="2"/>
  <c r="CD53" i="2"/>
  <c r="BY53" i="2"/>
  <c r="BZ53" i="2"/>
  <c r="BW53" i="2"/>
  <c r="BU53" i="2"/>
  <c r="BV53" i="2"/>
  <c r="BS53" i="2"/>
  <c r="BR53" i="2"/>
  <c r="BQ53" i="2"/>
  <c r="BT53" i="2"/>
  <c r="BO53" i="2"/>
  <c r="BP53" i="2"/>
  <c r="BN53" i="2"/>
  <c r="BM53" i="2"/>
  <c r="BC53" i="2"/>
  <c r="BD53" i="2"/>
  <c r="BF53" i="2"/>
  <c r="BA53" i="2"/>
  <c r="AZ53" i="2"/>
  <c r="AY53" i="2"/>
  <c r="BB53" i="2"/>
  <c r="AW53" i="2"/>
  <c r="AX53" i="2"/>
  <c r="AV53" i="2"/>
  <c r="AU53" i="2"/>
  <c r="AM53" i="2"/>
  <c r="AN53" i="2"/>
  <c r="AQ53" i="2"/>
  <c r="AK53" i="2"/>
  <c r="AJ53" i="2"/>
  <c r="AI53" i="2"/>
  <c r="AL53" i="2"/>
  <c r="AG53" i="2"/>
  <c r="AH53" i="2"/>
  <c r="AF53" i="2"/>
  <c r="AE53" i="2"/>
  <c r="X53" i="2"/>
  <c r="W53" i="2"/>
  <c r="V53" i="2"/>
  <c r="Y53" i="2"/>
  <c r="T53" i="2"/>
  <c r="U53" i="2"/>
  <c r="S53" i="2"/>
  <c r="N53" i="2"/>
  <c r="DA52" i="2"/>
  <c r="CX52" i="2"/>
  <c r="CW52" i="2"/>
  <c r="CV52" i="2"/>
  <c r="CY52" i="2"/>
  <c r="CT52" i="2"/>
  <c r="CU52" i="2"/>
  <c r="CS52" i="2"/>
  <c r="CR52" i="2"/>
  <c r="CL52" i="2"/>
  <c r="CM52" i="2"/>
  <c r="CJ52" i="2"/>
  <c r="CI52" i="2"/>
  <c r="CH52" i="2"/>
  <c r="CK52" i="2"/>
  <c r="CF52" i="2"/>
  <c r="CG52" i="2"/>
  <c r="CE52" i="2"/>
  <c r="CD52" i="2"/>
  <c r="BY52" i="2"/>
  <c r="BZ52" i="2"/>
  <c r="BW52" i="2"/>
  <c r="BU52" i="2"/>
  <c r="BV52" i="2"/>
  <c r="BS52" i="2"/>
  <c r="BR52" i="2"/>
  <c r="BQ52" i="2"/>
  <c r="BT52" i="2"/>
  <c r="BO52" i="2"/>
  <c r="BP52" i="2"/>
  <c r="BN52" i="2"/>
  <c r="BM52" i="2"/>
  <c r="BC52" i="2"/>
  <c r="BD52" i="2"/>
  <c r="BF52" i="2"/>
  <c r="BA52" i="2"/>
  <c r="AZ52" i="2"/>
  <c r="AY52" i="2"/>
  <c r="BB52" i="2"/>
  <c r="AW52" i="2"/>
  <c r="AX52" i="2"/>
  <c r="AV52" i="2"/>
  <c r="AU52" i="2"/>
  <c r="AM52" i="2"/>
  <c r="AN52" i="2"/>
  <c r="AQ52" i="2"/>
  <c r="AK52" i="2"/>
  <c r="AJ52" i="2"/>
  <c r="AI52" i="2"/>
  <c r="AL52" i="2"/>
  <c r="AG52" i="2"/>
  <c r="AH52" i="2"/>
  <c r="AF52" i="2"/>
  <c r="AE52" i="2"/>
  <c r="X52" i="2"/>
  <c r="W52" i="2"/>
  <c r="V52" i="2"/>
  <c r="Y52" i="2"/>
  <c r="T52" i="2"/>
  <c r="U52" i="2"/>
  <c r="S52" i="2"/>
  <c r="N52" i="2"/>
  <c r="DA51" i="2"/>
  <c r="CX51" i="2"/>
  <c r="CW51" i="2"/>
  <c r="CV51" i="2"/>
  <c r="CY51" i="2"/>
  <c r="CT51" i="2"/>
  <c r="CU51" i="2"/>
  <c r="CS51" i="2"/>
  <c r="CR51" i="2"/>
  <c r="CL51" i="2"/>
  <c r="CM51" i="2"/>
  <c r="CJ51" i="2"/>
  <c r="CI51" i="2"/>
  <c r="CH51" i="2"/>
  <c r="CK51" i="2"/>
  <c r="CF51" i="2"/>
  <c r="CG51" i="2"/>
  <c r="CE51" i="2"/>
  <c r="CD51" i="2"/>
  <c r="BY51" i="2"/>
  <c r="BZ51" i="2"/>
  <c r="BW51" i="2"/>
  <c r="BU51" i="2"/>
  <c r="BV51" i="2"/>
  <c r="BS51" i="2"/>
  <c r="BR51" i="2"/>
  <c r="BQ51" i="2"/>
  <c r="BT51" i="2"/>
  <c r="BO51" i="2"/>
  <c r="BP51" i="2"/>
  <c r="BN51" i="2"/>
  <c r="BM51" i="2"/>
  <c r="BC51" i="2"/>
  <c r="BD51" i="2"/>
  <c r="BF51" i="2"/>
  <c r="BA51" i="2"/>
  <c r="AZ51" i="2"/>
  <c r="AY51" i="2"/>
  <c r="BB51" i="2"/>
  <c r="AW51" i="2"/>
  <c r="AX51" i="2"/>
  <c r="AV51" i="2"/>
  <c r="AU51" i="2"/>
  <c r="AM51" i="2"/>
  <c r="AN51" i="2"/>
  <c r="AQ51" i="2"/>
  <c r="AK51" i="2"/>
  <c r="AJ51" i="2"/>
  <c r="AI51" i="2"/>
  <c r="AL51" i="2"/>
  <c r="AG51" i="2"/>
  <c r="AH51" i="2"/>
  <c r="AF51" i="2"/>
  <c r="AE51" i="2"/>
  <c r="X51" i="2"/>
  <c r="W51" i="2"/>
  <c r="V51" i="2"/>
  <c r="Y51" i="2"/>
  <c r="T51" i="2"/>
  <c r="U51" i="2"/>
  <c r="S51" i="2"/>
  <c r="N51" i="2"/>
  <c r="DA50" i="2"/>
  <c r="CX50" i="2"/>
  <c r="CW50" i="2"/>
  <c r="CV50" i="2"/>
  <c r="CY50" i="2"/>
  <c r="CT50" i="2"/>
  <c r="CU50" i="2"/>
  <c r="CS50" i="2"/>
  <c r="CR50" i="2"/>
  <c r="CL50" i="2"/>
  <c r="CM50" i="2"/>
  <c r="CJ50" i="2"/>
  <c r="CI50" i="2"/>
  <c r="CH50" i="2"/>
  <c r="CK50" i="2"/>
  <c r="CF50" i="2"/>
  <c r="CG50" i="2"/>
  <c r="CE50" i="2"/>
  <c r="CD50" i="2"/>
  <c r="BY50" i="2"/>
  <c r="BZ50" i="2"/>
  <c r="BW50" i="2"/>
  <c r="BU50" i="2"/>
  <c r="BV50" i="2"/>
  <c r="BS50" i="2"/>
  <c r="BR50" i="2"/>
  <c r="BQ50" i="2"/>
  <c r="BT50" i="2"/>
  <c r="BO50" i="2"/>
  <c r="BP50" i="2"/>
  <c r="BN50" i="2"/>
  <c r="BM50" i="2"/>
  <c r="BC50" i="2"/>
  <c r="BD50" i="2"/>
  <c r="BF50" i="2"/>
  <c r="BA50" i="2"/>
  <c r="AZ50" i="2"/>
  <c r="AY50" i="2"/>
  <c r="BB50" i="2"/>
  <c r="AW50" i="2"/>
  <c r="AX50" i="2"/>
  <c r="AV50" i="2"/>
  <c r="AU50" i="2"/>
  <c r="AM50" i="2"/>
  <c r="AN50" i="2"/>
  <c r="AQ50" i="2"/>
  <c r="AK50" i="2"/>
  <c r="AJ50" i="2"/>
  <c r="AI50" i="2"/>
  <c r="AL50" i="2"/>
  <c r="AG50" i="2"/>
  <c r="AH50" i="2"/>
  <c r="AF50" i="2"/>
  <c r="AE50" i="2"/>
  <c r="X50" i="2"/>
  <c r="W50" i="2"/>
  <c r="V50" i="2"/>
  <c r="Y50" i="2"/>
  <c r="T50" i="2"/>
  <c r="U50" i="2"/>
  <c r="S50" i="2"/>
  <c r="N50" i="2"/>
  <c r="DA49" i="2"/>
  <c r="CX49" i="2"/>
  <c r="CW49" i="2"/>
  <c r="CV49" i="2"/>
  <c r="CY49" i="2"/>
  <c r="CT49" i="2"/>
  <c r="CU49" i="2"/>
  <c r="CS49" i="2"/>
  <c r="CR49" i="2"/>
  <c r="CL49" i="2"/>
  <c r="CM49" i="2"/>
  <c r="CJ49" i="2"/>
  <c r="CI49" i="2"/>
  <c r="CH49" i="2"/>
  <c r="CK49" i="2"/>
  <c r="CF49" i="2"/>
  <c r="CG49" i="2"/>
  <c r="CE49" i="2"/>
  <c r="CD49" i="2"/>
  <c r="BY49" i="2"/>
  <c r="BZ49" i="2"/>
  <c r="BW49" i="2"/>
  <c r="BU49" i="2"/>
  <c r="BV49" i="2"/>
  <c r="BS49" i="2"/>
  <c r="BR49" i="2"/>
  <c r="BQ49" i="2"/>
  <c r="BT49" i="2"/>
  <c r="BO49" i="2"/>
  <c r="BP49" i="2"/>
  <c r="BN49" i="2"/>
  <c r="BM49" i="2"/>
  <c r="BC49" i="2"/>
  <c r="BD49" i="2"/>
  <c r="BF49" i="2"/>
  <c r="BA49" i="2"/>
  <c r="AZ49" i="2"/>
  <c r="AY49" i="2"/>
  <c r="BB49" i="2"/>
  <c r="AW49" i="2"/>
  <c r="AX49" i="2"/>
  <c r="AV49" i="2"/>
  <c r="AU49" i="2"/>
  <c r="AM49" i="2"/>
  <c r="AN49" i="2"/>
  <c r="AQ49" i="2"/>
  <c r="AK49" i="2"/>
  <c r="AJ49" i="2"/>
  <c r="AI49" i="2"/>
  <c r="AL49" i="2"/>
  <c r="AG49" i="2"/>
  <c r="AH49" i="2"/>
  <c r="AF49" i="2"/>
  <c r="AE49" i="2"/>
  <c r="X49" i="2"/>
  <c r="W49" i="2"/>
  <c r="V49" i="2"/>
  <c r="Y49" i="2"/>
  <c r="T49" i="2"/>
  <c r="U49" i="2"/>
  <c r="S49" i="2"/>
  <c r="N49" i="2"/>
  <c r="DA48" i="2"/>
  <c r="CX48" i="2"/>
  <c r="CW48" i="2"/>
  <c r="CV48" i="2"/>
  <c r="CY48" i="2"/>
  <c r="CT48" i="2"/>
  <c r="CU48" i="2"/>
  <c r="CS48" i="2"/>
  <c r="CR48" i="2"/>
  <c r="CL48" i="2"/>
  <c r="CM48" i="2"/>
  <c r="CJ48" i="2"/>
  <c r="CI48" i="2"/>
  <c r="CH48" i="2"/>
  <c r="CK48" i="2"/>
  <c r="CF48" i="2"/>
  <c r="CG48" i="2"/>
  <c r="CE48" i="2"/>
  <c r="CD48" i="2"/>
  <c r="BY48" i="2"/>
  <c r="BZ48" i="2"/>
  <c r="BW48" i="2"/>
  <c r="BU48" i="2"/>
  <c r="BV48" i="2"/>
  <c r="BS48" i="2"/>
  <c r="BR48" i="2"/>
  <c r="BQ48" i="2"/>
  <c r="BT48" i="2"/>
  <c r="BO48" i="2"/>
  <c r="BP48" i="2"/>
  <c r="BN48" i="2"/>
  <c r="BM48" i="2"/>
  <c r="BC48" i="2"/>
  <c r="BD48" i="2"/>
  <c r="BF48" i="2"/>
  <c r="BA48" i="2"/>
  <c r="AZ48" i="2"/>
  <c r="AY48" i="2"/>
  <c r="BB48" i="2"/>
  <c r="AW48" i="2"/>
  <c r="AX48" i="2"/>
  <c r="AV48" i="2"/>
  <c r="AU48" i="2"/>
  <c r="AM48" i="2"/>
  <c r="AN48" i="2"/>
  <c r="AQ48" i="2"/>
  <c r="AK48" i="2"/>
  <c r="AJ48" i="2"/>
  <c r="AI48" i="2"/>
  <c r="AL48" i="2"/>
  <c r="AG48" i="2"/>
  <c r="AH48" i="2"/>
  <c r="AF48" i="2"/>
  <c r="AE48" i="2"/>
  <c r="X48" i="2"/>
  <c r="W48" i="2"/>
  <c r="V48" i="2"/>
  <c r="Y48" i="2"/>
  <c r="T48" i="2"/>
  <c r="U48" i="2"/>
  <c r="S48" i="2"/>
  <c r="N48" i="2"/>
  <c r="DA47" i="2"/>
  <c r="CX47" i="2"/>
  <c r="CW47" i="2"/>
  <c r="CV47" i="2"/>
  <c r="CY47" i="2"/>
  <c r="CT47" i="2"/>
  <c r="CU47" i="2"/>
  <c r="CS47" i="2"/>
  <c r="CR47" i="2"/>
  <c r="CL47" i="2"/>
  <c r="CM47" i="2"/>
  <c r="CJ47" i="2"/>
  <c r="CI47" i="2"/>
  <c r="CH47" i="2"/>
  <c r="CK47" i="2"/>
  <c r="CF47" i="2"/>
  <c r="CG47" i="2"/>
  <c r="CE47" i="2"/>
  <c r="CD47" i="2"/>
  <c r="BY47" i="2"/>
  <c r="BZ47" i="2"/>
  <c r="BW47" i="2"/>
  <c r="BU47" i="2"/>
  <c r="BV47" i="2"/>
  <c r="BS47" i="2"/>
  <c r="BR47" i="2"/>
  <c r="BQ47" i="2"/>
  <c r="BT47" i="2"/>
  <c r="BO47" i="2"/>
  <c r="BP47" i="2"/>
  <c r="BN47" i="2"/>
  <c r="BM47" i="2"/>
  <c r="BC47" i="2"/>
  <c r="BD47" i="2"/>
  <c r="BF47" i="2"/>
  <c r="BA47" i="2"/>
  <c r="AZ47" i="2"/>
  <c r="AY47" i="2"/>
  <c r="BB47" i="2"/>
  <c r="AW47" i="2"/>
  <c r="AX47" i="2"/>
  <c r="AV47" i="2"/>
  <c r="AU47" i="2"/>
  <c r="AM47" i="2"/>
  <c r="AN47" i="2"/>
  <c r="AQ47" i="2"/>
  <c r="AK47" i="2"/>
  <c r="AJ47" i="2"/>
  <c r="AI47" i="2"/>
  <c r="AL47" i="2"/>
  <c r="AG47" i="2"/>
  <c r="AH47" i="2"/>
  <c r="AF47" i="2"/>
  <c r="AE47" i="2"/>
  <c r="X47" i="2"/>
  <c r="W47" i="2"/>
  <c r="V47" i="2"/>
  <c r="Y47" i="2"/>
  <c r="T47" i="2"/>
  <c r="U47" i="2"/>
  <c r="S47" i="2"/>
  <c r="N47" i="2"/>
  <c r="DA46" i="2"/>
  <c r="CX46" i="2"/>
  <c r="CW46" i="2"/>
  <c r="CV46" i="2"/>
  <c r="CY46" i="2"/>
  <c r="CT46" i="2"/>
  <c r="CU46" i="2"/>
  <c r="CS46" i="2"/>
  <c r="CR46" i="2"/>
  <c r="CL46" i="2"/>
  <c r="CM46" i="2"/>
  <c r="CJ46" i="2"/>
  <c r="CI46" i="2"/>
  <c r="CH46" i="2"/>
  <c r="CK46" i="2"/>
  <c r="CF46" i="2"/>
  <c r="CG46" i="2"/>
  <c r="CE46" i="2"/>
  <c r="CD46" i="2"/>
  <c r="BY46" i="2"/>
  <c r="BZ46" i="2"/>
  <c r="BW46" i="2"/>
  <c r="BU46" i="2"/>
  <c r="BV46" i="2"/>
  <c r="BS46" i="2"/>
  <c r="BR46" i="2"/>
  <c r="BQ46" i="2"/>
  <c r="BT46" i="2"/>
  <c r="BO46" i="2"/>
  <c r="BP46" i="2"/>
  <c r="BN46" i="2"/>
  <c r="BM46" i="2"/>
  <c r="BC46" i="2"/>
  <c r="BD46" i="2"/>
  <c r="BF46" i="2"/>
  <c r="BA46" i="2"/>
  <c r="AZ46" i="2"/>
  <c r="AY46" i="2"/>
  <c r="BB46" i="2"/>
  <c r="AW46" i="2"/>
  <c r="AX46" i="2"/>
  <c r="AV46" i="2"/>
  <c r="AU46" i="2"/>
  <c r="AM46" i="2"/>
  <c r="AN46" i="2"/>
  <c r="AQ46" i="2"/>
  <c r="AK46" i="2"/>
  <c r="AJ46" i="2"/>
  <c r="AI46" i="2"/>
  <c r="AL46" i="2"/>
  <c r="AG46" i="2"/>
  <c r="AH46" i="2"/>
  <c r="AF46" i="2"/>
  <c r="AE46" i="2"/>
  <c r="X46" i="2"/>
  <c r="W46" i="2"/>
  <c r="V46" i="2"/>
  <c r="Y46" i="2"/>
  <c r="T46" i="2"/>
  <c r="U46" i="2"/>
  <c r="S46" i="2"/>
  <c r="N46" i="2"/>
  <c r="DA45" i="2"/>
  <c r="CX45" i="2"/>
  <c r="CW45" i="2"/>
  <c r="CV45" i="2"/>
  <c r="CY45" i="2"/>
  <c r="CT45" i="2"/>
  <c r="CU45" i="2"/>
  <c r="CS45" i="2"/>
  <c r="CR45" i="2"/>
  <c r="CL45" i="2"/>
  <c r="CM45" i="2"/>
  <c r="CJ45" i="2"/>
  <c r="CI45" i="2"/>
  <c r="CH45" i="2"/>
  <c r="CK45" i="2"/>
  <c r="CF45" i="2"/>
  <c r="CG45" i="2"/>
  <c r="CE45" i="2"/>
  <c r="CD45" i="2"/>
  <c r="BY45" i="2"/>
  <c r="BZ45" i="2"/>
  <c r="BW45" i="2"/>
  <c r="BU45" i="2"/>
  <c r="BV45" i="2"/>
  <c r="BS45" i="2"/>
  <c r="BR45" i="2"/>
  <c r="BQ45" i="2"/>
  <c r="BT45" i="2"/>
  <c r="BO45" i="2"/>
  <c r="BP45" i="2"/>
  <c r="BN45" i="2"/>
  <c r="BM45" i="2"/>
  <c r="BC45" i="2"/>
  <c r="BD45" i="2"/>
  <c r="BF45" i="2"/>
  <c r="BA45" i="2"/>
  <c r="AZ45" i="2"/>
  <c r="AY45" i="2"/>
  <c r="BB45" i="2"/>
  <c r="AW45" i="2"/>
  <c r="AX45" i="2"/>
  <c r="AV45" i="2"/>
  <c r="AU45" i="2"/>
  <c r="AM45" i="2"/>
  <c r="AN45" i="2"/>
  <c r="AQ45" i="2"/>
  <c r="AK45" i="2"/>
  <c r="AJ45" i="2"/>
  <c r="AI45" i="2"/>
  <c r="AL45" i="2"/>
  <c r="AG45" i="2"/>
  <c r="AH45" i="2"/>
  <c r="AF45" i="2"/>
  <c r="AE45" i="2"/>
  <c r="X45" i="2"/>
  <c r="W45" i="2"/>
  <c r="V45" i="2"/>
  <c r="Y45" i="2"/>
  <c r="T45" i="2"/>
  <c r="U45" i="2"/>
  <c r="S45" i="2"/>
  <c r="N45" i="2"/>
  <c r="DA44" i="2"/>
  <c r="CX44" i="2"/>
  <c r="CW44" i="2"/>
  <c r="CV44" i="2"/>
  <c r="CY44" i="2"/>
  <c r="CT44" i="2"/>
  <c r="CU44" i="2"/>
  <c r="CS44" i="2"/>
  <c r="CR44" i="2"/>
  <c r="CL44" i="2"/>
  <c r="CM44" i="2"/>
  <c r="CJ44" i="2"/>
  <c r="CI44" i="2"/>
  <c r="CH44" i="2"/>
  <c r="CK44" i="2"/>
  <c r="CF44" i="2"/>
  <c r="CG44" i="2"/>
  <c r="CE44" i="2"/>
  <c r="CD44" i="2"/>
  <c r="BY44" i="2"/>
  <c r="BZ44" i="2"/>
  <c r="BW44" i="2"/>
  <c r="BU44" i="2"/>
  <c r="BV44" i="2"/>
  <c r="BS44" i="2"/>
  <c r="BR44" i="2"/>
  <c r="BQ44" i="2"/>
  <c r="BT44" i="2"/>
  <c r="BO44" i="2"/>
  <c r="BP44" i="2"/>
  <c r="BN44" i="2"/>
  <c r="BM44" i="2"/>
  <c r="BC44" i="2"/>
  <c r="BD44" i="2"/>
  <c r="BF44" i="2"/>
  <c r="BA44" i="2"/>
  <c r="AZ44" i="2"/>
  <c r="AY44" i="2"/>
  <c r="BB44" i="2"/>
  <c r="AW44" i="2"/>
  <c r="AX44" i="2"/>
  <c r="AV44" i="2"/>
  <c r="AU44" i="2"/>
  <c r="AM44" i="2"/>
  <c r="AN44" i="2"/>
  <c r="AQ44" i="2"/>
  <c r="AK44" i="2"/>
  <c r="AJ44" i="2"/>
  <c r="AI44" i="2"/>
  <c r="AL44" i="2"/>
  <c r="AG44" i="2"/>
  <c r="AH44" i="2"/>
  <c r="AF44" i="2"/>
  <c r="AE44" i="2"/>
  <c r="X44" i="2"/>
  <c r="W44" i="2"/>
  <c r="V44" i="2"/>
  <c r="Y44" i="2"/>
  <c r="T44" i="2"/>
  <c r="U44" i="2"/>
  <c r="S44" i="2"/>
  <c r="N44" i="2"/>
  <c r="DA43" i="2"/>
  <c r="CX43" i="2"/>
  <c r="CW43" i="2"/>
  <c r="CV43" i="2"/>
  <c r="CY43" i="2"/>
  <c r="CT43" i="2"/>
  <c r="CU43" i="2"/>
  <c r="CS43" i="2"/>
  <c r="CR43" i="2"/>
  <c r="CL43" i="2"/>
  <c r="CM43" i="2"/>
  <c r="CJ43" i="2"/>
  <c r="CI43" i="2"/>
  <c r="CH43" i="2"/>
  <c r="CK43" i="2"/>
  <c r="CF43" i="2"/>
  <c r="CG43" i="2"/>
  <c r="CE43" i="2"/>
  <c r="CD43" i="2"/>
  <c r="BY43" i="2"/>
  <c r="BZ43" i="2"/>
  <c r="BW43" i="2"/>
  <c r="BU43" i="2"/>
  <c r="BV43" i="2"/>
  <c r="BS43" i="2"/>
  <c r="BR43" i="2"/>
  <c r="BQ43" i="2"/>
  <c r="BT43" i="2"/>
  <c r="BO43" i="2"/>
  <c r="BP43" i="2"/>
  <c r="BN43" i="2"/>
  <c r="BM43" i="2"/>
  <c r="BC43" i="2"/>
  <c r="BD43" i="2"/>
  <c r="BF43" i="2"/>
  <c r="BA43" i="2"/>
  <c r="AZ43" i="2"/>
  <c r="AY43" i="2"/>
  <c r="BB43" i="2"/>
  <c r="AW43" i="2"/>
  <c r="AX43" i="2"/>
  <c r="AV43" i="2"/>
  <c r="AU43" i="2"/>
  <c r="AM43" i="2"/>
  <c r="AN43" i="2"/>
  <c r="AQ43" i="2"/>
  <c r="AK43" i="2"/>
  <c r="AJ43" i="2"/>
  <c r="AI43" i="2"/>
  <c r="AL43" i="2"/>
  <c r="AG43" i="2"/>
  <c r="AH43" i="2"/>
  <c r="AF43" i="2"/>
  <c r="AE43" i="2"/>
  <c r="X43" i="2"/>
  <c r="W43" i="2"/>
  <c r="V43" i="2"/>
  <c r="Y43" i="2"/>
  <c r="T43" i="2"/>
  <c r="U43" i="2"/>
  <c r="S43" i="2"/>
  <c r="N43" i="2"/>
  <c r="DA42" i="2"/>
  <c r="CX42" i="2"/>
  <c r="CW42" i="2"/>
  <c r="CV42" i="2"/>
  <c r="CY42" i="2"/>
  <c r="CT42" i="2"/>
  <c r="CU42" i="2"/>
  <c r="CS42" i="2"/>
  <c r="CR42" i="2"/>
  <c r="CL42" i="2"/>
  <c r="CM42" i="2"/>
  <c r="CJ42" i="2"/>
  <c r="CI42" i="2"/>
  <c r="CH42" i="2"/>
  <c r="CK42" i="2"/>
  <c r="CF42" i="2"/>
  <c r="CG42" i="2"/>
  <c r="CE42" i="2"/>
  <c r="CD42" i="2"/>
  <c r="BY42" i="2"/>
  <c r="BZ42" i="2"/>
  <c r="BW42" i="2"/>
  <c r="BU42" i="2"/>
  <c r="BV42" i="2"/>
  <c r="BS42" i="2"/>
  <c r="BR42" i="2"/>
  <c r="BQ42" i="2"/>
  <c r="BT42" i="2"/>
  <c r="BO42" i="2"/>
  <c r="BP42" i="2"/>
  <c r="BN42" i="2"/>
  <c r="BM42" i="2"/>
  <c r="BC42" i="2"/>
  <c r="BD42" i="2"/>
  <c r="BF42" i="2"/>
  <c r="BA42" i="2"/>
  <c r="AZ42" i="2"/>
  <c r="AY42" i="2"/>
  <c r="BB42" i="2"/>
  <c r="AW42" i="2"/>
  <c r="AX42" i="2"/>
  <c r="AV42" i="2"/>
  <c r="AU42" i="2"/>
  <c r="AM42" i="2"/>
  <c r="AN42" i="2"/>
  <c r="AQ42" i="2"/>
  <c r="AK42" i="2"/>
  <c r="AJ42" i="2"/>
  <c r="AI42" i="2"/>
  <c r="AL42" i="2"/>
  <c r="AG42" i="2"/>
  <c r="AH42" i="2"/>
  <c r="AF42" i="2"/>
  <c r="AE42" i="2"/>
  <c r="X42" i="2"/>
  <c r="W42" i="2"/>
  <c r="V42" i="2"/>
  <c r="Y42" i="2"/>
  <c r="T42" i="2"/>
  <c r="U42" i="2"/>
  <c r="S42" i="2"/>
  <c r="N42" i="2"/>
  <c r="DA41" i="2"/>
  <c r="CX41" i="2"/>
  <c r="CW41" i="2"/>
  <c r="CV41" i="2"/>
  <c r="CY41" i="2"/>
  <c r="CT41" i="2"/>
  <c r="CU41" i="2"/>
  <c r="CS41" i="2"/>
  <c r="CR41" i="2"/>
  <c r="CL41" i="2"/>
  <c r="CM41" i="2"/>
  <c r="CJ41" i="2"/>
  <c r="CI41" i="2"/>
  <c r="CH41" i="2"/>
  <c r="CK41" i="2"/>
  <c r="CF41" i="2"/>
  <c r="CG41" i="2"/>
  <c r="CE41" i="2"/>
  <c r="CD41" i="2"/>
  <c r="BY41" i="2"/>
  <c r="BZ41" i="2"/>
  <c r="BW41" i="2"/>
  <c r="BU41" i="2"/>
  <c r="BV41" i="2"/>
  <c r="BS41" i="2"/>
  <c r="BR41" i="2"/>
  <c r="BQ41" i="2"/>
  <c r="BT41" i="2"/>
  <c r="BO41" i="2"/>
  <c r="BP41" i="2"/>
  <c r="BN41" i="2"/>
  <c r="BM41" i="2"/>
  <c r="BC41" i="2"/>
  <c r="BD41" i="2"/>
  <c r="BF41" i="2"/>
  <c r="BA41" i="2"/>
  <c r="AZ41" i="2"/>
  <c r="AY41" i="2"/>
  <c r="BB41" i="2"/>
  <c r="AW41" i="2"/>
  <c r="AX41" i="2"/>
  <c r="AV41" i="2"/>
  <c r="AU41" i="2"/>
  <c r="AM41" i="2"/>
  <c r="AN41" i="2"/>
  <c r="AQ41" i="2"/>
  <c r="AK41" i="2"/>
  <c r="AJ41" i="2"/>
  <c r="AI41" i="2"/>
  <c r="AL41" i="2"/>
  <c r="AG41" i="2"/>
  <c r="AH41" i="2"/>
  <c r="AF41" i="2"/>
  <c r="AE41" i="2"/>
  <c r="X41" i="2"/>
  <c r="W41" i="2"/>
  <c r="V41" i="2"/>
  <c r="Y41" i="2"/>
  <c r="T41" i="2"/>
  <c r="U41" i="2"/>
  <c r="S41" i="2"/>
  <c r="N41" i="2"/>
  <c r="DA40" i="2"/>
  <c r="CX40" i="2"/>
  <c r="CW40" i="2"/>
  <c r="CV40" i="2"/>
  <c r="CY40" i="2"/>
  <c r="CT40" i="2"/>
  <c r="CU40" i="2"/>
  <c r="CS40" i="2"/>
  <c r="CR40" i="2"/>
  <c r="CL40" i="2"/>
  <c r="CM40" i="2"/>
  <c r="CJ40" i="2"/>
  <c r="CI40" i="2"/>
  <c r="CH40" i="2"/>
  <c r="CK40" i="2"/>
  <c r="CF40" i="2"/>
  <c r="CG40" i="2"/>
  <c r="CE40" i="2"/>
  <c r="CD40" i="2"/>
  <c r="BY40" i="2"/>
  <c r="BZ40" i="2"/>
  <c r="BW40" i="2"/>
  <c r="BU40" i="2"/>
  <c r="BV40" i="2"/>
  <c r="BS40" i="2"/>
  <c r="BR40" i="2"/>
  <c r="BQ40" i="2"/>
  <c r="BT40" i="2"/>
  <c r="BO40" i="2"/>
  <c r="BP40" i="2"/>
  <c r="BN40" i="2"/>
  <c r="BM40" i="2"/>
  <c r="BC40" i="2"/>
  <c r="BD40" i="2"/>
  <c r="BF40" i="2"/>
  <c r="BA40" i="2"/>
  <c r="AZ40" i="2"/>
  <c r="AY40" i="2"/>
  <c r="BB40" i="2"/>
  <c r="AW40" i="2"/>
  <c r="AX40" i="2"/>
  <c r="AV40" i="2"/>
  <c r="AU40" i="2"/>
  <c r="AM40" i="2"/>
  <c r="AN40" i="2"/>
  <c r="AQ40" i="2"/>
  <c r="AK40" i="2"/>
  <c r="AJ40" i="2"/>
  <c r="AI40" i="2"/>
  <c r="AL40" i="2"/>
  <c r="AG40" i="2"/>
  <c r="AH40" i="2"/>
  <c r="AF40" i="2"/>
  <c r="AE40" i="2"/>
  <c r="X40" i="2"/>
  <c r="W40" i="2"/>
  <c r="V40" i="2"/>
  <c r="Y40" i="2"/>
  <c r="T40" i="2"/>
  <c r="U40" i="2"/>
  <c r="S40" i="2"/>
  <c r="N40" i="2"/>
  <c r="DA39" i="2"/>
  <c r="CX39" i="2"/>
  <c r="CW39" i="2"/>
  <c r="CV39" i="2"/>
  <c r="CY39" i="2"/>
  <c r="CT39" i="2"/>
  <c r="CU39" i="2"/>
  <c r="CS39" i="2"/>
  <c r="CR39" i="2"/>
  <c r="CL39" i="2"/>
  <c r="CM39" i="2"/>
  <c r="CJ39" i="2"/>
  <c r="CI39" i="2"/>
  <c r="CH39" i="2"/>
  <c r="CK39" i="2"/>
  <c r="CF39" i="2"/>
  <c r="CG39" i="2"/>
  <c r="CE39" i="2"/>
  <c r="CD39" i="2"/>
  <c r="BY39" i="2"/>
  <c r="BZ39" i="2"/>
  <c r="BW39" i="2"/>
  <c r="BU39" i="2"/>
  <c r="BV39" i="2"/>
  <c r="BS39" i="2"/>
  <c r="BR39" i="2"/>
  <c r="BQ39" i="2"/>
  <c r="BT39" i="2"/>
  <c r="BO39" i="2"/>
  <c r="BP39" i="2"/>
  <c r="BN39" i="2"/>
  <c r="BM39" i="2"/>
  <c r="BC39" i="2"/>
  <c r="BD39" i="2"/>
  <c r="BF39" i="2"/>
  <c r="BA39" i="2"/>
  <c r="AZ39" i="2"/>
  <c r="AY39" i="2"/>
  <c r="BB39" i="2"/>
  <c r="AW39" i="2"/>
  <c r="AX39" i="2"/>
  <c r="AV39" i="2"/>
  <c r="AU39" i="2"/>
  <c r="AM39" i="2"/>
  <c r="AN39" i="2"/>
  <c r="AQ39" i="2"/>
  <c r="AK39" i="2"/>
  <c r="AJ39" i="2"/>
  <c r="AI39" i="2"/>
  <c r="AL39" i="2"/>
  <c r="AG39" i="2"/>
  <c r="AH39" i="2"/>
  <c r="AF39" i="2"/>
  <c r="AE39" i="2"/>
  <c r="X39" i="2"/>
  <c r="W39" i="2"/>
  <c r="V39" i="2"/>
  <c r="Y39" i="2"/>
  <c r="T39" i="2"/>
  <c r="U39" i="2"/>
  <c r="S39" i="2"/>
  <c r="N39" i="2"/>
  <c r="DA38" i="2"/>
  <c r="CX38" i="2"/>
  <c r="CW38" i="2"/>
  <c r="CV38" i="2"/>
  <c r="CY38" i="2"/>
  <c r="CT38" i="2"/>
  <c r="CU38" i="2"/>
  <c r="CS38" i="2"/>
  <c r="CR38" i="2"/>
  <c r="CL38" i="2"/>
  <c r="CM38" i="2"/>
  <c r="CJ38" i="2"/>
  <c r="CI38" i="2"/>
  <c r="CH38" i="2"/>
  <c r="CK38" i="2"/>
  <c r="CF38" i="2"/>
  <c r="CG38" i="2"/>
  <c r="CE38" i="2"/>
  <c r="CD38" i="2"/>
  <c r="BY38" i="2"/>
  <c r="BZ38" i="2"/>
  <c r="BW38" i="2"/>
  <c r="BU38" i="2"/>
  <c r="BV38" i="2"/>
  <c r="BS38" i="2"/>
  <c r="BR38" i="2"/>
  <c r="BQ38" i="2"/>
  <c r="BT38" i="2"/>
  <c r="BO38" i="2"/>
  <c r="BP38" i="2"/>
  <c r="BN38" i="2"/>
  <c r="BM38" i="2"/>
  <c r="BC38" i="2"/>
  <c r="BD38" i="2"/>
  <c r="BF38" i="2"/>
  <c r="BA38" i="2"/>
  <c r="AZ38" i="2"/>
  <c r="AY38" i="2"/>
  <c r="BB38" i="2"/>
  <c r="AW38" i="2"/>
  <c r="AX38" i="2"/>
  <c r="AV38" i="2"/>
  <c r="AU38" i="2"/>
  <c r="AM38" i="2"/>
  <c r="AN38" i="2"/>
  <c r="AQ38" i="2"/>
  <c r="AK38" i="2"/>
  <c r="AJ38" i="2"/>
  <c r="AI38" i="2"/>
  <c r="AL38" i="2"/>
  <c r="AG38" i="2"/>
  <c r="AH38" i="2"/>
  <c r="AF38" i="2"/>
  <c r="AE38" i="2"/>
  <c r="X38" i="2"/>
  <c r="W38" i="2"/>
  <c r="V38" i="2"/>
  <c r="Y38" i="2"/>
  <c r="T38" i="2"/>
  <c r="U38" i="2"/>
  <c r="S38" i="2"/>
  <c r="N38" i="2"/>
  <c r="DA37" i="2"/>
  <c r="CX37" i="2"/>
  <c r="CW37" i="2"/>
  <c r="CV37" i="2"/>
  <c r="CY37" i="2"/>
  <c r="CT37" i="2"/>
  <c r="CU37" i="2"/>
  <c r="CS37" i="2"/>
  <c r="CR37" i="2"/>
  <c r="CL37" i="2"/>
  <c r="CM37" i="2"/>
  <c r="CJ37" i="2"/>
  <c r="CI37" i="2"/>
  <c r="CH37" i="2"/>
  <c r="CK37" i="2"/>
  <c r="CF37" i="2"/>
  <c r="CG37" i="2"/>
  <c r="CE37" i="2"/>
  <c r="CD37" i="2"/>
  <c r="BY37" i="2"/>
  <c r="BZ37" i="2"/>
  <c r="BW37" i="2"/>
  <c r="BU37" i="2"/>
  <c r="BV37" i="2"/>
  <c r="BS37" i="2"/>
  <c r="BR37" i="2"/>
  <c r="BQ37" i="2"/>
  <c r="BT37" i="2"/>
  <c r="BO37" i="2"/>
  <c r="BP37" i="2"/>
  <c r="BN37" i="2"/>
  <c r="BM37" i="2"/>
  <c r="BC37" i="2"/>
  <c r="BD37" i="2"/>
  <c r="BF37" i="2"/>
  <c r="BA37" i="2"/>
  <c r="AZ37" i="2"/>
  <c r="AY37" i="2"/>
  <c r="BB37" i="2"/>
  <c r="AW37" i="2"/>
  <c r="AX37" i="2"/>
  <c r="AV37" i="2"/>
  <c r="AU37" i="2"/>
  <c r="AM37" i="2"/>
  <c r="AN37" i="2"/>
  <c r="AQ37" i="2"/>
  <c r="AK37" i="2"/>
  <c r="AJ37" i="2"/>
  <c r="AI37" i="2"/>
  <c r="AL37" i="2"/>
  <c r="AG37" i="2"/>
  <c r="AH37" i="2"/>
  <c r="AF37" i="2"/>
  <c r="AE37" i="2"/>
  <c r="X37" i="2"/>
  <c r="W37" i="2"/>
  <c r="V37" i="2"/>
  <c r="Y37" i="2"/>
  <c r="T37" i="2"/>
  <c r="U37" i="2"/>
  <c r="S37" i="2"/>
  <c r="N37" i="2"/>
  <c r="DA36" i="2"/>
  <c r="CX36" i="2"/>
  <c r="CW36" i="2"/>
  <c r="CV36" i="2"/>
  <c r="CY36" i="2"/>
  <c r="CT36" i="2"/>
  <c r="CU36" i="2"/>
  <c r="CS36" i="2"/>
  <c r="CR36" i="2"/>
  <c r="CL36" i="2"/>
  <c r="CM36" i="2"/>
  <c r="CJ36" i="2"/>
  <c r="CI36" i="2"/>
  <c r="CH36" i="2"/>
  <c r="CK36" i="2"/>
  <c r="CF36" i="2"/>
  <c r="CG36" i="2"/>
  <c r="CE36" i="2"/>
  <c r="CD36" i="2"/>
  <c r="BY36" i="2"/>
  <c r="BZ36" i="2"/>
  <c r="BW36" i="2"/>
  <c r="BU36" i="2"/>
  <c r="BV36" i="2"/>
  <c r="BS36" i="2"/>
  <c r="BR36" i="2"/>
  <c r="BQ36" i="2"/>
  <c r="BT36" i="2"/>
  <c r="BO36" i="2"/>
  <c r="BP36" i="2"/>
  <c r="BN36" i="2"/>
  <c r="BM36" i="2"/>
  <c r="BC36" i="2"/>
  <c r="BD36" i="2"/>
  <c r="BF36" i="2"/>
  <c r="BA36" i="2"/>
  <c r="AZ36" i="2"/>
  <c r="AY36" i="2"/>
  <c r="BB36" i="2"/>
  <c r="AW36" i="2"/>
  <c r="AX36" i="2"/>
  <c r="AV36" i="2"/>
  <c r="AU36" i="2"/>
  <c r="AM36" i="2"/>
  <c r="AN36" i="2"/>
  <c r="AQ36" i="2"/>
  <c r="AK36" i="2"/>
  <c r="AJ36" i="2"/>
  <c r="AI36" i="2"/>
  <c r="AL36" i="2"/>
  <c r="AG36" i="2"/>
  <c r="AH36" i="2"/>
  <c r="AF36" i="2"/>
  <c r="AE36" i="2"/>
  <c r="X36" i="2"/>
  <c r="W36" i="2"/>
  <c r="V36" i="2"/>
  <c r="Y36" i="2"/>
  <c r="T36" i="2"/>
  <c r="U36" i="2"/>
  <c r="S36" i="2"/>
  <c r="N36" i="2"/>
  <c r="DA35" i="2"/>
  <c r="CX35" i="2"/>
  <c r="CW35" i="2"/>
  <c r="CV35" i="2"/>
  <c r="CY35" i="2"/>
  <c r="CT35" i="2"/>
  <c r="CU35" i="2"/>
  <c r="CS35" i="2"/>
  <c r="CR35" i="2"/>
  <c r="CL35" i="2"/>
  <c r="CM35" i="2"/>
  <c r="CJ35" i="2"/>
  <c r="CI35" i="2"/>
  <c r="CH35" i="2"/>
  <c r="CK35" i="2"/>
  <c r="CF35" i="2"/>
  <c r="CG35" i="2"/>
  <c r="CE35" i="2"/>
  <c r="CD35" i="2"/>
  <c r="BY35" i="2"/>
  <c r="BZ35" i="2"/>
  <c r="BW35" i="2"/>
  <c r="BU35" i="2"/>
  <c r="BV35" i="2"/>
  <c r="BS35" i="2"/>
  <c r="BR35" i="2"/>
  <c r="BQ35" i="2"/>
  <c r="BT35" i="2"/>
  <c r="BO35" i="2"/>
  <c r="BP35" i="2"/>
  <c r="BN35" i="2"/>
  <c r="BM35" i="2"/>
  <c r="BC35" i="2"/>
  <c r="BD35" i="2"/>
  <c r="BF35" i="2"/>
  <c r="BA35" i="2"/>
  <c r="AZ35" i="2"/>
  <c r="AY35" i="2"/>
  <c r="BB35" i="2"/>
  <c r="AW35" i="2"/>
  <c r="AX35" i="2"/>
  <c r="AV35" i="2"/>
  <c r="AU35" i="2"/>
  <c r="AM35" i="2"/>
  <c r="AN35" i="2"/>
  <c r="AQ35" i="2"/>
  <c r="AK35" i="2"/>
  <c r="AJ35" i="2"/>
  <c r="AI35" i="2"/>
  <c r="AL35" i="2"/>
  <c r="AG35" i="2"/>
  <c r="AH35" i="2"/>
  <c r="AF35" i="2"/>
  <c r="AE35" i="2"/>
  <c r="X35" i="2"/>
  <c r="W35" i="2"/>
  <c r="V35" i="2"/>
  <c r="Y35" i="2"/>
  <c r="T35" i="2"/>
  <c r="U35" i="2"/>
  <c r="S35" i="2"/>
  <c r="N35" i="2"/>
  <c r="DA34" i="2"/>
  <c r="CX34" i="2"/>
  <c r="CW34" i="2"/>
  <c r="CV34" i="2"/>
  <c r="CY34" i="2"/>
  <c r="CT34" i="2"/>
  <c r="CU34" i="2"/>
  <c r="CS34" i="2"/>
  <c r="CR34" i="2"/>
  <c r="CL34" i="2"/>
  <c r="CM34" i="2"/>
  <c r="CJ34" i="2"/>
  <c r="CI34" i="2"/>
  <c r="CH34" i="2"/>
  <c r="CK34" i="2"/>
  <c r="CF34" i="2"/>
  <c r="CG34" i="2"/>
  <c r="CE34" i="2"/>
  <c r="CD34" i="2"/>
  <c r="BY34" i="2"/>
  <c r="BZ34" i="2"/>
  <c r="BW34" i="2"/>
  <c r="BU34" i="2"/>
  <c r="BV34" i="2"/>
  <c r="BS34" i="2"/>
  <c r="BR34" i="2"/>
  <c r="BQ34" i="2"/>
  <c r="BT34" i="2"/>
  <c r="BO34" i="2"/>
  <c r="BP34" i="2"/>
  <c r="BN34" i="2"/>
  <c r="BM34" i="2"/>
  <c r="BC34" i="2"/>
  <c r="BD34" i="2"/>
  <c r="BF34" i="2"/>
  <c r="BA34" i="2"/>
  <c r="AZ34" i="2"/>
  <c r="AY34" i="2"/>
  <c r="BB34" i="2"/>
  <c r="AW34" i="2"/>
  <c r="AX34" i="2"/>
  <c r="AV34" i="2"/>
  <c r="AU34" i="2"/>
  <c r="AM34" i="2"/>
  <c r="AN34" i="2"/>
  <c r="AQ34" i="2"/>
  <c r="AK34" i="2"/>
  <c r="AJ34" i="2"/>
  <c r="AI34" i="2"/>
  <c r="AL34" i="2"/>
  <c r="AG34" i="2"/>
  <c r="AH34" i="2"/>
  <c r="AF34" i="2"/>
  <c r="AE34" i="2"/>
  <c r="X34" i="2"/>
  <c r="W34" i="2"/>
  <c r="V34" i="2"/>
  <c r="Y34" i="2"/>
  <c r="T34" i="2"/>
  <c r="U34" i="2"/>
  <c r="S34" i="2"/>
  <c r="N34" i="2"/>
  <c r="DA33" i="2"/>
  <c r="CX33" i="2"/>
  <c r="CW33" i="2"/>
  <c r="CV33" i="2"/>
  <c r="CY33" i="2"/>
  <c r="CT33" i="2"/>
  <c r="CU33" i="2"/>
  <c r="CS33" i="2"/>
  <c r="CR33" i="2"/>
  <c r="CL33" i="2"/>
  <c r="CM33" i="2"/>
  <c r="CJ33" i="2"/>
  <c r="CI33" i="2"/>
  <c r="CH33" i="2"/>
  <c r="CK33" i="2"/>
  <c r="CF33" i="2"/>
  <c r="CG33" i="2"/>
  <c r="CE33" i="2"/>
  <c r="CD33" i="2"/>
  <c r="BY33" i="2"/>
  <c r="BZ33" i="2"/>
  <c r="BW33" i="2"/>
  <c r="BU33" i="2"/>
  <c r="BV33" i="2"/>
  <c r="BS33" i="2"/>
  <c r="BR33" i="2"/>
  <c r="BQ33" i="2"/>
  <c r="BT33" i="2"/>
  <c r="BO33" i="2"/>
  <c r="BP33" i="2"/>
  <c r="BN33" i="2"/>
  <c r="BM33" i="2"/>
  <c r="BC33" i="2"/>
  <c r="BD33" i="2"/>
  <c r="BF33" i="2"/>
  <c r="BA33" i="2"/>
  <c r="AZ33" i="2"/>
  <c r="AY33" i="2"/>
  <c r="BB33" i="2"/>
  <c r="AW33" i="2"/>
  <c r="AX33" i="2"/>
  <c r="AV33" i="2"/>
  <c r="AU33" i="2"/>
  <c r="AM33" i="2"/>
  <c r="AN33" i="2"/>
  <c r="AQ33" i="2"/>
  <c r="AK33" i="2"/>
  <c r="AJ33" i="2"/>
  <c r="AI33" i="2"/>
  <c r="AL33" i="2"/>
  <c r="AG33" i="2"/>
  <c r="AH33" i="2"/>
  <c r="AF33" i="2"/>
  <c r="AE33" i="2"/>
  <c r="X33" i="2"/>
  <c r="W33" i="2"/>
  <c r="V33" i="2"/>
  <c r="Y33" i="2"/>
  <c r="T33" i="2"/>
  <c r="U33" i="2"/>
  <c r="S33" i="2"/>
  <c r="N33" i="2"/>
  <c r="DA32" i="2"/>
  <c r="CX32" i="2"/>
  <c r="CW32" i="2"/>
  <c r="CV32" i="2"/>
  <c r="CY32" i="2"/>
  <c r="CT32" i="2"/>
  <c r="CU32" i="2"/>
  <c r="CS32" i="2"/>
  <c r="CR32" i="2"/>
  <c r="CL32" i="2"/>
  <c r="CM32" i="2"/>
  <c r="CJ32" i="2"/>
  <c r="CI32" i="2"/>
  <c r="CH32" i="2"/>
  <c r="CK32" i="2"/>
  <c r="CF32" i="2"/>
  <c r="CG32" i="2"/>
  <c r="CE32" i="2"/>
  <c r="CD32" i="2"/>
  <c r="BY32" i="2"/>
  <c r="BZ32" i="2"/>
  <c r="BW32" i="2"/>
  <c r="BU32" i="2"/>
  <c r="BV32" i="2"/>
  <c r="BS32" i="2"/>
  <c r="BR32" i="2"/>
  <c r="BQ32" i="2"/>
  <c r="BT32" i="2"/>
  <c r="BO32" i="2"/>
  <c r="BP32" i="2"/>
  <c r="BN32" i="2"/>
  <c r="BM32" i="2"/>
  <c r="BC32" i="2"/>
  <c r="BD32" i="2"/>
  <c r="BF32" i="2"/>
  <c r="BA32" i="2"/>
  <c r="AZ32" i="2"/>
  <c r="AY32" i="2"/>
  <c r="BB32" i="2"/>
  <c r="AW32" i="2"/>
  <c r="AX32" i="2"/>
  <c r="AV32" i="2"/>
  <c r="AU32" i="2"/>
  <c r="AM32" i="2"/>
  <c r="AN32" i="2"/>
  <c r="AQ32" i="2"/>
  <c r="AK32" i="2"/>
  <c r="AJ32" i="2"/>
  <c r="AI32" i="2"/>
  <c r="AL32" i="2"/>
  <c r="AG32" i="2"/>
  <c r="AH32" i="2"/>
  <c r="AF32" i="2"/>
  <c r="AE32" i="2"/>
  <c r="X32" i="2"/>
  <c r="W32" i="2"/>
  <c r="V32" i="2"/>
  <c r="Y32" i="2"/>
  <c r="T32" i="2"/>
  <c r="U32" i="2"/>
  <c r="S32" i="2"/>
  <c r="N32" i="2"/>
  <c r="DA31" i="2"/>
  <c r="CX31" i="2"/>
  <c r="CW31" i="2"/>
  <c r="CV31" i="2"/>
  <c r="CY31" i="2"/>
  <c r="CT31" i="2"/>
  <c r="CU31" i="2"/>
  <c r="CS31" i="2"/>
  <c r="CR31" i="2"/>
  <c r="CL31" i="2"/>
  <c r="CM31" i="2"/>
  <c r="CJ31" i="2"/>
  <c r="CI31" i="2"/>
  <c r="CH31" i="2"/>
  <c r="CK31" i="2"/>
  <c r="CF31" i="2"/>
  <c r="CG31" i="2"/>
  <c r="CE31" i="2"/>
  <c r="CD31" i="2"/>
  <c r="BY31" i="2"/>
  <c r="BZ31" i="2"/>
  <c r="BW31" i="2"/>
  <c r="BU31" i="2"/>
  <c r="BV31" i="2"/>
  <c r="BS31" i="2"/>
  <c r="BR31" i="2"/>
  <c r="BQ31" i="2"/>
  <c r="BT31" i="2"/>
  <c r="BO31" i="2"/>
  <c r="BP31" i="2"/>
  <c r="BN31" i="2"/>
  <c r="BM31" i="2"/>
  <c r="BC31" i="2"/>
  <c r="BD31" i="2"/>
  <c r="BF31" i="2"/>
  <c r="BA31" i="2"/>
  <c r="AZ31" i="2"/>
  <c r="AY31" i="2"/>
  <c r="BB31" i="2"/>
  <c r="AW31" i="2"/>
  <c r="AX31" i="2"/>
  <c r="AV31" i="2"/>
  <c r="AU31" i="2"/>
  <c r="AM31" i="2"/>
  <c r="AN31" i="2"/>
  <c r="AQ31" i="2"/>
  <c r="AK31" i="2"/>
  <c r="AJ31" i="2"/>
  <c r="AI31" i="2"/>
  <c r="AL31" i="2"/>
  <c r="AG31" i="2"/>
  <c r="AH31" i="2"/>
  <c r="AF31" i="2"/>
  <c r="AE31" i="2"/>
  <c r="X31" i="2"/>
  <c r="W31" i="2"/>
  <c r="V31" i="2"/>
  <c r="Y31" i="2"/>
  <c r="T31" i="2"/>
  <c r="U31" i="2"/>
  <c r="S31" i="2"/>
  <c r="N31" i="2"/>
  <c r="DA30" i="2"/>
  <c r="CX30" i="2"/>
  <c r="CW30" i="2"/>
  <c r="CV30" i="2"/>
  <c r="CY30" i="2"/>
  <c r="CT30" i="2"/>
  <c r="CU30" i="2"/>
  <c r="CS30" i="2"/>
  <c r="CR30" i="2"/>
  <c r="CL30" i="2"/>
  <c r="CM30" i="2"/>
  <c r="CJ30" i="2"/>
  <c r="CI30" i="2"/>
  <c r="CH30" i="2"/>
  <c r="CK30" i="2"/>
  <c r="CF30" i="2"/>
  <c r="CG30" i="2"/>
  <c r="CE30" i="2"/>
  <c r="CD30" i="2"/>
  <c r="BY30" i="2"/>
  <c r="BZ30" i="2"/>
  <c r="BW30" i="2"/>
  <c r="BU30" i="2"/>
  <c r="BV30" i="2"/>
  <c r="BS30" i="2"/>
  <c r="BR30" i="2"/>
  <c r="BQ30" i="2"/>
  <c r="BT30" i="2"/>
  <c r="BO30" i="2"/>
  <c r="BP30" i="2"/>
  <c r="BN30" i="2"/>
  <c r="BM30" i="2"/>
  <c r="BC30" i="2"/>
  <c r="BD30" i="2"/>
  <c r="BF30" i="2"/>
  <c r="BA30" i="2"/>
  <c r="AZ30" i="2"/>
  <c r="AY30" i="2"/>
  <c r="BB30" i="2"/>
  <c r="AW30" i="2"/>
  <c r="AX30" i="2"/>
  <c r="AV30" i="2"/>
  <c r="AU30" i="2"/>
  <c r="AM30" i="2"/>
  <c r="AN30" i="2"/>
  <c r="AQ30" i="2"/>
  <c r="AK30" i="2"/>
  <c r="AJ30" i="2"/>
  <c r="AI30" i="2"/>
  <c r="AL30" i="2"/>
  <c r="AG30" i="2"/>
  <c r="AH30" i="2"/>
  <c r="AF30" i="2"/>
  <c r="AE30" i="2"/>
  <c r="X30" i="2"/>
  <c r="W30" i="2"/>
  <c r="V30" i="2"/>
  <c r="Y30" i="2"/>
  <c r="T30" i="2"/>
  <c r="U30" i="2"/>
  <c r="S30" i="2"/>
  <c r="N30" i="2"/>
  <c r="DA29" i="2"/>
  <c r="CX29" i="2"/>
  <c r="CW29" i="2"/>
  <c r="CV29" i="2"/>
  <c r="CY29" i="2"/>
  <c r="CT29" i="2"/>
  <c r="CU29" i="2"/>
  <c r="CS29" i="2"/>
  <c r="CR29" i="2"/>
  <c r="CL29" i="2"/>
  <c r="CM29" i="2"/>
  <c r="CJ29" i="2"/>
  <c r="CI29" i="2"/>
  <c r="CH29" i="2"/>
  <c r="CK29" i="2"/>
  <c r="CF29" i="2"/>
  <c r="CG29" i="2"/>
  <c r="CE29" i="2"/>
  <c r="CD29" i="2"/>
  <c r="BY29" i="2"/>
  <c r="BZ29" i="2"/>
  <c r="BW29" i="2"/>
  <c r="BU29" i="2"/>
  <c r="BV29" i="2"/>
  <c r="BS29" i="2"/>
  <c r="BR29" i="2"/>
  <c r="BQ29" i="2"/>
  <c r="BT29" i="2"/>
  <c r="BO29" i="2"/>
  <c r="BP29" i="2"/>
  <c r="BN29" i="2"/>
  <c r="BM29" i="2"/>
  <c r="BC29" i="2"/>
  <c r="BD29" i="2"/>
  <c r="BF29" i="2"/>
  <c r="BA29" i="2"/>
  <c r="AZ29" i="2"/>
  <c r="AY29" i="2"/>
  <c r="BB29" i="2"/>
  <c r="AW29" i="2"/>
  <c r="AX29" i="2"/>
  <c r="AV29" i="2"/>
  <c r="AU29" i="2"/>
  <c r="AM29" i="2"/>
  <c r="AN29" i="2"/>
  <c r="AQ29" i="2"/>
  <c r="AK29" i="2"/>
  <c r="AJ29" i="2"/>
  <c r="AI29" i="2"/>
  <c r="AL29" i="2"/>
  <c r="AG29" i="2"/>
  <c r="AH29" i="2"/>
  <c r="AF29" i="2"/>
  <c r="AE29" i="2"/>
  <c r="X29" i="2"/>
  <c r="W29" i="2"/>
  <c r="V29" i="2"/>
  <c r="Y29" i="2"/>
  <c r="T29" i="2"/>
  <c r="U29" i="2"/>
  <c r="S29" i="2"/>
  <c r="N29" i="2"/>
  <c r="DA28" i="2"/>
  <c r="CX28" i="2"/>
  <c r="CW28" i="2"/>
  <c r="CV28" i="2"/>
  <c r="CY28" i="2"/>
  <c r="CT28" i="2"/>
  <c r="CU28" i="2"/>
  <c r="CS28" i="2"/>
  <c r="CR28" i="2"/>
  <c r="CL28" i="2"/>
  <c r="CM28" i="2"/>
  <c r="CJ28" i="2"/>
  <c r="CI28" i="2"/>
  <c r="CH28" i="2"/>
  <c r="CK28" i="2"/>
  <c r="CF28" i="2"/>
  <c r="CG28" i="2"/>
  <c r="CE28" i="2"/>
  <c r="CD28" i="2"/>
  <c r="BY28" i="2"/>
  <c r="BZ28" i="2"/>
  <c r="BW28" i="2"/>
  <c r="BU28" i="2"/>
  <c r="BV28" i="2"/>
  <c r="BS28" i="2"/>
  <c r="BR28" i="2"/>
  <c r="BQ28" i="2"/>
  <c r="BT28" i="2"/>
  <c r="BO28" i="2"/>
  <c r="BP28" i="2"/>
  <c r="BN28" i="2"/>
  <c r="BM28" i="2"/>
  <c r="BC28" i="2"/>
  <c r="BD28" i="2"/>
  <c r="BF28" i="2"/>
  <c r="BA28" i="2"/>
  <c r="AZ28" i="2"/>
  <c r="AY28" i="2"/>
  <c r="BB28" i="2"/>
  <c r="AW28" i="2"/>
  <c r="AX28" i="2"/>
  <c r="AV28" i="2"/>
  <c r="AU28" i="2"/>
  <c r="AM28" i="2"/>
  <c r="AN28" i="2"/>
  <c r="AQ28" i="2"/>
  <c r="AK28" i="2"/>
  <c r="AJ28" i="2"/>
  <c r="AI28" i="2"/>
  <c r="AL28" i="2"/>
  <c r="AG28" i="2"/>
  <c r="AH28" i="2"/>
  <c r="AF28" i="2"/>
  <c r="AE28" i="2"/>
  <c r="X28" i="2"/>
  <c r="W28" i="2"/>
  <c r="V28" i="2"/>
  <c r="Y28" i="2"/>
  <c r="T28" i="2"/>
  <c r="U28" i="2"/>
  <c r="S28" i="2"/>
  <c r="N28" i="2"/>
  <c r="DA27" i="2"/>
  <c r="CX27" i="2"/>
  <c r="CW27" i="2"/>
  <c r="CV27" i="2"/>
  <c r="CY27" i="2"/>
  <c r="CT27" i="2"/>
  <c r="CU27" i="2"/>
  <c r="CS27" i="2"/>
  <c r="CR27" i="2"/>
  <c r="CL27" i="2"/>
  <c r="CM27" i="2"/>
  <c r="CJ27" i="2"/>
  <c r="CI27" i="2"/>
  <c r="CH27" i="2"/>
  <c r="CK27" i="2"/>
  <c r="CF27" i="2"/>
  <c r="CG27" i="2"/>
  <c r="CE27" i="2"/>
  <c r="CD27" i="2"/>
  <c r="BY27" i="2"/>
  <c r="BZ27" i="2"/>
  <c r="BW27" i="2"/>
  <c r="BU27" i="2"/>
  <c r="BV27" i="2"/>
  <c r="BS27" i="2"/>
  <c r="BR27" i="2"/>
  <c r="BQ27" i="2"/>
  <c r="BT27" i="2"/>
  <c r="BO27" i="2"/>
  <c r="BP27" i="2"/>
  <c r="BN27" i="2"/>
  <c r="BM27" i="2"/>
  <c r="BC27" i="2"/>
  <c r="BD27" i="2"/>
  <c r="BF27" i="2"/>
  <c r="BA27" i="2"/>
  <c r="AZ27" i="2"/>
  <c r="AY27" i="2"/>
  <c r="BB27" i="2"/>
  <c r="AW27" i="2"/>
  <c r="AX27" i="2"/>
  <c r="AV27" i="2"/>
  <c r="AU27" i="2"/>
  <c r="AM27" i="2"/>
  <c r="AN27" i="2"/>
  <c r="AQ27" i="2"/>
  <c r="AK27" i="2"/>
  <c r="AJ27" i="2"/>
  <c r="AI27" i="2"/>
  <c r="AL27" i="2"/>
  <c r="AG27" i="2"/>
  <c r="AH27" i="2"/>
  <c r="AF27" i="2"/>
  <c r="AE27" i="2"/>
  <c r="X27" i="2"/>
  <c r="W27" i="2"/>
  <c r="V27" i="2"/>
  <c r="Y27" i="2"/>
  <c r="T27" i="2"/>
  <c r="U27" i="2"/>
  <c r="S27" i="2"/>
  <c r="N27" i="2"/>
  <c r="DA26" i="2"/>
  <c r="CX26" i="2"/>
  <c r="CW26" i="2"/>
  <c r="CV26" i="2"/>
  <c r="CY26" i="2"/>
  <c r="CT26" i="2"/>
  <c r="CU26" i="2"/>
  <c r="CS26" i="2"/>
  <c r="CR26" i="2"/>
  <c r="CL26" i="2"/>
  <c r="CM26" i="2"/>
  <c r="CJ26" i="2"/>
  <c r="CI26" i="2"/>
  <c r="CH26" i="2"/>
  <c r="CK26" i="2"/>
  <c r="CF26" i="2"/>
  <c r="CG26" i="2"/>
  <c r="CE26" i="2"/>
  <c r="CD26" i="2"/>
  <c r="BY26" i="2"/>
  <c r="BZ26" i="2"/>
  <c r="BW26" i="2"/>
  <c r="BU26" i="2"/>
  <c r="BV26" i="2"/>
  <c r="BS26" i="2"/>
  <c r="BR26" i="2"/>
  <c r="BQ26" i="2"/>
  <c r="BT26" i="2"/>
  <c r="BO26" i="2"/>
  <c r="BP26" i="2"/>
  <c r="BN26" i="2"/>
  <c r="BM26" i="2"/>
  <c r="BC26" i="2"/>
  <c r="BD26" i="2"/>
  <c r="BF26" i="2"/>
  <c r="BA26" i="2"/>
  <c r="AZ26" i="2"/>
  <c r="AY26" i="2"/>
  <c r="BB26" i="2"/>
  <c r="AW26" i="2"/>
  <c r="AX26" i="2"/>
  <c r="AV26" i="2"/>
  <c r="AU26" i="2"/>
  <c r="AM26" i="2"/>
  <c r="AN26" i="2"/>
  <c r="AQ26" i="2"/>
  <c r="AK26" i="2"/>
  <c r="AJ26" i="2"/>
  <c r="AI26" i="2"/>
  <c r="AL26" i="2"/>
  <c r="AG26" i="2"/>
  <c r="AH26" i="2"/>
  <c r="AF26" i="2"/>
  <c r="AE26" i="2"/>
  <c r="X26" i="2"/>
  <c r="W26" i="2"/>
  <c r="V26" i="2"/>
  <c r="Y26" i="2"/>
  <c r="T26" i="2"/>
  <c r="U26" i="2"/>
  <c r="S26" i="2"/>
  <c r="N26" i="2"/>
  <c r="DA25" i="2"/>
  <c r="CX25" i="2"/>
  <c r="CW25" i="2"/>
  <c r="CV25" i="2"/>
  <c r="CY25" i="2"/>
  <c r="CT25" i="2"/>
  <c r="CU25" i="2"/>
  <c r="CS25" i="2"/>
  <c r="CR25" i="2"/>
  <c r="CL25" i="2"/>
  <c r="CM25" i="2"/>
  <c r="CJ25" i="2"/>
  <c r="CI25" i="2"/>
  <c r="CH25" i="2"/>
  <c r="CK25" i="2"/>
  <c r="CF25" i="2"/>
  <c r="CG25" i="2"/>
  <c r="CE25" i="2"/>
  <c r="CD25" i="2"/>
  <c r="BY25" i="2"/>
  <c r="BZ25" i="2"/>
  <c r="BW25" i="2"/>
  <c r="BU25" i="2"/>
  <c r="BV25" i="2"/>
  <c r="BS25" i="2"/>
  <c r="BR25" i="2"/>
  <c r="BQ25" i="2"/>
  <c r="BT25" i="2"/>
  <c r="BO25" i="2"/>
  <c r="BP25" i="2"/>
  <c r="BN25" i="2"/>
  <c r="BM25" i="2"/>
  <c r="BC25" i="2"/>
  <c r="BD25" i="2"/>
  <c r="BF25" i="2"/>
  <c r="BA25" i="2"/>
  <c r="AZ25" i="2"/>
  <c r="AY25" i="2"/>
  <c r="BB25" i="2"/>
  <c r="AW25" i="2"/>
  <c r="AX25" i="2"/>
  <c r="AV25" i="2"/>
  <c r="AU25" i="2"/>
  <c r="AM25" i="2"/>
  <c r="AN25" i="2"/>
  <c r="AQ25" i="2"/>
  <c r="AK25" i="2"/>
  <c r="AJ25" i="2"/>
  <c r="AI25" i="2"/>
  <c r="AL25" i="2"/>
  <c r="AG25" i="2"/>
  <c r="AH25" i="2"/>
  <c r="AF25" i="2"/>
  <c r="AE25" i="2"/>
  <c r="X25" i="2"/>
  <c r="W25" i="2"/>
  <c r="V25" i="2"/>
  <c r="Y25" i="2"/>
  <c r="T25" i="2"/>
  <c r="U25" i="2"/>
  <c r="S25" i="2"/>
  <c r="N25" i="2"/>
  <c r="DA24" i="2"/>
  <c r="CX24" i="2"/>
  <c r="CW24" i="2"/>
  <c r="CV24" i="2"/>
  <c r="CY24" i="2"/>
  <c r="CT24" i="2"/>
  <c r="CU24" i="2"/>
  <c r="CS24" i="2"/>
  <c r="CR24" i="2"/>
  <c r="CL24" i="2"/>
  <c r="CM24" i="2"/>
  <c r="CJ24" i="2"/>
  <c r="CI24" i="2"/>
  <c r="CH24" i="2"/>
  <c r="CK24" i="2"/>
  <c r="CF24" i="2"/>
  <c r="CG24" i="2"/>
  <c r="CE24" i="2"/>
  <c r="CD24" i="2"/>
  <c r="BY24" i="2"/>
  <c r="BZ24" i="2"/>
  <c r="BW24" i="2"/>
  <c r="BU24" i="2"/>
  <c r="BV24" i="2"/>
  <c r="BS24" i="2"/>
  <c r="BR24" i="2"/>
  <c r="BQ24" i="2"/>
  <c r="BT24" i="2"/>
  <c r="BO24" i="2"/>
  <c r="BP24" i="2"/>
  <c r="BN24" i="2"/>
  <c r="BM24" i="2"/>
  <c r="BC24" i="2"/>
  <c r="BD24" i="2"/>
  <c r="BF24" i="2"/>
  <c r="BA24" i="2"/>
  <c r="AZ24" i="2"/>
  <c r="AY24" i="2"/>
  <c r="BB24" i="2"/>
  <c r="AW24" i="2"/>
  <c r="AX24" i="2"/>
  <c r="AV24" i="2"/>
  <c r="AU24" i="2"/>
  <c r="AM24" i="2"/>
  <c r="AN24" i="2"/>
  <c r="AQ24" i="2"/>
  <c r="AK24" i="2"/>
  <c r="AJ24" i="2"/>
  <c r="AI24" i="2"/>
  <c r="AL24" i="2"/>
  <c r="AG24" i="2"/>
  <c r="AH24" i="2"/>
  <c r="AF24" i="2"/>
  <c r="AE24" i="2"/>
  <c r="X24" i="2"/>
  <c r="W24" i="2"/>
  <c r="V24" i="2"/>
  <c r="Y24" i="2"/>
  <c r="T24" i="2"/>
  <c r="U24" i="2"/>
  <c r="S24" i="2"/>
  <c r="N24" i="2"/>
  <c r="DA23" i="2"/>
  <c r="CX23" i="2"/>
  <c r="CW23" i="2"/>
  <c r="CV23" i="2"/>
  <c r="CY23" i="2"/>
  <c r="CT23" i="2"/>
  <c r="CU23" i="2"/>
  <c r="CS23" i="2"/>
  <c r="CR23" i="2"/>
  <c r="CL23" i="2"/>
  <c r="CM23" i="2"/>
  <c r="CJ23" i="2"/>
  <c r="CI23" i="2"/>
  <c r="CH23" i="2"/>
  <c r="CK23" i="2"/>
  <c r="CF23" i="2"/>
  <c r="CG23" i="2"/>
  <c r="CE23" i="2"/>
  <c r="CD23" i="2"/>
  <c r="BY23" i="2"/>
  <c r="BZ23" i="2"/>
  <c r="BW23" i="2"/>
  <c r="BU23" i="2"/>
  <c r="BV23" i="2"/>
  <c r="BS23" i="2"/>
  <c r="BR23" i="2"/>
  <c r="BQ23" i="2"/>
  <c r="BT23" i="2"/>
  <c r="BO23" i="2"/>
  <c r="BP23" i="2"/>
  <c r="BN23" i="2"/>
  <c r="BM23" i="2"/>
  <c r="BC23" i="2"/>
  <c r="BD23" i="2"/>
  <c r="BF23" i="2"/>
  <c r="BA23" i="2"/>
  <c r="AZ23" i="2"/>
  <c r="AY23" i="2"/>
  <c r="BB23" i="2"/>
  <c r="AW23" i="2"/>
  <c r="AX23" i="2"/>
  <c r="AV23" i="2"/>
  <c r="AU23" i="2"/>
  <c r="AM23" i="2"/>
  <c r="AN23" i="2"/>
  <c r="AQ23" i="2"/>
  <c r="AK23" i="2"/>
  <c r="AJ23" i="2"/>
  <c r="AI23" i="2"/>
  <c r="AL23" i="2"/>
  <c r="AG23" i="2"/>
  <c r="AH23" i="2"/>
  <c r="AF23" i="2"/>
  <c r="AE23" i="2"/>
  <c r="X23" i="2"/>
  <c r="W23" i="2"/>
  <c r="V23" i="2"/>
  <c r="Y23" i="2"/>
  <c r="T23" i="2"/>
  <c r="U23" i="2"/>
  <c r="S23" i="2"/>
  <c r="N23" i="2"/>
  <c r="DA22" i="2"/>
  <c r="CX22" i="2"/>
  <c r="CW22" i="2"/>
  <c r="CV22" i="2"/>
  <c r="CY22" i="2"/>
  <c r="CT22" i="2"/>
  <c r="CU22" i="2"/>
  <c r="CS22" i="2"/>
  <c r="CR22" i="2"/>
  <c r="CL22" i="2"/>
  <c r="CM22" i="2"/>
  <c r="CJ22" i="2"/>
  <c r="CI22" i="2"/>
  <c r="CH22" i="2"/>
  <c r="CK22" i="2"/>
  <c r="CF22" i="2"/>
  <c r="CG22" i="2"/>
  <c r="CE22" i="2"/>
  <c r="CD22" i="2"/>
  <c r="BY22" i="2"/>
  <c r="BZ22" i="2"/>
  <c r="BW22" i="2"/>
  <c r="BU22" i="2"/>
  <c r="BV22" i="2"/>
  <c r="BS22" i="2"/>
  <c r="BR22" i="2"/>
  <c r="BQ22" i="2"/>
  <c r="BT22" i="2"/>
  <c r="BO22" i="2"/>
  <c r="BP22" i="2"/>
  <c r="BN22" i="2"/>
  <c r="BM22" i="2"/>
  <c r="BC22" i="2"/>
  <c r="BD22" i="2"/>
  <c r="BF22" i="2"/>
  <c r="BA22" i="2"/>
  <c r="AZ22" i="2"/>
  <c r="AY22" i="2"/>
  <c r="BB22" i="2"/>
  <c r="AW22" i="2"/>
  <c r="AX22" i="2"/>
  <c r="AV22" i="2"/>
  <c r="AU22" i="2"/>
  <c r="AM22" i="2"/>
  <c r="AN22" i="2"/>
  <c r="AQ22" i="2"/>
  <c r="AK22" i="2"/>
  <c r="AJ22" i="2"/>
  <c r="AI22" i="2"/>
  <c r="AL22" i="2"/>
  <c r="AG22" i="2"/>
  <c r="AH22" i="2"/>
  <c r="AF22" i="2"/>
  <c r="AE22" i="2"/>
  <c r="X22" i="2"/>
  <c r="W22" i="2"/>
  <c r="V22" i="2"/>
  <c r="Y22" i="2"/>
  <c r="T22" i="2"/>
  <c r="U22" i="2"/>
  <c r="S22" i="2"/>
  <c r="N22" i="2"/>
  <c r="DA21" i="2"/>
  <c r="CX21" i="2"/>
  <c r="CW21" i="2"/>
  <c r="CV21" i="2"/>
  <c r="CY21" i="2"/>
  <c r="CT21" i="2"/>
  <c r="CU21" i="2"/>
  <c r="CS21" i="2"/>
  <c r="CR21" i="2"/>
  <c r="CL21" i="2"/>
  <c r="CM21" i="2"/>
  <c r="CJ21" i="2"/>
  <c r="CI21" i="2"/>
  <c r="CH21" i="2"/>
  <c r="CK21" i="2"/>
  <c r="CF21" i="2"/>
  <c r="CG21" i="2"/>
  <c r="CE21" i="2"/>
  <c r="CD21" i="2"/>
  <c r="BY21" i="2"/>
  <c r="BZ21" i="2"/>
  <c r="BW21" i="2"/>
  <c r="BU21" i="2"/>
  <c r="BV21" i="2"/>
  <c r="BS21" i="2"/>
  <c r="BR21" i="2"/>
  <c r="BQ21" i="2"/>
  <c r="BT21" i="2"/>
  <c r="BO21" i="2"/>
  <c r="BP21" i="2"/>
  <c r="BN21" i="2"/>
  <c r="BM21" i="2"/>
  <c r="BC21" i="2"/>
  <c r="BD21" i="2"/>
  <c r="BF21" i="2"/>
  <c r="BA21" i="2"/>
  <c r="AZ21" i="2"/>
  <c r="AY21" i="2"/>
  <c r="BB21" i="2"/>
  <c r="AW21" i="2"/>
  <c r="AX21" i="2"/>
  <c r="AV21" i="2"/>
  <c r="AU21" i="2"/>
  <c r="AK21" i="2"/>
  <c r="AJ21" i="2"/>
  <c r="AI21" i="2"/>
  <c r="AL21" i="2"/>
  <c r="AM21" i="2"/>
  <c r="AN21" i="2"/>
  <c r="AQ21" i="2"/>
  <c r="AG21" i="2"/>
  <c r="AH21" i="2"/>
  <c r="AF21" i="2"/>
  <c r="AE21" i="2"/>
  <c r="X21" i="2"/>
  <c r="W21" i="2"/>
  <c r="V21" i="2"/>
  <c r="Y21" i="2"/>
  <c r="T21" i="2"/>
  <c r="U21" i="2"/>
  <c r="S21" i="2"/>
  <c r="N21" i="2"/>
  <c r="DA20" i="2"/>
  <c r="CX20" i="2"/>
  <c r="CW20" i="2"/>
  <c r="CV20" i="2"/>
  <c r="CY20" i="2"/>
  <c r="CT20" i="2"/>
  <c r="CU20" i="2"/>
  <c r="CS20" i="2"/>
  <c r="CR20" i="2"/>
  <c r="CL20" i="2"/>
  <c r="CM20" i="2"/>
  <c r="CJ20" i="2"/>
  <c r="CI20" i="2"/>
  <c r="CH20" i="2"/>
  <c r="CK20" i="2"/>
  <c r="CF20" i="2"/>
  <c r="CG20" i="2"/>
  <c r="CE20" i="2"/>
  <c r="CD20" i="2"/>
  <c r="BY20" i="2"/>
  <c r="BZ20" i="2"/>
  <c r="BW20" i="2"/>
  <c r="BU20" i="2"/>
  <c r="BV20" i="2"/>
  <c r="BS20" i="2"/>
  <c r="BR20" i="2"/>
  <c r="BQ20" i="2"/>
  <c r="BT20" i="2"/>
  <c r="BO20" i="2"/>
  <c r="BP20" i="2"/>
  <c r="BN20" i="2"/>
  <c r="BM20" i="2"/>
  <c r="AW20" i="2"/>
  <c r="AX20" i="2"/>
  <c r="BA20" i="2"/>
  <c r="AV20" i="2"/>
  <c r="AU20" i="2"/>
  <c r="BE20" i="2"/>
  <c r="BG20" i="2"/>
  <c r="AG20" i="2"/>
  <c r="AH20" i="2"/>
  <c r="AK20" i="2"/>
  <c r="AF20" i="2"/>
  <c r="AE20" i="2"/>
  <c r="AO20" i="2"/>
  <c r="T20" i="2"/>
  <c r="U20" i="2"/>
  <c r="W20" i="2"/>
  <c r="S20" i="2"/>
  <c r="N20" i="2"/>
  <c r="DA19" i="2"/>
  <c r="CX19" i="2"/>
  <c r="CW19" i="2"/>
  <c r="CV19" i="2"/>
  <c r="CY19" i="2"/>
  <c r="CT19" i="2"/>
  <c r="CU19" i="2"/>
  <c r="CS19" i="2"/>
  <c r="CR19" i="2"/>
  <c r="CL19" i="2"/>
  <c r="CM19" i="2"/>
  <c r="CJ19" i="2"/>
  <c r="CI19" i="2"/>
  <c r="CH19" i="2"/>
  <c r="CK19" i="2"/>
  <c r="CF19" i="2"/>
  <c r="CG19" i="2"/>
  <c r="CE19" i="2"/>
  <c r="CD19" i="2"/>
  <c r="BY19" i="2"/>
  <c r="BZ19" i="2"/>
  <c r="BW19" i="2"/>
  <c r="BU19" i="2"/>
  <c r="BV19" i="2"/>
  <c r="BS19" i="2"/>
  <c r="BR19" i="2"/>
  <c r="BQ19" i="2"/>
  <c r="BT19" i="2"/>
  <c r="BO19" i="2"/>
  <c r="BP19" i="2"/>
  <c r="BN19" i="2"/>
  <c r="BM19" i="2"/>
  <c r="AW19" i="2"/>
  <c r="AX19" i="2"/>
  <c r="BA19" i="2"/>
  <c r="AV19" i="2"/>
  <c r="AU19" i="2"/>
  <c r="BE19" i="2"/>
  <c r="BG19" i="2"/>
  <c r="AG19" i="2"/>
  <c r="AH19" i="2"/>
  <c r="AI19" i="2"/>
  <c r="AF19" i="2"/>
  <c r="AE19" i="2"/>
  <c r="AO19" i="2"/>
  <c r="T19" i="2"/>
  <c r="U19" i="2"/>
  <c r="V19" i="2"/>
  <c r="S19" i="2"/>
  <c r="N19" i="2"/>
  <c r="DA18" i="2"/>
  <c r="CX18" i="2"/>
  <c r="CW18" i="2"/>
  <c r="CV18" i="2"/>
  <c r="CY18" i="2"/>
  <c r="CT18" i="2"/>
  <c r="CU18" i="2"/>
  <c r="CS18" i="2"/>
  <c r="CR18" i="2"/>
  <c r="CL18" i="2"/>
  <c r="CM18" i="2"/>
  <c r="CJ18" i="2"/>
  <c r="CI18" i="2"/>
  <c r="CH18" i="2"/>
  <c r="CK18" i="2"/>
  <c r="CF18" i="2"/>
  <c r="CG18" i="2"/>
  <c r="CE18" i="2"/>
  <c r="CD18" i="2"/>
  <c r="BY18" i="2"/>
  <c r="BZ18" i="2"/>
  <c r="BW18" i="2"/>
  <c r="BU18" i="2"/>
  <c r="BV18" i="2"/>
  <c r="BS18" i="2"/>
  <c r="BR18" i="2"/>
  <c r="BQ18" i="2"/>
  <c r="BT18" i="2"/>
  <c r="BO18" i="2"/>
  <c r="BP18" i="2"/>
  <c r="BN18" i="2"/>
  <c r="BM18" i="2"/>
  <c r="AW18" i="2"/>
  <c r="AX18" i="2"/>
  <c r="BA18" i="2"/>
  <c r="AV18" i="2"/>
  <c r="AU18" i="2"/>
  <c r="BE18" i="2"/>
  <c r="BG18" i="2"/>
  <c r="AG18" i="2"/>
  <c r="AH18" i="2"/>
  <c r="AI18" i="2"/>
  <c r="AL18" i="2"/>
  <c r="AM18" i="2"/>
  <c r="AN18" i="2"/>
  <c r="AQ18" i="2"/>
  <c r="AF18" i="2"/>
  <c r="AE18" i="2"/>
  <c r="AO18" i="2"/>
  <c r="T18" i="2"/>
  <c r="U18" i="2"/>
  <c r="W18" i="2"/>
  <c r="S18" i="2"/>
  <c r="N18" i="2"/>
  <c r="DA17" i="2"/>
  <c r="CX17" i="2"/>
  <c r="CW17" i="2"/>
  <c r="CV17" i="2"/>
  <c r="CY17" i="2"/>
  <c r="CT17" i="2"/>
  <c r="CU17" i="2"/>
  <c r="CS17" i="2"/>
  <c r="CR17" i="2"/>
  <c r="CL17" i="2"/>
  <c r="CM17" i="2"/>
  <c r="CJ17" i="2"/>
  <c r="CI17" i="2"/>
  <c r="CH17" i="2"/>
  <c r="CK17" i="2"/>
  <c r="CF17" i="2"/>
  <c r="CG17" i="2"/>
  <c r="CE17" i="2"/>
  <c r="CD17" i="2"/>
  <c r="BY17" i="2"/>
  <c r="BZ17" i="2"/>
  <c r="BW17" i="2"/>
  <c r="BU17" i="2"/>
  <c r="BV17" i="2"/>
  <c r="BS17" i="2"/>
  <c r="BR17" i="2"/>
  <c r="BQ17" i="2"/>
  <c r="BT17" i="2"/>
  <c r="BO17" i="2"/>
  <c r="BP17" i="2"/>
  <c r="BN17" i="2"/>
  <c r="BM17" i="2"/>
  <c r="AW17" i="2"/>
  <c r="AX17" i="2"/>
  <c r="BA17" i="2"/>
  <c r="AV17" i="2"/>
  <c r="AU17" i="2"/>
  <c r="BE17" i="2"/>
  <c r="BG17" i="2"/>
  <c r="AG17" i="2"/>
  <c r="AH17" i="2"/>
  <c r="AJ17" i="2"/>
  <c r="AF17" i="2"/>
  <c r="AE17" i="2"/>
  <c r="AO17" i="2"/>
  <c r="T17" i="2"/>
  <c r="U17" i="2"/>
  <c r="X17" i="2"/>
  <c r="S17" i="2"/>
  <c r="N17" i="2"/>
  <c r="DA16" i="2"/>
  <c r="CX16" i="2"/>
  <c r="CW16" i="2"/>
  <c r="CV16" i="2"/>
  <c r="CY16" i="2"/>
  <c r="CT16" i="2"/>
  <c r="CU16" i="2"/>
  <c r="CS16" i="2"/>
  <c r="CR16" i="2"/>
  <c r="CL16" i="2"/>
  <c r="CM16" i="2"/>
  <c r="CJ16" i="2"/>
  <c r="CI16" i="2"/>
  <c r="CH16" i="2"/>
  <c r="CK16" i="2"/>
  <c r="CF16" i="2"/>
  <c r="CG16" i="2"/>
  <c r="CE16" i="2"/>
  <c r="CD16" i="2"/>
  <c r="BY16" i="2"/>
  <c r="BZ16" i="2"/>
  <c r="BW16" i="2"/>
  <c r="BU16" i="2"/>
  <c r="BV16" i="2"/>
  <c r="BS16" i="2"/>
  <c r="BR16" i="2"/>
  <c r="BQ16" i="2"/>
  <c r="BT16" i="2"/>
  <c r="BO16" i="2"/>
  <c r="BP16" i="2"/>
  <c r="BN16" i="2"/>
  <c r="BM16" i="2"/>
  <c r="BA16" i="2"/>
  <c r="AW16" i="2"/>
  <c r="AX16" i="2"/>
  <c r="AZ16" i="2"/>
  <c r="AV16" i="2"/>
  <c r="AU16" i="2"/>
  <c r="BE16" i="2"/>
  <c r="BG16" i="2"/>
  <c r="AG16" i="2"/>
  <c r="AH16" i="2"/>
  <c r="AK16" i="2"/>
  <c r="AF16" i="2"/>
  <c r="AE16" i="2"/>
  <c r="AO16" i="2"/>
  <c r="T16" i="2"/>
  <c r="U16" i="2"/>
  <c r="W16" i="2"/>
  <c r="S16" i="2"/>
  <c r="N16" i="2"/>
  <c r="DA15" i="2"/>
  <c r="CX15" i="2"/>
  <c r="CW15" i="2"/>
  <c r="CV15" i="2"/>
  <c r="CY15" i="2"/>
  <c r="CT15" i="2"/>
  <c r="CU15" i="2"/>
  <c r="CS15" i="2"/>
  <c r="CR15" i="2"/>
  <c r="CL15" i="2"/>
  <c r="CM15" i="2"/>
  <c r="CJ15" i="2"/>
  <c r="CI15" i="2"/>
  <c r="CH15" i="2"/>
  <c r="CK15" i="2"/>
  <c r="CF15" i="2"/>
  <c r="CG15" i="2"/>
  <c r="CE15" i="2"/>
  <c r="CD15" i="2"/>
  <c r="BY15" i="2"/>
  <c r="BZ15" i="2"/>
  <c r="BW15" i="2"/>
  <c r="BU15" i="2"/>
  <c r="BV15" i="2"/>
  <c r="BS15" i="2"/>
  <c r="BR15" i="2"/>
  <c r="BQ15" i="2"/>
  <c r="BT15" i="2"/>
  <c r="BO15" i="2"/>
  <c r="BP15" i="2"/>
  <c r="BN15" i="2"/>
  <c r="BM15" i="2"/>
  <c r="BA15" i="2"/>
  <c r="AZ15" i="2"/>
  <c r="AY15" i="2"/>
  <c r="AW15" i="2"/>
  <c r="AX15" i="2"/>
  <c r="AV15" i="2"/>
  <c r="AU15" i="2"/>
  <c r="BE15" i="2"/>
  <c r="BG15" i="2"/>
  <c r="AG15" i="2"/>
  <c r="AH15" i="2"/>
  <c r="AK15" i="2"/>
  <c r="AF15" i="2"/>
  <c r="AE15" i="2"/>
  <c r="AO15" i="2"/>
  <c r="T15" i="2"/>
  <c r="U15" i="2"/>
  <c r="V15" i="2"/>
  <c r="S15" i="2"/>
  <c r="N15" i="2"/>
  <c r="DA14" i="2"/>
  <c r="CX14" i="2"/>
  <c r="CW14" i="2"/>
  <c r="CV14" i="2"/>
  <c r="CY14" i="2"/>
  <c r="CT14" i="2"/>
  <c r="CU14" i="2"/>
  <c r="CS14" i="2"/>
  <c r="CR14" i="2"/>
  <c r="CL14" i="2"/>
  <c r="CM14" i="2"/>
  <c r="CJ14" i="2"/>
  <c r="CI14" i="2"/>
  <c r="CH14" i="2"/>
  <c r="CK14" i="2"/>
  <c r="CF14" i="2"/>
  <c r="CG14" i="2"/>
  <c r="CE14" i="2"/>
  <c r="CD14" i="2"/>
  <c r="BY14" i="2"/>
  <c r="BZ14" i="2"/>
  <c r="BW14" i="2"/>
  <c r="BU14" i="2"/>
  <c r="BV14" i="2"/>
  <c r="BS14" i="2"/>
  <c r="BR14" i="2"/>
  <c r="BQ14" i="2"/>
  <c r="BT14" i="2"/>
  <c r="BO14" i="2"/>
  <c r="BP14" i="2"/>
  <c r="BN14" i="2"/>
  <c r="BM14" i="2"/>
  <c r="AY14" i="2"/>
  <c r="AW14" i="2"/>
  <c r="AX14" i="2"/>
  <c r="BA14" i="2"/>
  <c r="AV14" i="2"/>
  <c r="AU14" i="2"/>
  <c r="BE14" i="2"/>
  <c r="BG14" i="2"/>
  <c r="AK14" i="2"/>
  <c r="AG14" i="2"/>
  <c r="AH14" i="2"/>
  <c r="AJ14" i="2"/>
  <c r="AF14" i="2"/>
  <c r="AE14" i="2"/>
  <c r="AO14" i="2"/>
  <c r="X14" i="2"/>
  <c r="T14" i="2"/>
  <c r="U14" i="2"/>
  <c r="W14" i="2"/>
  <c r="S14" i="2"/>
  <c r="N14" i="2"/>
  <c r="DA13" i="2"/>
  <c r="CX13" i="2"/>
  <c r="CW13" i="2"/>
  <c r="CV13" i="2"/>
  <c r="CY13" i="2"/>
  <c r="CT13" i="2"/>
  <c r="CU13" i="2"/>
  <c r="CS13" i="2"/>
  <c r="CR13" i="2"/>
  <c r="CL13" i="2"/>
  <c r="CM13" i="2"/>
  <c r="CJ13" i="2"/>
  <c r="CI13" i="2"/>
  <c r="CH13" i="2"/>
  <c r="CK13" i="2"/>
  <c r="CF13" i="2"/>
  <c r="CG13" i="2"/>
  <c r="CE13" i="2"/>
  <c r="CD13" i="2"/>
  <c r="BY13" i="2"/>
  <c r="BZ13" i="2"/>
  <c r="BW13" i="2"/>
  <c r="BU13" i="2"/>
  <c r="BV13" i="2"/>
  <c r="BS13" i="2"/>
  <c r="BR13" i="2"/>
  <c r="BQ13" i="2"/>
  <c r="BT13" i="2"/>
  <c r="BO13" i="2"/>
  <c r="BP13" i="2"/>
  <c r="BN13" i="2"/>
  <c r="BM13" i="2"/>
  <c r="AW13" i="2"/>
  <c r="AX13" i="2"/>
  <c r="BA13" i="2"/>
  <c r="AV13" i="2"/>
  <c r="AU13" i="2"/>
  <c r="BE13" i="2"/>
  <c r="BG13" i="2"/>
  <c r="AK13" i="2"/>
  <c r="AG13" i="2"/>
  <c r="AH13" i="2"/>
  <c r="AJ13" i="2"/>
  <c r="AF13" i="2"/>
  <c r="AE13" i="2"/>
  <c r="AO13" i="2"/>
  <c r="T13" i="2"/>
  <c r="U13" i="2"/>
  <c r="X13" i="2"/>
  <c r="S13" i="2"/>
  <c r="N13" i="2"/>
  <c r="DA12" i="2"/>
  <c r="CX12" i="2"/>
  <c r="CW12" i="2"/>
  <c r="CV12" i="2"/>
  <c r="CY12" i="2"/>
  <c r="CT12" i="2"/>
  <c r="CU12" i="2"/>
  <c r="CS12" i="2"/>
  <c r="CR12" i="2"/>
  <c r="CL12" i="2"/>
  <c r="CM12" i="2"/>
  <c r="CJ12" i="2"/>
  <c r="CI12" i="2"/>
  <c r="CH12" i="2"/>
  <c r="CK12" i="2"/>
  <c r="CF12" i="2"/>
  <c r="CG12" i="2"/>
  <c r="CE12" i="2"/>
  <c r="CD12" i="2"/>
  <c r="BY12" i="2"/>
  <c r="BZ12" i="2"/>
  <c r="BW12" i="2"/>
  <c r="BU12" i="2"/>
  <c r="BV12" i="2"/>
  <c r="BS12" i="2"/>
  <c r="BR12" i="2"/>
  <c r="BQ12" i="2"/>
  <c r="BT12" i="2"/>
  <c r="BO12" i="2"/>
  <c r="BP12" i="2"/>
  <c r="BN12" i="2"/>
  <c r="BM12" i="2"/>
  <c r="AW12" i="2"/>
  <c r="AX12" i="2"/>
  <c r="BA12" i="2"/>
  <c r="AV12" i="2"/>
  <c r="AU12" i="2"/>
  <c r="BE12" i="2"/>
  <c r="BG12" i="2"/>
  <c r="AG12" i="2"/>
  <c r="AH12" i="2"/>
  <c r="AJ12" i="2"/>
  <c r="AF12" i="2"/>
  <c r="AE12" i="2"/>
  <c r="AO12" i="2"/>
  <c r="W12" i="2"/>
  <c r="V12" i="2"/>
  <c r="Y12" i="2"/>
  <c r="T12" i="2"/>
  <c r="U12" i="2"/>
  <c r="X12" i="2"/>
  <c r="S12" i="2"/>
  <c r="N12" i="2"/>
  <c r="DA11" i="2"/>
  <c r="CX11" i="2"/>
  <c r="CW11" i="2"/>
  <c r="CV11" i="2"/>
  <c r="CY11" i="2"/>
  <c r="CT11" i="2"/>
  <c r="CU11" i="2"/>
  <c r="CS11" i="2"/>
  <c r="CR11" i="2"/>
  <c r="CL11" i="2"/>
  <c r="CM11" i="2"/>
  <c r="CJ11" i="2"/>
  <c r="CI11" i="2"/>
  <c r="CH11" i="2"/>
  <c r="CK11" i="2"/>
  <c r="CF11" i="2"/>
  <c r="CG11" i="2"/>
  <c r="CE11" i="2"/>
  <c r="CD11" i="2"/>
  <c r="BY11" i="2"/>
  <c r="BZ11" i="2"/>
  <c r="BW11" i="2"/>
  <c r="BU11" i="2"/>
  <c r="BV11" i="2"/>
  <c r="BS11" i="2"/>
  <c r="BR11" i="2"/>
  <c r="BQ11" i="2"/>
  <c r="BT11" i="2"/>
  <c r="BO11" i="2"/>
  <c r="BP11" i="2"/>
  <c r="BN11" i="2"/>
  <c r="BM11" i="2"/>
  <c r="AW11" i="2"/>
  <c r="AX11" i="2"/>
  <c r="BA11" i="2"/>
  <c r="AV11" i="2"/>
  <c r="AU11" i="2"/>
  <c r="BE11" i="2"/>
  <c r="BG11" i="2"/>
  <c r="AG11" i="2"/>
  <c r="AH11" i="2"/>
  <c r="AK11" i="2"/>
  <c r="AF11" i="2"/>
  <c r="AE11" i="2"/>
  <c r="AO11" i="2"/>
  <c r="T11" i="2"/>
  <c r="U11" i="2"/>
  <c r="V11" i="2"/>
  <c r="Y11" i="2"/>
  <c r="S11" i="2"/>
  <c r="N11" i="2"/>
  <c r="DA10" i="2"/>
  <c r="CX10" i="2"/>
  <c r="CW10" i="2"/>
  <c r="CV10" i="2"/>
  <c r="CY10" i="2"/>
  <c r="CT10" i="2"/>
  <c r="CU10" i="2"/>
  <c r="CS10" i="2"/>
  <c r="CR10" i="2"/>
  <c r="CL10" i="2"/>
  <c r="CM10" i="2"/>
  <c r="CJ10" i="2"/>
  <c r="CI10" i="2"/>
  <c r="CH10" i="2"/>
  <c r="CK10" i="2"/>
  <c r="CF10" i="2"/>
  <c r="CG10" i="2"/>
  <c r="CE10" i="2"/>
  <c r="CD10" i="2"/>
  <c r="BY10" i="2"/>
  <c r="BZ10" i="2"/>
  <c r="BW10" i="2"/>
  <c r="BU10" i="2"/>
  <c r="BV10" i="2"/>
  <c r="BS10" i="2"/>
  <c r="BR10" i="2"/>
  <c r="BQ10" i="2"/>
  <c r="BT10" i="2"/>
  <c r="BO10" i="2"/>
  <c r="BP10" i="2"/>
  <c r="BN10" i="2"/>
  <c r="BM10" i="2"/>
  <c r="AZ10" i="2"/>
  <c r="AY10" i="2"/>
  <c r="BB10" i="2"/>
  <c r="BC10" i="2"/>
  <c r="BD10" i="2"/>
  <c r="BF10" i="2"/>
  <c r="AW10" i="2"/>
  <c r="AX10" i="2"/>
  <c r="BA10" i="2"/>
  <c r="AV10" i="2"/>
  <c r="AU10" i="2"/>
  <c r="BE10" i="2"/>
  <c r="BG10" i="2"/>
  <c r="AG10" i="2"/>
  <c r="AH10" i="2"/>
  <c r="AK10" i="2"/>
  <c r="AF10" i="2"/>
  <c r="AE10" i="2"/>
  <c r="AO10" i="2"/>
  <c r="T10" i="2"/>
  <c r="U10" i="2"/>
  <c r="W10" i="2"/>
  <c r="S10" i="2"/>
  <c r="N10" i="2"/>
  <c r="DA9" i="2"/>
  <c r="CX9" i="2"/>
  <c r="CW9" i="2"/>
  <c r="CV9" i="2"/>
  <c r="CY9" i="2"/>
  <c r="CT9" i="2"/>
  <c r="CU9" i="2"/>
  <c r="CS9" i="2"/>
  <c r="CR9" i="2"/>
  <c r="CL9" i="2"/>
  <c r="CM9" i="2"/>
  <c r="CJ9" i="2"/>
  <c r="CI9" i="2"/>
  <c r="CH9" i="2"/>
  <c r="CK9" i="2"/>
  <c r="CF9" i="2"/>
  <c r="CG9" i="2"/>
  <c r="CE9" i="2"/>
  <c r="CD9" i="2"/>
  <c r="BY9" i="2"/>
  <c r="BZ9" i="2"/>
  <c r="BW9" i="2"/>
  <c r="BU9" i="2"/>
  <c r="BV9" i="2"/>
  <c r="BS9" i="2"/>
  <c r="BR9" i="2"/>
  <c r="BQ9" i="2"/>
  <c r="BT9" i="2"/>
  <c r="BO9" i="2"/>
  <c r="BP9" i="2"/>
  <c r="BN9" i="2"/>
  <c r="BM9" i="2"/>
  <c r="AW9" i="2"/>
  <c r="AX9" i="2"/>
  <c r="BA9" i="2"/>
  <c r="AV9" i="2"/>
  <c r="AU9" i="2"/>
  <c r="BE9" i="2"/>
  <c r="BG9" i="2"/>
  <c r="AG9" i="2"/>
  <c r="AH9" i="2"/>
  <c r="AK9" i="2"/>
  <c r="AF9" i="2"/>
  <c r="AE9" i="2"/>
  <c r="AO9" i="2"/>
  <c r="T9" i="2"/>
  <c r="U9" i="2"/>
  <c r="X9" i="2"/>
  <c r="S9" i="2"/>
  <c r="N9" i="2"/>
  <c r="DA8" i="2"/>
  <c r="CX8" i="2"/>
  <c r="CW8" i="2"/>
  <c r="CV8" i="2"/>
  <c r="CY8" i="2"/>
  <c r="CT8" i="2"/>
  <c r="CU8" i="2"/>
  <c r="CS8" i="2"/>
  <c r="CR8" i="2"/>
  <c r="CL8" i="2"/>
  <c r="CM8" i="2"/>
  <c r="CJ8" i="2"/>
  <c r="CI8" i="2"/>
  <c r="CH8" i="2"/>
  <c r="CK8" i="2"/>
  <c r="CF8" i="2"/>
  <c r="CG8" i="2"/>
  <c r="CE8" i="2"/>
  <c r="CD8" i="2"/>
  <c r="BY8" i="2"/>
  <c r="BZ8" i="2"/>
  <c r="BW8" i="2"/>
  <c r="BU8" i="2"/>
  <c r="BV8" i="2"/>
  <c r="BS8" i="2"/>
  <c r="BR8" i="2"/>
  <c r="BQ8" i="2"/>
  <c r="BT8" i="2"/>
  <c r="BO8" i="2"/>
  <c r="BP8" i="2"/>
  <c r="BN8" i="2"/>
  <c r="BM8" i="2"/>
  <c r="AW8" i="2"/>
  <c r="AX8" i="2"/>
  <c r="BA8" i="2"/>
  <c r="AV8" i="2"/>
  <c r="AG8" i="2"/>
  <c r="AH8" i="2"/>
  <c r="AI8" i="2"/>
  <c r="AL8" i="2"/>
  <c r="AM8" i="2"/>
  <c r="AN8" i="2"/>
  <c r="AF8" i="2"/>
  <c r="AE8" i="2"/>
  <c r="AO8" i="2"/>
  <c r="T8" i="2"/>
  <c r="U8" i="2"/>
  <c r="X8" i="2"/>
  <c r="S8" i="2"/>
  <c r="N8" i="2"/>
  <c r="DA7" i="2"/>
  <c r="CX7" i="2"/>
  <c r="CW7" i="2"/>
  <c r="CV7" i="2"/>
  <c r="CY7" i="2"/>
  <c r="CT7" i="2"/>
  <c r="CU7" i="2"/>
  <c r="CS7" i="2"/>
  <c r="CR7" i="2"/>
  <c r="CL7" i="2"/>
  <c r="CM7" i="2"/>
  <c r="CJ7" i="2"/>
  <c r="CI7" i="2"/>
  <c r="CH7" i="2"/>
  <c r="CK7" i="2"/>
  <c r="CF7" i="2"/>
  <c r="CG7" i="2"/>
  <c r="CE7" i="2"/>
  <c r="CD7" i="2"/>
  <c r="BY7" i="2"/>
  <c r="BZ7" i="2"/>
  <c r="BW7" i="2"/>
  <c r="BU7" i="2"/>
  <c r="BV7" i="2"/>
  <c r="BS7" i="2"/>
  <c r="BR7" i="2"/>
  <c r="BQ7" i="2"/>
  <c r="BT7" i="2"/>
  <c r="BO7" i="2"/>
  <c r="BP7" i="2"/>
  <c r="BN7" i="2"/>
  <c r="BM7" i="2"/>
  <c r="AW7" i="2"/>
  <c r="AX7" i="2"/>
  <c r="AZ7" i="2"/>
  <c r="AV7" i="2"/>
  <c r="AU7" i="2"/>
  <c r="BE7" i="2"/>
  <c r="BG7" i="2"/>
  <c r="AG7" i="2"/>
  <c r="AH7" i="2"/>
  <c r="AI7" i="2"/>
  <c r="AL7" i="2"/>
  <c r="AM7" i="2"/>
  <c r="AN7" i="2"/>
  <c r="AF7" i="2"/>
  <c r="AE7" i="2"/>
  <c r="AO7" i="2"/>
  <c r="T7" i="2"/>
  <c r="U7" i="2"/>
  <c r="W7" i="2"/>
  <c r="S7" i="2"/>
  <c r="N7" i="2"/>
  <c r="DA6" i="2"/>
  <c r="CX6" i="2"/>
  <c r="CW6" i="2"/>
  <c r="CV6" i="2"/>
  <c r="CY6" i="2"/>
  <c r="CT6" i="2"/>
  <c r="CU6" i="2"/>
  <c r="CS6" i="2"/>
  <c r="CR6" i="2"/>
  <c r="CL6" i="2"/>
  <c r="CM6" i="2"/>
  <c r="CJ6" i="2"/>
  <c r="CI6" i="2"/>
  <c r="CH6" i="2"/>
  <c r="CK6" i="2"/>
  <c r="CF6" i="2"/>
  <c r="CG6" i="2"/>
  <c r="CE6" i="2"/>
  <c r="CD6" i="2"/>
  <c r="BW6" i="2"/>
  <c r="BS6" i="2"/>
  <c r="BR6" i="2"/>
  <c r="BQ6" i="2"/>
  <c r="BT6" i="2"/>
  <c r="BU6" i="2"/>
  <c r="BV6" i="2"/>
  <c r="BY6" i="2"/>
  <c r="BZ6" i="2"/>
  <c r="BO6" i="2"/>
  <c r="BP6" i="2"/>
  <c r="BN6" i="2"/>
  <c r="BM6" i="2"/>
  <c r="BA6" i="2"/>
  <c r="AZ6" i="2"/>
  <c r="AY6" i="2"/>
  <c r="BB6" i="2"/>
  <c r="BC6" i="2"/>
  <c r="BD6" i="2"/>
  <c r="BF6" i="2"/>
  <c r="AW6" i="2"/>
  <c r="AX6" i="2"/>
  <c r="AV6" i="2"/>
  <c r="AU6" i="2"/>
  <c r="BE6" i="2"/>
  <c r="BG6" i="2"/>
  <c r="AG6" i="2"/>
  <c r="AH6" i="2"/>
  <c r="AK6" i="2"/>
  <c r="AF6" i="2"/>
  <c r="AE6" i="2"/>
  <c r="AO6" i="2"/>
  <c r="T6" i="2"/>
  <c r="U6" i="2"/>
  <c r="X6" i="2"/>
  <c r="S6" i="2"/>
  <c r="N6" i="2"/>
  <c r="CZ5" i="2"/>
  <c r="DA5" i="2"/>
  <c r="CX5" i="2"/>
  <c r="CW5" i="2"/>
  <c r="CV5" i="2"/>
  <c r="CY5" i="2"/>
  <c r="CT5" i="2"/>
  <c r="CU5" i="2"/>
  <c r="CS5" i="2"/>
  <c r="CR5" i="2"/>
  <c r="CL5" i="2"/>
  <c r="CM5" i="2"/>
  <c r="CJ5" i="2"/>
  <c r="CI5" i="2"/>
  <c r="CH5" i="2"/>
  <c r="CK5" i="2"/>
  <c r="CF5" i="2"/>
  <c r="CG5" i="2"/>
  <c r="CE5" i="2"/>
  <c r="CD5" i="2"/>
  <c r="BP5" i="2"/>
  <c r="BS5" i="2"/>
  <c r="BM5" i="2"/>
  <c r="AX5" i="2"/>
  <c r="AY5" i="2"/>
  <c r="BB5" i="2"/>
  <c r="BC5" i="2"/>
  <c r="BD5" i="2"/>
  <c r="AU5" i="2"/>
  <c r="BE5" i="2"/>
  <c r="BG5" i="2"/>
  <c r="AG5" i="2"/>
  <c r="AH5" i="2"/>
  <c r="AJ5" i="2"/>
  <c r="AF5" i="2"/>
  <c r="AE5" i="2"/>
  <c r="AO5" i="2"/>
  <c r="T5" i="2"/>
  <c r="U5" i="2"/>
  <c r="V5" i="2"/>
  <c r="S5" i="2"/>
  <c r="N5" i="2"/>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D5" i="13"/>
  <c r="D4" i="13"/>
  <c r="D3" i="13"/>
  <c r="D2" i="13"/>
  <c r="X504" i="11"/>
  <c r="W504" i="11"/>
  <c r="V504" i="11"/>
  <c r="T504" i="11"/>
  <c r="Y504" i="11"/>
  <c r="R504" i="11"/>
  <c r="Q504" i="11"/>
  <c r="P504" i="11"/>
  <c r="S504" i="11"/>
  <c r="L504" i="11"/>
  <c r="O504" i="11"/>
  <c r="K504" i="11"/>
  <c r="N504" i="11"/>
  <c r="X503" i="11"/>
  <c r="W503" i="11"/>
  <c r="V503" i="11"/>
  <c r="T503" i="11"/>
  <c r="Y503" i="11"/>
  <c r="R503" i="11"/>
  <c r="Q503" i="11"/>
  <c r="P503" i="11"/>
  <c r="S503" i="11"/>
  <c r="L503" i="11"/>
  <c r="O503" i="11"/>
  <c r="K503" i="11"/>
  <c r="N503" i="11"/>
  <c r="X502" i="11"/>
  <c r="W502" i="11"/>
  <c r="V502" i="11"/>
  <c r="T502" i="11"/>
  <c r="Y502" i="11"/>
  <c r="R502" i="11"/>
  <c r="Q502" i="11"/>
  <c r="P502" i="11"/>
  <c r="S502" i="11"/>
  <c r="L502" i="11"/>
  <c r="O502" i="11"/>
  <c r="K502" i="11"/>
  <c r="N502" i="11"/>
  <c r="X501" i="11"/>
  <c r="W501" i="11"/>
  <c r="V501" i="11"/>
  <c r="T501" i="11"/>
  <c r="Y501" i="11"/>
  <c r="R501" i="11"/>
  <c r="Q501" i="11"/>
  <c r="P501" i="11"/>
  <c r="S501" i="11"/>
  <c r="L501" i="11"/>
  <c r="O501" i="11"/>
  <c r="K501" i="11"/>
  <c r="N501" i="11"/>
  <c r="X500" i="11"/>
  <c r="W500" i="11"/>
  <c r="V500" i="11"/>
  <c r="T500" i="11"/>
  <c r="Y500" i="11"/>
  <c r="R500" i="11"/>
  <c r="Q500" i="11"/>
  <c r="P500" i="11"/>
  <c r="S500" i="11"/>
  <c r="L500" i="11"/>
  <c r="O500" i="11"/>
  <c r="K500" i="11"/>
  <c r="N500" i="11"/>
  <c r="X499" i="11"/>
  <c r="W499" i="11"/>
  <c r="V499" i="11"/>
  <c r="T499" i="11"/>
  <c r="Y499" i="11"/>
  <c r="R499" i="11"/>
  <c r="Q499" i="11"/>
  <c r="P499" i="11"/>
  <c r="S499" i="11"/>
  <c r="L499" i="11"/>
  <c r="O499" i="11"/>
  <c r="K499" i="11"/>
  <c r="N499" i="11"/>
  <c r="X498" i="11"/>
  <c r="W498" i="11"/>
  <c r="V498" i="11"/>
  <c r="T498" i="11"/>
  <c r="Y498" i="11"/>
  <c r="R498" i="11"/>
  <c r="Q498" i="11"/>
  <c r="P498" i="11"/>
  <c r="S498" i="11"/>
  <c r="L498" i="11"/>
  <c r="O498" i="11"/>
  <c r="K498" i="11"/>
  <c r="N498" i="11"/>
  <c r="X497" i="11"/>
  <c r="W497" i="11"/>
  <c r="V497" i="11"/>
  <c r="T497" i="11"/>
  <c r="Y497" i="11"/>
  <c r="R497" i="11"/>
  <c r="Q497" i="11"/>
  <c r="P497" i="11"/>
  <c r="S497" i="11"/>
  <c r="L497" i="11"/>
  <c r="O497" i="11"/>
  <c r="K497" i="11"/>
  <c r="N497" i="11"/>
  <c r="X496" i="11"/>
  <c r="W496" i="11"/>
  <c r="V496" i="11"/>
  <c r="T496" i="11"/>
  <c r="Y496" i="11"/>
  <c r="R496" i="11"/>
  <c r="Q496" i="11"/>
  <c r="P496" i="11"/>
  <c r="S496" i="11"/>
  <c r="L496" i="11"/>
  <c r="O496" i="11"/>
  <c r="K496" i="11"/>
  <c r="N496" i="11"/>
  <c r="X495" i="11"/>
  <c r="W495" i="11"/>
  <c r="V495" i="11"/>
  <c r="T495" i="11"/>
  <c r="Y495" i="11"/>
  <c r="R495" i="11"/>
  <c r="Q495" i="11"/>
  <c r="P495" i="11"/>
  <c r="S495" i="11"/>
  <c r="L495" i="11"/>
  <c r="O495" i="11"/>
  <c r="K495" i="11"/>
  <c r="N495" i="11"/>
  <c r="X494" i="11"/>
  <c r="W494" i="11"/>
  <c r="V494" i="11"/>
  <c r="T494" i="11"/>
  <c r="Y494" i="11"/>
  <c r="R494" i="11"/>
  <c r="Q494" i="11"/>
  <c r="P494" i="11"/>
  <c r="S494" i="11"/>
  <c r="L494" i="11"/>
  <c r="O494" i="11"/>
  <c r="K494" i="11"/>
  <c r="N494" i="11"/>
  <c r="X493" i="11"/>
  <c r="W493" i="11"/>
  <c r="V493" i="11"/>
  <c r="T493" i="11"/>
  <c r="Y493" i="11"/>
  <c r="R493" i="11"/>
  <c r="Q493" i="11"/>
  <c r="P493" i="11"/>
  <c r="S493" i="11"/>
  <c r="L493" i="11"/>
  <c r="O493" i="11"/>
  <c r="K493" i="11"/>
  <c r="N493" i="11"/>
  <c r="X492" i="11"/>
  <c r="W492" i="11"/>
  <c r="V492" i="11"/>
  <c r="T492" i="11"/>
  <c r="Y492" i="11"/>
  <c r="R492" i="11"/>
  <c r="Q492" i="11"/>
  <c r="P492" i="11"/>
  <c r="S492" i="11"/>
  <c r="L492" i="11"/>
  <c r="O492" i="11"/>
  <c r="K492" i="11"/>
  <c r="N492" i="11"/>
  <c r="X491" i="11"/>
  <c r="W491" i="11"/>
  <c r="V491" i="11"/>
  <c r="T491" i="11"/>
  <c r="Y491" i="11"/>
  <c r="R491" i="11"/>
  <c r="Q491" i="11"/>
  <c r="P491" i="11"/>
  <c r="S491" i="11"/>
  <c r="L491" i="11"/>
  <c r="O491" i="11"/>
  <c r="K491" i="11"/>
  <c r="N491" i="11"/>
  <c r="X490" i="11"/>
  <c r="W490" i="11"/>
  <c r="V490" i="11"/>
  <c r="T490" i="11"/>
  <c r="Y490" i="11"/>
  <c r="R490" i="11"/>
  <c r="Q490" i="11"/>
  <c r="P490" i="11"/>
  <c r="S490" i="11"/>
  <c r="L490" i="11"/>
  <c r="O490" i="11"/>
  <c r="K490" i="11"/>
  <c r="N490" i="11"/>
  <c r="X489" i="11"/>
  <c r="W489" i="11"/>
  <c r="V489" i="11"/>
  <c r="T489" i="11"/>
  <c r="Y489" i="11"/>
  <c r="R489" i="11"/>
  <c r="Q489" i="11"/>
  <c r="P489" i="11"/>
  <c r="S489" i="11"/>
  <c r="L489" i="11"/>
  <c r="O489" i="11"/>
  <c r="K489" i="11"/>
  <c r="N489" i="11"/>
  <c r="X488" i="11"/>
  <c r="W488" i="11"/>
  <c r="V488" i="11"/>
  <c r="T488" i="11"/>
  <c r="Y488" i="11"/>
  <c r="R488" i="11"/>
  <c r="Q488" i="11"/>
  <c r="P488" i="11"/>
  <c r="S488" i="11"/>
  <c r="L488" i="11"/>
  <c r="O488" i="11"/>
  <c r="K488" i="11"/>
  <c r="N488" i="11"/>
  <c r="X487" i="11"/>
  <c r="W487" i="11"/>
  <c r="V487" i="11"/>
  <c r="T487" i="11"/>
  <c r="Y487" i="11"/>
  <c r="R487" i="11"/>
  <c r="Q487" i="11"/>
  <c r="P487" i="11"/>
  <c r="S487" i="11"/>
  <c r="L487" i="11"/>
  <c r="O487" i="11"/>
  <c r="K487" i="11"/>
  <c r="N487" i="11"/>
  <c r="X486" i="11"/>
  <c r="W486" i="11"/>
  <c r="V486" i="11"/>
  <c r="T486" i="11"/>
  <c r="Y486" i="11"/>
  <c r="R486" i="11"/>
  <c r="Q486" i="11"/>
  <c r="P486" i="11"/>
  <c r="S486" i="11"/>
  <c r="L486" i="11"/>
  <c r="O486" i="11"/>
  <c r="K486" i="11"/>
  <c r="N486" i="11"/>
  <c r="X485" i="11"/>
  <c r="W485" i="11"/>
  <c r="V485" i="11"/>
  <c r="T485" i="11"/>
  <c r="Y485" i="11"/>
  <c r="R485" i="11"/>
  <c r="Q485" i="11"/>
  <c r="P485" i="11"/>
  <c r="S485" i="11"/>
  <c r="L485" i="11"/>
  <c r="O485" i="11"/>
  <c r="K485" i="11"/>
  <c r="N485" i="11"/>
  <c r="X484" i="11"/>
  <c r="W484" i="11"/>
  <c r="V484" i="11"/>
  <c r="T484" i="11"/>
  <c r="Y484" i="11"/>
  <c r="R484" i="11"/>
  <c r="Q484" i="11"/>
  <c r="P484" i="11"/>
  <c r="S484" i="11"/>
  <c r="L484" i="11"/>
  <c r="O484" i="11"/>
  <c r="K484" i="11"/>
  <c r="N484" i="11"/>
  <c r="X483" i="11"/>
  <c r="W483" i="11"/>
  <c r="V483" i="11"/>
  <c r="T483" i="11"/>
  <c r="Y483" i="11"/>
  <c r="R483" i="11"/>
  <c r="Q483" i="11"/>
  <c r="P483" i="11"/>
  <c r="S483" i="11"/>
  <c r="L483" i="11"/>
  <c r="O483" i="11"/>
  <c r="K483" i="11"/>
  <c r="N483" i="11"/>
  <c r="X482" i="11"/>
  <c r="W482" i="11"/>
  <c r="V482" i="11"/>
  <c r="T482" i="11"/>
  <c r="Y482" i="11"/>
  <c r="R482" i="11"/>
  <c r="Q482" i="11"/>
  <c r="P482" i="11"/>
  <c r="S482" i="11"/>
  <c r="L482" i="11"/>
  <c r="O482" i="11"/>
  <c r="K482" i="11"/>
  <c r="N482" i="11"/>
  <c r="X481" i="11"/>
  <c r="W481" i="11"/>
  <c r="V481" i="11"/>
  <c r="T481" i="11"/>
  <c r="Y481" i="11"/>
  <c r="R481" i="11"/>
  <c r="Q481" i="11"/>
  <c r="P481" i="11"/>
  <c r="S481" i="11"/>
  <c r="L481" i="11"/>
  <c r="O481" i="11"/>
  <c r="K481" i="11"/>
  <c r="N481" i="11"/>
  <c r="X480" i="11"/>
  <c r="W480" i="11"/>
  <c r="V480" i="11"/>
  <c r="T480" i="11"/>
  <c r="Y480" i="11"/>
  <c r="R480" i="11"/>
  <c r="Q480" i="11"/>
  <c r="P480" i="11"/>
  <c r="S480" i="11"/>
  <c r="L480" i="11"/>
  <c r="O480" i="11"/>
  <c r="K480" i="11"/>
  <c r="N480" i="11"/>
  <c r="X479" i="11"/>
  <c r="W479" i="11"/>
  <c r="V479" i="11"/>
  <c r="T479" i="11"/>
  <c r="Y479" i="11"/>
  <c r="R479" i="11"/>
  <c r="Q479" i="11"/>
  <c r="P479" i="11"/>
  <c r="S479" i="11"/>
  <c r="L479" i="11"/>
  <c r="O479" i="11"/>
  <c r="K479" i="11"/>
  <c r="N479" i="11"/>
  <c r="X478" i="11"/>
  <c r="W478" i="11"/>
  <c r="V478" i="11"/>
  <c r="T478" i="11"/>
  <c r="Y478" i="11"/>
  <c r="R478" i="11"/>
  <c r="Q478" i="11"/>
  <c r="P478" i="11"/>
  <c r="S478" i="11"/>
  <c r="L478" i="11"/>
  <c r="O478" i="11"/>
  <c r="K478" i="11"/>
  <c r="N478" i="11"/>
  <c r="X477" i="11"/>
  <c r="W477" i="11"/>
  <c r="V477" i="11"/>
  <c r="T477" i="11"/>
  <c r="Y477" i="11"/>
  <c r="R477" i="11"/>
  <c r="Q477" i="11"/>
  <c r="P477" i="11"/>
  <c r="S477" i="11"/>
  <c r="L477" i="11"/>
  <c r="O477" i="11"/>
  <c r="K477" i="11"/>
  <c r="N477" i="11"/>
  <c r="X476" i="11"/>
  <c r="W476" i="11"/>
  <c r="V476" i="11"/>
  <c r="T476" i="11"/>
  <c r="Y476" i="11"/>
  <c r="R476" i="11"/>
  <c r="Q476" i="11"/>
  <c r="P476" i="11"/>
  <c r="S476" i="11"/>
  <c r="L476" i="11"/>
  <c r="O476" i="11"/>
  <c r="K476" i="11"/>
  <c r="N476" i="11"/>
  <c r="X475" i="11"/>
  <c r="W475" i="11"/>
  <c r="V475" i="11"/>
  <c r="T475" i="11"/>
  <c r="Y475" i="11"/>
  <c r="R475" i="11"/>
  <c r="Q475" i="11"/>
  <c r="P475" i="11"/>
  <c r="S475" i="11"/>
  <c r="L475" i="11"/>
  <c r="O475" i="11"/>
  <c r="K475" i="11"/>
  <c r="N475" i="11"/>
  <c r="X474" i="11"/>
  <c r="W474" i="11"/>
  <c r="V474" i="11"/>
  <c r="T474" i="11"/>
  <c r="Y474" i="11"/>
  <c r="R474" i="11"/>
  <c r="Q474" i="11"/>
  <c r="P474" i="11"/>
  <c r="S474" i="11"/>
  <c r="L474" i="11"/>
  <c r="O474" i="11"/>
  <c r="K474" i="11"/>
  <c r="N474" i="11"/>
  <c r="X473" i="11"/>
  <c r="W473" i="11"/>
  <c r="V473" i="11"/>
  <c r="T473" i="11"/>
  <c r="Y473" i="11"/>
  <c r="R473" i="11"/>
  <c r="Q473" i="11"/>
  <c r="P473" i="11"/>
  <c r="S473" i="11"/>
  <c r="L473" i="11"/>
  <c r="O473" i="11"/>
  <c r="K473" i="11"/>
  <c r="N473" i="11"/>
  <c r="X472" i="11"/>
  <c r="W472" i="11"/>
  <c r="V472" i="11"/>
  <c r="T472" i="11"/>
  <c r="Y472" i="11"/>
  <c r="R472" i="11"/>
  <c r="Q472" i="11"/>
  <c r="P472" i="11"/>
  <c r="S472" i="11"/>
  <c r="L472" i="11"/>
  <c r="O472" i="11"/>
  <c r="K472" i="11"/>
  <c r="N472" i="11"/>
  <c r="X471" i="11"/>
  <c r="W471" i="11"/>
  <c r="V471" i="11"/>
  <c r="T471" i="11"/>
  <c r="Y471" i="11"/>
  <c r="R471" i="11"/>
  <c r="Q471" i="11"/>
  <c r="P471" i="11"/>
  <c r="S471" i="11"/>
  <c r="L471" i="11"/>
  <c r="O471" i="11"/>
  <c r="K471" i="11"/>
  <c r="N471" i="11"/>
  <c r="X470" i="11"/>
  <c r="W470" i="11"/>
  <c r="V470" i="11"/>
  <c r="T470" i="11"/>
  <c r="Y470" i="11"/>
  <c r="R470" i="11"/>
  <c r="Q470" i="11"/>
  <c r="P470" i="11"/>
  <c r="S470" i="11"/>
  <c r="L470" i="11"/>
  <c r="O470" i="11"/>
  <c r="K470" i="11"/>
  <c r="N470" i="11"/>
  <c r="X469" i="11"/>
  <c r="W469" i="11"/>
  <c r="V469" i="11"/>
  <c r="T469" i="11"/>
  <c r="Y469" i="11"/>
  <c r="R469" i="11"/>
  <c r="Q469" i="11"/>
  <c r="P469" i="11"/>
  <c r="S469" i="11"/>
  <c r="L469" i="11"/>
  <c r="O469" i="11"/>
  <c r="K469" i="11"/>
  <c r="N469" i="11"/>
  <c r="X468" i="11"/>
  <c r="W468" i="11"/>
  <c r="V468" i="11"/>
  <c r="T468" i="11"/>
  <c r="Y468" i="11"/>
  <c r="R468" i="11"/>
  <c r="Q468" i="11"/>
  <c r="P468" i="11"/>
  <c r="S468" i="11"/>
  <c r="L468" i="11"/>
  <c r="O468" i="11"/>
  <c r="K468" i="11"/>
  <c r="N468" i="11"/>
  <c r="X467" i="11"/>
  <c r="W467" i="11"/>
  <c r="V467" i="11"/>
  <c r="T467" i="11"/>
  <c r="Y467" i="11"/>
  <c r="R467" i="11"/>
  <c r="Q467" i="11"/>
  <c r="P467" i="11"/>
  <c r="S467" i="11"/>
  <c r="L467" i="11"/>
  <c r="O467" i="11"/>
  <c r="K467" i="11"/>
  <c r="N467" i="11"/>
  <c r="X466" i="11"/>
  <c r="W466" i="11"/>
  <c r="V466" i="11"/>
  <c r="T466" i="11"/>
  <c r="Y466" i="11"/>
  <c r="R466" i="11"/>
  <c r="Q466" i="11"/>
  <c r="P466" i="11"/>
  <c r="S466" i="11"/>
  <c r="L466" i="11"/>
  <c r="O466" i="11"/>
  <c r="K466" i="11"/>
  <c r="N466" i="11"/>
  <c r="X465" i="11"/>
  <c r="W465" i="11"/>
  <c r="V465" i="11"/>
  <c r="T465" i="11"/>
  <c r="Y465" i="11"/>
  <c r="R465" i="11"/>
  <c r="Q465" i="11"/>
  <c r="P465" i="11"/>
  <c r="S465" i="11"/>
  <c r="L465" i="11"/>
  <c r="O465" i="11"/>
  <c r="K465" i="11"/>
  <c r="N465" i="11"/>
  <c r="X464" i="11"/>
  <c r="W464" i="11"/>
  <c r="V464" i="11"/>
  <c r="T464" i="11"/>
  <c r="Y464" i="11"/>
  <c r="R464" i="11"/>
  <c r="Q464" i="11"/>
  <c r="P464" i="11"/>
  <c r="S464" i="11"/>
  <c r="L464" i="11"/>
  <c r="O464" i="11"/>
  <c r="K464" i="11"/>
  <c r="N464" i="11"/>
  <c r="X463" i="11"/>
  <c r="W463" i="11"/>
  <c r="V463" i="11"/>
  <c r="T463" i="11"/>
  <c r="Y463" i="11"/>
  <c r="R463" i="11"/>
  <c r="Q463" i="11"/>
  <c r="P463" i="11"/>
  <c r="S463" i="11"/>
  <c r="L463" i="11"/>
  <c r="O463" i="11"/>
  <c r="K463" i="11"/>
  <c r="N463" i="11"/>
  <c r="X462" i="11"/>
  <c r="W462" i="11"/>
  <c r="V462" i="11"/>
  <c r="T462" i="11"/>
  <c r="Y462" i="11"/>
  <c r="R462" i="11"/>
  <c r="Q462" i="11"/>
  <c r="P462" i="11"/>
  <c r="S462" i="11"/>
  <c r="L462" i="11"/>
  <c r="O462" i="11"/>
  <c r="K462" i="11"/>
  <c r="N462" i="11"/>
  <c r="X461" i="11"/>
  <c r="W461" i="11"/>
  <c r="V461" i="11"/>
  <c r="T461" i="11"/>
  <c r="Y461" i="11"/>
  <c r="R461" i="11"/>
  <c r="Q461" i="11"/>
  <c r="P461" i="11"/>
  <c r="S461" i="11"/>
  <c r="L461" i="11"/>
  <c r="O461" i="11"/>
  <c r="K461" i="11"/>
  <c r="N461" i="11"/>
  <c r="X460" i="11"/>
  <c r="W460" i="11"/>
  <c r="V460" i="11"/>
  <c r="T460" i="11"/>
  <c r="Y460" i="11"/>
  <c r="R460" i="11"/>
  <c r="Q460" i="11"/>
  <c r="P460" i="11"/>
  <c r="S460" i="11"/>
  <c r="L460" i="11"/>
  <c r="O460" i="11"/>
  <c r="K460" i="11"/>
  <c r="N460" i="11"/>
  <c r="X459" i="11"/>
  <c r="W459" i="11"/>
  <c r="V459" i="11"/>
  <c r="T459" i="11"/>
  <c r="Y459" i="11"/>
  <c r="R459" i="11"/>
  <c r="Q459" i="11"/>
  <c r="P459" i="11"/>
  <c r="S459" i="11"/>
  <c r="L459" i="11"/>
  <c r="O459" i="11"/>
  <c r="K459" i="11"/>
  <c r="N459" i="11"/>
  <c r="X458" i="11"/>
  <c r="W458" i="11"/>
  <c r="V458" i="11"/>
  <c r="T458" i="11"/>
  <c r="Y458" i="11"/>
  <c r="R458" i="11"/>
  <c r="Q458" i="11"/>
  <c r="P458" i="11"/>
  <c r="S458" i="11"/>
  <c r="L458" i="11"/>
  <c r="O458" i="11"/>
  <c r="K458" i="11"/>
  <c r="N458" i="11"/>
  <c r="X457" i="11"/>
  <c r="W457" i="11"/>
  <c r="V457" i="11"/>
  <c r="T457" i="11"/>
  <c r="Y457" i="11"/>
  <c r="R457" i="11"/>
  <c r="Q457" i="11"/>
  <c r="P457" i="11"/>
  <c r="S457" i="11"/>
  <c r="L457" i="11"/>
  <c r="O457" i="11"/>
  <c r="K457" i="11"/>
  <c r="N457" i="11"/>
  <c r="X456" i="11"/>
  <c r="W456" i="11"/>
  <c r="V456" i="11"/>
  <c r="T456" i="11"/>
  <c r="Y456" i="11"/>
  <c r="R456" i="11"/>
  <c r="Q456" i="11"/>
  <c r="P456" i="11"/>
  <c r="S456" i="11"/>
  <c r="L456" i="11"/>
  <c r="O456" i="11"/>
  <c r="K456" i="11"/>
  <c r="N456" i="11"/>
  <c r="X455" i="11"/>
  <c r="W455" i="11"/>
  <c r="V455" i="11"/>
  <c r="T455" i="11"/>
  <c r="Y455" i="11"/>
  <c r="R455" i="11"/>
  <c r="Q455" i="11"/>
  <c r="P455" i="11"/>
  <c r="S455" i="11"/>
  <c r="L455" i="11"/>
  <c r="O455" i="11"/>
  <c r="K455" i="11"/>
  <c r="N455" i="11"/>
  <c r="X454" i="11"/>
  <c r="W454" i="11"/>
  <c r="V454" i="11"/>
  <c r="T454" i="11"/>
  <c r="Y454" i="11"/>
  <c r="R454" i="11"/>
  <c r="Q454" i="11"/>
  <c r="P454" i="11"/>
  <c r="S454" i="11"/>
  <c r="L454" i="11"/>
  <c r="O454" i="11"/>
  <c r="K454" i="11"/>
  <c r="N454" i="11"/>
  <c r="X453" i="11"/>
  <c r="W453" i="11"/>
  <c r="V453" i="11"/>
  <c r="T453" i="11"/>
  <c r="Y453" i="11"/>
  <c r="R453" i="11"/>
  <c r="Q453" i="11"/>
  <c r="P453" i="11"/>
  <c r="S453" i="11"/>
  <c r="L453" i="11"/>
  <c r="O453" i="11"/>
  <c r="K453" i="11"/>
  <c r="N453" i="11"/>
  <c r="X452" i="11"/>
  <c r="W452" i="11"/>
  <c r="V452" i="11"/>
  <c r="T452" i="11"/>
  <c r="Y452" i="11"/>
  <c r="R452" i="11"/>
  <c r="Q452" i="11"/>
  <c r="P452" i="11"/>
  <c r="S452" i="11"/>
  <c r="L452" i="11"/>
  <c r="O452" i="11"/>
  <c r="K452" i="11"/>
  <c r="N452" i="11"/>
  <c r="X451" i="11"/>
  <c r="W451" i="11"/>
  <c r="V451" i="11"/>
  <c r="T451" i="11"/>
  <c r="Y451" i="11"/>
  <c r="R451" i="11"/>
  <c r="Q451" i="11"/>
  <c r="P451" i="11"/>
  <c r="S451" i="11"/>
  <c r="L451" i="11"/>
  <c r="O451" i="11"/>
  <c r="K451" i="11"/>
  <c r="N451" i="11"/>
  <c r="X450" i="11"/>
  <c r="W450" i="11"/>
  <c r="V450" i="11"/>
  <c r="T450" i="11"/>
  <c r="Y450" i="11"/>
  <c r="R450" i="11"/>
  <c r="Q450" i="11"/>
  <c r="P450" i="11"/>
  <c r="S450" i="11"/>
  <c r="L450" i="11"/>
  <c r="O450" i="11"/>
  <c r="K450" i="11"/>
  <c r="N450" i="11"/>
  <c r="X449" i="11"/>
  <c r="W449" i="11"/>
  <c r="V449" i="11"/>
  <c r="T449" i="11"/>
  <c r="Y449" i="11"/>
  <c r="R449" i="11"/>
  <c r="Q449" i="11"/>
  <c r="P449" i="11"/>
  <c r="S449" i="11"/>
  <c r="L449" i="11"/>
  <c r="O449" i="11"/>
  <c r="K449" i="11"/>
  <c r="N449" i="11"/>
  <c r="X448" i="11"/>
  <c r="W448" i="11"/>
  <c r="V448" i="11"/>
  <c r="T448" i="11"/>
  <c r="Y448" i="11"/>
  <c r="R448" i="11"/>
  <c r="Q448" i="11"/>
  <c r="P448" i="11"/>
  <c r="S448" i="11"/>
  <c r="L448" i="11"/>
  <c r="O448" i="11"/>
  <c r="K448" i="11"/>
  <c r="N448" i="11"/>
  <c r="X447" i="11"/>
  <c r="W447" i="11"/>
  <c r="V447" i="11"/>
  <c r="T447" i="11"/>
  <c r="Y447" i="11"/>
  <c r="R447" i="11"/>
  <c r="Q447" i="11"/>
  <c r="P447" i="11"/>
  <c r="S447" i="11"/>
  <c r="L447" i="11"/>
  <c r="O447" i="11"/>
  <c r="K447" i="11"/>
  <c r="N447" i="11"/>
  <c r="X446" i="11"/>
  <c r="W446" i="11"/>
  <c r="V446" i="11"/>
  <c r="T446" i="11"/>
  <c r="Y446" i="11"/>
  <c r="R446" i="11"/>
  <c r="Q446" i="11"/>
  <c r="P446" i="11"/>
  <c r="S446" i="11"/>
  <c r="L446" i="11"/>
  <c r="O446" i="11"/>
  <c r="K446" i="11"/>
  <c r="N446" i="11"/>
  <c r="X445" i="11"/>
  <c r="W445" i="11"/>
  <c r="V445" i="11"/>
  <c r="T445" i="11"/>
  <c r="Y445" i="11"/>
  <c r="R445" i="11"/>
  <c r="Q445" i="11"/>
  <c r="P445" i="11"/>
  <c r="S445" i="11"/>
  <c r="L445" i="11"/>
  <c r="O445" i="11"/>
  <c r="K445" i="11"/>
  <c r="N445" i="11"/>
  <c r="X444" i="11"/>
  <c r="W444" i="11"/>
  <c r="V444" i="11"/>
  <c r="T444" i="11"/>
  <c r="Y444" i="11"/>
  <c r="R444" i="11"/>
  <c r="Q444" i="11"/>
  <c r="P444" i="11"/>
  <c r="S444" i="11"/>
  <c r="L444" i="11"/>
  <c r="O444" i="11"/>
  <c r="K444" i="11"/>
  <c r="N444" i="11"/>
  <c r="X443" i="11"/>
  <c r="W443" i="11"/>
  <c r="V443" i="11"/>
  <c r="T443" i="11"/>
  <c r="Y443" i="11"/>
  <c r="R443" i="11"/>
  <c r="Q443" i="11"/>
  <c r="P443" i="11"/>
  <c r="S443" i="11"/>
  <c r="L443" i="11"/>
  <c r="O443" i="11"/>
  <c r="K443" i="11"/>
  <c r="N443" i="11"/>
  <c r="X442" i="11"/>
  <c r="W442" i="11"/>
  <c r="V442" i="11"/>
  <c r="T442" i="11"/>
  <c r="Y442" i="11"/>
  <c r="R442" i="11"/>
  <c r="Q442" i="11"/>
  <c r="P442" i="11"/>
  <c r="S442" i="11"/>
  <c r="L442" i="11"/>
  <c r="O442" i="11"/>
  <c r="K442" i="11"/>
  <c r="N442" i="11"/>
  <c r="X441" i="11"/>
  <c r="W441" i="11"/>
  <c r="V441" i="11"/>
  <c r="T441" i="11"/>
  <c r="Y441" i="11"/>
  <c r="R441" i="11"/>
  <c r="Q441" i="11"/>
  <c r="P441" i="11"/>
  <c r="S441" i="11"/>
  <c r="L441" i="11"/>
  <c r="O441" i="11"/>
  <c r="K441" i="11"/>
  <c r="N441" i="11"/>
  <c r="X440" i="11"/>
  <c r="W440" i="11"/>
  <c r="V440" i="11"/>
  <c r="T440" i="11"/>
  <c r="Y440" i="11"/>
  <c r="R440" i="11"/>
  <c r="Q440" i="11"/>
  <c r="P440" i="11"/>
  <c r="S440" i="11"/>
  <c r="L440" i="11"/>
  <c r="O440" i="11"/>
  <c r="K440" i="11"/>
  <c r="N440" i="11"/>
  <c r="X439" i="11"/>
  <c r="W439" i="11"/>
  <c r="V439" i="11"/>
  <c r="T439" i="11"/>
  <c r="Y439" i="11"/>
  <c r="R439" i="11"/>
  <c r="Q439" i="11"/>
  <c r="P439" i="11"/>
  <c r="S439" i="11"/>
  <c r="L439" i="11"/>
  <c r="O439" i="11"/>
  <c r="K439" i="11"/>
  <c r="N439" i="11"/>
  <c r="X438" i="11"/>
  <c r="W438" i="11"/>
  <c r="V438" i="11"/>
  <c r="T438" i="11"/>
  <c r="Y438" i="11"/>
  <c r="R438" i="11"/>
  <c r="Q438" i="11"/>
  <c r="P438" i="11"/>
  <c r="S438" i="11"/>
  <c r="L438" i="11"/>
  <c r="O438" i="11"/>
  <c r="K438" i="11"/>
  <c r="N438" i="11"/>
  <c r="X437" i="11"/>
  <c r="W437" i="11"/>
  <c r="V437" i="11"/>
  <c r="T437" i="11"/>
  <c r="Y437" i="11"/>
  <c r="R437" i="11"/>
  <c r="Q437" i="11"/>
  <c r="P437" i="11"/>
  <c r="S437" i="11"/>
  <c r="L437" i="11"/>
  <c r="O437" i="11"/>
  <c r="K437" i="11"/>
  <c r="N437" i="11"/>
  <c r="X436" i="11"/>
  <c r="W436" i="11"/>
  <c r="V436" i="11"/>
  <c r="T436" i="11"/>
  <c r="Y436" i="11"/>
  <c r="R436" i="11"/>
  <c r="Q436" i="11"/>
  <c r="P436" i="11"/>
  <c r="S436" i="11"/>
  <c r="L436" i="11"/>
  <c r="O436" i="11"/>
  <c r="K436" i="11"/>
  <c r="N436" i="11"/>
  <c r="X435" i="11"/>
  <c r="W435" i="11"/>
  <c r="V435" i="11"/>
  <c r="T435" i="11"/>
  <c r="Y435" i="11"/>
  <c r="R435" i="11"/>
  <c r="Q435" i="11"/>
  <c r="P435" i="11"/>
  <c r="S435" i="11"/>
  <c r="L435" i="11"/>
  <c r="O435" i="11"/>
  <c r="K435" i="11"/>
  <c r="N435" i="11"/>
  <c r="X434" i="11"/>
  <c r="W434" i="11"/>
  <c r="V434" i="11"/>
  <c r="T434" i="11"/>
  <c r="Y434" i="11"/>
  <c r="R434" i="11"/>
  <c r="Q434" i="11"/>
  <c r="P434" i="11"/>
  <c r="S434" i="11"/>
  <c r="L434" i="11"/>
  <c r="O434" i="11"/>
  <c r="K434" i="11"/>
  <c r="N434" i="11"/>
  <c r="X433" i="11"/>
  <c r="W433" i="11"/>
  <c r="V433" i="11"/>
  <c r="T433" i="11"/>
  <c r="Y433" i="11"/>
  <c r="R433" i="11"/>
  <c r="Q433" i="11"/>
  <c r="P433" i="11"/>
  <c r="S433" i="11"/>
  <c r="L433" i="11"/>
  <c r="O433" i="11"/>
  <c r="K433" i="11"/>
  <c r="N433" i="11"/>
  <c r="X432" i="11"/>
  <c r="W432" i="11"/>
  <c r="V432" i="11"/>
  <c r="T432" i="11"/>
  <c r="Y432" i="11"/>
  <c r="R432" i="11"/>
  <c r="Q432" i="11"/>
  <c r="P432" i="11"/>
  <c r="S432" i="11"/>
  <c r="L432" i="11"/>
  <c r="O432" i="11"/>
  <c r="K432" i="11"/>
  <c r="N432" i="11"/>
  <c r="X431" i="11"/>
  <c r="W431" i="11"/>
  <c r="V431" i="11"/>
  <c r="T431" i="11"/>
  <c r="Y431" i="11"/>
  <c r="R431" i="11"/>
  <c r="Q431" i="11"/>
  <c r="P431" i="11"/>
  <c r="S431" i="11"/>
  <c r="L431" i="11"/>
  <c r="O431" i="11"/>
  <c r="K431" i="11"/>
  <c r="N431" i="11"/>
  <c r="X430" i="11"/>
  <c r="W430" i="11"/>
  <c r="V430" i="11"/>
  <c r="T430" i="11"/>
  <c r="Y430" i="11"/>
  <c r="R430" i="11"/>
  <c r="Q430" i="11"/>
  <c r="P430" i="11"/>
  <c r="S430" i="11"/>
  <c r="L430" i="11"/>
  <c r="O430" i="11"/>
  <c r="K430" i="11"/>
  <c r="N430" i="11"/>
  <c r="X429" i="11"/>
  <c r="W429" i="11"/>
  <c r="V429" i="11"/>
  <c r="T429" i="11"/>
  <c r="Y429" i="11"/>
  <c r="R429" i="11"/>
  <c r="Q429" i="11"/>
  <c r="P429" i="11"/>
  <c r="S429" i="11"/>
  <c r="L429" i="11"/>
  <c r="O429" i="11"/>
  <c r="K429" i="11"/>
  <c r="N429" i="11"/>
  <c r="X428" i="11"/>
  <c r="W428" i="11"/>
  <c r="V428" i="11"/>
  <c r="T428" i="11"/>
  <c r="Y428" i="11"/>
  <c r="R428" i="11"/>
  <c r="Q428" i="11"/>
  <c r="P428" i="11"/>
  <c r="S428" i="11"/>
  <c r="L428" i="11"/>
  <c r="O428" i="11"/>
  <c r="K428" i="11"/>
  <c r="N428" i="11"/>
  <c r="X427" i="11"/>
  <c r="W427" i="11"/>
  <c r="V427" i="11"/>
  <c r="T427" i="11"/>
  <c r="Y427" i="11"/>
  <c r="R427" i="11"/>
  <c r="Q427" i="11"/>
  <c r="P427" i="11"/>
  <c r="S427" i="11"/>
  <c r="L427" i="11"/>
  <c r="O427" i="11"/>
  <c r="K427" i="11"/>
  <c r="N427" i="11"/>
  <c r="X426" i="11"/>
  <c r="W426" i="11"/>
  <c r="V426" i="11"/>
  <c r="T426" i="11"/>
  <c r="Y426" i="11"/>
  <c r="R426" i="11"/>
  <c r="Q426" i="11"/>
  <c r="P426" i="11"/>
  <c r="S426" i="11"/>
  <c r="L426" i="11"/>
  <c r="O426" i="11"/>
  <c r="K426" i="11"/>
  <c r="N426" i="11"/>
  <c r="X425" i="11"/>
  <c r="W425" i="11"/>
  <c r="V425" i="11"/>
  <c r="T425" i="11"/>
  <c r="Y425" i="11"/>
  <c r="R425" i="11"/>
  <c r="Q425" i="11"/>
  <c r="P425" i="11"/>
  <c r="S425" i="11"/>
  <c r="L425" i="11"/>
  <c r="O425" i="11"/>
  <c r="K425" i="11"/>
  <c r="N425" i="11"/>
  <c r="X424" i="11"/>
  <c r="W424" i="11"/>
  <c r="V424" i="11"/>
  <c r="T424" i="11"/>
  <c r="Y424" i="11"/>
  <c r="R424" i="11"/>
  <c r="Q424" i="11"/>
  <c r="P424" i="11"/>
  <c r="S424" i="11"/>
  <c r="L424" i="11"/>
  <c r="O424" i="11"/>
  <c r="K424" i="11"/>
  <c r="N424" i="11"/>
  <c r="X423" i="11"/>
  <c r="W423" i="11"/>
  <c r="V423" i="11"/>
  <c r="T423" i="11"/>
  <c r="Y423" i="11"/>
  <c r="R423" i="11"/>
  <c r="Q423" i="11"/>
  <c r="P423" i="11"/>
  <c r="S423" i="11"/>
  <c r="L423" i="11"/>
  <c r="O423" i="11"/>
  <c r="K423" i="11"/>
  <c r="N423" i="11"/>
  <c r="X422" i="11"/>
  <c r="W422" i="11"/>
  <c r="V422" i="11"/>
  <c r="T422" i="11"/>
  <c r="Y422" i="11"/>
  <c r="R422" i="11"/>
  <c r="Q422" i="11"/>
  <c r="P422" i="11"/>
  <c r="S422" i="11"/>
  <c r="L422" i="11"/>
  <c r="O422" i="11"/>
  <c r="K422" i="11"/>
  <c r="N422" i="11"/>
  <c r="X421" i="11"/>
  <c r="W421" i="11"/>
  <c r="V421" i="11"/>
  <c r="T421" i="11"/>
  <c r="Y421" i="11"/>
  <c r="R421" i="11"/>
  <c r="Q421" i="11"/>
  <c r="P421" i="11"/>
  <c r="S421" i="11"/>
  <c r="L421" i="11"/>
  <c r="O421" i="11"/>
  <c r="K421" i="11"/>
  <c r="N421" i="11"/>
  <c r="X420" i="11"/>
  <c r="W420" i="11"/>
  <c r="V420" i="11"/>
  <c r="T420" i="11"/>
  <c r="Y420" i="11"/>
  <c r="R420" i="11"/>
  <c r="Q420" i="11"/>
  <c r="P420" i="11"/>
  <c r="S420" i="11"/>
  <c r="L420" i="11"/>
  <c r="O420" i="11"/>
  <c r="K420" i="11"/>
  <c r="N420" i="11"/>
  <c r="X419" i="11"/>
  <c r="W419" i="11"/>
  <c r="V419" i="11"/>
  <c r="T419" i="11"/>
  <c r="Y419" i="11"/>
  <c r="R419" i="11"/>
  <c r="Q419" i="11"/>
  <c r="P419" i="11"/>
  <c r="S419" i="11"/>
  <c r="L419" i="11"/>
  <c r="O419" i="11"/>
  <c r="K419" i="11"/>
  <c r="N419" i="11"/>
  <c r="X418" i="11"/>
  <c r="W418" i="11"/>
  <c r="V418" i="11"/>
  <c r="T418" i="11"/>
  <c r="Y418" i="11"/>
  <c r="R418" i="11"/>
  <c r="Q418" i="11"/>
  <c r="P418" i="11"/>
  <c r="S418" i="11"/>
  <c r="L418" i="11"/>
  <c r="O418" i="11"/>
  <c r="K418" i="11"/>
  <c r="N418" i="11"/>
  <c r="X417" i="11"/>
  <c r="W417" i="11"/>
  <c r="V417" i="11"/>
  <c r="T417" i="11"/>
  <c r="Y417" i="11"/>
  <c r="R417" i="11"/>
  <c r="Q417" i="11"/>
  <c r="P417" i="11"/>
  <c r="S417" i="11"/>
  <c r="L417" i="11"/>
  <c r="O417" i="11"/>
  <c r="K417" i="11"/>
  <c r="N417" i="11"/>
  <c r="X416" i="11"/>
  <c r="W416" i="11"/>
  <c r="V416" i="11"/>
  <c r="T416" i="11"/>
  <c r="Y416" i="11"/>
  <c r="R416" i="11"/>
  <c r="Q416" i="11"/>
  <c r="P416" i="11"/>
  <c r="S416" i="11"/>
  <c r="L416" i="11"/>
  <c r="O416" i="11"/>
  <c r="K416" i="11"/>
  <c r="N416" i="11"/>
  <c r="X415" i="11"/>
  <c r="W415" i="11"/>
  <c r="V415" i="11"/>
  <c r="T415" i="11"/>
  <c r="Y415" i="11"/>
  <c r="R415" i="11"/>
  <c r="Q415" i="11"/>
  <c r="P415" i="11"/>
  <c r="S415" i="11"/>
  <c r="L415" i="11"/>
  <c r="O415" i="11"/>
  <c r="K415" i="11"/>
  <c r="N415" i="11"/>
  <c r="X414" i="11"/>
  <c r="W414" i="11"/>
  <c r="V414" i="11"/>
  <c r="T414" i="11"/>
  <c r="Y414" i="11"/>
  <c r="R414" i="11"/>
  <c r="Q414" i="11"/>
  <c r="P414" i="11"/>
  <c r="S414" i="11"/>
  <c r="L414" i="11"/>
  <c r="O414" i="11"/>
  <c r="K414" i="11"/>
  <c r="N414" i="11"/>
  <c r="X413" i="11"/>
  <c r="W413" i="11"/>
  <c r="V413" i="11"/>
  <c r="T413" i="11"/>
  <c r="Y413" i="11"/>
  <c r="R413" i="11"/>
  <c r="Q413" i="11"/>
  <c r="P413" i="11"/>
  <c r="S413" i="11"/>
  <c r="L413" i="11"/>
  <c r="O413" i="11"/>
  <c r="K413" i="11"/>
  <c r="N413" i="11"/>
  <c r="X412" i="11"/>
  <c r="W412" i="11"/>
  <c r="V412" i="11"/>
  <c r="T412" i="11"/>
  <c r="Y412" i="11"/>
  <c r="R412" i="11"/>
  <c r="Q412" i="11"/>
  <c r="P412" i="11"/>
  <c r="S412" i="11"/>
  <c r="L412" i="11"/>
  <c r="O412" i="11"/>
  <c r="K412" i="11"/>
  <c r="N412" i="11"/>
  <c r="X411" i="11"/>
  <c r="W411" i="11"/>
  <c r="V411" i="11"/>
  <c r="T411" i="11"/>
  <c r="Y411" i="11"/>
  <c r="R411" i="11"/>
  <c r="Q411" i="11"/>
  <c r="P411" i="11"/>
  <c r="S411" i="11"/>
  <c r="L411" i="11"/>
  <c r="O411" i="11"/>
  <c r="K411" i="11"/>
  <c r="N411" i="11"/>
  <c r="X410" i="11"/>
  <c r="W410" i="11"/>
  <c r="V410" i="11"/>
  <c r="T410" i="11"/>
  <c r="Y410" i="11"/>
  <c r="R410" i="11"/>
  <c r="Q410" i="11"/>
  <c r="P410" i="11"/>
  <c r="S410" i="11"/>
  <c r="L410" i="11"/>
  <c r="O410" i="11"/>
  <c r="K410" i="11"/>
  <c r="N410" i="11"/>
  <c r="X409" i="11"/>
  <c r="W409" i="11"/>
  <c r="V409" i="11"/>
  <c r="T409" i="11"/>
  <c r="Y409" i="11"/>
  <c r="R409" i="11"/>
  <c r="Q409" i="11"/>
  <c r="P409" i="11"/>
  <c r="S409" i="11"/>
  <c r="L409" i="11"/>
  <c r="O409" i="11"/>
  <c r="K409" i="11"/>
  <c r="N409" i="11"/>
  <c r="X408" i="11"/>
  <c r="W408" i="11"/>
  <c r="V408" i="11"/>
  <c r="T408" i="11"/>
  <c r="Y408" i="11"/>
  <c r="R408" i="11"/>
  <c r="Q408" i="11"/>
  <c r="P408" i="11"/>
  <c r="S408" i="11"/>
  <c r="L408" i="11"/>
  <c r="O408" i="11"/>
  <c r="K408" i="11"/>
  <c r="N408" i="11"/>
  <c r="X407" i="11"/>
  <c r="W407" i="11"/>
  <c r="V407" i="11"/>
  <c r="T407" i="11"/>
  <c r="Y407" i="11"/>
  <c r="R407" i="11"/>
  <c r="Q407" i="11"/>
  <c r="P407" i="11"/>
  <c r="S407" i="11"/>
  <c r="L407" i="11"/>
  <c r="O407" i="11"/>
  <c r="K407" i="11"/>
  <c r="N407" i="11"/>
  <c r="X406" i="11"/>
  <c r="W406" i="11"/>
  <c r="V406" i="11"/>
  <c r="T406" i="11"/>
  <c r="Y406" i="11"/>
  <c r="R406" i="11"/>
  <c r="Q406" i="11"/>
  <c r="P406" i="11"/>
  <c r="S406" i="11"/>
  <c r="L406" i="11"/>
  <c r="O406" i="11"/>
  <c r="K406" i="11"/>
  <c r="N406" i="11"/>
  <c r="X405" i="11"/>
  <c r="W405" i="11"/>
  <c r="V405" i="11"/>
  <c r="T405" i="11"/>
  <c r="Y405" i="11"/>
  <c r="R405" i="11"/>
  <c r="Q405" i="11"/>
  <c r="P405" i="11"/>
  <c r="S405" i="11"/>
  <c r="L405" i="11"/>
  <c r="O405" i="11"/>
  <c r="K405" i="11"/>
  <c r="N405" i="11"/>
  <c r="X404" i="11"/>
  <c r="W404" i="11"/>
  <c r="V404" i="11"/>
  <c r="T404" i="11"/>
  <c r="Y404" i="11"/>
  <c r="R404" i="11"/>
  <c r="Q404" i="11"/>
  <c r="P404" i="11"/>
  <c r="S404" i="11"/>
  <c r="L404" i="11"/>
  <c r="O404" i="11"/>
  <c r="K404" i="11"/>
  <c r="N404" i="11"/>
  <c r="X403" i="11"/>
  <c r="W403" i="11"/>
  <c r="V403" i="11"/>
  <c r="T403" i="11"/>
  <c r="Y403" i="11"/>
  <c r="R403" i="11"/>
  <c r="Q403" i="11"/>
  <c r="P403" i="11"/>
  <c r="S403" i="11"/>
  <c r="L403" i="11"/>
  <c r="O403" i="11"/>
  <c r="K403" i="11"/>
  <c r="N403" i="11"/>
  <c r="X402" i="11"/>
  <c r="W402" i="11"/>
  <c r="V402" i="11"/>
  <c r="T402" i="11"/>
  <c r="Y402" i="11"/>
  <c r="R402" i="11"/>
  <c r="Q402" i="11"/>
  <c r="P402" i="11"/>
  <c r="S402" i="11"/>
  <c r="L402" i="11"/>
  <c r="O402" i="11"/>
  <c r="K402" i="11"/>
  <c r="N402" i="11"/>
  <c r="X401" i="11"/>
  <c r="W401" i="11"/>
  <c r="V401" i="11"/>
  <c r="T401" i="11"/>
  <c r="Y401" i="11"/>
  <c r="R401" i="11"/>
  <c r="Q401" i="11"/>
  <c r="P401" i="11"/>
  <c r="S401" i="11"/>
  <c r="L401" i="11"/>
  <c r="O401" i="11"/>
  <c r="K401" i="11"/>
  <c r="N401" i="11"/>
  <c r="X400" i="11"/>
  <c r="W400" i="11"/>
  <c r="V400" i="11"/>
  <c r="T400" i="11"/>
  <c r="Y400" i="11"/>
  <c r="R400" i="11"/>
  <c r="Q400" i="11"/>
  <c r="P400" i="11"/>
  <c r="S400" i="11"/>
  <c r="L400" i="11"/>
  <c r="O400" i="11"/>
  <c r="K400" i="11"/>
  <c r="N400" i="11"/>
  <c r="X399" i="11"/>
  <c r="W399" i="11"/>
  <c r="V399" i="11"/>
  <c r="T399" i="11"/>
  <c r="Y399" i="11"/>
  <c r="R399" i="11"/>
  <c r="Q399" i="11"/>
  <c r="P399" i="11"/>
  <c r="S399" i="11"/>
  <c r="L399" i="11"/>
  <c r="O399" i="11"/>
  <c r="K399" i="11"/>
  <c r="N399" i="11"/>
  <c r="X398" i="11"/>
  <c r="W398" i="11"/>
  <c r="V398" i="11"/>
  <c r="T398" i="11"/>
  <c r="Y398" i="11"/>
  <c r="R398" i="11"/>
  <c r="Q398" i="11"/>
  <c r="P398" i="11"/>
  <c r="S398" i="11"/>
  <c r="L398" i="11"/>
  <c r="O398" i="11"/>
  <c r="K398" i="11"/>
  <c r="N398" i="11"/>
  <c r="X397" i="11"/>
  <c r="W397" i="11"/>
  <c r="V397" i="11"/>
  <c r="T397" i="11"/>
  <c r="Y397" i="11"/>
  <c r="R397" i="11"/>
  <c r="Q397" i="11"/>
  <c r="P397" i="11"/>
  <c r="S397" i="11"/>
  <c r="L397" i="11"/>
  <c r="O397" i="11"/>
  <c r="K397" i="11"/>
  <c r="N397" i="11"/>
  <c r="X396" i="11"/>
  <c r="W396" i="11"/>
  <c r="V396" i="11"/>
  <c r="T396" i="11"/>
  <c r="Y396" i="11"/>
  <c r="R396" i="11"/>
  <c r="Q396" i="11"/>
  <c r="P396" i="11"/>
  <c r="S396" i="11"/>
  <c r="L396" i="11"/>
  <c r="O396" i="11"/>
  <c r="K396" i="11"/>
  <c r="N396" i="11"/>
  <c r="X395" i="11"/>
  <c r="W395" i="11"/>
  <c r="V395" i="11"/>
  <c r="T395" i="11"/>
  <c r="Y395" i="11"/>
  <c r="R395" i="11"/>
  <c r="Q395" i="11"/>
  <c r="P395" i="11"/>
  <c r="S395" i="11"/>
  <c r="L395" i="11"/>
  <c r="O395" i="11"/>
  <c r="K395" i="11"/>
  <c r="N395" i="11"/>
  <c r="X394" i="11"/>
  <c r="W394" i="11"/>
  <c r="V394" i="11"/>
  <c r="T394" i="11"/>
  <c r="Y394" i="11"/>
  <c r="R394" i="11"/>
  <c r="Q394" i="11"/>
  <c r="P394" i="11"/>
  <c r="S394" i="11"/>
  <c r="L394" i="11"/>
  <c r="O394" i="11"/>
  <c r="K394" i="11"/>
  <c r="N394" i="11"/>
  <c r="X393" i="11"/>
  <c r="W393" i="11"/>
  <c r="V393" i="11"/>
  <c r="T393" i="11"/>
  <c r="Y393" i="11"/>
  <c r="R393" i="11"/>
  <c r="Q393" i="11"/>
  <c r="P393" i="11"/>
  <c r="S393" i="11"/>
  <c r="L393" i="11"/>
  <c r="O393" i="11"/>
  <c r="K393" i="11"/>
  <c r="N393" i="11"/>
  <c r="X392" i="11"/>
  <c r="W392" i="11"/>
  <c r="V392" i="11"/>
  <c r="T392" i="11"/>
  <c r="Y392" i="11"/>
  <c r="R392" i="11"/>
  <c r="Q392" i="11"/>
  <c r="P392" i="11"/>
  <c r="S392" i="11"/>
  <c r="L392" i="11"/>
  <c r="O392" i="11"/>
  <c r="K392" i="11"/>
  <c r="N392" i="11"/>
  <c r="X391" i="11"/>
  <c r="W391" i="11"/>
  <c r="V391" i="11"/>
  <c r="T391" i="11"/>
  <c r="Y391" i="11"/>
  <c r="R391" i="11"/>
  <c r="Q391" i="11"/>
  <c r="P391" i="11"/>
  <c r="S391" i="11"/>
  <c r="L391" i="11"/>
  <c r="O391" i="11"/>
  <c r="K391" i="11"/>
  <c r="N391" i="11"/>
  <c r="X390" i="11"/>
  <c r="W390" i="11"/>
  <c r="V390" i="11"/>
  <c r="T390" i="11"/>
  <c r="Y390" i="11"/>
  <c r="R390" i="11"/>
  <c r="Q390" i="11"/>
  <c r="P390" i="11"/>
  <c r="S390" i="11"/>
  <c r="L390" i="11"/>
  <c r="O390" i="11"/>
  <c r="K390" i="11"/>
  <c r="N390" i="11"/>
  <c r="X389" i="11"/>
  <c r="W389" i="11"/>
  <c r="V389" i="11"/>
  <c r="T389" i="11"/>
  <c r="Y389" i="11"/>
  <c r="R389" i="11"/>
  <c r="Q389" i="11"/>
  <c r="P389" i="11"/>
  <c r="S389" i="11"/>
  <c r="L389" i="11"/>
  <c r="O389" i="11"/>
  <c r="K389" i="11"/>
  <c r="N389" i="11"/>
  <c r="X388" i="11"/>
  <c r="W388" i="11"/>
  <c r="V388" i="11"/>
  <c r="T388" i="11"/>
  <c r="Y388" i="11"/>
  <c r="R388" i="11"/>
  <c r="Q388" i="11"/>
  <c r="P388" i="11"/>
  <c r="S388" i="11"/>
  <c r="L388" i="11"/>
  <c r="O388" i="11"/>
  <c r="K388" i="11"/>
  <c r="N388" i="11"/>
  <c r="X387" i="11"/>
  <c r="W387" i="11"/>
  <c r="V387" i="11"/>
  <c r="T387" i="11"/>
  <c r="Y387" i="11"/>
  <c r="R387" i="11"/>
  <c r="Q387" i="11"/>
  <c r="P387" i="11"/>
  <c r="S387" i="11"/>
  <c r="L387" i="11"/>
  <c r="O387" i="11"/>
  <c r="K387" i="11"/>
  <c r="N387" i="11"/>
  <c r="X386" i="11"/>
  <c r="W386" i="11"/>
  <c r="V386" i="11"/>
  <c r="T386" i="11"/>
  <c r="Y386" i="11"/>
  <c r="R386" i="11"/>
  <c r="Q386" i="11"/>
  <c r="P386" i="11"/>
  <c r="S386" i="11"/>
  <c r="L386" i="11"/>
  <c r="O386" i="11"/>
  <c r="K386" i="11"/>
  <c r="N386" i="11"/>
  <c r="X385" i="11"/>
  <c r="W385" i="11"/>
  <c r="V385" i="11"/>
  <c r="T385" i="11"/>
  <c r="Y385" i="11"/>
  <c r="R385" i="11"/>
  <c r="Q385" i="11"/>
  <c r="P385" i="11"/>
  <c r="S385" i="11"/>
  <c r="L385" i="11"/>
  <c r="O385" i="11"/>
  <c r="K385" i="11"/>
  <c r="N385" i="11"/>
  <c r="X384" i="11"/>
  <c r="W384" i="11"/>
  <c r="V384" i="11"/>
  <c r="T384" i="11"/>
  <c r="Y384" i="11"/>
  <c r="R384" i="11"/>
  <c r="Q384" i="11"/>
  <c r="P384" i="11"/>
  <c r="S384" i="11"/>
  <c r="L384" i="11"/>
  <c r="O384" i="11"/>
  <c r="K384" i="11"/>
  <c r="N384" i="11"/>
  <c r="X383" i="11"/>
  <c r="W383" i="11"/>
  <c r="V383" i="11"/>
  <c r="T383" i="11"/>
  <c r="Y383" i="11"/>
  <c r="R383" i="11"/>
  <c r="Q383" i="11"/>
  <c r="P383" i="11"/>
  <c r="S383" i="11"/>
  <c r="L383" i="11"/>
  <c r="O383" i="11"/>
  <c r="K383" i="11"/>
  <c r="N383" i="11"/>
  <c r="X382" i="11"/>
  <c r="W382" i="11"/>
  <c r="V382" i="11"/>
  <c r="T382" i="11"/>
  <c r="Y382" i="11"/>
  <c r="R382" i="11"/>
  <c r="Q382" i="11"/>
  <c r="P382" i="11"/>
  <c r="S382" i="11"/>
  <c r="L382" i="11"/>
  <c r="O382" i="11"/>
  <c r="K382" i="11"/>
  <c r="N382" i="11"/>
  <c r="X381" i="11"/>
  <c r="W381" i="11"/>
  <c r="V381" i="11"/>
  <c r="T381" i="11"/>
  <c r="Y381" i="11"/>
  <c r="R381" i="11"/>
  <c r="Q381" i="11"/>
  <c r="P381" i="11"/>
  <c r="S381" i="11"/>
  <c r="L381" i="11"/>
  <c r="O381" i="11"/>
  <c r="K381" i="11"/>
  <c r="N381" i="11"/>
  <c r="X380" i="11"/>
  <c r="W380" i="11"/>
  <c r="V380" i="11"/>
  <c r="T380" i="11"/>
  <c r="Y380" i="11"/>
  <c r="R380" i="11"/>
  <c r="Q380" i="11"/>
  <c r="P380" i="11"/>
  <c r="S380" i="11"/>
  <c r="L380" i="11"/>
  <c r="O380" i="11"/>
  <c r="K380" i="11"/>
  <c r="N380" i="11"/>
  <c r="X379" i="11"/>
  <c r="W379" i="11"/>
  <c r="V379" i="11"/>
  <c r="T379" i="11"/>
  <c r="Y379" i="11"/>
  <c r="R379" i="11"/>
  <c r="Q379" i="11"/>
  <c r="P379" i="11"/>
  <c r="S379" i="11"/>
  <c r="L379" i="11"/>
  <c r="O379" i="11"/>
  <c r="K379" i="11"/>
  <c r="N379" i="11"/>
  <c r="X378" i="11"/>
  <c r="W378" i="11"/>
  <c r="V378" i="11"/>
  <c r="T378" i="11"/>
  <c r="Y378" i="11"/>
  <c r="R378" i="11"/>
  <c r="Q378" i="11"/>
  <c r="P378" i="11"/>
  <c r="S378" i="11"/>
  <c r="L378" i="11"/>
  <c r="O378" i="11"/>
  <c r="K378" i="11"/>
  <c r="N378" i="11"/>
  <c r="X377" i="11"/>
  <c r="W377" i="11"/>
  <c r="V377" i="11"/>
  <c r="T377" i="11"/>
  <c r="Y377" i="11"/>
  <c r="R377" i="11"/>
  <c r="Q377" i="11"/>
  <c r="P377" i="11"/>
  <c r="S377" i="11"/>
  <c r="L377" i="11"/>
  <c r="O377" i="11"/>
  <c r="K377" i="11"/>
  <c r="N377" i="11"/>
  <c r="X376" i="11"/>
  <c r="W376" i="11"/>
  <c r="V376" i="11"/>
  <c r="T376" i="11"/>
  <c r="Y376" i="11"/>
  <c r="R376" i="11"/>
  <c r="Q376" i="11"/>
  <c r="P376" i="11"/>
  <c r="S376" i="11"/>
  <c r="L376" i="11"/>
  <c r="O376" i="11"/>
  <c r="K376" i="11"/>
  <c r="N376" i="11"/>
  <c r="X375" i="11"/>
  <c r="W375" i="11"/>
  <c r="V375" i="11"/>
  <c r="T375" i="11"/>
  <c r="Y375" i="11"/>
  <c r="R375" i="11"/>
  <c r="Q375" i="11"/>
  <c r="P375" i="11"/>
  <c r="S375" i="11"/>
  <c r="L375" i="11"/>
  <c r="O375" i="11"/>
  <c r="K375" i="11"/>
  <c r="N375" i="11"/>
  <c r="X374" i="11"/>
  <c r="W374" i="11"/>
  <c r="V374" i="11"/>
  <c r="T374" i="11"/>
  <c r="Y374" i="11"/>
  <c r="R374" i="11"/>
  <c r="Q374" i="11"/>
  <c r="P374" i="11"/>
  <c r="S374" i="11"/>
  <c r="L374" i="11"/>
  <c r="O374" i="11"/>
  <c r="K374" i="11"/>
  <c r="N374" i="11"/>
  <c r="X373" i="11"/>
  <c r="W373" i="11"/>
  <c r="V373" i="11"/>
  <c r="T373" i="11"/>
  <c r="Y373" i="11"/>
  <c r="R373" i="11"/>
  <c r="Q373" i="11"/>
  <c r="P373" i="11"/>
  <c r="S373" i="11"/>
  <c r="L373" i="11"/>
  <c r="O373" i="11"/>
  <c r="K373" i="11"/>
  <c r="N373" i="11"/>
  <c r="X372" i="11"/>
  <c r="W372" i="11"/>
  <c r="V372" i="11"/>
  <c r="T372" i="11"/>
  <c r="Y372" i="11"/>
  <c r="R372" i="11"/>
  <c r="Q372" i="11"/>
  <c r="P372" i="11"/>
  <c r="S372" i="11"/>
  <c r="L372" i="11"/>
  <c r="O372" i="11"/>
  <c r="K372" i="11"/>
  <c r="N372" i="11"/>
  <c r="X371" i="11"/>
  <c r="W371" i="11"/>
  <c r="V371" i="11"/>
  <c r="T371" i="11"/>
  <c r="Y371" i="11"/>
  <c r="R371" i="11"/>
  <c r="Q371" i="11"/>
  <c r="P371" i="11"/>
  <c r="S371" i="11"/>
  <c r="L371" i="11"/>
  <c r="O371" i="11"/>
  <c r="K371" i="11"/>
  <c r="N371" i="11"/>
  <c r="X370" i="11"/>
  <c r="W370" i="11"/>
  <c r="V370" i="11"/>
  <c r="T370" i="11"/>
  <c r="Y370" i="11"/>
  <c r="R370" i="11"/>
  <c r="Q370" i="11"/>
  <c r="P370" i="11"/>
  <c r="S370" i="11"/>
  <c r="L370" i="11"/>
  <c r="O370" i="11"/>
  <c r="K370" i="11"/>
  <c r="N370" i="11"/>
  <c r="X369" i="11"/>
  <c r="W369" i="11"/>
  <c r="V369" i="11"/>
  <c r="T369" i="11"/>
  <c r="Y369" i="11"/>
  <c r="R369" i="11"/>
  <c r="Q369" i="11"/>
  <c r="P369" i="11"/>
  <c r="S369" i="11"/>
  <c r="L369" i="11"/>
  <c r="O369" i="11"/>
  <c r="K369" i="11"/>
  <c r="N369" i="11"/>
  <c r="X368" i="11"/>
  <c r="W368" i="11"/>
  <c r="V368" i="11"/>
  <c r="T368" i="11"/>
  <c r="Y368" i="11"/>
  <c r="R368" i="11"/>
  <c r="Q368" i="11"/>
  <c r="P368" i="11"/>
  <c r="S368" i="11"/>
  <c r="L368" i="11"/>
  <c r="O368" i="11"/>
  <c r="K368" i="11"/>
  <c r="N368" i="11"/>
  <c r="X367" i="11"/>
  <c r="W367" i="11"/>
  <c r="V367" i="11"/>
  <c r="T367" i="11"/>
  <c r="Y367" i="11"/>
  <c r="R367" i="11"/>
  <c r="Q367" i="11"/>
  <c r="P367" i="11"/>
  <c r="S367" i="11"/>
  <c r="L367" i="11"/>
  <c r="O367" i="11"/>
  <c r="K367" i="11"/>
  <c r="N367" i="11"/>
  <c r="X366" i="11"/>
  <c r="W366" i="11"/>
  <c r="V366" i="11"/>
  <c r="T366" i="11"/>
  <c r="Y366" i="11"/>
  <c r="R366" i="11"/>
  <c r="Q366" i="11"/>
  <c r="P366" i="11"/>
  <c r="S366" i="11"/>
  <c r="L366" i="11"/>
  <c r="O366" i="11"/>
  <c r="K366" i="11"/>
  <c r="N366" i="11"/>
  <c r="X365" i="11"/>
  <c r="W365" i="11"/>
  <c r="V365" i="11"/>
  <c r="T365" i="11"/>
  <c r="Y365" i="11"/>
  <c r="R365" i="11"/>
  <c r="Q365" i="11"/>
  <c r="P365" i="11"/>
  <c r="S365" i="11"/>
  <c r="L365" i="11"/>
  <c r="O365" i="11"/>
  <c r="K365" i="11"/>
  <c r="N365" i="11"/>
  <c r="X364" i="11"/>
  <c r="W364" i="11"/>
  <c r="V364" i="11"/>
  <c r="T364" i="11"/>
  <c r="Y364" i="11"/>
  <c r="R364" i="11"/>
  <c r="Q364" i="11"/>
  <c r="P364" i="11"/>
  <c r="S364" i="11"/>
  <c r="L364" i="11"/>
  <c r="O364" i="11"/>
  <c r="K364" i="11"/>
  <c r="N364" i="11"/>
  <c r="X363" i="11"/>
  <c r="W363" i="11"/>
  <c r="V363" i="11"/>
  <c r="T363" i="11"/>
  <c r="Y363" i="11"/>
  <c r="R363" i="11"/>
  <c r="Q363" i="11"/>
  <c r="P363" i="11"/>
  <c r="S363" i="11"/>
  <c r="L363" i="11"/>
  <c r="O363" i="11"/>
  <c r="K363" i="11"/>
  <c r="N363" i="11"/>
  <c r="X362" i="11"/>
  <c r="W362" i="11"/>
  <c r="V362" i="11"/>
  <c r="T362" i="11"/>
  <c r="Y362" i="11"/>
  <c r="R362" i="11"/>
  <c r="Q362" i="11"/>
  <c r="P362" i="11"/>
  <c r="S362" i="11"/>
  <c r="L362" i="11"/>
  <c r="O362" i="11"/>
  <c r="K362" i="11"/>
  <c r="N362" i="11"/>
  <c r="X361" i="11"/>
  <c r="W361" i="11"/>
  <c r="V361" i="11"/>
  <c r="T361" i="11"/>
  <c r="Y361" i="11"/>
  <c r="R361" i="11"/>
  <c r="Q361" i="11"/>
  <c r="P361" i="11"/>
  <c r="S361" i="11"/>
  <c r="L361" i="11"/>
  <c r="O361" i="11"/>
  <c r="K361" i="11"/>
  <c r="N361" i="11"/>
  <c r="X360" i="11"/>
  <c r="W360" i="11"/>
  <c r="V360" i="11"/>
  <c r="T360" i="11"/>
  <c r="Y360" i="11"/>
  <c r="R360" i="11"/>
  <c r="Q360" i="11"/>
  <c r="P360" i="11"/>
  <c r="S360" i="11"/>
  <c r="L360" i="11"/>
  <c r="O360" i="11"/>
  <c r="K360" i="11"/>
  <c r="N360" i="11"/>
  <c r="X359" i="11"/>
  <c r="W359" i="11"/>
  <c r="V359" i="11"/>
  <c r="T359" i="11"/>
  <c r="Y359" i="11"/>
  <c r="R359" i="11"/>
  <c r="Q359" i="11"/>
  <c r="P359" i="11"/>
  <c r="S359" i="11"/>
  <c r="L359" i="11"/>
  <c r="O359" i="11"/>
  <c r="K359" i="11"/>
  <c r="N359" i="11"/>
  <c r="X358" i="11"/>
  <c r="W358" i="11"/>
  <c r="V358" i="11"/>
  <c r="T358" i="11"/>
  <c r="Y358" i="11"/>
  <c r="R358" i="11"/>
  <c r="Q358" i="11"/>
  <c r="P358" i="11"/>
  <c r="S358" i="11"/>
  <c r="L358" i="11"/>
  <c r="O358" i="11"/>
  <c r="K358" i="11"/>
  <c r="N358" i="11"/>
  <c r="X357" i="11"/>
  <c r="W357" i="11"/>
  <c r="V357" i="11"/>
  <c r="T357" i="11"/>
  <c r="Y357" i="11"/>
  <c r="R357" i="11"/>
  <c r="Q357" i="11"/>
  <c r="P357" i="11"/>
  <c r="S357" i="11"/>
  <c r="L357" i="11"/>
  <c r="O357" i="11"/>
  <c r="K357" i="11"/>
  <c r="N357" i="11"/>
  <c r="X356" i="11"/>
  <c r="W356" i="11"/>
  <c r="V356" i="11"/>
  <c r="T356" i="11"/>
  <c r="Y356" i="11"/>
  <c r="R356" i="11"/>
  <c r="Q356" i="11"/>
  <c r="P356" i="11"/>
  <c r="S356" i="11"/>
  <c r="L356" i="11"/>
  <c r="O356" i="11"/>
  <c r="K356" i="11"/>
  <c r="N356" i="11"/>
  <c r="X355" i="11"/>
  <c r="W355" i="11"/>
  <c r="V355" i="11"/>
  <c r="T355" i="11"/>
  <c r="Y355" i="11"/>
  <c r="R355" i="11"/>
  <c r="Q355" i="11"/>
  <c r="P355" i="11"/>
  <c r="S355" i="11"/>
  <c r="L355" i="11"/>
  <c r="O355" i="11"/>
  <c r="K355" i="11"/>
  <c r="N355" i="11"/>
  <c r="X354" i="11"/>
  <c r="W354" i="11"/>
  <c r="V354" i="11"/>
  <c r="T354" i="11"/>
  <c r="Y354" i="11"/>
  <c r="R354" i="11"/>
  <c r="Q354" i="11"/>
  <c r="P354" i="11"/>
  <c r="S354" i="11"/>
  <c r="L354" i="11"/>
  <c r="O354" i="11"/>
  <c r="K354" i="11"/>
  <c r="N354" i="11"/>
  <c r="X353" i="11"/>
  <c r="W353" i="11"/>
  <c r="V353" i="11"/>
  <c r="T353" i="11"/>
  <c r="Y353" i="11"/>
  <c r="R353" i="11"/>
  <c r="Q353" i="11"/>
  <c r="P353" i="11"/>
  <c r="S353" i="11"/>
  <c r="L353" i="11"/>
  <c r="O353" i="11"/>
  <c r="K353" i="11"/>
  <c r="N353" i="11"/>
  <c r="X352" i="11"/>
  <c r="W352" i="11"/>
  <c r="V352" i="11"/>
  <c r="T352" i="11"/>
  <c r="Y352" i="11"/>
  <c r="R352" i="11"/>
  <c r="Q352" i="11"/>
  <c r="P352" i="11"/>
  <c r="S352" i="11"/>
  <c r="L352" i="11"/>
  <c r="O352" i="11"/>
  <c r="K352" i="11"/>
  <c r="N352" i="11"/>
  <c r="X351" i="11"/>
  <c r="W351" i="11"/>
  <c r="V351" i="11"/>
  <c r="T351" i="11"/>
  <c r="Y351" i="11"/>
  <c r="R351" i="11"/>
  <c r="Q351" i="11"/>
  <c r="P351" i="11"/>
  <c r="S351" i="11"/>
  <c r="L351" i="11"/>
  <c r="O351" i="11"/>
  <c r="K351" i="11"/>
  <c r="N351" i="11"/>
  <c r="X350" i="11"/>
  <c r="W350" i="11"/>
  <c r="V350" i="11"/>
  <c r="T350" i="11"/>
  <c r="Y350" i="11"/>
  <c r="R350" i="11"/>
  <c r="Q350" i="11"/>
  <c r="P350" i="11"/>
  <c r="S350" i="11"/>
  <c r="L350" i="11"/>
  <c r="O350" i="11"/>
  <c r="K350" i="11"/>
  <c r="N350" i="11"/>
  <c r="X349" i="11"/>
  <c r="W349" i="11"/>
  <c r="V349" i="11"/>
  <c r="T349" i="11"/>
  <c r="Y349" i="11"/>
  <c r="R349" i="11"/>
  <c r="Q349" i="11"/>
  <c r="P349" i="11"/>
  <c r="S349" i="11"/>
  <c r="L349" i="11"/>
  <c r="O349" i="11"/>
  <c r="K349" i="11"/>
  <c r="N349" i="11"/>
  <c r="X348" i="11"/>
  <c r="W348" i="11"/>
  <c r="V348" i="11"/>
  <c r="T348" i="11"/>
  <c r="Y348" i="11"/>
  <c r="R348" i="11"/>
  <c r="Q348" i="11"/>
  <c r="P348" i="11"/>
  <c r="S348" i="11"/>
  <c r="L348" i="11"/>
  <c r="O348" i="11"/>
  <c r="K348" i="11"/>
  <c r="N348" i="11"/>
  <c r="X347" i="11"/>
  <c r="W347" i="11"/>
  <c r="V347" i="11"/>
  <c r="T347" i="11"/>
  <c r="Y347" i="11"/>
  <c r="R347" i="11"/>
  <c r="Q347" i="11"/>
  <c r="P347" i="11"/>
  <c r="S347" i="11"/>
  <c r="L347" i="11"/>
  <c r="O347" i="11"/>
  <c r="K347" i="11"/>
  <c r="N347" i="11"/>
  <c r="X346" i="11"/>
  <c r="W346" i="11"/>
  <c r="V346" i="11"/>
  <c r="T346" i="11"/>
  <c r="Y346" i="11"/>
  <c r="R346" i="11"/>
  <c r="Q346" i="11"/>
  <c r="P346" i="11"/>
  <c r="S346" i="11"/>
  <c r="L346" i="11"/>
  <c r="O346" i="11"/>
  <c r="K346" i="11"/>
  <c r="N346" i="11"/>
  <c r="X345" i="11"/>
  <c r="W345" i="11"/>
  <c r="V345" i="11"/>
  <c r="T345" i="11"/>
  <c r="Y345" i="11"/>
  <c r="R345" i="11"/>
  <c r="Q345" i="11"/>
  <c r="P345" i="11"/>
  <c r="S345" i="11"/>
  <c r="L345" i="11"/>
  <c r="O345" i="11"/>
  <c r="K345" i="11"/>
  <c r="N345" i="11"/>
  <c r="X344" i="11"/>
  <c r="W344" i="11"/>
  <c r="V344" i="11"/>
  <c r="T344" i="11"/>
  <c r="Y344" i="11"/>
  <c r="R344" i="11"/>
  <c r="Q344" i="11"/>
  <c r="P344" i="11"/>
  <c r="S344" i="11"/>
  <c r="L344" i="11"/>
  <c r="O344" i="11"/>
  <c r="K344" i="11"/>
  <c r="N344" i="11"/>
  <c r="X343" i="11"/>
  <c r="W343" i="11"/>
  <c r="V343" i="11"/>
  <c r="T343" i="11"/>
  <c r="Y343" i="11"/>
  <c r="R343" i="11"/>
  <c r="Q343" i="11"/>
  <c r="P343" i="11"/>
  <c r="S343" i="11"/>
  <c r="L343" i="11"/>
  <c r="O343" i="11"/>
  <c r="K343" i="11"/>
  <c r="N343" i="11"/>
  <c r="X342" i="11"/>
  <c r="W342" i="11"/>
  <c r="V342" i="11"/>
  <c r="T342" i="11"/>
  <c r="Y342" i="11"/>
  <c r="R342" i="11"/>
  <c r="Q342" i="11"/>
  <c r="P342" i="11"/>
  <c r="S342" i="11"/>
  <c r="L342" i="11"/>
  <c r="O342" i="11"/>
  <c r="K342" i="11"/>
  <c r="N342" i="11"/>
  <c r="X341" i="11"/>
  <c r="W341" i="11"/>
  <c r="V341" i="11"/>
  <c r="T341" i="11"/>
  <c r="Y341" i="11"/>
  <c r="R341" i="11"/>
  <c r="Q341" i="11"/>
  <c r="P341" i="11"/>
  <c r="S341" i="11"/>
  <c r="L341" i="11"/>
  <c r="O341" i="11"/>
  <c r="K341" i="11"/>
  <c r="N341" i="11"/>
  <c r="X340" i="11"/>
  <c r="W340" i="11"/>
  <c r="V340" i="11"/>
  <c r="T340" i="11"/>
  <c r="Y340" i="11"/>
  <c r="R340" i="11"/>
  <c r="Q340" i="11"/>
  <c r="P340" i="11"/>
  <c r="S340" i="11"/>
  <c r="L340" i="11"/>
  <c r="O340" i="11"/>
  <c r="K340" i="11"/>
  <c r="N340" i="11"/>
  <c r="X339" i="11"/>
  <c r="W339" i="11"/>
  <c r="V339" i="11"/>
  <c r="T339" i="11"/>
  <c r="Y339" i="11"/>
  <c r="R339" i="11"/>
  <c r="Q339" i="11"/>
  <c r="P339" i="11"/>
  <c r="S339" i="11"/>
  <c r="L339" i="11"/>
  <c r="O339" i="11"/>
  <c r="K339" i="11"/>
  <c r="N339" i="11"/>
  <c r="X338" i="11"/>
  <c r="W338" i="11"/>
  <c r="V338" i="11"/>
  <c r="T338" i="11"/>
  <c r="Y338" i="11"/>
  <c r="R338" i="11"/>
  <c r="Q338" i="11"/>
  <c r="P338" i="11"/>
  <c r="S338" i="11"/>
  <c r="L338" i="11"/>
  <c r="O338" i="11"/>
  <c r="K338" i="11"/>
  <c r="N338" i="11"/>
  <c r="X337" i="11"/>
  <c r="W337" i="11"/>
  <c r="V337" i="11"/>
  <c r="T337" i="11"/>
  <c r="Y337" i="11"/>
  <c r="R337" i="11"/>
  <c r="Q337" i="11"/>
  <c r="P337" i="11"/>
  <c r="S337" i="11"/>
  <c r="L337" i="11"/>
  <c r="O337" i="11"/>
  <c r="K337" i="11"/>
  <c r="N337" i="11"/>
  <c r="X336" i="11"/>
  <c r="W336" i="11"/>
  <c r="V336" i="11"/>
  <c r="T336" i="11"/>
  <c r="Y336" i="11"/>
  <c r="R336" i="11"/>
  <c r="Q336" i="11"/>
  <c r="P336" i="11"/>
  <c r="S336" i="11"/>
  <c r="L336" i="11"/>
  <c r="O336" i="11"/>
  <c r="K336" i="11"/>
  <c r="N336" i="11"/>
  <c r="X335" i="11"/>
  <c r="W335" i="11"/>
  <c r="V335" i="11"/>
  <c r="T335" i="11"/>
  <c r="Y335" i="11"/>
  <c r="R335" i="11"/>
  <c r="Q335" i="11"/>
  <c r="P335" i="11"/>
  <c r="S335" i="11"/>
  <c r="L335" i="11"/>
  <c r="O335" i="11"/>
  <c r="K335" i="11"/>
  <c r="N335" i="11"/>
  <c r="X334" i="11"/>
  <c r="W334" i="11"/>
  <c r="V334" i="11"/>
  <c r="T334" i="11"/>
  <c r="Y334" i="11"/>
  <c r="R334" i="11"/>
  <c r="Q334" i="11"/>
  <c r="P334" i="11"/>
  <c r="S334" i="11"/>
  <c r="L334" i="11"/>
  <c r="O334" i="11"/>
  <c r="K334" i="11"/>
  <c r="N334" i="11"/>
  <c r="X333" i="11"/>
  <c r="W333" i="11"/>
  <c r="V333" i="11"/>
  <c r="T333" i="11"/>
  <c r="Y333" i="11"/>
  <c r="R333" i="11"/>
  <c r="Q333" i="11"/>
  <c r="P333" i="11"/>
  <c r="S333" i="11"/>
  <c r="L333" i="11"/>
  <c r="O333" i="11"/>
  <c r="K333" i="11"/>
  <c r="N333" i="11"/>
  <c r="X332" i="11"/>
  <c r="W332" i="11"/>
  <c r="V332" i="11"/>
  <c r="T332" i="11"/>
  <c r="Y332" i="11"/>
  <c r="R332" i="11"/>
  <c r="Q332" i="11"/>
  <c r="P332" i="11"/>
  <c r="S332" i="11"/>
  <c r="L332" i="11"/>
  <c r="O332" i="11"/>
  <c r="K332" i="11"/>
  <c r="N332" i="11"/>
  <c r="X331" i="11"/>
  <c r="W331" i="11"/>
  <c r="V331" i="11"/>
  <c r="T331" i="11"/>
  <c r="Y331" i="11"/>
  <c r="R331" i="11"/>
  <c r="Q331" i="11"/>
  <c r="P331" i="11"/>
  <c r="S331" i="11"/>
  <c r="L331" i="11"/>
  <c r="O331" i="11"/>
  <c r="K331" i="11"/>
  <c r="N331" i="11"/>
  <c r="X330" i="11"/>
  <c r="W330" i="11"/>
  <c r="V330" i="11"/>
  <c r="T330" i="11"/>
  <c r="Y330" i="11"/>
  <c r="R330" i="11"/>
  <c r="Q330" i="11"/>
  <c r="P330" i="11"/>
  <c r="S330" i="11"/>
  <c r="L330" i="11"/>
  <c r="O330" i="11"/>
  <c r="K330" i="11"/>
  <c r="N330" i="11"/>
  <c r="X329" i="11"/>
  <c r="W329" i="11"/>
  <c r="V329" i="11"/>
  <c r="T329" i="11"/>
  <c r="Y329" i="11"/>
  <c r="R329" i="11"/>
  <c r="Q329" i="11"/>
  <c r="P329" i="11"/>
  <c r="S329" i="11"/>
  <c r="L329" i="11"/>
  <c r="O329" i="11"/>
  <c r="K329" i="11"/>
  <c r="N329" i="11"/>
  <c r="X328" i="11"/>
  <c r="W328" i="11"/>
  <c r="V328" i="11"/>
  <c r="T328" i="11"/>
  <c r="Y328" i="11"/>
  <c r="R328" i="11"/>
  <c r="Q328" i="11"/>
  <c r="P328" i="11"/>
  <c r="S328" i="11"/>
  <c r="L328" i="11"/>
  <c r="O328" i="11"/>
  <c r="K328" i="11"/>
  <c r="N328" i="11"/>
  <c r="X327" i="11"/>
  <c r="W327" i="11"/>
  <c r="V327" i="11"/>
  <c r="T327" i="11"/>
  <c r="Y327" i="11"/>
  <c r="R327" i="11"/>
  <c r="Q327" i="11"/>
  <c r="P327" i="11"/>
  <c r="S327" i="11"/>
  <c r="L327" i="11"/>
  <c r="O327" i="11"/>
  <c r="K327" i="11"/>
  <c r="N327" i="11"/>
  <c r="X326" i="11"/>
  <c r="W326" i="11"/>
  <c r="V326" i="11"/>
  <c r="T326" i="11"/>
  <c r="Y326" i="11"/>
  <c r="R326" i="11"/>
  <c r="Q326" i="11"/>
  <c r="P326" i="11"/>
  <c r="S326" i="11"/>
  <c r="L326" i="11"/>
  <c r="O326" i="11"/>
  <c r="K326" i="11"/>
  <c r="N326" i="11"/>
  <c r="X325" i="11"/>
  <c r="W325" i="11"/>
  <c r="V325" i="11"/>
  <c r="T325" i="11"/>
  <c r="Y325" i="11"/>
  <c r="R325" i="11"/>
  <c r="Q325" i="11"/>
  <c r="P325" i="11"/>
  <c r="S325" i="11"/>
  <c r="L325" i="11"/>
  <c r="O325" i="11"/>
  <c r="K325" i="11"/>
  <c r="N325" i="11"/>
  <c r="X324" i="11"/>
  <c r="W324" i="11"/>
  <c r="V324" i="11"/>
  <c r="T324" i="11"/>
  <c r="Y324" i="11"/>
  <c r="R324" i="11"/>
  <c r="Q324" i="11"/>
  <c r="P324" i="11"/>
  <c r="S324" i="11"/>
  <c r="L324" i="11"/>
  <c r="O324" i="11"/>
  <c r="K324" i="11"/>
  <c r="N324" i="11"/>
  <c r="X323" i="11"/>
  <c r="W323" i="11"/>
  <c r="V323" i="11"/>
  <c r="T323" i="11"/>
  <c r="Y323" i="11"/>
  <c r="R323" i="11"/>
  <c r="Q323" i="11"/>
  <c r="P323" i="11"/>
  <c r="S323" i="11"/>
  <c r="L323" i="11"/>
  <c r="O323" i="11"/>
  <c r="K323" i="11"/>
  <c r="N323" i="11"/>
  <c r="X322" i="11"/>
  <c r="W322" i="11"/>
  <c r="V322" i="11"/>
  <c r="T322" i="11"/>
  <c r="Y322" i="11"/>
  <c r="R322" i="11"/>
  <c r="Q322" i="11"/>
  <c r="P322" i="11"/>
  <c r="S322" i="11"/>
  <c r="L322" i="11"/>
  <c r="O322" i="11"/>
  <c r="K322" i="11"/>
  <c r="N322" i="11"/>
  <c r="X321" i="11"/>
  <c r="W321" i="11"/>
  <c r="V321" i="11"/>
  <c r="T321" i="11"/>
  <c r="Y321" i="11"/>
  <c r="R321" i="11"/>
  <c r="Q321" i="11"/>
  <c r="P321" i="11"/>
  <c r="S321" i="11"/>
  <c r="L321" i="11"/>
  <c r="O321" i="11"/>
  <c r="K321" i="11"/>
  <c r="N321" i="11"/>
  <c r="X320" i="11"/>
  <c r="W320" i="11"/>
  <c r="V320" i="11"/>
  <c r="T320" i="11"/>
  <c r="Y320" i="11"/>
  <c r="R320" i="11"/>
  <c r="Q320" i="11"/>
  <c r="P320" i="11"/>
  <c r="S320" i="11"/>
  <c r="L320" i="11"/>
  <c r="O320" i="11"/>
  <c r="K320" i="11"/>
  <c r="N320" i="11"/>
  <c r="X319" i="11"/>
  <c r="W319" i="11"/>
  <c r="V319" i="11"/>
  <c r="T319" i="11"/>
  <c r="Y319" i="11"/>
  <c r="R319" i="11"/>
  <c r="Q319" i="11"/>
  <c r="P319" i="11"/>
  <c r="S319" i="11"/>
  <c r="L319" i="11"/>
  <c r="O319" i="11"/>
  <c r="K319" i="11"/>
  <c r="N319" i="11"/>
  <c r="X318" i="11"/>
  <c r="W318" i="11"/>
  <c r="V318" i="11"/>
  <c r="T318" i="11"/>
  <c r="Y318" i="11"/>
  <c r="R318" i="11"/>
  <c r="Q318" i="11"/>
  <c r="P318" i="11"/>
  <c r="S318" i="11"/>
  <c r="L318" i="11"/>
  <c r="O318" i="11"/>
  <c r="K318" i="11"/>
  <c r="N318" i="11"/>
  <c r="X317" i="11"/>
  <c r="W317" i="11"/>
  <c r="V317" i="11"/>
  <c r="T317" i="11"/>
  <c r="Y317" i="11"/>
  <c r="R317" i="11"/>
  <c r="Q317" i="11"/>
  <c r="P317" i="11"/>
  <c r="S317" i="11"/>
  <c r="L317" i="11"/>
  <c r="O317" i="11"/>
  <c r="K317" i="11"/>
  <c r="N317" i="11"/>
  <c r="X316" i="11"/>
  <c r="W316" i="11"/>
  <c r="V316" i="11"/>
  <c r="T316" i="11"/>
  <c r="Y316" i="11"/>
  <c r="R316" i="11"/>
  <c r="Q316" i="11"/>
  <c r="P316" i="11"/>
  <c r="S316" i="11"/>
  <c r="L316" i="11"/>
  <c r="O316" i="11"/>
  <c r="K316" i="11"/>
  <c r="N316" i="11"/>
  <c r="X315" i="11"/>
  <c r="W315" i="11"/>
  <c r="V315" i="11"/>
  <c r="T315" i="11"/>
  <c r="Y315" i="11"/>
  <c r="R315" i="11"/>
  <c r="Q315" i="11"/>
  <c r="P315" i="11"/>
  <c r="S315" i="11"/>
  <c r="L315" i="11"/>
  <c r="O315" i="11"/>
  <c r="K315" i="11"/>
  <c r="N315" i="11"/>
  <c r="X314" i="11"/>
  <c r="W314" i="11"/>
  <c r="V314" i="11"/>
  <c r="T314" i="11"/>
  <c r="Y314" i="11"/>
  <c r="R314" i="11"/>
  <c r="Q314" i="11"/>
  <c r="P314" i="11"/>
  <c r="S314" i="11"/>
  <c r="L314" i="11"/>
  <c r="O314" i="11"/>
  <c r="K314" i="11"/>
  <c r="N314" i="11"/>
  <c r="X313" i="11"/>
  <c r="W313" i="11"/>
  <c r="V313" i="11"/>
  <c r="T313" i="11"/>
  <c r="Y313" i="11"/>
  <c r="R313" i="11"/>
  <c r="Q313" i="11"/>
  <c r="P313" i="11"/>
  <c r="S313" i="11"/>
  <c r="L313" i="11"/>
  <c r="O313" i="11"/>
  <c r="K313" i="11"/>
  <c r="N313" i="11"/>
  <c r="X312" i="11"/>
  <c r="W312" i="11"/>
  <c r="V312" i="11"/>
  <c r="T312" i="11"/>
  <c r="Y312" i="11"/>
  <c r="R312" i="11"/>
  <c r="Q312" i="11"/>
  <c r="P312" i="11"/>
  <c r="S312" i="11"/>
  <c r="L312" i="11"/>
  <c r="O312" i="11"/>
  <c r="K312" i="11"/>
  <c r="N312" i="11"/>
  <c r="X311" i="11"/>
  <c r="W311" i="11"/>
  <c r="V311" i="11"/>
  <c r="T311" i="11"/>
  <c r="Y311" i="11"/>
  <c r="R311" i="11"/>
  <c r="Q311" i="11"/>
  <c r="P311" i="11"/>
  <c r="S311" i="11"/>
  <c r="L311" i="11"/>
  <c r="O311" i="11"/>
  <c r="K311" i="11"/>
  <c r="N311" i="11"/>
  <c r="X310" i="11"/>
  <c r="W310" i="11"/>
  <c r="V310" i="11"/>
  <c r="T310" i="11"/>
  <c r="Y310" i="11"/>
  <c r="R310" i="11"/>
  <c r="Q310" i="11"/>
  <c r="P310" i="11"/>
  <c r="S310" i="11"/>
  <c r="L310" i="11"/>
  <c r="O310" i="11"/>
  <c r="K310" i="11"/>
  <c r="N310" i="11"/>
  <c r="X309" i="11"/>
  <c r="W309" i="11"/>
  <c r="V309" i="11"/>
  <c r="T309" i="11"/>
  <c r="Y309" i="11"/>
  <c r="R309" i="11"/>
  <c r="Q309" i="11"/>
  <c r="P309" i="11"/>
  <c r="S309" i="11"/>
  <c r="L309" i="11"/>
  <c r="O309" i="11"/>
  <c r="K309" i="11"/>
  <c r="N309" i="11"/>
  <c r="X308" i="11"/>
  <c r="W308" i="11"/>
  <c r="V308" i="11"/>
  <c r="T308" i="11"/>
  <c r="Y308" i="11"/>
  <c r="R308" i="11"/>
  <c r="Q308" i="11"/>
  <c r="P308" i="11"/>
  <c r="S308" i="11"/>
  <c r="L308" i="11"/>
  <c r="O308" i="11"/>
  <c r="K308" i="11"/>
  <c r="N308" i="11"/>
  <c r="X307" i="11"/>
  <c r="W307" i="11"/>
  <c r="V307" i="11"/>
  <c r="T307" i="11"/>
  <c r="Y307" i="11"/>
  <c r="R307" i="11"/>
  <c r="Q307" i="11"/>
  <c r="P307" i="11"/>
  <c r="S307" i="11"/>
  <c r="L307" i="11"/>
  <c r="O307" i="11"/>
  <c r="K307" i="11"/>
  <c r="N307" i="11"/>
  <c r="X306" i="11"/>
  <c r="W306" i="11"/>
  <c r="V306" i="11"/>
  <c r="T306" i="11"/>
  <c r="Y306" i="11"/>
  <c r="R306" i="11"/>
  <c r="Q306" i="11"/>
  <c r="P306" i="11"/>
  <c r="S306" i="11"/>
  <c r="L306" i="11"/>
  <c r="O306" i="11"/>
  <c r="K306" i="11"/>
  <c r="N306" i="11"/>
  <c r="X305" i="11"/>
  <c r="W305" i="11"/>
  <c r="V305" i="11"/>
  <c r="T305" i="11"/>
  <c r="Y305" i="11"/>
  <c r="R305" i="11"/>
  <c r="Q305" i="11"/>
  <c r="P305" i="11"/>
  <c r="S305" i="11"/>
  <c r="L305" i="11"/>
  <c r="O305" i="11"/>
  <c r="K305" i="11"/>
  <c r="N305" i="11"/>
  <c r="X304" i="11"/>
  <c r="W304" i="11"/>
  <c r="V304" i="11"/>
  <c r="T304" i="11"/>
  <c r="Y304" i="11"/>
  <c r="R304" i="11"/>
  <c r="Q304" i="11"/>
  <c r="P304" i="11"/>
  <c r="S304" i="11"/>
  <c r="L304" i="11"/>
  <c r="O304" i="11"/>
  <c r="K304" i="11"/>
  <c r="N304" i="11"/>
  <c r="X303" i="11"/>
  <c r="W303" i="11"/>
  <c r="V303" i="11"/>
  <c r="T303" i="11"/>
  <c r="Y303" i="11"/>
  <c r="R303" i="11"/>
  <c r="Q303" i="11"/>
  <c r="P303" i="11"/>
  <c r="S303" i="11"/>
  <c r="L303" i="11"/>
  <c r="O303" i="11"/>
  <c r="K303" i="11"/>
  <c r="N303" i="11"/>
  <c r="X302" i="11"/>
  <c r="W302" i="11"/>
  <c r="V302" i="11"/>
  <c r="T302" i="11"/>
  <c r="Y302" i="11"/>
  <c r="R302" i="11"/>
  <c r="Q302" i="11"/>
  <c r="P302" i="11"/>
  <c r="S302" i="11"/>
  <c r="L302" i="11"/>
  <c r="O302" i="11"/>
  <c r="K302" i="11"/>
  <c r="N302" i="11"/>
  <c r="X301" i="11"/>
  <c r="W301" i="11"/>
  <c r="V301" i="11"/>
  <c r="T301" i="11"/>
  <c r="Y301" i="11"/>
  <c r="R301" i="11"/>
  <c r="Q301" i="11"/>
  <c r="P301" i="11"/>
  <c r="S301" i="11"/>
  <c r="L301" i="11"/>
  <c r="O301" i="11"/>
  <c r="K301" i="11"/>
  <c r="N301" i="11"/>
  <c r="X300" i="11"/>
  <c r="W300" i="11"/>
  <c r="V300" i="11"/>
  <c r="T300" i="11"/>
  <c r="Y300" i="11"/>
  <c r="R300" i="11"/>
  <c r="Q300" i="11"/>
  <c r="P300" i="11"/>
  <c r="S300" i="11"/>
  <c r="L300" i="11"/>
  <c r="O300" i="11"/>
  <c r="K300" i="11"/>
  <c r="N300" i="11"/>
  <c r="X299" i="11"/>
  <c r="W299" i="11"/>
  <c r="V299" i="11"/>
  <c r="T299" i="11"/>
  <c r="Y299" i="11"/>
  <c r="R299" i="11"/>
  <c r="Q299" i="11"/>
  <c r="P299" i="11"/>
  <c r="S299" i="11"/>
  <c r="L299" i="11"/>
  <c r="O299" i="11"/>
  <c r="K299" i="11"/>
  <c r="N299" i="11"/>
  <c r="X298" i="11"/>
  <c r="W298" i="11"/>
  <c r="V298" i="11"/>
  <c r="T298" i="11"/>
  <c r="Y298" i="11"/>
  <c r="R298" i="11"/>
  <c r="Q298" i="11"/>
  <c r="P298" i="11"/>
  <c r="S298" i="11"/>
  <c r="L298" i="11"/>
  <c r="O298" i="11"/>
  <c r="K298" i="11"/>
  <c r="N298" i="11"/>
  <c r="X297" i="11"/>
  <c r="W297" i="11"/>
  <c r="V297" i="11"/>
  <c r="T297" i="11"/>
  <c r="Y297" i="11"/>
  <c r="R297" i="11"/>
  <c r="Q297" i="11"/>
  <c r="P297" i="11"/>
  <c r="S297" i="11"/>
  <c r="L297" i="11"/>
  <c r="O297" i="11"/>
  <c r="K297" i="11"/>
  <c r="N297" i="11"/>
  <c r="X296" i="11"/>
  <c r="W296" i="11"/>
  <c r="V296" i="11"/>
  <c r="T296" i="11"/>
  <c r="Y296" i="11"/>
  <c r="R296" i="11"/>
  <c r="Q296" i="11"/>
  <c r="P296" i="11"/>
  <c r="S296" i="11"/>
  <c r="L296" i="11"/>
  <c r="O296" i="11"/>
  <c r="K296" i="11"/>
  <c r="N296" i="11"/>
  <c r="X295" i="11"/>
  <c r="W295" i="11"/>
  <c r="V295" i="11"/>
  <c r="T295" i="11"/>
  <c r="Y295" i="11"/>
  <c r="R295" i="11"/>
  <c r="Q295" i="11"/>
  <c r="P295" i="11"/>
  <c r="S295" i="11"/>
  <c r="L295" i="11"/>
  <c r="O295" i="11"/>
  <c r="K295" i="11"/>
  <c r="N295" i="11"/>
  <c r="X294" i="11"/>
  <c r="W294" i="11"/>
  <c r="V294" i="11"/>
  <c r="T294" i="11"/>
  <c r="Y294" i="11"/>
  <c r="R294" i="11"/>
  <c r="Q294" i="11"/>
  <c r="P294" i="11"/>
  <c r="S294" i="11"/>
  <c r="L294" i="11"/>
  <c r="O294" i="11"/>
  <c r="K294" i="11"/>
  <c r="N294" i="11"/>
  <c r="X293" i="11"/>
  <c r="W293" i="11"/>
  <c r="V293" i="11"/>
  <c r="T293" i="11"/>
  <c r="Y293" i="11"/>
  <c r="R293" i="11"/>
  <c r="Q293" i="11"/>
  <c r="P293" i="11"/>
  <c r="S293" i="11"/>
  <c r="L293" i="11"/>
  <c r="O293" i="11"/>
  <c r="K293" i="11"/>
  <c r="N293" i="11"/>
  <c r="X292" i="11"/>
  <c r="W292" i="11"/>
  <c r="V292" i="11"/>
  <c r="T292" i="11"/>
  <c r="Y292" i="11"/>
  <c r="R292" i="11"/>
  <c r="Q292" i="11"/>
  <c r="P292" i="11"/>
  <c r="S292" i="11"/>
  <c r="L292" i="11"/>
  <c r="O292" i="11"/>
  <c r="K292" i="11"/>
  <c r="N292" i="11"/>
  <c r="X291" i="11"/>
  <c r="W291" i="11"/>
  <c r="V291" i="11"/>
  <c r="T291" i="11"/>
  <c r="Y291" i="11"/>
  <c r="R291" i="11"/>
  <c r="Q291" i="11"/>
  <c r="P291" i="11"/>
  <c r="S291" i="11"/>
  <c r="L291" i="11"/>
  <c r="O291" i="11"/>
  <c r="K291" i="11"/>
  <c r="N291" i="11"/>
  <c r="X290" i="11"/>
  <c r="W290" i="11"/>
  <c r="V290" i="11"/>
  <c r="T290" i="11"/>
  <c r="Y290" i="11"/>
  <c r="R290" i="11"/>
  <c r="Q290" i="11"/>
  <c r="P290" i="11"/>
  <c r="S290" i="11"/>
  <c r="L290" i="11"/>
  <c r="O290" i="11"/>
  <c r="K290" i="11"/>
  <c r="N290" i="11"/>
  <c r="X289" i="11"/>
  <c r="W289" i="11"/>
  <c r="V289" i="11"/>
  <c r="T289" i="11"/>
  <c r="Y289" i="11"/>
  <c r="R289" i="11"/>
  <c r="Q289" i="11"/>
  <c r="P289" i="11"/>
  <c r="S289" i="11"/>
  <c r="L289" i="11"/>
  <c r="O289" i="11"/>
  <c r="K289" i="11"/>
  <c r="N289" i="11"/>
  <c r="X288" i="11"/>
  <c r="W288" i="11"/>
  <c r="V288" i="11"/>
  <c r="T288" i="11"/>
  <c r="Y288" i="11"/>
  <c r="R288" i="11"/>
  <c r="Q288" i="11"/>
  <c r="P288" i="11"/>
  <c r="S288" i="11"/>
  <c r="L288" i="11"/>
  <c r="O288" i="11"/>
  <c r="K288" i="11"/>
  <c r="N288" i="11"/>
  <c r="X287" i="11"/>
  <c r="W287" i="11"/>
  <c r="V287" i="11"/>
  <c r="T287" i="11"/>
  <c r="Y287" i="11"/>
  <c r="R287" i="11"/>
  <c r="Q287" i="11"/>
  <c r="P287" i="11"/>
  <c r="S287" i="11"/>
  <c r="L287" i="11"/>
  <c r="O287" i="11"/>
  <c r="K287" i="11"/>
  <c r="N287" i="11"/>
  <c r="X286" i="11"/>
  <c r="W286" i="11"/>
  <c r="V286" i="11"/>
  <c r="T286" i="11"/>
  <c r="Y286" i="11"/>
  <c r="R286" i="11"/>
  <c r="Q286" i="11"/>
  <c r="P286" i="11"/>
  <c r="S286" i="11"/>
  <c r="L286" i="11"/>
  <c r="O286" i="11"/>
  <c r="K286" i="11"/>
  <c r="N286" i="11"/>
  <c r="X285" i="11"/>
  <c r="W285" i="11"/>
  <c r="V285" i="11"/>
  <c r="T285" i="11"/>
  <c r="Y285" i="11"/>
  <c r="R285" i="11"/>
  <c r="Q285" i="11"/>
  <c r="P285" i="11"/>
  <c r="S285" i="11"/>
  <c r="L285" i="11"/>
  <c r="O285" i="11"/>
  <c r="K285" i="11"/>
  <c r="N285" i="11"/>
  <c r="X284" i="11"/>
  <c r="W284" i="11"/>
  <c r="V284" i="11"/>
  <c r="T284" i="11"/>
  <c r="Y284" i="11"/>
  <c r="R284" i="11"/>
  <c r="Q284" i="11"/>
  <c r="P284" i="11"/>
  <c r="S284" i="11"/>
  <c r="L284" i="11"/>
  <c r="O284" i="11"/>
  <c r="K284" i="11"/>
  <c r="N284" i="11"/>
  <c r="X283" i="11"/>
  <c r="W283" i="11"/>
  <c r="V283" i="11"/>
  <c r="T283" i="11"/>
  <c r="Y283" i="11"/>
  <c r="R283" i="11"/>
  <c r="Q283" i="11"/>
  <c r="P283" i="11"/>
  <c r="S283" i="11"/>
  <c r="L283" i="11"/>
  <c r="O283" i="11"/>
  <c r="K283" i="11"/>
  <c r="N283" i="11"/>
  <c r="X282" i="11"/>
  <c r="W282" i="11"/>
  <c r="V282" i="11"/>
  <c r="T282" i="11"/>
  <c r="Y282" i="11"/>
  <c r="R282" i="11"/>
  <c r="Q282" i="11"/>
  <c r="P282" i="11"/>
  <c r="S282" i="11"/>
  <c r="L282" i="11"/>
  <c r="O282" i="11"/>
  <c r="K282" i="11"/>
  <c r="N282" i="11"/>
  <c r="X281" i="11"/>
  <c r="W281" i="11"/>
  <c r="V281" i="11"/>
  <c r="T281" i="11"/>
  <c r="Y281" i="11"/>
  <c r="R281" i="11"/>
  <c r="Q281" i="11"/>
  <c r="P281" i="11"/>
  <c r="S281" i="11"/>
  <c r="L281" i="11"/>
  <c r="O281" i="11"/>
  <c r="K281" i="11"/>
  <c r="N281" i="11"/>
  <c r="X280" i="11"/>
  <c r="W280" i="11"/>
  <c r="V280" i="11"/>
  <c r="T280" i="11"/>
  <c r="Y280" i="11"/>
  <c r="R280" i="11"/>
  <c r="Q280" i="11"/>
  <c r="P280" i="11"/>
  <c r="S280" i="11"/>
  <c r="L280" i="11"/>
  <c r="O280" i="11"/>
  <c r="K280" i="11"/>
  <c r="N280" i="11"/>
  <c r="X279" i="11"/>
  <c r="W279" i="11"/>
  <c r="V279" i="11"/>
  <c r="T279" i="11"/>
  <c r="Y279" i="11"/>
  <c r="R279" i="11"/>
  <c r="Q279" i="11"/>
  <c r="P279" i="11"/>
  <c r="S279" i="11"/>
  <c r="L279" i="11"/>
  <c r="O279" i="11"/>
  <c r="K279" i="11"/>
  <c r="N279" i="11"/>
  <c r="X278" i="11"/>
  <c r="W278" i="11"/>
  <c r="V278" i="11"/>
  <c r="T278" i="11"/>
  <c r="Y278" i="11"/>
  <c r="R278" i="11"/>
  <c r="Q278" i="11"/>
  <c r="P278" i="11"/>
  <c r="S278" i="11"/>
  <c r="L278" i="11"/>
  <c r="O278" i="11"/>
  <c r="K278" i="11"/>
  <c r="N278" i="11"/>
  <c r="X277" i="11"/>
  <c r="W277" i="11"/>
  <c r="V277" i="11"/>
  <c r="T277" i="11"/>
  <c r="Y277" i="11"/>
  <c r="R277" i="11"/>
  <c r="Q277" i="11"/>
  <c r="P277" i="11"/>
  <c r="S277" i="11"/>
  <c r="L277" i="11"/>
  <c r="O277" i="11"/>
  <c r="K277" i="11"/>
  <c r="N277" i="11"/>
  <c r="X276" i="11"/>
  <c r="W276" i="11"/>
  <c r="V276" i="11"/>
  <c r="T276" i="11"/>
  <c r="Y276" i="11"/>
  <c r="R276" i="11"/>
  <c r="Q276" i="11"/>
  <c r="P276" i="11"/>
  <c r="S276" i="11"/>
  <c r="L276" i="11"/>
  <c r="O276" i="11"/>
  <c r="K276" i="11"/>
  <c r="N276" i="11"/>
  <c r="X275" i="11"/>
  <c r="W275" i="11"/>
  <c r="V275" i="11"/>
  <c r="T275" i="11"/>
  <c r="Y275" i="11"/>
  <c r="R275" i="11"/>
  <c r="Q275" i="11"/>
  <c r="P275" i="11"/>
  <c r="S275" i="11"/>
  <c r="L275" i="11"/>
  <c r="O275" i="11"/>
  <c r="K275" i="11"/>
  <c r="N275" i="11"/>
  <c r="X274" i="11"/>
  <c r="W274" i="11"/>
  <c r="V274" i="11"/>
  <c r="T274" i="11"/>
  <c r="Y274" i="11"/>
  <c r="R274" i="11"/>
  <c r="Q274" i="11"/>
  <c r="P274" i="11"/>
  <c r="S274" i="11"/>
  <c r="L274" i="11"/>
  <c r="O274" i="11"/>
  <c r="K274" i="11"/>
  <c r="N274" i="11"/>
  <c r="X273" i="11"/>
  <c r="W273" i="11"/>
  <c r="V273" i="11"/>
  <c r="T273" i="11"/>
  <c r="Y273" i="11"/>
  <c r="R273" i="11"/>
  <c r="Q273" i="11"/>
  <c r="P273" i="11"/>
  <c r="S273" i="11"/>
  <c r="L273" i="11"/>
  <c r="O273" i="11"/>
  <c r="K273" i="11"/>
  <c r="N273" i="11"/>
  <c r="X272" i="11"/>
  <c r="W272" i="11"/>
  <c r="V272" i="11"/>
  <c r="T272" i="11"/>
  <c r="Y272" i="11"/>
  <c r="R272" i="11"/>
  <c r="Q272" i="11"/>
  <c r="P272" i="11"/>
  <c r="S272" i="11"/>
  <c r="L272" i="11"/>
  <c r="O272" i="11"/>
  <c r="K272" i="11"/>
  <c r="N272" i="11"/>
  <c r="X271" i="11"/>
  <c r="W271" i="11"/>
  <c r="V271" i="11"/>
  <c r="T271" i="11"/>
  <c r="Y271" i="11"/>
  <c r="R271" i="11"/>
  <c r="Q271" i="11"/>
  <c r="P271" i="11"/>
  <c r="S271" i="11"/>
  <c r="L271" i="11"/>
  <c r="O271" i="11"/>
  <c r="K271" i="11"/>
  <c r="N271" i="11"/>
  <c r="X270" i="11"/>
  <c r="W270" i="11"/>
  <c r="V270" i="11"/>
  <c r="T270" i="11"/>
  <c r="Y270" i="11"/>
  <c r="R270" i="11"/>
  <c r="Q270" i="11"/>
  <c r="P270" i="11"/>
  <c r="S270" i="11"/>
  <c r="L270" i="11"/>
  <c r="O270" i="11"/>
  <c r="K270" i="11"/>
  <c r="N270" i="11"/>
  <c r="X269" i="11"/>
  <c r="W269" i="11"/>
  <c r="V269" i="11"/>
  <c r="T269" i="11"/>
  <c r="Y269" i="11"/>
  <c r="R269" i="11"/>
  <c r="Q269" i="11"/>
  <c r="P269" i="11"/>
  <c r="S269" i="11"/>
  <c r="L269" i="11"/>
  <c r="O269" i="11"/>
  <c r="K269" i="11"/>
  <c r="N269" i="11"/>
  <c r="X268" i="11"/>
  <c r="W268" i="11"/>
  <c r="V268" i="11"/>
  <c r="T268" i="11"/>
  <c r="Y268" i="11"/>
  <c r="R268" i="11"/>
  <c r="Q268" i="11"/>
  <c r="P268" i="11"/>
  <c r="S268" i="11"/>
  <c r="L268" i="11"/>
  <c r="O268" i="11"/>
  <c r="K268" i="11"/>
  <c r="N268" i="11"/>
  <c r="X267" i="11"/>
  <c r="W267" i="11"/>
  <c r="V267" i="11"/>
  <c r="T267" i="11"/>
  <c r="Y267" i="11"/>
  <c r="R267" i="11"/>
  <c r="Q267" i="11"/>
  <c r="P267" i="11"/>
  <c r="S267" i="11"/>
  <c r="L267" i="11"/>
  <c r="O267" i="11"/>
  <c r="K267" i="11"/>
  <c r="N267" i="11"/>
  <c r="X266" i="11"/>
  <c r="W266" i="11"/>
  <c r="V266" i="11"/>
  <c r="T266" i="11"/>
  <c r="Y266" i="11"/>
  <c r="R266" i="11"/>
  <c r="Q266" i="11"/>
  <c r="P266" i="11"/>
  <c r="S266" i="11"/>
  <c r="L266" i="11"/>
  <c r="O266" i="11"/>
  <c r="K266" i="11"/>
  <c r="N266" i="11"/>
  <c r="X265" i="11"/>
  <c r="W265" i="11"/>
  <c r="V265" i="11"/>
  <c r="T265" i="11"/>
  <c r="Y265" i="11"/>
  <c r="R265" i="11"/>
  <c r="Q265" i="11"/>
  <c r="P265" i="11"/>
  <c r="S265" i="11"/>
  <c r="L265" i="11"/>
  <c r="O265" i="11"/>
  <c r="K265" i="11"/>
  <c r="N265" i="11"/>
  <c r="X264" i="11"/>
  <c r="W264" i="11"/>
  <c r="V264" i="11"/>
  <c r="T264" i="11"/>
  <c r="Y264" i="11"/>
  <c r="R264" i="11"/>
  <c r="Q264" i="11"/>
  <c r="P264" i="11"/>
  <c r="S264" i="11"/>
  <c r="L264" i="11"/>
  <c r="O264" i="11"/>
  <c r="K264" i="11"/>
  <c r="N264" i="11"/>
  <c r="X263" i="11"/>
  <c r="W263" i="11"/>
  <c r="V263" i="11"/>
  <c r="T263" i="11"/>
  <c r="Y263" i="11"/>
  <c r="R263" i="11"/>
  <c r="Q263" i="11"/>
  <c r="P263" i="11"/>
  <c r="S263" i="11"/>
  <c r="L263" i="11"/>
  <c r="O263" i="11"/>
  <c r="K263" i="11"/>
  <c r="N263" i="11"/>
  <c r="X262" i="11"/>
  <c r="W262" i="11"/>
  <c r="V262" i="11"/>
  <c r="T262" i="11"/>
  <c r="Y262" i="11"/>
  <c r="R262" i="11"/>
  <c r="Q262" i="11"/>
  <c r="P262" i="11"/>
  <c r="S262" i="11"/>
  <c r="L262" i="11"/>
  <c r="O262" i="11"/>
  <c r="K262" i="11"/>
  <c r="N262" i="11"/>
  <c r="X261" i="11"/>
  <c r="W261" i="11"/>
  <c r="V261" i="11"/>
  <c r="T261" i="11"/>
  <c r="Y261" i="11"/>
  <c r="R261" i="11"/>
  <c r="Q261" i="11"/>
  <c r="P261" i="11"/>
  <c r="S261" i="11"/>
  <c r="L261" i="11"/>
  <c r="O261" i="11"/>
  <c r="K261" i="11"/>
  <c r="N261" i="11"/>
  <c r="X260" i="11"/>
  <c r="W260" i="11"/>
  <c r="V260" i="11"/>
  <c r="T260" i="11"/>
  <c r="Y260" i="11"/>
  <c r="R260" i="11"/>
  <c r="Q260" i="11"/>
  <c r="P260" i="11"/>
  <c r="S260" i="11"/>
  <c r="L260" i="11"/>
  <c r="O260" i="11"/>
  <c r="K260" i="11"/>
  <c r="N260" i="11"/>
  <c r="X259" i="11"/>
  <c r="W259" i="11"/>
  <c r="V259" i="11"/>
  <c r="T259" i="11"/>
  <c r="Y259" i="11"/>
  <c r="R259" i="11"/>
  <c r="Q259" i="11"/>
  <c r="P259" i="11"/>
  <c r="S259" i="11"/>
  <c r="L259" i="11"/>
  <c r="O259" i="11"/>
  <c r="K259" i="11"/>
  <c r="N259" i="11"/>
  <c r="X258" i="11"/>
  <c r="W258" i="11"/>
  <c r="V258" i="11"/>
  <c r="T258" i="11"/>
  <c r="Y258" i="11"/>
  <c r="R258" i="11"/>
  <c r="Q258" i="11"/>
  <c r="P258" i="11"/>
  <c r="S258" i="11"/>
  <c r="L258" i="11"/>
  <c r="O258" i="11"/>
  <c r="K258" i="11"/>
  <c r="N258" i="11"/>
  <c r="X257" i="11"/>
  <c r="W257" i="11"/>
  <c r="V257" i="11"/>
  <c r="T257" i="11"/>
  <c r="Y257" i="11"/>
  <c r="R257" i="11"/>
  <c r="Q257" i="11"/>
  <c r="P257" i="11"/>
  <c r="S257" i="11"/>
  <c r="L257" i="11"/>
  <c r="O257" i="11"/>
  <c r="K257" i="11"/>
  <c r="N257" i="11"/>
  <c r="X256" i="11"/>
  <c r="W256" i="11"/>
  <c r="V256" i="11"/>
  <c r="T256" i="11"/>
  <c r="Y256" i="11"/>
  <c r="R256" i="11"/>
  <c r="Q256" i="11"/>
  <c r="P256" i="11"/>
  <c r="S256" i="11"/>
  <c r="L256" i="11"/>
  <c r="O256" i="11"/>
  <c r="K256" i="11"/>
  <c r="N256" i="11"/>
  <c r="X255" i="11"/>
  <c r="W255" i="11"/>
  <c r="V255" i="11"/>
  <c r="T255" i="11"/>
  <c r="Y255" i="11"/>
  <c r="R255" i="11"/>
  <c r="Q255" i="11"/>
  <c r="P255" i="11"/>
  <c r="S255" i="11"/>
  <c r="L255" i="11"/>
  <c r="O255" i="11"/>
  <c r="K255" i="11"/>
  <c r="N255" i="11"/>
  <c r="X254" i="11"/>
  <c r="W254" i="11"/>
  <c r="V254" i="11"/>
  <c r="T254" i="11"/>
  <c r="Y254" i="11"/>
  <c r="R254" i="11"/>
  <c r="Q254" i="11"/>
  <c r="P254" i="11"/>
  <c r="S254" i="11"/>
  <c r="L254" i="11"/>
  <c r="O254" i="11"/>
  <c r="K254" i="11"/>
  <c r="N254" i="11"/>
  <c r="X253" i="11"/>
  <c r="W253" i="11"/>
  <c r="V253" i="11"/>
  <c r="T253" i="11"/>
  <c r="Y253" i="11"/>
  <c r="R253" i="11"/>
  <c r="Q253" i="11"/>
  <c r="P253" i="11"/>
  <c r="S253" i="11"/>
  <c r="L253" i="11"/>
  <c r="O253" i="11"/>
  <c r="K253" i="11"/>
  <c r="N253" i="11"/>
  <c r="X252" i="11"/>
  <c r="W252" i="11"/>
  <c r="V252" i="11"/>
  <c r="T252" i="11"/>
  <c r="Y252" i="11"/>
  <c r="R252" i="11"/>
  <c r="Q252" i="11"/>
  <c r="P252" i="11"/>
  <c r="S252" i="11"/>
  <c r="L252" i="11"/>
  <c r="O252" i="11"/>
  <c r="K252" i="11"/>
  <c r="N252" i="11"/>
  <c r="X251" i="11"/>
  <c r="W251" i="11"/>
  <c r="V251" i="11"/>
  <c r="T251" i="11"/>
  <c r="Y251" i="11"/>
  <c r="R251" i="11"/>
  <c r="Q251" i="11"/>
  <c r="P251" i="11"/>
  <c r="S251" i="11"/>
  <c r="L251" i="11"/>
  <c r="O251" i="11"/>
  <c r="K251" i="11"/>
  <c r="N251" i="11"/>
  <c r="X250" i="11"/>
  <c r="W250" i="11"/>
  <c r="V250" i="11"/>
  <c r="T250" i="11"/>
  <c r="Y250" i="11"/>
  <c r="R250" i="11"/>
  <c r="Q250" i="11"/>
  <c r="P250" i="11"/>
  <c r="S250" i="11"/>
  <c r="L250" i="11"/>
  <c r="O250" i="11"/>
  <c r="K250" i="11"/>
  <c r="N250" i="11"/>
  <c r="X249" i="11"/>
  <c r="W249" i="11"/>
  <c r="V249" i="11"/>
  <c r="T249" i="11"/>
  <c r="Y249" i="11"/>
  <c r="R249" i="11"/>
  <c r="Q249" i="11"/>
  <c r="P249" i="11"/>
  <c r="S249" i="11"/>
  <c r="L249" i="11"/>
  <c r="O249" i="11"/>
  <c r="K249" i="11"/>
  <c r="N249" i="11"/>
  <c r="X248" i="11"/>
  <c r="W248" i="11"/>
  <c r="V248" i="11"/>
  <c r="T248" i="11"/>
  <c r="Y248" i="11"/>
  <c r="R248" i="11"/>
  <c r="Q248" i="11"/>
  <c r="P248" i="11"/>
  <c r="S248" i="11"/>
  <c r="L248" i="11"/>
  <c r="O248" i="11"/>
  <c r="K248" i="11"/>
  <c r="N248" i="11"/>
  <c r="X247" i="11"/>
  <c r="W247" i="11"/>
  <c r="V247" i="11"/>
  <c r="T247" i="11"/>
  <c r="Y247" i="11"/>
  <c r="R247" i="11"/>
  <c r="Q247" i="11"/>
  <c r="P247" i="11"/>
  <c r="S247" i="11"/>
  <c r="L247" i="11"/>
  <c r="O247" i="11"/>
  <c r="K247" i="11"/>
  <c r="N247" i="11"/>
  <c r="X246" i="11"/>
  <c r="W246" i="11"/>
  <c r="V246" i="11"/>
  <c r="T246" i="11"/>
  <c r="Y246" i="11"/>
  <c r="R246" i="11"/>
  <c r="Q246" i="11"/>
  <c r="P246" i="11"/>
  <c r="S246" i="11"/>
  <c r="L246" i="11"/>
  <c r="O246" i="11"/>
  <c r="K246" i="11"/>
  <c r="N246" i="11"/>
  <c r="X245" i="11"/>
  <c r="W245" i="11"/>
  <c r="V245" i="11"/>
  <c r="T245" i="11"/>
  <c r="Y245" i="11"/>
  <c r="R245" i="11"/>
  <c r="Q245" i="11"/>
  <c r="P245" i="11"/>
  <c r="S245" i="11"/>
  <c r="L245" i="11"/>
  <c r="O245" i="11"/>
  <c r="K245" i="11"/>
  <c r="N245" i="11"/>
  <c r="X244" i="11"/>
  <c r="W244" i="11"/>
  <c r="V244" i="11"/>
  <c r="T244" i="11"/>
  <c r="Y244" i="11"/>
  <c r="R244" i="11"/>
  <c r="Q244" i="11"/>
  <c r="P244" i="11"/>
  <c r="S244" i="11"/>
  <c r="L244" i="11"/>
  <c r="O244" i="11"/>
  <c r="K244" i="11"/>
  <c r="N244" i="11"/>
  <c r="X243" i="11"/>
  <c r="W243" i="11"/>
  <c r="V243" i="11"/>
  <c r="T243" i="11"/>
  <c r="Y243" i="11"/>
  <c r="R243" i="11"/>
  <c r="Q243" i="11"/>
  <c r="P243" i="11"/>
  <c r="S243" i="11"/>
  <c r="L243" i="11"/>
  <c r="O243" i="11"/>
  <c r="K243" i="11"/>
  <c r="N243" i="11"/>
  <c r="X242" i="11"/>
  <c r="W242" i="11"/>
  <c r="V242" i="11"/>
  <c r="T242" i="11"/>
  <c r="Y242" i="11"/>
  <c r="R242" i="11"/>
  <c r="Q242" i="11"/>
  <c r="P242" i="11"/>
  <c r="S242" i="11"/>
  <c r="L242" i="11"/>
  <c r="O242" i="11"/>
  <c r="K242" i="11"/>
  <c r="N242" i="11"/>
  <c r="X241" i="11"/>
  <c r="W241" i="11"/>
  <c r="V241" i="11"/>
  <c r="T241" i="11"/>
  <c r="Y241" i="11"/>
  <c r="R241" i="11"/>
  <c r="Q241" i="11"/>
  <c r="P241" i="11"/>
  <c r="S241" i="11"/>
  <c r="L241" i="11"/>
  <c r="O241" i="11"/>
  <c r="K241" i="11"/>
  <c r="N241" i="11"/>
  <c r="X240" i="11"/>
  <c r="W240" i="11"/>
  <c r="V240" i="11"/>
  <c r="T240" i="11"/>
  <c r="Y240" i="11"/>
  <c r="R240" i="11"/>
  <c r="Q240" i="11"/>
  <c r="P240" i="11"/>
  <c r="S240" i="11"/>
  <c r="L240" i="11"/>
  <c r="O240" i="11"/>
  <c r="K240" i="11"/>
  <c r="N240" i="11"/>
  <c r="X239" i="11"/>
  <c r="W239" i="11"/>
  <c r="V239" i="11"/>
  <c r="T239" i="11"/>
  <c r="Y239" i="11"/>
  <c r="R239" i="11"/>
  <c r="Q239" i="11"/>
  <c r="P239" i="11"/>
  <c r="S239" i="11"/>
  <c r="L239" i="11"/>
  <c r="O239" i="11"/>
  <c r="K239" i="11"/>
  <c r="N239" i="11"/>
  <c r="X238" i="11"/>
  <c r="W238" i="11"/>
  <c r="V238" i="11"/>
  <c r="T238" i="11"/>
  <c r="Y238" i="11"/>
  <c r="R238" i="11"/>
  <c r="Q238" i="11"/>
  <c r="P238" i="11"/>
  <c r="S238" i="11"/>
  <c r="L238" i="11"/>
  <c r="O238" i="11"/>
  <c r="K238" i="11"/>
  <c r="N238" i="11"/>
  <c r="X237" i="11"/>
  <c r="W237" i="11"/>
  <c r="V237" i="11"/>
  <c r="T237" i="11"/>
  <c r="Y237" i="11"/>
  <c r="R237" i="11"/>
  <c r="Q237" i="11"/>
  <c r="P237" i="11"/>
  <c r="S237" i="11"/>
  <c r="L237" i="11"/>
  <c r="O237" i="11"/>
  <c r="K237" i="11"/>
  <c r="N237" i="11"/>
  <c r="X236" i="11"/>
  <c r="W236" i="11"/>
  <c r="V236" i="11"/>
  <c r="T236" i="11"/>
  <c r="Y236" i="11"/>
  <c r="R236" i="11"/>
  <c r="Q236" i="11"/>
  <c r="P236" i="11"/>
  <c r="S236" i="11"/>
  <c r="L236" i="11"/>
  <c r="O236" i="11"/>
  <c r="K236" i="11"/>
  <c r="N236" i="11"/>
  <c r="X235" i="11"/>
  <c r="W235" i="11"/>
  <c r="V235" i="11"/>
  <c r="T235" i="11"/>
  <c r="Y235" i="11"/>
  <c r="R235" i="11"/>
  <c r="Q235" i="11"/>
  <c r="P235" i="11"/>
  <c r="S235" i="11"/>
  <c r="L235" i="11"/>
  <c r="O235" i="11"/>
  <c r="K235" i="11"/>
  <c r="N235" i="11"/>
  <c r="X234" i="11"/>
  <c r="W234" i="11"/>
  <c r="V234" i="11"/>
  <c r="T234" i="11"/>
  <c r="Y234" i="11"/>
  <c r="R234" i="11"/>
  <c r="Q234" i="11"/>
  <c r="P234" i="11"/>
  <c r="S234" i="11"/>
  <c r="L234" i="11"/>
  <c r="O234" i="11"/>
  <c r="K234" i="11"/>
  <c r="N234" i="11"/>
  <c r="X233" i="11"/>
  <c r="W233" i="11"/>
  <c r="V233" i="11"/>
  <c r="T233" i="11"/>
  <c r="Y233" i="11"/>
  <c r="R233" i="11"/>
  <c r="Q233" i="11"/>
  <c r="P233" i="11"/>
  <c r="S233" i="11"/>
  <c r="L233" i="11"/>
  <c r="O233" i="11"/>
  <c r="K233" i="11"/>
  <c r="N233" i="11"/>
  <c r="X232" i="11"/>
  <c r="W232" i="11"/>
  <c r="V232" i="11"/>
  <c r="T232" i="11"/>
  <c r="Y232" i="11"/>
  <c r="R232" i="11"/>
  <c r="Q232" i="11"/>
  <c r="P232" i="11"/>
  <c r="S232" i="11"/>
  <c r="L232" i="11"/>
  <c r="O232" i="11"/>
  <c r="K232" i="11"/>
  <c r="N232" i="11"/>
  <c r="X231" i="11"/>
  <c r="W231" i="11"/>
  <c r="V231" i="11"/>
  <c r="T231" i="11"/>
  <c r="Y231" i="11"/>
  <c r="R231" i="11"/>
  <c r="Q231" i="11"/>
  <c r="P231" i="11"/>
  <c r="S231" i="11"/>
  <c r="L231" i="11"/>
  <c r="O231" i="11"/>
  <c r="K231" i="11"/>
  <c r="N231" i="11"/>
  <c r="X230" i="11"/>
  <c r="W230" i="11"/>
  <c r="V230" i="11"/>
  <c r="T230" i="11"/>
  <c r="Y230" i="11"/>
  <c r="R230" i="11"/>
  <c r="Q230" i="11"/>
  <c r="P230" i="11"/>
  <c r="S230" i="11"/>
  <c r="L230" i="11"/>
  <c r="O230" i="11"/>
  <c r="K230" i="11"/>
  <c r="N230" i="11"/>
  <c r="X229" i="11"/>
  <c r="W229" i="11"/>
  <c r="V229" i="11"/>
  <c r="T229" i="11"/>
  <c r="Y229" i="11"/>
  <c r="R229" i="11"/>
  <c r="Q229" i="11"/>
  <c r="P229" i="11"/>
  <c r="S229" i="11"/>
  <c r="L229" i="11"/>
  <c r="O229" i="11"/>
  <c r="K229" i="11"/>
  <c r="N229" i="11"/>
  <c r="X228" i="11"/>
  <c r="W228" i="11"/>
  <c r="V228" i="11"/>
  <c r="T228" i="11"/>
  <c r="Y228" i="11"/>
  <c r="R228" i="11"/>
  <c r="Q228" i="11"/>
  <c r="P228" i="11"/>
  <c r="S228" i="11"/>
  <c r="L228" i="11"/>
  <c r="O228" i="11"/>
  <c r="K228" i="11"/>
  <c r="N228" i="11"/>
  <c r="X227" i="11"/>
  <c r="W227" i="11"/>
  <c r="V227" i="11"/>
  <c r="T227" i="11"/>
  <c r="Y227" i="11"/>
  <c r="R227" i="11"/>
  <c r="Q227" i="11"/>
  <c r="P227" i="11"/>
  <c r="S227" i="11"/>
  <c r="L227" i="11"/>
  <c r="O227" i="11"/>
  <c r="K227" i="11"/>
  <c r="N227" i="11"/>
  <c r="X226" i="11"/>
  <c r="W226" i="11"/>
  <c r="V226" i="11"/>
  <c r="T226" i="11"/>
  <c r="Y226" i="11"/>
  <c r="R226" i="11"/>
  <c r="Q226" i="11"/>
  <c r="P226" i="11"/>
  <c r="S226" i="11"/>
  <c r="L226" i="11"/>
  <c r="O226" i="11"/>
  <c r="K226" i="11"/>
  <c r="N226" i="11"/>
  <c r="X225" i="11"/>
  <c r="W225" i="11"/>
  <c r="V225" i="11"/>
  <c r="T225" i="11"/>
  <c r="Y225" i="11"/>
  <c r="R225" i="11"/>
  <c r="Q225" i="11"/>
  <c r="P225" i="11"/>
  <c r="S225" i="11"/>
  <c r="L225" i="11"/>
  <c r="O225" i="11"/>
  <c r="K225" i="11"/>
  <c r="N225" i="11"/>
  <c r="X224" i="11"/>
  <c r="W224" i="11"/>
  <c r="V224" i="11"/>
  <c r="T224" i="11"/>
  <c r="Y224" i="11"/>
  <c r="R224" i="11"/>
  <c r="Q224" i="11"/>
  <c r="P224" i="11"/>
  <c r="S224" i="11"/>
  <c r="L224" i="11"/>
  <c r="O224" i="11"/>
  <c r="K224" i="11"/>
  <c r="N224" i="11"/>
  <c r="X223" i="11"/>
  <c r="W223" i="11"/>
  <c r="V223" i="11"/>
  <c r="T223" i="11"/>
  <c r="Y223" i="11"/>
  <c r="R223" i="11"/>
  <c r="Q223" i="11"/>
  <c r="P223" i="11"/>
  <c r="S223" i="11"/>
  <c r="L223" i="11"/>
  <c r="O223" i="11"/>
  <c r="K223" i="11"/>
  <c r="N223" i="11"/>
  <c r="X222" i="11"/>
  <c r="W222" i="11"/>
  <c r="V222" i="11"/>
  <c r="T222" i="11"/>
  <c r="Y222" i="11"/>
  <c r="R222" i="11"/>
  <c r="Q222" i="11"/>
  <c r="P222" i="11"/>
  <c r="S222" i="11"/>
  <c r="L222" i="11"/>
  <c r="O222" i="11"/>
  <c r="K222" i="11"/>
  <c r="N222" i="11"/>
  <c r="X221" i="11"/>
  <c r="W221" i="11"/>
  <c r="V221" i="11"/>
  <c r="T221" i="11"/>
  <c r="Y221" i="11"/>
  <c r="R221" i="11"/>
  <c r="Q221" i="11"/>
  <c r="P221" i="11"/>
  <c r="S221" i="11"/>
  <c r="L221" i="11"/>
  <c r="O221" i="11"/>
  <c r="K221" i="11"/>
  <c r="N221" i="11"/>
  <c r="X220" i="11"/>
  <c r="W220" i="11"/>
  <c r="V220" i="11"/>
  <c r="T220" i="11"/>
  <c r="Y220" i="11"/>
  <c r="R220" i="11"/>
  <c r="Q220" i="11"/>
  <c r="P220" i="11"/>
  <c r="S220" i="11"/>
  <c r="L220" i="11"/>
  <c r="O220" i="11"/>
  <c r="K220" i="11"/>
  <c r="N220" i="11"/>
  <c r="X219" i="11"/>
  <c r="W219" i="11"/>
  <c r="V219" i="11"/>
  <c r="T219" i="11"/>
  <c r="Y219" i="11"/>
  <c r="R219" i="11"/>
  <c r="Q219" i="11"/>
  <c r="P219" i="11"/>
  <c r="S219" i="11"/>
  <c r="L219" i="11"/>
  <c r="O219" i="11"/>
  <c r="K219" i="11"/>
  <c r="N219" i="11"/>
  <c r="X218" i="11"/>
  <c r="W218" i="11"/>
  <c r="V218" i="11"/>
  <c r="T218" i="11"/>
  <c r="Y218" i="11"/>
  <c r="R218" i="11"/>
  <c r="Q218" i="11"/>
  <c r="P218" i="11"/>
  <c r="S218" i="11"/>
  <c r="L218" i="11"/>
  <c r="O218" i="11"/>
  <c r="K218" i="11"/>
  <c r="N218" i="11"/>
  <c r="X217" i="11"/>
  <c r="W217" i="11"/>
  <c r="V217" i="11"/>
  <c r="T217" i="11"/>
  <c r="Y217" i="11"/>
  <c r="R217" i="11"/>
  <c r="Q217" i="11"/>
  <c r="P217" i="11"/>
  <c r="S217" i="11"/>
  <c r="L217" i="11"/>
  <c r="O217" i="11"/>
  <c r="K217" i="11"/>
  <c r="N217" i="11"/>
  <c r="X216" i="11"/>
  <c r="W216" i="11"/>
  <c r="V216" i="11"/>
  <c r="T216" i="11"/>
  <c r="Y216" i="11"/>
  <c r="R216" i="11"/>
  <c r="Q216" i="11"/>
  <c r="P216" i="11"/>
  <c r="S216" i="11"/>
  <c r="L216" i="11"/>
  <c r="O216" i="11"/>
  <c r="K216" i="11"/>
  <c r="N216" i="11"/>
  <c r="X215" i="11"/>
  <c r="W215" i="11"/>
  <c r="V215" i="11"/>
  <c r="T215" i="11"/>
  <c r="Y215" i="11"/>
  <c r="R215" i="11"/>
  <c r="Q215" i="11"/>
  <c r="P215" i="11"/>
  <c r="S215" i="11"/>
  <c r="L215" i="11"/>
  <c r="O215" i="11"/>
  <c r="K215" i="11"/>
  <c r="N215" i="11"/>
  <c r="X214" i="11"/>
  <c r="W214" i="11"/>
  <c r="V214" i="11"/>
  <c r="T214" i="11"/>
  <c r="Y214" i="11"/>
  <c r="R214" i="11"/>
  <c r="Q214" i="11"/>
  <c r="P214" i="11"/>
  <c r="S214" i="11"/>
  <c r="L214" i="11"/>
  <c r="O214" i="11"/>
  <c r="K214" i="11"/>
  <c r="N214" i="11"/>
  <c r="X213" i="11"/>
  <c r="W213" i="11"/>
  <c r="V213" i="11"/>
  <c r="T213" i="11"/>
  <c r="Y213" i="11"/>
  <c r="R213" i="11"/>
  <c r="Q213" i="11"/>
  <c r="P213" i="11"/>
  <c r="S213" i="11"/>
  <c r="L213" i="11"/>
  <c r="O213" i="11"/>
  <c r="K213" i="11"/>
  <c r="N213" i="11"/>
  <c r="X212" i="11"/>
  <c r="W212" i="11"/>
  <c r="V212" i="11"/>
  <c r="T212" i="11"/>
  <c r="Y212" i="11"/>
  <c r="R212" i="11"/>
  <c r="Q212" i="11"/>
  <c r="P212" i="11"/>
  <c r="S212" i="11"/>
  <c r="L212" i="11"/>
  <c r="O212" i="11"/>
  <c r="K212" i="11"/>
  <c r="N212" i="11"/>
  <c r="X211" i="11"/>
  <c r="W211" i="11"/>
  <c r="V211" i="11"/>
  <c r="T211" i="11"/>
  <c r="Y211" i="11"/>
  <c r="R211" i="11"/>
  <c r="Q211" i="11"/>
  <c r="P211" i="11"/>
  <c r="S211" i="11"/>
  <c r="L211" i="11"/>
  <c r="O211" i="11"/>
  <c r="K211" i="11"/>
  <c r="N211" i="11"/>
  <c r="X210" i="11"/>
  <c r="W210" i="11"/>
  <c r="V210" i="11"/>
  <c r="T210" i="11"/>
  <c r="Y210" i="11"/>
  <c r="R210" i="11"/>
  <c r="Q210" i="11"/>
  <c r="P210" i="11"/>
  <c r="S210" i="11"/>
  <c r="L210" i="11"/>
  <c r="O210" i="11"/>
  <c r="K210" i="11"/>
  <c r="N210" i="11"/>
  <c r="X209" i="11"/>
  <c r="W209" i="11"/>
  <c r="V209" i="11"/>
  <c r="T209" i="11"/>
  <c r="Y209" i="11"/>
  <c r="R209" i="11"/>
  <c r="Q209" i="11"/>
  <c r="P209" i="11"/>
  <c r="S209" i="11"/>
  <c r="L209" i="11"/>
  <c r="O209" i="11"/>
  <c r="K209" i="11"/>
  <c r="N209" i="11"/>
  <c r="X208" i="11"/>
  <c r="W208" i="11"/>
  <c r="V208" i="11"/>
  <c r="T208" i="11"/>
  <c r="Y208" i="11"/>
  <c r="R208" i="11"/>
  <c r="Q208" i="11"/>
  <c r="P208" i="11"/>
  <c r="S208" i="11"/>
  <c r="L208" i="11"/>
  <c r="O208" i="11"/>
  <c r="K208" i="11"/>
  <c r="N208" i="11"/>
  <c r="X207" i="11"/>
  <c r="W207" i="11"/>
  <c r="V207" i="11"/>
  <c r="T207" i="11"/>
  <c r="Y207" i="11"/>
  <c r="R207" i="11"/>
  <c r="Q207" i="11"/>
  <c r="P207" i="11"/>
  <c r="S207" i="11"/>
  <c r="L207" i="11"/>
  <c r="O207" i="11"/>
  <c r="K207" i="11"/>
  <c r="N207" i="11"/>
  <c r="X206" i="11"/>
  <c r="W206" i="11"/>
  <c r="V206" i="11"/>
  <c r="T206" i="11"/>
  <c r="Y206" i="11"/>
  <c r="R206" i="11"/>
  <c r="Q206" i="11"/>
  <c r="P206" i="11"/>
  <c r="S206" i="11"/>
  <c r="L206" i="11"/>
  <c r="O206" i="11"/>
  <c r="K206" i="11"/>
  <c r="N206" i="11"/>
  <c r="X205" i="11"/>
  <c r="W205" i="11"/>
  <c r="V205" i="11"/>
  <c r="T205" i="11"/>
  <c r="Y205" i="11"/>
  <c r="R205" i="11"/>
  <c r="Q205" i="11"/>
  <c r="P205" i="11"/>
  <c r="S205" i="11"/>
  <c r="L205" i="11"/>
  <c r="O205" i="11"/>
  <c r="K205" i="11"/>
  <c r="N205" i="11"/>
  <c r="X204" i="11"/>
  <c r="W204" i="11"/>
  <c r="V204" i="11"/>
  <c r="T204" i="11"/>
  <c r="Y204" i="11"/>
  <c r="R204" i="11"/>
  <c r="Q204" i="11"/>
  <c r="P204" i="11"/>
  <c r="S204" i="11"/>
  <c r="L204" i="11"/>
  <c r="O204" i="11"/>
  <c r="K204" i="11"/>
  <c r="N204" i="11"/>
  <c r="X203" i="11"/>
  <c r="W203" i="11"/>
  <c r="V203" i="11"/>
  <c r="T203" i="11"/>
  <c r="Y203" i="11"/>
  <c r="R203" i="11"/>
  <c r="Q203" i="11"/>
  <c r="P203" i="11"/>
  <c r="S203" i="11"/>
  <c r="L203" i="11"/>
  <c r="O203" i="11"/>
  <c r="K203" i="11"/>
  <c r="N203" i="11"/>
  <c r="X202" i="11"/>
  <c r="W202" i="11"/>
  <c r="V202" i="11"/>
  <c r="T202" i="11"/>
  <c r="Y202" i="11"/>
  <c r="R202" i="11"/>
  <c r="Q202" i="11"/>
  <c r="P202" i="11"/>
  <c r="S202" i="11"/>
  <c r="L202" i="11"/>
  <c r="O202" i="11"/>
  <c r="K202" i="11"/>
  <c r="N202" i="11"/>
  <c r="X201" i="11"/>
  <c r="W201" i="11"/>
  <c r="V201" i="11"/>
  <c r="T201" i="11"/>
  <c r="Y201" i="11"/>
  <c r="R201" i="11"/>
  <c r="Q201" i="11"/>
  <c r="P201" i="11"/>
  <c r="S201" i="11"/>
  <c r="L201" i="11"/>
  <c r="O201" i="11"/>
  <c r="K201" i="11"/>
  <c r="N201" i="11"/>
  <c r="X200" i="11"/>
  <c r="W200" i="11"/>
  <c r="V200" i="11"/>
  <c r="T200" i="11"/>
  <c r="Y200" i="11"/>
  <c r="R200" i="11"/>
  <c r="Q200" i="11"/>
  <c r="P200" i="11"/>
  <c r="S200" i="11"/>
  <c r="L200" i="11"/>
  <c r="O200" i="11"/>
  <c r="K200" i="11"/>
  <c r="N200" i="11"/>
  <c r="X199" i="11"/>
  <c r="W199" i="11"/>
  <c r="V199" i="11"/>
  <c r="T199" i="11"/>
  <c r="Y199" i="11"/>
  <c r="R199" i="11"/>
  <c r="Q199" i="11"/>
  <c r="P199" i="11"/>
  <c r="S199" i="11"/>
  <c r="L199" i="11"/>
  <c r="O199" i="11"/>
  <c r="K199" i="11"/>
  <c r="N199" i="11"/>
  <c r="X198" i="11"/>
  <c r="W198" i="11"/>
  <c r="V198" i="11"/>
  <c r="T198" i="11"/>
  <c r="Y198" i="11"/>
  <c r="R198" i="11"/>
  <c r="Q198" i="11"/>
  <c r="P198" i="11"/>
  <c r="S198" i="11"/>
  <c r="L198" i="11"/>
  <c r="O198" i="11"/>
  <c r="K198" i="11"/>
  <c r="N198" i="11"/>
  <c r="X197" i="11"/>
  <c r="W197" i="11"/>
  <c r="V197" i="11"/>
  <c r="T197" i="11"/>
  <c r="Y197" i="11"/>
  <c r="R197" i="11"/>
  <c r="Q197" i="11"/>
  <c r="P197" i="11"/>
  <c r="S197" i="11"/>
  <c r="L197" i="11"/>
  <c r="O197" i="11"/>
  <c r="K197" i="11"/>
  <c r="N197" i="11"/>
  <c r="X196" i="11"/>
  <c r="W196" i="11"/>
  <c r="V196" i="11"/>
  <c r="T196" i="11"/>
  <c r="Y196" i="11"/>
  <c r="R196" i="11"/>
  <c r="Q196" i="11"/>
  <c r="P196" i="11"/>
  <c r="S196" i="11"/>
  <c r="L196" i="11"/>
  <c r="O196" i="11"/>
  <c r="K196" i="11"/>
  <c r="N196" i="11"/>
  <c r="X195" i="11"/>
  <c r="W195" i="11"/>
  <c r="V195" i="11"/>
  <c r="T195" i="11"/>
  <c r="Y195" i="11"/>
  <c r="R195" i="11"/>
  <c r="Q195" i="11"/>
  <c r="P195" i="11"/>
  <c r="S195" i="11"/>
  <c r="L195" i="11"/>
  <c r="O195" i="11"/>
  <c r="K195" i="11"/>
  <c r="N195" i="11"/>
  <c r="X194" i="11"/>
  <c r="W194" i="11"/>
  <c r="V194" i="11"/>
  <c r="T194" i="11"/>
  <c r="Y194" i="11"/>
  <c r="R194" i="11"/>
  <c r="Q194" i="11"/>
  <c r="P194" i="11"/>
  <c r="S194" i="11"/>
  <c r="L194" i="11"/>
  <c r="O194" i="11"/>
  <c r="K194" i="11"/>
  <c r="N194" i="11"/>
  <c r="X193" i="11"/>
  <c r="W193" i="11"/>
  <c r="V193" i="11"/>
  <c r="T193" i="11"/>
  <c r="Y193" i="11"/>
  <c r="R193" i="11"/>
  <c r="Q193" i="11"/>
  <c r="P193" i="11"/>
  <c r="S193" i="11"/>
  <c r="L193" i="11"/>
  <c r="O193" i="11"/>
  <c r="K193" i="11"/>
  <c r="N193" i="11"/>
  <c r="X192" i="11"/>
  <c r="W192" i="11"/>
  <c r="V192" i="11"/>
  <c r="T192" i="11"/>
  <c r="Y192" i="11"/>
  <c r="R192" i="11"/>
  <c r="Q192" i="11"/>
  <c r="P192" i="11"/>
  <c r="S192" i="11"/>
  <c r="L192" i="11"/>
  <c r="O192" i="11"/>
  <c r="K192" i="11"/>
  <c r="N192" i="11"/>
  <c r="X191" i="11"/>
  <c r="W191" i="11"/>
  <c r="V191" i="11"/>
  <c r="T191" i="11"/>
  <c r="Y191" i="11"/>
  <c r="R191" i="11"/>
  <c r="Q191" i="11"/>
  <c r="P191" i="11"/>
  <c r="S191" i="11"/>
  <c r="L191" i="11"/>
  <c r="O191" i="11"/>
  <c r="K191" i="11"/>
  <c r="N191" i="11"/>
  <c r="X190" i="11"/>
  <c r="W190" i="11"/>
  <c r="V190" i="11"/>
  <c r="T190" i="11"/>
  <c r="Y190" i="11"/>
  <c r="R190" i="11"/>
  <c r="Q190" i="11"/>
  <c r="P190" i="11"/>
  <c r="S190" i="11"/>
  <c r="L190" i="11"/>
  <c r="O190" i="11"/>
  <c r="K190" i="11"/>
  <c r="N190" i="11"/>
  <c r="X189" i="11"/>
  <c r="W189" i="11"/>
  <c r="V189" i="11"/>
  <c r="T189" i="11"/>
  <c r="Y189" i="11"/>
  <c r="R189" i="11"/>
  <c r="Q189" i="11"/>
  <c r="P189" i="11"/>
  <c r="S189" i="11"/>
  <c r="L189" i="11"/>
  <c r="O189" i="11"/>
  <c r="K189" i="11"/>
  <c r="N189" i="11"/>
  <c r="X188" i="11"/>
  <c r="W188" i="11"/>
  <c r="V188" i="11"/>
  <c r="T188" i="11"/>
  <c r="Y188" i="11"/>
  <c r="R188" i="11"/>
  <c r="Q188" i="11"/>
  <c r="P188" i="11"/>
  <c r="S188" i="11"/>
  <c r="L188" i="11"/>
  <c r="O188" i="11"/>
  <c r="K188" i="11"/>
  <c r="N188" i="11"/>
  <c r="X187" i="11"/>
  <c r="W187" i="11"/>
  <c r="V187" i="11"/>
  <c r="T187" i="11"/>
  <c r="Y187" i="11"/>
  <c r="R187" i="11"/>
  <c r="Q187" i="11"/>
  <c r="P187" i="11"/>
  <c r="S187" i="11"/>
  <c r="L187" i="11"/>
  <c r="O187" i="11"/>
  <c r="K187" i="11"/>
  <c r="N187" i="11"/>
  <c r="X186" i="11"/>
  <c r="W186" i="11"/>
  <c r="V186" i="11"/>
  <c r="T186" i="11"/>
  <c r="Y186" i="11"/>
  <c r="R186" i="11"/>
  <c r="Q186" i="11"/>
  <c r="P186" i="11"/>
  <c r="S186" i="11"/>
  <c r="L186" i="11"/>
  <c r="O186" i="11"/>
  <c r="K186" i="11"/>
  <c r="N186" i="11"/>
  <c r="X185" i="11"/>
  <c r="W185" i="11"/>
  <c r="V185" i="11"/>
  <c r="T185" i="11"/>
  <c r="Y185" i="11"/>
  <c r="R185" i="11"/>
  <c r="Q185" i="11"/>
  <c r="P185" i="11"/>
  <c r="S185" i="11"/>
  <c r="L185" i="11"/>
  <c r="O185" i="11"/>
  <c r="K185" i="11"/>
  <c r="N185" i="11"/>
  <c r="X184" i="11"/>
  <c r="W184" i="11"/>
  <c r="V184" i="11"/>
  <c r="T184" i="11"/>
  <c r="Y184" i="11"/>
  <c r="R184" i="11"/>
  <c r="Q184" i="11"/>
  <c r="P184" i="11"/>
  <c r="S184" i="11"/>
  <c r="L184" i="11"/>
  <c r="O184" i="11"/>
  <c r="K184" i="11"/>
  <c r="N184" i="11"/>
  <c r="X183" i="11"/>
  <c r="W183" i="11"/>
  <c r="V183" i="11"/>
  <c r="T183" i="11"/>
  <c r="Y183" i="11"/>
  <c r="R183" i="11"/>
  <c r="Q183" i="11"/>
  <c r="P183" i="11"/>
  <c r="S183" i="11"/>
  <c r="L183" i="11"/>
  <c r="O183" i="11"/>
  <c r="K183" i="11"/>
  <c r="N183" i="11"/>
  <c r="X182" i="11"/>
  <c r="W182" i="11"/>
  <c r="V182" i="11"/>
  <c r="T182" i="11"/>
  <c r="Y182" i="11"/>
  <c r="R182" i="11"/>
  <c r="Q182" i="11"/>
  <c r="P182" i="11"/>
  <c r="S182" i="11"/>
  <c r="L182" i="11"/>
  <c r="O182" i="11"/>
  <c r="K182" i="11"/>
  <c r="N182" i="11"/>
  <c r="X181" i="11"/>
  <c r="W181" i="11"/>
  <c r="V181" i="11"/>
  <c r="T181" i="11"/>
  <c r="Y181" i="11"/>
  <c r="R181" i="11"/>
  <c r="Q181" i="11"/>
  <c r="P181" i="11"/>
  <c r="S181" i="11"/>
  <c r="L181" i="11"/>
  <c r="O181" i="11"/>
  <c r="K181" i="11"/>
  <c r="N181" i="11"/>
  <c r="X180" i="11"/>
  <c r="W180" i="11"/>
  <c r="V180" i="11"/>
  <c r="T180" i="11"/>
  <c r="Y180" i="11"/>
  <c r="R180" i="11"/>
  <c r="Q180" i="11"/>
  <c r="P180" i="11"/>
  <c r="S180" i="11"/>
  <c r="L180" i="11"/>
  <c r="O180" i="11"/>
  <c r="K180" i="11"/>
  <c r="N180" i="11"/>
  <c r="X179" i="11"/>
  <c r="W179" i="11"/>
  <c r="V179" i="11"/>
  <c r="T179" i="11"/>
  <c r="Y179" i="11"/>
  <c r="R179" i="11"/>
  <c r="Q179" i="11"/>
  <c r="P179" i="11"/>
  <c r="S179" i="11"/>
  <c r="L179" i="11"/>
  <c r="O179" i="11"/>
  <c r="K179" i="11"/>
  <c r="N179" i="11"/>
  <c r="X178" i="11"/>
  <c r="W178" i="11"/>
  <c r="V178" i="11"/>
  <c r="T178" i="11"/>
  <c r="Y178" i="11"/>
  <c r="R178" i="11"/>
  <c r="Q178" i="11"/>
  <c r="P178" i="11"/>
  <c r="S178" i="11"/>
  <c r="L178" i="11"/>
  <c r="O178" i="11"/>
  <c r="K178" i="11"/>
  <c r="N178" i="11"/>
  <c r="X177" i="11"/>
  <c r="W177" i="11"/>
  <c r="V177" i="11"/>
  <c r="T177" i="11"/>
  <c r="Y177" i="11"/>
  <c r="R177" i="11"/>
  <c r="Q177" i="11"/>
  <c r="P177" i="11"/>
  <c r="S177" i="11"/>
  <c r="L177" i="11"/>
  <c r="O177" i="11"/>
  <c r="K177" i="11"/>
  <c r="N177" i="11"/>
  <c r="X176" i="11"/>
  <c r="W176" i="11"/>
  <c r="V176" i="11"/>
  <c r="T176" i="11"/>
  <c r="Y176" i="11"/>
  <c r="R176" i="11"/>
  <c r="Q176" i="11"/>
  <c r="P176" i="11"/>
  <c r="S176" i="11"/>
  <c r="L176" i="11"/>
  <c r="O176" i="11"/>
  <c r="K176" i="11"/>
  <c r="N176" i="11"/>
  <c r="X175" i="11"/>
  <c r="W175" i="11"/>
  <c r="V175" i="11"/>
  <c r="T175" i="11"/>
  <c r="Y175" i="11"/>
  <c r="R175" i="11"/>
  <c r="Q175" i="11"/>
  <c r="P175" i="11"/>
  <c r="S175" i="11"/>
  <c r="L175" i="11"/>
  <c r="O175" i="11"/>
  <c r="K175" i="11"/>
  <c r="N175" i="11"/>
  <c r="X174" i="11"/>
  <c r="W174" i="11"/>
  <c r="V174" i="11"/>
  <c r="T174" i="11"/>
  <c r="Y174" i="11"/>
  <c r="R174" i="11"/>
  <c r="Q174" i="11"/>
  <c r="P174" i="11"/>
  <c r="S174" i="11"/>
  <c r="L174" i="11"/>
  <c r="O174" i="11"/>
  <c r="K174" i="11"/>
  <c r="N174" i="11"/>
  <c r="X173" i="11"/>
  <c r="W173" i="11"/>
  <c r="V173" i="11"/>
  <c r="T173" i="11"/>
  <c r="Y173" i="11"/>
  <c r="R173" i="11"/>
  <c r="Q173" i="11"/>
  <c r="P173" i="11"/>
  <c r="S173" i="11"/>
  <c r="L173" i="11"/>
  <c r="O173" i="11"/>
  <c r="K173" i="11"/>
  <c r="N173" i="11"/>
  <c r="X172" i="11"/>
  <c r="W172" i="11"/>
  <c r="V172" i="11"/>
  <c r="T172" i="11"/>
  <c r="Y172" i="11"/>
  <c r="R172" i="11"/>
  <c r="Q172" i="11"/>
  <c r="P172" i="11"/>
  <c r="S172" i="11"/>
  <c r="L172" i="11"/>
  <c r="O172" i="11"/>
  <c r="K172" i="11"/>
  <c r="N172" i="11"/>
  <c r="X171" i="11"/>
  <c r="W171" i="11"/>
  <c r="V171" i="11"/>
  <c r="T171" i="11"/>
  <c r="Y171" i="11"/>
  <c r="R171" i="11"/>
  <c r="Q171" i="11"/>
  <c r="P171" i="11"/>
  <c r="S171" i="11"/>
  <c r="L171" i="11"/>
  <c r="O171" i="11"/>
  <c r="K171" i="11"/>
  <c r="N171" i="11"/>
  <c r="X170" i="11"/>
  <c r="W170" i="11"/>
  <c r="V170" i="11"/>
  <c r="T170" i="11"/>
  <c r="Y170" i="11"/>
  <c r="R170" i="11"/>
  <c r="Q170" i="11"/>
  <c r="P170" i="11"/>
  <c r="S170" i="11"/>
  <c r="L170" i="11"/>
  <c r="O170" i="11"/>
  <c r="K170" i="11"/>
  <c r="N170" i="11"/>
  <c r="X169" i="11"/>
  <c r="W169" i="11"/>
  <c r="V169" i="11"/>
  <c r="T169" i="11"/>
  <c r="Y169" i="11"/>
  <c r="R169" i="11"/>
  <c r="Q169" i="11"/>
  <c r="P169" i="11"/>
  <c r="S169" i="11"/>
  <c r="L169" i="11"/>
  <c r="O169" i="11"/>
  <c r="K169" i="11"/>
  <c r="N169" i="11"/>
  <c r="X168" i="11"/>
  <c r="W168" i="11"/>
  <c r="V168" i="11"/>
  <c r="T168" i="11"/>
  <c r="Y168" i="11"/>
  <c r="R168" i="11"/>
  <c r="Q168" i="11"/>
  <c r="P168" i="11"/>
  <c r="S168" i="11"/>
  <c r="L168" i="11"/>
  <c r="O168" i="11"/>
  <c r="K168" i="11"/>
  <c r="N168" i="11"/>
  <c r="X167" i="11"/>
  <c r="W167" i="11"/>
  <c r="V167" i="11"/>
  <c r="T167" i="11"/>
  <c r="Y167" i="11"/>
  <c r="R167" i="11"/>
  <c r="Q167" i="11"/>
  <c r="P167" i="11"/>
  <c r="S167" i="11"/>
  <c r="L167" i="11"/>
  <c r="O167" i="11"/>
  <c r="K167" i="11"/>
  <c r="N167" i="11"/>
  <c r="X166" i="11"/>
  <c r="W166" i="11"/>
  <c r="V166" i="11"/>
  <c r="T166" i="11"/>
  <c r="Y166" i="11"/>
  <c r="R166" i="11"/>
  <c r="Q166" i="11"/>
  <c r="P166" i="11"/>
  <c r="S166" i="11"/>
  <c r="L166" i="11"/>
  <c r="O166" i="11"/>
  <c r="K166" i="11"/>
  <c r="N166" i="11"/>
  <c r="X165" i="11"/>
  <c r="W165" i="11"/>
  <c r="V165" i="11"/>
  <c r="T165" i="11"/>
  <c r="Y165" i="11"/>
  <c r="R165" i="11"/>
  <c r="Q165" i="11"/>
  <c r="P165" i="11"/>
  <c r="S165" i="11"/>
  <c r="L165" i="11"/>
  <c r="O165" i="11"/>
  <c r="K165" i="11"/>
  <c r="N165" i="11"/>
  <c r="X164" i="11"/>
  <c r="W164" i="11"/>
  <c r="V164" i="11"/>
  <c r="T164" i="11"/>
  <c r="Y164" i="11"/>
  <c r="R164" i="11"/>
  <c r="Q164" i="11"/>
  <c r="P164" i="11"/>
  <c r="S164" i="11"/>
  <c r="L164" i="11"/>
  <c r="O164" i="11"/>
  <c r="K164" i="11"/>
  <c r="N164" i="11"/>
  <c r="X163" i="11"/>
  <c r="W163" i="11"/>
  <c r="V163" i="11"/>
  <c r="T163" i="11"/>
  <c r="Y163" i="11"/>
  <c r="R163" i="11"/>
  <c r="Q163" i="11"/>
  <c r="P163" i="11"/>
  <c r="S163" i="11"/>
  <c r="L163" i="11"/>
  <c r="O163" i="11"/>
  <c r="K163" i="11"/>
  <c r="N163" i="11"/>
  <c r="X162" i="11"/>
  <c r="W162" i="11"/>
  <c r="V162" i="11"/>
  <c r="T162" i="11"/>
  <c r="Y162" i="11"/>
  <c r="R162" i="11"/>
  <c r="Q162" i="11"/>
  <c r="P162" i="11"/>
  <c r="S162" i="11"/>
  <c r="L162" i="11"/>
  <c r="O162" i="11"/>
  <c r="K162" i="11"/>
  <c r="N162" i="11"/>
  <c r="X161" i="11"/>
  <c r="W161" i="11"/>
  <c r="V161" i="11"/>
  <c r="T161" i="11"/>
  <c r="Y161" i="11"/>
  <c r="R161" i="11"/>
  <c r="Q161" i="11"/>
  <c r="P161" i="11"/>
  <c r="S161" i="11"/>
  <c r="L161" i="11"/>
  <c r="O161" i="11"/>
  <c r="K161" i="11"/>
  <c r="N161" i="11"/>
  <c r="X160" i="11"/>
  <c r="W160" i="11"/>
  <c r="V160" i="11"/>
  <c r="T160" i="11"/>
  <c r="Y160" i="11"/>
  <c r="R160" i="11"/>
  <c r="Q160" i="11"/>
  <c r="P160" i="11"/>
  <c r="S160" i="11"/>
  <c r="L160" i="11"/>
  <c r="O160" i="11"/>
  <c r="K160" i="11"/>
  <c r="N160" i="11"/>
  <c r="X159" i="11"/>
  <c r="W159" i="11"/>
  <c r="V159" i="11"/>
  <c r="T159" i="11"/>
  <c r="Y159" i="11"/>
  <c r="R159" i="11"/>
  <c r="Q159" i="11"/>
  <c r="P159" i="11"/>
  <c r="S159" i="11"/>
  <c r="L159" i="11"/>
  <c r="O159" i="11"/>
  <c r="K159" i="11"/>
  <c r="N159" i="11"/>
  <c r="X158" i="11"/>
  <c r="W158" i="11"/>
  <c r="V158" i="11"/>
  <c r="T158" i="11"/>
  <c r="Y158" i="11"/>
  <c r="R158" i="11"/>
  <c r="Q158" i="11"/>
  <c r="P158" i="11"/>
  <c r="S158" i="11"/>
  <c r="L158" i="11"/>
  <c r="O158" i="11"/>
  <c r="K158" i="11"/>
  <c r="N158" i="11"/>
  <c r="X157" i="11"/>
  <c r="W157" i="11"/>
  <c r="V157" i="11"/>
  <c r="T157" i="11"/>
  <c r="Y157" i="11"/>
  <c r="R157" i="11"/>
  <c r="Q157" i="11"/>
  <c r="P157" i="11"/>
  <c r="S157" i="11"/>
  <c r="L157" i="11"/>
  <c r="O157" i="11"/>
  <c r="K157" i="11"/>
  <c r="N157" i="11"/>
  <c r="X156" i="11"/>
  <c r="W156" i="11"/>
  <c r="V156" i="11"/>
  <c r="T156" i="11"/>
  <c r="Y156" i="11"/>
  <c r="R156" i="11"/>
  <c r="Q156" i="11"/>
  <c r="P156" i="11"/>
  <c r="S156" i="11"/>
  <c r="L156" i="11"/>
  <c r="O156" i="11"/>
  <c r="K156" i="11"/>
  <c r="N156" i="11"/>
  <c r="X155" i="11"/>
  <c r="W155" i="11"/>
  <c r="V155" i="11"/>
  <c r="T155" i="11"/>
  <c r="Y155" i="11"/>
  <c r="R155" i="11"/>
  <c r="Q155" i="11"/>
  <c r="P155" i="11"/>
  <c r="S155" i="11"/>
  <c r="L155" i="11"/>
  <c r="O155" i="11"/>
  <c r="K155" i="11"/>
  <c r="N155" i="11"/>
  <c r="X154" i="11"/>
  <c r="W154" i="11"/>
  <c r="V154" i="11"/>
  <c r="T154" i="11"/>
  <c r="Y154" i="11"/>
  <c r="R154" i="11"/>
  <c r="Q154" i="11"/>
  <c r="P154" i="11"/>
  <c r="S154" i="11"/>
  <c r="L154" i="11"/>
  <c r="O154" i="11"/>
  <c r="K154" i="11"/>
  <c r="N154" i="11"/>
  <c r="X153" i="11"/>
  <c r="W153" i="11"/>
  <c r="V153" i="11"/>
  <c r="T153" i="11"/>
  <c r="Y153" i="11"/>
  <c r="R153" i="11"/>
  <c r="Q153" i="11"/>
  <c r="P153" i="11"/>
  <c r="S153" i="11"/>
  <c r="L153" i="11"/>
  <c r="O153" i="11"/>
  <c r="K153" i="11"/>
  <c r="N153" i="11"/>
  <c r="X152" i="11"/>
  <c r="W152" i="11"/>
  <c r="V152" i="11"/>
  <c r="T152" i="11"/>
  <c r="Y152" i="11"/>
  <c r="R152" i="11"/>
  <c r="Q152" i="11"/>
  <c r="P152" i="11"/>
  <c r="S152" i="11"/>
  <c r="L152" i="11"/>
  <c r="O152" i="11"/>
  <c r="K152" i="11"/>
  <c r="N152" i="11"/>
  <c r="X151" i="11"/>
  <c r="W151" i="11"/>
  <c r="V151" i="11"/>
  <c r="T151" i="11"/>
  <c r="Y151" i="11"/>
  <c r="R151" i="11"/>
  <c r="Q151" i="11"/>
  <c r="P151" i="11"/>
  <c r="S151" i="11"/>
  <c r="L151" i="11"/>
  <c r="O151" i="11"/>
  <c r="K151" i="11"/>
  <c r="N151" i="11"/>
  <c r="X150" i="11"/>
  <c r="W150" i="11"/>
  <c r="V150" i="11"/>
  <c r="T150" i="11"/>
  <c r="Y150" i="11"/>
  <c r="R150" i="11"/>
  <c r="Q150" i="11"/>
  <c r="P150" i="11"/>
  <c r="S150" i="11"/>
  <c r="L150" i="11"/>
  <c r="O150" i="11"/>
  <c r="K150" i="11"/>
  <c r="N150" i="11"/>
  <c r="X149" i="11"/>
  <c r="W149" i="11"/>
  <c r="V149" i="11"/>
  <c r="T149" i="11"/>
  <c r="Y149" i="11"/>
  <c r="R149" i="11"/>
  <c r="Q149" i="11"/>
  <c r="P149" i="11"/>
  <c r="S149" i="11"/>
  <c r="L149" i="11"/>
  <c r="O149" i="11"/>
  <c r="K149" i="11"/>
  <c r="N149" i="11"/>
  <c r="X148" i="11"/>
  <c r="W148" i="11"/>
  <c r="V148" i="11"/>
  <c r="T148" i="11"/>
  <c r="Y148" i="11"/>
  <c r="R148" i="11"/>
  <c r="Q148" i="11"/>
  <c r="P148" i="11"/>
  <c r="S148" i="11"/>
  <c r="L148" i="11"/>
  <c r="O148" i="11"/>
  <c r="K148" i="11"/>
  <c r="N148" i="11"/>
  <c r="X147" i="11"/>
  <c r="W147" i="11"/>
  <c r="V147" i="11"/>
  <c r="T147" i="11"/>
  <c r="Y147" i="11"/>
  <c r="R147" i="11"/>
  <c r="Q147" i="11"/>
  <c r="P147" i="11"/>
  <c r="S147" i="11"/>
  <c r="L147" i="11"/>
  <c r="O147" i="11"/>
  <c r="K147" i="11"/>
  <c r="N147" i="11"/>
  <c r="X146" i="11"/>
  <c r="W146" i="11"/>
  <c r="V146" i="11"/>
  <c r="T146" i="11"/>
  <c r="Y146" i="11"/>
  <c r="R146" i="11"/>
  <c r="Q146" i="11"/>
  <c r="P146" i="11"/>
  <c r="S146" i="11"/>
  <c r="L146" i="11"/>
  <c r="O146" i="11"/>
  <c r="K146" i="11"/>
  <c r="N146" i="11"/>
  <c r="X145" i="11"/>
  <c r="W145" i="11"/>
  <c r="V145" i="11"/>
  <c r="T145" i="11"/>
  <c r="Y145" i="11"/>
  <c r="R145" i="11"/>
  <c r="Q145" i="11"/>
  <c r="P145" i="11"/>
  <c r="S145" i="11"/>
  <c r="L145" i="11"/>
  <c r="O145" i="11"/>
  <c r="K145" i="11"/>
  <c r="N145" i="11"/>
  <c r="X144" i="11"/>
  <c r="W144" i="11"/>
  <c r="V144" i="11"/>
  <c r="T144" i="11"/>
  <c r="Y144" i="11"/>
  <c r="R144" i="11"/>
  <c r="Q144" i="11"/>
  <c r="P144" i="11"/>
  <c r="S144" i="11"/>
  <c r="L144" i="11"/>
  <c r="O144" i="11"/>
  <c r="K144" i="11"/>
  <c r="N144" i="11"/>
  <c r="X143" i="11"/>
  <c r="W143" i="11"/>
  <c r="V143" i="11"/>
  <c r="T143" i="11"/>
  <c r="Y143" i="11"/>
  <c r="R143" i="11"/>
  <c r="Q143" i="11"/>
  <c r="P143" i="11"/>
  <c r="S143" i="11"/>
  <c r="L143" i="11"/>
  <c r="O143" i="11"/>
  <c r="K143" i="11"/>
  <c r="N143" i="11"/>
  <c r="X142" i="11"/>
  <c r="W142" i="11"/>
  <c r="V142" i="11"/>
  <c r="T142" i="11"/>
  <c r="Y142" i="11"/>
  <c r="R142" i="11"/>
  <c r="Q142" i="11"/>
  <c r="P142" i="11"/>
  <c r="S142" i="11"/>
  <c r="L142" i="11"/>
  <c r="O142" i="11"/>
  <c r="K142" i="11"/>
  <c r="N142" i="11"/>
  <c r="X141" i="11"/>
  <c r="W141" i="11"/>
  <c r="V141" i="11"/>
  <c r="T141" i="11"/>
  <c r="Y141" i="11"/>
  <c r="R141" i="11"/>
  <c r="Q141" i="11"/>
  <c r="P141" i="11"/>
  <c r="S141" i="11"/>
  <c r="L141" i="11"/>
  <c r="O141" i="11"/>
  <c r="K141" i="11"/>
  <c r="N141" i="11"/>
  <c r="X140" i="11"/>
  <c r="W140" i="11"/>
  <c r="V140" i="11"/>
  <c r="T140" i="11"/>
  <c r="Y140" i="11"/>
  <c r="R140" i="11"/>
  <c r="Q140" i="11"/>
  <c r="P140" i="11"/>
  <c r="S140" i="11"/>
  <c r="L140" i="11"/>
  <c r="O140" i="11"/>
  <c r="K140" i="11"/>
  <c r="N140" i="11"/>
  <c r="X139" i="11"/>
  <c r="W139" i="11"/>
  <c r="V139" i="11"/>
  <c r="T139" i="11"/>
  <c r="Y139" i="11"/>
  <c r="R139" i="11"/>
  <c r="Q139" i="11"/>
  <c r="P139" i="11"/>
  <c r="S139" i="11"/>
  <c r="L139" i="11"/>
  <c r="O139" i="11"/>
  <c r="K139" i="11"/>
  <c r="N139" i="11"/>
  <c r="X138" i="11"/>
  <c r="W138" i="11"/>
  <c r="V138" i="11"/>
  <c r="T138" i="11"/>
  <c r="Y138" i="11"/>
  <c r="R138" i="11"/>
  <c r="Q138" i="11"/>
  <c r="P138" i="11"/>
  <c r="S138" i="11"/>
  <c r="L138" i="11"/>
  <c r="O138" i="11"/>
  <c r="K138" i="11"/>
  <c r="N138" i="11"/>
  <c r="X137" i="11"/>
  <c r="W137" i="11"/>
  <c r="V137" i="11"/>
  <c r="T137" i="11"/>
  <c r="Y137" i="11"/>
  <c r="R137" i="11"/>
  <c r="Q137" i="11"/>
  <c r="P137" i="11"/>
  <c r="S137" i="11"/>
  <c r="L137" i="11"/>
  <c r="O137" i="11"/>
  <c r="K137" i="11"/>
  <c r="N137" i="11"/>
  <c r="X136" i="11"/>
  <c r="W136" i="11"/>
  <c r="V136" i="11"/>
  <c r="T136" i="11"/>
  <c r="Y136" i="11"/>
  <c r="R136" i="11"/>
  <c r="Q136" i="11"/>
  <c r="P136" i="11"/>
  <c r="S136" i="11"/>
  <c r="L136" i="11"/>
  <c r="O136" i="11"/>
  <c r="K136" i="11"/>
  <c r="N136" i="11"/>
  <c r="X135" i="11"/>
  <c r="W135" i="11"/>
  <c r="V135" i="11"/>
  <c r="T135" i="11"/>
  <c r="Y135" i="11"/>
  <c r="R135" i="11"/>
  <c r="Q135" i="11"/>
  <c r="P135" i="11"/>
  <c r="S135" i="11"/>
  <c r="L135" i="11"/>
  <c r="O135" i="11"/>
  <c r="K135" i="11"/>
  <c r="N135" i="11"/>
  <c r="X134" i="11"/>
  <c r="W134" i="11"/>
  <c r="V134" i="11"/>
  <c r="T134" i="11"/>
  <c r="Y134" i="11"/>
  <c r="R134" i="11"/>
  <c r="Q134" i="11"/>
  <c r="P134" i="11"/>
  <c r="S134" i="11"/>
  <c r="L134" i="11"/>
  <c r="O134" i="11"/>
  <c r="K134" i="11"/>
  <c r="N134" i="11"/>
  <c r="X133" i="11"/>
  <c r="W133" i="11"/>
  <c r="V133" i="11"/>
  <c r="T133" i="11"/>
  <c r="Y133" i="11"/>
  <c r="R133" i="11"/>
  <c r="Q133" i="11"/>
  <c r="P133" i="11"/>
  <c r="S133" i="11"/>
  <c r="L133" i="11"/>
  <c r="O133" i="11"/>
  <c r="K133" i="11"/>
  <c r="N133" i="11"/>
  <c r="X132" i="11"/>
  <c r="W132" i="11"/>
  <c r="V132" i="11"/>
  <c r="T132" i="11"/>
  <c r="Y132" i="11"/>
  <c r="R132" i="11"/>
  <c r="Q132" i="11"/>
  <c r="P132" i="11"/>
  <c r="S132" i="11"/>
  <c r="L132" i="11"/>
  <c r="O132" i="11"/>
  <c r="K132" i="11"/>
  <c r="N132" i="11"/>
  <c r="X131" i="11"/>
  <c r="W131" i="11"/>
  <c r="V131" i="11"/>
  <c r="T131" i="11"/>
  <c r="Y131" i="11"/>
  <c r="R131" i="11"/>
  <c r="Q131" i="11"/>
  <c r="P131" i="11"/>
  <c r="S131" i="11"/>
  <c r="L131" i="11"/>
  <c r="O131" i="11"/>
  <c r="K131" i="11"/>
  <c r="N131" i="11"/>
  <c r="X130" i="11"/>
  <c r="W130" i="11"/>
  <c r="V130" i="11"/>
  <c r="T130" i="11"/>
  <c r="Y130" i="11"/>
  <c r="R130" i="11"/>
  <c r="Q130" i="11"/>
  <c r="P130" i="11"/>
  <c r="S130" i="11"/>
  <c r="L130" i="11"/>
  <c r="O130" i="11"/>
  <c r="K130" i="11"/>
  <c r="N130" i="11"/>
  <c r="X129" i="11"/>
  <c r="W129" i="11"/>
  <c r="V129" i="11"/>
  <c r="T129" i="11"/>
  <c r="Y129" i="11"/>
  <c r="R129" i="11"/>
  <c r="Q129" i="11"/>
  <c r="P129" i="11"/>
  <c r="S129" i="11"/>
  <c r="L129" i="11"/>
  <c r="O129" i="11"/>
  <c r="K129" i="11"/>
  <c r="N129" i="11"/>
  <c r="X128" i="11"/>
  <c r="W128" i="11"/>
  <c r="V128" i="11"/>
  <c r="T128" i="11"/>
  <c r="Y128" i="11"/>
  <c r="R128" i="11"/>
  <c r="Q128" i="11"/>
  <c r="P128" i="11"/>
  <c r="S128" i="11"/>
  <c r="L128" i="11"/>
  <c r="O128" i="11"/>
  <c r="K128" i="11"/>
  <c r="N128" i="11"/>
  <c r="X127" i="11"/>
  <c r="W127" i="11"/>
  <c r="V127" i="11"/>
  <c r="T127" i="11"/>
  <c r="Y127" i="11"/>
  <c r="R127" i="11"/>
  <c r="Q127" i="11"/>
  <c r="P127" i="11"/>
  <c r="S127" i="11"/>
  <c r="L127" i="11"/>
  <c r="O127" i="11"/>
  <c r="K127" i="11"/>
  <c r="N127" i="11"/>
  <c r="X126" i="11"/>
  <c r="W126" i="11"/>
  <c r="V126" i="11"/>
  <c r="T126" i="11"/>
  <c r="Y126" i="11"/>
  <c r="R126" i="11"/>
  <c r="Q126" i="11"/>
  <c r="P126" i="11"/>
  <c r="S126" i="11"/>
  <c r="L126" i="11"/>
  <c r="O126" i="11"/>
  <c r="K126" i="11"/>
  <c r="N126" i="11"/>
  <c r="X125" i="11"/>
  <c r="W125" i="11"/>
  <c r="V125" i="11"/>
  <c r="T125" i="11"/>
  <c r="Y125" i="11"/>
  <c r="R125" i="11"/>
  <c r="Q125" i="11"/>
  <c r="P125" i="11"/>
  <c r="S125" i="11"/>
  <c r="L125" i="11"/>
  <c r="O125" i="11"/>
  <c r="K125" i="11"/>
  <c r="N125" i="11"/>
  <c r="X124" i="11"/>
  <c r="W124" i="11"/>
  <c r="V124" i="11"/>
  <c r="T124" i="11"/>
  <c r="Y124" i="11"/>
  <c r="R124" i="11"/>
  <c r="Q124" i="11"/>
  <c r="P124" i="11"/>
  <c r="S124" i="11"/>
  <c r="L124" i="11"/>
  <c r="O124" i="11"/>
  <c r="K124" i="11"/>
  <c r="N124" i="11"/>
  <c r="X123" i="11"/>
  <c r="W123" i="11"/>
  <c r="V123" i="11"/>
  <c r="T123" i="11"/>
  <c r="Y123" i="11"/>
  <c r="R123" i="11"/>
  <c r="Q123" i="11"/>
  <c r="P123" i="11"/>
  <c r="S123" i="11"/>
  <c r="L123" i="11"/>
  <c r="O123" i="11"/>
  <c r="K123" i="11"/>
  <c r="N123" i="11"/>
  <c r="X122" i="11"/>
  <c r="W122" i="11"/>
  <c r="V122" i="11"/>
  <c r="T122" i="11"/>
  <c r="Y122" i="11"/>
  <c r="R122" i="11"/>
  <c r="Q122" i="11"/>
  <c r="P122" i="11"/>
  <c r="S122" i="11"/>
  <c r="L122" i="11"/>
  <c r="O122" i="11"/>
  <c r="K122" i="11"/>
  <c r="N122" i="11"/>
  <c r="X121" i="11"/>
  <c r="W121" i="11"/>
  <c r="V121" i="11"/>
  <c r="T121" i="11"/>
  <c r="Y121" i="11"/>
  <c r="R121" i="11"/>
  <c r="Q121" i="11"/>
  <c r="P121" i="11"/>
  <c r="S121" i="11"/>
  <c r="L121" i="11"/>
  <c r="O121" i="11"/>
  <c r="K121" i="11"/>
  <c r="N121" i="11"/>
  <c r="X120" i="11"/>
  <c r="W120" i="11"/>
  <c r="V120" i="11"/>
  <c r="T120" i="11"/>
  <c r="Y120" i="11"/>
  <c r="R120" i="11"/>
  <c r="Q120" i="11"/>
  <c r="P120" i="11"/>
  <c r="S120" i="11"/>
  <c r="L120" i="11"/>
  <c r="O120" i="11"/>
  <c r="K120" i="11"/>
  <c r="N120" i="11"/>
  <c r="X119" i="11"/>
  <c r="W119" i="11"/>
  <c r="V119" i="11"/>
  <c r="T119" i="11"/>
  <c r="Y119" i="11"/>
  <c r="R119" i="11"/>
  <c r="Q119" i="11"/>
  <c r="P119" i="11"/>
  <c r="S119" i="11"/>
  <c r="L119" i="11"/>
  <c r="O119" i="11"/>
  <c r="K119" i="11"/>
  <c r="N119" i="11"/>
  <c r="X118" i="11"/>
  <c r="W118" i="11"/>
  <c r="V118" i="11"/>
  <c r="T118" i="11"/>
  <c r="Y118" i="11"/>
  <c r="R118" i="11"/>
  <c r="Q118" i="11"/>
  <c r="P118" i="11"/>
  <c r="S118" i="11"/>
  <c r="L118" i="11"/>
  <c r="O118" i="11"/>
  <c r="K118" i="11"/>
  <c r="N118" i="11"/>
  <c r="X117" i="11"/>
  <c r="W117" i="11"/>
  <c r="V117" i="11"/>
  <c r="T117" i="11"/>
  <c r="Y117" i="11"/>
  <c r="R117" i="11"/>
  <c r="Q117" i="11"/>
  <c r="P117" i="11"/>
  <c r="S117" i="11"/>
  <c r="L117" i="11"/>
  <c r="O117" i="11"/>
  <c r="K117" i="11"/>
  <c r="N117" i="11"/>
  <c r="X116" i="11"/>
  <c r="W116" i="11"/>
  <c r="V116" i="11"/>
  <c r="T116" i="11"/>
  <c r="Y116" i="11"/>
  <c r="R116" i="11"/>
  <c r="Q116" i="11"/>
  <c r="P116" i="11"/>
  <c r="S116" i="11"/>
  <c r="L116" i="11"/>
  <c r="O116" i="11"/>
  <c r="K116" i="11"/>
  <c r="N116" i="11"/>
  <c r="X115" i="11"/>
  <c r="W115" i="11"/>
  <c r="V115" i="11"/>
  <c r="T115" i="11"/>
  <c r="Y115" i="11"/>
  <c r="R115" i="11"/>
  <c r="Q115" i="11"/>
  <c r="P115" i="11"/>
  <c r="S115" i="11"/>
  <c r="L115" i="11"/>
  <c r="O115" i="11"/>
  <c r="K115" i="11"/>
  <c r="N115" i="11"/>
  <c r="X114" i="11"/>
  <c r="W114" i="11"/>
  <c r="V114" i="11"/>
  <c r="T114" i="11"/>
  <c r="Y114" i="11"/>
  <c r="R114" i="11"/>
  <c r="Q114" i="11"/>
  <c r="P114" i="11"/>
  <c r="S114" i="11"/>
  <c r="L114" i="11"/>
  <c r="O114" i="11"/>
  <c r="K114" i="11"/>
  <c r="N114" i="11"/>
  <c r="X113" i="11"/>
  <c r="W113" i="11"/>
  <c r="V113" i="11"/>
  <c r="T113" i="11"/>
  <c r="Y113" i="11"/>
  <c r="R113" i="11"/>
  <c r="Q113" i="11"/>
  <c r="P113" i="11"/>
  <c r="S113" i="11"/>
  <c r="L113" i="11"/>
  <c r="O113" i="11"/>
  <c r="K113" i="11"/>
  <c r="N113" i="11"/>
  <c r="X112" i="11"/>
  <c r="W112" i="11"/>
  <c r="V112" i="11"/>
  <c r="T112" i="11"/>
  <c r="Y112" i="11"/>
  <c r="R112" i="11"/>
  <c r="Q112" i="11"/>
  <c r="P112" i="11"/>
  <c r="S112" i="11"/>
  <c r="L112" i="11"/>
  <c r="O112" i="11"/>
  <c r="K112" i="11"/>
  <c r="N112" i="11"/>
  <c r="X111" i="11"/>
  <c r="W111" i="11"/>
  <c r="V111" i="11"/>
  <c r="T111" i="11"/>
  <c r="Y111" i="11"/>
  <c r="R111" i="11"/>
  <c r="Q111" i="11"/>
  <c r="P111" i="11"/>
  <c r="S111" i="11"/>
  <c r="L111" i="11"/>
  <c r="O111" i="11"/>
  <c r="K111" i="11"/>
  <c r="N111" i="11"/>
  <c r="X110" i="11"/>
  <c r="W110" i="11"/>
  <c r="V110" i="11"/>
  <c r="T110" i="11"/>
  <c r="Y110" i="11"/>
  <c r="R110" i="11"/>
  <c r="Q110" i="11"/>
  <c r="P110" i="11"/>
  <c r="S110" i="11"/>
  <c r="L110" i="11"/>
  <c r="O110" i="11"/>
  <c r="K110" i="11"/>
  <c r="N110" i="11"/>
  <c r="X109" i="11"/>
  <c r="W109" i="11"/>
  <c r="V109" i="11"/>
  <c r="T109" i="11"/>
  <c r="Y109" i="11"/>
  <c r="R109" i="11"/>
  <c r="Q109" i="11"/>
  <c r="P109" i="11"/>
  <c r="S109" i="11"/>
  <c r="L109" i="11"/>
  <c r="O109" i="11"/>
  <c r="K109" i="11"/>
  <c r="N109" i="11"/>
  <c r="X108" i="11"/>
  <c r="W108" i="11"/>
  <c r="V108" i="11"/>
  <c r="T108" i="11"/>
  <c r="Y108" i="11"/>
  <c r="R108" i="11"/>
  <c r="Q108" i="11"/>
  <c r="P108" i="11"/>
  <c r="S108" i="11"/>
  <c r="L108" i="11"/>
  <c r="O108" i="11"/>
  <c r="K108" i="11"/>
  <c r="N108" i="11"/>
  <c r="X107" i="11"/>
  <c r="W107" i="11"/>
  <c r="V107" i="11"/>
  <c r="T107" i="11"/>
  <c r="Y107" i="11"/>
  <c r="R107" i="11"/>
  <c r="Q107" i="11"/>
  <c r="P107" i="11"/>
  <c r="S107" i="11"/>
  <c r="L107" i="11"/>
  <c r="O107" i="11"/>
  <c r="K107" i="11"/>
  <c r="N107" i="11"/>
  <c r="X106" i="11"/>
  <c r="W106" i="11"/>
  <c r="V106" i="11"/>
  <c r="T106" i="11"/>
  <c r="Y106" i="11"/>
  <c r="R106" i="11"/>
  <c r="Q106" i="11"/>
  <c r="P106" i="11"/>
  <c r="S106" i="11"/>
  <c r="L106" i="11"/>
  <c r="O106" i="11"/>
  <c r="K106" i="11"/>
  <c r="N106" i="11"/>
  <c r="X105" i="11"/>
  <c r="W105" i="11"/>
  <c r="V105" i="11"/>
  <c r="T105" i="11"/>
  <c r="Y105" i="11"/>
  <c r="R105" i="11"/>
  <c r="Q105" i="11"/>
  <c r="P105" i="11"/>
  <c r="S105" i="11"/>
  <c r="L105" i="11"/>
  <c r="O105" i="11"/>
  <c r="K105" i="11"/>
  <c r="N105" i="11"/>
  <c r="X104" i="11"/>
  <c r="W104" i="11"/>
  <c r="V104" i="11"/>
  <c r="T104" i="11"/>
  <c r="Y104" i="11"/>
  <c r="R104" i="11"/>
  <c r="Q104" i="11"/>
  <c r="P104" i="11"/>
  <c r="S104" i="11"/>
  <c r="L104" i="11"/>
  <c r="O104" i="11"/>
  <c r="K104" i="11"/>
  <c r="N104" i="11"/>
  <c r="X103" i="11"/>
  <c r="W103" i="11"/>
  <c r="V103" i="11"/>
  <c r="T103" i="11"/>
  <c r="Y103" i="11"/>
  <c r="R103" i="11"/>
  <c r="Q103" i="11"/>
  <c r="P103" i="11"/>
  <c r="S103" i="11"/>
  <c r="L103" i="11"/>
  <c r="O103" i="11"/>
  <c r="K103" i="11"/>
  <c r="N103" i="11"/>
  <c r="X102" i="11"/>
  <c r="W102" i="11"/>
  <c r="V102" i="11"/>
  <c r="T102" i="11"/>
  <c r="Y102" i="11"/>
  <c r="R102" i="11"/>
  <c r="Q102" i="11"/>
  <c r="P102" i="11"/>
  <c r="S102" i="11"/>
  <c r="L102" i="11"/>
  <c r="O102" i="11"/>
  <c r="K102" i="11"/>
  <c r="N102" i="11"/>
  <c r="X101" i="11"/>
  <c r="W101" i="11"/>
  <c r="V101" i="11"/>
  <c r="T101" i="11"/>
  <c r="Y101" i="11"/>
  <c r="R101" i="11"/>
  <c r="Q101" i="11"/>
  <c r="P101" i="11"/>
  <c r="S101" i="11"/>
  <c r="L101" i="11"/>
  <c r="O101" i="11"/>
  <c r="K101" i="11"/>
  <c r="N101" i="11"/>
  <c r="X100" i="11"/>
  <c r="W100" i="11"/>
  <c r="V100" i="11"/>
  <c r="T100" i="11"/>
  <c r="Y100" i="11"/>
  <c r="R100" i="11"/>
  <c r="Q100" i="11"/>
  <c r="P100" i="11"/>
  <c r="S100" i="11"/>
  <c r="L100" i="11"/>
  <c r="O100" i="11"/>
  <c r="K100" i="11"/>
  <c r="N100" i="11"/>
  <c r="X99" i="11"/>
  <c r="W99" i="11"/>
  <c r="V99" i="11"/>
  <c r="T99" i="11"/>
  <c r="Y99" i="11"/>
  <c r="R99" i="11"/>
  <c r="Q99" i="11"/>
  <c r="P99" i="11"/>
  <c r="S99" i="11"/>
  <c r="L99" i="11"/>
  <c r="O99" i="11"/>
  <c r="K99" i="11"/>
  <c r="N99" i="11"/>
  <c r="X98" i="11"/>
  <c r="W98" i="11"/>
  <c r="V98" i="11"/>
  <c r="T98" i="11"/>
  <c r="Y98" i="11"/>
  <c r="R98" i="11"/>
  <c r="Q98" i="11"/>
  <c r="P98" i="11"/>
  <c r="S98" i="11"/>
  <c r="L98" i="11"/>
  <c r="O98" i="11"/>
  <c r="K98" i="11"/>
  <c r="N98" i="11"/>
  <c r="X97" i="11"/>
  <c r="W97" i="11"/>
  <c r="V97" i="11"/>
  <c r="T97" i="11"/>
  <c r="Y97" i="11"/>
  <c r="R97" i="11"/>
  <c r="Q97" i="11"/>
  <c r="P97" i="11"/>
  <c r="S97" i="11"/>
  <c r="L97" i="11"/>
  <c r="O97" i="11"/>
  <c r="K97" i="11"/>
  <c r="N97" i="11"/>
  <c r="X96" i="11"/>
  <c r="W96" i="11"/>
  <c r="V96" i="11"/>
  <c r="T96" i="11"/>
  <c r="Y96" i="11"/>
  <c r="R96" i="11"/>
  <c r="Q96" i="11"/>
  <c r="P96" i="11"/>
  <c r="S96" i="11"/>
  <c r="L96" i="11"/>
  <c r="O96" i="11"/>
  <c r="K96" i="11"/>
  <c r="N96" i="11"/>
  <c r="X95" i="11"/>
  <c r="W95" i="11"/>
  <c r="V95" i="11"/>
  <c r="T95" i="11"/>
  <c r="Y95" i="11"/>
  <c r="R95" i="11"/>
  <c r="Q95" i="11"/>
  <c r="P95" i="11"/>
  <c r="S95" i="11"/>
  <c r="L95" i="11"/>
  <c r="O95" i="11"/>
  <c r="K95" i="11"/>
  <c r="N95" i="11"/>
  <c r="X94" i="11"/>
  <c r="W94" i="11"/>
  <c r="V94" i="11"/>
  <c r="T94" i="11"/>
  <c r="Y94" i="11"/>
  <c r="R94" i="11"/>
  <c r="Q94" i="11"/>
  <c r="P94" i="11"/>
  <c r="S94" i="11"/>
  <c r="L94" i="11"/>
  <c r="O94" i="11"/>
  <c r="K94" i="11"/>
  <c r="N94" i="11"/>
  <c r="X93" i="11"/>
  <c r="W93" i="11"/>
  <c r="V93" i="11"/>
  <c r="T93" i="11"/>
  <c r="Y93" i="11"/>
  <c r="R93" i="11"/>
  <c r="Q93" i="11"/>
  <c r="P93" i="11"/>
  <c r="S93" i="11"/>
  <c r="L93" i="11"/>
  <c r="O93" i="11"/>
  <c r="K93" i="11"/>
  <c r="N93" i="11"/>
  <c r="X92" i="11"/>
  <c r="W92" i="11"/>
  <c r="V92" i="11"/>
  <c r="T92" i="11"/>
  <c r="Y92" i="11"/>
  <c r="R92" i="11"/>
  <c r="Q92" i="11"/>
  <c r="P92" i="11"/>
  <c r="S92" i="11"/>
  <c r="L92" i="11"/>
  <c r="O92" i="11"/>
  <c r="K92" i="11"/>
  <c r="N92" i="11"/>
  <c r="X91" i="11"/>
  <c r="W91" i="11"/>
  <c r="V91" i="11"/>
  <c r="T91" i="11"/>
  <c r="Y91" i="11"/>
  <c r="R91" i="11"/>
  <c r="Q91" i="11"/>
  <c r="P91" i="11"/>
  <c r="S91" i="11"/>
  <c r="L91" i="11"/>
  <c r="O91" i="11"/>
  <c r="K91" i="11"/>
  <c r="N91" i="11"/>
  <c r="X90" i="11"/>
  <c r="W90" i="11"/>
  <c r="V90" i="11"/>
  <c r="T90" i="11"/>
  <c r="Y90" i="11"/>
  <c r="R90" i="11"/>
  <c r="Q90" i="11"/>
  <c r="P90" i="11"/>
  <c r="S90" i="11"/>
  <c r="L90" i="11"/>
  <c r="O90" i="11"/>
  <c r="K90" i="11"/>
  <c r="N90" i="11"/>
  <c r="X89" i="11"/>
  <c r="W89" i="11"/>
  <c r="V89" i="11"/>
  <c r="T89" i="11"/>
  <c r="Y89" i="11"/>
  <c r="R89" i="11"/>
  <c r="Q89" i="11"/>
  <c r="P89" i="11"/>
  <c r="S89" i="11"/>
  <c r="L89" i="11"/>
  <c r="O89" i="11"/>
  <c r="K89" i="11"/>
  <c r="N89" i="11"/>
  <c r="X88" i="11"/>
  <c r="W88" i="11"/>
  <c r="V88" i="11"/>
  <c r="T88" i="11"/>
  <c r="Y88" i="11"/>
  <c r="R88" i="11"/>
  <c r="Q88" i="11"/>
  <c r="P88" i="11"/>
  <c r="S88" i="11"/>
  <c r="L88" i="11"/>
  <c r="O88" i="11"/>
  <c r="K88" i="11"/>
  <c r="N88" i="11"/>
  <c r="X87" i="11"/>
  <c r="W87" i="11"/>
  <c r="V87" i="11"/>
  <c r="T87" i="11"/>
  <c r="Y87" i="11"/>
  <c r="R87" i="11"/>
  <c r="Q87" i="11"/>
  <c r="P87" i="11"/>
  <c r="S87" i="11"/>
  <c r="L87" i="11"/>
  <c r="O87" i="11"/>
  <c r="K87" i="11"/>
  <c r="N87" i="11"/>
  <c r="X86" i="11"/>
  <c r="W86" i="11"/>
  <c r="V86" i="11"/>
  <c r="T86" i="11"/>
  <c r="Y86" i="11"/>
  <c r="R86" i="11"/>
  <c r="Q86" i="11"/>
  <c r="P86" i="11"/>
  <c r="S86" i="11"/>
  <c r="L86" i="11"/>
  <c r="O86" i="11"/>
  <c r="K86" i="11"/>
  <c r="N86" i="11"/>
  <c r="X85" i="11"/>
  <c r="W85" i="11"/>
  <c r="V85" i="11"/>
  <c r="T85" i="11"/>
  <c r="Y85" i="11"/>
  <c r="R85" i="11"/>
  <c r="Q85" i="11"/>
  <c r="P85" i="11"/>
  <c r="S85" i="11"/>
  <c r="L85" i="11"/>
  <c r="O85" i="11"/>
  <c r="K85" i="11"/>
  <c r="N85" i="11"/>
  <c r="X84" i="11"/>
  <c r="W84" i="11"/>
  <c r="V84" i="11"/>
  <c r="T84" i="11"/>
  <c r="Y84" i="11"/>
  <c r="R84" i="11"/>
  <c r="Q84" i="11"/>
  <c r="P84" i="11"/>
  <c r="S84" i="11"/>
  <c r="L84" i="11"/>
  <c r="O84" i="11"/>
  <c r="K84" i="11"/>
  <c r="N84" i="11"/>
  <c r="X83" i="11"/>
  <c r="W83" i="11"/>
  <c r="V83" i="11"/>
  <c r="T83" i="11"/>
  <c r="Y83" i="11"/>
  <c r="R83" i="11"/>
  <c r="Q83" i="11"/>
  <c r="P83" i="11"/>
  <c r="S83" i="11"/>
  <c r="L83" i="11"/>
  <c r="O83" i="11"/>
  <c r="K83" i="11"/>
  <c r="N83" i="11"/>
  <c r="X82" i="11"/>
  <c r="W82" i="11"/>
  <c r="V82" i="11"/>
  <c r="T82" i="11"/>
  <c r="Y82" i="11"/>
  <c r="R82" i="11"/>
  <c r="Q82" i="11"/>
  <c r="P82" i="11"/>
  <c r="S82" i="11"/>
  <c r="L82" i="11"/>
  <c r="O82" i="11"/>
  <c r="K82" i="11"/>
  <c r="N82" i="11"/>
  <c r="X81" i="11"/>
  <c r="W81" i="11"/>
  <c r="V81" i="11"/>
  <c r="T81" i="11"/>
  <c r="Y81" i="11"/>
  <c r="R81" i="11"/>
  <c r="Q81" i="11"/>
  <c r="P81" i="11"/>
  <c r="S81" i="11"/>
  <c r="L81" i="11"/>
  <c r="O81" i="11"/>
  <c r="K81" i="11"/>
  <c r="N81" i="11"/>
  <c r="X80" i="11"/>
  <c r="W80" i="11"/>
  <c r="V80" i="11"/>
  <c r="T80" i="11"/>
  <c r="Y80" i="11"/>
  <c r="R80" i="11"/>
  <c r="Q80" i="11"/>
  <c r="P80" i="11"/>
  <c r="S80" i="11"/>
  <c r="L80" i="11"/>
  <c r="O80" i="11"/>
  <c r="K80" i="11"/>
  <c r="N80" i="11"/>
  <c r="X79" i="11"/>
  <c r="W79" i="11"/>
  <c r="V79" i="11"/>
  <c r="T79" i="11"/>
  <c r="Y79" i="11"/>
  <c r="R79" i="11"/>
  <c r="Q79" i="11"/>
  <c r="P79" i="11"/>
  <c r="S79" i="11"/>
  <c r="L79" i="11"/>
  <c r="O79" i="11"/>
  <c r="K79" i="11"/>
  <c r="N79" i="11"/>
  <c r="X78" i="11"/>
  <c r="W78" i="11"/>
  <c r="V78" i="11"/>
  <c r="T78" i="11"/>
  <c r="Y78" i="11"/>
  <c r="R78" i="11"/>
  <c r="Q78" i="11"/>
  <c r="P78" i="11"/>
  <c r="S78" i="11"/>
  <c r="L78" i="11"/>
  <c r="O78" i="11"/>
  <c r="K78" i="11"/>
  <c r="N78" i="11"/>
  <c r="X77" i="11"/>
  <c r="W77" i="11"/>
  <c r="V77" i="11"/>
  <c r="T77" i="11"/>
  <c r="Y77" i="11"/>
  <c r="R77" i="11"/>
  <c r="Q77" i="11"/>
  <c r="P77" i="11"/>
  <c r="S77" i="11"/>
  <c r="L77" i="11"/>
  <c r="O77" i="11"/>
  <c r="K77" i="11"/>
  <c r="N77" i="11"/>
  <c r="X76" i="11"/>
  <c r="W76" i="11"/>
  <c r="V76" i="11"/>
  <c r="T76" i="11"/>
  <c r="Y76" i="11"/>
  <c r="R76" i="11"/>
  <c r="Q76" i="11"/>
  <c r="P76" i="11"/>
  <c r="S76" i="11"/>
  <c r="L76" i="11"/>
  <c r="O76" i="11"/>
  <c r="K76" i="11"/>
  <c r="N76" i="11"/>
  <c r="X75" i="11"/>
  <c r="W75" i="11"/>
  <c r="V75" i="11"/>
  <c r="T75" i="11"/>
  <c r="Y75" i="11"/>
  <c r="R75" i="11"/>
  <c r="Q75" i="11"/>
  <c r="P75" i="11"/>
  <c r="S75" i="11"/>
  <c r="L75" i="11"/>
  <c r="O75" i="11"/>
  <c r="K75" i="11"/>
  <c r="N75" i="11"/>
  <c r="X74" i="11"/>
  <c r="W74" i="11"/>
  <c r="V74" i="11"/>
  <c r="T74" i="11"/>
  <c r="Y74" i="11"/>
  <c r="R74" i="11"/>
  <c r="Q74" i="11"/>
  <c r="P74" i="11"/>
  <c r="S74" i="11"/>
  <c r="L74" i="11"/>
  <c r="O74" i="11"/>
  <c r="K74" i="11"/>
  <c r="N74" i="11"/>
  <c r="X73" i="11"/>
  <c r="W73" i="11"/>
  <c r="V73" i="11"/>
  <c r="T73" i="11"/>
  <c r="Y73" i="11"/>
  <c r="R73" i="11"/>
  <c r="Q73" i="11"/>
  <c r="P73" i="11"/>
  <c r="S73" i="11"/>
  <c r="L73" i="11"/>
  <c r="O73" i="11"/>
  <c r="K73" i="11"/>
  <c r="N73" i="11"/>
  <c r="X72" i="11"/>
  <c r="W72" i="11"/>
  <c r="V72" i="11"/>
  <c r="T72" i="11"/>
  <c r="Y72" i="11"/>
  <c r="R72" i="11"/>
  <c r="Q72" i="11"/>
  <c r="P72" i="11"/>
  <c r="S72" i="11"/>
  <c r="L72" i="11"/>
  <c r="O72" i="11"/>
  <c r="K72" i="11"/>
  <c r="N72" i="11"/>
  <c r="X71" i="11"/>
  <c r="W71" i="11"/>
  <c r="V71" i="11"/>
  <c r="T71" i="11"/>
  <c r="Y71" i="11"/>
  <c r="R71" i="11"/>
  <c r="Q71" i="11"/>
  <c r="P71" i="11"/>
  <c r="S71" i="11"/>
  <c r="L71" i="11"/>
  <c r="O71" i="11"/>
  <c r="K71" i="11"/>
  <c r="N71" i="11"/>
  <c r="X70" i="11"/>
  <c r="W70" i="11"/>
  <c r="V70" i="11"/>
  <c r="T70" i="11"/>
  <c r="Y70" i="11"/>
  <c r="R70" i="11"/>
  <c r="Q70" i="11"/>
  <c r="P70" i="11"/>
  <c r="S70" i="11"/>
  <c r="L70" i="11"/>
  <c r="O70" i="11"/>
  <c r="K70" i="11"/>
  <c r="N70" i="11"/>
  <c r="X69" i="11"/>
  <c r="W69" i="11"/>
  <c r="V69" i="11"/>
  <c r="T69" i="11"/>
  <c r="Y69" i="11"/>
  <c r="R69" i="11"/>
  <c r="Q69" i="11"/>
  <c r="P69" i="11"/>
  <c r="S69" i="11"/>
  <c r="L69" i="11"/>
  <c r="O69" i="11"/>
  <c r="K69" i="11"/>
  <c r="N69" i="11"/>
  <c r="X68" i="11"/>
  <c r="W68" i="11"/>
  <c r="V68" i="11"/>
  <c r="T68" i="11"/>
  <c r="Y68" i="11"/>
  <c r="R68" i="11"/>
  <c r="Q68" i="11"/>
  <c r="P68" i="11"/>
  <c r="S68" i="11"/>
  <c r="L68" i="11"/>
  <c r="O68" i="11"/>
  <c r="K68" i="11"/>
  <c r="N68" i="11"/>
  <c r="X67" i="11"/>
  <c r="W67" i="11"/>
  <c r="V67" i="11"/>
  <c r="T67" i="11"/>
  <c r="Y67" i="11"/>
  <c r="R67" i="11"/>
  <c r="Q67" i="11"/>
  <c r="P67" i="11"/>
  <c r="S67" i="11"/>
  <c r="L67" i="11"/>
  <c r="O67" i="11"/>
  <c r="K67" i="11"/>
  <c r="N67" i="11"/>
  <c r="X66" i="11"/>
  <c r="W66" i="11"/>
  <c r="V66" i="11"/>
  <c r="T66" i="11"/>
  <c r="Y66" i="11"/>
  <c r="R66" i="11"/>
  <c r="Q66" i="11"/>
  <c r="P66" i="11"/>
  <c r="S66" i="11"/>
  <c r="L66" i="11"/>
  <c r="O66" i="11"/>
  <c r="K66" i="11"/>
  <c r="N66" i="11"/>
  <c r="X65" i="11"/>
  <c r="W65" i="11"/>
  <c r="V65" i="11"/>
  <c r="T65" i="11"/>
  <c r="Y65" i="11"/>
  <c r="R65" i="11"/>
  <c r="Q65" i="11"/>
  <c r="P65" i="11"/>
  <c r="S65" i="11"/>
  <c r="L65" i="11"/>
  <c r="O65" i="11"/>
  <c r="K65" i="11"/>
  <c r="N65" i="11"/>
  <c r="X64" i="11"/>
  <c r="W64" i="11"/>
  <c r="V64" i="11"/>
  <c r="T64" i="11"/>
  <c r="Y64" i="11"/>
  <c r="R64" i="11"/>
  <c r="Q64" i="11"/>
  <c r="P64" i="11"/>
  <c r="S64" i="11"/>
  <c r="L64" i="11"/>
  <c r="O64" i="11"/>
  <c r="K64" i="11"/>
  <c r="N64" i="11"/>
  <c r="X63" i="11"/>
  <c r="W63" i="11"/>
  <c r="V63" i="11"/>
  <c r="T63" i="11"/>
  <c r="Y63" i="11"/>
  <c r="R63" i="11"/>
  <c r="Q63" i="11"/>
  <c r="P63" i="11"/>
  <c r="S63" i="11"/>
  <c r="L63" i="11"/>
  <c r="O63" i="11"/>
  <c r="K63" i="11"/>
  <c r="N63" i="11"/>
  <c r="X62" i="11"/>
  <c r="W62" i="11"/>
  <c r="V62" i="11"/>
  <c r="T62" i="11"/>
  <c r="Y62" i="11"/>
  <c r="R62" i="11"/>
  <c r="Q62" i="11"/>
  <c r="P62" i="11"/>
  <c r="S62" i="11"/>
  <c r="L62" i="11"/>
  <c r="O62" i="11"/>
  <c r="K62" i="11"/>
  <c r="N62" i="11"/>
  <c r="X61" i="11"/>
  <c r="W61" i="11"/>
  <c r="V61" i="11"/>
  <c r="T61" i="11"/>
  <c r="Y61" i="11"/>
  <c r="R61" i="11"/>
  <c r="Q61" i="11"/>
  <c r="P61" i="11"/>
  <c r="S61" i="11"/>
  <c r="L61" i="11"/>
  <c r="O61" i="11"/>
  <c r="K61" i="11"/>
  <c r="N61" i="11"/>
  <c r="X60" i="11"/>
  <c r="W60" i="11"/>
  <c r="V60" i="11"/>
  <c r="T60" i="11"/>
  <c r="Y60" i="11"/>
  <c r="R60" i="11"/>
  <c r="Q60" i="11"/>
  <c r="P60" i="11"/>
  <c r="S60" i="11"/>
  <c r="L60" i="11"/>
  <c r="O60" i="11"/>
  <c r="K60" i="11"/>
  <c r="N60" i="11"/>
  <c r="X59" i="11"/>
  <c r="W59" i="11"/>
  <c r="V59" i="11"/>
  <c r="T59" i="11"/>
  <c r="Y59" i="11"/>
  <c r="R59" i="11"/>
  <c r="Q59" i="11"/>
  <c r="P59" i="11"/>
  <c r="S59" i="11"/>
  <c r="L59" i="11"/>
  <c r="O59" i="11"/>
  <c r="K59" i="11"/>
  <c r="N59" i="11"/>
  <c r="X58" i="11"/>
  <c r="W58" i="11"/>
  <c r="V58" i="11"/>
  <c r="T58" i="11"/>
  <c r="Y58" i="11"/>
  <c r="R58" i="11"/>
  <c r="Q58" i="11"/>
  <c r="P58" i="11"/>
  <c r="S58" i="11"/>
  <c r="L58" i="11"/>
  <c r="O58" i="11"/>
  <c r="K58" i="11"/>
  <c r="N58" i="11"/>
  <c r="X57" i="11"/>
  <c r="W57" i="11"/>
  <c r="V57" i="11"/>
  <c r="T57" i="11"/>
  <c r="Y57" i="11"/>
  <c r="R57" i="11"/>
  <c r="Q57" i="11"/>
  <c r="P57" i="11"/>
  <c r="S57" i="11"/>
  <c r="L57" i="11"/>
  <c r="O57" i="11"/>
  <c r="K57" i="11"/>
  <c r="N57" i="11"/>
  <c r="X56" i="11"/>
  <c r="W56" i="11"/>
  <c r="V56" i="11"/>
  <c r="T56" i="11"/>
  <c r="Y56" i="11"/>
  <c r="R56" i="11"/>
  <c r="Q56" i="11"/>
  <c r="P56" i="11"/>
  <c r="S56" i="11"/>
  <c r="L56" i="11"/>
  <c r="O56" i="11"/>
  <c r="K56" i="11"/>
  <c r="N56" i="11"/>
  <c r="X55" i="11"/>
  <c r="W55" i="11"/>
  <c r="V55" i="11"/>
  <c r="T55" i="11"/>
  <c r="Y55" i="11"/>
  <c r="R55" i="11"/>
  <c r="Q55" i="11"/>
  <c r="P55" i="11"/>
  <c r="S55" i="11"/>
  <c r="L55" i="11"/>
  <c r="O55" i="11"/>
  <c r="K55" i="11"/>
  <c r="N55" i="11"/>
  <c r="X54" i="11"/>
  <c r="W54" i="11"/>
  <c r="V54" i="11"/>
  <c r="T54" i="11"/>
  <c r="Y54" i="11"/>
  <c r="R54" i="11"/>
  <c r="Q54" i="11"/>
  <c r="P54" i="11"/>
  <c r="S54" i="11"/>
  <c r="L54" i="11"/>
  <c r="O54" i="11"/>
  <c r="K54" i="11"/>
  <c r="N54" i="11"/>
  <c r="X53" i="11"/>
  <c r="W53" i="11"/>
  <c r="V53" i="11"/>
  <c r="T53" i="11"/>
  <c r="Y53" i="11"/>
  <c r="R53" i="11"/>
  <c r="Q53" i="11"/>
  <c r="P53" i="11"/>
  <c r="S53" i="11"/>
  <c r="L53" i="11"/>
  <c r="O53" i="11"/>
  <c r="K53" i="11"/>
  <c r="N53" i="11"/>
  <c r="X52" i="11"/>
  <c r="W52" i="11"/>
  <c r="V52" i="11"/>
  <c r="T52" i="11"/>
  <c r="Y52" i="11"/>
  <c r="R52" i="11"/>
  <c r="Q52" i="11"/>
  <c r="P52" i="11"/>
  <c r="S52" i="11"/>
  <c r="L52" i="11"/>
  <c r="O52" i="11"/>
  <c r="K52" i="11"/>
  <c r="N52" i="11"/>
  <c r="X51" i="11"/>
  <c r="W51" i="11"/>
  <c r="V51" i="11"/>
  <c r="T51" i="11"/>
  <c r="Y51" i="11"/>
  <c r="R51" i="11"/>
  <c r="Q51" i="11"/>
  <c r="P51" i="11"/>
  <c r="S51" i="11"/>
  <c r="L51" i="11"/>
  <c r="O51" i="11"/>
  <c r="K51" i="11"/>
  <c r="N51" i="11"/>
  <c r="X50" i="11"/>
  <c r="W50" i="11"/>
  <c r="V50" i="11"/>
  <c r="T50" i="11"/>
  <c r="Y50" i="11"/>
  <c r="R50" i="11"/>
  <c r="Q50" i="11"/>
  <c r="P50" i="11"/>
  <c r="S50" i="11"/>
  <c r="L50" i="11"/>
  <c r="O50" i="11"/>
  <c r="K50" i="11"/>
  <c r="N50" i="11"/>
  <c r="X49" i="11"/>
  <c r="W49" i="11"/>
  <c r="V49" i="11"/>
  <c r="T49" i="11"/>
  <c r="Y49" i="11"/>
  <c r="R49" i="11"/>
  <c r="Q49" i="11"/>
  <c r="P49" i="11"/>
  <c r="S49" i="11"/>
  <c r="L49" i="11"/>
  <c r="O49" i="11"/>
  <c r="K49" i="11"/>
  <c r="N49" i="11"/>
  <c r="X48" i="11"/>
  <c r="W48" i="11"/>
  <c r="V48" i="11"/>
  <c r="T48" i="11"/>
  <c r="Y48" i="11"/>
  <c r="R48" i="11"/>
  <c r="Q48" i="11"/>
  <c r="P48" i="11"/>
  <c r="S48" i="11"/>
  <c r="L48" i="11"/>
  <c r="O48" i="11"/>
  <c r="K48" i="11"/>
  <c r="N48" i="11"/>
  <c r="X47" i="11"/>
  <c r="W47" i="11"/>
  <c r="V47" i="11"/>
  <c r="T47" i="11"/>
  <c r="Y47" i="11"/>
  <c r="R47" i="11"/>
  <c r="Q47" i="11"/>
  <c r="P47" i="11"/>
  <c r="S47" i="11"/>
  <c r="L47" i="11"/>
  <c r="O47" i="11"/>
  <c r="K47" i="11"/>
  <c r="N47" i="11"/>
  <c r="X46" i="11"/>
  <c r="W46" i="11"/>
  <c r="V46" i="11"/>
  <c r="T46" i="11"/>
  <c r="Y46" i="11"/>
  <c r="R46" i="11"/>
  <c r="Q46" i="11"/>
  <c r="P46" i="11"/>
  <c r="S46" i="11"/>
  <c r="L46" i="11"/>
  <c r="O46" i="11"/>
  <c r="K46" i="11"/>
  <c r="N46" i="11"/>
  <c r="X45" i="11"/>
  <c r="W45" i="11"/>
  <c r="V45" i="11"/>
  <c r="T45" i="11"/>
  <c r="Y45" i="11"/>
  <c r="R45" i="11"/>
  <c r="Q45" i="11"/>
  <c r="P45" i="11"/>
  <c r="S45" i="11"/>
  <c r="L45" i="11"/>
  <c r="O45" i="11"/>
  <c r="K45" i="11"/>
  <c r="N45" i="11"/>
  <c r="X44" i="11"/>
  <c r="W44" i="11"/>
  <c r="V44" i="11"/>
  <c r="T44" i="11"/>
  <c r="Y44" i="11"/>
  <c r="R44" i="11"/>
  <c r="Q44" i="11"/>
  <c r="P44" i="11"/>
  <c r="S44" i="11"/>
  <c r="L44" i="11"/>
  <c r="O44" i="11"/>
  <c r="K44" i="11"/>
  <c r="N44" i="11"/>
  <c r="X43" i="11"/>
  <c r="W43" i="11"/>
  <c r="V43" i="11"/>
  <c r="T43" i="11"/>
  <c r="Y43" i="11"/>
  <c r="R43" i="11"/>
  <c r="Q43" i="11"/>
  <c r="P43" i="11"/>
  <c r="S43" i="11"/>
  <c r="L43" i="11"/>
  <c r="O43" i="11"/>
  <c r="K43" i="11"/>
  <c r="N43" i="11"/>
  <c r="X42" i="11"/>
  <c r="W42" i="11"/>
  <c r="V42" i="11"/>
  <c r="T42" i="11"/>
  <c r="Y42" i="11"/>
  <c r="R42" i="11"/>
  <c r="Q42" i="11"/>
  <c r="P42" i="11"/>
  <c r="S42" i="11"/>
  <c r="L42" i="11"/>
  <c r="O42" i="11"/>
  <c r="K42" i="11"/>
  <c r="N42" i="11"/>
  <c r="X41" i="11"/>
  <c r="W41" i="11"/>
  <c r="V41" i="11"/>
  <c r="T41" i="11"/>
  <c r="Y41" i="11"/>
  <c r="R41" i="11"/>
  <c r="Q41" i="11"/>
  <c r="P41" i="11"/>
  <c r="S41" i="11"/>
  <c r="L41" i="11"/>
  <c r="O41" i="11"/>
  <c r="K41" i="11"/>
  <c r="N41" i="11"/>
  <c r="X40" i="11"/>
  <c r="W40" i="11"/>
  <c r="V40" i="11"/>
  <c r="T40" i="11"/>
  <c r="Y40" i="11"/>
  <c r="R40" i="11"/>
  <c r="Q40" i="11"/>
  <c r="P40" i="11"/>
  <c r="S40" i="11"/>
  <c r="L40" i="11"/>
  <c r="O40" i="11"/>
  <c r="K40" i="11"/>
  <c r="N40" i="11"/>
  <c r="X39" i="11"/>
  <c r="W39" i="11"/>
  <c r="V39" i="11"/>
  <c r="T39" i="11"/>
  <c r="Y39" i="11"/>
  <c r="R39" i="11"/>
  <c r="Q39" i="11"/>
  <c r="P39" i="11"/>
  <c r="S39" i="11"/>
  <c r="L39" i="11"/>
  <c r="O39" i="11"/>
  <c r="K39" i="11"/>
  <c r="N39" i="11"/>
  <c r="X38" i="11"/>
  <c r="W38" i="11"/>
  <c r="V38" i="11"/>
  <c r="T38" i="11"/>
  <c r="Y38" i="11"/>
  <c r="R38" i="11"/>
  <c r="Q38" i="11"/>
  <c r="P38" i="11"/>
  <c r="S38" i="11"/>
  <c r="L38" i="11"/>
  <c r="O38" i="11"/>
  <c r="K38" i="11"/>
  <c r="N38" i="11"/>
  <c r="X37" i="11"/>
  <c r="W37" i="11"/>
  <c r="V37" i="11"/>
  <c r="T37" i="11"/>
  <c r="Y37" i="11"/>
  <c r="R37" i="11"/>
  <c r="Q37" i="11"/>
  <c r="P37" i="11"/>
  <c r="S37" i="11"/>
  <c r="L37" i="11"/>
  <c r="O37" i="11"/>
  <c r="K37" i="11"/>
  <c r="N37" i="11"/>
  <c r="X36" i="11"/>
  <c r="W36" i="11"/>
  <c r="V36" i="11"/>
  <c r="T36" i="11"/>
  <c r="Y36" i="11"/>
  <c r="R36" i="11"/>
  <c r="Q36" i="11"/>
  <c r="P36" i="11"/>
  <c r="S36" i="11"/>
  <c r="L36" i="11"/>
  <c r="O36" i="11"/>
  <c r="K36" i="11"/>
  <c r="N36" i="11"/>
  <c r="X35" i="11"/>
  <c r="W35" i="11"/>
  <c r="V35" i="11"/>
  <c r="T35" i="11"/>
  <c r="Y35" i="11"/>
  <c r="R35" i="11"/>
  <c r="Q35" i="11"/>
  <c r="P35" i="11"/>
  <c r="S35" i="11"/>
  <c r="L35" i="11"/>
  <c r="O35" i="11"/>
  <c r="K35" i="11"/>
  <c r="N35" i="11"/>
  <c r="X34" i="11"/>
  <c r="W34" i="11"/>
  <c r="V34" i="11"/>
  <c r="T34" i="11"/>
  <c r="Y34" i="11"/>
  <c r="R34" i="11"/>
  <c r="Q34" i="11"/>
  <c r="P34" i="11"/>
  <c r="S34" i="11"/>
  <c r="L34" i="11"/>
  <c r="O34" i="11"/>
  <c r="K34" i="11"/>
  <c r="N34" i="11"/>
  <c r="X33" i="11"/>
  <c r="W33" i="11"/>
  <c r="V33" i="11"/>
  <c r="T33" i="11"/>
  <c r="Y33" i="11"/>
  <c r="R33" i="11"/>
  <c r="Q33" i="11"/>
  <c r="P33" i="11"/>
  <c r="S33" i="11"/>
  <c r="L33" i="11"/>
  <c r="O33" i="11"/>
  <c r="K33" i="11"/>
  <c r="N33" i="11"/>
  <c r="X32" i="11"/>
  <c r="W32" i="11"/>
  <c r="V32" i="11"/>
  <c r="T32" i="11"/>
  <c r="Y32" i="11"/>
  <c r="R32" i="11"/>
  <c r="Q32" i="11"/>
  <c r="P32" i="11"/>
  <c r="S32" i="11"/>
  <c r="L32" i="11"/>
  <c r="O32" i="11"/>
  <c r="K32" i="11"/>
  <c r="N32" i="11"/>
  <c r="X31" i="11"/>
  <c r="W31" i="11"/>
  <c r="V31" i="11"/>
  <c r="T31" i="11"/>
  <c r="Y31" i="11"/>
  <c r="R31" i="11"/>
  <c r="Q31" i="11"/>
  <c r="P31" i="11"/>
  <c r="S31" i="11"/>
  <c r="L31" i="11"/>
  <c r="O31" i="11"/>
  <c r="K31" i="11"/>
  <c r="N31" i="11"/>
  <c r="X30" i="11"/>
  <c r="W30" i="11"/>
  <c r="V30" i="11"/>
  <c r="T30" i="11"/>
  <c r="Y30" i="11"/>
  <c r="R30" i="11"/>
  <c r="Q30" i="11"/>
  <c r="P30" i="11"/>
  <c r="S30" i="11"/>
  <c r="L30" i="11"/>
  <c r="O30" i="11"/>
  <c r="K30" i="11"/>
  <c r="N30" i="11"/>
  <c r="X29" i="11"/>
  <c r="W29" i="11"/>
  <c r="V29" i="11"/>
  <c r="T29" i="11"/>
  <c r="Y29" i="11"/>
  <c r="R29" i="11"/>
  <c r="Q29" i="11"/>
  <c r="P29" i="11"/>
  <c r="S29" i="11"/>
  <c r="L29" i="11"/>
  <c r="O29" i="11"/>
  <c r="K29" i="11"/>
  <c r="N29" i="11"/>
  <c r="X28" i="11"/>
  <c r="W28" i="11"/>
  <c r="V28" i="11"/>
  <c r="T28" i="11"/>
  <c r="Y28" i="11"/>
  <c r="R28" i="11"/>
  <c r="Q28" i="11"/>
  <c r="P28" i="11"/>
  <c r="S28" i="11"/>
  <c r="L28" i="11"/>
  <c r="O28" i="11"/>
  <c r="K28" i="11"/>
  <c r="N28" i="11"/>
  <c r="X27" i="11"/>
  <c r="W27" i="11"/>
  <c r="V27" i="11"/>
  <c r="T27" i="11"/>
  <c r="Y27" i="11"/>
  <c r="R27" i="11"/>
  <c r="Q27" i="11"/>
  <c r="P27" i="11"/>
  <c r="S27" i="11"/>
  <c r="L27" i="11"/>
  <c r="O27" i="11"/>
  <c r="K27" i="11"/>
  <c r="N27" i="11"/>
  <c r="X26" i="11"/>
  <c r="V26" i="11"/>
  <c r="L26" i="11"/>
  <c r="W26" i="11"/>
  <c r="K26" i="11"/>
  <c r="N26" i="11"/>
  <c r="X25" i="11"/>
  <c r="W25" i="11"/>
  <c r="V25" i="11"/>
  <c r="L25" i="11"/>
  <c r="K25" i="11"/>
  <c r="N25" i="11"/>
  <c r="X24" i="11"/>
  <c r="W24" i="11"/>
  <c r="V24" i="11"/>
  <c r="L24" i="11"/>
  <c r="K24" i="11"/>
  <c r="N24" i="11"/>
  <c r="X23" i="11"/>
  <c r="V23" i="11"/>
  <c r="L23" i="11"/>
  <c r="K23" i="11"/>
  <c r="N23" i="11"/>
  <c r="X22" i="11"/>
  <c r="V22" i="11"/>
  <c r="L22" i="11"/>
  <c r="K22" i="11"/>
  <c r="N22" i="11"/>
  <c r="X21" i="11"/>
  <c r="V21" i="11"/>
  <c r="L21" i="11"/>
  <c r="O21" i="11"/>
  <c r="K21" i="11"/>
  <c r="N21" i="11"/>
  <c r="X20" i="11"/>
  <c r="V20" i="11"/>
  <c r="L20" i="11"/>
  <c r="O20" i="11"/>
  <c r="K20" i="11"/>
  <c r="N20" i="11"/>
  <c r="X19" i="11"/>
  <c r="V19" i="11"/>
  <c r="L19" i="11"/>
  <c r="O19" i="11"/>
  <c r="Q19" i="11"/>
  <c r="K19" i="11"/>
  <c r="N19" i="11"/>
  <c r="X18" i="11"/>
  <c r="W18" i="11"/>
  <c r="V18" i="11"/>
  <c r="L18" i="11"/>
  <c r="K18" i="11"/>
  <c r="N18" i="11"/>
  <c r="X17" i="11"/>
  <c r="V17" i="11"/>
  <c r="L17" i="11"/>
  <c r="W17" i="11"/>
  <c r="K17" i="11"/>
  <c r="N17" i="11"/>
  <c r="X16" i="11"/>
  <c r="V16" i="11"/>
  <c r="L16" i="11"/>
  <c r="K16" i="11"/>
  <c r="N16" i="11"/>
  <c r="X15" i="11"/>
  <c r="V15" i="11"/>
  <c r="L15" i="11"/>
  <c r="O15" i="11"/>
  <c r="Q15" i="11"/>
  <c r="K15" i="11"/>
  <c r="N15" i="11"/>
  <c r="X14" i="11"/>
  <c r="V14" i="11"/>
  <c r="L14" i="11"/>
  <c r="K14" i="11"/>
  <c r="N14" i="11"/>
  <c r="X13" i="11"/>
  <c r="V13" i="11"/>
  <c r="L13" i="11"/>
  <c r="W13" i="11"/>
  <c r="K13" i="11"/>
  <c r="N13" i="11"/>
  <c r="X12" i="11"/>
  <c r="V12" i="11"/>
  <c r="L12" i="11"/>
  <c r="O12" i="11"/>
  <c r="K12" i="11"/>
  <c r="N12" i="11"/>
  <c r="X11" i="11"/>
  <c r="W11" i="11"/>
  <c r="V11" i="11"/>
  <c r="L11" i="11"/>
  <c r="K11" i="11"/>
  <c r="N11" i="11"/>
  <c r="X10" i="11"/>
  <c r="V10" i="11"/>
  <c r="L10" i="11"/>
  <c r="K10" i="11"/>
  <c r="N10" i="11"/>
  <c r="X9" i="11"/>
  <c r="V9" i="11"/>
  <c r="L9" i="11"/>
  <c r="W9" i="11"/>
  <c r="K9" i="11"/>
  <c r="N9" i="11"/>
  <c r="X8" i="11"/>
  <c r="V8" i="11"/>
  <c r="L8" i="11"/>
  <c r="O8" i="11"/>
  <c r="R8" i="11"/>
  <c r="K8" i="11"/>
  <c r="N8" i="11"/>
  <c r="X7" i="11"/>
  <c r="W7" i="11"/>
  <c r="V7" i="11"/>
  <c r="L7" i="11"/>
  <c r="K7" i="11"/>
  <c r="N7" i="11"/>
  <c r="X6" i="11"/>
  <c r="V6" i="11"/>
  <c r="L6" i="11"/>
  <c r="W6" i="11"/>
  <c r="K6" i="11"/>
  <c r="N6" i="11"/>
  <c r="X5" i="11"/>
  <c r="V5" i="11"/>
  <c r="K5" i="11"/>
  <c r="N5" i="11"/>
  <c r="AK12" i="2"/>
  <c r="AY12" i="2"/>
  <c r="BB12" i="2"/>
  <c r="BC12" i="2"/>
  <c r="BD12" i="2"/>
  <c r="BF12" i="2"/>
  <c r="V7" i="2"/>
  <c r="Y7" i="2"/>
  <c r="BA7" i="2"/>
  <c r="AY9" i="2"/>
  <c r="BB9" i="2"/>
  <c r="BC9" i="2"/>
  <c r="BD9" i="2"/>
  <c r="AZ12" i="2"/>
  <c r="X7" i="2"/>
  <c r="AZ9" i="2"/>
  <c r="AZ14" i="2"/>
  <c r="AY17" i="2"/>
  <c r="BB17" i="2"/>
  <c r="BC17" i="2"/>
  <c r="BD17" i="2"/>
  <c r="BF17" i="2"/>
  <c r="AY18" i="2"/>
  <c r="BB18" i="2"/>
  <c r="BC18" i="2"/>
  <c r="BD18" i="2"/>
  <c r="BF18" i="2"/>
  <c r="V20" i="2"/>
  <c r="AY16" i="2"/>
  <c r="BB16" i="2"/>
  <c r="BC16" i="2"/>
  <c r="BD16" i="2"/>
  <c r="BF16" i="2"/>
  <c r="AZ17" i="2"/>
  <c r="X18" i="2"/>
  <c r="AZ18" i="2"/>
  <c r="K40" i="3"/>
  <c r="AY8" i="2"/>
  <c r="BB8" i="2"/>
  <c r="BC8" i="2"/>
  <c r="BD8" i="2"/>
  <c r="BF8" i="2"/>
  <c r="AY13" i="2"/>
  <c r="AY19" i="2"/>
  <c r="BB19" i="2"/>
  <c r="BC19" i="2"/>
  <c r="BD19" i="2"/>
  <c r="BF19" i="2"/>
  <c r="AY20" i="2"/>
  <c r="BB20" i="2"/>
  <c r="BC20" i="2"/>
  <c r="BD20" i="2"/>
  <c r="BF20" i="2"/>
  <c r="AY7" i="2"/>
  <c r="BB7" i="2"/>
  <c r="BC7" i="2"/>
  <c r="BD7" i="2"/>
  <c r="BF7" i="2"/>
  <c r="AZ8" i="2"/>
  <c r="AZ11" i="2"/>
  <c r="AZ13" i="2"/>
  <c r="AZ19" i="2"/>
  <c r="AZ20" i="2"/>
  <c r="AY11" i="2"/>
  <c r="BB11" i="2"/>
  <c r="BC11" i="2"/>
  <c r="BD11" i="2"/>
  <c r="BF11" i="2"/>
  <c r="BB14" i="2"/>
  <c r="BC14" i="2"/>
  <c r="BD14" i="2"/>
  <c r="BF14" i="2"/>
  <c r="BB15" i="2"/>
  <c r="BC15" i="2"/>
  <c r="BD15" i="2"/>
  <c r="BF15" i="2"/>
  <c r="AK5" i="2"/>
  <c r="AJ19" i="2"/>
  <c r="AL19" i="2"/>
  <c r="AM19" i="2"/>
  <c r="AN19" i="2"/>
  <c r="AQ19" i="2"/>
  <c r="AK8" i="2"/>
  <c r="AI12" i="2"/>
  <c r="AL12" i="2"/>
  <c r="AM12" i="2"/>
  <c r="AN12" i="2"/>
  <c r="AI13" i="2"/>
  <c r="AL13" i="2"/>
  <c r="AM13" i="2"/>
  <c r="AN13" i="2"/>
  <c r="AK17" i="2"/>
  <c r="AJ7" i="2"/>
  <c r="AJ18" i="2"/>
  <c r="AK19" i="2"/>
  <c r="AK7" i="2"/>
  <c r="AJ8" i="2"/>
  <c r="AK18" i="2"/>
  <c r="AI6" i="2"/>
  <c r="AL6" i="2"/>
  <c r="AM6" i="2"/>
  <c r="AN6" i="2"/>
  <c r="AI15" i="2"/>
  <c r="AI16" i="2"/>
  <c r="AL16" i="2"/>
  <c r="AM16" i="2"/>
  <c r="AN16" i="2"/>
  <c r="AI14" i="2"/>
  <c r="AL14" i="2"/>
  <c r="AM14" i="2"/>
  <c r="AN14" i="2"/>
  <c r="AJ15" i="2"/>
  <c r="AJ16" i="2"/>
  <c r="AJ20" i="2"/>
  <c r="AI9" i="2"/>
  <c r="AL9" i="2"/>
  <c r="AM9" i="2"/>
  <c r="AN9" i="2"/>
  <c r="AI10" i="2"/>
  <c r="AL10" i="2"/>
  <c r="AM10" i="2"/>
  <c r="AN10" i="2"/>
  <c r="AI11" i="2"/>
  <c r="AL11" i="2"/>
  <c r="AM11" i="2"/>
  <c r="AN11" i="2"/>
  <c r="AI20" i="2"/>
  <c r="AL20" i="2"/>
  <c r="AM20" i="2"/>
  <c r="AN20" i="2"/>
  <c r="AQ20" i="2"/>
  <c r="AJ6" i="2"/>
  <c r="AJ9" i="2"/>
  <c r="AJ10" i="2"/>
  <c r="AJ11" i="2"/>
  <c r="AI17" i="2"/>
  <c r="AL17" i="2"/>
  <c r="AM17" i="2"/>
  <c r="AN17" i="2"/>
  <c r="AI5" i="2"/>
  <c r="AL5" i="2"/>
  <c r="AM5" i="2"/>
  <c r="AN5" i="2"/>
  <c r="K10" i="5"/>
  <c r="X20" i="2"/>
  <c r="Y20" i="2"/>
  <c r="W19" i="2"/>
  <c r="Y19" i="2"/>
  <c r="X19" i="2"/>
  <c r="V18" i="2"/>
  <c r="Y18" i="2"/>
  <c r="V17" i="2"/>
  <c r="Y17" i="2"/>
  <c r="W17" i="2"/>
  <c r="V16" i="2"/>
  <c r="Y16" i="2"/>
  <c r="X16" i="2"/>
  <c r="W15" i="2"/>
  <c r="Y15" i="2"/>
  <c r="X15" i="2"/>
  <c r="V14" i="2"/>
  <c r="Y14" i="2"/>
  <c r="V13" i="2"/>
  <c r="Y13" i="2"/>
  <c r="W13" i="2"/>
  <c r="X10" i="2"/>
  <c r="W11" i="2"/>
  <c r="X11" i="2"/>
  <c r="V10" i="2"/>
  <c r="Y10" i="2"/>
  <c r="V9" i="2"/>
  <c r="Y9" i="2"/>
  <c r="W9" i="2"/>
  <c r="V8" i="2"/>
  <c r="Y8" i="2"/>
  <c r="W8" i="2"/>
  <c r="D40" i="3"/>
  <c r="H40" i="3"/>
  <c r="L40" i="3"/>
  <c r="AZ5" i="2"/>
  <c r="B39" i="3"/>
  <c r="F40" i="3"/>
  <c r="J39" i="3"/>
  <c r="I40" i="3"/>
  <c r="K32" i="5"/>
  <c r="V6" i="2"/>
  <c r="Y6" i="2"/>
  <c r="W6" i="2"/>
  <c r="BA5" i="2"/>
  <c r="K21" i="5"/>
  <c r="W12" i="11"/>
  <c r="W20" i="11"/>
  <c r="W19" i="11"/>
  <c r="W15" i="11"/>
  <c r="O16" i="11"/>
  <c r="Q16" i="11"/>
  <c r="W16" i="11"/>
  <c r="W8" i="11"/>
  <c r="R12" i="11"/>
  <c r="P12" i="11"/>
  <c r="S12" i="11"/>
  <c r="T12" i="11"/>
  <c r="Y12" i="11"/>
  <c r="O23" i="11"/>
  <c r="Q23" i="11"/>
  <c r="W23" i="11"/>
  <c r="O25" i="11"/>
  <c r="R25" i="11"/>
  <c r="U25" i="11"/>
  <c r="O24" i="11"/>
  <c r="P24" i="11"/>
  <c r="U24" i="11"/>
  <c r="W22" i="11"/>
  <c r="U22" i="11"/>
  <c r="W21" i="11"/>
  <c r="O18" i="11"/>
  <c r="P18" i="11"/>
  <c r="S18" i="11"/>
  <c r="T18" i="11"/>
  <c r="Y18" i="11"/>
  <c r="U18" i="11"/>
  <c r="O14" i="11"/>
  <c r="Q14" i="11"/>
  <c r="U14" i="11"/>
  <c r="O11" i="11"/>
  <c r="Q11" i="11"/>
  <c r="U11" i="11"/>
  <c r="W10" i="11"/>
  <c r="U10" i="11"/>
  <c r="O7" i="11"/>
  <c r="Q7" i="11"/>
  <c r="U7" i="11"/>
  <c r="C40" i="3"/>
  <c r="G38" i="3"/>
  <c r="E40" i="3"/>
  <c r="M40" i="3"/>
  <c r="W5" i="11"/>
  <c r="R24" i="11"/>
  <c r="R20" i="11"/>
  <c r="P20" i="11"/>
  <c r="S20" i="11"/>
  <c r="T20" i="11"/>
  <c r="Y20" i="11"/>
  <c r="R16" i="11"/>
  <c r="P8" i="11"/>
  <c r="S8" i="11"/>
  <c r="T8" i="11"/>
  <c r="Y8" i="11"/>
  <c r="B8" i="3"/>
  <c r="J8" i="3"/>
  <c r="F14" i="3"/>
  <c r="B16" i="3"/>
  <c r="J16" i="3"/>
  <c r="F21" i="3"/>
  <c r="B29" i="3"/>
  <c r="J29" i="3"/>
  <c r="F36" i="3"/>
  <c r="B38" i="3"/>
  <c r="J38" i="3"/>
  <c r="F39" i="3"/>
  <c r="B40" i="3"/>
  <c r="J40" i="3"/>
  <c r="G8" i="3"/>
  <c r="C14" i="3"/>
  <c r="K14" i="3"/>
  <c r="G16" i="3"/>
  <c r="C21" i="3"/>
  <c r="K21" i="3"/>
  <c r="G29" i="3"/>
  <c r="C36" i="3"/>
  <c r="C38" i="3"/>
  <c r="K38" i="3"/>
  <c r="G39" i="3"/>
  <c r="K39" i="3"/>
  <c r="G40" i="3"/>
  <c r="D8" i="3"/>
  <c r="H8" i="3"/>
  <c r="L8" i="3"/>
  <c r="D14" i="3"/>
  <c r="H14" i="3"/>
  <c r="L14" i="3"/>
  <c r="D16" i="3"/>
  <c r="H16" i="3"/>
  <c r="L16" i="3"/>
  <c r="D21" i="3"/>
  <c r="H21" i="3"/>
  <c r="L21" i="3"/>
  <c r="D29" i="3"/>
  <c r="H29" i="3"/>
  <c r="L29" i="3"/>
  <c r="D36" i="3"/>
  <c r="H36" i="3"/>
  <c r="L36" i="3"/>
  <c r="D38" i="3"/>
  <c r="H38" i="3"/>
  <c r="L38" i="3"/>
  <c r="D39" i="3"/>
  <c r="H39" i="3"/>
  <c r="L39" i="3"/>
  <c r="F8" i="3"/>
  <c r="B14" i="3"/>
  <c r="J14" i="3"/>
  <c r="F16" i="3"/>
  <c r="B21" i="3"/>
  <c r="J21" i="3"/>
  <c r="F29" i="3"/>
  <c r="J36" i="3"/>
  <c r="F38" i="3"/>
  <c r="C8" i="3"/>
  <c r="K8" i="3"/>
  <c r="G14" i="3"/>
  <c r="C16" i="3"/>
  <c r="K16" i="3"/>
  <c r="G21" i="3"/>
  <c r="C29" i="3"/>
  <c r="K29" i="3"/>
  <c r="G36" i="3"/>
  <c r="K36" i="3"/>
  <c r="C39" i="3"/>
  <c r="E8" i="3"/>
  <c r="I8" i="3"/>
  <c r="M8" i="3"/>
  <c r="E14" i="3"/>
  <c r="I14" i="3"/>
  <c r="M14" i="3"/>
  <c r="E16" i="3"/>
  <c r="I16" i="3"/>
  <c r="M16" i="3"/>
  <c r="E21" i="3"/>
  <c r="I21" i="3"/>
  <c r="M21" i="3"/>
  <c r="E29" i="3"/>
  <c r="I29" i="3"/>
  <c r="M29" i="3"/>
  <c r="E36" i="3"/>
  <c r="I36" i="3"/>
  <c r="M36" i="3"/>
  <c r="E38" i="3"/>
  <c r="I38" i="3"/>
  <c r="M38" i="3"/>
  <c r="E39" i="3"/>
  <c r="I39" i="3"/>
  <c r="M39" i="3"/>
  <c r="BQ5" i="2"/>
  <c r="BT5" i="2"/>
  <c r="BU5" i="2"/>
  <c r="BV5" i="2"/>
  <c r="BR5" i="2"/>
  <c r="BW5" i="2"/>
  <c r="M32" i="5"/>
  <c r="W5" i="2"/>
  <c r="X5" i="2"/>
  <c r="Y5" i="2"/>
  <c r="V125" i="2"/>
  <c r="Y125" i="2"/>
  <c r="W125" i="2"/>
  <c r="R21" i="11"/>
  <c r="Q21" i="11"/>
  <c r="P21" i="11"/>
  <c r="R15" i="11"/>
  <c r="R19" i="11"/>
  <c r="O6" i="11"/>
  <c r="W14" i="11"/>
  <c r="P15" i="11"/>
  <c r="S15" i="11"/>
  <c r="T15" i="11"/>
  <c r="Y15" i="11"/>
  <c r="P19" i="11"/>
  <c r="S19" i="11"/>
  <c r="T19" i="11"/>
  <c r="Y19" i="11"/>
  <c r="O26" i="11"/>
  <c r="Q8" i="11"/>
  <c r="O10" i="11"/>
  <c r="Q12" i="11"/>
  <c r="Q20" i="11"/>
  <c r="O22" i="11"/>
  <c r="O9" i="11"/>
  <c r="O13" i="11"/>
  <c r="O17" i="11"/>
  <c r="BF5" i="2"/>
  <c r="K12" i="3"/>
  <c r="G12" i="3"/>
  <c r="C12" i="3"/>
  <c r="L11" i="3"/>
  <c r="H11" i="3"/>
  <c r="D11" i="3"/>
  <c r="J12" i="3"/>
  <c r="E12" i="3"/>
  <c r="M11" i="3"/>
  <c r="G11" i="3"/>
  <c r="G13" i="3"/>
  <c r="B11" i="3"/>
  <c r="L12" i="3"/>
  <c r="D12" i="3"/>
  <c r="J11" i="3"/>
  <c r="C11" i="3"/>
  <c r="F12" i="3"/>
  <c r="I11" i="3"/>
  <c r="I12" i="3"/>
  <c r="K11" i="3"/>
  <c r="H12" i="3"/>
  <c r="F11" i="3"/>
  <c r="E11" i="3"/>
  <c r="M12" i="3"/>
  <c r="B12" i="3"/>
  <c r="J19" i="3"/>
  <c r="F19" i="3"/>
  <c r="B19" i="3"/>
  <c r="K18" i="3"/>
  <c r="G18" i="3"/>
  <c r="C18" i="3"/>
  <c r="K19" i="3"/>
  <c r="E19" i="3"/>
  <c r="M18" i="3"/>
  <c r="H18" i="3"/>
  <c r="B18" i="3"/>
  <c r="I19" i="3"/>
  <c r="D19" i="3"/>
  <c r="L18" i="3"/>
  <c r="F18" i="3"/>
  <c r="M19" i="3"/>
  <c r="H19" i="3"/>
  <c r="C19" i="3"/>
  <c r="J18" i="3"/>
  <c r="E18" i="3"/>
  <c r="E20" i="3"/>
  <c r="L19" i="3"/>
  <c r="G19" i="3"/>
  <c r="I18" i="3"/>
  <c r="D18" i="3"/>
  <c r="L33" i="3"/>
  <c r="I32" i="3"/>
  <c r="B31" i="3"/>
  <c r="K33" i="3"/>
  <c r="H32" i="3"/>
  <c r="E31" i="3"/>
  <c r="J33" i="3"/>
  <c r="G32" i="3"/>
  <c r="D31" i="3"/>
  <c r="B32" i="3"/>
  <c r="J32" i="3"/>
  <c r="F32" i="3"/>
  <c r="E9" i="5"/>
  <c r="K6" i="3"/>
  <c r="G6" i="3"/>
  <c r="C6" i="3"/>
  <c r="L5" i="3"/>
  <c r="H5" i="3"/>
  <c r="D5" i="3"/>
  <c r="M6" i="3"/>
  <c r="H6" i="3"/>
  <c r="B6" i="3"/>
  <c r="N6" i="3"/>
  <c r="J5" i="3"/>
  <c r="E5" i="3"/>
  <c r="I6" i="3"/>
  <c r="G5" i="3"/>
  <c r="G7" i="3"/>
  <c r="F6" i="3"/>
  <c r="K5" i="3"/>
  <c r="B5" i="3"/>
  <c r="B7" i="3"/>
  <c r="L6" i="3"/>
  <c r="L7" i="3"/>
  <c r="M5" i="3"/>
  <c r="I5" i="3"/>
  <c r="I7" i="3"/>
  <c r="E6" i="3"/>
  <c r="E7" i="3"/>
  <c r="D6" i="3"/>
  <c r="D7" i="3"/>
  <c r="F5" i="3"/>
  <c r="J6" i="3"/>
  <c r="C5" i="3"/>
  <c r="C7" i="3"/>
  <c r="L32" i="5"/>
  <c r="M21" i="5"/>
  <c r="L21" i="5"/>
  <c r="L10" i="5"/>
  <c r="N10" i="5"/>
  <c r="L11" i="5"/>
  <c r="M10" i="5"/>
  <c r="BB13" i="2"/>
  <c r="BC13" i="2"/>
  <c r="BD13" i="2"/>
  <c r="BF13" i="2"/>
  <c r="AL15" i="2"/>
  <c r="AM15" i="2"/>
  <c r="AN15" i="2"/>
  <c r="F7" i="3"/>
  <c r="D4" i="5"/>
  <c r="N14" i="3"/>
  <c r="AD5" i="11"/>
  <c r="N29" i="3"/>
  <c r="N36" i="3"/>
  <c r="Q24" i="11"/>
  <c r="N21" i="3"/>
  <c r="C4" i="5"/>
  <c r="N40" i="3"/>
  <c r="C13" i="3"/>
  <c r="N13" i="3"/>
  <c r="N39" i="3"/>
  <c r="R7" i="11"/>
  <c r="R23" i="11"/>
  <c r="P7" i="11"/>
  <c r="S7" i="11"/>
  <c r="T7" i="11"/>
  <c r="Y7" i="11"/>
  <c r="Q18" i="11"/>
  <c r="P23" i="11"/>
  <c r="S23" i="11"/>
  <c r="T23" i="11"/>
  <c r="Y23" i="11"/>
  <c r="P11" i="11"/>
  <c r="S11" i="11"/>
  <c r="T11" i="11"/>
  <c r="Y11" i="11"/>
  <c r="R18" i="11"/>
  <c r="P16" i="11"/>
  <c r="S16" i="11"/>
  <c r="T16" i="11"/>
  <c r="Y16" i="11"/>
  <c r="R11" i="11"/>
  <c r="R14" i="11"/>
  <c r="P25" i="11"/>
  <c r="S25" i="11"/>
  <c r="T25" i="11"/>
  <c r="Y25" i="11"/>
  <c r="S21" i="11"/>
  <c r="T21" i="11"/>
  <c r="Y21" i="11"/>
  <c r="Q25" i="11"/>
  <c r="S24" i="11"/>
  <c r="T24" i="11"/>
  <c r="Y24" i="11"/>
  <c r="P14" i="11"/>
  <c r="S14" i="11"/>
  <c r="T14" i="11"/>
  <c r="Y14" i="11"/>
  <c r="N38" i="3"/>
  <c r="N16" i="3"/>
  <c r="N8" i="3"/>
  <c r="K13" i="3"/>
  <c r="J20" i="3"/>
  <c r="BY5" i="2"/>
  <c r="BZ5" i="2"/>
  <c r="K27" i="5"/>
  <c r="E4" i="5"/>
  <c r="K7" i="3"/>
  <c r="I20" i="3"/>
  <c r="E13" i="3"/>
  <c r="F13" i="3"/>
  <c r="R17" i="11"/>
  <c r="Q17" i="11"/>
  <c r="P17" i="11"/>
  <c r="S17" i="11"/>
  <c r="P22" i="11"/>
  <c r="S22" i="11"/>
  <c r="T22" i="11"/>
  <c r="Y22" i="11"/>
  <c r="R22" i="11"/>
  <c r="Q22" i="11"/>
  <c r="P10" i="11"/>
  <c r="S10" i="11"/>
  <c r="T10" i="11"/>
  <c r="Y10" i="11"/>
  <c r="R10" i="11"/>
  <c r="Q10" i="11"/>
  <c r="R9" i="11"/>
  <c r="Q9" i="11"/>
  <c r="P9" i="11"/>
  <c r="S9" i="11"/>
  <c r="T9" i="11"/>
  <c r="Y9" i="11"/>
  <c r="P26" i="11"/>
  <c r="S26" i="11"/>
  <c r="T26" i="11"/>
  <c r="Y26" i="11"/>
  <c r="R26" i="11"/>
  <c r="Q26" i="11"/>
  <c r="R13" i="11"/>
  <c r="Q13" i="11"/>
  <c r="P13" i="11"/>
  <c r="S13" i="11"/>
  <c r="T13" i="11"/>
  <c r="Y13" i="11"/>
  <c r="P6" i="11"/>
  <c r="S6" i="11"/>
  <c r="T6" i="11"/>
  <c r="Y6" i="11"/>
  <c r="R6" i="11"/>
  <c r="Q6" i="11"/>
  <c r="H7" i="3"/>
  <c r="M7" i="3"/>
  <c r="J13" i="3"/>
  <c r="F20" i="3"/>
  <c r="I13" i="3"/>
  <c r="D20" i="3"/>
  <c r="N12" i="3"/>
  <c r="M20" i="3"/>
  <c r="G20" i="3"/>
  <c r="M13" i="3"/>
  <c r="H13" i="3"/>
  <c r="K20" i="3"/>
  <c r="L13" i="3"/>
  <c r="B20" i="3"/>
  <c r="N20" i="3"/>
  <c r="N18" i="3"/>
  <c r="N19" i="3"/>
  <c r="B13" i="3"/>
  <c r="N11" i="3"/>
  <c r="J7" i="3"/>
  <c r="L20" i="3"/>
  <c r="H20" i="3"/>
  <c r="C20" i="3"/>
  <c r="D13" i="3"/>
  <c r="T17" i="11"/>
  <c r="Y17" i="11"/>
  <c r="C5" i="5"/>
  <c r="E5" i="5"/>
  <c r="D5" i="5"/>
  <c r="B5" i="5"/>
  <c r="L5" i="5"/>
  <c r="K5" i="5"/>
  <c r="N7" i="3"/>
  <c r="E7" i="5"/>
  <c r="D7" i="5"/>
  <c r="B7" i="5"/>
  <c r="C7" i="5"/>
  <c r="E6" i="5"/>
  <c r="C6" i="5"/>
  <c r="B6" i="5"/>
  <c r="BF9" i="2"/>
  <c r="L16" i="5"/>
  <c r="D6" i="5"/>
  <c r="N32" i="5"/>
  <c r="M33" i="5"/>
  <c r="D22" i="3"/>
  <c r="B22" i="3"/>
  <c r="H22" i="3"/>
  <c r="L22" i="3"/>
  <c r="I22" i="3"/>
  <c r="G22" i="3"/>
  <c r="M22" i="3"/>
  <c r="F22" i="3"/>
  <c r="E22" i="3"/>
  <c r="J22" i="3"/>
  <c r="K22" i="3"/>
  <c r="C22" i="3"/>
  <c r="E27" i="3"/>
  <c r="K25" i="3"/>
  <c r="H24" i="3"/>
  <c r="D27" i="3"/>
  <c r="J25" i="3"/>
  <c r="G24" i="3"/>
  <c r="C27" i="3"/>
  <c r="M25" i="3"/>
  <c r="F24" i="3"/>
  <c r="G26" i="3"/>
  <c r="M24" i="3"/>
  <c r="K26" i="3"/>
  <c r="C8" i="5"/>
  <c r="M27" i="3"/>
  <c r="F26" i="3"/>
  <c r="C25" i="3"/>
  <c r="L27" i="3"/>
  <c r="I26" i="3"/>
  <c r="B25" i="3"/>
  <c r="K27" i="3"/>
  <c r="H26" i="3"/>
  <c r="E25" i="3"/>
  <c r="B8" i="5"/>
  <c r="F27" i="3"/>
  <c r="L25" i="3"/>
  <c r="E24" i="3"/>
  <c r="J26" i="3"/>
  <c r="G25" i="3"/>
  <c r="D24" i="3"/>
  <c r="M26" i="3"/>
  <c r="F25" i="3"/>
  <c r="C24" i="3"/>
  <c r="L26" i="3"/>
  <c r="I25" i="3"/>
  <c r="B24" i="3"/>
  <c r="D25" i="3"/>
  <c r="B27" i="3"/>
  <c r="H25" i="3"/>
  <c r="D8" i="5"/>
  <c r="I27" i="3"/>
  <c r="B26" i="3"/>
  <c r="L24" i="3"/>
  <c r="L28" i="3"/>
  <c r="H27" i="3"/>
  <c r="E26" i="3"/>
  <c r="K24" i="3"/>
  <c r="K28" i="3"/>
  <c r="G27" i="3"/>
  <c r="D26" i="3"/>
  <c r="J24" i="3"/>
  <c r="J27" i="3"/>
  <c r="C26" i="3"/>
  <c r="I24" i="3"/>
  <c r="I28" i="3"/>
  <c r="E8" i="5"/>
  <c r="M11" i="5"/>
  <c r="N11" i="5"/>
  <c r="L27" i="5"/>
  <c r="N5" i="3"/>
  <c r="L33" i="5"/>
  <c r="G4" i="5"/>
  <c r="K34" i="3"/>
  <c r="N21" i="5"/>
  <c r="B4" i="5"/>
  <c r="R5" i="11"/>
  <c r="Q5" i="11"/>
  <c r="P5" i="11"/>
  <c r="S5" i="11"/>
  <c r="T5" i="11"/>
  <c r="Y5" i="11"/>
  <c r="B9" i="5"/>
  <c r="I33" i="3"/>
  <c r="M33" i="3"/>
  <c r="E33" i="3"/>
  <c r="H31" i="3"/>
  <c r="K32" i="3"/>
  <c r="E34" i="3"/>
  <c r="I31" i="3"/>
  <c r="L32" i="3"/>
  <c r="B34" i="3"/>
  <c r="F31" i="3"/>
  <c r="M32" i="3"/>
  <c r="C34" i="3"/>
  <c r="C9" i="5"/>
  <c r="L34" i="3"/>
  <c r="K31" i="3"/>
  <c r="H34" i="3"/>
  <c r="L31" i="3"/>
  <c r="B33" i="3"/>
  <c r="I34" i="3"/>
  <c r="M31" i="3"/>
  <c r="C33" i="3"/>
  <c r="F34" i="3"/>
  <c r="J31" i="3"/>
  <c r="D33" i="3"/>
  <c r="G34" i="3"/>
  <c r="C31" i="3"/>
  <c r="G31" i="3"/>
  <c r="D34" i="3"/>
  <c r="D9" i="5"/>
  <c r="C32" i="3"/>
  <c r="N32" i="3"/>
  <c r="F33" i="3"/>
  <c r="M34" i="3"/>
  <c r="D32" i="3"/>
  <c r="D35" i="3"/>
  <c r="G33" i="3"/>
  <c r="J34" i="3"/>
  <c r="E32" i="3"/>
  <c r="E35" i="3"/>
  <c r="H33" i="3"/>
  <c r="E13" i="5"/>
  <c r="B13" i="5"/>
  <c r="C13" i="5"/>
  <c r="D13" i="5"/>
  <c r="L22" i="5"/>
  <c r="M22" i="5"/>
  <c r="N33" i="5"/>
  <c r="B28" i="3"/>
  <c r="N24" i="3"/>
  <c r="G8" i="5"/>
  <c r="N25" i="3"/>
  <c r="M28" i="3"/>
  <c r="H28" i="3"/>
  <c r="E28" i="3"/>
  <c r="G28" i="3"/>
  <c r="N22" i="3"/>
  <c r="G7" i="5"/>
  <c r="M27" i="5"/>
  <c r="K28" i="5"/>
  <c r="G5" i="5"/>
  <c r="L35" i="3"/>
  <c r="N26" i="3"/>
  <c r="N27" i="3"/>
  <c r="D28" i="3"/>
  <c r="F28" i="3"/>
  <c r="K16" i="5"/>
  <c r="G13" i="5"/>
  <c r="J28" i="3"/>
  <c r="C28" i="3"/>
  <c r="G6" i="5"/>
  <c r="M5" i="5"/>
  <c r="E4" i="12"/>
  <c r="B4" i="12"/>
  <c r="C4" i="12"/>
  <c r="D4" i="12"/>
  <c r="C35" i="3"/>
  <c r="N33" i="3"/>
  <c r="F35" i="3"/>
  <c r="N34" i="3"/>
  <c r="B35" i="3"/>
  <c r="G9" i="5"/>
  <c r="M35" i="3"/>
  <c r="H35" i="3"/>
  <c r="G35" i="3"/>
  <c r="J35" i="3"/>
  <c r="K35" i="3"/>
  <c r="I35" i="3"/>
  <c r="N31" i="3"/>
  <c r="N22" i="5"/>
  <c r="L28" i="5"/>
  <c r="F16" i="5"/>
  <c r="B16" i="5"/>
  <c r="E16" i="5"/>
  <c r="C16" i="5"/>
  <c r="D16" i="5"/>
  <c r="K6" i="5"/>
  <c r="M6" i="5"/>
  <c r="L6" i="5"/>
  <c r="F15" i="5"/>
  <c r="C15" i="5"/>
  <c r="E15" i="5"/>
  <c r="B15" i="5"/>
  <c r="D15" i="5"/>
  <c r="M16" i="5"/>
  <c r="L17" i="5"/>
  <c r="K17" i="5"/>
  <c r="M17" i="5"/>
  <c r="B17" i="5"/>
  <c r="C17" i="5"/>
  <c r="F17" i="5"/>
  <c r="D17" i="5"/>
  <c r="E17" i="5"/>
  <c r="F14" i="5"/>
  <c r="C14" i="5"/>
  <c r="D14" i="5"/>
  <c r="E14" i="5"/>
  <c r="B14" i="5"/>
  <c r="N28" i="3"/>
  <c r="F4" i="12"/>
  <c r="B5" i="12"/>
  <c r="F18" i="5"/>
  <c r="B18" i="5"/>
  <c r="E18" i="5"/>
  <c r="D18" i="5"/>
  <c r="C18" i="5"/>
  <c r="N35" i="3"/>
  <c r="G14" i="5"/>
  <c r="G16" i="5"/>
  <c r="G17" i="5"/>
  <c r="G15" i="5"/>
  <c r="E5" i="12"/>
  <c r="C5" i="12"/>
  <c r="D5" i="12"/>
  <c r="G18" i="5"/>
</calcChain>
</file>

<file path=xl/sharedStrings.xml><?xml version="1.0" encoding="utf-8"?>
<sst xmlns="http://schemas.openxmlformats.org/spreadsheetml/2006/main" count="8455" uniqueCount="3975">
  <si>
    <t>Range</t>
  </si>
  <si>
    <t>Code</t>
  </si>
  <si>
    <t>M</t>
  </si>
  <si>
    <t>Day 1 (Baseline)</t>
  </si>
  <si>
    <t>Day 12</t>
  </si>
  <si>
    <t>Day 30</t>
  </si>
  <si>
    <t>3 Months</t>
  </si>
  <si>
    <t>6 Months</t>
  </si>
  <si>
    <t>1 Year</t>
  </si>
  <si>
    <t>ADP Name</t>
  </si>
  <si>
    <t>Village Name</t>
  </si>
  <si>
    <t>Hearth Name</t>
  </si>
  <si>
    <t xml:space="preserve">Name of Child </t>
  </si>
  <si>
    <t>Mother's Name</t>
  </si>
  <si>
    <t>Deworming (Y/N)</t>
  </si>
  <si>
    <t>Vitamin A (Y/N)</t>
  </si>
  <si>
    <t>Full Immunization (Y/N)</t>
  </si>
  <si>
    <t>Current Age (months)</t>
  </si>
  <si>
    <t>Round / Session #</t>
  </si>
  <si>
    <t>Weight Change since Entry</t>
  </si>
  <si>
    <t>Code @ DAY 1</t>
  </si>
  <si>
    <t>Code @ DAY 12</t>
  </si>
  <si>
    <t>Code @ DAY 30</t>
  </si>
  <si>
    <t>Code @ 3 months</t>
  </si>
  <si>
    <t>Code @ 6 months</t>
  </si>
  <si>
    <t>Code @ 1 Year</t>
  </si>
  <si>
    <t>Green</t>
  </si>
  <si>
    <t>n/a</t>
  </si>
  <si>
    <t xml:space="preserve">PD Hearth ADP Facilitator  ___________________ </t>
  </si>
  <si>
    <t>Total</t>
  </si>
  <si>
    <t xml:space="preserve">In PD Hearth Session (12 days) Weight gain (in grams) </t>
  </si>
  <si>
    <t># of children</t>
  </si>
  <si>
    <t>Total Children Weighed in Month</t>
  </si>
  <si>
    <t>Referral</t>
  </si>
  <si>
    <t>In Rotation at 1 month (12 days + 2 weeks follow up)   Weight gain (in grams)</t>
  </si>
  <si>
    <t>Follow up at 3 months post hearth</t>
  </si>
  <si>
    <t>Inadequate weight gain &lt; 900g</t>
  </si>
  <si>
    <t>Yellow</t>
  </si>
  <si>
    <t>Orange</t>
  </si>
  <si>
    <t>Red</t>
  </si>
  <si>
    <t>Normal</t>
  </si>
  <si>
    <t>Mild</t>
  </si>
  <si>
    <t>Moderate</t>
  </si>
  <si>
    <t>Severe</t>
  </si>
  <si>
    <t>Entry Weight (kgs)</t>
  </si>
  <si>
    <t>Weight (kg) @ DAY 12</t>
  </si>
  <si>
    <t>Weight Change since Entry (grams)</t>
  </si>
  <si>
    <t>Weight (kg) @ DAY 30</t>
  </si>
  <si>
    <t>Weight (kg) @ 3 months</t>
  </si>
  <si>
    <t>Weight (kg) @ 6 months</t>
  </si>
  <si>
    <t>Weight (kg) @ 1 Year</t>
  </si>
  <si>
    <t>Age @ DAY 1 (in months)</t>
  </si>
  <si>
    <t>Sex (M/F)</t>
  </si>
  <si>
    <t>Registration</t>
  </si>
  <si>
    <t>Child #</t>
  </si>
  <si>
    <t>Average Wgt Gain (g)</t>
  </si>
  <si>
    <t>Next Action</t>
  </si>
  <si>
    <t>Child death</t>
  </si>
  <si>
    <t>Report FY</t>
  </si>
  <si>
    <t>Mother defaulted</t>
  </si>
  <si>
    <t>Child admitted into hospital</t>
  </si>
  <si>
    <t>Migrated or left the village</t>
  </si>
  <si>
    <t>1st Enrollment</t>
  </si>
  <si>
    <t>2nd Enrollment</t>
  </si>
  <si>
    <t>3rd Enrollment</t>
  </si>
  <si>
    <t>Repeat Hearth</t>
  </si>
  <si>
    <t>ADP Sponsorship PBAS #</t>
  </si>
  <si>
    <t>Graduation Status</t>
  </si>
  <si>
    <t>Graudation Status</t>
  </si>
  <si>
    <t>Default Reason</t>
  </si>
  <si>
    <t>Total Children Defaulted</t>
  </si>
  <si>
    <t>Inadequate weight gain &lt; 400g</t>
  </si>
  <si>
    <t>Inadequate weight gain &lt; 200g</t>
  </si>
  <si>
    <t>Default</t>
  </si>
  <si>
    <t>N/A</t>
  </si>
  <si>
    <t>Nutritional Status</t>
  </si>
  <si>
    <t>Improved</t>
  </si>
  <si>
    <t>Did not improve</t>
  </si>
  <si>
    <t>Baseline</t>
  </si>
  <si>
    <t>Short Follow-up Summary for Follow-up at Day 12, 30, 3 months, 6 months, and 1 year</t>
  </si>
  <si>
    <t>Table 1.0 - Number of children at follow-up after attending Hearth</t>
  </si>
  <si>
    <t>Table 2.0 - Percentage of children at follow-up after attending Hearth</t>
  </si>
  <si>
    <t>Adequate Wgt Gain</t>
  </si>
  <si>
    <t>Inadequate Wgt Gain</t>
  </si>
  <si>
    <t>Other</t>
  </si>
  <si>
    <t>Day 12 MUAC
(Optional)</t>
  </si>
  <si>
    <t>Day 30 MUAC 
(Optional)</t>
  </si>
  <si>
    <t>Gain Adequate Weight</t>
  </si>
  <si>
    <r>
      <t xml:space="preserve">Adequate weight gain </t>
    </r>
    <r>
      <rPr>
        <sz val="12"/>
        <color rgb="FF000000"/>
        <rFont val="Calibri"/>
        <family val="2"/>
      </rPr>
      <t>≥</t>
    </r>
    <r>
      <rPr>
        <sz val="12"/>
        <color rgb="FF000000"/>
        <rFont val="Arial"/>
        <family val="2"/>
      </rPr>
      <t xml:space="preserve"> 200g</t>
    </r>
  </si>
  <si>
    <t>Adequate weight gain ≥ 400g</t>
  </si>
  <si>
    <t>Adequate weight gain ≥ 900g</t>
  </si>
  <si>
    <t xml:space="preserve">Enrollment </t>
  </si>
  <si>
    <t>District</t>
  </si>
  <si>
    <t>Community Name</t>
  </si>
  <si>
    <t>Weight (kg)</t>
  </si>
  <si>
    <t>Birth Order</t>
  </si>
  <si>
    <t>MUAC</t>
  </si>
  <si>
    <t>Wealth Rank</t>
  </si>
  <si>
    <t>Classification</t>
  </si>
  <si>
    <t>PDI HHs</t>
  </si>
  <si>
    <t>Initial Assessment</t>
  </si>
  <si>
    <t>%</t>
  </si>
  <si>
    <t>Underweight Nutritional Status</t>
  </si>
  <si>
    <t>MUAC (cm)</t>
  </si>
  <si>
    <t>Date of Birth
(DD/MM/YYYY)</t>
  </si>
  <si>
    <t>Date of Survey (DD/MM/YYYY)</t>
  </si>
  <si>
    <t>Entry Date for Hearth (DD/MM/YYYY)</t>
  </si>
  <si>
    <t>Date of Measurement Day 12
(DD/MM/YYYY)</t>
  </si>
  <si>
    <t>Date of Measurement DAY 30
(DD/MM/YYYY)</t>
  </si>
  <si>
    <t>Date of Measurement 3 months
(DD/MM/YYYY)</t>
  </si>
  <si>
    <t>Date of Measurement 6 months
(DD/MM/YYYY)</t>
  </si>
  <si>
    <t xml:space="preserve">Date of Measurement 1 Year
(DD/MM/YYYY)
</t>
  </si>
  <si>
    <t>3 Months MUAC (Optional)</t>
  </si>
  <si>
    <t>6 Months MUAC (Optional)</t>
  </si>
  <si>
    <t>1 Year MUAC (Optional)</t>
  </si>
  <si>
    <t>Admission</t>
  </si>
  <si>
    <t>3 Month Status</t>
  </si>
  <si>
    <t>Yes</t>
  </si>
  <si>
    <t>No</t>
  </si>
  <si>
    <t>Lookup</t>
  </si>
  <si>
    <t>Flag</t>
  </si>
  <si>
    <t>GRADUATED</t>
  </si>
  <si>
    <t>NOT-GRADUATED</t>
  </si>
  <si>
    <t>SHOULD NOT BE ADMITTED</t>
  </si>
  <si>
    <t xml:space="preserve">  </t>
  </si>
  <si>
    <t>MUAC (Green/Yellow/Red) or (cm/mm)</t>
  </si>
  <si>
    <t>Child &gt;59 months</t>
  </si>
  <si>
    <t>World Vision PD/Hearth Database</t>
  </si>
  <si>
    <t xml:space="preserve"> PD/Hearth Annual Report</t>
  </si>
  <si>
    <t>Adequate Weight Gain
(≥400g)</t>
  </si>
  <si>
    <t>Gain Adequate Weight
(≥900g)</t>
  </si>
  <si>
    <t>Table 3.0 - Breakdown of the reasons for child default from PDH</t>
  </si>
  <si>
    <t>Table 4.0 - Number of children (and %) who improved in their nutritional status on Day 12</t>
  </si>
  <si>
    <t>Table 6.0 - Number of children (and %) who improved in their nutritional status on Day 30</t>
  </si>
  <si>
    <t>Table 5.0 - Number of children (and %) adequate/inadequate weight gain (≥200g) and the average weight gain of the children on Day 12</t>
  </si>
  <si>
    <r>
      <t xml:space="preserve">Underweight Nutritional Status is now Normal/Mild 
</t>
    </r>
    <r>
      <rPr>
        <sz val="10"/>
        <rFont val="Arial"/>
        <family val="2"/>
      </rPr>
      <t>(Yes = Graduated; 
No = Not-Graduated)</t>
    </r>
  </si>
  <si>
    <r>
      <t xml:space="preserve">Adequate Weight Gain </t>
    </r>
    <r>
      <rPr>
        <b/>
        <sz val="11"/>
        <rFont val="Arial"/>
        <family val="2"/>
      </rPr>
      <t>(</t>
    </r>
    <r>
      <rPr>
        <b/>
        <sz val="11"/>
        <rFont val="Calibri"/>
        <family val="2"/>
      </rPr>
      <t>≥</t>
    </r>
    <r>
      <rPr>
        <b/>
        <sz val="11"/>
        <rFont val="Arial"/>
        <family val="2"/>
      </rPr>
      <t>200g)</t>
    </r>
  </si>
  <si>
    <t>Table 7.0 - Number of children (and %) adequate/inadequate weight gain (≥400g) and average weight gain of the children on Day 30</t>
  </si>
  <si>
    <t>Table 9.0 - Number of children (and %) adequate/inadequate weight gain (≥900g) and average weight gain of the children at 3 months</t>
  </si>
  <si>
    <t>Table 8.0 - Number of children (and %) who improved in their nutritional status at 3 months</t>
  </si>
  <si>
    <t>m</t>
  </si>
  <si>
    <t>f</t>
  </si>
  <si>
    <t>Very Poor</t>
  </si>
  <si>
    <t>Poor</t>
  </si>
  <si>
    <t>Rich</t>
  </si>
  <si>
    <t>Wealth Ranking Category</t>
  </si>
  <si>
    <t>Nutritional Status Category</t>
  </si>
  <si>
    <t>Very Poor,Poor,Rich</t>
  </si>
  <si>
    <t>Poor,Non-Poor</t>
  </si>
  <si>
    <t>Severe,Moderate,Normal</t>
  </si>
  <si>
    <t>Severe,Moderate,Mild,Normal</t>
  </si>
  <si>
    <t>Calculated Nutritional Status</t>
  </si>
  <si>
    <t>Non-Poor</t>
  </si>
  <si>
    <t>Contextualization!D2:D4</t>
  </si>
  <si>
    <t>Contextualization!E2:E3</t>
  </si>
  <si>
    <t>Calculated Status at Day 1</t>
  </si>
  <si>
    <t>Calculated Status at DAY 12</t>
  </si>
  <si>
    <t>Calculated status @ DAY 30</t>
  </si>
  <si>
    <t>Calculated Status @ 3 months</t>
  </si>
  <si>
    <t>Calculated Status @ 6 months</t>
  </si>
  <si>
    <t>Calculated Status @ 1 Year</t>
  </si>
  <si>
    <t>Gender</t>
  </si>
  <si>
    <t>Day</t>
  </si>
  <si>
    <t>Month</t>
  </si>
  <si>
    <t>SD4neg</t>
  </si>
  <si>
    <t>SD3neg</t>
  </si>
  <si>
    <t>SD2neg</t>
  </si>
  <si>
    <t>SD1neg</t>
  </si>
  <si>
    <t>SO0</t>
  </si>
  <si>
    <t>SD1</t>
  </si>
  <si>
    <t>SD2</t>
  </si>
  <si>
    <t>SD3</t>
  </si>
  <si>
    <t>SD4</t>
  </si>
  <si>
    <t>L</t>
  </si>
  <si>
    <t>S</t>
  </si>
  <si>
    <t>m0</t>
  </si>
  <si>
    <t>m1</t>
  </si>
  <si>
    <t>m2</t>
  </si>
  <si>
    <t>m3</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</si>
  <si>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</si>
  <si>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</si>
  <si>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</si>
  <si>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</si>
  <si>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</si>
  <si>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</si>
  <si>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</si>
  <si>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</si>
  <si>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</si>
  <si>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</si>
  <si>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</si>
  <si>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</si>
  <si>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</si>
  <si>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</si>
  <si>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</si>
  <si>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</si>
  <si>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</si>
  <si>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</si>
  <si>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</si>
  <si>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</si>
  <si>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</si>
  <si>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</si>
  <si>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</si>
  <si>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</si>
  <si>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</si>
  <si>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</si>
  <si>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</si>
  <si>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</si>
  <si>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</si>
  <si>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</si>
  <si>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</si>
  <si>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m35</t>
  </si>
  <si>
    <t>m36</t>
  </si>
  <si>
    <t>m37</t>
  </si>
  <si>
    <t>m38</t>
  </si>
  <si>
    <t>m39</t>
  </si>
  <si>
    <t>m40</t>
  </si>
  <si>
    <t>m41</t>
  </si>
  <si>
    <t>m42</t>
  </si>
  <si>
    <t>m43</t>
  </si>
  <si>
    <t>m44</t>
  </si>
  <si>
    <t>m45</t>
  </si>
  <si>
    <t>m46</t>
  </si>
  <si>
    <t>m47</t>
  </si>
  <si>
    <t>m48</t>
  </si>
  <si>
    <t>m49</t>
  </si>
  <si>
    <t>m50</t>
  </si>
  <si>
    <t>m51</t>
  </si>
  <si>
    <t>m52</t>
  </si>
  <si>
    <t>m53</t>
  </si>
  <si>
    <t>m54</t>
  </si>
  <si>
    <t>m55</t>
  </si>
  <si>
    <t>m56</t>
  </si>
  <si>
    <t>m57</t>
  </si>
  <si>
    <t>m58</t>
  </si>
  <si>
    <t>m59</t>
  </si>
  <si>
    <t>m60</t>
  </si>
  <si>
    <t>m61</t>
  </si>
  <si>
    <t>m62</t>
  </si>
  <si>
    <t>m63</t>
  </si>
  <si>
    <t>m64</t>
  </si>
  <si>
    <t>m65</t>
  </si>
  <si>
    <t>m66</t>
  </si>
  <si>
    <t>m67</t>
  </si>
  <si>
    <t>m68</t>
  </si>
  <si>
    <t>m69</t>
  </si>
  <si>
    <t>m70</t>
  </si>
  <si>
    <t>m71</t>
  </si>
  <si>
    <t>m72</t>
  </si>
  <si>
    <t>m73</t>
  </si>
  <si>
    <t>m74</t>
  </si>
  <si>
    <t>m75</t>
  </si>
  <si>
    <t>m76</t>
  </si>
  <si>
    <t>m77</t>
  </si>
  <si>
    <t>m78</t>
  </si>
  <si>
    <t>m79</t>
  </si>
  <si>
    <t>m80</t>
  </si>
  <si>
    <t>m81</t>
  </si>
  <si>
    <t>m82</t>
  </si>
  <si>
    <t>m83</t>
  </si>
  <si>
    <t>m84</t>
  </si>
  <si>
    <t>m85</t>
  </si>
  <si>
    <t>m86</t>
  </si>
  <si>
    <t>m87</t>
  </si>
  <si>
    <t>m88</t>
  </si>
  <si>
    <t>m89</t>
  </si>
  <si>
    <t>m90</t>
  </si>
  <si>
    <t>m91</t>
  </si>
  <si>
    <t>m92</t>
  </si>
  <si>
    <t>m93</t>
  </si>
  <si>
    <t>m94</t>
  </si>
  <si>
    <t>m95</t>
  </si>
  <si>
    <t>m96</t>
  </si>
  <si>
    <t>m97</t>
  </si>
  <si>
    <t>m98</t>
  </si>
  <si>
    <t>m99</t>
  </si>
  <si>
    <t>m100</t>
  </si>
  <si>
    <t>m101</t>
  </si>
  <si>
    <t>m102</t>
  </si>
  <si>
    <t>m103</t>
  </si>
  <si>
    <t>m104</t>
  </si>
  <si>
    <t>m105</t>
  </si>
  <si>
    <t>m106</t>
  </si>
  <si>
    <t>m107</t>
  </si>
  <si>
    <t>m108</t>
  </si>
  <si>
    <t>m109</t>
  </si>
  <si>
    <t>m110</t>
  </si>
  <si>
    <t>m111</t>
  </si>
  <si>
    <t>m112</t>
  </si>
  <si>
    <t>m113</t>
  </si>
  <si>
    <t>m114</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</si>
  <si>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</si>
  <si>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</si>
  <si>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</si>
  <si>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</si>
  <si>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</si>
  <si>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</si>
  <si>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</si>
  <si>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</si>
  <si>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</si>
  <si>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</si>
  <si>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</si>
  <si>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</si>
  <si>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</si>
  <si>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</si>
  <si>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</si>
  <si>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</si>
  <si>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</si>
  <si>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</si>
  <si>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</si>
  <si>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</si>
  <si>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</si>
  <si>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</si>
  <si>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</si>
  <si>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</si>
  <si>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</si>
  <si>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m140</t>
  </si>
  <si>
    <t>m141</t>
  </si>
  <si>
    <t>m142</t>
  </si>
  <si>
    <t>m143</t>
  </si>
  <si>
    <t>m144</t>
  </si>
  <si>
    <t>m145</t>
  </si>
  <si>
    <t>m146</t>
  </si>
  <si>
    <t>m147</t>
  </si>
  <si>
    <t>m148</t>
  </si>
  <si>
    <t>m149</t>
  </si>
  <si>
    <t>m150</t>
  </si>
  <si>
    <t>m151</t>
  </si>
  <si>
    <t>m152</t>
  </si>
  <si>
    <t>m153</t>
  </si>
  <si>
    <t>m154</t>
  </si>
  <si>
    <t>m155</t>
  </si>
  <si>
    <t>m156</t>
  </si>
  <si>
    <t>m157</t>
  </si>
  <si>
    <t>m158</t>
  </si>
  <si>
    <t>m159</t>
  </si>
  <si>
    <t>m160</t>
  </si>
  <si>
    <t>m161</t>
  </si>
  <si>
    <t>m162</t>
  </si>
  <si>
    <t>m163</t>
  </si>
  <si>
    <t>m164</t>
  </si>
  <si>
    <t>m165</t>
  </si>
  <si>
    <t>m166</t>
  </si>
  <si>
    <t>m167</t>
  </si>
  <si>
    <t>m168</t>
  </si>
  <si>
    <t>m169</t>
  </si>
  <si>
    <t>m170</t>
  </si>
  <si>
    <t>m171</t>
  </si>
  <si>
    <t>m172</t>
  </si>
  <si>
    <t>m173</t>
  </si>
  <si>
    <t>m174</t>
  </si>
  <si>
    <t>m175</t>
  </si>
  <si>
    <t>m176</t>
  </si>
  <si>
    <t>m177</t>
  </si>
  <si>
    <t>m178</t>
  </si>
  <si>
    <t>m179</t>
  </si>
  <si>
    <t>m180</t>
  </si>
  <si>
    <t>m181</t>
  </si>
  <si>
    <t>m182</t>
  </si>
  <si>
    <t>m183</t>
  </si>
  <si>
    <t>m184</t>
  </si>
  <si>
    <t>m185</t>
  </si>
  <si>
    <t>m186</t>
  </si>
  <si>
    <t>m187</t>
  </si>
  <si>
    <t>m188</t>
  </si>
  <si>
    <t>m189</t>
  </si>
  <si>
    <t>m190</t>
  </si>
  <si>
    <t>m191</t>
  </si>
  <si>
    <t>m192</t>
  </si>
  <si>
    <t>m193</t>
  </si>
  <si>
    <t>m194</t>
  </si>
  <si>
    <t>m195</t>
  </si>
  <si>
    <t>m196</t>
  </si>
  <si>
    <t>m197</t>
  </si>
  <si>
    <t>m198</t>
  </si>
  <si>
    <t>m199</t>
  </si>
  <si>
    <t>m200</t>
  </si>
  <si>
    <t>m201</t>
  </si>
  <si>
    <t>m202</t>
  </si>
  <si>
    <t>m203</t>
  </si>
  <si>
    <t>m204</t>
  </si>
  <si>
    <t>m205</t>
  </si>
  <si>
    <t>m206</t>
  </si>
  <si>
    <t>m207</t>
  </si>
  <si>
    <t>m208</t>
  </si>
  <si>
    <t>m209</t>
  </si>
  <si>
    <t>m210</t>
  </si>
  <si>
    <t>m211</t>
  </si>
  <si>
    <t>m212</t>
  </si>
  <si>
    <t>m213</t>
  </si>
  <si>
    <t>m214</t>
  </si>
  <si>
    <t>m215</t>
  </si>
  <si>
    <t>m216</t>
  </si>
  <si>
    <t>m217</t>
  </si>
  <si>
    <t>m218</t>
  </si>
  <si>
    <t>m219</t>
  </si>
  <si>
    <t>m220</t>
  </si>
  <si>
    <t>m221</t>
  </si>
  <si>
    <t>m222</t>
  </si>
  <si>
    <t>m223</t>
  </si>
  <si>
    <t>m224</t>
  </si>
  <si>
    <t>m225</t>
  </si>
  <si>
    <t>m226</t>
  </si>
  <si>
    <t>m227</t>
  </si>
  <si>
    <t>m228</t>
  </si>
  <si>
    <t>m229</t>
  </si>
  <si>
    <t>m230</t>
  </si>
  <si>
    <t>m231</t>
  </si>
  <si>
    <t>m232</t>
  </si>
  <si>
    <t>m233</t>
  </si>
  <si>
    <t>m234</t>
  </si>
  <si>
    <t>m235</t>
  </si>
  <si>
    <t>m236</t>
  </si>
  <si>
    <t>m237</t>
  </si>
  <si>
    <t>m238</t>
  </si>
  <si>
    <t>m239</t>
  </si>
  <si>
    <t>m240</t>
  </si>
  <si>
    <t>m241</t>
  </si>
  <si>
    <t>m242</t>
  </si>
  <si>
    <t>m243</t>
  </si>
  <si>
    <t>m244</t>
  </si>
  <si>
    <t>m245</t>
  </si>
  <si>
    <t>m246</t>
  </si>
  <si>
    <t>m247</t>
  </si>
  <si>
    <t>m248</t>
  </si>
  <si>
    <t>m249</t>
  </si>
  <si>
    <t>m250</t>
  </si>
  <si>
    <t>m251</t>
  </si>
  <si>
    <t>m252</t>
  </si>
  <si>
    <t>m253</t>
  </si>
  <si>
    <t>m254</t>
  </si>
  <si>
    <t>m255</t>
  </si>
  <si>
    <t>m256</t>
  </si>
  <si>
    <t>m257</t>
  </si>
  <si>
    <t>m258</t>
  </si>
  <si>
    <t>m259</t>
  </si>
  <si>
    <t>m260</t>
  </si>
  <si>
    <t>m261</t>
  </si>
  <si>
    <t>m262</t>
  </si>
  <si>
    <t>m263</t>
  </si>
  <si>
    <t>m264</t>
  </si>
  <si>
    <t>m265</t>
  </si>
  <si>
    <t>m266</t>
  </si>
  <si>
    <t>m267</t>
  </si>
  <si>
    <t>m268</t>
  </si>
  <si>
    <t>m269</t>
  </si>
  <si>
    <t>m270</t>
  </si>
  <si>
    <t>m271</t>
  </si>
  <si>
    <t>m272</t>
  </si>
  <si>
    <t>m273</t>
  </si>
  <si>
    <t>m274</t>
  </si>
  <si>
    <t>m275</t>
  </si>
  <si>
    <t>m276</t>
  </si>
  <si>
    <t>m277</t>
  </si>
  <si>
    <t>m278</t>
  </si>
  <si>
    <t>m279</t>
  </si>
  <si>
    <t>m280</t>
  </si>
  <si>
    <t>m281</t>
  </si>
  <si>
    <t>m282</t>
  </si>
  <si>
    <t>m283</t>
  </si>
  <si>
    <t>m284</t>
  </si>
  <si>
    <t>m285</t>
  </si>
  <si>
    <t>m286</t>
  </si>
  <si>
    <t>m287</t>
  </si>
  <si>
    <t>m288</t>
  </si>
  <si>
    <t>m289</t>
  </si>
  <si>
    <t>m290</t>
  </si>
  <si>
    <t>m291</t>
  </si>
  <si>
    <t>m292</t>
  </si>
  <si>
    <t>m293</t>
  </si>
  <si>
    <t>m294</t>
  </si>
  <si>
    <t>m295</t>
  </si>
  <si>
    <t>m296</t>
  </si>
  <si>
    <t>m297</t>
  </si>
  <si>
    <t>m298</t>
  </si>
  <si>
    <t>m299</t>
  </si>
  <si>
    <t>m300</t>
  </si>
  <si>
    <t>m301</t>
  </si>
  <si>
    <t>m302</t>
  </si>
  <si>
    <t>m303</t>
  </si>
  <si>
    <t>m304</t>
  </si>
  <si>
    <t>m305</t>
  </si>
  <si>
    <t>m306</t>
  </si>
  <si>
    <t>m307</t>
  </si>
  <si>
    <t>m308</t>
  </si>
  <si>
    <t>m309</t>
  </si>
  <si>
    <t>m310</t>
  </si>
  <si>
    <t>m311</t>
  </si>
  <si>
    <t>m312</t>
  </si>
  <si>
    <t>m313</t>
  </si>
  <si>
    <t>m314</t>
  </si>
  <si>
    <t>m315</t>
  </si>
  <si>
    <t>m316</t>
  </si>
  <si>
    <t>m317</t>
  </si>
  <si>
    <t>m318</t>
  </si>
  <si>
    <t>m319</t>
  </si>
  <si>
    <t>m320</t>
  </si>
  <si>
    <t>m321</t>
  </si>
  <si>
    <t>m322</t>
  </si>
  <si>
    <t>m323</t>
  </si>
  <si>
    <t>m324</t>
  </si>
  <si>
    <t>m325</t>
  </si>
  <si>
    <t>m326</t>
  </si>
  <si>
    <t>m327</t>
  </si>
  <si>
    <t>m328</t>
  </si>
  <si>
    <t>m329</t>
  </si>
  <si>
    <t>m330</t>
  </si>
  <si>
    <t>m331</t>
  </si>
  <si>
    <t>m332</t>
  </si>
  <si>
    <t>m333</t>
  </si>
  <si>
    <t>m334</t>
  </si>
  <si>
    <t>m335</t>
  </si>
  <si>
    <t>m336</t>
  </si>
  <si>
    <t>m337</t>
  </si>
  <si>
    <t>m338</t>
  </si>
  <si>
    <t>m339</t>
  </si>
  <si>
    <t>m340</t>
  </si>
  <si>
    <t>m341</t>
  </si>
  <si>
    <t>m342</t>
  </si>
  <si>
    <t>m343</t>
  </si>
  <si>
    <t>m344</t>
  </si>
  <si>
    <t>m345</t>
  </si>
  <si>
    <t>m346</t>
  </si>
  <si>
    <t>m347</t>
  </si>
  <si>
    <t>m348</t>
  </si>
  <si>
    <t>m349</t>
  </si>
  <si>
    <t>m350</t>
  </si>
  <si>
    <t>m351</t>
  </si>
  <si>
    <t>m352</t>
  </si>
  <si>
    <t>m353</t>
  </si>
  <si>
    <t>m354</t>
  </si>
  <si>
    <t>m355</t>
  </si>
  <si>
    <t>m356</t>
  </si>
  <si>
    <t>m357</t>
  </si>
  <si>
    <t>m358</t>
  </si>
  <si>
    <t>m359</t>
  </si>
  <si>
    <t>m360</t>
  </si>
  <si>
    <t>m361</t>
  </si>
  <si>
    <t>m362</t>
  </si>
  <si>
    <t>m363</t>
  </si>
  <si>
    <t>m364</t>
  </si>
  <si>
    <t>m365</t>
  </si>
  <si>
    <t>m366</t>
  </si>
  <si>
    <t>m367</t>
  </si>
  <si>
    <t>m368</t>
  </si>
  <si>
    <t>m369</t>
  </si>
  <si>
    <t>m370</t>
  </si>
  <si>
    <t>m371</t>
  </si>
  <si>
    <t>m372</t>
  </si>
  <si>
    <t>m373</t>
  </si>
  <si>
    <t>m374</t>
  </si>
  <si>
    <t>m375</t>
  </si>
  <si>
    <t>m376</t>
  </si>
  <si>
    <t>m377</t>
  </si>
  <si>
    <t>m378</t>
  </si>
  <si>
    <t>m379</t>
  </si>
  <si>
    <t>m380</t>
  </si>
  <si>
    <t>m381</t>
  </si>
  <si>
    <t>m382</t>
  </si>
  <si>
    <t>m383</t>
  </si>
  <si>
    <t>m384</t>
  </si>
  <si>
    <t>m385</t>
  </si>
  <si>
    <t>m386</t>
  </si>
  <si>
    <t>m387</t>
  </si>
  <si>
    <t>m388</t>
  </si>
  <si>
    <t>m389</t>
  </si>
  <si>
    <t>m390</t>
  </si>
  <si>
    <t>m391</t>
  </si>
  <si>
    <t>m392</t>
  </si>
  <si>
    <t>m393</t>
  </si>
  <si>
    <t>m394</t>
  </si>
  <si>
    <t>m395</t>
  </si>
  <si>
    <t>m396</t>
  </si>
  <si>
    <t>m397</t>
  </si>
  <si>
    <t>m398</t>
  </si>
  <si>
    <t>m399</t>
  </si>
  <si>
    <t>m400</t>
  </si>
  <si>
    <t>m401</t>
  </si>
  <si>
    <t>m402</t>
  </si>
  <si>
    <t>m403</t>
  </si>
  <si>
    <t>m404</t>
  </si>
  <si>
    <t>m405</t>
  </si>
  <si>
    <t>m406</t>
  </si>
  <si>
    <t>m407</t>
  </si>
  <si>
    <t>m408</t>
  </si>
  <si>
    <t>m409</t>
  </si>
  <si>
    <t>m410</t>
  </si>
  <si>
    <t>m411</t>
  </si>
  <si>
    <t>m412</t>
  </si>
  <si>
    <t>m413</t>
  </si>
  <si>
    <t>m414</t>
  </si>
  <si>
    <t>m415</t>
  </si>
  <si>
    <t>m416</t>
  </si>
  <si>
    <t>m417</t>
  </si>
  <si>
    <t>m418</t>
  </si>
  <si>
    <t>m419</t>
  </si>
  <si>
    <t>m420</t>
  </si>
  <si>
    <t>m421</t>
  </si>
  <si>
    <t>m422</t>
  </si>
  <si>
    <t>m423</t>
  </si>
  <si>
    <t>m424</t>
  </si>
  <si>
    <t>m425</t>
  </si>
  <si>
    <t>m426</t>
  </si>
  <si>
    <t>m427</t>
  </si>
  <si>
    <t>m428</t>
  </si>
  <si>
    <t>m429</t>
  </si>
  <si>
    <t>m430</t>
  </si>
  <si>
    <t>m431</t>
  </si>
  <si>
    <t>m432</t>
  </si>
  <si>
    <t>m433</t>
  </si>
  <si>
    <t>m434</t>
  </si>
  <si>
    <t>m435</t>
  </si>
  <si>
    <t>m436</t>
  </si>
  <si>
    <t>m437</t>
  </si>
  <si>
    <t>m438</t>
  </si>
  <si>
    <t>m439</t>
  </si>
  <si>
    <t>m440</t>
  </si>
  <si>
    <t>m441</t>
  </si>
  <si>
    <t>m442</t>
  </si>
  <si>
    <t>m443</t>
  </si>
  <si>
    <t>m444</t>
  </si>
  <si>
    <t>m445</t>
  </si>
  <si>
    <t>m446</t>
  </si>
  <si>
    <t>m447</t>
  </si>
  <si>
    <t>m448</t>
  </si>
  <si>
    <t>m449</t>
  </si>
  <si>
    <t>m450</t>
  </si>
  <si>
    <t>m451</t>
  </si>
  <si>
    <t>m452</t>
  </si>
  <si>
    <t>m453</t>
  </si>
  <si>
    <t>m454</t>
  </si>
  <si>
    <t>m455</t>
  </si>
  <si>
    <t>m456</t>
  </si>
  <si>
    <t>m457</t>
  </si>
  <si>
    <t>m458</t>
  </si>
  <si>
    <t>m459</t>
  </si>
  <si>
    <t>m460</t>
  </si>
  <si>
    <t>m461</t>
  </si>
  <si>
    <t>m462</t>
  </si>
  <si>
    <t>m463</t>
  </si>
  <si>
    <t>m464</t>
  </si>
  <si>
    <t>m465</t>
  </si>
  <si>
    <t>m466</t>
  </si>
  <si>
    <t>m467</t>
  </si>
  <si>
    <t>m468</t>
  </si>
  <si>
    <t>m469</t>
  </si>
  <si>
    <t>m470</t>
  </si>
  <si>
    <t>m471</t>
  </si>
  <si>
    <t>m472</t>
  </si>
  <si>
    <t>m473</t>
  </si>
  <si>
    <t>m474</t>
  </si>
  <si>
    <t>m475</t>
  </si>
  <si>
    <t>m476</t>
  </si>
  <si>
    <t>m477</t>
  </si>
  <si>
    <t>m478</t>
  </si>
  <si>
    <t>m479</t>
  </si>
  <si>
    <t>m480</t>
  </si>
  <si>
    <t>m481</t>
  </si>
  <si>
    <t>m482</t>
  </si>
  <si>
    <t>m483</t>
  </si>
  <si>
    <t>m484</t>
  </si>
  <si>
    <t>m485</t>
  </si>
  <si>
    <t>m486</t>
  </si>
  <si>
    <t>m487</t>
  </si>
  <si>
    <t>m488</t>
  </si>
  <si>
    <t>m489</t>
  </si>
  <si>
    <t>m490</t>
  </si>
  <si>
    <t>m491</t>
  </si>
  <si>
    <t>m492</t>
  </si>
  <si>
    <t>m493</t>
  </si>
  <si>
    <t>m494</t>
  </si>
  <si>
    <t>m495</t>
  </si>
  <si>
    <t>m496</t>
  </si>
  <si>
    <t>m497</t>
  </si>
  <si>
    <t>m498</t>
  </si>
  <si>
    <t>m499</t>
  </si>
  <si>
    <t>m500</t>
  </si>
  <si>
    <t>m501</t>
  </si>
  <si>
    <t>m502</t>
  </si>
  <si>
    <t>m503</t>
  </si>
  <si>
    <t>m504</t>
  </si>
  <si>
    <t>m505</t>
  </si>
  <si>
    <t>m506</t>
  </si>
  <si>
    <t>m507</t>
  </si>
  <si>
    <t>m508</t>
  </si>
  <si>
    <t>m509</t>
  </si>
  <si>
    <t>m510</t>
  </si>
  <si>
    <t>m511</t>
  </si>
  <si>
    <t>m512</t>
  </si>
  <si>
    <t>m513</t>
  </si>
  <si>
    <t>m514</t>
  </si>
  <si>
    <t>m515</t>
  </si>
  <si>
    <t>m516</t>
  </si>
  <si>
    <t>m517</t>
  </si>
  <si>
    <t>m518</t>
  </si>
  <si>
    <t>m519</t>
  </si>
  <si>
    <t>m520</t>
  </si>
  <si>
    <t>m521</t>
  </si>
  <si>
    <t>m522</t>
  </si>
  <si>
    <t>m523</t>
  </si>
  <si>
    <t>m524</t>
  </si>
  <si>
    <t>m525</t>
  </si>
  <si>
    <t>m526</t>
  </si>
  <si>
    <t>m527</t>
  </si>
  <si>
    <t>m528</t>
  </si>
  <si>
    <t>m529</t>
  </si>
  <si>
    <t>m530</t>
  </si>
  <si>
    <t>m531</t>
  </si>
  <si>
    <t>m532</t>
  </si>
  <si>
    <t>m533</t>
  </si>
  <si>
    <t>m534</t>
  </si>
  <si>
    <t>m535</t>
  </si>
  <si>
    <t>m536</t>
  </si>
  <si>
    <t>m537</t>
  </si>
  <si>
    <t>m538</t>
  </si>
  <si>
    <t>m539</t>
  </si>
  <si>
    <t>m540</t>
  </si>
  <si>
    <t>m541</t>
  </si>
  <si>
    <t>m542</t>
  </si>
  <si>
    <t>m543</t>
  </si>
  <si>
    <t>m544</t>
  </si>
  <si>
    <t>m545</t>
  </si>
  <si>
    <t>m546</t>
  </si>
  <si>
    <t>m547</t>
  </si>
  <si>
    <t>m548</t>
  </si>
  <si>
    <t>m549</t>
  </si>
  <si>
    <t>m550</t>
  </si>
  <si>
    <t>m551</t>
  </si>
  <si>
    <t>m552</t>
  </si>
  <si>
    <t>m553</t>
  </si>
  <si>
    <t>m554</t>
  </si>
  <si>
    <t>m555</t>
  </si>
  <si>
    <t>m556</t>
  </si>
  <si>
    <t>m557</t>
  </si>
  <si>
    <t>m558</t>
  </si>
  <si>
    <t>m559</t>
  </si>
  <si>
    <t>m560</t>
  </si>
  <si>
    <t>m561</t>
  </si>
  <si>
    <t>m562</t>
  </si>
  <si>
    <t>m563</t>
  </si>
  <si>
    <t>m564</t>
  </si>
  <si>
    <t>m565</t>
  </si>
  <si>
    <t>m566</t>
  </si>
  <si>
    <t>m567</t>
  </si>
  <si>
    <t>m568</t>
  </si>
  <si>
    <t>m569</t>
  </si>
  <si>
    <t>m570</t>
  </si>
  <si>
    <t>m571</t>
  </si>
  <si>
    <t>m572</t>
  </si>
  <si>
    <t>m573</t>
  </si>
  <si>
    <t>m574</t>
  </si>
  <si>
    <t>m575</t>
  </si>
  <si>
    <t>m576</t>
  </si>
  <si>
    <t>m577</t>
  </si>
  <si>
    <t>m578</t>
  </si>
  <si>
    <t>m579</t>
  </si>
  <si>
    <t>m580</t>
  </si>
  <si>
    <t>m581</t>
  </si>
  <si>
    <t>m582</t>
  </si>
  <si>
    <t>m583</t>
  </si>
  <si>
    <t>m584</t>
  </si>
  <si>
    <t>m585</t>
  </si>
  <si>
    <t>m586</t>
  </si>
  <si>
    <t>m587</t>
  </si>
  <si>
    <t>m588</t>
  </si>
  <si>
    <t>m589</t>
  </si>
  <si>
    <t>m590</t>
  </si>
  <si>
    <t>m591</t>
  </si>
  <si>
    <t>m592</t>
  </si>
  <si>
    <t>m593</t>
  </si>
  <si>
    <t>m594</t>
  </si>
  <si>
    <t>m595</t>
  </si>
  <si>
    <t>m596</t>
  </si>
  <si>
    <t>m597</t>
  </si>
  <si>
    <t>m598</t>
  </si>
  <si>
    <t>m599</t>
  </si>
  <si>
    <t>m600</t>
  </si>
  <si>
    <t>m601</t>
  </si>
  <si>
    <t>m602</t>
  </si>
  <si>
    <t>m603</t>
  </si>
  <si>
    <t>m604</t>
  </si>
  <si>
    <t>m605</t>
  </si>
  <si>
    <t>m606</t>
  </si>
  <si>
    <t>m607</t>
  </si>
  <si>
    <t>m608</t>
  </si>
  <si>
    <t>m609</t>
  </si>
  <si>
    <t>m610</t>
  </si>
  <si>
    <t>m611</t>
  </si>
  <si>
    <t>m612</t>
  </si>
  <si>
    <t>m613</t>
  </si>
  <si>
    <t>m614</t>
  </si>
  <si>
    <t>m615</t>
  </si>
  <si>
    <t>m616</t>
  </si>
  <si>
    <t>m617</t>
  </si>
  <si>
    <t>m618</t>
  </si>
  <si>
    <t>m619</t>
  </si>
  <si>
    <t>m620</t>
  </si>
  <si>
    <t>m621</t>
  </si>
  <si>
    <t>m622</t>
  </si>
  <si>
    <t>m623</t>
  </si>
  <si>
    <t>m624</t>
  </si>
  <si>
    <t>m625</t>
  </si>
  <si>
    <t>m626</t>
  </si>
  <si>
    <t>m627</t>
  </si>
  <si>
    <t>m628</t>
  </si>
  <si>
    <t>m629</t>
  </si>
  <si>
    <t>m630</t>
  </si>
  <si>
    <t>m631</t>
  </si>
  <si>
    <t>m632</t>
  </si>
  <si>
    <t>m633</t>
  </si>
  <si>
    <t>m634</t>
  </si>
  <si>
    <t>m635</t>
  </si>
  <si>
    <t>m636</t>
  </si>
  <si>
    <t>m637</t>
  </si>
  <si>
    <t>m638</t>
  </si>
  <si>
    <t>m639</t>
  </si>
  <si>
    <t>m640</t>
  </si>
  <si>
    <t>m641</t>
  </si>
  <si>
    <t>m642</t>
  </si>
  <si>
    <t>m643</t>
  </si>
  <si>
    <t>m644</t>
  </si>
  <si>
    <t>m645</t>
  </si>
  <si>
    <t>m646</t>
  </si>
  <si>
    <t>m647</t>
  </si>
  <si>
    <t>m648</t>
  </si>
  <si>
    <t>m649</t>
  </si>
  <si>
    <t>m650</t>
  </si>
  <si>
    <t>m651</t>
  </si>
  <si>
    <t>m652</t>
  </si>
  <si>
    <t>m653</t>
  </si>
  <si>
    <t>m654</t>
  </si>
  <si>
    <t>m655</t>
  </si>
  <si>
    <t>m656</t>
  </si>
  <si>
    <t>m657</t>
  </si>
  <si>
    <t>m658</t>
  </si>
  <si>
    <t>m659</t>
  </si>
  <si>
    <t>m660</t>
  </si>
  <si>
    <t>m661</t>
  </si>
  <si>
    <t>m662</t>
  </si>
  <si>
    <t>m663</t>
  </si>
  <si>
    <t>m664</t>
  </si>
  <si>
    <t>m665</t>
  </si>
  <si>
    <t>m666</t>
  </si>
  <si>
    <t>m667</t>
  </si>
  <si>
    <t>m668</t>
  </si>
  <si>
    <t>m669</t>
  </si>
  <si>
    <t>m670</t>
  </si>
  <si>
    <t>m671</t>
  </si>
  <si>
    <t>m672</t>
  </si>
  <si>
    <t>m673</t>
  </si>
  <si>
    <t>m674</t>
  </si>
  <si>
    <t>m675</t>
  </si>
  <si>
    <t>m676</t>
  </si>
  <si>
    <t>m677</t>
  </si>
  <si>
    <t>m678</t>
  </si>
  <si>
    <t>m679</t>
  </si>
  <si>
    <t>m680</t>
  </si>
  <si>
    <t>m681</t>
  </si>
  <si>
    <t>m682</t>
  </si>
  <si>
    <t>m683</t>
  </si>
  <si>
    <t>m684</t>
  </si>
  <si>
    <t>m685</t>
  </si>
  <si>
    <t>m686</t>
  </si>
  <si>
    <t>m687</t>
  </si>
  <si>
    <t>m688</t>
  </si>
  <si>
    <t>m689</t>
  </si>
  <si>
    <t>m690</t>
  </si>
  <si>
    <t>m691</t>
  </si>
  <si>
    <t>m692</t>
  </si>
  <si>
    <t>m693</t>
  </si>
  <si>
    <t>m694</t>
  </si>
  <si>
    <t>m695</t>
  </si>
  <si>
    <t>m696</t>
  </si>
  <si>
    <t>m697</t>
  </si>
  <si>
    <t>m698</t>
  </si>
  <si>
    <t>m699</t>
  </si>
  <si>
    <t>m700</t>
  </si>
  <si>
    <t>m701</t>
  </si>
  <si>
    <t>m702</t>
  </si>
  <si>
    <t>m703</t>
  </si>
  <si>
    <t>m704</t>
  </si>
  <si>
    <t>m705</t>
  </si>
  <si>
    <t>m706</t>
  </si>
  <si>
    <t>m707</t>
  </si>
  <si>
    <t>m708</t>
  </si>
  <si>
    <t>m709</t>
  </si>
  <si>
    <t>m710</t>
  </si>
  <si>
    <t>m711</t>
  </si>
  <si>
    <t>m712</t>
  </si>
  <si>
    <t>m713</t>
  </si>
  <si>
    <t>m714</t>
  </si>
  <si>
    <t>m715</t>
  </si>
  <si>
    <t>m716</t>
  </si>
  <si>
    <t>m717</t>
  </si>
  <si>
    <t>m718</t>
  </si>
  <si>
    <t>m719</t>
  </si>
  <si>
    <t>m720</t>
  </si>
  <si>
    <t>m721</t>
  </si>
  <si>
    <t>m722</t>
  </si>
  <si>
    <t>m723</t>
  </si>
  <si>
    <t>m724</t>
  </si>
  <si>
    <t>m725</t>
  </si>
  <si>
    <t>m726</t>
  </si>
  <si>
    <t>m727</t>
  </si>
  <si>
    <t>m728</t>
  </si>
  <si>
    <t>m729</t>
  </si>
  <si>
    <t>m730</t>
  </si>
  <si>
    <t>m731</t>
  </si>
  <si>
    <t>m732</t>
  </si>
  <si>
    <t>m733</t>
  </si>
  <si>
    <t>m734</t>
  </si>
  <si>
    <t>m735</t>
  </si>
  <si>
    <t>m736</t>
  </si>
  <si>
    <t>m737</t>
  </si>
  <si>
    <t>m738</t>
  </si>
  <si>
    <t>m739</t>
  </si>
  <si>
    <t>m740</t>
  </si>
  <si>
    <t>m741</t>
  </si>
  <si>
    <t>m742</t>
  </si>
  <si>
    <t>m743</t>
  </si>
  <si>
    <t>m744</t>
  </si>
  <si>
    <t>m745</t>
  </si>
  <si>
    <t>m746</t>
  </si>
  <si>
    <t>m747</t>
  </si>
  <si>
    <t>m748</t>
  </si>
  <si>
    <t>m749</t>
  </si>
  <si>
    <t>m750</t>
  </si>
  <si>
    <t>m751</t>
  </si>
  <si>
    <t>m752</t>
  </si>
  <si>
    <t>m753</t>
  </si>
  <si>
    <t>m754</t>
  </si>
  <si>
    <t>m755</t>
  </si>
  <si>
    <t>m756</t>
  </si>
  <si>
    <t>m757</t>
  </si>
  <si>
    <t>m758</t>
  </si>
  <si>
    <t>m759</t>
  </si>
  <si>
    <t>m760</t>
  </si>
  <si>
    <t>m761</t>
  </si>
  <si>
    <t>m762</t>
  </si>
  <si>
    <t>m763</t>
  </si>
  <si>
    <t>m764</t>
  </si>
  <si>
    <t>m765</t>
  </si>
  <si>
    <t>m766</t>
  </si>
  <si>
    <t>m767</t>
  </si>
  <si>
    <t>m768</t>
  </si>
  <si>
    <t>m769</t>
  </si>
  <si>
    <t>m770</t>
  </si>
  <si>
    <t>m771</t>
  </si>
  <si>
    <t>m772</t>
  </si>
  <si>
    <t>m773</t>
  </si>
  <si>
    <t>m774</t>
  </si>
  <si>
    <t>m775</t>
  </si>
  <si>
    <t>m776</t>
  </si>
  <si>
    <t>m777</t>
  </si>
  <si>
    <t>m778</t>
  </si>
  <si>
    <t>m779</t>
  </si>
  <si>
    <t>m780</t>
  </si>
  <si>
    <t>m781</t>
  </si>
  <si>
    <t>m782</t>
  </si>
  <si>
    <t>m783</t>
  </si>
  <si>
    <t>m784</t>
  </si>
  <si>
    <t>m785</t>
  </si>
  <si>
    <t>m786</t>
  </si>
  <si>
    <t>m787</t>
  </si>
  <si>
    <t>m788</t>
  </si>
  <si>
    <t>m789</t>
  </si>
  <si>
    <t>m790</t>
  </si>
  <si>
    <t>m791</t>
  </si>
  <si>
    <t>m792</t>
  </si>
  <si>
    <t>m793</t>
  </si>
  <si>
    <t>m794</t>
  </si>
  <si>
    <t>m795</t>
  </si>
  <si>
    <t>m796</t>
  </si>
  <si>
    <t>m797</t>
  </si>
  <si>
    <t>m798</t>
  </si>
  <si>
    <t>m799</t>
  </si>
  <si>
    <t>m800</t>
  </si>
  <si>
    <t>m801</t>
  </si>
  <si>
    <t>m802</t>
  </si>
  <si>
    <t>m803</t>
  </si>
  <si>
    <t>m804</t>
  </si>
  <si>
    <t>m805</t>
  </si>
  <si>
    <t>m806</t>
  </si>
  <si>
    <t>m807</t>
  </si>
  <si>
    <t>m808</t>
  </si>
  <si>
    <t>m809</t>
  </si>
  <si>
    <t>m810</t>
  </si>
  <si>
    <t>m811</t>
  </si>
  <si>
    <t>m812</t>
  </si>
  <si>
    <t>m813</t>
  </si>
  <si>
    <t>m814</t>
  </si>
  <si>
    <t>m815</t>
  </si>
  <si>
    <t>m816</t>
  </si>
  <si>
    <t>m817</t>
  </si>
  <si>
    <t>m818</t>
  </si>
  <si>
    <t>m819</t>
  </si>
  <si>
    <t>m820</t>
  </si>
  <si>
    <t>m821</t>
  </si>
  <si>
    <t>m822</t>
  </si>
  <si>
    <t>m823</t>
  </si>
  <si>
    <t>m824</t>
  </si>
  <si>
    <t>m825</t>
  </si>
  <si>
    <t>m826</t>
  </si>
  <si>
    <t>m827</t>
  </si>
  <si>
    <t>m828</t>
  </si>
  <si>
    <t>m829</t>
  </si>
  <si>
    <t>m830</t>
  </si>
  <si>
    <t>m831</t>
  </si>
  <si>
    <t>m832</t>
  </si>
  <si>
    <t>m833</t>
  </si>
  <si>
    <t>m834</t>
  </si>
  <si>
    <t>m835</t>
  </si>
  <si>
    <t>m836</t>
  </si>
  <si>
    <t>m837</t>
  </si>
  <si>
    <t>m838</t>
  </si>
  <si>
    <t>m839</t>
  </si>
  <si>
    <t>m840</t>
  </si>
  <si>
    <t>m841</t>
  </si>
  <si>
    <t>m842</t>
  </si>
  <si>
    <t>m843</t>
  </si>
  <si>
    <t>m844</t>
  </si>
  <si>
    <t>m845</t>
  </si>
  <si>
    <t>m846</t>
  </si>
  <si>
    <t>m847</t>
  </si>
  <si>
    <t>m848</t>
  </si>
  <si>
    <t>m849</t>
  </si>
  <si>
    <t>m850</t>
  </si>
  <si>
    <t>m851</t>
  </si>
  <si>
    <t>m852</t>
  </si>
  <si>
    <t>m853</t>
  </si>
  <si>
    <t>m854</t>
  </si>
  <si>
    <t>m855</t>
  </si>
  <si>
    <t>m856</t>
  </si>
  <si>
    <t>m857</t>
  </si>
  <si>
    <t>m858</t>
  </si>
  <si>
    <t>m859</t>
  </si>
  <si>
    <t>m860</t>
  </si>
  <si>
    <t>m861</t>
  </si>
  <si>
    <t>m862</t>
  </si>
  <si>
    <t>m863</t>
  </si>
  <si>
    <t>m864</t>
  </si>
  <si>
    <t>m865</t>
  </si>
  <si>
    <t>m866</t>
  </si>
  <si>
    <t>m867</t>
  </si>
  <si>
    <t>m868</t>
  </si>
  <si>
    <t>m869</t>
  </si>
  <si>
    <t>m870</t>
  </si>
  <si>
    <t>m871</t>
  </si>
  <si>
    <t>m872</t>
  </si>
  <si>
    <t>m873</t>
  </si>
  <si>
    <t>m874</t>
  </si>
  <si>
    <t>m875</t>
  </si>
  <si>
    <t>m876</t>
  </si>
  <si>
    <t>m877</t>
  </si>
  <si>
    <t>m878</t>
  </si>
  <si>
    <t>m879</t>
  </si>
  <si>
    <t>m880</t>
  </si>
  <si>
    <t>m881</t>
  </si>
  <si>
    <t>m882</t>
  </si>
  <si>
    <t>m883</t>
  </si>
  <si>
    <t>m884</t>
  </si>
  <si>
    <t>m885</t>
  </si>
  <si>
    <t>m886</t>
  </si>
  <si>
    <t>m887</t>
  </si>
  <si>
    <t>m888</t>
  </si>
  <si>
    <t>m889</t>
  </si>
  <si>
    <t>m890</t>
  </si>
  <si>
    <t>m891</t>
  </si>
  <si>
    <t>m892</t>
  </si>
  <si>
    <t>m893</t>
  </si>
  <si>
    <t>m894</t>
  </si>
  <si>
    <t>m895</t>
  </si>
  <si>
    <t>m896</t>
  </si>
  <si>
    <t>m897</t>
  </si>
  <si>
    <t>m898</t>
  </si>
  <si>
    <t>m899</t>
  </si>
  <si>
    <t>m900</t>
  </si>
  <si>
    <t>m901</t>
  </si>
  <si>
    <t>m902</t>
  </si>
  <si>
    <t>m903</t>
  </si>
  <si>
    <t>m904</t>
  </si>
  <si>
    <t>m905</t>
  </si>
  <si>
    <t>m906</t>
  </si>
  <si>
    <t>m907</t>
  </si>
  <si>
    <t>m908</t>
  </si>
  <si>
    <t>m909</t>
  </si>
  <si>
    <t>m910</t>
  </si>
  <si>
    <t>m911</t>
  </si>
  <si>
    <t>m912</t>
  </si>
  <si>
    <t>m913</t>
  </si>
  <si>
    <t>m914</t>
  </si>
  <si>
    <t>m915</t>
  </si>
  <si>
    <t>m916</t>
  </si>
  <si>
    <t>m917</t>
  </si>
  <si>
    <t>m918</t>
  </si>
  <si>
    <t>m919</t>
  </si>
  <si>
    <t>m920</t>
  </si>
  <si>
    <t>m921</t>
  </si>
  <si>
    <t>m922</t>
  </si>
  <si>
    <t>m923</t>
  </si>
  <si>
    <t>m924</t>
  </si>
  <si>
    <t>m925</t>
  </si>
  <si>
    <t>m926</t>
  </si>
  <si>
    <t>m927</t>
  </si>
  <si>
    <t>m928</t>
  </si>
  <si>
    <t>m929</t>
  </si>
  <si>
    <t>m930</t>
  </si>
  <si>
    <t>m931</t>
  </si>
  <si>
    <t>m932</t>
  </si>
  <si>
    <t>m933</t>
  </si>
  <si>
    <t>m934</t>
  </si>
  <si>
    <t>m935</t>
  </si>
  <si>
    <t>m936</t>
  </si>
  <si>
    <t>m937</t>
  </si>
  <si>
    <t>m938</t>
  </si>
  <si>
    <t>m939</t>
  </si>
  <si>
    <t>m940</t>
  </si>
  <si>
    <t>m941</t>
  </si>
  <si>
    <t>m942</t>
  </si>
  <si>
    <t>m943</t>
  </si>
  <si>
    <t>m944</t>
  </si>
  <si>
    <t>m945</t>
  </si>
  <si>
    <t>m946</t>
  </si>
  <si>
    <t>m947</t>
  </si>
  <si>
    <t>m948</t>
  </si>
  <si>
    <t>m949</t>
  </si>
  <si>
    <t>m950</t>
  </si>
  <si>
    <t>m951</t>
  </si>
  <si>
    <t>m952</t>
  </si>
  <si>
    <t>m953</t>
  </si>
  <si>
    <t>m954</t>
  </si>
  <si>
    <t>m955</t>
  </si>
  <si>
    <t>m956</t>
  </si>
  <si>
    <t>m957</t>
  </si>
  <si>
    <t>m958</t>
  </si>
  <si>
    <t>m959</t>
  </si>
  <si>
    <t>m960</t>
  </si>
  <si>
    <t>m961</t>
  </si>
  <si>
    <t>m962</t>
  </si>
  <si>
    <t>m963</t>
  </si>
  <si>
    <t>m964</t>
  </si>
  <si>
    <t>m965</t>
  </si>
  <si>
    <t>m966</t>
  </si>
  <si>
    <t>m967</t>
  </si>
  <si>
    <t>m968</t>
  </si>
  <si>
    <t>m969</t>
  </si>
  <si>
    <t>m970</t>
  </si>
  <si>
    <t>m971</t>
  </si>
  <si>
    <t>m972</t>
  </si>
  <si>
    <t>m973</t>
  </si>
  <si>
    <t>m974</t>
  </si>
  <si>
    <t>m975</t>
  </si>
  <si>
    <t>m976</t>
  </si>
  <si>
    <t>m977</t>
  </si>
  <si>
    <t>m978</t>
  </si>
  <si>
    <t>m979</t>
  </si>
  <si>
    <t>m980</t>
  </si>
  <si>
    <t>m981</t>
  </si>
  <si>
    <t>m982</t>
  </si>
  <si>
    <t>m983</t>
  </si>
  <si>
    <t>m984</t>
  </si>
  <si>
    <t>m985</t>
  </si>
  <si>
    <t>m986</t>
  </si>
  <si>
    <t>m987</t>
  </si>
  <si>
    <t>m988</t>
  </si>
  <si>
    <t>m989</t>
  </si>
  <si>
    <t>m990</t>
  </si>
  <si>
    <t>m991</t>
  </si>
  <si>
    <t>m992</t>
  </si>
  <si>
    <t>m993</t>
  </si>
  <si>
    <t>m994</t>
  </si>
  <si>
    <t>m995</t>
  </si>
  <si>
    <t>m996</t>
  </si>
  <si>
    <t>m997</t>
  </si>
  <si>
    <t>m998</t>
  </si>
  <si>
    <t>m999</t>
  </si>
  <si>
    <t>m1000</t>
  </si>
  <si>
    <t>m1001</t>
  </si>
  <si>
    <t>m1002</t>
  </si>
  <si>
    <t>m1003</t>
  </si>
  <si>
    <t>m1004</t>
  </si>
  <si>
    <t>m1005</t>
  </si>
  <si>
    <t>m1006</t>
  </si>
  <si>
    <t>m1007</t>
  </si>
  <si>
    <t>m1008</t>
  </si>
  <si>
    <t>m1009</t>
  </si>
  <si>
    <t>m1010</t>
  </si>
  <si>
    <t>m1011</t>
  </si>
  <si>
    <t>m1012</t>
  </si>
  <si>
    <t>m1013</t>
  </si>
  <si>
    <t>m1014</t>
  </si>
  <si>
    <t>m1015</t>
  </si>
  <si>
    <t>m1016</t>
  </si>
  <si>
    <t>m1017</t>
  </si>
  <si>
    <t>m1018</t>
  </si>
  <si>
    <t>m1019</t>
  </si>
  <si>
    <t>m1020</t>
  </si>
  <si>
    <t>m1021</t>
  </si>
  <si>
    <t>m1022</t>
  </si>
  <si>
    <t>m1023</t>
  </si>
  <si>
    <t>m1024</t>
  </si>
  <si>
    <t>m1025</t>
  </si>
  <si>
    <t>m1026</t>
  </si>
  <si>
    <t>m1027</t>
  </si>
  <si>
    <t>m1028</t>
  </si>
  <si>
    <t>m1029</t>
  </si>
  <si>
    <t>m1030</t>
  </si>
  <si>
    <t>m1031</t>
  </si>
  <si>
    <t>m1032</t>
  </si>
  <si>
    <t>m1033</t>
  </si>
  <si>
    <t>m1034</t>
  </si>
  <si>
    <t>m1035</t>
  </si>
  <si>
    <t>m1036</t>
  </si>
  <si>
    <t>m1037</t>
  </si>
  <si>
    <t>m1038</t>
  </si>
  <si>
    <t>m1039</t>
  </si>
  <si>
    <t>m1040</t>
  </si>
  <si>
    <t>m1041</t>
  </si>
  <si>
    <t>m1042</t>
  </si>
  <si>
    <t>m1043</t>
  </si>
  <si>
    <t>m1044</t>
  </si>
  <si>
    <t>m1045</t>
  </si>
  <si>
    <t>m1046</t>
  </si>
  <si>
    <t>m1047</t>
  </si>
  <si>
    <t>m1048</t>
  </si>
  <si>
    <t>m1049</t>
  </si>
  <si>
    <t>m1050</t>
  </si>
  <si>
    <t>m1051</t>
  </si>
  <si>
    <t>m1052</t>
  </si>
  <si>
    <t>m1053</t>
  </si>
  <si>
    <t>m1054</t>
  </si>
  <si>
    <t>m1055</t>
  </si>
  <si>
    <t>m1056</t>
  </si>
  <si>
    <t>m1057</t>
  </si>
  <si>
    <t>m1058</t>
  </si>
  <si>
    <t>m1059</t>
  </si>
  <si>
    <t>m1060</t>
  </si>
  <si>
    <t>m1061</t>
  </si>
  <si>
    <t>m1062</t>
  </si>
  <si>
    <t>m1063</t>
  </si>
  <si>
    <t>m1064</t>
  </si>
  <si>
    <t>m1065</t>
  </si>
  <si>
    <t>m1066</t>
  </si>
  <si>
    <t>m1067</t>
  </si>
  <si>
    <t>m1068</t>
  </si>
  <si>
    <t>m1069</t>
  </si>
  <si>
    <t>m1070</t>
  </si>
  <si>
    <t>m1071</t>
  </si>
  <si>
    <t>m1072</t>
  </si>
  <si>
    <t>m1073</t>
  </si>
  <si>
    <t>m1074</t>
  </si>
  <si>
    <t>m1075</t>
  </si>
  <si>
    <t>m1076</t>
  </si>
  <si>
    <t>m1077</t>
  </si>
  <si>
    <t>m1078</t>
  </si>
  <si>
    <t>m1079</t>
  </si>
  <si>
    <t>m1080</t>
  </si>
  <si>
    <t>m1081</t>
  </si>
  <si>
    <t>m1082</t>
  </si>
  <si>
    <t>m1083</t>
  </si>
  <si>
    <t>m1084</t>
  </si>
  <si>
    <t>m1085</t>
  </si>
  <si>
    <t>m1086</t>
  </si>
  <si>
    <t>m1087</t>
  </si>
  <si>
    <t>m1088</t>
  </si>
  <si>
    <t>m1089</t>
  </si>
  <si>
    <t>m1090</t>
  </si>
  <si>
    <t>m1091</t>
  </si>
  <si>
    <t>m1092</t>
  </si>
  <si>
    <t>m1093</t>
  </si>
  <si>
    <t>m1094</t>
  </si>
  <si>
    <t>m1095</t>
  </si>
  <si>
    <t>m1096</t>
  </si>
  <si>
    <t>m1097</t>
  </si>
  <si>
    <t>m1098</t>
  </si>
  <si>
    <t>m1099</t>
  </si>
  <si>
    <t>m1100</t>
  </si>
  <si>
    <t>m1101</t>
  </si>
  <si>
    <t>m1102</t>
  </si>
  <si>
    <t>m1103</t>
  </si>
  <si>
    <t>m1104</t>
  </si>
  <si>
    <t>m1105</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</si>
  <si>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</si>
  <si>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</si>
  <si>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</si>
  <si>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</si>
  <si>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</si>
  <si>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</si>
  <si>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</si>
  <si>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</si>
  <si>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</si>
  <si>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</si>
  <si>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</si>
  <si>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</si>
  <si>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</si>
  <si>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</si>
  <si>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</si>
  <si>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</si>
  <si>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</si>
  <si>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</si>
  <si>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</si>
  <si>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</si>
  <si>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</si>
  <si>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</si>
  <si>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</si>
  <si>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</si>
  <si>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</si>
  <si>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</si>
  <si>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</si>
  <si>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</si>
  <si>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</si>
  <si>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</si>
  <si>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m1136</t>
  </si>
  <si>
    <t>m1137</t>
  </si>
  <si>
    <t>m1138</t>
  </si>
  <si>
    <t>m1139</t>
  </si>
  <si>
    <t>m1140</t>
  </si>
  <si>
    <t>m1141</t>
  </si>
  <si>
    <t>m1142</t>
  </si>
  <si>
    <t>m1143</t>
  </si>
  <si>
    <t>m1144</t>
  </si>
  <si>
    <t>m1145</t>
  </si>
  <si>
    <t>m1146</t>
  </si>
  <si>
    <t>m1147</t>
  </si>
  <si>
    <t>m1148</t>
  </si>
  <si>
    <t>m1149</t>
  </si>
  <si>
    <t>m1150</t>
  </si>
  <si>
    <t>m1151</t>
  </si>
  <si>
    <t>m1152</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</si>
  <si>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</si>
  <si>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</si>
  <si>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</si>
  <si>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</si>
  <si>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</si>
  <si>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</si>
  <si>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</si>
  <si>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</si>
  <si>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</si>
  <si>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</si>
  <si>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</si>
  <si>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</si>
  <si>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</si>
  <si>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</si>
  <si>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</si>
  <si>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</si>
  <si>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</si>
  <si>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</si>
  <si>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</si>
  <si>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</si>
  <si>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</si>
  <si>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</si>
  <si>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</si>
  <si>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</si>
  <si>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</si>
  <si>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</si>
  <si>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</si>
  <si>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</si>
  <si>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</si>
  <si>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</si>
  <si>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</si>
  <si>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</si>
  <si>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</si>
  <si>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</si>
  <si>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</si>
  <si>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</si>
  <si>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</si>
  <si>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</si>
  <si>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</si>
  <si>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</si>
  <si>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</si>
  <si>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</si>
  <si>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</si>
  <si>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</si>
  <si>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</si>
  <si>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</si>
  <si>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</si>
  <si>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</si>
  <si>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</si>
  <si>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</si>
  <si>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</si>
  <si>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</si>
  <si>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</si>
  <si>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</si>
  <si>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</si>
  <si>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</si>
  <si>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</si>
  <si>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</si>
  <si>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m1211</t>
  </si>
  <si>
    <t>m1212</t>
  </si>
  <si>
    <t>m1213</t>
  </si>
  <si>
    <t>m1214</t>
  </si>
  <si>
    <t>m1215</t>
  </si>
  <si>
    <t>m1216</t>
  </si>
  <si>
    <t>m1217</t>
  </si>
  <si>
    <t>m1218</t>
  </si>
  <si>
    <t>m1219</t>
  </si>
  <si>
    <t>m1220</t>
  </si>
  <si>
    <t>m1221</t>
  </si>
  <si>
    <t>m1222</t>
  </si>
  <si>
    <t>m1223</t>
  </si>
  <si>
    <t>m1224</t>
  </si>
  <si>
    <t>m1225</t>
  </si>
  <si>
    <t>m1226</t>
  </si>
  <si>
    <t>m1227</t>
  </si>
  <si>
    <t>m1228</t>
  </si>
  <si>
    <t>m1229</t>
  </si>
  <si>
    <t>m1230</t>
  </si>
  <si>
    <t>m1231</t>
  </si>
  <si>
    <t>m1232</t>
  </si>
  <si>
    <t>m1233</t>
  </si>
  <si>
    <t>m1234</t>
  </si>
  <si>
    <t>m1235</t>
  </si>
  <si>
    <t>m1236</t>
  </si>
  <si>
    <t>m1237</t>
  </si>
  <si>
    <t>m1238</t>
  </si>
  <si>
    <t>m1239</t>
  </si>
  <si>
    <t>m1240</t>
  </si>
  <si>
    <t>m1241</t>
  </si>
  <si>
    <t>m1242</t>
  </si>
  <si>
    <t>m1243</t>
  </si>
  <si>
    <t>m1244</t>
  </si>
  <si>
    <t>m1245</t>
  </si>
  <si>
    <t>m1246</t>
  </si>
  <si>
    <t>m1247</t>
  </si>
  <si>
    <t>m1248</t>
  </si>
  <si>
    <t>m1249</t>
  </si>
  <si>
    <t>m1250</t>
  </si>
  <si>
    <t>m1251</t>
  </si>
  <si>
    <t>m1252</t>
  </si>
  <si>
    <t>m1253</t>
  </si>
  <si>
    <t>m1254</t>
  </si>
  <si>
    <t>m1255</t>
  </si>
  <si>
    <t>m1256</t>
  </si>
  <si>
    <t>m1257</t>
  </si>
  <si>
    <t>m1258</t>
  </si>
  <si>
    <t>m1259</t>
  </si>
  <si>
    <t>m1260</t>
  </si>
  <si>
    <t>m1261</t>
  </si>
  <si>
    <t>m1262</t>
  </si>
  <si>
    <t>m1263</t>
  </si>
  <si>
    <t>m1264</t>
  </si>
  <si>
    <t>m1265</t>
  </si>
  <si>
    <t>m1266</t>
  </si>
  <si>
    <t>m1267</t>
  </si>
  <si>
    <t>m1268</t>
  </si>
  <si>
    <t>m1269</t>
  </si>
  <si>
    <t>m1270</t>
  </si>
  <si>
    <t>m1271</t>
  </si>
  <si>
    <t>m1272</t>
  </si>
  <si>
    <t>m1273</t>
  </si>
  <si>
    <t>m1274</t>
  </si>
  <si>
    <t>m1275</t>
  </si>
  <si>
    <t>m1276</t>
  </si>
  <si>
    <t>m1277</t>
  </si>
  <si>
    <t>m1278</t>
  </si>
  <si>
    <t>m1279</t>
  </si>
  <si>
    <t>m1280</t>
  </si>
  <si>
    <t>m1281</t>
  </si>
  <si>
    <t>m1282</t>
  </si>
  <si>
    <t>m1283</t>
  </si>
  <si>
    <t>m1284</t>
  </si>
  <si>
    <t>m1285</t>
  </si>
  <si>
    <t>m1286</t>
  </si>
  <si>
    <t>m1287</t>
  </si>
  <si>
    <t>m1288</t>
  </si>
  <si>
    <t>m1289</t>
  </si>
  <si>
    <t>m1290</t>
  </si>
  <si>
    <t>m1291</t>
  </si>
  <si>
    <t>m1292</t>
  </si>
  <si>
    <t>m1293</t>
  </si>
  <si>
    <t>m1294</t>
  </si>
  <si>
    <t>m1295</t>
  </si>
  <si>
    <t>m1296</t>
  </si>
  <si>
    <t>m1297</t>
  </si>
  <si>
    <t>m1298</t>
  </si>
  <si>
    <t>m1299</t>
  </si>
  <si>
    <t>m1300</t>
  </si>
  <si>
    <t>m1301</t>
  </si>
  <si>
    <t>m1302</t>
  </si>
  <si>
    <t>m1303</t>
  </si>
  <si>
    <t>m1304</t>
  </si>
  <si>
    <t>m1305</t>
  </si>
  <si>
    <t>m1306</t>
  </si>
  <si>
    <t>m1307</t>
  </si>
  <si>
    <t>m1308</t>
  </si>
  <si>
    <t>m1309</t>
  </si>
  <si>
    <t>m1310</t>
  </si>
  <si>
    <t>m1311</t>
  </si>
  <si>
    <t>m1312</t>
  </si>
  <si>
    <t>m1313</t>
  </si>
  <si>
    <t>m1314</t>
  </si>
  <si>
    <t>m1315</t>
  </si>
  <si>
    <t>m1316</t>
  </si>
  <si>
    <t>m1317</t>
  </si>
  <si>
    <t>m1318</t>
  </si>
  <si>
    <t>m1319</t>
  </si>
  <si>
    <t>m1320</t>
  </si>
  <si>
    <t>m1321</t>
  </si>
  <si>
    <t>m1322</t>
  </si>
  <si>
    <t>m1323</t>
  </si>
  <si>
    <t>m1324</t>
  </si>
  <si>
    <t>m1325</t>
  </si>
  <si>
    <t>m1326</t>
  </si>
  <si>
    <t>m1327</t>
  </si>
  <si>
    <t>m1328</t>
  </si>
  <si>
    <t>m1329</t>
  </si>
  <si>
    <t>m1330</t>
  </si>
  <si>
    <t>m1331</t>
  </si>
  <si>
    <t>m1332</t>
  </si>
  <si>
    <t>m1333</t>
  </si>
  <si>
    <t>m1334</t>
  </si>
  <si>
    <t>m1335</t>
  </si>
  <si>
    <t>m1336</t>
  </si>
  <si>
    <t>m1337</t>
  </si>
  <si>
    <t>m1338</t>
  </si>
  <si>
    <t>m1339</t>
  </si>
  <si>
    <t>m1340</t>
  </si>
  <si>
    <t>m1341</t>
  </si>
  <si>
    <t>m1342</t>
  </si>
  <si>
    <t>m1343</t>
  </si>
  <si>
    <t>m1344</t>
  </si>
  <si>
    <t>m1345</t>
  </si>
  <si>
    <t>m1346</t>
  </si>
  <si>
    <t>m1347</t>
  </si>
  <si>
    <t>m1348</t>
  </si>
  <si>
    <t>m1349</t>
  </si>
  <si>
    <t>m1350</t>
  </si>
  <si>
    <t>m1351</t>
  </si>
  <si>
    <t>m1352</t>
  </si>
  <si>
    <t>m1353</t>
  </si>
  <si>
    <t>m1354</t>
  </si>
  <si>
    <t>m1355</t>
  </si>
  <si>
    <t>m1356</t>
  </si>
  <si>
    <t>m1357</t>
  </si>
  <si>
    <t>m1358</t>
  </si>
  <si>
    <t>m1359</t>
  </si>
  <si>
    <t>m1360</t>
  </si>
  <si>
    <t>m1361</t>
  </si>
  <si>
    <t>m1362</t>
  </si>
  <si>
    <t>m1363</t>
  </si>
  <si>
    <t>m1364</t>
  </si>
  <si>
    <t>m1365</t>
  </si>
  <si>
    <t>m1366</t>
  </si>
  <si>
    <t>m1367</t>
  </si>
  <si>
    <t>m1368</t>
  </si>
  <si>
    <t>m1369</t>
  </si>
  <si>
    <t>m1370</t>
  </si>
  <si>
    <t>m1371</t>
  </si>
  <si>
    <t>m1372</t>
  </si>
  <si>
    <t>m1373</t>
  </si>
  <si>
    <t>m1374</t>
  </si>
  <si>
    <t>m1375</t>
  </si>
  <si>
    <t>m1376</t>
  </si>
  <si>
    <t>m1377</t>
  </si>
  <si>
    <t>m1378</t>
  </si>
  <si>
    <t>m1379</t>
  </si>
  <si>
    <t>m1380</t>
  </si>
  <si>
    <t>m1381</t>
  </si>
  <si>
    <t>m1382</t>
  </si>
  <si>
    <t>m1383</t>
  </si>
  <si>
    <t>m1384</t>
  </si>
  <si>
    <t>m1385</t>
  </si>
  <si>
    <t>m1386</t>
  </si>
  <si>
    <t>m1387</t>
  </si>
  <si>
    <t>m1388</t>
  </si>
  <si>
    <t>m1389</t>
  </si>
  <si>
    <t>m1390</t>
  </si>
  <si>
    <t>m1391</t>
  </si>
  <si>
    <t>m1392</t>
  </si>
  <si>
    <t>m1393</t>
  </si>
  <si>
    <t>m1394</t>
  </si>
  <si>
    <t>m1395</t>
  </si>
  <si>
    <t>m1396</t>
  </si>
  <si>
    <t>m1397</t>
  </si>
  <si>
    <t>m1398</t>
  </si>
  <si>
    <t>m1399</t>
  </si>
  <si>
    <t>m1400</t>
  </si>
  <si>
    <t>m1401</t>
  </si>
  <si>
    <t>m1402</t>
  </si>
  <si>
    <t>m1403</t>
  </si>
  <si>
    <t>m1404</t>
  </si>
  <si>
    <t>m1405</t>
  </si>
  <si>
    <t>m1406</t>
  </si>
  <si>
    <t>m1407</t>
  </si>
  <si>
    <t>m1408</t>
  </si>
  <si>
    <t>m1409</t>
  </si>
  <si>
    <t>m1410</t>
  </si>
  <si>
    <t>m1411</t>
  </si>
  <si>
    <t>m1412</t>
  </si>
  <si>
    <t>m1413</t>
  </si>
  <si>
    <t>m1414</t>
  </si>
  <si>
    <t>m1415</t>
  </si>
  <si>
    <t>m1416</t>
  </si>
  <si>
    <t>m1417</t>
  </si>
  <si>
    <t>m1418</t>
  </si>
  <si>
    <t>m1419</t>
  </si>
  <si>
    <t>m1420</t>
  </si>
  <si>
    <t>m1421</t>
  </si>
  <si>
    <t>m1422</t>
  </si>
  <si>
    <t>m1423</t>
  </si>
  <si>
    <t>m1424</t>
  </si>
  <si>
    <t>m1425</t>
  </si>
  <si>
    <t>m1426</t>
  </si>
  <si>
    <t>m1427</t>
  </si>
  <si>
    <t>m1428</t>
  </si>
  <si>
    <t>m1429</t>
  </si>
  <si>
    <t>m1430</t>
  </si>
  <si>
    <t>m1431</t>
  </si>
  <si>
    <t>m1432</t>
  </si>
  <si>
    <t>m1433</t>
  </si>
  <si>
    <t>m1434</t>
  </si>
  <si>
    <t>m1435</t>
  </si>
  <si>
    <t>m1436</t>
  </si>
  <si>
    <t>m1437</t>
  </si>
  <si>
    <t>m1438</t>
  </si>
  <si>
    <t>m1439</t>
  </si>
  <si>
    <t>m1440</t>
  </si>
  <si>
    <t>m1441</t>
  </si>
  <si>
    <t>m1442</t>
  </si>
  <si>
    <t>m1443</t>
  </si>
  <si>
    <t>m1444</t>
  </si>
  <si>
    <t>m1445</t>
  </si>
  <si>
    <t>m1446</t>
  </si>
  <si>
    <t>m1447</t>
  </si>
  <si>
    <t>m1448</t>
  </si>
  <si>
    <t>m1449</t>
  </si>
  <si>
    <t>m1450</t>
  </si>
  <si>
    <t>m1451</t>
  </si>
  <si>
    <t>m1452</t>
  </si>
  <si>
    <t>m1453</t>
  </si>
  <si>
    <t>m1454</t>
  </si>
  <si>
    <t>m1455</t>
  </si>
  <si>
    <t>m1456</t>
  </si>
  <si>
    <t>m1457</t>
  </si>
  <si>
    <t>m1458</t>
  </si>
  <si>
    <t>m1459</t>
  </si>
  <si>
    <t>m1460</t>
  </si>
  <si>
    <t>m1461</t>
  </si>
  <si>
    <t>m1462</t>
  </si>
  <si>
    <t>m1463</t>
  </si>
  <si>
    <t>m1464</t>
  </si>
  <si>
    <t>m1465</t>
  </si>
  <si>
    <t>m1466</t>
  </si>
  <si>
    <t>m1467</t>
  </si>
  <si>
    <t>m1468</t>
  </si>
  <si>
    <t>m1469</t>
  </si>
  <si>
    <t>m1470</t>
  </si>
  <si>
    <t>m1471</t>
  </si>
  <si>
    <t>m1472</t>
  </si>
  <si>
    <t>m1473</t>
  </si>
  <si>
    <t>m1474</t>
  </si>
  <si>
    <t>m1475</t>
  </si>
  <si>
    <t>m1476</t>
  </si>
  <si>
    <t>m1477</t>
  </si>
  <si>
    <t>m1478</t>
  </si>
  <si>
    <t>m1479</t>
  </si>
  <si>
    <t>m1480</t>
  </si>
  <si>
    <t>m1481</t>
  </si>
  <si>
    <t>m1482</t>
  </si>
  <si>
    <t>m1483</t>
  </si>
  <si>
    <t>m1484</t>
  </si>
  <si>
    <t>m1485</t>
  </si>
  <si>
    <t>m1486</t>
  </si>
  <si>
    <t>m1487</t>
  </si>
  <si>
    <t>m1488</t>
  </si>
  <si>
    <t>m1489</t>
  </si>
  <si>
    <t>m1490</t>
  </si>
  <si>
    <t>m1491</t>
  </si>
  <si>
    <t>m1492</t>
  </si>
  <si>
    <t>m1493</t>
  </si>
  <si>
    <t>m1494</t>
  </si>
  <si>
    <t>m1495</t>
  </si>
  <si>
    <t>m1496</t>
  </si>
  <si>
    <t>m1497</t>
  </si>
  <si>
    <t>m1498</t>
  </si>
  <si>
    <t>m1499</t>
  </si>
  <si>
    <t>m1500</t>
  </si>
  <si>
    <t>m1501</t>
  </si>
  <si>
    <t>m1502</t>
  </si>
  <si>
    <t>m1503</t>
  </si>
  <si>
    <t>m1504</t>
  </si>
  <si>
    <t>m1505</t>
  </si>
  <si>
    <t>m1506</t>
  </si>
  <si>
    <t>m1507</t>
  </si>
  <si>
    <t>m1508</t>
  </si>
  <si>
    <t>m1509</t>
  </si>
  <si>
    <t>m1510</t>
  </si>
  <si>
    <t>m1511</t>
  </si>
  <si>
    <t>m1512</t>
  </si>
  <si>
    <t>m1513</t>
  </si>
  <si>
    <t>m1514</t>
  </si>
  <si>
    <t>m1515</t>
  </si>
  <si>
    <t>m1516</t>
  </si>
  <si>
    <t>m1517</t>
  </si>
  <si>
    <t>m1518</t>
  </si>
  <si>
    <t>m1519</t>
  </si>
  <si>
    <t>m1520</t>
  </si>
  <si>
    <t>m1521</t>
  </si>
  <si>
    <t>m1522</t>
  </si>
  <si>
    <t>m1523</t>
  </si>
  <si>
    <t>m1524</t>
  </si>
  <si>
    <t>m1525</t>
  </si>
  <si>
    <t>m1526</t>
  </si>
  <si>
    <t>m1527</t>
  </si>
  <si>
    <t>m1528</t>
  </si>
  <si>
    <t>m1529</t>
  </si>
  <si>
    <t>m1530</t>
  </si>
  <si>
    <t>m1531</t>
  </si>
  <si>
    <t>m1532</t>
  </si>
  <si>
    <t>m1533</t>
  </si>
  <si>
    <t>m1534</t>
  </si>
  <si>
    <t>m1535</t>
  </si>
  <si>
    <t>m1536</t>
  </si>
  <si>
    <t>m1537</t>
  </si>
  <si>
    <t>m1538</t>
  </si>
  <si>
    <t>m1539</t>
  </si>
  <si>
    <t>m1540</t>
  </si>
  <si>
    <t>m1541</t>
  </si>
  <si>
    <t>m1542</t>
  </si>
  <si>
    <t>m1543</t>
  </si>
  <si>
    <t>m1544</t>
  </si>
  <si>
    <t>m1545</t>
  </si>
  <si>
    <t>m1546</t>
  </si>
  <si>
    <t>m1547</t>
  </si>
  <si>
    <t>m1548</t>
  </si>
  <si>
    <t>m1549</t>
  </si>
  <si>
    <t>m1550</t>
  </si>
  <si>
    <t>m1551</t>
  </si>
  <si>
    <t>m1552</t>
  </si>
  <si>
    <t>m1553</t>
  </si>
  <si>
    <t>m1554</t>
  </si>
  <si>
    <t>m1555</t>
  </si>
  <si>
    <t>m1556</t>
  </si>
  <si>
    <t>m1557</t>
  </si>
  <si>
    <t>m1558</t>
  </si>
  <si>
    <t>m1559</t>
  </si>
  <si>
    <t>m1560</t>
  </si>
  <si>
    <t>m1561</t>
  </si>
  <si>
    <t>m1562</t>
  </si>
  <si>
    <t>m1563</t>
  </si>
  <si>
    <t>m1564</t>
  </si>
  <si>
    <t>m1565</t>
  </si>
  <si>
    <t>m1566</t>
  </si>
  <si>
    <t>m1567</t>
  </si>
  <si>
    <t>m1568</t>
  </si>
  <si>
    <t>m1569</t>
  </si>
  <si>
    <t>m1570</t>
  </si>
  <si>
    <t>m1571</t>
  </si>
  <si>
    <t>m1572</t>
  </si>
  <si>
    <t>m1573</t>
  </si>
  <si>
    <t>m1574</t>
  </si>
  <si>
    <t>m1575</t>
  </si>
  <si>
    <t>m1576</t>
  </si>
  <si>
    <t>m1577</t>
  </si>
  <si>
    <t>m1578</t>
  </si>
  <si>
    <t>m1579</t>
  </si>
  <si>
    <t>m1580</t>
  </si>
  <si>
    <t>m1581</t>
  </si>
  <si>
    <t>m1582</t>
  </si>
  <si>
    <t>m1583</t>
  </si>
  <si>
    <t>m1584</t>
  </si>
  <si>
    <t>m1585</t>
  </si>
  <si>
    <t>m1586</t>
  </si>
  <si>
    <t>m1587</t>
  </si>
  <si>
    <t>m1588</t>
  </si>
  <si>
    <t>m1589</t>
  </si>
  <si>
    <t>m1590</t>
  </si>
  <si>
    <t>m1591</t>
  </si>
  <si>
    <t>m1592</t>
  </si>
  <si>
    <t>m1593</t>
  </si>
  <si>
    <t>m1594</t>
  </si>
  <si>
    <t>m1595</t>
  </si>
  <si>
    <t>m1596</t>
  </si>
  <si>
    <t>m1597</t>
  </si>
  <si>
    <t>m1598</t>
  </si>
  <si>
    <t>m1599</t>
  </si>
  <si>
    <t>m1600</t>
  </si>
  <si>
    <t>m1601</t>
  </si>
  <si>
    <t>m1602</t>
  </si>
  <si>
    <t>m1603</t>
  </si>
  <si>
    <t>m1604</t>
  </si>
  <si>
    <t>m1605</t>
  </si>
  <si>
    <t>m1606</t>
  </si>
  <si>
    <t>m1607</t>
  </si>
  <si>
    <t>m1608</t>
  </si>
  <si>
    <t>m1609</t>
  </si>
  <si>
    <t>m1610</t>
  </si>
  <si>
    <t>m1611</t>
  </si>
  <si>
    <t>m1612</t>
  </si>
  <si>
    <t>m1613</t>
  </si>
  <si>
    <t>m1614</t>
  </si>
  <si>
    <t>m1615</t>
  </si>
  <si>
    <t>m1616</t>
  </si>
  <si>
    <t>m1617</t>
  </si>
  <si>
    <t>m1618</t>
  </si>
  <si>
    <t>m1619</t>
  </si>
  <si>
    <t>m1620</t>
  </si>
  <si>
    <t>m1621</t>
  </si>
  <si>
    <t>m1622</t>
  </si>
  <si>
    <t>m1623</t>
  </si>
  <si>
    <t>m1624</t>
  </si>
  <si>
    <t>m1625</t>
  </si>
  <si>
    <t>m1626</t>
  </si>
  <si>
    <t>m1627</t>
  </si>
  <si>
    <t>m1628</t>
  </si>
  <si>
    <t>m1629</t>
  </si>
  <si>
    <t>m1630</t>
  </si>
  <si>
    <t>m1631</t>
  </si>
  <si>
    <t>m1632</t>
  </si>
  <si>
    <t>m1633</t>
  </si>
  <si>
    <t>m1634</t>
  </si>
  <si>
    <t>m1635</t>
  </si>
  <si>
    <t>m1636</t>
  </si>
  <si>
    <t>m1637</t>
  </si>
  <si>
    <t>m1638</t>
  </si>
  <si>
    <t>m1639</t>
  </si>
  <si>
    <t>m1640</t>
  </si>
  <si>
    <t>m1641</t>
  </si>
  <si>
    <t>m1642</t>
  </si>
  <si>
    <t>m1643</t>
  </si>
  <si>
    <t>m1644</t>
  </si>
  <si>
    <t>m1645</t>
  </si>
  <si>
    <t>m1646</t>
  </si>
  <si>
    <t>m1647</t>
  </si>
  <si>
    <t>m1648</t>
  </si>
  <si>
    <t>m1649</t>
  </si>
  <si>
    <t>m1650</t>
  </si>
  <si>
    <t>m1651</t>
  </si>
  <si>
    <t>m1652</t>
  </si>
  <si>
    <t>m1653</t>
  </si>
  <si>
    <t>m1654</t>
  </si>
  <si>
    <t>m1655</t>
  </si>
  <si>
    <t>m1656</t>
  </si>
  <si>
    <t>m1657</t>
  </si>
  <si>
    <t>m1658</t>
  </si>
  <si>
    <t>m1659</t>
  </si>
  <si>
    <t>m1660</t>
  </si>
  <si>
    <t>m1661</t>
  </si>
  <si>
    <t>m1662</t>
  </si>
  <si>
    <t>m1663</t>
  </si>
  <si>
    <t>m1664</t>
  </si>
  <si>
    <t>m1665</t>
  </si>
  <si>
    <t>m1666</t>
  </si>
  <si>
    <t>m1667</t>
  </si>
  <si>
    <t>m1668</t>
  </si>
  <si>
    <t>m1669</t>
  </si>
  <si>
    <t>m1670</t>
  </si>
  <si>
    <t>m1671</t>
  </si>
  <si>
    <t>m1672</t>
  </si>
  <si>
    <t>m1673</t>
  </si>
  <si>
    <t>m1674</t>
  </si>
  <si>
    <t>m1675</t>
  </si>
  <si>
    <t>m1676</t>
  </si>
  <si>
    <t>m1677</t>
  </si>
  <si>
    <t>m1678</t>
  </si>
  <si>
    <t>m1679</t>
  </si>
  <si>
    <t>m1680</t>
  </si>
  <si>
    <t>m1681</t>
  </si>
  <si>
    <t>m1682</t>
  </si>
  <si>
    <t>m1683</t>
  </si>
  <si>
    <t>m1684</t>
  </si>
  <si>
    <t>m1685</t>
  </si>
  <si>
    <t>m1686</t>
  </si>
  <si>
    <t>m1687</t>
  </si>
  <si>
    <t>m1688</t>
  </si>
  <si>
    <t>m1689</t>
  </si>
  <si>
    <t>m1690</t>
  </si>
  <si>
    <t>m1691</t>
  </si>
  <si>
    <t>m1692</t>
  </si>
  <si>
    <t>m1693</t>
  </si>
  <si>
    <t>m1694</t>
  </si>
  <si>
    <t>m1695</t>
  </si>
  <si>
    <t>m1696</t>
  </si>
  <si>
    <t>m1697</t>
  </si>
  <si>
    <t>m1698</t>
  </si>
  <si>
    <t>m1699</t>
  </si>
  <si>
    <t>m1700</t>
  </si>
  <si>
    <t>m1701</t>
  </si>
  <si>
    <t>m1702</t>
  </si>
  <si>
    <t>m1703</t>
  </si>
  <si>
    <t>m1704</t>
  </si>
  <si>
    <t>m1705</t>
  </si>
  <si>
    <t>m1706</t>
  </si>
  <si>
    <t>m1707</t>
  </si>
  <si>
    <t>m1708</t>
  </si>
  <si>
    <t>m1709</t>
  </si>
  <si>
    <t>m1710</t>
  </si>
  <si>
    <t>m1711</t>
  </si>
  <si>
    <t>m1712</t>
  </si>
  <si>
    <t>m1713</t>
  </si>
  <si>
    <t>m1714</t>
  </si>
  <si>
    <t>m1715</t>
  </si>
  <si>
    <t>m1716</t>
  </si>
  <si>
    <t>m1717</t>
  </si>
  <si>
    <t>m1718</t>
  </si>
  <si>
    <t>m1719</t>
  </si>
  <si>
    <t>m1720</t>
  </si>
  <si>
    <t>m1721</t>
  </si>
  <si>
    <t>m1722</t>
  </si>
  <si>
    <t>m1723</t>
  </si>
  <si>
    <t>m1724</t>
  </si>
  <si>
    <t>m1725</t>
  </si>
  <si>
    <t>m1726</t>
  </si>
  <si>
    <t>m1727</t>
  </si>
  <si>
    <t>m1728</t>
  </si>
  <si>
    <t>m1729</t>
  </si>
  <si>
    <t>m1730</t>
  </si>
  <si>
    <t>m1731</t>
  </si>
  <si>
    <t>m1732</t>
  </si>
  <si>
    <t>m1733</t>
  </si>
  <si>
    <t>m1734</t>
  </si>
  <si>
    <t>m1735</t>
  </si>
  <si>
    <t>m1736</t>
  </si>
  <si>
    <t>m1737</t>
  </si>
  <si>
    <t>m1738</t>
  </si>
  <si>
    <t>m1739</t>
  </si>
  <si>
    <t>m1740</t>
  </si>
  <si>
    <t>m1741</t>
  </si>
  <si>
    <t>m1742</t>
  </si>
  <si>
    <t>m1743</t>
  </si>
  <si>
    <t>m1744</t>
  </si>
  <si>
    <t>m1745</t>
  </si>
  <si>
    <t>m1746</t>
  </si>
  <si>
    <t>m1747</t>
  </si>
  <si>
    <t>m1748</t>
  </si>
  <si>
    <t>m1749</t>
  </si>
  <si>
    <t>m1750</t>
  </si>
  <si>
    <t>m1751</t>
  </si>
  <si>
    <t>m1752</t>
  </si>
  <si>
    <t>m1753</t>
  </si>
  <si>
    <t>m1754</t>
  </si>
  <si>
    <t>m1755</t>
  </si>
  <si>
    <t>m1756</t>
  </si>
  <si>
    <t>m1757</t>
  </si>
  <si>
    <t>m1758</t>
  </si>
  <si>
    <t>m1759</t>
  </si>
  <si>
    <t>m1760</t>
  </si>
  <si>
    <t>m1761</t>
  </si>
  <si>
    <t>m1762</t>
  </si>
  <si>
    <t>m1763</t>
  </si>
  <si>
    <t>m1764</t>
  </si>
  <si>
    <t>m1765</t>
  </si>
  <si>
    <t>m1766</t>
  </si>
  <si>
    <t>m1767</t>
  </si>
  <si>
    <t>m1768</t>
  </si>
  <si>
    <t>m1769</t>
  </si>
  <si>
    <t>m1770</t>
  </si>
  <si>
    <t>m1771</t>
  </si>
  <si>
    <t>m1772</t>
  </si>
  <si>
    <t>m1773</t>
  </si>
  <si>
    <t>m1774</t>
  </si>
  <si>
    <t>m1775</t>
  </si>
  <si>
    <t>m1776</t>
  </si>
  <si>
    <t>m1777</t>
  </si>
  <si>
    <t>m1778</t>
  </si>
  <si>
    <t>m1779</t>
  </si>
  <si>
    <t>m1780</t>
  </si>
  <si>
    <t>m1781</t>
  </si>
  <si>
    <t>m1782</t>
  </si>
  <si>
    <t>m1783</t>
  </si>
  <si>
    <t>m1784</t>
  </si>
  <si>
    <t>m1785</t>
  </si>
  <si>
    <t>m1786</t>
  </si>
  <si>
    <t>m1787</t>
  </si>
  <si>
    <t>m1788</t>
  </si>
  <si>
    <t>m1789</t>
  </si>
  <si>
    <t>m1790</t>
  </si>
  <si>
    <t>m1791</t>
  </si>
  <si>
    <t>m1792</t>
  </si>
  <si>
    <t>m1793</t>
  </si>
  <si>
    <t>m1794</t>
  </si>
  <si>
    <t>m1795</t>
  </si>
  <si>
    <t>m1796</t>
  </si>
  <si>
    <t>m1797</t>
  </si>
  <si>
    <t>m1798</t>
  </si>
  <si>
    <t>m1799</t>
  </si>
  <si>
    <t>m1800</t>
  </si>
  <si>
    <t>m1801</t>
  </si>
  <si>
    <t>m1802</t>
  </si>
  <si>
    <t>m1803</t>
  </si>
  <si>
    <t>m1804</t>
  </si>
  <si>
    <t>m1805</t>
  </si>
  <si>
    <t>m1806</t>
  </si>
  <si>
    <t>m1807</t>
  </si>
  <si>
    <t>m1808</t>
  </si>
  <si>
    <t>m1809</t>
  </si>
  <si>
    <t>m1810</t>
  </si>
  <si>
    <t>m1811</t>
  </si>
  <si>
    <t>m1812</t>
  </si>
  <si>
    <t>m1813</t>
  </si>
  <si>
    <t>m1814</t>
  </si>
  <si>
    <t>m1815</t>
  </si>
  <si>
    <t>m1816</t>
  </si>
  <si>
    <t>m1817</t>
  </si>
  <si>
    <t>m1818</t>
  </si>
  <si>
    <t>m1819</t>
  </si>
  <si>
    <t>m1820</t>
  </si>
  <si>
    <t>m1821</t>
  </si>
  <si>
    <t>m1822</t>
  </si>
  <si>
    <t>m1823</t>
  </si>
  <si>
    <t>m1824</t>
  </si>
  <si>
    <t>m1825</t>
  </si>
  <si>
    <t>m1826</t>
  </si>
  <si>
    <t>m1827</t>
  </si>
  <si>
    <t>m1828</t>
  </si>
  <si>
    <t>m1829</t>
  </si>
  <si>
    <t>m1830</t>
  </si>
  <si>
    <t>m1831</t>
  </si>
  <si>
    <t>m1832</t>
  </si>
  <si>
    <t>m1833</t>
  </si>
  <si>
    <t>m1834</t>
  </si>
  <si>
    <t>m1835</t>
  </si>
  <si>
    <t>m1836</t>
  </si>
  <si>
    <t>m1837</t>
  </si>
  <si>
    <t>m1838</t>
  </si>
  <si>
    <t>m1839</t>
  </si>
  <si>
    <t>m1840</t>
  </si>
  <si>
    <t>m1841</t>
  </si>
  <si>
    <t>m1842</t>
  </si>
  <si>
    <t>m1843</t>
  </si>
  <si>
    <t>m1844</t>
  </si>
  <si>
    <t>m1845</t>
  </si>
  <si>
    <t>m1846</t>
  </si>
  <si>
    <t>m1847</t>
  </si>
  <si>
    <t>m1848</t>
  </si>
  <si>
    <t>m1849</t>
  </si>
  <si>
    <t>m1850</t>
  </si>
  <si>
    <t>m1851</t>
  </si>
  <si>
    <t>m1852</t>
  </si>
  <si>
    <t>m1853</t>
  </si>
  <si>
    <t>m1854</t>
  </si>
  <si>
    <t>m1855</t>
  </si>
  <si>
    <t>m1856</t>
  </si>
  <si>
    <t>f0</t>
  </si>
  <si>
    <t>f1</t>
  </si>
  <si>
    <t>f2</t>
  </si>
  <si>
    <t>f3</t>
  </si>
  <si>
    <t>f4</t>
  </si>
  <si>
    <t>f5</t>
  </si>
  <si>
    <t>f6</t>
  </si>
  <si>
    <t>f7</t>
  </si>
  <si>
    <t>f8</t>
  </si>
  <si>
    <t>f9</t>
  </si>
  <si>
    <t>f10</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</si>
  <si>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</si>
  <si>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</si>
  <si>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</si>
  <si>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</si>
  <si>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</si>
  <si>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</si>
  <si>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</si>
  <si>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</si>
  <si>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</si>
  <si>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</si>
  <si>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</si>
  <si>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</si>
  <si>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</si>
  <si>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</si>
  <si>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</si>
  <si>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</si>
  <si>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</si>
  <si>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</si>
  <si>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</si>
  <si>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</si>
  <si>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</si>
  <si>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</si>
  <si>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</si>
  <si>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</si>
  <si>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</si>
  <si>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</si>
  <si>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</si>
  <si>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</si>
  <si>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</si>
  <si>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</si>
  <si>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</si>
  <si>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</si>
  <si>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</si>
  <si>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</si>
  <si>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</si>
  <si>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</si>
  <si>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</si>
  <si>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</si>
  <si>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</si>
  <si>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</si>
  <si>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</si>
  <si>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</si>
  <si>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</si>
  <si>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</si>
  <si>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</si>
  <si>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</si>
  <si>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</si>
  <si>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</si>
  <si>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</si>
  <si>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</si>
  <si>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</si>
  <si>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</si>
  <si>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</si>
  <si>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</si>
  <si>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</si>
  <si>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</si>
  <si>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</si>
  <si>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</si>
  <si>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</si>
  <si>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</si>
  <si>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</si>
  <si>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</si>
  <si>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</si>
  <si>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</si>
  <si>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</si>
  <si>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f76</t>
  </si>
  <si>
    <t>f77</t>
  </si>
  <si>
    <t>f78</t>
  </si>
  <si>
    <t>f79</t>
  </si>
  <si>
    <t>f80</t>
  </si>
  <si>
    <t>f81</t>
  </si>
  <si>
    <t>f82</t>
  </si>
  <si>
    <t>f83</t>
  </si>
  <si>
    <t>f84</t>
  </si>
  <si>
    <t>f85</t>
  </si>
  <si>
    <t>f86</t>
  </si>
  <si>
    <t>f87</t>
  </si>
  <si>
    <t>f88</t>
  </si>
  <si>
    <t>f89</t>
  </si>
  <si>
    <t>f90</t>
  </si>
  <si>
    <t>f91</t>
  </si>
  <si>
    <t>f92</t>
  </si>
  <si>
    <t>f93</t>
  </si>
  <si>
    <t>f94</t>
  </si>
  <si>
    <t>f95</t>
  </si>
  <si>
    <t>f96</t>
  </si>
  <si>
    <t>f97</t>
  </si>
  <si>
    <t>f98</t>
  </si>
  <si>
    <t>f99</t>
  </si>
  <si>
    <t>f100</t>
  </si>
  <si>
    <t>f101</t>
  </si>
  <si>
    <t>f102</t>
  </si>
  <si>
    <t>f103</t>
  </si>
  <si>
    <t>f104</t>
  </si>
  <si>
    <t>f105</t>
  </si>
  <si>
    <t>f106</t>
  </si>
  <si>
    <t>f107</t>
  </si>
  <si>
    <t>f108</t>
  </si>
  <si>
    <t>f109</t>
  </si>
  <si>
    <t>f110</t>
  </si>
  <si>
    <t>f111</t>
  </si>
  <si>
    <t>f112</t>
  </si>
  <si>
    <t>f113</t>
  </si>
  <si>
    <t>f114</t>
  </si>
  <si>
    <t>f115</t>
  </si>
  <si>
    <t>f116</t>
  </si>
  <si>
    <t>f117</t>
  </si>
  <si>
    <t>f118</t>
  </si>
  <si>
    <t>f119</t>
  </si>
  <si>
    <t>f120</t>
  </si>
  <si>
    <t>f121</t>
  </si>
  <si>
    <t>f122</t>
  </si>
  <si>
    <t>f123</t>
  </si>
  <si>
    <t>f124</t>
  </si>
  <si>
    <t>f125</t>
  </si>
  <si>
    <t>f126</t>
  </si>
  <si>
    <t>f127</t>
  </si>
  <si>
    <t>f128</t>
  </si>
  <si>
    <t>f129</t>
  </si>
  <si>
    <t>f130</t>
  </si>
  <si>
    <t>f131</t>
  </si>
  <si>
    <t>f132</t>
  </si>
  <si>
    <t>f133</t>
  </si>
  <si>
    <t>f134</t>
  </si>
  <si>
    <t>f135</t>
  </si>
  <si>
    <t>f136</t>
  </si>
  <si>
    <t>f137</t>
  </si>
  <si>
    <t>f138</t>
  </si>
  <si>
    <t>f139</t>
  </si>
  <si>
    <t>f140</t>
  </si>
  <si>
    <t>f141</t>
  </si>
  <si>
    <t>f142</t>
  </si>
  <si>
    <t>f143</t>
  </si>
  <si>
    <t>f144</t>
  </si>
  <si>
    <t>f145</t>
  </si>
  <si>
    <t>f146</t>
  </si>
  <si>
    <t>f147</t>
  </si>
  <si>
    <t>f148</t>
  </si>
  <si>
    <t>f149</t>
  </si>
  <si>
    <t>f150</t>
  </si>
  <si>
    <t>f151</t>
  </si>
  <si>
    <t>f152</t>
  </si>
  <si>
    <t>f153</t>
  </si>
  <si>
    <t>f154</t>
  </si>
  <si>
    <t>f155</t>
  </si>
  <si>
    <t>f156</t>
  </si>
  <si>
    <t>f157</t>
  </si>
  <si>
    <t>f158</t>
  </si>
  <si>
    <t>f159</t>
  </si>
  <si>
    <t>f160</t>
  </si>
  <si>
    <t>f161</t>
  </si>
  <si>
    <t>f162</t>
  </si>
  <si>
    <t>f163</t>
  </si>
  <si>
    <t>f164</t>
  </si>
  <si>
    <t>f165</t>
  </si>
  <si>
    <t>f166</t>
  </si>
  <si>
    <t>f167</t>
  </si>
  <si>
    <t>f168</t>
  </si>
  <si>
    <t>f169</t>
  </si>
  <si>
    <t>f170</t>
  </si>
  <si>
    <t>f171</t>
  </si>
  <si>
    <t>f172</t>
  </si>
  <si>
    <t>f173</t>
  </si>
  <si>
    <t>f174</t>
  </si>
  <si>
    <t>f175</t>
  </si>
  <si>
    <t>f176</t>
  </si>
  <si>
    <t>f177</t>
  </si>
  <si>
    <t>f178</t>
  </si>
  <si>
    <t>f179</t>
  </si>
  <si>
    <t>f180</t>
  </si>
  <si>
    <t>f181</t>
  </si>
  <si>
    <t>f182</t>
  </si>
  <si>
    <t>f183</t>
  </si>
  <si>
    <t>f184</t>
  </si>
  <si>
    <t>f185</t>
  </si>
  <si>
    <t>f186</t>
  </si>
  <si>
    <t>f187</t>
  </si>
  <si>
    <t>f188</t>
  </si>
  <si>
    <t>f189</t>
  </si>
  <si>
    <t>f190</t>
  </si>
  <si>
    <t>f191</t>
  </si>
  <si>
    <t>f192</t>
  </si>
  <si>
    <t>f193</t>
  </si>
  <si>
    <t>f194</t>
  </si>
  <si>
    <t>f195</t>
  </si>
  <si>
    <t>f196</t>
  </si>
  <si>
    <t>f197</t>
  </si>
  <si>
    <t>f198</t>
  </si>
  <si>
    <t>f199</t>
  </si>
  <si>
    <t>f200</t>
  </si>
  <si>
    <t>f201</t>
  </si>
  <si>
    <t>f202</t>
  </si>
  <si>
    <t>f203</t>
  </si>
  <si>
    <t>f204</t>
  </si>
  <si>
    <t>f205</t>
  </si>
  <si>
    <t>f206</t>
  </si>
  <si>
    <t>f207</t>
  </si>
  <si>
    <t>f208</t>
  </si>
  <si>
    <t>f209</t>
  </si>
  <si>
    <t>f210</t>
  </si>
  <si>
    <t>f211</t>
  </si>
  <si>
    <t>f212</t>
  </si>
  <si>
    <t>f213</t>
  </si>
  <si>
    <t>f214</t>
  </si>
  <si>
    <t>f215</t>
  </si>
  <si>
    <t>f216</t>
  </si>
  <si>
    <t>f217</t>
  </si>
  <si>
    <t>f218</t>
  </si>
  <si>
    <t>f219</t>
  </si>
  <si>
    <t>f220</t>
  </si>
  <si>
    <t>f221</t>
  </si>
  <si>
    <t>f222</t>
  </si>
  <si>
    <t>f223</t>
  </si>
  <si>
    <t>f224</t>
  </si>
  <si>
    <t>f225</t>
  </si>
  <si>
    <t>f226</t>
  </si>
  <si>
    <t>f227</t>
  </si>
  <si>
    <t>f228</t>
  </si>
  <si>
    <t>f229</t>
  </si>
  <si>
    <t>f230</t>
  </si>
  <si>
    <t>f231</t>
  </si>
  <si>
    <t>f232</t>
  </si>
  <si>
    <t>f233</t>
  </si>
  <si>
    <t>f234</t>
  </si>
  <si>
    <t>f235</t>
  </si>
  <si>
    <t>f236</t>
  </si>
  <si>
    <t>f237</t>
  </si>
  <si>
    <t>f238</t>
  </si>
  <si>
    <t>f239</t>
  </si>
  <si>
    <t>f240</t>
  </si>
  <si>
    <t>f241</t>
  </si>
  <si>
    <t>f242</t>
  </si>
  <si>
    <t>f243</t>
  </si>
  <si>
    <t>f244</t>
  </si>
  <si>
    <t>f245</t>
  </si>
  <si>
    <t>f246</t>
  </si>
  <si>
    <t>f247</t>
  </si>
  <si>
    <t>f248</t>
  </si>
  <si>
    <t>f249</t>
  </si>
  <si>
    <t>f250</t>
  </si>
  <si>
    <t>f251</t>
  </si>
  <si>
    <t>f252</t>
  </si>
  <si>
    <t>f253</t>
  </si>
  <si>
    <t>f254</t>
  </si>
  <si>
    <t>f255</t>
  </si>
  <si>
    <t>f256</t>
  </si>
  <si>
    <t>f257</t>
  </si>
  <si>
    <t>f258</t>
  </si>
  <si>
    <t>f259</t>
  </si>
  <si>
    <t>f260</t>
  </si>
  <si>
    <t>f261</t>
  </si>
  <si>
    <t>f262</t>
  </si>
  <si>
    <t>f263</t>
  </si>
  <si>
    <t>f264</t>
  </si>
  <si>
    <t>f265</t>
  </si>
  <si>
    <t>f266</t>
  </si>
  <si>
    <t>f267</t>
  </si>
  <si>
    <t>f268</t>
  </si>
  <si>
    <t>f269</t>
  </si>
  <si>
    <t>f270</t>
  </si>
  <si>
    <t>f271</t>
  </si>
  <si>
    <t>f272</t>
  </si>
  <si>
    <t>f273</t>
  </si>
  <si>
    <t>f274</t>
  </si>
  <si>
    <t>f275</t>
  </si>
  <si>
    <t>f276</t>
  </si>
  <si>
    <t>f277</t>
  </si>
  <si>
    <t>f278</t>
  </si>
  <si>
    <t>f279</t>
  </si>
  <si>
    <t>f280</t>
  </si>
  <si>
    <t>f281</t>
  </si>
  <si>
    <t>f282</t>
  </si>
  <si>
    <t>f283</t>
  </si>
  <si>
    <t>f284</t>
  </si>
  <si>
    <t>f285</t>
  </si>
  <si>
    <t>f286</t>
  </si>
  <si>
    <t>f287</t>
  </si>
  <si>
    <t>f288</t>
  </si>
  <si>
    <t>f289</t>
  </si>
  <si>
    <t>f290</t>
  </si>
  <si>
    <t>f291</t>
  </si>
  <si>
    <t>f292</t>
  </si>
  <si>
    <t>f293</t>
  </si>
  <si>
    <t>f294</t>
  </si>
  <si>
    <t>f295</t>
  </si>
  <si>
    <t>f296</t>
  </si>
  <si>
    <t>f297</t>
  </si>
  <si>
    <t>f298</t>
  </si>
  <si>
    <t>f299</t>
  </si>
  <si>
    <t>f300</t>
  </si>
  <si>
    <t>f301</t>
  </si>
  <si>
    <t>f302</t>
  </si>
  <si>
    <t>f303</t>
  </si>
  <si>
    <t>f304</t>
  </si>
  <si>
    <t>f305</t>
  </si>
  <si>
    <t>f306</t>
  </si>
  <si>
    <t>f307</t>
  </si>
  <si>
    <t>f308</t>
  </si>
  <si>
    <t>f309</t>
  </si>
  <si>
    <t>f310</t>
  </si>
  <si>
    <t>f311</t>
  </si>
  <si>
    <t>f312</t>
  </si>
  <si>
    <t>f313</t>
  </si>
  <si>
    <t>f314</t>
  </si>
  <si>
    <t>f315</t>
  </si>
  <si>
    <t>f316</t>
  </si>
  <si>
    <t>f317</t>
  </si>
  <si>
    <t>f318</t>
  </si>
  <si>
    <t>f319</t>
  </si>
  <si>
    <t>f320</t>
  </si>
  <si>
    <t>f321</t>
  </si>
  <si>
    <t>f322</t>
  </si>
  <si>
    <t>f323</t>
  </si>
  <si>
    <t>f324</t>
  </si>
  <si>
    <t>f325</t>
  </si>
  <si>
    <t>f326</t>
  </si>
  <si>
    <t>f327</t>
  </si>
  <si>
    <t>f328</t>
  </si>
  <si>
    <t>f329</t>
  </si>
  <si>
    <t>f330</t>
  </si>
  <si>
    <t>f331</t>
  </si>
  <si>
    <t>f332</t>
  </si>
  <si>
    <t>f333</t>
  </si>
  <si>
    <t>f334</t>
  </si>
  <si>
    <t>f335</t>
  </si>
  <si>
    <t>f336</t>
  </si>
  <si>
    <t>f337</t>
  </si>
  <si>
    <t>f338</t>
  </si>
  <si>
    <t>f339</t>
  </si>
  <si>
    <t>f340</t>
  </si>
  <si>
    <t>f341</t>
  </si>
  <si>
    <t>f342</t>
  </si>
  <si>
    <t>f343</t>
  </si>
  <si>
    <t>f344</t>
  </si>
  <si>
    <t>f345</t>
  </si>
  <si>
    <t>f346</t>
  </si>
  <si>
    <t>f347</t>
  </si>
  <si>
    <t>f348</t>
  </si>
  <si>
    <t>f349</t>
  </si>
  <si>
    <t>f350</t>
  </si>
  <si>
    <t>f351</t>
  </si>
  <si>
    <t>f352</t>
  </si>
  <si>
    <t>f353</t>
  </si>
  <si>
    <t>f354</t>
  </si>
  <si>
    <t>f355</t>
  </si>
  <si>
    <t>f356</t>
  </si>
  <si>
    <t>f357</t>
  </si>
  <si>
    <t>f358</t>
  </si>
  <si>
    <t>f359</t>
  </si>
  <si>
    <t>f360</t>
  </si>
  <si>
    <t>f361</t>
  </si>
  <si>
    <t>f362</t>
  </si>
  <si>
    <t>f363</t>
  </si>
  <si>
    <t>f364</t>
  </si>
  <si>
    <t>f365</t>
  </si>
  <si>
    <t>f366</t>
  </si>
  <si>
    <t>f367</t>
  </si>
  <si>
    <t>f368</t>
  </si>
  <si>
    <t>f369</t>
  </si>
  <si>
    <t>f370</t>
  </si>
  <si>
    <t>f371</t>
  </si>
  <si>
    <t>f372</t>
  </si>
  <si>
    <t>f373</t>
  </si>
  <si>
    <t>f374</t>
  </si>
  <si>
    <t>f375</t>
  </si>
  <si>
    <t>f376</t>
  </si>
  <si>
    <t>f377</t>
  </si>
  <si>
    <t>f378</t>
  </si>
  <si>
    <t>f379</t>
  </si>
  <si>
    <t>f380</t>
  </si>
  <si>
    <t>f381</t>
  </si>
  <si>
    <t>f382</t>
  </si>
  <si>
    <t>f383</t>
  </si>
  <si>
    <t>f384</t>
  </si>
  <si>
    <t>f385</t>
  </si>
  <si>
    <t>f386</t>
  </si>
  <si>
    <t>f387</t>
  </si>
  <si>
    <t>f388</t>
  </si>
  <si>
    <t>f389</t>
  </si>
  <si>
    <t>f390</t>
  </si>
  <si>
    <t>f391</t>
  </si>
  <si>
    <t>f392</t>
  </si>
  <si>
    <t>f393</t>
  </si>
  <si>
    <t>f394</t>
  </si>
  <si>
    <t>f395</t>
  </si>
  <si>
    <t>f396</t>
  </si>
  <si>
    <t>f397</t>
  </si>
  <si>
    <t>f398</t>
  </si>
  <si>
    <t>f399</t>
  </si>
  <si>
    <t>f400</t>
  </si>
  <si>
    <t>f401</t>
  </si>
  <si>
    <t>f402</t>
  </si>
  <si>
    <t>f403</t>
  </si>
  <si>
    <t>f404</t>
  </si>
  <si>
    <t>f405</t>
  </si>
  <si>
    <t>f406</t>
  </si>
  <si>
    <t>f407</t>
  </si>
  <si>
    <t>f408</t>
  </si>
  <si>
    <t>f409</t>
  </si>
  <si>
    <t>f410</t>
  </si>
  <si>
    <t>f411</t>
  </si>
  <si>
    <t>f412</t>
  </si>
  <si>
    <t>f413</t>
  </si>
  <si>
    <t>f414</t>
  </si>
  <si>
    <t>f415</t>
  </si>
  <si>
    <t>f416</t>
  </si>
  <si>
    <t>f417</t>
  </si>
  <si>
    <t>f418</t>
  </si>
  <si>
    <t>f419</t>
  </si>
  <si>
    <t>f420</t>
  </si>
  <si>
    <t>f421</t>
  </si>
  <si>
    <t>f422</t>
  </si>
  <si>
    <t>f423</t>
  </si>
  <si>
    <t>f424</t>
  </si>
  <si>
    <t>f425</t>
  </si>
  <si>
    <t>f426</t>
  </si>
  <si>
    <t>f427</t>
  </si>
  <si>
    <t>f428</t>
  </si>
  <si>
    <t>f429</t>
  </si>
  <si>
    <t>f430</t>
  </si>
  <si>
    <t>f431</t>
  </si>
  <si>
    <t>f432</t>
  </si>
  <si>
    <t>f433</t>
  </si>
  <si>
    <t>f434</t>
  </si>
  <si>
    <t>f435</t>
  </si>
  <si>
    <t>f436</t>
  </si>
  <si>
    <t>f437</t>
  </si>
  <si>
    <t>f438</t>
  </si>
  <si>
    <t>f439</t>
  </si>
  <si>
    <t>f440</t>
  </si>
  <si>
    <t>f441</t>
  </si>
  <si>
    <t>f442</t>
  </si>
  <si>
    <t>f443</t>
  </si>
  <si>
    <t>f444</t>
  </si>
  <si>
    <t>f445</t>
  </si>
  <si>
    <t>f446</t>
  </si>
  <si>
    <t>f447</t>
  </si>
  <si>
    <t>f448</t>
  </si>
  <si>
    <t>f449</t>
  </si>
  <si>
    <t>f450</t>
  </si>
  <si>
    <t>f451</t>
  </si>
  <si>
    <t>f452</t>
  </si>
  <si>
    <t>f453</t>
  </si>
  <si>
    <t>f454</t>
  </si>
  <si>
    <t>f455</t>
  </si>
  <si>
    <t>f456</t>
  </si>
  <si>
    <t>f457</t>
  </si>
  <si>
    <t>f458</t>
  </si>
  <si>
    <t>f459</t>
  </si>
  <si>
    <t>f460</t>
  </si>
  <si>
    <t>f461</t>
  </si>
  <si>
    <t>f462</t>
  </si>
  <si>
    <t>f463</t>
  </si>
  <si>
    <t>f464</t>
  </si>
  <si>
    <t>f465</t>
  </si>
  <si>
    <t>f466</t>
  </si>
  <si>
    <t>f467</t>
  </si>
  <si>
    <t>f468</t>
  </si>
  <si>
    <t>f469</t>
  </si>
  <si>
    <t>f470</t>
  </si>
  <si>
    <t>f471</t>
  </si>
  <si>
    <t>f472</t>
  </si>
  <si>
    <t>f473</t>
  </si>
  <si>
    <t>f474</t>
  </si>
  <si>
    <t>f475</t>
  </si>
  <si>
    <t>f476</t>
  </si>
  <si>
    <t>f477</t>
  </si>
  <si>
    <t>f478</t>
  </si>
  <si>
    <t>f479</t>
  </si>
  <si>
    <t>f480</t>
  </si>
  <si>
    <t>f481</t>
  </si>
  <si>
    <t>f482</t>
  </si>
  <si>
    <t>f483</t>
  </si>
  <si>
    <t>f484</t>
  </si>
  <si>
    <t>f485</t>
  </si>
  <si>
    <t>f486</t>
  </si>
  <si>
    <t>f487</t>
  </si>
  <si>
    <t>f488</t>
  </si>
  <si>
    <t>f489</t>
  </si>
  <si>
    <t>f490</t>
  </si>
  <si>
    <t>f491</t>
  </si>
  <si>
    <t>f492</t>
  </si>
  <si>
    <t>f493</t>
  </si>
  <si>
    <t>f494</t>
  </si>
  <si>
    <t>f495</t>
  </si>
  <si>
    <t>f496</t>
  </si>
  <si>
    <t>f497</t>
  </si>
  <si>
    <t>f498</t>
  </si>
  <si>
    <t>f499</t>
  </si>
  <si>
    <t>f500</t>
  </si>
  <si>
    <t>f501</t>
  </si>
  <si>
    <t>f502</t>
  </si>
  <si>
    <t>f503</t>
  </si>
  <si>
    <t>f504</t>
  </si>
  <si>
    <t>f505</t>
  </si>
  <si>
    <t>f506</t>
  </si>
  <si>
    <t>f507</t>
  </si>
  <si>
    <t>f508</t>
  </si>
  <si>
    <t>f509</t>
  </si>
  <si>
    <t>f510</t>
  </si>
  <si>
    <t>f511</t>
  </si>
  <si>
    <t>f512</t>
  </si>
  <si>
    <t>f513</t>
  </si>
  <si>
    <t>f514</t>
  </si>
  <si>
    <t>f515</t>
  </si>
  <si>
    <t>f516</t>
  </si>
  <si>
    <t>f517</t>
  </si>
  <si>
    <t>f518</t>
  </si>
  <si>
    <t>f519</t>
  </si>
  <si>
    <t>f520</t>
  </si>
  <si>
    <t>f521</t>
  </si>
  <si>
    <t>f522</t>
  </si>
  <si>
    <t>f523</t>
  </si>
  <si>
    <t>f524</t>
  </si>
  <si>
    <t>f525</t>
  </si>
  <si>
    <t>f526</t>
  </si>
  <si>
    <t>f527</t>
  </si>
  <si>
    <t>f528</t>
  </si>
  <si>
    <t>f529</t>
  </si>
  <si>
    <t>f530</t>
  </si>
  <si>
    <t>f531</t>
  </si>
  <si>
    <t>f532</t>
  </si>
  <si>
    <t>f533</t>
  </si>
  <si>
    <t>f534</t>
  </si>
  <si>
    <t>f535</t>
  </si>
  <si>
    <t>f536</t>
  </si>
  <si>
    <t>f537</t>
  </si>
  <si>
    <t>f538</t>
  </si>
  <si>
    <t>f539</t>
  </si>
  <si>
    <t>f540</t>
  </si>
  <si>
    <t>f541</t>
  </si>
  <si>
    <t>f542</t>
  </si>
  <si>
    <t>f543</t>
  </si>
  <si>
    <t>f544</t>
  </si>
  <si>
    <t>f545</t>
  </si>
  <si>
    <t>f546</t>
  </si>
  <si>
    <t>f547</t>
  </si>
  <si>
    <t>f548</t>
  </si>
  <si>
    <t>f549</t>
  </si>
  <si>
    <t>f550</t>
  </si>
  <si>
    <t>f551</t>
  </si>
  <si>
    <t>f552</t>
  </si>
  <si>
    <t>f553</t>
  </si>
  <si>
    <t>f554</t>
  </si>
  <si>
    <t>f555</t>
  </si>
  <si>
    <t>f556</t>
  </si>
  <si>
    <t>f557</t>
  </si>
  <si>
    <t>f558</t>
  </si>
  <si>
    <t>f559</t>
  </si>
  <si>
    <t>f560</t>
  </si>
  <si>
    <t>f561</t>
  </si>
  <si>
    <t>f562</t>
  </si>
  <si>
    <t>f563</t>
  </si>
  <si>
    <t>f564</t>
  </si>
  <si>
    <t>f565</t>
  </si>
  <si>
    <t>f566</t>
  </si>
  <si>
    <t>f567</t>
  </si>
  <si>
    <t>f568</t>
  </si>
  <si>
    <t>f569</t>
  </si>
  <si>
    <t>f570</t>
  </si>
  <si>
    <t>f571</t>
  </si>
  <si>
    <t>f572</t>
  </si>
  <si>
    <t>f573</t>
  </si>
  <si>
    <t>f574</t>
  </si>
  <si>
    <t>f575</t>
  </si>
  <si>
    <t>f576</t>
  </si>
  <si>
    <t>f577</t>
  </si>
  <si>
    <t>f578</t>
  </si>
  <si>
    <t>f579</t>
  </si>
  <si>
    <t>f580</t>
  </si>
  <si>
    <t>f581</t>
  </si>
  <si>
    <t>f582</t>
  </si>
  <si>
    <t>f583</t>
  </si>
  <si>
    <t>f584</t>
  </si>
  <si>
    <t>f585</t>
  </si>
  <si>
    <t>f586</t>
  </si>
  <si>
    <t>f587</t>
  </si>
  <si>
    <t>f588</t>
  </si>
  <si>
    <t>f589</t>
  </si>
  <si>
    <t>f590</t>
  </si>
  <si>
    <t>f591</t>
  </si>
  <si>
    <t>f592</t>
  </si>
  <si>
    <t>f593</t>
  </si>
  <si>
    <t>f594</t>
  </si>
  <si>
    <t>f595</t>
  </si>
  <si>
    <t>f596</t>
  </si>
  <si>
    <t>f597</t>
  </si>
  <si>
    <t>f598</t>
  </si>
  <si>
    <t>f599</t>
  </si>
  <si>
    <t>f600</t>
  </si>
  <si>
    <t>f601</t>
  </si>
  <si>
    <t>f602</t>
  </si>
  <si>
    <t>f603</t>
  </si>
  <si>
    <t>f604</t>
  </si>
  <si>
    <t>f605</t>
  </si>
  <si>
    <t>f606</t>
  </si>
  <si>
    <t>f607</t>
  </si>
  <si>
    <t>f608</t>
  </si>
  <si>
    <t>f609</t>
  </si>
  <si>
    <t>f610</t>
  </si>
  <si>
    <t>f611</t>
  </si>
  <si>
    <t>f612</t>
  </si>
  <si>
    <t>f613</t>
  </si>
  <si>
    <t>f614</t>
  </si>
  <si>
    <t>f615</t>
  </si>
  <si>
    <t>f616</t>
  </si>
  <si>
    <t>f617</t>
  </si>
  <si>
    <t>f618</t>
  </si>
  <si>
    <t>f619</t>
  </si>
  <si>
    <t>f620</t>
  </si>
  <si>
    <t>f621</t>
  </si>
  <si>
    <t>f622</t>
  </si>
  <si>
    <t>f623</t>
  </si>
  <si>
    <t>f624</t>
  </si>
  <si>
    <t>f625</t>
  </si>
  <si>
    <t>f626</t>
  </si>
  <si>
    <t>f627</t>
  </si>
  <si>
    <t>f628</t>
  </si>
  <si>
    <t>f629</t>
  </si>
  <si>
    <t>f630</t>
  </si>
  <si>
    <t>f631</t>
  </si>
  <si>
    <t>f632</t>
  </si>
  <si>
    <t>f633</t>
  </si>
  <si>
    <t>f634</t>
  </si>
  <si>
    <t>f635</t>
  </si>
  <si>
    <t>f636</t>
  </si>
  <si>
    <t>f637</t>
  </si>
  <si>
    <t>f638</t>
  </si>
  <si>
    <t>f639</t>
  </si>
  <si>
    <t>f640</t>
  </si>
  <si>
    <t>f641</t>
  </si>
  <si>
    <t>f642</t>
  </si>
  <si>
    <t>f643</t>
  </si>
  <si>
    <t>f644</t>
  </si>
  <si>
    <t>f645</t>
  </si>
  <si>
    <t>f646</t>
  </si>
  <si>
    <t>f647</t>
  </si>
  <si>
    <t>f648</t>
  </si>
  <si>
    <t>f649</t>
  </si>
  <si>
    <t>f650</t>
  </si>
  <si>
    <t>f651</t>
  </si>
  <si>
    <t>f652</t>
  </si>
  <si>
    <t>f653</t>
  </si>
  <si>
    <t>f654</t>
  </si>
  <si>
    <t>f655</t>
  </si>
  <si>
    <t>f656</t>
  </si>
  <si>
    <t>f657</t>
  </si>
  <si>
    <t>f658</t>
  </si>
  <si>
    <t>f659</t>
  </si>
  <si>
    <t>f660</t>
  </si>
  <si>
    <t>f661</t>
  </si>
  <si>
    <t>f662</t>
  </si>
  <si>
    <t>f663</t>
  </si>
  <si>
    <t>f664</t>
  </si>
  <si>
    <t>f665</t>
  </si>
  <si>
    <t>f666</t>
  </si>
  <si>
    <t>f667</t>
  </si>
  <si>
    <t>f668</t>
  </si>
  <si>
    <t>f669</t>
  </si>
  <si>
    <t>f670</t>
  </si>
  <si>
    <t>f671</t>
  </si>
  <si>
    <t>f672</t>
  </si>
  <si>
    <t>f673</t>
  </si>
  <si>
    <t>f674</t>
  </si>
  <si>
    <t>f675</t>
  </si>
  <si>
    <t>f676</t>
  </si>
  <si>
    <t>f677</t>
  </si>
  <si>
    <t>f678</t>
  </si>
  <si>
    <t>f679</t>
  </si>
  <si>
    <t>f680</t>
  </si>
  <si>
    <t>f681</t>
  </si>
  <si>
    <t>f682</t>
  </si>
  <si>
    <t>f683</t>
  </si>
  <si>
    <t>f684</t>
  </si>
  <si>
    <t>f685</t>
  </si>
  <si>
    <t>f686</t>
  </si>
  <si>
    <t>f687</t>
  </si>
  <si>
    <t>f688</t>
  </si>
  <si>
    <t>f689</t>
  </si>
  <si>
    <t>f690</t>
  </si>
  <si>
    <t>f691</t>
  </si>
  <si>
    <t>f692</t>
  </si>
  <si>
    <t>f693</t>
  </si>
  <si>
    <t>f694</t>
  </si>
  <si>
    <t>f695</t>
  </si>
  <si>
    <t>f696</t>
  </si>
  <si>
    <t>f697</t>
  </si>
  <si>
    <t>f698</t>
  </si>
  <si>
    <t>f699</t>
  </si>
  <si>
    <t>f700</t>
  </si>
  <si>
    <t>f701</t>
  </si>
  <si>
    <t>f702</t>
  </si>
  <si>
    <t>f703</t>
  </si>
  <si>
    <t>f704</t>
  </si>
  <si>
    <t>f705</t>
  </si>
  <si>
    <t>f706</t>
  </si>
  <si>
    <t>f707</t>
  </si>
  <si>
    <t>f708</t>
  </si>
  <si>
    <t>f709</t>
  </si>
  <si>
    <t>f710</t>
  </si>
  <si>
    <t>f711</t>
  </si>
  <si>
    <t>f712</t>
  </si>
  <si>
    <t>f713</t>
  </si>
  <si>
    <t>f714</t>
  </si>
  <si>
    <t>f715</t>
  </si>
  <si>
    <t>f716</t>
  </si>
  <si>
    <t>f717</t>
  </si>
  <si>
    <t>f718</t>
  </si>
  <si>
    <t>f719</t>
  </si>
  <si>
    <t>f720</t>
  </si>
  <si>
    <t>f721</t>
  </si>
  <si>
    <t>f722</t>
  </si>
  <si>
    <t>f723</t>
  </si>
  <si>
    <t>f724</t>
  </si>
  <si>
    <t>f725</t>
  </si>
  <si>
    <t>f726</t>
  </si>
  <si>
    <t>f727</t>
  </si>
  <si>
    <t>f728</t>
  </si>
  <si>
    <t>f729</t>
  </si>
  <si>
    <t>f730</t>
  </si>
  <si>
    <t>f731</t>
  </si>
  <si>
    <t>f732</t>
  </si>
  <si>
    <t>f733</t>
  </si>
  <si>
    <t>f734</t>
  </si>
  <si>
    <t>f735</t>
  </si>
  <si>
    <t>f736</t>
  </si>
  <si>
    <t>f737</t>
  </si>
  <si>
    <t>f738</t>
  </si>
  <si>
    <t>f739</t>
  </si>
  <si>
    <t>f740</t>
  </si>
  <si>
    <t>f741</t>
  </si>
  <si>
    <t>f742</t>
  </si>
  <si>
    <t>f743</t>
  </si>
  <si>
    <t>f744</t>
  </si>
  <si>
    <t>f745</t>
  </si>
  <si>
    <t>f746</t>
  </si>
  <si>
    <t>f747</t>
  </si>
  <si>
    <t>f748</t>
  </si>
  <si>
    <t>f749</t>
  </si>
  <si>
    <t>f750</t>
  </si>
  <si>
    <t>f751</t>
  </si>
  <si>
    <t>f752</t>
  </si>
  <si>
    <t>f753</t>
  </si>
  <si>
    <t>f754</t>
  </si>
  <si>
    <t>f755</t>
  </si>
  <si>
    <t>f756</t>
  </si>
  <si>
    <t>f757</t>
  </si>
  <si>
    <t>f758</t>
  </si>
  <si>
    <t>f759</t>
  </si>
  <si>
    <t>f760</t>
  </si>
  <si>
    <t>f761</t>
  </si>
  <si>
    <t>f762</t>
  </si>
  <si>
    <t>f763</t>
  </si>
  <si>
    <t>f764</t>
  </si>
  <si>
    <t>f765</t>
  </si>
  <si>
    <t>f766</t>
  </si>
  <si>
    <t>f767</t>
  </si>
  <si>
    <t>f768</t>
  </si>
  <si>
    <t>f769</t>
  </si>
  <si>
    <t>f770</t>
  </si>
  <si>
    <t>f771</t>
  </si>
  <si>
    <t>f772</t>
  </si>
  <si>
    <t>f773</t>
  </si>
  <si>
    <t>f774</t>
  </si>
  <si>
    <t>f775</t>
  </si>
  <si>
    <t>f776</t>
  </si>
  <si>
    <t>f777</t>
  </si>
  <si>
    <t>f778</t>
  </si>
  <si>
    <t>f779</t>
  </si>
  <si>
    <t>f780</t>
  </si>
  <si>
    <t>f781</t>
  </si>
  <si>
    <t>f782</t>
  </si>
  <si>
    <t>f783</t>
  </si>
  <si>
    <t>f784</t>
  </si>
  <si>
    <t>f785</t>
  </si>
  <si>
    <t>f786</t>
  </si>
  <si>
    <t>f787</t>
  </si>
  <si>
    <t>f788</t>
  </si>
  <si>
    <t>f789</t>
  </si>
  <si>
    <t>f790</t>
  </si>
  <si>
    <t>f791</t>
  </si>
  <si>
    <t>f792</t>
  </si>
  <si>
    <t>f793</t>
  </si>
  <si>
    <t>f794</t>
  </si>
  <si>
    <t>f795</t>
  </si>
  <si>
    <t>f796</t>
  </si>
  <si>
    <t>f797</t>
  </si>
  <si>
    <t>f798</t>
  </si>
  <si>
    <t>f799</t>
  </si>
  <si>
    <t>f800</t>
  </si>
  <si>
    <t>f801</t>
  </si>
  <si>
    <t>f802</t>
  </si>
  <si>
    <t>f803</t>
  </si>
  <si>
    <t>f804</t>
  </si>
  <si>
    <t>f805</t>
  </si>
  <si>
    <t>f806</t>
  </si>
  <si>
    <t>f807</t>
  </si>
  <si>
    <t>f808</t>
  </si>
  <si>
    <t>f809</t>
  </si>
  <si>
    <t>f810</t>
  </si>
  <si>
    <t>f811</t>
  </si>
  <si>
    <t>f812</t>
  </si>
  <si>
    <t>f813</t>
  </si>
  <si>
    <t>f814</t>
  </si>
  <si>
    <t>f815</t>
  </si>
  <si>
    <t>f816</t>
  </si>
  <si>
    <t>f817</t>
  </si>
  <si>
    <t>f818</t>
  </si>
  <si>
    <t>f819</t>
  </si>
  <si>
    <t>f820</t>
  </si>
  <si>
    <t>f821</t>
  </si>
  <si>
    <t>f822</t>
  </si>
  <si>
    <t>f823</t>
  </si>
  <si>
    <t>f824</t>
  </si>
  <si>
    <t>f825</t>
  </si>
  <si>
    <t>f826</t>
  </si>
  <si>
    <t>f827</t>
  </si>
  <si>
    <t>f828</t>
  </si>
  <si>
    <t>f829</t>
  </si>
  <si>
    <t>f830</t>
  </si>
  <si>
    <t>f831</t>
  </si>
  <si>
    <t>f832</t>
  </si>
  <si>
    <t>f833</t>
  </si>
  <si>
    <t>f834</t>
  </si>
  <si>
    <t>f835</t>
  </si>
  <si>
    <t>f836</t>
  </si>
  <si>
    <t>f837</t>
  </si>
  <si>
    <t>f838</t>
  </si>
  <si>
    <t>f839</t>
  </si>
  <si>
    <t>f840</t>
  </si>
  <si>
    <t>f841</t>
  </si>
  <si>
    <t>f842</t>
  </si>
  <si>
    <t>f843</t>
  </si>
  <si>
    <t>f844</t>
  </si>
  <si>
    <t>f845</t>
  </si>
  <si>
    <t>f846</t>
  </si>
  <si>
    <t>f847</t>
  </si>
  <si>
    <t>f848</t>
  </si>
  <si>
    <t>f849</t>
  </si>
  <si>
    <t>f850</t>
  </si>
  <si>
    <t>f851</t>
  </si>
  <si>
    <t>f852</t>
  </si>
  <si>
    <t>f853</t>
  </si>
  <si>
    <t>f854</t>
  </si>
  <si>
    <t>f855</t>
  </si>
  <si>
    <t>f856</t>
  </si>
  <si>
    <t>f857</t>
  </si>
  <si>
    <t>f858</t>
  </si>
  <si>
    <t>f859</t>
  </si>
  <si>
    <t>f860</t>
  </si>
  <si>
    <t>f861</t>
  </si>
  <si>
    <t>f862</t>
  </si>
  <si>
    <t>f863</t>
  </si>
  <si>
    <t>f864</t>
  </si>
  <si>
    <t>f865</t>
  </si>
  <si>
    <t>f866</t>
  </si>
  <si>
    <t>f867</t>
  </si>
  <si>
    <t>f868</t>
  </si>
  <si>
    <t>f869</t>
  </si>
  <si>
    <t>f870</t>
  </si>
  <si>
    <t>f871</t>
  </si>
  <si>
    <t>f872</t>
  </si>
  <si>
    <t>f873</t>
  </si>
  <si>
    <t>f874</t>
  </si>
  <si>
    <t>f875</t>
  </si>
  <si>
    <t>f876</t>
  </si>
  <si>
    <t>f877</t>
  </si>
  <si>
    <t>f878</t>
  </si>
  <si>
    <t>f879</t>
  </si>
  <si>
    <t>f880</t>
  </si>
  <si>
    <t>f881</t>
  </si>
  <si>
    <t>f882</t>
  </si>
  <si>
    <t>f883</t>
  </si>
  <si>
    <t>f884</t>
  </si>
  <si>
    <t>f885</t>
  </si>
  <si>
    <t>f886</t>
  </si>
  <si>
    <t>f887</t>
  </si>
  <si>
    <t>f888</t>
  </si>
  <si>
    <t>f889</t>
  </si>
  <si>
    <t>f890</t>
  </si>
  <si>
    <t>f891</t>
  </si>
  <si>
    <t>f892</t>
  </si>
  <si>
    <t>f893</t>
  </si>
  <si>
    <t>f894</t>
  </si>
  <si>
    <t>f895</t>
  </si>
  <si>
    <t>f896</t>
  </si>
  <si>
    <t>f897</t>
  </si>
  <si>
    <t>f898</t>
  </si>
  <si>
    <t>f899</t>
  </si>
  <si>
    <t>f900</t>
  </si>
  <si>
    <t>f901</t>
  </si>
  <si>
    <t>f902</t>
  </si>
  <si>
    <t>f903</t>
  </si>
  <si>
    <t>f904</t>
  </si>
  <si>
    <t>f905</t>
  </si>
  <si>
    <t>f906</t>
  </si>
  <si>
    <t>f907</t>
  </si>
  <si>
    <t>f908</t>
  </si>
  <si>
    <t>f909</t>
  </si>
  <si>
    <t>f910</t>
  </si>
  <si>
    <t>f911</t>
  </si>
  <si>
    <t>f912</t>
  </si>
  <si>
    <t>f913</t>
  </si>
  <si>
    <t>f914</t>
  </si>
  <si>
    <t>f915</t>
  </si>
  <si>
    <t>f916</t>
  </si>
  <si>
    <t>f917</t>
  </si>
  <si>
    <t>f918</t>
  </si>
  <si>
    <t>f919</t>
  </si>
  <si>
    <t>f920</t>
  </si>
  <si>
    <t>f921</t>
  </si>
  <si>
    <t>f922</t>
  </si>
  <si>
    <t>f923</t>
  </si>
  <si>
    <t>f924</t>
  </si>
  <si>
    <t>f925</t>
  </si>
  <si>
    <t>f926</t>
  </si>
  <si>
    <t>f927</t>
  </si>
  <si>
    <t>f928</t>
  </si>
  <si>
    <t>f929</t>
  </si>
  <si>
    <t>f930</t>
  </si>
  <si>
    <t>f931</t>
  </si>
  <si>
    <t>f932</t>
  </si>
  <si>
    <t>f933</t>
  </si>
  <si>
    <t>f934</t>
  </si>
  <si>
    <t>f935</t>
  </si>
  <si>
    <t>f936</t>
  </si>
  <si>
    <t>f937</t>
  </si>
  <si>
    <t>f938</t>
  </si>
  <si>
    <t>f939</t>
  </si>
  <si>
    <t>f940</t>
  </si>
  <si>
    <t>f941</t>
  </si>
  <si>
    <t>f942</t>
  </si>
  <si>
    <t>f943</t>
  </si>
  <si>
    <t>f944</t>
  </si>
  <si>
    <t>f945</t>
  </si>
  <si>
    <t>f946</t>
  </si>
  <si>
    <t>f947</t>
  </si>
  <si>
    <t>f948</t>
  </si>
  <si>
    <t>f949</t>
  </si>
  <si>
    <t>f950</t>
  </si>
  <si>
    <t>f951</t>
  </si>
  <si>
    <t>f952</t>
  </si>
  <si>
    <t>f953</t>
  </si>
  <si>
    <t>f954</t>
  </si>
  <si>
    <t>f955</t>
  </si>
  <si>
    <t>f956</t>
  </si>
  <si>
    <t>f957</t>
  </si>
  <si>
    <t>f958</t>
  </si>
  <si>
    <t>f959</t>
  </si>
  <si>
    <t>f960</t>
  </si>
  <si>
    <t>f961</t>
  </si>
  <si>
    <t>f962</t>
  </si>
  <si>
    <t>f963</t>
  </si>
  <si>
    <t>f964</t>
  </si>
  <si>
    <t>f965</t>
  </si>
  <si>
    <t>f966</t>
  </si>
  <si>
    <t>f967</t>
  </si>
  <si>
    <t>f968</t>
  </si>
  <si>
    <t>f969</t>
  </si>
  <si>
    <t>f970</t>
  </si>
  <si>
    <t>f971</t>
  </si>
  <si>
    <t>f972</t>
  </si>
  <si>
    <t>f973</t>
  </si>
  <si>
    <t>f974</t>
  </si>
  <si>
    <t>f975</t>
  </si>
  <si>
    <t>f976</t>
  </si>
  <si>
    <t>f977</t>
  </si>
  <si>
    <t>f978</t>
  </si>
  <si>
    <t>f979</t>
  </si>
  <si>
    <t>f980</t>
  </si>
  <si>
    <t>f981</t>
  </si>
  <si>
    <t>f982</t>
  </si>
  <si>
    <t>f983</t>
  </si>
  <si>
    <t>f984</t>
  </si>
  <si>
    <t>f985</t>
  </si>
  <si>
    <t>f986</t>
  </si>
  <si>
    <t>f987</t>
  </si>
  <si>
    <t>f988</t>
  </si>
  <si>
    <t>f989</t>
  </si>
  <si>
    <t>f990</t>
  </si>
  <si>
    <t>f991</t>
  </si>
  <si>
    <t>f992</t>
  </si>
  <si>
    <t>f993</t>
  </si>
  <si>
    <t>f994</t>
  </si>
  <si>
    <t>f995</t>
  </si>
  <si>
    <t>f996</t>
  </si>
  <si>
    <t>f997</t>
  </si>
  <si>
    <t>f998</t>
  </si>
  <si>
    <t>f999</t>
  </si>
  <si>
    <t>f1000</t>
  </si>
  <si>
    <t>f1001</t>
  </si>
  <si>
    <t>f1002</t>
  </si>
  <si>
    <t>f1003</t>
  </si>
  <si>
    <t>f1004</t>
  </si>
  <si>
    <t>f1005</t>
  </si>
  <si>
    <t>f1006</t>
  </si>
  <si>
    <t>f1007</t>
  </si>
  <si>
    <t>f1008</t>
  </si>
  <si>
    <t>f1009</t>
  </si>
  <si>
    <t>f1010</t>
  </si>
  <si>
    <t>f1011</t>
  </si>
  <si>
    <t>f1012</t>
  </si>
  <si>
    <t>f1013</t>
  </si>
  <si>
    <t>f1014</t>
  </si>
  <si>
    <t>f1015</t>
  </si>
  <si>
    <t>f1016</t>
  </si>
  <si>
    <t>f1017</t>
  </si>
  <si>
    <t>f1018</t>
  </si>
  <si>
    <t>f1019</t>
  </si>
  <si>
    <t>f1020</t>
  </si>
  <si>
    <t>f1021</t>
  </si>
  <si>
    <t>f1022</t>
  </si>
  <si>
    <t>f1023</t>
  </si>
  <si>
    <t>f1024</t>
  </si>
  <si>
    <t>f1025</t>
  </si>
  <si>
    <t>f1026</t>
  </si>
  <si>
    <t>f1027</t>
  </si>
  <si>
    <t>f1028</t>
  </si>
  <si>
    <t>f1029</t>
  </si>
  <si>
    <t>f1030</t>
  </si>
  <si>
    <t>f1031</t>
  </si>
  <si>
    <t>f1032</t>
  </si>
  <si>
    <t>f1033</t>
  </si>
  <si>
    <t>f1034</t>
  </si>
  <si>
    <t>f1035</t>
  </si>
  <si>
    <t>f1036</t>
  </si>
  <si>
    <t>f1037</t>
  </si>
  <si>
    <t>f1038</t>
  </si>
  <si>
    <t>f1039</t>
  </si>
  <si>
    <t>f1040</t>
  </si>
  <si>
    <t>f1041</t>
  </si>
  <si>
    <t>f1042</t>
  </si>
  <si>
    <t>f1043</t>
  </si>
  <si>
    <t>f1044</t>
  </si>
  <si>
    <t>f1045</t>
  </si>
  <si>
    <t>f1046</t>
  </si>
  <si>
    <t>f1047</t>
  </si>
  <si>
    <t>f1048</t>
  </si>
  <si>
    <t>f1049</t>
  </si>
  <si>
    <t>f1050</t>
  </si>
  <si>
    <t>f1051</t>
  </si>
  <si>
    <t>f1052</t>
  </si>
  <si>
    <t>f1053</t>
  </si>
  <si>
    <t>f1054</t>
  </si>
  <si>
    <t>f1055</t>
  </si>
  <si>
    <t>f1056</t>
  </si>
  <si>
    <t>f1057</t>
  </si>
  <si>
    <t>f1058</t>
  </si>
  <si>
    <t>f1059</t>
  </si>
  <si>
    <t>f1060</t>
  </si>
  <si>
    <t>f1061</t>
  </si>
  <si>
    <t>f1062</t>
  </si>
  <si>
    <t>f1063</t>
  </si>
  <si>
    <t>f1064</t>
  </si>
  <si>
    <t>f1065</t>
  </si>
  <si>
    <t>f1066</t>
  </si>
  <si>
    <t>f1067</t>
  </si>
  <si>
    <t>f1068</t>
  </si>
  <si>
    <t>f1069</t>
  </si>
  <si>
    <t>f1070</t>
  </si>
  <si>
    <t>f1071</t>
  </si>
  <si>
    <t>f1072</t>
  </si>
  <si>
    <t>f1073</t>
  </si>
  <si>
    <t>f1074</t>
  </si>
  <si>
    <t>f1075</t>
  </si>
  <si>
    <t>f1076</t>
  </si>
  <si>
    <t>f1077</t>
  </si>
  <si>
    <t>f1078</t>
  </si>
  <si>
    <t>f1079</t>
  </si>
  <si>
    <t>f1080</t>
  </si>
  <si>
    <t>f1081</t>
  </si>
  <si>
    <t>f1082</t>
  </si>
  <si>
    <t>f1083</t>
  </si>
  <si>
    <t>f1084</t>
  </si>
  <si>
    <t>f1085</t>
  </si>
  <si>
    <t>f1086</t>
  </si>
  <si>
    <t>f1087</t>
  </si>
  <si>
    <t>f1088</t>
  </si>
  <si>
    <t>f1089</t>
  </si>
  <si>
    <t>f1090</t>
  </si>
  <si>
    <t>f1091</t>
  </si>
  <si>
    <t>f1092</t>
  </si>
  <si>
    <t>f1093</t>
  </si>
  <si>
    <t>f1094</t>
  </si>
  <si>
    <t>f1095</t>
  </si>
  <si>
    <t>f1096</t>
  </si>
  <si>
    <t>f1097</t>
  </si>
  <si>
    <t>f1098</t>
  </si>
  <si>
    <t>f1099</t>
  </si>
  <si>
    <t>f1100</t>
  </si>
  <si>
    <t>f1101</t>
  </si>
  <si>
    <t>f1102</t>
  </si>
  <si>
    <t>f1103</t>
  </si>
  <si>
    <t>f1104</t>
  </si>
  <si>
    <t>f1105</t>
  </si>
  <si>
    <t>f1106</t>
  </si>
  <si>
    <t>f1107</t>
  </si>
  <si>
    <t>f1108</t>
  </si>
  <si>
    <t>f1109</t>
  </si>
  <si>
    <t>f1110</t>
  </si>
  <si>
    <t>f1111</t>
  </si>
  <si>
    <t>f1112</t>
  </si>
  <si>
    <t>f1113</t>
  </si>
  <si>
    <t>f1114</t>
  </si>
  <si>
    <t>f1115</t>
  </si>
  <si>
    <t>f1116</t>
  </si>
  <si>
    <t>f1117</t>
  </si>
  <si>
    <t>f1118</t>
  </si>
  <si>
    <t>f1119</t>
  </si>
  <si>
    <t>f1120</t>
  </si>
  <si>
    <t>f1121</t>
  </si>
  <si>
    <t>f1122</t>
  </si>
  <si>
    <t>f1123</t>
  </si>
  <si>
    <t>f1124</t>
  </si>
  <si>
    <t>f1125</t>
  </si>
  <si>
    <t>f1126</t>
  </si>
  <si>
    <t>f1127</t>
  </si>
  <si>
    <t>f1128</t>
  </si>
  <si>
    <t>f1129</t>
  </si>
  <si>
    <t>f1130</t>
  </si>
  <si>
    <t>f1131</t>
  </si>
  <si>
    <t>f1132</t>
  </si>
  <si>
    <t>f1133</t>
  </si>
  <si>
    <t>f1134</t>
  </si>
  <si>
    <t>f1135</t>
  </si>
  <si>
    <t>f1136</t>
  </si>
  <si>
    <t>f1137</t>
  </si>
  <si>
    <t>f1138</t>
  </si>
  <si>
    <t>f1139</t>
  </si>
  <si>
    <t>f1140</t>
  </si>
  <si>
    <t>f1141</t>
  </si>
  <si>
    <t>f1142</t>
  </si>
  <si>
    <t>f1143</t>
  </si>
  <si>
    <t>f1144</t>
  </si>
  <si>
    <t>f1145</t>
  </si>
  <si>
    <t>f1146</t>
  </si>
  <si>
    <t>f1147</t>
  </si>
  <si>
    <t>f1148</t>
  </si>
  <si>
    <t>f1149</t>
  </si>
  <si>
    <t>f1150</t>
  </si>
  <si>
    <t>f1151</t>
  </si>
  <si>
    <t>f1152</t>
  </si>
  <si>
    <t>f1153</t>
  </si>
  <si>
    <t>f1154</t>
  </si>
  <si>
    <t>f1155</t>
  </si>
  <si>
    <t>f1156</t>
  </si>
  <si>
    <t>f1157</t>
  </si>
  <si>
    <t>f1158</t>
  </si>
  <si>
    <t>f1159</t>
  </si>
  <si>
    <t>f1160</t>
  </si>
  <si>
    <t>f1161</t>
  </si>
  <si>
    <t>f1162</t>
  </si>
  <si>
    <t>f1163</t>
  </si>
  <si>
    <t>f1164</t>
  </si>
  <si>
    <t>f1165</t>
  </si>
  <si>
    <t>f1166</t>
  </si>
  <si>
    <t>f1167</t>
  </si>
  <si>
    <t>f1168</t>
  </si>
  <si>
    <t>f1169</t>
  </si>
  <si>
    <t>f1170</t>
  </si>
  <si>
    <t>f1171</t>
  </si>
  <si>
    <t>f1172</t>
  </si>
  <si>
    <t>f1173</t>
  </si>
  <si>
    <t>f1174</t>
  </si>
  <si>
    <t>f1175</t>
  </si>
  <si>
    <t>f1176</t>
  </si>
  <si>
    <t>f1177</t>
  </si>
  <si>
    <t>f1178</t>
  </si>
  <si>
    <t>f1179</t>
  </si>
  <si>
    <t>f1180</t>
  </si>
  <si>
    <t>f1181</t>
  </si>
  <si>
    <t>f1182</t>
  </si>
  <si>
    <t>f1183</t>
  </si>
  <si>
    <t>f1184</t>
  </si>
  <si>
    <t>f1185</t>
  </si>
  <si>
    <t>f1186</t>
  </si>
  <si>
    <t>f1187</t>
  </si>
  <si>
    <t>f1188</t>
  </si>
  <si>
    <t>f1189</t>
  </si>
  <si>
    <t>f1190</t>
  </si>
  <si>
    <t>f1191</t>
  </si>
  <si>
    <t>f1192</t>
  </si>
  <si>
    <t>f1193</t>
  </si>
  <si>
    <t>f1194</t>
  </si>
  <si>
    <t>f1195</t>
  </si>
  <si>
    <t>f1196</t>
  </si>
  <si>
    <t>f1197</t>
  </si>
  <si>
    <t>f1198</t>
  </si>
  <si>
    <t>f1199</t>
  </si>
  <si>
    <t>f1200</t>
  </si>
  <si>
    <t>f1201</t>
  </si>
  <si>
    <t>f1202</t>
  </si>
  <si>
    <t>f1203</t>
  </si>
  <si>
    <t>f1204</t>
  </si>
  <si>
    <t>f1205</t>
  </si>
  <si>
    <t>f1206</t>
  </si>
  <si>
    <t>f1207</t>
  </si>
  <si>
    <t>f1208</t>
  </si>
  <si>
    <t>f1209</t>
  </si>
  <si>
    <t>f1210</t>
  </si>
  <si>
    <t>f1211</t>
  </si>
  <si>
    <t>f1212</t>
  </si>
  <si>
    <t>f1213</t>
  </si>
  <si>
    <t>f1214</t>
  </si>
  <si>
    <t>f1215</t>
  </si>
  <si>
    <t>f1216</t>
  </si>
  <si>
    <t>f1217</t>
  </si>
  <si>
    <t>f1218</t>
  </si>
  <si>
    <t>f1219</t>
  </si>
  <si>
    <t>f1220</t>
  </si>
  <si>
    <t>f1221</t>
  </si>
  <si>
    <t>f1222</t>
  </si>
  <si>
    <t>f1223</t>
  </si>
  <si>
    <t>f1224</t>
  </si>
  <si>
    <t>f1225</t>
  </si>
  <si>
    <t>f1226</t>
  </si>
  <si>
    <t>f1227</t>
  </si>
  <si>
    <t>f1228</t>
  </si>
  <si>
    <t>f1229</t>
  </si>
  <si>
    <t>f1230</t>
  </si>
  <si>
    <t>f1231</t>
  </si>
  <si>
    <t>f1232</t>
  </si>
  <si>
    <t>f1233</t>
  </si>
  <si>
    <t>f1234</t>
  </si>
  <si>
    <t>f1235</t>
  </si>
  <si>
    <t>f1236</t>
  </si>
  <si>
    <t>f1237</t>
  </si>
  <si>
    <t>f1238</t>
  </si>
  <si>
    <t>f1239</t>
  </si>
  <si>
    <t>f1240</t>
  </si>
  <si>
    <t>f1241</t>
  </si>
  <si>
    <t>f1242</t>
  </si>
  <si>
    <t>f1243</t>
  </si>
  <si>
    <t>f1244</t>
  </si>
  <si>
    <t>f1245</t>
  </si>
  <si>
    <t>f1246</t>
  </si>
  <si>
    <t>f1247</t>
  </si>
  <si>
    <t>f1248</t>
  </si>
  <si>
    <t>f1249</t>
  </si>
  <si>
    <t>f1250</t>
  </si>
  <si>
    <t>f1251</t>
  </si>
  <si>
    <t>f1252</t>
  </si>
  <si>
    <t>f1253</t>
  </si>
  <si>
    <t>f1254</t>
  </si>
  <si>
    <t>f1255</t>
  </si>
  <si>
    <t>f1256</t>
  </si>
  <si>
    <t>f1257</t>
  </si>
  <si>
    <t>f1258</t>
  </si>
  <si>
    <t>f1259</t>
  </si>
  <si>
    <t>f1260</t>
  </si>
  <si>
    <t>f1261</t>
  </si>
  <si>
    <t>f1262</t>
  </si>
  <si>
    <t>f1263</t>
  </si>
  <si>
    <t>f1264</t>
  </si>
  <si>
    <t>f1265</t>
  </si>
  <si>
    <t>f1266</t>
  </si>
  <si>
    <t>f1267</t>
  </si>
  <si>
    <t>f1268</t>
  </si>
  <si>
    <t>f1269</t>
  </si>
  <si>
    <t>f1270</t>
  </si>
  <si>
    <t>f1271</t>
  </si>
  <si>
    <t>f1272</t>
  </si>
  <si>
    <t>f1273</t>
  </si>
  <si>
    <t>f1274</t>
  </si>
  <si>
    <t>f1275</t>
  </si>
  <si>
    <t>f1276</t>
  </si>
  <si>
    <t>f1277</t>
  </si>
  <si>
    <t>f1278</t>
  </si>
  <si>
    <t>f1279</t>
  </si>
  <si>
    <t>f1280</t>
  </si>
  <si>
    <t>f1281</t>
  </si>
  <si>
    <t>f1282</t>
  </si>
  <si>
    <t>f1283</t>
  </si>
  <si>
    <t>f1284</t>
  </si>
  <si>
    <t>f1285</t>
  </si>
  <si>
    <t>f1286</t>
  </si>
  <si>
    <t>f1287</t>
  </si>
  <si>
    <t>f1288</t>
  </si>
  <si>
    <t>f1289</t>
  </si>
  <si>
    <t>f1290</t>
  </si>
  <si>
    <t>f1291</t>
  </si>
  <si>
    <t>f1292</t>
  </si>
  <si>
    <t>f1293</t>
  </si>
  <si>
    <t>f1294</t>
  </si>
  <si>
    <t>f1295</t>
  </si>
  <si>
    <t>f1296</t>
  </si>
  <si>
    <t>f1297</t>
  </si>
  <si>
    <t>f1298</t>
  </si>
  <si>
    <t>f1299</t>
  </si>
  <si>
    <t>f1300</t>
  </si>
  <si>
    <t>f1301</t>
  </si>
  <si>
    <t>f1302</t>
  </si>
  <si>
    <t>f1303</t>
  </si>
  <si>
    <t>f1304</t>
  </si>
  <si>
    <t>f1305</t>
  </si>
  <si>
    <t>f1306</t>
  </si>
  <si>
    <t>f1307</t>
  </si>
  <si>
    <t>f1308</t>
  </si>
  <si>
    <t>f1309</t>
  </si>
  <si>
    <t>f1310</t>
  </si>
  <si>
    <t>f1311</t>
  </si>
  <si>
    <t>f1312</t>
  </si>
  <si>
    <t>f1313</t>
  </si>
  <si>
    <t>f1314</t>
  </si>
  <si>
    <t>f1315</t>
  </si>
  <si>
    <t>f1316</t>
  </si>
  <si>
    <t>f1317</t>
  </si>
  <si>
    <t>f1318</t>
  </si>
  <si>
    <t>f1319</t>
  </si>
  <si>
    <t>f1320</t>
  </si>
  <si>
    <t>f1321</t>
  </si>
  <si>
    <t>f1322</t>
  </si>
  <si>
    <t>f1323</t>
  </si>
  <si>
    <t>f1324</t>
  </si>
  <si>
    <t>f1325</t>
  </si>
  <si>
    <t>f1326</t>
  </si>
  <si>
    <t>f1327</t>
  </si>
  <si>
    <t>f1328</t>
  </si>
  <si>
    <t>f1329</t>
  </si>
  <si>
    <t>f1330</t>
  </si>
  <si>
    <t>f1331</t>
  </si>
  <si>
    <t>f1332</t>
  </si>
  <si>
    <t>f1333</t>
  </si>
  <si>
    <t>f1334</t>
  </si>
  <si>
    <t>f1335</t>
  </si>
  <si>
    <t>f1336</t>
  </si>
  <si>
    <t>f1337</t>
  </si>
  <si>
    <t>f1338</t>
  </si>
  <si>
    <t>f1339</t>
  </si>
  <si>
    <t>f1340</t>
  </si>
  <si>
    <t>f1341</t>
  </si>
  <si>
    <t>f1342</t>
  </si>
  <si>
    <t>f1343</t>
  </si>
  <si>
    <t>f1344</t>
  </si>
  <si>
    <t>f1345</t>
  </si>
  <si>
    <t>f1346</t>
  </si>
  <si>
    <t>f1347</t>
  </si>
  <si>
    <t>f1348</t>
  </si>
  <si>
    <t>f1349</t>
  </si>
  <si>
    <t>f1350</t>
  </si>
  <si>
    <t>f1351</t>
  </si>
  <si>
    <t>f1352</t>
  </si>
  <si>
    <t>f1353</t>
  </si>
  <si>
    <t>f1354</t>
  </si>
  <si>
    <t>f1355</t>
  </si>
  <si>
    <t>f1356</t>
  </si>
  <si>
    <t>f1357</t>
  </si>
  <si>
    <t>f1358</t>
  </si>
  <si>
    <t>f1359</t>
  </si>
  <si>
    <t>f1360</t>
  </si>
  <si>
    <t>f1361</t>
  </si>
  <si>
    <t>f1362</t>
  </si>
  <si>
    <t>f1363</t>
  </si>
  <si>
    <t>f1364</t>
  </si>
  <si>
    <t>f1365</t>
  </si>
  <si>
    <t>f1366</t>
  </si>
  <si>
    <t>f1367</t>
  </si>
  <si>
    <t>f1368</t>
  </si>
  <si>
    <t>f1369</t>
  </si>
  <si>
    <t>f1370</t>
  </si>
  <si>
    <t>f1371</t>
  </si>
  <si>
    <t>f1372</t>
  </si>
  <si>
    <t>f1373</t>
  </si>
  <si>
    <t>f1374</t>
  </si>
  <si>
    <t>f1375</t>
  </si>
  <si>
    <t>f1376</t>
  </si>
  <si>
    <t>f1377</t>
  </si>
  <si>
    <t>f1378</t>
  </si>
  <si>
    <t>f1379</t>
  </si>
  <si>
    <t>f1380</t>
  </si>
  <si>
    <t>f1381</t>
  </si>
  <si>
    <t>f1382</t>
  </si>
  <si>
    <t>f1383</t>
  </si>
  <si>
    <t>f1384</t>
  </si>
  <si>
    <t>f1385</t>
  </si>
  <si>
    <t>f1386</t>
  </si>
  <si>
    <t>f1387</t>
  </si>
  <si>
    <t>f1388</t>
  </si>
  <si>
    <t>f1389</t>
  </si>
  <si>
    <t>f1390</t>
  </si>
  <si>
    <t>f1391</t>
  </si>
  <si>
    <t>f1392</t>
  </si>
  <si>
    <t>f1393</t>
  </si>
  <si>
    <t>f1394</t>
  </si>
  <si>
    <t>f1395</t>
  </si>
  <si>
    <t>f1396</t>
  </si>
  <si>
    <t>f1397</t>
  </si>
  <si>
    <t>f1398</t>
  </si>
  <si>
    <t>f1399</t>
  </si>
  <si>
    <t>f1400</t>
  </si>
  <si>
    <t>f1401</t>
  </si>
  <si>
    <t>f1402</t>
  </si>
  <si>
    <t>f1403</t>
  </si>
  <si>
    <t>f1404</t>
  </si>
  <si>
    <t>f1405</t>
  </si>
  <si>
    <t>f1406</t>
  </si>
  <si>
    <t>f1407</t>
  </si>
  <si>
    <t>f1408</t>
  </si>
  <si>
    <t>f1409</t>
  </si>
  <si>
    <t>f1410</t>
  </si>
  <si>
    <t>f1411</t>
  </si>
  <si>
    <t>f1412</t>
  </si>
  <si>
    <t>f1413</t>
  </si>
  <si>
    <t>f1414</t>
  </si>
  <si>
    <t>f1415</t>
  </si>
  <si>
    <t>f1416</t>
  </si>
  <si>
    <t>f1417</t>
  </si>
  <si>
    <t>f1418</t>
  </si>
  <si>
    <t>f1419</t>
  </si>
  <si>
    <t>f1420</t>
  </si>
  <si>
    <t>f1421</t>
  </si>
  <si>
    <t>f1422</t>
  </si>
  <si>
    <t>f1423</t>
  </si>
  <si>
    <t>f1424</t>
  </si>
  <si>
    <t>f1425</t>
  </si>
  <si>
    <t>f1426</t>
  </si>
  <si>
    <t>f1427</t>
  </si>
  <si>
    <t>f1428</t>
  </si>
  <si>
    <t>f1429</t>
  </si>
  <si>
    <t>f1430</t>
  </si>
  <si>
    <t>f1431</t>
  </si>
  <si>
    <t>f1432</t>
  </si>
  <si>
    <t>f1433</t>
  </si>
  <si>
    <t>f1434</t>
  </si>
  <si>
    <t>f1435</t>
  </si>
  <si>
    <t>f1436</t>
  </si>
  <si>
    <t>f1437</t>
  </si>
  <si>
    <t>f1438</t>
  </si>
  <si>
    <t>f1439</t>
  </si>
  <si>
    <t>f1440</t>
  </si>
  <si>
    <t>f1441</t>
  </si>
  <si>
    <t>f1442</t>
  </si>
  <si>
    <t>f1443</t>
  </si>
  <si>
    <t>f1444</t>
  </si>
  <si>
    <t>f1445</t>
  </si>
  <si>
    <t>f1446</t>
  </si>
  <si>
    <t>f1447</t>
  </si>
  <si>
    <t>f1448</t>
  </si>
  <si>
    <t>f1449</t>
  </si>
  <si>
    <t>f1450</t>
  </si>
  <si>
    <t>f1451</t>
  </si>
  <si>
    <t>f1452</t>
  </si>
  <si>
    <t>f1453</t>
  </si>
  <si>
    <t>f1454</t>
  </si>
  <si>
    <t>f1455</t>
  </si>
  <si>
    <t>f1456</t>
  </si>
  <si>
    <t>f1457</t>
  </si>
  <si>
    <t>f1458</t>
  </si>
  <si>
    <t>f1459</t>
  </si>
  <si>
    <t>f1460</t>
  </si>
  <si>
    <t>f1461</t>
  </si>
  <si>
    <t>f1462</t>
  </si>
  <si>
    <t>f1463</t>
  </si>
  <si>
    <t>f1464</t>
  </si>
  <si>
    <t>f1465</t>
  </si>
  <si>
    <t>f1466</t>
  </si>
  <si>
    <t>f1467</t>
  </si>
  <si>
    <t>f1468</t>
  </si>
  <si>
    <t>f1469</t>
  </si>
  <si>
    <t>f1470</t>
  </si>
  <si>
    <t>f1471</t>
  </si>
  <si>
    <t>f1472</t>
  </si>
  <si>
    <t>f1473</t>
  </si>
  <si>
    <t>f1474</t>
  </si>
  <si>
    <t>f1475</t>
  </si>
  <si>
    <t>f1476</t>
  </si>
  <si>
    <t>f1477</t>
  </si>
  <si>
    <t>f1478</t>
  </si>
  <si>
    <t>f1479</t>
  </si>
  <si>
    <t>f1480</t>
  </si>
  <si>
    <t>f1481</t>
  </si>
  <si>
    <t>f1482</t>
  </si>
  <si>
    <t>f1483</t>
  </si>
  <si>
    <t>f1484</t>
  </si>
  <si>
    <t>f1485</t>
  </si>
  <si>
    <t>f1486</t>
  </si>
  <si>
    <t>f1487</t>
  </si>
  <si>
    <t>f1488</t>
  </si>
  <si>
    <t>f1489</t>
  </si>
  <si>
    <t>f1490</t>
  </si>
  <si>
    <t>f1491</t>
  </si>
  <si>
    <t>f1492</t>
  </si>
  <si>
    <t>f1493</t>
  </si>
  <si>
    <t>f1494</t>
  </si>
  <si>
    <t>f1495</t>
  </si>
  <si>
    <t>f1496</t>
  </si>
  <si>
    <t>f1497</t>
  </si>
  <si>
    <t>f1498</t>
  </si>
  <si>
    <t>f1499</t>
  </si>
  <si>
    <t>f1500</t>
  </si>
  <si>
    <t>f1501</t>
  </si>
  <si>
    <t>f1502</t>
  </si>
  <si>
    <t>f1503</t>
  </si>
  <si>
    <t>f1504</t>
  </si>
  <si>
    <t>f1505</t>
  </si>
  <si>
    <t>f1506</t>
  </si>
  <si>
    <t>f1507</t>
  </si>
  <si>
    <t>f1508</t>
  </si>
  <si>
    <t>f1509</t>
  </si>
  <si>
    <t>f1510</t>
  </si>
  <si>
    <t>f1511</t>
  </si>
  <si>
    <t>f1512</t>
  </si>
  <si>
    <t>f1513</t>
  </si>
  <si>
    <t>f1514</t>
  </si>
  <si>
    <t>f1515</t>
  </si>
  <si>
    <t>f1516</t>
  </si>
  <si>
    <t>f1517</t>
  </si>
  <si>
    <t>f1518</t>
  </si>
  <si>
    <t>f1519</t>
  </si>
  <si>
    <t>f1520</t>
  </si>
  <si>
    <t>f1521</t>
  </si>
  <si>
    <t>f1522</t>
  </si>
  <si>
    <t>f1523</t>
  </si>
  <si>
    <t>f1524</t>
  </si>
  <si>
    <t>f1525</t>
  </si>
  <si>
    <t>f1526</t>
  </si>
  <si>
    <t>f1527</t>
  </si>
  <si>
    <t>f1528</t>
  </si>
  <si>
    <t>f1529</t>
  </si>
  <si>
    <t>f1530</t>
  </si>
  <si>
    <t>f1531</t>
  </si>
  <si>
    <t>f1532</t>
  </si>
  <si>
    <t>f1533</t>
  </si>
  <si>
    <t>f1534</t>
  </si>
  <si>
    <t>f1535</t>
  </si>
  <si>
    <t>f1536</t>
  </si>
  <si>
    <t>f1537</t>
  </si>
  <si>
    <t>f1538</t>
  </si>
  <si>
    <t>f1539</t>
  </si>
  <si>
    <t>f1540</t>
  </si>
  <si>
    <t>f1541</t>
  </si>
  <si>
    <t>f1542</t>
  </si>
  <si>
    <t>f1543</t>
  </si>
  <si>
    <t>f1544</t>
  </si>
  <si>
    <t>f1545</t>
  </si>
  <si>
    <t>f1546</t>
  </si>
  <si>
    <t>f1547</t>
  </si>
  <si>
    <t>f1548</t>
  </si>
  <si>
    <t>f1549</t>
  </si>
  <si>
    <t>f1550</t>
  </si>
  <si>
    <t>f1551</t>
  </si>
  <si>
    <t>f1552</t>
  </si>
  <si>
    <t>f1553</t>
  </si>
  <si>
    <t>f1554</t>
  </si>
  <si>
    <t>f1555</t>
  </si>
  <si>
    <t>f1556</t>
  </si>
  <si>
    <t>f1557</t>
  </si>
  <si>
    <t>f1558</t>
  </si>
  <si>
    <t>f1559</t>
  </si>
  <si>
    <t>f1560</t>
  </si>
  <si>
    <t>f1561</t>
  </si>
  <si>
    <t>f1562</t>
  </si>
  <si>
    <t>f1563</t>
  </si>
  <si>
    <t>f1564</t>
  </si>
  <si>
    <t>f1565</t>
  </si>
  <si>
    <t>f1566</t>
  </si>
  <si>
    <t>f1567</t>
  </si>
  <si>
    <t>f1568</t>
  </si>
  <si>
    <t>f1569</t>
  </si>
  <si>
    <t>f1570</t>
  </si>
  <si>
    <t>f1571</t>
  </si>
  <si>
    <t>f1572</t>
  </si>
  <si>
    <t>f1573</t>
  </si>
  <si>
    <t>f1574</t>
  </si>
  <si>
    <t>f1575</t>
  </si>
  <si>
    <t>f1576</t>
  </si>
  <si>
    <t>f1577</t>
  </si>
  <si>
    <t>f1578</t>
  </si>
  <si>
    <t>f1579</t>
  </si>
  <si>
    <t>f1580</t>
  </si>
  <si>
    <t>f1581</t>
  </si>
  <si>
    <t>f1582</t>
  </si>
  <si>
    <t>f1583</t>
  </si>
  <si>
    <t>f1584</t>
  </si>
  <si>
    <t>f1585</t>
  </si>
  <si>
    <t>f1586</t>
  </si>
  <si>
    <t>f1587</t>
  </si>
  <si>
    <t>f1588</t>
  </si>
  <si>
    <t>f1589</t>
  </si>
  <si>
    <t>f1590</t>
  </si>
  <si>
    <t>f1591</t>
  </si>
  <si>
    <t>f1592</t>
  </si>
  <si>
    <t>f1593</t>
  </si>
  <si>
    <t>f1594</t>
  </si>
  <si>
    <t>f1595</t>
  </si>
  <si>
    <t>f1596</t>
  </si>
  <si>
    <t>f1597</t>
  </si>
  <si>
    <t>f1598</t>
  </si>
  <si>
    <t>f1599</t>
  </si>
  <si>
    <t>f1600</t>
  </si>
  <si>
    <t>f1601</t>
  </si>
  <si>
    <t>f1602</t>
  </si>
  <si>
    <t>f1603</t>
  </si>
  <si>
    <t>f1604</t>
  </si>
  <si>
    <t>f1605</t>
  </si>
  <si>
    <t>f1606</t>
  </si>
  <si>
    <t>f1607</t>
  </si>
  <si>
    <t>f1608</t>
  </si>
  <si>
    <t>f1609</t>
  </si>
  <si>
    <t>f1610</t>
  </si>
  <si>
    <t>f1611</t>
  </si>
  <si>
    <t>f1612</t>
  </si>
  <si>
    <t>f1613</t>
  </si>
  <si>
    <t>f1614</t>
  </si>
  <si>
    <t>f1615</t>
  </si>
  <si>
    <t>f1616</t>
  </si>
  <si>
    <t>f1617</t>
  </si>
  <si>
    <t>f1618</t>
  </si>
  <si>
    <t>f1619</t>
  </si>
  <si>
    <t>f1620</t>
  </si>
  <si>
    <t>f1621</t>
  </si>
  <si>
    <t>f1622</t>
  </si>
  <si>
    <t>f1623</t>
  </si>
  <si>
    <t>f1624</t>
  </si>
  <si>
    <t>f1625</t>
  </si>
  <si>
    <t>f1626</t>
  </si>
  <si>
    <t>f1627</t>
  </si>
  <si>
    <t>f1628</t>
  </si>
  <si>
    <t>f1629</t>
  </si>
  <si>
    <t>f1630</t>
  </si>
  <si>
    <t>f1631</t>
  </si>
  <si>
    <t>f1632</t>
  </si>
  <si>
    <t>f1633</t>
  </si>
  <si>
    <t>f1634</t>
  </si>
  <si>
    <t>f1635</t>
  </si>
  <si>
    <t>f1636</t>
  </si>
  <si>
    <t>f1637</t>
  </si>
  <si>
    <t>f1638</t>
  </si>
  <si>
    <t>f1639</t>
  </si>
  <si>
    <t>f1640</t>
  </si>
  <si>
    <t>f1641</t>
  </si>
  <si>
    <t>f1642</t>
  </si>
  <si>
    <t>f1643</t>
  </si>
  <si>
    <t>f1644</t>
  </si>
  <si>
    <t>f1645</t>
  </si>
  <si>
    <t>f1646</t>
  </si>
  <si>
    <t>f1647</t>
  </si>
  <si>
    <t>f1648</t>
  </si>
  <si>
    <t>f1649</t>
  </si>
  <si>
    <t>f1650</t>
  </si>
  <si>
    <t>f1651</t>
  </si>
  <si>
    <t>f1652</t>
  </si>
  <si>
    <t>f1653</t>
  </si>
  <si>
    <t>f1654</t>
  </si>
  <si>
    <t>f1655</t>
  </si>
  <si>
    <t>f1656</t>
  </si>
  <si>
    <t>f1657</t>
  </si>
  <si>
    <t>f1658</t>
  </si>
  <si>
    <t>f1659</t>
  </si>
  <si>
    <t>f1660</t>
  </si>
  <si>
    <t>f1661</t>
  </si>
  <si>
    <t>f1662</t>
  </si>
  <si>
    <t>f1663</t>
  </si>
  <si>
    <t>f1664</t>
  </si>
  <si>
    <t>f1665</t>
  </si>
  <si>
    <t>f1666</t>
  </si>
  <si>
    <t>f1667</t>
  </si>
  <si>
    <t>f1668</t>
  </si>
  <si>
    <t>f1669</t>
  </si>
  <si>
    <t>f1670</t>
  </si>
  <si>
    <t>f1671</t>
  </si>
  <si>
    <t>f1672</t>
  </si>
  <si>
    <t>f1673</t>
  </si>
  <si>
    <t>f1674</t>
  </si>
  <si>
    <t>f1675</t>
  </si>
  <si>
    <t>f1676</t>
  </si>
  <si>
    <t>f1677</t>
  </si>
  <si>
    <t>f1678</t>
  </si>
  <si>
    <t>f1679</t>
  </si>
  <si>
    <t>f1680</t>
  </si>
  <si>
    <t>f1681</t>
  </si>
  <si>
    <t>f1682</t>
  </si>
  <si>
    <t>f1683</t>
  </si>
  <si>
    <t>f1684</t>
  </si>
  <si>
    <t>f1685</t>
  </si>
  <si>
    <t>f1686</t>
  </si>
  <si>
    <t>f1687</t>
  </si>
  <si>
    <t>f1688</t>
  </si>
  <si>
    <t>f1689</t>
  </si>
  <si>
    <t>f1690</t>
  </si>
  <si>
    <t>f1691</t>
  </si>
  <si>
    <t>f1692</t>
  </si>
  <si>
    <t>f1693</t>
  </si>
  <si>
    <t>f1694</t>
  </si>
  <si>
    <t>f1695</t>
  </si>
  <si>
    <t>f1696</t>
  </si>
  <si>
    <t>f1697</t>
  </si>
  <si>
    <t>f1698</t>
  </si>
  <si>
    <t>f1699</t>
  </si>
  <si>
    <t>f1700</t>
  </si>
  <si>
    <t>f1701</t>
  </si>
  <si>
    <t>f1702</t>
  </si>
  <si>
    <t>f1703</t>
  </si>
  <si>
    <t>f1704</t>
  </si>
  <si>
    <t>f1705</t>
  </si>
  <si>
    <t>f1706</t>
  </si>
  <si>
    <t>f1707</t>
  </si>
  <si>
    <t>f1708</t>
  </si>
  <si>
    <t>f1709</t>
  </si>
  <si>
    <t>f1710</t>
  </si>
  <si>
    <t>f1711</t>
  </si>
  <si>
    <t>f1712</t>
  </si>
  <si>
    <t>f1713</t>
  </si>
  <si>
    <t>f1714</t>
  </si>
  <si>
    <t>f1715</t>
  </si>
  <si>
    <t>f1716</t>
  </si>
  <si>
    <t>f1717</t>
  </si>
  <si>
    <t>f1718</t>
  </si>
  <si>
    <t>f1719</t>
  </si>
  <si>
    <t>f1720</t>
  </si>
  <si>
    <t>f1721</t>
  </si>
  <si>
    <t>f1722</t>
  </si>
  <si>
    <t>f1723</t>
  </si>
  <si>
    <t>f1724</t>
  </si>
  <si>
    <t>f1725</t>
  </si>
  <si>
    <t>f1726</t>
  </si>
  <si>
    <t>f1727</t>
  </si>
  <si>
    <t>f1728</t>
  </si>
  <si>
    <t>f1729</t>
  </si>
  <si>
    <t>f1730</t>
  </si>
  <si>
    <t>f1731</t>
  </si>
  <si>
    <t>f1732</t>
  </si>
  <si>
    <t>f1733</t>
  </si>
  <si>
    <t>f1734</t>
  </si>
  <si>
    <t>f1735</t>
  </si>
  <si>
    <t>f1736</t>
  </si>
  <si>
    <t>f1737</t>
  </si>
  <si>
    <t>f1738</t>
  </si>
  <si>
    <t>f1739</t>
  </si>
  <si>
    <t>f1740</t>
  </si>
  <si>
    <t>f1741</t>
  </si>
  <si>
    <t>f1742</t>
  </si>
  <si>
    <t>f1743</t>
  </si>
  <si>
    <t>f1744</t>
  </si>
  <si>
    <t>f1745</t>
  </si>
  <si>
    <t>f1746</t>
  </si>
  <si>
    <t>f1747</t>
  </si>
  <si>
    <t>f1748</t>
  </si>
  <si>
    <t>f1749</t>
  </si>
  <si>
    <t>f1750</t>
  </si>
  <si>
    <t>f1751</t>
  </si>
  <si>
    <t>f1752</t>
  </si>
  <si>
    <t>f1753</t>
  </si>
  <si>
    <t>f1754</t>
  </si>
  <si>
    <t>f1755</t>
  </si>
  <si>
    <t>f1756</t>
  </si>
  <si>
    <t>f1757</t>
  </si>
  <si>
    <t>f1758</t>
  </si>
  <si>
    <t>f1759</t>
  </si>
  <si>
    <t>f1760</t>
  </si>
  <si>
    <t>f1761</t>
  </si>
  <si>
    <t>f1762</t>
  </si>
  <si>
    <t>f1763</t>
  </si>
  <si>
    <t>f1764</t>
  </si>
  <si>
    <t>f1765</t>
  </si>
  <si>
    <t>f1766</t>
  </si>
  <si>
    <t>f1767</t>
  </si>
  <si>
    <t>f1768</t>
  </si>
  <si>
    <t>f1769</t>
  </si>
  <si>
    <t>f1770</t>
  </si>
  <si>
    <t>f1771</t>
  </si>
  <si>
    <t>f1772</t>
  </si>
  <si>
    <t>f1773</t>
  </si>
  <si>
    <t>f1774</t>
  </si>
  <si>
    <t>f1775</t>
  </si>
  <si>
    <t>f1776</t>
  </si>
  <si>
    <t>f1777</t>
  </si>
  <si>
    <t>f1778</t>
  </si>
  <si>
    <t>f1779</t>
  </si>
  <si>
    <t>f1780</t>
  </si>
  <si>
    <t>f1781</t>
  </si>
  <si>
    <t>f1782</t>
  </si>
  <si>
    <t>f1783</t>
  </si>
  <si>
    <t>f1784</t>
  </si>
  <si>
    <t>f1785</t>
  </si>
  <si>
    <t>f1786</t>
  </si>
  <si>
    <t>f1787</t>
  </si>
  <si>
    <t>f1788</t>
  </si>
  <si>
    <t>f1789</t>
  </si>
  <si>
    <t>f1790</t>
  </si>
  <si>
    <t>f1791</t>
  </si>
  <si>
    <t>f1792</t>
  </si>
  <si>
    <t>f1793</t>
  </si>
  <si>
    <t>f1794</t>
  </si>
  <si>
    <t>f1795</t>
  </si>
  <si>
    <t>f1796</t>
  </si>
  <si>
    <t>f1797</t>
  </si>
  <si>
    <t>f1798</t>
  </si>
  <si>
    <t>f1799</t>
  </si>
  <si>
    <t>f1800</t>
  </si>
  <si>
    <t>f1801</t>
  </si>
  <si>
    <t>f1802</t>
  </si>
  <si>
    <t>f1803</t>
  </si>
  <si>
    <t>f1804</t>
  </si>
  <si>
    <t>f1805</t>
  </si>
  <si>
    <t>f1806</t>
  </si>
  <si>
    <t>f1807</t>
  </si>
  <si>
    <t>f1808</t>
  </si>
  <si>
    <t>f1809</t>
  </si>
  <si>
    <t>f1810</t>
  </si>
  <si>
    <t>f1811</t>
  </si>
  <si>
    <t>f1812</t>
  </si>
  <si>
    <t>f1813</t>
  </si>
  <si>
    <t>f1814</t>
  </si>
  <si>
    <t>f1815</t>
  </si>
  <si>
    <t>f1816</t>
  </si>
  <si>
    <t>f1817</t>
  </si>
  <si>
    <t>f1818</t>
  </si>
  <si>
    <t>f1819</t>
  </si>
  <si>
    <t>f1820</t>
  </si>
  <si>
    <t>f1821</t>
  </si>
  <si>
    <t>f1822</t>
  </si>
  <si>
    <t>f1823</t>
  </si>
  <si>
    <t>f1824</t>
  </si>
  <si>
    <t>f1825</t>
  </si>
  <si>
    <t>f1826</t>
  </si>
  <si>
    <t>f1827</t>
  </si>
  <si>
    <t>f1828</t>
  </si>
  <si>
    <t>f1829</t>
  </si>
  <si>
    <t>f1830</t>
  </si>
  <si>
    <t>f1831</t>
  </si>
  <si>
    <t>f1832</t>
  </si>
  <si>
    <t>f1833</t>
  </si>
  <si>
    <t>f1834</t>
  </si>
  <si>
    <t>f1835</t>
  </si>
  <si>
    <t>f1836</t>
  </si>
  <si>
    <t>f1837</t>
  </si>
  <si>
    <t>f1838</t>
  </si>
  <si>
    <t>f1839</t>
  </si>
  <si>
    <t>f1840</t>
  </si>
  <si>
    <t>f1841</t>
  </si>
  <si>
    <t>f1842</t>
  </si>
  <si>
    <t>f1843</t>
  </si>
  <si>
    <t>f1844</t>
  </si>
  <si>
    <t>f1845</t>
  </si>
  <si>
    <t>f1846</t>
  </si>
  <si>
    <t>f1847</t>
  </si>
  <si>
    <t>f1848</t>
  </si>
  <si>
    <t>f1849</t>
  </si>
  <si>
    <t>f1850</t>
  </si>
  <si>
    <t>f1851</t>
  </si>
  <si>
    <t>f1852</t>
  </si>
  <si>
    <t>f1853</t>
  </si>
  <si>
    <t>f1854</t>
  </si>
  <si>
    <t>f1855</t>
  </si>
  <si>
    <t>f1856</t>
  </si>
  <si>
    <t>WAZind</t>
  </si>
  <si>
    <t>Current Age (days)</t>
  </si>
  <si>
    <t>Daily Code</t>
  </si>
  <si>
    <t>WAZ &lt;-3</t>
  </si>
  <si>
    <t>WAZ &gt;3</t>
  </si>
  <si>
    <t>WAZ</t>
  </si>
  <si>
    <t>Age @ DAY 1 (in days)</t>
  </si>
  <si>
    <t>Age @ DAY 12 (in months)</t>
  </si>
  <si>
    <t>Age @ DAY 12 (in days)</t>
  </si>
  <si>
    <t>Age @ DAY 30 (in days)</t>
  </si>
  <si>
    <t>Age @ DAY 30 (in months)</t>
  </si>
  <si>
    <t>Age @ 3 months (in days)</t>
  </si>
  <si>
    <t>Age @ 3 months (in months)</t>
  </si>
  <si>
    <t>Age @ 6 months (in days)</t>
  </si>
  <si>
    <t>Age @ 6 months (in months)</t>
  </si>
  <si>
    <t>Age @ 1 Year (in days)</t>
  </si>
  <si>
    <t>Age @ 1 Year (in months)</t>
  </si>
  <si>
    <t>ADP ………………………………………..</t>
  </si>
  <si>
    <t>Weight (Boys)</t>
  </si>
  <si>
    <t>Weight (girls)</t>
  </si>
  <si>
    <t>Age (boys)</t>
  </si>
  <si>
    <t>Age (girls)</t>
  </si>
  <si>
    <t>WAZind2</t>
  </si>
  <si>
    <t>WAZ &lt;-33</t>
  </si>
  <si>
    <t>WAZ &gt;34</t>
  </si>
  <si>
    <t>WAZind7</t>
  </si>
  <si>
    <t>WAZ &lt;-38</t>
  </si>
  <si>
    <t>WAZ &gt;39</t>
  </si>
  <si>
    <t>WAZind13</t>
  </si>
  <si>
    <t>WAZ &lt;-314</t>
  </si>
  <si>
    <t>WAZ &gt;315</t>
  </si>
  <si>
    <t>WAZind20</t>
  </si>
  <si>
    <t>WAZ &lt;-321</t>
  </si>
  <si>
    <t>WAZ &gt;322</t>
  </si>
  <si>
    <t>WAZind26</t>
  </si>
  <si>
    <t>WAZ &lt;-327</t>
  </si>
  <si>
    <t>WAZ &gt;328</t>
  </si>
  <si>
    <t>WAZ @ Day 12</t>
  </si>
  <si>
    <t>WAZ @ Day 30</t>
  </si>
  <si>
    <t>WAZ @ 3 Months</t>
  </si>
  <si>
    <t>Next Action @ 3 Months</t>
  </si>
  <si>
    <t>Default Reason @ 3 Months</t>
  </si>
  <si>
    <t>WAZ @ 6 Months</t>
  </si>
  <si>
    <t>Default Reason @ 6 Months</t>
  </si>
  <si>
    <t>WAZ @ 1 year</t>
  </si>
  <si>
    <t>Default Reason @ 1 Year</t>
  </si>
  <si>
    <t>Default Reason @ Day 30</t>
  </si>
  <si>
    <t>Weight Change since Entry (grams) @ 1 Year</t>
  </si>
  <si>
    <t>Weight Change since Entry (grams) @ 6 Months</t>
  </si>
  <si>
    <t>Weight Change since Entry (grams) @ 3 Months</t>
  </si>
  <si>
    <t>Follow up at 6 months post hearth (WAZ)</t>
  </si>
  <si>
    <t>Follow up at 12 months post hearth (WAZ)</t>
  </si>
  <si>
    <t>Weight Change since Entry (grams) 30 Days</t>
  </si>
  <si>
    <t>Underweight Status @ DAY 1</t>
  </si>
  <si>
    <t>Underweight Status @ DAY 12</t>
  </si>
  <si>
    <t>Underweight Status @ DAY 30</t>
  </si>
  <si>
    <t>Underweight Status @ 3 months</t>
  </si>
  <si>
    <t>Underweight Status @ 6 months</t>
  </si>
  <si>
    <t>Underweight Status @ 1 Year</t>
  </si>
  <si>
    <t>Returning from Health Centre/Hospital (Y/N)</t>
  </si>
  <si>
    <t>Contextualization!F2:F6</t>
  </si>
  <si>
    <t>Poorest of the poor</t>
  </si>
  <si>
    <t>Vulnerable non-poor</t>
  </si>
  <si>
    <t>Sustainable livelihood and micro-entrepreneurs</t>
  </si>
  <si>
    <t>Small and medium scale entrepreneurs and above</t>
  </si>
  <si>
    <t>SEVERE</t>
  </si>
  <si>
    <t>MODERATE</t>
  </si>
  <si>
    <t>MILD</t>
  </si>
  <si>
    <t>NORMAL</t>
  </si>
  <si>
    <t>Positive Deviants</t>
  </si>
  <si>
    <t>Negative Deviants</t>
  </si>
  <si>
    <t>NPD</t>
  </si>
  <si>
    <t>Next Action @ Day 30</t>
  </si>
  <si>
    <t>Poorest, Poor, Vulnerable, micro-entrepreneurs, above</t>
  </si>
  <si>
    <t>Graduated</t>
  </si>
  <si>
    <t>Did not Graduate</t>
  </si>
  <si>
    <t>(All)</t>
  </si>
  <si>
    <t>Row Labels</t>
  </si>
  <si>
    <t>(blank)</t>
  </si>
  <si>
    <t>Grand Total</t>
  </si>
  <si>
    <t>Column Labels</t>
  </si>
  <si>
    <t>Count of Child #</t>
  </si>
  <si>
    <t>Repeating Hearth</t>
  </si>
  <si>
    <t>© World Vision International  2016</t>
  </si>
  <si>
    <r>
      <t xml:space="preserve">World Vision PD/Hearth Database
</t>
    </r>
    <r>
      <rPr>
        <b/>
        <sz val="11"/>
        <rFont val="Arial"/>
        <family val="2"/>
      </rPr>
      <t>© World Vision International  2016</t>
    </r>
  </si>
  <si>
    <r>
      <rPr>
        <b/>
        <sz val="14"/>
        <rFont val="Arial"/>
        <family val="2"/>
      </rPr>
      <t xml:space="preserve">Introduction to the Positive Deviance/Hearth (PDH) Database </t>
    </r>
    <r>
      <rPr>
        <sz val="14"/>
        <rFont val="Arial"/>
        <family val="2"/>
      </rPr>
      <t xml:space="preserve">
The following database was developed to compile all data collected during the inital assessments, PDH registration, and monitoring/follow-up of children in the PDH program. The database includes the following worksheets:
PDH Database Intro (this page you're currently reading)
1. Initial Assessment
2. Assessment Curve
3. Assessment Report
4. Monitoring Form
5. Table
6. Graph - Follow-up
7. Pivot Report
8. Annual Report
9. Graph - Graduation and Weight Gain
10. Graph - Default</t>
    </r>
    <r>
      <rPr>
        <sz val="14"/>
        <color rgb="FFFF0000"/>
        <rFont val="Arial"/>
        <family val="2"/>
      </rPr>
      <t xml:space="preserve">
The PDH database allows easier access and utilisation of data by staff. For example, clear summary tables are generated and available under different tabs. From the data collection forms (e.g. Child Registration, Hearth Register and Monitoring Form), staff can transfer recorded information into appropriate cells/columns in the PDH database. Some of the cells/ columns contain a drop-down menu or a formula.This formatting is convenient and helps to reduce data entry or calculation errors. For example, child’s age (months), underweight nutritional status,WAZ scores, and weight change (g) are calculated automatically.
In the PDH Excel Database, there are ten tabs or worksheets in addition to this PDH Database Intro page: Initial Assessment; Assessment Curve: Assessment Report; Monitoring Form; Table; Graph (Follow-up); Pivot Report; Annual Report; Graph - Graduation and Weight Gain; and Graph - Default. However, you only need to enter data under two tabs: Initial Assessment and Monitoring Form. All other tabs contain summary charts (e.g. tables, graphs) automatically generated from the compilation of inputted data. Please note, when entering the dates, that you must follow the format provided i.e. DD/MM/YYYY. Make sure the default date on your computer is set as DD/MM/YYYY for smooth operation of the database.To change the default date format on your computer, see *Note* below.
</t>
    </r>
    <r>
      <rPr>
        <b/>
        <sz val="14"/>
        <color rgb="FFFF0000"/>
        <rFont val="Arial"/>
        <family val="2"/>
      </rPr>
      <t xml:space="preserve">Tab 1 </t>
    </r>
    <r>
      <rPr>
        <sz val="14"/>
        <color rgb="FFFF0000"/>
        <rFont val="Arial"/>
        <family val="2"/>
      </rPr>
      <t xml:space="preserve">- Initial Assessment: Enter the registration, initial nutrition assessment and wealth-ranking data for PDH participant children under this tab. From this data, the PD, non-PD, and negative deviant households are identified and displayed under the “Classification” column.
• First, select an appropriate option for the Wealth Ranking Category (i.e.Very Poor, Poor, Rich or Poor, Non-Poor) and the Nutritional Status Category
(i.e. Severe, Moderate, Mild, Normal or Severe, Moderate, Normal) based on your country context, using the drop-down menu for each at the top of the worksheet.
• Enter values under each column according to the headings. Enter values only in the “WHITE” cells as the values in grey-coloured cells (e.g. Current Age, Underweight Nutritional Status, Classification columns) are calculated automatically by the computer. For the Sex, Oedema, MUAC,Wealth Rank and PDI HHs columns, use the drop-down menu to select an appropriate choice for each cell.
</t>
    </r>
    <r>
      <rPr>
        <b/>
        <sz val="14"/>
        <color rgb="FFFF0000"/>
        <rFont val="Arial"/>
        <family val="2"/>
      </rPr>
      <t xml:space="preserve">Tab 2 </t>
    </r>
    <r>
      <rPr>
        <sz val="14"/>
        <color rgb="FFFF0000"/>
        <rFont val="Arial"/>
        <family val="2"/>
      </rPr>
      <t xml:space="preserve">- Assessment Curve 
Tab 3 - Assessment Report: This tab contains a table and a pie chart which categorizes the total number of children from the initial assessment based on their underweight nutritional status (i.e. % of children who are normal weight or mildly, moderately or severely underweight).This gives a clear picture of the initial level of childhood malnutrition in the community.
</t>
    </r>
    <r>
      <rPr>
        <b/>
        <sz val="14"/>
        <color rgb="FFFF0000"/>
        <rFont val="Arial"/>
        <family val="2"/>
      </rPr>
      <t>Tab 4</t>
    </r>
    <r>
      <rPr>
        <sz val="14"/>
        <color rgb="FFFF0000"/>
        <rFont val="Arial"/>
        <family val="2"/>
      </rPr>
      <t xml:space="preserve"> - Monitoring Form: This tab contains a monitoring form to track changes in child’s weight, weight-for-age Z score, and underweight nutritional status in the hearth sessions and the follow-ups, including reasons for default. Additional registration information, such as deworming, vitamin A supplementation, presence of oedema, and full immunisation status is also entered under this tab. Based on the child’s nutritional status at 3 months, next course of action is identified for each child (i.e. not graduate and repeat hearth, or graduate and continue monitor).
• First, select an appropriate option for the Nutritional Status Category (i.e. Severe, Moderate, Mild, Normal or Severe, Moderate, Normal) based on your country context, using the drop-down menu at the top of the worksheet.
• Enter values under each column according to the heading. Enter values only in “WHITE” cells as the values in grey-coloured cells (i.e. Current Age, WAZ, Nutritional Status,Weight Change, Adequate Weight Gain columns) are calculated automatically by the computer. For the Oedema, Deworming, Vitamin A Supplementation, Full Immunisation, Sex, Round/Session # and Default Reason columns, use the drop-down menu to select an appropriate choice for each cell.
</t>
    </r>
    <r>
      <rPr>
        <b/>
        <sz val="14"/>
        <color rgb="FFFF0000"/>
        <rFont val="Arial"/>
        <family val="2"/>
      </rPr>
      <t>Tab 5</t>
    </r>
    <r>
      <rPr>
        <sz val="14"/>
        <color rgb="FFFF0000"/>
        <rFont val="Arial"/>
        <family val="2"/>
      </rPr>
      <t xml:space="preserve"> - Table: This tab contains nine summary tables based on the monitoring data.The tables show the number of children (and %) based on underweight nutritional status at different time points (e.g. baseline, Day 12, Day 30, 3 months, 6 months and 1 year), number of children (and %) with adequate or inadequate weight gain and amount of average weight gain (at Day 12, 30 and 3 months), and number of children (and %) with improvement or no improvement in their nutritional status to mild/healthy status (at Day 12, 30 and 3 months), as well as the breakdown of the reasons for child default from PDH.
</t>
    </r>
    <r>
      <rPr>
        <b/>
        <sz val="14"/>
        <color rgb="FFFF0000"/>
        <rFont val="Arial"/>
        <family val="2"/>
      </rPr>
      <t>Tab 6</t>
    </r>
    <r>
      <rPr>
        <sz val="14"/>
        <color rgb="FFFF0000"/>
        <rFont val="Arial"/>
        <family val="2"/>
      </rPr>
      <t xml:space="preserve"> - GRAPH - Follow-up: This tab contains a bar graph showing overall changes in underweight nutritional status of PDH participant children (%) at different time points (e.g. baseline/Day 1, 12, 30 of PDH, and 3, 6, 12 months of post-PDH).
</t>
    </r>
    <r>
      <rPr>
        <b/>
        <sz val="14"/>
        <color rgb="FFFF0000"/>
        <rFont val="Arial"/>
        <family val="2"/>
      </rPr>
      <t>Tab 7</t>
    </r>
    <r>
      <rPr>
        <sz val="14"/>
        <color rgb="FFFF0000"/>
        <rFont val="Arial"/>
        <family val="2"/>
      </rPr>
      <t xml:space="preserve"> - Pivot Report: This tab allows users to conduct deeper analysis by selecting the indicators of interest.
Tab 8 - Annual Report: This tab contains a PDH summary report for the selected fiscal year. The table contains information about number of children who gained adequate or inadequate weight in PDH session (Day 12) and at follow ups (1 and 3 months), as well as number of children in different underweight nutritional status categories (i.e. green, yellow, orange, red) at 6 and 12 months post-Hearth. Also, information about the total numbers of children weighed and those who defaulted is provided along with the breakdown of children based on their enrollment (i.e. 1st, 2nd or 3rd round/session).
• To generate a report, enter ADP name and use the drop-down menu to select or enter a fiscal year.
</t>
    </r>
    <r>
      <rPr>
        <b/>
        <sz val="14"/>
        <color rgb="FFFF0000"/>
        <rFont val="Arial"/>
        <family val="2"/>
      </rPr>
      <t>Tab 9</t>
    </r>
    <r>
      <rPr>
        <sz val="14"/>
        <color rgb="FFFF0000"/>
        <rFont val="Arial"/>
        <family val="2"/>
      </rPr>
      <t xml:space="preserve"> - GRAPH Graduation &amp; Weight Gain: This tab contains six pie charts.The first three charts show the percentage of children whose nutritional status improved (i.e. mild/healthy vs. still moderate/severe) at Day 12, Day 30 and 3 months.The last three charts show the percentage of children who gained adequate weight (i.e. ≥ 200g at Day 12; ≥ 400g at Day 30; ≥ 900g at 3 months).
</t>
    </r>
    <r>
      <rPr>
        <b/>
        <sz val="14"/>
        <color rgb="FFFF0000"/>
        <rFont val="Arial"/>
        <family val="2"/>
      </rPr>
      <t>Tab 10</t>
    </r>
    <r>
      <rPr>
        <sz val="14"/>
        <color rgb="FFFF0000"/>
        <rFont val="Arial"/>
        <family val="2"/>
      </rPr>
      <t xml:space="preserve"> - GRAPH Default: This tab contains a bar graph on child default rate. The breakdown of number of children based on reasons for default at different time points (at Day 12, 30, and 3, 6, 12 months) is given.
</t>
    </r>
    <r>
      <rPr>
        <b/>
        <u/>
        <sz val="14"/>
        <color rgb="FFFF0000"/>
        <rFont val="Arial"/>
        <family val="2"/>
      </rPr>
      <t>*NOTE*:</t>
    </r>
    <r>
      <rPr>
        <b/>
        <sz val="14"/>
        <color rgb="FFFF0000"/>
        <rFont val="Arial"/>
        <family val="2"/>
      </rPr>
      <t xml:space="preserve"> </t>
    </r>
    <r>
      <rPr>
        <sz val="14"/>
        <color rgb="FFFF0000"/>
        <rFont val="Arial"/>
        <family val="2"/>
      </rPr>
      <t xml:space="preserve">To change the default date format on your computer: 
1. Go to Control Panel, click Region and Language Option.
2. Under the Formats tab, click Additional settings (or Customize this format) button.
3. Click the Date tab.
4. Use the drop-down menu to select “DD/MM/YYYY” as the default Short date format.
5. Click Apply and close.
6. If an error message appears that says only the administrator can make this change, please contact IT to assist in changing the date format on the laptop.
</t>
    </r>
    <r>
      <rPr>
        <sz val="14"/>
        <rFont val="Arial"/>
        <family val="2"/>
      </rPr>
      <t xml:space="preserve">
© World Vision International  2016
The PD/Hearth Database is part of the PD/Hearth training package, ISBN 978-0-918261-48-9, published by the Nutrition Centre of Expertise on behalf of World Vision International and available at http://wvi.org/nutrition/positive-deviance-hearth-training. This work is licensed under a Creative Commons Attribution-NonCommercial-NoDerivatives 4.0 International License (see http://creativecommons.org/licenses/by-nc-nd/4.0/ for more details). 
You are free to reproduce and use all the materials under the following conditions:
• World Vision’s logo is retained on materials and not replaced with your own logo.
• Source of the materials must be acknowledged and, where appropriate, the copyright notice included.
• No fees are charged and the materials are not sold.
• Material is not to be changed in any way.
If you wish to print, translate, adapt, revise, or repurpose this publication in any way, please contact nutrition@wvi.org and wvi_publishing@wvi.org for permission. We are also interested in receiving details of any use made of this material in training, research, programme design, implementation, or evaluation - please let us know at nutrition@wvi.org.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</si>
</sst>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
    <numFmt numFmtId="166" formatCode="[$-14809]dd/mm/yyyy;@"/>
    <numFmt numFmtId="167" formatCode="[$-14809]d/m/yyyy;@"/>
    <numFmt numFmtId="168" formatCode="0.0%;;;"/>
  </numFmts>
  <fonts count="39">
    <font>
      <sz val="11"/>
      <color theme="1"/>
      <name val="Calibri"/>
      <family val="2"/>
      <scheme val="minor"/>
    </font>
    <font>
      <sz val="11"/>
      <color theme="1"/>
      <name val="Calibri"/>
      <family val="2"/>
      <scheme val="minor"/>
    </font>
    <font>
      <b/>
      <sz val="10"/>
      <name val="Arial"/>
      <family val="2"/>
    </font>
    <font>
      <b/>
      <sz val="10"/>
      <color theme="1"/>
      <name val="Calibri"/>
      <family val="2"/>
      <scheme val="minor"/>
    </font>
    <font>
      <sz val="10"/>
      <color theme="1"/>
      <name val="Calibri"/>
      <family val="2"/>
      <scheme val="minor"/>
    </font>
    <font>
      <b/>
      <sz val="26"/>
      <name val="Arial"/>
      <family val="2"/>
    </font>
    <font>
      <b/>
      <sz val="11"/>
      <name val="Arial"/>
      <family val="2"/>
    </font>
    <font>
      <sz val="8"/>
      <name val="Univers Condensed"/>
      <family val="2"/>
    </font>
    <font>
      <sz val="10"/>
      <color rgb="FFFF0000"/>
      <name val="Arial"/>
      <family val="2"/>
    </font>
    <font>
      <b/>
      <sz val="12"/>
      <color rgb="FF000000"/>
      <name val="Arial"/>
      <family val="2"/>
    </font>
    <font>
      <sz val="12"/>
      <color rgb="FF000000"/>
      <name val="Arial"/>
      <family val="2"/>
    </font>
    <font>
      <b/>
      <i/>
      <sz val="12"/>
      <color rgb="FF000000"/>
      <name val="Arial"/>
      <family val="2"/>
    </font>
    <font>
      <b/>
      <sz val="12"/>
      <color rgb="FFFF0000"/>
      <name val="Calibri"/>
      <family val="2"/>
      <scheme val="minor"/>
    </font>
    <font>
      <sz val="12"/>
      <name val="Arial"/>
      <family val="2"/>
    </font>
    <font>
      <sz val="10"/>
      <name val="Arial"/>
      <family val="2"/>
    </font>
    <font>
      <sz val="8"/>
      <name val="Arial"/>
      <family val="2"/>
    </font>
    <font>
      <b/>
      <sz val="11"/>
      <color theme="1"/>
      <name val="Calibri"/>
      <family val="2"/>
      <scheme val="minor"/>
    </font>
    <font>
      <b/>
      <sz val="9"/>
      <color theme="1"/>
      <name val="Calibri"/>
      <family val="2"/>
      <scheme val="minor"/>
    </font>
    <font>
      <sz val="12"/>
      <color rgb="FF000000"/>
      <name val="Calibri"/>
      <family val="2"/>
    </font>
    <font>
      <sz val="11"/>
      <color theme="1"/>
      <name val="Arial"/>
      <family val="2"/>
    </font>
    <font>
      <sz val="11"/>
      <color rgb="FFFF0000"/>
      <name val="Arial"/>
      <family val="2"/>
    </font>
    <font>
      <sz val="11"/>
      <name val="Arial"/>
      <family val="2"/>
    </font>
    <font>
      <b/>
      <sz val="18"/>
      <color theme="1"/>
      <name val="Calibri"/>
      <family val="2"/>
      <scheme val="minor"/>
    </font>
    <font>
      <b/>
      <sz val="18"/>
      <color theme="1"/>
      <name val="Arial"/>
      <family val="2"/>
    </font>
    <font>
      <b/>
      <sz val="10"/>
      <color rgb="FFFF0000"/>
      <name val="Arial"/>
      <family val="2"/>
    </font>
    <font>
      <b/>
      <sz val="11"/>
      <name val="Calibri"/>
      <family val="2"/>
    </font>
    <font>
      <u/>
      <sz val="11"/>
      <color theme="10"/>
      <name val="Calibri"/>
      <family val="2"/>
      <scheme val="minor"/>
    </font>
    <font>
      <u/>
      <sz val="11"/>
      <color theme="11"/>
      <name val="Calibri"/>
      <family val="2"/>
      <scheme val="minor"/>
    </font>
    <font>
      <b/>
      <sz val="11"/>
      <color theme="1"/>
      <name val="Arial"/>
      <family val="2"/>
    </font>
    <font>
      <sz val="11"/>
      <color rgb="FFFF0000"/>
      <name val="Arial"/>
      <family val="2"/>
    </font>
    <font>
      <sz val="11"/>
      <color theme="1"/>
      <name val="Arial"/>
      <family val="2"/>
    </font>
    <font>
      <sz val="10"/>
      <name val="Arial"/>
      <family val="2"/>
    </font>
    <font>
      <sz val="11"/>
      <name val="Arial"/>
      <family val="2"/>
    </font>
    <font>
      <sz val="10"/>
      <name val="Arial"/>
    </font>
    <font>
      <sz val="14"/>
      <name val="Arial"/>
      <family val="2"/>
    </font>
    <font>
      <b/>
      <sz val="14"/>
      <name val="Arial"/>
      <family val="2"/>
    </font>
    <font>
      <sz val="14"/>
      <color rgb="FFFF0000"/>
      <name val="Arial"/>
      <family val="2"/>
    </font>
    <font>
      <b/>
      <sz val="14"/>
      <color rgb="FFFF0000"/>
      <name val="Arial"/>
      <family val="2"/>
    </font>
    <font>
      <b/>
      <u/>
      <sz val="14"/>
      <color rgb="FFFF0000"/>
      <name val="Arial"/>
      <family val="2"/>
    </font>
  </fonts>
  <fills count="17">
    <fill>
      <patternFill patternType="none"/>
    </fill>
    <fill>
      <patternFill patternType="gray125"/>
    </fill>
    <fill>
      <patternFill patternType="solid">
        <fgColor rgb="FF00B050"/>
        <bgColor indexed="64"/>
      </patternFill>
    </fill>
    <fill>
      <patternFill patternType="solid">
        <fgColor theme="5"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rgb="FF92D050"/>
        <bgColor indexed="64"/>
      </patternFill>
    </fill>
    <fill>
      <patternFill patternType="solid">
        <fgColor rgb="FFFF0000"/>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9" tint="0.79998168889431442"/>
        <bgColor indexed="64"/>
      </patternFill>
    </fill>
  </fills>
  <borders count="48">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top style="medium">
        <color auto="1"/>
      </top>
      <bottom/>
      <diagonal/>
    </border>
    <border>
      <left style="medium">
        <color auto="1"/>
      </left>
      <right/>
      <top/>
      <bottom style="thin">
        <color auto="1"/>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s>
  <cellStyleXfs count="154">
    <xf numFmtId="0" fontId="0" fillId="0" borderId="0"/>
    <xf numFmtId="9" fontId="1" fillId="0" borderId="0" applyFont="0" applyFill="0" applyBorder="0" applyAlignment="0" applyProtection="0"/>
    <xf numFmtId="0" fontId="14"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33" fillId="0" borderId="0"/>
  </cellStyleXfs>
  <cellXfs count="291">
    <xf numFmtId="0" fontId="0" fillId="0" borderId="0" xfId="0"/>
    <xf numFmtId="0" fontId="6" fillId="0" borderId="0" xfId="0" applyFont="1" applyFill="1" applyBorder="1" applyAlignment="1">
      <alignment vertical="top"/>
    </xf>
    <xf numFmtId="0" fontId="10" fillId="7" borderId="5" xfId="0" applyFont="1" applyFill="1" applyBorder="1"/>
    <xf numFmtId="17" fontId="10" fillId="7" borderId="6" xfId="0" applyNumberFormat="1" applyFont="1" applyFill="1" applyBorder="1" applyAlignment="1"/>
    <xf numFmtId="0" fontId="10" fillId="7" borderId="7" xfId="0" applyFont="1" applyFill="1" applyBorder="1" applyAlignment="1">
      <alignment horizontal="center"/>
    </xf>
    <xf numFmtId="0" fontId="11" fillId="8" borderId="4" xfId="0" applyFont="1" applyFill="1" applyBorder="1" applyAlignment="1">
      <alignment horizontal="center" vertical="center" wrapText="1"/>
    </xf>
    <xf numFmtId="0" fontId="10" fillId="0" borderId="6" xfId="0" applyFont="1" applyBorder="1" applyAlignment="1">
      <alignment horizontal="center" vertical="center" wrapText="1"/>
    </xf>
    <xf numFmtId="0" fontId="12" fillId="0" borderId="0" xfId="0" applyFont="1"/>
    <xf numFmtId="0" fontId="10" fillId="0" borderId="5" xfId="0" applyFont="1" applyBorder="1" applyAlignment="1">
      <alignment vertical="top" wrapText="1"/>
    </xf>
    <xf numFmtId="0" fontId="12" fillId="0" borderId="0" xfId="0" applyFont="1" applyAlignment="1">
      <alignment horizontal="left" vertical="top"/>
    </xf>
    <xf numFmtId="0" fontId="13" fillId="4" borderId="5" xfId="0" applyFont="1" applyFill="1" applyBorder="1" applyAlignment="1">
      <alignment vertical="top" wrapText="1"/>
    </xf>
    <xf numFmtId="0" fontId="11" fillId="8" borderId="4" xfId="0" applyFont="1" applyFill="1" applyBorder="1" applyAlignment="1">
      <alignment vertical="center" wrapText="1"/>
    </xf>
    <xf numFmtId="0" fontId="10" fillId="0" borderId="7" xfId="0" applyFont="1" applyFill="1" applyBorder="1" applyAlignment="1">
      <alignment vertical="top" wrapText="1"/>
    </xf>
    <xf numFmtId="0" fontId="10" fillId="0" borderId="5" xfId="0" applyFont="1" applyFill="1" applyBorder="1" applyAlignment="1">
      <alignment vertical="top" wrapText="1"/>
    </xf>
    <xf numFmtId="0" fontId="11" fillId="8" borderId="5" xfId="0" applyFont="1" applyFill="1" applyBorder="1" applyAlignment="1">
      <alignment vertical="center" wrapText="1"/>
    </xf>
    <xf numFmtId="0" fontId="14" fillId="0" borderId="0" xfId="0" applyFont="1"/>
    <xf numFmtId="164" fontId="0" fillId="0" borderId="0" xfId="0" applyNumberFormat="1" applyFont="1" applyFill="1" applyBorder="1"/>
    <xf numFmtId="0" fontId="0" fillId="0" borderId="0" xfId="0" applyBorder="1"/>
    <xf numFmtId="49" fontId="15" fillId="0" borderId="0" xfId="0" applyNumberFormat="1" applyFont="1" applyFill="1" applyBorder="1" applyAlignment="1">
      <alignment horizontal="center"/>
    </xf>
    <xf numFmtId="3" fontId="0" fillId="0" borderId="0" xfId="0" applyNumberFormat="1" applyBorder="1"/>
    <xf numFmtId="164" fontId="0" fillId="0" borderId="0" xfId="1" applyNumberFormat="1" applyFont="1" applyBorder="1" applyAlignment="1">
      <alignment horizontal="center"/>
    </xf>
    <xf numFmtId="165" fontId="0" fillId="0" borderId="0" xfId="0" applyNumberFormat="1" applyBorder="1"/>
    <xf numFmtId="165" fontId="0" fillId="0" borderId="0" xfId="0" applyNumberFormat="1" applyBorder="1" applyAlignment="1">
      <alignment horizontal="right"/>
    </xf>
    <xf numFmtId="0" fontId="7" fillId="0" borderId="0" xfId="0" applyFont="1" applyFill="1" applyBorder="1" applyAlignment="1">
      <alignment horizontal="center" vertical="top"/>
    </xf>
    <xf numFmtId="0" fontId="0" fillId="0" borderId="8" xfId="0" applyBorder="1" applyAlignment="1">
      <alignment horizontal="center"/>
    </xf>
    <xf numFmtId="0" fontId="9" fillId="0" borderId="1" xfId="0" applyFont="1" applyBorder="1" applyAlignment="1" applyProtection="1">
      <protection locked="0"/>
    </xf>
    <xf numFmtId="0" fontId="9" fillId="0" borderId="2" xfId="0" applyFont="1" applyBorder="1" applyAlignment="1" applyProtection="1">
      <protection locked="0"/>
    </xf>
    <xf numFmtId="0" fontId="9" fillId="0" borderId="3" xfId="0" applyFont="1" applyBorder="1" applyAlignment="1" applyProtection="1">
      <protection locked="0"/>
    </xf>
    <xf numFmtId="0" fontId="0" fillId="0" borderId="18" xfId="0" applyBorder="1" applyAlignment="1">
      <alignment horizontal="center"/>
    </xf>
    <xf numFmtId="164" fontId="0" fillId="0" borderId="19" xfId="1" applyNumberFormat="1" applyFont="1" applyBorder="1" applyAlignment="1">
      <alignment horizontal="center"/>
    </xf>
    <xf numFmtId="9" fontId="0" fillId="0" borderId="20" xfId="1" applyFont="1" applyBorder="1" applyAlignment="1">
      <alignment horizontal="center"/>
    </xf>
    <xf numFmtId="0" fontId="2" fillId="8" borderId="8" xfId="0" applyFont="1" applyFill="1" applyBorder="1" applyAlignment="1">
      <alignment horizontal="center"/>
    </xf>
    <xf numFmtId="0" fontId="16" fillId="8" borderId="17" xfId="0" applyFont="1" applyFill="1" applyBorder="1" applyAlignment="1">
      <alignment horizontal="center"/>
    </xf>
    <xf numFmtId="0" fontId="2" fillId="8" borderId="15" xfId="0" applyFont="1" applyFill="1" applyBorder="1" applyAlignment="1">
      <alignment horizontal="center"/>
    </xf>
    <xf numFmtId="0" fontId="0" fillId="0" borderId="15" xfId="0" applyBorder="1" applyAlignment="1">
      <alignment horizontal="center"/>
    </xf>
    <xf numFmtId="164" fontId="0" fillId="0" borderId="26" xfId="1" applyNumberFormat="1" applyFont="1" applyBorder="1" applyAlignment="1">
      <alignment horizontal="center"/>
    </xf>
    <xf numFmtId="10" fontId="0" fillId="0" borderId="0" xfId="1" applyNumberFormat="1" applyFont="1" applyBorder="1" applyAlignment="1">
      <alignment horizontal="center"/>
    </xf>
    <xf numFmtId="10" fontId="0" fillId="0" borderId="0" xfId="0" applyNumberFormat="1" applyBorder="1" applyAlignment="1">
      <alignment horizontal="center"/>
    </xf>
    <xf numFmtId="0" fontId="2" fillId="8" borderId="14" xfId="0" applyFont="1" applyFill="1" applyBorder="1" applyAlignment="1">
      <alignment horizontal="center"/>
    </xf>
    <xf numFmtId="164" fontId="0" fillId="0" borderId="20" xfId="0" applyNumberFormat="1" applyBorder="1" applyAlignment="1">
      <alignment horizontal="center"/>
    </xf>
    <xf numFmtId="10" fontId="0" fillId="0" borderId="19" xfId="1" applyNumberFormat="1" applyFont="1" applyBorder="1" applyAlignment="1">
      <alignment horizontal="center"/>
    </xf>
    <xf numFmtId="10" fontId="0" fillId="0" borderId="20" xfId="0" applyNumberFormat="1" applyBorder="1" applyAlignment="1">
      <alignment horizontal="center"/>
    </xf>
    <xf numFmtId="1" fontId="0" fillId="0" borderId="8" xfId="0" applyNumberFormat="1" applyBorder="1" applyAlignment="1">
      <alignment horizontal="center"/>
    </xf>
    <xf numFmtId="0" fontId="0" fillId="0" borderId="19" xfId="0" applyBorder="1" applyAlignment="1">
      <alignment horizontal="center"/>
    </xf>
    <xf numFmtId="0" fontId="2" fillId="8" borderId="16" xfId="0" applyFont="1" applyFill="1" applyBorder="1" applyAlignment="1">
      <alignment horizontal="center" vertical="center"/>
    </xf>
    <xf numFmtId="0" fontId="16" fillId="8" borderId="16" xfId="0" applyFont="1" applyFill="1" applyBorder="1" applyAlignment="1">
      <alignment horizontal="center"/>
    </xf>
    <xf numFmtId="0" fontId="16" fillId="8" borderId="16" xfId="0" applyFont="1" applyFill="1" applyBorder="1" applyAlignment="1"/>
    <xf numFmtId="164" fontId="0" fillId="0" borderId="20" xfId="1" applyNumberFormat="1" applyFont="1" applyBorder="1" applyAlignment="1">
      <alignment horizontal="center"/>
    </xf>
    <xf numFmtId="164" fontId="0" fillId="8" borderId="30" xfId="0" applyNumberFormat="1" applyFill="1" applyBorder="1" applyAlignment="1">
      <alignment horizontal="center"/>
    </xf>
    <xf numFmtId="164" fontId="16" fillId="8" borderId="16" xfId="0" applyNumberFormat="1" applyFont="1" applyFill="1" applyBorder="1" applyAlignment="1">
      <alignment horizontal="center"/>
    </xf>
    <xf numFmtId="0" fontId="2" fillId="8" borderId="31" xfId="0" applyFont="1" applyFill="1" applyBorder="1" applyAlignment="1">
      <alignment horizontal="center"/>
    </xf>
    <xf numFmtId="0" fontId="2" fillId="8" borderId="32" xfId="0" applyFont="1" applyFill="1" applyBorder="1" applyAlignment="1">
      <alignment horizontal="center"/>
    </xf>
    <xf numFmtId="0" fontId="0" fillId="8" borderId="30" xfId="0" applyFill="1" applyBorder="1" applyAlignment="1">
      <alignment horizontal="center"/>
    </xf>
    <xf numFmtId="0" fontId="0" fillId="0" borderId="20" xfId="0" applyBorder="1" applyAlignment="1">
      <alignment horizontal="center"/>
    </xf>
    <xf numFmtId="1" fontId="0" fillId="0" borderId="0" xfId="0" applyNumberFormat="1"/>
    <xf numFmtId="0" fontId="0" fillId="0" borderId="8" xfId="0" applyBorder="1" applyProtection="1">
      <protection locked="0"/>
    </xf>
    <xf numFmtId="0" fontId="16" fillId="8" borderId="16" xfId="0" applyFont="1" applyFill="1" applyBorder="1" applyAlignment="1">
      <alignment horizontal="center"/>
    </xf>
    <xf numFmtId="0" fontId="8" fillId="0" borderId="8" xfId="0" applyFont="1" applyFill="1" applyBorder="1" applyAlignment="1" applyProtection="1">
      <alignment horizontal="left" vertical="top"/>
      <protection locked="0"/>
    </xf>
    <xf numFmtId="0" fontId="8" fillId="0" borderId="8" xfId="0" applyFont="1" applyFill="1" applyBorder="1" applyAlignment="1" applyProtection="1">
      <alignment horizontal="center" vertical="top"/>
      <protection locked="0"/>
    </xf>
    <xf numFmtId="9" fontId="0" fillId="0" borderId="19" xfId="1" applyFont="1" applyBorder="1" applyAlignment="1">
      <alignment horizontal="center"/>
    </xf>
    <xf numFmtId="166" fontId="8" fillId="0" borderId="8" xfId="0" applyNumberFormat="1" applyFont="1" applyFill="1" applyBorder="1" applyAlignment="1" applyProtection="1">
      <alignment horizontal="left" vertical="top"/>
      <protection locked="0"/>
    </xf>
    <xf numFmtId="167" fontId="0" fillId="0" borderId="8" xfId="0" applyNumberFormat="1" applyBorder="1" applyProtection="1">
      <protection locked="0"/>
    </xf>
    <xf numFmtId="167" fontId="8" fillId="0" borderId="8" xfId="0" applyNumberFormat="1" applyFont="1" applyFill="1" applyBorder="1" applyAlignment="1" applyProtection="1">
      <alignment horizontal="left" vertical="top"/>
      <protection locked="0"/>
    </xf>
    <xf numFmtId="0" fontId="0" fillId="13" borderId="0" xfId="0" applyFill="1"/>
    <xf numFmtId="0" fontId="0" fillId="9" borderId="0" xfId="0" applyFill="1"/>
    <xf numFmtId="0" fontId="0" fillId="12" borderId="0" xfId="0" applyFill="1"/>
    <xf numFmtId="0" fontId="20" fillId="0" borderId="8" xfId="0" applyFont="1" applyFill="1" applyBorder="1" applyAlignment="1" applyProtection="1">
      <alignment horizontal="left" vertical="center"/>
      <protection locked="0"/>
    </xf>
    <xf numFmtId="0" fontId="19" fillId="0" borderId="8" xfId="0" applyFont="1" applyBorder="1" applyAlignment="1" applyProtection="1">
      <alignment horizontal="left" vertical="center"/>
      <protection locked="0"/>
    </xf>
    <xf numFmtId="167" fontId="19" fillId="0" borderId="8" xfId="0" applyNumberFormat="1" applyFont="1" applyBorder="1" applyAlignment="1" applyProtection="1">
      <alignment horizontal="left" vertical="center"/>
      <protection locked="0"/>
    </xf>
    <xf numFmtId="0" fontId="19" fillId="8" borderId="8" xfId="0" applyFont="1" applyFill="1" applyBorder="1" applyAlignment="1" applyProtection="1">
      <alignment horizontal="left" vertical="center"/>
    </xf>
    <xf numFmtId="0" fontId="20" fillId="0" borderId="8" xfId="0" applyFont="1" applyBorder="1" applyAlignment="1" applyProtection="1">
      <alignment horizontal="left" vertical="center"/>
      <protection locked="0"/>
    </xf>
    <xf numFmtId="167" fontId="20" fillId="0" borderId="8" xfId="0" applyNumberFormat="1" applyFont="1" applyFill="1" applyBorder="1" applyAlignment="1" applyProtection="1">
      <alignment horizontal="left" vertical="center"/>
      <protection locked="0"/>
    </xf>
    <xf numFmtId="0" fontId="19" fillId="8" borderId="8" xfId="0" applyFont="1" applyFill="1" applyBorder="1" applyAlignment="1">
      <alignment horizontal="left" vertical="center"/>
    </xf>
    <xf numFmtId="0" fontId="21" fillId="8" borderId="8" xfId="0" applyFont="1" applyFill="1" applyBorder="1" applyAlignment="1">
      <alignment horizontal="left" vertical="center"/>
    </xf>
    <xf numFmtId="165" fontId="21" fillId="0" borderId="8" xfId="0" applyNumberFormat="1" applyFont="1" applyFill="1" applyBorder="1" applyAlignment="1" applyProtection="1">
      <alignment horizontal="left" vertical="center"/>
      <protection locked="0"/>
    </xf>
    <xf numFmtId="3" fontId="19" fillId="8" borderId="8" xfId="0" applyNumberFormat="1" applyFont="1" applyFill="1" applyBorder="1" applyAlignment="1">
      <alignment horizontal="left" vertical="center"/>
    </xf>
    <xf numFmtId="0" fontId="21" fillId="8" borderId="8" xfId="0" applyFont="1" applyFill="1" applyBorder="1" applyAlignment="1" applyProtection="1">
      <alignment horizontal="left" vertical="center"/>
    </xf>
    <xf numFmtId="0" fontId="21" fillId="0" borderId="8" xfId="0" applyFont="1" applyFill="1" applyBorder="1" applyAlignment="1" applyProtection="1">
      <alignment horizontal="left" vertical="center"/>
      <protection locked="0"/>
    </xf>
    <xf numFmtId="165" fontId="20" fillId="0" borderId="8" xfId="0" applyNumberFormat="1" applyFont="1" applyFill="1" applyBorder="1" applyAlignment="1" applyProtection="1">
      <alignment horizontal="left" vertical="center"/>
      <protection locked="0"/>
    </xf>
    <xf numFmtId="0" fontId="19" fillId="0" borderId="8" xfId="0" applyFont="1" applyBorder="1" applyAlignment="1">
      <alignment horizontal="left" vertical="center"/>
    </xf>
    <xf numFmtId="0" fontId="19" fillId="0" borderId="0" xfId="0" applyFont="1" applyBorder="1" applyAlignment="1">
      <alignment horizontal="left" vertical="center"/>
    </xf>
    <xf numFmtId="0" fontId="19" fillId="0" borderId="0" xfId="0" applyFont="1" applyFill="1" applyBorder="1" applyAlignment="1">
      <alignment horizontal="left" vertical="center"/>
    </xf>
    <xf numFmtId="165" fontId="20" fillId="4" borderId="8" xfId="0" applyNumberFormat="1" applyFont="1" applyFill="1" applyBorder="1" applyAlignment="1" applyProtection="1">
      <alignment horizontal="left" vertical="center"/>
      <protection locked="0"/>
    </xf>
    <xf numFmtId="165" fontId="21" fillId="0" borderId="13" xfId="0" applyNumberFormat="1" applyFont="1" applyFill="1" applyBorder="1" applyAlignment="1" applyProtection="1">
      <alignment horizontal="left" vertical="center"/>
      <protection locked="0"/>
    </xf>
    <xf numFmtId="0" fontId="10" fillId="0" borderId="6" xfId="0" applyFont="1" applyBorder="1" applyAlignment="1" applyProtection="1">
      <alignment horizontal="center" vertical="center" wrapText="1"/>
      <protection locked="0"/>
    </xf>
    <xf numFmtId="0" fontId="10" fillId="0" borderId="6" xfId="0" applyFont="1" applyBorder="1" applyAlignment="1" applyProtection="1">
      <alignment horizontal="center" vertical="center"/>
      <protection locked="0"/>
    </xf>
    <xf numFmtId="0" fontId="10" fillId="0" borderId="9" xfId="0"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16" fillId="8" borderId="16" xfId="0" applyFont="1" applyFill="1" applyBorder="1" applyAlignment="1">
      <alignment horizontal="center"/>
    </xf>
    <xf numFmtId="165" fontId="0" fillId="0" borderId="8" xfId="0" applyNumberFormat="1" applyBorder="1" applyProtection="1">
      <protection locked="0"/>
    </xf>
    <xf numFmtId="0" fontId="8" fillId="4" borderId="8" xfId="0" applyFont="1" applyFill="1" applyBorder="1" applyAlignment="1" applyProtection="1">
      <alignment horizontal="center" vertical="top"/>
      <protection locked="0"/>
    </xf>
    <xf numFmtId="0" fontId="0" fillId="0" borderId="8" xfId="0" applyBorder="1" applyAlignment="1" applyProtection="1">
      <alignment horizontal="center"/>
      <protection locked="0"/>
    </xf>
    <xf numFmtId="1" fontId="0" fillId="0" borderId="8" xfId="0" applyNumberFormat="1" applyBorder="1" applyProtection="1">
      <protection locked="0"/>
    </xf>
    <xf numFmtId="1" fontId="8" fillId="0" borderId="8" xfId="0" applyNumberFormat="1" applyFont="1" applyFill="1" applyBorder="1" applyAlignment="1" applyProtection="1">
      <alignment horizontal="left" vertical="top"/>
      <protection locked="0"/>
    </xf>
    <xf numFmtId="164" fontId="0" fillId="0" borderId="0" xfId="0" applyNumberFormat="1" applyBorder="1" applyAlignment="1">
      <alignment horizontal="center"/>
    </xf>
    <xf numFmtId="0" fontId="16" fillId="0" borderId="0" xfId="0" applyFont="1" applyFill="1" applyBorder="1" applyAlignment="1">
      <alignment horizontal="center" vertical="center"/>
    </xf>
    <xf numFmtId="0" fontId="2" fillId="0" borderId="0" xfId="0" applyFont="1" applyFill="1" applyBorder="1" applyAlignment="1">
      <alignment horizontal="center" vertical="center"/>
    </xf>
    <xf numFmtId="164" fontId="0" fillId="0" borderId="0" xfId="1" applyNumberFormat="1" applyFont="1" applyFill="1" applyBorder="1" applyAlignment="1">
      <alignment horizontal="center"/>
    </xf>
    <xf numFmtId="0" fontId="24" fillId="0" borderId="0" xfId="0" applyFont="1" applyFill="1" applyBorder="1" applyAlignment="1">
      <alignment horizontal="center"/>
    </xf>
    <xf numFmtId="0" fontId="16" fillId="8" borderId="16" xfId="0" applyFont="1" applyFill="1" applyBorder="1" applyAlignment="1">
      <alignment horizontal="center" vertical="center"/>
    </xf>
    <xf numFmtId="0" fontId="16" fillId="8" borderId="16" xfId="0" applyFont="1" applyFill="1" applyBorder="1" applyAlignment="1">
      <alignment vertical="center"/>
    </xf>
    <xf numFmtId="164" fontId="0" fillId="0" borderId="0" xfId="0" applyNumberFormat="1" applyFill="1" applyBorder="1" applyAlignment="1">
      <alignment horizontal="center"/>
    </xf>
    <xf numFmtId="164" fontId="16" fillId="0" borderId="0" xfId="0" applyNumberFormat="1" applyFont="1" applyFill="1" applyBorder="1" applyAlignment="1">
      <alignment vertical="top"/>
    </xf>
    <xf numFmtId="0" fontId="0" fillId="8" borderId="8" xfId="0" applyFill="1" applyBorder="1" applyAlignment="1" applyProtection="1">
      <alignment horizontal="center"/>
    </xf>
    <xf numFmtId="0" fontId="14" fillId="8" borderId="8" xfId="0" applyFont="1" applyFill="1" applyBorder="1" applyAlignment="1">
      <alignment horizontal="left" vertical="top"/>
    </xf>
    <xf numFmtId="0" fontId="0" fillId="8" borderId="8" xfId="0" applyFill="1" applyBorder="1"/>
    <xf numFmtId="0" fontId="0" fillId="0" borderId="8" xfId="0" applyFont="1" applyBorder="1" applyAlignment="1" applyProtection="1">
      <alignment vertical="top" wrapText="1"/>
      <protection locked="0"/>
    </xf>
    <xf numFmtId="0" fontId="28" fillId="0" borderId="36" xfId="0" applyFont="1" applyBorder="1" applyAlignment="1"/>
    <xf numFmtId="0" fontId="6" fillId="0" borderId="35" xfId="0" applyFont="1" applyFill="1" applyBorder="1" applyAlignment="1">
      <alignment vertical="top"/>
    </xf>
    <xf numFmtId="0" fontId="28" fillId="0" borderId="0" xfId="0" applyFont="1" applyBorder="1" applyAlignment="1"/>
    <xf numFmtId="0" fontId="6" fillId="0" borderId="0" xfId="0" applyFont="1" applyFill="1" applyBorder="1" applyAlignment="1">
      <alignment vertical="center"/>
    </xf>
    <xf numFmtId="165" fontId="6" fillId="0" borderId="0" xfId="0" applyNumberFormat="1" applyFont="1" applyFill="1" applyBorder="1" applyAlignment="1">
      <alignment vertical="center"/>
    </xf>
    <xf numFmtId="14" fontId="6" fillId="0" borderId="0" xfId="0" applyNumberFormat="1" applyFont="1" applyFill="1" applyBorder="1" applyAlignment="1">
      <alignment vertical="center"/>
    </xf>
    <xf numFmtId="165" fontId="6" fillId="0" borderId="0" xfId="0" applyNumberFormat="1" applyFont="1" applyFill="1" applyBorder="1" applyAlignment="1">
      <alignment horizontal="right" vertical="center"/>
    </xf>
    <xf numFmtId="3" fontId="6" fillId="0" borderId="0" xfId="0" applyNumberFormat="1" applyFont="1" applyFill="1" applyBorder="1" applyAlignment="1">
      <alignment vertical="center"/>
    </xf>
    <xf numFmtId="3" fontId="19" fillId="8" borderId="8" xfId="0" applyNumberFormat="1" applyFont="1" applyFill="1" applyBorder="1" applyAlignment="1" applyProtection="1">
      <alignment horizontal="left" vertical="center"/>
    </xf>
    <xf numFmtId="0" fontId="0" fillId="0" borderId="0" xfId="0" applyNumberFormat="1"/>
    <xf numFmtId="0" fontId="14" fillId="8" borderId="8" xfId="0" applyFont="1" applyFill="1" applyBorder="1" applyAlignment="1" applyProtection="1">
      <alignment horizontal="left" vertical="top"/>
    </xf>
    <xf numFmtId="3" fontId="19" fillId="8" borderId="13" xfId="0" applyNumberFormat="1" applyFont="1" applyFill="1" applyBorder="1" applyAlignment="1" applyProtection="1">
      <alignment horizontal="left" vertical="center"/>
    </xf>
    <xf numFmtId="0" fontId="19" fillId="0" borderId="13" xfId="0" applyFont="1" applyBorder="1" applyAlignment="1" applyProtection="1">
      <alignment horizontal="left" vertical="center"/>
    </xf>
    <xf numFmtId="2" fontId="19" fillId="8" borderId="8" xfId="0" applyNumberFormat="1" applyFont="1" applyFill="1" applyBorder="1" applyAlignment="1">
      <alignment horizontal="left" vertical="center"/>
    </xf>
    <xf numFmtId="0" fontId="0" fillId="15" borderId="8" xfId="0" applyFill="1" applyBorder="1" applyProtection="1"/>
    <xf numFmtId="0" fontId="0" fillId="15" borderId="8" xfId="0" applyNumberFormat="1" applyFill="1" applyBorder="1" applyAlignment="1" applyProtection="1">
      <alignment wrapText="1"/>
    </xf>
    <xf numFmtId="2" fontId="0" fillId="15" borderId="8" xfId="0" applyNumberFormat="1" applyFill="1" applyBorder="1" applyAlignment="1" applyProtection="1">
      <alignment wrapText="1"/>
    </xf>
    <xf numFmtId="0" fontId="14" fillId="15" borderId="8" xfId="0" applyFont="1" applyFill="1" applyBorder="1" applyAlignment="1" applyProtection="1">
      <alignment horizontal="left" vertical="top"/>
    </xf>
    <xf numFmtId="165" fontId="19" fillId="0" borderId="8" xfId="0" applyNumberFormat="1" applyFont="1" applyBorder="1" applyAlignment="1" applyProtection="1">
      <alignment horizontal="left" vertical="center"/>
      <protection locked="0"/>
    </xf>
    <xf numFmtId="165" fontId="3" fillId="0" borderId="13" xfId="0" applyNumberFormat="1" applyFont="1" applyBorder="1" applyAlignment="1" applyProtection="1">
      <alignment horizontal="center" vertical="top" wrapText="1"/>
      <protection locked="0"/>
    </xf>
    <xf numFmtId="165" fontId="3" fillId="0" borderId="8" xfId="0" applyNumberFormat="1" applyFont="1" applyBorder="1" applyAlignment="1" applyProtection="1">
      <alignment horizontal="center" vertical="top" wrapText="1"/>
      <protection locked="0"/>
    </xf>
    <xf numFmtId="2" fontId="19" fillId="15" borderId="8" xfId="0" applyNumberFormat="1" applyFont="1" applyFill="1" applyBorder="1" applyAlignment="1" applyProtection="1">
      <alignment horizontal="left" vertical="center"/>
    </xf>
    <xf numFmtId="2" fontId="19" fillId="15" borderId="8" xfId="0" applyNumberFormat="1" applyFont="1" applyFill="1" applyBorder="1" applyAlignment="1">
      <alignment horizontal="left" vertical="center"/>
    </xf>
    <xf numFmtId="0" fontId="4" fillId="0" borderId="8" xfId="0" applyFont="1" applyBorder="1" applyAlignment="1" applyProtection="1">
      <alignment horizontal="center" vertical="top" wrapText="1"/>
      <protection locked="0"/>
    </xf>
    <xf numFmtId="0" fontId="0" fillId="0" borderId="8" xfId="0" applyBorder="1" applyAlignment="1" applyProtection="1">
      <alignment vertical="top" wrapText="1"/>
      <protection locked="0"/>
    </xf>
    <xf numFmtId="0" fontId="0" fillId="8" borderId="0" xfId="0" applyFill="1" applyBorder="1" applyProtection="1">
      <protection locked="0"/>
    </xf>
    <xf numFmtId="0" fontId="21" fillId="8" borderId="8" xfId="0" applyFont="1" applyFill="1" applyBorder="1" applyAlignment="1" applyProtection="1">
      <alignment horizontal="left" vertical="center"/>
      <protection locked="0"/>
    </xf>
    <xf numFmtId="0" fontId="20" fillId="0" borderId="14" xfId="0" applyFont="1" applyFill="1" applyBorder="1" applyAlignment="1" applyProtection="1">
      <alignment horizontal="left" vertical="center"/>
      <protection locked="0"/>
    </xf>
    <xf numFmtId="0" fontId="21" fillId="0" borderId="15" xfId="0" applyFont="1" applyFill="1" applyBorder="1" applyAlignment="1" applyProtection="1">
      <alignment horizontal="left" vertical="center"/>
      <protection locked="0"/>
    </xf>
    <xf numFmtId="0" fontId="2" fillId="2" borderId="40" xfId="0" applyFont="1" applyFill="1" applyBorder="1" applyAlignment="1">
      <alignment horizontal="center" vertical="top" wrapText="1"/>
    </xf>
    <xf numFmtId="0" fontId="2" fillId="2" borderId="13" xfId="0" applyFont="1" applyFill="1" applyBorder="1" applyAlignment="1">
      <alignment horizontal="center" vertical="top" wrapText="1"/>
    </xf>
    <xf numFmtId="49" fontId="2" fillId="2" borderId="13" xfId="0" applyNumberFormat="1" applyFont="1" applyFill="1" applyBorder="1" applyAlignment="1">
      <alignment horizontal="center" vertical="top" wrapText="1"/>
    </xf>
    <xf numFmtId="49" fontId="2" fillId="3" borderId="13" xfId="0" applyNumberFormat="1" applyFont="1" applyFill="1" applyBorder="1" applyAlignment="1">
      <alignment horizontal="center" vertical="top" wrapText="1"/>
    </xf>
    <xf numFmtId="165" fontId="2" fillId="3" borderId="13" xfId="0" applyNumberFormat="1" applyFont="1" applyFill="1" applyBorder="1" applyAlignment="1">
      <alignment horizontal="center" vertical="top" wrapText="1"/>
    </xf>
    <xf numFmtId="49" fontId="2" fillId="9" borderId="13" xfId="0" applyNumberFormat="1" applyFont="1" applyFill="1" applyBorder="1" applyAlignment="1">
      <alignment horizontal="center" vertical="top" wrapText="1"/>
    </xf>
    <xf numFmtId="14" fontId="2" fillId="5" borderId="13" xfId="0" applyNumberFormat="1" applyFont="1" applyFill="1" applyBorder="1" applyAlignment="1">
      <alignment horizontal="center" vertical="top" wrapText="1"/>
    </xf>
    <xf numFmtId="165" fontId="2" fillId="5" borderId="13" xfId="0" applyNumberFormat="1" applyFont="1" applyFill="1" applyBorder="1" applyAlignment="1">
      <alignment horizontal="center" vertical="top" wrapText="1"/>
    </xf>
    <xf numFmtId="3" fontId="2" fillId="5" borderId="13" xfId="0" applyNumberFormat="1" applyFont="1" applyFill="1" applyBorder="1" applyAlignment="1">
      <alignment horizontal="center" vertical="top" wrapText="1"/>
    </xf>
    <xf numFmtId="0" fontId="2" fillId="9" borderId="13" xfId="0" applyFont="1" applyFill="1" applyBorder="1" applyAlignment="1">
      <alignment horizontal="center" vertical="top" wrapText="1"/>
    </xf>
    <xf numFmtId="49" fontId="2" fillId="5" borderId="13" xfId="0" applyNumberFormat="1" applyFont="1" applyFill="1" applyBorder="1" applyAlignment="1">
      <alignment horizontal="center" vertical="top" wrapText="1"/>
    </xf>
    <xf numFmtId="0" fontId="2" fillId="3" borderId="13" xfId="0" applyFont="1" applyFill="1" applyBorder="1" applyAlignment="1">
      <alignment horizontal="center" vertical="top" wrapText="1"/>
    </xf>
    <xf numFmtId="3" fontId="2" fillId="3" borderId="13" xfId="0" applyNumberFormat="1" applyFont="1" applyFill="1" applyBorder="1" applyAlignment="1">
      <alignment horizontal="center" vertical="top" wrapText="1"/>
    </xf>
    <xf numFmtId="49" fontId="2" fillId="10" borderId="13" xfId="0" applyNumberFormat="1" applyFont="1" applyFill="1" applyBorder="1" applyAlignment="1">
      <alignment horizontal="center" vertical="top" wrapText="1"/>
    </xf>
    <xf numFmtId="49" fontId="2" fillId="11" borderId="13" xfId="0" applyNumberFormat="1" applyFont="1" applyFill="1" applyBorder="1" applyAlignment="1">
      <alignment horizontal="center" vertical="top" wrapText="1"/>
    </xf>
    <xf numFmtId="14" fontId="2" fillId="3" borderId="13" xfId="0" applyNumberFormat="1" applyFont="1" applyFill="1" applyBorder="1" applyAlignment="1">
      <alignment horizontal="center" vertical="top" wrapText="1"/>
    </xf>
    <xf numFmtId="14" fontId="2" fillId="6" borderId="13" xfId="0" applyNumberFormat="1" applyFont="1" applyFill="1" applyBorder="1" applyAlignment="1">
      <alignment horizontal="center" vertical="top" wrapText="1"/>
    </xf>
    <xf numFmtId="165" fontId="2" fillId="6" borderId="13" xfId="0" applyNumberFormat="1" applyFont="1" applyFill="1" applyBorder="1" applyAlignment="1">
      <alignment horizontal="center" vertical="top" wrapText="1"/>
    </xf>
    <xf numFmtId="3" fontId="2" fillId="6" borderId="13" xfId="0" applyNumberFormat="1" applyFont="1" applyFill="1" applyBorder="1" applyAlignment="1">
      <alignment horizontal="center" vertical="top" wrapText="1"/>
    </xf>
    <xf numFmtId="49" fontId="2" fillId="6" borderId="13" xfId="0" applyNumberFormat="1" applyFont="1" applyFill="1" applyBorder="1" applyAlignment="1">
      <alignment horizontal="center" vertical="top" wrapText="1"/>
    </xf>
    <xf numFmtId="49" fontId="2" fillId="6" borderId="41" xfId="0" applyNumberFormat="1" applyFont="1" applyFill="1" applyBorder="1" applyAlignment="1">
      <alignment horizontal="center" vertical="top" wrapText="1"/>
    </xf>
    <xf numFmtId="0" fontId="8" fillId="0" borderId="14" xfId="0" applyFont="1" applyFill="1" applyBorder="1" applyAlignment="1" applyProtection="1">
      <alignment horizontal="left" vertical="top"/>
      <protection locked="0"/>
    </xf>
    <xf numFmtId="0" fontId="0" fillId="0" borderId="15" xfId="0" applyBorder="1" applyProtection="1">
      <protection locked="0"/>
    </xf>
    <xf numFmtId="0" fontId="0" fillId="0" borderId="15" xfId="0" applyFill="1" applyBorder="1" applyProtection="1">
      <protection locked="0"/>
    </xf>
    <xf numFmtId="0" fontId="2" fillId="2" borderId="40" xfId="0" applyFont="1" applyFill="1" applyBorder="1" applyAlignment="1">
      <alignment horizontal="left" vertical="top" wrapText="1"/>
    </xf>
    <xf numFmtId="0" fontId="2" fillId="2" borderId="13" xfId="0" applyFont="1" applyFill="1" applyBorder="1" applyAlignment="1">
      <alignment horizontal="left" vertical="top" wrapText="1"/>
    </xf>
    <xf numFmtId="49" fontId="2" fillId="2" borderId="13" xfId="0" applyNumberFormat="1" applyFont="1" applyFill="1" applyBorder="1" applyAlignment="1">
      <alignment horizontal="left" vertical="top" wrapText="1"/>
    </xf>
    <xf numFmtId="49" fontId="2" fillId="3" borderId="13" xfId="0" applyNumberFormat="1" applyFont="1" applyFill="1" applyBorder="1" applyAlignment="1">
      <alignment horizontal="left" vertical="top" wrapText="1"/>
    </xf>
    <xf numFmtId="49" fontId="2" fillId="2" borderId="41" xfId="0" applyNumberFormat="1" applyFont="1" applyFill="1" applyBorder="1" applyAlignment="1">
      <alignment horizontal="left" vertical="top" wrapText="1"/>
    </xf>
    <xf numFmtId="0" fontId="29" fillId="0" borderId="14" xfId="0" applyNumberFormat="1" applyFont="1" applyFill="1" applyBorder="1" applyAlignment="1" applyProtection="1">
      <alignment horizontal="left" vertical="center"/>
      <protection locked="0"/>
    </xf>
    <xf numFmtId="0" fontId="29" fillId="0" borderId="8" xfId="0" applyFont="1" applyFill="1" applyBorder="1" applyAlignment="1" applyProtection="1">
      <alignment horizontal="left" vertical="center"/>
      <protection locked="0"/>
    </xf>
    <xf numFmtId="167" fontId="29" fillId="0" borderId="8" xfId="0" applyNumberFormat="1" applyFont="1" applyFill="1" applyBorder="1" applyAlignment="1" applyProtection="1">
      <alignment horizontal="left" vertical="center"/>
      <protection locked="0"/>
    </xf>
    <xf numFmtId="0" fontId="30" fillId="8" borderId="8" xfId="0" applyFont="1" applyFill="1" applyBorder="1" applyAlignment="1" applyProtection="1">
      <alignment horizontal="left" vertical="center"/>
    </xf>
    <xf numFmtId="0" fontId="29" fillId="0" borderId="8" xfId="0" applyFont="1" applyBorder="1" applyAlignment="1" applyProtection="1">
      <alignment horizontal="left" vertical="center"/>
      <protection locked="0"/>
    </xf>
    <xf numFmtId="165" fontId="29" fillId="4" borderId="8" xfId="0" applyNumberFormat="1" applyFont="1" applyFill="1" applyBorder="1" applyAlignment="1" applyProtection="1">
      <alignment horizontal="left" vertical="center"/>
      <protection locked="0"/>
    </xf>
    <xf numFmtId="0" fontId="30" fillId="8" borderId="8" xfId="0" applyFont="1" applyFill="1" applyBorder="1" applyAlignment="1">
      <alignment horizontal="left" vertical="center"/>
    </xf>
    <xf numFmtId="2" fontId="30" fillId="8" borderId="8" xfId="0" applyNumberFormat="1" applyFont="1" applyFill="1" applyBorder="1" applyAlignment="1">
      <alignment horizontal="left" vertical="center"/>
    </xf>
    <xf numFmtId="0" fontId="31" fillId="8" borderId="8" xfId="0" applyFont="1" applyFill="1" applyBorder="1" applyAlignment="1" applyProtection="1">
      <alignment horizontal="left" vertical="top"/>
    </xf>
    <xf numFmtId="0" fontId="31" fillId="8" borderId="8" xfId="0" applyFont="1" applyFill="1" applyBorder="1" applyAlignment="1">
      <alignment horizontal="left" vertical="top"/>
    </xf>
    <xf numFmtId="165" fontId="32" fillId="0" borderId="8" xfId="0" applyNumberFormat="1" applyFont="1" applyFill="1" applyBorder="1" applyAlignment="1" applyProtection="1">
      <alignment horizontal="left" vertical="center"/>
      <protection locked="0"/>
    </xf>
    <xf numFmtId="165" fontId="29" fillId="0" borderId="8" xfId="0" applyNumberFormat="1" applyFont="1" applyFill="1" applyBorder="1" applyAlignment="1" applyProtection="1">
      <alignment horizontal="left" vertical="center"/>
      <protection locked="0"/>
    </xf>
    <xf numFmtId="3" fontId="30" fillId="8" borderId="8" xfId="0" applyNumberFormat="1" applyFont="1" applyFill="1" applyBorder="1" applyAlignment="1">
      <alignment horizontal="left" vertical="center"/>
    </xf>
    <xf numFmtId="0" fontId="32" fillId="8" borderId="8" xfId="0" applyFont="1" applyFill="1" applyBorder="1" applyAlignment="1" applyProtection="1">
      <alignment horizontal="left" vertical="center"/>
    </xf>
    <xf numFmtId="0" fontId="32" fillId="0" borderId="8" xfId="0" applyFont="1" applyFill="1" applyBorder="1" applyAlignment="1" applyProtection="1">
      <alignment horizontal="left" vertical="center"/>
      <protection locked="0"/>
    </xf>
    <xf numFmtId="0" fontId="32" fillId="8" borderId="8" xfId="0" applyNumberFormat="1" applyFont="1" applyFill="1" applyBorder="1" applyAlignment="1" applyProtection="1">
      <alignment horizontal="left" vertical="center"/>
    </xf>
    <xf numFmtId="0" fontId="32" fillId="8" borderId="8" xfId="0" applyFont="1" applyFill="1" applyBorder="1" applyAlignment="1">
      <alignment horizontal="left" vertical="center"/>
    </xf>
    <xf numFmtId="0" fontId="32" fillId="8" borderId="8" xfId="0" applyFont="1" applyFill="1" applyBorder="1" applyAlignment="1" applyProtection="1">
      <alignment horizontal="left" vertical="center"/>
      <protection locked="0"/>
    </xf>
    <xf numFmtId="3" fontId="30" fillId="8" borderId="8" xfId="0" applyNumberFormat="1" applyFont="1" applyFill="1" applyBorder="1" applyAlignment="1" applyProtection="1">
      <alignment horizontal="left" vertical="center"/>
    </xf>
    <xf numFmtId="0" fontId="30" fillId="0" borderId="8" xfId="0" applyFont="1" applyBorder="1" applyAlignment="1">
      <alignment horizontal="left" vertical="center"/>
    </xf>
    <xf numFmtId="2" fontId="30" fillId="15" borderId="8" xfId="0" applyNumberFormat="1" applyFont="1" applyFill="1" applyBorder="1" applyAlignment="1">
      <alignment horizontal="left" vertical="center"/>
    </xf>
    <xf numFmtId="3" fontId="30" fillId="8" borderId="13" xfId="0" applyNumberFormat="1" applyFont="1" applyFill="1" applyBorder="1" applyAlignment="1" applyProtection="1">
      <alignment horizontal="left" vertical="center"/>
    </xf>
    <xf numFmtId="0" fontId="30" fillId="0" borderId="13" xfId="0" applyFont="1" applyBorder="1" applyAlignment="1" applyProtection="1">
      <alignment horizontal="left" vertical="center"/>
    </xf>
    <xf numFmtId="2" fontId="30" fillId="15" borderId="8" xfId="0" applyNumberFormat="1" applyFont="1" applyFill="1" applyBorder="1" applyAlignment="1" applyProtection="1">
      <alignment horizontal="left" vertical="center"/>
    </xf>
    <xf numFmtId="0" fontId="32" fillId="0" borderId="15" xfId="0" applyFont="1" applyFill="1" applyBorder="1" applyAlignment="1" applyProtection="1">
      <alignment horizontal="left" vertical="center"/>
      <protection locked="0"/>
    </xf>
    <xf numFmtId="0" fontId="29" fillId="0" borderId="43" xfId="0" applyNumberFormat="1" applyFont="1" applyFill="1" applyBorder="1" applyAlignment="1" applyProtection="1">
      <alignment horizontal="left" vertical="center"/>
      <protection locked="0"/>
    </xf>
    <xf numFmtId="0" fontId="29" fillId="0" borderId="38" xfId="0" applyFont="1" applyFill="1" applyBorder="1" applyAlignment="1" applyProtection="1">
      <alignment horizontal="left" vertical="center"/>
      <protection locked="0"/>
    </xf>
    <xf numFmtId="167" fontId="29" fillId="0" borderId="38" xfId="0" applyNumberFormat="1" applyFont="1" applyFill="1" applyBorder="1" applyAlignment="1" applyProtection="1">
      <alignment horizontal="left" vertical="center"/>
      <protection locked="0"/>
    </xf>
    <xf numFmtId="0" fontId="30" fillId="8" borderId="38" xfId="0" applyFont="1" applyFill="1" applyBorder="1" applyAlignment="1" applyProtection="1">
      <alignment horizontal="left" vertical="center"/>
    </xf>
    <xf numFmtId="0" fontId="29" fillId="0" borderId="38" xfId="0" applyFont="1" applyBorder="1" applyAlignment="1" applyProtection="1">
      <alignment horizontal="left" vertical="center"/>
      <protection locked="0"/>
    </xf>
    <xf numFmtId="165" fontId="29" fillId="4" borderId="38" xfId="0" applyNumberFormat="1" applyFont="1" applyFill="1" applyBorder="1" applyAlignment="1" applyProtection="1">
      <alignment horizontal="left" vertical="center"/>
      <protection locked="0"/>
    </xf>
    <xf numFmtId="0" fontId="30" fillId="8" borderId="38" xfId="0" applyFont="1" applyFill="1" applyBorder="1" applyAlignment="1">
      <alignment horizontal="left" vertical="center"/>
    </xf>
    <xf numFmtId="2" fontId="30" fillId="8" borderId="38" xfId="0" applyNumberFormat="1" applyFont="1" applyFill="1" applyBorder="1" applyAlignment="1">
      <alignment horizontal="left" vertical="center"/>
    </xf>
    <xf numFmtId="0" fontId="31" fillId="8" borderId="38" xfId="0" applyFont="1" applyFill="1" applyBorder="1" applyAlignment="1" applyProtection="1">
      <alignment horizontal="left" vertical="top"/>
    </xf>
    <xf numFmtId="0" fontId="31" fillId="8" borderId="38" xfId="0" applyFont="1" applyFill="1" applyBorder="1" applyAlignment="1">
      <alignment horizontal="left" vertical="top"/>
    </xf>
    <xf numFmtId="165" fontId="32" fillId="0" borderId="38" xfId="0" applyNumberFormat="1" applyFont="1" applyFill="1" applyBorder="1" applyAlignment="1" applyProtection="1">
      <alignment horizontal="left" vertical="center"/>
      <protection locked="0"/>
    </xf>
    <xf numFmtId="165" fontId="29" fillId="0" borderId="38" xfId="0" applyNumberFormat="1" applyFont="1" applyFill="1" applyBorder="1" applyAlignment="1" applyProtection="1">
      <alignment horizontal="left" vertical="center"/>
      <protection locked="0"/>
    </xf>
    <xf numFmtId="3" fontId="30" fillId="8" borderId="38" xfId="0" applyNumberFormat="1" applyFont="1" applyFill="1" applyBorder="1" applyAlignment="1">
      <alignment horizontal="left" vertical="center"/>
    </xf>
    <xf numFmtId="0" fontId="32" fillId="8" borderId="38" xfId="0" applyFont="1" applyFill="1" applyBorder="1" applyAlignment="1" applyProtection="1">
      <alignment horizontal="left" vertical="center"/>
    </xf>
    <xf numFmtId="0" fontId="32" fillId="0" borderId="38" xfId="0" applyFont="1" applyFill="1" applyBorder="1" applyAlignment="1" applyProtection="1">
      <alignment horizontal="left" vertical="center"/>
      <protection locked="0"/>
    </xf>
    <xf numFmtId="0" fontId="32" fillId="8" borderId="38" xfId="0" applyNumberFormat="1" applyFont="1" applyFill="1" applyBorder="1" applyAlignment="1" applyProtection="1">
      <alignment horizontal="left" vertical="center"/>
    </xf>
    <xf numFmtId="0" fontId="32" fillId="8" borderId="38" xfId="0" applyFont="1" applyFill="1" applyBorder="1" applyAlignment="1">
      <alignment horizontal="left" vertical="center"/>
    </xf>
    <xf numFmtId="0" fontId="32" fillId="8" borderId="38" xfId="0" applyFont="1" applyFill="1" applyBorder="1" applyAlignment="1" applyProtection="1">
      <alignment horizontal="left" vertical="center"/>
      <protection locked="0"/>
    </xf>
    <xf numFmtId="3" fontId="30" fillId="8" borderId="38" xfId="0" applyNumberFormat="1" applyFont="1" applyFill="1" applyBorder="1" applyAlignment="1" applyProtection="1">
      <alignment horizontal="left" vertical="center"/>
    </xf>
    <xf numFmtId="0" fontId="30" fillId="0" borderId="38" xfId="0" applyFont="1" applyBorder="1" applyAlignment="1">
      <alignment horizontal="left" vertical="center"/>
    </xf>
    <xf numFmtId="2" fontId="30" fillId="15" borderId="38" xfId="0" applyNumberFormat="1" applyFont="1" applyFill="1" applyBorder="1" applyAlignment="1">
      <alignment horizontal="left" vertical="center"/>
    </xf>
    <xf numFmtId="3" fontId="30" fillId="8" borderId="44" xfId="0" applyNumberFormat="1" applyFont="1" applyFill="1" applyBorder="1" applyAlignment="1" applyProtection="1">
      <alignment horizontal="left" vertical="center"/>
    </xf>
    <xf numFmtId="0" fontId="30" fillId="0" borderId="44" xfId="0" applyFont="1" applyBorder="1" applyAlignment="1" applyProtection="1">
      <alignment horizontal="left" vertical="center"/>
    </xf>
    <xf numFmtId="2" fontId="30" fillId="15" borderId="38" xfId="0" applyNumberFormat="1" applyFont="1" applyFill="1" applyBorder="1" applyAlignment="1" applyProtection="1">
      <alignment horizontal="left" vertical="center"/>
    </xf>
    <xf numFmtId="0" fontId="32" fillId="0" borderId="42" xfId="0" applyFont="1" applyFill="1" applyBorder="1" applyAlignment="1" applyProtection="1">
      <alignment horizontal="left" vertical="center"/>
      <protection locked="0"/>
    </xf>
    <xf numFmtId="0" fontId="0" fillId="14" borderId="0" xfId="0" applyFill="1"/>
    <xf numFmtId="168" fontId="0" fillId="0" borderId="8" xfId="0" applyNumberFormat="1" applyBorder="1" applyAlignment="1">
      <alignment horizontal="center"/>
    </xf>
    <xf numFmtId="168" fontId="0" fillId="0" borderId="19" xfId="0" applyNumberFormat="1" applyBorder="1" applyAlignment="1">
      <alignment horizontal="center"/>
    </xf>
    <xf numFmtId="0" fontId="0" fillId="0" borderId="0" xfId="0" pivotButton="1"/>
    <xf numFmtId="0" fontId="0" fillId="0" borderId="0" xfId="0" applyAlignment="1">
      <alignment horizontal="left"/>
    </xf>
    <xf numFmtId="3" fontId="0" fillId="0" borderId="0" xfId="0" applyNumberFormat="1"/>
    <xf numFmtId="0" fontId="33" fillId="16" borderId="0" xfId="153" applyFill="1"/>
    <xf numFmtId="0" fontId="33" fillId="0" borderId="0" xfId="153"/>
    <xf numFmtId="0" fontId="34" fillId="0" borderId="36" xfId="153" applyFont="1" applyBorder="1" applyAlignment="1">
      <alignment horizontal="left" vertical="top" wrapText="1"/>
    </xf>
    <xf numFmtId="0" fontId="34" fillId="0" borderId="0" xfId="153" applyFont="1" applyBorder="1" applyAlignment="1">
      <alignment horizontal="left" vertical="top" wrapText="1"/>
    </xf>
    <xf numFmtId="0" fontId="2" fillId="2" borderId="8" xfId="0" applyFont="1" applyFill="1" applyBorder="1" applyAlignment="1">
      <alignment horizontal="center" vertical="top" wrapText="1"/>
    </xf>
    <xf numFmtId="0" fontId="5" fillId="0" borderId="8" xfId="0" applyFont="1" applyFill="1" applyBorder="1" applyAlignment="1">
      <alignment horizontal="center" vertical="center" wrapText="1"/>
    </xf>
    <xf numFmtId="0" fontId="5" fillId="0" borderId="8" xfId="0" applyFont="1" applyFill="1" applyBorder="1" applyAlignment="1">
      <alignment horizontal="center" vertical="center"/>
    </xf>
    <xf numFmtId="0" fontId="5" fillId="0" borderId="15" xfId="0" applyFont="1" applyFill="1" applyBorder="1" applyAlignment="1">
      <alignment horizontal="center" vertical="center"/>
    </xf>
    <xf numFmtId="0" fontId="28" fillId="14" borderId="36" xfId="0" applyFont="1" applyFill="1" applyBorder="1" applyAlignment="1">
      <alignment horizontal="center"/>
    </xf>
    <xf numFmtId="0" fontId="6" fillId="14" borderId="35" xfId="0" applyFont="1" applyFill="1" applyBorder="1" applyAlignment="1">
      <alignment horizontal="center" vertical="top"/>
    </xf>
    <xf numFmtId="0" fontId="0" fillId="8" borderId="37" xfId="0" applyFill="1" applyBorder="1" applyAlignment="1" applyProtection="1">
      <alignment horizontal="center"/>
      <protection locked="0"/>
    </xf>
    <xf numFmtId="0" fontId="5" fillId="0" borderId="0" xfId="0" applyFont="1" applyFill="1" applyBorder="1" applyAlignment="1">
      <alignment horizontal="center" vertical="center"/>
    </xf>
    <xf numFmtId="0" fontId="2" fillId="3" borderId="15" xfId="0" applyFont="1" applyFill="1" applyBorder="1" applyAlignment="1">
      <alignment horizontal="center" vertical="center" wrapText="1"/>
    </xf>
    <xf numFmtId="0" fontId="2" fillId="3" borderId="37"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2" borderId="15" xfId="0" applyFont="1" applyFill="1" applyBorder="1" applyAlignment="1">
      <alignment horizontal="center" vertical="top" wrapText="1"/>
    </xf>
    <xf numFmtId="0" fontId="2" fillId="2" borderId="37" xfId="0" applyFont="1" applyFill="1" applyBorder="1" applyAlignment="1">
      <alignment horizontal="center" vertical="top" wrapText="1"/>
    </xf>
    <xf numFmtId="0" fontId="2" fillId="2" borderId="14" xfId="0" applyFont="1" applyFill="1" applyBorder="1" applyAlignment="1">
      <alignment horizontal="center" vertical="top" wrapText="1"/>
    </xf>
    <xf numFmtId="0" fontId="2" fillId="5" borderId="8"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6" borderId="8" xfId="0" applyFont="1" applyFill="1" applyBorder="1" applyAlignment="1">
      <alignment horizontal="center" vertical="center" wrapText="1"/>
    </xf>
    <xf numFmtId="168" fontId="0" fillId="0" borderId="15" xfId="0" applyNumberFormat="1" applyBorder="1" applyAlignment="1">
      <alignment horizontal="center"/>
    </xf>
    <xf numFmtId="168" fontId="0" fillId="0" borderId="46" xfId="0" applyNumberFormat="1" applyBorder="1" applyAlignment="1">
      <alignment horizontal="center"/>
    </xf>
    <xf numFmtId="168" fontId="0" fillId="0" borderId="26" xfId="0" applyNumberFormat="1" applyBorder="1" applyAlignment="1">
      <alignment horizontal="center"/>
    </xf>
    <xf numFmtId="168" fontId="0" fillId="0" borderId="47" xfId="0" applyNumberFormat="1" applyBorder="1" applyAlignment="1">
      <alignment horizontal="center"/>
    </xf>
    <xf numFmtId="0" fontId="0" fillId="0" borderId="15" xfId="0" applyBorder="1" applyAlignment="1">
      <alignment horizontal="center"/>
    </xf>
    <xf numFmtId="0" fontId="0" fillId="0" borderId="46" xfId="0" applyBorder="1" applyAlignment="1">
      <alignment horizontal="center"/>
    </xf>
    <xf numFmtId="0" fontId="0" fillId="0" borderId="26" xfId="0" applyBorder="1" applyAlignment="1">
      <alignment horizontal="center"/>
    </xf>
    <xf numFmtId="0" fontId="0" fillId="0" borderId="47" xfId="0" applyBorder="1" applyAlignment="1">
      <alignment horizontal="center"/>
    </xf>
    <xf numFmtId="164" fontId="16" fillId="8" borderId="23" xfId="0" applyNumberFormat="1" applyFont="1" applyFill="1" applyBorder="1" applyAlignment="1">
      <alignment horizontal="center"/>
    </xf>
    <xf numFmtId="164" fontId="16" fillId="8" borderId="45" xfId="0" applyNumberFormat="1" applyFont="1" applyFill="1" applyBorder="1" applyAlignment="1">
      <alignment horizontal="center"/>
    </xf>
    <xf numFmtId="0" fontId="16" fillId="8" borderId="23" xfId="0" applyFont="1" applyFill="1" applyBorder="1" applyAlignment="1">
      <alignment horizontal="center"/>
    </xf>
    <xf numFmtId="0" fontId="16" fillId="8" borderId="45" xfId="0" applyFont="1" applyFill="1" applyBorder="1" applyAlignment="1">
      <alignment horizontal="center"/>
    </xf>
    <xf numFmtId="0" fontId="16" fillId="8" borderId="24" xfId="0" applyFont="1" applyFill="1" applyBorder="1" applyAlignment="1">
      <alignment horizontal="center"/>
    </xf>
    <xf numFmtId="0" fontId="16" fillId="8" borderId="25" xfId="0" applyFont="1" applyFill="1" applyBorder="1" applyAlignment="1">
      <alignment horizontal="center"/>
    </xf>
    <xf numFmtId="0" fontId="2" fillId="8" borderId="21" xfId="0" applyFont="1" applyFill="1" applyBorder="1" applyAlignment="1">
      <alignment horizontal="center"/>
    </xf>
    <xf numFmtId="0" fontId="2" fillId="8" borderId="22" xfId="0" applyFont="1" applyFill="1" applyBorder="1" applyAlignment="1">
      <alignment horizontal="center"/>
    </xf>
    <xf numFmtId="0" fontId="16" fillId="0" borderId="0" xfId="0" applyFont="1" applyBorder="1" applyAlignment="1">
      <alignment horizontal="left" wrapText="1"/>
    </xf>
    <xf numFmtId="0" fontId="16" fillId="0" borderId="9" xfId="0" applyFont="1" applyBorder="1" applyAlignment="1">
      <alignment horizontal="left" wrapText="1"/>
    </xf>
    <xf numFmtId="0" fontId="2" fillId="0" borderId="34" xfId="0" applyFont="1" applyFill="1" applyBorder="1" applyAlignment="1">
      <alignment horizontal="left" wrapText="1"/>
    </xf>
    <xf numFmtId="0" fontId="2" fillId="0" borderId="35" xfId="0" applyFont="1" applyFill="1" applyBorder="1" applyAlignment="1">
      <alignment horizontal="left" wrapText="1"/>
    </xf>
    <xf numFmtId="0" fontId="2" fillId="8" borderId="8" xfId="0" applyFont="1" applyFill="1" applyBorder="1" applyAlignment="1">
      <alignment horizontal="center" wrapText="1"/>
    </xf>
    <xf numFmtId="164" fontId="17" fillId="8" borderId="8" xfId="0" applyNumberFormat="1" applyFont="1" applyFill="1" applyBorder="1" applyAlignment="1">
      <alignment horizontal="center" wrapText="1"/>
    </xf>
    <xf numFmtId="3" fontId="2" fillId="0" borderId="38" xfId="0" applyNumberFormat="1" applyFont="1" applyFill="1" applyBorder="1" applyAlignment="1">
      <alignment horizontal="center" vertical="center"/>
    </xf>
    <xf numFmtId="3" fontId="2" fillId="0" borderId="39" xfId="0" applyNumberFormat="1" applyFont="1" applyFill="1" applyBorder="1" applyAlignment="1">
      <alignment horizontal="center" vertical="center"/>
    </xf>
    <xf numFmtId="1" fontId="16" fillId="0" borderId="38" xfId="0" applyNumberFormat="1" applyFont="1" applyBorder="1" applyAlignment="1">
      <alignment horizontal="center" vertical="center"/>
    </xf>
    <xf numFmtId="1" fontId="16" fillId="0" borderId="39" xfId="0" applyNumberFormat="1" applyFont="1" applyBorder="1" applyAlignment="1">
      <alignment horizontal="center" vertical="center"/>
    </xf>
    <xf numFmtId="0" fontId="22" fillId="0" borderId="0" xfId="0" applyFont="1" applyAlignment="1">
      <alignment horizontal="center" vertical="center"/>
    </xf>
    <xf numFmtId="0" fontId="16" fillId="8" borderId="30" xfId="0" applyFont="1" applyFill="1" applyBorder="1" applyAlignment="1">
      <alignment horizontal="center" vertical="center"/>
    </xf>
    <xf numFmtId="0" fontId="16" fillId="8" borderId="31" xfId="0" applyFont="1" applyFill="1" applyBorder="1" applyAlignment="1">
      <alignment horizontal="center" vertical="center"/>
    </xf>
    <xf numFmtId="0" fontId="16" fillId="8" borderId="32" xfId="0" applyFont="1" applyFill="1" applyBorder="1" applyAlignment="1">
      <alignment horizontal="center" vertical="center"/>
    </xf>
    <xf numFmtId="0" fontId="2" fillId="8" borderId="27" xfId="0" applyFont="1" applyFill="1" applyBorder="1" applyAlignment="1">
      <alignment horizontal="center" vertical="center"/>
    </xf>
    <xf numFmtId="0" fontId="2" fillId="8" borderId="28" xfId="0" applyFont="1" applyFill="1" applyBorder="1" applyAlignment="1">
      <alignment horizontal="center" vertical="center"/>
    </xf>
    <xf numFmtId="0" fontId="2" fillId="8" borderId="29" xfId="0" applyFont="1" applyFill="1" applyBorder="1" applyAlignment="1">
      <alignment horizontal="center" vertical="center"/>
    </xf>
    <xf numFmtId="164" fontId="16" fillId="0" borderId="9" xfId="0" applyNumberFormat="1" applyFont="1" applyFill="1" applyBorder="1" applyAlignment="1">
      <alignment wrapText="1"/>
    </xf>
    <xf numFmtId="0" fontId="16" fillId="0" borderId="33" xfId="0" applyFont="1" applyBorder="1" applyAlignment="1">
      <alignment horizontal="left" wrapText="1"/>
    </xf>
    <xf numFmtId="0" fontId="2" fillId="8" borderId="10" xfId="0" applyFont="1" applyFill="1" applyBorder="1" applyAlignment="1">
      <alignment horizontal="center" vertical="center"/>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16" fillId="8" borderId="16" xfId="0" applyFont="1" applyFill="1" applyBorder="1" applyAlignment="1">
      <alignment horizontal="center"/>
    </xf>
    <xf numFmtId="0" fontId="2" fillId="8" borderId="17" xfId="0" applyFont="1" applyFill="1" applyBorder="1" applyAlignment="1">
      <alignment horizontal="center"/>
    </xf>
    <xf numFmtId="0" fontId="2" fillId="8" borderId="18" xfId="0" applyFont="1" applyFill="1" applyBorder="1" applyAlignment="1">
      <alignment horizontal="center"/>
    </xf>
    <xf numFmtId="0" fontId="2" fillId="8" borderId="30" xfId="0" applyFont="1" applyFill="1" applyBorder="1" applyAlignment="1">
      <alignment horizontal="center" vertical="center"/>
    </xf>
    <xf numFmtId="0" fontId="2" fillId="8" borderId="31" xfId="0" applyFont="1" applyFill="1" applyBorder="1" applyAlignment="1">
      <alignment horizontal="center" vertical="center"/>
    </xf>
    <xf numFmtId="0" fontId="2" fillId="8" borderId="32" xfId="0" applyFont="1" applyFill="1" applyBorder="1" applyAlignment="1">
      <alignment horizontal="center" vertical="center"/>
    </xf>
    <xf numFmtId="0" fontId="11" fillId="8" borderId="1" xfId="0" applyFont="1" applyFill="1" applyBorder="1" applyAlignment="1">
      <alignment horizontal="center" vertical="center" wrapText="1"/>
    </xf>
    <xf numFmtId="0" fontId="11" fillId="8" borderId="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23" fillId="0" borderId="9" xfId="0" applyFont="1" applyBorder="1" applyAlignment="1" applyProtection="1">
      <alignment horizontal="center"/>
      <protection locked="0"/>
    </xf>
    <xf numFmtId="0" fontId="9" fillId="0" borderId="2" xfId="0" applyFont="1" applyBorder="1" applyAlignment="1" applyProtection="1">
      <alignment horizontal="center"/>
      <protection locked="0"/>
    </xf>
  </cellXfs>
  <cellStyles count="154">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Normal" xfId="0" builtinId="0"/>
    <cellStyle name="Normal 2" xfId="2"/>
    <cellStyle name="Normal 3" xfId="153"/>
    <cellStyle name="Percent" xfId="1" builtinId="5"/>
  </cellStyles>
  <dxfs count="176">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theme="1"/>
        <name val="Arial"/>
        <scheme val="none"/>
      </font>
      <numFmt numFmtId="2" formatCode="0.00"/>
      <fill>
        <patternFill patternType="solid">
          <fgColor indexed="64"/>
          <bgColor theme="0" tint="-0.149967955565050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theme="1"/>
        <name val="Arial"/>
        <scheme val="none"/>
      </font>
      <alignment horizontal="left" vertical="center" textRotation="0" wrapText="0" indent="0" justifyLastLine="0" shrinkToFit="0" readingOrder="0"/>
      <border diagonalUp="0" diagonalDown="0">
        <left style="thin">
          <color auto="1"/>
        </left>
        <right style="thin">
          <color auto="1"/>
        </right>
        <top/>
        <bottom style="thin">
          <color auto="1"/>
        </bottom>
        <vertical/>
        <horizontal/>
      </border>
      <protection locked="1" hidden="0"/>
    </dxf>
    <dxf>
      <font>
        <b val="0"/>
        <i val="0"/>
        <strike val="0"/>
        <condense val="0"/>
        <extend val="0"/>
        <outline val="0"/>
        <shadow val="0"/>
        <u val="none"/>
        <vertAlign val="baseline"/>
        <sz val="11"/>
        <color theme="1"/>
        <name val="Arial"/>
        <scheme val="none"/>
      </font>
      <alignment horizontal="left" vertical="center" textRotation="0" wrapText="0" indent="0" justifyLastLine="0" shrinkToFit="0" readingOrder="0"/>
      <border diagonalUp="0" diagonalDown="0">
        <left style="thin">
          <color auto="1"/>
        </left>
        <right style="thin">
          <color auto="1"/>
        </right>
        <top/>
        <bottom style="thin">
          <color auto="1"/>
        </bottom>
        <vertical/>
        <horizontal/>
      </border>
      <protection locked="1" hidden="0"/>
    </dxf>
    <dxf>
      <font>
        <b val="0"/>
        <i val="0"/>
        <strike val="0"/>
        <condense val="0"/>
        <extend val="0"/>
        <outline val="0"/>
        <shadow val="0"/>
        <u val="none"/>
        <vertAlign val="baseline"/>
        <sz val="11"/>
        <color theme="1"/>
        <name val="Arial"/>
        <scheme val="none"/>
      </font>
      <alignment horizontal="left" vertical="center" textRotation="0" wrapText="0" indent="0" justifyLastLine="0" shrinkToFit="0" readingOrder="0"/>
      <border diagonalUp="0" diagonalDown="0">
        <left style="thin">
          <color auto="1"/>
        </left>
        <right style="thin">
          <color auto="1"/>
        </right>
        <top/>
        <bottom style="thin">
          <color auto="1"/>
        </bottom>
        <vertical/>
        <horizontal/>
      </border>
      <protection locked="1" hidden="0"/>
    </dxf>
    <dxf>
      <font>
        <b val="0"/>
        <i val="0"/>
        <strike val="0"/>
        <condense val="0"/>
        <extend val="0"/>
        <outline val="0"/>
        <shadow val="0"/>
        <u val="none"/>
        <vertAlign val="baseline"/>
        <sz val="11"/>
        <color theme="1"/>
        <name val="Arial"/>
        <scheme val="none"/>
      </font>
      <alignment horizontal="left" vertical="center" textRotation="0" wrapText="0" indent="0" justifyLastLine="0" shrinkToFit="0" readingOrder="0"/>
      <border diagonalUp="0" diagonalDown="0">
        <left style="thin">
          <color auto="1"/>
        </left>
        <right style="thin">
          <color auto="1"/>
        </right>
        <top/>
        <bottom style="thin">
          <color auto="1"/>
        </bottom>
        <vertical/>
        <horizontal/>
      </border>
      <protection locked="1" hidden="0"/>
    </dxf>
    <dxf>
      <font>
        <b val="0"/>
        <i val="0"/>
        <strike val="0"/>
        <condense val="0"/>
        <extend val="0"/>
        <outline val="0"/>
        <shadow val="0"/>
        <u val="none"/>
        <vertAlign val="baseline"/>
        <sz val="11"/>
        <color theme="1"/>
        <name val="Arial"/>
        <scheme val="none"/>
      </font>
      <alignment horizontal="left" vertical="center" textRotation="0" wrapText="0" indent="0" justifyLastLine="0" shrinkToFit="0" readingOrder="0"/>
      <border diagonalUp="0" diagonalDown="0">
        <left style="thin">
          <color auto="1"/>
        </left>
        <right style="thin">
          <color auto="1"/>
        </right>
        <top/>
        <bottom style="thin">
          <color auto="1"/>
        </bottom>
        <vertical/>
        <horizontal/>
      </border>
      <protection locked="1" hidden="0"/>
    </dxf>
    <dxf>
      <font>
        <b val="0"/>
        <i val="0"/>
        <strike val="0"/>
        <condense val="0"/>
        <extend val="0"/>
        <outline val="0"/>
        <shadow val="0"/>
        <u val="none"/>
        <vertAlign val="baseline"/>
        <sz val="11"/>
        <color theme="1"/>
        <name val="Arial"/>
        <scheme val="none"/>
      </font>
      <alignment horizontal="left" vertical="center" textRotation="0" wrapText="0" indent="0" justifyLastLine="0" shrinkToFit="0" readingOrder="0"/>
      <border diagonalUp="0" diagonalDown="0">
        <left style="thin">
          <color auto="1"/>
        </left>
        <right style="thin">
          <color auto="1"/>
        </right>
        <top/>
        <bottom style="thin">
          <color auto="1"/>
        </bottom>
        <vertical/>
        <horizontal/>
      </border>
      <protection locked="1" hidden="0"/>
    </dxf>
    <dxf>
      <font>
        <b val="0"/>
        <i val="0"/>
        <strike val="0"/>
        <condense val="0"/>
        <extend val="0"/>
        <outline val="0"/>
        <shadow val="0"/>
        <u val="none"/>
        <vertAlign val="baseline"/>
        <sz val="11"/>
        <color theme="1"/>
        <name val="Arial"/>
        <scheme val="none"/>
      </font>
      <numFmt numFmtId="3" formatCode="#,##0"/>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bottom style="thin">
          <color auto="1"/>
        </bottom>
        <vertical/>
        <horizontal/>
      </border>
      <protection locked="1" hidden="0"/>
    </dxf>
    <dxf>
      <font>
        <b val="0"/>
        <i val="0"/>
        <strike val="0"/>
        <condense val="0"/>
        <extend val="0"/>
        <outline val="0"/>
        <shadow val="0"/>
        <u val="none"/>
        <vertAlign val="baseline"/>
        <sz val="11"/>
        <color auto="1"/>
        <name val="Arial"/>
        <scheme val="none"/>
      </font>
      <numFmt numFmtId="165" formatCode="0.0"/>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Arial"/>
        <scheme val="none"/>
      </font>
      <numFmt numFmtId="165" formatCode="0.0"/>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numFmt numFmtId="167" formatCode="[$-14809]d/m/yyyy;@"/>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theme="1"/>
        <name val="Arial"/>
        <scheme val="none"/>
      </font>
      <numFmt numFmtId="2" formatCode="0.00"/>
      <fill>
        <patternFill patternType="solid">
          <fgColor indexed="64"/>
          <bgColor theme="0" tint="-0.149967955565050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numFmt numFmtId="3" formatCode="#,##0"/>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auto="1"/>
        <name val="Arial"/>
        <scheme val="none"/>
      </font>
      <numFmt numFmtId="165" formatCode="0.0"/>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Arial"/>
        <scheme val="none"/>
      </font>
      <numFmt numFmtId="165" formatCode="0.0"/>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numFmt numFmtId="167" formatCode="[$-14809]d/m/yyyy;@"/>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theme="1"/>
        <name val="Arial"/>
        <scheme val="none"/>
      </font>
      <numFmt numFmtId="2" formatCode="0.00"/>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numFmt numFmtId="3" formatCode="#,##0"/>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FF0000"/>
        <name val="Arial"/>
        <scheme val="none"/>
      </font>
      <numFmt numFmtId="165" formatCode="0.0"/>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Arial"/>
        <scheme val="none"/>
      </font>
      <numFmt numFmtId="165" formatCode="0.0"/>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numFmt numFmtId="167" formatCode="[$-14809]d/m/yyyy;@"/>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Arial"/>
        <scheme val="none"/>
      </font>
      <numFmt numFmtId="0" formatCode="General"/>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scheme val="none"/>
      </font>
      <numFmt numFmtId="0" formatCode="General"/>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theme="1"/>
        <name val="Arial"/>
        <scheme val="none"/>
      </font>
      <numFmt numFmtId="2" formatCode="0.00"/>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numFmt numFmtId="3" formatCode="#,##0"/>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FF0000"/>
        <name val="Arial"/>
        <scheme val="none"/>
      </font>
      <numFmt numFmtId="165" formatCode="0.0"/>
      <fill>
        <patternFill patternType="solid">
          <fgColor indexed="64"/>
          <bgColor theme="0"/>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Arial"/>
        <scheme val="none"/>
      </font>
      <numFmt numFmtId="165" formatCode="0.0"/>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numFmt numFmtId="167" formatCode="[$-14809]d/m/yyyy;@"/>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Arial"/>
        <scheme val="none"/>
      </font>
      <numFmt numFmtId="0" formatCode="General"/>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theme="1"/>
        <name val="Arial"/>
        <scheme val="none"/>
      </font>
      <numFmt numFmtId="2" formatCode="0.00"/>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numFmt numFmtId="3" formatCode="#,##0"/>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FF0000"/>
        <name val="Arial"/>
        <scheme val="none"/>
      </font>
      <numFmt numFmtId="165" formatCode="0.0"/>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Arial"/>
        <scheme val="none"/>
      </font>
      <numFmt numFmtId="165" formatCode="0.0"/>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numFmt numFmtId="167" formatCode="[$-14809]d/m/yyyy;@"/>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theme="1"/>
        <name val="Arial"/>
        <scheme val="none"/>
      </font>
      <numFmt numFmtId="2" formatCode="0.00"/>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FF0000"/>
        <name val="Arial"/>
        <scheme val="none"/>
      </font>
      <numFmt numFmtId="165" formatCode="0.0"/>
      <fill>
        <patternFill patternType="solid">
          <fgColor indexed="64"/>
          <bgColor theme="0"/>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numFmt numFmtId="167" formatCode="[$-14809]d/m/yyyy;@"/>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1"/>
        <color rgb="FFFF0000"/>
        <name val="Arial"/>
        <scheme val="none"/>
      </font>
      <numFmt numFmtId="167" formatCode="[$-14809]d/m/yyyy;@"/>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FF0000"/>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horizontal/>
      </border>
      <protection locked="0" hidden="0"/>
    </dxf>
    <dxf>
      <border outline="0">
        <left style="thin">
          <color auto="1"/>
        </left>
        <right style="thin">
          <color auto="1"/>
        </right>
        <top style="thin">
          <color auto="1"/>
        </top>
        <bottom style="thin">
          <color auto="1"/>
        </bottom>
      </border>
    </dxf>
    <dxf>
      <border outline="0">
        <bottom style="thin">
          <color auto="1"/>
        </bottom>
      </border>
    </dxf>
    <dxf>
      <font>
        <b/>
        <i val="0"/>
        <strike val="0"/>
        <condense val="0"/>
        <extend val="0"/>
        <outline val="0"/>
        <shadow val="0"/>
        <u val="none"/>
        <vertAlign val="baseline"/>
        <sz val="10"/>
        <color auto="1"/>
        <name val="Arial"/>
        <scheme val="none"/>
      </font>
      <numFmt numFmtId="30" formatCode="@"/>
      <fill>
        <patternFill patternType="solid">
          <fgColor indexed="64"/>
          <bgColor theme="4" tint="0.5999938962981048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7030A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7030A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92D050"/>
        </patternFill>
      </fill>
    </dxf>
    <dxf>
      <border diagonalUp="0" diagonalDown="0">
        <left style="thin">
          <color auto="1"/>
        </left>
        <right/>
        <top style="thin">
          <color auto="1"/>
        </top>
        <bottom style="thin">
          <color auto="1"/>
        </bottom>
        <vertical/>
        <horizontal/>
      </border>
      <protection locked="0" hidden="0"/>
    </dxf>
    <dxf>
      <numFmt numFmtId="0" formatCode="General"/>
      <fill>
        <patternFill patternType="solid">
          <fgColor indexed="64"/>
          <bgColor theme="0" tint="-0.14999847407452621"/>
        </patternFill>
      </fill>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165" formatCode="0.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rgb="FFFF0000"/>
        <name val="Arial"/>
        <scheme val="none"/>
      </font>
      <fill>
        <patternFill patternType="solid">
          <fgColor indexed="64"/>
          <bgColor theme="0"/>
        </patternFill>
      </fill>
      <alignment horizontal="center"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Arial"/>
        <scheme val="none"/>
      </font>
      <fill>
        <patternFill patternType="solid">
          <fgColor indexed="64"/>
          <bgColor theme="0" tint="-0.14996795556505021"/>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Arial"/>
        <scheme val="none"/>
      </font>
      <fill>
        <patternFill patternType="solid">
          <fgColor indexed="64"/>
          <bgColor theme="0" tint="-0.14996795556505021"/>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Arial"/>
        <scheme val="none"/>
      </font>
      <fill>
        <patternFill patternType="solid">
          <fgColor indexed="64"/>
          <bgColor theme="0" tint="-0.14996795556505021"/>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Arial"/>
        <scheme val="none"/>
      </font>
      <fill>
        <patternFill patternType="solid">
          <fgColor indexed="64"/>
          <bgColor theme="0" tint="-0.14996795556505021"/>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tint="-0.14996795556505021"/>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Arial"/>
        <scheme val="none"/>
      </font>
      <fill>
        <patternFill patternType="solid">
          <fgColor indexed="64"/>
          <bgColor theme="0" tint="-0.14996795556505021"/>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numFmt numFmtId="2" formatCode="0.00"/>
      <fill>
        <patternFill patternType="solid">
          <fgColor indexed="64"/>
          <bgColor theme="0" tint="-0.1499679555650502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numFmt numFmtId="0" formatCode="General"/>
      <fill>
        <patternFill patternType="solid">
          <fgColor indexed="64"/>
          <bgColor theme="0" tint="-0.1499679555650502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numFmt numFmtId="0" formatCode="General"/>
      <fill>
        <patternFill patternType="solid">
          <fgColor indexed="64"/>
          <bgColor theme="0" tint="-0.1499679555650502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numFmt numFmtId="0" formatCode="General"/>
      <fill>
        <patternFill patternType="solid">
          <fgColor indexed="64"/>
          <bgColor theme="0" tint="-0.14996795556505021"/>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ill>
        <patternFill patternType="solid">
          <fgColor indexed="64"/>
          <bgColor theme="0" tint="-0.14996795556505021"/>
        </patternFill>
      </fill>
      <border diagonalUp="0" diagonalDown="0">
        <left style="thin">
          <color auto="1"/>
        </left>
        <right style="thin">
          <color auto="1"/>
        </right>
        <top style="thin">
          <color auto="1"/>
        </top>
        <bottom style="thin">
          <color auto="1"/>
        </bottom>
        <vertical/>
        <horizontal/>
      </border>
      <protection locked="1" hidden="0"/>
    </dxf>
    <dxf>
      <fill>
        <patternFill patternType="solid">
          <fgColor indexed="64"/>
          <bgColor theme="0" tint="-0.14996795556505021"/>
        </patternFill>
      </fill>
      <border diagonalUp="0" diagonalDown="0">
        <left style="thin">
          <color auto="1"/>
        </left>
        <right style="thin">
          <color auto="1"/>
        </right>
        <top style="thin">
          <color auto="1"/>
        </top>
        <bottom style="thin">
          <color auto="1"/>
        </bottom>
        <vertical/>
        <horizontal/>
      </border>
      <protection locked="1" hidden="0"/>
    </dxf>
    <dxf>
      <numFmt numFmtId="165" formatCode="0.0"/>
      <border diagonalUp="0" diagonalDown="0">
        <left style="thin">
          <color auto="1"/>
        </left>
        <right style="thin">
          <color auto="1"/>
        </right>
        <top style="thin">
          <color auto="1"/>
        </top>
        <bottom style="thin">
          <color auto="1"/>
        </bottom>
        <vertical/>
        <horizontal/>
      </border>
      <protection locked="0"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rgb="FFFF0000"/>
        <name val="Arial"/>
        <scheme val="none"/>
      </font>
      <numFmt numFmtId="1" formatCode="0"/>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rgb="FFFF0000"/>
        <name val="Arial"/>
        <scheme val="none"/>
      </font>
      <numFmt numFmtId="167" formatCode="[$-14809]d/m/yyyy;@"/>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rgb="FFFF0000"/>
        <name val="Arial"/>
        <scheme val="none"/>
      </font>
      <fill>
        <patternFill patternType="none">
          <fgColor indexed="64"/>
          <bgColor indexed="65"/>
        </patternFill>
      </fill>
      <alignment horizontal="center"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rgb="FFFF0000"/>
        <name val="Arial"/>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rgb="FFFF0000"/>
        <name val="Arial"/>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rgb="FFFF0000"/>
        <name val="Arial"/>
        <scheme val="none"/>
      </font>
      <numFmt numFmtId="166" formatCode="[$-14809]dd/mm/yyyy;@"/>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rgb="FFFF0000"/>
        <name val="Arial"/>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rgb="FFFF0000"/>
        <name val="Arial"/>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rgb="FFFF0000"/>
        <name val="Arial"/>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rgb="FFFF0000"/>
        <name val="Arial"/>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left/>
        <right style="thin">
          <color auto="1"/>
        </right>
        <top style="thin">
          <color auto="1"/>
        </top>
        <bottom style="thin">
          <color auto="1"/>
        </bottom>
        <vertical/>
        <horizontal/>
      </border>
      <protection locked="0" hidden="0"/>
    </dxf>
    <dxf>
      <border outline="0">
        <top style="thin">
          <color auto="1"/>
        </top>
      </border>
    </dxf>
    <dxf>
      <border outline="0">
        <left style="thin">
          <color auto="1"/>
        </left>
        <right style="thin">
          <color auto="1"/>
        </right>
        <top style="thin">
          <color auto="1"/>
        </top>
        <bottom style="thin">
          <color auto="1"/>
        </bottom>
      </border>
    </dxf>
    <dxf>
      <border outline="0">
        <bottom style="thin">
          <color auto="1"/>
        </bottom>
      </border>
    </dxf>
    <dxf>
      <font>
        <b/>
        <i val="0"/>
        <strike val="0"/>
        <condense val="0"/>
        <extend val="0"/>
        <outline val="0"/>
        <shadow val="0"/>
        <u val="none"/>
        <vertAlign val="baseline"/>
        <sz val="10"/>
        <color auto="1"/>
        <name val="Arial"/>
        <scheme val="none"/>
      </font>
      <numFmt numFmtId="30" formatCode="@"/>
      <fill>
        <patternFill patternType="solid">
          <fgColor indexed="64"/>
          <bgColor rgb="FF00B050"/>
        </patternFill>
      </fill>
      <alignment horizontal="left" vertical="top" textRotation="0" wrapText="1" indent="0" justifyLastLine="0" shrinkToFit="0" readingOrder="0"/>
      <border diagonalUp="0" diagonalDown="0" outline="0">
        <left style="thin">
          <color auto="1"/>
        </left>
        <right style="thin">
          <color auto="1"/>
        </right>
        <top/>
        <bottom/>
      </border>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92D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Initial Assessment - Girls</a:t>
            </a:r>
          </a:p>
        </c:rich>
      </c:tx>
      <c:overlay val="0"/>
    </c:title>
    <c:autoTitleDeleted val="0"/>
    <c:plotArea>
      <c:layout/>
      <c:areaChart>
        <c:grouping val="standard"/>
        <c:varyColors val="0"/>
        <c:ser>
          <c:idx val="4"/>
          <c:order val="0"/>
          <c:tx>
            <c:v>SD+1</c:v>
          </c:tx>
          <c:spPr>
            <a:solidFill>
              <a:srgbClr val="00B050"/>
            </a:solidFill>
            <a:ln w="25400">
              <a:noFill/>
            </a:ln>
          </c:spPr>
          <c:cat>
            <c:numRef>
              <c:f>Anthro_Calc!$B$1859:$B$3715</c:f>
              <c:numCache>
                <c:formatCode>General</c:formatCode>
                <c:ptCount val="185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numCache>
            </c:numRef>
          </c:cat>
          <c:val>
            <c:numRef>
              <c:f>Anthro_Calc!$J$1859:$J$3715</c:f>
              <c:numCache>
                <c:formatCode>General</c:formatCode>
                <c:ptCount val="1857"/>
                <c:pt idx="0">
                  <c:v>3.7109999999999999</c:v>
                </c:pt>
                <c:pt idx="1">
                  <c:v>3.6850000000000001</c:v>
                </c:pt>
                <c:pt idx="2">
                  <c:v>3.7040000000000002</c:v>
                </c:pt>
                <c:pt idx="3">
                  <c:v>3.73</c:v>
                </c:pt>
                <c:pt idx="4">
                  <c:v>3.758</c:v>
                </c:pt>
                <c:pt idx="5">
                  <c:v>3.7890000000000001</c:v>
                </c:pt>
                <c:pt idx="6">
                  <c:v>3.82</c:v>
                </c:pt>
                <c:pt idx="7">
                  <c:v>3.8530000000000002</c:v>
                </c:pt>
                <c:pt idx="8">
                  <c:v>3.887</c:v>
                </c:pt>
                <c:pt idx="9">
                  <c:v>3.9209999999999998</c:v>
                </c:pt>
                <c:pt idx="10">
                  <c:v>3.9569999999999999</c:v>
                </c:pt>
                <c:pt idx="11">
                  <c:v>3.9929999999999999</c:v>
                </c:pt>
                <c:pt idx="12">
                  <c:v>4.0309999999999997</c:v>
                </c:pt>
                <c:pt idx="13">
                  <c:v>4.07</c:v>
                </c:pt>
                <c:pt idx="14">
                  <c:v>4.1100000000000003</c:v>
                </c:pt>
                <c:pt idx="15">
                  <c:v>4.1509999999999998</c:v>
                </c:pt>
                <c:pt idx="16">
                  <c:v>4.1929999999999996</c:v>
                </c:pt>
                <c:pt idx="17">
                  <c:v>4.2350000000000003</c:v>
                </c:pt>
                <c:pt idx="18">
                  <c:v>4.2779999999999996</c:v>
                </c:pt>
                <c:pt idx="19">
                  <c:v>4.32</c:v>
                </c:pt>
                <c:pt idx="20">
                  <c:v>4.3630000000000004</c:v>
                </c:pt>
                <c:pt idx="21">
                  <c:v>4.4059999999999997</c:v>
                </c:pt>
                <c:pt idx="22">
                  <c:v>4.4480000000000004</c:v>
                </c:pt>
                <c:pt idx="23">
                  <c:v>4.49</c:v>
                </c:pt>
                <c:pt idx="24">
                  <c:v>4.532</c:v>
                </c:pt>
                <c:pt idx="25">
                  <c:v>4.5739999999999998</c:v>
                </c:pt>
                <c:pt idx="26">
                  <c:v>4.6159999999999997</c:v>
                </c:pt>
                <c:pt idx="27">
                  <c:v>4.657</c:v>
                </c:pt>
                <c:pt idx="28">
                  <c:v>4.6980000000000004</c:v>
                </c:pt>
                <c:pt idx="29">
                  <c:v>4.7380000000000004</c:v>
                </c:pt>
                <c:pt idx="30">
                  <c:v>4.7779999999999996</c:v>
                </c:pt>
                <c:pt idx="31">
                  <c:v>4.8179999999999996</c:v>
                </c:pt>
                <c:pt idx="32">
                  <c:v>4.8570000000000002</c:v>
                </c:pt>
                <c:pt idx="33">
                  <c:v>4.8959999999999999</c:v>
                </c:pt>
                <c:pt idx="34">
                  <c:v>4.9349999999999996</c:v>
                </c:pt>
                <c:pt idx="35">
                  <c:v>4.9729999999999999</c:v>
                </c:pt>
                <c:pt idx="36">
                  <c:v>5.0110000000000001</c:v>
                </c:pt>
                <c:pt idx="37">
                  <c:v>5.048</c:v>
                </c:pt>
                <c:pt idx="38">
                  <c:v>5.085</c:v>
                </c:pt>
                <c:pt idx="39">
                  <c:v>5.1219999999999999</c:v>
                </c:pt>
                <c:pt idx="40">
                  <c:v>5.1580000000000004</c:v>
                </c:pt>
                <c:pt idx="41">
                  <c:v>5.194</c:v>
                </c:pt>
                <c:pt idx="42">
                  <c:v>5.2290000000000001</c:v>
                </c:pt>
                <c:pt idx="43">
                  <c:v>5.2640000000000002</c:v>
                </c:pt>
                <c:pt idx="44">
                  <c:v>5.2990000000000004</c:v>
                </c:pt>
                <c:pt idx="45">
                  <c:v>5.3330000000000002</c:v>
                </c:pt>
                <c:pt idx="46">
                  <c:v>5.367</c:v>
                </c:pt>
                <c:pt idx="47">
                  <c:v>5.4009999999999998</c:v>
                </c:pt>
                <c:pt idx="48">
                  <c:v>5.4340000000000002</c:v>
                </c:pt>
                <c:pt idx="49">
                  <c:v>5.4669999999999996</c:v>
                </c:pt>
                <c:pt idx="50">
                  <c:v>5.5</c:v>
                </c:pt>
                <c:pt idx="51">
                  <c:v>5.532</c:v>
                </c:pt>
                <c:pt idx="52">
                  <c:v>5.5640000000000001</c:v>
                </c:pt>
                <c:pt idx="53">
                  <c:v>5.5960000000000001</c:v>
                </c:pt>
                <c:pt idx="54">
                  <c:v>5.6269999999999998</c:v>
                </c:pt>
                <c:pt idx="55">
                  <c:v>5.6580000000000004</c:v>
                </c:pt>
                <c:pt idx="56">
                  <c:v>5.6890000000000001</c:v>
                </c:pt>
                <c:pt idx="57">
                  <c:v>5.72</c:v>
                </c:pt>
                <c:pt idx="58">
                  <c:v>5.75</c:v>
                </c:pt>
                <c:pt idx="59">
                  <c:v>5.78</c:v>
                </c:pt>
                <c:pt idx="60">
                  <c:v>5.81</c:v>
                </c:pt>
                <c:pt idx="61">
                  <c:v>5.8390000000000004</c:v>
                </c:pt>
                <c:pt idx="62">
                  <c:v>5.8680000000000003</c:v>
                </c:pt>
                <c:pt idx="63">
                  <c:v>5.8970000000000002</c:v>
                </c:pt>
                <c:pt idx="64">
                  <c:v>5.9260000000000002</c:v>
                </c:pt>
                <c:pt idx="65">
                  <c:v>5.9550000000000001</c:v>
                </c:pt>
                <c:pt idx="66">
                  <c:v>5.9829999999999997</c:v>
                </c:pt>
                <c:pt idx="67">
                  <c:v>6.0110000000000001</c:v>
                </c:pt>
                <c:pt idx="68">
                  <c:v>6.0389999999999997</c:v>
                </c:pt>
                <c:pt idx="69">
                  <c:v>6.0659999999999998</c:v>
                </c:pt>
                <c:pt idx="70">
                  <c:v>6.0940000000000003</c:v>
                </c:pt>
                <c:pt idx="71">
                  <c:v>6.1210000000000004</c:v>
                </c:pt>
                <c:pt idx="72">
                  <c:v>6.1479999999999997</c:v>
                </c:pt>
                <c:pt idx="73">
                  <c:v>6.1749999999999998</c:v>
                </c:pt>
                <c:pt idx="74">
                  <c:v>6.2009999999999996</c:v>
                </c:pt>
                <c:pt idx="75">
                  <c:v>6.2270000000000003</c:v>
                </c:pt>
                <c:pt idx="76">
                  <c:v>6.2539999999999996</c:v>
                </c:pt>
                <c:pt idx="77">
                  <c:v>6.2789999999999999</c:v>
                </c:pt>
                <c:pt idx="78">
                  <c:v>6.3049999999999997</c:v>
                </c:pt>
                <c:pt idx="79">
                  <c:v>6.3310000000000004</c:v>
                </c:pt>
                <c:pt idx="80">
                  <c:v>6.3559999999999999</c:v>
                </c:pt>
                <c:pt idx="81">
                  <c:v>6.3810000000000002</c:v>
                </c:pt>
                <c:pt idx="82">
                  <c:v>6.4059999999999997</c:v>
                </c:pt>
                <c:pt idx="83">
                  <c:v>6.431</c:v>
                </c:pt>
                <c:pt idx="84">
                  <c:v>6.4550000000000001</c:v>
                </c:pt>
                <c:pt idx="85">
                  <c:v>6.48</c:v>
                </c:pt>
                <c:pt idx="86">
                  <c:v>6.5039999999999996</c:v>
                </c:pt>
                <c:pt idx="87">
                  <c:v>6.5279999999999996</c:v>
                </c:pt>
                <c:pt idx="88">
                  <c:v>6.5519999999999996</c:v>
                </c:pt>
                <c:pt idx="89">
                  <c:v>6.5759999999999996</c:v>
                </c:pt>
                <c:pt idx="90">
                  <c:v>6.5990000000000002</c:v>
                </c:pt>
                <c:pt idx="91">
                  <c:v>6.6230000000000002</c:v>
                </c:pt>
                <c:pt idx="92">
                  <c:v>6.6459999999999999</c:v>
                </c:pt>
                <c:pt idx="93">
                  <c:v>6.6689999999999996</c:v>
                </c:pt>
                <c:pt idx="94">
                  <c:v>6.6920000000000002</c:v>
                </c:pt>
                <c:pt idx="95">
                  <c:v>6.7149999999999999</c:v>
                </c:pt>
                <c:pt idx="96">
                  <c:v>6.7370000000000001</c:v>
                </c:pt>
                <c:pt idx="97">
                  <c:v>6.76</c:v>
                </c:pt>
                <c:pt idx="98">
                  <c:v>6.782</c:v>
                </c:pt>
                <c:pt idx="99">
                  <c:v>6.8049999999999997</c:v>
                </c:pt>
                <c:pt idx="100">
                  <c:v>6.8259999999999996</c:v>
                </c:pt>
                <c:pt idx="101">
                  <c:v>6.8479999999999999</c:v>
                </c:pt>
                <c:pt idx="102">
                  <c:v>6.87</c:v>
                </c:pt>
                <c:pt idx="103">
                  <c:v>6.8920000000000003</c:v>
                </c:pt>
                <c:pt idx="104">
                  <c:v>6.9130000000000003</c:v>
                </c:pt>
                <c:pt idx="105">
                  <c:v>6.9349999999999996</c:v>
                </c:pt>
                <c:pt idx="106">
                  <c:v>6.9560000000000004</c:v>
                </c:pt>
                <c:pt idx="107">
                  <c:v>6.9770000000000003</c:v>
                </c:pt>
                <c:pt idx="108">
                  <c:v>6.9980000000000002</c:v>
                </c:pt>
                <c:pt idx="109">
                  <c:v>7.0190000000000001</c:v>
                </c:pt>
                <c:pt idx="110">
                  <c:v>7.0389999999999997</c:v>
                </c:pt>
                <c:pt idx="111">
                  <c:v>7.06</c:v>
                </c:pt>
                <c:pt idx="112">
                  <c:v>7.08</c:v>
                </c:pt>
                <c:pt idx="113">
                  <c:v>7.1</c:v>
                </c:pt>
                <c:pt idx="114">
                  <c:v>7.12</c:v>
                </c:pt>
                <c:pt idx="115">
                  <c:v>7.141</c:v>
                </c:pt>
                <c:pt idx="116">
                  <c:v>7.16</c:v>
                </c:pt>
                <c:pt idx="117">
                  <c:v>7.18</c:v>
                </c:pt>
                <c:pt idx="118">
                  <c:v>7.2</c:v>
                </c:pt>
                <c:pt idx="119">
                  <c:v>7.2190000000000003</c:v>
                </c:pt>
                <c:pt idx="120">
                  <c:v>7.2389999999999999</c:v>
                </c:pt>
                <c:pt idx="121">
                  <c:v>7.258</c:v>
                </c:pt>
                <c:pt idx="122">
                  <c:v>7.2770000000000001</c:v>
                </c:pt>
                <c:pt idx="123">
                  <c:v>7.2960000000000003</c:v>
                </c:pt>
                <c:pt idx="124">
                  <c:v>7.3150000000000004</c:v>
                </c:pt>
                <c:pt idx="125">
                  <c:v>7.3339999999999996</c:v>
                </c:pt>
                <c:pt idx="126">
                  <c:v>7.3520000000000003</c:v>
                </c:pt>
                <c:pt idx="127">
                  <c:v>7.3710000000000004</c:v>
                </c:pt>
                <c:pt idx="128">
                  <c:v>7.3890000000000002</c:v>
                </c:pt>
                <c:pt idx="129">
                  <c:v>7.4080000000000004</c:v>
                </c:pt>
                <c:pt idx="130">
                  <c:v>7.4260000000000002</c:v>
                </c:pt>
                <c:pt idx="131">
                  <c:v>7.444</c:v>
                </c:pt>
                <c:pt idx="132">
                  <c:v>7.4619999999999997</c:v>
                </c:pt>
                <c:pt idx="133">
                  <c:v>7.48</c:v>
                </c:pt>
                <c:pt idx="134">
                  <c:v>7.4969999999999999</c:v>
                </c:pt>
                <c:pt idx="135">
                  <c:v>7.5149999999999997</c:v>
                </c:pt>
                <c:pt idx="136">
                  <c:v>7.532</c:v>
                </c:pt>
                <c:pt idx="137">
                  <c:v>7.55</c:v>
                </c:pt>
                <c:pt idx="138">
                  <c:v>7.5670000000000002</c:v>
                </c:pt>
                <c:pt idx="139">
                  <c:v>7.585</c:v>
                </c:pt>
                <c:pt idx="140">
                  <c:v>7.6020000000000003</c:v>
                </c:pt>
                <c:pt idx="141">
                  <c:v>7.6189999999999998</c:v>
                </c:pt>
                <c:pt idx="142">
                  <c:v>7.6349999999999998</c:v>
                </c:pt>
                <c:pt idx="143">
                  <c:v>7.6520000000000001</c:v>
                </c:pt>
                <c:pt idx="144">
                  <c:v>7.6689999999999996</c:v>
                </c:pt>
                <c:pt idx="145">
                  <c:v>7.6859999999999999</c:v>
                </c:pt>
                <c:pt idx="146">
                  <c:v>7.702</c:v>
                </c:pt>
                <c:pt idx="147">
                  <c:v>7.718</c:v>
                </c:pt>
                <c:pt idx="148">
                  <c:v>7.7350000000000003</c:v>
                </c:pt>
                <c:pt idx="149">
                  <c:v>7.7510000000000003</c:v>
                </c:pt>
                <c:pt idx="150">
                  <c:v>7.7670000000000003</c:v>
                </c:pt>
                <c:pt idx="151">
                  <c:v>7.7830000000000004</c:v>
                </c:pt>
                <c:pt idx="152">
                  <c:v>7.7990000000000004</c:v>
                </c:pt>
                <c:pt idx="153">
                  <c:v>7.8150000000000004</c:v>
                </c:pt>
                <c:pt idx="154">
                  <c:v>7.8310000000000004</c:v>
                </c:pt>
                <c:pt idx="155">
                  <c:v>7.8460000000000001</c:v>
                </c:pt>
                <c:pt idx="156">
                  <c:v>7.8620000000000001</c:v>
                </c:pt>
                <c:pt idx="157">
                  <c:v>7.8769999999999998</c:v>
                </c:pt>
                <c:pt idx="158">
                  <c:v>7.8929999999999998</c:v>
                </c:pt>
                <c:pt idx="159">
                  <c:v>7.9080000000000004</c:v>
                </c:pt>
                <c:pt idx="160">
                  <c:v>7.923</c:v>
                </c:pt>
                <c:pt idx="161">
                  <c:v>7.9379999999999997</c:v>
                </c:pt>
                <c:pt idx="162">
                  <c:v>7.9539999999999997</c:v>
                </c:pt>
                <c:pt idx="163">
                  <c:v>7.9690000000000003</c:v>
                </c:pt>
                <c:pt idx="164">
                  <c:v>7.984</c:v>
                </c:pt>
                <c:pt idx="165">
                  <c:v>7.9980000000000002</c:v>
                </c:pt>
                <c:pt idx="166">
                  <c:v>8.0129999999999999</c:v>
                </c:pt>
                <c:pt idx="167">
                  <c:v>8.0280000000000005</c:v>
                </c:pt>
                <c:pt idx="168">
                  <c:v>8.0419999999999998</c:v>
                </c:pt>
                <c:pt idx="169">
                  <c:v>8.0570000000000004</c:v>
                </c:pt>
                <c:pt idx="170">
                  <c:v>8.0719999999999992</c:v>
                </c:pt>
                <c:pt idx="171">
                  <c:v>8.0860000000000003</c:v>
                </c:pt>
                <c:pt idx="172">
                  <c:v>8.1</c:v>
                </c:pt>
                <c:pt idx="173">
                  <c:v>8.1150000000000002</c:v>
                </c:pt>
                <c:pt idx="174">
                  <c:v>8.1289999999999996</c:v>
                </c:pt>
                <c:pt idx="175">
                  <c:v>8.1430000000000007</c:v>
                </c:pt>
                <c:pt idx="176">
                  <c:v>8.157</c:v>
                </c:pt>
                <c:pt idx="177">
                  <c:v>8.1709999999999994</c:v>
                </c:pt>
                <c:pt idx="178">
                  <c:v>8.1850000000000005</c:v>
                </c:pt>
                <c:pt idx="179">
                  <c:v>8.1989999999999998</c:v>
                </c:pt>
                <c:pt idx="180">
                  <c:v>8.2129999999999992</c:v>
                </c:pt>
                <c:pt idx="181">
                  <c:v>8.2270000000000003</c:v>
                </c:pt>
                <c:pt idx="182">
                  <c:v>8.24</c:v>
                </c:pt>
                <c:pt idx="183">
                  <c:v>8.2539999999999996</c:v>
                </c:pt>
                <c:pt idx="184">
                  <c:v>8.2669999999999995</c:v>
                </c:pt>
                <c:pt idx="185">
                  <c:v>8.2810000000000006</c:v>
                </c:pt>
                <c:pt idx="186">
                  <c:v>8.2949999999999999</c:v>
                </c:pt>
                <c:pt idx="187">
                  <c:v>8.3079999999999998</c:v>
                </c:pt>
                <c:pt idx="188">
                  <c:v>8.3209999999999997</c:v>
                </c:pt>
                <c:pt idx="189">
                  <c:v>8.3350000000000009</c:v>
                </c:pt>
                <c:pt idx="190">
                  <c:v>8.3480000000000008</c:v>
                </c:pt>
                <c:pt idx="191">
                  <c:v>8.3610000000000007</c:v>
                </c:pt>
                <c:pt idx="192">
                  <c:v>8.3740000000000006</c:v>
                </c:pt>
                <c:pt idx="193">
                  <c:v>8.3870000000000005</c:v>
                </c:pt>
                <c:pt idx="194">
                  <c:v>8.4</c:v>
                </c:pt>
                <c:pt idx="195">
                  <c:v>8.4130000000000003</c:v>
                </c:pt>
                <c:pt idx="196">
                  <c:v>8.4260000000000002</c:v>
                </c:pt>
                <c:pt idx="197">
                  <c:v>8.4390000000000001</c:v>
                </c:pt>
                <c:pt idx="198">
                  <c:v>8.452</c:v>
                </c:pt>
                <c:pt idx="199">
                  <c:v>8.4649999999999999</c:v>
                </c:pt>
                <c:pt idx="200">
                  <c:v>8.4770000000000003</c:v>
                </c:pt>
                <c:pt idx="201">
                  <c:v>8.49</c:v>
                </c:pt>
                <c:pt idx="202">
                  <c:v>8.5030000000000001</c:v>
                </c:pt>
                <c:pt idx="203">
                  <c:v>8.5150000000000006</c:v>
                </c:pt>
                <c:pt idx="204">
                  <c:v>8.5269999999999992</c:v>
                </c:pt>
                <c:pt idx="205">
                  <c:v>8.5399999999999991</c:v>
                </c:pt>
                <c:pt idx="206">
                  <c:v>8.5519999999999996</c:v>
                </c:pt>
                <c:pt idx="207">
                  <c:v>8.5649999999999995</c:v>
                </c:pt>
                <c:pt idx="208">
                  <c:v>8.577</c:v>
                </c:pt>
                <c:pt idx="209">
                  <c:v>8.5890000000000004</c:v>
                </c:pt>
                <c:pt idx="210">
                  <c:v>8.6010000000000009</c:v>
                </c:pt>
                <c:pt idx="211">
                  <c:v>8.6140000000000008</c:v>
                </c:pt>
                <c:pt idx="212">
                  <c:v>8.6259999999999994</c:v>
                </c:pt>
                <c:pt idx="213">
                  <c:v>8.6379999999999999</c:v>
                </c:pt>
                <c:pt idx="214">
                  <c:v>8.65</c:v>
                </c:pt>
                <c:pt idx="215">
                  <c:v>8.6620000000000008</c:v>
                </c:pt>
                <c:pt idx="216">
                  <c:v>8.6739999999999995</c:v>
                </c:pt>
                <c:pt idx="217">
                  <c:v>8.6859999999999999</c:v>
                </c:pt>
                <c:pt idx="218">
                  <c:v>8.6980000000000004</c:v>
                </c:pt>
                <c:pt idx="219">
                  <c:v>8.7100000000000009</c:v>
                </c:pt>
                <c:pt idx="220">
                  <c:v>8.7210000000000001</c:v>
                </c:pt>
                <c:pt idx="221">
                  <c:v>8.7330000000000005</c:v>
                </c:pt>
                <c:pt idx="222">
                  <c:v>8.7449999999999992</c:v>
                </c:pt>
                <c:pt idx="223">
                  <c:v>8.7560000000000002</c:v>
                </c:pt>
                <c:pt idx="224">
                  <c:v>8.7680000000000007</c:v>
                </c:pt>
                <c:pt idx="225">
                  <c:v>8.7799999999999994</c:v>
                </c:pt>
                <c:pt idx="226">
                  <c:v>8.7910000000000004</c:v>
                </c:pt>
                <c:pt idx="227">
                  <c:v>8.8030000000000008</c:v>
                </c:pt>
                <c:pt idx="228">
                  <c:v>8.8140000000000001</c:v>
                </c:pt>
                <c:pt idx="229">
                  <c:v>8.8249999999999993</c:v>
                </c:pt>
                <c:pt idx="230">
                  <c:v>8.8369999999999997</c:v>
                </c:pt>
                <c:pt idx="231">
                  <c:v>8.8480000000000008</c:v>
                </c:pt>
                <c:pt idx="232">
                  <c:v>8.86</c:v>
                </c:pt>
                <c:pt idx="233">
                  <c:v>8.8710000000000004</c:v>
                </c:pt>
                <c:pt idx="234">
                  <c:v>8.8819999999999997</c:v>
                </c:pt>
                <c:pt idx="235">
                  <c:v>8.8930000000000007</c:v>
                </c:pt>
                <c:pt idx="236">
                  <c:v>8.9039999999999999</c:v>
                </c:pt>
                <c:pt idx="237">
                  <c:v>8.9160000000000004</c:v>
                </c:pt>
                <c:pt idx="238">
                  <c:v>8.9269999999999996</c:v>
                </c:pt>
                <c:pt idx="239">
                  <c:v>8.9380000000000006</c:v>
                </c:pt>
                <c:pt idx="240">
                  <c:v>8.9489999999999998</c:v>
                </c:pt>
                <c:pt idx="241">
                  <c:v>8.9600000000000009</c:v>
                </c:pt>
                <c:pt idx="242">
                  <c:v>8.9710000000000001</c:v>
                </c:pt>
                <c:pt idx="243">
                  <c:v>8.9809999999999999</c:v>
                </c:pt>
                <c:pt idx="244">
                  <c:v>8.9920000000000009</c:v>
                </c:pt>
                <c:pt idx="245">
                  <c:v>9.0030000000000001</c:v>
                </c:pt>
                <c:pt idx="246">
                  <c:v>9.0139999999999993</c:v>
                </c:pt>
                <c:pt idx="247">
                  <c:v>9.0250000000000004</c:v>
                </c:pt>
                <c:pt idx="248">
                  <c:v>9.0359999999999996</c:v>
                </c:pt>
                <c:pt idx="249">
                  <c:v>9.0459999999999994</c:v>
                </c:pt>
                <c:pt idx="250">
                  <c:v>9.0570000000000004</c:v>
                </c:pt>
                <c:pt idx="251">
                  <c:v>9.0679999999999996</c:v>
                </c:pt>
                <c:pt idx="252">
                  <c:v>9.0779999999999994</c:v>
                </c:pt>
                <c:pt idx="253">
                  <c:v>9.0890000000000004</c:v>
                </c:pt>
                <c:pt idx="254">
                  <c:v>9.0990000000000002</c:v>
                </c:pt>
                <c:pt idx="255">
                  <c:v>9.11</c:v>
                </c:pt>
                <c:pt idx="256">
                  <c:v>9.1199999999999992</c:v>
                </c:pt>
                <c:pt idx="257">
                  <c:v>9.1310000000000002</c:v>
                </c:pt>
                <c:pt idx="258">
                  <c:v>9.141</c:v>
                </c:pt>
                <c:pt idx="259">
                  <c:v>9.1519999999999992</c:v>
                </c:pt>
                <c:pt idx="260">
                  <c:v>9.1620000000000008</c:v>
                </c:pt>
                <c:pt idx="261">
                  <c:v>9.1720000000000006</c:v>
                </c:pt>
                <c:pt idx="262">
                  <c:v>9.1820000000000004</c:v>
                </c:pt>
                <c:pt idx="263">
                  <c:v>9.1929999999999996</c:v>
                </c:pt>
                <c:pt idx="264">
                  <c:v>9.2029999999999994</c:v>
                </c:pt>
                <c:pt idx="265">
                  <c:v>9.2129999999999992</c:v>
                </c:pt>
                <c:pt idx="266">
                  <c:v>9.2230000000000008</c:v>
                </c:pt>
                <c:pt idx="267">
                  <c:v>9.2330000000000005</c:v>
                </c:pt>
                <c:pt idx="268">
                  <c:v>9.2439999999999998</c:v>
                </c:pt>
                <c:pt idx="269">
                  <c:v>9.2539999999999996</c:v>
                </c:pt>
                <c:pt idx="270">
                  <c:v>9.2639999999999993</c:v>
                </c:pt>
                <c:pt idx="271">
                  <c:v>9.2739999999999991</c:v>
                </c:pt>
                <c:pt idx="272">
                  <c:v>9.2840000000000007</c:v>
                </c:pt>
                <c:pt idx="273">
                  <c:v>9.2940000000000005</c:v>
                </c:pt>
                <c:pt idx="274">
                  <c:v>9.3040000000000003</c:v>
                </c:pt>
                <c:pt idx="275">
                  <c:v>9.3140000000000001</c:v>
                </c:pt>
                <c:pt idx="276">
                  <c:v>9.3230000000000004</c:v>
                </c:pt>
                <c:pt idx="277">
                  <c:v>9.3330000000000002</c:v>
                </c:pt>
                <c:pt idx="278">
                  <c:v>9.343</c:v>
                </c:pt>
                <c:pt idx="279">
                  <c:v>9.3529999999999998</c:v>
                </c:pt>
                <c:pt idx="280">
                  <c:v>9.3629999999999995</c:v>
                </c:pt>
                <c:pt idx="281">
                  <c:v>9.3729999999999993</c:v>
                </c:pt>
                <c:pt idx="282">
                  <c:v>9.3819999999999997</c:v>
                </c:pt>
                <c:pt idx="283">
                  <c:v>9.3919999999999995</c:v>
                </c:pt>
                <c:pt idx="284">
                  <c:v>9.4019999999999992</c:v>
                </c:pt>
                <c:pt idx="285">
                  <c:v>9.4120000000000008</c:v>
                </c:pt>
                <c:pt idx="286">
                  <c:v>9.4209999999999994</c:v>
                </c:pt>
                <c:pt idx="287">
                  <c:v>9.4309999999999992</c:v>
                </c:pt>
                <c:pt idx="288">
                  <c:v>9.44</c:v>
                </c:pt>
                <c:pt idx="289">
                  <c:v>9.4499999999999993</c:v>
                </c:pt>
                <c:pt idx="290">
                  <c:v>9.4600000000000009</c:v>
                </c:pt>
                <c:pt idx="291">
                  <c:v>9.4689999999999994</c:v>
                </c:pt>
                <c:pt idx="292">
                  <c:v>9.4789999999999992</c:v>
                </c:pt>
                <c:pt idx="293">
                  <c:v>9.4879999999999995</c:v>
                </c:pt>
                <c:pt idx="294">
                  <c:v>9.4979999999999993</c:v>
                </c:pt>
                <c:pt idx="295">
                  <c:v>9.5069999999999997</c:v>
                </c:pt>
                <c:pt idx="296">
                  <c:v>9.5169999999999995</c:v>
                </c:pt>
                <c:pt idx="297">
                  <c:v>9.5259999999999998</c:v>
                </c:pt>
                <c:pt idx="298">
                  <c:v>9.5350000000000001</c:v>
                </c:pt>
                <c:pt idx="299">
                  <c:v>9.5449999999999999</c:v>
                </c:pt>
                <c:pt idx="300">
                  <c:v>9.5540000000000003</c:v>
                </c:pt>
                <c:pt idx="301">
                  <c:v>9.5630000000000006</c:v>
                </c:pt>
                <c:pt idx="302">
                  <c:v>9.5730000000000004</c:v>
                </c:pt>
                <c:pt idx="303">
                  <c:v>9.5820000000000007</c:v>
                </c:pt>
                <c:pt idx="304">
                  <c:v>9.5909999999999993</c:v>
                </c:pt>
                <c:pt idx="305">
                  <c:v>9.6010000000000009</c:v>
                </c:pt>
                <c:pt idx="306">
                  <c:v>9.61</c:v>
                </c:pt>
                <c:pt idx="307">
                  <c:v>9.6189999999999998</c:v>
                </c:pt>
                <c:pt idx="308">
                  <c:v>9.6280000000000001</c:v>
                </c:pt>
                <c:pt idx="309">
                  <c:v>9.6379999999999999</c:v>
                </c:pt>
                <c:pt idx="310">
                  <c:v>9.6470000000000002</c:v>
                </c:pt>
                <c:pt idx="311">
                  <c:v>9.6560000000000006</c:v>
                </c:pt>
                <c:pt idx="312">
                  <c:v>9.6649999999999991</c:v>
                </c:pt>
                <c:pt idx="313">
                  <c:v>9.6739999999999995</c:v>
                </c:pt>
                <c:pt idx="314">
                  <c:v>9.6829999999999998</c:v>
                </c:pt>
                <c:pt idx="315">
                  <c:v>9.6920000000000002</c:v>
                </c:pt>
                <c:pt idx="316">
                  <c:v>9.7010000000000005</c:v>
                </c:pt>
                <c:pt idx="317">
                  <c:v>9.7100000000000009</c:v>
                </c:pt>
                <c:pt idx="318">
                  <c:v>9.7200000000000006</c:v>
                </c:pt>
                <c:pt idx="319">
                  <c:v>9.7289999999999992</c:v>
                </c:pt>
                <c:pt idx="320">
                  <c:v>9.7370000000000001</c:v>
                </c:pt>
                <c:pt idx="321">
                  <c:v>9.7460000000000004</c:v>
                </c:pt>
                <c:pt idx="322">
                  <c:v>9.7560000000000002</c:v>
                </c:pt>
                <c:pt idx="323">
                  <c:v>9.7650000000000006</c:v>
                </c:pt>
                <c:pt idx="324">
                  <c:v>9.7729999999999997</c:v>
                </c:pt>
                <c:pt idx="325">
                  <c:v>9.782</c:v>
                </c:pt>
                <c:pt idx="326">
                  <c:v>9.7910000000000004</c:v>
                </c:pt>
                <c:pt idx="327">
                  <c:v>9.8000000000000007</c:v>
                </c:pt>
                <c:pt idx="328">
                  <c:v>9.8089999999999993</c:v>
                </c:pt>
                <c:pt idx="329">
                  <c:v>9.8179999999999996</c:v>
                </c:pt>
                <c:pt idx="330">
                  <c:v>9.827</c:v>
                </c:pt>
                <c:pt idx="331">
                  <c:v>9.8360000000000003</c:v>
                </c:pt>
                <c:pt idx="332">
                  <c:v>9.8439999999999994</c:v>
                </c:pt>
                <c:pt idx="333">
                  <c:v>9.8529999999999998</c:v>
                </c:pt>
                <c:pt idx="334">
                  <c:v>9.8620000000000001</c:v>
                </c:pt>
                <c:pt idx="335">
                  <c:v>9.8710000000000004</c:v>
                </c:pt>
                <c:pt idx="336">
                  <c:v>9.8800000000000008</c:v>
                </c:pt>
                <c:pt idx="337">
                  <c:v>9.8889999999999993</c:v>
                </c:pt>
                <c:pt idx="338">
                  <c:v>9.8970000000000002</c:v>
                </c:pt>
                <c:pt idx="339">
                  <c:v>9.9060000000000006</c:v>
                </c:pt>
                <c:pt idx="340">
                  <c:v>9.9149999999999991</c:v>
                </c:pt>
                <c:pt idx="341">
                  <c:v>9.923</c:v>
                </c:pt>
                <c:pt idx="342">
                  <c:v>9.9320000000000004</c:v>
                </c:pt>
                <c:pt idx="343">
                  <c:v>9.9410000000000007</c:v>
                </c:pt>
                <c:pt idx="344">
                  <c:v>9.9499999999999993</c:v>
                </c:pt>
                <c:pt idx="345">
                  <c:v>9.9580000000000002</c:v>
                </c:pt>
                <c:pt idx="346">
                  <c:v>9.9670000000000005</c:v>
                </c:pt>
                <c:pt idx="347">
                  <c:v>9.9760000000000009</c:v>
                </c:pt>
                <c:pt idx="348">
                  <c:v>9.984</c:v>
                </c:pt>
                <c:pt idx="349">
                  <c:v>9.9930000000000003</c:v>
                </c:pt>
                <c:pt idx="350">
                  <c:v>10.000999999999999</c:v>
                </c:pt>
                <c:pt idx="351">
                  <c:v>10.01</c:v>
                </c:pt>
                <c:pt idx="352">
                  <c:v>10.019</c:v>
                </c:pt>
                <c:pt idx="353">
                  <c:v>10.026999999999999</c:v>
                </c:pt>
                <c:pt idx="354">
                  <c:v>10.036</c:v>
                </c:pt>
                <c:pt idx="355">
                  <c:v>10.044</c:v>
                </c:pt>
                <c:pt idx="356">
                  <c:v>10.053000000000001</c:v>
                </c:pt>
                <c:pt idx="357">
                  <c:v>10.061</c:v>
                </c:pt>
                <c:pt idx="358">
                  <c:v>10.07</c:v>
                </c:pt>
                <c:pt idx="359">
                  <c:v>10.079000000000001</c:v>
                </c:pt>
                <c:pt idx="360">
                  <c:v>10.087</c:v>
                </c:pt>
                <c:pt idx="361">
                  <c:v>10.096</c:v>
                </c:pt>
                <c:pt idx="362">
                  <c:v>10.103999999999999</c:v>
                </c:pt>
                <c:pt idx="363">
                  <c:v>10.113</c:v>
                </c:pt>
                <c:pt idx="364">
                  <c:v>10.121</c:v>
                </c:pt>
                <c:pt idx="365">
                  <c:v>10.129</c:v>
                </c:pt>
                <c:pt idx="366">
                  <c:v>10.138</c:v>
                </c:pt>
                <c:pt idx="367">
                  <c:v>10.146000000000001</c:v>
                </c:pt>
                <c:pt idx="368">
                  <c:v>10.154999999999999</c:v>
                </c:pt>
                <c:pt idx="369">
                  <c:v>10.163</c:v>
                </c:pt>
                <c:pt idx="370">
                  <c:v>10.172000000000001</c:v>
                </c:pt>
                <c:pt idx="371">
                  <c:v>10.18</c:v>
                </c:pt>
                <c:pt idx="372">
                  <c:v>10.189</c:v>
                </c:pt>
                <c:pt idx="373">
                  <c:v>10.196999999999999</c:v>
                </c:pt>
                <c:pt idx="374">
                  <c:v>10.205</c:v>
                </c:pt>
                <c:pt idx="375">
                  <c:v>10.214</c:v>
                </c:pt>
                <c:pt idx="376">
                  <c:v>10.222</c:v>
                </c:pt>
                <c:pt idx="377">
                  <c:v>10.23</c:v>
                </c:pt>
                <c:pt idx="378">
                  <c:v>10.239000000000001</c:v>
                </c:pt>
                <c:pt idx="379">
                  <c:v>10.247</c:v>
                </c:pt>
                <c:pt idx="380">
                  <c:v>10.256</c:v>
                </c:pt>
                <c:pt idx="381">
                  <c:v>10.263999999999999</c:v>
                </c:pt>
                <c:pt idx="382">
                  <c:v>10.272</c:v>
                </c:pt>
                <c:pt idx="383">
                  <c:v>10.281000000000001</c:v>
                </c:pt>
                <c:pt idx="384">
                  <c:v>10.289</c:v>
                </c:pt>
                <c:pt idx="385">
                  <c:v>10.297000000000001</c:v>
                </c:pt>
                <c:pt idx="386">
                  <c:v>10.305</c:v>
                </c:pt>
                <c:pt idx="387">
                  <c:v>10.314</c:v>
                </c:pt>
                <c:pt idx="388">
                  <c:v>10.321999999999999</c:v>
                </c:pt>
                <c:pt idx="389">
                  <c:v>10.33</c:v>
                </c:pt>
                <c:pt idx="390">
                  <c:v>10.339</c:v>
                </c:pt>
                <c:pt idx="391">
                  <c:v>10.347</c:v>
                </c:pt>
                <c:pt idx="392">
                  <c:v>10.355</c:v>
                </c:pt>
                <c:pt idx="393">
                  <c:v>10.363</c:v>
                </c:pt>
                <c:pt idx="394">
                  <c:v>10.372</c:v>
                </c:pt>
                <c:pt idx="395">
                  <c:v>10.38</c:v>
                </c:pt>
                <c:pt idx="396">
                  <c:v>10.388</c:v>
                </c:pt>
                <c:pt idx="397">
                  <c:v>10.396000000000001</c:v>
                </c:pt>
                <c:pt idx="398">
                  <c:v>10.404999999999999</c:v>
                </c:pt>
                <c:pt idx="399">
                  <c:v>10.413</c:v>
                </c:pt>
                <c:pt idx="400">
                  <c:v>10.420999999999999</c:v>
                </c:pt>
                <c:pt idx="401">
                  <c:v>10.429</c:v>
                </c:pt>
                <c:pt idx="402">
                  <c:v>10.436999999999999</c:v>
                </c:pt>
                <c:pt idx="403">
                  <c:v>10.446</c:v>
                </c:pt>
                <c:pt idx="404">
                  <c:v>10.454000000000001</c:v>
                </c:pt>
                <c:pt idx="405">
                  <c:v>10.462</c:v>
                </c:pt>
                <c:pt idx="406">
                  <c:v>10.47</c:v>
                </c:pt>
                <c:pt idx="407">
                  <c:v>10.478</c:v>
                </c:pt>
                <c:pt idx="408">
                  <c:v>10.486000000000001</c:v>
                </c:pt>
                <c:pt idx="409">
                  <c:v>10.494999999999999</c:v>
                </c:pt>
                <c:pt idx="410">
                  <c:v>10.503</c:v>
                </c:pt>
                <c:pt idx="411">
                  <c:v>10.510999999999999</c:v>
                </c:pt>
                <c:pt idx="412">
                  <c:v>10.519</c:v>
                </c:pt>
                <c:pt idx="413">
                  <c:v>10.526999999999999</c:v>
                </c:pt>
                <c:pt idx="414">
                  <c:v>10.535</c:v>
                </c:pt>
                <c:pt idx="415">
                  <c:v>10.542999999999999</c:v>
                </c:pt>
                <c:pt idx="416">
                  <c:v>10.552</c:v>
                </c:pt>
                <c:pt idx="417">
                  <c:v>10.56</c:v>
                </c:pt>
                <c:pt idx="418">
                  <c:v>10.568</c:v>
                </c:pt>
                <c:pt idx="419">
                  <c:v>10.576000000000001</c:v>
                </c:pt>
                <c:pt idx="420">
                  <c:v>10.584</c:v>
                </c:pt>
                <c:pt idx="421">
                  <c:v>10.592000000000001</c:v>
                </c:pt>
                <c:pt idx="422">
                  <c:v>10.6</c:v>
                </c:pt>
                <c:pt idx="423">
                  <c:v>10.608000000000001</c:v>
                </c:pt>
                <c:pt idx="424">
                  <c:v>10.616</c:v>
                </c:pt>
                <c:pt idx="425">
                  <c:v>10.624000000000001</c:v>
                </c:pt>
                <c:pt idx="426">
                  <c:v>10.632999999999999</c:v>
                </c:pt>
                <c:pt idx="427">
                  <c:v>10.641</c:v>
                </c:pt>
                <c:pt idx="428">
                  <c:v>10.648999999999999</c:v>
                </c:pt>
                <c:pt idx="429">
                  <c:v>10.657</c:v>
                </c:pt>
                <c:pt idx="430">
                  <c:v>10.664999999999999</c:v>
                </c:pt>
                <c:pt idx="431">
                  <c:v>10.673</c:v>
                </c:pt>
                <c:pt idx="432">
                  <c:v>10.680999999999999</c:v>
                </c:pt>
                <c:pt idx="433">
                  <c:v>10.689</c:v>
                </c:pt>
                <c:pt idx="434">
                  <c:v>10.696999999999999</c:v>
                </c:pt>
                <c:pt idx="435">
                  <c:v>10.705</c:v>
                </c:pt>
                <c:pt idx="436">
                  <c:v>10.712999999999999</c:v>
                </c:pt>
                <c:pt idx="437">
                  <c:v>10.721</c:v>
                </c:pt>
                <c:pt idx="438">
                  <c:v>10.728999999999999</c:v>
                </c:pt>
                <c:pt idx="439">
                  <c:v>10.737</c:v>
                </c:pt>
                <c:pt idx="440">
                  <c:v>10.744999999999999</c:v>
                </c:pt>
                <c:pt idx="441">
                  <c:v>10.753</c:v>
                </c:pt>
                <c:pt idx="442">
                  <c:v>10.760999999999999</c:v>
                </c:pt>
                <c:pt idx="443">
                  <c:v>10.769</c:v>
                </c:pt>
                <c:pt idx="444">
                  <c:v>10.776999999999999</c:v>
                </c:pt>
                <c:pt idx="445">
                  <c:v>10.785</c:v>
                </c:pt>
                <c:pt idx="446">
                  <c:v>10.792999999999999</c:v>
                </c:pt>
                <c:pt idx="447">
                  <c:v>10.801</c:v>
                </c:pt>
                <c:pt idx="448">
                  <c:v>10.808999999999999</c:v>
                </c:pt>
                <c:pt idx="449">
                  <c:v>10.817</c:v>
                </c:pt>
                <c:pt idx="450">
                  <c:v>10.824999999999999</c:v>
                </c:pt>
                <c:pt idx="451">
                  <c:v>10.833</c:v>
                </c:pt>
                <c:pt idx="452">
                  <c:v>10.840999999999999</c:v>
                </c:pt>
                <c:pt idx="453">
                  <c:v>10.849</c:v>
                </c:pt>
                <c:pt idx="454">
                  <c:v>10.856999999999999</c:v>
                </c:pt>
                <c:pt idx="455">
                  <c:v>10.865</c:v>
                </c:pt>
                <c:pt idx="456">
                  <c:v>10.872999999999999</c:v>
                </c:pt>
                <c:pt idx="457">
                  <c:v>10.881</c:v>
                </c:pt>
                <c:pt idx="458">
                  <c:v>10.888999999999999</c:v>
                </c:pt>
                <c:pt idx="459">
                  <c:v>10.897</c:v>
                </c:pt>
                <c:pt idx="460">
                  <c:v>10.904999999999999</c:v>
                </c:pt>
                <c:pt idx="461">
                  <c:v>10.913</c:v>
                </c:pt>
                <c:pt idx="462">
                  <c:v>10.92</c:v>
                </c:pt>
                <c:pt idx="463">
                  <c:v>10.928000000000001</c:v>
                </c:pt>
                <c:pt idx="464">
                  <c:v>10.936</c:v>
                </c:pt>
                <c:pt idx="465">
                  <c:v>10.944000000000001</c:v>
                </c:pt>
                <c:pt idx="466">
                  <c:v>10.952</c:v>
                </c:pt>
                <c:pt idx="467">
                  <c:v>10.96</c:v>
                </c:pt>
                <c:pt idx="468">
                  <c:v>10.968</c:v>
                </c:pt>
                <c:pt idx="469">
                  <c:v>10.976000000000001</c:v>
                </c:pt>
                <c:pt idx="470">
                  <c:v>10.984</c:v>
                </c:pt>
                <c:pt idx="471">
                  <c:v>10.992000000000001</c:v>
                </c:pt>
                <c:pt idx="472">
                  <c:v>11</c:v>
                </c:pt>
                <c:pt idx="473">
                  <c:v>11.007999999999999</c:v>
                </c:pt>
                <c:pt idx="474">
                  <c:v>11.016</c:v>
                </c:pt>
                <c:pt idx="475">
                  <c:v>11.023</c:v>
                </c:pt>
                <c:pt idx="476">
                  <c:v>11.031000000000001</c:v>
                </c:pt>
                <c:pt idx="477">
                  <c:v>11.039</c:v>
                </c:pt>
                <c:pt idx="478">
                  <c:v>11.047000000000001</c:v>
                </c:pt>
                <c:pt idx="479">
                  <c:v>11.055</c:v>
                </c:pt>
                <c:pt idx="480">
                  <c:v>11.063000000000001</c:v>
                </c:pt>
                <c:pt idx="481">
                  <c:v>11.071</c:v>
                </c:pt>
                <c:pt idx="482">
                  <c:v>11.079000000000001</c:v>
                </c:pt>
                <c:pt idx="483">
                  <c:v>11.087</c:v>
                </c:pt>
                <c:pt idx="484">
                  <c:v>11.095000000000001</c:v>
                </c:pt>
                <c:pt idx="485">
                  <c:v>11.102</c:v>
                </c:pt>
                <c:pt idx="486">
                  <c:v>11.11</c:v>
                </c:pt>
                <c:pt idx="487">
                  <c:v>11.118</c:v>
                </c:pt>
                <c:pt idx="488">
                  <c:v>11.125999999999999</c:v>
                </c:pt>
                <c:pt idx="489">
                  <c:v>11.134</c:v>
                </c:pt>
                <c:pt idx="490">
                  <c:v>11.141999999999999</c:v>
                </c:pt>
                <c:pt idx="491">
                  <c:v>11.15</c:v>
                </c:pt>
                <c:pt idx="492">
                  <c:v>11.157999999999999</c:v>
                </c:pt>
                <c:pt idx="493">
                  <c:v>11.164999999999999</c:v>
                </c:pt>
                <c:pt idx="494">
                  <c:v>11.173</c:v>
                </c:pt>
                <c:pt idx="495">
                  <c:v>11.180999999999999</c:v>
                </c:pt>
                <c:pt idx="496">
                  <c:v>11.189</c:v>
                </c:pt>
                <c:pt idx="497">
                  <c:v>11.196999999999999</c:v>
                </c:pt>
                <c:pt idx="498">
                  <c:v>11.205</c:v>
                </c:pt>
                <c:pt idx="499">
                  <c:v>11.212999999999999</c:v>
                </c:pt>
                <c:pt idx="500">
                  <c:v>11.221</c:v>
                </c:pt>
                <c:pt idx="501">
                  <c:v>11.228</c:v>
                </c:pt>
                <c:pt idx="502">
                  <c:v>11.236000000000001</c:v>
                </c:pt>
                <c:pt idx="503">
                  <c:v>11.244</c:v>
                </c:pt>
                <c:pt idx="504">
                  <c:v>11.252000000000001</c:v>
                </c:pt>
                <c:pt idx="505">
                  <c:v>11.26</c:v>
                </c:pt>
                <c:pt idx="506">
                  <c:v>11.268000000000001</c:v>
                </c:pt>
                <c:pt idx="507">
                  <c:v>11.276</c:v>
                </c:pt>
                <c:pt idx="508">
                  <c:v>11.282999999999999</c:v>
                </c:pt>
                <c:pt idx="509">
                  <c:v>11.291</c:v>
                </c:pt>
                <c:pt idx="510">
                  <c:v>11.298999999999999</c:v>
                </c:pt>
                <c:pt idx="511">
                  <c:v>11.307</c:v>
                </c:pt>
                <c:pt idx="512">
                  <c:v>11.315</c:v>
                </c:pt>
                <c:pt idx="513">
                  <c:v>11.323</c:v>
                </c:pt>
                <c:pt idx="514">
                  <c:v>11.331</c:v>
                </c:pt>
                <c:pt idx="515">
                  <c:v>11.337999999999999</c:v>
                </c:pt>
                <c:pt idx="516">
                  <c:v>11.346</c:v>
                </c:pt>
                <c:pt idx="517">
                  <c:v>11.353999999999999</c:v>
                </c:pt>
                <c:pt idx="518">
                  <c:v>11.362</c:v>
                </c:pt>
                <c:pt idx="519">
                  <c:v>11.37</c:v>
                </c:pt>
                <c:pt idx="520">
                  <c:v>11.378</c:v>
                </c:pt>
                <c:pt idx="521">
                  <c:v>11.385</c:v>
                </c:pt>
                <c:pt idx="522">
                  <c:v>11.393000000000001</c:v>
                </c:pt>
                <c:pt idx="523">
                  <c:v>11.401</c:v>
                </c:pt>
                <c:pt idx="524">
                  <c:v>11.409000000000001</c:v>
                </c:pt>
                <c:pt idx="525">
                  <c:v>11.417</c:v>
                </c:pt>
                <c:pt idx="526">
                  <c:v>11.425000000000001</c:v>
                </c:pt>
                <c:pt idx="527">
                  <c:v>11.432</c:v>
                </c:pt>
                <c:pt idx="528">
                  <c:v>11.44</c:v>
                </c:pt>
                <c:pt idx="529">
                  <c:v>11.448</c:v>
                </c:pt>
                <c:pt idx="530">
                  <c:v>11.456</c:v>
                </c:pt>
                <c:pt idx="531">
                  <c:v>11.464</c:v>
                </c:pt>
                <c:pt idx="532">
                  <c:v>11.471</c:v>
                </c:pt>
                <c:pt idx="533">
                  <c:v>11.478999999999999</c:v>
                </c:pt>
                <c:pt idx="534">
                  <c:v>11.487</c:v>
                </c:pt>
                <c:pt idx="535">
                  <c:v>11.494999999999999</c:v>
                </c:pt>
                <c:pt idx="536">
                  <c:v>11.503</c:v>
                </c:pt>
                <c:pt idx="537">
                  <c:v>11.510999999999999</c:v>
                </c:pt>
                <c:pt idx="538">
                  <c:v>11.518000000000001</c:v>
                </c:pt>
                <c:pt idx="539">
                  <c:v>11.526</c:v>
                </c:pt>
                <c:pt idx="540">
                  <c:v>11.534000000000001</c:v>
                </c:pt>
                <c:pt idx="541">
                  <c:v>11.542</c:v>
                </c:pt>
                <c:pt idx="542">
                  <c:v>11.55</c:v>
                </c:pt>
                <c:pt idx="543">
                  <c:v>11.557</c:v>
                </c:pt>
                <c:pt idx="544">
                  <c:v>11.565</c:v>
                </c:pt>
                <c:pt idx="545">
                  <c:v>11.573</c:v>
                </c:pt>
                <c:pt idx="546">
                  <c:v>11.581</c:v>
                </c:pt>
                <c:pt idx="547">
                  <c:v>11.589</c:v>
                </c:pt>
                <c:pt idx="548">
                  <c:v>11.596</c:v>
                </c:pt>
                <c:pt idx="549">
                  <c:v>11.603999999999999</c:v>
                </c:pt>
                <c:pt idx="550">
                  <c:v>11.612</c:v>
                </c:pt>
                <c:pt idx="551">
                  <c:v>11.62</c:v>
                </c:pt>
                <c:pt idx="552">
                  <c:v>11.628</c:v>
                </c:pt>
                <c:pt idx="553">
                  <c:v>11.635</c:v>
                </c:pt>
                <c:pt idx="554">
                  <c:v>11.643000000000001</c:v>
                </c:pt>
                <c:pt idx="555">
                  <c:v>11.651</c:v>
                </c:pt>
                <c:pt idx="556">
                  <c:v>11.659000000000001</c:v>
                </c:pt>
                <c:pt idx="557">
                  <c:v>11.666</c:v>
                </c:pt>
                <c:pt idx="558">
                  <c:v>11.673999999999999</c:v>
                </c:pt>
                <c:pt idx="559">
                  <c:v>11.682</c:v>
                </c:pt>
                <c:pt idx="560">
                  <c:v>11.69</c:v>
                </c:pt>
                <c:pt idx="561">
                  <c:v>11.698</c:v>
                </c:pt>
                <c:pt idx="562">
                  <c:v>11.705</c:v>
                </c:pt>
                <c:pt idx="563">
                  <c:v>11.712999999999999</c:v>
                </c:pt>
                <c:pt idx="564">
                  <c:v>11.721</c:v>
                </c:pt>
                <c:pt idx="565">
                  <c:v>11.728999999999999</c:v>
                </c:pt>
                <c:pt idx="566">
                  <c:v>11.737</c:v>
                </c:pt>
                <c:pt idx="567">
                  <c:v>11.744</c:v>
                </c:pt>
                <c:pt idx="568">
                  <c:v>11.752000000000001</c:v>
                </c:pt>
                <c:pt idx="569">
                  <c:v>11.76</c:v>
                </c:pt>
                <c:pt idx="570">
                  <c:v>11.768000000000001</c:v>
                </c:pt>
                <c:pt idx="571">
                  <c:v>11.775</c:v>
                </c:pt>
                <c:pt idx="572">
                  <c:v>11.782999999999999</c:v>
                </c:pt>
                <c:pt idx="573">
                  <c:v>11.791</c:v>
                </c:pt>
                <c:pt idx="574">
                  <c:v>11.798999999999999</c:v>
                </c:pt>
                <c:pt idx="575">
                  <c:v>11.807</c:v>
                </c:pt>
                <c:pt idx="576">
                  <c:v>11.814</c:v>
                </c:pt>
                <c:pt idx="577">
                  <c:v>11.821999999999999</c:v>
                </c:pt>
                <c:pt idx="578">
                  <c:v>11.83</c:v>
                </c:pt>
                <c:pt idx="579">
                  <c:v>11.837999999999999</c:v>
                </c:pt>
                <c:pt idx="580">
                  <c:v>11.845000000000001</c:v>
                </c:pt>
                <c:pt idx="581">
                  <c:v>11.853</c:v>
                </c:pt>
                <c:pt idx="582">
                  <c:v>11.861000000000001</c:v>
                </c:pt>
                <c:pt idx="583">
                  <c:v>11.869</c:v>
                </c:pt>
                <c:pt idx="584">
                  <c:v>11.875999999999999</c:v>
                </c:pt>
                <c:pt idx="585">
                  <c:v>11.884</c:v>
                </c:pt>
                <c:pt idx="586">
                  <c:v>11.891999999999999</c:v>
                </c:pt>
                <c:pt idx="587">
                  <c:v>11.9</c:v>
                </c:pt>
                <c:pt idx="588">
                  <c:v>11.907</c:v>
                </c:pt>
                <c:pt idx="589">
                  <c:v>11.914999999999999</c:v>
                </c:pt>
                <c:pt idx="590">
                  <c:v>11.923</c:v>
                </c:pt>
                <c:pt idx="591">
                  <c:v>11.930999999999999</c:v>
                </c:pt>
                <c:pt idx="592">
                  <c:v>11.939</c:v>
                </c:pt>
                <c:pt idx="593">
                  <c:v>11.946</c:v>
                </c:pt>
                <c:pt idx="594">
                  <c:v>11.954000000000001</c:v>
                </c:pt>
                <c:pt idx="595">
                  <c:v>11.962</c:v>
                </c:pt>
                <c:pt idx="596">
                  <c:v>11.97</c:v>
                </c:pt>
                <c:pt idx="597">
                  <c:v>11.977</c:v>
                </c:pt>
                <c:pt idx="598">
                  <c:v>11.984999999999999</c:v>
                </c:pt>
                <c:pt idx="599">
                  <c:v>11.993</c:v>
                </c:pt>
                <c:pt idx="600">
                  <c:v>12.000999999999999</c:v>
                </c:pt>
                <c:pt idx="601">
                  <c:v>12.007999999999999</c:v>
                </c:pt>
                <c:pt idx="602">
                  <c:v>12.016</c:v>
                </c:pt>
                <c:pt idx="603">
                  <c:v>12.023999999999999</c:v>
                </c:pt>
                <c:pt idx="604">
                  <c:v>12.032</c:v>
                </c:pt>
                <c:pt idx="605">
                  <c:v>12.039</c:v>
                </c:pt>
                <c:pt idx="606">
                  <c:v>12.047000000000001</c:v>
                </c:pt>
                <c:pt idx="607">
                  <c:v>12.055</c:v>
                </c:pt>
                <c:pt idx="608">
                  <c:v>12.063000000000001</c:v>
                </c:pt>
                <c:pt idx="609">
                  <c:v>12.071</c:v>
                </c:pt>
                <c:pt idx="610">
                  <c:v>12.077999999999999</c:v>
                </c:pt>
                <c:pt idx="611">
                  <c:v>12.086</c:v>
                </c:pt>
                <c:pt idx="612">
                  <c:v>12.093999999999999</c:v>
                </c:pt>
                <c:pt idx="613">
                  <c:v>12.102</c:v>
                </c:pt>
                <c:pt idx="614">
                  <c:v>12.109</c:v>
                </c:pt>
                <c:pt idx="615">
                  <c:v>12.117000000000001</c:v>
                </c:pt>
                <c:pt idx="616">
                  <c:v>12.125</c:v>
                </c:pt>
                <c:pt idx="617">
                  <c:v>12.132999999999999</c:v>
                </c:pt>
                <c:pt idx="618">
                  <c:v>12.14</c:v>
                </c:pt>
                <c:pt idx="619">
                  <c:v>12.148</c:v>
                </c:pt>
                <c:pt idx="620">
                  <c:v>12.156000000000001</c:v>
                </c:pt>
                <c:pt idx="621">
                  <c:v>12.164</c:v>
                </c:pt>
                <c:pt idx="622">
                  <c:v>12.170999999999999</c:v>
                </c:pt>
                <c:pt idx="623">
                  <c:v>12.179</c:v>
                </c:pt>
                <c:pt idx="624">
                  <c:v>12.186999999999999</c:v>
                </c:pt>
                <c:pt idx="625">
                  <c:v>12.195</c:v>
                </c:pt>
                <c:pt idx="626">
                  <c:v>12.202999999999999</c:v>
                </c:pt>
                <c:pt idx="627">
                  <c:v>12.21</c:v>
                </c:pt>
                <c:pt idx="628">
                  <c:v>12.218</c:v>
                </c:pt>
                <c:pt idx="629">
                  <c:v>12.226000000000001</c:v>
                </c:pt>
                <c:pt idx="630">
                  <c:v>12.234</c:v>
                </c:pt>
                <c:pt idx="631">
                  <c:v>12.242000000000001</c:v>
                </c:pt>
                <c:pt idx="632">
                  <c:v>12.249000000000001</c:v>
                </c:pt>
                <c:pt idx="633">
                  <c:v>12.257</c:v>
                </c:pt>
                <c:pt idx="634">
                  <c:v>12.265000000000001</c:v>
                </c:pt>
                <c:pt idx="635">
                  <c:v>12.273</c:v>
                </c:pt>
                <c:pt idx="636">
                  <c:v>12.28</c:v>
                </c:pt>
                <c:pt idx="637">
                  <c:v>12.288</c:v>
                </c:pt>
                <c:pt idx="638">
                  <c:v>12.295999999999999</c:v>
                </c:pt>
                <c:pt idx="639">
                  <c:v>12.304</c:v>
                </c:pt>
                <c:pt idx="640">
                  <c:v>12.311999999999999</c:v>
                </c:pt>
                <c:pt idx="641">
                  <c:v>12.319000000000001</c:v>
                </c:pt>
                <c:pt idx="642">
                  <c:v>12.327</c:v>
                </c:pt>
                <c:pt idx="643">
                  <c:v>12.335000000000001</c:v>
                </c:pt>
                <c:pt idx="644">
                  <c:v>12.343</c:v>
                </c:pt>
                <c:pt idx="645">
                  <c:v>12.35</c:v>
                </c:pt>
                <c:pt idx="646">
                  <c:v>12.358000000000001</c:v>
                </c:pt>
                <c:pt idx="647">
                  <c:v>12.366</c:v>
                </c:pt>
                <c:pt idx="648">
                  <c:v>12.374000000000001</c:v>
                </c:pt>
                <c:pt idx="649">
                  <c:v>12.382</c:v>
                </c:pt>
                <c:pt idx="650">
                  <c:v>12.388999999999999</c:v>
                </c:pt>
                <c:pt idx="651">
                  <c:v>12.397</c:v>
                </c:pt>
                <c:pt idx="652">
                  <c:v>12.404999999999999</c:v>
                </c:pt>
                <c:pt idx="653">
                  <c:v>12.413</c:v>
                </c:pt>
                <c:pt idx="654">
                  <c:v>12.420999999999999</c:v>
                </c:pt>
                <c:pt idx="655">
                  <c:v>12.428000000000001</c:v>
                </c:pt>
                <c:pt idx="656">
                  <c:v>12.436</c:v>
                </c:pt>
                <c:pt idx="657">
                  <c:v>12.444000000000001</c:v>
                </c:pt>
                <c:pt idx="658">
                  <c:v>12.452</c:v>
                </c:pt>
                <c:pt idx="659">
                  <c:v>12.46</c:v>
                </c:pt>
                <c:pt idx="660">
                  <c:v>12.467000000000001</c:v>
                </c:pt>
                <c:pt idx="661">
                  <c:v>12.475</c:v>
                </c:pt>
                <c:pt idx="662">
                  <c:v>12.483000000000001</c:v>
                </c:pt>
                <c:pt idx="663">
                  <c:v>12.491</c:v>
                </c:pt>
                <c:pt idx="664">
                  <c:v>12.499000000000001</c:v>
                </c:pt>
                <c:pt idx="665">
                  <c:v>12.507</c:v>
                </c:pt>
                <c:pt idx="666">
                  <c:v>12.513999999999999</c:v>
                </c:pt>
                <c:pt idx="667">
                  <c:v>12.522</c:v>
                </c:pt>
                <c:pt idx="668">
                  <c:v>12.53</c:v>
                </c:pt>
                <c:pt idx="669">
                  <c:v>12.538</c:v>
                </c:pt>
                <c:pt idx="670">
                  <c:v>12.545999999999999</c:v>
                </c:pt>
                <c:pt idx="671">
                  <c:v>12.554</c:v>
                </c:pt>
                <c:pt idx="672">
                  <c:v>12.561</c:v>
                </c:pt>
                <c:pt idx="673">
                  <c:v>12.569000000000001</c:v>
                </c:pt>
                <c:pt idx="674">
                  <c:v>12.577</c:v>
                </c:pt>
                <c:pt idx="675">
                  <c:v>12.585000000000001</c:v>
                </c:pt>
                <c:pt idx="676">
                  <c:v>12.593</c:v>
                </c:pt>
                <c:pt idx="677">
                  <c:v>12.601000000000001</c:v>
                </c:pt>
                <c:pt idx="678">
                  <c:v>12.608000000000001</c:v>
                </c:pt>
                <c:pt idx="679">
                  <c:v>12.616</c:v>
                </c:pt>
                <c:pt idx="680">
                  <c:v>12.624000000000001</c:v>
                </c:pt>
                <c:pt idx="681">
                  <c:v>12.632</c:v>
                </c:pt>
                <c:pt idx="682">
                  <c:v>12.64</c:v>
                </c:pt>
                <c:pt idx="683">
                  <c:v>12.648</c:v>
                </c:pt>
                <c:pt idx="684">
                  <c:v>12.654999999999999</c:v>
                </c:pt>
                <c:pt idx="685">
                  <c:v>12.663</c:v>
                </c:pt>
                <c:pt idx="686">
                  <c:v>12.670999999999999</c:v>
                </c:pt>
                <c:pt idx="687">
                  <c:v>12.679</c:v>
                </c:pt>
                <c:pt idx="688">
                  <c:v>12.686999999999999</c:v>
                </c:pt>
                <c:pt idx="689">
                  <c:v>12.695</c:v>
                </c:pt>
                <c:pt idx="690">
                  <c:v>12.702</c:v>
                </c:pt>
                <c:pt idx="691">
                  <c:v>12.71</c:v>
                </c:pt>
                <c:pt idx="692">
                  <c:v>12.718</c:v>
                </c:pt>
                <c:pt idx="693">
                  <c:v>12.726000000000001</c:v>
                </c:pt>
                <c:pt idx="694">
                  <c:v>12.734</c:v>
                </c:pt>
                <c:pt idx="695">
                  <c:v>12.742000000000001</c:v>
                </c:pt>
                <c:pt idx="696">
                  <c:v>12.75</c:v>
                </c:pt>
                <c:pt idx="697">
                  <c:v>12.757999999999999</c:v>
                </c:pt>
                <c:pt idx="698">
                  <c:v>12.765000000000001</c:v>
                </c:pt>
                <c:pt idx="699">
                  <c:v>12.773</c:v>
                </c:pt>
                <c:pt idx="700">
                  <c:v>12.781000000000001</c:v>
                </c:pt>
                <c:pt idx="701">
                  <c:v>12.789</c:v>
                </c:pt>
                <c:pt idx="702">
                  <c:v>12.797000000000001</c:v>
                </c:pt>
                <c:pt idx="703">
                  <c:v>12.805</c:v>
                </c:pt>
                <c:pt idx="704">
                  <c:v>12.813000000000001</c:v>
                </c:pt>
                <c:pt idx="705">
                  <c:v>12.82</c:v>
                </c:pt>
                <c:pt idx="706">
                  <c:v>12.827999999999999</c:v>
                </c:pt>
                <c:pt idx="707">
                  <c:v>12.836</c:v>
                </c:pt>
                <c:pt idx="708">
                  <c:v>12.843999999999999</c:v>
                </c:pt>
                <c:pt idx="709">
                  <c:v>12.852</c:v>
                </c:pt>
                <c:pt idx="710">
                  <c:v>12.86</c:v>
                </c:pt>
                <c:pt idx="711">
                  <c:v>12.868</c:v>
                </c:pt>
                <c:pt idx="712">
                  <c:v>12.875999999999999</c:v>
                </c:pt>
                <c:pt idx="713">
                  <c:v>12.882999999999999</c:v>
                </c:pt>
                <c:pt idx="714">
                  <c:v>12.891</c:v>
                </c:pt>
                <c:pt idx="715">
                  <c:v>12.898999999999999</c:v>
                </c:pt>
                <c:pt idx="716">
                  <c:v>12.907</c:v>
                </c:pt>
                <c:pt idx="717">
                  <c:v>12.914999999999999</c:v>
                </c:pt>
                <c:pt idx="718">
                  <c:v>12.923</c:v>
                </c:pt>
                <c:pt idx="719">
                  <c:v>12.930999999999999</c:v>
                </c:pt>
                <c:pt idx="720">
                  <c:v>12.939</c:v>
                </c:pt>
                <c:pt idx="721">
                  <c:v>12.946</c:v>
                </c:pt>
                <c:pt idx="722">
                  <c:v>12.954000000000001</c:v>
                </c:pt>
                <c:pt idx="723">
                  <c:v>12.962</c:v>
                </c:pt>
                <c:pt idx="724">
                  <c:v>12.97</c:v>
                </c:pt>
                <c:pt idx="725">
                  <c:v>12.978</c:v>
                </c:pt>
                <c:pt idx="726">
                  <c:v>12.986000000000001</c:v>
                </c:pt>
                <c:pt idx="727">
                  <c:v>12.994</c:v>
                </c:pt>
                <c:pt idx="728">
                  <c:v>13.002000000000001</c:v>
                </c:pt>
                <c:pt idx="729">
                  <c:v>13.01</c:v>
                </c:pt>
                <c:pt idx="730">
                  <c:v>13.018000000000001</c:v>
                </c:pt>
                <c:pt idx="731">
                  <c:v>13.025</c:v>
                </c:pt>
                <c:pt idx="732">
                  <c:v>13.032999999999999</c:v>
                </c:pt>
                <c:pt idx="733">
                  <c:v>13.041</c:v>
                </c:pt>
                <c:pt idx="734">
                  <c:v>13.048999999999999</c:v>
                </c:pt>
                <c:pt idx="735">
                  <c:v>13.057</c:v>
                </c:pt>
                <c:pt idx="736">
                  <c:v>13.065</c:v>
                </c:pt>
                <c:pt idx="737">
                  <c:v>13.073</c:v>
                </c:pt>
                <c:pt idx="738">
                  <c:v>13.081</c:v>
                </c:pt>
                <c:pt idx="739">
                  <c:v>13.089</c:v>
                </c:pt>
                <c:pt idx="740">
                  <c:v>13.097</c:v>
                </c:pt>
                <c:pt idx="741">
                  <c:v>13.105</c:v>
                </c:pt>
                <c:pt idx="742">
                  <c:v>13.112</c:v>
                </c:pt>
                <c:pt idx="743">
                  <c:v>13.12</c:v>
                </c:pt>
                <c:pt idx="744">
                  <c:v>13.128</c:v>
                </c:pt>
                <c:pt idx="745">
                  <c:v>13.135999999999999</c:v>
                </c:pt>
                <c:pt idx="746">
                  <c:v>13.144</c:v>
                </c:pt>
                <c:pt idx="747">
                  <c:v>13.151999999999999</c:v>
                </c:pt>
                <c:pt idx="748">
                  <c:v>13.16</c:v>
                </c:pt>
                <c:pt idx="749">
                  <c:v>13.167999999999999</c:v>
                </c:pt>
                <c:pt idx="750">
                  <c:v>13.176</c:v>
                </c:pt>
                <c:pt idx="751">
                  <c:v>13.183999999999999</c:v>
                </c:pt>
                <c:pt idx="752">
                  <c:v>13.191000000000001</c:v>
                </c:pt>
                <c:pt idx="753">
                  <c:v>13.199</c:v>
                </c:pt>
                <c:pt idx="754">
                  <c:v>13.207000000000001</c:v>
                </c:pt>
                <c:pt idx="755">
                  <c:v>13.215</c:v>
                </c:pt>
                <c:pt idx="756">
                  <c:v>13.223000000000001</c:v>
                </c:pt>
                <c:pt idx="757">
                  <c:v>13.231</c:v>
                </c:pt>
                <c:pt idx="758">
                  <c:v>13.239000000000001</c:v>
                </c:pt>
                <c:pt idx="759">
                  <c:v>13.247</c:v>
                </c:pt>
                <c:pt idx="760">
                  <c:v>13.255000000000001</c:v>
                </c:pt>
                <c:pt idx="761">
                  <c:v>13.263</c:v>
                </c:pt>
                <c:pt idx="762">
                  <c:v>13.271000000000001</c:v>
                </c:pt>
                <c:pt idx="763">
                  <c:v>13.278</c:v>
                </c:pt>
                <c:pt idx="764">
                  <c:v>13.286</c:v>
                </c:pt>
                <c:pt idx="765">
                  <c:v>13.294</c:v>
                </c:pt>
                <c:pt idx="766">
                  <c:v>13.302</c:v>
                </c:pt>
                <c:pt idx="767">
                  <c:v>13.31</c:v>
                </c:pt>
                <c:pt idx="768">
                  <c:v>13.318</c:v>
                </c:pt>
                <c:pt idx="769">
                  <c:v>13.326000000000001</c:v>
                </c:pt>
                <c:pt idx="770">
                  <c:v>13.334</c:v>
                </c:pt>
                <c:pt idx="771">
                  <c:v>13.342000000000001</c:v>
                </c:pt>
                <c:pt idx="772">
                  <c:v>13.35</c:v>
                </c:pt>
                <c:pt idx="773">
                  <c:v>13.356999999999999</c:v>
                </c:pt>
                <c:pt idx="774">
                  <c:v>13.365</c:v>
                </c:pt>
                <c:pt idx="775">
                  <c:v>13.372999999999999</c:v>
                </c:pt>
                <c:pt idx="776">
                  <c:v>13.381</c:v>
                </c:pt>
                <c:pt idx="777">
                  <c:v>13.388999999999999</c:v>
                </c:pt>
                <c:pt idx="778">
                  <c:v>13.397</c:v>
                </c:pt>
                <c:pt idx="779">
                  <c:v>13.404999999999999</c:v>
                </c:pt>
                <c:pt idx="780">
                  <c:v>13.413</c:v>
                </c:pt>
                <c:pt idx="781">
                  <c:v>13.420999999999999</c:v>
                </c:pt>
                <c:pt idx="782">
                  <c:v>13.429</c:v>
                </c:pt>
                <c:pt idx="783">
                  <c:v>13.436999999999999</c:v>
                </c:pt>
                <c:pt idx="784">
                  <c:v>13.444000000000001</c:v>
                </c:pt>
                <c:pt idx="785">
                  <c:v>13.452</c:v>
                </c:pt>
                <c:pt idx="786">
                  <c:v>13.46</c:v>
                </c:pt>
                <c:pt idx="787">
                  <c:v>13.468</c:v>
                </c:pt>
                <c:pt idx="788">
                  <c:v>13.476000000000001</c:v>
                </c:pt>
                <c:pt idx="789">
                  <c:v>13.484</c:v>
                </c:pt>
                <c:pt idx="790">
                  <c:v>13.492000000000001</c:v>
                </c:pt>
                <c:pt idx="791">
                  <c:v>13.5</c:v>
                </c:pt>
                <c:pt idx="792">
                  <c:v>13.507999999999999</c:v>
                </c:pt>
                <c:pt idx="793">
                  <c:v>13.515000000000001</c:v>
                </c:pt>
                <c:pt idx="794">
                  <c:v>13.523</c:v>
                </c:pt>
                <c:pt idx="795">
                  <c:v>13.531000000000001</c:v>
                </c:pt>
                <c:pt idx="796">
                  <c:v>13.539</c:v>
                </c:pt>
                <c:pt idx="797">
                  <c:v>13.547000000000001</c:v>
                </c:pt>
                <c:pt idx="798">
                  <c:v>13.555</c:v>
                </c:pt>
                <c:pt idx="799">
                  <c:v>13.563000000000001</c:v>
                </c:pt>
                <c:pt idx="800">
                  <c:v>13.571</c:v>
                </c:pt>
                <c:pt idx="801">
                  <c:v>13.579000000000001</c:v>
                </c:pt>
                <c:pt idx="802">
                  <c:v>13.586</c:v>
                </c:pt>
                <c:pt idx="803">
                  <c:v>13.593999999999999</c:v>
                </c:pt>
                <c:pt idx="804">
                  <c:v>13.602</c:v>
                </c:pt>
                <c:pt idx="805">
                  <c:v>13.61</c:v>
                </c:pt>
                <c:pt idx="806">
                  <c:v>13.618</c:v>
                </c:pt>
                <c:pt idx="807">
                  <c:v>13.625999999999999</c:v>
                </c:pt>
                <c:pt idx="808">
                  <c:v>13.634</c:v>
                </c:pt>
                <c:pt idx="809">
                  <c:v>13.641</c:v>
                </c:pt>
                <c:pt idx="810">
                  <c:v>13.648999999999999</c:v>
                </c:pt>
                <c:pt idx="811">
                  <c:v>13.657</c:v>
                </c:pt>
                <c:pt idx="812">
                  <c:v>13.664999999999999</c:v>
                </c:pt>
                <c:pt idx="813">
                  <c:v>13.673</c:v>
                </c:pt>
                <c:pt idx="814">
                  <c:v>13.680999999999999</c:v>
                </c:pt>
                <c:pt idx="815">
                  <c:v>13.689</c:v>
                </c:pt>
                <c:pt idx="816">
                  <c:v>13.696999999999999</c:v>
                </c:pt>
                <c:pt idx="817">
                  <c:v>13.705</c:v>
                </c:pt>
                <c:pt idx="818">
                  <c:v>13.712</c:v>
                </c:pt>
                <c:pt idx="819">
                  <c:v>13.72</c:v>
                </c:pt>
                <c:pt idx="820">
                  <c:v>13.728</c:v>
                </c:pt>
                <c:pt idx="821">
                  <c:v>13.736000000000001</c:v>
                </c:pt>
                <c:pt idx="822">
                  <c:v>13.744</c:v>
                </c:pt>
                <c:pt idx="823">
                  <c:v>13.752000000000001</c:v>
                </c:pt>
                <c:pt idx="824">
                  <c:v>13.759</c:v>
                </c:pt>
                <c:pt idx="825">
                  <c:v>13.766999999999999</c:v>
                </c:pt>
                <c:pt idx="826">
                  <c:v>13.775</c:v>
                </c:pt>
                <c:pt idx="827">
                  <c:v>13.782999999999999</c:v>
                </c:pt>
                <c:pt idx="828">
                  <c:v>13.791</c:v>
                </c:pt>
                <c:pt idx="829">
                  <c:v>13.798</c:v>
                </c:pt>
                <c:pt idx="830">
                  <c:v>13.805999999999999</c:v>
                </c:pt>
                <c:pt idx="831">
                  <c:v>13.814</c:v>
                </c:pt>
                <c:pt idx="832">
                  <c:v>13.821999999999999</c:v>
                </c:pt>
                <c:pt idx="833">
                  <c:v>13.83</c:v>
                </c:pt>
                <c:pt idx="834">
                  <c:v>13.837999999999999</c:v>
                </c:pt>
                <c:pt idx="835">
                  <c:v>13.845000000000001</c:v>
                </c:pt>
                <c:pt idx="836">
                  <c:v>13.853</c:v>
                </c:pt>
                <c:pt idx="837">
                  <c:v>13.861000000000001</c:v>
                </c:pt>
                <c:pt idx="838">
                  <c:v>13.869</c:v>
                </c:pt>
                <c:pt idx="839">
                  <c:v>13.877000000000001</c:v>
                </c:pt>
                <c:pt idx="840">
                  <c:v>13.884</c:v>
                </c:pt>
                <c:pt idx="841">
                  <c:v>13.891999999999999</c:v>
                </c:pt>
                <c:pt idx="842">
                  <c:v>13.9</c:v>
                </c:pt>
                <c:pt idx="843">
                  <c:v>13.907999999999999</c:v>
                </c:pt>
                <c:pt idx="844">
                  <c:v>13.916</c:v>
                </c:pt>
                <c:pt idx="845">
                  <c:v>13.923</c:v>
                </c:pt>
                <c:pt idx="846">
                  <c:v>13.930999999999999</c:v>
                </c:pt>
                <c:pt idx="847">
                  <c:v>13.939</c:v>
                </c:pt>
                <c:pt idx="848">
                  <c:v>13.946</c:v>
                </c:pt>
                <c:pt idx="849">
                  <c:v>13.954000000000001</c:v>
                </c:pt>
                <c:pt idx="850">
                  <c:v>13.962</c:v>
                </c:pt>
                <c:pt idx="851">
                  <c:v>13.97</c:v>
                </c:pt>
                <c:pt idx="852">
                  <c:v>13.978</c:v>
                </c:pt>
                <c:pt idx="853">
                  <c:v>13.984999999999999</c:v>
                </c:pt>
                <c:pt idx="854">
                  <c:v>13.993</c:v>
                </c:pt>
                <c:pt idx="855">
                  <c:v>14.000999999999999</c:v>
                </c:pt>
                <c:pt idx="856">
                  <c:v>14.009</c:v>
                </c:pt>
                <c:pt idx="857">
                  <c:v>14.016</c:v>
                </c:pt>
                <c:pt idx="858">
                  <c:v>14.023999999999999</c:v>
                </c:pt>
                <c:pt idx="859">
                  <c:v>14.032</c:v>
                </c:pt>
                <c:pt idx="860">
                  <c:v>14.04</c:v>
                </c:pt>
                <c:pt idx="861">
                  <c:v>14.047000000000001</c:v>
                </c:pt>
                <c:pt idx="862">
                  <c:v>14.055</c:v>
                </c:pt>
                <c:pt idx="863">
                  <c:v>14.063000000000001</c:v>
                </c:pt>
                <c:pt idx="864">
                  <c:v>14.071</c:v>
                </c:pt>
                <c:pt idx="865">
                  <c:v>14.077999999999999</c:v>
                </c:pt>
                <c:pt idx="866">
                  <c:v>14.086</c:v>
                </c:pt>
                <c:pt idx="867">
                  <c:v>14.093999999999999</c:v>
                </c:pt>
                <c:pt idx="868">
                  <c:v>14.101000000000001</c:v>
                </c:pt>
                <c:pt idx="869">
                  <c:v>14.109</c:v>
                </c:pt>
                <c:pt idx="870">
                  <c:v>14.117000000000001</c:v>
                </c:pt>
                <c:pt idx="871">
                  <c:v>14.125</c:v>
                </c:pt>
                <c:pt idx="872">
                  <c:v>14.132</c:v>
                </c:pt>
                <c:pt idx="873">
                  <c:v>14.14</c:v>
                </c:pt>
                <c:pt idx="874">
                  <c:v>14.147</c:v>
                </c:pt>
                <c:pt idx="875">
                  <c:v>14.154999999999999</c:v>
                </c:pt>
                <c:pt idx="876">
                  <c:v>14.163</c:v>
                </c:pt>
                <c:pt idx="877">
                  <c:v>14.170999999999999</c:v>
                </c:pt>
                <c:pt idx="878">
                  <c:v>14.178000000000001</c:v>
                </c:pt>
                <c:pt idx="879">
                  <c:v>14.186</c:v>
                </c:pt>
                <c:pt idx="880">
                  <c:v>14.194000000000001</c:v>
                </c:pt>
                <c:pt idx="881">
                  <c:v>14.201000000000001</c:v>
                </c:pt>
                <c:pt idx="882">
                  <c:v>14.209</c:v>
                </c:pt>
                <c:pt idx="883">
                  <c:v>14.217000000000001</c:v>
                </c:pt>
                <c:pt idx="884">
                  <c:v>14.224</c:v>
                </c:pt>
                <c:pt idx="885">
                  <c:v>14.231999999999999</c:v>
                </c:pt>
                <c:pt idx="886">
                  <c:v>14.24</c:v>
                </c:pt>
                <c:pt idx="887">
                  <c:v>14.247</c:v>
                </c:pt>
                <c:pt idx="888">
                  <c:v>14.255000000000001</c:v>
                </c:pt>
                <c:pt idx="889">
                  <c:v>14.263</c:v>
                </c:pt>
                <c:pt idx="890">
                  <c:v>14.27</c:v>
                </c:pt>
                <c:pt idx="891">
                  <c:v>14.278</c:v>
                </c:pt>
                <c:pt idx="892">
                  <c:v>14.286</c:v>
                </c:pt>
                <c:pt idx="893">
                  <c:v>14.292999999999999</c:v>
                </c:pt>
                <c:pt idx="894">
                  <c:v>14.301</c:v>
                </c:pt>
                <c:pt idx="895">
                  <c:v>14.308</c:v>
                </c:pt>
                <c:pt idx="896">
                  <c:v>14.316000000000001</c:v>
                </c:pt>
                <c:pt idx="897">
                  <c:v>14.324</c:v>
                </c:pt>
                <c:pt idx="898">
                  <c:v>14.331</c:v>
                </c:pt>
                <c:pt idx="899">
                  <c:v>14.339</c:v>
                </c:pt>
                <c:pt idx="900">
                  <c:v>14.346</c:v>
                </c:pt>
                <c:pt idx="901">
                  <c:v>14.353999999999999</c:v>
                </c:pt>
                <c:pt idx="902">
                  <c:v>14.362</c:v>
                </c:pt>
                <c:pt idx="903">
                  <c:v>14.369</c:v>
                </c:pt>
                <c:pt idx="904">
                  <c:v>14.377000000000001</c:v>
                </c:pt>
                <c:pt idx="905">
                  <c:v>14.384</c:v>
                </c:pt>
                <c:pt idx="906">
                  <c:v>14.391999999999999</c:v>
                </c:pt>
                <c:pt idx="907">
                  <c:v>14.4</c:v>
                </c:pt>
                <c:pt idx="908">
                  <c:v>14.407</c:v>
                </c:pt>
                <c:pt idx="909">
                  <c:v>14.414999999999999</c:v>
                </c:pt>
                <c:pt idx="910">
                  <c:v>14.423</c:v>
                </c:pt>
                <c:pt idx="911">
                  <c:v>14.43</c:v>
                </c:pt>
                <c:pt idx="912">
                  <c:v>14.438000000000001</c:v>
                </c:pt>
                <c:pt idx="913">
                  <c:v>14.445</c:v>
                </c:pt>
                <c:pt idx="914">
                  <c:v>14.452999999999999</c:v>
                </c:pt>
                <c:pt idx="915">
                  <c:v>14.46</c:v>
                </c:pt>
                <c:pt idx="916">
                  <c:v>14.468</c:v>
                </c:pt>
                <c:pt idx="917">
                  <c:v>14.475</c:v>
                </c:pt>
                <c:pt idx="918">
                  <c:v>14.483000000000001</c:v>
                </c:pt>
                <c:pt idx="919">
                  <c:v>14.491</c:v>
                </c:pt>
                <c:pt idx="920">
                  <c:v>14.497999999999999</c:v>
                </c:pt>
                <c:pt idx="921">
                  <c:v>14.506</c:v>
                </c:pt>
                <c:pt idx="922">
                  <c:v>14.513</c:v>
                </c:pt>
                <c:pt idx="923">
                  <c:v>14.521000000000001</c:v>
                </c:pt>
                <c:pt idx="924">
                  <c:v>14.528</c:v>
                </c:pt>
                <c:pt idx="925">
                  <c:v>14.536</c:v>
                </c:pt>
                <c:pt idx="926">
                  <c:v>14.542999999999999</c:v>
                </c:pt>
                <c:pt idx="927">
                  <c:v>14.551</c:v>
                </c:pt>
                <c:pt idx="928">
                  <c:v>14.558</c:v>
                </c:pt>
                <c:pt idx="929">
                  <c:v>14.566000000000001</c:v>
                </c:pt>
                <c:pt idx="930">
                  <c:v>14.573</c:v>
                </c:pt>
                <c:pt idx="931">
                  <c:v>14.581</c:v>
                </c:pt>
                <c:pt idx="932">
                  <c:v>14.587999999999999</c:v>
                </c:pt>
                <c:pt idx="933">
                  <c:v>14.596</c:v>
                </c:pt>
                <c:pt idx="934">
                  <c:v>14.603</c:v>
                </c:pt>
                <c:pt idx="935">
                  <c:v>14.611000000000001</c:v>
                </c:pt>
                <c:pt idx="936">
                  <c:v>14.619</c:v>
                </c:pt>
                <c:pt idx="937">
                  <c:v>14.625999999999999</c:v>
                </c:pt>
                <c:pt idx="938">
                  <c:v>14.634</c:v>
                </c:pt>
                <c:pt idx="939">
                  <c:v>14.641</c:v>
                </c:pt>
                <c:pt idx="940">
                  <c:v>14.648999999999999</c:v>
                </c:pt>
                <c:pt idx="941">
                  <c:v>14.656000000000001</c:v>
                </c:pt>
                <c:pt idx="942">
                  <c:v>14.664</c:v>
                </c:pt>
                <c:pt idx="943">
                  <c:v>14.670999999999999</c:v>
                </c:pt>
                <c:pt idx="944">
                  <c:v>14.678000000000001</c:v>
                </c:pt>
                <c:pt idx="945">
                  <c:v>14.686</c:v>
                </c:pt>
                <c:pt idx="946">
                  <c:v>14.693</c:v>
                </c:pt>
                <c:pt idx="947">
                  <c:v>14.701000000000001</c:v>
                </c:pt>
                <c:pt idx="948">
                  <c:v>14.708</c:v>
                </c:pt>
                <c:pt idx="949">
                  <c:v>14.715999999999999</c:v>
                </c:pt>
                <c:pt idx="950">
                  <c:v>14.723000000000001</c:v>
                </c:pt>
                <c:pt idx="951">
                  <c:v>14.731</c:v>
                </c:pt>
                <c:pt idx="952">
                  <c:v>14.738</c:v>
                </c:pt>
                <c:pt idx="953">
                  <c:v>14.746</c:v>
                </c:pt>
                <c:pt idx="954">
                  <c:v>14.753</c:v>
                </c:pt>
                <c:pt idx="955">
                  <c:v>14.760999999999999</c:v>
                </c:pt>
                <c:pt idx="956">
                  <c:v>14.768000000000001</c:v>
                </c:pt>
                <c:pt idx="957">
                  <c:v>14.776</c:v>
                </c:pt>
                <c:pt idx="958">
                  <c:v>14.782999999999999</c:v>
                </c:pt>
                <c:pt idx="959">
                  <c:v>14.791</c:v>
                </c:pt>
                <c:pt idx="960">
                  <c:v>14.798</c:v>
                </c:pt>
                <c:pt idx="961">
                  <c:v>14.805</c:v>
                </c:pt>
                <c:pt idx="962">
                  <c:v>14.813000000000001</c:v>
                </c:pt>
                <c:pt idx="963">
                  <c:v>14.82</c:v>
                </c:pt>
                <c:pt idx="964">
                  <c:v>14.827999999999999</c:v>
                </c:pt>
                <c:pt idx="965">
                  <c:v>14.835000000000001</c:v>
                </c:pt>
                <c:pt idx="966">
                  <c:v>14.843</c:v>
                </c:pt>
                <c:pt idx="967">
                  <c:v>14.85</c:v>
                </c:pt>
                <c:pt idx="968">
                  <c:v>14.858000000000001</c:v>
                </c:pt>
                <c:pt idx="969">
                  <c:v>14.865</c:v>
                </c:pt>
                <c:pt idx="970">
                  <c:v>14.872</c:v>
                </c:pt>
                <c:pt idx="971">
                  <c:v>14.88</c:v>
                </c:pt>
                <c:pt idx="972">
                  <c:v>14.887</c:v>
                </c:pt>
                <c:pt idx="973">
                  <c:v>14.895</c:v>
                </c:pt>
                <c:pt idx="974">
                  <c:v>14.901999999999999</c:v>
                </c:pt>
                <c:pt idx="975">
                  <c:v>14.91</c:v>
                </c:pt>
                <c:pt idx="976">
                  <c:v>14.917</c:v>
                </c:pt>
                <c:pt idx="977">
                  <c:v>14.923999999999999</c:v>
                </c:pt>
                <c:pt idx="978">
                  <c:v>14.932</c:v>
                </c:pt>
                <c:pt idx="979">
                  <c:v>14.939</c:v>
                </c:pt>
                <c:pt idx="980">
                  <c:v>14.946999999999999</c:v>
                </c:pt>
                <c:pt idx="981">
                  <c:v>14.954000000000001</c:v>
                </c:pt>
                <c:pt idx="982">
                  <c:v>14.962</c:v>
                </c:pt>
                <c:pt idx="983">
                  <c:v>14.968999999999999</c:v>
                </c:pt>
                <c:pt idx="984">
                  <c:v>14.976000000000001</c:v>
                </c:pt>
                <c:pt idx="985">
                  <c:v>14.984</c:v>
                </c:pt>
                <c:pt idx="986">
                  <c:v>14.991</c:v>
                </c:pt>
                <c:pt idx="987">
                  <c:v>14.999000000000001</c:v>
                </c:pt>
                <c:pt idx="988">
                  <c:v>15.006</c:v>
                </c:pt>
                <c:pt idx="989">
                  <c:v>15.013</c:v>
                </c:pt>
                <c:pt idx="990">
                  <c:v>15.021000000000001</c:v>
                </c:pt>
                <c:pt idx="991">
                  <c:v>15.028</c:v>
                </c:pt>
                <c:pt idx="992">
                  <c:v>15.036</c:v>
                </c:pt>
                <c:pt idx="993">
                  <c:v>15.042999999999999</c:v>
                </c:pt>
                <c:pt idx="994">
                  <c:v>15.051</c:v>
                </c:pt>
                <c:pt idx="995">
                  <c:v>15.058</c:v>
                </c:pt>
                <c:pt idx="996">
                  <c:v>15.065</c:v>
                </c:pt>
                <c:pt idx="997">
                  <c:v>15.073</c:v>
                </c:pt>
                <c:pt idx="998">
                  <c:v>15.08</c:v>
                </c:pt>
                <c:pt idx="999">
                  <c:v>15.087999999999999</c:v>
                </c:pt>
                <c:pt idx="1000">
                  <c:v>15.095000000000001</c:v>
                </c:pt>
                <c:pt idx="1001">
                  <c:v>15.102</c:v>
                </c:pt>
                <c:pt idx="1002">
                  <c:v>15.11</c:v>
                </c:pt>
                <c:pt idx="1003">
                  <c:v>15.117000000000001</c:v>
                </c:pt>
                <c:pt idx="1004">
                  <c:v>15.125</c:v>
                </c:pt>
                <c:pt idx="1005">
                  <c:v>15.132</c:v>
                </c:pt>
                <c:pt idx="1006">
                  <c:v>15.138999999999999</c:v>
                </c:pt>
                <c:pt idx="1007">
                  <c:v>15.147</c:v>
                </c:pt>
                <c:pt idx="1008">
                  <c:v>15.154</c:v>
                </c:pt>
                <c:pt idx="1009">
                  <c:v>15.161</c:v>
                </c:pt>
                <c:pt idx="1010">
                  <c:v>15.169</c:v>
                </c:pt>
                <c:pt idx="1011">
                  <c:v>15.176</c:v>
                </c:pt>
                <c:pt idx="1012">
                  <c:v>15.183999999999999</c:v>
                </c:pt>
                <c:pt idx="1013">
                  <c:v>15.191000000000001</c:v>
                </c:pt>
                <c:pt idx="1014">
                  <c:v>15.198</c:v>
                </c:pt>
                <c:pt idx="1015">
                  <c:v>15.206</c:v>
                </c:pt>
                <c:pt idx="1016">
                  <c:v>15.212999999999999</c:v>
                </c:pt>
                <c:pt idx="1017">
                  <c:v>15.221</c:v>
                </c:pt>
                <c:pt idx="1018">
                  <c:v>15.228</c:v>
                </c:pt>
                <c:pt idx="1019">
                  <c:v>15.234999999999999</c:v>
                </c:pt>
                <c:pt idx="1020">
                  <c:v>15.243</c:v>
                </c:pt>
                <c:pt idx="1021">
                  <c:v>15.25</c:v>
                </c:pt>
                <c:pt idx="1022">
                  <c:v>15.257999999999999</c:v>
                </c:pt>
                <c:pt idx="1023">
                  <c:v>15.265000000000001</c:v>
                </c:pt>
                <c:pt idx="1024">
                  <c:v>15.272</c:v>
                </c:pt>
                <c:pt idx="1025">
                  <c:v>15.28</c:v>
                </c:pt>
                <c:pt idx="1026">
                  <c:v>15.287000000000001</c:v>
                </c:pt>
                <c:pt idx="1027">
                  <c:v>15.295</c:v>
                </c:pt>
                <c:pt idx="1028">
                  <c:v>15.302</c:v>
                </c:pt>
                <c:pt idx="1029">
                  <c:v>15.308999999999999</c:v>
                </c:pt>
                <c:pt idx="1030">
                  <c:v>15.317</c:v>
                </c:pt>
                <c:pt idx="1031">
                  <c:v>15.324</c:v>
                </c:pt>
                <c:pt idx="1032">
                  <c:v>15.332000000000001</c:v>
                </c:pt>
                <c:pt idx="1033">
                  <c:v>15.339</c:v>
                </c:pt>
                <c:pt idx="1034">
                  <c:v>15.346</c:v>
                </c:pt>
                <c:pt idx="1035">
                  <c:v>15.353999999999999</c:v>
                </c:pt>
                <c:pt idx="1036">
                  <c:v>15.361000000000001</c:v>
                </c:pt>
                <c:pt idx="1037">
                  <c:v>15.369</c:v>
                </c:pt>
                <c:pt idx="1038">
                  <c:v>15.375999999999999</c:v>
                </c:pt>
                <c:pt idx="1039">
                  <c:v>15.382999999999999</c:v>
                </c:pt>
                <c:pt idx="1040">
                  <c:v>15.391</c:v>
                </c:pt>
                <c:pt idx="1041">
                  <c:v>15.398</c:v>
                </c:pt>
                <c:pt idx="1042">
                  <c:v>15.406000000000001</c:v>
                </c:pt>
                <c:pt idx="1043">
                  <c:v>15.413</c:v>
                </c:pt>
                <c:pt idx="1044">
                  <c:v>15.42</c:v>
                </c:pt>
                <c:pt idx="1045">
                  <c:v>15.428000000000001</c:v>
                </c:pt>
                <c:pt idx="1046">
                  <c:v>15.435</c:v>
                </c:pt>
                <c:pt idx="1047">
                  <c:v>15.443</c:v>
                </c:pt>
                <c:pt idx="1048">
                  <c:v>15.45</c:v>
                </c:pt>
                <c:pt idx="1049">
                  <c:v>15.457000000000001</c:v>
                </c:pt>
                <c:pt idx="1050">
                  <c:v>15.465</c:v>
                </c:pt>
                <c:pt idx="1051">
                  <c:v>15.472</c:v>
                </c:pt>
                <c:pt idx="1052">
                  <c:v>15.478999999999999</c:v>
                </c:pt>
                <c:pt idx="1053">
                  <c:v>15.487</c:v>
                </c:pt>
                <c:pt idx="1054">
                  <c:v>15.494</c:v>
                </c:pt>
                <c:pt idx="1055">
                  <c:v>15.502000000000001</c:v>
                </c:pt>
                <c:pt idx="1056">
                  <c:v>15.509</c:v>
                </c:pt>
                <c:pt idx="1057">
                  <c:v>15.516</c:v>
                </c:pt>
                <c:pt idx="1058">
                  <c:v>15.523999999999999</c:v>
                </c:pt>
                <c:pt idx="1059">
                  <c:v>15.531000000000001</c:v>
                </c:pt>
                <c:pt idx="1060">
                  <c:v>15.539</c:v>
                </c:pt>
                <c:pt idx="1061">
                  <c:v>15.545999999999999</c:v>
                </c:pt>
                <c:pt idx="1062">
                  <c:v>15.553000000000001</c:v>
                </c:pt>
                <c:pt idx="1063">
                  <c:v>15.561</c:v>
                </c:pt>
                <c:pt idx="1064">
                  <c:v>15.568</c:v>
                </c:pt>
                <c:pt idx="1065">
                  <c:v>15.576000000000001</c:v>
                </c:pt>
                <c:pt idx="1066">
                  <c:v>15.583</c:v>
                </c:pt>
                <c:pt idx="1067">
                  <c:v>15.59</c:v>
                </c:pt>
                <c:pt idx="1068">
                  <c:v>15.598000000000001</c:v>
                </c:pt>
                <c:pt idx="1069">
                  <c:v>15.605</c:v>
                </c:pt>
                <c:pt idx="1070">
                  <c:v>15.613</c:v>
                </c:pt>
                <c:pt idx="1071">
                  <c:v>15.62</c:v>
                </c:pt>
                <c:pt idx="1072">
                  <c:v>15.628</c:v>
                </c:pt>
                <c:pt idx="1073">
                  <c:v>15.635</c:v>
                </c:pt>
                <c:pt idx="1074">
                  <c:v>15.641999999999999</c:v>
                </c:pt>
                <c:pt idx="1075">
                  <c:v>15.65</c:v>
                </c:pt>
                <c:pt idx="1076">
                  <c:v>15.657</c:v>
                </c:pt>
                <c:pt idx="1077">
                  <c:v>15.664999999999999</c:v>
                </c:pt>
                <c:pt idx="1078">
                  <c:v>15.672000000000001</c:v>
                </c:pt>
                <c:pt idx="1079">
                  <c:v>15.679</c:v>
                </c:pt>
                <c:pt idx="1080">
                  <c:v>15.686999999999999</c:v>
                </c:pt>
                <c:pt idx="1081">
                  <c:v>15.694000000000001</c:v>
                </c:pt>
                <c:pt idx="1082">
                  <c:v>15.702</c:v>
                </c:pt>
                <c:pt idx="1083">
                  <c:v>15.709</c:v>
                </c:pt>
                <c:pt idx="1084">
                  <c:v>15.717000000000001</c:v>
                </c:pt>
                <c:pt idx="1085">
                  <c:v>15.724</c:v>
                </c:pt>
                <c:pt idx="1086">
                  <c:v>15.731</c:v>
                </c:pt>
                <c:pt idx="1087">
                  <c:v>15.739000000000001</c:v>
                </c:pt>
                <c:pt idx="1088">
                  <c:v>15.746</c:v>
                </c:pt>
                <c:pt idx="1089">
                  <c:v>15.754</c:v>
                </c:pt>
                <c:pt idx="1090">
                  <c:v>15.760999999999999</c:v>
                </c:pt>
                <c:pt idx="1091">
                  <c:v>15.768000000000001</c:v>
                </c:pt>
                <c:pt idx="1092">
                  <c:v>15.776</c:v>
                </c:pt>
                <c:pt idx="1093">
                  <c:v>15.782999999999999</c:v>
                </c:pt>
                <c:pt idx="1094">
                  <c:v>15.791</c:v>
                </c:pt>
                <c:pt idx="1095">
                  <c:v>15.798</c:v>
                </c:pt>
                <c:pt idx="1096">
                  <c:v>15.805999999999999</c:v>
                </c:pt>
                <c:pt idx="1097">
                  <c:v>15.813000000000001</c:v>
                </c:pt>
                <c:pt idx="1098">
                  <c:v>15.82</c:v>
                </c:pt>
                <c:pt idx="1099">
                  <c:v>15.827999999999999</c:v>
                </c:pt>
                <c:pt idx="1100">
                  <c:v>15.835000000000001</c:v>
                </c:pt>
                <c:pt idx="1101">
                  <c:v>15.843</c:v>
                </c:pt>
                <c:pt idx="1102">
                  <c:v>15.85</c:v>
                </c:pt>
                <c:pt idx="1103">
                  <c:v>15.858000000000001</c:v>
                </c:pt>
                <c:pt idx="1104">
                  <c:v>15.865</c:v>
                </c:pt>
                <c:pt idx="1105">
                  <c:v>15.872999999999999</c:v>
                </c:pt>
                <c:pt idx="1106">
                  <c:v>15.88</c:v>
                </c:pt>
                <c:pt idx="1107">
                  <c:v>15.887</c:v>
                </c:pt>
                <c:pt idx="1108">
                  <c:v>15.895</c:v>
                </c:pt>
                <c:pt idx="1109">
                  <c:v>15.901999999999999</c:v>
                </c:pt>
                <c:pt idx="1110">
                  <c:v>15.91</c:v>
                </c:pt>
                <c:pt idx="1111">
                  <c:v>15.917</c:v>
                </c:pt>
                <c:pt idx="1112">
                  <c:v>15.923999999999999</c:v>
                </c:pt>
                <c:pt idx="1113">
                  <c:v>15.932</c:v>
                </c:pt>
                <c:pt idx="1114">
                  <c:v>15.939</c:v>
                </c:pt>
                <c:pt idx="1115">
                  <c:v>15.946999999999999</c:v>
                </c:pt>
                <c:pt idx="1116">
                  <c:v>15.954000000000001</c:v>
                </c:pt>
                <c:pt idx="1117">
                  <c:v>15.962</c:v>
                </c:pt>
                <c:pt idx="1118">
                  <c:v>15.968999999999999</c:v>
                </c:pt>
                <c:pt idx="1119">
                  <c:v>15.977</c:v>
                </c:pt>
                <c:pt idx="1120">
                  <c:v>15.984</c:v>
                </c:pt>
                <c:pt idx="1121">
                  <c:v>15.991</c:v>
                </c:pt>
                <c:pt idx="1122">
                  <c:v>15.999000000000001</c:v>
                </c:pt>
                <c:pt idx="1123">
                  <c:v>16.006</c:v>
                </c:pt>
                <c:pt idx="1124">
                  <c:v>16.013999999999999</c:v>
                </c:pt>
                <c:pt idx="1125">
                  <c:v>16.021000000000001</c:v>
                </c:pt>
                <c:pt idx="1126">
                  <c:v>16.029</c:v>
                </c:pt>
                <c:pt idx="1127">
                  <c:v>16.036000000000001</c:v>
                </c:pt>
                <c:pt idx="1128">
                  <c:v>16.044</c:v>
                </c:pt>
                <c:pt idx="1129">
                  <c:v>16.050999999999998</c:v>
                </c:pt>
                <c:pt idx="1130">
                  <c:v>16.058</c:v>
                </c:pt>
                <c:pt idx="1131">
                  <c:v>16.065999999999999</c:v>
                </c:pt>
                <c:pt idx="1132">
                  <c:v>16.073</c:v>
                </c:pt>
                <c:pt idx="1133">
                  <c:v>16.081</c:v>
                </c:pt>
                <c:pt idx="1134">
                  <c:v>16.088000000000001</c:v>
                </c:pt>
                <c:pt idx="1135">
                  <c:v>16.096</c:v>
                </c:pt>
                <c:pt idx="1136">
                  <c:v>16.103000000000002</c:v>
                </c:pt>
                <c:pt idx="1137">
                  <c:v>16.111000000000001</c:v>
                </c:pt>
                <c:pt idx="1138">
                  <c:v>16.117999999999999</c:v>
                </c:pt>
                <c:pt idx="1139">
                  <c:v>16.126000000000001</c:v>
                </c:pt>
                <c:pt idx="1140">
                  <c:v>16.132999999999999</c:v>
                </c:pt>
                <c:pt idx="1141">
                  <c:v>16.14</c:v>
                </c:pt>
                <c:pt idx="1142">
                  <c:v>16.148</c:v>
                </c:pt>
                <c:pt idx="1143">
                  <c:v>16.155999999999999</c:v>
                </c:pt>
                <c:pt idx="1144">
                  <c:v>16.163</c:v>
                </c:pt>
                <c:pt idx="1145">
                  <c:v>16.170000000000002</c:v>
                </c:pt>
                <c:pt idx="1146">
                  <c:v>16.178000000000001</c:v>
                </c:pt>
                <c:pt idx="1147">
                  <c:v>16.184999999999999</c:v>
                </c:pt>
                <c:pt idx="1148">
                  <c:v>16.193000000000001</c:v>
                </c:pt>
                <c:pt idx="1149">
                  <c:v>16.2</c:v>
                </c:pt>
                <c:pt idx="1150">
                  <c:v>16.207999999999998</c:v>
                </c:pt>
                <c:pt idx="1151">
                  <c:v>16.215</c:v>
                </c:pt>
                <c:pt idx="1152">
                  <c:v>16.222999999999999</c:v>
                </c:pt>
                <c:pt idx="1153">
                  <c:v>16.23</c:v>
                </c:pt>
                <c:pt idx="1154">
                  <c:v>16.238</c:v>
                </c:pt>
                <c:pt idx="1155">
                  <c:v>16.245000000000001</c:v>
                </c:pt>
                <c:pt idx="1156">
                  <c:v>16.251999999999999</c:v>
                </c:pt>
                <c:pt idx="1157">
                  <c:v>16.260000000000002</c:v>
                </c:pt>
                <c:pt idx="1158">
                  <c:v>16.266999999999999</c:v>
                </c:pt>
                <c:pt idx="1159">
                  <c:v>16.274999999999999</c:v>
                </c:pt>
                <c:pt idx="1160">
                  <c:v>16.282</c:v>
                </c:pt>
                <c:pt idx="1161">
                  <c:v>16.29</c:v>
                </c:pt>
                <c:pt idx="1162">
                  <c:v>16.297000000000001</c:v>
                </c:pt>
                <c:pt idx="1163">
                  <c:v>16.305</c:v>
                </c:pt>
                <c:pt idx="1164">
                  <c:v>16.312000000000001</c:v>
                </c:pt>
                <c:pt idx="1165">
                  <c:v>16.32</c:v>
                </c:pt>
                <c:pt idx="1166">
                  <c:v>16.327000000000002</c:v>
                </c:pt>
                <c:pt idx="1167">
                  <c:v>16.335000000000001</c:v>
                </c:pt>
                <c:pt idx="1168">
                  <c:v>16.341999999999999</c:v>
                </c:pt>
                <c:pt idx="1169">
                  <c:v>16.350000000000001</c:v>
                </c:pt>
                <c:pt idx="1170">
                  <c:v>16.356999999999999</c:v>
                </c:pt>
                <c:pt idx="1171">
                  <c:v>16.364999999999998</c:v>
                </c:pt>
                <c:pt idx="1172">
                  <c:v>16.372</c:v>
                </c:pt>
                <c:pt idx="1173">
                  <c:v>16.379000000000001</c:v>
                </c:pt>
                <c:pt idx="1174">
                  <c:v>16.387</c:v>
                </c:pt>
                <c:pt idx="1175">
                  <c:v>16.393999999999998</c:v>
                </c:pt>
                <c:pt idx="1176">
                  <c:v>16.402000000000001</c:v>
                </c:pt>
                <c:pt idx="1177">
                  <c:v>16.408999999999999</c:v>
                </c:pt>
                <c:pt idx="1178">
                  <c:v>16.417000000000002</c:v>
                </c:pt>
                <c:pt idx="1179">
                  <c:v>16.423999999999999</c:v>
                </c:pt>
                <c:pt idx="1180">
                  <c:v>16.431999999999999</c:v>
                </c:pt>
                <c:pt idx="1181">
                  <c:v>16.439</c:v>
                </c:pt>
                <c:pt idx="1182">
                  <c:v>16.446999999999999</c:v>
                </c:pt>
                <c:pt idx="1183">
                  <c:v>16.454000000000001</c:v>
                </c:pt>
                <c:pt idx="1184">
                  <c:v>16.462</c:v>
                </c:pt>
                <c:pt idx="1185">
                  <c:v>16.469000000000001</c:v>
                </c:pt>
                <c:pt idx="1186">
                  <c:v>16.477</c:v>
                </c:pt>
                <c:pt idx="1187">
                  <c:v>16.484000000000002</c:v>
                </c:pt>
                <c:pt idx="1188">
                  <c:v>16.492000000000001</c:v>
                </c:pt>
                <c:pt idx="1189">
                  <c:v>16.498999999999999</c:v>
                </c:pt>
                <c:pt idx="1190">
                  <c:v>16.507000000000001</c:v>
                </c:pt>
                <c:pt idx="1191">
                  <c:v>16.513999999999999</c:v>
                </c:pt>
                <c:pt idx="1192">
                  <c:v>16.521999999999998</c:v>
                </c:pt>
                <c:pt idx="1193">
                  <c:v>16.529</c:v>
                </c:pt>
                <c:pt idx="1194">
                  <c:v>16.536000000000001</c:v>
                </c:pt>
                <c:pt idx="1195">
                  <c:v>16.544</c:v>
                </c:pt>
                <c:pt idx="1196">
                  <c:v>16.550999999999998</c:v>
                </c:pt>
                <c:pt idx="1197">
                  <c:v>16.559000000000001</c:v>
                </c:pt>
                <c:pt idx="1198">
                  <c:v>16.565999999999999</c:v>
                </c:pt>
                <c:pt idx="1199">
                  <c:v>16.574000000000002</c:v>
                </c:pt>
                <c:pt idx="1200">
                  <c:v>16.581</c:v>
                </c:pt>
                <c:pt idx="1201">
                  <c:v>16.588999999999999</c:v>
                </c:pt>
                <c:pt idx="1202">
                  <c:v>16.596</c:v>
                </c:pt>
                <c:pt idx="1203">
                  <c:v>16.603999999999999</c:v>
                </c:pt>
                <c:pt idx="1204">
                  <c:v>16.611000000000001</c:v>
                </c:pt>
                <c:pt idx="1205">
                  <c:v>16.619</c:v>
                </c:pt>
                <c:pt idx="1206">
                  <c:v>16.626000000000001</c:v>
                </c:pt>
                <c:pt idx="1207">
                  <c:v>16.634</c:v>
                </c:pt>
                <c:pt idx="1208">
                  <c:v>16.640999999999998</c:v>
                </c:pt>
                <c:pt idx="1209">
                  <c:v>16.649000000000001</c:v>
                </c:pt>
                <c:pt idx="1210">
                  <c:v>16.655999999999999</c:v>
                </c:pt>
                <c:pt idx="1211">
                  <c:v>16.664000000000001</c:v>
                </c:pt>
                <c:pt idx="1212">
                  <c:v>16.670999999999999</c:v>
                </c:pt>
                <c:pt idx="1213">
                  <c:v>16.678999999999998</c:v>
                </c:pt>
                <c:pt idx="1214">
                  <c:v>16.686</c:v>
                </c:pt>
                <c:pt idx="1215">
                  <c:v>16.693999999999999</c:v>
                </c:pt>
                <c:pt idx="1216">
                  <c:v>16.701000000000001</c:v>
                </c:pt>
                <c:pt idx="1217">
                  <c:v>16.707999999999998</c:v>
                </c:pt>
                <c:pt idx="1218">
                  <c:v>16.716000000000001</c:v>
                </c:pt>
                <c:pt idx="1219">
                  <c:v>16.724</c:v>
                </c:pt>
                <c:pt idx="1220">
                  <c:v>16.731000000000002</c:v>
                </c:pt>
                <c:pt idx="1221">
                  <c:v>16.739000000000001</c:v>
                </c:pt>
                <c:pt idx="1222">
                  <c:v>16.745999999999999</c:v>
                </c:pt>
                <c:pt idx="1223">
                  <c:v>16.753</c:v>
                </c:pt>
                <c:pt idx="1224">
                  <c:v>16.760999999999999</c:v>
                </c:pt>
                <c:pt idx="1225">
                  <c:v>16.768000000000001</c:v>
                </c:pt>
                <c:pt idx="1226">
                  <c:v>16.776</c:v>
                </c:pt>
                <c:pt idx="1227">
                  <c:v>16.783000000000001</c:v>
                </c:pt>
                <c:pt idx="1228">
                  <c:v>16.791</c:v>
                </c:pt>
                <c:pt idx="1229">
                  <c:v>16.797999999999998</c:v>
                </c:pt>
                <c:pt idx="1230">
                  <c:v>16.806000000000001</c:v>
                </c:pt>
                <c:pt idx="1231">
                  <c:v>16.812999999999999</c:v>
                </c:pt>
                <c:pt idx="1232">
                  <c:v>16.821000000000002</c:v>
                </c:pt>
                <c:pt idx="1233">
                  <c:v>16.827999999999999</c:v>
                </c:pt>
                <c:pt idx="1234">
                  <c:v>16.835999999999999</c:v>
                </c:pt>
                <c:pt idx="1235">
                  <c:v>16.843</c:v>
                </c:pt>
                <c:pt idx="1236">
                  <c:v>16.850999999999999</c:v>
                </c:pt>
                <c:pt idx="1237">
                  <c:v>16.858000000000001</c:v>
                </c:pt>
                <c:pt idx="1238">
                  <c:v>16.866</c:v>
                </c:pt>
                <c:pt idx="1239">
                  <c:v>16.873000000000001</c:v>
                </c:pt>
                <c:pt idx="1240">
                  <c:v>16.881</c:v>
                </c:pt>
                <c:pt idx="1241">
                  <c:v>16.888000000000002</c:v>
                </c:pt>
                <c:pt idx="1242">
                  <c:v>16.896000000000001</c:v>
                </c:pt>
                <c:pt idx="1243">
                  <c:v>16.902999999999999</c:v>
                </c:pt>
                <c:pt idx="1244">
                  <c:v>16.911000000000001</c:v>
                </c:pt>
                <c:pt idx="1245">
                  <c:v>16.917999999999999</c:v>
                </c:pt>
                <c:pt idx="1246">
                  <c:v>16.925000000000001</c:v>
                </c:pt>
                <c:pt idx="1247">
                  <c:v>16.933</c:v>
                </c:pt>
                <c:pt idx="1248">
                  <c:v>16.940999999999999</c:v>
                </c:pt>
                <c:pt idx="1249">
                  <c:v>16.948</c:v>
                </c:pt>
                <c:pt idx="1250">
                  <c:v>16.954999999999998</c:v>
                </c:pt>
                <c:pt idx="1251">
                  <c:v>16.963000000000001</c:v>
                </c:pt>
                <c:pt idx="1252">
                  <c:v>16.97</c:v>
                </c:pt>
                <c:pt idx="1253">
                  <c:v>16.978000000000002</c:v>
                </c:pt>
                <c:pt idx="1254">
                  <c:v>16.984999999999999</c:v>
                </c:pt>
                <c:pt idx="1255">
                  <c:v>16.992999999999999</c:v>
                </c:pt>
                <c:pt idx="1256">
                  <c:v>17</c:v>
                </c:pt>
                <c:pt idx="1257">
                  <c:v>17.007999999999999</c:v>
                </c:pt>
                <c:pt idx="1258">
                  <c:v>17.015000000000001</c:v>
                </c:pt>
                <c:pt idx="1259">
                  <c:v>17.023</c:v>
                </c:pt>
                <c:pt idx="1260">
                  <c:v>17.03</c:v>
                </c:pt>
                <c:pt idx="1261">
                  <c:v>17.038</c:v>
                </c:pt>
                <c:pt idx="1262">
                  <c:v>17.045000000000002</c:v>
                </c:pt>
                <c:pt idx="1263">
                  <c:v>17.053000000000001</c:v>
                </c:pt>
                <c:pt idx="1264">
                  <c:v>17.059999999999999</c:v>
                </c:pt>
                <c:pt idx="1265">
                  <c:v>17.067</c:v>
                </c:pt>
                <c:pt idx="1266">
                  <c:v>17.074999999999999</c:v>
                </c:pt>
                <c:pt idx="1267">
                  <c:v>17.082000000000001</c:v>
                </c:pt>
                <c:pt idx="1268">
                  <c:v>17.09</c:v>
                </c:pt>
                <c:pt idx="1269">
                  <c:v>17.097000000000001</c:v>
                </c:pt>
                <c:pt idx="1270">
                  <c:v>17.105</c:v>
                </c:pt>
                <c:pt idx="1271">
                  <c:v>17.111999999999998</c:v>
                </c:pt>
                <c:pt idx="1272">
                  <c:v>17.12</c:v>
                </c:pt>
                <c:pt idx="1273">
                  <c:v>17.126999999999999</c:v>
                </c:pt>
                <c:pt idx="1274">
                  <c:v>17.135000000000002</c:v>
                </c:pt>
                <c:pt idx="1275">
                  <c:v>17.141999999999999</c:v>
                </c:pt>
                <c:pt idx="1276">
                  <c:v>17.149999999999999</c:v>
                </c:pt>
                <c:pt idx="1277">
                  <c:v>17.157</c:v>
                </c:pt>
                <c:pt idx="1278">
                  <c:v>17.164999999999999</c:v>
                </c:pt>
                <c:pt idx="1279">
                  <c:v>17.172000000000001</c:v>
                </c:pt>
                <c:pt idx="1280">
                  <c:v>17.18</c:v>
                </c:pt>
                <c:pt idx="1281">
                  <c:v>17.187000000000001</c:v>
                </c:pt>
                <c:pt idx="1282">
                  <c:v>17.195</c:v>
                </c:pt>
                <c:pt idx="1283">
                  <c:v>17.202000000000002</c:v>
                </c:pt>
                <c:pt idx="1284">
                  <c:v>17.209</c:v>
                </c:pt>
                <c:pt idx="1285">
                  <c:v>17.216999999999999</c:v>
                </c:pt>
                <c:pt idx="1286">
                  <c:v>17.224</c:v>
                </c:pt>
                <c:pt idx="1287">
                  <c:v>17.231999999999999</c:v>
                </c:pt>
                <c:pt idx="1288">
                  <c:v>17.239000000000001</c:v>
                </c:pt>
                <c:pt idx="1289">
                  <c:v>17.247</c:v>
                </c:pt>
                <c:pt idx="1290">
                  <c:v>17.254000000000001</c:v>
                </c:pt>
                <c:pt idx="1291">
                  <c:v>17.262</c:v>
                </c:pt>
                <c:pt idx="1292">
                  <c:v>17.268999999999998</c:v>
                </c:pt>
                <c:pt idx="1293">
                  <c:v>17.277000000000001</c:v>
                </c:pt>
                <c:pt idx="1294">
                  <c:v>17.283999999999999</c:v>
                </c:pt>
                <c:pt idx="1295">
                  <c:v>17.292000000000002</c:v>
                </c:pt>
                <c:pt idx="1296">
                  <c:v>17.298999999999999</c:v>
                </c:pt>
                <c:pt idx="1297">
                  <c:v>17.306000000000001</c:v>
                </c:pt>
                <c:pt idx="1298">
                  <c:v>17.314</c:v>
                </c:pt>
                <c:pt idx="1299">
                  <c:v>17.321000000000002</c:v>
                </c:pt>
                <c:pt idx="1300">
                  <c:v>17.329000000000001</c:v>
                </c:pt>
                <c:pt idx="1301">
                  <c:v>17.335999999999999</c:v>
                </c:pt>
                <c:pt idx="1302">
                  <c:v>17.344000000000001</c:v>
                </c:pt>
                <c:pt idx="1303">
                  <c:v>17.350999999999999</c:v>
                </c:pt>
                <c:pt idx="1304">
                  <c:v>17.359000000000002</c:v>
                </c:pt>
                <c:pt idx="1305">
                  <c:v>17.366</c:v>
                </c:pt>
                <c:pt idx="1306">
                  <c:v>17.373999999999999</c:v>
                </c:pt>
                <c:pt idx="1307">
                  <c:v>17.381</c:v>
                </c:pt>
                <c:pt idx="1308">
                  <c:v>17.388999999999999</c:v>
                </c:pt>
                <c:pt idx="1309">
                  <c:v>17.396000000000001</c:v>
                </c:pt>
                <c:pt idx="1310">
                  <c:v>17.402999999999999</c:v>
                </c:pt>
                <c:pt idx="1311">
                  <c:v>17.411000000000001</c:v>
                </c:pt>
                <c:pt idx="1312">
                  <c:v>17.417999999999999</c:v>
                </c:pt>
                <c:pt idx="1313">
                  <c:v>17.425999999999998</c:v>
                </c:pt>
                <c:pt idx="1314">
                  <c:v>17.433</c:v>
                </c:pt>
                <c:pt idx="1315">
                  <c:v>17.440999999999999</c:v>
                </c:pt>
                <c:pt idx="1316">
                  <c:v>17.448</c:v>
                </c:pt>
                <c:pt idx="1317">
                  <c:v>17.456</c:v>
                </c:pt>
                <c:pt idx="1318">
                  <c:v>17.463000000000001</c:v>
                </c:pt>
                <c:pt idx="1319">
                  <c:v>17.47</c:v>
                </c:pt>
                <c:pt idx="1320">
                  <c:v>17.478000000000002</c:v>
                </c:pt>
                <c:pt idx="1321">
                  <c:v>17.484999999999999</c:v>
                </c:pt>
                <c:pt idx="1322">
                  <c:v>17.492999999999999</c:v>
                </c:pt>
                <c:pt idx="1323">
                  <c:v>17.5</c:v>
                </c:pt>
                <c:pt idx="1324">
                  <c:v>17.507999999999999</c:v>
                </c:pt>
                <c:pt idx="1325">
                  <c:v>17.515000000000001</c:v>
                </c:pt>
                <c:pt idx="1326">
                  <c:v>17.523</c:v>
                </c:pt>
                <c:pt idx="1327">
                  <c:v>17.53</c:v>
                </c:pt>
                <c:pt idx="1328">
                  <c:v>17.538</c:v>
                </c:pt>
                <c:pt idx="1329">
                  <c:v>17.545000000000002</c:v>
                </c:pt>
                <c:pt idx="1330">
                  <c:v>17.552</c:v>
                </c:pt>
                <c:pt idx="1331">
                  <c:v>17.559999999999999</c:v>
                </c:pt>
                <c:pt idx="1332">
                  <c:v>17.567</c:v>
                </c:pt>
                <c:pt idx="1333">
                  <c:v>17.574999999999999</c:v>
                </c:pt>
                <c:pt idx="1334">
                  <c:v>17.582000000000001</c:v>
                </c:pt>
                <c:pt idx="1335">
                  <c:v>17.59</c:v>
                </c:pt>
                <c:pt idx="1336">
                  <c:v>17.597000000000001</c:v>
                </c:pt>
                <c:pt idx="1337">
                  <c:v>17.605</c:v>
                </c:pt>
                <c:pt idx="1338">
                  <c:v>17.611999999999998</c:v>
                </c:pt>
                <c:pt idx="1339">
                  <c:v>17.619</c:v>
                </c:pt>
                <c:pt idx="1340">
                  <c:v>17.626999999999999</c:v>
                </c:pt>
                <c:pt idx="1341">
                  <c:v>17.634</c:v>
                </c:pt>
                <c:pt idx="1342">
                  <c:v>17.641999999999999</c:v>
                </c:pt>
                <c:pt idx="1343">
                  <c:v>17.649000000000001</c:v>
                </c:pt>
                <c:pt idx="1344">
                  <c:v>17.657</c:v>
                </c:pt>
                <c:pt idx="1345">
                  <c:v>17.664000000000001</c:v>
                </c:pt>
                <c:pt idx="1346">
                  <c:v>17.672000000000001</c:v>
                </c:pt>
                <c:pt idx="1347">
                  <c:v>17.678999999999998</c:v>
                </c:pt>
                <c:pt idx="1348">
                  <c:v>17.686</c:v>
                </c:pt>
                <c:pt idx="1349">
                  <c:v>17.693999999999999</c:v>
                </c:pt>
                <c:pt idx="1350">
                  <c:v>17.701000000000001</c:v>
                </c:pt>
                <c:pt idx="1351">
                  <c:v>17.709</c:v>
                </c:pt>
                <c:pt idx="1352">
                  <c:v>17.716000000000001</c:v>
                </c:pt>
                <c:pt idx="1353">
                  <c:v>17.724</c:v>
                </c:pt>
                <c:pt idx="1354">
                  <c:v>17.731000000000002</c:v>
                </c:pt>
                <c:pt idx="1355">
                  <c:v>17.738</c:v>
                </c:pt>
                <c:pt idx="1356">
                  <c:v>17.745999999999999</c:v>
                </c:pt>
                <c:pt idx="1357">
                  <c:v>17.753</c:v>
                </c:pt>
                <c:pt idx="1358">
                  <c:v>17.760999999999999</c:v>
                </c:pt>
                <c:pt idx="1359">
                  <c:v>17.768000000000001</c:v>
                </c:pt>
                <c:pt idx="1360">
                  <c:v>17.776</c:v>
                </c:pt>
                <c:pt idx="1361">
                  <c:v>17.783000000000001</c:v>
                </c:pt>
                <c:pt idx="1362">
                  <c:v>17.791</c:v>
                </c:pt>
                <c:pt idx="1363">
                  <c:v>17.797999999999998</c:v>
                </c:pt>
                <c:pt idx="1364">
                  <c:v>17.805</c:v>
                </c:pt>
                <c:pt idx="1365">
                  <c:v>17.812999999999999</c:v>
                </c:pt>
                <c:pt idx="1366">
                  <c:v>17.82</c:v>
                </c:pt>
                <c:pt idx="1367">
                  <c:v>17.827999999999999</c:v>
                </c:pt>
                <c:pt idx="1368">
                  <c:v>17.835000000000001</c:v>
                </c:pt>
                <c:pt idx="1369">
                  <c:v>17.843</c:v>
                </c:pt>
                <c:pt idx="1370">
                  <c:v>17.850000000000001</c:v>
                </c:pt>
                <c:pt idx="1371">
                  <c:v>17.856999999999999</c:v>
                </c:pt>
                <c:pt idx="1372">
                  <c:v>17.864999999999998</c:v>
                </c:pt>
                <c:pt idx="1373">
                  <c:v>17.872</c:v>
                </c:pt>
                <c:pt idx="1374">
                  <c:v>17.88</c:v>
                </c:pt>
                <c:pt idx="1375">
                  <c:v>17.887</c:v>
                </c:pt>
                <c:pt idx="1376">
                  <c:v>17.895</c:v>
                </c:pt>
                <c:pt idx="1377">
                  <c:v>17.902000000000001</c:v>
                </c:pt>
                <c:pt idx="1378">
                  <c:v>17.91</c:v>
                </c:pt>
                <c:pt idx="1379">
                  <c:v>17.917000000000002</c:v>
                </c:pt>
                <c:pt idx="1380">
                  <c:v>17.923999999999999</c:v>
                </c:pt>
                <c:pt idx="1381">
                  <c:v>17.931999999999999</c:v>
                </c:pt>
                <c:pt idx="1382">
                  <c:v>17.939</c:v>
                </c:pt>
                <c:pt idx="1383">
                  <c:v>17.946999999999999</c:v>
                </c:pt>
                <c:pt idx="1384">
                  <c:v>17.954000000000001</c:v>
                </c:pt>
                <c:pt idx="1385">
                  <c:v>17.960999999999999</c:v>
                </c:pt>
                <c:pt idx="1386">
                  <c:v>17.969000000000001</c:v>
                </c:pt>
                <c:pt idx="1387">
                  <c:v>17.975999999999999</c:v>
                </c:pt>
                <c:pt idx="1388">
                  <c:v>17.984000000000002</c:v>
                </c:pt>
                <c:pt idx="1389">
                  <c:v>17.991</c:v>
                </c:pt>
                <c:pt idx="1390">
                  <c:v>17.998999999999999</c:v>
                </c:pt>
                <c:pt idx="1391">
                  <c:v>18.006</c:v>
                </c:pt>
                <c:pt idx="1392">
                  <c:v>18.013000000000002</c:v>
                </c:pt>
                <c:pt idx="1393">
                  <c:v>18.021000000000001</c:v>
                </c:pt>
                <c:pt idx="1394">
                  <c:v>18.027999999999999</c:v>
                </c:pt>
                <c:pt idx="1395">
                  <c:v>18.036000000000001</c:v>
                </c:pt>
                <c:pt idx="1396">
                  <c:v>18.042999999999999</c:v>
                </c:pt>
                <c:pt idx="1397">
                  <c:v>18.050999999999998</c:v>
                </c:pt>
                <c:pt idx="1398">
                  <c:v>18.058</c:v>
                </c:pt>
                <c:pt idx="1399">
                  <c:v>18.065000000000001</c:v>
                </c:pt>
                <c:pt idx="1400">
                  <c:v>18.073</c:v>
                </c:pt>
                <c:pt idx="1401">
                  <c:v>18.079999999999998</c:v>
                </c:pt>
                <c:pt idx="1402">
                  <c:v>18.088000000000001</c:v>
                </c:pt>
                <c:pt idx="1403">
                  <c:v>18.094999999999999</c:v>
                </c:pt>
                <c:pt idx="1404">
                  <c:v>18.102</c:v>
                </c:pt>
                <c:pt idx="1405">
                  <c:v>18.11</c:v>
                </c:pt>
                <c:pt idx="1406">
                  <c:v>18.117000000000001</c:v>
                </c:pt>
                <c:pt idx="1407">
                  <c:v>18.125</c:v>
                </c:pt>
                <c:pt idx="1408">
                  <c:v>18.132000000000001</c:v>
                </c:pt>
                <c:pt idx="1409">
                  <c:v>18.138999999999999</c:v>
                </c:pt>
                <c:pt idx="1410">
                  <c:v>18.146999999999998</c:v>
                </c:pt>
                <c:pt idx="1411">
                  <c:v>18.154</c:v>
                </c:pt>
                <c:pt idx="1412">
                  <c:v>18.161999999999999</c:v>
                </c:pt>
                <c:pt idx="1413">
                  <c:v>18.169</c:v>
                </c:pt>
                <c:pt idx="1414">
                  <c:v>18.177</c:v>
                </c:pt>
                <c:pt idx="1415">
                  <c:v>18.184000000000001</c:v>
                </c:pt>
                <c:pt idx="1416">
                  <c:v>18.192</c:v>
                </c:pt>
                <c:pt idx="1417">
                  <c:v>18.199000000000002</c:v>
                </c:pt>
                <c:pt idx="1418">
                  <c:v>18.206</c:v>
                </c:pt>
                <c:pt idx="1419">
                  <c:v>18.213999999999999</c:v>
                </c:pt>
                <c:pt idx="1420">
                  <c:v>18.221</c:v>
                </c:pt>
                <c:pt idx="1421">
                  <c:v>18.228999999999999</c:v>
                </c:pt>
                <c:pt idx="1422">
                  <c:v>18.236000000000001</c:v>
                </c:pt>
                <c:pt idx="1423">
                  <c:v>18.242999999999999</c:v>
                </c:pt>
                <c:pt idx="1424">
                  <c:v>18.251000000000001</c:v>
                </c:pt>
                <c:pt idx="1425">
                  <c:v>18.257999999999999</c:v>
                </c:pt>
                <c:pt idx="1426">
                  <c:v>18.265999999999998</c:v>
                </c:pt>
                <c:pt idx="1427">
                  <c:v>18.273</c:v>
                </c:pt>
                <c:pt idx="1428">
                  <c:v>18.28</c:v>
                </c:pt>
                <c:pt idx="1429">
                  <c:v>18.288</c:v>
                </c:pt>
                <c:pt idx="1430">
                  <c:v>18.295000000000002</c:v>
                </c:pt>
                <c:pt idx="1431">
                  <c:v>18.303000000000001</c:v>
                </c:pt>
                <c:pt idx="1432">
                  <c:v>18.309999999999999</c:v>
                </c:pt>
                <c:pt idx="1433">
                  <c:v>18.318000000000001</c:v>
                </c:pt>
                <c:pt idx="1434">
                  <c:v>18.324999999999999</c:v>
                </c:pt>
                <c:pt idx="1435">
                  <c:v>18.332000000000001</c:v>
                </c:pt>
                <c:pt idx="1436">
                  <c:v>18.34</c:v>
                </c:pt>
                <c:pt idx="1437">
                  <c:v>18.347000000000001</c:v>
                </c:pt>
                <c:pt idx="1438">
                  <c:v>18.355</c:v>
                </c:pt>
                <c:pt idx="1439">
                  <c:v>18.361999999999998</c:v>
                </c:pt>
                <c:pt idx="1440">
                  <c:v>18.369</c:v>
                </c:pt>
                <c:pt idx="1441">
                  <c:v>18.376999999999999</c:v>
                </c:pt>
                <c:pt idx="1442">
                  <c:v>18.384</c:v>
                </c:pt>
                <c:pt idx="1443">
                  <c:v>18.391999999999999</c:v>
                </c:pt>
                <c:pt idx="1444">
                  <c:v>18.399000000000001</c:v>
                </c:pt>
                <c:pt idx="1445">
                  <c:v>18.405999999999999</c:v>
                </c:pt>
                <c:pt idx="1446">
                  <c:v>18.414000000000001</c:v>
                </c:pt>
                <c:pt idx="1447">
                  <c:v>18.420999999999999</c:v>
                </c:pt>
                <c:pt idx="1448">
                  <c:v>18.428999999999998</c:v>
                </c:pt>
                <c:pt idx="1449">
                  <c:v>18.436</c:v>
                </c:pt>
                <c:pt idx="1450">
                  <c:v>18.443999999999999</c:v>
                </c:pt>
                <c:pt idx="1451">
                  <c:v>18.451000000000001</c:v>
                </c:pt>
                <c:pt idx="1452">
                  <c:v>18.457999999999998</c:v>
                </c:pt>
                <c:pt idx="1453">
                  <c:v>18.466000000000001</c:v>
                </c:pt>
                <c:pt idx="1454">
                  <c:v>18.472999999999999</c:v>
                </c:pt>
                <c:pt idx="1455">
                  <c:v>18.481000000000002</c:v>
                </c:pt>
                <c:pt idx="1456">
                  <c:v>18.488</c:v>
                </c:pt>
                <c:pt idx="1457">
                  <c:v>18.495000000000001</c:v>
                </c:pt>
                <c:pt idx="1458">
                  <c:v>18.503</c:v>
                </c:pt>
                <c:pt idx="1459">
                  <c:v>18.510000000000002</c:v>
                </c:pt>
                <c:pt idx="1460">
                  <c:v>18.518000000000001</c:v>
                </c:pt>
                <c:pt idx="1461">
                  <c:v>18.524999999999999</c:v>
                </c:pt>
                <c:pt idx="1462">
                  <c:v>18.532</c:v>
                </c:pt>
                <c:pt idx="1463">
                  <c:v>18.54</c:v>
                </c:pt>
                <c:pt idx="1464">
                  <c:v>18.547000000000001</c:v>
                </c:pt>
                <c:pt idx="1465">
                  <c:v>18.555</c:v>
                </c:pt>
                <c:pt idx="1466">
                  <c:v>18.562000000000001</c:v>
                </c:pt>
                <c:pt idx="1467">
                  <c:v>18.57</c:v>
                </c:pt>
                <c:pt idx="1468">
                  <c:v>18.577000000000002</c:v>
                </c:pt>
                <c:pt idx="1469">
                  <c:v>18.585000000000001</c:v>
                </c:pt>
                <c:pt idx="1470">
                  <c:v>18.591999999999999</c:v>
                </c:pt>
                <c:pt idx="1471">
                  <c:v>18.599</c:v>
                </c:pt>
                <c:pt idx="1472">
                  <c:v>18.606999999999999</c:v>
                </c:pt>
                <c:pt idx="1473">
                  <c:v>18.614000000000001</c:v>
                </c:pt>
                <c:pt idx="1474">
                  <c:v>18.620999999999999</c:v>
                </c:pt>
                <c:pt idx="1475">
                  <c:v>18.629000000000001</c:v>
                </c:pt>
                <c:pt idx="1476">
                  <c:v>18.635999999999999</c:v>
                </c:pt>
                <c:pt idx="1477">
                  <c:v>18.643999999999998</c:v>
                </c:pt>
                <c:pt idx="1478">
                  <c:v>18.651</c:v>
                </c:pt>
                <c:pt idx="1479">
                  <c:v>18.658999999999999</c:v>
                </c:pt>
                <c:pt idx="1480">
                  <c:v>18.666</c:v>
                </c:pt>
                <c:pt idx="1481">
                  <c:v>18.672999999999998</c:v>
                </c:pt>
                <c:pt idx="1482">
                  <c:v>18.681000000000001</c:v>
                </c:pt>
                <c:pt idx="1483">
                  <c:v>18.687999999999999</c:v>
                </c:pt>
                <c:pt idx="1484">
                  <c:v>18.696000000000002</c:v>
                </c:pt>
                <c:pt idx="1485">
                  <c:v>18.702999999999999</c:v>
                </c:pt>
                <c:pt idx="1486">
                  <c:v>18.71</c:v>
                </c:pt>
                <c:pt idx="1487">
                  <c:v>18.718</c:v>
                </c:pt>
                <c:pt idx="1488">
                  <c:v>18.725000000000001</c:v>
                </c:pt>
                <c:pt idx="1489">
                  <c:v>18.733000000000001</c:v>
                </c:pt>
                <c:pt idx="1490">
                  <c:v>18.739999999999998</c:v>
                </c:pt>
                <c:pt idx="1491">
                  <c:v>18.748000000000001</c:v>
                </c:pt>
                <c:pt idx="1492">
                  <c:v>18.754999999999999</c:v>
                </c:pt>
                <c:pt idx="1493">
                  <c:v>18.762</c:v>
                </c:pt>
                <c:pt idx="1494">
                  <c:v>18.77</c:v>
                </c:pt>
                <c:pt idx="1495">
                  <c:v>18.777000000000001</c:v>
                </c:pt>
                <c:pt idx="1496">
                  <c:v>18.785</c:v>
                </c:pt>
                <c:pt idx="1497">
                  <c:v>18.792000000000002</c:v>
                </c:pt>
                <c:pt idx="1498">
                  <c:v>18.798999999999999</c:v>
                </c:pt>
                <c:pt idx="1499">
                  <c:v>18.806999999999999</c:v>
                </c:pt>
                <c:pt idx="1500">
                  <c:v>18.814</c:v>
                </c:pt>
                <c:pt idx="1501">
                  <c:v>18.821999999999999</c:v>
                </c:pt>
                <c:pt idx="1502">
                  <c:v>18.829000000000001</c:v>
                </c:pt>
                <c:pt idx="1503">
                  <c:v>18.837</c:v>
                </c:pt>
                <c:pt idx="1504">
                  <c:v>18.844000000000001</c:v>
                </c:pt>
                <c:pt idx="1505">
                  <c:v>18.850999999999999</c:v>
                </c:pt>
                <c:pt idx="1506">
                  <c:v>18.859000000000002</c:v>
                </c:pt>
                <c:pt idx="1507">
                  <c:v>18.866</c:v>
                </c:pt>
                <c:pt idx="1508">
                  <c:v>18.873999999999999</c:v>
                </c:pt>
                <c:pt idx="1509">
                  <c:v>18.881</c:v>
                </c:pt>
                <c:pt idx="1510">
                  <c:v>18.888999999999999</c:v>
                </c:pt>
                <c:pt idx="1511">
                  <c:v>18.896000000000001</c:v>
                </c:pt>
                <c:pt idx="1512">
                  <c:v>18.902999999999999</c:v>
                </c:pt>
                <c:pt idx="1513">
                  <c:v>18.911000000000001</c:v>
                </c:pt>
                <c:pt idx="1514">
                  <c:v>18.917999999999999</c:v>
                </c:pt>
                <c:pt idx="1515">
                  <c:v>18.925999999999998</c:v>
                </c:pt>
                <c:pt idx="1516">
                  <c:v>18.933</c:v>
                </c:pt>
                <c:pt idx="1517">
                  <c:v>18.940000000000001</c:v>
                </c:pt>
                <c:pt idx="1518">
                  <c:v>18.948</c:v>
                </c:pt>
                <c:pt idx="1519">
                  <c:v>18.954999999999998</c:v>
                </c:pt>
                <c:pt idx="1520">
                  <c:v>18.963000000000001</c:v>
                </c:pt>
                <c:pt idx="1521">
                  <c:v>18.97</c:v>
                </c:pt>
                <c:pt idx="1522">
                  <c:v>18.978000000000002</c:v>
                </c:pt>
                <c:pt idx="1523">
                  <c:v>18.984999999999999</c:v>
                </c:pt>
                <c:pt idx="1524">
                  <c:v>18.992000000000001</c:v>
                </c:pt>
                <c:pt idx="1525">
                  <c:v>19</c:v>
                </c:pt>
                <c:pt idx="1526">
                  <c:v>19.007000000000001</c:v>
                </c:pt>
                <c:pt idx="1527">
                  <c:v>19.015000000000001</c:v>
                </c:pt>
                <c:pt idx="1528">
                  <c:v>19.021999999999998</c:v>
                </c:pt>
                <c:pt idx="1529">
                  <c:v>19.029</c:v>
                </c:pt>
                <c:pt idx="1530">
                  <c:v>19.036999999999999</c:v>
                </c:pt>
                <c:pt idx="1531">
                  <c:v>19.044</c:v>
                </c:pt>
                <c:pt idx="1532">
                  <c:v>19.052</c:v>
                </c:pt>
                <c:pt idx="1533">
                  <c:v>19.059000000000001</c:v>
                </c:pt>
                <c:pt idx="1534">
                  <c:v>19.065999999999999</c:v>
                </c:pt>
                <c:pt idx="1535">
                  <c:v>19.074000000000002</c:v>
                </c:pt>
                <c:pt idx="1536">
                  <c:v>19.081</c:v>
                </c:pt>
                <c:pt idx="1537">
                  <c:v>19.088999999999999</c:v>
                </c:pt>
                <c:pt idx="1538">
                  <c:v>19.096</c:v>
                </c:pt>
                <c:pt idx="1539">
                  <c:v>19.103999999999999</c:v>
                </c:pt>
                <c:pt idx="1540">
                  <c:v>19.111000000000001</c:v>
                </c:pt>
                <c:pt idx="1541">
                  <c:v>19.117999999999999</c:v>
                </c:pt>
                <c:pt idx="1542">
                  <c:v>19.126000000000001</c:v>
                </c:pt>
                <c:pt idx="1543">
                  <c:v>19.132999999999999</c:v>
                </c:pt>
                <c:pt idx="1544">
                  <c:v>19.140999999999998</c:v>
                </c:pt>
                <c:pt idx="1545">
                  <c:v>19.148</c:v>
                </c:pt>
                <c:pt idx="1546">
                  <c:v>19.155999999999999</c:v>
                </c:pt>
                <c:pt idx="1547">
                  <c:v>19.163</c:v>
                </c:pt>
                <c:pt idx="1548">
                  <c:v>19.170000000000002</c:v>
                </c:pt>
                <c:pt idx="1549">
                  <c:v>19.178000000000001</c:v>
                </c:pt>
                <c:pt idx="1550">
                  <c:v>19.184999999999999</c:v>
                </c:pt>
                <c:pt idx="1551">
                  <c:v>19.193000000000001</c:v>
                </c:pt>
                <c:pt idx="1552">
                  <c:v>19.2</c:v>
                </c:pt>
                <c:pt idx="1553">
                  <c:v>19.207000000000001</c:v>
                </c:pt>
                <c:pt idx="1554">
                  <c:v>19.215</c:v>
                </c:pt>
                <c:pt idx="1555">
                  <c:v>19.222000000000001</c:v>
                </c:pt>
                <c:pt idx="1556">
                  <c:v>19.23</c:v>
                </c:pt>
                <c:pt idx="1557">
                  <c:v>19.236999999999998</c:v>
                </c:pt>
                <c:pt idx="1558">
                  <c:v>19.245000000000001</c:v>
                </c:pt>
                <c:pt idx="1559">
                  <c:v>19.251999999999999</c:v>
                </c:pt>
                <c:pt idx="1560">
                  <c:v>19.259</c:v>
                </c:pt>
                <c:pt idx="1561">
                  <c:v>19.266999999999999</c:v>
                </c:pt>
                <c:pt idx="1562">
                  <c:v>19.274000000000001</c:v>
                </c:pt>
                <c:pt idx="1563">
                  <c:v>19.282</c:v>
                </c:pt>
                <c:pt idx="1564">
                  <c:v>19.289000000000001</c:v>
                </c:pt>
                <c:pt idx="1565">
                  <c:v>19.295999999999999</c:v>
                </c:pt>
                <c:pt idx="1566">
                  <c:v>19.303999999999998</c:v>
                </c:pt>
                <c:pt idx="1567">
                  <c:v>19.311</c:v>
                </c:pt>
                <c:pt idx="1568">
                  <c:v>19.318999999999999</c:v>
                </c:pt>
                <c:pt idx="1569">
                  <c:v>19.326000000000001</c:v>
                </c:pt>
                <c:pt idx="1570">
                  <c:v>19.334</c:v>
                </c:pt>
                <c:pt idx="1571">
                  <c:v>19.341000000000001</c:v>
                </c:pt>
                <c:pt idx="1572">
                  <c:v>19.349</c:v>
                </c:pt>
                <c:pt idx="1573">
                  <c:v>19.356000000000002</c:v>
                </c:pt>
                <c:pt idx="1574">
                  <c:v>19.363</c:v>
                </c:pt>
                <c:pt idx="1575">
                  <c:v>19.370999999999999</c:v>
                </c:pt>
                <c:pt idx="1576">
                  <c:v>19.378</c:v>
                </c:pt>
                <c:pt idx="1577">
                  <c:v>19.385999999999999</c:v>
                </c:pt>
                <c:pt idx="1578">
                  <c:v>19.393000000000001</c:v>
                </c:pt>
                <c:pt idx="1579">
                  <c:v>19.399999999999999</c:v>
                </c:pt>
                <c:pt idx="1580">
                  <c:v>19.408000000000001</c:v>
                </c:pt>
                <c:pt idx="1581">
                  <c:v>19.414999999999999</c:v>
                </c:pt>
                <c:pt idx="1582">
                  <c:v>19.422999999999998</c:v>
                </c:pt>
                <c:pt idx="1583">
                  <c:v>19.43</c:v>
                </c:pt>
                <c:pt idx="1584">
                  <c:v>19.437000000000001</c:v>
                </c:pt>
                <c:pt idx="1585">
                  <c:v>19.445</c:v>
                </c:pt>
                <c:pt idx="1586">
                  <c:v>19.452000000000002</c:v>
                </c:pt>
                <c:pt idx="1587">
                  <c:v>19.46</c:v>
                </c:pt>
                <c:pt idx="1588">
                  <c:v>19.466999999999999</c:v>
                </c:pt>
                <c:pt idx="1589">
                  <c:v>19.475000000000001</c:v>
                </c:pt>
                <c:pt idx="1590">
                  <c:v>19.481999999999999</c:v>
                </c:pt>
                <c:pt idx="1591">
                  <c:v>19.489000000000001</c:v>
                </c:pt>
                <c:pt idx="1592">
                  <c:v>19.497</c:v>
                </c:pt>
                <c:pt idx="1593">
                  <c:v>19.504000000000001</c:v>
                </c:pt>
                <c:pt idx="1594">
                  <c:v>19.512</c:v>
                </c:pt>
                <c:pt idx="1595">
                  <c:v>19.518999999999998</c:v>
                </c:pt>
                <c:pt idx="1596">
                  <c:v>19.527000000000001</c:v>
                </c:pt>
                <c:pt idx="1597">
                  <c:v>19.533999999999999</c:v>
                </c:pt>
                <c:pt idx="1598">
                  <c:v>19.541</c:v>
                </c:pt>
                <c:pt idx="1599">
                  <c:v>19.548999999999999</c:v>
                </c:pt>
                <c:pt idx="1600">
                  <c:v>19.556000000000001</c:v>
                </c:pt>
                <c:pt idx="1601">
                  <c:v>19.564</c:v>
                </c:pt>
                <c:pt idx="1602">
                  <c:v>19.571000000000002</c:v>
                </c:pt>
                <c:pt idx="1603">
                  <c:v>19.577999999999999</c:v>
                </c:pt>
                <c:pt idx="1604">
                  <c:v>19.585999999999999</c:v>
                </c:pt>
                <c:pt idx="1605">
                  <c:v>19.593</c:v>
                </c:pt>
                <c:pt idx="1606">
                  <c:v>19.600999999999999</c:v>
                </c:pt>
                <c:pt idx="1607">
                  <c:v>19.608000000000001</c:v>
                </c:pt>
                <c:pt idx="1608">
                  <c:v>19.614999999999998</c:v>
                </c:pt>
                <c:pt idx="1609">
                  <c:v>19.623000000000001</c:v>
                </c:pt>
                <c:pt idx="1610">
                  <c:v>19.63</c:v>
                </c:pt>
                <c:pt idx="1611">
                  <c:v>19.638000000000002</c:v>
                </c:pt>
                <c:pt idx="1612">
                  <c:v>19.645</c:v>
                </c:pt>
                <c:pt idx="1613">
                  <c:v>19.652000000000001</c:v>
                </c:pt>
                <c:pt idx="1614">
                  <c:v>19.66</c:v>
                </c:pt>
                <c:pt idx="1615">
                  <c:v>19.667000000000002</c:v>
                </c:pt>
                <c:pt idx="1616">
                  <c:v>19.675000000000001</c:v>
                </c:pt>
                <c:pt idx="1617">
                  <c:v>19.681999999999999</c:v>
                </c:pt>
                <c:pt idx="1618">
                  <c:v>19.690000000000001</c:v>
                </c:pt>
                <c:pt idx="1619">
                  <c:v>19.696999999999999</c:v>
                </c:pt>
                <c:pt idx="1620">
                  <c:v>19.704000000000001</c:v>
                </c:pt>
                <c:pt idx="1621">
                  <c:v>19.712</c:v>
                </c:pt>
                <c:pt idx="1622">
                  <c:v>19.719000000000001</c:v>
                </c:pt>
                <c:pt idx="1623">
                  <c:v>19.727</c:v>
                </c:pt>
                <c:pt idx="1624">
                  <c:v>19.734000000000002</c:v>
                </c:pt>
                <c:pt idx="1625">
                  <c:v>19.741</c:v>
                </c:pt>
                <c:pt idx="1626">
                  <c:v>19.748999999999999</c:v>
                </c:pt>
                <c:pt idx="1627">
                  <c:v>19.756</c:v>
                </c:pt>
                <c:pt idx="1628">
                  <c:v>19.763999999999999</c:v>
                </c:pt>
                <c:pt idx="1629">
                  <c:v>19.771000000000001</c:v>
                </c:pt>
                <c:pt idx="1630">
                  <c:v>19.777999999999999</c:v>
                </c:pt>
                <c:pt idx="1631">
                  <c:v>19.786000000000001</c:v>
                </c:pt>
                <c:pt idx="1632">
                  <c:v>19.792999999999999</c:v>
                </c:pt>
                <c:pt idx="1633">
                  <c:v>19.800999999999998</c:v>
                </c:pt>
                <c:pt idx="1634">
                  <c:v>19.808</c:v>
                </c:pt>
                <c:pt idx="1635">
                  <c:v>19.815000000000001</c:v>
                </c:pt>
                <c:pt idx="1636">
                  <c:v>19.823</c:v>
                </c:pt>
                <c:pt idx="1637">
                  <c:v>19.829999999999998</c:v>
                </c:pt>
                <c:pt idx="1638">
                  <c:v>19.838000000000001</c:v>
                </c:pt>
                <c:pt idx="1639">
                  <c:v>19.844999999999999</c:v>
                </c:pt>
                <c:pt idx="1640">
                  <c:v>19.852</c:v>
                </c:pt>
                <c:pt idx="1641">
                  <c:v>19.86</c:v>
                </c:pt>
                <c:pt idx="1642">
                  <c:v>19.867000000000001</c:v>
                </c:pt>
                <c:pt idx="1643">
                  <c:v>19.875</c:v>
                </c:pt>
                <c:pt idx="1644">
                  <c:v>19.882000000000001</c:v>
                </c:pt>
                <c:pt idx="1645">
                  <c:v>19.89</c:v>
                </c:pt>
                <c:pt idx="1646">
                  <c:v>19.896999999999998</c:v>
                </c:pt>
                <c:pt idx="1647">
                  <c:v>19.904</c:v>
                </c:pt>
                <c:pt idx="1648">
                  <c:v>19.911999999999999</c:v>
                </c:pt>
                <c:pt idx="1649">
                  <c:v>19.919</c:v>
                </c:pt>
                <c:pt idx="1650">
                  <c:v>19.925999999999998</c:v>
                </c:pt>
                <c:pt idx="1651">
                  <c:v>19.934000000000001</c:v>
                </c:pt>
                <c:pt idx="1652">
                  <c:v>19.940999999999999</c:v>
                </c:pt>
                <c:pt idx="1653">
                  <c:v>19.949000000000002</c:v>
                </c:pt>
                <c:pt idx="1654">
                  <c:v>19.956</c:v>
                </c:pt>
                <c:pt idx="1655">
                  <c:v>19.963000000000001</c:v>
                </c:pt>
                <c:pt idx="1656">
                  <c:v>19.971</c:v>
                </c:pt>
                <c:pt idx="1657">
                  <c:v>19.978000000000002</c:v>
                </c:pt>
                <c:pt idx="1658">
                  <c:v>19.986000000000001</c:v>
                </c:pt>
                <c:pt idx="1659">
                  <c:v>19.992999999999999</c:v>
                </c:pt>
                <c:pt idx="1660">
                  <c:v>20</c:v>
                </c:pt>
                <c:pt idx="1661">
                  <c:v>20.007999999999999</c:v>
                </c:pt>
                <c:pt idx="1662">
                  <c:v>20.015000000000001</c:v>
                </c:pt>
                <c:pt idx="1663">
                  <c:v>20.021999999999998</c:v>
                </c:pt>
                <c:pt idx="1664">
                  <c:v>20.03</c:v>
                </c:pt>
                <c:pt idx="1665">
                  <c:v>20.036999999999999</c:v>
                </c:pt>
                <c:pt idx="1666">
                  <c:v>20.045000000000002</c:v>
                </c:pt>
                <c:pt idx="1667">
                  <c:v>20.052</c:v>
                </c:pt>
                <c:pt idx="1668">
                  <c:v>20.059000000000001</c:v>
                </c:pt>
                <c:pt idx="1669">
                  <c:v>20.067</c:v>
                </c:pt>
                <c:pt idx="1670">
                  <c:v>20.074000000000002</c:v>
                </c:pt>
                <c:pt idx="1671">
                  <c:v>20.082000000000001</c:v>
                </c:pt>
                <c:pt idx="1672">
                  <c:v>20.088999999999999</c:v>
                </c:pt>
                <c:pt idx="1673">
                  <c:v>20.096</c:v>
                </c:pt>
                <c:pt idx="1674">
                  <c:v>20.103999999999999</c:v>
                </c:pt>
                <c:pt idx="1675">
                  <c:v>20.111000000000001</c:v>
                </c:pt>
                <c:pt idx="1676">
                  <c:v>20.117999999999999</c:v>
                </c:pt>
                <c:pt idx="1677">
                  <c:v>20.126000000000001</c:v>
                </c:pt>
                <c:pt idx="1678">
                  <c:v>20.132999999999999</c:v>
                </c:pt>
                <c:pt idx="1679">
                  <c:v>20.140999999999998</c:v>
                </c:pt>
                <c:pt idx="1680">
                  <c:v>20.148</c:v>
                </c:pt>
                <c:pt idx="1681">
                  <c:v>20.155000000000001</c:v>
                </c:pt>
                <c:pt idx="1682">
                  <c:v>20.163</c:v>
                </c:pt>
                <c:pt idx="1683">
                  <c:v>20.170000000000002</c:v>
                </c:pt>
                <c:pt idx="1684">
                  <c:v>20.177</c:v>
                </c:pt>
                <c:pt idx="1685">
                  <c:v>20.184999999999999</c:v>
                </c:pt>
                <c:pt idx="1686">
                  <c:v>20.192</c:v>
                </c:pt>
                <c:pt idx="1687">
                  <c:v>20.2</c:v>
                </c:pt>
                <c:pt idx="1688">
                  <c:v>20.207000000000001</c:v>
                </c:pt>
                <c:pt idx="1689">
                  <c:v>20.213999999999999</c:v>
                </c:pt>
                <c:pt idx="1690">
                  <c:v>20.222000000000001</c:v>
                </c:pt>
                <c:pt idx="1691">
                  <c:v>20.228999999999999</c:v>
                </c:pt>
                <c:pt idx="1692">
                  <c:v>20.236000000000001</c:v>
                </c:pt>
                <c:pt idx="1693">
                  <c:v>20.244</c:v>
                </c:pt>
                <c:pt idx="1694">
                  <c:v>20.251000000000001</c:v>
                </c:pt>
                <c:pt idx="1695">
                  <c:v>20.257999999999999</c:v>
                </c:pt>
                <c:pt idx="1696">
                  <c:v>20.265999999999998</c:v>
                </c:pt>
                <c:pt idx="1697">
                  <c:v>20.273</c:v>
                </c:pt>
                <c:pt idx="1698">
                  <c:v>20.280999999999999</c:v>
                </c:pt>
                <c:pt idx="1699">
                  <c:v>20.288</c:v>
                </c:pt>
                <c:pt idx="1700">
                  <c:v>20.295000000000002</c:v>
                </c:pt>
                <c:pt idx="1701">
                  <c:v>20.303000000000001</c:v>
                </c:pt>
                <c:pt idx="1702">
                  <c:v>20.309999999999999</c:v>
                </c:pt>
                <c:pt idx="1703">
                  <c:v>20.317</c:v>
                </c:pt>
                <c:pt idx="1704">
                  <c:v>20.324999999999999</c:v>
                </c:pt>
                <c:pt idx="1705">
                  <c:v>20.332000000000001</c:v>
                </c:pt>
                <c:pt idx="1706">
                  <c:v>20.338999999999999</c:v>
                </c:pt>
                <c:pt idx="1707">
                  <c:v>20.347000000000001</c:v>
                </c:pt>
                <c:pt idx="1708">
                  <c:v>20.353999999999999</c:v>
                </c:pt>
                <c:pt idx="1709">
                  <c:v>20.361000000000001</c:v>
                </c:pt>
                <c:pt idx="1710">
                  <c:v>20.369</c:v>
                </c:pt>
                <c:pt idx="1711">
                  <c:v>20.376000000000001</c:v>
                </c:pt>
                <c:pt idx="1712">
                  <c:v>20.382999999999999</c:v>
                </c:pt>
                <c:pt idx="1713">
                  <c:v>20.390999999999998</c:v>
                </c:pt>
                <c:pt idx="1714">
                  <c:v>20.398</c:v>
                </c:pt>
                <c:pt idx="1715">
                  <c:v>20.405000000000001</c:v>
                </c:pt>
                <c:pt idx="1716">
                  <c:v>20.413</c:v>
                </c:pt>
                <c:pt idx="1717">
                  <c:v>20.420000000000002</c:v>
                </c:pt>
                <c:pt idx="1718">
                  <c:v>20.427</c:v>
                </c:pt>
                <c:pt idx="1719">
                  <c:v>20.434999999999999</c:v>
                </c:pt>
                <c:pt idx="1720">
                  <c:v>20.442</c:v>
                </c:pt>
                <c:pt idx="1721">
                  <c:v>20.449000000000002</c:v>
                </c:pt>
                <c:pt idx="1722">
                  <c:v>20.457000000000001</c:v>
                </c:pt>
                <c:pt idx="1723">
                  <c:v>20.463999999999999</c:v>
                </c:pt>
                <c:pt idx="1724">
                  <c:v>20.471</c:v>
                </c:pt>
                <c:pt idx="1725">
                  <c:v>20.478999999999999</c:v>
                </c:pt>
                <c:pt idx="1726">
                  <c:v>20.486000000000001</c:v>
                </c:pt>
                <c:pt idx="1727">
                  <c:v>20.492999999999999</c:v>
                </c:pt>
                <c:pt idx="1728">
                  <c:v>20.501000000000001</c:v>
                </c:pt>
                <c:pt idx="1729">
                  <c:v>20.507999999999999</c:v>
                </c:pt>
                <c:pt idx="1730">
                  <c:v>20.515000000000001</c:v>
                </c:pt>
                <c:pt idx="1731">
                  <c:v>20.523</c:v>
                </c:pt>
                <c:pt idx="1732">
                  <c:v>20.53</c:v>
                </c:pt>
                <c:pt idx="1733">
                  <c:v>20.536999999999999</c:v>
                </c:pt>
                <c:pt idx="1734">
                  <c:v>20.545000000000002</c:v>
                </c:pt>
                <c:pt idx="1735">
                  <c:v>20.552</c:v>
                </c:pt>
                <c:pt idx="1736">
                  <c:v>20.559000000000001</c:v>
                </c:pt>
                <c:pt idx="1737">
                  <c:v>20.565999999999999</c:v>
                </c:pt>
                <c:pt idx="1738">
                  <c:v>20.574000000000002</c:v>
                </c:pt>
                <c:pt idx="1739">
                  <c:v>20.581</c:v>
                </c:pt>
                <c:pt idx="1740">
                  <c:v>20.588999999999999</c:v>
                </c:pt>
                <c:pt idx="1741">
                  <c:v>20.596</c:v>
                </c:pt>
                <c:pt idx="1742">
                  <c:v>20.603000000000002</c:v>
                </c:pt>
                <c:pt idx="1743">
                  <c:v>20.61</c:v>
                </c:pt>
                <c:pt idx="1744">
                  <c:v>20.617999999999999</c:v>
                </c:pt>
                <c:pt idx="1745">
                  <c:v>20.625</c:v>
                </c:pt>
                <c:pt idx="1746">
                  <c:v>20.632999999999999</c:v>
                </c:pt>
                <c:pt idx="1747">
                  <c:v>20.64</c:v>
                </c:pt>
                <c:pt idx="1748">
                  <c:v>20.646999999999998</c:v>
                </c:pt>
                <c:pt idx="1749">
                  <c:v>20.654</c:v>
                </c:pt>
                <c:pt idx="1750">
                  <c:v>20.661000000000001</c:v>
                </c:pt>
                <c:pt idx="1751">
                  <c:v>20.669</c:v>
                </c:pt>
                <c:pt idx="1752">
                  <c:v>20.675999999999998</c:v>
                </c:pt>
                <c:pt idx="1753">
                  <c:v>20.684000000000001</c:v>
                </c:pt>
                <c:pt idx="1754">
                  <c:v>20.690999999999999</c:v>
                </c:pt>
                <c:pt idx="1755">
                  <c:v>20.698</c:v>
                </c:pt>
                <c:pt idx="1756">
                  <c:v>20.704999999999998</c:v>
                </c:pt>
                <c:pt idx="1757">
                  <c:v>20.713000000000001</c:v>
                </c:pt>
                <c:pt idx="1758">
                  <c:v>20.72</c:v>
                </c:pt>
                <c:pt idx="1759">
                  <c:v>20.727</c:v>
                </c:pt>
                <c:pt idx="1760">
                  <c:v>20.734999999999999</c:v>
                </c:pt>
                <c:pt idx="1761">
                  <c:v>20.742000000000001</c:v>
                </c:pt>
                <c:pt idx="1762">
                  <c:v>20.748999999999999</c:v>
                </c:pt>
                <c:pt idx="1763">
                  <c:v>20.756</c:v>
                </c:pt>
                <c:pt idx="1764">
                  <c:v>20.763999999999999</c:v>
                </c:pt>
                <c:pt idx="1765">
                  <c:v>20.771000000000001</c:v>
                </c:pt>
                <c:pt idx="1766">
                  <c:v>20.777999999999999</c:v>
                </c:pt>
                <c:pt idx="1767">
                  <c:v>20.786000000000001</c:v>
                </c:pt>
                <c:pt idx="1768">
                  <c:v>20.792999999999999</c:v>
                </c:pt>
                <c:pt idx="1769">
                  <c:v>20.8</c:v>
                </c:pt>
                <c:pt idx="1770">
                  <c:v>20.806999999999999</c:v>
                </c:pt>
                <c:pt idx="1771">
                  <c:v>20.815000000000001</c:v>
                </c:pt>
                <c:pt idx="1772">
                  <c:v>20.821999999999999</c:v>
                </c:pt>
                <c:pt idx="1773">
                  <c:v>20.829000000000001</c:v>
                </c:pt>
                <c:pt idx="1774">
                  <c:v>20.837</c:v>
                </c:pt>
                <c:pt idx="1775">
                  <c:v>20.844000000000001</c:v>
                </c:pt>
                <c:pt idx="1776">
                  <c:v>20.850999999999999</c:v>
                </c:pt>
                <c:pt idx="1777">
                  <c:v>20.858000000000001</c:v>
                </c:pt>
                <c:pt idx="1778">
                  <c:v>20.866</c:v>
                </c:pt>
                <c:pt idx="1779">
                  <c:v>20.873000000000001</c:v>
                </c:pt>
                <c:pt idx="1780">
                  <c:v>20.88</c:v>
                </c:pt>
                <c:pt idx="1781">
                  <c:v>20.887</c:v>
                </c:pt>
                <c:pt idx="1782">
                  <c:v>20.895</c:v>
                </c:pt>
                <c:pt idx="1783">
                  <c:v>20.902000000000001</c:v>
                </c:pt>
                <c:pt idx="1784">
                  <c:v>20.908999999999999</c:v>
                </c:pt>
                <c:pt idx="1785">
                  <c:v>20.916</c:v>
                </c:pt>
                <c:pt idx="1786">
                  <c:v>20.923999999999999</c:v>
                </c:pt>
                <c:pt idx="1787">
                  <c:v>20.931000000000001</c:v>
                </c:pt>
                <c:pt idx="1788">
                  <c:v>20.937999999999999</c:v>
                </c:pt>
                <c:pt idx="1789">
                  <c:v>20.945</c:v>
                </c:pt>
                <c:pt idx="1790">
                  <c:v>20.952999999999999</c:v>
                </c:pt>
                <c:pt idx="1791">
                  <c:v>20.96</c:v>
                </c:pt>
                <c:pt idx="1792">
                  <c:v>20.966999999999999</c:v>
                </c:pt>
                <c:pt idx="1793">
                  <c:v>20.974</c:v>
                </c:pt>
                <c:pt idx="1794">
                  <c:v>20.981999999999999</c:v>
                </c:pt>
                <c:pt idx="1795">
                  <c:v>20.989000000000001</c:v>
                </c:pt>
                <c:pt idx="1796">
                  <c:v>20.995999999999999</c:v>
                </c:pt>
                <c:pt idx="1797">
                  <c:v>21.003</c:v>
                </c:pt>
                <c:pt idx="1798">
                  <c:v>21.010999999999999</c:v>
                </c:pt>
                <c:pt idx="1799">
                  <c:v>21.018000000000001</c:v>
                </c:pt>
                <c:pt idx="1800">
                  <c:v>21.024999999999999</c:v>
                </c:pt>
                <c:pt idx="1801">
                  <c:v>21.032</c:v>
                </c:pt>
                <c:pt idx="1802">
                  <c:v>21.04</c:v>
                </c:pt>
                <c:pt idx="1803">
                  <c:v>21.047000000000001</c:v>
                </c:pt>
                <c:pt idx="1804">
                  <c:v>21.053999999999998</c:v>
                </c:pt>
                <c:pt idx="1805">
                  <c:v>21.061</c:v>
                </c:pt>
                <c:pt idx="1806">
                  <c:v>21.068999999999999</c:v>
                </c:pt>
                <c:pt idx="1807">
                  <c:v>21.076000000000001</c:v>
                </c:pt>
                <c:pt idx="1808">
                  <c:v>21.082999999999998</c:v>
                </c:pt>
                <c:pt idx="1809">
                  <c:v>21.09</c:v>
                </c:pt>
                <c:pt idx="1810">
                  <c:v>21.097999999999999</c:v>
                </c:pt>
                <c:pt idx="1811">
                  <c:v>21.105</c:v>
                </c:pt>
                <c:pt idx="1812">
                  <c:v>21.111999999999998</c:v>
                </c:pt>
                <c:pt idx="1813">
                  <c:v>21.119</c:v>
                </c:pt>
                <c:pt idx="1814">
                  <c:v>21.126000000000001</c:v>
                </c:pt>
                <c:pt idx="1815">
                  <c:v>21.132999999999999</c:v>
                </c:pt>
                <c:pt idx="1816">
                  <c:v>21.140999999999998</c:v>
                </c:pt>
                <c:pt idx="1817">
                  <c:v>21.148</c:v>
                </c:pt>
                <c:pt idx="1818">
                  <c:v>21.155000000000001</c:v>
                </c:pt>
                <c:pt idx="1819">
                  <c:v>21.163</c:v>
                </c:pt>
                <c:pt idx="1820">
                  <c:v>21.17</c:v>
                </c:pt>
                <c:pt idx="1821">
                  <c:v>21.177</c:v>
                </c:pt>
                <c:pt idx="1822">
                  <c:v>21.184000000000001</c:v>
                </c:pt>
                <c:pt idx="1823">
                  <c:v>21.190999999999999</c:v>
                </c:pt>
                <c:pt idx="1824">
                  <c:v>21.199000000000002</c:v>
                </c:pt>
                <c:pt idx="1825">
                  <c:v>21.206</c:v>
                </c:pt>
                <c:pt idx="1826">
                  <c:v>21.213000000000001</c:v>
                </c:pt>
                <c:pt idx="1827">
                  <c:v>21.22</c:v>
                </c:pt>
                <c:pt idx="1828">
                  <c:v>21.227</c:v>
                </c:pt>
                <c:pt idx="1829">
                  <c:v>21.234999999999999</c:v>
                </c:pt>
                <c:pt idx="1830">
                  <c:v>21.242000000000001</c:v>
                </c:pt>
                <c:pt idx="1831">
                  <c:v>21.248999999999999</c:v>
                </c:pt>
                <c:pt idx="1832">
                  <c:v>21.256</c:v>
                </c:pt>
                <c:pt idx="1833">
                  <c:v>21.263000000000002</c:v>
                </c:pt>
                <c:pt idx="1834">
                  <c:v>21.271000000000001</c:v>
                </c:pt>
                <c:pt idx="1835">
                  <c:v>21.277999999999999</c:v>
                </c:pt>
                <c:pt idx="1836">
                  <c:v>21.285</c:v>
                </c:pt>
                <c:pt idx="1837">
                  <c:v>21.292000000000002</c:v>
                </c:pt>
                <c:pt idx="1838">
                  <c:v>21.298999999999999</c:v>
                </c:pt>
                <c:pt idx="1839">
                  <c:v>21.306999999999999</c:v>
                </c:pt>
                <c:pt idx="1840">
                  <c:v>21.314</c:v>
                </c:pt>
                <c:pt idx="1841">
                  <c:v>21.321000000000002</c:v>
                </c:pt>
                <c:pt idx="1842">
                  <c:v>21.327999999999999</c:v>
                </c:pt>
                <c:pt idx="1843">
                  <c:v>21.335000000000001</c:v>
                </c:pt>
                <c:pt idx="1844">
                  <c:v>21.341999999999999</c:v>
                </c:pt>
                <c:pt idx="1845">
                  <c:v>21.35</c:v>
                </c:pt>
                <c:pt idx="1846">
                  <c:v>21.356999999999999</c:v>
                </c:pt>
                <c:pt idx="1847">
                  <c:v>21.364000000000001</c:v>
                </c:pt>
                <c:pt idx="1848">
                  <c:v>21.370999999999999</c:v>
                </c:pt>
                <c:pt idx="1849">
                  <c:v>21.378</c:v>
                </c:pt>
                <c:pt idx="1850">
                  <c:v>21.385999999999999</c:v>
                </c:pt>
                <c:pt idx="1851">
                  <c:v>21.393000000000001</c:v>
                </c:pt>
                <c:pt idx="1852">
                  <c:v>21.4</c:v>
                </c:pt>
                <c:pt idx="1853">
                  <c:v>21.407</c:v>
                </c:pt>
                <c:pt idx="1854">
                  <c:v>21.414000000000001</c:v>
                </c:pt>
                <c:pt idx="1855">
                  <c:v>21.420999999999999</c:v>
                </c:pt>
                <c:pt idx="1856">
                  <c:v>21.428999999999998</c:v>
                </c:pt>
              </c:numCache>
            </c:numRef>
          </c:val>
        </c:ser>
        <c:ser>
          <c:idx val="3"/>
          <c:order val="1"/>
          <c:tx>
            <c:v>SD-1</c:v>
          </c:tx>
          <c:spPr>
            <a:solidFill>
              <a:srgbClr val="FFFF00"/>
            </a:solidFill>
            <a:ln w="25400">
              <a:noFill/>
            </a:ln>
          </c:spPr>
          <c:cat>
            <c:numRef>
              <c:f>Anthro_Calc!$B$1859:$B$3715</c:f>
              <c:numCache>
                <c:formatCode>General</c:formatCode>
                <c:ptCount val="185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numCache>
            </c:numRef>
          </c:cat>
          <c:val>
            <c:numRef>
              <c:f>Anthro_Calc!$H$1859:$H$3715</c:f>
              <c:numCache>
                <c:formatCode>General</c:formatCode>
                <c:ptCount val="1857"/>
                <c:pt idx="0">
                  <c:v>2.794</c:v>
                </c:pt>
                <c:pt idx="1">
                  <c:v>2.7519999999999998</c:v>
                </c:pt>
                <c:pt idx="2">
                  <c:v>2.7639999999999998</c:v>
                </c:pt>
                <c:pt idx="3">
                  <c:v>2.782</c:v>
                </c:pt>
                <c:pt idx="4">
                  <c:v>2.8029999999999999</c:v>
                </c:pt>
                <c:pt idx="5">
                  <c:v>2.8260000000000001</c:v>
                </c:pt>
                <c:pt idx="6">
                  <c:v>2.851</c:v>
                </c:pt>
                <c:pt idx="7">
                  <c:v>2.8769999999999998</c:v>
                </c:pt>
                <c:pt idx="8">
                  <c:v>2.9039999999999999</c:v>
                </c:pt>
                <c:pt idx="9">
                  <c:v>2.9319999999999999</c:v>
                </c:pt>
                <c:pt idx="10">
                  <c:v>2.96</c:v>
                </c:pt>
                <c:pt idx="11">
                  <c:v>2.99</c:v>
                </c:pt>
                <c:pt idx="12">
                  <c:v>3.0209999999999999</c:v>
                </c:pt>
                <c:pt idx="13">
                  <c:v>3.052</c:v>
                </c:pt>
                <c:pt idx="14">
                  <c:v>3.085</c:v>
                </c:pt>
                <c:pt idx="15">
                  <c:v>3.1179999999999999</c:v>
                </c:pt>
                <c:pt idx="16">
                  <c:v>3.1520000000000001</c:v>
                </c:pt>
                <c:pt idx="17">
                  <c:v>3.1869999999999998</c:v>
                </c:pt>
                <c:pt idx="18">
                  <c:v>3.2210000000000001</c:v>
                </c:pt>
                <c:pt idx="19">
                  <c:v>3.2559999999999998</c:v>
                </c:pt>
                <c:pt idx="20">
                  <c:v>3.2909999999999999</c:v>
                </c:pt>
                <c:pt idx="21">
                  <c:v>3.3250000000000002</c:v>
                </c:pt>
                <c:pt idx="22">
                  <c:v>3.36</c:v>
                </c:pt>
                <c:pt idx="23">
                  <c:v>3.395</c:v>
                </c:pt>
                <c:pt idx="24">
                  <c:v>3.4289999999999998</c:v>
                </c:pt>
                <c:pt idx="25">
                  <c:v>3.4630000000000001</c:v>
                </c:pt>
                <c:pt idx="26">
                  <c:v>3.4969999999999999</c:v>
                </c:pt>
                <c:pt idx="27">
                  <c:v>3.5310000000000001</c:v>
                </c:pt>
                <c:pt idx="28">
                  <c:v>3.5640000000000001</c:v>
                </c:pt>
                <c:pt idx="29">
                  <c:v>3.597</c:v>
                </c:pt>
                <c:pt idx="30">
                  <c:v>3.63</c:v>
                </c:pt>
                <c:pt idx="31">
                  <c:v>3.6629999999999998</c:v>
                </c:pt>
                <c:pt idx="32">
                  <c:v>3.6949999999999998</c:v>
                </c:pt>
                <c:pt idx="33">
                  <c:v>3.7269999999999999</c:v>
                </c:pt>
                <c:pt idx="34">
                  <c:v>3.758</c:v>
                </c:pt>
                <c:pt idx="35">
                  <c:v>3.79</c:v>
                </c:pt>
                <c:pt idx="36">
                  <c:v>3.8210000000000002</c:v>
                </c:pt>
                <c:pt idx="37">
                  <c:v>3.851</c:v>
                </c:pt>
                <c:pt idx="38">
                  <c:v>3.8820000000000001</c:v>
                </c:pt>
                <c:pt idx="39">
                  <c:v>3.9119999999999999</c:v>
                </c:pt>
                <c:pt idx="40">
                  <c:v>3.9420000000000002</c:v>
                </c:pt>
                <c:pt idx="41">
                  <c:v>3.9710000000000001</c:v>
                </c:pt>
                <c:pt idx="42">
                  <c:v>4</c:v>
                </c:pt>
                <c:pt idx="43">
                  <c:v>4.0289999999999999</c:v>
                </c:pt>
                <c:pt idx="44">
                  <c:v>4.0579999999999998</c:v>
                </c:pt>
                <c:pt idx="45">
                  <c:v>4.0860000000000003</c:v>
                </c:pt>
                <c:pt idx="46">
                  <c:v>4.1139999999999999</c:v>
                </c:pt>
                <c:pt idx="47">
                  <c:v>4.1420000000000003</c:v>
                </c:pt>
                <c:pt idx="48">
                  <c:v>4.1689999999999996</c:v>
                </c:pt>
                <c:pt idx="49">
                  <c:v>4.1959999999999997</c:v>
                </c:pt>
                <c:pt idx="50">
                  <c:v>4.2229999999999999</c:v>
                </c:pt>
                <c:pt idx="51">
                  <c:v>4.25</c:v>
                </c:pt>
                <c:pt idx="52">
                  <c:v>4.2759999999999998</c:v>
                </c:pt>
                <c:pt idx="53">
                  <c:v>4.3019999999999996</c:v>
                </c:pt>
                <c:pt idx="54">
                  <c:v>4.3280000000000003</c:v>
                </c:pt>
                <c:pt idx="55">
                  <c:v>4.3540000000000001</c:v>
                </c:pt>
                <c:pt idx="56">
                  <c:v>4.3789999999999996</c:v>
                </c:pt>
                <c:pt idx="57">
                  <c:v>4.4039999999999999</c:v>
                </c:pt>
                <c:pt idx="58">
                  <c:v>4.4290000000000003</c:v>
                </c:pt>
                <c:pt idx="59">
                  <c:v>4.4539999999999997</c:v>
                </c:pt>
                <c:pt idx="60">
                  <c:v>4.4779999999999998</c:v>
                </c:pt>
                <c:pt idx="61">
                  <c:v>4.5019999999999998</c:v>
                </c:pt>
                <c:pt idx="62">
                  <c:v>4.5259999999999998</c:v>
                </c:pt>
                <c:pt idx="63">
                  <c:v>4.55</c:v>
                </c:pt>
                <c:pt idx="64">
                  <c:v>4.5739999999999998</c:v>
                </c:pt>
                <c:pt idx="65">
                  <c:v>4.5970000000000004</c:v>
                </c:pt>
                <c:pt idx="66">
                  <c:v>4.6210000000000004</c:v>
                </c:pt>
                <c:pt idx="67">
                  <c:v>4.6440000000000001</c:v>
                </c:pt>
                <c:pt idx="68">
                  <c:v>4.6669999999999998</c:v>
                </c:pt>
                <c:pt idx="69">
                  <c:v>4.6890000000000001</c:v>
                </c:pt>
                <c:pt idx="70">
                  <c:v>4.7119999999999997</c:v>
                </c:pt>
                <c:pt idx="71">
                  <c:v>4.734</c:v>
                </c:pt>
                <c:pt idx="72">
                  <c:v>4.7560000000000002</c:v>
                </c:pt>
                <c:pt idx="73">
                  <c:v>4.7779999999999996</c:v>
                </c:pt>
                <c:pt idx="74">
                  <c:v>4.8</c:v>
                </c:pt>
                <c:pt idx="75">
                  <c:v>4.8209999999999997</c:v>
                </c:pt>
                <c:pt idx="76">
                  <c:v>4.843</c:v>
                </c:pt>
                <c:pt idx="77">
                  <c:v>4.8639999999999999</c:v>
                </c:pt>
                <c:pt idx="78">
                  <c:v>4.8849999999999998</c:v>
                </c:pt>
                <c:pt idx="79">
                  <c:v>4.9059999999999997</c:v>
                </c:pt>
                <c:pt idx="80">
                  <c:v>4.9269999999999996</c:v>
                </c:pt>
                <c:pt idx="81">
                  <c:v>4.9470000000000001</c:v>
                </c:pt>
                <c:pt idx="82">
                  <c:v>4.968</c:v>
                </c:pt>
                <c:pt idx="83">
                  <c:v>4.9880000000000004</c:v>
                </c:pt>
                <c:pt idx="84">
                  <c:v>5.008</c:v>
                </c:pt>
                <c:pt idx="85">
                  <c:v>5.0279999999999996</c:v>
                </c:pt>
                <c:pt idx="86">
                  <c:v>5.048</c:v>
                </c:pt>
                <c:pt idx="87">
                  <c:v>5.0679999999999996</c:v>
                </c:pt>
                <c:pt idx="88">
                  <c:v>5.0869999999999997</c:v>
                </c:pt>
                <c:pt idx="89">
                  <c:v>5.1070000000000002</c:v>
                </c:pt>
                <c:pt idx="90">
                  <c:v>5.1260000000000003</c:v>
                </c:pt>
                <c:pt idx="91">
                  <c:v>5.1449999999999996</c:v>
                </c:pt>
                <c:pt idx="92">
                  <c:v>5.1639999999999997</c:v>
                </c:pt>
                <c:pt idx="93">
                  <c:v>5.1829999999999998</c:v>
                </c:pt>
                <c:pt idx="94">
                  <c:v>5.202</c:v>
                </c:pt>
                <c:pt idx="95">
                  <c:v>5.2210000000000001</c:v>
                </c:pt>
                <c:pt idx="96">
                  <c:v>5.2389999999999999</c:v>
                </c:pt>
                <c:pt idx="97">
                  <c:v>5.2569999999999997</c:v>
                </c:pt>
                <c:pt idx="98">
                  <c:v>5.2759999999999998</c:v>
                </c:pt>
                <c:pt idx="99">
                  <c:v>5.2939999999999996</c:v>
                </c:pt>
                <c:pt idx="100">
                  <c:v>5.3120000000000003</c:v>
                </c:pt>
                <c:pt idx="101">
                  <c:v>5.33</c:v>
                </c:pt>
                <c:pt idx="102">
                  <c:v>5.3470000000000004</c:v>
                </c:pt>
                <c:pt idx="103">
                  <c:v>5.3650000000000002</c:v>
                </c:pt>
                <c:pt idx="104">
                  <c:v>5.383</c:v>
                </c:pt>
                <c:pt idx="105">
                  <c:v>5.4</c:v>
                </c:pt>
                <c:pt idx="106">
                  <c:v>5.4169999999999998</c:v>
                </c:pt>
                <c:pt idx="107">
                  <c:v>5.4340000000000002</c:v>
                </c:pt>
                <c:pt idx="108">
                  <c:v>5.4509999999999996</c:v>
                </c:pt>
                <c:pt idx="109">
                  <c:v>5.468</c:v>
                </c:pt>
                <c:pt idx="110">
                  <c:v>5.4850000000000003</c:v>
                </c:pt>
                <c:pt idx="111">
                  <c:v>5.5019999999999998</c:v>
                </c:pt>
                <c:pt idx="112">
                  <c:v>5.5179999999999998</c:v>
                </c:pt>
                <c:pt idx="113">
                  <c:v>5.5350000000000001</c:v>
                </c:pt>
                <c:pt idx="114">
                  <c:v>5.5510000000000002</c:v>
                </c:pt>
                <c:pt idx="115">
                  <c:v>5.5679999999999996</c:v>
                </c:pt>
                <c:pt idx="116">
                  <c:v>5.5839999999999996</c:v>
                </c:pt>
                <c:pt idx="117">
                  <c:v>5.6</c:v>
                </c:pt>
                <c:pt idx="118">
                  <c:v>5.6159999999999997</c:v>
                </c:pt>
                <c:pt idx="119">
                  <c:v>5.6319999999999997</c:v>
                </c:pt>
                <c:pt idx="120">
                  <c:v>5.6470000000000002</c:v>
                </c:pt>
                <c:pt idx="121">
                  <c:v>5.6630000000000003</c:v>
                </c:pt>
                <c:pt idx="122">
                  <c:v>5.6790000000000003</c:v>
                </c:pt>
                <c:pt idx="123">
                  <c:v>5.694</c:v>
                </c:pt>
                <c:pt idx="124">
                  <c:v>5.7089999999999996</c:v>
                </c:pt>
                <c:pt idx="125">
                  <c:v>5.7249999999999996</c:v>
                </c:pt>
                <c:pt idx="126">
                  <c:v>5.74</c:v>
                </c:pt>
                <c:pt idx="127">
                  <c:v>5.7549999999999999</c:v>
                </c:pt>
                <c:pt idx="128">
                  <c:v>5.77</c:v>
                </c:pt>
                <c:pt idx="129">
                  <c:v>5.7850000000000001</c:v>
                </c:pt>
                <c:pt idx="130">
                  <c:v>5.7990000000000004</c:v>
                </c:pt>
                <c:pt idx="131">
                  <c:v>5.8140000000000001</c:v>
                </c:pt>
                <c:pt idx="132">
                  <c:v>5.8289999999999997</c:v>
                </c:pt>
                <c:pt idx="133">
                  <c:v>5.843</c:v>
                </c:pt>
                <c:pt idx="134">
                  <c:v>5.8570000000000002</c:v>
                </c:pt>
                <c:pt idx="135">
                  <c:v>5.8719999999999999</c:v>
                </c:pt>
                <c:pt idx="136">
                  <c:v>5.8860000000000001</c:v>
                </c:pt>
                <c:pt idx="137">
                  <c:v>5.9</c:v>
                </c:pt>
                <c:pt idx="138">
                  <c:v>5.9139999999999997</c:v>
                </c:pt>
                <c:pt idx="139">
                  <c:v>5.9279999999999999</c:v>
                </c:pt>
                <c:pt idx="140">
                  <c:v>5.9420000000000002</c:v>
                </c:pt>
                <c:pt idx="141">
                  <c:v>5.9560000000000004</c:v>
                </c:pt>
                <c:pt idx="142">
                  <c:v>5.9690000000000003</c:v>
                </c:pt>
                <c:pt idx="143">
                  <c:v>5.9829999999999997</c:v>
                </c:pt>
                <c:pt idx="144">
                  <c:v>5.9960000000000004</c:v>
                </c:pt>
                <c:pt idx="145">
                  <c:v>6.01</c:v>
                </c:pt>
                <c:pt idx="146">
                  <c:v>6.0229999999999997</c:v>
                </c:pt>
                <c:pt idx="147">
                  <c:v>6.0359999999999996</c:v>
                </c:pt>
                <c:pt idx="148">
                  <c:v>6.0490000000000004</c:v>
                </c:pt>
                <c:pt idx="149">
                  <c:v>6.0629999999999997</c:v>
                </c:pt>
                <c:pt idx="150">
                  <c:v>6.0759999999999996</c:v>
                </c:pt>
                <c:pt idx="151">
                  <c:v>6.0880000000000001</c:v>
                </c:pt>
                <c:pt idx="152">
                  <c:v>6.101</c:v>
                </c:pt>
                <c:pt idx="153">
                  <c:v>6.1139999999999999</c:v>
                </c:pt>
                <c:pt idx="154">
                  <c:v>6.1269999999999998</c:v>
                </c:pt>
                <c:pt idx="155">
                  <c:v>6.1390000000000002</c:v>
                </c:pt>
                <c:pt idx="156">
                  <c:v>6.1520000000000001</c:v>
                </c:pt>
                <c:pt idx="157">
                  <c:v>6.1639999999999997</c:v>
                </c:pt>
                <c:pt idx="158">
                  <c:v>6.1769999999999996</c:v>
                </c:pt>
                <c:pt idx="159">
                  <c:v>6.1890000000000001</c:v>
                </c:pt>
                <c:pt idx="160">
                  <c:v>6.2009999999999996</c:v>
                </c:pt>
                <c:pt idx="161">
                  <c:v>6.2140000000000004</c:v>
                </c:pt>
                <c:pt idx="162">
                  <c:v>6.226</c:v>
                </c:pt>
                <c:pt idx="163">
                  <c:v>6.2380000000000004</c:v>
                </c:pt>
                <c:pt idx="164">
                  <c:v>6.25</c:v>
                </c:pt>
                <c:pt idx="165">
                  <c:v>6.2619999999999996</c:v>
                </c:pt>
                <c:pt idx="166">
                  <c:v>6.274</c:v>
                </c:pt>
                <c:pt idx="167">
                  <c:v>6.2850000000000001</c:v>
                </c:pt>
                <c:pt idx="168">
                  <c:v>6.2969999999999997</c:v>
                </c:pt>
                <c:pt idx="169">
                  <c:v>6.3090000000000002</c:v>
                </c:pt>
                <c:pt idx="170">
                  <c:v>6.3209999999999997</c:v>
                </c:pt>
                <c:pt idx="171">
                  <c:v>6.3319999999999999</c:v>
                </c:pt>
                <c:pt idx="172">
                  <c:v>6.3440000000000003</c:v>
                </c:pt>
                <c:pt idx="173">
                  <c:v>6.3550000000000004</c:v>
                </c:pt>
                <c:pt idx="174">
                  <c:v>6.3659999999999997</c:v>
                </c:pt>
                <c:pt idx="175">
                  <c:v>6.3780000000000001</c:v>
                </c:pt>
                <c:pt idx="176">
                  <c:v>6.3890000000000002</c:v>
                </c:pt>
                <c:pt idx="177">
                  <c:v>6.4</c:v>
                </c:pt>
                <c:pt idx="178">
                  <c:v>6.4109999999999996</c:v>
                </c:pt>
                <c:pt idx="179">
                  <c:v>6.4219999999999997</c:v>
                </c:pt>
                <c:pt idx="180">
                  <c:v>6.4340000000000002</c:v>
                </c:pt>
                <c:pt idx="181">
                  <c:v>6.444</c:v>
                </c:pt>
                <c:pt idx="182">
                  <c:v>6.4550000000000001</c:v>
                </c:pt>
                <c:pt idx="183">
                  <c:v>6.4660000000000002</c:v>
                </c:pt>
                <c:pt idx="184">
                  <c:v>6.4770000000000003</c:v>
                </c:pt>
                <c:pt idx="185">
                  <c:v>6.4880000000000004</c:v>
                </c:pt>
                <c:pt idx="186">
                  <c:v>6.4989999999999997</c:v>
                </c:pt>
                <c:pt idx="187">
                  <c:v>6.5090000000000003</c:v>
                </c:pt>
                <c:pt idx="188">
                  <c:v>6.52</c:v>
                </c:pt>
                <c:pt idx="189">
                  <c:v>6.5309999999999997</c:v>
                </c:pt>
                <c:pt idx="190">
                  <c:v>6.5410000000000004</c:v>
                </c:pt>
                <c:pt idx="191">
                  <c:v>6.5519999999999996</c:v>
                </c:pt>
                <c:pt idx="192">
                  <c:v>6.5620000000000003</c:v>
                </c:pt>
                <c:pt idx="193">
                  <c:v>6.5720000000000001</c:v>
                </c:pt>
                <c:pt idx="194">
                  <c:v>6.5830000000000002</c:v>
                </c:pt>
                <c:pt idx="195">
                  <c:v>6.593</c:v>
                </c:pt>
                <c:pt idx="196">
                  <c:v>6.6029999999999998</c:v>
                </c:pt>
                <c:pt idx="197">
                  <c:v>6.6130000000000004</c:v>
                </c:pt>
                <c:pt idx="198">
                  <c:v>6.6239999999999997</c:v>
                </c:pt>
                <c:pt idx="199">
                  <c:v>6.6340000000000003</c:v>
                </c:pt>
                <c:pt idx="200">
                  <c:v>6.6440000000000001</c:v>
                </c:pt>
                <c:pt idx="201">
                  <c:v>6.6539999999999999</c:v>
                </c:pt>
                <c:pt idx="202">
                  <c:v>6.6639999999999997</c:v>
                </c:pt>
                <c:pt idx="203">
                  <c:v>6.6740000000000004</c:v>
                </c:pt>
                <c:pt idx="204">
                  <c:v>6.6829999999999998</c:v>
                </c:pt>
                <c:pt idx="205">
                  <c:v>6.6929999999999996</c:v>
                </c:pt>
                <c:pt idx="206">
                  <c:v>6.7030000000000003</c:v>
                </c:pt>
                <c:pt idx="207">
                  <c:v>6.7130000000000001</c:v>
                </c:pt>
                <c:pt idx="208">
                  <c:v>6.7229999999999999</c:v>
                </c:pt>
                <c:pt idx="209">
                  <c:v>6.7320000000000002</c:v>
                </c:pt>
                <c:pt idx="210">
                  <c:v>6.742</c:v>
                </c:pt>
                <c:pt idx="211">
                  <c:v>6.7510000000000003</c:v>
                </c:pt>
                <c:pt idx="212">
                  <c:v>6.7610000000000001</c:v>
                </c:pt>
                <c:pt idx="213">
                  <c:v>6.7709999999999999</c:v>
                </c:pt>
                <c:pt idx="214">
                  <c:v>6.78</c:v>
                </c:pt>
                <c:pt idx="215">
                  <c:v>6.7889999999999997</c:v>
                </c:pt>
                <c:pt idx="216">
                  <c:v>6.7990000000000004</c:v>
                </c:pt>
                <c:pt idx="217">
                  <c:v>6.8079999999999998</c:v>
                </c:pt>
                <c:pt idx="218">
                  <c:v>6.8179999999999996</c:v>
                </c:pt>
                <c:pt idx="219">
                  <c:v>6.827</c:v>
                </c:pt>
                <c:pt idx="220">
                  <c:v>6.8360000000000003</c:v>
                </c:pt>
                <c:pt idx="221">
                  <c:v>6.8449999999999998</c:v>
                </c:pt>
                <c:pt idx="222">
                  <c:v>6.8540000000000001</c:v>
                </c:pt>
                <c:pt idx="223">
                  <c:v>6.8639999999999999</c:v>
                </c:pt>
                <c:pt idx="224">
                  <c:v>6.8730000000000002</c:v>
                </c:pt>
                <c:pt idx="225">
                  <c:v>6.8819999999999997</c:v>
                </c:pt>
                <c:pt idx="226">
                  <c:v>6.891</c:v>
                </c:pt>
                <c:pt idx="227">
                  <c:v>6.9</c:v>
                </c:pt>
                <c:pt idx="228">
                  <c:v>6.9089999999999998</c:v>
                </c:pt>
                <c:pt idx="229">
                  <c:v>6.9180000000000001</c:v>
                </c:pt>
                <c:pt idx="230">
                  <c:v>6.9269999999999996</c:v>
                </c:pt>
                <c:pt idx="231">
                  <c:v>6.9359999999999999</c:v>
                </c:pt>
                <c:pt idx="232">
                  <c:v>6.944</c:v>
                </c:pt>
                <c:pt idx="233">
                  <c:v>6.9530000000000003</c:v>
                </c:pt>
                <c:pt idx="234">
                  <c:v>6.9619999999999997</c:v>
                </c:pt>
                <c:pt idx="235">
                  <c:v>6.9710000000000001</c:v>
                </c:pt>
                <c:pt idx="236">
                  <c:v>6.9790000000000001</c:v>
                </c:pt>
                <c:pt idx="237">
                  <c:v>6.9880000000000004</c:v>
                </c:pt>
                <c:pt idx="238">
                  <c:v>6.9969999999999999</c:v>
                </c:pt>
                <c:pt idx="239">
                  <c:v>7.0049999999999999</c:v>
                </c:pt>
                <c:pt idx="240">
                  <c:v>7.0140000000000002</c:v>
                </c:pt>
                <c:pt idx="241">
                  <c:v>7.0220000000000002</c:v>
                </c:pt>
                <c:pt idx="242">
                  <c:v>7.0309999999999997</c:v>
                </c:pt>
                <c:pt idx="243">
                  <c:v>7.04</c:v>
                </c:pt>
                <c:pt idx="244">
                  <c:v>7.048</c:v>
                </c:pt>
                <c:pt idx="245">
                  <c:v>7.056</c:v>
                </c:pt>
                <c:pt idx="246">
                  <c:v>7.0650000000000004</c:v>
                </c:pt>
                <c:pt idx="247">
                  <c:v>7.0730000000000004</c:v>
                </c:pt>
                <c:pt idx="248">
                  <c:v>7.0819999999999999</c:v>
                </c:pt>
                <c:pt idx="249">
                  <c:v>7.09</c:v>
                </c:pt>
                <c:pt idx="250">
                  <c:v>7.0979999999999999</c:v>
                </c:pt>
                <c:pt idx="251">
                  <c:v>7.1059999999999999</c:v>
                </c:pt>
                <c:pt idx="252">
                  <c:v>7.1150000000000002</c:v>
                </c:pt>
                <c:pt idx="253">
                  <c:v>7.1230000000000002</c:v>
                </c:pt>
                <c:pt idx="254">
                  <c:v>7.1310000000000002</c:v>
                </c:pt>
                <c:pt idx="255">
                  <c:v>7.1390000000000002</c:v>
                </c:pt>
                <c:pt idx="256">
                  <c:v>7.1470000000000002</c:v>
                </c:pt>
                <c:pt idx="257">
                  <c:v>7.1550000000000002</c:v>
                </c:pt>
                <c:pt idx="258">
                  <c:v>7.1630000000000003</c:v>
                </c:pt>
                <c:pt idx="259">
                  <c:v>7.1719999999999997</c:v>
                </c:pt>
                <c:pt idx="260">
                  <c:v>7.18</c:v>
                </c:pt>
                <c:pt idx="261">
                  <c:v>7.1879999999999997</c:v>
                </c:pt>
                <c:pt idx="262">
                  <c:v>7.1959999999999997</c:v>
                </c:pt>
                <c:pt idx="263">
                  <c:v>7.2030000000000003</c:v>
                </c:pt>
                <c:pt idx="264">
                  <c:v>7.2110000000000003</c:v>
                </c:pt>
                <c:pt idx="265">
                  <c:v>7.2190000000000003</c:v>
                </c:pt>
                <c:pt idx="266">
                  <c:v>7.2270000000000003</c:v>
                </c:pt>
                <c:pt idx="267">
                  <c:v>7.2350000000000003</c:v>
                </c:pt>
                <c:pt idx="268">
                  <c:v>7.2430000000000003</c:v>
                </c:pt>
                <c:pt idx="269">
                  <c:v>7.2510000000000003</c:v>
                </c:pt>
                <c:pt idx="270">
                  <c:v>7.258</c:v>
                </c:pt>
                <c:pt idx="271">
                  <c:v>7.266</c:v>
                </c:pt>
                <c:pt idx="272">
                  <c:v>7.274</c:v>
                </c:pt>
                <c:pt idx="273">
                  <c:v>7.282</c:v>
                </c:pt>
                <c:pt idx="274">
                  <c:v>7.2889999999999997</c:v>
                </c:pt>
                <c:pt idx="275">
                  <c:v>7.2969999999999997</c:v>
                </c:pt>
                <c:pt idx="276">
                  <c:v>7.3049999999999997</c:v>
                </c:pt>
                <c:pt idx="277">
                  <c:v>7.3120000000000003</c:v>
                </c:pt>
                <c:pt idx="278">
                  <c:v>7.32</c:v>
                </c:pt>
                <c:pt idx="279">
                  <c:v>7.327</c:v>
                </c:pt>
                <c:pt idx="280">
                  <c:v>7.335</c:v>
                </c:pt>
                <c:pt idx="281">
                  <c:v>7.343</c:v>
                </c:pt>
                <c:pt idx="282">
                  <c:v>7.35</c:v>
                </c:pt>
                <c:pt idx="283">
                  <c:v>7.3579999999999997</c:v>
                </c:pt>
                <c:pt idx="284">
                  <c:v>7.3650000000000002</c:v>
                </c:pt>
                <c:pt idx="285">
                  <c:v>7.3730000000000002</c:v>
                </c:pt>
                <c:pt idx="286">
                  <c:v>7.38</c:v>
                </c:pt>
                <c:pt idx="287">
                  <c:v>7.3869999999999996</c:v>
                </c:pt>
                <c:pt idx="288">
                  <c:v>7.3949999999999996</c:v>
                </c:pt>
                <c:pt idx="289">
                  <c:v>7.4020000000000001</c:v>
                </c:pt>
                <c:pt idx="290">
                  <c:v>7.41</c:v>
                </c:pt>
                <c:pt idx="291">
                  <c:v>7.4169999999999998</c:v>
                </c:pt>
                <c:pt idx="292">
                  <c:v>7.4240000000000004</c:v>
                </c:pt>
                <c:pt idx="293">
                  <c:v>7.4320000000000004</c:v>
                </c:pt>
                <c:pt idx="294">
                  <c:v>7.4390000000000001</c:v>
                </c:pt>
                <c:pt idx="295">
                  <c:v>7.4459999999999997</c:v>
                </c:pt>
                <c:pt idx="296">
                  <c:v>7.4530000000000003</c:v>
                </c:pt>
                <c:pt idx="297">
                  <c:v>7.4610000000000003</c:v>
                </c:pt>
                <c:pt idx="298">
                  <c:v>7.468</c:v>
                </c:pt>
                <c:pt idx="299">
                  <c:v>7.4749999999999996</c:v>
                </c:pt>
                <c:pt idx="300">
                  <c:v>7.4820000000000002</c:v>
                </c:pt>
                <c:pt idx="301">
                  <c:v>7.49</c:v>
                </c:pt>
                <c:pt idx="302">
                  <c:v>7.4969999999999999</c:v>
                </c:pt>
                <c:pt idx="303">
                  <c:v>7.5039999999999996</c:v>
                </c:pt>
                <c:pt idx="304">
                  <c:v>7.5110000000000001</c:v>
                </c:pt>
                <c:pt idx="305">
                  <c:v>7.5179999999999998</c:v>
                </c:pt>
                <c:pt idx="306">
                  <c:v>7.5250000000000004</c:v>
                </c:pt>
                <c:pt idx="307">
                  <c:v>7.532</c:v>
                </c:pt>
                <c:pt idx="308">
                  <c:v>7.54</c:v>
                </c:pt>
                <c:pt idx="309">
                  <c:v>7.5469999999999997</c:v>
                </c:pt>
                <c:pt idx="310">
                  <c:v>7.5540000000000003</c:v>
                </c:pt>
                <c:pt idx="311">
                  <c:v>7.5609999999999999</c:v>
                </c:pt>
                <c:pt idx="312">
                  <c:v>7.5679999999999996</c:v>
                </c:pt>
                <c:pt idx="313">
                  <c:v>7.5750000000000002</c:v>
                </c:pt>
                <c:pt idx="314">
                  <c:v>7.5819999999999999</c:v>
                </c:pt>
                <c:pt idx="315">
                  <c:v>7.5890000000000004</c:v>
                </c:pt>
                <c:pt idx="316">
                  <c:v>7.5960000000000001</c:v>
                </c:pt>
                <c:pt idx="317">
                  <c:v>7.6029999999999998</c:v>
                </c:pt>
                <c:pt idx="318">
                  <c:v>7.61</c:v>
                </c:pt>
                <c:pt idx="319">
                  <c:v>7.617</c:v>
                </c:pt>
                <c:pt idx="320">
                  <c:v>7.6239999999999997</c:v>
                </c:pt>
                <c:pt idx="321">
                  <c:v>7.63</c:v>
                </c:pt>
                <c:pt idx="322">
                  <c:v>7.6369999999999996</c:v>
                </c:pt>
                <c:pt idx="323">
                  <c:v>7.6440000000000001</c:v>
                </c:pt>
                <c:pt idx="324">
                  <c:v>7.6509999999999998</c:v>
                </c:pt>
                <c:pt idx="325">
                  <c:v>7.6580000000000004</c:v>
                </c:pt>
                <c:pt idx="326">
                  <c:v>7.665</c:v>
                </c:pt>
                <c:pt idx="327">
                  <c:v>7.6719999999999997</c:v>
                </c:pt>
                <c:pt idx="328">
                  <c:v>7.6779999999999999</c:v>
                </c:pt>
                <c:pt idx="329">
                  <c:v>7.6849999999999996</c:v>
                </c:pt>
                <c:pt idx="330">
                  <c:v>7.6920000000000002</c:v>
                </c:pt>
                <c:pt idx="331">
                  <c:v>7.6989999999999998</c:v>
                </c:pt>
                <c:pt idx="332">
                  <c:v>7.7060000000000004</c:v>
                </c:pt>
                <c:pt idx="333">
                  <c:v>7.7130000000000001</c:v>
                </c:pt>
                <c:pt idx="334">
                  <c:v>7.7190000000000003</c:v>
                </c:pt>
                <c:pt idx="335">
                  <c:v>7.726</c:v>
                </c:pt>
                <c:pt idx="336">
                  <c:v>7.7329999999999997</c:v>
                </c:pt>
                <c:pt idx="337">
                  <c:v>7.74</c:v>
                </c:pt>
                <c:pt idx="338">
                  <c:v>7.7460000000000004</c:v>
                </c:pt>
                <c:pt idx="339">
                  <c:v>7.7530000000000001</c:v>
                </c:pt>
                <c:pt idx="340">
                  <c:v>7.76</c:v>
                </c:pt>
                <c:pt idx="341">
                  <c:v>7.766</c:v>
                </c:pt>
                <c:pt idx="342">
                  <c:v>7.7729999999999997</c:v>
                </c:pt>
                <c:pt idx="343">
                  <c:v>7.78</c:v>
                </c:pt>
                <c:pt idx="344">
                  <c:v>7.7869999999999999</c:v>
                </c:pt>
                <c:pt idx="345">
                  <c:v>7.7930000000000001</c:v>
                </c:pt>
                <c:pt idx="346">
                  <c:v>7.8</c:v>
                </c:pt>
                <c:pt idx="347">
                  <c:v>7.8070000000000004</c:v>
                </c:pt>
                <c:pt idx="348">
                  <c:v>7.8129999999999997</c:v>
                </c:pt>
                <c:pt idx="349">
                  <c:v>7.82</c:v>
                </c:pt>
                <c:pt idx="350">
                  <c:v>7.8259999999999996</c:v>
                </c:pt>
                <c:pt idx="351">
                  <c:v>7.8330000000000002</c:v>
                </c:pt>
                <c:pt idx="352">
                  <c:v>7.84</c:v>
                </c:pt>
                <c:pt idx="353">
                  <c:v>7.8460000000000001</c:v>
                </c:pt>
                <c:pt idx="354">
                  <c:v>7.8529999999999998</c:v>
                </c:pt>
                <c:pt idx="355">
                  <c:v>7.86</c:v>
                </c:pt>
                <c:pt idx="356">
                  <c:v>7.8659999999999997</c:v>
                </c:pt>
                <c:pt idx="357">
                  <c:v>7.8730000000000002</c:v>
                </c:pt>
                <c:pt idx="358">
                  <c:v>7.8789999999999996</c:v>
                </c:pt>
                <c:pt idx="359">
                  <c:v>7.8860000000000001</c:v>
                </c:pt>
                <c:pt idx="360">
                  <c:v>7.8929999999999998</c:v>
                </c:pt>
                <c:pt idx="361">
                  <c:v>7.899</c:v>
                </c:pt>
                <c:pt idx="362">
                  <c:v>7.9059999999999997</c:v>
                </c:pt>
                <c:pt idx="363">
                  <c:v>7.9119999999999999</c:v>
                </c:pt>
                <c:pt idx="364">
                  <c:v>7.9189999999999996</c:v>
                </c:pt>
                <c:pt idx="365">
                  <c:v>7.9249999999999998</c:v>
                </c:pt>
                <c:pt idx="366">
                  <c:v>7.9320000000000004</c:v>
                </c:pt>
                <c:pt idx="367">
                  <c:v>7.9379999999999997</c:v>
                </c:pt>
                <c:pt idx="368">
                  <c:v>7.9450000000000003</c:v>
                </c:pt>
                <c:pt idx="369">
                  <c:v>7.9509999999999996</c:v>
                </c:pt>
                <c:pt idx="370">
                  <c:v>7.9580000000000002</c:v>
                </c:pt>
                <c:pt idx="371">
                  <c:v>7.9640000000000004</c:v>
                </c:pt>
                <c:pt idx="372">
                  <c:v>7.9710000000000001</c:v>
                </c:pt>
                <c:pt idx="373">
                  <c:v>7.9770000000000003</c:v>
                </c:pt>
                <c:pt idx="374">
                  <c:v>7.984</c:v>
                </c:pt>
                <c:pt idx="375">
                  <c:v>7.99</c:v>
                </c:pt>
                <c:pt idx="376">
                  <c:v>7.9969999999999999</c:v>
                </c:pt>
                <c:pt idx="377">
                  <c:v>8.0030000000000001</c:v>
                </c:pt>
                <c:pt idx="378">
                  <c:v>8.01</c:v>
                </c:pt>
                <c:pt idx="379">
                  <c:v>8.016</c:v>
                </c:pt>
                <c:pt idx="380">
                  <c:v>8.0220000000000002</c:v>
                </c:pt>
                <c:pt idx="381">
                  <c:v>8.0289999999999999</c:v>
                </c:pt>
                <c:pt idx="382">
                  <c:v>8.0350000000000001</c:v>
                </c:pt>
                <c:pt idx="383">
                  <c:v>8.0419999999999998</c:v>
                </c:pt>
                <c:pt idx="384">
                  <c:v>8.048</c:v>
                </c:pt>
                <c:pt idx="385">
                  <c:v>8.0549999999999997</c:v>
                </c:pt>
                <c:pt idx="386">
                  <c:v>8.0609999999999999</c:v>
                </c:pt>
                <c:pt idx="387">
                  <c:v>8.0679999999999996</c:v>
                </c:pt>
                <c:pt idx="388">
                  <c:v>8.0739999999999998</c:v>
                </c:pt>
                <c:pt idx="389">
                  <c:v>8.08</c:v>
                </c:pt>
                <c:pt idx="390">
                  <c:v>8.0869999999999997</c:v>
                </c:pt>
                <c:pt idx="391">
                  <c:v>8.093</c:v>
                </c:pt>
                <c:pt idx="392">
                  <c:v>8.0990000000000002</c:v>
                </c:pt>
                <c:pt idx="393">
                  <c:v>8.1059999999999999</c:v>
                </c:pt>
                <c:pt idx="394">
                  <c:v>8.1120000000000001</c:v>
                </c:pt>
                <c:pt idx="395">
                  <c:v>8.1189999999999998</c:v>
                </c:pt>
                <c:pt idx="396">
                  <c:v>8.125</c:v>
                </c:pt>
                <c:pt idx="397">
                  <c:v>8.1310000000000002</c:v>
                </c:pt>
                <c:pt idx="398">
                  <c:v>8.1379999999999999</c:v>
                </c:pt>
                <c:pt idx="399">
                  <c:v>8.1440000000000001</c:v>
                </c:pt>
                <c:pt idx="400">
                  <c:v>8.15</c:v>
                </c:pt>
                <c:pt idx="401">
                  <c:v>8.157</c:v>
                </c:pt>
                <c:pt idx="402">
                  <c:v>8.1630000000000003</c:v>
                </c:pt>
                <c:pt idx="403">
                  <c:v>8.17</c:v>
                </c:pt>
                <c:pt idx="404">
                  <c:v>8.1760000000000002</c:v>
                </c:pt>
                <c:pt idx="405">
                  <c:v>8.1820000000000004</c:v>
                </c:pt>
                <c:pt idx="406">
                  <c:v>8.1880000000000006</c:v>
                </c:pt>
                <c:pt idx="407">
                  <c:v>8.1950000000000003</c:v>
                </c:pt>
                <c:pt idx="408">
                  <c:v>8.2010000000000005</c:v>
                </c:pt>
                <c:pt idx="409">
                  <c:v>8.2070000000000007</c:v>
                </c:pt>
                <c:pt idx="410">
                  <c:v>8.2140000000000004</c:v>
                </c:pt>
                <c:pt idx="411">
                  <c:v>8.2200000000000006</c:v>
                </c:pt>
                <c:pt idx="412">
                  <c:v>8.2260000000000009</c:v>
                </c:pt>
                <c:pt idx="413">
                  <c:v>8.2330000000000005</c:v>
                </c:pt>
                <c:pt idx="414">
                  <c:v>8.2390000000000008</c:v>
                </c:pt>
                <c:pt idx="415">
                  <c:v>8.2449999999999992</c:v>
                </c:pt>
                <c:pt idx="416">
                  <c:v>8.2520000000000007</c:v>
                </c:pt>
                <c:pt idx="417">
                  <c:v>8.2579999999999991</c:v>
                </c:pt>
                <c:pt idx="418">
                  <c:v>8.2639999999999993</c:v>
                </c:pt>
                <c:pt idx="419">
                  <c:v>8.27</c:v>
                </c:pt>
                <c:pt idx="420">
                  <c:v>8.2769999999999992</c:v>
                </c:pt>
                <c:pt idx="421">
                  <c:v>8.2829999999999995</c:v>
                </c:pt>
                <c:pt idx="422">
                  <c:v>8.2889999999999997</c:v>
                </c:pt>
                <c:pt idx="423">
                  <c:v>8.2959999999999994</c:v>
                </c:pt>
                <c:pt idx="424">
                  <c:v>8.3019999999999996</c:v>
                </c:pt>
                <c:pt idx="425">
                  <c:v>8.3079999999999998</c:v>
                </c:pt>
                <c:pt idx="426">
                  <c:v>8.3140000000000001</c:v>
                </c:pt>
                <c:pt idx="427">
                  <c:v>8.3209999999999997</c:v>
                </c:pt>
                <c:pt idx="428">
                  <c:v>8.327</c:v>
                </c:pt>
                <c:pt idx="429">
                  <c:v>8.3330000000000002</c:v>
                </c:pt>
                <c:pt idx="430">
                  <c:v>8.3390000000000004</c:v>
                </c:pt>
                <c:pt idx="431">
                  <c:v>8.3460000000000001</c:v>
                </c:pt>
                <c:pt idx="432">
                  <c:v>8.3520000000000003</c:v>
                </c:pt>
                <c:pt idx="433">
                  <c:v>8.3580000000000005</c:v>
                </c:pt>
                <c:pt idx="434">
                  <c:v>8.3640000000000008</c:v>
                </c:pt>
                <c:pt idx="435">
                  <c:v>8.3710000000000004</c:v>
                </c:pt>
                <c:pt idx="436">
                  <c:v>8.3770000000000007</c:v>
                </c:pt>
                <c:pt idx="437">
                  <c:v>8.3829999999999991</c:v>
                </c:pt>
                <c:pt idx="438">
                  <c:v>8.3889999999999993</c:v>
                </c:pt>
                <c:pt idx="439">
                  <c:v>8.3960000000000008</c:v>
                </c:pt>
                <c:pt idx="440">
                  <c:v>8.4019999999999992</c:v>
                </c:pt>
                <c:pt idx="441">
                  <c:v>8.4079999999999995</c:v>
                </c:pt>
                <c:pt idx="442">
                  <c:v>8.4139999999999997</c:v>
                </c:pt>
                <c:pt idx="443">
                  <c:v>8.42</c:v>
                </c:pt>
                <c:pt idx="444">
                  <c:v>8.4269999999999996</c:v>
                </c:pt>
                <c:pt idx="445">
                  <c:v>8.4329999999999998</c:v>
                </c:pt>
                <c:pt idx="446">
                  <c:v>8.4390000000000001</c:v>
                </c:pt>
                <c:pt idx="447">
                  <c:v>8.4450000000000003</c:v>
                </c:pt>
                <c:pt idx="448">
                  <c:v>8.452</c:v>
                </c:pt>
                <c:pt idx="449">
                  <c:v>8.4580000000000002</c:v>
                </c:pt>
                <c:pt idx="450">
                  <c:v>8.4640000000000004</c:v>
                </c:pt>
                <c:pt idx="451">
                  <c:v>8.4700000000000006</c:v>
                </c:pt>
                <c:pt idx="452">
                  <c:v>8.4760000000000009</c:v>
                </c:pt>
                <c:pt idx="453">
                  <c:v>8.4830000000000005</c:v>
                </c:pt>
                <c:pt idx="454">
                  <c:v>8.4890000000000008</c:v>
                </c:pt>
                <c:pt idx="455">
                  <c:v>8.4949999999999992</c:v>
                </c:pt>
                <c:pt idx="456">
                  <c:v>8.5009999999999994</c:v>
                </c:pt>
                <c:pt idx="457">
                  <c:v>8.5069999999999997</c:v>
                </c:pt>
                <c:pt idx="458">
                  <c:v>8.5139999999999993</c:v>
                </c:pt>
                <c:pt idx="459">
                  <c:v>8.52</c:v>
                </c:pt>
                <c:pt idx="460">
                  <c:v>8.5259999999999998</c:v>
                </c:pt>
                <c:pt idx="461">
                  <c:v>8.532</c:v>
                </c:pt>
                <c:pt idx="462">
                  <c:v>8.5380000000000003</c:v>
                </c:pt>
                <c:pt idx="463">
                  <c:v>8.5449999999999999</c:v>
                </c:pt>
                <c:pt idx="464">
                  <c:v>8.5510000000000002</c:v>
                </c:pt>
                <c:pt idx="465">
                  <c:v>8.5570000000000004</c:v>
                </c:pt>
                <c:pt idx="466">
                  <c:v>8.5630000000000006</c:v>
                </c:pt>
                <c:pt idx="467">
                  <c:v>8.5690000000000008</c:v>
                </c:pt>
                <c:pt idx="468">
                  <c:v>8.5749999999999993</c:v>
                </c:pt>
                <c:pt idx="469">
                  <c:v>8.5820000000000007</c:v>
                </c:pt>
                <c:pt idx="470">
                  <c:v>8.5879999999999992</c:v>
                </c:pt>
                <c:pt idx="471">
                  <c:v>8.5939999999999994</c:v>
                </c:pt>
                <c:pt idx="472">
                  <c:v>8.6</c:v>
                </c:pt>
                <c:pt idx="473">
                  <c:v>8.6059999999999999</c:v>
                </c:pt>
                <c:pt idx="474">
                  <c:v>8.6120000000000001</c:v>
                </c:pt>
                <c:pt idx="475">
                  <c:v>8.6189999999999998</c:v>
                </c:pt>
                <c:pt idx="476">
                  <c:v>8.625</c:v>
                </c:pt>
                <c:pt idx="477">
                  <c:v>8.6310000000000002</c:v>
                </c:pt>
                <c:pt idx="478">
                  <c:v>8.6370000000000005</c:v>
                </c:pt>
                <c:pt idx="479">
                  <c:v>8.6430000000000007</c:v>
                </c:pt>
                <c:pt idx="480">
                  <c:v>8.6489999999999991</c:v>
                </c:pt>
                <c:pt idx="481">
                  <c:v>8.6560000000000006</c:v>
                </c:pt>
                <c:pt idx="482">
                  <c:v>8.6620000000000008</c:v>
                </c:pt>
                <c:pt idx="483">
                  <c:v>8.6679999999999993</c:v>
                </c:pt>
                <c:pt idx="484">
                  <c:v>8.6739999999999995</c:v>
                </c:pt>
                <c:pt idx="485">
                  <c:v>8.68</c:v>
                </c:pt>
                <c:pt idx="486">
                  <c:v>8.6859999999999999</c:v>
                </c:pt>
                <c:pt idx="487">
                  <c:v>8.6920000000000002</c:v>
                </c:pt>
                <c:pt idx="488">
                  <c:v>8.6989999999999998</c:v>
                </c:pt>
                <c:pt idx="489">
                  <c:v>8.7050000000000001</c:v>
                </c:pt>
                <c:pt idx="490">
                  <c:v>8.7110000000000003</c:v>
                </c:pt>
                <c:pt idx="491">
                  <c:v>8.7170000000000005</c:v>
                </c:pt>
                <c:pt idx="492">
                  <c:v>8.7230000000000008</c:v>
                </c:pt>
                <c:pt idx="493">
                  <c:v>8.7289999999999992</c:v>
                </c:pt>
                <c:pt idx="494">
                  <c:v>8.7349999999999994</c:v>
                </c:pt>
                <c:pt idx="495">
                  <c:v>8.7420000000000009</c:v>
                </c:pt>
                <c:pt idx="496">
                  <c:v>8.7479999999999993</c:v>
                </c:pt>
                <c:pt idx="497">
                  <c:v>8.7539999999999996</c:v>
                </c:pt>
                <c:pt idx="498">
                  <c:v>8.76</c:v>
                </c:pt>
                <c:pt idx="499">
                  <c:v>8.766</c:v>
                </c:pt>
                <c:pt idx="500">
                  <c:v>8.7720000000000002</c:v>
                </c:pt>
                <c:pt idx="501">
                  <c:v>8.7780000000000005</c:v>
                </c:pt>
                <c:pt idx="502">
                  <c:v>8.7850000000000001</c:v>
                </c:pt>
                <c:pt idx="503">
                  <c:v>8.7910000000000004</c:v>
                </c:pt>
                <c:pt idx="504">
                  <c:v>8.7970000000000006</c:v>
                </c:pt>
                <c:pt idx="505">
                  <c:v>8.8030000000000008</c:v>
                </c:pt>
                <c:pt idx="506">
                  <c:v>8.8089999999999993</c:v>
                </c:pt>
                <c:pt idx="507">
                  <c:v>8.8149999999999995</c:v>
                </c:pt>
                <c:pt idx="508">
                  <c:v>8.8209999999999997</c:v>
                </c:pt>
                <c:pt idx="509">
                  <c:v>8.827</c:v>
                </c:pt>
                <c:pt idx="510">
                  <c:v>8.8330000000000002</c:v>
                </c:pt>
                <c:pt idx="511">
                  <c:v>8.84</c:v>
                </c:pt>
                <c:pt idx="512">
                  <c:v>8.8460000000000001</c:v>
                </c:pt>
                <c:pt idx="513">
                  <c:v>8.8520000000000003</c:v>
                </c:pt>
                <c:pt idx="514">
                  <c:v>8.8580000000000005</c:v>
                </c:pt>
                <c:pt idx="515">
                  <c:v>8.8640000000000008</c:v>
                </c:pt>
                <c:pt idx="516">
                  <c:v>8.8699999999999992</c:v>
                </c:pt>
                <c:pt idx="517">
                  <c:v>8.8759999999999994</c:v>
                </c:pt>
                <c:pt idx="518">
                  <c:v>8.8819999999999997</c:v>
                </c:pt>
                <c:pt idx="519">
                  <c:v>8.8889999999999993</c:v>
                </c:pt>
                <c:pt idx="520">
                  <c:v>8.8949999999999996</c:v>
                </c:pt>
                <c:pt idx="521">
                  <c:v>8.9009999999999998</c:v>
                </c:pt>
                <c:pt idx="522">
                  <c:v>8.907</c:v>
                </c:pt>
                <c:pt idx="523">
                  <c:v>8.9130000000000003</c:v>
                </c:pt>
                <c:pt idx="524">
                  <c:v>8.9190000000000005</c:v>
                </c:pt>
                <c:pt idx="525">
                  <c:v>8.9250000000000007</c:v>
                </c:pt>
                <c:pt idx="526">
                  <c:v>8.9309999999999992</c:v>
                </c:pt>
                <c:pt idx="527">
                  <c:v>8.9369999999999994</c:v>
                </c:pt>
                <c:pt idx="528">
                  <c:v>8.9429999999999996</c:v>
                </c:pt>
                <c:pt idx="529">
                  <c:v>8.9489999999999998</c:v>
                </c:pt>
                <c:pt idx="530">
                  <c:v>8.9559999999999995</c:v>
                </c:pt>
                <c:pt idx="531">
                  <c:v>8.9619999999999997</c:v>
                </c:pt>
                <c:pt idx="532">
                  <c:v>8.968</c:v>
                </c:pt>
                <c:pt idx="533">
                  <c:v>8.9740000000000002</c:v>
                </c:pt>
                <c:pt idx="534">
                  <c:v>8.98</c:v>
                </c:pt>
                <c:pt idx="535">
                  <c:v>8.9860000000000007</c:v>
                </c:pt>
                <c:pt idx="536">
                  <c:v>8.9920000000000009</c:v>
                </c:pt>
                <c:pt idx="537">
                  <c:v>8.9979999999999993</c:v>
                </c:pt>
                <c:pt idx="538">
                  <c:v>9.0039999999999996</c:v>
                </c:pt>
                <c:pt idx="539">
                  <c:v>9.01</c:v>
                </c:pt>
                <c:pt idx="540">
                  <c:v>9.016</c:v>
                </c:pt>
                <c:pt idx="541">
                  <c:v>9.0229999999999997</c:v>
                </c:pt>
                <c:pt idx="542">
                  <c:v>9.0289999999999999</c:v>
                </c:pt>
                <c:pt idx="543">
                  <c:v>9.0350000000000001</c:v>
                </c:pt>
                <c:pt idx="544">
                  <c:v>9.0410000000000004</c:v>
                </c:pt>
                <c:pt idx="545">
                  <c:v>9.0470000000000006</c:v>
                </c:pt>
                <c:pt idx="546">
                  <c:v>9.0530000000000008</c:v>
                </c:pt>
                <c:pt idx="547">
                  <c:v>9.0589999999999993</c:v>
                </c:pt>
                <c:pt idx="548">
                  <c:v>9.0649999999999995</c:v>
                </c:pt>
                <c:pt idx="549">
                  <c:v>9.0709999999999997</c:v>
                </c:pt>
                <c:pt idx="550">
                  <c:v>9.077</c:v>
                </c:pt>
                <c:pt idx="551">
                  <c:v>9.0830000000000002</c:v>
                </c:pt>
                <c:pt idx="552">
                  <c:v>9.0890000000000004</c:v>
                </c:pt>
                <c:pt idx="553">
                  <c:v>9.0950000000000006</c:v>
                </c:pt>
                <c:pt idx="554">
                  <c:v>9.1010000000000009</c:v>
                </c:pt>
                <c:pt idx="555">
                  <c:v>9.1069999999999993</c:v>
                </c:pt>
                <c:pt idx="556">
                  <c:v>9.1129999999999995</c:v>
                </c:pt>
                <c:pt idx="557">
                  <c:v>9.1189999999999998</c:v>
                </c:pt>
                <c:pt idx="558">
                  <c:v>9.1259999999999994</c:v>
                </c:pt>
                <c:pt idx="559">
                  <c:v>9.1319999999999997</c:v>
                </c:pt>
                <c:pt idx="560">
                  <c:v>9.1379999999999999</c:v>
                </c:pt>
                <c:pt idx="561">
                  <c:v>9.1440000000000001</c:v>
                </c:pt>
                <c:pt idx="562">
                  <c:v>9.15</c:v>
                </c:pt>
                <c:pt idx="563">
                  <c:v>9.1560000000000006</c:v>
                </c:pt>
                <c:pt idx="564">
                  <c:v>9.1620000000000008</c:v>
                </c:pt>
                <c:pt idx="565">
                  <c:v>9.1679999999999993</c:v>
                </c:pt>
                <c:pt idx="566">
                  <c:v>9.1739999999999995</c:v>
                </c:pt>
                <c:pt idx="567">
                  <c:v>9.18</c:v>
                </c:pt>
                <c:pt idx="568">
                  <c:v>9.1859999999999999</c:v>
                </c:pt>
                <c:pt idx="569">
                  <c:v>9.1920000000000002</c:v>
                </c:pt>
                <c:pt idx="570">
                  <c:v>9.1980000000000004</c:v>
                </c:pt>
                <c:pt idx="571">
                  <c:v>9.2040000000000006</c:v>
                </c:pt>
                <c:pt idx="572">
                  <c:v>9.2100000000000009</c:v>
                </c:pt>
                <c:pt idx="573">
                  <c:v>9.2159999999999993</c:v>
                </c:pt>
                <c:pt idx="574">
                  <c:v>9.2219999999999995</c:v>
                </c:pt>
                <c:pt idx="575">
                  <c:v>9.2279999999999998</c:v>
                </c:pt>
                <c:pt idx="576">
                  <c:v>9.234</c:v>
                </c:pt>
                <c:pt idx="577">
                  <c:v>9.24</c:v>
                </c:pt>
                <c:pt idx="578">
                  <c:v>9.2460000000000004</c:v>
                </c:pt>
                <c:pt idx="579">
                  <c:v>9.2520000000000007</c:v>
                </c:pt>
                <c:pt idx="580">
                  <c:v>9.2579999999999991</c:v>
                </c:pt>
                <c:pt idx="581">
                  <c:v>9.2639999999999993</c:v>
                </c:pt>
                <c:pt idx="582">
                  <c:v>9.2710000000000008</c:v>
                </c:pt>
                <c:pt idx="583">
                  <c:v>9.2769999999999992</c:v>
                </c:pt>
                <c:pt idx="584">
                  <c:v>9.2829999999999995</c:v>
                </c:pt>
                <c:pt idx="585">
                  <c:v>9.2889999999999997</c:v>
                </c:pt>
                <c:pt idx="586">
                  <c:v>9.2949999999999999</c:v>
                </c:pt>
                <c:pt idx="587">
                  <c:v>9.3010000000000002</c:v>
                </c:pt>
                <c:pt idx="588">
                  <c:v>9.3070000000000004</c:v>
                </c:pt>
                <c:pt idx="589">
                  <c:v>9.3130000000000006</c:v>
                </c:pt>
                <c:pt idx="590">
                  <c:v>9.3190000000000008</c:v>
                </c:pt>
                <c:pt idx="591">
                  <c:v>9.3249999999999993</c:v>
                </c:pt>
                <c:pt idx="592">
                  <c:v>9.3309999999999995</c:v>
                </c:pt>
                <c:pt idx="593">
                  <c:v>9.3369999999999997</c:v>
                </c:pt>
                <c:pt idx="594">
                  <c:v>9.343</c:v>
                </c:pt>
                <c:pt idx="595">
                  <c:v>9.3490000000000002</c:v>
                </c:pt>
                <c:pt idx="596">
                  <c:v>9.3550000000000004</c:v>
                </c:pt>
                <c:pt idx="597">
                  <c:v>9.3610000000000007</c:v>
                </c:pt>
                <c:pt idx="598">
                  <c:v>9.3670000000000009</c:v>
                </c:pt>
                <c:pt idx="599">
                  <c:v>9.3729999999999993</c:v>
                </c:pt>
                <c:pt idx="600">
                  <c:v>9.3789999999999996</c:v>
                </c:pt>
                <c:pt idx="601">
                  <c:v>9.3849999999999998</c:v>
                </c:pt>
                <c:pt idx="602">
                  <c:v>9.391</c:v>
                </c:pt>
                <c:pt idx="603">
                  <c:v>9.3970000000000002</c:v>
                </c:pt>
                <c:pt idx="604">
                  <c:v>9.4030000000000005</c:v>
                </c:pt>
                <c:pt idx="605">
                  <c:v>9.4090000000000007</c:v>
                </c:pt>
                <c:pt idx="606">
                  <c:v>9.4149999999999991</c:v>
                </c:pt>
                <c:pt idx="607">
                  <c:v>9.4209999999999994</c:v>
                </c:pt>
                <c:pt idx="608">
                  <c:v>9.4269999999999996</c:v>
                </c:pt>
                <c:pt idx="609">
                  <c:v>9.4329999999999998</c:v>
                </c:pt>
                <c:pt idx="610">
                  <c:v>9.4390000000000001</c:v>
                </c:pt>
                <c:pt idx="611">
                  <c:v>9.4450000000000003</c:v>
                </c:pt>
                <c:pt idx="612">
                  <c:v>9.4510000000000005</c:v>
                </c:pt>
                <c:pt idx="613">
                  <c:v>9.4570000000000007</c:v>
                </c:pt>
                <c:pt idx="614">
                  <c:v>9.4629999999999992</c:v>
                </c:pt>
                <c:pt idx="615">
                  <c:v>9.4689999999999994</c:v>
                </c:pt>
                <c:pt idx="616">
                  <c:v>9.4749999999999996</c:v>
                </c:pt>
                <c:pt idx="617">
                  <c:v>9.4809999999999999</c:v>
                </c:pt>
                <c:pt idx="618">
                  <c:v>9.4870000000000001</c:v>
                </c:pt>
                <c:pt idx="619">
                  <c:v>9.4930000000000003</c:v>
                </c:pt>
                <c:pt idx="620">
                  <c:v>9.4990000000000006</c:v>
                </c:pt>
                <c:pt idx="621">
                  <c:v>9.5050000000000008</c:v>
                </c:pt>
                <c:pt idx="622">
                  <c:v>9.5109999999999992</c:v>
                </c:pt>
                <c:pt idx="623">
                  <c:v>9.5169999999999995</c:v>
                </c:pt>
                <c:pt idx="624">
                  <c:v>9.5229999999999997</c:v>
                </c:pt>
                <c:pt idx="625">
                  <c:v>9.5289999999999999</c:v>
                </c:pt>
                <c:pt idx="626">
                  <c:v>9.5350000000000001</c:v>
                </c:pt>
                <c:pt idx="627">
                  <c:v>9.5410000000000004</c:v>
                </c:pt>
                <c:pt idx="628">
                  <c:v>9.5470000000000006</c:v>
                </c:pt>
                <c:pt idx="629">
                  <c:v>9.5530000000000008</c:v>
                </c:pt>
                <c:pt idx="630">
                  <c:v>9.5589999999999993</c:v>
                </c:pt>
                <c:pt idx="631">
                  <c:v>9.5649999999999995</c:v>
                </c:pt>
                <c:pt idx="632">
                  <c:v>9.5709999999999997</c:v>
                </c:pt>
                <c:pt idx="633">
                  <c:v>9.577</c:v>
                </c:pt>
                <c:pt idx="634">
                  <c:v>9.5830000000000002</c:v>
                </c:pt>
                <c:pt idx="635">
                  <c:v>9.5890000000000004</c:v>
                </c:pt>
                <c:pt idx="636">
                  <c:v>9.5950000000000006</c:v>
                </c:pt>
                <c:pt idx="637">
                  <c:v>9.6010000000000009</c:v>
                </c:pt>
                <c:pt idx="638">
                  <c:v>9.6069999999999993</c:v>
                </c:pt>
                <c:pt idx="639">
                  <c:v>9.6129999999999995</c:v>
                </c:pt>
                <c:pt idx="640">
                  <c:v>9.6189999999999998</c:v>
                </c:pt>
                <c:pt idx="641">
                  <c:v>9.625</c:v>
                </c:pt>
                <c:pt idx="642">
                  <c:v>9.6310000000000002</c:v>
                </c:pt>
                <c:pt idx="643">
                  <c:v>9.6370000000000005</c:v>
                </c:pt>
                <c:pt idx="644">
                  <c:v>9.6430000000000007</c:v>
                </c:pt>
                <c:pt idx="645">
                  <c:v>9.6489999999999991</c:v>
                </c:pt>
                <c:pt idx="646">
                  <c:v>9.6549999999999994</c:v>
                </c:pt>
                <c:pt idx="647">
                  <c:v>9.6609999999999996</c:v>
                </c:pt>
                <c:pt idx="648">
                  <c:v>9.6669999999999998</c:v>
                </c:pt>
                <c:pt idx="649">
                  <c:v>9.673</c:v>
                </c:pt>
                <c:pt idx="650">
                  <c:v>9.6790000000000003</c:v>
                </c:pt>
                <c:pt idx="651">
                  <c:v>9.6850000000000005</c:v>
                </c:pt>
                <c:pt idx="652">
                  <c:v>9.6910000000000007</c:v>
                </c:pt>
                <c:pt idx="653">
                  <c:v>9.6969999999999992</c:v>
                </c:pt>
                <c:pt idx="654">
                  <c:v>9.7029999999999994</c:v>
                </c:pt>
                <c:pt idx="655">
                  <c:v>9.7089999999999996</c:v>
                </c:pt>
                <c:pt idx="656">
                  <c:v>9.7149999999999999</c:v>
                </c:pt>
                <c:pt idx="657">
                  <c:v>9.7210000000000001</c:v>
                </c:pt>
                <c:pt idx="658">
                  <c:v>9.7270000000000003</c:v>
                </c:pt>
                <c:pt idx="659">
                  <c:v>9.7330000000000005</c:v>
                </c:pt>
                <c:pt idx="660">
                  <c:v>9.7390000000000008</c:v>
                </c:pt>
                <c:pt idx="661">
                  <c:v>9.7449999999999992</c:v>
                </c:pt>
                <c:pt idx="662">
                  <c:v>9.7509999999999994</c:v>
                </c:pt>
                <c:pt idx="663">
                  <c:v>9.7569999999999997</c:v>
                </c:pt>
                <c:pt idx="664">
                  <c:v>9.7629999999999999</c:v>
                </c:pt>
                <c:pt idx="665">
                  <c:v>9.7690000000000001</c:v>
                </c:pt>
                <c:pt idx="666">
                  <c:v>9.7750000000000004</c:v>
                </c:pt>
                <c:pt idx="667">
                  <c:v>9.7810000000000006</c:v>
                </c:pt>
                <c:pt idx="668">
                  <c:v>9.7870000000000008</c:v>
                </c:pt>
                <c:pt idx="669">
                  <c:v>9.7929999999999993</c:v>
                </c:pt>
                <c:pt idx="670">
                  <c:v>9.7989999999999995</c:v>
                </c:pt>
                <c:pt idx="671">
                  <c:v>9.8049999999999997</c:v>
                </c:pt>
                <c:pt idx="672">
                  <c:v>9.8109999999999999</c:v>
                </c:pt>
                <c:pt idx="673">
                  <c:v>9.8170000000000002</c:v>
                </c:pt>
                <c:pt idx="674">
                  <c:v>9.8230000000000004</c:v>
                </c:pt>
                <c:pt idx="675">
                  <c:v>9.8290000000000006</c:v>
                </c:pt>
                <c:pt idx="676">
                  <c:v>9.8350000000000009</c:v>
                </c:pt>
                <c:pt idx="677">
                  <c:v>9.8409999999999993</c:v>
                </c:pt>
                <c:pt idx="678">
                  <c:v>9.8469999999999995</c:v>
                </c:pt>
                <c:pt idx="679">
                  <c:v>9.8529999999999998</c:v>
                </c:pt>
                <c:pt idx="680">
                  <c:v>9.859</c:v>
                </c:pt>
                <c:pt idx="681">
                  <c:v>9.8650000000000002</c:v>
                </c:pt>
                <c:pt idx="682">
                  <c:v>9.8710000000000004</c:v>
                </c:pt>
                <c:pt idx="683">
                  <c:v>9.8770000000000007</c:v>
                </c:pt>
                <c:pt idx="684">
                  <c:v>9.8829999999999991</c:v>
                </c:pt>
                <c:pt idx="685">
                  <c:v>9.8889999999999993</c:v>
                </c:pt>
                <c:pt idx="686">
                  <c:v>9.8949999999999996</c:v>
                </c:pt>
                <c:pt idx="687">
                  <c:v>9.9009999999999998</c:v>
                </c:pt>
                <c:pt idx="688">
                  <c:v>9.907</c:v>
                </c:pt>
                <c:pt idx="689">
                  <c:v>9.9130000000000003</c:v>
                </c:pt>
                <c:pt idx="690">
                  <c:v>9.9190000000000005</c:v>
                </c:pt>
                <c:pt idx="691">
                  <c:v>9.9250000000000007</c:v>
                </c:pt>
                <c:pt idx="692">
                  <c:v>9.9309999999999992</c:v>
                </c:pt>
                <c:pt idx="693">
                  <c:v>9.9369999999999994</c:v>
                </c:pt>
                <c:pt idx="694">
                  <c:v>9.9429999999999996</c:v>
                </c:pt>
                <c:pt idx="695">
                  <c:v>9.9489999999999998</c:v>
                </c:pt>
                <c:pt idx="696">
                  <c:v>9.9550000000000001</c:v>
                </c:pt>
                <c:pt idx="697">
                  <c:v>9.9610000000000003</c:v>
                </c:pt>
                <c:pt idx="698">
                  <c:v>9.9670000000000005</c:v>
                </c:pt>
                <c:pt idx="699">
                  <c:v>9.9730000000000008</c:v>
                </c:pt>
                <c:pt idx="700">
                  <c:v>9.9789999999999992</c:v>
                </c:pt>
                <c:pt idx="701">
                  <c:v>9.9849999999999994</c:v>
                </c:pt>
                <c:pt idx="702">
                  <c:v>9.9909999999999997</c:v>
                </c:pt>
                <c:pt idx="703">
                  <c:v>9.9969999999999999</c:v>
                </c:pt>
                <c:pt idx="704">
                  <c:v>10.003</c:v>
                </c:pt>
                <c:pt idx="705">
                  <c:v>10.009</c:v>
                </c:pt>
                <c:pt idx="706">
                  <c:v>10.015000000000001</c:v>
                </c:pt>
                <c:pt idx="707">
                  <c:v>10.021000000000001</c:v>
                </c:pt>
                <c:pt idx="708">
                  <c:v>10.026999999999999</c:v>
                </c:pt>
                <c:pt idx="709">
                  <c:v>10.032999999999999</c:v>
                </c:pt>
                <c:pt idx="710">
                  <c:v>10.039</c:v>
                </c:pt>
                <c:pt idx="711">
                  <c:v>10.045</c:v>
                </c:pt>
                <c:pt idx="712">
                  <c:v>10.051</c:v>
                </c:pt>
                <c:pt idx="713">
                  <c:v>10.057</c:v>
                </c:pt>
                <c:pt idx="714">
                  <c:v>10.063000000000001</c:v>
                </c:pt>
                <c:pt idx="715">
                  <c:v>10.069000000000001</c:v>
                </c:pt>
                <c:pt idx="716">
                  <c:v>10.074999999999999</c:v>
                </c:pt>
                <c:pt idx="717">
                  <c:v>10.081</c:v>
                </c:pt>
                <c:pt idx="718">
                  <c:v>10.087</c:v>
                </c:pt>
                <c:pt idx="719">
                  <c:v>10.093</c:v>
                </c:pt>
                <c:pt idx="720">
                  <c:v>10.099</c:v>
                </c:pt>
                <c:pt idx="721">
                  <c:v>10.105</c:v>
                </c:pt>
                <c:pt idx="722">
                  <c:v>10.111000000000001</c:v>
                </c:pt>
                <c:pt idx="723">
                  <c:v>10.117000000000001</c:v>
                </c:pt>
                <c:pt idx="724">
                  <c:v>10.122999999999999</c:v>
                </c:pt>
                <c:pt idx="725">
                  <c:v>10.129</c:v>
                </c:pt>
                <c:pt idx="726">
                  <c:v>10.135</c:v>
                </c:pt>
                <c:pt idx="727">
                  <c:v>10.141</c:v>
                </c:pt>
                <c:pt idx="728">
                  <c:v>10.147</c:v>
                </c:pt>
                <c:pt idx="729">
                  <c:v>10.153</c:v>
                </c:pt>
                <c:pt idx="730">
                  <c:v>10.159000000000001</c:v>
                </c:pt>
                <c:pt idx="731">
                  <c:v>10.164999999999999</c:v>
                </c:pt>
                <c:pt idx="732">
                  <c:v>10.170999999999999</c:v>
                </c:pt>
                <c:pt idx="733">
                  <c:v>10.177</c:v>
                </c:pt>
                <c:pt idx="734">
                  <c:v>10.183</c:v>
                </c:pt>
                <c:pt idx="735">
                  <c:v>10.189</c:v>
                </c:pt>
                <c:pt idx="736">
                  <c:v>10.195</c:v>
                </c:pt>
                <c:pt idx="737">
                  <c:v>10.201000000000001</c:v>
                </c:pt>
                <c:pt idx="738">
                  <c:v>10.208</c:v>
                </c:pt>
                <c:pt idx="739">
                  <c:v>10.212999999999999</c:v>
                </c:pt>
                <c:pt idx="740">
                  <c:v>10.220000000000001</c:v>
                </c:pt>
                <c:pt idx="741">
                  <c:v>10.226000000000001</c:v>
                </c:pt>
                <c:pt idx="742">
                  <c:v>10.231</c:v>
                </c:pt>
                <c:pt idx="743">
                  <c:v>10.238</c:v>
                </c:pt>
                <c:pt idx="744">
                  <c:v>10.244</c:v>
                </c:pt>
                <c:pt idx="745">
                  <c:v>10.25</c:v>
                </c:pt>
                <c:pt idx="746">
                  <c:v>10.256</c:v>
                </c:pt>
                <c:pt idx="747">
                  <c:v>10.262</c:v>
                </c:pt>
                <c:pt idx="748">
                  <c:v>10.268000000000001</c:v>
                </c:pt>
                <c:pt idx="749">
                  <c:v>10.273999999999999</c:v>
                </c:pt>
                <c:pt idx="750">
                  <c:v>10.28</c:v>
                </c:pt>
                <c:pt idx="751">
                  <c:v>10.286</c:v>
                </c:pt>
                <c:pt idx="752">
                  <c:v>10.292</c:v>
                </c:pt>
                <c:pt idx="753">
                  <c:v>10.298</c:v>
                </c:pt>
                <c:pt idx="754">
                  <c:v>10.304</c:v>
                </c:pt>
                <c:pt idx="755">
                  <c:v>10.31</c:v>
                </c:pt>
                <c:pt idx="756">
                  <c:v>10.316000000000001</c:v>
                </c:pt>
                <c:pt idx="757">
                  <c:v>10.321999999999999</c:v>
                </c:pt>
                <c:pt idx="758">
                  <c:v>10.327999999999999</c:v>
                </c:pt>
                <c:pt idx="759">
                  <c:v>10.334</c:v>
                </c:pt>
                <c:pt idx="760">
                  <c:v>10.34</c:v>
                </c:pt>
                <c:pt idx="761">
                  <c:v>10.346</c:v>
                </c:pt>
                <c:pt idx="762">
                  <c:v>10.352</c:v>
                </c:pt>
                <c:pt idx="763">
                  <c:v>10.358000000000001</c:v>
                </c:pt>
                <c:pt idx="764">
                  <c:v>10.364000000000001</c:v>
                </c:pt>
                <c:pt idx="765">
                  <c:v>10.37</c:v>
                </c:pt>
                <c:pt idx="766">
                  <c:v>10.375999999999999</c:v>
                </c:pt>
                <c:pt idx="767">
                  <c:v>10.381</c:v>
                </c:pt>
                <c:pt idx="768">
                  <c:v>10.388</c:v>
                </c:pt>
                <c:pt idx="769">
                  <c:v>10.393000000000001</c:v>
                </c:pt>
                <c:pt idx="770">
                  <c:v>10.4</c:v>
                </c:pt>
                <c:pt idx="771">
                  <c:v>10.404999999999999</c:v>
                </c:pt>
                <c:pt idx="772">
                  <c:v>10.411</c:v>
                </c:pt>
                <c:pt idx="773">
                  <c:v>10.417</c:v>
                </c:pt>
                <c:pt idx="774">
                  <c:v>10.423</c:v>
                </c:pt>
                <c:pt idx="775">
                  <c:v>10.429</c:v>
                </c:pt>
                <c:pt idx="776">
                  <c:v>10.435</c:v>
                </c:pt>
                <c:pt idx="777">
                  <c:v>10.441000000000001</c:v>
                </c:pt>
                <c:pt idx="778">
                  <c:v>10.446999999999999</c:v>
                </c:pt>
                <c:pt idx="779">
                  <c:v>10.452999999999999</c:v>
                </c:pt>
                <c:pt idx="780">
                  <c:v>10.459</c:v>
                </c:pt>
                <c:pt idx="781">
                  <c:v>10.465</c:v>
                </c:pt>
                <c:pt idx="782">
                  <c:v>10.471</c:v>
                </c:pt>
                <c:pt idx="783">
                  <c:v>10.477</c:v>
                </c:pt>
                <c:pt idx="784">
                  <c:v>10.483000000000001</c:v>
                </c:pt>
                <c:pt idx="785">
                  <c:v>10.489000000000001</c:v>
                </c:pt>
                <c:pt idx="786">
                  <c:v>10.494999999999999</c:v>
                </c:pt>
                <c:pt idx="787">
                  <c:v>10.500999999999999</c:v>
                </c:pt>
                <c:pt idx="788">
                  <c:v>10.507</c:v>
                </c:pt>
                <c:pt idx="789">
                  <c:v>10.513</c:v>
                </c:pt>
                <c:pt idx="790">
                  <c:v>10.519</c:v>
                </c:pt>
                <c:pt idx="791">
                  <c:v>10.525</c:v>
                </c:pt>
                <c:pt idx="792">
                  <c:v>10.531000000000001</c:v>
                </c:pt>
                <c:pt idx="793">
                  <c:v>10.537000000000001</c:v>
                </c:pt>
                <c:pt idx="794">
                  <c:v>10.542999999999999</c:v>
                </c:pt>
                <c:pt idx="795">
                  <c:v>10.548999999999999</c:v>
                </c:pt>
                <c:pt idx="796">
                  <c:v>10.555</c:v>
                </c:pt>
                <c:pt idx="797">
                  <c:v>10.561</c:v>
                </c:pt>
                <c:pt idx="798">
                  <c:v>10.567</c:v>
                </c:pt>
                <c:pt idx="799">
                  <c:v>10.571999999999999</c:v>
                </c:pt>
                <c:pt idx="800">
                  <c:v>10.577999999999999</c:v>
                </c:pt>
                <c:pt idx="801">
                  <c:v>10.584</c:v>
                </c:pt>
                <c:pt idx="802">
                  <c:v>10.59</c:v>
                </c:pt>
                <c:pt idx="803">
                  <c:v>10.596</c:v>
                </c:pt>
                <c:pt idx="804">
                  <c:v>10.602</c:v>
                </c:pt>
                <c:pt idx="805">
                  <c:v>10.608000000000001</c:v>
                </c:pt>
                <c:pt idx="806">
                  <c:v>10.614000000000001</c:v>
                </c:pt>
                <c:pt idx="807">
                  <c:v>10.62</c:v>
                </c:pt>
                <c:pt idx="808">
                  <c:v>10.625999999999999</c:v>
                </c:pt>
                <c:pt idx="809">
                  <c:v>10.632</c:v>
                </c:pt>
                <c:pt idx="810">
                  <c:v>10.638</c:v>
                </c:pt>
                <c:pt idx="811">
                  <c:v>10.644</c:v>
                </c:pt>
                <c:pt idx="812">
                  <c:v>10.648999999999999</c:v>
                </c:pt>
                <c:pt idx="813">
                  <c:v>10.654999999999999</c:v>
                </c:pt>
                <c:pt idx="814">
                  <c:v>10.661</c:v>
                </c:pt>
                <c:pt idx="815">
                  <c:v>10.667</c:v>
                </c:pt>
                <c:pt idx="816">
                  <c:v>10.673</c:v>
                </c:pt>
                <c:pt idx="817">
                  <c:v>10.679</c:v>
                </c:pt>
                <c:pt idx="818">
                  <c:v>10.685</c:v>
                </c:pt>
                <c:pt idx="819">
                  <c:v>10.691000000000001</c:v>
                </c:pt>
                <c:pt idx="820">
                  <c:v>10.696999999999999</c:v>
                </c:pt>
                <c:pt idx="821">
                  <c:v>10.702</c:v>
                </c:pt>
                <c:pt idx="822">
                  <c:v>10.708</c:v>
                </c:pt>
                <c:pt idx="823">
                  <c:v>10.714</c:v>
                </c:pt>
                <c:pt idx="824">
                  <c:v>10.72</c:v>
                </c:pt>
                <c:pt idx="825">
                  <c:v>10.726000000000001</c:v>
                </c:pt>
                <c:pt idx="826">
                  <c:v>10.731999999999999</c:v>
                </c:pt>
                <c:pt idx="827">
                  <c:v>10.738</c:v>
                </c:pt>
                <c:pt idx="828">
                  <c:v>10.743</c:v>
                </c:pt>
                <c:pt idx="829">
                  <c:v>10.749000000000001</c:v>
                </c:pt>
                <c:pt idx="830">
                  <c:v>10.755000000000001</c:v>
                </c:pt>
                <c:pt idx="831">
                  <c:v>10.760999999999999</c:v>
                </c:pt>
                <c:pt idx="832">
                  <c:v>10.766999999999999</c:v>
                </c:pt>
                <c:pt idx="833">
                  <c:v>10.773</c:v>
                </c:pt>
                <c:pt idx="834">
                  <c:v>10.779</c:v>
                </c:pt>
                <c:pt idx="835">
                  <c:v>10.784000000000001</c:v>
                </c:pt>
                <c:pt idx="836">
                  <c:v>10.79</c:v>
                </c:pt>
                <c:pt idx="837">
                  <c:v>10.795999999999999</c:v>
                </c:pt>
                <c:pt idx="838">
                  <c:v>10.802</c:v>
                </c:pt>
                <c:pt idx="839">
                  <c:v>10.808</c:v>
                </c:pt>
                <c:pt idx="840">
                  <c:v>10.814</c:v>
                </c:pt>
                <c:pt idx="841">
                  <c:v>10.819000000000001</c:v>
                </c:pt>
                <c:pt idx="842">
                  <c:v>10.824999999999999</c:v>
                </c:pt>
                <c:pt idx="843">
                  <c:v>10.831</c:v>
                </c:pt>
                <c:pt idx="844">
                  <c:v>10.837</c:v>
                </c:pt>
                <c:pt idx="845">
                  <c:v>10.843</c:v>
                </c:pt>
                <c:pt idx="846">
                  <c:v>10.848000000000001</c:v>
                </c:pt>
                <c:pt idx="847">
                  <c:v>10.853999999999999</c:v>
                </c:pt>
                <c:pt idx="848">
                  <c:v>10.86</c:v>
                </c:pt>
                <c:pt idx="849">
                  <c:v>10.866</c:v>
                </c:pt>
                <c:pt idx="850">
                  <c:v>10.872</c:v>
                </c:pt>
                <c:pt idx="851">
                  <c:v>10.877000000000001</c:v>
                </c:pt>
                <c:pt idx="852">
                  <c:v>10.882999999999999</c:v>
                </c:pt>
                <c:pt idx="853">
                  <c:v>10.888999999999999</c:v>
                </c:pt>
                <c:pt idx="854">
                  <c:v>10.895</c:v>
                </c:pt>
                <c:pt idx="855">
                  <c:v>10.9</c:v>
                </c:pt>
                <c:pt idx="856">
                  <c:v>10.906000000000001</c:v>
                </c:pt>
                <c:pt idx="857">
                  <c:v>10.912000000000001</c:v>
                </c:pt>
                <c:pt idx="858">
                  <c:v>10.917999999999999</c:v>
                </c:pt>
                <c:pt idx="859">
                  <c:v>10.923</c:v>
                </c:pt>
                <c:pt idx="860">
                  <c:v>10.929</c:v>
                </c:pt>
                <c:pt idx="861">
                  <c:v>10.935</c:v>
                </c:pt>
                <c:pt idx="862">
                  <c:v>10.941000000000001</c:v>
                </c:pt>
                <c:pt idx="863">
                  <c:v>10.946</c:v>
                </c:pt>
                <c:pt idx="864">
                  <c:v>10.952</c:v>
                </c:pt>
                <c:pt idx="865">
                  <c:v>10.958</c:v>
                </c:pt>
                <c:pt idx="866">
                  <c:v>10.964</c:v>
                </c:pt>
                <c:pt idx="867">
                  <c:v>10.968999999999999</c:v>
                </c:pt>
                <c:pt idx="868">
                  <c:v>10.975</c:v>
                </c:pt>
                <c:pt idx="869">
                  <c:v>10.981</c:v>
                </c:pt>
                <c:pt idx="870">
                  <c:v>10.987</c:v>
                </c:pt>
                <c:pt idx="871">
                  <c:v>10.992000000000001</c:v>
                </c:pt>
                <c:pt idx="872">
                  <c:v>10.997999999999999</c:v>
                </c:pt>
                <c:pt idx="873">
                  <c:v>11.004</c:v>
                </c:pt>
                <c:pt idx="874">
                  <c:v>11.009</c:v>
                </c:pt>
                <c:pt idx="875">
                  <c:v>11.015000000000001</c:v>
                </c:pt>
                <c:pt idx="876">
                  <c:v>11.021000000000001</c:v>
                </c:pt>
                <c:pt idx="877">
                  <c:v>11.026999999999999</c:v>
                </c:pt>
                <c:pt idx="878">
                  <c:v>11.032</c:v>
                </c:pt>
                <c:pt idx="879">
                  <c:v>11.038</c:v>
                </c:pt>
                <c:pt idx="880">
                  <c:v>11.044</c:v>
                </c:pt>
                <c:pt idx="881">
                  <c:v>11.048999999999999</c:v>
                </c:pt>
                <c:pt idx="882">
                  <c:v>11.055</c:v>
                </c:pt>
                <c:pt idx="883">
                  <c:v>11.061</c:v>
                </c:pt>
                <c:pt idx="884">
                  <c:v>11.066000000000001</c:v>
                </c:pt>
                <c:pt idx="885">
                  <c:v>11.071999999999999</c:v>
                </c:pt>
                <c:pt idx="886">
                  <c:v>11.077999999999999</c:v>
                </c:pt>
                <c:pt idx="887">
                  <c:v>11.083</c:v>
                </c:pt>
                <c:pt idx="888">
                  <c:v>11.089</c:v>
                </c:pt>
                <c:pt idx="889">
                  <c:v>11.095000000000001</c:v>
                </c:pt>
                <c:pt idx="890">
                  <c:v>11.1</c:v>
                </c:pt>
                <c:pt idx="891">
                  <c:v>11.106</c:v>
                </c:pt>
                <c:pt idx="892">
                  <c:v>11.111000000000001</c:v>
                </c:pt>
                <c:pt idx="893">
                  <c:v>11.117000000000001</c:v>
                </c:pt>
                <c:pt idx="894">
                  <c:v>11.122999999999999</c:v>
                </c:pt>
                <c:pt idx="895">
                  <c:v>11.128</c:v>
                </c:pt>
                <c:pt idx="896">
                  <c:v>11.134</c:v>
                </c:pt>
                <c:pt idx="897">
                  <c:v>11.14</c:v>
                </c:pt>
                <c:pt idx="898">
                  <c:v>11.145</c:v>
                </c:pt>
                <c:pt idx="899">
                  <c:v>11.151</c:v>
                </c:pt>
                <c:pt idx="900">
                  <c:v>11.156000000000001</c:v>
                </c:pt>
                <c:pt idx="901">
                  <c:v>11.162000000000001</c:v>
                </c:pt>
                <c:pt idx="902">
                  <c:v>11.167999999999999</c:v>
                </c:pt>
                <c:pt idx="903">
                  <c:v>11.173</c:v>
                </c:pt>
                <c:pt idx="904">
                  <c:v>11.179</c:v>
                </c:pt>
                <c:pt idx="905">
                  <c:v>11.183999999999999</c:v>
                </c:pt>
                <c:pt idx="906">
                  <c:v>11.19</c:v>
                </c:pt>
                <c:pt idx="907">
                  <c:v>11.196</c:v>
                </c:pt>
                <c:pt idx="908">
                  <c:v>11.201000000000001</c:v>
                </c:pt>
                <c:pt idx="909">
                  <c:v>11.207000000000001</c:v>
                </c:pt>
                <c:pt idx="910">
                  <c:v>11.212</c:v>
                </c:pt>
                <c:pt idx="911">
                  <c:v>11.218</c:v>
                </c:pt>
                <c:pt idx="912">
                  <c:v>11.223000000000001</c:v>
                </c:pt>
                <c:pt idx="913">
                  <c:v>11.228999999999999</c:v>
                </c:pt>
                <c:pt idx="914">
                  <c:v>11.234999999999999</c:v>
                </c:pt>
                <c:pt idx="915">
                  <c:v>11.24</c:v>
                </c:pt>
                <c:pt idx="916">
                  <c:v>11.246</c:v>
                </c:pt>
                <c:pt idx="917">
                  <c:v>11.250999999999999</c:v>
                </c:pt>
                <c:pt idx="918">
                  <c:v>11.257</c:v>
                </c:pt>
                <c:pt idx="919">
                  <c:v>11.262</c:v>
                </c:pt>
                <c:pt idx="920">
                  <c:v>11.268000000000001</c:v>
                </c:pt>
                <c:pt idx="921">
                  <c:v>11.273</c:v>
                </c:pt>
                <c:pt idx="922">
                  <c:v>11.279</c:v>
                </c:pt>
                <c:pt idx="923">
                  <c:v>11.284000000000001</c:v>
                </c:pt>
                <c:pt idx="924">
                  <c:v>11.29</c:v>
                </c:pt>
                <c:pt idx="925">
                  <c:v>11.295</c:v>
                </c:pt>
                <c:pt idx="926">
                  <c:v>11.301</c:v>
                </c:pt>
                <c:pt idx="927">
                  <c:v>11.305999999999999</c:v>
                </c:pt>
                <c:pt idx="928">
                  <c:v>11.311999999999999</c:v>
                </c:pt>
                <c:pt idx="929">
                  <c:v>11.317</c:v>
                </c:pt>
                <c:pt idx="930">
                  <c:v>11.323</c:v>
                </c:pt>
                <c:pt idx="931">
                  <c:v>11.327999999999999</c:v>
                </c:pt>
                <c:pt idx="932">
                  <c:v>11.334</c:v>
                </c:pt>
                <c:pt idx="933">
                  <c:v>11.339</c:v>
                </c:pt>
                <c:pt idx="934">
                  <c:v>11.345000000000001</c:v>
                </c:pt>
                <c:pt idx="935">
                  <c:v>11.35</c:v>
                </c:pt>
                <c:pt idx="936">
                  <c:v>11.356</c:v>
                </c:pt>
                <c:pt idx="937">
                  <c:v>11.361000000000001</c:v>
                </c:pt>
                <c:pt idx="938">
                  <c:v>11.367000000000001</c:v>
                </c:pt>
                <c:pt idx="939">
                  <c:v>11.372</c:v>
                </c:pt>
                <c:pt idx="940">
                  <c:v>11.378</c:v>
                </c:pt>
                <c:pt idx="941">
                  <c:v>11.382999999999999</c:v>
                </c:pt>
                <c:pt idx="942">
                  <c:v>11.388999999999999</c:v>
                </c:pt>
                <c:pt idx="943">
                  <c:v>11.394</c:v>
                </c:pt>
                <c:pt idx="944">
                  <c:v>11.4</c:v>
                </c:pt>
                <c:pt idx="945">
                  <c:v>11.404999999999999</c:v>
                </c:pt>
                <c:pt idx="946">
                  <c:v>11.41</c:v>
                </c:pt>
                <c:pt idx="947">
                  <c:v>11.416</c:v>
                </c:pt>
                <c:pt idx="948">
                  <c:v>11.420999999999999</c:v>
                </c:pt>
                <c:pt idx="949">
                  <c:v>11.427</c:v>
                </c:pt>
                <c:pt idx="950">
                  <c:v>11.432</c:v>
                </c:pt>
                <c:pt idx="951">
                  <c:v>11.438000000000001</c:v>
                </c:pt>
                <c:pt idx="952">
                  <c:v>11.443</c:v>
                </c:pt>
                <c:pt idx="953">
                  <c:v>11.449</c:v>
                </c:pt>
                <c:pt idx="954">
                  <c:v>11.454000000000001</c:v>
                </c:pt>
                <c:pt idx="955">
                  <c:v>11.459</c:v>
                </c:pt>
                <c:pt idx="956">
                  <c:v>11.465</c:v>
                </c:pt>
                <c:pt idx="957">
                  <c:v>11.47</c:v>
                </c:pt>
                <c:pt idx="958">
                  <c:v>11.476000000000001</c:v>
                </c:pt>
                <c:pt idx="959">
                  <c:v>11.481</c:v>
                </c:pt>
                <c:pt idx="960">
                  <c:v>11.486000000000001</c:v>
                </c:pt>
                <c:pt idx="961">
                  <c:v>11.492000000000001</c:v>
                </c:pt>
                <c:pt idx="962">
                  <c:v>11.497</c:v>
                </c:pt>
                <c:pt idx="963">
                  <c:v>11.503</c:v>
                </c:pt>
                <c:pt idx="964">
                  <c:v>11.507999999999999</c:v>
                </c:pt>
                <c:pt idx="965">
                  <c:v>11.513</c:v>
                </c:pt>
                <c:pt idx="966">
                  <c:v>11.519</c:v>
                </c:pt>
                <c:pt idx="967">
                  <c:v>11.523999999999999</c:v>
                </c:pt>
                <c:pt idx="968">
                  <c:v>11.53</c:v>
                </c:pt>
                <c:pt idx="969">
                  <c:v>11.535</c:v>
                </c:pt>
                <c:pt idx="970">
                  <c:v>11.54</c:v>
                </c:pt>
                <c:pt idx="971">
                  <c:v>11.545999999999999</c:v>
                </c:pt>
                <c:pt idx="972">
                  <c:v>11.551</c:v>
                </c:pt>
                <c:pt idx="973">
                  <c:v>11.555999999999999</c:v>
                </c:pt>
                <c:pt idx="974">
                  <c:v>11.561999999999999</c:v>
                </c:pt>
                <c:pt idx="975">
                  <c:v>11.567</c:v>
                </c:pt>
                <c:pt idx="976">
                  <c:v>11.571999999999999</c:v>
                </c:pt>
                <c:pt idx="977">
                  <c:v>11.577999999999999</c:v>
                </c:pt>
                <c:pt idx="978">
                  <c:v>11.583</c:v>
                </c:pt>
                <c:pt idx="979">
                  <c:v>11.589</c:v>
                </c:pt>
                <c:pt idx="980">
                  <c:v>11.593999999999999</c:v>
                </c:pt>
                <c:pt idx="981">
                  <c:v>11.599</c:v>
                </c:pt>
                <c:pt idx="982">
                  <c:v>11.605</c:v>
                </c:pt>
                <c:pt idx="983">
                  <c:v>11.61</c:v>
                </c:pt>
                <c:pt idx="984">
                  <c:v>11.615</c:v>
                </c:pt>
                <c:pt idx="985">
                  <c:v>11.621</c:v>
                </c:pt>
                <c:pt idx="986">
                  <c:v>11.625999999999999</c:v>
                </c:pt>
                <c:pt idx="987">
                  <c:v>11.631</c:v>
                </c:pt>
                <c:pt idx="988">
                  <c:v>11.637</c:v>
                </c:pt>
                <c:pt idx="989">
                  <c:v>11.641999999999999</c:v>
                </c:pt>
                <c:pt idx="990">
                  <c:v>11.647</c:v>
                </c:pt>
                <c:pt idx="991">
                  <c:v>11.653</c:v>
                </c:pt>
                <c:pt idx="992">
                  <c:v>11.657999999999999</c:v>
                </c:pt>
                <c:pt idx="993">
                  <c:v>11.663</c:v>
                </c:pt>
                <c:pt idx="994">
                  <c:v>11.669</c:v>
                </c:pt>
                <c:pt idx="995">
                  <c:v>11.673999999999999</c:v>
                </c:pt>
                <c:pt idx="996">
                  <c:v>11.68</c:v>
                </c:pt>
                <c:pt idx="997">
                  <c:v>11.685</c:v>
                </c:pt>
                <c:pt idx="998">
                  <c:v>11.69</c:v>
                </c:pt>
                <c:pt idx="999">
                  <c:v>11.695</c:v>
                </c:pt>
                <c:pt idx="1000">
                  <c:v>11.701000000000001</c:v>
                </c:pt>
                <c:pt idx="1001">
                  <c:v>11.706</c:v>
                </c:pt>
                <c:pt idx="1002">
                  <c:v>11.711</c:v>
                </c:pt>
                <c:pt idx="1003">
                  <c:v>11.717000000000001</c:v>
                </c:pt>
                <c:pt idx="1004">
                  <c:v>11.722</c:v>
                </c:pt>
                <c:pt idx="1005">
                  <c:v>11.727</c:v>
                </c:pt>
                <c:pt idx="1006">
                  <c:v>11.733000000000001</c:v>
                </c:pt>
                <c:pt idx="1007">
                  <c:v>11.738</c:v>
                </c:pt>
                <c:pt idx="1008">
                  <c:v>11.743</c:v>
                </c:pt>
                <c:pt idx="1009">
                  <c:v>11.747999999999999</c:v>
                </c:pt>
                <c:pt idx="1010">
                  <c:v>11.754</c:v>
                </c:pt>
                <c:pt idx="1011">
                  <c:v>11.759</c:v>
                </c:pt>
                <c:pt idx="1012">
                  <c:v>11.763999999999999</c:v>
                </c:pt>
                <c:pt idx="1013">
                  <c:v>11.77</c:v>
                </c:pt>
                <c:pt idx="1014">
                  <c:v>11.775</c:v>
                </c:pt>
                <c:pt idx="1015">
                  <c:v>11.78</c:v>
                </c:pt>
                <c:pt idx="1016">
                  <c:v>11.785</c:v>
                </c:pt>
                <c:pt idx="1017">
                  <c:v>11.791</c:v>
                </c:pt>
                <c:pt idx="1018">
                  <c:v>11.795999999999999</c:v>
                </c:pt>
                <c:pt idx="1019">
                  <c:v>11.801</c:v>
                </c:pt>
                <c:pt idx="1020">
                  <c:v>11.807</c:v>
                </c:pt>
                <c:pt idx="1021">
                  <c:v>11.811999999999999</c:v>
                </c:pt>
                <c:pt idx="1022">
                  <c:v>11.817</c:v>
                </c:pt>
                <c:pt idx="1023">
                  <c:v>11.823</c:v>
                </c:pt>
                <c:pt idx="1024">
                  <c:v>11.827999999999999</c:v>
                </c:pt>
                <c:pt idx="1025">
                  <c:v>11.833</c:v>
                </c:pt>
                <c:pt idx="1026">
                  <c:v>11.837999999999999</c:v>
                </c:pt>
                <c:pt idx="1027">
                  <c:v>11.843999999999999</c:v>
                </c:pt>
                <c:pt idx="1028">
                  <c:v>11.849</c:v>
                </c:pt>
                <c:pt idx="1029">
                  <c:v>11.853999999999999</c:v>
                </c:pt>
                <c:pt idx="1030">
                  <c:v>11.859</c:v>
                </c:pt>
                <c:pt idx="1031">
                  <c:v>11.865</c:v>
                </c:pt>
                <c:pt idx="1032">
                  <c:v>11.87</c:v>
                </c:pt>
                <c:pt idx="1033">
                  <c:v>11.875</c:v>
                </c:pt>
                <c:pt idx="1034">
                  <c:v>11.881</c:v>
                </c:pt>
                <c:pt idx="1035">
                  <c:v>11.885999999999999</c:v>
                </c:pt>
                <c:pt idx="1036">
                  <c:v>11.891</c:v>
                </c:pt>
                <c:pt idx="1037">
                  <c:v>11.896000000000001</c:v>
                </c:pt>
                <c:pt idx="1038">
                  <c:v>11.901999999999999</c:v>
                </c:pt>
                <c:pt idx="1039">
                  <c:v>11.907</c:v>
                </c:pt>
                <c:pt idx="1040">
                  <c:v>11.912000000000001</c:v>
                </c:pt>
                <c:pt idx="1041">
                  <c:v>11.917</c:v>
                </c:pt>
                <c:pt idx="1042">
                  <c:v>11.922000000000001</c:v>
                </c:pt>
                <c:pt idx="1043">
                  <c:v>11.928000000000001</c:v>
                </c:pt>
                <c:pt idx="1044">
                  <c:v>11.933</c:v>
                </c:pt>
                <c:pt idx="1045">
                  <c:v>11.938000000000001</c:v>
                </c:pt>
                <c:pt idx="1046">
                  <c:v>11.943</c:v>
                </c:pt>
                <c:pt idx="1047">
                  <c:v>11.949</c:v>
                </c:pt>
                <c:pt idx="1048">
                  <c:v>11.954000000000001</c:v>
                </c:pt>
                <c:pt idx="1049">
                  <c:v>11.959</c:v>
                </c:pt>
                <c:pt idx="1050">
                  <c:v>11.965</c:v>
                </c:pt>
                <c:pt idx="1051">
                  <c:v>11.97</c:v>
                </c:pt>
                <c:pt idx="1052">
                  <c:v>11.975</c:v>
                </c:pt>
                <c:pt idx="1053">
                  <c:v>11.98</c:v>
                </c:pt>
                <c:pt idx="1054">
                  <c:v>11.984999999999999</c:v>
                </c:pt>
                <c:pt idx="1055">
                  <c:v>11.991</c:v>
                </c:pt>
                <c:pt idx="1056">
                  <c:v>11.996</c:v>
                </c:pt>
                <c:pt idx="1057">
                  <c:v>12.000999999999999</c:v>
                </c:pt>
                <c:pt idx="1058">
                  <c:v>12.006</c:v>
                </c:pt>
                <c:pt idx="1059">
                  <c:v>12.012</c:v>
                </c:pt>
                <c:pt idx="1060">
                  <c:v>12.016999999999999</c:v>
                </c:pt>
                <c:pt idx="1061">
                  <c:v>12.022</c:v>
                </c:pt>
                <c:pt idx="1062">
                  <c:v>12.026999999999999</c:v>
                </c:pt>
                <c:pt idx="1063">
                  <c:v>12.032999999999999</c:v>
                </c:pt>
                <c:pt idx="1064">
                  <c:v>12.038</c:v>
                </c:pt>
                <c:pt idx="1065">
                  <c:v>12.042999999999999</c:v>
                </c:pt>
                <c:pt idx="1066">
                  <c:v>12.048</c:v>
                </c:pt>
                <c:pt idx="1067">
                  <c:v>12.054</c:v>
                </c:pt>
                <c:pt idx="1068">
                  <c:v>12.058999999999999</c:v>
                </c:pt>
                <c:pt idx="1069">
                  <c:v>12.064</c:v>
                </c:pt>
                <c:pt idx="1070">
                  <c:v>12.069000000000001</c:v>
                </c:pt>
                <c:pt idx="1071">
                  <c:v>12.074</c:v>
                </c:pt>
                <c:pt idx="1072">
                  <c:v>12.08</c:v>
                </c:pt>
                <c:pt idx="1073">
                  <c:v>12.085000000000001</c:v>
                </c:pt>
                <c:pt idx="1074">
                  <c:v>12.09</c:v>
                </c:pt>
                <c:pt idx="1075">
                  <c:v>12.095000000000001</c:v>
                </c:pt>
                <c:pt idx="1076">
                  <c:v>12.1</c:v>
                </c:pt>
                <c:pt idx="1077">
                  <c:v>12.106</c:v>
                </c:pt>
                <c:pt idx="1078">
                  <c:v>12.111000000000001</c:v>
                </c:pt>
                <c:pt idx="1079">
                  <c:v>12.116</c:v>
                </c:pt>
                <c:pt idx="1080">
                  <c:v>12.121</c:v>
                </c:pt>
                <c:pt idx="1081">
                  <c:v>12.127000000000001</c:v>
                </c:pt>
                <c:pt idx="1082">
                  <c:v>12.132</c:v>
                </c:pt>
                <c:pt idx="1083">
                  <c:v>12.137</c:v>
                </c:pt>
                <c:pt idx="1084">
                  <c:v>12.141999999999999</c:v>
                </c:pt>
                <c:pt idx="1085">
                  <c:v>12.147</c:v>
                </c:pt>
                <c:pt idx="1086">
                  <c:v>12.153</c:v>
                </c:pt>
                <c:pt idx="1087">
                  <c:v>12.157999999999999</c:v>
                </c:pt>
                <c:pt idx="1088">
                  <c:v>12.163</c:v>
                </c:pt>
                <c:pt idx="1089">
                  <c:v>12.167999999999999</c:v>
                </c:pt>
                <c:pt idx="1090">
                  <c:v>12.173</c:v>
                </c:pt>
                <c:pt idx="1091">
                  <c:v>12.179</c:v>
                </c:pt>
                <c:pt idx="1092">
                  <c:v>12.183999999999999</c:v>
                </c:pt>
                <c:pt idx="1093">
                  <c:v>12.189</c:v>
                </c:pt>
                <c:pt idx="1094">
                  <c:v>12.194000000000001</c:v>
                </c:pt>
                <c:pt idx="1095">
                  <c:v>12.199</c:v>
                </c:pt>
                <c:pt idx="1096">
                  <c:v>12.205</c:v>
                </c:pt>
                <c:pt idx="1097">
                  <c:v>12.21</c:v>
                </c:pt>
                <c:pt idx="1098">
                  <c:v>12.215</c:v>
                </c:pt>
                <c:pt idx="1099">
                  <c:v>12.22</c:v>
                </c:pt>
                <c:pt idx="1100">
                  <c:v>12.225</c:v>
                </c:pt>
                <c:pt idx="1101">
                  <c:v>12.231</c:v>
                </c:pt>
                <c:pt idx="1102">
                  <c:v>12.236000000000001</c:v>
                </c:pt>
                <c:pt idx="1103">
                  <c:v>12.241</c:v>
                </c:pt>
                <c:pt idx="1104">
                  <c:v>12.246</c:v>
                </c:pt>
                <c:pt idx="1105">
                  <c:v>12.250999999999999</c:v>
                </c:pt>
                <c:pt idx="1106">
                  <c:v>12.257</c:v>
                </c:pt>
                <c:pt idx="1107">
                  <c:v>12.262</c:v>
                </c:pt>
                <c:pt idx="1108">
                  <c:v>12.266999999999999</c:v>
                </c:pt>
                <c:pt idx="1109">
                  <c:v>12.272</c:v>
                </c:pt>
                <c:pt idx="1110">
                  <c:v>12.276999999999999</c:v>
                </c:pt>
                <c:pt idx="1111">
                  <c:v>12.282999999999999</c:v>
                </c:pt>
                <c:pt idx="1112">
                  <c:v>12.288</c:v>
                </c:pt>
                <c:pt idx="1113">
                  <c:v>12.292999999999999</c:v>
                </c:pt>
                <c:pt idx="1114">
                  <c:v>12.298</c:v>
                </c:pt>
                <c:pt idx="1115">
                  <c:v>12.303000000000001</c:v>
                </c:pt>
                <c:pt idx="1116">
                  <c:v>12.308999999999999</c:v>
                </c:pt>
                <c:pt idx="1117">
                  <c:v>12.314</c:v>
                </c:pt>
                <c:pt idx="1118">
                  <c:v>12.319000000000001</c:v>
                </c:pt>
                <c:pt idx="1119">
                  <c:v>12.324</c:v>
                </c:pt>
                <c:pt idx="1120">
                  <c:v>12.329000000000001</c:v>
                </c:pt>
                <c:pt idx="1121">
                  <c:v>12.334</c:v>
                </c:pt>
                <c:pt idx="1122">
                  <c:v>12.34</c:v>
                </c:pt>
                <c:pt idx="1123">
                  <c:v>12.345000000000001</c:v>
                </c:pt>
                <c:pt idx="1124">
                  <c:v>12.35</c:v>
                </c:pt>
                <c:pt idx="1125">
                  <c:v>12.355</c:v>
                </c:pt>
                <c:pt idx="1126">
                  <c:v>12.36</c:v>
                </c:pt>
                <c:pt idx="1127">
                  <c:v>12.365</c:v>
                </c:pt>
                <c:pt idx="1128">
                  <c:v>12.371</c:v>
                </c:pt>
                <c:pt idx="1129">
                  <c:v>12.375999999999999</c:v>
                </c:pt>
                <c:pt idx="1130">
                  <c:v>12.381</c:v>
                </c:pt>
                <c:pt idx="1131">
                  <c:v>12.385999999999999</c:v>
                </c:pt>
                <c:pt idx="1132">
                  <c:v>12.391</c:v>
                </c:pt>
                <c:pt idx="1133">
                  <c:v>12.397</c:v>
                </c:pt>
                <c:pt idx="1134">
                  <c:v>12.401999999999999</c:v>
                </c:pt>
                <c:pt idx="1135">
                  <c:v>12.407</c:v>
                </c:pt>
                <c:pt idx="1136">
                  <c:v>12.412000000000001</c:v>
                </c:pt>
                <c:pt idx="1137">
                  <c:v>12.417</c:v>
                </c:pt>
                <c:pt idx="1138">
                  <c:v>12.422000000000001</c:v>
                </c:pt>
                <c:pt idx="1139">
                  <c:v>12.428000000000001</c:v>
                </c:pt>
                <c:pt idx="1140">
                  <c:v>12.433</c:v>
                </c:pt>
                <c:pt idx="1141">
                  <c:v>12.438000000000001</c:v>
                </c:pt>
                <c:pt idx="1142">
                  <c:v>12.443</c:v>
                </c:pt>
                <c:pt idx="1143">
                  <c:v>12.448</c:v>
                </c:pt>
                <c:pt idx="1144">
                  <c:v>12.452999999999999</c:v>
                </c:pt>
                <c:pt idx="1145">
                  <c:v>12.458</c:v>
                </c:pt>
                <c:pt idx="1146">
                  <c:v>12.464</c:v>
                </c:pt>
                <c:pt idx="1147">
                  <c:v>12.468999999999999</c:v>
                </c:pt>
                <c:pt idx="1148">
                  <c:v>12.474</c:v>
                </c:pt>
                <c:pt idx="1149">
                  <c:v>12.478999999999999</c:v>
                </c:pt>
                <c:pt idx="1150">
                  <c:v>12.484</c:v>
                </c:pt>
                <c:pt idx="1151">
                  <c:v>12.489000000000001</c:v>
                </c:pt>
                <c:pt idx="1152">
                  <c:v>12.494</c:v>
                </c:pt>
                <c:pt idx="1153">
                  <c:v>12.5</c:v>
                </c:pt>
                <c:pt idx="1154">
                  <c:v>12.505000000000001</c:v>
                </c:pt>
                <c:pt idx="1155">
                  <c:v>12.51</c:v>
                </c:pt>
                <c:pt idx="1156">
                  <c:v>12.515000000000001</c:v>
                </c:pt>
                <c:pt idx="1157">
                  <c:v>12.52</c:v>
                </c:pt>
                <c:pt idx="1158">
                  <c:v>12.525</c:v>
                </c:pt>
                <c:pt idx="1159">
                  <c:v>12.53</c:v>
                </c:pt>
                <c:pt idx="1160">
                  <c:v>12.536</c:v>
                </c:pt>
                <c:pt idx="1161">
                  <c:v>12.541</c:v>
                </c:pt>
                <c:pt idx="1162">
                  <c:v>12.545999999999999</c:v>
                </c:pt>
                <c:pt idx="1163">
                  <c:v>12.551</c:v>
                </c:pt>
                <c:pt idx="1164">
                  <c:v>12.555999999999999</c:v>
                </c:pt>
                <c:pt idx="1165">
                  <c:v>12.561</c:v>
                </c:pt>
                <c:pt idx="1166">
                  <c:v>12.566000000000001</c:v>
                </c:pt>
                <c:pt idx="1167">
                  <c:v>12.571</c:v>
                </c:pt>
                <c:pt idx="1168">
                  <c:v>12.577</c:v>
                </c:pt>
                <c:pt idx="1169">
                  <c:v>12.582000000000001</c:v>
                </c:pt>
                <c:pt idx="1170">
                  <c:v>12.587</c:v>
                </c:pt>
                <c:pt idx="1171">
                  <c:v>12.592000000000001</c:v>
                </c:pt>
                <c:pt idx="1172">
                  <c:v>12.597</c:v>
                </c:pt>
                <c:pt idx="1173">
                  <c:v>12.602</c:v>
                </c:pt>
                <c:pt idx="1174">
                  <c:v>12.606999999999999</c:v>
                </c:pt>
                <c:pt idx="1175">
                  <c:v>12.613</c:v>
                </c:pt>
                <c:pt idx="1176">
                  <c:v>12.618</c:v>
                </c:pt>
                <c:pt idx="1177">
                  <c:v>12.622999999999999</c:v>
                </c:pt>
                <c:pt idx="1178">
                  <c:v>12.628</c:v>
                </c:pt>
                <c:pt idx="1179">
                  <c:v>12.632999999999999</c:v>
                </c:pt>
                <c:pt idx="1180">
                  <c:v>12.638</c:v>
                </c:pt>
                <c:pt idx="1181">
                  <c:v>12.643000000000001</c:v>
                </c:pt>
                <c:pt idx="1182">
                  <c:v>12.648</c:v>
                </c:pt>
                <c:pt idx="1183">
                  <c:v>12.654</c:v>
                </c:pt>
                <c:pt idx="1184">
                  <c:v>12.659000000000001</c:v>
                </c:pt>
                <c:pt idx="1185">
                  <c:v>12.664</c:v>
                </c:pt>
                <c:pt idx="1186">
                  <c:v>12.669</c:v>
                </c:pt>
                <c:pt idx="1187">
                  <c:v>12.673999999999999</c:v>
                </c:pt>
                <c:pt idx="1188">
                  <c:v>12.679</c:v>
                </c:pt>
                <c:pt idx="1189">
                  <c:v>12.683999999999999</c:v>
                </c:pt>
                <c:pt idx="1190">
                  <c:v>12.689</c:v>
                </c:pt>
                <c:pt idx="1191">
                  <c:v>12.694000000000001</c:v>
                </c:pt>
                <c:pt idx="1192">
                  <c:v>12.7</c:v>
                </c:pt>
                <c:pt idx="1193">
                  <c:v>12.705</c:v>
                </c:pt>
                <c:pt idx="1194">
                  <c:v>12.71</c:v>
                </c:pt>
                <c:pt idx="1195">
                  <c:v>12.715</c:v>
                </c:pt>
                <c:pt idx="1196">
                  <c:v>12.72</c:v>
                </c:pt>
                <c:pt idx="1197">
                  <c:v>12.725</c:v>
                </c:pt>
                <c:pt idx="1198">
                  <c:v>12.73</c:v>
                </c:pt>
                <c:pt idx="1199">
                  <c:v>12.734999999999999</c:v>
                </c:pt>
                <c:pt idx="1200">
                  <c:v>12.74</c:v>
                </c:pt>
                <c:pt idx="1201">
                  <c:v>12.744999999999999</c:v>
                </c:pt>
                <c:pt idx="1202">
                  <c:v>12.75</c:v>
                </c:pt>
                <c:pt idx="1203">
                  <c:v>12.756</c:v>
                </c:pt>
                <c:pt idx="1204">
                  <c:v>12.760999999999999</c:v>
                </c:pt>
                <c:pt idx="1205">
                  <c:v>12.766</c:v>
                </c:pt>
                <c:pt idx="1206">
                  <c:v>12.771000000000001</c:v>
                </c:pt>
                <c:pt idx="1207">
                  <c:v>12.776</c:v>
                </c:pt>
                <c:pt idx="1208">
                  <c:v>12.781000000000001</c:v>
                </c:pt>
                <c:pt idx="1209">
                  <c:v>12.786</c:v>
                </c:pt>
                <c:pt idx="1210">
                  <c:v>12.791</c:v>
                </c:pt>
                <c:pt idx="1211">
                  <c:v>12.795999999999999</c:v>
                </c:pt>
                <c:pt idx="1212">
                  <c:v>12.801</c:v>
                </c:pt>
                <c:pt idx="1213">
                  <c:v>12.805999999999999</c:v>
                </c:pt>
                <c:pt idx="1214">
                  <c:v>12.811</c:v>
                </c:pt>
                <c:pt idx="1215">
                  <c:v>12.817</c:v>
                </c:pt>
                <c:pt idx="1216">
                  <c:v>12.821999999999999</c:v>
                </c:pt>
                <c:pt idx="1217">
                  <c:v>12.827</c:v>
                </c:pt>
                <c:pt idx="1218">
                  <c:v>12.832000000000001</c:v>
                </c:pt>
                <c:pt idx="1219">
                  <c:v>12.837</c:v>
                </c:pt>
                <c:pt idx="1220">
                  <c:v>12.842000000000001</c:v>
                </c:pt>
                <c:pt idx="1221">
                  <c:v>12.847</c:v>
                </c:pt>
                <c:pt idx="1222">
                  <c:v>12.852</c:v>
                </c:pt>
                <c:pt idx="1223">
                  <c:v>12.856999999999999</c:v>
                </c:pt>
                <c:pt idx="1224">
                  <c:v>12.862</c:v>
                </c:pt>
                <c:pt idx="1225">
                  <c:v>12.867000000000001</c:v>
                </c:pt>
                <c:pt idx="1226">
                  <c:v>12.872</c:v>
                </c:pt>
                <c:pt idx="1227">
                  <c:v>12.877000000000001</c:v>
                </c:pt>
                <c:pt idx="1228">
                  <c:v>12.882</c:v>
                </c:pt>
                <c:pt idx="1229">
                  <c:v>12.887</c:v>
                </c:pt>
                <c:pt idx="1230">
                  <c:v>12.891999999999999</c:v>
                </c:pt>
                <c:pt idx="1231">
                  <c:v>12.898</c:v>
                </c:pt>
                <c:pt idx="1232">
                  <c:v>12.903</c:v>
                </c:pt>
                <c:pt idx="1233">
                  <c:v>12.907999999999999</c:v>
                </c:pt>
                <c:pt idx="1234">
                  <c:v>12.913</c:v>
                </c:pt>
                <c:pt idx="1235">
                  <c:v>12.917999999999999</c:v>
                </c:pt>
                <c:pt idx="1236">
                  <c:v>12.923</c:v>
                </c:pt>
                <c:pt idx="1237">
                  <c:v>12.928000000000001</c:v>
                </c:pt>
                <c:pt idx="1238">
                  <c:v>12.933</c:v>
                </c:pt>
                <c:pt idx="1239">
                  <c:v>12.938000000000001</c:v>
                </c:pt>
                <c:pt idx="1240">
                  <c:v>12.943</c:v>
                </c:pt>
                <c:pt idx="1241">
                  <c:v>12.948</c:v>
                </c:pt>
                <c:pt idx="1242">
                  <c:v>12.952999999999999</c:v>
                </c:pt>
                <c:pt idx="1243">
                  <c:v>12.958</c:v>
                </c:pt>
                <c:pt idx="1244">
                  <c:v>12.962999999999999</c:v>
                </c:pt>
                <c:pt idx="1245">
                  <c:v>12.968</c:v>
                </c:pt>
                <c:pt idx="1246">
                  <c:v>12.973000000000001</c:v>
                </c:pt>
                <c:pt idx="1247">
                  <c:v>12.978</c:v>
                </c:pt>
                <c:pt idx="1248">
                  <c:v>12.983000000000001</c:v>
                </c:pt>
                <c:pt idx="1249">
                  <c:v>12.988</c:v>
                </c:pt>
                <c:pt idx="1250">
                  <c:v>12.993</c:v>
                </c:pt>
                <c:pt idx="1251">
                  <c:v>12.997999999999999</c:v>
                </c:pt>
                <c:pt idx="1252">
                  <c:v>13.004</c:v>
                </c:pt>
                <c:pt idx="1253">
                  <c:v>13.007999999999999</c:v>
                </c:pt>
                <c:pt idx="1254">
                  <c:v>13.013</c:v>
                </c:pt>
                <c:pt idx="1255">
                  <c:v>13.019</c:v>
                </c:pt>
                <c:pt idx="1256">
                  <c:v>13.023999999999999</c:v>
                </c:pt>
                <c:pt idx="1257">
                  <c:v>13.029</c:v>
                </c:pt>
                <c:pt idx="1258">
                  <c:v>13.034000000000001</c:v>
                </c:pt>
                <c:pt idx="1259">
                  <c:v>13.039</c:v>
                </c:pt>
                <c:pt idx="1260">
                  <c:v>13.044</c:v>
                </c:pt>
                <c:pt idx="1261">
                  <c:v>13.048999999999999</c:v>
                </c:pt>
                <c:pt idx="1262">
                  <c:v>13.054</c:v>
                </c:pt>
                <c:pt idx="1263">
                  <c:v>13.058999999999999</c:v>
                </c:pt>
                <c:pt idx="1264">
                  <c:v>13.064</c:v>
                </c:pt>
                <c:pt idx="1265">
                  <c:v>13.069000000000001</c:v>
                </c:pt>
                <c:pt idx="1266">
                  <c:v>13.074</c:v>
                </c:pt>
                <c:pt idx="1267">
                  <c:v>13.079000000000001</c:v>
                </c:pt>
                <c:pt idx="1268">
                  <c:v>13.084</c:v>
                </c:pt>
                <c:pt idx="1269">
                  <c:v>13.089</c:v>
                </c:pt>
                <c:pt idx="1270">
                  <c:v>13.093999999999999</c:v>
                </c:pt>
                <c:pt idx="1271">
                  <c:v>13.099</c:v>
                </c:pt>
                <c:pt idx="1272">
                  <c:v>13.103999999999999</c:v>
                </c:pt>
                <c:pt idx="1273">
                  <c:v>13.109</c:v>
                </c:pt>
                <c:pt idx="1274">
                  <c:v>13.114000000000001</c:v>
                </c:pt>
                <c:pt idx="1275">
                  <c:v>13.119</c:v>
                </c:pt>
                <c:pt idx="1276">
                  <c:v>13.124000000000001</c:v>
                </c:pt>
                <c:pt idx="1277">
                  <c:v>13.129</c:v>
                </c:pt>
                <c:pt idx="1278">
                  <c:v>13.134</c:v>
                </c:pt>
                <c:pt idx="1279">
                  <c:v>13.138999999999999</c:v>
                </c:pt>
                <c:pt idx="1280">
                  <c:v>13.144</c:v>
                </c:pt>
                <c:pt idx="1281">
                  <c:v>13.148999999999999</c:v>
                </c:pt>
                <c:pt idx="1282">
                  <c:v>13.154</c:v>
                </c:pt>
                <c:pt idx="1283">
                  <c:v>13.159000000000001</c:v>
                </c:pt>
                <c:pt idx="1284">
                  <c:v>13.164</c:v>
                </c:pt>
                <c:pt idx="1285">
                  <c:v>13.169</c:v>
                </c:pt>
                <c:pt idx="1286">
                  <c:v>13.173999999999999</c:v>
                </c:pt>
                <c:pt idx="1287">
                  <c:v>13.179</c:v>
                </c:pt>
                <c:pt idx="1288">
                  <c:v>13.183999999999999</c:v>
                </c:pt>
                <c:pt idx="1289">
                  <c:v>13.189</c:v>
                </c:pt>
                <c:pt idx="1290">
                  <c:v>13.193</c:v>
                </c:pt>
                <c:pt idx="1291">
                  <c:v>13.198</c:v>
                </c:pt>
                <c:pt idx="1292">
                  <c:v>13.204000000000001</c:v>
                </c:pt>
                <c:pt idx="1293">
                  <c:v>13.208</c:v>
                </c:pt>
                <c:pt idx="1294">
                  <c:v>13.212999999999999</c:v>
                </c:pt>
                <c:pt idx="1295">
                  <c:v>13.218</c:v>
                </c:pt>
                <c:pt idx="1296">
                  <c:v>13.223000000000001</c:v>
                </c:pt>
                <c:pt idx="1297">
                  <c:v>13.228</c:v>
                </c:pt>
                <c:pt idx="1298">
                  <c:v>13.233000000000001</c:v>
                </c:pt>
                <c:pt idx="1299">
                  <c:v>13.238</c:v>
                </c:pt>
                <c:pt idx="1300">
                  <c:v>13.243</c:v>
                </c:pt>
                <c:pt idx="1301">
                  <c:v>13.247999999999999</c:v>
                </c:pt>
                <c:pt idx="1302">
                  <c:v>13.253</c:v>
                </c:pt>
                <c:pt idx="1303">
                  <c:v>13.257999999999999</c:v>
                </c:pt>
                <c:pt idx="1304">
                  <c:v>13.263</c:v>
                </c:pt>
                <c:pt idx="1305">
                  <c:v>13.268000000000001</c:v>
                </c:pt>
                <c:pt idx="1306">
                  <c:v>13.273</c:v>
                </c:pt>
                <c:pt idx="1307">
                  <c:v>13.278</c:v>
                </c:pt>
                <c:pt idx="1308">
                  <c:v>13.282999999999999</c:v>
                </c:pt>
                <c:pt idx="1309">
                  <c:v>13.288</c:v>
                </c:pt>
                <c:pt idx="1310">
                  <c:v>13.292999999999999</c:v>
                </c:pt>
                <c:pt idx="1311">
                  <c:v>13.298</c:v>
                </c:pt>
                <c:pt idx="1312">
                  <c:v>13.303000000000001</c:v>
                </c:pt>
                <c:pt idx="1313">
                  <c:v>13.308</c:v>
                </c:pt>
                <c:pt idx="1314">
                  <c:v>13.313000000000001</c:v>
                </c:pt>
                <c:pt idx="1315">
                  <c:v>13.318</c:v>
                </c:pt>
                <c:pt idx="1316">
                  <c:v>13.323</c:v>
                </c:pt>
                <c:pt idx="1317">
                  <c:v>13.327</c:v>
                </c:pt>
                <c:pt idx="1318">
                  <c:v>13.332000000000001</c:v>
                </c:pt>
                <c:pt idx="1319">
                  <c:v>13.337</c:v>
                </c:pt>
                <c:pt idx="1320">
                  <c:v>13.342000000000001</c:v>
                </c:pt>
                <c:pt idx="1321">
                  <c:v>13.347</c:v>
                </c:pt>
                <c:pt idx="1322">
                  <c:v>13.352</c:v>
                </c:pt>
                <c:pt idx="1323">
                  <c:v>13.356999999999999</c:v>
                </c:pt>
                <c:pt idx="1324">
                  <c:v>13.362</c:v>
                </c:pt>
                <c:pt idx="1325">
                  <c:v>13.367000000000001</c:v>
                </c:pt>
                <c:pt idx="1326">
                  <c:v>13.372</c:v>
                </c:pt>
                <c:pt idx="1327">
                  <c:v>13.377000000000001</c:v>
                </c:pt>
                <c:pt idx="1328">
                  <c:v>13.382</c:v>
                </c:pt>
                <c:pt idx="1329">
                  <c:v>13.387</c:v>
                </c:pt>
                <c:pt idx="1330">
                  <c:v>13.391999999999999</c:v>
                </c:pt>
                <c:pt idx="1331">
                  <c:v>13.397</c:v>
                </c:pt>
                <c:pt idx="1332">
                  <c:v>13.401</c:v>
                </c:pt>
                <c:pt idx="1333">
                  <c:v>13.407</c:v>
                </c:pt>
                <c:pt idx="1334">
                  <c:v>13.411</c:v>
                </c:pt>
                <c:pt idx="1335">
                  <c:v>13.416</c:v>
                </c:pt>
                <c:pt idx="1336">
                  <c:v>13.420999999999999</c:v>
                </c:pt>
                <c:pt idx="1337">
                  <c:v>13.426</c:v>
                </c:pt>
                <c:pt idx="1338">
                  <c:v>13.430999999999999</c:v>
                </c:pt>
                <c:pt idx="1339">
                  <c:v>13.436</c:v>
                </c:pt>
                <c:pt idx="1340">
                  <c:v>13.441000000000001</c:v>
                </c:pt>
                <c:pt idx="1341">
                  <c:v>13.446</c:v>
                </c:pt>
                <c:pt idx="1342">
                  <c:v>13.451000000000001</c:v>
                </c:pt>
                <c:pt idx="1343">
                  <c:v>13.456</c:v>
                </c:pt>
                <c:pt idx="1344">
                  <c:v>13.461</c:v>
                </c:pt>
                <c:pt idx="1345">
                  <c:v>13.465</c:v>
                </c:pt>
                <c:pt idx="1346">
                  <c:v>13.47</c:v>
                </c:pt>
                <c:pt idx="1347">
                  <c:v>13.475</c:v>
                </c:pt>
                <c:pt idx="1348">
                  <c:v>13.48</c:v>
                </c:pt>
                <c:pt idx="1349">
                  <c:v>13.484999999999999</c:v>
                </c:pt>
                <c:pt idx="1350">
                  <c:v>13.49</c:v>
                </c:pt>
                <c:pt idx="1351">
                  <c:v>13.494999999999999</c:v>
                </c:pt>
                <c:pt idx="1352">
                  <c:v>13.5</c:v>
                </c:pt>
                <c:pt idx="1353">
                  <c:v>13.505000000000001</c:v>
                </c:pt>
                <c:pt idx="1354">
                  <c:v>13.51</c:v>
                </c:pt>
                <c:pt idx="1355">
                  <c:v>13.515000000000001</c:v>
                </c:pt>
                <c:pt idx="1356">
                  <c:v>13.519</c:v>
                </c:pt>
                <c:pt idx="1357">
                  <c:v>13.523999999999999</c:v>
                </c:pt>
                <c:pt idx="1358">
                  <c:v>13.529</c:v>
                </c:pt>
                <c:pt idx="1359">
                  <c:v>13.534000000000001</c:v>
                </c:pt>
                <c:pt idx="1360">
                  <c:v>13.539</c:v>
                </c:pt>
                <c:pt idx="1361">
                  <c:v>13.544</c:v>
                </c:pt>
                <c:pt idx="1362">
                  <c:v>13.548999999999999</c:v>
                </c:pt>
                <c:pt idx="1363">
                  <c:v>13.554</c:v>
                </c:pt>
                <c:pt idx="1364">
                  <c:v>13.558999999999999</c:v>
                </c:pt>
                <c:pt idx="1365">
                  <c:v>13.564</c:v>
                </c:pt>
                <c:pt idx="1366">
                  <c:v>13.569000000000001</c:v>
                </c:pt>
                <c:pt idx="1367">
                  <c:v>13.573</c:v>
                </c:pt>
                <c:pt idx="1368">
                  <c:v>13.577999999999999</c:v>
                </c:pt>
                <c:pt idx="1369">
                  <c:v>13.583</c:v>
                </c:pt>
                <c:pt idx="1370">
                  <c:v>13.587999999999999</c:v>
                </c:pt>
                <c:pt idx="1371">
                  <c:v>13.593</c:v>
                </c:pt>
                <c:pt idx="1372">
                  <c:v>13.598000000000001</c:v>
                </c:pt>
                <c:pt idx="1373">
                  <c:v>13.603</c:v>
                </c:pt>
                <c:pt idx="1374">
                  <c:v>13.608000000000001</c:v>
                </c:pt>
                <c:pt idx="1375">
                  <c:v>13.613</c:v>
                </c:pt>
                <c:pt idx="1376">
                  <c:v>13.617000000000001</c:v>
                </c:pt>
                <c:pt idx="1377">
                  <c:v>13.622</c:v>
                </c:pt>
                <c:pt idx="1378">
                  <c:v>13.627000000000001</c:v>
                </c:pt>
                <c:pt idx="1379">
                  <c:v>13.632</c:v>
                </c:pt>
                <c:pt idx="1380">
                  <c:v>13.637</c:v>
                </c:pt>
                <c:pt idx="1381">
                  <c:v>13.641999999999999</c:v>
                </c:pt>
                <c:pt idx="1382">
                  <c:v>13.647</c:v>
                </c:pt>
                <c:pt idx="1383">
                  <c:v>13.651999999999999</c:v>
                </c:pt>
                <c:pt idx="1384">
                  <c:v>13.657</c:v>
                </c:pt>
                <c:pt idx="1385">
                  <c:v>13.661</c:v>
                </c:pt>
                <c:pt idx="1386">
                  <c:v>13.666</c:v>
                </c:pt>
                <c:pt idx="1387">
                  <c:v>13.670999999999999</c:v>
                </c:pt>
                <c:pt idx="1388">
                  <c:v>13.676</c:v>
                </c:pt>
                <c:pt idx="1389">
                  <c:v>13.680999999999999</c:v>
                </c:pt>
                <c:pt idx="1390">
                  <c:v>13.686</c:v>
                </c:pt>
                <c:pt idx="1391">
                  <c:v>13.691000000000001</c:v>
                </c:pt>
                <c:pt idx="1392">
                  <c:v>13.695</c:v>
                </c:pt>
                <c:pt idx="1393">
                  <c:v>13.7</c:v>
                </c:pt>
                <c:pt idx="1394">
                  <c:v>13.705</c:v>
                </c:pt>
                <c:pt idx="1395">
                  <c:v>13.71</c:v>
                </c:pt>
                <c:pt idx="1396">
                  <c:v>13.715</c:v>
                </c:pt>
                <c:pt idx="1397">
                  <c:v>13.72</c:v>
                </c:pt>
                <c:pt idx="1398">
                  <c:v>13.725</c:v>
                </c:pt>
                <c:pt idx="1399">
                  <c:v>13.73</c:v>
                </c:pt>
                <c:pt idx="1400">
                  <c:v>13.734999999999999</c:v>
                </c:pt>
                <c:pt idx="1401">
                  <c:v>13.739000000000001</c:v>
                </c:pt>
                <c:pt idx="1402">
                  <c:v>13.744</c:v>
                </c:pt>
                <c:pt idx="1403">
                  <c:v>13.749000000000001</c:v>
                </c:pt>
                <c:pt idx="1404">
                  <c:v>13.754</c:v>
                </c:pt>
                <c:pt idx="1405">
                  <c:v>13.759</c:v>
                </c:pt>
                <c:pt idx="1406">
                  <c:v>13.763999999999999</c:v>
                </c:pt>
                <c:pt idx="1407">
                  <c:v>13.769</c:v>
                </c:pt>
                <c:pt idx="1408">
                  <c:v>13.773</c:v>
                </c:pt>
                <c:pt idx="1409">
                  <c:v>13.778</c:v>
                </c:pt>
                <c:pt idx="1410">
                  <c:v>13.782999999999999</c:v>
                </c:pt>
                <c:pt idx="1411">
                  <c:v>13.788</c:v>
                </c:pt>
                <c:pt idx="1412">
                  <c:v>13.792999999999999</c:v>
                </c:pt>
                <c:pt idx="1413">
                  <c:v>13.798</c:v>
                </c:pt>
                <c:pt idx="1414">
                  <c:v>13.803000000000001</c:v>
                </c:pt>
                <c:pt idx="1415">
                  <c:v>13.807</c:v>
                </c:pt>
                <c:pt idx="1416">
                  <c:v>13.811999999999999</c:v>
                </c:pt>
                <c:pt idx="1417">
                  <c:v>13.817</c:v>
                </c:pt>
                <c:pt idx="1418">
                  <c:v>13.821999999999999</c:v>
                </c:pt>
                <c:pt idx="1419">
                  <c:v>13.827</c:v>
                </c:pt>
                <c:pt idx="1420">
                  <c:v>13.832000000000001</c:v>
                </c:pt>
                <c:pt idx="1421">
                  <c:v>13.837</c:v>
                </c:pt>
                <c:pt idx="1422">
                  <c:v>13.842000000000001</c:v>
                </c:pt>
                <c:pt idx="1423">
                  <c:v>13.846</c:v>
                </c:pt>
                <c:pt idx="1424">
                  <c:v>13.851000000000001</c:v>
                </c:pt>
                <c:pt idx="1425">
                  <c:v>13.856</c:v>
                </c:pt>
                <c:pt idx="1426">
                  <c:v>13.861000000000001</c:v>
                </c:pt>
                <c:pt idx="1427">
                  <c:v>13.866</c:v>
                </c:pt>
                <c:pt idx="1428">
                  <c:v>13.871</c:v>
                </c:pt>
                <c:pt idx="1429">
                  <c:v>13.875</c:v>
                </c:pt>
                <c:pt idx="1430">
                  <c:v>13.88</c:v>
                </c:pt>
                <c:pt idx="1431">
                  <c:v>13.885</c:v>
                </c:pt>
                <c:pt idx="1432">
                  <c:v>13.89</c:v>
                </c:pt>
                <c:pt idx="1433">
                  <c:v>13.895</c:v>
                </c:pt>
                <c:pt idx="1434">
                  <c:v>13.9</c:v>
                </c:pt>
                <c:pt idx="1435">
                  <c:v>13.904999999999999</c:v>
                </c:pt>
                <c:pt idx="1436">
                  <c:v>13.91</c:v>
                </c:pt>
                <c:pt idx="1437">
                  <c:v>13.914</c:v>
                </c:pt>
                <c:pt idx="1438">
                  <c:v>13.919</c:v>
                </c:pt>
                <c:pt idx="1439">
                  <c:v>13.923999999999999</c:v>
                </c:pt>
                <c:pt idx="1440">
                  <c:v>13.929</c:v>
                </c:pt>
                <c:pt idx="1441">
                  <c:v>13.933999999999999</c:v>
                </c:pt>
                <c:pt idx="1442">
                  <c:v>13.939</c:v>
                </c:pt>
                <c:pt idx="1443">
                  <c:v>13.943</c:v>
                </c:pt>
                <c:pt idx="1444">
                  <c:v>13.948</c:v>
                </c:pt>
                <c:pt idx="1445">
                  <c:v>13.952999999999999</c:v>
                </c:pt>
                <c:pt idx="1446">
                  <c:v>13.958</c:v>
                </c:pt>
                <c:pt idx="1447">
                  <c:v>13.962999999999999</c:v>
                </c:pt>
                <c:pt idx="1448">
                  <c:v>13.967000000000001</c:v>
                </c:pt>
                <c:pt idx="1449">
                  <c:v>13.972</c:v>
                </c:pt>
                <c:pt idx="1450">
                  <c:v>13.977</c:v>
                </c:pt>
                <c:pt idx="1451">
                  <c:v>13.981999999999999</c:v>
                </c:pt>
                <c:pt idx="1452">
                  <c:v>13.987</c:v>
                </c:pt>
                <c:pt idx="1453">
                  <c:v>13.992000000000001</c:v>
                </c:pt>
                <c:pt idx="1454">
                  <c:v>13.997</c:v>
                </c:pt>
                <c:pt idx="1455">
                  <c:v>14.002000000000001</c:v>
                </c:pt>
                <c:pt idx="1456">
                  <c:v>14.006</c:v>
                </c:pt>
                <c:pt idx="1457">
                  <c:v>14.010999999999999</c:v>
                </c:pt>
                <c:pt idx="1458">
                  <c:v>14.016</c:v>
                </c:pt>
                <c:pt idx="1459">
                  <c:v>14.021000000000001</c:v>
                </c:pt>
                <c:pt idx="1460">
                  <c:v>14.026</c:v>
                </c:pt>
                <c:pt idx="1461">
                  <c:v>14.031000000000001</c:v>
                </c:pt>
                <c:pt idx="1462">
                  <c:v>14.035</c:v>
                </c:pt>
                <c:pt idx="1463">
                  <c:v>14.04</c:v>
                </c:pt>
                <c:pt idx="1464">
                  <c:v>14.045</c:v>
                </c:pt>
                <c:pt idx="1465">
                  <c:v>14.05</c:v>
                </c:pt>
                <c:pt idx="1466">
                  <c:v>14.055</c:v>
                </c:pt>
                <c:pt idx="1467">
                  <c:v>14.06</c:v>
                </c:pt>
                <c:pt idx="1468">
                  <c:v>14.064</c:v>
                </c:pt>
                <c:pt idx="1469">
                  <c:v>14.069000000000001</c:v>
                </c:pt>
                <c:pt idx="1470">
                  <c:v>14.074</c:v>
                </c:pt>
                <c:pt idx="1471">
                  <c:v>14.079000000000001</c:v>
                </c:pt>
                <c:pt idx="1472">
                  <c:v>14.084</c:v>
                </c:pt>
                <c:pt idx="1473">
                  <c:v>14.089</c:v>
                </c:pt>
                <c:pt idx="1474">
                  <c:v>14.093</c:v>
                </c:pt>
                <c:pt idx="1475">
                  <c:v>14.098000000000001</c:v>
                </c:pt>
                <c:pt idx="1476">
                  <c:v>14.103</c:v>
                </c:pt>
                <c:pt idx="1477">
                  <c:v>14.108000000000001</c:v>
                </c:pt>
                <c:pt idx="1478">
                  <c:v>14.113</c:v>
                </c:pt>
                <c:pt idx="1479">
                  <c:v>14.118</c:v>
                </c:pt>
                <c:pt idx="1480">
                  <c:v>14.122</c:v>
                </c:pt>
                <c:pt idx="1481">
                  <c:v>14.127000000000001</c:v>
                </c:pt>
                <c:pt idx="1482">
                  <c:v>14.132</c:v>
                </c:pt>
                <c:pt idx="1483">
                  <c:v>14.137</c:v>
                </c:pt>
                <c:pt idx="1484">
                  <c:v>14.141999999999999</c:v>
                </c:pt>
                <c:pt idx="1485">
                  <c:v>14.147</c:v>
                </c:pt>
                <c:pt idx="1486">
                  <c:v>14.151</c:v>
                </c:pt>
                <c:pt idx="1487">
                  <c:v>14.156000000000001</c:v>
                </c:pt>
                <c:pt idx="1488">
                  <c:v>14.161</c:v>
                </c:pt>
                <c:pt idx="1489">
                  <c:v>14.166</c:v>
                </c:pt>
                <c:pt idx="1490">
                  <c:v>14.170999999999999</c:v>
                </c:pt>
                <c:pt idx="1491">
                  <c:v>14.176</c:v>
                </c:pt>
                <c:pt idx="1492">
                  <c:v>14.18</c:v>
                </c:pt>
                <c:pt idx="1493">
                  <c:v>14.185</c:v>
                </c:pt>
                <c:pt idx="1494">
                  <c:v>14.19</c:v>
                </c:pt>
                <c:pt idx="1495">
                  <c:v>14.195</c:v>
                </c:pt>
                <c:pt idx="1496">
                  <c:v>14.2</c:v>
                </c:pt>
                <c:pt idx="1497">
                  <c:v>14.205</c:v>
                </c:pt>
                <c:pt idx="1498">
                  <c:v>14.209</c:v>
                </c:pt>
                <c:pt idx="1499">
                  <c:v>14.214</c:v>
                </c:pt>
                <c:pt idx="1500">
                  <c:v>14.218999999999999</c:v>
                </c:pt>
                <c:pt idx="1501">
                  <c:v>14.224</c:v>
                </c:pt>
                <c:pt idx="1502">
                  <c:v>14.228999999999999</c:v>
                </c:pt>
                <c:pt idx="1503">
                  <c:v>14.233000000000001</c:v>
                </c:pt>
                <c:pt idx="1504">
                  <c:v>14.238</c:v>
                </c:pt>
                <c:pt idx="1505">
                  <c:v>14.243</c:v>
                </c:pt>
                <c:pt idx="1506">
                  <c:v>14.247999999999999</c:v>
                </c:pt>
                <c:pt idx="1507">
                  <c:v>14.253</c:v>
                </c:pt>
                <c:pt idx="1508">
                  <c:v>14.257999999999999</c:v>
                </c:pt>
                <c:pt idx="1509">
                  <c:v>14.262</c:v>
                </c:pt>
                <c:pt idx="1510">
                  <c:v>14.266999999999999</c:v>
                </c:pt>
                <c:pt idx="1511">
                  <c:v>14.272</c:v>
                </c:pt>
                <c:pt idx="1512">
                  <c:v>14.276999999999999</c:v>
                </c:pt>
                <c:pt idx="1513">
                  <c:v>14.282</c:v>
                </c:pt>
                <c:pt idx="1514">
                  <c:v>14.287000000000001</c:v>
                </c:pt>
                <c:pt idx="1515">
                  <c:v>14.291</c:v>
                </c:pt>
                <c:pt idx="1516">
                  <c:v>14.295999999999999</c:v>
                </c:pt>
                <c:pt idx="1517">
                  <c:v>14.301</c:v>
                </c:pt>
                <c:pt idx="1518">
                  <c:v>14.305999999999999</c:v>
                </c:pt>
                <c:pt idx="1519">
                  <c:v>14.311</c:v>
                </c:pt>
                <c:pt idx="1520">
                  <c:v>14.316000000000001</c:v>
                </c:pt>
                <c:pt idx="1521">
                  <c:v>14.32</c:v>
                </c:pt>
                <c:pt idx="1522">
                  <c:v>14.324999999999999</c:v>
                </c:pt>
                <c:pt idx="1523">
                  <c:v>14.33</c:v>
                </c:pt>
                <c:pt idx="1524">
                  <c:v>14.335000000000001</c:v>
                </c:pt>
                <c:pt idx="1525">
                  <c:v>14.34</c:v>
                </c:pt>
                <c:pt idx="1526">
                  <c:v>14.345000000000001</c:v>
                </c:pt>
                <c:pt idx="1527">
                  <c:v>14.349</c:v>
                </c:pt>
                <c:pt idx="1528">
                  <c:v>14.353999999999999</c:v>
                </c:pt>
                <c:pt idx="1529">
                  <c:v>14.359</c:v>
                </c:pt>
                <c:pt idx="1530">
                  <c:v>14.364000000000001</c:v>
                </c:pt>
                <c:pt idx="1531">
                  <c:v>14.369</c:v>
                </c:pt>
                <c:pt idx="1532">
                  <c:v>14.372999999999999</c:v>
                </c:pt>
                <c:pt idx="1533">
                  <c:v>14.378</c:v>
                </c:pt>
                <c:pt idx="1534">
                  <c:v>14.382999999999999</c:v>
                </c:pt>
                <c:pt idx="1535">
                  <c:v>14.388</c:v>
                </c:pt>
                <c:pt idx="1536">
                  <c:v>14.393000000000001</c:v>
                </c:pt>
                <c:pt idx="1537">
                  <c:v>14.398</c:v>
                </c:pt>
                <c:pt idx="1538">
                  <c:v>14.401999999999999</c:v>
                </c:pt>
                <c:pt idx="1539">
                  <c:v>14.407</c:v>
                </c:pt>
                <c:pt idx="1540">
                  <c:v>14.412000000000001</c:v>
                </c:pt>
                <c:pt idx="1541">
                  <c:v>14.417</c:v>
                </c:pt>
                <c:pt idx="1542">
                  <c:v>14.422000000000001</c:v>
                </c:pt>
                <c:pt idx="1543">
                  <c:v>14.426</c:v>
                </c:pt>
                <c:pt idx="1544">
                  <c:v>14.430999999999999</c:v>
                </c:pt>
                <c:pt idx="1545">
                  <c:v>14.436</c:v>
                </c:pt>
                <c:pt idx="1546">
                  <c:v>14.441000000000001</c:v>
                </c:pt>
                <c:pt idx="1547">
                  <c:v>14.446</c:v>
                </c:pt>
                <c:pt idx="1548">
                  <c:v>14.451000000000001</c:v>
                </c:pt>
                <c:pt idx="1549">
                  <c:v>14.455</c:v>
                </c:pt>
                <c:pt idx="1550">
                  <c:v>14.46</c:v>
                </c:pt>
                <c:pt idx="1551">
                  <c:v>14.465</c:v>
                </c:pt>
                <c:pt idx="1552">
                  <c:v>14.47</c:v>
                </c:pt>
                <c:pt idx="1553">
                  <c:v>14.475</c:v>
                </c:pt>
                <c:pt idx="1554">
                  <c:v>14.478999999999999</c:v>
                </c:pt>
                <c:pt idx="1555">
                  <c:v>14.484</c:v>
                </c:pt>
                <c:pt idx="1556">
                  <c:v>14.489000000000001</c:v>
                </c:pt>
                <c:pt idx="1557">
                  <c:v>14.494</c:v>
                </c:pt>
                <c:pt idx="1558">
                  <c:v>14.499000000000001</c:v>
                </c:pt>
                <c:pt idx="1559">
                  <c:v>14.504</c:v>
                </c:pt>
                <c:pt idx="1560">
                  <c:v>14.507999999999999</c:v>
                </c:pt>
                <c:pt idx="1561">
                  <c:v>14.513</c:v>
                </c:pt>
                <c:pt idx="1562">
                  <c:v>14.518000000000001</c:v>
                </c:pt>
                <c:pt idx="1563">
                  <c:v>14.523</c:v>
                </c:pt>
                <c:pt idx="1564">
                  <c:v>14.528</c:v>
                </c:pt>
                <c:pt idx="1565">
                  <c:v>14.532</c:v>
                </c:pt>
                <c:pt idx="1566">
                  <c:v>14.537000000000001</c:v>
                </c:pt>
                <c:pt idx="1567">
                  <c:v>14.542</c:v>
                </c:pt>
                <c:pt idx="1568">
                  <c:v>14.547000000000001</c:v>
                </c:pt>
                <c:pt idx="1569">
                  <c:v>14.552</c:v>
                </c:pt>
                <c:pt idx="1570">
                  <c:v>14.557</c:v>
                </c:pt>
                <c:pt idx="1571">
                  <c:v>14.561</c:v>
                </c:pt>
                <c:pt idx="1572">
                  <c:v>14.566000000000001</c:v>
                </c:pt>
                <c:pt idx="1573">
                  <c:v>14.571</c:v>
                </c:pt>
                <c:pt idx="1574">
                  <c:v>14.576000000000001</c:v>
                </c:pt>
                <c:pt idx="1575">
                  <c:v>14.58</c:v>
                </c:pt>
                <c:pt idx="1576">
                  <c:v>14.585000000000001</c:v>
                </c:pt>
                <c:pt idx="1577">
                  <c:v>14.59</c:v>
                </c:pt>
                <c:pt idx="1578">
                  <c:v>14.595000000000001</c:v>
                </c:pt>
                <c:pt idx="1579">
                  <c:v>14.6</c:v>
                </c:pt>
                <c:pt idx="1580">
                  <c:v>14.605</c:v>
                </c:pt>
                <c:pt idx="1581">
                  <c:v>14.609</c:v>
                </c:pt>
                <c:pt idx="1582">
                  <c:v>14.614000000000001</c:v>
                </c:pt>
                <c:pt idx="1583">
                  <c:v>14.619</c:v>
                </c:pt>
                <c:pt idx="1584">
                  <c:v>14.624000000000001</c:v>
                </c:pt>
                <c:pt idx="1585">
                  <c:v>14.629</c:v>
                </c:pt>
                <c:pt idx="1586">
                  <c:v>14.632999999999999</c:v>
                </c:pt>
                <c:pt idx="1587">
                  <c:v>14.638</c:v>
                </c:pt>
                <c:pt idx="1588">
                  <c:v>14.643000000000001</c:v>
                </c:pt>
                <c:pt idx="1589">
                  <c:v>14.648</c:v>
                </c:pt>
                <c:pt idx="1590">
                  <c:v>14.653</c:v>
                </c:pt>
                <c:pt idx="1591">
                  <c:v>14.657</c:v>
                </c:pt>
                <c:pt idx="1592">
                  <c:v>14.662000000000001</c:v>
                </c:pt>
                <c:pt idx="1593">
                  <c:v>14.667</c:v>
                </c:pt>
                <c:pt idx="1594">
                  <c:v>14.672000000000001</c:v>
                </c:pt>
                <c:pt idx="1595">
                  <c:v>14.677</c:v>
                </c:pt>
                <c:pt idx="1596">
                  <c:v>14.682</c:v>
                </c:pt>
                <c:pt idx="1597">
                  <c:v>14.686</c:v>
                </c:pt>
                <c:pt idx="1598">
                  <c:v>14.691000000000001</c:v>
                </c:pt>
                <c:pt idx="1599">
                  <c:v>14.696</c:v>
                </c:pt>
                <c:pt idx="1600">
                  <c:v>14.701000000000001</c:v>
                </c:pt>
                <c:pt idx="1601">
                  <c:v>14.705</c:v>
                </c:pt>
                <c:pt idx="1602">
                  <c:v>14.71</c:v>
                </c:pt>
                <c:pt idx="1603">
                  <c:v>14.715</c:v>
                </c:pt>
                <c:pt idx="1604">
                  <c:v>14.72</c:v>
                </c:pt>
                <c:pt idx="1605">
                  <c:v>14.725</c:v>
                </c:pt>
                <c:pt idx="1606">
                  <c:v>14.73</c:v>
                </c:pt>
                <c:pt idx="1607">
                  <c:v>14.734</c:v>
                </c:pt>
                <c:pt idx="1608">
                  <c:v>14.739000000000001</c:v>
                </c:pt>
                <c:pt idx="1609">
                  <c:v>14.744</c:v>
                </c:pt>
                <c:pt idx="1610">
                  <c:v>14.749000000000001</c:v>
                </c:pt>
                <c:pt idx="1611">
                  <c:v>14.754</c:v>
                </c:pt>
                <c:pt idx="1612">
                  <c:v>14.757999999999999</c:v>
                </c:pt>
                <c:pt idx="1613">
                  <c:v>14.763</c:v>
                </c:pt>
                <c:pt idx="1614">
                  <c:v>14.768000000000001</c:v>
                </c:pt>
                <c:pt idx="1615">
                  <c:v>14.773</c:v>
                </c:pt>
                <c:pt idx="1616">
                  <c:v>14.778</c:v>
                </c:pt>
                <c:pt idx="1617">
                  <c:v>14.782</c:v>
                </c:pt>
                <c:pt idx="1618">
                  <c:v>14.787000000000001</c:v>
                </c:pt>
                <c:pt idx="1619">
                  <c:v>14.792</c:v>
                </c:pt>
                <c:pt idx="1620">
                  <c:v>14.797000000000001</c:v>
                </c:pt>
                <c:pt idx="1621">
                  <c:v>14.801</c:v>
                </c:pt>
                <c:pt idx="1622">
                  <c:v>14.805999999999999</c:v>
                </c:pt>
                <c:pt idx="1623">
                  <c:v>14.811</c:v>
                </c:pt>
                <c:pt idx="1624">
                  <c:v>14.816000000000001</c:v>
                </c:pt>
                <c:pt idx="1625">
                  <c:v>14.821</c:v>
                </c:pt>
                <c:pt idx="1626">
                  <c:v>14.824999999999999</c:v>
                </c:pt>
                <c:pt idx="1627">
                  <c:v>14.83</c:v>
                </c:pt>
                <c:pt idx="1628">
                  <c:v>14.835000000000001</c:v>
                </c:pt>
                <c:pt idx="1629">
                  <c:v>14.84</c:v>
                </c:pt>
                <c:pt idx="1630">
                  <c:v>14.845000000000001</c:v>
                </c:pt>
                <c:pt idx="1631">
                  <c:v>14.849</c:v>
                </c:pt>
                <c:pt idx="1632">
                  <c:v>14.853999999999999</c:v>
                </c:pt>
                <c:pt idx="1633">
                  <c:v>14.859</c:v>
                </c:pt>
                <c:pt idx="1634">
                  <c:v>14.864000000000001</c:v>
                </c:pt>
                <c:pt idx="1635">
                  <c:v>14.869</c:v>
                </c:pt>
                <c:pt idx="1636">
                  <c:v>14.872999999999999</c:v>
                </c:pt>
                <c:pt idx="1637">
                  <c:v>14.878</c:v>
                </c:pt>
                <c:pt idx="1638">
                  <c:v>14.882999999999999</c:v>
                </c:pt>
                <c:pt idx="1639">
                  <c:v>14.888</c:v>
                </c:pt>
                <c:pt idx="1640">
                  <c:v>14.891999999999999</c:v>
                </c:pt>
                <c:pt idx="1641">
                  <c:v>14.897</c:v>
                </c:pt>
                <c:pt idx="1642">
                  <c:v>14.901999999999999</c:v>
                </c:pt>
                <c:pt idx="1643">
                  <c:v>14.907</c:v>
                </c:pt>
                <c:pt idx="1644">
                  <c:v>14.912000000000001</c:v>
                </c:pt>
                <c:pt idx="1645">
                  <c:v>14.916</c:v>
                </c:pt>
                <c:pt idx="1646">
                  <c:v>14.920999999999999</c:v>
                </c:pt>
                <c:pt idx="1647">
                  <c:v>14.926</c:v>
                </c:pt>
                <c:pt idx="1648">
                  <c:v>14.930999999999999</c:v>
                </c:pt>
                <c:pt idx="1649">
                  <c:v>14.935</c:v>
                </c:pt>
                <c:pt idx="1650">
                  <c:v>14.94</c:v>
                </c:pt>
                <c:pt idx="1651">
                  <c:v>14.945</c:v>
                </c:pt>
                <c:pt idx="1652">
                  <c:v>14.95</c:v>
                </c:pt>
                <c:pt idx="1653">
                  <c:v>14.955</c:v>
                </c:pt>
                <c:pt idx="1654">
                  <c:v>14.959</c:v>
                </c:pt>
                <c:pt idx="1655">
                  <c:v>14.964</c:v>
                </c:pt>
                <c:pt idx="1656">
                  <c:v>14.968999999999999</c:v>
                </c:pt>
                <c:pt idx="1657">
                  <c:v>14.974</c:v>
                </c:pt>
                <c:pt idx="1658">
                  <c:v>14.978</c:v>
                </c:pt>
                <c:pt idx="1659">
                  <c:v>14.983000000000001</c:v>
                </c:pt>
                <c:pt idx="1660">
                  <c:v>14.988</c:v>
                </c:pt>
                <c:pt idx="1661">
                  <c:v>14.993</c:v>
                </c:pt>
                <c:pt idx="1662">
                  <c:v>14.997999999999999</c:v>
                </c:pt>
                <c:pt idx="1663">
                  <c:v>15.002000000000001</c:v>
                </c:pt>
                <c:pt idx="1664">
                  <c:v>15.007</c:v>
                </c:pt>
                <c:pt idx="1665">
                  <c:v>15.012</c:v>
                </c:pt>
                <c:pt idx="1666">
                  <c:v>15.016999999999999</c:v>
                </c:pt>
                <c:pt idx="1667">
                  <c:v>15.021000000000001</c:v>
                </c:pt>
                <c:pt idx="1668">
                  <c:v>15.026</c:v>
                </c:pt>
                <c:pt idx="1669">
                  <c:v>15.031000000000001</c:v>
                </c:pt>
                <c:pt idx="1670">
                  <c:v>15.036</c:v>
                </c:pt>
                <c:pt idx="1671">
                  <c:v>15.04</c:v>
                </c:pt>
                <c:pt idx="1672">
                  <c:v>15.045</c:v>
                </c:pt>
                <c:pt idx="1673">
                  <c:v>15.05</c:v>
                </c:pt>
                <c:pt idx="1674">
                  <c:v>15.055</c:v>
                </c:pt>
                <c:pt idx="1675">
                  <c:v>15.058999999999999</c:v>
                </c:pt>
                <c:pt idx="1676">
                  <c:v>15.064</c:v>
                </c:pt>
                <c:pt idx="1677">
                  <c:v>15.069000000000001</c:v>
                </c:pt>
                <c:pt idx="1678">
                  <c:v>15.074</c:v>
                </c:pt>
                <c:pt idx="1679">
                  <c:v>15.079000000000001</c:v>
                </c:pt>
                <c:pt idx="1680">
                  <c:v>15.083</c:v>
                </c:pt>
                <c:pt idx="1681">
                  <c:v>15.087999999999999</c:v>
                </c:pt>
                <c:pt idx="1682">
                  <c:v>15.093</c:v>
                </c:pt>
                <c:pt idx="1683">
                  <c:v>15.098000000000001</c:v>
                </c:pt>
                <c:pt idx="1684">
                  <c:v>15.102</c:v>
                </c:pt>
                <c:pt idx="1685">
                  <c:v>15.106999999999999</c:v>
                </c:pt>
                <c:pt idx="1686">
                  <c:v>15.112</c:v>
                </c:pt>
                <c:pt idx="1687">
                  <c:v>15.117000000000001</c:v>
                </c:pt>
                <c:pt idx="1688">
                  <c:v>15.121</c:v>
                </c:pt>
                <c:pt idx="1689">
                  <c:v>15.125999999999999</c:v>
                </c:pt>
                <c:pt idx="1690">
                  <c:v>15.131</c:v>
                </c:pt>
                <c:pt idx="1691">
                  <c:v>15.135999999999999</c:v>
                </c:pt>
                <c:pt idx="1692">
                  <c:v>15.14</c:v>
                </c:pt>
                <c:pt idx="1693">
                  <c:v>15.145</c:v>
                </c:pt>
                <c:pt idx="1694">
                  <c:v>15.15</c:v>
                </c:pt>
                <c:pt idx="1695">
                  <c:v>15.154999999999999</c:v>
                </c:pt>
                <c:pt idx="1696">
                  <c:v>15.159000000000001</c:v>
                </c:pt>
                <c:pt idx="1697">
                  <c:v>15.164</c:v>
                </c:pt>
                <c:pt idx="1698">
                  <c:v>15.169</c:v>
                </c:pt>
                <c:pt idx="1699">
                  <c:v>15.173999999999999</c:v>
                </c:pt>
                <c:pt idx="1700">
                  <c:v>15.178000000000001</c:v>
                </c:pt>
                <c:pt idx="1701">
                  <c:v>15.183</c:v>
                </c:pt>
                <c:pt idx="1702">
                  <c:v>15.188000000000001</c:v>
                </c:pt>
                <c:pt idx="1703">
                  <c:v>15.192</c:v>
                </c:pt>
                <c:pt idx="1704">
                  <c:v>15.196999999999999</c:v>
                </c:pt>
                <c:pt idx="1705">
                  <c:v>15.202</c:v>
                </c:pt>
                <c:pt idx="1706">
                  <c:v>15.207000000000001</c:v>
                </c:pt>
                <c:pt idx="1707">
                  <c:v>15.211</c:v>
                </c:pt>
                <c:pt idx="1708">
                  <c:v>15.215999999999999</c:v>
                </c:pt>
                <c:pt idx="1709">
                  <c:v>15.221</c:v>
                </c:pt>
                <c:pt idx="1710">
                  <c:v>15.226000000000001</c:v>
                </c:pt>
                <c:pt idx="1711">
                  <c:v>15.23</c:v>
                </c:pt>
                <c:pt idx="1712">
                  <c:v>15.234999999999999</c:v>
                </c:pt>
                <c:pt idx="1713">
                  <c:v>15.24</c:v>
                </c:pt>
                <c:pt idx="1714">
                  <c:v>15.244</c:v>
                </c:pt>
                <c:pt idx="1715">
                  <c:v>15.249000000000001</c:v>
                </c:pt>
                <c:pt idx="1716">
                  <c:v>15.254</c:v>
                </c:pt>
                <c:pt idx="1717">
                  <c:v>15.259</c:v>
                </c:pt>
                <c:pt idx="1718">
                  <c:v>15.263</c:v>
                </c:pt>
                <c:pt idx="1719">
                  <c:v>15.268000000000001</c:v>
                </c:pt>
                <c:pt idx="1720">
                  <c:v>15.273</c:v>
                </c:pt>
                <c:pt idx="1721">
                  <c:v>15.278</c:v>
                </c:pt>
                <c:pt idx="1722">
                  <c:v>15.282</c:v>
                </c:pt>
                <c:pt idx="1723">
                  <c:v>15.287000000000001</c:v>
                </c:pt>
                <c:pt idx="1724">
                  <c:v>15.292</c:v>
                </c:pt>
                <c:pt idx="1725">
                  <c:v>15.295999999999999</c:v>
                </c:pt>
                <c:pt idx="1726">
                  <c:v>15.301</c:v>
                </c:pt>
                <c:pt idx="1727">
                  <c:v>15.305999999999999</c:v>
                </c:pt>
                <c:pt idx="1728">
                  <c:v>15.311</c:v>
                </c:pt>
                <c:pt idx="1729">
                  <c:v>15.315</c:v>
                </c:pt>
                <c:pt idx="1730">
                  <c:v>15.32</c:v>
                </c:pt>
                <c:pt idx="1731">
                  <c:v>15.324999999999999</c:v>
                </c:pt>
                <c:pt idx="1732">
                  <c:v>15.329000000000001</c:v>
                </c:pt>
                <c:pt idx="1733">
                  <c:v>15.334</c:v>
                </c:pt>
                <c:pt idx="1734">
                  <c:v>15.339</c:v>
                </c:pt>
                <c:pt idx="1735">
                  <c:v>15.343999999999999</c:v>
                </c:pt>
                <c:pt idx="1736">
                  <c:v>15.348000000000001</c:v>
                </c:pt>
                <c:pt idx="1737">
                  <c:v>15.353</c:v>
                </c:pt>
                <c:pt idx="1738">
                  <c:v>15.358000000000001</c:v>
                </c:pt>
                <c:pt idx="1739">
                  <c:v>15.362</c:v>
                </c:pt>
                <c:pt idx="1740">
                  <c:v>15.367000000000001</c:v>
                </c:pt>
                <c:pt idx="1741">
                  <c:v>15.372</c:v>
                </c:pt>
                <c:pt idx="1742">
                  <c:v>15.375999999999999</c:v>
                </c:pt>
                <c:pt idx="1743">
                  <c:v>15.381</c:v>
                </c:pt>
                <c:pt idx="1744">
                  <c:v>15.385999999999999</c:v>
                </c:pt>
                <c:pt idx="1745">
                  <c:v>15.391</c:v>
                </c:pt>
                <c:pt idx="1746">
                  <c:v>15.395</c:v>
                </c:pt>
                <c:pt idx="1747">
                  <c:v>15.4</c:v>
                </c:pt>
                <c:pt idx="1748">
                  <c:v>15.404999999999999</c:v>
                </c:pt>
                <c:pt idx="1749">
                  <c:v>15.409000000000001</c:v>
                </c:pt>
                <c:pt idx="1750">
                  <c:v>15.414</c:v>
                </c:pt>
                <c:pt idx="1751">
                  <c:v>15.419</c:v>
                </c:pt>
                <c:pt idx="1752">
                  <c:v>15.423</c:v>
                </c:pt>
                <c:pt idx="1753">
                  <c:v>15.428000000000001</c:v>
                </c:pt>
                <c:pt idx="1754">
                  <c:v>15.433</c:v>
                </c:pt>
                <c:pt idx="1755">
                  <c:v>15.436999999999999</c:v>
                </c:pt>
                <c:pt idx="1756">
                  <c:v>15.442</c:v>
                </c:pt>
                <c:pt idx="1757">
                  <c:v>15.446999999999999</c:v>
                </c:pt>
                <c:pt idx="1758">
                  <c:v>15.451000000000001</c:v>
                </c:pt>
                <c:pt idx="1759">
                  <c:v>15.456</c:v>
                </c:pt>
                <c:pt idx="1760">
                  <c:v>15.461</c:v>
                </c:pt>
                <c:pt idx="1761">
                  <c:v>15.465999999999999</c:v>
                </c:pt>
                <c:pt idx="1762">
                  <c:v>15.47</c:v>
                </c:pt>
                <c:pt idx="1763">
                  <c:v>15.475</c:v>
                </c:pt>
                <c:pt idx="1764">
                  <c:v>15.478999999999999</c:v>
                </c:pt>
                <c:pt idx="1765">
                  <c:v>15.484</c:v>
                </c:pt>
                <c:pt idx="1766">
                  <c:v>15.489000000000001</c:v>
                </c:pt>
                <c:pt idx="1767">
                  <c:v>15.493</c:v>
                </c:pt>
                <c:pt idx="1768">
                  <c:v>15.497999999999999</c:v>
                </c:pt>
                <c:pt idx="1769">
                  <c:v>15.503</c:v>
                </c:pt>
                <c:pt idx="1770">
                  <c:v>15.507999999999999</c:v>
                </c:pt>
                <c:pt idx="1771">
                  <c:v>15.512</c:v>
                </c:pt>
                <c:pt idx="1772">
                  <c:v>15.516999999999999</c:v>
                </c:pt>
                <c:pt idx="1773">
                  <c:v>15.522</c:v>
                </c:pt>
                <c:pt idx="1774">
                  <c:v>15.526</c:v>
                </c:pt>
                <c:pt idx="1775">
                  <c:v>15.531000000000001</c:v>
                </c:pt>
                <c:pt idx="1776">
                  <c:v>15.535</c:v>
                </c:pt>
                <c:pt idx="1777">
                  <c:v>15.54</c:v>
                </c:pt>
                <c:pt idx="1778">
                  <c:v>15.545</c:v>
                </c:pt>
                <c:pt idx="1779">
                  <c:v>15.55</c:v>
                </c:pt>
                <c:pt idx="1780">
                  <c:v>15.554</c:v>
                </c:pt>
                <c:pt idx="1781">
                  <c:v>15.558999999999999</c:v>
                </c:pt>
                <c:pt idx="1782">
                  <c:v>15.563000000000001</c:v>
                </c:pt>
                <c:pt idx="1783">
                  <c:v>15.568</c:v>
                </c:pt>
                <c:pt idx="1784">
                  <c:v>15.573</c:v>
                </c:pt>
                <c:pt idx="1785">
                  <c:v>15.577</c:v>
                </c:pt>
                <c:pt idx="1786">
                  <c:v>15.582000000000001</c:v>
                </c:pt>
                <c:pt idx="1787">
                  <c:v>15.587</c:v>
                </c:pt>
                <c:pt idx="1788">
                  <c:v>15.590999999999999</c:v>
                </c:pt>
                <c:pt idx="1789">
                  <c:v>15.596</c:v>
                </c:pt>
                <c:pt idx="1790">
                  <c:v>15.601000000000001</c:v>
                </c:pt>
                <c:pt idx="1791">
                  <c:v>15.605</c:v>
                </c:pt>
                <c:pt idx="1792">
                  <c:v>15.61</c:v>
                </c:pt>
                <c:pt idx="1793">
                  <c:v>15.615</c:v>
                </c:pt>
                <c:pt idx="1794">
                  <c:v>15.619</c:v>
                </c:pt>
                <c:pt idx="1795">
                  <c:v>15.624000000000001</c:v>
                </c:pt>
                <c:pt idx="1796">
                  <c:v>15.629</c:v>
                </c:pt>
                <c:pt idx="1797">
                  <c:v>15.632999999999999</c:v>
                </c:pt>
                <c:pt idx="1798">
                  <c:v>15.638</c:v>
                </c:pt>
                <c:pt idx="1799">
                  <c:v>15.641999999999999</c:v>
                </c:pt>
                <c:pt idx="1800">
                  <c:v>15.647</c:v>
                </c:pt>
                <c:pt idx="1801">
                  <c:v>15.651999999999999</c:v>
                </c:pt>
                <c:pt idx="1802">
                  <c:v>15.656000000000001</c:v>
                </c:pt>
                <c:pt idx="1803">
                  <c:v>15.661</c:v>
                </c:pt>
                <c:pt idx="1804">
                  <c:v>15.666</c:v>
                </c:pt>
                <c:pt idx="1805">
                  <c:v>15.67</c:v>
                </c:pt>
                <c:pt idx="1806">
                  <c:v>15.675000000000001</c:v>
                </c:pt>
                <c:pt idx="1807">
                  <c:v>15.68</c:v>
                </c:pt>
                <c:pt idx="1808">
                  <c:v>15.683999999999999</c:v>
                </c:pt>
                <c:pt idx="1809">
                  <c:v>15.689</c:v>
                </c:pt>
                <c:pt idx="1810">
                  <c:v>15.693</c:v>
                </c:pt>
                <c:pt idx="1811">
                  <c:v>15.698</c:v>
                </c:pt>
                <c:pt idx="1812">
                  <c:v>15.702999999999999</c:v>
                </c:pt>
                <c:pt idx="1813">
                  <c:v>15.707000000000001</c:v>
                </c:pt>
                <c:pt idx="1814">
                  <c:v>15.712</c:v>
                </c:pt>
                <c:pt idx="1815">
                  <c:v>15.715999999999999</c:v>
                </c:pt>
                <c:pt idx="1816">
                  <c:v>15.721</c:v>
                </c:pt>
                <c:pt idx="1817">
                  <c:v>15.726000000000001</c:v>
                </c:pt>
                <c:pt idx="1818">
                  <c:v>15.73</c:v>
                </c:pt>
                <c:pt idx="1819">
                  <c:v>15.734999999999999</c:v>
                </c:pt>
                <c:pt idx="1820">
                  <c:v>15.74</c:v>
                </c:pt>
                <c:pt idx="1821">
                  <c:v>15.744</c:v>
                </c:pt>
                <c:pt idx="1822">
                  <c:v>15.749000000000001</c:v>
                </c:pt>
                <c:pt idx="1823">
                  <c:v>15.753</c:v>
                </c:pt>
                <c:pt idx="1824">
                  <c:v>15.757999999999999</c:v>
                </c:pt>
                <c:pt idx="1825">
                  <c:v>15.763</c:v>
                </c:pt>
                <c:pt idx="1826">
                  <c:v>15.766999999999999</c:v>
                </c:pt>
                <c:pt idx="1827">
                  <c:v>15.772</c:v>
                </c:pt>
                <c:pt idx="1828">
                  <c:v>15.776</c:v>
                </c:pt>
                <c:pt idx="1829">
                  <c:v>15.781000000000001</c:v>
                </c:pt>
                <c:pt idx="1830">
                  <c:v>15.786</c:v>
                </c:pt>
                <c:pt idx="1831">
                  <c:v>15.79</c:v>
                </c:pt>
                <c:pt idx="1832">
                  <c:v>15.795</c:v>
                </c:pt>
                <c:pt idx="1833">
                  <c:v>15.798999999999999</c:v>
                </c:pt>
                <c:pt idx="1834">
                  <c:v>15.804</c:v>
                </c:pt>
                <c:pt idx="1835">
                  <c:v>15.808999999999999</c:v>
                </c:pt>
                <c:pt idx="1836">
                  <c:v>15.813000000000001</c:v>
                </c:pt>
                <c:pt idx="1837">
                  <c:v>15.818</c:v>
                </c:pt>
                <c:pt idx="1838">
                  <c:v>15.821999999999999</c:v>
                </c:pt>
                <c:pt idx="1839">
                  <c:v>15.827</c:v>
                </c:pt>
                <c:pt idx="1840">
                  <c:v>15.832000000000001</c:v>
                </c:pt>
                <c:pt idx="1841">
                  <c:v>15.836</c:v>
                </c:pt>
                <c:pt idx="1842">
                  <c:v>15.840999999999999</c:v>
                </c:pt>
                <c:pt idx="1843">
                  <c:v>15.845000000000001</c:v>
                </c:pt>
                <c:pt idx="1844">
                  <c:v>15.85</c:v>
                </c:pt>
                <c:pt idx="1845">
                  <c:v>15.853999999999999</c:v>
                </c:pt>
                <c:pt idx="1846">
                  <c:v>15.859</c:v>
                </c:pt>
                <c:pt idx="1847">
                  <c:v>15.864000000000001</c:v>
                </c:pt>
                <c:pt idx="1848">
                  <c:v>15.868</c:v>
                </c:pt>
                <c:pt idx="1849">
                  <c:v>15.872999999999999</c:v>
                </c:pt>
                <c:pt idx="1850">
                  <c:v>15.877000000000001</c:v>
                </c:pt>
                <c:pt idx="1851">
                  <c:v>15.882</c:v>
                </c:pt>
                <c:pt idx="1852">
                  <c:v>15.887</c:v>
                </c:pt>
                <c:pt idx="1853">
                  <c:v>15.891</c:v>
                </c:pt>
                <c:pt idx="1854">
                  <c:v>15.896000000000001</c:v>
                </c:pt>
                <c:pt idx="1855">
                  <c:v>15.9</c:v>
                </c:pt>
                <c:pt idx="1856">
                  <c:v>15.904999999999999</c:v>
                </c:pt>
              </c:numCache>
            </c:numRef>
          </c:val>
        </c:ser>
        <c:ser>
          <c:idx val="2"/>
          <c:order val="2"/>
          <c:tx>
            <c:v>SD-2</c:v>
          </c:tx>
          <c:spPr>
            <a:solidFill>
              <a:srgbClr val="FFC000"/>
            </a:solidFill>
            <a:ln w="25400">
              <a:noFill/>
            </a:ln>
          </c:spPr>
          <c:cat>
            <c:numRef>
              <c:f>Anthro_Calc!$B$1859:$B$3715</c:f>
              <c:numCache>
                <c:formatCode>General</c:formatCode>
                <c:ptCount val="185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numCache>
            </c:numRef>
          </c:cat>
          <c:val>
            <c:numRef>
              <c:f>Anthro_Calc!$G$1859:$G$3715</c:f>
              <c:numCache>
                <c:formatCode>General</c:formatCode>
                <c:ptCount val="1857"/>
                <c:pt idx="0">
                  <c:v>2.395</c:v>
                </c:pt>
                <c:pt idx="1">
                  <c:v>2.3519999999999999</c:v>
                </c:pt>
                <c:pt idx="2">
                  <c:v>2.3620000000000001</c:v>
                </c:pt>
                <c:pt idx="3">
                  <c:v>2.3780000000000001</c:v>
                </c:pt>
                <c:pt idx="4">
                  <c:v>2.3969999999999998</c:v>
                </c:pt>
                <c:pt idx="5">
                  <c:v>2.4180000000000001</c:v>
                </c:pt>
                <c:pt idx="6">
                  <c:v>2.44</c:v>
                </c:pt>
                <c:pt idx="7">
                  <c:v>2.464</c:v>
                </c:pt>
                <c:pt idx="8">
                  <c:v>2.488</c:v>
                </c:pt>
                <c:pt idx="9">
                  <c:v>2.5129999999999999</c:v>
                </c:pt>
                <c:pt idx="10">
                  <c:v>2.54</c:v>
                </c:pt>
                <c:pt idx="11">
                  <c:v>2.5670000000000002</c:v>
                </c:pt>
                <c:pt idx="12">
                  <c:v>2.5950000000000002</c:v>
                </c:pt>
                <c:pt idx="13">
                  <c:v>2.6230000000000002</c:v>
                </c:pt>
                <c:pt idx="14">
                  <c:v>2.653</c:v>
                </c:pt>
                <c:pt idx="15">
                  <c:v>2.6829999999999998</c:v>
                </c:pt>
                <c:pt idx="16">
                  <c:v>2.714</c:v>
                </c:pt>
                <c:pt idx="17">
                  <c:v>2.7450000000000001</c:v>
                </c:pt>
                <c:pt idx="18">
                  <c:v>2.7770000000000001</c:v>
                </c:pt>
                <c:pt idx="19">
                  <c:v>2.8079999999999998</c:v>
                </c:pt>
                <c:pt idx="20">
                  <c:v>2.84</c:v>
                </c:pt>
                <c:pt idx="21">
                  <c:v>2.871</c:v>
                </c:pt>
                <c:pt idx="22">
                  <c:v>2.903</c:v>
                </c:pt>
                <c:pt idx="23">
                  <c:v>2.9340000000000002</c:v>
                </c:pt>
                <c:pt idx="24">
                  <c:v>2.9649999999999999</c:v>
                </c:pt>
                <c:pt idx="25">
                  <c:v>2.996</c:v>
                </c:pt>
                <c:pt idx="26">
                  <c:v>3.0270000000000001</c:v>
                </c:pt>
                <c:pt idx="27">
                  <c:v>3.0579999999999998</c:v>
                </c:pt>
                <c:pt idx="28">
                  <c:v>3.0880000000000001</c:v>
                </c:pt>
                <c:pt idx="29">
                  <c:v>3.1179999999999999</c:v>
                </c:pt>
                <c:pt idx="30">
                  <c:v>3.1480000000000001</c:v>
                </c:pt>
                <c:pt idx="31">
                  <c:v>3.1779999999999999</c:v>
                </c:pt>
                <c:pt idx="32">
                  <c:v>3.2069999999999999</c:v>
                </c:pt>
                <c:pt idx="33">
                  <c:v>3.2360000000000002</c:v>
                </c:pt>
                <c:pt idx="34">
                  <c:v>3.2650000000000001</c:v>
                </c:pt>
                <c:pt idx="35">
                  <c:v>3.294</c:v>
                </c:pt>
                <c:pt idx="36">
                  <c:v>3.3220000000000001</c:v>
                </c:pt>
                <c:pt idx="37">
                  <c:v>3.35</c:v>
                </c:pt>
                <c:pt idx="38">
                  <c:v>3.3769999999999998</c:v>
                </c:pt>
                <c:pt idx="39">
                  <c:v>3.4049999999999998</c:v>
                </c:pt>
                <c:pt idx="40">
                  <c:v>3.4319999999999999</c:v>
                </c:pt>
                <c:pt idx="41">
                  <c:v>3.4590000000000001</c:v>
                </c:pt>
                <c:pt idx="42">
                  <c:v>3.4849999999999999</c:v>
                </c:pt>
                <c:pt idx="43">
                  <c:v>3.512</c:v>
                </c:pt>
                <c:pt idx="44">
                  <c:v>3.5379999999999998</c:v>
                </c:pt>
                <c:pt idx="45">
                  <c:v>3.5640000000000001</c:v>
                </c:pt>
                <c:pt idx="46">
                  <c:v>3.589</c:v>
                </c:pt>
                <c:pt idx="47">
                  <c:v>3.6139999999999999</c:v>
                </c:pt>
                <c:pt idx="48">
                  <c:v>3.6389999999999998</c:v>
                </c:pt>
                <c:pt idx="49">
                  <c:v>3.6640000000000001</c:v>
                </c:pt>
                <c:pt idx="50">
                  <c:v>3.6890000000000001</c:v>
                </c:pt>
                <c:pt idx="51">
                  <c:v>3.7130000000000001</c:v>
                </c:pt>
                <c:pt idx="52">
                  <c:v>3.7370000000000001</c:v>
                </c:pt>
                <c:pt idx="53">
                  <c:v>3.7610000000000001</c:v>
                </c:pt>
                <c:pt idx="54">
                  <c:v>3.7850000000000001</c:v>
                </c:pt>
                <c:pt idx="55">
                  <c:v>3.8079999999999998</c:v>
                </c:pt>
                <c:pt idx="56">
                  <c:v>3.831</c:v>
                </c:pt>
                <c:pt idx="57">
                  <c:v>3.8540000000000001</c:v>
                </c:pt>
                <c:pt idx="58">
                  <c:v>3.8769999999999998</c:v>
                </c:pt>
                <c:pt idx="59">
                  <c:v>3.899</c:v>
                </c:pt>
                <c:pt idx="60">
                  <c:v>3.9220000000000002</c:v>
                </c:pt>
                <c:pt idx="61">
                  <c:v>3.944</c:v>
                </c:pt>
                <c:pt idx="62">
                  <c:v>3.9660000000000002</c:v>
                </c:pt>
                <c:pt idx="63">
                  <c:v>3.9870000000000001</c:v>
                </c:pt>
                <c:pt idx="64">
                  <c:v>4.0090000000000003</c:v>
                </c:pt>
                <c:pt idx="65">
                  <c:v>4.0309999999999997</c:v>
                </c:pt>
                <c:pt idx="66">
                  <c:v>4.0519999999999996</c:v>
                </c:pt>
                <c:pt idx="67">
                  <c:v>4.0730000000000004</c:v>
                </c:pt>
                <c:pt idx="68">
                  <c:v>4.0940000000000003</c:v>
                </c:pt>
                <c:pt idx="69">
                  <c:v>4.1139999999999999</c:v>
                </c:pt>
                <c:pt idx="70">
                  <c:v>4.1349999999999998</c:v>
                </c:pt>
                <c:pt idx="71">
                  <c:v>4.1550000000000002</c:v>
                </c:pt>
                <c:pt idx="72">
                  <c:v>4.1749999999999998</c:v>
                </c:pt>
                <c:pt idx="73">
                  <c:v>4.1950000000000003</c:v>
                </c:pt>
                <c:pt idx="74">
                  <c:v>4.2149999999999999</c:v>
                </c:pt>
                <c:pt idx="75">
                  <c:v>4.2350000000000003</c:v>
                </c:pt>
                <c:pt idx="76">
                  <c:v>4.2549999999999999</c:v>
                </c:pt>
                <c:pt idx="77">
                  <c:v>4.274</c:v>
                </c:pt>
                <c:pt idx="78">
                  <c:v>4.2930000000000001</c:v>
                </c:pt>
                <c:pt idx="79">
                  <c:v>4.3120000000000003</c:v>
                </c:pt>
                <c:pt idx="80">
                  <c:v>4.3310000000000004</c:v>
                </c:pt>
                <c:pt idx="81">
                  <c:v>4.3499999999999996</c:v>
                </c:pt>
                <c:pt idx="82">
                  <c:v>4.3689999999999998</c:v>
                </c:pt>
                <c:pt idx="83">
                  <c:v>4.3869999999999996</c:v>
                </c:pt>
                <c:pt idx="84">
                  <c:v>4.4059999999999997</c:v>
                </c:pt>
                <c:pt idx="85">
                  <c:v>4.4240000000000004</c:v>
                </c:pt>
                <c:pt idx="86">
                  <c:v>4.4420000000000002</c:v>
                </c:pt>
                <c:pt idx="87">
                  <c:v>4.46</c:v>
                </c:pt>
                <c:pt idx="88">
                  <c:v>4.4779999999999998</c:v>
                </c:pt>
                <c:pt idx="89">
                  <c:v>4.4960000000000004</c:v>
                </c:pt>
                <c:pt idx="90">
                  <c:v>4.5129999999999999</c:v>
                </c:pt>
                <c:pt idx="91">
                  <c:v>4.5309999999999997</c:v>
                </c:pt>
                <c:pt idx="92">
                  <c:v>4.548</c:v>
                </c:pt>
                <c:pt idx="93">
                  <c:v>4.5650000000000004</c:v>
                </c:pt>
                <c:pt idx="94">
                  <c:v>4.5819999999999999</c:v>
                </c:pt>
                <c:pt idx="95">
                  <c:v>4.5990000000000002</c:v>
                </c:pt>
                <c:pt idx="96">
                  <c:v>4.6159999999999997</c:v>
                </c:pt>
                <c:pt idx="97">
                  <c:v>4.633</c:v>
                </c:pt>
                <c:pt idx="98">
                  <c:v>4.6500000000000004</c:v>
                </c:pt>
                <c:pt idx="99">
                  <c:v>4.6660000000000004</c:v>
                </c:pt>
                <c:pt idx="100">
                  <c:v>4.6829999999999998</c:v>
                </c:pt>
                <c:pt idx="101">
                  <c:v>4.6989999999999998</c:v>
                </c:pt>
                <c:pt idx="102">
                  <c:v>4.7149999999999999</c:v>
                </c:pt>
                <c:pt idx="103">
                  <c:v>4.7309999999999999</c:v>
                </c:pt>
                <c:pt idx="104">
                  <c:v>4.7469999999999999</c:v>
                </c:pt>
                <c:pt idx="105">
                  <c:v>4.7629999999999999</c:v>
                </c:pt>
                <c:pt idx="106">
                  <c:v>4.7789999999999999</c:v>
                </c:pt>
                <c:pt idx="107">
                  <c:v>4.7939999999999996</c:v>
                </c:pt>
                <c:pt idx="108">
                  <c:v>4.8099999999999996</c:v>
                </c:pt>
                <c:pt idx="109">
                  <c:v>4.8250000000000002</c:v>
                </c:pt>
                <c:pt idx="110">
                  <c:v>4.8410000000000002</c:v>
                </c:pt>
                <c:pt idx="111">
                  <c:v>4.8559999999999999</c:v>
                </c:pt>
                <c:pt idx="112">
                  <c:v>4.8710000000000004</c:v>
                </c:pt>
                <c:pt idx="113">
                  <c:v>4.8860000000000001</c:v>
                </c:pt>
                <c:pt idx="114">
                  <c:v>4.9009999999999998</c:v>
                </c:pt>
                <c:pt idx="115">
                  <c:v>4.9160000000000004</c:v>
                </c:pt>
                <c:pt idx="116">
                  <c:v>4.93</c:v>
                </c:pt>
                <c:pt idx="117">
                  <c:v>4.9450000000000003</c:v>
                </c:pt>
                <c:pt idx="118">
                  <c:v>4.96</c:v>
                </c:pt>
                <c:pt idx="119">
                  <c:v>4.9740000000000002</c:v>
                </c:pt>
                <c:pt idx="120">
                  <c:v>4.9880000000000004</c:v>
                </c:pt>
                <c:pt idx="121">
                  <c:v>5.0030000000000001</c:v>
                </c:pt>
                <c:pt idx="122">
                  <c:v>5.0170000000000003</c:v>
                </c:pt>
                <c:pt idx="123">
                  <c:v>5.0309999999999997</c:v>
                </c:pt>
                <c:pt idx="124">
                  <c:v>5.0449999999999999</c:v>
                </c:pt>
                <c:pt idx="125">
                  <c:v>5.0590000000000002</c:v>
                </c:pt>
                <c:pt idx="126">
                  <c:v>5.0730000000000004</c:v>
                </c:pt>
                <c:pt idx="127">
                  <c:v>5.0860000000000003</c:v>
                </c:pt>
                <c:pt idx="128">
                  <c:v>5.0999999999999996</c:v>
                </c:pt>
                <c:pt idx="129">
                  <c:v>5.1130000000000004</c:v>
                </c:pt>
                <c:pt idx="130">
                  <c:v>5.1269999999999998</c:v>
                </c:pt>
                <c:pt idx="131">
                  <c:v>5.14</c:v>
                </c:pt>
                <c:pt idx="132">
                  <c:v>5.1539999999999999</c:v>
                </c:pt>
                <c:pt idx="133">
                  <c:v>5.1669999999999998</c:v>
                </c:pt>
                <c:pt idx="134">
                  <c:v>5.18</c:v>
                </c:pt>
                <c:pt idx="135">
                  <c:v>5.1929999999999996</c:v>
                </c:pt>
                <c:pt idx="136">
                  <c:v>5.2060000000000004</c:v>
                </c:pt>
                <c:pt idx="137">
                  <c:v>5.2190000000000003</c:v>
                </c:pt>
                <c:pt idx="138">
                  <c:v>5.2309999999999999</c:v>
                </c:pt>
                <c:pt idx="139">
                  <c:v>5.2439999999999998</c:v>
                </c:pt>
                <c:pt idx="140">
                  <c:v>5.2569999999999997</c:v>
                </c:pt>
                <c:pt idx="141">
                  <c:v>5.2690000000000001</c:v>
                </c:pt>
                <c:pt idx="142">
                  <c:v>5.282</c:v>
                </c:pt>
                <c:pt idx="143">
                  <c:v>5.2939999999999996</c:v>
                </c:pt>
                <c:pt idx="144">
                  <c:v>5.306</c:v>
                </c:pt>
                <c:pt idx="145">
                  <c:v>5.3179999999999996</c:v>
                </c:pt>
                <c:pt idx="146">
                  <c:v>5.3310000000000004</c:v>
                </c:pt>
                <c:pt idx="147">
                  <c:v>5.343</c:v>
                </c:pt>
                <c:pt idx="148">
                  <c:v>5.3550000000000004</c:v>
                </c:pt>
                <c:pt idx="149">
                  <c:v>5.3659999999999997</c:v>
                </c:pt>
                <c:pt idx="150">
                  <c:v>5.3780000000000001</c:v>
                </c:pt>
                <c:pt idx="151">
                  <c:v>5.39</c:v>
                </c:pt>
                <c:pt idx="152">
                  <c:v>5.4020000000000001</c:v>
                </c:pt>
                <c:pt idx="153">
                  <c:v>5.4130000000000003</c:v>
                </c:pt>
                <c:pt idx="154">
                  <c:v>5.4249999999999998</c:v>
                </c:pt>
                <c:pt idx="155">
                  <c:v>5.4359999999999999</c:v>
                </c:pt>
                <c:pt idx="156">
                  <c:v>5.4480000000000004</c:v>
                </c:pt>
                <c:pt idx="157">
                  <c:v>5.4589999999999996</c:v>
                </c:pt>
                <c:pt idx="158">
                  <c:v>5.47</c:v>
                </c:pt>
                <c:pt idx="159">
                  <c:v>5.4820000000000002</c:v>
                </c:pt>
                <c:pt idx="160">
                  <c:v>5.4930000000000003</c:v>
                </c:pt>
                <c:pt idx="161">
                  <c:v>5.5039999999999996</c:v>
                </c:pt>
                <c:pt idx="162">
                  <c:v>5.5149999999999997</c:v>
                </c:pt>
                <c:pt idx="163">
                  <c:v>5.5259999999999998</c:v>
                </c:pt>
                <c:pt idx="164">
                  <c:v>5.5369999999999999</c:v>
                </c:pt>
                <c:pt idx="165">
                  <c:v>5.548</c:v>
                </c:pt>
                <c:pt idx="166">
                  <c:v>5.5579999999999998</c:v>
                </c:pt>
                <c:pt idx="167">
                  <c:v>5.569</c:v>
                </c:pt>
                <c:pt idx="168">
                  <c:v>5.58</c:v>
                </c:pt>
                <c:pt idx="169">
                  <c:v>5.59</c:v>
                </c:pt>
                <c:pt idx="170">
                  <c:v>5.601</c:v>
                </c:pt>
                <c:pt idx="171">
                  <c:v>5.6109999999999998</c:v>
                </c:pt>
                <c:pt idx="172">
                  <c:v>5.6219999999999999</c:v>
                </c:pt>
                <c:pt idx="173">
                  <c:v>5.6319999999999997</c:v>
                </c:pt>
                <c:pt idx="174">
                  <c:v>5.6420000000000003</c:v>
                </c:pt>
                <c:pt idx="175">
                  <c:v>5.6529999999999996</c:v>
                </c:pt>
                <c:pt idx="176">
                  <c:v>5.6630000000000003</c:v>
                </c:pt>
                <c:pt idx="177">
                  <c:v>5.673</c:v>
                </c:pt>
                <c:pt idx="178">
                  <c:v>5.6829999999999998</c:v>
                </c:pt>
                <c:pt idx="179">
                  <c:v>5.6929999999999996</c:v>
                </c:pt>
                <c:pt idx="180">
                  <c:v>5.7030000000000003</c:v>
                </c:pt>
                <c:pt idx="181">
                  <c:v>5.7130000000000001</c:v>
                </c:pt>
                <c:pt idx="182">
                  <c:v>5.7229999999999999</c:v>
                </c:pt>
                <c:pt idx="183">
                  <c:v>5.7329999999999997</c:v>
                </c:pt>
                <c:pt idx="184">
                  <c:v>5.7430000000000003</c:v>
                </c:pt>
                <c:pt idx="185">
                  <c:v>5.7530000000000001</c:v>
                </c:pt>
                <c:pt idx="186">
                  <c:v>5.7619999999999996</c:v>
                </c:pt>
                <c:pt idx="187">
                  <c:v>5.7720000000000002</c:v>
                </c:pt>
                <c:pt idx="188">
                  <c:v>5.782</c:v>
                </c:pt>
                <c:pt idx="189">
                  <c:v>5.7910000000000004</c:v>
                </c:pt>
                <c:pt idx="190">
                  <c:v>5.8010000000000002</c:v>
                </c:pt>
                <c:pt idx="191">
                  <c:v>5.81</c:v>
                </c:pt>
                <c:pt idx="192">
                  <c:v>5.82</c:v>
                </c:pt>
                <c:pt idx="193">
                  <c:v>5.8289999999999997</c:v>
                </c:pt>
                <c:pt idx="194">
                  <c:v>5.8380000000000001</c:v>
                </c:pt>
                <c:pt idx="195">
                  <c:v>5.8479999999999999</c:v>
                </c:pt>
                <c:pt idx="196">
                  <c:v>5.8570000000000002</c:v>
                </c:pt>
                <c:pt idx="197">
                  <c:v>5.8659999999999997</c:v>
                </c:pt>
                <c:pt idx="198">
                  <c:v>5.875</c:v>
                </c:pt>
                <c:pt idx="199">
                  <c:v>5.8840000000000003</c:v>
                </c:pt>
                <c:pt idx="200">
                  <c:v>5.8929999999999998</c:v>
                </c:pt>
                <c:pt idx="201">
                  <c:v>5.9020000000000001</c:v>
                </c:pt>
                <c:pt idx="202">
                  <c:v>5.9109999999999996</c:v>
                </c:pt>
                <c:pt idx="203">
                  <c:v>5.92</c:v>
                </c:pt>
                <c:pt idx="204">
                  <c:v>5.9290000000000003</c:v>
                </c:pt>
                <c:pt idx="205">
                  <c:v>5.9379999999999997</c:v>
                </c:pt>
                <c:pt idx="206">
                  <c:v>5.9470000000000001</c:v>
                </c:pt>
                <c:pt idx="207">
                  <c:v>5.9560000000000004</c:v>
                </c:pt>
                <c:pt idx="208">
                  <c:v>5.9649999999999999</c:v>
                </c:pt>
                <c:pt idx="209">
                  <c:v>5.9729999999999999</c:v>
                </c:pt>
                <c:pt idx="210">
                  <c:v>5.9820000000000002</c:v>
                </c:pt>
                <c:pt idx="211">
                  <c:v>5.9909999999999997</c:v>
                </c:pt>
                <c:pt idx="212">
                  <c:v>5.9989999999999997</c:v>
                </c:pt>
                <c:pt idx="213">
                  <c:v>6.008</c:v>
                </c:pt>
                <c:pt idx="214">
                  <c:v>6.016</c:v>
                </c:pt>
                <c:pt idx="215">
                  <c:v>6.0250000000000004</c:v>
                </c:pt>
                <c:pt idx="216">
                  <c:v>6.0330000000000004</c:v>
                </c:pt>
                <c:pt idx="217">
                  <c:v>6.0419999999999998</c:v>
                </c:pt>
                <c:pt idx="218">
                  <c:v>6.05</c:v>
                </c:pt>
                <c:pt idx="219">
                  <c:v>6.0590000000000002</c:v>
                </c:pt>
                <c:pt idx="220">
                  <c:v>6.0670000000000002</c:v>
                </c:pt>
                <c:pt idx="221">
                  <c:v>6.0750000000000002</c:v>
                </c:pt>
                <c:pt idx="222">
                  <c:v>6.0830000000000002</c:v>
                </c:pt>
                <c:pt idx="223">
                  <c:v>6.0919999999999996</c:v>
                </c:pt>
                <c:pt idx="224">
                  <c:v>6.1</c:v>
                </c:pt>
                <c:pt idx="225">
                  <c:v>6.1079999999999997</c:v>
                </c:pt>
                <c:pt idx="226">
                  <c:v>6.1159999999999997</c:v>
                </c:pt>
                <c:pt idx="227">
                  <c:v>6.1239999999999997</c:v>
                </c:pt>
                <c:pt idx="228">
                  <c:v>6.1319999999999997</c:v>
                </c:pt>
                <c:pt idx="229">
                  <c:v>6.14</c:v>
                </c:pt>
                <c:pt idx="230">
                  <c:v>6.1479999999999997</c:v>
                </c:pt>
                <c:pt idx="231">
                  <c:v>6.1559999999999997</c:v>
                </c:pt>
                <c:pt idx="232">
                  <c:v>6.1639999999999997</c:v>
                </c:pt>
                <c:pt idx="233">
                  <c:v>6.1719999999999997</c:v>
                </c:pt>
                <c:pt idx="234">
                  <c:v>6.18</c:v>
                </c:pt>
                <c:pt idx="235">
                  <c:v>6.1879999999999997</c:v>
                </c:pt>
                <c:pt idx="236">
                  <c:v>6.1959999999999997</c:v>
                </c:pt>
                <c:pt idx="237">
                  <c:v>6.2039999999999997</c:v>
                </c:pt>
                <c:pt idx="238">
                  <c:v>6.2110000000000003</c:v>
                </c:pt>
                <c:pt idx="239">
                  <c:v>6.2190000000000003</c:v>
                </c:pt>
                <c:pt idx="240">
                  <c:v>6.2270000000000003</c:v>
                </c:pt>
                <c:pt idx="241">
                  <c:v>6.234</c:v>
                </c:pt>
                <c:pt idx="242">
                  <c:v>6.242</c:v>
                </c:pt>
                <c:pt idx="243">
                  <c:v>6.25</c:v>
                </c:pt>
                <c:pt idx="244">
                  <c:v>6.2569999999999997</c:v>
                </c:pt>
                <c:pt idx="245">
                  <c:v>6.2649999999999997</c:v>
                </c:pt>
                <c:pt idx="246">
                  <c:v>6.2720000000000002</c:v>
                </c:pt>
                <c:pt idx="247">
                  <c:v>6.28</c:v>
                </c:pt>
                <c:pt idx="248">
                  <c:v>6.2869999999999999</c:v>
                </c:pt>
                <c:pt idx="249">
                  <c:v>6.2949999999999999</c:v>
                </c:pt>
                <c:pt idx="250">
                  <c:v>6.3019999999999996</c:v>
                </c:pt>
                <c:pt idx="251">
                  <c:v>6.31</c:v>
                </c:pt>
                <c:pt idx="252">
                  <c:v>6.3170000000000002</c:v>
                </c:pt>
                <c:pt idx="253">
                  <c:v>6.3239999999999998</c:v>
                </c:pt>
                <c:pt idx="254">
                  <c:v>6.3319999999999999</c:v>
                </c:pt>
                <c:pt idx="255">
                  <c:v>6.3390000000000004</c:v>
                </c:pt>
                <c:pt idx="256">
                  <c:v>6.3460000000000001</c:v>
                </c:pt>
                <c:pt idx="257">
                  <c:v>6.3540000000000001</c:v>
                </c:pt>
                <c:pt idx="258">
                  <c:v>6.3609999999999998</c:v>
                </c:pt>
                <c:pt idx="259">
                  <c:v>6.3680000000000003</c:v>
                </c:pt>
                <c:pt idx="260">
                  <c:v>6.375</c:v>
                </c:pt>
                <c:pt idx="261">
                  <c:v>6.3819999999999997</c:v>
                </c:pt>
                <c:pt idx="262">
                  <c:v>6.3890000000000002</c:v>
                </c:pt>
                <c:pt idx="263">
                  <c:v>6.3970000000000002</c:v>
                </c:pt>
                <c:pt idx="264">
                  <c:v>6.4039999999999999</c:v>
                </c:pt>
                <c:pt idx="265">
                  <c:v>6.4109999999999996</c:v>
                </c:pt>
                <c:pt idx="266">
                  <c:v>6.4180000000000001</c:v>
                </c:pt>
                <c:pt idx="267">
                  <c:v>6.4249999999999998</c:v>
                </c:pt>
                <c:pt idx="268">
                  <c:v>6.4320000000000004</c:v>
                </c:pt>
                <c:pt idx="269">
                  <c:v>6.4390000000000001</c:v>
                </c:pt>
                <c:pt idx="270">
                  <c:v>6.4459999999999997</c:v>
                </c:pt>
                <c:pt idx="271">
                  <c:v>6.4530000000000003</c:v>
                </c:pt>
                <c:pt idx="272">
                  <c:v>6.46</c:v>
                </c:pt>
                <c:pt idx="273">
                  <c:v>6.4660000000000002</c:v>
                </c:pt>
                <c:pt idx="274">
                  <c:v>6.4729999999999999</c:v>
                </c:pt>
                <c:pt idx="275">
                  <c:v>6.48</c:v>
                </c:pt>
                <c:pt idx="276">
                  <c:v>6.4870000000000001</c:v>
                </c:pt>
                <c:pt idx="277">
                  <c:v>6.4939999999999998</c:v>
                </c:pt>
                <c:pt idx="278">
                  <c:v>6.5010000000000003</c:v>
                </c:pt>
                <c:pt idx="279">
                  <c:v>6.5069999999999997</c:v>
                </c:pt>
                <c:pt idx="280">
                  <c:v>6.5140000000000002</c:v>
                </c:pt>
                <c:pt idx="281">
                  <c:v>6.5209999999999999</c:v>
                </c:pt>
                <c:pt idx="282">
                  <c:v>6.5279999999999996</c:v>
                </c:pt>
                <c:pt idx="283">
                  <c:v>6.5339999999999998</c:v>
                </c:pt>
                <c:pt idx="284">
                  <c:v>6.5410000000000004</c:v>
                </c:pt>
                <c:pt idx="285">
                  <c:v>6.548</c:v>
                </c:pt>
                <c:pt idx="286">
                  <c:v>6.5540000000000003</c:v>
                </c:pt>
                <c:pt idx="287">
                  <c:v>6.5609999999999999</c:v>
                </c:pt>
                <c:pt idx="288">
                  <c:v>6.5679999999999996</c:v>
                </c:pt>
                <c:pt idx="289">
                  <c:v>6.5739999999999998</c:v>
                </c:pt>
                <c:pt idx="290">
                  <c:v>6.5810000000000004</c:v>
                </c:pt>
                <c:pt idx="291">
                  <c:v>6.5869999999999997</c:v>
                </c:pt>
                <c:pt idx="292">
                  <c:v>6.5940000000000003</c:v>
                </c:pt>
                <c:pt idx="293">
                  <c:v>6.601</c:v>
                </c:pt>
                <c:pt idx="294">
                  <c:v>6.6070000000000002</c:v>
                </c:pt>
                <c:pt idx="295">
                  <c:v>6.6139999999999999</c:v>
                </c:pt>
                <c:pt idx="296">
                  <c:v>6.62</c:v>
                </c:pt>
                <c:pt idx="297">
                  <c:v>6.6260000000000003</c:v>
                </c:pt>
                <c:pt idx="298">
                  <c:v>6.633</c:v>
                </c:pt>
                <c:pt idx="299">
                  <c:v>6.6390000000000002</c:v>
                </c:pt>
                <c:pt idx="300">
                  <c:v>6.6459999999999999</c:v>
                </c:pt>
                <c:pt idx="301">
                  <c:v>6.6520000000000001</c:v>
                </c:pt>
                <c:pt idx="302">
                  <c:v>6.6589999999999998</c:v>
                </c:pt>
                <c:pt idx="303">
                  <c:v>6.665</c:v>
                </c:pt>
                <c:pt idx="304">
                  <c:v>6.6710000000000003</c:v>
                </c:pt>
                <c:pt idx="305">
                  <c:v>6.6779999999999999</c:v>
                </c:pt>
                <c:pt idx="306">
                  <c:v>6.6840000000000002</c:v>
                </c:pt>
                <c:pt idx="307">
                  <c:v>6.69</c:v>
                </c:pt>
                <c:pt idx="308">
                  <c:v>6.6970000000000001</c:v>
                </c:pt>
                <c:pt idx="309">
                  <c:v>6.7030000000000003</c:v>
                </c:pt>
                <c:pt idx="310">
                  <c:v>6.71</c:v>
                </c:pt>
                <c:pt idx="311">
                  <c:v>6.7160000000000002</c:v>
                </c:pt>
                <c:pt idx="312">
                  <c:v>6.7220000000000004</c:v>
                </c:pt>
                <c:pt idx="313">
                  <c:v>6.7279999999999998</c:v>
                </c:pt>
                <c:pt idx="314">
                  <c:v>6.734</c:v>
                </c:pt>
                <c:pt idx="315">
                  <c:v>6.7409999999999997</c:v>
                </c:pt>
                <c:pt idx="316">
                  <c:v>6.7469999999999999</c:v>
                </c:pt>
                <c:pt idx="317">
                  <c:v>6.7530000000000001</c:v>
                </c:pt>
                <c:pt idx="318">
                  <c:v>6.7590000000000003</c:v>
                </c:pt>
                <c:pt idx="319">
                  <c:v>6.766</c:v>
                </c:pt>
                <c:pt idx="320">
                  <c:v>6.7720000000000002</c:v>
                </c:pt>
                <c:pt idx="321">
                  <c:v>6.7779999999999996</c:v>
                </c:pt>
                <c:pt idx="322">
                  <c:v>6.7839999999999998</c:v>
                </c:pt>
                <c:pt idx="323">
                  <c:v>6.79</c:v>
                </c:pt>
                <c:pt idx="324">
                  <c:v>6.7960000000000003</c:v>
                </c:pt>
                <c:pt idx="325">
                  <c:v>6.8029999999999999</c:v>
                </c:pt>
                <c:pt idx="326">
                  <c:v>6.8090000000000002</c:v>
                </c:pt>
                <c:pt idx="327">
                  <c:v>6.8150000000000004</c:v>
                </c:pt>
                <c:pt idx="328">
                  <c:v>6.8209999999999997</c:v>
                </c:pt>
                <c:pt idx="329">
                  <c:v>6.827</c:v>
                </c:pt>
                <c:pt idx="330">
                  <c:v>6.8330000000000002</c:v>
                </c:pt>
                <c:pt idx="331">
                  <c:v>6.8390000000000004</c:v>
                </c:pt>
                <c:pt idx="332">
                  <c:v>6.8449999999999998</c:v>
                </c:pt>
                <c:pt idx="333">
                  <c:v>6.851</c:v>
                </c:pt>
                <c:pt idx="334">
                  <c:v>6.8570000000000002</c:v>
                </c:pt>
                <c:pt idx="335">
                  <c:v>6.8630000000000004</c:v>
                </c:pt>
                <c:pt idx="336">
                  <c:v>6.8689999999999998</c:v>
                </c:pt>
                <c:pt idx="337">
                  <c:v>6.875</c:v>
                </c:pt>
                <c:pt idx="338">
                  <c:v>6.8819999999999997</c:v>
                </c:pt>
                <c:pt idx="339">
                  <c:v>6.8869999999999996</c:v>
                </c:pt>
                <c:pt idx="340">
                  <c:v>6.8929999999999998</c:v>
                </c:pt>
                <c:pt idx="341">
                  <c:v>6.899</c:v>
                </c:pt>
                <c:pt idx="342">
                  <c:v>6.9050000000000002</c:v>
                </c:pt>
                <c:pt idx="343">
                  <c:v>6.9109999999999996</c:v>
                </c:pt>
                <c:pt idx="344">
                  <c:v>6.9169999999999998</c:v>
                </c:pt>
                <c:pt idx="345">
                  <c:v>6.923</c:v>
                </c:pt>
                <c:pt idx="346">
                  <c:v>6.9290000000000003</c:v>
                </c:pt>
                <c:pt idx="347">
                  <c:v>6.9349999999999996</c:v>
                </c:pt>
                <c:pt idx="348">
                  <c:v>6.9409999999999998</c:v>
                </c:pt>
                <c:pt idx="349">
                  <c:v>6.9470000000000001</c:v>
                </c:pt>
                <c:pt idx="350">
                  <c:v>6.9530000000000003</c:v>
                </c:pt>
                <c:pt idx="351">
                  <c:v>6.9589999999999996</c:v>
                </c:pt>
                <c:pt idx="352">
                  <c:v>6.9649999999999999</c:v>
                </c:pt>
                <c:pt idx="353">
                  <c:v>6.9710000000000001</c:v>
                </c:pt>
                <c:pt idx="354">
                  <c:v>6.9770000000000003</c:v>
                </c:pt>
                <c:pt idx="355">
                  <c:v>6.9829999999999997</c:v>
                </c:pt>
                <c:pt idx="356">
                  <c:v>6.9880000000000004</c:v>
                </c:pt>
                <c:pt idx="357">
                  <c:v>6.9939999999999998</c:v>
                </c:pt>
                <c:pt idx="358">
                  <c:v>7</c:v>
                </c:pt>
                <c:pt idx="359">
                  <c:v>7.0060000000000002</c:v>
                </c:pt>
                <c:pt idx="360">
                  <c:v>7.0119999999999996</c:v>
                </c:pt>
                <c:pt idx="361">
                  <c:v>7.0179999999999998</c:v>
                </c:pt>
                <c:pt idx="362">
                  <c:v>7.024</c:v>
                </c:pt>
                <c:pt idx="363">
                  <c:v>7.03</c:v>
                </c:pt>
                <c:pt idx="364">
                  <c:v>7.0350000000000001</c:v>
                </c:pt>
                <c:pt idx="365">
                  <c:v>7.0410000000000004</c:v>
                </c:pt>
                <c:pt idx="366">
                  <c:v>7.0469999999999997</c:v>
                </c:pt>
                <c:pt idx="367">
                  <c:v>7.0529999999999999</c:v>
                </c:pt>
                <c:pt idx="368">
                  <c:v>7.0590000000000002</c:v>
                </c:pt>
                <c:pt idx="369">
                  <c:v>7.0640000000000001</c:v>
                </c:pt>
                <c:pt idx="370">
                  <c:v>7.07</c:v>
                </c:pt>
                <c:pt idx="371">
                  <c:v>7.0759999999999996</c:v>
                </c:pt>
                <c:pt idx="372">
                  <c:v>7.0819999999999999</c:v>
                </c:pt>
                <c:pt idx="373">
                  <c:v>7.0880000000000001</c:v>
                </c:pt>
                <c:pt idx="374">
                  <c:v>7.093</c:v>
                </c:pt>
                <c:pt idx="375">
                  <c:v>7.0990000000000002</c:v>
                </c:pt>
                <c:pt idx="376">
                  <c:v>7.1050000000000004</c:v>
                </c:pt>
                <c:pt idx="377">
                  <c:v>7.1109999999999998</c:v>
                </c:pt>
                <c:pt idx="378">
                  <c:v>7.1159999999999997</c:v>
                </c:pt>
                <c:pt idx="379">
                  <c:v>7.1219999999999999</c:v>
                </c:pt>
                <c:pt idx="380">
                  <c:v>7.1280000000000001</c:v>
                </c:pt>
                <c:pt idx="381">
                  <c:v>7.1340000000000003</c:v>
                </c:pt>
                <c:pt idx="382">
                  <c:v>7.14</c:v>
                </c:pt>
                <c:pt idx="383">
                  <c:v>7.1449999999999996</c:v>
                </c:pt>
                <c:pt idx="384">
                  <c:v>7.1509999999999998</c:v>
                </c:pt>
                <c:pt idx="385">
                  <c:v>7.157</c:v>
                </c:pt>
                <c:pt idx="386">
                  <c:v>7.1619999999999999</c:v>
                </c:pt>
                <c:pt idx="387">
                  <c:v>7.1680000000000001</c:v>
                </c:pt>
                <c:pt idx="388">
                  <c:v>7.1740000000000004</c:v>
                </c:pt>
                <c:pt idx="389">
                  <c:v>7.18</c:v>
                </c:pt>
                <c:pt idx="390">
                  <c:v>7.1849999999999996</c:v>
                </c:pt>
                <c:pt idx="391">
                  <c:v>7.1909999999999998</c:v>
                </c:pt>
                <c:pt idx="392">
                  <c:v>7.1970000000000001</c:v>
                </c:pt>
                <c:pt idx="393">
                  <c:v>7.2030000000000003</c:v>
                </c:pt>
                <c:pt idx="394">
                  <c:v>7.2080000000000002</c:v>
                </c:pt>
                <c:pt idx="395">
                  <c:v>7.2140000000000004</c:v>
                </c:pt>
                <c:pt idx="396">
                  <c:v>7.22</c:v>
                </c:pt>
                <c:pt idx="397">
                  <c:v>7.2249999999999996</c:v>
                </c:pt>
                <c:pt idx="398">
                  <c:v>7.2309999999999999</c:v>
                </c:pt>
                <c:pt idx="399">
                  <c:v>7.2370000000000001</c:v>
                </c:pt>
                <c:pt idx="400">
                  <c:v>7.242</c:v>
                </c:pt>
                <c:pt idx="401">
                  <c:v>7.2480000000000002</c:v>
                </c:pt>
                <c:pt idx="402">
                  <c:v>7.2539999999999996</c:v>
                </c:pt>
                <c:pt idx="403">
                  <c:v>7.2590000000000003</c:v>
                </c:pt>
                <c:pt idx="404">
                  <c:v>7.2649999999999997</c:v>
                </c:pt>
                <c:pt idx="405">
                  <c:v>7.2709999999999999</c:v>
                </c:pt>
                <c:pt idx="406">
                  <c:v>7.2759999999999998</c:v>
                </c:pt>
                <c:pt idx="407">
                  <c:v>7.282</c:v>
                </c:pt>
                <c:pt idx="408">
                  <c:v>7.2880000000000003</c:v>
                </c:pt>
                <c:pt idx="409">
                  <c:v>7.2930000000000001</c:v>
                </c:pt>
                <c:pt idx="410">
                  <c:v>7.2990000000000004</c:v>
                </c:pt>
                <c:pt idx="411">
                  <c:v>7.3049999999999997</c:v>
                </c:pt>
                <c:pt idx="412">
                  <c:v>7.31</c:v>
                </c:pt>
                <c:pt idx="413">
                  <c:v>7.3159999999999998</c:v>
                </c:pt>
                <c:pt idx="414">
                  <c:v>7.3220000000000001</c:v>
                </c:pt>
                <c:pt idx="415">
                  <c:v>7.327</c:v>
                </c:pt>
                <c:pt idx="416">
                  <c:v>7.3330000000000002</c:v>
                </c:pt>
                <c:pt idx="417">
                  <c:v>7.3380000000000001</c:v>
                </c:pt>
                <c:pt idx="418">
                  <c:v>7.3440000000000003</c:v>
                </c:pt>
                <c:pt idx="419">
                  <c:v>7.35</c:v>
                </c:pt>
                <c:pt idx="420">
                  <c:v>7.3550000000000004</c:v>
                </c:pt>
                <c:pt idx="421">
                  <c:v>7.3609999999999998</c:v>
                </c:pt>
                <c:pt idx="422">
                  <c:v>7.367</c:v>
                </c:pt>
                <c:pt idx="423">
                  <c:v>7.3719999999999999</c:v>
                </c:pt>
                <c:pt idx="424">
                  <c:v>7.3780000000000001</c:v>
                </c:pt>
                <c:pt idx="425">
                  <c:v>7.383</c:v>
                </c:pt>
                <c:pt idx="426">
                  <c:v>7.3890000000000002</c:v>
                </c:pt>
                <c:pt idx="427">
                  <c:v>7.3949999999999996</c:v>
                </c:pt>
                <c:pt idx="428">
                  <c:v>7.4</c:v>
                </c:pt>
                <c:pt idx="429">
                  <c:v>7.4059999999999997</c:v>
                </c:pt>
                <c:pt idx="430">
                  <c:v>7.4109999999999996</c:v>
                </c:pt>
                <c:pt idx="431">
                  <c:v>7.4169999999999998</c:v>
                </c:pt>
                <c:pt idx="432">
                  <c:v>7.423</c:v>
                </c:pt>
                <c:pt idx="433">
                  <c:v>7.4279999999999999</c:v>
                </c:pt>
                <c:pt idx="434">
                  <c:v>7.4340000000000002</c:v>
                </c:pt>
                <c:pt idx="435">
                  <c:v>7.4390000000000001</c:v>
                </c:pt>
                <c:pt idx="436">
                  <c:v>7.4450000000000003</c:v>
                </c:pt>
                <c:pt idx="437">
                  <c:v>7.4509999999999996</c:v>
                </c:pt>
                <c:pt idx="438">
                  <c:v>7.4560000000000004</c:v>
                </c:pt>
                <c:pt idx="439">
                  <c:v>7.4619999999999997</c:v>
                </c:pt>
                <c:pt idx="440">
                  <c:v>7.4669999999999996</c:v>
                </c:pt>
                <c:pt idx="441">
                  <c:v>7.4729999999999999</c:v>
                </c:pt>
                <c:pt idx="442">
                  <c:v>7.4779999999999998</c:v>
                </c:pt>
                <c:pt idx="443">
                  <c:v>7.484</c:v>
                </c:pt>
                <c:pt idx="444">
                  <c:v>7.49</c:v>
                </c:pt>
                <c:pt idx="445">
                  <c:v>7.4950000000000001</c:v>
                </c:pt>
                <c:pt idx="446">
                  <c:v>7.5010000000000003</c:v>
                </c:pt>
                <c:pt idx="447">
                  <c:v>7.5060000000000002</c:v>
                </c:pt>
                <c:pt idx="448">
                  <c:v>7.5119999999999996</c:v>
                </c:pt>
                <c:pt idx="449">
                  <c:v>7.5170000000000003</c:v>
                </c:pt>
                <c:pt idx="450">
                  <c:v>7.5229999999999997</c:v>
                </c:pt>
                <c:pt idx="451">
                  <c:v>7.5289999999999999</c:v>
                </c:pt>
                <c:pt idx="452">
                  <c:v>7.5339999999999998</c:v>
                </c:pt>
                <c:pt idx="453">
                  <c:v>7.54</c:v>
                </c:pt>
                <c:pt idx="454">
                  <c:v>7.5449999999999999</c:v>
                </c:pt>
                <c:pt idx="455">
                  <c:v>7.5510000000000002</c:v>
                </c:pt>
                <c:pt idx="456">
                  <c:v>7.556</c:v>
                </c:pt>
                <c:pt idx="457">
                  <c:v>7.5620000000000003</c:v>
                </c:pt>
                <c:pt idx="458">
                  <c:v>7.5670000000000002</c:v>
                </c:pt>
                <c:pt idx="459">
                  <c:v>7.5730000000000004</c:v>
                </c:pt>
                <c:pt idx="460">
                  <c:v>7.5780000000000003</c:v>
                </c:pt>
                <c:pt idx="461">
                  <c:v>7.5839999999999996</c:v>
                </c:pt>
                <c:pt idx="462">
                  <c:v>7.59</c:v>
                </c:pt>
                <c:pt idx="463">
                  <c:v>7.5949999999999998</c:v>
                </c:pt>
                <c:pt idx="464">
                  <c:v>7.601</c:v>
                </c:pt>
                <c:pt idx="465">
                  <c:v>7.6059999999999999</c:v>
                </c:pt>
                <c:pt idx="466">
                  <c:v>7.6120000000000001</c:v>
                </c:pt>
                <c:pt idx="467">
                  <c:v>7.617</c:v>
                </c:pt>
                <c:pt idx="468">
                  <c:v>7.6230000000000002</c:v>
                </c:pt>
                <c:pt idx="469">
                  <c:v>7.6280000000000001</c:v>
                </c:pt>
                <c:pt idx="470">
                  <c:v>7.6340000000000003</c:v>
                </c:pt>
                <c:pt idx="471">
                  <c:v>7.6390000000000002</c:v>
                </c:pt>
                <c:pt idx="472">
                  <c:v>7.6449999999999996</c:v>
                </c:pt>
                <c:pt idx="473">
                  <c:v>7.65</c:v>
                </c:pt>
                <c:pt idx="474">
                  <c:v>7.6559999999999997</c:v>
                </c:pt>
                <c:pt idx="475">
                  <c:v>7.6609999999999996</c:v>
                </c:pt>
                <c:pt idx="476">
                  <c:v>7.6669999999999998</c:v>
                </c:pt>
                <c:pt idx="477">
                  <c:v>7.6719999999999997</c:v>
                </c:pt>
                <c:pt idx="478">
                  <c:v>7.6779999999999999</c:v>
                </c:pt>
                <c:pt idx="479">
                  <c:v>7.6840000000000002</c:v>
                </c:pt>
                <c:pt idx="480">
                  <c:v>7.6890000000000001</c:v>
                </c:pt>
                <c:pt idx="481">
                  <c:v>7.6950000000000003</c:v>
                </c:pt>
                <c:pt idx="482">
                  <c:v>7.7</c:v>
                </c:pt>
                <c:pt idx="483">
                  <c:v>7.7060000000000004</c:v>
                </c:pt>
                <c:pt idx="484">
                  <c:v>7.7110000000000003</c:v>
                </c:pt>
                <c:pt idx="485">
                  <c:v>7.7169999999999996</c:v>
                </c:pt>
                <c:pt idx="486">
                  <c:v>7.7220000000000004</c:v>
                </c:pt>
                <c:pt idx="487">
                  <c:v>7.7279999999999998</c:v>
                </c:pt>
                <c:pt idx="488">
                  <c:v>7.7329999999999997</c:v>
                </c:pt>
                <c:pt idx="489">
                  <c:v>7.7389999999999999</c:v>
                </c:pt>
                <c:pt idx="490">
                  <c:v>7.7439999999999998</c:v>
                </c:pt>
                <c:pt idx="491">
                  <c:v>7.75</c:v>
                </c:pt>
                <c:pt idx="492">
                  <c:v>7.7549999999999999</c:v>
                </c:pt>
                <c:pt idx="493">
                  <c:v>7.7610000000000001</c:v>
                </c:pt>
                <c:pt idx="494">
                  <c:v>7.766</c:v>
                </c:pt>
                <c:pt idx="495">
                  <c:v>7.7720000000000002</c:v>
                </c:pt>
                <c:pt idx="496">
                  <c:v>7.7770000000000001</c:v>
                </c:pt>
                <c:pt idx="497">
                  <c:v>7.7830000000000004</c:v>
                </c:pt>
                <c:pt idx="498">
                  <c:v>7.7880000000000003</c:v>
                </c:pt>
                <c:pt idx="499">
                  <c:v>7.7939999999999996</c:v>
                </c:pt>
                <c:pt idx="500">
                  <c:v>7.7990000000000004</c:v>
                </c:pt>
                <c:pt idx="501">
                  <c:v>7.8049999999999997</c:v>
                </c:pt>
                <c:pt idx="502">
                  <c:v>7.81</c:v>
                </c:pt>
                <c:pt idx="503">
                  <c:v>7.8159999999999998</c:v>
                </c:pt>
                <c:pt idx="504">
                  <c:v>7.8209999999999997</c:v>
                </c:pt>
                <c:pt idx="505">
                  <c:v>7.827</c:v>
                </c:pt>
                <c:pt idx="506">
                  <c:v>7.8319999999999999</c:v>
                </c:pt>
                <c:pt idx="507">
                  <c:v>7.8369999999999997</c:v>
                </c:pt>
                <c:pt idx="508">
                  <c:v>7.843</c:v>
                </c:pt>
                <c:pt idx="509">
                  <c:v>7.8479999999999999</c:v>
                </c:pt>
                <c:pt idx="510">
                  <c:v>7.8540000000000001</c:v>
                </c:pt>
                <c:pt idx="511">
                  <c:v>7.859</c:v>
                </c:pt>
                <c:pt idx="512">
                  <c:v>7.8650000000000002</c:v>
                </c:pt>
                <c:pt idx="513">
                  <c:v>7.87</c:v>
                </c:pt>
                <c:pt idx="514">
                  <c:v>7.8760000000000003</c:v>
                </c:pt>
                <c:pt idx="515">
                  <c:v>7.8810000000000002</c:v>
                </c:pt>
                <c:pt idx="516">
                  <c:v>7.8869999999999996</c:v>
                </c:pt>
                <c:pt idx="517">
                  <c:v>7.8920000000000003</c:v>
                </c:pt>
                <c:pt idx="518">
                  <c:v>7.8979999999999997</c:v>
                </c:pt>
                <c:pt idx="519">
                  <c:v>7.9029999999999996</c:v>
                </c:pt>
                <c:pt idx="520">
                  <c:v>7.9089999999999998</c:v>
                </c:pt>
                <c:pt idx="521">
                  <c:v>7.9139999999999997</c:v>
                </c:pt>
                <c:pt idx="522">
                  <c:v>7.92</c:v>
                </c:pt>
                <c:pt idx="523">
                  <c:v>7.9249999999999998</c:v>
                </c:pt>
                <c:pt idx="524">
                  <c:v>7.931</c:v>
                </c:pt>
                <c:pt idx="525">
                  <c:v>7.9359999999999999</c:v>
                </c:pt>
                <c:pt idx="526">
                  <c:v>7.9409999999999998</c:v>
                </c:pt>
                <c:pt idx="527">
                  <c:v>7.9470000000000001</c:v>
                </c:pt>
                <c:pt idx="528">
                  <c:v>7.952</c:v>
                </c:pt>
                <c:pt idx="529">
                  <c:v>7.9580000000000002</c:v>
                </c:pt>
                <c:pt idx="530">
                  <c:v>7.9630000000000001</c:v>
                </c:pt>
                <c:pt idx="531">
                  <c:v>7.9690000000000003</c:v>
                </c:pt>
                <c:pt idx="532">
                  <c:v>7.9740000000000002</c:v>
                </c:pt>
                <c:pt idx="533">
                  <c:v>7.98</c:v>
                </c:pt>
                <c:pt idx="534">
                  <c:v>7.9850000000000003</c:v>
                </c:pt>
                <c:pt idx="535">
                  <c:v>7.99</c:v>
                </c:pt>
                <c:pt idx="536">
                  <c:v>7.9960000000000004</c:v>
                </c:pt>
                <c:pt idx="537">
                  <c:v>8.0009999999999994</c:v>
                </c:pt>
                <c:pt idx="538">
                  <c:v>8.0069999999999997</c:v>
                </c:pt>
                <c:pt idx="539">
                  <c:v>8.0120000000000005</c:v>
                </c:pt>
                <c:pt idx="540">
                  <c:v>8.0180000000000007</c:v>
                </c:pt>
                <c:pt idx="541">
                  <c:v>8.0229999999999997</c:v>
                </c:pt>
                <c:pt idx="542">
                  <c:v>8.0280000000000005</c:v>
                </c:pt>
                <c:pt idx="543">
                  <c:v>8.0340000000000007</c:v>
                </c:pt>
                <c:pt idx="544">
                  <c:v>8.0389999999999997</c:v>
                </c:pt>
                <c:pt idx="545">
                  <c:v>8.0449999999999999</c:v>
                </c:pt>
                <c:pt idx="546">
                  <c:v>8.0500000000000007</c:v>
                </c:pt>
                <c:pt idx="547">
                  <c:v>8.0559999999999992</c:v>
                </c:pt>
                <c:pt idx="548">
                  <c:v>8.0609999999999999</c:v>
                </c:pt>
                <c:pt idx="549">
                  <c:v>8.0660000000000007</c:v>
                </c:pt>
                <c:pt idx="550">
                  <c:v>8.0719999999999992</c:v>
                </c:pt>
                <c:pt idx="551">
                  <c:v>8.077</c:v>
                </c:pt>
                <c:pt idx="552">
                  <c:v>8.0830000000000002</c:v>
                </c:pt>
                <c:pt idx="553">
                  <c:v>8.0879999999999992</c:v>
                </c:pt>
                <c:pt idx="554">
                  <c:v>8.093</c:v>
                </c:pt>
                <c:pt idx="555">
                  <c:v>8.0990000000000002</c:v>
                </c:pt>
                <c:pt idx="556">
                  <c:v>8.1039999999999992</c:v>
                </c:pt>
                <c:pt idx="557">
                  <c:v>8.11</c:v>
                </c:pt>
                <c:pt idx="558">
                  <c:v>8.1150000000000002</c:v>
                </c:pt>
                <c:pt idx="559">
                  <c:v>8.1210000000000004</c:v>
                </c:pt>
                <c:pt idx="560">
                  <c:v>8.1259999999999994</c:v>
                </c:pt>
                <c:pt idx="561">
                  <c:v>8.1310000000000002</c:v>
                </c:pt>
                <c:pt idx="562">
                  <c:v>8.1370000000000005</c:v>
                </c:pt>
                <c:pt idx="563">
                  <c:v>8.1419999999999995</c:v>
                </c:pt>
                <c:pt idx="564">
                  <c:v>8.1470000000000002</c:v>
                </c:pt>
                <c:pt idx="565">
                  <c:v>8.1530000000000005</c:v>
                </c:pt>
                <c:pt idx="566">
                  <c:v>8.1579999999999995</c:v>
                </c:pt>
                <c:pt idx="567">
                  <c:v>8.1639999999999997</c:v>
                </c:pt>
                <c:pt idx="568">
                  <c:v>8.1690000000000005</c:v>
                </c:pt>
                <c:pt idx="569">
                  <c:v>8.1750000000000007</c:v>
                </c:pt>
                <c:pt idx="570">
                  <c:v>8.18</c:v>
                </c:pt>
                <c:pt idx="571">
                  <c:v>8.1850000000000005</c:v>
                </c:pt>
                <c:pt idx="572">
                  <c:v>8.1910000000000007</c:v>
                </c:pt>
                <c:pt idx="573">
                  <c:v>8.1959999999999997</c:v>
                </c:pt>
                <c:pt idx="574">
                  <c:v>8.2010000000000005</c:v>
                </c:pt>
                <c:pt idx="575">
                  <c:v>8.2070000000000007</c:v>
                </c:pt>
                <c:pt idx="576">
                  <c:v>8.2119999999999997</c:v>
                </c:pt>
                <c:pt idx="577">
                  <c:v>8.218</c:v>
                </c:pt>
                <c:pt idx="578">
                  <c:v>8.2230000000000008</c:v>
                </c:pt>
                <c:pt idx="579">
                  <c:v>8.2279999999999998</c:v>
                </c:pt>
                <c:pt idx="580">
                  <c:v>8.234</c:v>
                </c:pt>
                <c:pt idx="581">
                  <c:v>8.2390000000000008</c:v>
                </c:pt>
                <c:pt idx="582">
                  <c:v>8.2439999999999998</c:v>
                </c:pt>
                <c:pt idx="583">
                  <c:v>8.25</c:v>
                </c:pt>
                <c:pt idx="584">
                  <c:v>8.2550000000000008</c:v>
                </c:pt>
                <c:pt idx="585">
                  <c:v>8.2609999999999992</c:v>
                </c:pt>
                <c:pt idx="586">
                  <c:v>8.266</c:v>
                </c:pt>
                <c:pt idx="587">
                  <c:v>8.2710000000000008</c:v>
                </c:pt>
                <c:pt idx="588">
                  <c:v>8.2769999999999992</c:v>
                </c:pt>
                <c:pt idx="589">
                  <c:v>8.282</c:v>
                </c:pt>
                <c:pt idx="590">
                  <c:v>8.2870000000000008</c:v>
                </c:pt>
                <c:pt idx="591">
                  <c:v>8.2929999999999993</c:v>
                </c:pt>
                <c:pt idx="592">
                  <c:v>8.298</c:v>
                </c:pt>
                <c:pt idx="593">
                  <c:v>8.3030000000000008</c:v>
                </c:pt>
                <c:pt idx="594">
                  <c:v>8.3089999999999993</c:v>
                </c:pt>
                <c:pt idx="595">
                  <c:v>8.3140000000000001</c:v>
                </c:pt>
                <c:pt idx="596">
                  <c:v>8.3190000000000008</c:v>
                </c:pt>
                <c:pt idx="597">
                  <c:v>8.3249999999999993</c:v>
                </c:pt>
                <c:pt idx="598">
                  <c:v>8.33</c:v>
                </c:pt>
                <c:pt idx="599">
                  <c:v>8.3360000000000003</c:v>
                </c:pt>
                <c:pt idx="600">
                  <c:v>8.3409999999999993</c:v>
                </c:pt>
                <c:pt idx="601">
                  <c:v>8.3460000000000001</c:v>
                </c:pt>
                <c:pt idx="602">
                  <c:v>8.3520000000000003</c:v>
                </c:pt>
                <c:pt idx="603">
                  <c:v>8.3569999999999993</c:v>
                </c:pt>
                <c:pt idx="604">
                  <c:v>8.3620000000000001</c:v>
                </c:pt>
                <c:pt idx="605">
                  <c:v>8.3680000000000003</c:v>
                </c:pt>
                <c:pt idx="606">
                  <c:v>8.3729999999999993</c:v>
                </c:pt>
                <c:pt idx="607">
                  <c:v>8.3780000000000001</c:v>
                </c:pt>
                <c:pt idx="608">
                  <c:v>8.3840000000000003</c:v>
                </c:pt>
                <c:pt idx="609">
                  <c:v>8.3889999999999993</c:v>
                </c:pt>
                <c:pt idx="610">
                  <c:v>8.3940000000000001</c:v>
                </c:pt>
                <c:pt idx="611">
                  <c:v>8.4</c:v>
                </c:pt>
                <c:pt idx="612">
                  <c:v>8.4049999999999994</c:v>
                </c:pt>
                <c:pt idx="613">
                  <c:v>8.4109999999999996</c:v>
                </c:pt>
                <c:pt idx="614">
                  <c:v>8.4160000000000004</c:v>
                </c:pt>
                <c:pt idx="615">
                  <c:v>8.4209999999999994</c:v>
                </c:pt>
                <c:pt idx="616">
                  <c:v>8.4269999999999996</c:v>
                </c:pt>
                <c:pt idx="617">
                  <c:v>8.4320000000000004</c:v>
                </c:pt>
                <c:pt idx="618">
                  <c:v>8.4369999999999994</c:v>
                </c:pt>
                <c:pt idx="619">
                  <c:v>8.4429999999999996</c:v>
                </c:pt>
                <c:pt idx="620">
                  <c:v>8.4480000000000004</c:v>
                </c:pt>
                <c:pt idx="621">
                  <c:v>8.4529999999999994</c:v>
                </c:pt>
                <c:pt idx="622">
                  <c:v>8.4589999999999996</c:v>
                </c:pt>
                <c:pt idx="623">
                  <c:v>8.4640000000000004</c:v>
                </c:pt>
                <c:pt idx="624">
                  <c:v>8.4689999999999994</c:v>
                </c:pt>
                <c:pt idx="625">
                  <c:v>8.4749999999999996</c:v>
                </c:pt>
                <c:pt idx="626">
                  <c:v>8.48</c:v>
                </c:pt>
                <c:pt idx="627">
                  <c:v>8.4849999999999994</c:v>
                </c:pt>
                <c:pt idx="628">
                  <c:v>8.4909999999999997</c:v>
                </c:pt>
                <c:pt idx="629">
                  <c:v>8.4960000000000004</c:v>
                </c:pt>
                <c:pt idx="630">
                  <c:v>8.5009999999999994</c:v>
                </c:pt>
                <c:pt idx="631">
                  <c:v>8.5069999999999997</c:v>
                </c:pt>
                <c:pt idx="632">
                  <c:v>8.5120000000000005</c:v>
                </c:pt>
                <c:pt idx="633">
                  <c:v>8.5169999999999995</c:v>
                </c:pt>
                <c:pt idx="634">
                  <c:v>8.5229999999999997</c:v>
                </c:pt>
                <c:pt idx="635">
                  <c:v>8.5280000000000005</c:v>
                </c:pt>
                <c:pt idx="636">
                  <c:v>8.5329999999999995</c:v>
                </c:pt>
                <c:pt idx="637">
                  <c:v>8.5389999999999997</c:v>
                </c:pt>
                <c:pt idx="638">
                  <c:v>8.5440000000000005</c:v>
                </c:pt>
                <c:pt idx="639">
                  <c:v>8.5489999999999995</c:v>
                </c:pt>
                <c:pt idx="640">
                  <c:v>8.5549999999999997</c:v>
                </c:pt>
                <c:pt idx="641">
                  <c:v>8.56</c:v>
                </c:pt>
                <c:pt idx="642">
                  <c:v>8.5649999999999995</c:v>
                </c:pt>
                <c:pt idx="643">
                  <c:v>8.5709999999999997</c:v>
                </c:pt>
                <c:pt idx="644">
                  <c:v>8.5760000000000005</c:v>
                </c:pt>
                <c:pt idx="645">
                  <c:v>8.5809999999999995</c:v>
                </c:pt>
                <c:pt idx="646">
                  <c:v>8.5869999999999997</c:v>
                </c:pt>
                <c:pt idx="647">
                  <c:v>8.5920000000000005</c:v>
                </c:pt>
                <c:pt idx="648">
                  <c:v>8.5969999999999995</c:v>
                </c:pt>
                <c:pt idx="649">
                  <c:v>8.6020000000000003</c:v>
                </c:pt>
                <c:pt idx="650">
                  <c:v>8.6080000000000005</c:v>
                </c:pt>
                <c:pt idx="651">
                  <c:v>8.6129999999999995</c:v>
                </c:pt>
                <c:pt idx="652">
                  <c:v>8.6189999999999998</c:v>
                </c:pt>
                <c:pt idx="653">
                  <c:v>8.6240000000000006</c:v>
                </c:pt>
                <c:pt idx="654">
                  <c:v>8.6289999999999996</c:v>
                </c:pt>
                <c:pt idx="655">
                  <c:v>8.6340000000000003</c:v>
                </c:pt>
                <c:pt idx="656">
                  <c:v>8.64</c:v>
                </c:pt>
                <c:pt idx="657">
                  <c:v>8.6449999999999996</c:v>
                </c:pt>
                <c:pt idx="658">
                  <c:v>8.65</c:v>
                </c:pt>
                <c:pt idx="659">
                  <c:v>8.6560000000000006</c:v>
                </c:pt>
                <c:pt idx="660">
                  <c:v>8.6609999999999996</c:v>
                </c:pt>
                <c:pt idx="661">
                  <c:v>8.6660000000000004</c:v>
                </c:pt>
                <c:pt idx="662">
                  <c:v>8.6720000000000006</c:v>
                </c:pt>
                <c:pt idx="663">
                  <c:v>8.6769999999999996</c:v>
                </c:pt>
                <c:pt idx="664">
                  <c:v>8.6820000000000004</c:v>
                </c:pt>
                <c:pt idx="665">
                  <c:v>8.6880000000000006</c:v>
                </c:pt>
                <c:pt idx="666">
                  <c:v>8.6929999999999996</c:v>
                </c:pt>
                <c:pt idx="667">
                  <c:v>8.6980000000000004</c:v>
                </c:pt>
                <c:pt idx="668">
                  <c:v>8.7040000000000006</c:v>
                </c:pt>
                <c:pt idx="669">
                  <c:v>8.7089999999999996</c:v>
                </c:pt>
                <c:pt idx="670">
                  <c:v>8.7140000000000004</c:v>
                </c:pt>
                <c:pt idx="671">
                  <c:v>8.7200000000000006</c:v>
                </c:pt>
                <c:pt idx="672">
                  <c:v>8.7249999999999996</c:v>
                </c:pt>
                <c:pt idx="673">
                  <c:v>8.73</c:v>
                </c:pt>
                <c:pt idx="674">
                  <c:v>8.7360000000000007</c:v>
                </c:pt>
                <c:pt idx="675">
                  <c:v>8.7409999999999997</c:v>
                </c:pt>
                <c:pt idx="676">
                  <c:v>8.7460000000000004</c:v>
                </c:pt>
                <c:pt idx="677">
                  <c:v>8.7509999999999994</c:v>
                </c:pt>
                <c:pt idx="678">
                  <c:v>8.7569999999999997</c:v>
                </c:pt>
                <c:pt idx="679">
                  <c:v>8.7620000000000005</c:v>
                </c:pt>
                <c:pt idx="680">
                  <c:v>8.7680000000000007</c:v>
                </c:pt>
                <c:pt idx="681">
                  <c:v>8.7729999999999997</c:v>
                </c:pt>
                <c:pt idx="682">
                  <c:v>8.7780000000000005</c:v>
                </c:pt>
                <c:pt idx="683">
                  <c:v>8.7829999999999995</c:v>
                </c:pt>
                <c:pt idx="684">
                  <c:v>8.7889999999999997</c:v>
                </c:pt>
                <c:pt idx="685">
                  <c:v>8.7940000000000005</c:v>
                </c:pt>
                <c:pt idx="686">
                  <c:v>8.7989999999999995</c:v>
                </c:pt>
                <c:pt idx="687">
                  <c:v>8.8049999999999997</c:v>
                </c:pt>
                <c:pt idx="688">
                  <c:v>8.81</c:v>
                </c:pt>
                <c:pt idx="689">
                  <c:v>8.8149999999999995</c:v>
                </c:pt>
                <c:pt idx="690">
                  <c:v>8.8209999999999997</c:v>
                </c:pt>
                <c:pt idx="691">
                  <c:v>8.8260000000000005</c:v>
                </c:pt>
                <c:pt idx="692">
                  <c:v>8.8309999999999995</c:v>
                </c:pt>
                <c:pt idx="693">
                  <c:v>8.8369999999999997</c:v>
                </c:pt>
                <c:pt idx="694">
                  <c:v>8.8420000000000005</c:v>
                </c:pt>
                <c:pt idx="695">
                  <c:v>8.8469999999999995</c:v>
                </c:pt>
                <c:pt idx="696">
                  <c:v>8.8529999999999998</c:v>
                </c:pt>
                <c:pt idx="697">
                  <c:v>8.8580000000000005</c:v>
                </c:pt>
                <c:pt idx="698">
                  <c:v>8.8629999999999995</c:v>
                </c:pt>
                <c:pt idx="699">
                  <c:v>8.8689999999999998</c:v>
                </c:pt>
                <c:pt idx="700">
                  <c:v>8.8740000000000006</c:v>
                </c:pt>
                <c:pt idx="701">
                  <c:v>8.8789999999999996</c:v>
                </c:pt>
                <c:pt idx="702">
                  <c:v>8.8840000000000003</c:v>
                </c:pt>
                <c:pt idx="703">
                  <c:v>8.89</c:v>
                </c:pt>
                <c:pt idx="704">
                  <c:v>8.8949999999999996</c:v>
                </c:pt>
                <c:pt idx="705">
                  <c:v>8.9</c:v>
                </c:pt>
                <c:pt idx="706">
                  <c:v>8.9060000000000006</c:v>
                </c:pt>
                <c:pt idx="707">
                  <c:v>8.9109999999999996</c:v>
                </c:pt>
                <c:pt idx="708">
                  <c:v>8.9160000000000004</c:v>
                </c:pt>
                <c:pt idx="709">
                  <c:v>8.9220000000000006</c:v>
                </c:pt>
                <c:pt idx="710">
                  <c:v>8.9269999999999996</c:v>
                </c:pt>
                <c:pt idx="711">
                  <c:v>8.9320000000000004</c:v>
                </c:pt>
                <c:pt idx="712">
                  <c:v>8.9380000000000006</c:v>
                </c:pt>
                <c:pt idx="713">
                  <c:v>8.9429999999999996</c:v>
                </c:pt>
                <c:pt idx="714">
                  <c:v>8.9480000000000004</c:v>
                </c:pt>
                <c:pt idx="715">
                  <c:v>8.9540000000000006</c:v>
                </c:pt>
                <c:pt idx="716">
                  <c:v>8.9589999999999996</c:v>
                </c:pt>
                <c:pt idx="717">
                  <c:v>8.9640000000000004</c:v>
                </c:pt>
                <c:pt idx="718">
                  <c:v>8.9689999999999994</c:v>
                </c:pt>
                <c:pt idx="719">
                  <c:v>8.9749999999999996</c:v>
                </c:pt>
                <c:pt idx="720">
                  <c:v>8.98</c:v>
                </c:pt>
                <c:pt idx="721">
                  <c:v>8.9849999999999994</c:v>
                </c:pt>
                <c:pt idx="722">
                  <c:v>8.9909999999999997</c:v>
                </c:pt>
                <c:pt idx="723">
                  <c:v>8.9960000000000004</c:v>
                </c:pt>
                <c:pt idx="724">
                  <c:v>9.0009999999999994</c:v>
                </c:pt>
                <c:pt idx="725">
                  <c:v>9.0069999999999997</c:v>
                </c:pt>
                <c:pt idx="726">
                  <c:v>9.0120000000000005</c:v>
                </c:pt>
                <c:pt idx="727">
                  <c:v>9.0169999999999995</c:v>
                </c:pt>
                <c:pt idx="728">
                  <c:v>9.0229999999999997</c:v>
                </c:pt>
                <c:pt idx="729">
                  <c:v>9.0280000000000005</c:v>
                </c:pt>
                <c:pt idx="730">
                  <c:v>9.0329999999999995</c:v>
                </c:pt>
                <c:pt idx="731">
                  <c:v>9.0389999999999997</c:v>
                </c:pt>
                <c:pt idx="732">
                  <c:v>9.0440000000000005</c:v>
                </c:pt>
                <c:pt idx="733">
                  <c:v>9.0489999999999995</c:v>
                </c:pt>
                <c:pt idx="734">
                  <c:v>9.0549999999999997</c:v>
                </c:pt>
                <c:pt idx="735">
                  <c:v>9.06</c:v>
                </c:pt>
                <c:pt idx="736">
                  <c:v>9.0649999999999995</c:v>
                </c:pt>
                <c:pt idx="737">
                  <c:v>9.07</c:v>
                </c:pt>
                <c:pt idx="738">
                  <c:v>9.0760000000000005</c:v>
                </c:pt>
                <c:pt idx="739">
                  <c:v>9.0809999999999995</c:v>
                </c:pt>
                <c:pt idx="740">
                  <c:v>9.0860000000000003</c:v>
                </c:pt>
                <c:pt idx="741">
                  <c:v>9.0920000000000005</c:v>
                </c:pt>
                <c:pt idx="742">
                  <c:v>9.0969999999999995</c:v>
                </c:pt>
                <c:pt idx="743">
                  <c:v>9.1020000000000003</c:v>
                </c:pt>
                <c:pt idx="744">
                  <c:v>9.1080000000000005</c:v>
                </c:pt>
                <c:pt idx="745">
                  <c:v>9.1129999999999995</c:v>
                </c:pt>
                <c:pt idx="746">
                  <c:v>9.1180000000000003</c:v>
                </c:pt>
                <c:pt idx="747">
                  <c:v>9.1229999999999993</c:v>
                </c:pt>
                <c:pt idx="748">
                  <c:v>9.1289999999999996</c:v>
                </c:pt>
                <c:pt idx="749">
                  <c:v>9.1340000000000003</c:v>
                </c:pt>
                <c:pt idx="750">
                  <c:v>9.1389999999999993</c:v>
                </c:pt>
                <c:pt idx="751">
                  <c:v>9.1440000000000001</c:v>
                </c:pt>
                <c:pt idx="752">
                  <c:v>9.15</c:v>
                </c:pt>
                <c:pt idx="753">
                  <c:v>9.1549999999999994</c:v>
                </c:pt>
                <c:pt idx="754">
                  <c:v>9.16</c:v>
                </c:pt>
                <c:pt idx="755">
                  <c:v>9.1660000000000004</c:v>
                </c:pt>
                <c:pt idx="756">
                  <c:v>9.1709999999999994</c:v>
                </c:pt>
                <c:pt idx="757">
                  <c:v>9.1760000000000002</c:v>
                </c:pt>
                <c:pt idx="758">
                  <c:v>9.1820000000000004</c:v>
                </c:pt>
                <c:pt idx="759">
                  <c:v>9.1869999999999994</c:v>
                </c:pt>
                <c:pt idx="760">
                  <c:v>9.1920000000000002</c:v>
                </c:pt>
                <c:pt idx="761">
                  <c:v>9.1969999999999992</c:v>
                </c:pt>
                <c:pt idx="762">
                  <c:v>9.2029999999999994</c:v>
                </c:pt>
                <c:pt idx="763">
                  <c:v>9.2080000000000002</c:v>
                </c:pt>
                <c:pt idx="764">
                  <c:v>9.2129999999999992</c:v>
                </c:pt>
                <c:pt idx="765">
                  <c:v>9.2189999999999994</c:v>
                </c:pt>
                <c:pt idx="766">
                  <c:v>9.2240000000000002</c:v>
                </c:pt>
                <c:pt idx="767">
                  <c:v>9.2289999999999992</c:v>
                </c:pt>
                <c:pt idx="768">
                  <c:v>9.234</c:v>
                </c:pt>
                <c:pt idx="769">
                  <c:v>9.24</c:v>
                </c:pt>
                <c:pt idx="770">
                  <c:v>9.2449999999999992</c:v>
                </c:pt>
                <c:pt idx="771">
                  <c:v>9.25</c:v>
                </c:pt>
                <c:pt idx="772">
                  <c:v>9.2550000000000008</c:v>
                </c:pt>
                <c:pt idx="773">
                  <c:v>9.2609999999999992</c:v>
                </c:pt>
                <c:pt idx="774">
                  <c:v>9.266</c:v>
                </c:pt>
                <c:pt idx="775">
                  <c:v>9.2710000000000008</c:v>
                </c:pt>
                <c:pt idx="776">
                  <c:v>9.2759999999999998</c:v>
                </c:pt>
                <c:pt idx="777">
                  <c:v>9.282</c:v>
                </c:pt>
                <c:pt idx="778">
                  <c:v>9.2870000000000008</c:v>
                </c:pt>
                <c:pt idx="779">
                  <c:v>9.2919999999999998</c:v>
                </c:pt>
                <c:pt idx="780">
                  <c:v>9.298</c:v>
                </c:pt>
                <c:pt idx="781">
                  <c:v>9.3030000000000008</c:v>
                </c:pt>
                <c:pt idx="782">
                  <c:v>9.3079999999999998</c:v>
                </c:pt>
                <c:pt idx="783">
                  <c:v>9.3130000000000006</c:v>
                </c:pt>
                <c:pt idx="784">
                  <c:v>9.3179999999999996</c:v>
                </c:pt>
                <c:pt idx="785">
                  <c:v>9.3239999999999998</c:v>
                </c:pt>
                <c:pt idx="786">
                  <c:v>9.3290000000000006</c:v>
                </c:pt>
                <c:pt idx="787">
                  <c:v>9.3339999999999996</c:v>
                </c:pt>
                <c:pt idx="788">
                  <c:v>9.3390000000000004</c:v>
                </c:pt>
                <c:pt idx="789">
                  <c:v>9.3450000000000006</c:v>
                </c:pt>
                <c:pt idx="790">
                  <c:v>9.35</c:v>
                </c:pt>
                <c:pt idx="791">
                  <c:v>9.3550000000000004</c:v>
                </c:pt>
                <c:pt idx="792">
                  <c:v>9.3610000000000007</c:v>
                </c:pt>
                <c:pt idx="793">
                  <c:v>9.3659999999999997</c:v>
                </c:pt>
                <c:pt idx="794">
                  <c:v>9.3710000000000004</c:v>
                </c:pt>
                <c:pt idx="795">
                  <c:v>9.3759999999999994</c:v>
                </c:pt>
                <c:pt idx="796">
                  <c:v>9.3810000000000002</c:v>
                </c:pt>
                <c:pt idx="797">
                  <c:v>9.3870000000000005</c:v>
                </c:pt>
                <c:pt idx="798">
                  <c:v>9.3919999999999995</c:v>
                </c:pt>
                <c:pt idx="799">
                  <c:v>9.3970000000000002</c:v>
                </c:pt>
                <c:pt idx="800">
                  <c:v>9.4019999999999992</c:v>
                </c:pt>
                <c:pt idx="801">
                  <c:v>9.407</c:v>
                </c:pt>
                <c:pt idx="802">
                  <c:v>9.4130000000000003</c:v>
                </c:pt>
                <c:pt idx="803">
                  <c:v>9.4179999999999993</c:v>
                </c:pt>
                <c:pt idx="804">
                  <c:v>9.423</c:v>
                </c:pt>
                <c:pt idx="805">
                  <c:v>9.4280000000000008</c:v>
                </c:pt>
                <c:pt idx="806">
                  <c:v>9.4329999999999998</c:v>
                </c:pt>
                <c:pt idx="807">
                  <c:v>9.4390000000000001</c:v>
                </c:pt>
                <c:pt idx="808">
                  <c:v>9.4440000000000008</c:v>
                </c:pt>
                <c:pt idx="809">
                  <c:v>9.4489999999999998</c:v>
                </c:pt>
                <c:pt idx="810">
                  <c:v>9.4540000000000006</c:v>
                </c:pt>
                <c:pt idx="811">
                  <c:v>9.4589999999999996</c:v>
                </c:pt>
                <c:pt idx="812">
                  <c:v>9.4649999999999999</c:v>
                </c:pt>
                <c:pt idx="813">
                  <c:v>9.4700000000000006</c:v>
                </c:pt>
                <c:pt idx="814">
                  <c:v>9.4749999999999996</c:v>
                </c:pt>
                <c:pt idx="815">
                  <c:v>9.48</c:v>
                </c:pt>
                <c:pt idx="816">
                  <c:v>9.4849999999999994</c:v>
                </c:pt>
                <c:pt idx="817">
                  <c:v>9.49</c:v>
                </c:pt>
                <c:pt idx="818">
                  <c:v>9.4949999999999992</c:v>
                </c:pt>
                <c:pt idx="819">
                  <c:v>9.5009999999999994</c:v>
                </c:pt>
                <c:pt idx="820">
                  <c:v>9.5060000000000002</c:v>
                </c:pt>
                <c:pt idx="821">
                  <c:v>9.5109999999999992</c:v>
                </c:pt>
                <c:pt idx="822">
                  <c:v>9.516</c:v>
                </c:pt>
                <c:pt idx="823">
                  <c:v>9.5210000000000008</c:v>
                </c:pt>
                <c:pt idx="824">
                  <c:v>9.5259999999999998</c:v>
                </c:pt>
                <c:pt idx="825">
                  <c:v>9.532</c:v>
                </c:pt>
                <c:pt idx="826">
                  <c:v>9.5370000000000008</c:v>
                </c:pt>
                <c:pt idx="827">
                  <c:v>9.5419999999999998</c:v>
                </c:pt>
                <c:pt idx="828">
                  <c:v>9.5470000000000006</c:v>
                </c:pt>
                <c:pt idx="829">
                  <c:v>9.5519999999999996</c:v>
                </c:pt>
                <c:pt idx="830">
                  <c:v>9.5570000000000004</c:v>
                </c:pt>
                <c:pt idx="831">
                  <c:v>9.5619999999999994</c:v>
                </c:pt>
                <c:pt idx="832">
                  <c:v>9.5670000000000002</c:v>
                </c:pt>
                <c:pt idx="833">
                  <c:v>9.5730000000000004</c:v>
                </c:pt>
                <c:pt idx="834">
                  <c:v>9.5779999999999994</c:v>
                </c:pt>
                <c:pt idx="835">
                  <c:v>9.5830000000000002</c:v>
                </c:pt>
                <c:pt idx="836">
                  <c:v>9.5879999999999992</c:v>
                </c:pt>
                <c:pt idx="837">
                  <c:v>9.593</c:v>
                </c:pt>
                <c:pt idx="838">
                  <c:v>9.5980000000000008</c:v>
                </c:pt>
                <c:pt idx="839">
                  <c:v>9.6029999999999998</c:v>
                </c:pt>
                <c:pt idx="840">
                  <c:v>9.6080000000000005</c:v>
                </c:pt>
                <c:pt idx="841">
                  <c:v>9.6129999999999995</c:v>
                </c:pt>
                <c:pt idx="842">
                  <c:v>9.6180000000000003</c:v>
                </c:pt>
                <c:pt idx="843">
                  <c:v>9.6240000000000006</c:v>
                </c:pt>
                <c:pt idx="844">
                  <c:v>9.6280000000000001</c:v>
                </c:pt>
                <c:pt idx="845">
                  <c:v>9.6340000000000003</c:v>
                </c:pt>
                <c:pt idx="846">
                  <c:v>9.6389999999999993</c:v>
                </c:pt>
                <c:pt idx="847">
                  <c:v>9.6440000000000001</c:v>
                </c:pt>
                <c:pt idx="848">
                  <c:v>9.6489999999999991</c:v>
                </c:pt>
                <c:pt idx="849">
                  <c:v>9.6539999999999999</c:v>
                </c:pt>
                <c:pt idx="850">
                  <c:v>9.6590000000000007</c:v>
                </c:pt>
                <c:pt idx="851">
                  <c:v>9.6639999999999997</c:v>
                </c:pt>
                <c:pt idx="852">
                  <c:v>9.6690000000000005</c:v>
                </c:pt>
                <c:pt idx="853">
                  <c:v>9.6739999999999995</c:v>
                </c:pt>
                <c:pt idx="854">
                  <c:v>9.6790000000000003</c:v>
                </c:pt>
                <c:pt idx="855">
                  <c:v>9.6839999999999993</c:v>
                </c:pt>
                <c:pt idx="856">
                  <c:v>9.6890000000000001</c:v>
                </c:pt>
                <c:pt idx="857">
                  <c:v>9.6940000000000008</c:v>
                </c:pt>
                <c:pt idx="858">
                  <c:v>9.6989999999999998</c:v>
                </c:pt>
                <c:pt idx="859">
                  <c:v>9.7040000000000006</c:v>
                </c:pt>
                <c:pt idx="860">
                  <c:v>9.7089999999999996</c:v>
                </c:pt>
                <c:pt idx="861">
                  <c:v>9.7140000000000004</c:v>
                </c:pt>
                <c:pt idx="862">
                  <c:v>9.7189999999999994</c:v>
                </c:pt>
                <c:pt idx="863">
                  <c:v>9.7240000000000002</c:v>
                </c:pt>
                <c:pt idx="864">
                  <c:v>9.7289999999999992</c:v>
                </c:pt>
                <c:pt idx="865">
                  <c:v>9.734</c:v>
                </c:pt>
                <c:pt idx="866">
                  <c:v>9.7390000000000008</c:v>
                </c:pt>
                <c:pt idx="867">
                  <c:v>9.7439999999999998</c:v>
                </c:pt>
                <c:pt idx="868">
                  <c:v>9.7490000000000006</c:v>
                </c:pt>
                <c:pt idx="869">
                  <c:v>9.7539999999999996</c:v>
                </c:pt>
                <c:pt idx="870">
                  <c:v>9.7590000000000003</c:v>
                </c:pt>
                <c:pt idx="871">
                  <c:v>9.7639999999999993</c:v>
                </c:pt>
                <c:pt idx="872">
                  <c:v>9.7690000000000001</c:v>
                </c:pt>
                <c:pt idx="873">
                  <c:v>9.7739999999999991</c:v>
                </c:pt>
                <c:pt idx="874">
                  <c:v>9.7789999999999999</c:v>
                </c:pt>
                <c:pt idx="875">
                  <c:v>9.7840000000000007</c:v>
                </c:pt>
                <c:pt idx="876">
                  <c:v>9.7889999999999997</c:v>
                </c:pt>
                <c:pt idx="877">
                  <c:v>9.7940000000000005</c:v>
                </c:pt>
                <c:pt idx="878">
                  <c:v>9.7989999999999995</c:v>
                </c:pt>
                <c:pt idx="879">
                  <c:v>9.8040000000000003</c:v>
                </c:pt>
                <c:pt idx="880">
                  <c:v>9.8089999999999993</c:v>
                </c:pt>
                <c:pt idx="881">
                  <c:v>9.8140000000000001</c:v>
                </c:pt>
                <c:pt idx="882">
                  <c:v>9.8190000000000008</c:v>
                </c:pt>
                <c:pt idx="883">
                  <c:v>9.8239999999999998</c:v>
                </c:pt>
                <c:pt idx="884">
                  <c:v>9.8290000000000006</c:v>
                </c:pt>
                <c:pt idx="885">
                  <c:v>9.8339999999999996</c:v>
                </c:pt>
                <c:pt idx="886">
                  <c:v>9.8379999999999992</c:v>
                </c:pt>
                <c:pt idx="887">
                  <c:v>9.843</c:v>
                </c:pt>
                <c:pt idx="888">
                  <c:v>9.8480000000000008</c:v>
                </c:pt>
                <c:pt idx="889">
                  <c:v>9.8529999999999998</c:v>
                </c:pt>
                <c:pt idx="890">
                  <c:v>9.8580000000000005</c:v>
                </c:pt>
                <c:pt idx="891">
                  <c:v>9.8629999999999995</c:v>
                </c:pt>
                <c:pt idx="892">
                  <c:v>9.8680000000000003</c:v>
                </c:pt>
                <c:pt idx="893">
                  <c:v>9.8729999999999993</c:v>
                </c:pt>
                <c:pt idx="894">
                  <c:v>9.8780000000000001</c:v>
                </c:pt>
                <c:pt idx="895">
                  <c:v>9.8829999999999991</c:v>
                </c:pt>
                <c:pt idx="896">
                  <c:v>9.8870000000000005</c:v>
                </c:pt>
                <c:pt idx="897">
                  <c:v>9.8919999999999995</c:v>
                </c:pt>
                <c:pt idx="898">
                  <c:v>9.8970000000000002</c:v>
                </c:pt>
                <c:pt idx="899">
                  <c:v>9.9019999999999992</c:v>
                </c:pt>
                <c:pt idx="900">
                  <c:v>9.907</c:v>
                </c:pt>
                <c:pt idx="901">
                  <c:v>9.9120000000000008</c:v>
                </c:pt>
                <c:pt idx="902">
                  <c:v>9.9169999999999998</c:v>
                </c:pt>
                <c:pt idx="903">
                  <c:v>9.9209999999999994</c:v>
                </c:pt>
                <c:pt idx="904">
                  <c:v>9.9260000000000002</c:v>
                </c:pt>
                <c:pt idx="905">
                  <c:v>9.9309999999999992</c:v>
                </c:pt>
                <c:pt idx="906">
                  <c:v>9.9359999999999999</c:v>
                </c:pt>
                <c:pt idx="907">
                  <c:v>9.9410000000000007</c:v>
                </c:pt>
                <c:pt idx="908">
                  <c:v>9.9459999999999997</c:v>
                </c:pt>
                <c:pt idx="909">
                  <c:v>9.9510000000000005</c:v>
                </c:pt>
                <c:pt idx="910">
                  <c:v>9.9550000000000001</c:v>
                </c:pt>
                <c:pt idx="911">
                  <c:v>9.9600000000000009</c:v>
                </c:pt>
                <c:pt idx="912">
                  <c:v>9.9649999999999999</c:v>
                </c:pt>
                <c:pt idx="913">
                  <c:v>9.9700000000000006</c:v>
                </c:pt>
                <c:pt idx="914">
                  <c:v>9.9749999999999996</c:v>
                </c:pt>
                <c:pt idx="915">
                  <c:v>9.98</c:v>
                </c:pt>
                <c:pt idx="916">
                  <c:v>9.984</c:v>
                </c:pt>
                <c:pt idx="917">
                  <c:v>9.9890000000000008</c:v>
                </c:pt>
                <c:pt idx="918">
                  <c:v>9.9939999999999998</c:v>
                </c:pt>
                <c:pt idx="919">
                  <c:v>9.9990000000000006</c:v>
                </c:pt>
                <c:pt idx="920">
                  <c:v>10.004</c:v>
                </c:pt>
                <c:pt idx="921">
                  <c:v>10.007999999999999</c:v>
                </c:pt>
                <c:pt idx="922">
                  <c:v>10.013</c:v>
                </c:pt>
                <c:pt idx="923">
                  <c:v>10.018000000000001</c:v>
                </c:pt>
                <c:pt idx="924">
                  <c:v>10.023</c:v>
                </c:pt>
                <c:pt idx="925">
                  <c:v>10.026999999999999</c:v>
                </c:pt>
                <c:pt idx="926">
                  <c:v>10.032</c:v>
                </c:pt>
                <c:pt idx="927">
                  <c:v>10.037000000000001</c:v>
                </c:pt>
                <c:pt idx="928">
                  <c:v>10.042</c:v>
                </c:pt>
                <c:pt idx="929">
                  <c:v>10.047000000000001</c:v>
                </c:pt>
                <c:pt idx="930">
                  <c:v>10.051</c:v>
                </c:pt>
                <c:pt idx="931">
                  <c:v>10.055999999999999</c:v>
                </c:pt>
                <c:pt idx="932">
                  <c:v>10.061</c:v>
                </c:pt>
                <c:pt idx="933">
                  <c:v>10.066000000000001</c:v>
                </c:pt>
                <c:pt idx="934">
                  <c:v>10.07</c:v>
                </c:pt>
                <c:pt idx="935">
                  <c:v>10.074999999999999</c:v>
                </c:pt>
                <c:pt idx="936">
                  <c:v>10.08</c:v>
                </c:pt>
                <c:pt idx="937">
                  <c:v>10.085000000000001</c:v>
                </c:pt>
                <c:pt idx="938">
                  <c:v>10.089</c:v>
                </c:pt>
                <c:pt idx="939">
                  <c:v>10.093999999999999</c:v>
                </c:pt>
                <c:pt idx="940">
                  <c:v>10.099</c:v>
                </c:pt>
                <c:pt idx="941">
                  <c:v>10.103999999999999</c:v>
                </c:pt>
                <c:pt idx="942">
                  <c:v>10.108000000000001</c:v>
                </c:pt>
                <c:pt idx="943">
                  <c:v>10.113</c:v>
                </c:pt>
                <c:pt idx="944">
                  <c:v>10.118</c:v>
                </c:pt>
                <c:pt idx="945">
                  <c:v>10.122</c:v>
                </c:pt>
                <c:pt idx="946">
                  <c:v>10.127000000000001</c:v>
                </c:pt>
                <c:pt idx="947">
                  <c:v>10.132</c:v>
                </c:pt>
                <c:pt idx="948">
                  <c:v>10.135999999999999</c:v>
                </c:pt>
                <c:pt idx="949">
                  <c:v>10.141</c:v>
                </c:pt>
                <c:pt idx="950">
                  <c:v>10.146000000000001</c:v>
                </c:pt>
                <c:pt idx="951">
                  <c:v>10.15</c:v>
                </c:pt>
                <c:pt idx="952">
                  <c:v>10.154999999999999</c:v>
                </c:pt>
                <c:pt idx="953">
                  <c:v>10.16</c:v>
                </c:pt>
                <c:pt idx="954">
                  <c:v>10.164</c:v>
                </c:pt>
                <c:pt idx="955">
                  <c:v>10.169</c:v>
                </c:pt>
                <c:pt idx="956">
                  <c:v>10.173999999999999</c:v>
                </c:pt>
                <c:pt idx="957">
                  <c:v>10.178000000000001</c:v>
                </c:pt>
                <c:pt idx="958">
                  <c:v>10.183</c:v>
                </c:pt>
                <c:pt idx="959">
                  <c:v>10.188000000000001</c:v>
                </c:pt>
                <c:pt idx="960">
                  <c:v>10.192</c:v>
                </c:pt>
                <c:pt idx="961">
                  <c:v>10.196999999999999</c:v>
                </c:pt>
                <c:pt idx="962">
                  <c:v>10.202</c:v>
                </c:pt>
                <c:pt idx="963">
                  <c:v>10.206</c:v>
                </c:pt>
                <c:pt idx="964">
                  <c:v>10.211</c:v>
                </c:pt>
                <c:pt idx="965">
                  <c:v>10.215999999999999</c:v>
                </c:pt>
                <c:pt idx="966">
                  <c:v>10.220000000000001</c:v>
                </c:pt>
                <c:pt idx="967">
                  <c:v>10.225</c:v>
                </c:pt>
                <c:pt idx="968">
                  <c:v>10.23</c:v>
                </c:pt>
                <c:pt idx="969">
                  <c:v>10.234</c:v>
                </c:pt>
                <c:pt idx="970">
                  <c:v>10.239000000000001</c:v>
                </c:pt>
                <c:pt idx="971">
                  <c:v>10.244</c:v>
                </c:pt>
                <c:pt idx="972">
                  <c:v>10.247999999999999</c:v>
                </c:pt>
                <c:pt idx="973">
                  <c:v>10.253</c:v>
                </c:pt>
                <c:pt idx="974">
                  <c:v>10.257</c:v>
                </c:pt>
                <c:pt idx="975">
                  <c:v>10.262</c:v>
                </c:pt>
                <c:pt idx="976">
                  <c:v>10.266999999999999</c:v>
                </c:pt>
                <c:pt idx="977">
                  <c:v>10.271000000000001</c:v>
                </c:pt>
                <c:pt idx="978">
                  <c:v>10.276</c:v>
                </c:pt>
                <c:pt idx="979">
                  <c:v>10.281000000000001</c:v>
                </c:pt>
                <c:pt idx="980">
                  <c:v>10.285</c:v>
                </c:pt>
                <c:pt idx="981">
                  <c:v>10.29</c:v>
                </c:pt>
                <c:pt idx="982">
                  <c:v>10.294</c:v>
                </c:pt>
                <c:pt idx="983">
                  <c:v>10.298999999999999</c:v>
                </c:pt>
                <c:pt idx="984">
                  <c:v>10.304</c:v>
                </c:pt>
                <c:pt idx="985">
                  <c:v>10.308</c:v>
                </c:pt>
                <c:pt idx="986">
                  <c:v>10.313000000000001</c:v>
                </c:pt>
                <c:pt idx="987">
                  <c:v>10.317</c:v>
                </c:pt>
                <c:pt idx="988">
                  <c:v>10.321999999999999</c:v>
                </c:pt>
                <c:pt idx="989">
                  <c:v>10.327</c:v>
                </c:pt>
                <c:pt idx="990">
                  <c:v>10.331</c:v>
                </c:pt>
                <c:pt idx="991">
                  <c:v>10.336</c:v>
                </c:pt>
                <c:pt idx="992">
                  <c:v>10.34</c:v>
                </c:pt>
                <c:pt idx="993">
                  <c:v>10.345000000000001</c:v>
                </c:pt>
                <c:pt idx="994">
                  <c:v>10.349</c:v>
                </c:pt>
                <c:pt idx="995">
                  <c:v>10.353999999999999</c:v>
                </c:pt>
                <c:pt idx="996">
                  <c:v>10.359</c:v>
                </c:pt>
                <c:pt idx="997">
                  <c:v>10.363</c:v>
                </c:pt>
                <c:pt idx="998">
                  <c:v>10.368</c:v>
                </c:pt>
                <c:pt idx="999">
                  <c:v>10.372</c:v>
                </c:pt>
                <c:pt idx="1000">
                  <c:v>10.377000000000001</c:v>
                </c:pt>
                <c:pt idx="1001">
                  <c:v>10.381</c:v>
                </c:pt>
                <c:pt idx="1002">
                  <c:v>10.385999999999999</c:v>
                </c:pt>
                <c:pt idx="1003">
                  <c:v>10.391</c:v>
                </c:pt>
                <c:pt idx="1004">
                  <c:v>10.395</c:v>
                </c:pt>
                <c:pt idx="1005">
                  <c:v>10.4</c:v>
                </c:pt>
                <c:pt idx="1006">
                  <c:v>10.404</c:v>
                </c:pt>
                <c:pt idx="1007">
                  <c:v>10.409000000000001</c:v>
                </c:pt>
                <c:pt idx="1008">
                  <c:v>10.413</c:v>
                </c:pt>
                <c:pt idx="1009">
                  <c:v>10.417999999999999</c:v>
                </c:pt>
                <c:pt idx="1010">
                  <c:v>10.422000000000001</c:v>
                </c:pt>
                <c:pt idx="1011">
                  <c:v>10.427</c:v>
                </c:pt>
                <c:pt idx="1012">
                  <c:v>10.430999999999999</c:v>
                </c:pt>
                <c:pt idx="1013">
                  <c:v>10.436</c:v>
                </c:pt>
                <c:pt idx="1014">
                  <c:v>10.441000000000001</c:v>
                </c:pt>
                <c:pt idx="1015">
                  <c:v>10.445</c:v>
                </c:pt>
                <c:pt idx="1016">
                  <c:v>10.449</c:v>
                </c:pt>
                <c:pt idx="1017">
                  <c:v>10.454000000000001</c:v>
                </c:pt>
                <c:pt idx="1018">
                  <c:v>10.459</c:v>
                </c:pt>
                <c:pt idx="1019">
                  <c:v>10.462999999999999</c:v>
                </c:pt>
                <c:pt idx="1020">
                  <c:v>10.468</c:v>
                </c:pt>
                <c:pt idx="1021">
                  <c:v>10.472</c:v>
                </c:pt>
                <c:pt idx="1022">
                  <c:v>10.477</c:v>
                </c:pt>
                <c:pt idx="1023">
                  <c:v>10.481</c:v>
                </c:pt>
                <c:pt idx="1024">
                  <c:v>10.486000000000001</c:v>
                </c:pt>
                <c:pt idx="1025">
                  <c:v>10.49</c:v>
                </c:pt>
                <c:pt idx="1026">
                  <c:v>10.494999999999999</c:v>
                </c:pt>
                <c:pt idx="1027">
                  <c:v>10.499000000000001</c:v>
                </c:pt>
                <c:pt idx="1028">
                  <c:v>10.504</c:v>
                </c:pt>
                <c:pt idx="1029">
                  <c:v>10.507999999999999</c:v>
                </c:pt>
                <c:pt idx="1030">
                  <c:v>10.513</c:v>
                </c:pt>
                <c:pt idx="1031">
                  <c:v>10.516999999999999</c:v>
                </c:pt>
                <c:pt idx="1032">
                  <c:v>10.522</c:v>
                </c:pt>
                <c:pt idx="1033">
                  <c:v>10.526</c:v>
                </c:pt>
                <c:pt idx="1034">
                  <c:v>10.531000000000001</c:v>
                </c:pt>
                <c:pt idx="1035">
                  <c:v>10.535</c:v>
                </c:pt>
                <c:pt idx="1036">
                  <c:v>10.54</c:v>
                </c:pt>
                <c:pt idx="1037">
                  <c:v>10.544</c:v>
                </c:pt>
                <c:pt idx="1038">
                  <c:v>10.548999999999999</c:v>
                </c:pt>
                <c:pt idx="1039">
                  <c:v>10.553000000000001</c:v>
                </c:pt>
                <c:pt idx="1040">
                  <c:v>10.558</c:v>
                </c:pt>
                <c:pt idx="1041">
                  <c:v>10.561999999999999</c:v>
                </c:pt>
                <c:pt idx="1042">
                  <c:v>10.567</c:v>
                </c:pt>
                <c:pt idx="1043">
                  <c:v>10.571</c:v>
                </c:pt>
                <c:pt idx="1044">
                  <c:v>10.576000000000001</c:v>
                </c:pt>
                <c:pt idx="1045">
                  <c:v>10.58</c:v>
                </c:pt>
                <c:pt idx="1046">
                  <c:v>10.584</c:v>
                </c:pt>
                <c:pt idx="1047">
                  <c:v>10.589</c:v>
                </c:pt>
                <c:pt idx="1048">
                  <c:v>10.593999999999999</c:v>
                </c:pt>
                <c:pt idx="1049">
                  <c:v>10.598000000000001</c:v>
                </c:pt>
                <c:pt idx="1050">
                  <c:v>10.603</c:v>
                </c:pt>
                <c:pt idx="1051">
                  <c:v>10.606999999999999</c:v>
                </c:pt>
                <c:pt idx="1052">
                  <c:v>10.611000000000001</c:v>
                </c:pt>
                <c:pt idx="1053">
                  <c:v>10.616</c:v>
                </c:pt>
                <c:pt idx="1054">
                  <c:v>10.62</c:v>
                </c:pt>
                <c:pt idx="1055">
                  <c:v>10.625</c:v>
                </c:pt>
                <c:pt idx="1056">
                  <c:v>10.629</c:v>
                </c:pt>
                <c:pt idx="1057">
                  <c:v>10.634</c:v>
                </c:pt>
                <c:pt idx="1058">
                  <c:v>10.638</c:v>
                </c:pt>
                <c:pt idx="1059">
                  <c:v>10.643000000000001</c:v>
                </c:pt>
                <c:pt idx="1060">
                  <c:v>10.647</c:v>
                </c:pt>
                <c:pt idx="1061">
                  <c:v>10.651</c:v>
                </c:pt>
                <c:pt idx="1062">
                  <c:v>10.656000000000001</c:v>
                </c:pt>
                <c:pt idx="1063">
                  <c:v>10.66</c:v>
                </c:pt>
                <c:pt idx="1064">
                  <c:v>10.664999999999999</c:v>
                </c:pt>
                <c:pt idx="1065">
                  <c:v>10.669</c:v>
                </c:pt>
                <c:pt idx="1066">
                  <c:v>10.673999999999999</c:v>
                </c:pt>
                <c:pt idx="1067">
                  <c:v>10.678000000000001</c:v>
                </c:pt>
                <c:pt idx="1068">
                  <c:v>10.683</c:v>
                </c:pt>
                <c:pt idx="1069">
                  <c:v>10.686999999999999</c:v>
                </c:pt>
                <c:pt idx="1070">
                  <c:v>10.692</c:v>
                </c:pt>
                <c:pt idx="1071">
                  <c:v>10.696</c:v>
                </c:pt>
                <c:pt idx="1072">
                  <c:v>10.701000000000001</c:v>
                </c:pt>
                <c:pt idx="1073">
                  <c:v>10.705</c:v>
                </c:pt>
                <c:pt idx="1074">
                  <c:v>10.709</c:v>
                </c:pt>
                <c:pt idx="1075">
                  <c:v>10.714</c:v>
                </c:pt>
                <c:pt idx="1076">
                  <c:v>10.718</c:v>
                </c:pt>
                <c:pt idx="1077">
                  <c:v>10.723000000000001</c:v>
                </c:pt>
                <c:pt idx="1078">
                  <c:v>10.727</c:v>
                </c:pt>
                <c:pt idx="1079">
                  <c:v>10.731</c:v>
                </c:pt>
                <c:pt idx="1080">
                  <c:v>10.736000000000001</c:v>
                </c:pt>
                <c:pt idx="1081">
                  <c:v>10.74</c:v>
                </c:pt>
                <c:pt idx="1082">
                  <c:v>10.744999999999999</c:v>
                </c:pt>
                <c:pt idx="1083">
                  <c:v>10.749000000000001</c:v>
                </c:pt>
                <c:pt idx="1084">
                  <c:v>10.754</c:v>
                </c:pt>
                <c:pt idx="1085">
                  <c:v>10.757999999999999</c:v>
                </c:pt>
                <c:pt idx="1086">
                  <c:v>10.762</c:v>
                </c:pt>
                <c:pt idx="1087">
                  <c:v>10.766999999999999</c:v>
                </c:pt>
                <c:pt idx="1088">
                  <c:v>10.771000000000001</c:v>
                </c:pt>
                <c:pt idx="1089">
                  <c:v>10.776</c:v>
                </c:pt>
                <c:pt idx="1090">
                  <c:v>10.78</c:v>
                </c:pt>
                <c:pt idx="1091">
                  <c:v>10.785</c:v>
                </c:pt>
                <c:pt idx="1092">
                  <c:v>10.789</c:v>
                </c:pt>
                <c:pt idx="1093">
                  <c:v>10.792999999999999</c:v>
                </c:pt>
                <c:pt idx="1094">
                  <c:v>10.798</c:v>
                </c:pt>
                <c:pt idx="1095">
                  <c:v>10.802</c:v>
                </c:pt>
                <c:pt idx="1096">
                  <c:v>10.805999999999999</c:v>
                </c:pt>
                <c:pt idx="1097">
                  <c:v>10.811</c:v>
                </c:pt>
                <c:pt idx="1098">
                  <c:v>10.815</c:v>
                </c:pt>
                <c:pt idx="1099">
                  <c:v>10.82</c:v>
                </c:pt>
                <c:pt idx="1100">
                  <c:v>10.824</c:v>
                </c:pt>
                <c:pt idx="1101">
                  <c:v>10.829000000000001</c:v>
                </c:pt>
                <c:pt idx="1102">
                  <c:v>10.833</c:v>
                </c:pt>
                <c:pt idx="1103">
                  <c:v>10.837</c:v>
                </c:pt>
                <c:pt idx="1104">
                  <c:v>10.842000000000001</c:v>
                </c:pt>
                <c:pt idx="1105">
                  <c:v>10.846</c:v>
                </c:pt>
                <c:pt idx="1106">
                  <c:v>10.851000000000001</c:v>
                </c:pt>
                <c:pt idx="1107">
                  <c:v>10.855</c:v>
                </c:pt>
                <c:pt idx="1108">
                  <c:v>10.859</c:v>
                </c:pt>
                <c:pt idx="1109">
                  <c:v>10.864000000000001</c:v>
                </c:pt>
                <c:pt idx="1110">
                  <c:v>10.868</c:v>
                </c:pt>
                <c:pt idx="1111">
                  <c:v>10.872</c:v>
                </c:pt>
                <c:pt idx="1112">
                  <c:v>10.877000000000001</c:v>
                </c:pt>
                <c:pt idx="1113">
                  <c:v>10.881</c:v>
                </c:pt>
                <c:pt idx="1114">
                  <c:v>10.885999999999999</c:v>
                </c:pt>
                <c:pt idx="1115">
                  <c:v>10.89</c:v>
                </c:pt>
                <c:pt idx="1116">
                  <c:v>10.894</c:v>
                </c:pt>
                <c:pt idx="1117">
                  <c:v>10.898999999999999</c:v>
                </c:pt>
                <c:pt idx="1118">
                  <c:v>10.903</c:v>
                </c:pt>
                <c:pt idx="1119">
                  <c:v>10.907999999999999</c:v>
                </c:pt>
                <c:pt idx="1120">
                  <c:v>10.912000000000001</c:v>
                </c:pt>
                <c:pt idx="1121">
                  <c:v>10.916</c:v>
                </c:pt>
                <c:pt idx="1122">
                  <c:v>10.920999999999999</c:v>
                </c:pt>
                <c:pt idx="1123">
                  <c:v>10.925000000000001</c:v>
                </c:pt>
                <c:pt idx="1124">
                  <c:v>10.93</c:v>
                </c:pt>
                <c:pt idx="1125">
                  <c:v>10.933999999999999</c:v>
                </c:pt>
                <c:pt idx="1126">
                  <c:v>10.938000000000001</c:v>
                </c:pt>
                <c:pt idx="1127">
                  <c:v>10.943</c:v>
                </c:pt>
                <c:pt idx="1128">
                  <c:v>10.946999999999999</c:v>
                </c:pt>
                <c:pt idx="1129">
                  <c:v>10.951000000000001</c:v>
                </c:pt>
                <c:pt idx="1130">
                  <c:v>10.956</c:v>
                </c:pt>
                <c:pt idx="1131">
                  <c:v>10.96</c:v>
                </c:pt>
                <c:pt idx="1132">
                  <c:v>10.964</c:v>
                </c:pt>
                <c:pt idx="1133">
                  <c:v>10.968999999999999</c:v>
                </c:pt>
                <c:pt idx="1134">
                  <c:v>10.973000000000001</c:v>
                </c:pt>
                <c:pt idx="1135">
                  <c:v>10.977</c:v>
                </c:pt>
                <c:pt idx="1136">
                  <c:v>10.981999999999999</c:v>
                </c:pt>
                <c:pt idx="1137">
                  <c:v>10.986000000000001</c:v>
                </c:pt>
                <c:pt idx="1138">
                  <c:v>10.99</c:v>
                </c:pt>
                <c:pt idx="1139">
                  <c:v>10.994999999999999</c:v>
                </c:pt>
                <c:pt idx="1140">
                  <c:v>10.999000000000001</c:v>
                </c:pt>
                <c:pt idx="1141">
                  <c:v>11.003</c:v>
                </c:pt>
                <c:pt idx="1142">
                  <c:v>11.007999999999999</c:v>
                </c:pt>
                <c:pt idx="1143">
                  <c:v>11.012</c:v>
                </c:pt>
                <c:pt idx="1144">
                  <c:v>11.016999999999999</c:v>
                </c:pt>
                <c:pt idx="1145">
                  <c:v>11.021000000000001</c:v>
                </c:pt>
                <c:pt idx="1146">
                  <c:v>11.025</c:v>
                </c:pt>
                <c:pt idx="1147">
                  <c:v>11.03</c:v>
                </c:pt>
                <c:pt idx="1148">
                  <c:v>11.034000000000001</c:v>
                </c:pt>
                <c:pt idx="1149">
                  <c:v>11.038</c:v>
                </c:pt>
                <c:pt idx="1150">
                  <c:v>11.042999999999999</c:v>
                </c:pt>
                <c:pt idx="1151">
                  <c:v>11.047000000000001</c:v>
                </c:pt>
                <c:pt idx="1152">
                  <c:v>11.051</c:v>
                </c:pt>
                <c:pt idx="1153">
                  <c:v>11.055</c:v>
                </c:pt>
                <c:pt idx="1154">
                  <c:v>11.06</c:v>
                </c:pt>
                <c:pt idx="1155">
                  <c:v>11.064</c:v>
                </c:pt>
                <c:pt idx="1156">
                  <c:v>11.068</c:v>
                </c:pt>
                <c:pt idx="1157">
                  <c:v>11.073</c:v>
                </c:pt>
                <c:pt idx="1158">
                  <c:v>11.077</c:v>
                </c:pt>
                <c:pt idx="1159">
                  <c:v>11.082000000000001</c:v>
                </c:pt>
                <c:pt idx="1160">
                  <c:v>11.086</c:v>
                </c:pt>
                <c:pt idx="1161">
                  <c:v>11.09</c:v>
                </c:pt>
                <c:pt idx="1162">
                  <c:v>11.095000000000001</c:v>
                </c:pt>
                <c:pt idx="1163">
                  <c:v>11.099</c:v>
                </c:pt>
                <c:pt idx="1164">
                  <c:v>11.103</c:v>
                </c:pt>
                <c:pt idx="1165">
                  <c:v>11.106999999999999</c:v>
                </c:pt>
                <c:pt idx="1166">
                  <c:v>11.112</c:v>
                </c:pt>
                <c:pt idx="1167">
                  <c:v>11.116</c:v>
                </c:pt>
                <c:pt idx="1168">
                  <c:v>11.12</c:v>
                </c:pt>
                <c:pt idx="1169">
                  <c:v>11.125</c:v>
                </c:pt>
                <c:pt idx="1170">
                  <c:v>11.129</c:v>
                </c:pt>
                <c:pt idx="1171">
                  <c:v>11.132999999999999</c:v>
                </c:pt>
                <c:pt idx="1172">
                  <c:v>11.138</c:v>
                </c:pt>
                <c:pt idx="1173">
                  <c:v>11.141999999999999</c:v>
                </c:pt>
                <c:pt idx="1174">
                  <c:v>11.146000000000001</c:v>
                </c:pt>
                <c:pt idx="1175">
                  <c:v>11.15</c:v>
                </c:pt>
                <c:pt idx="1176">
                  <c:v>11.154999999999999</c:v>
                </c:pt>
                <c:pt idx="1177">
                  <c:v>11.159000000000001</c:v>
                </c:pt>
                <c:pt idx="1178">
                  <c:v>11.163</c:v>
                </c:pt>
                <c:pt idx="1179">
                  <c:v>11.167999999999999</c:v>
                </c:pt>
                <c:pt idx="1180">
                  <c:v>11.172000000000001</c:v>
                </c:pt>
                <c:pt idx="1181">
                  <c:v>11.176</c:v>
                </c:pt>
                <c:pt idx="1182">
                  <c:v>11.18</c:v>
                </c:pt>
                <c:pt idx="1183">
                  <c:v>11.185</c:v>
                </c:pt>
                <c:pt idx="1184">
                  <c:v>11.189</c:v>
                </c:pt>
                <c:pt idx="1185">
                  <c:v>11.193</c:v>
                </c:pt>
                <c:pt idx="1186">
                  <c:v>11.198</c:v>
                </c:pt>
                <c:pt idx="1187">
                  <c:v>11.202</c:v>
                </c:pt>
                <c:pt idx="1188">
                  <c:v>11.206</c:v>
                </c:pt>
                <c:pt idx="1189">
                  <c:v>11.21</c:v>
                </c:pt>
                <c:pt idx="1190">
                  <c:v>11.215</c:v>
                </c:pt>
                <c:pt idx="1191">
                  <c:v>11.218999999999999</c:v>
                </c:pt>
                <c:pt idx="1192">
                  <c:v>11.223000000000001</c:v>
                </c:pt>
                <c:pt idx="1193">
                  <c:v>11.227</c:v>
                </c:pt>
                <c:pt idx="1194">
                  <c:v>11.231999999999999</c:v>
                </c:pt>
                <c:pt idx="1195">
                  <c:v>11.236000000000001</c:v>
                </c:pt>
                <c:pt idx="1196">
                  <c:v>11.24</c:v>
                </c:pt>
                <c:pt idx="1197">
                  <c:v>11.244</c:v>
                </c:pt>
                <c:pt idx="1198">
                  <c:v>11.249000000000001</c:v>
                </c:pt>
                <c:pt idx="1199">
                  <c:v>11.253</c:v>
                </c:pt>
                <c:pt idx="1200">
                  <c:v>11.257</c:v>
                </c:pt>
                <c:pt idx="1201">
                  <c:v>11.262</c:v>
                </c:pt>
                <c:pt idx="1202">
                  <c:v>11.266</c:v>
                </c:pt>
                <c:pt idx="1203">
                  <c:v>11.27</c:v>
                </c:pt>
                <c:pt idx="1204">
                  <c:v>11.273999999999999</c:v>
                </c:pt>
                <c:pt idx="1205">
                  <c:v>11.279</c:v>
                </c:pt>
                <c:pt idx="1206">
                  <c:v>11.282999999999999</c:v>
                </c:pt>
                <c:pt idx="1207">
                  <c:v>11.287000000000001</c:v>
                </c:pt>
                <c:pt idx="1208">
                  <c:v>11.291</c:v>
                </c:pt>
                <c:pt idx="1209">
                  <c:v>11.295</c:v>
                </c:pt>
                <c:pt idx="1210">
                  <c:v>11.3</c:v>
                </c:pt>
                <c:pt idx="1211">
                  <c:v>11.304</c:v>
                </c:pt>
                <c:pt idx="1212">
                  <c:v>11.308</c:v>
                </c:pt>
                <c:pt idx="1213">
                  <c:v>11.313000000000001</c:v>
                </c:pt>
                <c:pt idx="1214">
                  <c:v>11.317</c:v>
                </c:pt>
                <c:pt idx="1215">
                  <c:v>11.321</c:v>
                </c:pt>
                <c:pt idx="1216">
                  <c:v>11.324999999999999</c:v>
                </c:pt>
                <c:pt idx="1217">
                  <c:v>11.33</c:v>
                </c:pt>
                <c:pt idx="1218">
                  <c:v>11.334</c:v>
                </c:pt>
                <c:pt idx="1219">
                  <c:v>11.337999999999999</c:v>
                </c:pt>
                <c:pt idx="1220">
                  <c:v>11.342000000000001</c:v>
                </c:pt>
                <c:pt idx="1221">
                  <c:v>11.346</c:v>
                </c:pt>
                <c:pt idx="1222">
                  <c:v>11.351000000000001</c:v>
                </c:pt>
                <c:pt idx="1223">
                  <c:v>11.355</c:v>
                </c:pt>
                <c:pt idx="1224">
                  <c:v>11.359</c:v>
                </c:pt>
                <c:pt idx="1225">
                  <c:v>11.363</c:v>
                </c:pt>
                <c:pt idx="1226">
                  <c:v>11.368</c:v>
                </c:pt>
                <c:pt idx="1227">
                  <c:v>11.372</c:v>
                </c:pt>
                <c:pt idx="1228">
                  <c:v>11.375999999999999</c:v>
                </c:pt>
                <c:pt idx="1229">
                  <c:v>11.38</c:v>
                </c:pt>
                <c:pt idx="1230">
                  <c:v>11.384</c:v>
                </c:pt>
                <c:pt idx="1231">
                  <c:v>11.388999999999999</c:v>
                </c:pt>
                <c:pt idx="1232">
                  <c:v>11.393000000000001</c:v>
                </c:pt>
                <c:pt idx="1233">
                  <c:v>11.397</c:v>
                </c:pt>
                <c:pt idx="1234">
                  <c:v>11.401</c:v>
                </c:pt>
                <c:pt idx="1235">
                  <c:v>11.404999999999999</c:v>
                </c:pt>
                <c:pt idx="1236">
                  <c:v>11.409000000000001</c:v>
                </c:pt>
                <c:pt idx="1237">
                  <c:v>11.414</c:v>
                </c:pt>
                <c:pt idx="1238">
                  <c:v>11.417999999999999</c:v>
                </c:pt>
                <c:pt idx="1239">
                  <c:v>11.422000000000001</c:v>
                </c:pt>
                <c:pt idx="1240">
                  <c:v>11.426</c:v>
                </c:pt>
                <c:pt idx="1241">
                  <c:v>11.430999999999999</c:v>
                </c:pt>
                <c:pt idx="1242">
                  <c:v>11.435</c:v>
                </c:pt>
                <c:pt idx="1243">
                  <c:v>11.439</c:v>
                </c:pt>
                <c:pt idx="1244">
                  <c:v>11.443</c:v>
                </c:pt>
                <c:pt idx="1245">
                  <c:v>11.446999999999999</c:v>
                </c:pt>
                <c:pt idx="1246">
                  <c:v>11.451000000000001</c:v>
                </c:pt>
                <c:pt idx="1247">
                  <c:v>11.456</c:v>
                </c:pt>
                <c:pt idx="1248">
                  <c:v>11.46</c:v>
                </c:pt>
                <c:pt idx="1249">
                  <c:v>11.464</c:v>
                </c:pt>
                <c:pt idx="1250">
                  <c:v>11.468</c:v>
                </c:pt>
                <c:pt idx="1251">
                  <c:v>11.472</c:v>
                </c:pt>
                <c:pt idx="1252">
                  <c:v>11.477</c:v>
                </c:pt>
                <c:pt idx="1253">
                  <c:v>11.481</c:v>
                </c:pt>
                <c:pt idx="1254">
                  <c:v>11.484999999999999</c:v>
                </c:pt>
                <c:pt idx="1255">
                  <c:v>11.489000000000001</c:v>
                </c:pt>
                <c:pt idx="1256">
                  <c:v>11.493</c:v>
                </c:pt>
                <c:pt idx="1257">
                  <c:v>11.497</c:v>
                </c:pt>
                <c:pt idx="1258">
                  <c:v>11.500999999999999</c:v>
                </c:pt>
                <c:pt idx="1259">
                  <c:v>11.506</c:v>
                </c:pt>
                <c:pt idx="1260">
                  <c:v>11.51</c:v>
                </c:pt>
                <c:pt idx="1261">
                  <c:v>11.513999999999999</c:v>
                </c:pt>
                <c:pt idx="1262">
                  <c:v>11.518000000000001</c:v>
                </c:pt>
                <c:pt idx="1263">
                  <c:v>11.522</c:v>
                </c:pt>
                <c:pt idx="1264">
                  <c:v>11.526999999999999</c:v>
                </c:pt>
                <c:pt idx="1265">
                  <c:v>11.531000000000001</c:v>
                </c:pt>
                <c:pt idx="1266">
                  <c:v>11.535</c:v>
                </c:pt>
                <c:pt idx="1267">
                  <c:v>11.539</c:v>
                </c:pt>
                <c:pt idx="1268">
                  <c:v>11.542999999999999</c:v>
                </c:pt>
                <c:pt idx="1269">
                  <c:v>11.547000000000001</c:v>
                </c:pt>
                <c:pt idx="1270">
                  <c:v>11.552</c:v>
                </c:pt>
                <c:pt idx="1271">
                  <c:v>11.555999999999999</c:v>
                </c:pt>
                <c:pt idx="1272">
                  <c:v>11.56</c:v>
                </c:pt>
                <c:pt idx="1273">
                  <c:v>11.564</c:v>
                </c:pt>
                <c:pt idx="1274">
                  <c:v>11.568</c:v>
                </c:pt>
                <c:pt idx="1275">
                  <c:v>11.571999999999999</c:v>
                </c:pt>
                <c:pt idx="1276">
                  <c:v>11.576000000000001</c:v>
                </c:pt>
                <c:pt idx="1277">
                  <c:v>11.581</c:v>
                </c:pt>
                <c:pt idx="1278">
                  <c:v>11.585000000000001</c:v>
                </c:pt>
                <c:pt idx="1279">
                  <c:v>11.589</c:v>
                </c:pt>
                <c:pt idx="1280">
                  <c:v>11.593</c:v>
                </c:pt>
                <c:pt idx="1281">
                  <c:v>11.597</c:v>
                </c:pt>
                <c:pt idx="1282">
                  <c:v>11.601000000000001</c:v>
                </c:pt>
                <c:pt idx="1283">
                  <c:v>11.605</c:v>
                </c:pt>
                <c:pt idx="1284">
                  <c:v>11.61</c:v>
                </c:pt>
                <c:pt idx="1285">
                  <c:v>11.614000000000001</c:v>
                </c:pt>
                <c:pt idx="1286">
                  <c:v>11.618</c:v>
                </c:pt>
                <c:pt idx="1287">
                  <c:v>11.622</c:v>
                </c:pt>
                <c:pt idx="1288">
                  <c:v>11.625999999999999</c:v>
                </c:pt>
                <c:pt idx="1289">
                  <c:v>11.63</c:v>
                </c:pt>
                <c:pt idx="1290">
                  <c:v>11.634</c:v>
                </c:pt>
                <c:pt idx="1291">
                  <c:v>11.638</c:v>
                </c:pt>
                <c:pt idx="1292">
                  <c:v>11.643000000000001</c:v>
                </c:pt>
                <c:pt idx="1293">
                  <c:v>11.647</c:v>
                </c:pt>
                <c:pt idx="1294">
                  <c:v>11.651</c:v>
                </c:pt>
                <c:pt idx="1295">
                  <c:v>11.654999999999999</c:v>
                </c:pt>
                <c:pt idx="1296">
                  <c:v>11.659000000000001</c:v>
                </c:pt>
                <c:pt idx="1297">
                  <c:v>11.663</c:v>
                </c:pt>
                <c:pt idx="1298">
                  <c:v>11.667</c:v>
                </c:pt>
                <c:pt idx="1299">
                  <c:v>11.670999999999999</c:v>
                </c:pt>
                <c:pt idx="1300">
                  <c:v>11.675000000000001</c:v>
                </c:pt>
                <c:pt idx="1301">
                  <c:v>11.679</c:v>
                </c:pt>
                <c:pt idx="1302">
                  <c:v>11.683999999999999</c:v>
                </c:pt>
                <c:pt idx="1303">
                  <c:v>11.688000000000001</c:v>
                </c:pt>
                <c:pt idx="1304">
                  <c:v>11.692</c:v>
                </c:pt>
                <c:pt idx="1305">
                  <c:v>11.696</c:v>
                </c:pt>
                <c:pt idx="1306">
                  <c:v>11.7</c:v>
                </c:pt>
                <c:pt idx="1307">
                  <c:v>11.704000000000001</c:v>
                </c:pt>
                <c:pt idx="1308">
                  <c:v>11.708</c:v>
                </c:pt>
                <c:pt idx="1309">
                  <c:v>11.712</c:v>
                </c:pt>
                <c:pt idx="1310">
                  <c:v>11.715999999999999</c:v>
                </c:pt>
                <c:pt idx="1311">
                  <c:v>11.72</c:v>
                </c:pt>
                <c:pt idx="1312">
                  <c:v>11.724</c:v>
                </c:pt>
                <c:pt idx="1313">
                  <c:v>11.728</c:v>
                </c:pt>
                <c:pt idx="1314">
                  <c:v>11.733000000000001</c:v>
                </c:pt>
                <c:pt idx="1315">
                  <c:v>11.737</c:v>
                </c:pt>
                <c:pt idx="1316">
                  <c:v>11.741</c:v>
                </c:pt>
                <c:pt idx="1317">
                  <c:v>11.744999999999999</c:v>
                </c:pt>
                <c:pt idx="1318">
                  <c:v>11.749000000000001</c:v>
                </c:pt>
                <c:pt idx="1319">
                  <c:v>11.753</c:v>
                </c:pt>
                <c:pt idx="1320">
                  <c:v>11.757</c:v>
                </c:pt>
                <c:pt idx="1321">
                  <c:v>11.760999999999999</c:v>
                </c:pt>
                <c:pt idx="1322">
                  <c:v>11.765000000000001</c:v>
                </c:pt>
                <c:pt idx="1323">
                  <c:v>11.769</c:v>
                </c:pt>
                <c:pt idx="1324">
                  <c:v>11.773999999999999</c:v>
                </c:pt>
                <c:pt idx="1325">
                  <c:v>11.776999999999999</c:v>
                </c:pt>
                <c:pt idx="1326">
                  <c:v>11.782</c:v>
                </c:pt>
                <c:pt idx="1327">
                  <c:v>11.786</c:v>
                </c:pt>
                <c:pt idx="1328">
                  <c:v>11.79</c:v>
                </c:pt>
                <c:pt idx="1329">
                  <c:v>11.794</c:v>
                </c:pt>
                <c:pt idx="1330">
                  <c:v>11.798</c:v>
                </c:pt>
                <c:pt idx="1331">
                  <c:v>11.802</c:v>
                </c:pt>
                <c:pt idx="1332">
                  <c:v>11.805999999999999</c:v>
                </c:pt>
                <c:pt idx="1333">
                  <c:v>11.81</c:v>
                </c:pt>
                <c:pt idx="1334">
                  <c:v>11.814</c:v>
                </c:pt>
                <c:pt idx="1335">
                  <c:v>11.818</c:v>
                </c:pt>
                <c:pt idx="1336">
                  <c:v>11.821999999999999</c:v>
                </c:pt>
                <c:pt idx="1337">
                  <c:v>11.826000000000001</c:v>
                </c:pt>
                <c:pt idx="1338">
                  <c:v>11.83</c:v>
                </c:pt>
                <c:pt idx="1339">
                  <c:v>11.834</c:v>
                </c:pt>
                <c:pt idx="1340">
                  <c:v>11.837999999999999</c:v>
                </c:pt>
                <c:pt idx="1341">
                  <c:v>11.842000000000001</c:v>
                </c:pt>
                <c:pt idx="1342">
                  <c:v>11.846</c:v>
                </c:pt>
                <c:pt idx="1343">
                  <c:v>11.851000000000001</c:v>
                </c:pt>
                <c:pt idx="1344">
                  <c:v>11.855</c:v>
                </c:pt>
                <c:pt idx="1345">
                  <c:v>11.859</c:v>
                </c:pt>
                <c:pt idx="1346">
                  <c:v>11.863</c:v>
                </c:pt>
                <c:pt idx="1347">
                  <c:v>11.867000000000001</c:v>
                </c:pt>
                <c:pt idx="1348">
                  <c:v>11.871</c:v>
                </c:pt>
                <c:pt idx="1349">
                  <c:v>11.875</c:v>
                </c:pt>
                <c:pt idx="1350">
                  <c:v>11.879</c:v>
                </c:pt>
                <c:pt idx="1351">
                  <c:v>11.882999999999999</c:v>
                </c:pt>
                <c:pt idx="1352">
                  <c:v>11.887</c:v>
                </c:pt>
                <c:pt idx="1353">
                  <c:v>11.891</c:v>
                </c:pt>
                <c:pt idx="1354">
                  <c:v>11.895</c:v>
                </c:pt>
                <c:pt idx="1355">
                  <c:v>11.898999999999999</c:v>
                </c:pt>
                <c:pt idx="1356">
                  <c:v>11.903</c:v>
                </c:pt>
                <c:pt idx="1357">
                  <c:v>11.907</c:v>
                </c:pt>
                <c:pt idx="1358">
                  <c:v>11.911</c:v>
                </c:pt>
                <c:pt idx="1359">
                  <c:v>11.914999999999999</c:v>
                </c:pt>
                <c:pt idx="1360">
                  <c:v>11.919</c:v>
                </c:pt>
                <c:pt idx="1361">
                  <c:v>11.923</c:v>
                </c:pt>
                <c:pt idx="1362">
                  <c:v>11.927</c:v>
                </c:pt>
                <c:pt idx="1363">
                  <c:v>11.930999999999999</c:v>
                </c:pt>
                <c:pt idx="1364">
                  <c:v>11.936</c:v>
                </c:pt>
                <c:pt idx="1365">
                  <c:v>11.94</c:v>
                </c:pt>
                <c:pt idx="1366">
                  <c:v>11.944000000000001</c:v>
                </c:pt>
                <c:pt idx="1367">
                  <c:v>11.946999999999999</c:v>
                </c:pt>
                <c:pt idx="1368">
                  <c:v>11.951000000000001</c:v>
                </c:pt>
                <c:pt idx="1369">
                  <c:v>11.956</c:v>
                </c:pt>
                <c:pt idx="1370">
                  <c:v>11.96</c:v>
                </c:pt>
                <c:pt idx="1371">
                  <c:v>11.964</c:v>
                </c:pt>
                <c:pt idx="1372">
                  <c:v>11.968</c:v>
                </c:pt>
                <c:pt idx="1373">
                  <c:v>11.972</c:v>
                </c:pt>
                <c:pt idx="1374">
                  <c:v>11.976000000000001</c:v>
                </c:pt>
                <c:pt idx="1375">
                  <c:v>11.98</c:v>
                </c:pt>
                <c:pt idx="1376">
                  <c:v>11.984</c:v>
                </c:pt>
                <c:pt idx="1377">
                  <c:v>11.988</c:v>
                </c:pt>
                <c:pt idx="1378">
                  <c:v>11.992000000000001</c:v>
                </c:pt>
                <c:pt idx="1379">
                  <c:v>11.996</c:v>
                </c:pt>
                <c:pt idx="1380">
                  <c:v>12</c:v>
                </c:pt>
                <c:pt idx="1381">
                  <c:v>12.004</c:v>
                </c:pt>
                <c:pt idx="1382">
                  <c:v>12.007999999999999</c:v>
                </c:pt>
                <c:pt idx="1383">
                  <c:v>12.012</c:v>
                </c:pt>
                <c:pt idx="1384">
                  <c:v>12.016</c:v>
                </c:pt>
                <c:pt idx="1385">
                  <c:v>12.02</c:v>
                </c:pt>
                <c:pt idx="1386">
                  <c:v>12.023999999999999</c:v>
                </c:pt>
                <c:pt idx="1387">
                  <c:v>12.028</c:v>
                </c:pt>
                <c:pt idx="1388">
                  <c:v>12.032</c:v>
                </c:pt>
                <c:pt idx="1389">
                  <c:v>12.036</c:v>
                </c:pt>
                <c:pt idx="1390">
                  <c:v>12.04</c:v>
                </c:pt>
                <c:pt idx="1391">
                  <c:v>12.044</c:v>
                </c:pt>
                <c:pt idx="1392">
                  <c:v>12.048</c:v>
                </c:pt>
                <c:pt idx="1393">
                  <c:v>12.052</c:v>
                </c:pt>
                <c:pt idx="1394">
                  <c:v>12.055999999999999</c:v>
                </c:pt>
                <c:pt idx="1395">
                  <c:v>12.06</c:v>
                </c:pt>
                <c:pt idx="1396">
                  <c:v>12.064</c:v>
                </c:pt>
                <c:pt idx="1397">
                  <c:v>12.068</c:v>
                </c:pt>
                <c:pt idx="1398">
                  <c:v>12.071999999999999</c:v>
                </c:pt>
                <c:pt idx="1399">
                  <c:v>12.076000000000001</c:v>
                </c:pt>
                <c:pt idx="1400">
                  <c:v>12.08</c:v>
                </c:pt>
                <c:pt idx="1401">
                  <c:v>12.084</c:v>
                </c:pt>
                <c:pt idx="1402">
                  <c:v>12.087999999999999</c:v>
                </c:pt>
                <c:pt idx="1403">
                  <c:v>12.092000000000001</c:v>
                </c:pt>
                <c:pt idx="1404">
                  <c:v>12.096</c:v>
                </c:pt>
                <c:pt idx="1405">
                  <c:v>12.1</c:v>
                </c:pt>
                <c:pt idx="1406">
                  <c:v>12.103999999999999</c:v>
                </c:pt>
                <c:pt idx="1407">
                  <c:v>12.108000000000001</c:v>
                </c:pt>
                <c:pt idx="1408">
                  <c:v>12.112</c:v>
                </c:pt>
                <c:pt idx="1409">
                  <c:v>12.116</c:v>
                </c:pt>
                <c:pt idx="1410">
                  <c:v>12.12</c:v>
                </c:pt>
                <c:pt idx="1411">
                  <c:v>12.124000000000001</c:v>
                </c:pt>
                <c:pt idx="1412">
                  <c:v>12.128</c:v>
                </c:pt>
                <c:pt idx="1413">
                  <c:v>12.132</c:v>
                </c:pt>
                <c:pt idx="1414">
                  <c:v>12.135999999999999</c:v>
                </c:pt>
                <c:pt idx="1415">
                  <c:v>12.14</c:v>
                </c:pt>
                <c:pt idx="1416">
                  <c:v>12.144</c:v>
                </c:pt>
                <c:pt idx="1417">
                  <c:v>12.148</c:v>
                </c:pt>
                <c:pt idx="1418">
                  <c:v>12.151999999999999</c:v>
                </c:pt>
                <c:pt idx="1419">
                  <c:v>12.156000000000001</c:v>
                </c:pt>
                <c:pt idx="1420">
                  <c:v>12.16</c:v>
                </c:pt>
                <c:pt idx="1421">
                  <c:v>12.164</c:v>
                </c:pt>
                <c:pt idx="1422">
                  <c:v>12.167999999999999</c:v>
                </c:pt>
                <c:pt idx="1423">
                  <c:v>12.172000000000001</c:v>
                </c:pt>
                <c:pt idx="1424">
                  <c:v>12.176</c:v>
                </c:pt>
                <c:pt idx="1425">
                  <c:v>12.18</c:v>
                </c:pt>
                <c:pt idx="1426">
                  <c:v>12.183999999999999</c:v>
                </c:pt>
                <c:pt idx="1427">
                  <c:v>12.188000000000001</c:v>
                </c:pt>
                <c:pt idx="1428">
                  <c:v>12.192</c:v>
                </c:pt>
                <c:pt idx="1429">
                  <c:v>12.196</c:v>
                </c:pt>
                <c:pt idx="1430">
                  <c:v>12.2</c:v>
                </c:pt>
                <c:pt idx="1431">
                  <c:v>12.204000000000001</c:v>
                </c:pt>
                <c:pt idx="1432">
                  <c:v>12.208</c:v>
                </c:pt>
                <c:pt idx="1433">
                  <c:v>12.212</c:v>
                </c:pt>
                <c:pt idx="1434">
                  <c:v>12.215999999999999</c:v>
                </c:pt>
                <c:pt idx="1435">
                  <c:v>12.218999999999999</c:v>
                </c:pt>
                <c:pt idx="1436">
                  <c:v>12.224</c:v>
                </c:pt>
                <c:pt idx="1437">
                  <c:v>12.228</c:v>
                </c:pt>
                <c:pt idx="1438">
                  <c:v>12.231</c:v>
                </c:pt>
                <c:pt idx="1439">
                  <c:v>12.234999999999999</c:v>
                </c:pt>
                <c:pt idx="1440">
                  <c:v>12.24</c:v>
                </c:pt>
                <c:pt idx="1441">
                  <c:v>12.243</c:v>
                </c:pt>
                <c:pt idx="1442">
                  <c:v>12.247</c:v>
                </c:pt>
                <c:pt idx="1443">
                  <c:v>12.250999999999999</c:v>
                </c:pt>
                <c:pt idx="1444">
                  <c:v>12.255000000000001</c:v>
                </c:pt>
                <c:pt idx="1445">
                  <c:v>12.259</c:v>
                </c:pt>
                <c:pt idx="1446">
                  <c:v>12.263</c:v>
                </c:pt>
                <c:pt idx="1447">
                  <c:v>12.266999999999999</c:v>
                </c:pt>
                <c:pt idx="1448">
                  <c:v>12.271000000000001</c:v>
                </c:pt>
                <c:pt idx="1449">
                  <c:v>12.275</c:v>
                </c:pt>
                <c:pt idx="1450">
                  <c:v>12.279</c:v>
                </c:pt>
                <c:pt idx="1451">
                  <c:v>12.282999999999999</c:v>
                </c:pt>
                <c:pt idx="1452">
                  <c:v>12.287000000000001</c:v>
                </c:pt>
                <c:pt idx="1453">
                  <c:v>12.291</c:v>
                </c:pt>
                <c:pt idx="1454">
                  <c:v>12.295</c:v>
                </c:pt>
                <c:pt idx="1455">
                  <c:v>12.298999999999999</c:v>
                </c:pt>
                <c:pt idx="1456">
                  <c:v>12.303000000000001</c:v>
                </c:pt>
                <c:pt idx="1457">
                  <c:v>12.307</c:v>
                </c:pt>
                <c:pt idx="1458">
                  <c:v>12.311</c:v>
                </c:pt>
                <c:pt idx="1459">
                  <c:v>12.315</c:v>
                </c:pt>
                <c:pt idx="1460">
                  <c:v>12.319000000000001</c:v>
                </c:pt>
                <c:pt idx="1461">
                  <c:v>12.323</c:v>
                </c:pt>
                <c:pt idx="1462">
                  <c:v>12.327</c:v>
                </c:pt>
                <c:pt idx="1463">
                  <c:v>12.331</c:v>
                </c:pt>
                <c:pt idx="1464">
                  <c:v>12.335000000000001</c:v>
                </c:pt>
                <c:pt idx="1465">
                  <c:v>12.339</c:v>
                </c:pt>
                <c:pt idx="1466">
                  <c:v>12.343</c:v>
                </c:pt>
                <c:pt idx="1467">
                  <c:v>12.347</c:v>
                </c:pt>
                <c:pt idx="1468">
                  <c:v>12.351000000000001</c:v>
                </c:pt>
                <c:pt idx="1469">
                  <c:v>12.353999999999999</c:v>
                </c:pt>
                <c:pt idx="1470">
                  <c:v>12.359</c:v>
                </c:pt>
                <c:pt idx="1471">
                  <c:v>12.362</c:v>
                </c:pt>
                <c:pt idx="1472">
                  <c:v>12.366</c:v>
                </c:pt>
                <c:pt idx="1473">
                  <c:v>12.37</c:v>
                </c:pt>
                <c:pt idx="1474">
                  <c:v>12.374000000000001</c:v>
                </c:pt>
                <c:pt idx="1475">
                  <c:v>12.378</c:v>
                </c:pt>
                <c:pt idx="1476">
                  <c:v>12.382</c:v>
                </c:pt>
                <c:pt idx="1477">
                  <c:v>12.385999999999999</c:v>
                </c:pt>
                <c:pt idx="1478">
                  <c:v>12.39</c:v>
                </c:pt>
                <c:pt idx="1479">
                  <c:v>12.394</c:v>
                </c:pt>
                <c:pt idx="1480">
                  <c:v>12.398</c:v>
                </c:pt>
                <c:pt idx="1481">
                  <c:v>12.401999999999999</c:v>
                </c:pt>
                <c:pt idx="1482">
                  <c:v>12.406000000000001</c:v>
                </c:pt>
                <c:pt idx="1483">
                  <c:v>12.41</c:v>
                </c:pt>
                <c:pt idx="1484">
                  <c:v>12.414</c:v>
                </c:pt>
                <c:pt idx="1485">
                  <c:v>12.417999999999999</c:v>
                </c:pt>
                <c:pt idx="1486">
                  <c:v>12.422000000000001</c:v>
                </c:pt>
                <c:pt idx="1487">
                  <c:v>12.426</c:v>
                </c:pt>
                <c:pt idx="1488">
                  <c:v>12.43</c:v>
                </c:pt>
                <c:pt idx="1489">
                  <c:v>12.433999999999999</c:v>
                </c:pt>
                <c:pt idx="1490">
                  <c:v>12.438000000000001</c:v>
                </c:pt>
                <c:pt idx="1491">
                  <c:v>12.442</c:v>
                </c:pt>
                <c:pt idx="1492">
                  <c:v>12.446</c:v>
                </c:pt>
                <c:pt idx="1493">
                  <c:v>12.45</c:v>
                </c:pt>
                <c:pt idx="1494">
                  <c:v>12.454000000000001</c:v>
                </c:pt>
                <c:pt idx="1495">
                  <c:v>12.457000000000001</c:v>
                </c:pt>
                <c:pt idx="1496">
                  <c:v>12.462</c:v>
                </c:pt>
                <c:pt idx="1497">
                  <c:v>12.465</c:v>
                </c:pt>
                <c:pt idx="1498">
                  <c:v>12.468999999999999</c:v>
                </c:pt>
                <c:pt idx="1499">
                  <c:v>12.473000000000001</c:v>
                </c:pt>
                <c:pt idx="1500">
                  <c:v>12.477</c:v>
                </c:pt>
                <c:pt idx="1501">
                  <c:v>12.481</c:v>
                </c:pt>
                <c:pt idx="1502">
                  <c:v>12.484999999999999</c:v>
                </c:pt>
                <c:pt idx="1503">
                  <c:v>12.489000000000001</c:v>
                </c:pt>
                <c:pt idx="1504">
                  <c:v>12.493</c:v>
                </c:pt>
                <c:pt idx="1505">
                  <c:v>12.497</c:v>
                </c:pt>
                <c:pt idx="1506">
                  <c:v>12.500999999999999</c:v>
                </c:pt>
                <c:pt idx="1507">
                  <c:v>12.505000000000001</c:v>
                </c:pt>
                <c:pt idx="1508">
                  <c:v>12.509</c:v>
                </c:pt>
                <c:pt idx="1509">
                  <c:v>12.513</c:v>
                </c:pt>
                <c:pt idx="1510">
                  <c:v>12.516999999999999</c:v>
                </c:pt>
                <c:pt idx="1511">
                  <c:v>12.521000000000001</c:v>
                </c:pt>
                <c:pt idx="1512">
                  <c:v>12.525</c:v>
                </c:pt>
                <c:pt idx="1513">
                  <c:v>12.529</c:v>
                </c:pt>
                <c:pt idx="1514">
                  <c:v>12.532999999999999</c:v>
                </c:pt>
                <c:pt idx="1515">
                  <c:v>12.537000000000001</c:v>
                </c:pt>
                <c:pt idx="1516">
                  <c:v>12.541</c:v>
                </c:pt>
                <c:pt idx="1517">
                  <c:v>12.544</c:v>
                </c:pt>
                <c:pt idx="1518">
                  <c:v>12.548999999999999</c:v>
                </c:pt>
                <c:pt idx="1519">
                  <c:v>12.552</c:v>
                </c:pt>
                <c:pt idx="1520">
                  <c:v>12.555999999999999</c:v>
                </c:pt>
                <c:pt idx="1521">
                  <c:v>12.56</c:v>
                </c:pt>
                <c:pt idx="1522">
                  <c:v>12.564</c:v>
                </c:pt>
                <c:pt idx="1523">
                  <c:v>12.568</c:v>
                </c:pt>
                <c:pt idx="1524">
                  <c:v>12.571999999999999</c:v>
                </c:pt>
                <c:pt idx="1525">
                  <c:v>12.576000000000001</c:v>
                </c:pt>
                <c:pt idx="1526">
                  <c:v>12.58</c:v>
                </c:pt>
                <c:pt idx="1527">
                  <c:v>12.584</c:v>
                </c:pt>
                <c:pt idx="1528">
                  <c:v>12.587999999999999</c:v>
                </c:pt>
                <c:pt idx="1529">
                  <c:v>12.592000000000001</c:v>
                </c:pt>
                <c:pt idx="1530">
                  <c:v>12.596</c:v>
                </c:pt>
                <c:pt idx="1531">
                  <c:v>12.6</c:v>
                </c:pt>
                <c:pt idx="1532">
                  <c:v>12.603999999999999</c:v>
                </c:pt>
                <c:pt idx="1533">
                  <c:v>12.608000000000001</c:v>
                </c:pt>
                <c:pt idx="1534">
                  <c:v>12.612</c:v>
                </c:pt>
                <c:pt idx="1535">
                  <c:v>12.616</c:v>
                </c:pt>
                <c:pt idx="1536">
                  <c:v>12.619</c:v>
                </c:pt>
                <c:pt idx="1537">
                  <c:v>12.624000000000001</c:v>
                </c:pt>
                <c:pt idx="1538">
                  <c:v>12.627000000000001</c:v>
                </c:pt>
                <c:pt idx="1539">
                  <c:v>12.631</c:v>
                </c:pt>
                <c:pt idx="1540">
                  <c:v>12.635</c:v>
                </c:pt>
                <c:pt idx="1541">
                  <c:v>12.638999999999999</c:v>
                </c:pt>
                <c:pt idx="1542">
                  <c:v>12.643000000000001</c:v>
                </c:pt>
                <c:pt idx="1543">
                  <c:v>12.647</c:v>
                </c:pt>
                <c:pt idx="1544">
                  <c:v>12.651</c:v>
                </c:pt>
                <c:pt idx="1545">
                  <c:v>12.654999999999999</c:v>
                </c:pt>
                <c:pt idx="1546">
                  <c:v>12.659000000000001</c:v>
                </c:pt>
                <c:pt idx="1547">
                  <c:v>12.663</c:v>
                </c:pt>
                <c:pt idx="1548">
                  <c:v>12.667</c:v>
                </c:pt>
                <c:pt idx="1549">
                  <c:v>12.670999999999999</c:v>
                </c:pt>
                <c:pt idx="1550">
                  <c:v>12.675000000000001</c:v>
                </c:pt>
                <c:pt idx="1551">
                  <c:v>12.679</c:v>
                </c:pt>
                <c:pt idx="1552">
                  <c:v>12.682</c:v>
                </c:pt>
                <c:pt idx="1553">
                  <c:v>12.686999999999999</c:v>
                </c:pt>
                <c:pt idx="1554">
                  <c:v>12.69</c:v>
                </c:pt>
                <c:pt idx="1555">
                  <c:v>12.694000000000001</c:v>
                </c:pt>
                <c:pt idx="1556">
                  <c:v>12.698</c:v>
                </c:pt>
                <c:pt idx="1557">
                  <c:v>12.702</c:v>
                </c:pt>
                <c:pt idx="1558">
                  <c:v>12.706</c:v>
                </c:pt>
                <c:pt idx="1559">
                  <c:v>12.71</c:v>
                </c:pt>
                <c:pt idx="1560">
                  <c:v>12.714</c:v>
                </c:pt>
                <c:pt idx="1561">
                  <c:v>12.718</c:v>
                </c:pt>
                <c:pt idx="1562">
                  <c:v>12.722</c:v>
                </c:pt>
                <c:pt idx="1563">
                  <c:v>12.726000000000001</c:v>
                </c:pt>
                <c:pt idx="1564">
                  <c:v>12.73</c:v>
                </c:pt>
                <c:pt idx="1565">
                  <c:v>12.734</c:v>
                </c:pt>
                <c:pt idx="1566">
                  <c:v>12.738</c:v>
                </c:pt>
                <c:pt idx="1567">
                  <c:v>12.742000000000001</c:v>
                </c:pt>
                <c:pt idx="1568">
                  <c:v>12.746</c:v>
                </c:pt>
                <c:pt idx="1569">
                  <c:v>12.75</c:v>
                </c:pt>
                <c:pt idx="1570">
                  <c:v>12.754</c:v>
                </c:pt>
                <c:pt idx="1571">
                  <c:v>12.757</c:v>
                </c:pt>
                <c:pt idx="1572">
                  <c:v>12.760999999999999</c:v>
                </c:pt>
                <c:pt idx="1573">
                  <c:v>12.765000000000001</c:v>
                </c:pt>
                <c:pt idx="1574">
                  <c:v>12.769</c:v>
                </c:pt>
                <c:pt idx="1575">
                  <c:v>12.773</c:v>
                </c:pt>
                <c:pt idx="1576">
                  <c:v>12.776999999999999</c:v>
                </c:pt>
                <c:pt idx="1577">
                  <c:v>12.781000000000001</c:v>
                </c:pt>
                <c:pt idx="1578">
                  <c:v>12.785</c:v>
                </c:pt>
                <c:pt idx="1579">
                  <c:v>12.789</c:v>
                </c:pt>
                <c:pt idx="1580">
                  <c:v>12.792999999999999</c:v>
                </c:pt>
                <c:pt idx="1581">
                  <c:v>12.797000000000001</c:v>
                </c:pt>
                <c:pt idx="1582">
                  <c:v>12.801</c:v>
                </c:pt>
                <c:pt idx="1583">
                  <c:v>12.805</c:v>
                </c:pt>
                <c:pt idx="1584">
                  <c:v>12.808999999999999</c:v>
                </c:pt>
                <c:pt idx="1585">
                  <c:v>12.811999999999999</c:v>
                </c:pt>
                <c:pt idx="1586">
                  <c:v>12.816000000000001</c:v>
                </c:pt>
                <c:pt idx="1587">
                  <c:v>12.82</c:v>
                </c:pt>
                <c:pt idx="1588">
                  <c:v>12.824</c:v>
                </c:pt>
                <c:pt idx="1589">
                  <c:v>12.827999999999999</c:v>
                </c:pt>
                <c:pt idx="1590">
                  <c:v>12.832000000000001</c:v>
                </c:pt>
                <c:pt idx="1591">
                  <c:v>12.836</c:v>
                </c:pt>
                <c:pt idx="1592">
                  <c:v>12.84</c:v>
                </c:pt>
                <c:pt idx="1593">
                  <c:v>12.843999999999999</c:v>
                </c:pt>
                <c:pt idx="1594">
                  <c:v>12.848000000000001</c:v>
                </c:pt>
                <c:pt idx="1595">
                  <c:v>12.852</c:v>
                </c:pt>
                <c:pt idx="1596">
                  <c:v>12.856</c:v>
                </c:pt>
                <c:pt idx="1597">
                  <c:v>12.86</c:v>
                </c:pt>
                <c:pt idx="1598">
                  <c:v>12.864000000000001</c:v>
                </c:pt>
                <c:pt idx="1599">
                  <c:v>12.868</c:v>
                </c:pt>
                <c:pt idx="1600">
                  <c:v>12.872</c:v>
                </c:pt>
                <c:pt idx="1601">
                  <c:v>12.875</c:v>
                </c:pt>
                <c:pt idx="1602">
                  <c:v>12.879</c:v>
                </c:pt>
                <c:pt idx="1603">
                  <c:v>12.882999999999999</c:v>
                </c:pt>
                <c:pt idx="1604">
                  <c:v>12.887</c:v>
                </c:pt>
                <c:pt idx="1605">
                  <c:v>12.891</c:v>
                </c:pt>
                <c:pt idx="1606">
                  <c:v>12.895</c:v>
                </c:pt>
                <c:pt idx="1607">
                  <c:v>12.898999999999999</c:v>
                </c:pt>
                <c:pt idx="1608">
                  <c:v>12.903</c:v>
                </c:pt>
                <c:pt idx="1609">
                  <c:v>12.907</c:v>
                </c:pt>
                <c:pt idx="1610">
                  <c:v>12.911</c:v>
                </c:pt>
                <c:pt idx="1611">
                  <c:v>12.914999999999999</c:v>
                </c:pt>
                <c:pt idx="1612">
                  <c:v>12.917999999999999</c:v>
                </c:pt>
                <c:pt idx="1613">
                  <c:v>12.923</c:v>
                </c:pt>
                <c:pt idx="1614">
                  <c:v>12.926</c:v>
                </c:pt>
                <c:pt idx="1615">
                  <c:v>12.93</c:v>
                </c:pt>
                <c:pt idx="1616">
                  <c:v>12.933999999999999</c:v>
                </c:pt>
                <c:pt idx="1617">
                  <c:v>12.938000000000001</c:v>
                </c:pt>
                <c:pt idx="1618">
                  <c:v>12.942</c:v>
                </c:pt>
                <c:pt idx="1619">
                  <c:v>12.946</c:v>
                </c:pt>
                <c:pt idx="1620">
                  <c:v>12.95</c:v>
                </c:pt>
                <c:pt idx="1621">
                  <c:v>12.954000000000001</c:v>
                </c:pt>
                <c:pt idx="1622">
                  <c:v>12.958</c:v>
                </c:pt>
                <c:pt idx="1623">
                  <c:v>12.962</c:v>
                </c:pt>
                <c:pt idx="1624">
                  <c:v>12.965999999999999</c:v>
                </c:pt>
                <c:pt idx="1625">
                  <c:v>12.97</c:v>
                </c:pt>
                <c:pt idx="1626">
                  <c:v>12.973000000000001</c:v>
                </c:pt>
                <c:pt idx="1627">
                  <c:v>12.978</c:v>
                </c:pt>
                <c:pt idx="1628">
                  <c:v>12.981</c:v>
                </c:pt>
                <c:pt idx="1629">
                  <c:v>12.984999999999999</c:v>
                </c:pt>
                <c:pt idx="1630">
                  <c:v>12.989000000000001</c:v>
                </c:pt>
                <c:pt idx="1631">
                  <c:v>12.993</c:v>
                </c:pt>
                <c:pt idx="1632">
                  <c:v>12.997</c:v>
                </c:pt>
                <c:pt idx="1633">
                  <c:v>13.000999999999999</c:v>
                </c:pt>
                <c:pt idx="1634">
                  <c:v>13.005000000000001</c:v>
                </c:pt>
                <c:pt idx="1635">
                  <c:v>13.009</c:v>
                </c:pt>
                <c:pt idx="1636">
                  <c:v>13.013</c:v>
                </c:pt>
                <c:pt idx="1637">
                  <c:v>13.016999999999999</c:v>
                </c:pt>
                <c:pt idx="1638">
                  <c:v>13.02</c:v>
                </c:pt>
                <c:pt idx="1639">
                  <c:v>13.023999999999999</c:v>
                </c:pt>
                <c:pt idx="1640">
                  <c:v>13.028</c:v>
                </c:pt>
                <c:pt idx="1641">
                  <c:v>13.032</c:v>
                </c:pt>
                <c:pt idx="1642">
                  <c:v>13.036</c:v>
                </c:pt>
                <c:pt idx="1643">
                  <c:v>13.04</c:v>
                </c:pt>
                <c:pt idx="1644">
                  <c:v>13.044</c:v>
                </c:pt>
                <c:pt idx="1645">
                  <c:v>13.048</c:v>
                </c:pt>
                <c:pt idx="1646">
                  <c:v>13.052</c:v>
                </c:pt>
                <c:pt idx="1647">
                  <c:v>13.055999999999999</c:v>
                </c:pt>
                <c:pt idx="1648">
                  <c:v>13.06</c:v>
                </c:pt>
                <c:pt idx="1649">
                  <c:v>13.063000000000001</c:v>
                </c:pt>
                <c:pt idx="1650">
                  <c:v>13.067</c:v>
                </c:pt>
                <c:pt idx="1651">
                  <c:v>13.071</c:v>
                </c:pt>
                <c:pt idx="1652">
                  <c:v>13.074999999999999</c:v>
                </c:pt>
                <c:pt idx="1653">
                  <c:v>13.079000000000001</c:v>
                </c:pt>
                <c:pt idx="1654">
                  <c:v>13.083</c:v>
                </c:pt>
                <c:pt idx="1655">
                  <c:v>13.087</c:v>
                </c:pt>
                <c:pt idx="1656">
                  <c:v>13.090999999999999</c:v>
                </c:pt>
                <c:pt idx="1657">
                  <c:v>13.095000000000001</c:v>
                </c:pt>
                <c:pt idx="1658">
                  <c:v>13.098000000000001</c:v>
                </c:pt>
                <c:pt idx="1659">
                  <c:v>13.103</c:v>
                </c:pt>
                <c:pt idx="1660">
                  <c:v>13.106</c:v>
                </c:pt>
                <c:pt idx="1661">
                  <c:v>13.11</c:v>
                </c:pt>
                <c:pt idx="1662">
                  <c:v>13.114000000000001</c:v>
                </c:pt>
                <c:pt idx="1663">
                  <c:v>13.118</c:v>
                </c:pt>
                <c:pt idx="1664">
                  <c:v>13.122</c:v>
                </c:pt>
                <c:pt idx="1665">
                  <c:v>13.125999999999999</c:v>
                </c:pt>
                <c:pt idx="1666">
                  <c:v>13.13</c:v>
                </c:pt>
                <c:pt idx="1667">
                  <c:v>13.134</c:v>
                </c:pt>
                <c:pt idx="1668">
                  <c:v>13.138</c:v>
                </c:pt>
                <c:pt idx="1669">
                  <c:v>13.141</c:v>
                </c:pt>
                <c:pt idx="1670">
                  <c:v>13.145</c:v>
                </c:pt>
                <c:pt idx="1671">
                  <c:v>13.148999999999999</c:v>
                </c:pt>
                <c:pt idx="1672">
                  <c:v>13.153</c:v>
                </c:pt>
                <c:pt idx="1673">
                  <c:v>13.157</c:v>
                </c:pt>
                <c:pt idx="1674">
                  <c:v>13.161</c:v>
                </c:pt>
                <c:pt idx="1675">
                  <c:v>13.164999999999999</c:v>
                </c:pt>
                <c:pt idx="1676">
                  <c:v>13.169</c:v>
                </c:pt>
                <c:pt idx="1677">
                  <c:v>13.172000000000001</c:v>
                </c:pt>
                <c:pt idx="1678">
                  <c:v>13.177</c:v>
                </c:pt>
                <c:pt idx="1679">
                  <c:v>13.18</c:v>
                </c:pt>
                <c:pt idx="1680">
                  <c:v>13.183999999999999</c:v>
                </c:pt>
                <c:pt idx="1681">
                  <c:v>13.188000000000001</c:v>
                </c:pt>
                <c:pt idx="1682">
                  <c:v>13.192</c:v>
                </c:pt>
                <c:pt idx="1683">
                  <c:v>13.196</c:v>
                </c:pt>
                <c:pt idx="1684">
                  <c:v>13.2</c:v>
                </c:pt>
                <c:pt idx="1685">
                  <c:v>13.204000000000001</c:v>
                </c:pt>
                <c:pt idx="1686">
                  <c:v>13.207000000000001</c:v>
                </c:pt>
                <c:pt idx="1687">
                  <c:v>13.211</c:v>
                </c:pt>
                <c:pt idx="1688">
                  <c:v>13.215</c:v>
                </c:pt>
                <c:pt idx="1689">
                  <c:v>13.218999999999999</c:v>
                </c:pt>
                <c:pt idx="1690">
                  <c:v>13.223000000000001</c:v>
                </c:pt>
                <c:pt idx="1691">
                  <c:v>13.227</c:v>
                </c:pt>
                <c:pt idx="1692">
                  <c:v>13.231</c:v>
                </c:pt>
                <c:pt idx="1693">
                  <c:v>13.234999999999999</c:v>
                </c:pt>
                <c:pt idx="1694">
                  <c:v>13.238</c:v>
                </c:pt>
                <c:pt idx="1695">
                  <c:v>13.242000000000001</c:v>
                </c:pt>
                <c:pt idx="1696">
                  <c:v>13.246</c:v>
                </c:pt>
                <c:pt idx="1697">
                  <c:v>13.25</c:v>
                </c:pt>
                <c:pt idx="1698">
                  <c:v>13.254</c:v>
                </c:pt>
                <c:pt idx="1699">
                  <c:v>13.257999999999999</c:v>
                </c:pt>
                <c:pt idx="1700">
                  <c:v>13.262</c:v>
                </c:pt>
                <c:pt idx="1701">
                  <c:v>13.266</c:v>
                </c:pt>
                <c:pt idx="1702">
                  <c:v>13.269</c:v>
                </c:pt>
                <c:pt idx="1703">
                  <c:v>13.273</c:v>
                </c:pt>
                <c:pt idx="1704">
                  <c:v>13.276999999999999</c:v>
                </c:pt>
                <c:pt idx="1705">
                  <c:v>13.281000000000001</c:v>
                </c:pt>
                <c:pt idx="1706">
                  <c:v>13.285</c:v>
                </c:pt>
                <c:pt idx="1707">
                  <c:v>13.289</c:v>
                </c:pt>
                <c:pt idx="1708">
                  <c:v>13.292999999999999</c:v>
                </c:pt>
                <c:pt idx="1709">
                  <c:v>13.297000000000001</c:v>
                </c:pt>
                <c:pt idx="1710">
                  <c:v>13.3</c:v>
                </c:pt>
                <c:pt idx="1711">
                  <c:v>13.304</c:v>
                </c:pt>
                <c:pt idx="1712">
                  <c:v>13.308</c:v>
                </c:pt>
                <c:pt idx="1713">
                  <c:v>13.311999999999999</c:v>
                </c:pt>
                <c:pt idx="1714">
                  <c:v>13.316000000000001</c:v>
                </c:pt>
                <c:pt idx="1715">
                  <c:v>13.32</c:v>
                </c:pt>
                <c:pt idx="1716">
                  <c:v>13.324</c:v>
                </c:pt>
                <c:pt idx="1717">
                  <c:v>13.327</c:v>
                </c:pt>
                <c:pt idx="1718">
                  <c:v>13.331</c:v>
                </c:pt>
                <c:pt idx="1719">
                  <c:v>13.335000000000001</c:v>
                </c:pt>
                <c:pt idx="1720">
                  <c:v>13.339</c:v>
                </c:pt>
                <c:pt idx="1721">
                  <c:v>13.343</c:v>
                </c:pt>
                <c:pt idx="1722">
                  <c:v>13.347</c:v>
                </c:pt>
                <c:pt idx="1723">
                  <c:v>13.35</c:v>
                </c:pt>
                <c:pt idx="1724">
                  <c:v>13.353999999999999</c:v>
                </c:pt>
                <c:pt idx="1725">
                  <c:v>13.358000000000001</c:v>
                </c:pt>
                <c:pt idx="1726">
                  <c:v>13.362</c:v>
                </c:pt>
                <c:pt idx="1727">
                  <c:v>13.366</c:v>
                </c:pt>
                <c:pt idx="1728">
                  <c:v>13.37</c:v>
                </c:pt>
                <c:pt idx="1729">
                  <c:v>13.374000000000001</c:v>
                </c:pt>
                <c:pt idx="1730">
                  <c:v>13.377000000000001</c:v>
                </c:pt>
                <c:pt idx="1731">
                  <c:v>13.381</c:v>
                </c:pt>
                <c:pt idx="1732">
                  <c:v>13.385</c:v>
                </c:pt>
                <c:pt idx="1733">
                  <c:v>13.388999999999999</c:v>
                </c:pt>
                <c:pt idx="1734">
                  <c:v>13.393000000000001</c:v>
                </c:pt>
                <c:pt idx="1735">
                  <c:v>13.397</c:v>
                </c:pt>
                <c:pt idx="1736">
                  <c:v>13.4</c:v>
                </c:pt>
                <c:pt idx="1737">
                  <c:v>13.404</c:v>
                </c:pt>
                <c:pt idx="1738">
                  <c:v>13.407999999999999</c:v>
                </c:pt>
                <c:pt idx="1739">
                  <c:v>13.412000000000001</c:v>
                </c:pt>
                <c:pt idx="1740">
                  <c:v>13.416</c:v>
                </c:pt>
                <c:pt idx="1741">
                  <c:v>13.42</c:v>
                </c:pt>
                <c:pt idx="1742">
                  <c:v>13.423</c:v>
                </c:pt>
                <c:pt idx="1743">
                  <c:v>13.427</c:v>
                </c:pt>
                <c:pt idx="1744">
                  <c:v>13.430999999999999</c:v>
                </c:pt>
                <c:pt idx="1745">
                  <c:v>13.435</c:v>
                </c:pt>
                <c:pt idx="1746">
                  <c:v>13.439</c:v>
                </c:pt>
                <c:pt idx="1747">
                  <c:v>13.443</c:v>
                </c:pt>
                <c:pt idx="1748">
                  <c:v>13.446999999999999</c:v>
                </c:pt>
                <c:pt idx="1749">
                  <c:v>13.45</c:v>
                </c:pt>
                <c:pt idx="1750">
                  <c:v>13.454000000000001</c:v>
                </c:pt>
                <c:pt idx="1751">
                  <c:v>13.458</c:v>
                </c:pt>
                <c:pt idx="1752">
                  <c:v>13.462</c:v>
                </c:pt>
                <c:pt idx="1753">
                  <c:v>13.465</c:v>
                </c:pt>
                <c:pt idx="1754">
                  <c:v>13.468999999999999</c:v>
                </c:pt>
                <c:pt idx="1755">
                  <c:v>13.473000000000001</c:v>
                </c:pt>
                <c:pt idx="1756">
                  <c:v>13.477</c:v>
                </c:pt>
                <c:pt idx="1757">
                  <c:v>13.481</c:v>
                </c:pt>
                <c:pt idx="1758">
                  <c:v>13.484999999999999</c:v>
                </c:pt>
                <c:pt idx="1759">
                  <c:v>13.489000000000001</c:v>
                </c:pt>
                <c:pt idx="1760">
                  <c:v>13.492000000000001</c:v>
                </c:pt>
                <c:pt idx="1761">
                  <c:v>13.496</c:v>
                </c:pt>
                <c:pt idx="1762">
                  <c:v>13.5</c:v>
                </c:pt>
                <c:pt idx="1763">
                  <c:v>13.504</c:v>
                </c:pt>
                <c:pt idx="1764">
                  <c:v>13.507</c:v>
                </c:pt>
                <c:pt idx="1765">
                  <c:v>13.510999999999999</c:v>
                </c:pt>
                <c:pt idx="1766">
                  <c:v>13.515000000000001</c:v>
                </c:pt>
                <c:pt idx="1767">
                  <c:v>13.519</c:v>
                </c:pt>
                <c:pt idx="1768">
                  <c:v>13.523</c:v>
                </c:pt>
                <c:pt idx="1769">
                  <c:v>13.526</c:v>
                </c:pt>
                <c:pt idx="1770">
                  <c:v>13.53</c:v>
                </c:pt>
                <c:pt idx="1771">
                  <c:v>13.534000000000001</c:v>
                </c:pt>
                <c:pt idx="1772">
                  <c:v>13.538</c:v>
                </c:pt>
                <c:pt idx="1773">
                  <c:v>13.542</c:v>
                </c:pt>
                <c:pt idx="1774">
                  <c:v>13.545999999999999</c:v>
                </c:pt>
                <c:pt idx="1775">
                  <c:v>13.548999999999999</c:v>
                </c:pt>
                <c:pt idx="1776">
                  <c:v>13.553000000000001</c:v>
                </c:pt>
                <c:pt idx="1777">
                  <c:v>13.557</c:v>
                </c:pt>
                <c:pt idx="1778">
                  <c:v>13.561</c:v>
                </c:pt>
                <c:pt idx="1779">
                  <c:v>13.565</c:v>
                </c:pt>
                <c:pt idx="1780">
                  <c:v>13.569000000000001</c:v>
                </c:pt>
                <c:pt idx="1781">
                  <c:v>13.571999999999999</c:v>
                </c:pt>
                <c:pt idx="1782">
                  <c:v>13.576000000000001</c:v>
                </c:pt>
                <c:pt idx="1783">
                  <c:v>13.58</c:v>
                </c:pt>
                <c:pt idx="1784">
                  <c:v>13.584</c:v>
                </c:pt>
                <c:pt idx="1785">
                  <c:v>13.587</c:v>
                </c:pt>
                <c:pt idx="1786">
                  <c:v>13.590999999999999</c:v>
                </c:pt>
                <c:pt idx="1787">
                  <c:v>13.595000000000001</c:v>
                </c:pt>
                <c:pt idx="1788">
                  <c:v>13.599</c:v>
                </c:pt>
                <c:pt idx="1789">
                  <c:v>13.602</c:v>
                </c:pt>
                <c:pt idx="1790">
                  <c:v>13.606</c:v>
                </c:pt>
                <c:pt idx="1791">
                  <c:v>13.61</c:v>
                </c:pt>
                <c:pt idx="1792">
                  <c:v>13.614000000000001</c:v>
                </c:pt>
                <c:pt idx="1793">
                  <c:v>13.618</c:v>
                </c:pt>
                <c:pt idx="1794">
                  <c:v>13.621</c:v>
                </c:pt>
                <c:pt idx="1795">
                  <c:v>13.625</c:v>
                </c:pt>
                <c:pt idx="1796">
                  <c:v>13.629</c:v>
                </c:pt>
                <c:pt idx="1797">
                  <c:v>13.632999999999999</c:v>
                </c:pt>
                <c:pt idx="1798">
                  <c:v>13.635999999999999</c:v>
                </c:pt>
                <c:pt idx="1799">
                  <c:v>13.64</c:v>
                </c:pt>
                <c:pt idx="1800">
                  <c:v>13.644</c:v>
                </c:pt>
                <c:pt idx="1801">
                  <c:v>13.648</c:v>
                </c:pt>
                <c:pt idx="1802">
                  <c:v>13.651999999999999</c:v>
                </c:pt>
                <c:pt idx="1803">
                  <c:v>13.654999999999999</c:v>
                </c:pt>
                <c:pt idx="1804">
                  <c:v>13.659000000000001</c:v>
                </c:pt>
                <c:pt idx="1805">
                  <c:v>13.663</c:v>
                </c:pt>
                <c:pt idx="1806">
                  <c:v>13.667</c:v>
                </c:pt>
                <c:pt idx="1807">
                  <c:v>13.670999999999999</c:v>
                </c:pt>
                <c:pt idx="1808">
                  <c:v>13.673999999999999</c:v>
                </c:pt>
                <c:pt idx="1809">
                  <c:v>13.678000000000001</c:v>
                </c:pt>
                <c:pt idx="1810">
                  <c:v>13.682</c:v>
                </c:pt>
                <c:pt idx="1811">
                  <c:v>13.686</c:v>
                </c:pt>
                <c:pt idx="1812">
                  <c:v>13.689</c:v>
                </c:pt>
                <c:pt idx="1813">
                  <c:v>13.693</c:v>
                </c:pt>
                <c:pt idx="1814">
                  <c:v>13.696999999999999</c:v>
                </c:pt>
                <c:pt idx="1815">
                  <c:v>13.701000000000001</c:v>
                </c:pt>
                <c:pt idx="1816">
                  <c:v>13.704000000000001</c:v>
                </c:pt>
                <c:pt idx="1817">
                  <c:v>13.708</c:v>
                </c:pt>
                <c:pt idx="1818">
                  <c:v>13.712</c:v>
                </c:pt>
                <c:pt idx="1819">
                  <c:v>13.715999999999999</c:v>
                </c:pt>
                <c:pt idx="1820">
                  <c:v>13.718999999999999</c:v>
                </c:pt>
                <c:pt idx="1821">
                  <c:v>13.723000000000001</c:v>
                </c:pt>
                <c:pt idx="1822">
                  <c:v>13.727</c:v>
                </c:pt>
                <c:pt idx="1823">
                  <c:v>13.731</c:v>
                </c:pt>
                <c:pt idx="1824">
                  <c:v>13.734</c:v>
                </c:pt>
                <c:pt idx="1825">
                  <c:v>13.738</c:v>
                </c:pt>
                <c:pt idx="1826">
                  <c:v>13.742000000000001</c:v>
                </c:pt>
                <c:pt idx="1827">
                  <c:v>13.746</c:v>
                </c:pt>
                <c:pt idx="1828">
                  <c:v>13.749000000000001</c:v>
                </c:pt>
                <c:pt idx="1829">
                  <c:v>13.753</c:v>
                </c:pt>
                <c:pt idx="1830">
                  <c:v>13.757</c:v>
                </c:pt>
                <c:pt idx="1831">
                  <c:v>13.760999999999999</c:v>
                </c:pt>
                <c:pt idx="1832">
                  <c:v>13.763999999999999</c:v>
                </c:pt>
                <c:pt idx="1833">
                  <c:v>13.768000000000001</c:v>
                </c:pt>
                <c:pt idx="1834">
                  <c:v>13.772</c:v>
                </c:pt>
                <c:pt idx="1835">
                  <c:v>13.776</c:v>
                </c:pt>
                <c:pt idx="1836">
                  <c:v>13.779</c:v>
                </c:pt>
                <c:pt idx="1837">
                  <c:v>13.782999999999999</c:v>
                </c:pt>
                <c:pt idx="1838">
                  <c:v>13.787000000000001</c:v>
                </c:pt>
                <c:pt idx="1839">
                  <c:v>13.79</c:v>
                </c:pt>
                <c:pt idx="1840">
                  <c:v>13.794</c:v>
                </c:pt>
                <c:pt idx="1841">
                  <c:v>13.798</c:v>
                </c:pt>
                <c:pt idx="1842">
                  <c:v>13.802</c:v>
                </c:pt>
                <c:pt idx="1843">
                  <c:v>13.805</c:v>
                </c:pt>
                <c:pt idx="1844">
                  <c:v>13.808999999999999</c:v>
                </c:pt>
                <c:pt idx="1845">
                  <c:v>13.813000000000001</c:v>
                </c:pt>
                <c:pt idx="1846">
                  <c:v>13.817</c:v>
                </c:pt>
                <c:pt idx="1847">
                  <c:v>13.82</c:v>
                </c:pt>
                <c:pt idx="1848">
                  <c:v>13.824</c:v>
                </c:pt>
                <c:pt idx="1849">
                  <c:v>13.827999999999999</c:v>
                </c:pt>
                <c:pt idx="1850">
                  <c:v>13.831</c:v>
                </c:pt>
                <c:pt idx="1851">
                  <c:v>13.835000000000001</c:v>
                </c:pt>
                <c:pt idx="1852">
                  <c:v>13.839</c:v>
                </c:pt>
                <c:pt idx="1853">
                  <c:v>13.843</c:v>
                </c:pt>
                <c:pt idx="1854">
                  <c:v>13.846</c:v>
                </c:pt>
                <c:pt idx="1855">
                  <c:v>13.85</c:v>
                </c:pt>
                <c:pt idx="1856">
                  <c:v>13.853999999999999</c:v>
                </c:pt>
              </c:numCache>
            </c:numRef>
          </c:val>
        </c:ser>
        <c:ser>
          <c:idx val="1"/>
          <c:order val="3"/>
          <c:tx>
            <c:v>SD-3</c:v>
          </c:tx>
          <c:spPr>
            <a:solidFill>
              <a:srgbClr val="FF0000"/>
            </a:solidFill>
            <a:ln w="25400">
              <a:noFill/>
            </a:ln>
          </c:spPr>
          <c:cat>
            <c:numRef>
              <c:f>Anthro_Calc!$B$1859:$B$3715</c:f>
              <c:numCache>
                <c:formatCode>General</c:formatCode>
                <c:ptCount val="185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numCache>
            </c:numRef>
          </c:cat>
          <c:val>
            <c:numRef>
              <c:f>Anthro_Calc!$F$1859:$F$3715</c:f>
              <c:numCache>
                <c:formatCode>General</c:formatCode>
                <c:ptCount val="1857"/>
                <c:pt idx="0">
                  <c:v>2.0329999999999999</c:v>
                </c:pt>
                <c:pt idx="1">
                  <c:v>1.994</c:v>
                </c:pt>
                <c:pt idx="2">
                  <c:v>2.0019999999999998</c:v>
                </c:pt>
                <c:pt idx="3">
                  <c:v>2.0169999999999999</c:v>
                </c:pt>
                <c:pt idx="4">
                  <c:v>2.0339999999999998</c:v>
                </c:pt>
                <c:pt idx="5">
                  <c:v>2.0529999999999999</c:v>
                </c:pt>
                <c:pt idx="6">
                  <c:v>2.0739999999999998</c:v>
                </c:pt>
                <c:pt idx="7">
                  <c:v>2.0960000000000001</c:v>
                </c:pt>
                <c:pt idx="8">
                  <c:v>2.1179999999999999</c:v>
                </c:pt>
                <c:pt idx="9">
                  <c:v>2.141</c:v>
                </c:pt>
                <c:pt idx="10">
                  <c:v>2.165</c:v>
                </c:pt>
                <c:pt idx="11">
                  <c:v>2.19</c:v>
                </c:pt>
                <c:pt idx="12">
                  <c:v>2.2160000000000002</c:v>
                </c:pt>
                <c:pt idx="13">
                  <c:v>2.242</c:v>
                </c:pt>
                <c:pt idx="14">
                  <c:v>2.2690000000000001</c:v>
                </c:pt>
                <c:pt idx="15">
                  <c:v>2.2970000000000002</c:v>
                </c:pt>
                <c:pt idx="16">
                  <c:v>2.3250000000000002</c:v>
                </c:pt>
                <c:pt idx="17">
                  <c:v>2.3530000000000002</c:v>
                </c:pt>
                <c:pt idx="18">
                  <c:v>2.3820000000000001</c:v>
                </c:pt>
                <c:pt idx="19">
                  <c:v>2.41</c:v>
                </c:pt>
                <c:pt idx="20">
                  <c:v>2.4390000000000001</c:v>
                </c:pt>
                <c:pt idx="21">
                  <c:v>2.468</c:v>
                </c:pt>
                <c:pt idx="22">
                  <c:v>2.496</c:v>
                </c:pt>
                <c:pt idx="23">
                  <c:v>2.5249999999999999</c:v>
                </c:pt>
                <c:pt idx="24">
                  <c:v>2.5529999999999999</c:v>
                </c:pt>
                <c:pt idx="25">
                  <c:v>2.5819999999999999</c:v>
                </c:pt>
                <c:pt idx="26">
                  <c:v>2.61</c:v>
                </c:pt>
                <c:pt idx="27">
                  <c:v>2.6379999999999999</c:v>
                </c:pt>
                <c:pt idx="28">
                  <c:v>2.665</c:v>
                </c:pt>
                <c:pt idx="29">
                  <c:v>2.6930000000000001</c:v>
                </c:pt>
                <c:pt idx="30">
                  <c:v>2.72</c:v>
                </c:pt>
                <c:pt idx="31">
                  <c:v>2.7469999999999999</c:v>
                </c:pt>
                <c:pt idx="32">
                  <c:v>2.774</c:v>
                </c:pt>
                <c:pt idx="33">
                  <c:v>2.8010000000000002</c:v>
                </c:pt>
                <c:pt idx="34">
                  <c:v>2.827</c:v>
                </c:pt>
                <c:pt idx="35">
                  <c:v>2.8530000000000002</c:v>
                </c:pt>
                <c:pt idx="36">
                  <c:v>2.879</c:v>
                </c:pt>
                <c:pt idx="37">
                  <c:v>2.9039999999999999</c:v>
                </c:pt>
                <c:pt idx="38">
                  <c:v>2.93</c:v>
                </c:pt>
                <c:pt idx="39">
                  <c:v>2.9550000000000001</c:v>
                </c:pt>
                <c:pt idx="40">
                  <c:v>2.98</c:v>
                </c:pt>
                <c:pt idx="41">
                  <c:v>3.004</c:v>
                </c:pt>
                <c:pt idx="42">
                  <c:v>3.0289999999999999</c:v>
                </c:pt>
                <c:pt idx="43">
                  <c:v>3.0529999999999999</c:v>
                </c:pt>
                <c:pt idx="44">
                  <c:v>3.077</c:v>
                </c:pt>
                <c:pt idx="45">
                  <c:v>3.1</c:v>
                </c:pt>
                <c:pt idx="46">
                  <c:v>3.1240000000000001</c:v>
                </c:pt>
                <c:pt idx="47">
                  <c:v>3.1469999999999998</c:v>
                </c:pt>
                <c:pt idx="48">
                  <c:v>3.17</c:v>
                </c:pt>
                <c:pt idx="49">
                  <c:v>3.1920000000000002</c:v>
                </c:pt>
                <c:pt idx="50">
                  <c:v>3.2149999999999999</c:v>
                </c:pt>
                <c:pt idx="51">
                  <c:v>3.2370000000000001</c:v>
                </c:pt>
                <c:pt idx="52">
                  <c:v>3.2589999999999999</c:v>
                </c:pt>
                <c:pt idx="53">
                  <c:v>3.2810000000000001</c:v>
                </c:pt>
                <c:pt idx="54">
                  <c:v>3.3029999999999999</c:v>
                </c:pt>
                <c:pt idx="55">
                  <c:v>3.3239999999999998</c:v>
                </c:pt>
                <c:pt idx="56">
                  <c:v>3.3450000000000002</c:v>
                </c:pt>
                <c:pt idx="57">
                  <c:v>3.3660000000000001</c:v>
                </c:pt>
                <c:pt idx="58">
                  <c:v>3.387</c:v>
                </c:pt>
                <c:pt idx="59">
                  <c:v>3.4079999999999999</c:v>
                </c:pt>
                <c:pt idx="60">
                  <c:v>3.4279999999999999</c:v>
                </c:pt>
                <c:pt idx="61">
                  <c:v>3.4489999999999998</c:v>
                </c:pt>
                <c:pt idx="62">
                  <c:v>3.4689999999999999</c:v>
                </c:pt>
                <c:pt idx="63">
                  <c:v>3.4889999999999999</c:v>
                </c:pt>
                <c:pt idx="64">
                  <c:v>3.508</c:v>
                </c:pt>
                <c:pt idx="65">
                  <c:v>3.528</c:v>
                </c:pt>
                <c:pt idx="66">
                  <c:v>3.548</c:v>
                </c:pt>
                <c:pt idx="67">
                  <c:v>3.5670000000000002</c:v>
                </c:pt>
                <c:pt idx="68">
                  <c:v>3.5859999999999999</c:v>
                </c:pt>
                <c:pt idx="69">
                  <c:v>3.605</c:v>
                </c:pt>
                <c:pt idx="70">
                  <c:v>3.6240000000000001</c:v>
                </c:pt>
                <c:pt idx="71">
                  <c:v>3.6429999999999998</c:v>
                </c:pt>
                <c:pt idx="72">
                  <c:v>3.661</c:v>
                </c:pt>
                <c:pt idx="73">
                  <c:v>3.6789999999999998</c:v>
                </c:pt>
                <c:pt idx="74">
                  <c:v>3.698</c:v>
                </c:pt>
                <c:pt idx="75">
                  <c:v>3.7160000000000002</c:v>
                </c:pt>
                <c:pt idx="76">
                  <c:v>3.734</c:v>
                </c:pt>
                <c:pt idx="77">
                  <c:v>3.7519999999999998</c:v>
                </c:pt>
                <c:pt idx="78">
                  <c:v>3.7690000000000001</c:v>
                </c:pt>
                <c:pt idx="79">
                  <c:v>3.7869999999999999</c:v>
                </c:pt>
                <c:pt idx="80">
                  <c:v>3.8039999999999998</c:v>
                </c:pt>
                <c:pt idx="81">
                  <c:v>3.8210000000000002</c:v>
                </c:pt>
                <c:pt idx="82">
                  <c:v>3.8380000000000001</c:v>
                </c:pt>
                <c:pt idx="83">
                  <c:v>3.855</c:v>
                </c:pt>
                <c:pt idx="84">
                  <c:v>3.8719999999999999</c:v>
                </c:pt>
                <c:pt idx="85">
                  <c:v>3.8889999999999998</c:v>
                </c:pt>
                <c:pt idx="86">
                  <c:v>3.9049999999999998</c:v>
                </c:pt>
                <c:pt idx="87">
                  <c:v>3.9220000000000002</c:v>
                </c:pt>
                <c:pt idx="88">
                  <c:v>3.9380000000000002</c:v>
                </c:pt>
                <c:pt idx="89">
                  <c:v>3.9550000000000001</c:v>
                </c:pt>
                <c:pt idx="90">
                  <c:v>3.9710000000000001</c:v>
                </c:pt>
                <c:pt idx="91">
                  <c:v>3.9870000000000001</c:v>
                </c:pt>
                <c:pt idx="92">
                  <c:v>4.0030000000000001</c:v>
                </c:pt>
                <c:pt idx="93">
                  <c:v>4.0179999999999998</c:v>
                </c:pt>
                <c:pt idx="94">
                  <c:v>4.0339999999999998</c:v>
                </c:pt>
                <c:pt idx="95">
                  <c:v>4.05</c:v>
                </c:pt>
                <c:pt idx="96">
                  <c:v>4.0650000000000004</c:v>
                </c:pt>
                <c:pt idx="97">
                  <c:v>4.0810000000000004</c:v>
                </c:pt>
                <c:pt idx="98">
                  <c:v>4.0960000000000001</c:v>
                </c:pt>
                <c:pt idx="99">
                  <c:v>4.1109999999999998</c:v>
                </c:pt>
                <c:pt idx="100">
                  <c:v>4.1260000000000003</c:v>
                </c:pt>
                <c:pt idx="101">
                  <c:v>4.141</c:v>
                </c:pt>
                <c:pt idx="102">
                  <c:v>4.1559999999999997</c:v>
                </c:pt>
                <c:pt idx="103">
                  <c:v>4.1710000000000003</c:v>
                </c:pt>
                <c:pt idx="104">
                  <c:v>4.1849999999999996</c:v>
                </c:pt>
                <c:pt idx="105">
                  <c:v>4.2</c:v>
                </c:pt>
                <c:pt idx="106">
                  <c:v>4.2140000000000004</c:v>
                </c:pt>
                <c:pt idx="107">
                  <c:v>4.2290000000000001</c:v>
                </c:pt>
                <c:pt idx="108">
                  <c:v>4.2430000000000003</c:v>
                </c:pt>
                <c:pt idx="109">
                  <c:v>4.2569999999999997</c:v>
                </c:pt>
                <c:pt idx="110">
                  <c:v>4.2709999999999999</c:v>
                </c:pt>
                <c:pt idx="111">
                  <c:v>4.2850000000000001</c:v>
                </c:pt>
                <c:pt idx="112">
                  <c:v>4.2990000000000004</c:v>
                </c:pt>
                <c:pt idx="113">
                  <c:v>4.3129999999999997</c:v>
                </c:pt>
                <c:pt idx="114">
                  <c:v>4.3259999999999996</c:v>
                </c:pt>
                <c:pt idx="115">
                  <c:v>4.34</c:v>
                </c:pt>
                <c:pt idx="116">
                  <c:v>4.3529999999999998</c:v>
                </c:pt>
                <c:pt idx="117">
                  <c:v>4.367</c:v>
                </c:pt>
                <c:pt idx="118">
                  <c:v>4.38</c:v>
                </c:pt>
                <c:pt idx="119">
                  <c:v>4.3940000000000001</c:v>
                </c:pt>
                <c:pt idx="120">
                  <c:v>4.407</c:v>
                </c:pt>
                <c:pt idx="121">
                  <c:v>4.42</c:v>
                </c:pt>
                <c:pt idx="122">
                  <c:v>4.4329999999999998</c:v>
                </c:pt>
                <c:pt idx="123">
                  <c:v>4.4459999999999997</c:v>
                </c:pt>
                <c:pt idx="124">
                  <c:v>4.4580000000000002</c:v>
                </c:pt>
                <c:pt idx="125">
                  <c:v>4.4710000000000001</c:v>
                </c:pt>
                <c:pt idx="126">
                  <c:v>4.484</c:v>
                </c:pt>
                <c:pt idx="127">
                  <c:v>4.4960000000000004</c:v>
                </c:pt>
                <c:pt idx="128">
                  <c:v>4.5090000000000003</c:v>
                </c:pt>
                <c:pt idx="129">
                  <c:v>4.5209999999999999</c:v>
                </c:pt>
                <c:pt idx="130">
                  <c:v>4.5339999999999998</c:v>
                </c:pt>
                <c:pt idx="131">
                  <c:v>4.5460000000000003</c:v>
                </c:pt>
                <c:pt idx="132">
                  <c:v>4.5579999999999998</c:v>
                </c:pt>
                <c:pt idx="133">
                  <c:v>4.57</c:v>
                </c:pt>
                <c:pt idx="134">
                  <c:v>4.5819999999999999</c:v>
                </c:pt>
                <c:pt idx="135">
                  <c:v>4.5940000000000003</c:v>
                </c:pt>
                <c:pt idx="136">
                  <c:v>4.6059999999999999</c:v>
                </c:pt>
                <c:pt idx="137">
                  <c:v>4.6180000000000003</c:v>
                </c:pt>
                <c:pt idx="138">
                  <c:v>4.6289999999999996</c:v>
                </c:pt>
                <c:pt idx="139">
                  <c:v>4.641</c:v>
                </c:pt>
                <c:pt idx="140">
                  <c:v>4.6520000000000001</c:v>
                </c:pt>
                <c:pt idx="141">
                  <c:v>4.6639999999999997</c:v>
                </c:pt>
                <c:pt idx="142">
                  <c:v>4.6749999999999998</c:v>
                </c:pt>
                <c:pt idx="143">
                  <c:v>4.6870000000000003</c:v>
                </c:pt>
                <c:pt idx="144">
                  <c:v>4.6980000000000004</c:v>
                </c:pt>
                <c:pt idx="145">
                  <c:v>4.7089999999999996</c:v>
                </c:pt>
                <c:pt idx="146">
                  <c:v>4.72</c:v>
                </c:pt>
                <c:pt idx="147">
                  <c:v>4.7309999999999999</c:v>
                </c:pt>
                <c:pt idx="148">
                  <c:v>4.742</c:v>
                </c:pt>
                <c:pt idx="149">
                  <c:v>4.7530000000000001</c:v>
                </c:pt>
                <c:pt idx="150">
                  <c:v>4.7640000000000002</c:v>
                </c:pt>
                <c:pt idx="151">
                  <c:v>4.7750000000000004</c:v>
                </c:pt>
                <c:pt idx="152">
                  <c:v>4.7850000000000001</c:v>
                </c:pt>
                <c:pt idx="153">
                  <c:v>4.7960000000000003</c:v>
                </c:pt>
                <c:pt idx="154">
                  <c:v>4.8070000000000004</c:v>
                </c:pt>
                <c:pt idx="155">
                  <c:v>4.8170000000000002</c:v>
                </c:pt>
                <c:pt idx="156">
                  <c:v>4.8280000000000003</c:v>
                </c:pt>
                <c:pt idx="157">
                  <c:v>4.8380000000000001</c:v>
                </c:pt>
                <c:pt idx="158">
                  <c:v>4.8479999999999999</c:v>
                </c:pt>
                <c:pt idx="159">
                  <c:v>4.859</c:v>
                </c:pt>
                <c:pt idx="160">
                  <c:v>4.8689999999999998</c:v>
                </c:pt>
                <c:pt idx="161">
                  <c:v>4.8789999999999996</c:v>
                </c:pt>
                <c:pt idx="162">
                  <c:v>4.8890000000000002</c:v>
                </c:pt>
                <c:pt idx="163">
                  <c:v>4.899</c:v>
                </c:pt>
                <c:pt idx="164">
                  <c:v>4.9089999999999998</c:v>
                </c:pt>
                <c:pt idx="165">
                  <c:v>4.9189999999999996</c:v>
                </c:pt>
                <c:pt idx="166">
                  <c:v>4.9290000000000003</c:v>
                </c:pt>
                <c:pt idx="167">
                  <c:v>4.9379999999999997</c:v>
                </c:pt>
                <c:pt idx="168">
                  <c:v>4.9480000000000004</c:v>
                </c:pt>
                <c:pt idx="169">
                  <c:v>4.9580000000000002</c:v>
                </c:pt>
                <c:pt idx="170">
                  <c:v>4.968</c:v>
                </c:pt>
                <c:pt idx="171">
                  <c:v>4.9770000000000003</c:v>
                </c:pt>
                <c:pt idx="172">
                  <c:v>4.9870000000000001</c:v>
                </c:pt>
                <c:pt idx="173">
                  <c:v>4.9960000000000004</c:v>
                </c:pt>
                <c:pt idx="174">
                  <c:v>5.0060000000000002</c:v>
                </c:pt>
                <c:pt idx="175">
                  <c:v>5.0149999999999997</c:v>
                </c:pt>
                <c:pt idx="176">
                  <c:v>5.024</c:v>
                </c:pt>
                <c:pt idx="177">
                  <c:v>5.0339999999999998</c:v>
                </c:pt>
                <c:pt idx="178">
                  <c:v>5.0430000000000001</c:v>
                </c:pt>
                <c:pt idx="179">
                  <c:v>5.0519999999999996</c:v>
                </c:pt>
                <c:pt idx="180">
                  <c:v>5.0609999999999999</c:v>
                </c:pt>
                <c:pt idx="181">
                  <c:v>5.07</c:v>
                </c:pt>
                <c:pt idx="182">
                  <c:v>5.0789999999999997</c:v>
                </c:pt>
                <c:pt idx="183">
                  <c:v>5.0880000000000001</c:v>
                </c:pt>
                <c:pt idx="184">
                  <c:v>5.0970000000000004</c:v>
                </c:pt>
                <c:pt idx="185">
                  <c:v>5.1059999999999999</c:v>
                </c:pt>
                <c:pt idx="186">
                  <c:v>5.1150000000000002</c:v>
                </c:pt>
                <c:pt idx="187">
                  <c:v>5.1239999999999997</c:v>
                </c:pt>
                <c:pt idx="188">
                  <c:v>5.133</c:v>
                </c:pt>
                <c:pt idx="189">
                  <c:v>5.141</c:v>
                </c:pt>
                <c:pt idx="190">
                  <c:v>5.15</c:v>
                </c:pt>
                <c:pt idx="191">
                  <c:v>5.1589999999999998</c:v>
                </c:pt>
                <c:pt idx="192">
                  <c:v>5.1669999999999998</c:v>
                </c:pt>
                <c:pt idx="193">
                  <c:v>5.1760000000000002</c:v>
                </c:pt>
                <c:pt idx="194">
                  <c:v>5.1849999999999996</c:v>
                </c:pt>
                <c:pt idx="195">
                  <c:v>5.1929999999999996</c:v>
                </c:pt>
                <c:pt idx="196">
                  <c:v>5.2009999999999996</c:v>
                </c:pt>
                <c:pt idx="197">
                  <c:v>5.21</c:v>
                </c:pt>
                <c:pt idx="198">
                  <c:v>5.218</c:v>
                </c:pt>
                <c:pt idx="199">
                  <c:v>5.226</c:v>
                </c:pt>
                <c:pt idx="200">
                  <c:v>5.2350000000000003</c:v>
                </c:pt>
                <c:pt idx="201">
                  <c:v>5.2430000000000003</c:v>
                </c:pt>
                <c:pt idx="202">
                  <c:v>5.2510000000000003</c:v>
                </c:pt>
                <c:pt idx="203">
                  <c:v>5.2590000000000003</c:v>
                </c:pt>
                <c:pt idx="204">
                  <c:v>5.2670000000000003</c:v>
                </c:pt>
                <c:pt idx="205">
                  <c:v>5.2759999999999998</c:v>
                </c:pt>
                <c:pt idx="206">
                  <c:v>5.2839999999999998</c:v>
                </c:pt>
                <c:pt idx="207">
                  <c:v>5.2919999999999998</c:v>
                </c:pt>
                <c:pt idx="208">
                  <c:v>5.3</c:v>
                </c:pt>
                <c:pt idx="209">
                  <c:v>5.3070000000000004</c:v>
                </c:pt>
                <c:pt idx="210">
                  <c:v>5.3150000000000004</c:v>
                </c:pt>
                <c:pt idx="211">
                  <c:v>5.3230000000000004</c:v>
                </c:pt>
                <c:pt idx="212">
                  <c:v>5.3310000000000004</c:v>
                </c:pt>
                <c:pt idx="213">
                  <c:v>5.3390000000000004</c:v>
                </c:pt>
                <c:pt idx="214">
                  <c:v>5.3470000000000004</c:v>
                </c:pt>
                <c:pt idx="215">
                  <c:v>5.3540000000000001</c:v>
                </c:pt>
                <c:pt idx="216">
                  <c:v>5.3620000000000001</c:v>
                </c:pt>
                <c:pt idx="217">
                  <c:v>5.37</c:v>
                </c:pt>
                <c:pt idx="218">
                  <c:v>5.3769999999999998</c:v>
                </c:pt>
                <c:pt idx="219">
                  <c:v>5.3849999999999998</c:v>
                </c:pt>
                <c:pt idx="220">
                  <c:v>5.3929999999999998</c:v>
                </c:pt>
                <c:pt idx="221">
                  <c:v>5.4</c:v>
                </c:pt>
                <c:pt idx="222">
                  <c:v>5.407</c:v>
                </c:pt>
                <c:pt idx="223">
                  <c:v>5.415</c:v>
                </c:pt>
                <c:pt idx="224">
                  <c:v>5.423</c:v>
                </c:pt>
                <c:pt idx="225">
                  <c:v>5.43</c:v>
                </c:pt>
                <c:pt idx="226">
                  <c:v>5.4370000000000003</c:v>
                </c:pt>
                <c:pt idx="227">
                  <c:v>5.4450000000000003</c:v>
                </c:pt>
                <c:pt idx="228">
                  <c:v>5.452</c:v>
                </c:pt>
                <c:pt idx="229">
                  <c:v>5.4589999999999996</c:v>
                </c:pt>
                <c:pt idx="230">
                  <c:v>5.4669999999999996</c:v>
                </c:pt>
                <c:pt idx="231">
                  <c:v>5.4740000000000002</c:v>
                </c:pt>
                <c:pt idx="232">
                  <c:v>5.4809999999999999</c:v>
                </c:pt>
                <c:pt idx="233">
                  <c:v>5.4880000000000004</c:v>
                </c:pt>
                <c:pt idx="234">
                  <c:v>5.4950000000000001</c:v>
                </c:pt>
                <c:pt idx="235">
                  <c:v>5.5019999999999998</c:v>
                </c:pt>
                <c:pt idx="236">
                  <c:v>5.5090000000000003</c:v>
                </c:pt>
                <c:pt idx="237">
                  <c:v>5.5170000000000003</c:v>
                </c:pt>
                <c:pt idx="238">
                  <c:v>5.524</c:v>
                </c:pt>
                <c:pt idx="239">
                  <c:v>5.5309999999999997</c:v>
                </c:pt>
                <c:pt idx="240">
                  <c:v>5.5380000000000003</c:v>
                </c:pt>
                <c:pt idx="241">
                  <c:v>5.5439999999999996</c:v>
                </c:pt>
                <c:pt idx="242">
                  <c:v>5.5510000000000002</c:v>
                </c:pt>
                <c:pt idx="243">
                  <c:v>5.5579999999999998</c:v>
                </c:pt>
                <c:pt idx="244">
                  <c:v>5.5650000000000004</c:v>
                </c:pt>
                <c:pt idx="245">
                  <c:v>5.5720000000000001</c:v>
                </c:pt>
                <c:pt idx="246">
                  <c:v>5.5789999999999997</c:v>
                </c:pt>
                <c:pt idx="247">
                  <c:v>5.5860000000000003</c:v>
                </c:pt>
                <c:pt idx="248">
                  <c:v>5.593</c:v>
                </c:pt>
                <c:pt idx="249">
                  <c:v>5.5990000000000002</c:v>
                </c:pt>
                <c:pt idx="250">
                  <c:v>5.6059999999999999</c:v>
                </c:pt>
                <c:pt idx="251">
                  <c:v>5.6130000000000004</c:v>
                </c:pt>
                <c:pt idx="252">
                  <c:v>5.6189999999999998</c:v>
                </c:pt>
                <c:pt idx="253">
                  <c:v>5.6260000000000003</c:v>
                </c:pt>
                <c:pt idx="254">
                  <c:v>5.633</c:v>
                </c:pt>
                <c:pt idx="255">
                  <c:v>5.6390000000000002</c:v>
                </c:pt>
                <c:pt idx="256">
                  <c:v>5.6459999999999999</c:v>
                </c:pt>
                <c:pt idx="257">
                  <c:v>5.6520000000000001</c:v>
                </c:pt>
                <c:pt idx="258">
                  <c:v>5.6589999999999998</c:v>
                </c:pt>
                <c:pt idx="259">
                  <c:v>5.665</c:v>
                </c:pt>
                <c:pt idx="260">
                  <c:v>5.6719999999999997</c:v>
                </c:pt>
                <c:pt idx="261">
                  <c:v>5.6779999999999999</c:v>
                </c:pt>
                <c:pt idx="262">
                  <c:v>5.6849999999999996</c:v>
                </c:pt>
                <c:pt idx="263">
                  <c:v>5.6909999999999998</c:v>
                </c:pt>
                <c:pt idx="264">
                  <c:v>5.6980000000000004</c:v>
                </c:pt>
                <c:pt idx="265">
                  <c:v>5.7039999999999997</c:v>
                </c:pt>
                <c:pt idx="266">
                  <c:v>5.7110000000000003</c:v>
                </c:pt>
                <c:pt idx="267">
                  <c:v>5.7169999999999996</c:v>
                </c:pt>
                <c:pt idx="268">
                  <c:v>5.7229999999999999</c:v>
                </c:pt>
                <c:pt idx="269">
                  <c:v>5.73</c:v>
                </c:pt>
                <c:pt idx="270">
                  <c:v>5.7359999999999998</c:v>
                </c:pt>
                <c:pt idx="271">
                  <c:v>5.742</c:v>
                </c:pt>
                <c:pt idx="272">
                  <c:v>5.7480000000000002</c:v>
                </c:pt>
                <c:pt idx="273">
                  <c:v>5.7549999999999999</c:v>
                </c:pt>
                <c:pt idx="274">
                  <c:v>5.7610000000000001</c:v>
                </c:pt>
                <c:pt idx="275">
                  <c:v>5.7670000000000003</c:v>
                </c:pt>
                <c:pt idx="276">
                  <c:v>5.7729999999999997</c:v>
                </c:pt>
                <c:pt idx="277">
                  <c:v>5.7789999999999999</c:v>
                </c:pt>
                <c:pt idx="278">
                  <c:v>5.7850000000000001</c:v>
                </c:pt>
                <c:pt idx="279">
                  <c:v>5.7919999999999998</c:v>
                </c:pt>
                <c:pt idx="280">
                  <c:v>5.798</c:v>
                </c:pt>
                <c:pt idx="281">
                  <c:v>5.8040000000000003</c:v>
                </c:pt>
                <c:pt idx="282">
                  <c:v>5.81</c:v>
                </c:pt>
                <c:pt idx="283">
                  <c:v>5.8159999999999998</c:v>
                </c:pt>
                <c:pt idx="284">
                  <c:v>5.8220000000000001</c:v>
                </c:pt>
                <c:pt idx="285">
                  <c:v>5.8280000000000003</c:v>
                </c:pt>
                <c:pt idx="286">
                  <c:v>5.8339999999999996</c:v>
                </c:pt>
                <c:pt idx="287">
                  <c:v>5.84</c:v>
                </c:pt>
                <c:pt idx="288">
                  <c:v>5.8460000000000001</c:v>
                </c:pt>
                <c:pt idx="289">
                  <c:v>5.8520000000000003</c:v>
                </c:pt>
                <c:pt idx="290">
                  <c:v>5.8579999999999997</c:v>
                </c:pt>
                <c:pt idx="291">
                  <c:v>5.8639999999999999</c:v>
                </c:pt>
                <c:pt idx="292">
                  <c:v>5.87</c:v>
                </c:pt>
                <c:pt idx="293">
                  <c:v>5.8760000000000003</c:v>
                </c:pt>
                <c:pt idx="294">
                  <c:v>5.8810000000000002</c:v>
                </c:pt>
                <c:pt idx="295">
                  <c:v>5.8869999999999996</c:v>
                </c:pt>
                <c:pt idx="296">
                  <c:v>5.8929999999999998</c:v>
                </c:pt>
                <c:pt idx="297">
                  <c:v>5.899</c:v>
                </c:pt>
                <c:pt idx="298">
                  <c:v>5.9050000000000002</c:v>
                </c:pt>
                <c:pt idx="299">
                  <c:v>5.9109999999999996</c:v>
                </c:pt>
                <c:pt idx="300">
                  <c:v>5.9169999999999998</c:v>
                </c:pt>
                <c:pt idx="301">
                  <c:v>5.9219999999999997</c:v>
                </c:pt>
                <c:pt idx="302">
                  <c:v>5.9279999999999999</c:v>
                </c:pt>
                <c:pt idx="303">
                  <c:v>5.9340000000000002</c:v>
                </c:pt>
                <c:pt idx="304">
                  <c:v>5.94</c:v>
                </c:pt>
                <c:pt idx="305">
                  <c:v>5.9450000000000003</c:v>
                </c:pt>
                <c:pt idx="306">
                  <c:v>5.9509999999999996</c:v>
                </c:pt>
                <c:pt idx="307">
                  <c:v>5.9569999999999999</c:v>
                </c:pt>
                <c:pt idx="308">
                  <c:v>5.9619999999999997</c:v>
                </c:pt>
                <c:pt idx="309">
                  <c:v>5.968</c:v>
                </c:pt>
                <c:pt idx="310">
                  <c:v>5.9740000000000002</c:v>
                </c:pt>
                <c:pt idx="311">
                  <c:v>5.98</c:v>
                </c:pt>
                <c:pt idx="312">
                  <c:v>5.9850000000000003</c:v>
                </c:pt>
                <c:pt idx="313">
                  <c:v>5.9909999999999997</c:v>
                </c:pt>
                <c:pt idx="314">
                  <c:v>5.9960000000000004</c:v>
                </c:pt>
                <c:pt idx="315">
                  <c:v>6.0019999999999998</c:v>
                </c:pt>
                <c:pt idx="316">
                  <c:v>6.008</c:v>
                </c:pt>
                <c:pt idx="317">
                  <c:v>6.0129999999999999</c:v>
                </c:pt>
                <c:pt idx="318">
                  <c:v>6.0190000000000001</c:v>
                </c:pt>
                <c:pt idx="319">
                  <c:v>6.024</c:v>
                </c:pt>
                <c:pt idx="320">
                  <c:v>6.03</c:v>
                </c:pt>
                <c:pt idx="321">
                  <c:v>6.0359999999999996</c:v>
                </c:pt>
                <c:pt idx="322">
                  <c:v>6.0410000000000004</c:v>
                </c:pt>
                <c:pt idx="323">
                  <c:v>6.0469999999999997</c:v>
                </c:pt>
                <c:pt idx="324">
                  <c:v>6.0519999999999996</c:v>
                </c:pt>
                <c:pt idx="325">
                  <c:v>6.0579999999999998</c:v>
                </c:pt>
                <c:pt idx="326">
                  <c:v>6.0629999999999997</c:v>
                </c:pt>
                <c:pt idx="327">
                  <c:v>6.069</c:v>
                </c:pt>
                <c:pt idx="328">
                  <c:v>6.0739999999999998</c:v>
                </c:pt>
                <c:pt idx="329">
                  <c:v>6.08</c:v>
                </c:pt>
                <c:pt idx="330">
                  <c:v>6.085</c:v>
                </c:pt>
                <c:pt idx="331">
                  <c:v>6.0910000000000002</c:v>
                </c:pt>
                <c:pt idx="332">
                  <c:v>6.0960000000000001</c:v>
                </c:pt>
                <c:pt idx="333">
                  <c:v>6.1020000000000003</c:v>
                </c:pt>
                <c:pt idx="334">
                  <c:v>6.1070000000000002</c:v>
                </c:pt>
                <c:pt idx="335">
                  <c:v>6.1130000000000004</c:v>
                </c:pt>
                <c:pt idx="336">
                  <c:v>6.1180000000000003</c:v>
                </c:pt>
                <c:pt idx="337">
                  <c:v>6.1239999999999997</c:v>
                </c:pt>
                <c:pt idx="338">
                  <c:v>6.1289999999999996</c:v>
                </c:pt>
                <c:pt idx="339">
                  <c:v>6.1340000000000003</c:v>
                </c:pt>
                <c:pt idx="340">
                  <c:v>6.14</c:v>
                </c:pt>
                <c:pt idx="341">
                  <c:v>6.1449999999999996</c:v>
                </c:pt>
                <c:pt idx="342">
                  <c:v>6.1509999999999998</c:v>
                </c:pt>
                <c:pt idx="343">
                  <c:v>6.1559999999999997</c:v>
                </c:pt>
                <c:pt idx="344">
                  <c:v>6.1609999999999996</c:v>
                </c:pt>
                <c:pt idx="345">
                  <c:v>6.1669999999999998</c:v>
                </c:pt>
                <c:pt idx="346">
                  <c:v>6.1719999999999997</c:v>
                </c:pt>
                <c:pt idx="347">
                  <c:v>6.1769999999999996</c:v>
                </c:pt>
                <c:pt idx="348">
                  <c:v>6.1829999999999998</c:v>
                </c:pt>
                <c:pt idx="349">
                  <c:v>6.1879999999999997</c:v>
                </c:pt>
                <c:pt idx="350">
                  <c:v>6.1929999999999996</c:v>
                </c:pt>
                <c:pt idx="351">
                  <c:v>6.1989999999999998</c:v>
                </c:pt>
                <c:pt idx="352">
                  <c:v>6.2039999999999997</c:v>
                </c:pt>
                <c:pt idx="353">
                  <c:v>6.2089999999999996</c:v>
                </c:pt>
                <c:pt idx="354">
                  <c:v>6.2149999999999999</c:v>
                </c:pt>
                <c:pt idx="355">
                  <c:v>6.22</c:v>
                </c:pt>
                <c:pt idx="356">
                  <c:v>6.2249999999999996</c:v>
                </c:pt>
                <c:pt idx="357">
                  <c:v>6.2309999999999999</c:v>
                </c:pt>
                <c:pt idx="358">
                  <c:v>6.2359999999999998</c:v>
                </c:pt>
                <c:pt idx="359">
                  <c:v>6.2409999999999997</c:v>
                </c:pt>
                <c:pt idx="360">
                  <c:v>6.2469999999999999</c:v>
                </c:pt>
                <c:pt idx="361">
                  <c:v>6.2519999999999998</c:v>
                </c:pt>
                <c:pt idx="362">
                  <c:v>6.2569999999999997</c:v>
                </c:pt>
                <c:pt idx="363">
                  <c:v>6.2629999999999999</c:v>
                </c:pt>
                <c:pt idx="364">
                  <c:v>6.2679999999999998</c:v>
                </c:pt>
                <c:pt idx="365">
                  <c:v>6.2729999999999997</c:v>
                </c:pt>
                <c:pt idx="366">
                  <c:v>6.2779999999999996</c:v>
                </c:pt>
                <c:pt idx="367">
                  <c:v>6.2830000000000004</c:v>
                </c:pt>
                <c:pt idx="368">
                  <c:v>6.2889999999999997</c:v>
                </c:pt>
                <c:pt idx="369">
                  <c:v>6.2939999999999996</c:v>
                </c:pt>
                <c:pt idx="370">
                  <c:v>6.2990000000000004</c:v>
                </c:pt>
                <c:pt idx="371">
                  <c:v>6.3040000000000003</c:v>
                </c:pt>
                <c:pt idx="372">
                  <c:v>6.31</c:v>
                </c:pt>
                <c:pt idx="373">
                  <c:v>6.3150000000000004</c:v>
                </c:pt>
                <c:pt idx="374">
                  <c:v>6.32</c:v>
                </c:pt>
                <c:pt idx="375">
                  <c:v>6.3250000000000002</c:v>
                </c:pt>
                <c:pt idx="376">
                  <c:v>6.3310000000000004</c:v>
                </c:pt>
                <c:pt idx="377">
                  <c:v>6.3360000000000003</c:v>
                </c:pt>
                <c:pt idx="378">
                  <c:v>6.3410000000000002</c:v>
                </c:pt>
                <c:pt idx="379">
                  <c:v>6.3460000000000001</c:v>
                </c:pt>
                <c:pt idx="380">
                  <c:v>6.351</c:v>
                </c:pt>
                <c:pt idx="381">
                  <c:v>6.3570000000000002</c:v>
                </c:pt>
                <c:pt idx="382">
                  <c:v>6.3620000000000001</c:v>
                </c:pt>
                <c:pt idx="383">
                  <c:v>6.367</c:v>
                </c:pt>
                <c:pt idx="384">
                  <c:v>6.3719999999999999</c:v>
                </c:pt>
                <c:pt idx="385">
                  <c:v>6.3769999999999998</c:v>
                </c:pt>
                <c:pt idx="386">
                  <c:v>6.3819999999999997</c:v>
                </c:pt>
                <c:pt idx="387">
                  <c:v>6.3879999999999999</c:v>
                </c:pt>
                <c:pt idx="388">
                  <c:v>6.3929999999999998</c:v>
                </c:pt>
                <c:pt idx="389">
                  <c:v>6.3979999999999997</c:v>
                </c:pt>
                <c:pt idx="390">
                  <c:v>6.4029999999999996</c:v>
                </c:pt>
                <c:pt idx="391">
                  <c:v>6.4080000000000004</c:v>
                </c:pt>
                <c:pt idx="392">
                  <c:v>6.4130000000000003</c:v>
                </c:pt>
                <c:pt idx="393">
                  <c:v>6.4189999999999996</c:v>
                </c:pt>
                <c:pt idx="394">
                  <c:v>6.4240000000000004</c:v>
                </c:pt>
                <c:pt idx="395">
                  <c:v>6.4290000000000003</c:v>
                </c:pt>
                <c:pt idx="396">
                  <c:v>6.4340000000000002</c:v>
                </c:pt>
                <c:pt idx="397">
                  <c:v>6.4390000000000001</c:v>
                </c:pt>
                <c:pt idx="398">
                  <c:v>6.444</c:v>
                </c:pt>
                <c:pt idx="399">
                  <c:v>6.4489999999999998</c:v>
                </c:pt>
                <c:pt idx="400">
                  <c:v>6.4550000000000001</c:v>
                </c:pt>
                <c:pt idx="401">
                  <c:v>6.46</c:v>
                </c:pt>
                <c:pt idx="402">
                  <c:v>6.4649999999999999</c:v>
                </c:pt>
                <c:pt idx="403">
                  <c:v>6.47</c:v>
                </c:pt>
                <c:pt idx="404">
                  <c:v>6.4749999999999996</c:v>
                </c:pt>
                <c:pt idx="405">
                  <c:v>6.48</c:v>
                </c:pt>
                <c:pt idx="406">
                  <c:v>6.4850000000000003</c:v>
                </c:pt>
                <c:pt idx="407">
                  <c:v>6.49</c:v>
                </c:pt>
                <c:pt idx="408">
                  <c:v>6.4950000000000001</c:v>
                </c:pt>
                <c:pt idx="409">
                  <c:v>6.5010000000000003</c:v>
                </c:pt>
                <c:pt idx="410">
                  <c:v>6.5060000000000002</c:v>
                </c:pt>
                <c:pt idx="411">
                  <c:v>6.5110000000000001</c:v>
                </c:pt>
                <c:pt idx="412">
                  <c:v>6.516</c:v>
                </c:pt>
                <c:pt idx="413">
                  <c:v>6.5209999999999999</c:v>
                </c:pt>
                <c:pt idx="414">
                  <c:v>6.5259999999999998</c:v>
                </c:pt>
                <c:pt idx="415">
                  <c:v>6.5309999999999997</c:v>
                </c:pt>
                <c:pt idx="416">
                  <c:v>6.5359999999999996</c:v>
                </c:pt>
                <c:pt idx="417">
                  <c:v>6.5410000000000004</c:v>
                </c:pt>
                <c:pt idx="418">
                  <c:v>6.5460000000000003</c:v>
                </c:pt>
                <c:pt idx="419">
                  <c:v>6.5510000000000002</c:v>
                </c:pt>
                <c:pt idx="420">
                  <c:v>6.5570000000000004</c:v>
                </c:pt>
                <c:pt idx="421">
                  <c:v>6.5620000000000003</c:v>
                </c:pt>
                <c:pt idx="422">
                  <c:v>6.5670000000000002</c:v>
                </c:pt>
                <c:pt idx="423">
                  <c:v>6.5720000000000001</c:v>
                </c:pt>
                <c:pt idx="424">
                  <c:v>6.577</c:v>
                </c:pt>
                <c:pt idx="425">
                  <c:v>6.5819999999999999</c:v>
                </c:pt>
                <c:pt idx="426">
                  <c:v>6.5869999999999997</c:v>
                </c:pt>
                <c:pt idx="427">
                  <c:v>6.5919999999999996</c:v>
                </c:pt>
                <c:pt idx="428">
                  <c:v>6.5970000000000004</c:v>
                </c:pt>
                <c:pt idx="429">
                  <c:v>6.6020000000000003</c:v>
                </c:pt>
                <c:pt idx="430">
                  <c:v>6.6070000000000002</c:v>
                </c:pt>
                <c:pt idx="431">
                  <c:v>6.6120000000000001</c:v>
                </c:pt>
                <c:pt idx="432">
                  <c:v>6.617</c:v>
                </c:pt>
                <c:pt idx="433">
                  <c:v>6.6219999999999999</c:v>
                </c:pt>
                <c:pt idx="434">
                  <c:v>6.6280000000000001</c:v>
                </c:pt>
                <c:pt idx="435">
                  <c:v>6.6319999999999997</c:v>
                </c:pt>
                <c:pt idx="436">
                  <c:v>6.6379999999999999</c:v>
                </c:pt>
                <c:pt idx="437">
                  <c:v>6.6429999999999998</c:v>
                </c:pt>
                <c:pt idx="438">
                  <c:v>6.6479999999999997</c:v>
                </c:pt>
                <c:pt idx="439">
                  <c:v>6.6529999999999996</c:v>
                </c:pt>
                <c:pt idx="440">
                  <c:v>6.6580000000000004</c:v>
                </c:pt>
                <c:pt idx="441">
                  <c:v>6.6630000000000003</c:v>
                </c:pt>
                <c:pt idx="442">
                  <c:v>6.6680000000000001</c:v>
                </c:pt>
                <c:pt idx="443">
                  <c:v>6.673</c:v>
                </c:pt>
                <c:pt idx="444">
                  <c:v>6.6779999999999999</c:v>
                </c:pt>
                <c:pt idx="445">
                  <c:v>6.6829999999999998</c:v>
                </c:pt>
                <c:pt idx="446">
                  <c:v>6.6879999999999997</c:v>
                </c:pt>
                <c:pt idx="447">
                  <c:v>6.6929999999999996</c:v>
                </c:pt>
                <c:pt idx="448">
                  <c:v>6.6980000000000004</c:v>
                </c:pt>
                <c:pt idx="449">
                  <c:v>6.7030000000000003</c:v>
                </c:pt>
                <c:pt idx="450">
                  <c:v>6.7080000000000002</c:v>
                </c:pt>
                <c:pt idx="451">
                  <c:v>6.7130000000000001</c:v>
                </c:pt>
                <c:pt idx="452">
                  <c:v>6.718</c:v>
                </c:pt>
                <c:pt idx="453">
                  <c:v>6.7229999999999999</c:v>
                </c:pt>
                <c:pt idx="454">
                  <c:v>6.7279999999999998</c:v>
                </c:pt>
                <c:pt idx="455">
                  <c:v>6.7329999999999997</c:v>
                </c:pt>
                <c:pt idx="456">
                  <c:v>6.7380000000000004</c:v>
                </c:pt>
                <c:pt idx="457">
                  <c:v>6.7430000000000003</c:v>
                </c:pt>
                <c:pt idx="458">
                  <c:v>6.7480000000000002</c:v>
                </c:pt>
                <c:pt idx="459">
                  <c:v>6.7530000000000001</c:v>
                </c:pt>
                <c:pt idx="460">
                  <c:v>6.758</c:v>
                </c:pt>
                <c:pt idx="461">
                  <c:v>6.7629999999999999</c:v>
                </c:pt>
                <c:pt idx="462">
                  <c:v>6.7679999999999998</c:v>
                </c:pt>
                <c:pt idx="463">
                  <c:v>6.7729999999999997</c:v>
                </c:pt>
                <c:pt idx="464">
                  <c:v>6.7779999999999996</c:v>
                </c:pt>
                <c:pt idx="465">
                  <c:v>6.7830000000000004</c:v>
                </c:pt>
                <c:pt idx="466">
                  <c:v>6.7880000000000003</c:v>
                </c:pt>
                <c:pt idx="467">
                  <c:v>6.7930000000000001</c:v>
                </c:pt>
                <c:pt idx="468">
                  <c:v>6.798</c:v>
                </c:pt>
                <c:pt idx="469">
                  <c:v>6.8029999999999999</c:v>
                </c:pt>
                <c:pt idx="470">
                  <c:v>6.8079999999999998</c:v>
                </c:pt>
                <c:pt idx="471">
                  <c:v>6.8129999999999997</c:v>
                </c:pt>
                <c:pt idx="472">
                  <c:v>6.8179999999999996</c:v>
                </c:pt>
                <c:pt idx="473">
                  <c:v>6.8230000000000004</c:v>
                </c:pt>
                <c:pt idx="474">
                  <c:v>6.8280000000000003</c:v>
                </c:pt>
                <c:pt idx="475">
                  <c:v>6.8330000000000002</c:v>
                </c:pt>
                <c:pt idx="476">
                  <c:v>6.8380000000000001</c:v>
                </c:pt>
                <c:pt idx="477">
                  <c:v>6.843</c:v>
                </c:pt>
                <c:pt idx="478">
                  <c:v>6.8479999999999999</c:v>
                </c:pt>
                <c:pt idx="479">
                  <c:v>6.8529999999999998</c:v>
                </c:pt>
                <c:pt idx="480">
                  <c:v>6.8579999999999997</c:v>
                </c:pt>
                <c:pt idx="481">
                  <c:v>6.8630000000000004</c:v>
                </c:pt>
                <c:pt idx="482">
                  <c:v>6.8680000000000003</c:v>
                </c:pt>
                <c:pt idx="483">
                  <c:v>6.8730000000000002</c:v>
                </c:pt>
                <c:pt idx="484">
                  <c:v>6.8780000000000001</c:v>
                </c:pt>
                <c:pt idx="485">
                  <c:v>6.883</c:v>
                </c:pt>
                <c:pt idx="486">
                  <c:v>6.8879999999999999</c:v>
                </c:pt>
                <c:pt idx="487">
                  <c:v>6.8929999999999998</c:v>
                </c:pt>
                <c:pt idx="488">
                  <c:v>6.8979999999999997</c:v>
                </c:pt>
                <c:pt idx="489">
                  <c:v>6.9029999999999996</c:v>
                </c:pt>
                <c:pt idx="490">
                  <c:v>6.9080000000000004</c:v>
                </c:pt>
                <c:pt idx="491">
                  <c:v>6.9130000000000003</c:v>
                </c:pt>
                <c:pt idx="492">
                  <c:v>6.9180000000000001</c:v>
                </c:pt>
                <c:pt idx="493">
                  <c:v>6.923</c:v>
                </c:pt>
                <c:pt idx="494">
                  <c:v>6.9279999999999999</c:v>
                </c:pt>
                <c:pt idx="495">
                  <c:v>6.9329999999999998</c:v>
                </c:pt>
                <c:pt idx="496">
                  <c:v>6.9370000000000003</c:v>
                </c:pt>
                <c:pt idx="497">
                  <c:v>6.9420000000000002</c:v>
                </c:pt>
                <c:pt idx="498">
                  <c:v>6.9470000000000001</c:v>
                </c:pt>
                <c:pt idx="499">
                  <c:v>6.952</c:v>
                </c:pt>
                <c:pt idx="500">
                  <c:v>6.9569999999999999</c:v>
                </c:pt>
                <c:pt idx="501">
                  <c:v>6.9619999999999997</c:v>
                </c:pt>
                <c:pt idx="502">
                  <c:v>6.9669999999999996</c:v>
                </c:pt>
                <c:pt idx="503">
                  <c:v>6.9720000000000004</c:v>
                </c:pt>
                <c:pt idx="504">
                  <c:v>6.9770000000000003</c:v>
                </c:pt>
                <c:pt idx="505">
                  <c:v>6.9820000000000002</c:v>
                </c:pt>
                <c:pt idx="506">
                  <c:v>6.9870000000000001</c:v>
                </c:pt>
                <c:pt idx="507">
                  <c:v>6.992</c:v>
                </c:pt>
                <c:pt idx="508">
                  <c:v>6.9969999999999999</c:v>
                </c:pt>
                <c:pt idx="509">
                  <c:v>7.0019999999999998</c:v>
                </c:pt>
                <c:pt idx="510">
                  <c:v>7.0069999999999997</c:v>
                </c:pt>
                <c:pt idx="511">
                  <c:v>7.0119999999999996</c:v>
                </c:pt>
                <c:pt idx="512">
                  <c:v>7.0170000000000003</c:v>
                </c:pt>
                <c:pt idx="513">
                  <c:v>7.0220000000000002</c:v>
                </c:pt>
                <c:pt idx="514">
                  <c:v>7.0270000000000001</c:v>
                </c:pt>
                <c:pt idx="515">
                  <c:v>7.032</c:v>
                </c:pt>
                <c:pt idx="516">
                  <c:v>7.0359999999999996</c:v>
                </c:pt>
                <c:pt idx="517">
                  <c:v>7.0410000000000004</c:v>
                </c:pt>
                <c:pt idx="518">
                  <c:v>7.0460000000000003</c:v>
                </c:pt>
                <c:pt idx="519">
                  <c:v>7.0510000000000002</c:v>
                </c:pt>
                <c:pt idx="520">
                  <c:v>7.056</c:v>
                </c:pt>
                <c:pt idx="521">
                  <c:v>7.0609999999999999</c:v>
                </c:pt>
                <c:pt idx="522">
                  <c:v>7.0659999999999998</c:v>
                </c:pt>
                <c:pt idx="523">
                  <c:v>7.0709999999999997</c:v>
                </c:pt>
                <c:pt idx="524">
                  <c:v>7.0759999999999996</c:v>
                </c:pt>
                <c:pt idx="525">
                  <c:v>7.0810000000000004</c:v>
                </c:pt>
                <c:pt idx="526">
                  <c:v>7.0860000000000003</c:v>
                </c:pt>
                <c:pt idx="527">
                  <c:v>7.0910000000000002</c:v>
                </c:pt>
                <c:pt idx="528">
                  <c:v>7.0949999999999998</c:v>
                </c:pt>
                <c:pt idx="529">
                  <c:v>7.1</c:v>
                </c:pt>
                <c:pt idx="530">
                  <c:v>7.1050000000000004</c:v>
                </c:pt>
                <c:pt idx="531">
                  <c:v>7.11</c:v>
                </c:pt>
                <c:pt idx="532">
                  <c:v>7.1150000000000002</c:v>
                </c:pt>
                <c:pt idx="533">
                  <c:v>7.12</c:v>
                </c:pt>
                <c:pt idx="534">
                  <c:v>7.125</c:v>
                </c:pt>
                <c:pt idx="535">
                  <c:v>7.13</c:v>
                </c:pt>
                <c:pt idx="536">
                  <c:v>7.1349999999999998</c:v>
                </c:pt>
                <c:pt idx="537">
                  <c:v>7.14</c:v>
                </c:pt>
                <c:pt idx="538">
                  <c:v>7.1449999999999996</c:v>
                </c:pt>
                <c:pt idx="539">
                  <c:v>7.149</c:v>
                </c:pt>
                <c:pt idx="540">
                  <c:v>7.1539999999999999</c:v>
                </c:pt>
                <c:pt idx="541">
                  <c:v>7.1589999999999998</c:v>
                </c:pt>
                <c:pt idx="542">
                  <c:v>7.1639999999999997</c:v>
                </c:pt>
                <c:pt idx="543">
                  <c:v>7.1689999999999996</c:v>
                </c:pt>
                <c:pt idx="544">
                  <c:v>7.1740000000000004</c:v>
                </c:pt>
                <c:pt idx="545">
                  <c:v>7.1790000000000003</c:v>
                </c:pt>
                <c:pt idx="546">
                  <c:v>7.1840000000000002</c:v>
                </c:pt>
                <c:pt idx="547">
                  <c:v>7.1890000000000001</c:v>
                </c:pt>
                <c:pt idx="548">
                  <c:v>7.194</c:v>
                </c:pt>
                <c:pt idx="549">
                  <c:v>7.1980000000000004</c:v>
                </c:pt>
                <c:pt idx="550">
                  <c:v>7.2030000000000003</c:v>
                </c:pt>
                <c:pt idx="551">
                  <c:v>7.2080000000000002</c:v>
                </c:pt>
                <c:pt idx="552">
                  <c:v>7.2130000000000001</c:v>
                </c:pt>
                <c:pt idx="553">
                  <c:v>7.218</c:v>
                </c:pt>
                <c:pt idx="554">
                  <c:v>7.2229999999999999</c:v>
                </c:pt>
                <c:pt idx="555">
                  <c:v>7.2270000000000003</c:v>
                </c:pt>
                <c:pt idx="556">
                  <c:v>7.2320000000000002</c:v>
                </c:pt>
                <c:pt idx="557">
                  <c:v>7.2370000000000001</c:v>
                </c:pt>
                <c:pt idx="558">
                  <c:v>7.242</c:v>
                </c:pt>
                <c:pt idx="559">
                  <c:v>7.2469999999999999</c:v>
                </c:pt>
                <c:pt idx="560">
                  <c:v>7.2519999999999998</c:v>
                </c:pt>
                <c:pt idx="561">
                  <c:v>7.2569999999999997</c:v>
                </c:pt>
                <c:pt idx="562">
                  <c:v>7.2619999999999996</c:v>
                </c:pt>
                <c:pt idx="563">
                  <c:v>7.266</c:v>
                </c:pt>
                <c:pt idx="564">
                  <c:v>7.2709999999999999</c:v>
                </c:pt>
                <c:pt idx="565">
                  <c:v>7.2759999999999998</c:v>
                </c:pt>
                <c:pt idx="566">
                  <c:v>7.2809999999999997</c:v>
                </c:pt>
                <c:pt idx="567">
                  <c:v>7.2859999999999996</c:v>
                </c:pt>
                <c:pt idx="568">
                  <c:v>7.2910000000000004</c:v>
                </c:pt>
                <c:pt idx="569">
                  <c:v>7.2960000000000003</c:v>
                </c:pt>
                <c:pt idx="570">
                  <c:v>7.3010000000000002</c:v>
                </c:pt>
                <c:pt idx="571">
                  <c:v>7.3049999999999997</c:v>
                </c:pt>
                <c:pt idx="572">
                  <c:v>7.31</c:v>
                </c:pt>
                <c:pt idx="573">
                  <c:v>7.3150000000000004</c:v>
                </c:pt>
                <c:pt idx="574">
                  <c:v>7.32</c:v>
                </c:pt>
                <c:pt idx="575">
                  <c:v>7.3250000000000002</c:v>
                </c:pt>
                <c:pt idx="576">
                  <c:v>7.3289999999999997</c:v>
                </c:pt>
                <c:pt idx="577">
                  <c:v>7.3339999999999996</c:v>
                </c:pt>
                <c:pt idx="578">
                  <c:v>7.3390000000000004</c:v>
                </c:pt>
                <c:pt idx="579">
                  <c:v>7.3440000000000003</c:v>
                </c:pt>
                <c:pt idx="580">
                  <c:v>7.3490000000000002</c:v>
                </c:pt>
                <c:pt idx="581">
                  <c:v>7.3540000000000001</c:v>
                </c:pt>
                <c:pt idx="582">
                  <c:v>7.359</c:v>
                </c:pt>
                <c:pt idx="583">
                  <c:v>7.3630000000000004</c:v>
                </c:pt>
                <c:pt idx="584">
                  <c:v>7.3680000000000003</c:v>
                </c:pt>
                <c:pt idx="585">
                  <c:v>7.3730000000000002</c:v>
                </c:pt>
                <c:pt idx="586">
                  <c:v>7.3780000000000001</c:v>
                </c:pt>
                <c:pt idx="587">
                  <c:v>7.383</c:v>
                </c:pt>
                <c:pt idx="588">
                  <c:v>7.3879999999999999</c:v>
                </c:pt>
                <c:pt idx="589">
                  <c:v>7.3920000000000003</c:v>
                </c:pt>
                <c:pt idx="590">
                  <c:v>7.3970000000000002</c:v>
                </c:pt>
                <c:pt idx="591">
                  <c:v>7.4020000000000001</c:v>
                </c:pt>
                <c:pt idx="592">
                  <c:v>7.407</c:v>
                </c:pt>
                <c:pt idx="593">
                  <c:v>7.4109999999999996</c:v>
                </c:pt>
                <c:pt idx="594">
                  <c:v>7.4160000000000004</c:v>
                </c:pt>
                <c:pt idx="595">
                  <c:v>7.4210000000000003</c:v>
                </c:pt>
                <c:pt idx="596">
                  <c:v>7.4260000000000002</c:v>
                </c:pt>
                <c:pt idx="597">
                  <c:v>7.431</c:v>
                </c:pt>
                <c:pt idx="598">
                  <c:v>7.4359999999999999</c:v>
                </c:pt>
                <c:pt idx="599">
                  <c:v>7.4409999999999998</c:v>
                </c:pt>
                <c:pt idx="600">
                  <c:v>7.4450000000000003</c:v>
                </c:pt>
                <c:pt idx="601">
                  <c:v>7.45</c:v>
                </c:pt>
                <c:pt idx="602">
                  <c:v>7.4550000000000001</c:v>
                </c:pt>
                <c:pt idx="603">
                  <c:v>7.46</c:v>
                </c:pt>
                <c:pt idx="604">
                  <c:v>7.4640000000000004</c:v>
                </c:pt>
                <c:pt idx="605">
                  <c:v>7.4690000000000003</c:v>
                </c:pt>
                <c:pt idx="606">
                  <c:v>7.4740000000000002</c:v>
                </c:pt>
                <c:pt idx="607">
                  <c:v>7.4790000000000001</c:v>
                </c:pt>
                <c:pt idx="608">
                  <c:v>7.484</c:v>
                </c:pt>
                <c:pt idx="609">
                  <c:v>7.4880000000000004</c:v>
                </c:pt>
                <c:pt idx="610">
                  <c:v>7.4930000000000003</c:v>
                </c:pt>
                <c:pt idx="611">
                  <c:v>7.4980000000000002</c:v>
                </c:pt>
                <c:pt idx="612">
                  <c:v>7.5030000000000001</c:v>
                </c:pt>
                <c:pt idx="613">
                  <c:v>7.508</c:v>
                </c:pt>
                <c:pt idx="614">
                  <c:v>7.5119999999999996</c:v>
                </c:pt>
                <c:pt idx="615">
                  <c:v>7.5170000000000003</c:v>
                </c:pt>
                <c:pt idx="616">
                  <c:v>7.5220000000000002</c:v>
                </c:pt>
                <c:pt idx="617">
                  <c:v>7.5270000000000001</c:v>
                </c:pt>
                <c:pt idx="618">
                  <c:v>7.532</c:v>
                </c:pt>
                <c:pt idx="619">
                  <c:v>7.5359999999999996</c:v>
                </c:pt>
                <c:pt idx="620">
                  <c:v>7.5410000000000004</c:v>
                </c:pt>
                <c:pt idx="621">
                  <c:v>7.5460000000000003</c:v>
                </c:pt>
                <c:pt idx="622">
                  <c:v>7.5510000000000002</c:v>
                </c:pt>
                <c:pt idx="623">
                  <c:v>7.556</c:v>
                </c:pt>
                <c:pt idx="624">
                  <c:v>7.56</c:v>
                </c:pt>
                <c:pt idx="625">
                  <c:v>7.5650000000000004</c:v>
                </c:pt>
                <c:pt idx="626">
                  <c:v>7.57</c:v>
                </c:pt>
                <c:pt idx="627">
                  <c:v>7.5750000000000002</c:v>
                </c:pt>
                <c:pt idx="628">
                  <c:v>7.5789999999999997</c:v>
                </c:pt>
                <c:pt idx="629">
                  <c:v>7.5839999999999996</c:v>
                </c:pt>
                <c:pt idx="630">
                  <c:v>7.5890000000000004</c:v>
                </c:pt>
                <c:pt idx="631">
                  <c:v>7.5940000000000003</c:v>
                </c:pt>
                <c:pt idx="632">
                  <c:v>7.5990000000000002</c:v>
                </c:pt>
                <c:pt idx="633">
                  <c:v>7.6029999999999998</c:v>
                </c:pt>
                <c:pt idx="634">
                  <c:v>7.6079999999999997</c:v>
                </c:pt>
                <c:pt idx="635">
                  <c:v>7.6130000000000004</c:v>
                </c:pt>
                <c:pt idx="636">
                  <c:v>7.6180000000000003</c:v>
                </c:pt>
                <c:pt idx="637">
                  <c:v>7.6219999999999999</c:v>
                </c:pt>
                <c:pt idx="638">
                  <c:v>7.6269999999999998</c:v>
                </c:pt>
                <c:pt idx="639">
                  <c:v>7.6319999999999997</c:v>
                </c:pt>
                <c:pt idx="640">
                  <c:v>7.6369999999999996</c:v>
                </c:pt>
                <c:pt idx="641">
                  <c:v>7.641</c:v>
                </c:pt>
                <c:pt idx="642">
                  <c:v>7.6459999999999999</c:v>
                </c:pt>
                <c:pt idx="643">
                  <c:v>7.6509999999999998</c:v>
                </c:pt>
                <c:pt idx="644">
                  <c:v>7.6559999999999997</c:v>
                </c:pt>
                <c:pt idx="645">
                  <c:v>7.66</c:v>
                </c:pt>
                <c:pt idx="646">
                  <c:v>7.665</c:v>
                </c:pt>
                <c:pt idx="647">
                  <c:v>7.67</c:v>
                </c:pt>
                <c:pt idx="648">
                  <c:v>7.6749999999999998</c:v>
                </c:pt>
                <c:pt idx="649">
                  <c:v>7.6790000000000003</c:v>
                </c:pt>
                <c:pt idx="650">
                  <c:v>7.6840000000000002</c:v>
                </c:pt>
                <c:pt idx="651">
                  <c:v>7.6890000000000001</c:v>
                </c:pt>
                <c:pt idx="652">
                  <c:v>7.694</c:v>
                </c:pt>
                <c:pt idx="653">
                  <c:v>7.6989999999999998</c:v>
                </c:pt>
                <c:pt idx="654">
                  <c:v>7.7030000000000003</c:v>
                </c:pt>
                <c:pt idx="655">
                  <c:v>7.7080000000000002</c:v>
                </c:pt>
                <c:pt idx="656">
                  <c:v>7.7130000000000001</c:v>
                </c:pt>
                <c:pt idx="657">
                  <c:v>7.718</c:v>
                </c:pt>
                <c:pt idx="658">
                  <c:v>7.7220000000000004</c:v>
                </c:pt>
                <c:pt idx="659">
                  <c:v>7.7270000000000003</c:v>
                </c:pt>
                <c:pt idx="660">
                  <c:v>7.7320000000000002</c:v>
                </c:pt>
                <c:pt idx="661">
                  <c:v>7.7370000000000001</c:v>
                </c:pt>
                <c:pt idx="662">
                  <c:v>7.7409999999999997</c:v>
                </c:pt>
                <c:pt idx="663">
                  <c:v>7.7460000000000004</c:v>
                </c:pt>
                <c:pt idx="664">
                  <c:v>7.7510000000000003</c:v>
                </c:pt>
                <c:pt idx="665">
                  <c:v>7.7560000000000002</c:v>
                </c:pt>
                <c:pt idx="666">
                  <c:v>7.76</c:v>
                </c:pt>
                <c:pt idx="667">
                  <c:v>7.7649999999999997</c:v>
                </c:pt>
                <c:pt idx="668">
                  <c:v>7.77</c:v>
                </c:pt>
                <c:pt idx="669">
                  <c:v>7.7750000000000004</c:v>
                </c:pt>
                <c:pt idx="670">
                  <c:v>7.7789999999999999</c:v>
                </c:pt>
                <c:pt idx="671">
                  <c:v>7.7839999999999998</c:v>
                </c:pt>
                <c:pt idx="672">
                  <c:v>7.7889999999999997</c:v>
                </c:pt>
                <c:pt idx="673">
                  <c:v>7.7939999999999996</c:v>
                </c:pt>
                <c:pt idx="674">
                  <c:v>7.798</c:v>
                </c:pt>
                <c:pt idx="675">
                  <c:v>7.8029999999999999</c:v>
                </c:pt>
                <c:pt idx="676">
                  <c:v>7.8079999999999998</c:v>
                </c:pt>
                <c:pt idx="677">
                  <c:v>7.8129999999999997</c:v>
                </c:pt>
                <c:pt idx="678">
                  <c:v>7.8170000000000002</c:v>
                </c:pt>
                <c:pt idx="679">
                  <c:v>7.8220000000000001</c:v>
                </c:pt>
                <c:pt idx="680">
                  <c:v>7.827</c:v>
                </c:pt>
                <c:pt idx="681">
                  <c:v>7.8319999999999999</c:v>
                </c:pt>
                <c:pt idx="682">
                  <c:v>7.8360000000000003</c:v>
                </c:pt>
                <c:pt idx="683">
                  <c:v>7.8410000000000002</c:v>
                </c:pt>
                <c:pt idx="684">
                  <c:v>7.8460000000000001</c:v>
                </c:pt>
                <c:pt idx="685">
                  <c:v>7.851</c:v>
                </c:pt>
                <c:pt idx="686">
                  <c:v>7.8550000000000004</c:v>
                </c:pt>
                <c:pt idx="687">
                  <c:v>7.86</c:v>
                </c:pt>
                <c:pt idx="688">
                  <c:v>7.8650000000000002</c:v>
                </c:pt>
                <c:pt idx="689">
                  <c:v>7.8689999999999998</c:v>
                </c:pt>
                <c:pt idx="690">
                  <c:v>7.8739999999999997</c:v>
                </c:pt>
                <c:pt idx="691">
                  <c:v>7.8789999999999996</c:v>
                </c:pt>
                <c:pt idx="692">
                  <c:v>7.8840000000000003</c:v>
                </c:pt>
                <c:pt idx="693">
                  <c:v>7.8890000000000002</c:v>
                </c:pt>
                <c:pt idx="694">
                  <c:v>7.8929999999999998</c:v>
                </c:pt>
                <c:pt idx="695">
                  <c:v>7.8979999999999997</c:v>
                </c:pt>
                <c:pt idx="696">
                  <c:v>7.9029999999999996</c:v>
                </c:pt>
                <c:pt idx="697">
                  <c:v>7.907</c:v>
                </c:pt>
                <c:pt idx="698">
                  <c:v>7.9119999999999999</c:v>
                </c:pt>
                <c:pt idx="699">
                  <c:v>7.9169999999999998</c:v>
                </c:pt>
                <c:pt idx="700">
                  <c:v>7.9219999999999997</c:v>
                </c:pt>
                <c:pt idx="701">
                  <c:v>7.9269999999999996</c:v>
                </c:pt>
                <c:pt idx="702">
                  <c:v>7.931</c:v>
                </c:pt>
                <c:pt idx="703">
                  <c:v>7.9359999999999999</c:v>
                </c:pt>
                <c:pt idx="704">
                  <c:v>7.9409999999999998</c:v>
                </c:pt>
                <c:pt idx="705">
                  <c:v>7.9450000000000003</c:v>
                </c:pt>
                <c:pt idx="706">
                  <c:v>7.95</c:v>
                </c:pt>
                <c:pt idx="707">
                  <c:v>7.9550000000000001</c:v>
                </c:pt>
                <c:pt idx="708">
                  <c:v>7.96</c:v>
                </c:pt>
                <c:pt idx="709">
                  <c:v>7.9640000000000004</c:v>
                </c:pt>
                <c:pt idx="710">
                  <c:v>7.9690000000000003</c:v>
                </c:pt>
                <c:pt idx="711">
                  <c:v>7.9740000000000002</c:v>
                </c:pt>
                <c:pt idx="712">
                  <c:v>7.9779999999999998</c:v>
                </c:pt>
                <c:pt idx="713">
                  <c:v>7.9829999999999997</c:v>
                </c:pt>
                <c:pt idx="714">
                  <c:v>7.9880000000000004</c:v>
                </c:pt>
                <c:pt idx="715">
                  <c:v>7.9930000000000003</c:v>
                </c:pt>
                <c:pt idx="716">
                  <c:v>7.9969999999999999</c:v>
                </c:pt>
                <c:pt idx="717">
                  <c:v>8.0020000000000007</c:v>
                </c:pt>
                <c:pt idx="718">
                  <c:v>8.0069999999999997</c:v>
                </c:pt>
                <c:pt idx="719">
                  <c:v>8.0109999999999992</c:v>
                </c:pt>
                <c:pt idx="720">
                  <c:v>8.016</c:v>
                </c:pt>
                <c:pt idx="721">
                  <c:v>8.0210000000000008</c:v>
                </c:pt>
                <c:pt idx="722">
                  <c:v>8.0259999999999998</c:v>
                </c:pt>
                <c:pt idx="723">
                  <c:v>8.0310000000000006</c:v>
                </c:pt>
                <c:pt idx="724">
                  <c:v>8.0350000000000001</c:v>
                </c:pt>
                <c:pt idx="725">
                  <c:v>8.0399999999999991</c:v>
                </c:pt>
                <c:pt idx="726">
                  <c:v>8.0449999999999999</c:v>
                </c:pt>
                <c:pt idx="727">
                  <c:v>8.0489999999999995</c:v>
                </c:pt>
                <c:pt idx="728">
                  <c:v>8.0540000000000003</c:v>
                </c:pt>
                <c:pt idx="729">
                  <c:v>8.0589999999999993</c:v>
                </c:pt>
                <c:pt idx="730">
                  <c:v>8.0640000000000001</c:v>
                </c:pt>
                <c:pt idx="731">
                  <c:v>8.0679999999999996</c:v>
                </c:pt>
                <c:pt idx="732">
                  <c:v>8.0730000000000004</c:v>
                </c:pt>
                <c:pt idx="733">
                  <c:v>8.0779999999999994</c:v>
                </c:pt>
                <c:pt idx="734">
                  <c:v>8.0820000000000007</c:v>
                </c:pt>
                <c:pt idx="735">
                  <c:v>8.0869999999999997</c:v>
                </c:pt>
                <c:pt idx="736">
                  <c:v>8.0920000000000005</c:v>
                </c:pt>
                <c:pt idx="737">
                  <c:v>8.0960000000000001</c:v>
                </c:pt>
                <c:pt idx="738">
                  <c:v>8.1010000000000009</c:v>
                </c:pt>
                <c:pt idx="739">
                  <c:v>8.1059999999999999</c:v>
                </c:pt>
                <c:pt idx="740">
                  <c:v>8.1110000000000007</c:v>
                </c:pt>
                <c:pt idx="741">
                  <c:v>8.1150000000000002</c:v>
                </c:pt>
                <c:pt idx="742">
                  <c:v>8.1199999999999992</c:v>
                </c:pt>
                <c:pt idx="743">
                  <c:v>8.125</c:v>
                </c:pt>
                <c:pt idx="744">
                  <c:v>8.1300000000000008</c:v>
                </c:pt>
                <c:pt idx="745">
                  <c:v>8.1340000000000003</c:v>
                </c:pt>
                <c:pt idx="746">
                  <c:v>8.1389999999999993</c:v>
                </c:pt>
                <c:pt idx="747">
                  <c:v>8.1440000000000001</c:v>
                </c:pt>
                <c:pt idx="748">
                  <c:v>8.1479999999999997</c:v>
                </c:pt>
                <c:pt idx="749">
                  <c:v>8.1530000000000005</c:v>
                </c:pt>
                <c:pt idx="750">
                  <c:v>8.1579999999999995</c:v>
                </c:pt>
                <c:pt idx="751">
                  <c:v>8.1620000000000008</c:v>
                </c:pt>
                <c:pt idx="752">
                  <c:v>8.1669999999999998</c:v>
                </c:pt>
                <c:pt idx="753">
                  <c:v>8.1720000000000006</c:v>
                </c:pt>
                <c:pt idx="754">
                  <c:v>8.1760000000000002</c:v>
                </c:pt>
                <c:pt idx="755">
                  <c:v>8.1809999999999992</c:v>
                </c:pt>
                <c:pt idx="756">
                  <c:v>8.1859999999999999</c:v>
                </c:pt>
                <c:pt idx="757">
                  <c:v>8.1910000000000007</c:v>
                </c:pt>
                <c:pt idx="758">
                  <c:v>8.1950000000000003</c:v>
                </c:pt>
                <c:pt idx="759">
                  <c:v>8.1999999999999993</c:v>
                </c:pt>
                <c:pt idx="760">
                  <c:v>8.2050000000000001</c:v>
                </c:pt>
                <c:pt idx="761">
                  <c:v>8.2089999999999996</c:v>
                </c:pt>
                <c:pt idx="762">
                  <c:v>8.2140000000000004</c:v>
                </c:pt>
                <c:pt idx="763">
                  <c:v>8.2189999999999994</c:v>
                </c:pt>
                <c:pt idx="764">
                  <c:v>8.2230000000000008</c:v>
                </c:pt>
                <c:pt idx="765">
                  <c:v>8.2279999999999998</c:v>
                </c:pt>
                <c:pt idx="766">
                  <c:v>8.2330000000000005</c:v>
                </c:pt>
                <c:pt idx="767">
                  <c:v>8.2370000000000001</c:v>
                </c:pt>
                <c:pt idx="768">
                  <c:v>8.2420000000000009</c:v>
                </c:pt>
                <c:pt idx="769">
                  <c:v>8.2469999999999999</c:v>
                </c:pt>
                <c:pt idx="770">
                  <c:v>8.2509999999999994</c:v>
                </c:pt>
                <c:pt idx="771">
                  <c:v>8.2560000000000002</c:v>
                </c:pt>
                <c:pt idx="772">
                  <c:v>8.2609999999999992</c:v>
                </c:pt>
                <c:pt idx="773">
                  <c:v>8.2650000000000006</c:v>
                </c:pt>
                <c:pt idx="774">
                  <c:v>8.27</c:v>
                </c:pt>
                <c:pt idx="775">
                  <c:v>8.2750000000000004</c:v>
                </c:pt>
                <c:pt idx="776">
                  <c:v>8.2789999999999999</c:v>
                </c:pt>
                <c:pt idx="777">
                  <c:v>8.2840000000000007</c:v>
                </c:pt>
                <c:pt idx="778">
                  <c:v>8.2889999999999997</c:v>
                </c:pt>
                <c:pt idx="779">
                  <c:v>8.2929999999999993</c:v>
                </c:pt>
                <c:pt idx="780">
                  <c:v>8.298</c:v>
                </c:pt>
                <c:pt idx="781">
                  <c:v>8.3030000000000008</c:v>
                </c:pt>
                <c:pt idx="782">
                  <c:v>8.3070000000000004</c:v>
                </c:pt>
                <c:pt idx="783">
                  <c:v>8.3119999999999994</c:v>
                </c:pt>
                <c:pt idx="784">
                  <c:v>8.3170000000000002</c:v>
                </c:pt>
                <c:pt idx="785">
                  <c:v>8.3209999999999997</c:v>
                </c:pt>
                <c:pt idx="786">
                  <c:v>8.3260000000000005</c:v>
                </c:pt>
                <c:pt idx="787">
                  <c:v>8.33</c:v>
                </c:pt>
                <c:pt idx="788">
                  <c:v>8.3350000000000009</c:v>
                </c:pt>
                <c:pt idx="789">
                  <c:v>8.34</c:v>
                </c:pt>
                <c:pt idx="790">
                  <c:v>8.3439999999999994</c:v>
                </c:pt>
                <c:pt idx="791">
                  <c:v>8.3490000000000002</c:v>
                </c:pt>
                <c:pt idx="792">
                  <c:v>8.3539999999999992</c:v>
                </c:pt>
                <c:pt idx="793">
                  <c:v>8.3580000000000005</c:v>
                </c:pt>
                <c:pt idx="794">
                  <c:v>8.3629999999999995</c:v>
                </c:pt>
                <c:pt idx="795">
                  <c:v>8.3680000000000003</c:v>
                </c:pt>
                <c:pt idx="796">
                  <c:v>8.3719999999999999</c:v>
                </c:pt>
                <c:pt idx="797">
                  <c:v>8.3770000000000007</c:v>
                </c:pt>
                <c:pt idx="798">
                  <c:v>8.3810000000000002</c:v>
                </c:pt>
                <c:pt idx="799">
                  <c:v>8.3859999999999992</c:v>
                </c:pt>
                <c:pt idx="800">
                  <c:v>8.391</c:v>
                </c:pt>
                <c:pt idx="801">
                  <c:v>8.3949999999999996</c:v>
                </c:pt>
                <c:pt idx="802">
                  <c:v>8.4</c:v>
                </c:pt>
                <c:pt idx="803">
                  <c:v>8.4039999999999999</c:v>
                </c:pt>
                <c:pt idx="804">
                  <c:v>8.4090000000000007</c:v>
                </c:pt>
                <c:pt idx="805">
                  <c:v>8.4139999999999997</c:v>
                </c:pt>
                <c:pt idx="806">
                  <c:v>8.4179999999999993</c:v>
                </c:pt>
                <c:pt idx="807">
                  <c:v>8.423</c:v>
                </c:pt>
                <c:pt idx="808">
                  <c:v>8.4269999999999996</c:v>
                </c:pt>
                <c:pt idx="809">
                  <c:v>8.4320000000000004</c:v>
                </c:pt>
                <c:pt idx="810">
                  <c:v>8.4369999999999994</c:v>
                </c:pt>
                <c:pt idx="811">
                  <c:v>8.4410000000000007</c:v>
                </c:pt>
                <c:pt idx="812">
                  <c:v>8.4459999999999997</c:v>
                </c:pt>
                <c:pt idx="813">
                  <c:v>8.4499999999999993</c:v>
                </c:pt>
                <c:pt idx="814">
                  <c:v>8.4550000000000001</c:v>
                </c:pt>
                <c:pt idx="815">
                  <c:v>8.4589999999999996</c:v>
                </c:pt>
                <c:pt idx="816">
                  <c:v>8.4640000000000004</c:v>
                </c:pt>
                <c:pt idx="817">
                  <c:v>8.468</c:v>
                </c:pt>
                <c:pt idx="818">
                  <c:v>8.4730000000000008</c:v>
                </c:pt>
                <c:pt idx="819">
                  <c:v>8.4770000000000003</c:v>
                </c:pt>
                <c:pt idx="820">
                  <c:v>8.4819999999999993</c:v>
                </c:pt>
                <c:pt idx="821">
                  <c:v>8.4870000000000001</c:v>
                </c:pt>
                <c:pt idx="822">
                  <c:v>8.4909999999999997</c:v>
                </c:pt>
                <c:pt idx="823">
                  <c:v>8.4960000000000004</c:v>
                </c:pt>
                <c:pt idx="824">
                  <c:v>8.5</c:v>
                </c:pt>
                <c:pt idx="825">
                  <c:v>8.5050000000000008</c:v>
                </c:pt>
                <c:pt idx="826">
                  <c:v>8.5090000000000003</c:v>
                </c:pt>
                <c:pt idx="827">
                  <c:v>8.5139999999999993</c:v>
                </c:pt>
                <c:pt idx="828">
                  <c:v>8.5180000000000007</c:v>
                </c:pt>
                <c:pt idx="829">
                  <c:v>8.5229999999999997</c:v>
                </c:pt>
                <c:pt idx="830">
                  <c:v>8.5269999999999992</c:v>
                </c:pt>
                <c:pt idx="831">
                  <c:v>8.532</c:v>
                </c:pt>
                <c:pt idx="832">
                  <c:v>8.5359999999999996</c:v>
                </c:pt>
                <c:pt idx="833">
                  <c:v>8.5410000000000004</c:v>
                </c:pt>
                <c:pt idx="834">
                  <c:v>8.5449999999999999</c:v>
                </c:pt>
                <c:pt idx="835">
                  <c:v>8.5500000000000007</c:v>
                </c:pt>
                <c:pt idx="836">
                  <c:v>8.5540000000000003</c:v>
                </c:pt>
                <c:pt idx="837">
                  <c:v>8.5589999999999993</c:v>
                </c:pt>
                <c:pt idx="838">
                  <c:v>8.5630000000000006</c:v>
                </c:pt>
                <c:pt idx="839">
                  <c:v>8.5679999999999996</c:v>
                </c:pt>
                <c:pt idx="840">
                  <c:v>8.5719999999999992</c:v>
                </c:pt>
                <c:pt idx="841">
                  <c:v>8.577</c:v>
                </c:pt>
                <c:pt idx="842">
                  <c:v>8.5809999999999995</c:v>
                </c:pt>
                <c:pt idx="843">
                  <c:v>8.5860000000000003</c:v>
                </c:pt>
                <c:pt idx="844">
                  <c:v>8.59</c:v>
                </c:pt>
                <c:pt idx="845">
                  <c:v>8.5950000000000006</c:v>
                </c:pt>
                <c:pt idx="846">
                  <c:v>8.5990000000000002</c:v>
                </c:pt>
                <c:pt idx="847">
                  <c:v>8.6039999999999992</c:v>
                </c:pt>
                <c:pt idx="848">
                  <c:v>8.6080000000000005</c:v>
                </c:pt>
                <c:pt idx="849">
                  <c:v>8.6120000000000001</c:v>
                </c:pt>
                <c:pt idx="850">
                  <c:v>8.6170000000000009</c:v>
                </c:pt>
                <c:pt idx="851">
                  <c:v>8.6210000000000004</c:v>
                </c:pt>
                <c:pt idx="852">
                  <c:v>8.6259999999999994</c:v>
                </c:pt>
                <c:pt idx="853">
                  <c:v>8.6300000000000008</c:v>
                </c:pt>
                <c:pt idx="854">
                  <c:v>8.6349999999999998</c:v>
                </c:pt>
                <c:pt idx="855">
                  <c:v>8.6389999999999993</c:v>
                </c:pt>
                <c:pt idx="856">
                  <c:v>8.6440000000000001</c:v>
                </c:pt>
                <c:pt idx="857">
                  <c:v>8.6479999999999997</c:v>
                </c:pt>
                <c:pt idx="858">
                  <c:v>8.6519999999999992</c:v>
                </c:pt>
                <c:pt idx="859">
                  <c:v>8.657</c:v>
                </c:pt>
                <c:pt idx="860">
                  <c:v>8.6609999999999996</c:v>
                </c:pt>
                <c:pt idx="861">
                  <c:v>8.6660000000000004</c:v>
                </c:pt>
                <c:pt idx="862">
                  <c:v>8.67</c:v>
                </c:pt>
                <c:pt idx="863">
                  <c:v>8.6739999999999995</c:v>
                </c:pt>
                <c:pt idx="864">
                  <c:v>8.6790000000000003</c:v>
                </c:pt>
                <c:pt idx="865">
                  <c:v>8.6829999999999998</c:v>
                </c:pt>
                <c:pt idx="866">
                  <c:v>8.6880000000000006</c:v>
                </c:pt>
                <c:pt idx="867">
                  <c:v>8.6920000000000002</c:v>
                </c:pt>
                <c:pt idx="868">
                  <c:v>8.6959999999999997</c:v>
                </c:pt>
                <c:pt idx="869">
                  <c:v>8.7010000000000005</c:v>
                </c:pt>
                <c:pt idx="870">
                  <c:v>8.7050000000000001</c:v>
                </c:pt>
                <c:pt idx="871">
                  <c:v>8.7089999999999996</c:v>
                </c:pt>
                <c:pt idx="872">
                  <c:v>8.7140000000000004</c:v>
                </c:pt>
                <c:pt idx="873">
                  <c:v>8.718</c:v>
                </c:pt>
                <c:pt idx="874">
                  <c:v>8.7230000000000008</c:v>
                </c:pt>
                <c:pt idx="875">
                  <c:v>8.7270000000000003</c:v>
                </c:pt>
                <c:pt idx="876">
                  <c:v>8.7309999999999999</c:v>
                </c:pt>
                <c:pt idx="877">
                  <c:v>8.7360000000000007</c:v>
                </c:pt>
                <c:pt idx="878">
                  <c:v>8.74</c:v>
                </c:pt>
                <c:pt idx="879">
                  <c:v>8.7439999999999998</c:v>
                </c:pt>
                <c:pt idx="880">
                  <c:v>8.7490000000000006</c:v>
                </c:pt>
                <c:pt idx="881">
                  <c:v>8.7530000000000001</c:v>
                </c:pt>
                <c:pt idx="882">
                  <c:v>8.7569999999999997</c:v>
                </c:pt>
                <c:pt idx="883">
                  <c:v>8.7620000000000005</c:v>
                </c:pt>
                <c:pt idx="884">
                  <c:v>8.766</c:v>
                </c:pt>
                <c:pt idx="885">
                  <c:v>8.77</c:v>
                </c:pt>
                <c:pt idx="886">
                  <c:v>8.7750000000000004</c:v>
                </c:pt>
                <c:pt idx="887">
                  <c:v>8.7789999999999999</c:v>
                </c:pt>
                <c:pt idx="888">
                  <c:v>8.7829999999999995</c:v>
                </c:pt>
                <c:pt idx="889">
                  <c:v>8.7880000000000003</c:v>
                </c:pt>
                <c:pt idx="890">
                  <c:v>8.7919999999999998</c:v>
                </c:pt>
                <c:pt idx="891">
                  <c:v>8.7959999999999994</c:v>
                </c:pt>
                <c:pt idx="892">
                  <c:v>8.8010000000000002</c:v>
                </c:pt>
                <c:pt idx="893">
                  <c:v>8.8049999999999997</c:v>
                </c:pt>
                <c:pt idx="894">
                  <c:v>8.8089999999999993</c:v>
                </c:pt>
                <c:pt idx="895">
                  <c:v>8.8130000000000006</c:v>
                </c:pt>
                <c:pt idx="896">
                  <c:v>8.8170000000000002</c:v>
                </c:pt>
                <c:pt idx="897">
                  <c:v>8.8219999999999992</c:v>
                </c:pt>
                <c:pt idx="898">
                  <c:v>8.8260000000000005</c:v>
                </c:pt>
                <c:pt idx="899">
                  <c:v>8.83</c:v>
                </c:pt>
                <c:pt idx="900">
                  <c:v>8.8350000000000009</c:v>
                </c:pt>
                <c:pt idx="901">
                  <c:v>8.8390000000000004</c:v>
                </c:pt>
                <c:pt idx="902">
                  <c:v>8.843</c:v>
                </c:pt>
                <c:pt idx="903">
                  <c:v>8.8469999999999995</c:v>
                </c:pt>
                <c:pt idx="904">
                  <c:v>8.8520000000000003</c:v>
                </c:pt>
                <c:pt idx="905">
                  <c:v>8.8559999999999999</c:v>
                </c:pt>
                <c:pt idx="906">
                  <c:v>8.86</c:v>
                </c:pt>
                <c:pt idx="907">
                  <c:v>8.8640000000000008</c:v>
                </c:pt>
                <c:pt idx="908">
                  <c:v>8.8680000000000003</c:v>
                </c:pt>
                <c:pt idx="909">
                  <c:v>8.8729999999999993</c:v>
                </c:pt>
                <c:pt idx="910">
                  <c:v>8.8770000000000007</c:v>
                </c:pt>
                <c:pt idx="911">
                  <c:v>8.8810000000000002</c:v>
                </c:pt>
                <c:pt idx="912">
                  <c:v>8.8849999999999998</c:v>
                </c:pt>
                <c:pt idx="913">
                  <c:v>8.89</c:v>
                </c:pt>
                <c:pt idx="914">
                  <c:v>8.8940000000000001</c:v>
                </c:pt>
                <c:pt idx="915">
                  <c:v>8.8979999999999997</c:v>
                </c:pt>
                <c:pt idx="916">
                  <c:v>8.9019999999999992</c:v>
                </c:pt>
                <c:pt idx="917">
                  <c:v>8.9060000000000006</c:v>
                </c:pt>
                <c:pt idx="918">
                  <c:v>8.9109999999999996</c:v>
                </c:pt>
                <c:pt idx="919">
                  <c:v>8.9149999999999991</c:v>
                </c:pt>
                <c:pt idx="920">
                  <c:v>8.9190000000000005</c:v>
                </c:pt>
                <c:pt idx="921">
                  <c:v>8.923</c:v>
                </c:pt>
                <c:pt idx="922">
                  <c:v>8.9269999999999996</c:v>
                </c:pt>
                <c:pt idx="923">
                  <c:v>8.9309999999999992</c:v>
                </c:pt>
                <c:pt idx="924">
                  <c:v>8.9359999999999999</c:v>
                </c:pt>
                <c:pt idx="925">
                  <c:v>8.94</c:v>
                </c:pt>
                <c:pt idx="926">
                  <c:v>8.9440000000000008</c:v>
                </c:pt>
                <c:pt idx="927">
                  <c:v>8.9480000000000004</c:v>
                </c:pt>
                <c:pt idx="928">
                  <c:v>8.952</c:v>
                </c:pt>
                <c:pt idx="929">
                  <c:v>8.9559999999999995</c:v>
                </c:pt>
                <c:pt idx="930">
                  <c:v>8.9610000000000003</c:v>
                </c:pt>
                <c:pt idx="931">
                  <c:v>8.9649999999999999</c:v>
                </c:pt>
                <c:pt idx="932">
                  <c:v>8.9689999999999994</c:v>
                </c:pt>
                <c:pt idx="933">
                  <c:v>8.9730000000000008</c:v>
                </c:pt>
                <c:pt idx="934">
                  <c:v>8.9770000000000003</c:v>
                </c:pt>
                <c:pt idx="935">
                  <c:v>8.9809999999999999</c:v>
                </c:pt>
                <c:pt idx="936">
                  <c:v>8.9860000000000007</c:v>
                </c:pt>
                <c:pt idx="937">
                  <c:v>8.99</c:v>
                </c:pt>
                <c:pt idx="938">
                  <c:v>8.9939999999999998</c:v>
                </c:pt>
                <c:pt idx="939">
                  <c:v>8.9979999999999993</c:v>
                </c:pt>
                <c:pt idx="940">
                  <c:v>9.0020000000000007</c:v>
                </c:pt>
                <c:pt idx="941">
                  <c:v>9.0060000000000002</c:v>
                </c:pt>
                <c:pt idx="942">
                  <c:v>9.01</c:v>
                </c:pt>
                <c:pt idx="943">
                  <c:v>9.0139999999999993</c:v>
                </c:pt>
                <c:pt idx="944">
                  <c:v>9.0180000000000007</c:v>
                </c:pt>
                <c:pt idx="945">
                  <c:v>9.0220000000000002</c:v>
                </c:pt>
                <c:pt idx="946">
                  <c:v>9.0269999999999992</c:v>
                </c:pt>
                <c:pt idx="947">
                  <c:v>9.0299999999999994</c:v>
                </c:pt>
                <c:pt idx="948">
                  <c:v>9.0350000000000001</c:v>
                </c:pt>
                <c:pt idx="949">
                  <c:v>9.0389999999999997</c:v>
                </c:pt>
                <c:pt idx="950">
                  <c:v>9.0429999999999993</c:v>
                </c:pt>
                <c:pt idx="951">
                  <c:v>9.0470000000000006</c:v>
                </c:pt>
                <c:pt idx="952">
                  <c:v>9.0510000000000002</c:v>
                </c:pt>
                <c:pt idx="953">
                  <c:v>9.0549999999999997</c:v>
                </c:pt>
                <c:pt idx="954">
                  <c:v>9.0589999999999993</c:v>
                </c:pt>
                <c:pt idx="955">
                  <c:v>9.0630000000000006</c:v>
                </c:pt>
                <c:pt idx="956">
                  <c:v>9.0670000000000002</c:v>
                </c:pt>
                <c:pt idx="957">
                  <c:v>9.0709999999999997</c:v>
                </c:pt>
                <c:pt idx="958">
                  <c:v>9.0749999999999993</c:v>
                </c:pt>
                <c:pt idx="959">
                  <c:v>9.0790000000000006</c:v>
                </c:pt>
                <c:pt idx="960">
                  <c:v>9.0830000000000002</c:v>
                </c:pt>
                <c:pt idx="961">
                  <c:v>9.0879999999999992</c:v>
                </c:pt>
                <c:pt idx="962">
                  <c:v>9.0920000000000005</c:v>
                </c:pt>
                <c:pt idx="963">
                  <c:v>9.0960000000000001</c:v>
                </c:pt>
                <c:pt idx="964">
                  <c:v>9.1</c:v>
                </c:pt>
                <c:pt idx="965">
                  <c:v>9.1039999999999992</c:v>
                </c:pt>
                <c:pt idx="966">
                  <c:v>9.1080000000000005</c:v>
                </c:pt>
                <c:pt idx="967">
                  <c:v>9.1120000000000001</c:v>
                </c:pt>
                <c:pt idx="968">
                  <c:v>9.1159999999999997</c:v>
                </c:pt>
                <c:pt idx="969">
                  <c:v>9.1199999999999992</c:v>
                </c:pt>
                <c:pt idx="970">
                  <c:v>9.1240000000000006</c:v>
                </c:pt>
                <c:pt idx="971">
                  <c:v>9.1280000000000001</c:v>
                </c:pt>
                <c:pt idx="972">
                  <c:v>9.1319999999999997</c:v>
                </c:pt>
                <c:pt idx="973">
                  <c:v>9.1359999999999992</c:v>
                </c:pt>
                <c:pt idx="974">
                  <c:v>9.14</c:v>
                </c:pt>
                <c:pt idx="975">
                  <c:v>9.1440000000000001</c:v>
                </c:pt>
                <c:pt idx="976">
                  <c:v>9.1479999999999997</c:v>
                </c:pt>
                <c:pt idx="977">
                  <c:v>9.1519999999999992</c:v>
                </c:pt>
                <c:pt idx="978">
                  <c:v>9.1560000000000006</c:v>
                </c:pt>
                <c:pt idx="979">
                  <c:v>9.16</c:v>
                </c:pt>
                <c:pt idx="980">
                  <c:v>9.1639999999999997</c:v>
                </c:pt>
                <c:pt idx="981">
                  <c:v>9.1679999999999993</c:v>
                </c:pt>
                <c:pt idx="982">
                  <c:v>9.1720000000000006</c:v>
                </c:pt>
                <c:pt idx="983">
                  <c:v>9.1760000000000002</c:v>
                </c:pt>
                <c:pt idx="984">
                  <c:v>9.18</c:v>
                </c:pt>
                <c:pt idx="985">
                  <c:v>9.1839999999999993</c:v>
                </c:pt>
                <c:pt idx="986">
                  <c:v>9.1880000000000006</c:v>
                </c:pt>
                <c:pt idx="987">
                  <c:v>9.1920000000000002</c:v>
                </c:pt>
                <c:pt idx="988">
                  <c:v>9.1959999999999997</c:v>
                </c:pt>
                <c:pt idx="989">
                  <c:v>9.1999999999999993</c:v>
                </c:pt>
                <c:pt idx="990">
                  <c:v>9.2040000000000006</c:v>
                </c:pt>
                <c:pt idx="991">
                  <c:v>9.2070000000000007</c:v>
                </c:pt>
                <c:pt idx="992">
                  <c:v>9.2119999999999997</c:v>
                </c:pt>
                <c:pt idx="993">
                  <c:v>9.2159999999999993</c:v>
                </c:pt>
                <c:pt idx="994">
                  <c:v>9.2189999999999994</c:v>
                </c:pt>
                <c:pt idx="995">
                  <c:v>9.2230000000000008</c:v>
                </c:pt>
                <c:pt idx="996">
                  <c:v>9.2270000000000003</c:v>
                </c:pt>
                <c:pt idx="997">
                  <c:v>9.2309999999999999</c:v>
                </c:pt>
                <c:pt idx="998">
                  <c:v>9.2349999999999994</c:v>
                </c:pt>
                <c:pt idx="999">
                  <c:v>9.2390000000000008</c:v>
                </c:pt>
                <c:pt idx="1000">
                  <c:v>9.2430000000000003</c:v>
                </c:pt>
                <c:pt idx="1001">
                  <c:v>9.2469999999999999</c:v>
                </c:pt>
                <c:pt idx="1002">
                  <c:v>9.2509999999999994</c:v>
                </c:pt>
                <c:pt idx="1003">
                  <c:v>9.2550000000000008</c:v>
                </c:pt>
                <c:pt idx="1004">
                  <c:v>9.2590000000000003</c:v>
                </c:pt>
                <c:pt idx="1005">
                  <c:v>9.2629999999999999</c:v>
                </c:pt>
                <c:pt idx="1006">
                  <c:v>9.2669999999999995</c:v>
                </c:pt>
                <c:pt idx="1007">
                  <c:v>9.2710000000000008</c:v>
                </c:pt>
                <c:pt idx="1008">
                  <c:v>9.2750000000000004</c:v>
                </c:pt>
                <c:pt idx="1009">
                  <c:v>9.2789999999999999</c:v>
                </c:pt>
                <c:pt idx="1010">
                  <c:v>9.282</c:v>
                </c:pt>
                <c:pt idx="1011">
                  <c:v>9.2859999999999996</c:v>
                </c:pt>
                <c:pt idx="1012">
                  <c:v>9.2899999999999991</c:v>
                </c:pt>
                <c:pt idx="1013">
                  <c:v>9.2940000000000005</c:v>
                </c:pt>
                <c:pt idx="1014">
                  <c:v>9.298</c:v>
                </c:pt>
                <c:pt idx="1015">
                  <c:v>9.3019999999999996</c:v>
                </c:pt>
                <c:pt idx="1016">
                  <c:v>9.3059999999999992</c:v>
                </c:pt>
                <c:pt idx="1017">
                  <c:v>9.31</c:v>
                </c:pt>
                <c:pt idx="1018">
                  <c:v>9.3140000000000001</c:v>
                </c:pt>
                <c:pt idx="1019">
                  <c:v>9.3179999999999996</c:v>
                </c:pt>
                <c:pt idx="1020">
                  <c:v>9.3219999999999992</c:v>
                </c:pt>
                <c:pt idx="1021">
                  <c:v>9.3249999999999993</c:v>
                </c:pt>
                <c:pt idx="1022">
                  <c:v>9.3290000000000006</c:v>
                </c:pt>
                <c:pt idx="1023">
                  <c:v>9.3330000000000002</c:v>
                </c:pt>
                <c:pt idx="1024">
                  <c:v>9.3369999999999997</c:v>
                </c:pt>
                <c:pt idx="1025">
                  <c:v>9.3409999999999993</c:v>
                </c:pt>
                <c:pt idx="1026">
                  <c:v>9.3450000000000006</c:v>
                </c:pt>
                <c:pt idx="1027">
                  <c:v>9.3490000000000002</c:v>
                </c:pt>
                <c:pt idx="1028">
                  <c:v>9.3529999999999998</c:v>
                </c:pt>
                <c:pt idx="1029">
                  <c:v>9.3569999999999993</c:v>
                </c:pt>
                <c:pt idx="1030">
                  <c:v>9.36</c:v>
                </c:pt>
                <c:pt idx="1031">
                  <c:v>9.3640000000000008</c:v>
                </c:pt>
                <c:pt idx="1032">
                  <c:v>9.3680000000000003</c:v>
                </c:pt>
                <c:pt idx="1033">
                  <c:v>9.3719999999999999</c:v>
                </c:pt>
                <c:pt idx="1034">
                  <c:v>9.3759999999999994</c:v>
                </c:pt>
                <c:pt idx="1035">
                  <c:v>9.3800000000000008</c:v>
                </c:pt>
                <c:pt idx="1036">
                  <c:v>9.3840000000000003</c:v>
                </c:pt>
                <c:pt idx="1037">
                  <c:v>9.3870000000000005</c:v>
                </c:pt>
                <c:pt idx="1038">
                  <c:v>9.391</c:v>
                </c:pt>
                <c:pt idx="1039">
                  <c:v>9.3949999999999996</c:v>
                </c:pt>
                <c:pt idx="1040">
                  <c:v>9.3989999999999991</c:v>
                </c:pt>
                <c:pt idx="1041">
                  <c:v>9.4030000000000005</c:v>
                </c:pt>
                <c:pt idx="1042">
                  <c:v>9.407</c:v>
                </c:pt>
                <c:pt idx="1043">
                  <c:v>9.41</c:v>
                </c:pt>
                <c:pt idx="1044">
                  <c:v>9.4139999999999997</c:v>
                </c:pt>
                <c:pt idx="1045">
                  <c:v>9.4179999999999993</c:v>
                </c:pt>
                <c:pt idx="1046">
                  <c:v>9.4220000000000006</c:v>
                </c:pt>
                <c:pt idx="1047">
                  <c:v>9.4260000000000002</c:v>
                </c:pt>
                <c:pt idx="1048">
                  <c:v>9.43</c:v>
                </c:pt>
                <c:pt idx="1049">
                  <c:v>9.4339999999999993</c:v>
                </c:pt>
                <c:pt idx="1050">
                  <c:v>9.4380000000000006</c:v>
                </c:pt>
                <c:pt idx="1051">
                  <c:v>9.4410000000000007</c:v>
                </c:pt>
                <c:pt idx="1052">
                  <c:v>9.4450000000000003</c:v>
                </c:pt>
                <c:pt idx="1053">
                  <c:v>9.4489999999999998</c:v>
                </c:pt>
                <c:pt idx="1054">
                  <c:v>9.4529999999999994</c:v>
                </c:pt>
                <c:pt idx="1055">
                  <c:v>9.4570000000000007</c:v>
                </c:pt>
                <c:pt idx="1056">
                  <c:v>9.4600000000000009</c:v>
                </c:pt>
                <c:pt idx="1057">
                  <c:v>9.4640000000000004</c:v>
                </c:pt>
                <c:pt idx="1058">
                  <c:v>9.468</c:v>
                </c:pt>
                <c:pt idx="1059">
                  <c:v>9.4719999999999995</c:v>
                </c:pt>
                <c:pt idx="1060">
                  <c:v>9.4760000000000009</c:v>
                </c:pt>
                <c:pt idx="1061">
                  <c:v>9.48</c:v>
                </c:pt>
                <c:pt idx="1062">
                  <c:v>9.4830000000000005</c:v>
                </c:pt>
                <c:pt idx="1063">
                  <c:v>9.4870000000000001</c:v>
                </c:pt>
                <c:pt idx="1064">
                  <c:v>9.4909999999999997</c:v>
                </c:pt>
                <c:pt idx="1065">
                  <c:v>9.4949999999999992</c:v>
                </c:pt>
                <c:pt idx="1066">
                  <c:v>9.4990000000000006</c:v>
                </c:pt>
                <c:pt idx="1067">
                  <c:v>9.5030000000000001</c:v>
                </c:pt>
                <c:pt idx="1068">
                  <c:v>9.5060000000000002</c:v>
                </c:pt>
                <c:pt idx="1069">
                  <c:v>9.51</c:v>
                </c:pt>
                <c:pt idx="1070">
                  <c:v>9.5139999999999993</c:v>
                </c:pt>
                <c:pt idx="1071">
                  <c:v>9.5180000000000007</c:v>
                </c:pt>
                <c:pt idx="1072">
                  <c:v>9.5220000000000002</c:v>
                </c:pt>
                <c:pt idx="1073">
                  <c:v>9.5250000000000004</c:v>
                </c:pt>
                <c:pt idx="1074">
                  <c:v>9.5289999999999999</c:v>
                </c:pt>
                <c:pt idx="1075">
                  <c:v>9.5329999999999995</c:v>
                </c:pt>
                <c:pt idx="1076">
                  <c:v>9.5370000000000008</c:v>
                </c:pt>
                <c:pt idx="1077">
                  <c:v>9.5410000000000004</c:v>
                </c:pt>
                <c:pt idx="1078">
                  <c:v>9.5440000000000005</c:v>
                </c:pt>
                <c:pt idx="1079">
                  <c:v>9.548</c:v>
                </c:pt>
                <c:pt idx="1080">
                  <c:v>9.5519999999999996</c:v>
                </c:pt>
                <c:pt idx="1081">
                  <c:v>9.5559999999999992</c:v>
                </c:pt>
                <c:pt idx="1082">
                  <c:v>9.5589999999999993</c:v>
                </c:pt>
                <c:pt idx="1083">
                  <c:v>9.5630000000000006</c:v>
                </c:pt>
                <c:pt idx="1084">
                  <c:v>9.5670000000000002</c:v>
                </c:pt>
                <c:pt idx="1085">
                  <c:v>9.5709999999999997</c:v>
                </c:pt>
                <c:pt idx="1086">
                  <c:v>9.5749999999999993</c:v>
                </c:pt>
                <c:pt idx="1087">
                  <c:v>9.5779999999999994</c:v>
                </c:pt>
                <c:pt idx="1088">
                  <c:v>9.5820000000000007</c:v>
                </c:pt>
                <c:pt idx="1089">
                  <c:v>9.5860000000000003</c:v>
                </c:pt>
                <c:pt idx="1090">
                  <c:v>9.59</c:v>
                </c:pt>
                <c:pt idx="1091">
                  <c:v>9.5939999999999994</c:v>
                </c:pt>
                <c:pt idx="1092">
                  <c:v>9.5969999999999995</c:v>
                </c:pt>
                <c:pt idx="1093">
                  <c:v>9.6010000000000009</c:v>
                </c:pt>
                <c:pt idx="1094">
                  <c:v>9.6050000000000004</c:v>
                </c:pt>
                <c:pt idx="1095">
                  <c:v>9.6080000000000005</c:v>
                </c:pt>
                <c:pt idx="1096">
                  <c:v>9.6120000000000001</c:v>
                </c:pt>
                <c:pt idx="1097">
                  <c:v>9.6159999999999997</c:v>
                </c:pt>
                <c:pt idx="1098">
                  <c:v>9.6199999999999992</c:v>
                </c:pt>
                <c:pt idx="1099">
                  <c:v>9.6240000000000006</c:v>
                </c:pt>
                <c:pt idx="1100">
                  <c:v>9.6270000000000007</c:v>
                </c:pt>
                <c:pt idx="1101">
                  <c:v>9.6310000000000002</c:v>
                </c:pt>
                <c:pt idx="1102">
                  <c:v>9.6349999999999998</c:v>
                </c:pt>
                <c:pt idx="1103">
                  <c:v>9.6389999999999993</c:v>
                </c:pt>
                <c:pt idx="1104">
                  <c:v>9.6419999999999995</c:v>
                </c:pt>
                <c:pt idx="1105">
                  <c:v>9.6460000000000008</c:v>
                </c:pt>
                <c:pt idx="1106">
                  <c:v>9.65</c:v>
                </c:pt>
                <c:pt idx="1107">
                  <c:v>9.6539999999999999</c:v>
                </c:pt>
                <c:pt idx="1108">
                  <c:v>9.657</c:v>
                </c:pt>
                <c:pt idx="1109">
                  <c:v>9.6609999999999996</c:v>
                </c:pt>
                <c:pt idx="1110">
                  <c:v>9.6649999999999991</c:v>
                </c:pt>
                <c:pt idx="1111">
                  <c:v>9.6690000000000005</c:v>
                </c:pt>
                <c:pt idx="1112">
                  <c:v>9.6720000000000006</c:v>
                </c:pt>
                <c:pt idx="1113">
                  <c:v>9.6760000000000002</c:v>
                </c:pt>
                <c:pt idx="1114">
                  <c:v>9.68</c:v>
                </c:pt>
                <c:pt idx="1115">
                  <c:v>9.6839999999999993</c:v>
                </c:pt>
                <c:pt idx="1116">
                  <c:v>9.6869999999999994</c:v>
                </c:pt>
                <c:pt idx="1117">
                  <c:v>9.6910000000000007</c:v>
                </c:pt>
                <c:pt idx="1118">
                  <c:v>9.6950000000000003</c:v>
                </c:pt>
                <c:pt idx="1119">
                  <c:v>9.6980000000000004</c:v>
                </c:pt>
                <c:pt idx="1120">
                  <c:v>9.702</c:v>
                </c:pt>
                <c:pt idx="1121">
                  <c:v>9.7059999999999995</c:v>
                </c:pt>
                <c:pt idx="1122">
                  <c:v>9.7100000000000009</c:v>
                </c:pt>
                <c:pt idx="1123">
                  <c:v>9.7129999999999992</c:v>
                </c:pt>
                <c:pt idx="1124">
                  <c:v>9.7170000000000005</c:v>
                </c:pt>
                <c:pt idx="1125">
                  <c:v>9.7210000000000001</c:v>
                </c:pt>
                <c:pt idx="1126">
                  <c:v>9.7249999999999996</c:v>
                </c:pt>
                <c:pt idx="1127">
                  <c:v>9.7279999999999998</c:v>
                </c:pt>
                <c:pt idx="1128">
                  <c:v>9.7319999999999993</c:v>
                </c:pt>
                <c:pt idx="1129">
                  <c:v>9.7360000000000007</c:v>
                </c:pt>
                <c:pt idx="1130">
                  <c:v>9.7390000000000008</c:v>
                </c:pt>
                <c:pt idx="1131">
                  <c:v>9.7430000000000003</c:v>
                </c:pt>
                <c:pt idx="1132">
                  <c:v>9.7469999999999999</c:v>
                </c:pt>
                <c:pt idx="1133">
                  <c:v>9.7509999999999994</c:v>
                </c:pt>
                <c:pt idx="1134">
                  <c:v>9.7539999999999996</c:v>
                </c:pt>
                <c:pt idx="1135">
                  <c:v>9.7579999999999991</c:v>
                </c:pt>
                <c:pt idx="1136">
                  <c:v>9.7620000000000005</c:v>
                </c:pt>
                <c:pt idx="1137">
                  <c:v>9.7650000000000006</c:v>
                </c:pt>
                <c:pt idx="1138">
                  <c:v>9.7690000000000001</c:v>
                </c:pt>
                <c:pt idx="1139">
                  <c:v>9.7729999999999997</c:v>
                </c:pt>
                <c:pt idx="1140">
                  <c:v>9.7759999999999998</c:v>
                </c:pt>
                <c:pt idx="1141">
                  <c:v>9.7799999999999994</c:v>
                </c:pt>
                <c:pt idx="1142">
                  <c:v>9.7840000000000007</c:v>
                </c:pt>
                <c:pt idx="1143">
                  <c:v>9.7870000000000008</c:v>
                </c:pt>
                <c:pt idx="1144">
                  <c:v>9.7910000000000004</c:v>
                </c:pt>
                <c:pt idx="1145">
                  <c:v>9.7949999999999999</c:v>
                </c:pt>
                <c:pt idx="1146">
                  <c:v>9.798</c:v>
                </c:pt>
                <c:pt idx="1147">
                  <c:v>9.8019999999999996</c:v>
                </c:pt>
                <c:pt idx="1148">
                  <c:v>9.8059999999999992</c:v>
                </c:pt>
                <c:pt idx="1149">
                  <c:v>9.8089999999999993</c:v>
                </c:pt>
                <c:pt idx="1150">
                  <c:v>9.8130000000000006</c:v>
                </c:pt>
                <c:pt idx="1151">
                  <c:v>9.8170000000000002</c:v>
                </c:pt>
                <c:pt idx="1152">
                  <c:v>9.8209999999999997</c:v>
                </c:pt>
                <c:pt idx="1153">
                  <c:v>9.8239999999999998</c:v>
                </c:pt>
                <c:pt idx="1154">
                  <c:v>9.8279999999999994</c:v>
                </c:pt>
                <c:pt idx="1155">
                  <c:v>9.8320000000000007</c:v>
                </c:pt>
                <c:pt idx="1156">
                  <c:v>9.8350000000000009</c:v>
                </c:pt>
                <c:pt idx="1157">
                  <c:v>9.8390000000000004</c:v>
                </c:pt>
                <c:pt idx="1158">
                  <c:v>9.8420000000000005</c:v>
                </c:pt>
                <c:pt idx="1159">
                  <c:v>9.8460000000000001</c:v>
                </c:pt>
                <c:pt idx="1160">
                  <c:v>9.85</c:v>
                </c:pt>
                <c:pt idx="1161">
                  <c:v>9.8529999999999998</c:v>
                </c:pt>
                <c:pt idx="1162">
                  <c:v>9.8569999999999993</c:v>
                </c:pt>
                <c:pt idx="1163">
                  <c:v>9.8610000000000007</c:v>
                </c:pt>
                <c:pt idx="1164">
                  <c:v>9.8640000000000008</c:v>
                </c:pt>
                <c:pt idx="1165">
                  <c:v>9.8680000000000003</c:v>
                </c:pt>
                <c:pt idx="1166">
                  <c:v>9.8719999999999999</c:v>
                </c:pt>
                <c:pt idx="1167">
                  <c:v>9.875</c:v>
                </c:pt>
                <c:pt idx="1168">
                  <c:v>9.8789999999999996</c:v>
                </c:pt>
                <c:pt idx="1169">
                  <c:v>9.8829999999999991</c:v>
                </c:pt>
                <c:pt idx="1170">
                  <c:v>9.8859999999999992</c:v>
                </c:pt>
                <c:pt idx="1171">
                  <c:v>9.89</c:v>
                </c:pt>
                <c:pt idx="1172">
                  <c:v>9.8940000000000001</c:v>
                </c:pt>
                <c:pt idx="1173">
                  <c:v>9.8970000000000002</c:v>
                </c:pt>
                <c:pt idx="1174">
                  <c:v>9.9009999999999998</c:v>
                </c:pt>
                <c:pt idx="1175">
                  <c:v>9.9049999999999994</c:v>
                </c:pt>
                <c:pt idx="1176">
                  <c:v>9.9079999999999995</c:v>
                </c:pt>
                <c:pt idx="1177">
                  <c:v>9.9120000000000008</c:v>
                </c:pt>
                <c:pt idx="1178">
                  <c:v>9.9149999999999991</c:v>
                </c:pt>
                <c:pt idx="1179">
                  <c:v>9.9190000000000005</c:v>
                </c:pt>
                <c:pt idx="1180">
                  <c:v>9.923</c:v>
                </c:pt>
                <c:pt idx="1181">
                  <c:v>9.9260000000000002</c:v>
                </c:pt>
                <c:pt idx="1182">
                  <c:v>9.93</c:v>
                </c:pt>
                <c:pt idx="1183">
                  <c:v>9.9339999999999993</c:v>
                </c:pt>
                <c:pt idx="1184">
                  <c:v>9.9369999999999994</c:v>
                </c:pt>
                <c:pt idx="1185">
                  <c:v>9.9410000000000007</c:v>
                </c:pt>
                <c:pt idx="1186">
                  <c:v>9.9440000000000008</c:v>
                </c:pt>
                <c:pt idx="1187">
                  <c:v>9.9480000000000004</c:v>
                </c:pt>
                <c:pt idx="1188">
                  <c:v>9.952</c:v>
                </c:pt>
                <c:pt idx="1189">
                  <c:v>9.9550000000000001</c:v>
                </c:pt>
                <c:pt idx="1190">
                  <c:v>9.9589999999999996</c:v>
                </c:pt>
                <c:pt idx="1191">
                  <c:v>9.9619999999999997</c:v>
                </c:pt>
                <c:pt idx="1192">
                  <c:v>9.9659999999999993</c:v>
                </c:pt>
                <c:pt idx="1193">
                  <c:v>9.9689999999999994</c:v>
                </c:pt>
                <c:pt idx="1194">
                  <c:v>9.9730000000000008</c:v>
                </c:pt>
                <c:pt idx="1195">
                  <c:v>9.9770000000000003</c:v>
                </c:pt>
                <c:pt idx="1196">
                  <c:v>9.98</c:v>
                </c:pt>
                <c:pt idx="1197">
                  <c:v>9.984</c:v>
                </c:pt>
                <c:pt idx="1198">
                  <c:v>9.9879999999999995</c:v>
                </c:pt>
                <c:pt idx="1199">
                  <c:v>9.9909999999999997</c:v>
                </c:pt>
                <c:pt idx="1200">
                  <c:v>9.9949999999999992</c:v>
                </c:pt>
                <c:pt idx="1201">
                  <c:v>9.9979999999999993</c:v>
                </c:pt>
                <c:pt idx="1202">
                  <c:v>10.002000000000001</c:v>
                </c:pt>
                <c:pt idx="1203">
                  <c:v>10.005000000000001</c:v>
                </c:pt>
                <c:pt idx="1204">
                  <c:v>10.009</c:v>
                </c:pt>
                <c:pt idx="1205">
                  <c:v>10.013</c:v>
                </c:pt>
                <c:pt idx="1206">
                  <c:v>10.016</c:v>
                </c:pt>
                <c:pt idx="1207">
                  <c:v>10.02</c:v>
                </c:pt>
                <c:pt idx="1208">
                  <c:v>10.023</c:v>
                </c:pt>
                <c:pt idx="1209">
                  <c:v>10.026999999999999</c:v>
                </c:pt>
                <c:pt idx="1210">
                  <c:v>10.029999999999999</c:v>
                </c:pt>
                <c:pt idx="1211">
                  <c:v>10.034000000000001</c:v>
                </c:pt>
                <c:pt idx="1212">
                  <c:v>10.038</c:v>
                </c:pt>
                <c:pt idx="1213">
                  <c:v>10.041</c:v>
                </c:pt>
                <c:pt idx="1214">
                  <c:v>10.045</c:v>
                </c:pt>
                <c:pt idx="1215">
                  <c:v>10.048</c:v>
                </c:pt>
                <c:pt idx="1216">
                  <c:v>10.052</c:v>
                </c:pt>
                <c:pt idx="1217">
                  <c:v>10.055</c:v>
                </c:pt>
                <c:pt idx="1218">
                  <c:v>10.058999999999999</c:v>
                </c:pt>
                <c:pt idx="1219">
                  <c:v>10.061999999999999</c:v>
                </c:pt>
                <c:pt idx="1220">
                  <c:v>10.066000000000001</c:v>
                </c:pt>
                <c:pt idx="1221">
                  <c:v>10.07</c:v>
                </c:pt>
                <c:pt idx="1222">
                  <c:v>10.073</c:v>
                </c:pt>
                <c:pt idx="1223">
                  <c:v>10.077</c:v>
                </c:pt>
                <c:pt idx="1224">
                  <c:v>10.08</c:v>
                </c:pt>
                <c:pt idx="1225">
                  <c:v>10.084</c:v>
                </c:pt>
                <c:pt idx="1226">
                  <c:v>10.087</c:v>
                </c:pt>
                <c:pt idx="1227">
                  <c:v>10.090999999999999</c:v>
                </c:pt>
                <c:pt idx="1228">
                  <c:v>10.093999999999999</c:v>
                </c:pt>
                <c:pt idx="1229">
                  <c:v>10.098000000000001</c:v>
                </c:pt>
                <c:pt idx="1230">
                  <c:v>10.101000000000001</c:v>
                </c:pt>
                <c:pt idx="1231">
                  <c:v>10.105</c:v>
                </c:pt>
                <c:pt idx="1232">
                  <c:v>10.108000000000001</c:v>
                </c:pt>
                <c:pt idx="1233">
                  <c:v>10.112</c:v>
                </c:pt>
                <c:pt idx="1234">
                  <c:v>10.116</c:v>
                </c:pt>
                <c:pt idx="1235">
                  <c:v>10.119</c:v>
                </c:pt>
                <c:pt idx="1236">
                  <c:v>10.122999999999999</c:v>
                </c:pt>
                <c:pt idx="1237">
                  <c:v>10.125999999999999</c:v>
                </c:pt>
                <c:pt idx="1238">
                  <c:v>10.130000000000001</c:v>
                </c:pt>
                <c:pt idx="1239">
                  <c:v>10.132999999999999</c:v>
                </c:pt>
                <c:pt idx="1240">
                  <c:v>10.137</c:v>
                </c:pt>
                <c:pt idx="1241">
                  <c:v>10.14</c:v>
                </c:pt>
                <c:pt idx="1242">
                  <c:v>10.144</c:v>
                </c:pt>
                <c:pt idx="1243">
                  <c:v>10.147</c:v>
                </c:pt>
                <c:pt idx="1244">
                  <c:v>10.151</c:v>
                </c:pt>
                <c:pt idx="1245">
                  <c:v>10.154</c:v>
                </c:pt>
                <c:pt idx="1246">
                  <c:v>10.157999999999999</c:v>
                </c:pt>
                <c:pt idx="1247">
                  <c:v>10.161</c:v>
                </c:pt>
                <c:pt idx="1248">
                  <c:v>10.164999999999999</c:v>
                </c:pt>
                <c:pt idx="1249">
                  <c:v>10.167999999999999</c:v>
                </c:pt>
                <c:pt idx="1250">
                  <c:v>10.172000000000001</c:v>
                </c:pt>
                <c:pt idx="1251">
                  <c:v>10.175000000000001</c:v>
                </c:pt>
                <c:pt idx="1252">
                  <c:v>10.179</c:v>
                </c:pt>
                <c:pt idx="1253">
                  <c:v>10.182</c:v>
                </c:pt>
                <c:pt idx="1254">
                  <c:v>10.186</c:v>
                </c:pt>
                <c:pt idx="1255">
                  <c:v>10.189</c:v>
                </c:pt>
                <c:pt idx="1256">
                  <c:v>10.193</c:v>
                </c:pt>
                <c:pt idx="1257">
                  <c:v>10.196</c:v>
                </c:pt>
                <c:pt idx="1258">
                  <c:v>10.199999999999999</c:v>
                </c:pt>
                <c:pt idx="1259">
                  <c:v>10.202999999999999</c:v>
                </c:pt>
                <c:pt idx="1260">
                  <c:v>10.207000000000001</c:v>
                </c:pt>
                <c:pt idx="1261">
                  <c:v>10.210000000000001</c:v>
                </c:pt>
                <c:pt idx="1262">
                  <c:v>10.214</c:v>
                </c:pt>
                <c:pt idx="1263">
                  <c:v>10.217000000000001</c:v>
                </c:pt>
                <c:pt idx="1264">
                  <c:v>10.221</c:v>
                </c:pt>
                <c:pt idx="1265">
                  <c:v>10.224</c:v>
                </c:pt>
                <c:pt idx="1266">
                  <c:v>10.228</c:v>
                </c:pt>
                <c:pt idx="1267">
                  <c:v>10.231</c:v>
                </c:pt>
                <c:pt idx="1268">
                  <c:v>10.234</c:v>
                </c:pt>
                <c:pt idx="1269">
                  <c:v>10.238</c:v>
                </c:pt>
                <c:pt idx="1270">
                  <c:v>10.242000000000001</c:v>
                </c:pt>
                <c:pt idx="1271">
                  <c:v>10.244999999999999</c:v>
                </c:pt>
                <c:pt idx="1272">
                  <c:v>10.247999999999999</c:v>
                </c:pt>
                <c:pt idx="1273">
                  <c:v>10.252000000000001</c:v>
                </c:pt>
                <c:pt idx="1274">
                  <c:v>10.255000000000001</c:v>
                </c:pt>
                <c:pt idx="1275">
                  <c:v>10.259</c:v>
                </c:pt>
                <c:pt idx="1276">
                  <c:v>10.262</c:v>
                </c:pt>
                <c:pt idx="1277">
                  <c:v>10.266</c:v>
                </c:pt>
                <c:pt idx="1278">
                  <c:v>10.269</c:v>
                </c:pt>
                <c:pt idx="1279">
                  <c:v>10.273</c:v>
                </c:pt>
                <c:pt idx="1280">
                  <c:v>10.276</c:v>
                </c:pt>
                <c:pt idx="1281">
                  <c:v>10.28</c:v>
                </c:pt>
                <c:pt idx="1282">
                  <c:v>10.282999999999999</c:v>
                </c:pt>
                <c:pt idx="1283">
                  <c:v>10.286</c:v>
                </c:pt>
                <c:pt idx="1284">
                  <c:v>10.29</c:v>
                </c:pt>
                <c:pt idx="1285">
                  <c:v>10.292999999999999</c:v>
                </c:pt>
                <c:pt idx="1286">
                  <c:v>10.297000000000001</c:v>
                </c:pt>
                <c:pt idx="1287">
                  <c:v>10.3</c:v>
                </c:pt>
                <c:pt idx="1288">
                  <c:v>10.304</c:v>
                </c:pt>
                <c:pt idx="1289">
                  <c:v>10.307</c:v>
                </c:pt>
                <c:pt idx="1290">
                  <c:v>10.31</c:v>
                </c:pt>
                <c:pt idx="1291">
                  <c:v>10.314</c:v>
                </c:pt>
                <c:pt idx="1292">
                  <c:v>10.318</c:v>
                </c:pt>
                <c:pt idx="1293">
                  <c:v>10.321</c:v>
                </c:pt>
                <c:pt idx="1294">
                  <c:v>10.324</c:v>
                </c:pt>
                <c:pt idx="1295">
                  <c:v>10.327999999999999</c:v>
                </c:pt>
                <c:pt idx="1296">
                  <c:v>10.331</c:v>
                </c:pt>
                <c:pt idx="1297">
                  <c:v>10.335000000000001</c:v>
                </c:pt>
                <c:pt idx="1298">
                  <c:v>10.337999999999999</c:v>
                </c:pt>
                <c:pt idx="1299">
                  <c:v>10.340999999999999</c:v>
                </c:pt>
                <c:pt idx="1300">
                  <c:v>10.345000000000001</c:v>
                </c:pt>
                <c:pt idx="1301">
                  <c:v>10.348000000000001</c:v>
                </c:pt>
                <c:pt idx="1302">
                  <c:v>10.352</c:v>
                </c:pt>
                <c:pt idx="1303">
                  <c:v>10.355</c:v>
                </c:pt>
                <c:pt idx="1304">
                  <c:v>10.358000000000001</c:v>
                </c:pt>
                <c:pt idx="1305">
                  <c:v>10.362</c:v>
                </c:pt>
                <c:pt idx="1306">
                  <c:v>10.365</c:v>
                </c:pt>
                <c:pt idx="1307">
                  <c:v>10.369</c:v>
                </c:pt>
                <c:pt idx="1308">
                  <c:v>10.372</c:v>
                </c:pt>
                <c:pt idx="1309">
                  <c:v>10.375</c:v>
                </c:pt>
                <c:pt idx="1310">
                  <c:v>10.379</c:v>
                </c:pt>
                <c:pt idx="1311">
                  <c:v>10.382</c:v>
                </c:pt>
                <c:pt idx="1312">
                  <c:v>10.385999999999999</c:v>
                </c:pt>
                <c:pt idx="1313">
                  <c:v>10.388999999999999</c:v>
                </c:pt>
                <c:pt idx="1314">
                  <c:v>10.393000000000001</c:v>
                </c:pt>
                <c:pt idx="1315">
                  <c:v>10.396000000000001</c:v>
                </c:pt>
                <c:pt idx="1316">
                  <c:v>10.398999999999999</c:v>
                </c:pt>
                <c:pt idx="1317">
                  <c:v>10.403</c:v>
                </c:pt>
                <c:pt idx="1318">
                  <c:v>10.406000000000001</c:v>
                </c:pt>
                <c:pt idx="1319">
                  <c:v>10.41</c:v>
                </c:pt>
                <c:pt idx="1320">
                  <c:v>10.413</c:v>
                </c:pt>
                <c:pt idx="1321">
                  <c:v>10.416</c:v>
                </c:pt>
                <c:pt idx="1322">
                  <c:v>10.42</c:v>
                </c:pt>
                <c:pt idx="1323">
                  <c:v>10.423</c:v>
                </c:pt>
                <c:pt idx="1324">
                  <c:v>10.427</c:v>
                </c:pt>
                <c:pt idx="1325">
                  <c:v>10.43</c:v>
                </c:pt>
                <c:pt idx="1326">
                  <c:v>10.433</c:v>
                </c:pt>
                <c:pt idx="1327">
                  <c:v>10.436999999999999</c:v>
                </c:pt>
                <c:pt idx="1328">
                  <c:v>10.44</c:v>
                </c:pt>
                <c:pt idx="1329">
                  <c:v>10.443</c:v>
                </c:pt>
                <c:pt idx="1330">
                  <c:v>10.446999999999999</c:v>
                </c:pt>
                <c:pt idx="1331">
                  <c:v>10.45</c:v>
                </c:pt>
                <c:pt idx="1332">
                  <c:v>10.452999999999999</c:v>
                </c:pt>
                <c:pt idx="1333">
                  <c:v>10.457000000000001</c:v>
                </c:pt>
                <c:pt idx="1334">
                  <c:v>10.46</c:v>
                </c:pt>
                <c:pt idx="1335">
                  <c:v>10.464</c:v>
                </c:pt>
                <c:pt idx="1336">
                  <c:v>10.467000000000001</c:v>
                </c:pt>
                <c:pt idx="1337">
                  <c:v>10.47</c:v>
                </c:pt>
                <c:pt idx="1338">
                  <c:v>10.474</c:v>
                </c:pt>
                <c:pt idx="1339">
                  <c:v>10.477</c:v>
                </c:pt>
                <c:pt idx="1340">
                  <c:v>10.481</c:v>
                </c:pt>
                <c:pt idx="1341">
                  <c:v>10.484</c:v>
                </c:pt>
                <c:pt idx="1342">
                  <c:v>10.487</c:v>
                </c:pt>
                <c:pt idx="1343">
                  <c:v>10.491</c:v>
                </c:pt>
                <c:pt idx="1344">
                  <c:v>10.494</c:v>
                </c:pt>
                <c:pt idx="1345">
                  <c:v>10.497</c:v>
                </c:pt>
                <c:pt idx="1346">
                  <c:v>10.500999999999999</c:v>
                </c:pt>
                <c:pt idx="1347">
                  <c:v>10.504</c:v>
                </c:pt>
                <c:pt idx="1348">
                  <c:v>10.507999999999999</c:v>
                </c:pt>
                <c:pt idx="1349">
                  <c:v>10.510999999999999</c:v>
                </c:pt>
                <c:pt idx="1350">
                  <c:v>10.513999999999999</c:v>
                </c:pt>
                <c:pt idx="1351">
                  <c:v>10.516999999999999</c:v>
                </c:pt>
                <c:pt idx="1352">
                  <c:v>10.521000000000001</c:v>
                </c:pt>
                <c:pt idx="1353">
                  <c:v>10.523999999999999</c:v>
                </c:pt>
                <c:pt idx="1354">
                  <c:v>10.528</c:v>
                </c:pt>
                <c:pt idx="1355">
                  <c:v>10.531000000000001</c:v>
                </c:pt>
                <c:pt idx="1356">
                  <c:v>10.534000000000001</c:v>
                </c:pt>
                <c:pt idx="1357">
                  <c:v>10.538</c:v>
                </c:pt>
                <c:pt idx="1358">
                  <c:v>10.541</c:v>
                </c:pt>
                <c:pt idx="1359">
                  <c:v>10.544</c:v>
                </c:pt>
                <c:pt idx="1360">
                  <c:v>10.548</c:v>
                </c:pt>
                <c:pt idx="1361">
                  <c:v>10.551</c:v>
                </c:pt>
                <c:pt idx="1362">
                  <c:v>10.554</c:v>
                </c:pt>
                <c:pt idx="1363">
                  <c:v>10.558</c:v>
                </c:pt>
                <c:pt idx="1364">
                  <c:v>10.561</c:v>
                </c:pt>
                <c:pt idx="1365">
                  <c:v>10.564</c:v>
                </c:pt>
                <c:pt idx="1366">
                  <c:v>10.568</c:v>
                </c:pt>
                <c:pt idx="1367">
                  <c:v>10.571</c:v>
                </c:pt>
                <c:pt idx="1368">
                  <c:v>10.574</c:v>
                </c:pt>
                <c:pt idx="1369">
                  <c:v>10.577999999999999</c:v>
                </c:pt>
                <c:pt idx="1370">
                  <c:v>10.581</c:v>
                </c:pt>
                <c:pt idx="1371">
                  <c:v>10.584</c:v>
                </c:pt>
                <c:pt idx="1372">
                  <c:v>10.587999999999999</c:v>
                </c:pt>
                <c:pt idx="1373">
                  <c:v>10.590999999999999</c:v>
                </c:pt>
                <c:pt idx="1374">
                  <c:v>10.595000000000001</c:v>
                </c:pt>
                <c:pt idx="1375">
                  <c:v>10.598000000000001</c:v>
                </c:pt>
                <c:pt idx="1376">
                  <c:v>10.601000000000001</c:v>
                </c:pt>
                <c:pt idx="1377">
                  <c:v>10.603999999999999</c:v>
                </c:pt>
                <c:pt idx="1378">
                  <c:v>10.608000000000001</c:v>
                </c:pt>
                <c:pt idx="1379">
                  <c:v>10.611000000000001</c:v>
                </c:pt>
                <c:pt idx="1380">
                  <c:v>10.615</c:v>
                </c:pt>
                <c:pt idx="1381">
                  <c:v>10.618</c:v>
                </c:pt>
                <c:pt idx="1382">
                  <c:v>10.621</c:v>
                </c:pt>
                <c:pt idx="1383">
                  <c:v>10.624000000000001</c:v>
                </c:pt>
                <c:pt idx="1384">
                  <c:v>10.628</c:v>
                </c:pt>
                <c:pt idx="1385">
                  <c:v>10.631</c:v>
                </c:pt>
                <c:pt idx="1386">
                  <c:v>10.634</c:v>
                </c:pt>
                <c:pt idx="1387">
                  <c:v>10.638</c:v>
                </c:pt>
                <c:pt idx="1388">
                  <c:v>10.641</c:v>
                </c:pt>
                <c:pt idx="1389">
                  <c:v>10.645</c:v>
                </c:pt>
                <c:pt idx="1390">
                  <c:v>10.648</c:v>
                </c:pt>
                <c:pt idx="1391">
                  <c:v>10.651</c:v>
                </c:pt>
                <c:pt idx="1392">
                  <c:v>10.654</c:v>
                </c:pt>
                <c:pt idx="1393">
                  <c:v>10.657</c:v>
                </c:pt>
                <c:pt idx="1394">
                  <c:v>10.661</c:v>
                </c:pt>
                <c:pt idx="1395">
                  <c:v>10.664</c:v>
                </c:pt>
                <c:pt idx="1396">
                  <c:v>10.667999999999999</c:v>
                </c:pt>
                <c:pt idx="1397">
                  <c:v>10.670999999999999</c:v>
                </c:pt>
                <c:pt idx="1398">
                  <c:v>10.673999999999999</c:v>
                </c:pt>
                <c:pt idx="1399">
                  <c:v>10.678000000000001</c:v>
                </c:pt>
                <c:pt idx="1400">
                  <c:v>10.680999999999999</c:v>
                </c:pt>
                <c:pt idx="1401">
                  <c:v>10.683999999999999</c:v>
                </c:pt>
                <c:pt idx="1402">
                  <c:v>10.686999999999999</c:v>
                </c:pt>
                <c:pt idx="1403">
                  <c:v>10.691000000000001</c:v>
                </c:pt>
                <c:pt idx="1404">
                  <c:v>10.694000000000001</c:v>
                </c:pt>
                <c:pt idx="1405">
                  <c:v>10.696999999999999</c:v>
                </c:pt>
                <c:pt idx="1406">
                  <c:v>10.701000000000001</c:v>
                </c:pt>
                <c:pt idx="1407">
                  <c:v>10.704000000000001</c:v>
                </c:pt>
                <c:pt idx="1408">
                  <c:v>10.707000000000001</c:v>
                </c:pt>
                <c:pt idx="1409">
                  <c:v>10.711</c:v>
                </c:pt>
                <c:pt idx="1410">
                  <c:v>10.714</c:v>
                </c:pt>
                <c:pt idx="1411">
                  <c:v>10.717000000000001</c:v>
                </c:pt>
                <c:pt idx="1412">
                  <c:v>10.72</c:v>
                </c:pt>
                <c:pt idx="1413">
                  <c:v>10.724</c:v>
                </c:pt>
                <c:pt idx="1414">
                  <c:v>10.727</c:v>
                </c:pt>
                <c:pt idx="1415">
                  <c:v>10.731</c:v>
                </c:pt>
                <c:pt idx="1416">
                  <c:v>10.734</c:v>
                </c:pt>
                <c:pt idx="1417">
                  <c:v>10.737</c:v>
                </c:pt>
                <c:pt idx="1418">
                  <c:v>10.74</c:v>
                </c:pt>
                <c:pt idx="1419">
                  <c:v>10.744</c:v>
                </c:pt>
                <c:pt idx="1420">
                  <c:v>10.747</c:v>
                </c:pt>
                <c:pt idx="1421">
                  <c:v>10.75</c:v>
                </c:pt>
                <c:pt idx="1422">
                  <c:v>10.754</c:v>
                </c:pt>
                <c:pt idx="1423">
                  <c:v>10.757</c:v>
                </c:pt>
                <c:pt idx="1424">
                  <c:v>10.76</c:v>
                </c:pt>
                <c:pt idx="1425">
                  <c:v>10.763</c:v>
                </c:pt>
                <c:pt idx="1426">
                  <c:v>10.766999999999999</c:v>
                </c:pt>
                <c:pt idx="1427">
                  <c:v>10.77</c:v>
                </c:pt>
                <c:pt idx="1428">
                  <c:v>10.773</c:v>
                </c:pt>
                <c:pt idx="1429">
                  <c:v>10.776999999999999</c:v>
                </c:pt>
                <c:pt idx="1430">
                  <c:v>10.78</c:v>
                </c:pt>
                <c:pt idx="1431">
                  <c:v>10.782999999999999</c:v>
                </c:pt>
                <c:pt idx="1432">
                  <c:v>10.787000000000001</c:v>
                </c:pt>
                <c:pt idx="1433">
                  <c:v>10.79</c:v>
                </c:pt>
                <c:pt idx="1434">
                  <c:v>10.792999999999999</c:v>
                </c:pt>
                <c:pt idx="1435">
                  <c:v>10.795999999999999</c:v>
                </c:pt>
                <c:pt idx="1436">
                  <c:v>10.8</c:v>
                </c:pt>
                <c:pt idx="1437">
                  <c:v>10.803000000000001</c:v>
                </c:pt>
                <c:pt idx="1438">
                  <c:v>10.805999999999999</c:v>
                </c:pt>
                <c:pt idx="1439">
                  <c:v>10.81</c:v>
                </c:pt>
                <c:pt idx="1440">
                  <c:v>10.813000000000001</c:v>
                </c:pt>
                <c:pt idx="1441">
                  <c:v>10.816000000000001</c:v>
                </c:pt>
                <c:pt idx="1442">
                  <c:v>10.819000000000001</c:v>
                </c:pt>
                <c:pt idx="1443">
                  <c:v>10.823</c:v>
                </c:pt>
                <c:pt idx="1444">
                  <c:v>10.826000000000001</c:v>
                </c:pt>
                <c:pt idx="1445">
                  <c:v>10.829000000000001</c:v>
                </c:pt>
                <c:pt idx="1446">
                  <c:v>10.833</c:v>
                </c:pt>
                <c:pt idx="1447">
                  <c:v>10.836</c:v>
                </c:pt>
                <c:pt idx="1448">
                  <c:v>10.839</c:v>
                </c:pt>
                <c:pt idx="1449">
                  <c:v>10.843</c:v>
                </c:pt>
                <c:pt idx="1450">
                  <c:v>10.846</c:v>
                </c:pt>
                <c:pt idx="1451">
                  <c:v>10.849</c:v>
                </c:pt>
                <c:pt idx="1452">
                  <c:v>10.852</c:v>
                </c:pt>
                <c:pt idx="1453">
                  <c:v>10.856</c:v>
                </c:pt>
                <c:pt idx="1454">
                  <c:v>10.859</c:v>
                </c:pt>
                <c:pt idx="1455">
                  <c:v>10.862</c:v>
                </c:pt>
                <c:pt idx="1456">
                  <c:v>10.865</c:v>
                </c:pt>
                <c:pt idx="1457">
                  <c:v>10.869</c:v>
                </c:pt>
                <c:pt idx="1458">
                  <c:v>10.872</c:v>
                </c:pt>
                <c:pt idx="1459">
                  <c:v>10.875</c:v>
                </c:pt>
                <c:pt idx="1460">
                  <c:v>10.879</c:v>
                </c:pt>
                <c:pt idx="1461">
                  <c:v>10.882</c:v>
                </c:pt>
                <c:pt idx="1462">
                  <c:v>10.885</c:v>
                </c:pt>
                <c:pt idx="1463">
                  <c:v>10.888</c:v>
                </c:pt>
                <c:pt idx="1464">
                  <c:v>10.891999999999999</c:v>
                </c:pt>
                <c:pt idx="1465">
                  <c:v>10.895</c:v>
                </c:pt>
                <c:pt idx="1466">
                  <c:v>10.898</c:v>
                </c:pt>
                <c:pt idx="1467">
                  <c:v>10.901999999999999</c:v>
                </c:pt>
                <c:pt idx="1468">
                  <c:v>10.904999999999999</c:v>
                </c:pt>
                <c:pt idx="1469">
                  <c:v>10.907999999999999</c:v>
                </c:pt>
                <c:pt idx="1470">
                  <c:v>10.911</c:v>
                </c:pt>
                <c:pt idx="1471">
                  <c:v>10.914999999999999</c:v>
                </c:pt>
                <c:pt idx="1472">
                  <c:v>10.917999999999999</c:v>
                </c:pt>
                <c:pt idx="1473">
                  <c:v>10.920999999999999</c:v>
                </c:pt>
                <c:pt idx="1474">
                  <c:v>10.925000000000001</c:v>
                </c:pt>
                <c:pt idx="1475">
                  <c:v>10.928000000000001</c:v>
                </c:pt>
                <c:pt idx="1476">
                  <c:v>10.930999999999999</c:v>
                </c:pt>
                <c:pt idx="1477">
                  <c:v>10.933999999999999</c:v>
                </c:pt>
                <c:pt idx="1478">
                  <c:v>10.938000000000001</c:v>
                </c:pt>
                <c:pt idx="1479">
                  <c:v>10.941000000000001</c:v>
                </c:pt>
                <c:pt idx="1480">
                  <c:v>10.944000000000001</c:v>
                </c:pt>
                <c:pt idx="1481">
                  <c:v>10.948</c:v>
                </c:pt>
                <c:pt idx="1482">
                  <c:v>10.951000000000001</c:v>
                </c:pt>
                <c:pt idx="1483">
                  <c:v>10.954000000000001</c:v>
                </c:pt>
                <c:pt idx="1484">
                  <c:v>10.957000000000001</c:v>
                </c:pt>
                <c:pt idx="1485">
                  <c:v>10.961</c:v>
                </c:pt>
                <c:pt idx="1486">
                  <c:v>10.964</c:v>
                </c:pt>
                <c:pt idx="1487">
                  <c:v>10.967000000000001</c:v>
                </c:pt>
                <c:pt idx="1488">
                  <c:v>10.97</c:v>
                </c:pt>
                <c:pt idx="1489">
                  <c:v>10.974</c:v>
                </c:pt>
                <c:pt idx="1490">
                  <c:v>10.977</c:v>
                </c:pt>
                <c:pt idx="1491">
                  <c:v>10.98</c:v>
                </c:pt>
                <c:pt idx="1492">
                  <c:v>10.983000000000001</c:v>
                </c:pt>
                <c:pt idx="1493">
                  <c:v>10.987</c:v>
                </c:pt>
                <c:pt idx="1494">
                  <c:v>10.99</c:v>
                </c:pt>
                <c:pt idx="1495">
                  <c:v>10.993</c:v>
                </c:pt>
                <c:pt idx="1496">
                  <c:v>10.997</c:v>
                </c:pt>
                <c:pt idx="1497">
                  <c:v>11</c:v>
                </c:pt>
                <c:pt idx="1498">
                  <c:v>11.003</c:v>
                </c:pt>
                <c:pt idx="1499">
                  <c:v>11.006</c:v>
                </c:pt>
                <c:pt idx="1500">
                  <c:v>11.01</c:v>
                </c:pt>
                <c:pt idx="1501">
                  <c:v>11.013</c:v>
                </c:pt>
                <c:pt idx="1502">
                  <c:v>11.016</c:v>
                </c:pt>
                <c:pt idx="1503">
                  <c:v>11.019</c:v>
                </c:pt>
                <c:pt idx="1504">
                  <c:v>11.023</c:v>
                </c:pt>
                <c:pt idx="1505">
                  <c:v>11.026</c:v>
                </c:pt>
                <c:pt idx="1506">
                  <c:v>11.029</c:v>
                </c:pt>
                <c:pt idx="1507">
                  <c:v>11.032999999999999</c:v>
                </c:pt>
                <c:pt idx="1508">
                  <c:v>11.036</c:v>
                </c:pt>
                <c:pt idx="1509">
                  <c:v>11.039</c:v>
                </c:pt>
                <c:pt idx="1510">
                  <c:v>11.042</c:v>
                </c:pt>
                <c:pt idx="1511">
                  <c:v>11.045999999999999</c:v>
                </c:pt>
                <c:pt idx="1512">
                  <c:v>11.048999999999999</c:v>
                </c:pt>
                <c:pt idx="1513">
                  <c:v>11.052</c:v>
                </c:pt>
                <c:pt idx="1514">
                  <c:v>11.055</c:v>
                </c:pt>
                <c:pt idx="1515">
                  <c:v>11.058999999999999</c:v>
                </c:pt>
                <c:pt idx="1516">
                  <c:v>11.061999999999999</c:v>
                </c:pt>
                <c:pt idx="1517">
                  <c:v>11.065</c:v>
                </c:pt>
                <c:pt idx="1518">
                  <c:v>11.068</c:v>
                </c:pt>
                <c:pt idx="1519">
                  <c:v>11.071999999999999</c:v>
                </c:pt>
                <c:pt idx="1520">
                  <c:v>11.074999999999999</c:v>
                </c:pt>
                <c:pt idx="1521">
                  <c:v>11.077999999999999</c:v>
                </c:pt>
                <c:pt idx="1522">
                  <c:v>11.081</c:v>
                </c:pt>
                <c:pt idx="1523">
                  <c:v>11.085000000000001</c:v>
                </c:pt>
                <c:pt idx="1524">
                  <c:v>11.087999999999999</c:v>
                </c:pt>
                <c:pt idx="1525">
                  <c:v>11.090999999999999</c:v>
                </c:pt>
                <c:pt idx="1526">
                  <c:v>11.093999999999999</c:v>
                </c:pt>
                <c:pt idx="1527">
                  <c:v>11.097</c:v>
                </c:pt>
                <c:pt idx="1528">
                  <c:v>11.101000000000001</c:v>
                </c:pt>
                <c:pt idx="1529">
                  <c:v>11.103999999999999</c:v>
                </c:pt>
                <c:pt idx="1530">
                  <c:v>11.106999999999999</c:v>
                </c:pt>
                <c:pt idx="1531">
                  <c:v>11.111000000000001</c:v>
                </c:pt>
                <c:pt idx="1532">
                  <c:v>11.114000000000001</c:v>
                </c:pt>
                <c:pt idx="1533">
                  <c:v>11.117000000000001</c:v>
                </c:pt>
                <c:pt idx="1534">
                  <c:v>11.121</c:v>
                </c:pt>
                <c:pt idx="1535">
                  <c:v>11.124000000000001</c:v>
                </c:pt>
                <c:pt idx="1536">
                  <c:v>11.127000000000001</c:v>
                </c:pt>
                <c:pt idx="1537">
                  <c:v>11.13</c:v>
                </c:pt>
                <c:pt idx="1538">
                  <c:v>11.134</c:v>
                </c:pt>
                <c:pt idx="1539">
                  <c:v>11.137</c:v>
                </c:pt>
                <c:pt idx="1540">
                  <c:v>11.14</c:v>
                </c:pt>
                <c:pt idx="1541">
                  <c:v>11.143000000000001</c:v>
                </c:pt>
                <c:pt idx="1542">
                  <c:v>11.147</c:v>
                </c:pt>
                <c:pt idx="1543">
                  <c:v>11.15</c:v>
                </c:pt>
                <c:pt idx="1544">
                  <c:v>11.153</c:v>
                </c:pt>
                <c:pt idx="1545">
                  <c:v>11.156000000000001</c:v>
                </c:pt>
                <c:pt idx="1546">
                  <c:v>11.16</c:v>
                </c:pt>
                <c:pt idx="1547">
                  <c:v>11.163</c:v>
                </c:pt>
                <c:pt idx="1548">
                  <c:v>11.166</c:v>
                </c:pt>
                <c:pt idx="1549">
                  <c:v>11.169</c:v>
                </c:pt>
                <c:pt idx="1550">
                  <c:v>11.173</c:v>
                </c:pt>
                <c:pt idx="1551">
                  <c:v>11.176</c:v>
                </c:pt>
                <c:pt idx="1552">
                  <c:v>11.179</c:v>
                </c:pt>
                <c:pt idx="1553">
                  <c:v>11.182</c:v>
                </c:pt>
                <c:pt idx="1554">
                  <c:v>11.186</c:v>
                </c:pt>
                <c:pt idx="1555">
                  <c:v>11.189</c:v>
                </c:pt>
                <c:pt idx="1556">
                  <c:v>11.192</c:v>
                </c:pt>
                <c:pt idx="1557">
                  <c:v>11.195</c:v>
                </c:pt>
                <c:pt idx="1558">
                  <c:v>11.199</c:v>
                </c:pt>
                <c:pt idx="1559">
                  <c:v>11.202</c:v>
                </c:pt>
                <c:pt idx="1560">
                  <c:v>11.205</c:v>
                </c:pt>
                <c:pt idx="1561">
                  <c:v>11.208</c:v>
                </c:pt>
                <c:pt idx="1562">
                  <c:v>11.212</c:v>
                </c:pt>
                <c:pt idx="1563">
                  <c:v>11.215</c:v>
                </c:pt>
                <c:pt idx="1564">
                  <c:v>11.218</c:v>
                </c:pt>
                <c:pt idx="1565">
                  <c:v>11.221</c:v>
                </c:pt>
                <c:pt idx="1566">
                  <c:v>11.225</c:v>
                </c:pt>
                <c:pt idx="1567">
                  <c:v>11.228</c:v>
                </c:pt>
                <c:pt idx="1568">
                  <c:v>11.231</c:v>
                </c:pt>
                <c:pt idx="1569">
                  <c:v>11.234</c:v>
                </c:pt>
                <c:pt idx="1570">
                  <c:v>11.238</c:v>
                </c:pt>
                <c:pt idx="1571">
                  <c:v>11.241</c:v>
                </c:pt>
                <c:pt idx="1572">
                  <c:v>11.244</c:v>
                </c:pt>
                <c:pt idx="1573">
                  <c:v>11.247999999999999</c:v>
                </c:pt>
                <c:pt idx="1574">
                  <c:v>11.250999999999999</c:v>
                </c:pt>
                <c:pt idx="1575">
                  <c:v>11.254</c:v>
                </c:pt>
                <c:pt idx="1576">
                  <c:v>11.257</c:v>
                </c:pt>
                <c:pt idx="1577">
                  <c:v>11.26</c:v>
                </c:pt>
                <c:pt idx="1578">
                  <c:v>11.263999999999999</c:v>
                </c:pt>
                <c:pt idx="1579">
                  <c:v>11.266999999999999</c:v>
                </c:pt>
                <c:pt idx="1580">
                  <c:v>11.27</c:v>
                </c:pt>
                <c:pt idx="1581">
                  <c:v>11.273</c:v>
                </c:pt>
                <c:pt idx="1582">
                  <c:v>11.276999999999999</c:v>
                </c:pt>
                <c:pt idx="1583">
                  <c:v>11.28</c:v>
                </c:pt>
                <c:pt idx="1584">
                  <c:v>11.282999999999999</c:v>
                </c:pt>
                <c:pt idx="1585">
                  <c:v>11.286</c:v>
                </c:pt>
                <c:pt idx="1586">
                  <c:v>11.29</c:v>
                </c:pt>
                <c:pt idx="1587">
                  <c:v>11.292999999999999</c:v>
                </c:pt>
                <c:pt idx="1588">
                  <c:v>11.295999999999999</c:v>
                </c:pt>
                <c:pt idx="1589">
                  <c:v>11.298999999999999</c:v>
                </c:pt>
                <c:pt idx="1590">
                  <c:v>11.303000000000001</c:v>
                </c:pt>
                <c:pt idx="1591">
                  <c:v>11.305999999999999</c:v>
                </c:pt>
                <c:pt idx="1592">
                  <c:v>11.308999999999999</c:v>
                </c:pt>
                <c:pt idx="1593">
                  <c:v>11.311999999999999</c:v>
                </c:pt>
                <c:pt idx="1594">
                  <c:v>11.316000000000001</c:v>
                </c:pt>
                <c:pt idx="1595">
                  <c:v>11.319000000000001</c:v>
                </c:pt>
                <c:pt idx="1596">
                  <c:v>11.321999999999999</c:v>
                </c:pt>
                <c:pt idx="1597">
                  <c:v>11.324999999999999</c:v>
                </c:pt>
                <c:pt idx="1598">
                  <c:v>11.329000000000001</c:v>
                </c:pt>
                <c:pt idx="1599">
                  <c:v>11.332000000000001</c:v>
                </c:pt>
                <c:pt idx="1600">
                  <c:v>11.335000000000001</c:v>
                </c:pt>
                <c:pt idx="1601">
                  <c:v>11.337999999999999</c:v>
                </c:pt>
                <c:pt idx="1602">
                  <c:v>11.342000000000001</c:v>
                </c:pt>
                <c:pt idx="1603">
                  <c:v>11.345000000000001</c:v>
                </c:pt>
                <c:pt idx="1604">
                  <c:v>11.348000000000001</c:v>
                </c:pt>
                <c:pt idx="1605">
                  <c:v>11.351000000000001</c:v>
                </c:pt>
                <c:pt idx="1606">
                  <c:v>11.355</c:v>
                </c:pt>
                <c:pt idx="1607">
                  <c:v>11.358000000000001</c:v>
                </c:pt>
                <c:pt idx="1608">
                  <c:v>11.361000000000001</c:v>
                </c:pt>
                <c:pt idx="1609">
                  <c:v>11.364000000000001</c:v>
                </c:pt>
                <c:pt idx="1610">
                  <c:v>11.368</c:v>
                </c:pt>
                <c:pt idx="1611">
                  <c:v>11.371</c:v>
                </c:pt>
                <c:pt idx="1612">
                  <c:v>11.374000000000001</c:v>
                </c:pt>
                <c:pt idx="1613">
                  <c:v>11.377000000000001</c:v>
                </c:pt>
                <c:pt idx="1614">
                  <c:v>11.38</c:v>
                </c:pt>
                <c:pt idx="1615">
                  <c:v>11.384</c:v>
                </c:pt>
                <c:pt idx="1616">
                  <c:v>11.387</c:v>
                </c:pt>
                <c:pt idx="1617">
                  <c:v>11.39</c:v>
                </c:pt>
                <c:pt idx="1618">
                  <c:v>11.394</c:v>
                </c:pt>
                <c:pt idx="1619">
                  <c:v>11.397</c:v>
                </c:pt>
                <c:pt idx="1620">
                  <c:v>11.4</c:v>
                </c:pt>
                <c:pt idx="1621">
                  <c:v>11.403</c:v>
                </c:pt>
                <c:pt idx="1622">
                  <c:v>11.407</c:v>
                </c:pt>
                <c:pt idx="1623">
                  <c:v>11.41</c:v>
                </c:pt>
                <c:pt idx="1624">
                  <c:v>11.413</c:v>
                </c:pt>
                <c:pt idx="1625">
                  <c:v>11.416</c:v>
                </c:pt>
                <c:pt idx="1626">
                  <c:v>11.419</c:v>
                </c:pt>
                <c:pt idx="1627">
                  <c:v>11.423</c:v>
                </c:pt>
                <c:pt idx="1628">
                  <c:v>11.426</c:v>
                </c:pt>
                <c:pt idx="1629">
                  <c:v>11.429</c:v>
                </c:pt>
                <c:pt idx="1630">
                  <c:v>11.432</c:v>
                </c:pt>
                <c:pt idx="1631">
                  <c:v>11.435</c:v>
                </c:pt>
                <c:pt idx="1632">
                  <c:v>11.439</c:v>
                </c:pt>
                <c:pt idx="1633">
                  <c:v>11.442</c:v>
                </c:pt>
                <c:pt idx="1634">
                  <c:v>11.445</c:v>
                </c:pt>
                <c:pt idx="1635">
                  <c:v>11.448</c:v>
                </c:pt>
                <c:pt idx="1636">
                  <c:v>11.452</c:v>
                </c:pt>
                <c:pt idx="1637">
                  <c:v>11.455</c:v>
                </c:pt>
                <c:pt idx="1638">
                  <c:v>11.458</c:v>
                </c:pt>
                <c:pt idx="1639">
                  <c:v>11.461</c:v>
                </c:pt>
                <c:pt idx="1640">
                  <c:v>11.464</c:v>
                </c:pt>
                <c:pt idx="1641">
                  <c:v>11.468</c:v>
                </c:pt>
                <c:pt idx="1642">
                  <c:v>11.471</c:v>
                </c:pt>
                <c:pt idx="1643">
                  <c:v>11.474</c:v>
                </c:pt>
                <c:pt idx="1644">
                  <c:v>11.478</c:v>
                </c:pt>
                <c:pt idx="1645">
                  <c:v>11.481</c:v>
                </c:pt>
                <c:pt idx="1646">
                  <c:v>11.484</c:v>
                </c:pt>
                <c:pt idx="1647">
                  <c:v>11.487</c:v>
                </c:pt>
                <c:pt idx="1648">
                  <c:v>11.49</c:v>
                </c:pt>
                <c:pt idx="1649">
                  <c:v>11.494</c:v>
                </c:pt>
                <c:pt idx="1650">
                  <c:v>11.497</c:v>
                </c:pt>
                <c:pt idx="1651">
                  <c:v>11.5</c:v>
                </c:pt>
                <c:pt idx="1652">
                  <c:v>11.504</c:v>
                </c:pt>
                <c:pt idx="1653">
                  <c:v>11.507</c:v>
                </c:pt>
                <c:pt idx="1654">
                  <c:v>11.51</c:v>
                </c:pt>
                <c:pt idx="1655">
                  <c:v>11.513</c:v>
                </c:pt>
                <c:pt idx="1656">
                  <c:v>11.516</c:v>
                </c:pt>
                <c:pt idx="1657">
                  <c:v>11.52</c:v>
                </c:pt>
                <c:pt idx="1658">
                  <c:v>11.523</c:v>
                </c:pt>
                <c:pt idx="1659">
                  <c:v>11.526</c:v>
                </c:pt>
                <c:pt idx="1660">
                  <c:v>11.529</c:v>
                </c:pt>
                <c:pt idx="1661">
                  <c:v>11.532</c:v>
                </c:pt>
                <c:pt idx="1662">
                  <c:v>11.535</c:v>
                </c:pt>
                <c:pt idx="1663">
                  <c:v>11.539</c:v>
                </c:pt>
                <c:pt idx="1664">
                  <c:v>11.542</c:v>
                </c:pt>
                <c:pt idx="1665">
                  <c:v>11.545</c:v>
                </c:pt>
                <c:pt idx="1666">
                  <c:v>11.548</c:v>
                </c:pt>
                <c:pt idx="1667">
                  <c:v>11.551</c:v>
                </c:pt>
                <c:pt idx="1668">
                  <c:v>11.555</c:v>
                </c:pt>
                <c:pt idx="1669">
                  <c:v>11.558</c:v>
                </c:pt>
                <c:pt idx="1670">
                  <c:v>11.561</c:v>
                </c:pt>
                <c:pt idx="1671">
                  <c:v>11.564</c:v>
                </c:pt>
                <c:pt idx="1672">
                  <c:v>11.568</c:v>
                </c:pt>
                <c:pt idx="1673">
                  <c:v>11.571</c:v>
                </c:pt>
                <c:pt idx="1674">
                  <c:v>11.574</c:v>
                </c:pt>
                <c:pt idx="1675">
                  <c:v>11.577</c:v>
                </c:pt>
                <c:pt idx="1676">
                  <c:v>11.581</c:v>
                </c:pt>
                <c:pt idx="1677">
                  <c:v>11.584</c:v>
                </c:pt>
                <c:pt idx="1678">
                  <c:v>11.587</c:v>
                </c:pt>
                <c:pt idx="1679">
                  <c:v>11.59</c:v>
                </c:pt>
                <c:pt idx="1680">
                  <c:v>11.593</c:v>
                </c:pt>
                <c:pt idx="1681">
                  <c:v>11.597</c:v>
                </c:pt>
                <c:pt idx="1682">
                  <c:v>11.6</c:v>
                </c:pt>
                <c:pt idx="1683">
                  <c:v>11.603</c:v>
                </c:pt>
                <c:pt idx="1684">
                  <c:v>11.606</c:v>
                </c:pt>
                <c:pt idx="1685">
                  <c:v>11.609</c:v>
                </c:pt>
                <c:pt idx="1686">
                  <c:v>11.612</c:v>
                </c:pt>
                <c:pt idx="1687">
                  <c:v>11.616</c:v>
                </c:pt>
                <c:pt idx="1688">
                  <c:v>11.619</c:v>
                </c:pt>
                <c:pt idx="1689">
                  <c:v>11.622</c:v>
                </c:pt>
                <c:pt idx="1690">
                  <c:v>11.625</c:v>
                </c:pt>
                <c:pt idx="1691">
                  <c:v>11.629</c:v>
                </c:pt>
                <c:pt idx="1692">
                  <c:v>11.632</c:v>
                </c:pt>
                <c:pt idx="1693">
                  <c:v>11.635</c:v>
                </c:pt>
                <c:pt idx="1694">
                  <c:v>11.638</c:v>
                </c:pt>
                <c:pt idx="1695">
                  <c:v>11.641</c:v>
                </c:pt>
                <c:pt idx="1696">
                  <c:v>11.644</c:v>
                </c:pt>
                <c:pt idx="1697">
                  <c:v>11.648</c:v>
                </c:pt>
                <c:pt idx="1698">
                  <c:v>11.651</c:v>
                </c:pt>
                <c:pt idx="1699">
                  <c:v>11.654</c:v>
                </c:pt>
                <c:pt idx="1700">
                  <c:v>11.657</c:v>
                </c:pt>
                <c:pt idx="1701">
                  <c:v>11.661</c:v>
                </c:pt>
                <c:pt idx="1702">
                  <c:v>11.664</c:v>
                </c:pt>
                <c:pt idx="1703">
                  <c:v>11.667</c:v>
                </c:pt>
                <c:pt idx="1704">
                  <c:v>11.67</c:v>
                </c:pt>
                <c:pt idx="1705">
                  <c:v>11.673</c:v>
                </c:pt>
                <c:pt idx="1706">
                  <c:v>11.676</c:v>
                </c:pt>
                <c:pt idx="1707">
                  <c:v>11.68</c:v>
                </c:pt>
                <c:pt idx="1708">
                  <c:v>11.683</c:v>
                </c:pt>
                <c:pt idx="1709">
                  <c:v>11.686</c:v>
                </c:pt>
                <c:pt idx="1710">
                  <c:v>11.689</c:v>
                </c:pt>
                <c:pt idx="1711">
                  <c:v>11.692</c:v>
                </c:pt>
                <c:pt idx="1712">
                  <c:v>11.695</c:v>
                </c:pt>
                <c:pt idx="1713">
                  <c:v>11.699</c:v>
                </c:pt>
                <c:pt idx="1714">
                  <c:v>11.702</c:v>
                </c:pt>
                <c:pt idx="1715">
                  <c:v>11.705</c:v>
                </c:pt>
                <c:pt idx="1716">
                  <c:v>11.708</c:v>
                </c:pt>
                <c:pt idx="1717">
                  <c:v>11.711</c:v>
                </c:pt>
                <c:pt idx="1718">
                  <c:v>11.715</c:v>
                </c:pt>
                <c:pt idx="1719">
                  <c:v>11.718</c:v>
                </c:pt>
                <c:pt idx="1720">
                  <c:v>11.721</c:v>
                </c:pt>
                <c:pt idx="1721">
                  <c:v>11.724</c:v>
                </c:pt>
                <c:pt idx="1722">
                  <c:v>11.727</c:v>
                </c:pt>
                <c:pt idx="1723">
                  <c:v>11.73</c:v>
                </c:pt>
                <c:pt idx="1724">
                  <c:v>11.734</c:v>
                </c:pt>
                <c:pt idx="1725">
                  <c:v>11.737</c:v>
                </c:pt>
                <c:pt idx="1726">
                  <c:v>11.74</c:v>
                </c:pt>
                <c:pt idx="1727">
                  <c:v>11.743</c:v>
                </c:pt>
                <c:pt idx="1728">
                  <c:v>11.746</c:v>
                </c:pt>
                <c:pt idx="1729">
                  <c:v>11.749000000000001</c:v>
                </c:pt>
                <c:pt idx="1730">
                  <c:v>11.753</c:v>
                </c:pt>
                <c:pt idx="1731">
                  <c:v>11.756</c:v>
                </c:pt>
                <c:pt idx="1732">
                  <c:v>11.759</c:v>
                </c:pt>
                <c:pt idx="1733">
                  <c:v>11.762</c:v>
                </c:pt>
                <c:pt idx="1734">
                  <c:v>11.765000000000001</c:v>
                </c:pt>
                <c:pt idx="1735">
                  <c:v>11.769</c:v>
                </c:pt>
                <c:pt idx="1736">
                  <c:v>11.772</c:v>
                </c:pt>
                <c:pt idx="1737">
                  <c:v>11.775</c:v>
                </c:pt>
                <c:pt idx="1738">
                  <c:v>11.778</c:v>
                </c:pt>
                <c:pt idx="1739">
                  <c:v>11.781000000000001</c:v>
                </c:pt>
                <c:pt idx="1740">
                  <c:v>11.784000000000001</c:v>
                </c:pt>
                <c:pt idx="1741">
                  <c:v>11.788</c:v>
                </c:pt>
                <c:pt idx="1742">
                  <c:v>11.791</c:v>
                </c:pt>
                <c:pt idx="1743">
                  <c:v>11.794</c:v>
                </c:pt>
                <c:pt idx="1744">
                  <c:v>11.797000000000001</c:v>
                </c:pt>
                <c:pt idx="1745">
                  <c:v>11.8</c:v>
                </c:pt>
                <c:pt idx="1746">
                  <c:v>11.803000000000001</c:v>
                </c:pt>
                <c:pt idx="1747">
                  <c:v>11.805999999999999</c:v>
                </c:pt>
                <c:pt idx="1748">
                  <c:v>11.81</c:v>
                </c:pt>
                <c:pt idx="1749">
                  <c:v>11.813000000000001</c:v>
                </c:pt>
                <c:pt idx="1750">
                  <c:v>11.816000000000001</c:v>
                </c:pt>
                <c:pt idx="1751">
                  <c:v>11.819000000000001</c:v>
                </c:pt>
                <c:pt idx="1752">
                  <c:v>11.821999999999999</c:v>
                </c:pt>
                <c:pt idx="1753">
                  <c:v>11.824999999999999</c:v>
                </c:pt>
                <c:pt idx="1754">
                  <c:v>11.829000000000001</c:v>
                </c:pt>
                <c:pt idx="1755">
                  <c:v>11.832000000000001</c:v>
                </c:pt>
                <c:pt idx="1756">
                  <c:v>11.835000000000001</c:v>
                </c:pt>
                <c:pt idx="1757">
                  <c:v>11.837999999999999</c:v>
                </c:pt>
                <c:pt idx="1758">
                  <c:v>11.840999999999999</c:v>
                </c:pt>
                <c:pt idx="1759">
                  <c:v>11.843999999999999</c:v>
                </c:pt>
                <c:pt idx="1760">
                  <c:v>11.847</c:v>
                </c:pt>
                <c:pt idx="1761">
                  <c:v>11.851000000000001</c:v>
                </c:pt>
                <c:pt idx="1762">
                  <c:v>11.853999999999999</c:v>
                </c:pt>
                <c:pt idx="1763">
                  <c:v>11.856999999999999</c:v>
                </c:pt>
                <c:pt idx="1764">
                  <c:v>11.86</c:v>
                </c:pt>
                <c:pt idx="1765">
                  <c:v>11.863</c:v>
                </c:pt>
                <c:pt idx="1766">
                  <c:v>11.866</c:v>
                </c:pt>
                <c:pt idx="1767">
                  <c:v>11.869</c:v>
                </c:pt>
                <c:pt idx="1768">
                  <c:v>11.872999999999999</c:v>
                </c:pt>
                <c:pt idx="1769">
                  <c:v>11.875999999999999</c:v>
                </c:pt>
                <c:pt idx="1770">
                  <c:v>11.879</c:v>
                </c:pt>
                <c:pt idx="1771">
                  <c:v>11.882</c:v>
                </c:pt>
                <c:pt idx="1772">
                  <c:v>11.885</c:v>
                </c:pt>
                <c:pt idx="1773">
                  <c:v>11.888</c:v>
                </c:pt>
                <c:pt idx="1774">
                  <c:v>11.891</c:v>
                </c:pt>
                <c:pt idx="1775">
                  <c:v>11.894</c:v>
                </c:pt>
                <c:pt idx="1776">
                  <c:v>11.897</c:v>
                </c:pt>
                <c:pt idx="1777">
                  <c:v>11.901</c:v>
                </c:pt>
                <c:pt idx="1778">
                  <c:v>11.904</c:v>
                </c:pt>
                <c:pt idx="1779">
                  <c:v>11.907</c:v>
                </c:pt>
                <c:pt idx="1780">
                  <c:v>11.91</c:v>
                </c:pt>
                <c:pt idx="1781">
                  <c:v>11.913</c:v>
                </c:pt>
                <c:pt idx="1782">
                  <c:v>11.916</c:v>
                </c:pt>
                <c:pt idx="1783">
                  <c:v>11.919</c:v>
                </c:pt>
                <c:pt idx="1784">
                  <c:v>11.923</c:v>
                </c:pt>
                <c:pt idx="1785">
                  <c:v>11.926</c:v>
                </c:pt>
                <c:pt idx="1786">
                  <c:v>11.929</c:v>
                </c:pt>
                <c:pt idx="1787">
                  <c:v>11.932</c:v>
                </c:pt>
                <c:pt idx="1788">
                  <c:v>11.935</c:v>
                </c:pt>
                <c:pt idx="1789">
                  <c:v>11.938000000000001</c:v>
                </c:pt>
                <c:pt idx="1790">
                  <c:v>11.941000000000001</c:v>
                </c:pt>
                <c:pt idx="1791">
                  <c:v>11.944000000000001</c:v>
                </c:pt>
                <c:pt idx="1792">
                  <c:v>11.948</c:v>
                </c:pt>
                <c:pt idx="1793">
                  <c:v>11.951000000000001</c:v>
                </c:pt>
                <c:pt idx="1794">
                  <c:v>11.954000000000001</c:v>
                </c:pt>
                <c:pt idx="1795">
                  <c:v>11.957000000000001</c:v>
                </c:pt>
                <c:pt idx="1796">
                  <c:v>11.96</c:v>
                </c:pt>
                <c:pt idx="1797">
                  <c:v>11.962999999999999</c:v>
                </c:pt>
                <c:pt idx="1798">
                  <c:v>11.965999999999999</c:v>
                </c:pt>
                <c:pt idx="1799">
                  <c:v>11.968999999999999</c:v>
                </c:pt>
                <c:pt idx="1800">
                  <c:v>11.972</c:v>
                </c:pt>
                <c:pt idx="1801">
                  <c:v>11.975</c:v>
                </c:pt>
                <c:pt idx="1802">
                  <c:v>11.978999999999999</c:v>
                </c:pt>
                <c:pt idx="1803">
                  <c:v>11.981999999999999</c:v>
                </c:pt>
                <c:pt idx="1804">
                  <c:v>11.984999999999999</c:v>
                </c:pt>
                <c:pt idx="1805">
                  <c:v>11.988</c:v>
                </c:pt>
                <c:pt idx="1806">
                  <c:v>11.991</c:v>
                </c:pt>
                <c:pt idx="1807">
                  <c:v>11.994</c:v>
                </c:pt>
                <c:pt idx="1808">
                  <c:v>11.997</c:v>
                </c:pt>
                <c:pt idx="1809">
                  <c:v>12</c:v>
                </c:pt>
                <c:pt idx="1810">
                  <c:v>12.003</c:v>
                </c:pt>
                <c:pt idx="1811">
                  <c:v>12.007</c:v>
                </c:pt>
                <c:pt idx="1812">
                  <c:v>12.01</c:v>
                </c:pt>
                <c:pt idx="1813">
                  <c:v>12.013</c:v>
                </c:pt>
                <c:pt idx="1814">
                  <c:v>12.016</c:v>
                </c:pt>
                <c:pt idx="1815">
                  <c:v>12.019</c:v>
                </c:pt>
                <c:pt idx="1816">
                  <c:v>12.022</c:v>
                </c:pt>
                <c:pt idx="1817">
                  <c:v>12.025</c:v>
                </c:pt>
                <c:pt idx="1818">
                  <c:v>12.028</c:v>
                </c:pt>
                <c:pt idx="1819">
                  <c:v>12.031000000000001</c:v>
                </c:pt>
                <c:pt idx="1820">
                  <c:v>12.034000000000001</c:v>
                </c:pt>
                <c:pt idx="1821">
                  <c:v>12.037000000000001</c:v>
                </c:pt>
                <c:pt idx="1822">
                  <c:v>12.041</c:v>
                </c:pt>
                <c:pt idx="1823">
                  <c:v>12.044</c:v>
                </c:pt>
                <c:pt idx="1824">
                  <c:v>12.047000000000001</c:v>
                </c:pt>
                <c:pt idx="1825">
                  <c:v>12.05</c:v>
                </c:pt>
                <c:pt idx="1826">
                  <c:v>12.053000000000001</c:v>
                </c:pt>
                <c:pt idx="1827">
                  <c:v>12.055999999999999</c:v>
                </c:pt>
                <c:pt idx="1828">
                  <c:v>12.058999999999999</c:v>
                </c:pt>
                <c:pt idx="1829">
                  <c:v>12.061999999999999</c:v>
                </c:pt>
                <c:pt idx="1830">
                  <c:v>12.065</c:v>
                </c:pt>
                <c:pt idx="1831">
                  <c:v>12.068</c:v>
                </c:pt>
                <c:pt idx="1832">
                  <c:v>12.071</c:v>
                </c:pt>
                <c:pt idx="1833">
                  <c:v>12.074999999999999</c:v>
                </c:pt>
                <c:pt idx="1834">
                  <c:v>12.077</c:v>
                </c:pt>
                <c:pt idx="1835">
                  <c:v>12.081</c:v>
                </c:pt>
                <c:pt idx="1836">
                  <c:v>12.084</c:v>
                </c:pt>
                <c:pt idx="1837">
                  <c:v>12.087</c:v>
                </c:pt>
                <c:pt idx="1838">
                  <c:v>12.09</c:v>
                </c:pt>
                <c:pt idx="1839">
                  <c:v>12.093</c:v>
                </c:pt>
                <c:pt idx="1840">
                  <c:v>12.096</c:v>
                </c:pt>
                <c:pt idx="1841">
                  <c:v>12.099</c:v>
                </c:pt>
                <c:pt idx="1842">
                  <c:v>12.102</c:v>
                </c:pt>
                <c:pt idx="1843">
                  <c:v>12.105</c:v>
                </c:pt>
                <c:pt idx="1844">
                  <c:v>12.108000000000001</c:v>
                </c:pt>
                <c:pt idx="1845">
                  <c:v>12.111000000000001</c:v>
                </c:pt>
                <c:pt idx="1846">
                  <c:v>12.114000000000001</c:v>
                </c:pt>
                <c:pt idx="1847">
                  <c:v>12.117000000000001</c:v>
                </c:pt>
                <c:pt idx="1848">
                  <c:v>12.12</c:v>
                </c:pt>
                <c:pt idx="1849">
                  <c:v>12.124000000000001</c:v>
                </c:pt>
                <c:pt idx="1850">
                  <c:v>12.127000000000001</c:v>
                </c:pt>
                <c:pt idx="1851">
                  <c:v>12.13</c:v>
                </c:pt>
                <c:pt idx="1852">
                  <c:v>12.132999999999999</c:v>
                </c:pt>
                <c:pt idx="1853">
                  <c:v>12.135999999999999</c:v>
                </c:pt>
                <c:pt idx="1854">
                  <c:v>12.138999999999999</c:v>
                </c:pt>
                <c:pt idx="1855">
                  <c:v>12.141999999999999</c:v>
                </c:pt>
                <c:pt idx="1856">
                  <c:v>12.145</c:v>
                </c:pt>
              </c:numCache>
            </c:numRef>
          </c:val>
        </c:ser>
        <c:ser>
          <c:idx val="0"/>
          <c:order val="4"/>
          <c:tx>
            <c:v>SD-4</c:v>
          </c:tx>
          <c:spPr>
            <a:solidFill>
              <a:srgbClr val="C00000"/>
            </a:solidFill>
            <a:ln w="25400">
              <a:noFill/>
            </a:ln>
          </c:spPr>
          <c:cat>
            <c:numRef>
              <c:f>Anthro_Calc!$B$1859:$B$3715</c:f>
              <c:numCache>
                <c:formatCode>General</c:formatCode>
                <c:ptCount val="185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numCache>
            </c:numRef>
          </c:cat>
          <c:val>
            <c:numRef>
              <c:f>Anthro_Calc!$E$1859:$E$3715</c:f>
              <c:numCache>
                <c:formatCode>General</c:formatCode>
                <c:ptCount val="1857"/>
                <c:pt idx="0">
                  <c:v>1.671</c:v>
                </c:pt>
                <c:pt idx="1">
                  <c:v>1.635</c:v>
                </c:pt>
                <c:pt idx="2">
                  <c:v>1.643</c:v>
                </c:pt>
                <c:pt idx="3">
                  <c:v>1.6559999999999999</c:v>
                </c:pt>
                <c:pt idx="4">
                  <c:v>1.6719999999999999</c:v>
                </c:pt>
                <c:pt idx="5">
                  <c:v>1.6890000000000001</c:v>
                </c:pt>
                <c:pt idx="6">
                  <c:v>1.708</c:v>
                </c:pt>
                <c:pt idx="7">
                  <c:v>1.7270000000000001</c:v>
                </c:pt>
                <c:pt idx="8">
                  <c:v>1.748</c:v>
                </c:pt>
                <c:pt idx="9">
                  <c:v>1.7689999999999999</c:v>
                </c:pt>
                <c:pt idx="10">
                  <c:v>1.7909999999999999</c:v>
                </c:pt>
                <c:pt idx="11">
                  <c:v>1.8140000000000001</c:v>
                </c:pt>
                <c:pt idx="12">
                  <c:v>1.837</c:v>
                </c:pt>
                <c:pt idx="13">
                  <c:v>1.861</c:v>
                </c:pt>
                <c:pt idx="14">
                  <c:v>1.885</c:v>
                </c:pt>
                <c:pt idx="15">
                  <c:v>1.91</c:v>
                </c:pt>
                <c:pt idx="16">
                  <c:v>1.9350000000000001</c:v>
                </c:pt>
                <c:pt idx="17">
                  <c:v>1.9610000000000001</c:v>
                </c:pt>
                <c:pt idx="18">
                  <c:v>1.9870000000000001</c:v>
                </c:pt>
                <c:pt idx="19">
                  <c:v>2.0129999999999999</c:v>
                </c:pt>
                <c:pt idx="20">
                  <c:v>2.0390000000000001</c:v>
                </c:pt>
                <c:pt idx="21">
                  <c:v>2.0640000000000001</c:v>
                </c:pt>
                <c:pt idx="22">
                  <c:v>2.09</c:v>
                </c:pt>
                <c:pt idx="23">
                  <c:v>2.1160000000000001</c:v>
                </c:pt>
                <c:pt idx="24">
                  <c:v>2.1419999999999999</c:v>
                </c:pt>
                <c:pt idx="25">
                  <c:v>2.1669999999999998</c:v>
                </c:pt>
                <c:pt idx="26">
                  <c:v>2.1930000000000001</c:v>
                </c:pt>
                <c:pt idx="27">
                  <c:v>2.218</c:v>
                </c:pt>
                <c:pt idx="28">
                  <c:v>2.2429999999999999</c:v>
                </c:pt>
                <c:pt idx="29">
                  <c:v>2.2679999999999998</c:v>
                </c:pt>
                <c:pt idx="30">
                  <c:v>2.2930000000000001</c:v>
                </c:pt>
                <c:pt idx="31">
                  <c:v>2.3170000000000002</c:v>
                </c:pt>
                <c:pt idx="32">
                  <c:v>2.3410000000000002</c:v>
                </c:pt>
                <c:pt idx="33">
                  <c:v>2.3650000000000002</c:v>
                </c:pt>
                <c:pt idx="34">
                  <c:v>2.3889999999999998</c:v>
                </c:pt>
                <c:pt idx="35">
                  <c:v>2.4129999999999998</c:v>
                </c:pt>
                <c:pt idx="36">
                  <c:v>2.4359999999999999</c:v>
                </c:pt>
                <c:pt idx="37">
                  <c:v>2.4590000000000001</c:v>
                </c:pt>
                <c:pt idx="38">
                  <c:v>2.4820000000000002</c:v>
                </c:pt>
                <c:pt idx="39">
                  <c:v>2.5049999999999999</c:v>
                </c:pt>
                <c:pt idx="40">
                  <c:v>2.5270000000000001</c:v>
                </c:pt>
                <c:pt idx="41">
                  <c:v>2.5499999999999998</c:v>
                </c:pt>
                <c:pt idx="42">
                  <c:v>2.5720000000000001</c:v>
                </c:pt>
                <c:pt idx="43">
                  <c:v>2.5939999999999999</c:v>
                </c:pt>
                <c:pt idx="44">
                  <c:v>2.6150000000000002</c:v>
                </c:pt>
                <c:pt idx="45">
                  <c:v>2.637</c:v>
                </c:pt>
                <c:pt idx="46">
                  <c:v>2.6579999999999999</c:v>
                </c:pt>
                <c:pt idx="47">
                  <c:v>2.6789999999999998</c:v>
                </c:pt>
                <c:pt idx="48">
                  <c:v>2.7</c:v>
                </c:pt>
                <c:pt idx="49">
                  <c:v>2.72</c:v>
                </c:pt>
                <c:pt idx="50">
                  <c:v>2.7410000000000001</c:v>
                </c:pt>
                <c:pt idx="51">
                  <c:v>2.7610000000000001</c:v>
                </c:pt>
                <c:pt idx="52">
                  <c:v>2.7810000000000001</c:v>
                </c:pt>
                <c:pt idx="53">
                  <c:v>2.8010000000000002</c:v>
                </c:pt>
                <c:pt idx="54">
                  <c:v>2.8210000000000002</c:v>
                </c:pt>
                <c:pt idx="55">
                  <c:v>2.84</c:v>
                </c:pt>
                <c:pt idx="56">
                  <c:v>2.86</c:v>
                </c:pt>
                <c:pt idx="57">
                  <c:v>2.879</c:v>
                </c:pt>
                <c:pt idx="58">
                  <c:v>2.8980000000000001</c:v>
                </c:pt>
                <c:pt idx="59">
                  <c:v>2.9159999999999999</c:v>
                </c:pt>
                <c:pt idx="60">
                  <c:v>2.9350000000000001</c:v>
                </c:pt>
                <c:pt idx="61">
                  <c:v>2.9529999999999998</c:v>
                </c:pt>
                <c:pt idx="62">
                  <c:v>2.972</c:v>
                </c:pt>
                <c:pt idx="63">
                  <c:v>2.99</c:v>
                </c:pt>
                <c:pt idx="64">
                  <c:v>3.008</c:v>
                </c:pt>
                <c:pt idx="65">
                  <c:v>3.0259999999999998</c:v>
                </c:pt>
                <c:pt idx="66">
                  <c:v>3.044</c:v>
                </c:pt>
                <c:pt idx="67">
                  <c:v>3.0609999999999999</c:v>
                </c:pt>
                <c:pt idx="68">
                  <c:v>3.0790000000000002</c:v>
                </c:pt>
                <c:pt idx="69">
                  <c:v>3.0960000000000001</c:v>
                </c:pt>
                <c:pt idx="70">
                  <c:v>3.113</c:v>
                </c:pt>
                <c:pt idx="71">
                  <c:v>3.13</c:v>
                </c:pt>
                <c:pt idx="72">
                  <c:v>3.1469999999999998</c:v>
                </c:pt>
                <c:pt idx="73">
                  <c:v>3.1629999999999998</c:v>
                </c:pt>
                <c:pt idx="74">
                  <c:v>3.18</c:v>
                </c:pt>
                <c:pt idx="75">
                  <c:v>3.1960000000000002</c:v>
                </c:pt>
                <c:pt idx="76">
                  <c:v>3.2130000000000001</c:v>
                </c:pt>
                <c:pt idx="77">
                  <c:v>3.2290000000000001</c:v>
                </c:pt>
                <c:pt idx="78">
                  <c:v>3.2450000000000001</c:v>
                </c:pt>
                <c:pt idx="79">
                  <c:v>3.2610000000000001</c:v>
                </c:pt>
                <c:pt idx="80">
                  <c:v>3.2770000000000001</c:v>
                </c:pt>
                <c:pt idx="81">
                  <c:v>3.2919999999999998</c:v>
                </c:pt>
                <c:pt idx="82">
                  <c:v>3.3079999999999998</c:v>
                </c:pt>
                <c:pt idx="83">
                  <c:v>3.323</c:v>
                </c:pt>
                <c:pt idx="84">
                  <c:v>3.339</c:v>
                </c:pt>
                <c:pt idx="85">
                  <c:v>3.3540000000000001</c:v>
                </c:pt>
                <c:pt idx="86">
                  <c:v>3.3690000000000002</c:v>
                </c:pt>
                <c:pt idx="87">
                  <c:v>3.3839999999999999</c:v>
                </c:pt>
                <c:pt idx="88">
                  <c:v>3.399</c:v>
                </c:pt>
                <c:pt idx="89">
                  <c:v>3.4140000000000001</c:v>
                </c:pt>
                <c:pt idx="90">
                  <c:v>3.4279999999999999</c:v>
                </c:pt>
                <c:pt idx="91">
                  <c:v>3.4430000000000001</c:v>
                </c:pt>
                <c:pt idx="92">
                  <c:v>3.4569999999999999</c:v>
                </c:pt>
                <c:pt idx="93">
                  <c:v>3.472</c:v>
                </c:pt>
                <c:pt idx="94">
                  <c:v>3.4860000000000002</c:v>
                </c:pt>
                <c:pt idx="95">
                  <c:v>3.5</c:v>
                </c:pt>
                <c:pt idx="96">
                  <c:v>3.5150000000000001</c:v>
                </c:pt>
                <c:pt idx="97">
                  <c:v>3.528</c:v>
                </c:pt>
                <c:pt idx="98">
                  <c:v>3.5419999999999998</c:v>
                </c:pt>
                <c:pt idx="99">
                  <c:v>3.556</c:v>
                </c:pt>
                <c:pt idx="100">
                  <c:v>3.57</c:v>
                </c:pt>
                <c:pt idx="101">
                  <c:v>3.5830000000000002</c:v>
                </c:pt>
                <c:pt idx="102">
                  <c:v>3.597</c:v>
                </c:pt>
                <c:pt idx="103">
                  <c:v>3.61</c:v>
                </c:pt>
                <c:pt idx="104">
                  <c:v>3.6240000000000001</c:v>
                </c:pt>
                <c:pt idx="105">
                  <c:v>3.637</c:v>
                </c:pt>
                <c:pt idx="106">
                  <c:v>3.65</c:v>
                </c:pt>
                <c:pt idx="107">
                  <c:v>3.6629999999999998</c:v>
                </c:pt>
                <c:pt idx="108">
                  <c:v>3.6760000000000002</c:v>
                </c:pt>
                <c:pt idx="109">
                  <c:v>3.6890000000000001</c:v>
                </c:pt>
                <c:pt idx="110">
                  <c:v>3.702</c:v>
                </c:pt>
                <c:pt idx="111">
                  <c:v>3.714</c:v>
                </c:pt>
                <c:pt idx="112">
                  <c:v>3.7269999999999999</c:v>
                </c:pt>
                <c:pt idx="113">
                  <c:v>3.7389999999999999</c:v>
                </c:pt>
                <c:pt idx="114">
                  <c:v>3.7519999999999998</c:v>
                </c:pt>
                <c:pt idx="115">
                  <c:v>3.7639999999999998</c:v>
                </c:pt>
                <c:pt idx="116">
                  <c:v>3.7759999999999998</c:v>
                </c:pt>
                <c:pt idx="117">
                  <c:v>3.7890000000000001</c:v>
                </c:pt>
                <c:pt idx="118">
                  <c:v>3.8010000000000002</c:v>
                </c:pt>
                <c:pt idx="119">
                  <c:v>3.8130000000000002</c:v>
                </c:pt>
                <c:pt idx="120">
                  <c:v>3.8250000000000002</c:v>
                </c:pt>
                <c:pt idx="121">
                  <c:v>3.8370000000000002</c:v>
                </c:pt>
                <c:pt idx="122">
                  <c:v>3.8479999999999999</c:v>
                </c:pt>
                <c:pt idx="123">
                  <c:v>3.86</c:v>
                </c:pt>
                <c:pt idx="124">
                  <c:v>3.8719999999999999</c:v>
                </c:pt>
                <c:pt idx="125">
                  <c:v>3.883</c:v>
                </c:pt>
                <c:pt idx="126">
                  <c:v>3.895</c:v>
                </c:pt>
                <c:pt idx="127">
                  <c:v>3.9060000000000001</c:v>
                </c:pt>
                <c:pt idx="128">
                  <c:v>3.9180000000000001</c:v>
                </c:pt>
                <c:pt idx="129">
                  <c:v>3.9289999999999998</c:v>
                </c:pt>
                <c:pt idx="130">
                  <c:v>3.94</c:v>
                </c:pt>
                <c:pt idx="131">
                  <c:v>3.9510000000000001</c:v>
                </c:pt>
                <c:pt idx="132">
                  <c:v>3.9620000000000002</c:v>
                </c:pt>
                <c:pt idx="133">
                  <c:v>3.9729999999999999</c:v>
                </c:pt>
                <c:pt idx="134">
                  <c:v>3.984</c:v>
                </c:pt>
                <c:pt idx="135">
                  <c:v>3.9950000000000001</c:v>
                </c:pt>
                <c:pt idx="136">
                  <c:v>4.0060000000000002</c:v>
                </c:pt>
                <c:pt idx="137">
                  <c:v>4.0170000000000003</c:v>
                </c:pt>
                <c:pt idx="138">
                  <c:v>4.0270000000000001</c:v>
                </c:pt>
                <c:pt idx="139">
                  <c:v>4.0380000000000003</c:v>
                </c:pt>
                <c:pt idx="140">
                  <c:v>4.048</c:v>
                </c:pt>
                <c:pt idx="141">
                  <c:v>4.0590000000000002</c:v>
                </c:pt>
                <c:pt idx="142">
                  <c:v>4.069</c:v>
                </c:pt>
                <c:pt idx="143">
                  <c:v>4.0789999999999997</c:v>
                </c:pt>
                <c:pt idx="144">
                  <c:v>4.09</c:v>
                </c:pt>
                <c:pt idx="145">
                  <c:v>4.0999999999999996</c:v>
                </c:pt>
                <c:pt idx="146">
                  <c:v>4.1100000000000003</c:v>
                </c:pt>
                <c:pt idx="147">
                  <c:v>4.12</c:v>
                </c:pt>
                <c:pt idx="148">
                  <c:v>4.13</c:v>
                </c:pt>
                <c:pt idx="149">
                  <c:v>4.1399999999999997</c:v>
                </c:pt>
                <c:pt idx="150">
                  <c:v>4.149</c:v>
                </c:pt>
                <c:pt idx="151">
                  <c:v>4.1589999999999998</c:v>
                </c:pt>
                <c:pt idx="152">
                  <c:v>4.1689999999999996</c:v>
                </c:pt>
                <c:pt idx="153">
                  <c:v>4.1790000000000003</c:v>
                </c:pt>
                <c:pt idx="154">
                  <c:v>4.1879999999999997</c:v>
                </c:pt>
                <c:pt idx="155">
                  <c:v>4.1980000000000004</c:v>
                </c:pt>
                <c:pt idx="156">
                  <c:v>4.2069999999999999</c:v>
                </c:pt>
                <c:pt idx="157">
                  <c:v>4.2169999999999996</c:v>
                </c:pt>
                <c:pt idx="158">
                  <c:v>4.226</c:v>
                </c:pt>
                <c:pt idx="159">
                  <c:v>4.2350000000000003</c:v>
                </c:pt>
                <c:pt idx="160">
                  <c:v>4.2450000000000001</c:v>
                </c:pt>
                <c:pt idx="161">
                  <c:v>4.2539999999999996</c:v>
                </c:pt>
                <c:pt idx="162">
                  <c:v>4.2629999999999999</c:v>
                </c:pt>
                <c:pt idx="163">
                  <c:v>4.2720000000000002</c:v>
                </c:pt>
                <c:pt idx="164">
                  <c:v>4.2809999999999997</c:v>
                </c:pt>
                <c:pt idx="165">
                  <c:v>4.29</c:v>
                </c:pt>
                <c:pt idx="166">
                  <c:v>4.2990000000000004</c:v>
                </c:pt>
                <c:pt idx="167">
                  <c:v>4.3079999999999998</c:v>
                </c:pt>
                <c:pt idx="168">
                  <c:v>4.3170000000000002</c:v>
                </c:pt>
                <c:pt idx="169">
                  <c:v>4.3259999999999996</c:v>
                </c:pt>
                <c:pt idx="170">
                  <c:v>4.3339999999999996</c:v>
                </c:pt>
                <c:pt idx="171">
                  <c:v>4.343</c:v>
                </c:pt>
                <c:pt idx="172">
                  <c:v>4.3520000000000003</c:v>
                </c:pt>
                <c:pt idx="173">
                  <c:v>4.3600000000000003</c:v>
                </c:pt>
                <c:pt idx="174">
                  <c:v>4.3689999999999998</c:v>
                </c:pt>
                <c:pt idx="175">
                  <c:v>4.3769999999999998</c:v>
                </c:pt>
                <c:pt idx="176">
                  <c:v>4.3860000000000001</c:v>
                </c:pt>
                <c:pt idx="177">
                  <c:v>4.3940000000000001</c:v>
                </c:pt>
                <c:pt idx="178">
                  <c:v>4.4029999999999996</c:v>
                </c:pt>
                <c:pt idx="179">
                  <c:v>4.4109999999999996</c:v>
                </c:pt>
                <c:pt idx="180">
                  <c:v>4.4189999999999996</c:v>
                </c:pt>
                <c:pt idx="181">
                  <c:v>4.4269999999999996</c:v>
                </c:pt>
                <c:pt idx="182">
                  <c:v>4.4359999999999999</c:v>
                </c:pt>
                <c:pt idx="183">
                  <c:v>4.444</c:v>
                </c:pt>
                <c:pt idx="184">
                  <c:v>4.452</c:v>
                </c:pt>
                <c:pt idx="185">
                  <c:v>4.46</c:v>
                </c:pt>
                <c:pt idx="186">
                  <c:v>4.468</c:v>
                </c:pt>
                <c:pt idx="187">
                  <c:v>4.476</c:v>
                </c:pt>
                <c:pt idx="188">
                  <c:v>4.484</c:v>
                </c:pt>
                <c:pt idx="189">
                  <c:v>4.492</c:v>
                </c:pt>
                <c:pt idx="190">
                  <c:v>4.5</c:v>
                </c:pt>
                <c:pt idx="191">
                  <c:v>4.5069999999999997</c:v>
                </c:pt>
                <c:pt idx="192">
                  <c:v>4.5149999999999997</c:v>
                </c:pt>
                <c:pt idx="193">
                  <c:v>4.5229999999999997</c:v>
                </c:pt>
                <c:pt idx="194">
                  <c:v>4.5309999999999997</c:v>
                </c:pt>
                <c:pt idx="195">
                  <c:v>4.5380000000000003</c:v>
                </c:pt>
                <c:pt idx="196">
                  <c:v>4.5460000000000003</c:v>
                </c:pt>
                <c:pt idx="197">
                  <c:v>4.5529999999999999</c:v>
                </c:pt>
                <c:pt idx="198">
                  <c:v>4.5609999999999999</c:v>
                </c:pt>
                <c:pt idx="199">
                  <c:v>4.569</c:v>
                </c:pt>
                <c:pt idx="200">
                  <c:v>4.5759999999999996</c:v>
                </c:pt>
                <c:pt idx="201">
                  <c:v>4.5830000000000002</c:v>
                </c:pt>
                <c:pt idx="202">
                  <c:v>4.5910000000000002</c:v>
                </c:pt>
                <c:pt idx="203">
                  <c:v>4.5979999999999999</c:v>
                </c:pt>
                <c:pt idx="204">
                  <c:v>4.6059999999999999</c:v>
                </c:pt>
                <c:pt idx="205">
                  <c:v>4.6130000000000004</c:v>
                </c:pt>
                <c:pt idx="206">
                  <c:v>4.62</c:v>
                </c:pt>
                <c:pt idx="207">
                  <c:v>4.6269999999999998</c:v>
                </c:pt>
                <c:pt idx="208">
                  <c:v>4.6349999999999998</c:v>
                </c:pt>
                <c:pt idx="209">
                  <c:v>4.6420000000000003</c:v>
                </c:pt>
                <c:pt idx="210">
                  <c:v>4.649</c:v>
                </c:pt>
                <c:pt idx="211">
                  <c:v>4.6559999999999997</c:v>
                </c:pt>
                <c:pt idx="212">
                  <c:v>4.6630000000000003</c:v>
                </c:pt>
                <c:pt idx="213">
                  <c:v>4.67</c:v>
                </c:pt>
                <c:pt idx="214">
                  <c:v>4.6769999999999996</c:v>
                </c:pt>
                <c:pt idx="215">
                  <c:v>4.6840000000000002</c:v>
                </c:pt>
                <c:pt idx="216">
                  <c:v>4.6909999999999998</c:v>
                </c:pt>
                <c:pt idx="217">
                  <c:v>4.6980000000000004</c:v>
                </c:pt>
                <c:pt idx="218">
                  <c:v>4.7050000000000001</c:v>
                </c:pt>
                <c:pt idx="219">
                  <c:v>4.7110000000000003</c:v>
                </c:pt>
                <c:pt idx="220">
                  <c:v>4.718</c:v>
                </c:pt>
                <c:pt idx="221">
                  <c:v>4.7249999999999996</c:v>
                </c:pt>
                <c:pt idx="222">
                  <c:v>4.7320000000000002</c:v>
                </c:pt>
                <c:pt idx="223">
                  <c:v>4.7389999999999999</c:v>
                </c:pt>
                <c:pt idx="224">
                  <c:v>4.7450000000000001</c:v>
                </c:pt>
                <c:pt idx="225">
                  <c:v>4.7519999999999998</c:v>
                </c:pt>
                <c:pt idx="226">
                  <c:v>4.7590000000000003</c:v>
                </c:pt>
                <c:pt idx="227">
                  <c:v>4.7649999999999997</c:v>
                </c:pt>
                <c:pt idx="228">
                  <c:v>4.7720000000000002</c:v>
                </c:pt>
                <c:pt idx="229">
                  <c:v>4.7779999999999996</c:v>
                </c:pt>
                <c:pt idx="230">
                  <c:v>4.7850000000000001</c:v>
                </c:pt>
                <c:pt idx="231">
                  <c:v>4.7910000000000004</c:v>
                </c:pt>
                <c:pt idx="232">
                  <c:v>4.798</c:v>
                </c:pt>
                <c:pt idx="233">
                  <c:v>4.8040000000000003</c:v>
                </c:pt>
                <c:pt idx="234">
                  <c:v>4.8099999999999996</c:v>
                </c:pt>
                <c:pt idx="235">
                  <c:v>4.8170000000000002</c:v>
                </c:pt>
                <c:pt idx="236">
                  <c:v>4.8230000000000004</c:v>
                </c:pt>
                <c:pt idx="237">
                  <c:v>4.83</c:v>
                </c:pt>
                <c:pt idx="238">
                  <c:v>4.8360000000000003</c:v>
                </c:pt>
                <c:pt idx="239">
                  <c:v>4.8419999999999996</c:v>
                </c:pt>
                <c:pt idx="240">
                  <c:v>4.8490000000000002</c:v>
                </c:pt>
                <c:pt idx="241">
                  <c:v>4.8550000000000004</c:v>
                </c:pt>
                <c:pt idx="242">
                  <c:v>4.8609999999999998</c:v>
                </c:pt>
                <c:pt idx="243">
                  <c:v>4.867</c:v>
                </c:pt>
                <c:pt idx="244">
                  <c:v>4.8730000000000002</c:v>
                </c:pt>
                <c:pt idx="245">
                  <c:v>4.8789999999999996</c:v>
                </c:pt>
                <c:pt idx="246">
                  <c:v>4.8849999999999998</c:v>
                </c:pt>
                <c:pt idx="247">
                  <c:v>4.8920000000000003</c:v>
                </c:pt>
                <c:pt idx="248">
                  <c:v>4.8979999999999997</c:v>
                </c:pt>
                <c:pt idx="249">
                  <c:v>4.9039999999999999</c:v>
                </c:pt>
                <c:pt idx="250">
                  <c:v>4.91</c:v>
                </c:pt>
                <c:pt idx="251">
                  <c:v>4.9160000000000004</c:v>
                </c:pt>
                <c:pt idx="252">
                  <c:v>4.9219999999999997</c:v>
                </c:pt>
                <c:pt idx="253">
                  <c:v>4.9279999999999999</c:v>
                </c:pt>
                <c:pt idx="254">
                  <c:v>4.9340000000000002</c:v>
                </c:pt>
                <c:pt idx="255">
                  <c:v>4.9400000000000004</c:v>
                </c:pt>
                <c:pt idx="256">
                  <c:v>4.9450000000000003</c:v>
                </c:pt>
                <c:pt idx="257">
                  <c:v>4.9509999999999996</c:v>
                </c:pt>
                <c:pt idx="258">
                  <c:v>4.9569999999999999</c:v>
                </c:pt>
                <c:pt idx="259">
                  <c:v>4.9630000000000001</c:v>
                </c:pt>
                <c:pt idx="260">
                  <c:v>4.9690000000000003</c:v>
                </c:pt>
                <c:pt idx="261">
                  <c:v>4.9749999999999996</c:v>
                </c:pt>
                <c:pt idx="262">
                  <c:v>4.9800000000000004</c:v>
                </c:pt>
                <c:pt idx="263">
                  <c:v>4.9859999999999998</c:v>
                </c:pt>
                <c:pt idx="264">
                  <c:v>4.992</c:v>
                </c:pt>
                <c:pt idx="265">
                  <c:v>4.9980000000000002</c:v>
                </c:pt>
                <c:pt idx="266">
                  <c:v>5.0030000000000001</c:v>
                </c:pt>
                <c:pt idx="267">
                  <c:v>5.0090000000000003</c:v>
                </c:pt>
                <c:pt idx="268">
                  <c:v>5.0149999999999997</c:v>
                </c:pt>
                <c:pt idx="269">
                  <c:v>5.0199999999999996</c:v>
                </c:pt>
                <c:pt idx="270">
                  <c:v>5.0259999999999998</c:v>
                </c:pt>
                <c:pt idx="271">
                  <c:v>5.0309999999999997</c:v>
                </c:pt>
                <c:pt idx="272">
                  <c:v>5.0369999999999999</c:v>
                </c:pt>
                <c:pt idx="273">
                  <c:v>5.0430000000000001</c:v>
                </c:pt>
                <c:pt idx="274">
                  <c:v>5.048</c:v>
                </c:pt>
                <c:pt idx="275">
                  <c:v>5.0540000000000003</c:v>
                </c:pt>
                <c:pt idx="276">
                  <c:v>5.0590000000000002</c:v>
                </c:pt>
                <c:pt idx="277">
                  <c:v>5.0650000000000004</c:v>
                </c:pt>
                <c:pt idx="278">
                  <c:v>5.07</c:v>
                </c:pt>
                <c:pt idx="279">
                  <c:v>5.0759999999999996</c:v>
                </c:pt>
                <c:pt idx="280">
                  <c:v>5.0810000000000004</c:v>
                </c:pt>
                <c:pt idx="281">
                  <c:v>5.0860000000000003</c:v>
                </c:pt>
                <c:pt idx="282">
                  <c:v>5.0919999999999996</c:v>
                </c:pt>
                <c:pt idx="283">
                  <c:v>5.0970000000000004</c:v>
                </c:pt>
                <c:pt idx="284">
                  <c:v>5.1029999999999998</c:v>
                </c:pt>
                <c:pt idx="285">
                  <c:v>5.1079999999999997</c:v>
                </c:pt>
                <c:pt idx="286">
                  <c:v>5.1130000000000004</c:v>
                </c:pt>
                <c:pt idx="287">
                  <c:v>5.1189999999999998</c:v>
                </c:pt>
                <c:pt idx="288">
                  <c:v>5.1239999999999997</c:v>
                </c:pt>
                <c:pt idx="289">
                  <c:v>5.13</c:v>
                </c:pt>
                <c:pt idx="290">
                  <c:v>5.1349999999999998</c:v>
                </c:pt>
                <c:pt idx="291">
                  <c:v>5.14</c:v>
                </c:pt>
                <c:pt idx="292">
                  <c:v>5.1449999999999996</c:v>
                </c:pt>
                <c:pt idx="293">
                  <c:v>5.1509999999999998</c:v>
                </c:pt>
                <c:pt idx="294">
                  <c:v>5.1559999999999997</c:v>
                </c:pt>
                <c:pt idx="295">
                  <c:v>5.1609999999999996</c:v>
                </c:pt>
                <c:pt idx="296">
                  <c:v>5.1660000000000004</c:v>
                </c:pt>
                <c:pt idx="297">
                  <c:v>5.1710000000000003</c:v>
                </c:pt>
                <c:pt idx="298">
                  <c:v>5.1769999999999996</c:v>
                </c:pt>
                <c:pt idx="299">
                  <c:v>5.1820000000000004</c:v>
                </c:pt>
                <c:pt idx="300">
                  <c:v>5.1870000000000003</c:v>
                </c:pt>
                <c:pt idx="301">
                  <c:v>5.1920000000000002</c:v>
                </c:pt>
                <c:pt idx="302">
                  <c:v>5.1970000000000001</c:v>
                </c:pt>
                <c:pt idx="303">
                  <c:v>5.202</c:v>
                </c:pt>
                <c:pt idx="304">
                  <c:v>5.2080000000000002</c:v>
                </c:pt>
                <c:pt idx="305">
                  <c:v>5.2130000000000001</c:v>
                </c:pt>
                <c:pt idx="306">
                  <c:v>5.218</c:v>
                </c:pt>
                <c:pt idx="307">
                  <c:v>5.2229999999999999</c:v>
                </c:pt>
                <c:pt idx="308">
                  <c:v>5.2279999999999998</c:v>
                </c:pt>
                <c:pt idx="309">
                  <c:v>5.2329999999999997</c:v>
                </c:pt>
                <c:pt idx="310">
                  <c:v>5.2380000000000004</c:v>
                </c:pt>
                <c:pt idx="311">
                  <c:v>5.2430000000000003</c:v>
                </c:pt>
                <c:pt idx="312">
                  <c:v>5.2480000000000002</c:v>
                </c:pt>
                <c:pt idx="313">
                  <c:v>5.2530000000000001</c:v>
                </c:pt>
                <c:pt idx="314">
                  <c:v>5.258</c:v>
                </c:pt>
                <c:pt idx="315">
                  <c:v>5.2640000000000002</c:v>
                </c:pt>
                <c:pt idx="316">
                  <c:v>5.2690000000000001</c:v>
                </c:pt>
                <c:pt idx="317">
                  <c:v>5.274</c:v>
                </c:pt>
                <c:pt idx="318">
                  <c:v>5.2779999999999996</c:v>
                </c:pt>
                <c:pt idx="319">
                  <c:v>5.2830000000000004</c:v>
                </c:pt>
                <c:pt idx="320">
                  <c:v>5.2889999999999997</c:v>
                </c:pt>
                <c:pt idx="321">
                  <c:v>5.2930000000000001</c:v>
                </c:pt>
                <c:pt idx="322">
                  <c:v>5.298</c:v>
                </c:pt>
                <c:pt idx="323">
                  <c:v>5.3029999999999999</c:v>
                </c:pt>
                <c:pt idx="324">
                  <c:v>5.3079999999999998</c:v>
                </c:pt>
                <c:pt idx="325">
                  <c:v>5.3129999999999997</c:v>
                </c:pt>
                <c:pt idx="326">
                  <c:v>5.3179999999999996</c:v>
                </c:pt>
                <c:pt idx="327">
                  <c:v>5.3230000000000004</c:v>
                </c:pt>
                <c:pt idx="328">
                  <c:v>5.3280000000000003</c:v>
                </c:pt>
                <c:pt idx="329">
                  <c:v>5.3330000000000002</c:v>
                </c:pt>
                <c:pt idx="330">
                  <c:v>5.3380000000000001</c:v>
                </c:pt>
                <c:pt idx="331">
                  <c:v>5.343</c:v>
                </c:pt>
                <c:pt idx="332">
                  <c:v>5.3470000000000004</c:v>
                </c:pt>
                <c:pt idx="333">
                  <c:v>5.3520000000000003</c:v>
                </c:pt>
                <c:pt idx="334">
                  <c:v>5.3570000000000002</c:v>
                </c:pt>
                <c:pt idx="335">
                  <c:v>5.3620000000000001</c:v>
                </c:pt>
                <c:pt idx="336">
                  <c:v>5.367</c:v>
                </c:pt>
                <c:pt idx="337">
                  <c:v>5.3719999999999999</c:v>
                </c:pt>
                <c:pt idx="338">
                  <c:v>5.3769999999999998</c:v>
                </c:pt>
                <c:pt idx="339">
                  <c:v>5.3810000000000002</c:v>
                </c:pt>
                <c:pt idx="340">
                  <c:v>5.3860000000000001</c:v>
                </c:pt>
                <c:pt idx="341">
                  <c:v>5.391</c:v>
                </c:pt>
                <c:pt idx="342">
                  <c:v>5.3959999999999999</c:v>
                </c:pt>
                <c:pt idx="343">
                  <c:v>5.4009999999999998</c:v>
                </c:pt>
                <c:pt idx="344">
                  <c:v>5.4050000000000002</c:v>
                </c:pt>
                <c:pt idx="345">
                  <c:v>5.41</c:v>
                </c:pt>
                <c:pt idx="346">
                  <c:v>5.415</c:v>
                </c:pt>
                <c:pt idx="347">
                  <c:v>5.42</c:v>
                </c:pt>
                <c:pt idx="348">
                  <c:v>5.4249999999999998</c:v>
                </c:pt>
                <c:pt idx="349">
                  <c:v>5.4290000000000003</c:v>
                </c:pt>
                <c:pt idx="350">
                  <c:v>5.4340000000000002</c:v>
                </c:pt>
                <c:pt idx="351">
                  <c:v>5.4390000000000001</c:v>
                </c:pt>
                <c:pt idx="352">
                  <c:v>5.444</c:v>
                </c:pt>
                <c:pt idx="353">
                  <c:v>5.4480000000000004</c:v>
                </c:pt>
                <c:pt idx="354">
                  <c:v>5.4530000000000003</c:v>
                </c:pt>
                <c:pt idx="355">
                  <c:v>5.4580000000000002</c:v>
                </c:pt>
                <c:pt idx="356">
                  <c:v>5.4619999999999997</c:v>
                </c:pt>
                <c:pt idx="357">
                  <c:v>5.4669999999999996</c:v>
                </c:pt>
                <c:pt idx="358">
                  <c:v>5.4720000000000004</c:v>
                </c:pt>
                <c:pt idx="359">
                  <c:v>5.4770000000000003</c:v>
                </c:pt>
                <c:pt idx="360">
                  <c:v>5.4820000000000002</c:v>
                </c:pt>
                <c:pt idx="361">
                  <c:v>5.4859999999999998</c:v>
                </c:pt>
                <c:pt idx="362">
                  <c:v>5.4909999999999997</c:v>
                </c:pt>
                <c:pt idx="363">
                  <c:v>5.4960000000000004</c:v>
                </c:pt>
                <c:pt idx="364">
                  <c:v>5.5</c:v>
                </c:pt>
                <c:pt idx="365">
                  <c:v>5.5049999999999999</c:v>
                </c:pt>
                <c:pt idx="366">
                  <c:v>5.51</c:v>
                </c:pt>
                <c:pt idx="367">
                  <c:v>5.5140000000000002</c:v>
                </c:pt>
                <c:pt idx="368">
                  <c:v>5.5190000000000001</c:v>
                </c:pt>
                <c:pt idx="369">
                  <c:v>5.524</c:v>
                </c:pt>
                <c:pt idx="370">
                  <c:v>5.5279999999999996</c:v>
                </c:pt>
                <c:pt idx="371">
                  <c:v>5.5330000000000004</c:v>
                </c:pt>
                <c:pt idx="372">
                  <c:v>5.5380000000000003</c:v>
                </c:pt>
                <c:pt idx="373">
                  <c:v>5.5419999999999998</c:v>
                </c:pt>
                <c:pt idx="374">
                  <c:v>5.5469999999999997</c:v>
                </c:pt>
                <c:pt idx="375">
                  <c:v>5.5519999999999996</c:v>
                </c:pt>
                <c:pt idx="376">
                  <c:v>5.556</c:v>
                </c:pt>
                <c:pt idx="377">
                  <c:v>5.5609999999999999</c:v>
                </c:pt>
                <c:pt idx="378">
                  <c:v>5.5650000000000004</c:v>
                </c:pt>
                <c:pt idx="379">
                  <c:v>5.57</c:v>
                </c:pt>
                <c:pt idx="380">
                  <c:v>5.5750000000000002</c:v>
                </c:pt>
                <c:pt idx="381">
                  <c:v>5.5789999999999997</c:v>
                </c:pt>
                <c:pt idx="382">
                  <c:v>5.5839999999999996</c:v>
                </c:pt>
                <c:pt idx="383">
                  <c:v>5.5890000000000004</c:v>
                </c:pt>
                <c:pt idx="384">
                  <c:v>5.593</c:v>
                </c:pt>
                <c:pt idx="385">
                  <c:v>5.5979999999999999</c:v>
                </c:pt>
                <c:pt idx="386">
                  <c:v>5.6020000000000003</c:v>
                </c:pt>
                <c:pt idx="387">
                  <c:v>5.6070000000000002</c:v>
                </c:pt>
                <c:pt idx="388">
                  <c:v>5.6120000000000001</c:v>
                </c:pt>
                <c:pt idx="389">
                  <c:v>5.6159999999999997</c:v>
                </c:pt>
                <c:pt idx="390">
                  <c:v>5.6210000000000004</c:v>
                </c:pt>
                <c:pt idx="391">
                  <c:v>5.6260000000000003</c:v>
                </c:pt>
                <c:pt idx="392">
                  <c:v>5.63</c:v>
                </c:pt>
                <c:pt idx="393">
                  <c:v>5.6349999999999998</c:v>
                </c:pt>
                <c:pt idx="394">
                  <c:v>5.6390000000000002</c:v>
                </c:pt>
                <c:pt idx="395">
                  <c:v>5.6440000000000001</c:v>
                </c:pt>
                <c:pt idx="396">
                  <c:v>5.649</c:v>
                </c:pt>
                <c:pt idx="397">
                  <c:v>5.6529999999999996</c:v>
                </c:pt>
                <c:pt idx="398">
                  <c:v>5.6580000000000004</c:v>
                </c:pt>
                <c:pt idx="399">
                  <c:v>5.6619999999999999</c:v>
                </c:pt>
                <c:pt idx="400">
                  <c:v>5.6669999999999998</c:v>
                </c:pt>
                <c:pt idx="401">
                  <c:v>5.6710000000000003</c:v>
                </c:pt>
                <c:pt idx="402">
                  <c:v>5.6760000000000002</c:v>
                </c:pt>
                <c:pt idx="403">
                  <c:v>5.681</c:v>
                </c:pt>
                <c:pt idx="404">
                  <c:v>5.6849999999999996</c:v>
                </c:pt>
                <c:pt idx="405">
                  <c:v>5.69</c:v>
                </c:pt>
                <c:pt idx="406">
                  <c:v>5.694</c:v>
                </c:pt>
                <c:pt idx="407">
                  <c:v>5.6989999999999998</c:v>
                </c:pt>
                <c:pt idx="408">
                  <c:v>5.7030000000000003</c:v>
                </c:pt>
                <c:pt idx="409">
                  <c:v>5.7080000000000002</c:v>
                </c:pt>
                <c:pt idx="410">
                  <c:v>5.7119999999999997</c:v>
                </c:pt>
                <c:pt idx="411">
                  <c:v>5.7169999999999996</c:v>
                </c:pt>
                <c:pt idx="412">
                  <c:v>5.7220000000000004</c:v>
                </c:pt>
                <c:pt idx="413">
                  <c:v>5.726</c:v>
                </c:pt>
                <c:pt idx="414">
                  <c:v>5.7309999999999999</c:v>
                </c:pt>
                <c:pt idx="415">
                  <c:v>5.7350000000000003</c:v>
                </c:pt>
                <c:pt idx="416">
                  <c:v>5.74</c:v>
                </c:pt>
                <c:pt idx="417">
                  <c:v>5.7439999999999998</c:v>
                </c:pt>
                <c:pt idx="418">
                  <c:v>5.7489999999999997</c:v>
                </c:pt>
                <c:pt idx="419">
                  <c:v>5.7530000000000001</c:v>
                </c:pt>
                <c:pt idx="420">
                  <c:v>5.758</c:v>
                </c:pt>
                <c:pt idx="421">
                  <c:v>5.7619999999999996</c:v>
                </c:pt>
                <c:pt idx="422">
                  <c:v>5.7670000000000003</c:v>
                </c:pt>
                <c:pt idx="423">
                  <c:v>5.7709999999999999</c:v>
                </c:pt>
                <c:pt idx="424">
                  <c:v>5.7759999999999998</c:v>
                </c:pt>
                <c:pt idx="425">
                  <c:v>5.78</c:v>
                </c:pt>
                <c:pt idx="426">
                  <c:v>5.7850000000000001</c:v>
                </c:pt>
                <c:pt idx="427">
                  <c:v>5.7889999999999997</c:v>
                </c:pt>
                <c:pt idx="428">
                  <c:v>5.7939999999999996</c:v>
                </c:pt>
                <c:pt idx="429">
                  <c:v>5.7990000000000004</c:v>
                </c:pt>
                <c:pt idx="430">
                  <c:v>5.8029999999999999</c:v>
                </c:pt>
                <c:pt idx="431">
                  <c:v>5.8070000000000004</c:v>
                </c:pt>
                <c:pt idx="432">
                  <c:v>5.8120000000000003</c:v>
                </c:pt>
                <c:pt idx="433">
                  <c:v>5.8170000000000002</c:v>
                </c:pt>
                <c:pt idx="434">
                  <c:v>5.8209999999999997</c:v>
                </c:pt>
                <c:pt idx="435">
                  <c:v>5.8250000000000002</c:v>
                </c:pt>
                <c:pt idx="436">
                  <c:v>5.83</c:v>
                </c:pt>
                <c:pt idx="437">
                  <c:v>5.835</c:v>
                </c:pt>
                <c:pt idx="438">
                  <c:v>5.8390000000000004</c:v>
                </c:pt>
                <c:pt idx="439">
                  <c:v>5.8440000000000003</c:v>
                </c:pt>
                <c:pt idx="440">
                  <c:v>5.8479999999999999</c:v>
                </c:pt>
                <c:pt idx="441">
                  <c:v>5.8529999999999998</c:v>
                </c:pt>
                <c:pt idx="442">
                  <c:v>5.8570000000000002</c:v>
                </c:pt>
                <c:pt idx="443">
                  <c:v>5.8620000000000001</c:v>
                </c:pt>
                <c:pt idx="444">
                  <c:v>5.8659999999999997</c:v>
                </c:pt>
                <c:pt idx="445">
                  <c:v>5.87</c:v>
                </c:pt>
                <c:pt idx="446">
                  <c:v>5.875</c:v>
                </c:pt>
                <c:pt idx="447">
                  <c:v>5.88</c:v>
                </c:pt>
                <c:pt idx="448">
                  <c:v>5.8840000000000003</c:v>
                </c:pt>
                <c:pt idx="449">
                  <c:v>5.8890000000000002</c:v>
                </c:pt>
                <c:pt idx="450">
                  <c:v>5.8929999999999998</c:v>
                </c:pt>
                <c:pt idx="451">
                  <c:v>5.8970000000000002</c:v>
                </c:pt>
                <c:pt idx="452">
                  <c:v>5.9020000000000001</c:v>
                </c:pt>
                <c:pt idx="453">
                  <c:v>5.9059999999999997</c:v>
                </c:pt>
                <c:pt idx="454">
                  <c:v>5.9109999999999996</c:v>
                </c:pt>
                <c:pt idx="455">
                  <c:v>5.915</c:v>
                </c:pt>
                <c:pt idx="456">
                  <c:v>5.92</c:v>
                </c:pt>
                <c:pt idx="457">
                  <c:v>5.9240000000000004</c:v>
                </c:pt>
                <c:pt idx="458">
                  <c:v>5.9290000000000003</c:v>
                </c:pt>
                <c:pt idx="459">
                  <c:v>5.9329999999999998</c:v>
                </c:pt>
                <c:pt idx="460">
                  <c:v>5.9379999999999997</c:v>
                </c:pt>
                <c:pt idx="461">
                  <c:v>5.9420000000000002</c:v>
                </c:pt>
                <c:pt idx="462">
                  <c:v>5.9470000000000001</c:v>
                </c:pt>
                <c:pt idx="463">
                  <c:v>5.9509999999999996</c:v>
                </c:pt>
                <c:pt idx="464">
                  <c:v>5.9560000000000004</c:v>
                </c:pt>
                <c:pt idx="465">
                  <c:v>5.96</c:v>
                </c:pt>
                <c:pt idx="466">
                  <c:v>5.9640000000000004</c:v>
                </c:pt>
                <c:pt idx="467">
                  <c:v>5.9690000000000003</c:v>
                </c:pt>
                <c:pt idx="468">
                  <c:v>5.9729999999999999</c:v>
                </c:pt>
                <c:pt idx="469">
                  <c:v>5.9779999999999998</c:v>
                </c:pt>
                <c:pt idx="470">
                  <c:v>5.9820000000000002</c:v>
                </c:pt>
                <c:pt idx="471">
                  <c:v>5.9870000000000001</c:v>
                </c:pt>
                <c:pt idx="472">
                  <c:v>5.9909999999999997</c:v>
                </c:pt>
                <c:pt idx="473">
                  <c:v>5.9960000000000004</c:v>
                </c:pt>
                <c:pt idx="474">
                  <c:v>6</c:v>
                </c:pt>
                <c:pt idx="475">
                  <c:v>6.0049999999999999</c:v>
                </c:pt>
                <c:pt idx="476">
                  <c:v>6.0090000000000003</c:v>
                </c:pt>
                <c:pt idx="477">
                  <c:v>6.0140000000000002</c:v>
                </c:pt>
                <c:pt idx="478">
                  <c:v>6.0179999999999998</c:v>
                </c:pt>
                <c:pt idx="479">
                  <c:v>6.0220000000000002</c:v>
                </c:pt>
                <c:pt idx="480">
                  <c:v>6.0270000000000001</c:v>
                </c:pt>
                <c:pt idx="481">
                  <c:v>6.0309999999999997</c:v>
                </c:pt>
                <c:pt idx="482">
                  <c:v>6.0359999999999996</c:v>
                </c:pt>
                <c:pt idx="483">
                  <c:v>6.04</c:v>
                </c:pt>
                <c:pt idx="484">
                  <c:v>6.0449999999999999</c:v>
                </c:pt>
                <c:pt idx="485">
                  <c:v>6.0490000000000004</c:v>
                </c:pt>
                <c:pt idx="486">
                  <c:v>6.0529999999999999</c:v>
                </c:pt>
                <c:pt idx="487">
                  <c:v>6.0579999999999998</c:v>
                </c:pt>
                <c:pt idx="488">
                  <c:v>6.0620000000000003</c:v>
                </c:pt>
                <c:pt idx="489">
                  <c:v>6.0670000000000002</c:v>
                </c:pt>
                <c:pt idx="490">
                  <c:v>6.0709999999999997</c:v>
                </c:pt>
                <c:pt idx="491">
                  <c:v>6.0759999999999996</c:v>
                </c:pt>
                <c:pt idx="492">
                  <c:v>6.08</c:v>
                </c:pt>
                <c:pt idx="493">
                  <c:v>6.085</c:v>
                </c:pt>
                <c:pt idx="494">
                  <c:v>6.0890000000000004</c:v>
                </c:pt>
                <c:pt idx="495">
                  <c:v>6.0940000000000003</c:v>
                </c:pt>
                <c:pt idx="496">
                  <c:v>6.0979999999999999</c:v>
                </c:pt>
                <c:pt idx="497">
                  <c:v>6.1020000000000003</c:v>
                </c:pt>
                <c:pt idx="498">
                  <c:v>6.1070000000000002</c:v>
                </c:pt>
                <c:pt idx="499">
                  <c:v>6.1109999999999998</c:v>
                </c:pt>
                <c:pt idx="500">
                  <c:v>6.1159999999999997</c:v>
                </c:pt>
                <c:pt idx="501">
                  <c:v>6.12</c:v>
                </c:pt>
                <c:pt idx="502">
                  <c:v>6.1239999999999997</c:v>
                </c:pt>
                <c:pt idx="503">
                  <c:v>6.1289999999999996</c:v>
                </c:pt>
                <c:pt idx="504">
                  <c:v>6.133</c:v>
                </c:pt>
                <c:pt idx="505">
                  <c:v>6.1379999999999999</c:v>
                </c:pt>
                <c:pt idx="506">
                  <c:v>6.1420000000000003</c:v>
                </c:pt>
                <c:pt idx="507">
                  <c:v>6.1459999999999999</c:v>
                </c:pt>
                <c:pt idx="508">
                  <c:v>6.1509999999999998</c:v>
                </c:pt>
                <c:pt idx="509">
                  <c:v>6.1550000000000002</c:v>
                </c:pt>
                <c:pt idx="510">
                  <c:v>6.16</c:v>
                </c:pt>
                <c:pt idx="511">
                  <c:v>6.1639999999999997</c:v>
                </c:pt>
                <c:pt idx="512">
                  <c:v>6.1680000000000001</c:v>
                </c:pt>
                <c:pt idx="513">
                  <c:v>6.173</c:v>
                </c:pt>
                <c:pt idx="514">
                  <c:v>6.1769999999999996</c:v>
                </c:pt>
                <c:pt idx="515">
                  <c:v>6.1820000000000004</c:v>
                </c:pt>
                <c:pt idx="516">
                  <c:v>6.1859999999999999</c:v>
                </c:pt>
                <c:pt idx="517">
                  <c:v>6.1909999999999998</c:v>
                </c:pt>
                <c:pt idx="518">
                  <c:v>6.1950000000000003</c:v>
                </c:pt>
                <c:pt idx="519">
                  <c:v>6.1989999999999998</c:v>
                </c:pt>
                <c:pt idx="520">
                  <c:v>6.2039999999999997</c:v>
                </c:pt>
                <c:pt idx="521">
                  <c:v>6.2080000000000002</c:v>
                </c:pt>
                <c:pt idx="522">
                  <c:v>6.2119999999999997</c:v>
                </c:pt>
                <c:pt idx="523">
                  <c:v>6.2169999999999996</c:v>
                </c:pt>
                <c:pt idx="524">
                  <c:v>6.2210000000000001</c:v>
                </c:pt>
                <c:pt idx="525">
                  <c:v>6.226</c:v>
                </c:pt>
                <c:pt idx="526">
                  <c:v>6.23</c:v>
                </c:pt>
                <c:pt idx="527">
                  <c:v>6.234</c:v>
                </c:pt>
                <c:pt idx="528">
                  <c:v>6.2389999999999999</c:v>
                </c:pt>
                <c:pt idx="529">
                  <c:v>6.2430000000000003</c:v>
                </c:pt>
                <c:pt idx="530">
                  <c:v>6.2469999999999999</c:v>
                </c:pt>
                <c:pt idx="531">
                  <c:v>6.2519999999999998</c:v>
                </c:pt>
                <c:pt idx="532">
                  <c:v>6.2560000000000002</c:v>
                </c:pt>
                <c:pt idx="533">
                  <c:v>6.2610000000000001</c:v>
                </c:pt>
                <c:pt idx="534">
                  <c:v>6.2649999999999997</c:v>
                </c:pt>
                <c:pt idx="535">
                  <c:v>6.2690000000000001</c:v>
                </c:pt>
                <c:pt idx="536">
                  <c:v>6.274</c:v>
                </c:pt>
                <c:pt idx="537">
                  <c:v>6.2779999999999996</c:v>
                </c:pt>
                <c:pt idx="538">
                  <c:v>6.282</c:v>
                </c:pt>
                <c:pt idx="539">
                  <c:v>6.2869999999999999</c:v>
                </c:pt>
                <c:pt idx="540">
                  <c:v>6.2910000000000004</c:v>
                </c:pt>
                <c:pt idx="541">
                  <c:v>6.2960000000000003</c:v>
                </c:pt>
                <c:pt idx="542">
                  <c:v>6.3</c:v>
                </c:pt>
                <c:pt idx="543">
                  <c:v>6.3040000000000003</c:v>
                </c:pt>
                <c:pt idx="544">
                  <c:v>6.3079999999999998</c:v>
                </c:pt>
                <c:pt idx="545">
                  <c:v>6.3129999999999997</c:v>
                </c:pt>
                <c:pt idx="546">
                  <c:v>6.3170000000000002</c:v>
                </c:pt>
                <c:pt idx="547">
                  <c:v>6.3220000000000001</c:v>
                </c:pt>
                <c:pt idx="548">
                  <c:v>6.3259999999999996</c:v>
                </c:pt>
                <c:pt idx="549">
                  <c:v>6.33</c:v>
                </c:pt>
                <c:pt idx="550">
                  <c:v>6.335</c:v>
                </c:pt>
                <c:pt idx="551">
                  <c:v>6.3390000000000004</c:v>
                </c:pt>
                <c:pt idx="552">
                  <c:v>6.343</c:v>
                </c:pt>
                <c:pt idx="553">
                  <c:v>6.3479999999999999</c:v>
                </c:pt>
                <c:pt idx="554">
                  <c:v>6.3520000000000003</c:v>
                </c:pt>
                <c:pt idx="555">
                  <c:v>6.3559999999999999</c:v>
                </c:pt>
                <c:pt idx="556">
                  <c:v>6.3609999999999998</c:v>
                </c:pt>
                <c:pt idx="557">
                  <c:v>6.3650000000000002</c:v>
                </c:pt>
                <c:pt idx="558">
                  <c:v>6.3689999999999998</c:v>
                </c:pt>
                <c:pt idx="559">
                  <c:v>6.3739999999999997</c:v>
                </c:pt>
                <c:pt idx="560">
                  <c:v>6.3780000000000001</c:v>
                </c:pt>
                <c:pt idx="561">
                  <c:v>6.3819999999999997</c:v>
                </c:pt>
                <c:pt idx="562">
                  <c:v>6.3869999999999996</c:v>
                </c:pt>
                <c:pt idx="563">
                  <c:v>6.391</c:v>
                </c:pt>
                <c:pt idx="564">
                  <c:v>6.3949999999999996</c:v>
                </c:pt>
                <c:pt idx="565">
                  <c:v>6.4</c:v>
                </c:pt>
                <c:pt idx="566">
                  <c:v>6.4039999999999999</c:v>
                </c:pt>
                <c:pt idx="567">
                  <c:v>6.4080000000000004</c:v>
                </c:pt>
                <c:pt idx="568">
                  <c:v>6.4119999999999999</c:v>
                </c:pt>
                <c:pt idx="569">
                  <c:v>6.4169999999999998</c:v>
                </c:pt>
                <c:pt idx="570">
                  <c:v>6.4210000000000003</c:v>
                </c:pt>
                <c:pt idx="571">
                  <c:v>6.4249999999999998</c:v>
                </c:pt>
                <c:pt idx="572">
                  <c:v>6.43</c:v>
                </c:pt>
                <c:pt idx="573">
                  <c:v>6.4340000000000002</c:v>
                </c:pt>
                <c:pt idx="574">
                  <c:v>6.4379999999999997</c:v>
                </c:pt>
                <c:pt idx="575">
                  <c:v>6.4429999999999996</c:v>
                </c:pt>
                <c:pt idx="576">
                  <c:v>6.4470000000000001</c:v>
                </c:pt>
                <c:pt idx="577">
                  <c:v>6.4509999999999996</c:v>
                </c:pt>
                <c:pt idx="578">
                  <c:v>6.4550000000000001</c:v>
                </c:pt>
                <c:pt idx="579">
                  <c:v>6.46</c:v>
                </c:pt>
                <c:pt idx="580">
                  <c:v>6.4640000000000004</c:v>
                </c:pt>
                <c:pt idx="581">
                  <c:v>6.468</c:v>
                </c:pt>
                <c:pt idx="582">
                  <c:v>6.4729999999999999</c:v>
                </c:pt>
                <c:pt idx="583">
                  <c:v>6.4770000000000003</c:v>
                </c:pt>
                <c:pt idx="584">
                  <c:v>6.4809999999999999</c:v>
                </c:pt>
                <c:pt idx="585">
                  <c:v>6.4850000000000003</c:v>
                </c:pt>
                <c:pt idx="586">
                  <c:v>6.49</c:v>
                </c:pt>
                <c:pt idx="587">
                  <c:v>6.4939999999999998</c:v>
                </c:pt>
                <c:pt idx="588">
                  <c:v>6.4980000000000002</c:v>
                </c:pt>
                <c:pt idx="589">
                  <c:v>6.5019999999999998</c:v>
                </c:pt>
                <c:pt idx="590">
                  <c:v>6.5069999999999997</c:v>
                </c:pt>
                <c:pt idx="591">
                  <c:v>6.5110000000000001</c:v>
                </c:pt>
                <c:pt idx="592">
                  <c:v>6.5149999999999997</c:v>
                </c:pt>
                <c:pt idx="593">
                  <c:v>6.52</c:v>
                </c:pt>
                <c:pt idx="594">
                  <c:v>6.524</c:v>
                </c:pt>
                <c:pt idx="595">
                  <c:v>6.5279999999999996</c:v>
                </c:pt>
                <c:pt idx="596">
                  <c:v>6.532</c:v>
                </c:pt>
                <c:pt idx="597">
                  <c:v>6.5369999999999999</c:v>
                </c:pt>
                <c:pt idx="598">
                  <c:v>6.5410000000000004</c:v>
                </c:pt>
                <c:pt idx="599">
                  <c:v>6.5449999999999999</c:v>
                </c:pt>
                <c:pt idx="600">
                  <c:v>6.5490000000000004</c:v>
                </c:pt>
                <c:pt idx="601">
                  <c:v>6.5540000000000003</c:v>
                </c:pt>
                <c:pt idx="602">
                  <c:v>6.5579999999999998</c:v>
                </c:pt>
                <c:pt idx="603">
                  <c:v>6.5620000000000003</c:v>
                </c:pt>
                <c:pt idx="604">
                  <c:v>6.5659999999999998</c:v>
                </c:pt>
                <c:pt idx="605">
                  <c:v>6.5709999999999997</c:v>
                </c:pt>
                <c:pt idx="606">
                  <c:v>6.5750000000000002</c:v>
                </c:pt>
                <c:pt idx="607">
                  <c:v>6.5789999999999997</c:v>
                </c:pt>
                <c:pt idx="608">
                  <c:v>6.5839999999999996</c:v>
                </c:pt>
                <c:pt idx="609">
                  <c:v>6.5880000000000001</c:v>
                </c:pt>
                <c:pt idx="610">
                  <c:v>6.5919999999999996</c:v>
                </c:pt>
                <c:pt idx="611">
                  <c:v>6.5960000000000001</c:v>
                </c:pt>
                <c:pt idx="612">
                  <c:v>6.6</c:v>
                </c:pt>
                <c:pt idx="613">
                  <c:v>6.6050000000000004</c:v>
                </c:pt>
                <c:pt idx="614">
                  <c:v>6.609</c:v>
                </c:pt>
                <c:pt idx="615">
                  <c:v>6.6130000000000004</c:v>
                </c:pt>
                <c:pt idx="616">
                  <c:v>6.617</c:v>
                </c:pt>
                <c:pt idx="617">
                  <c:v>6.6219999999999999</c:v>
                </c:pt>
                <c:pt idx="618">
                  <c:v>6.6260000000000003</c:v>
                </c:pt>
                <c:pt idx="619">
                  <c:v>6.63</c:v>
                </c:pt>
                <c:pt idx="620">
                  <c:v>6.6340000000000003</c:v>
                </c:pt>
                <c:pt idx="621">
                  <c:v>6.6390000000000002</c:v>
                </c:pt>
                <c:pt idx="622">
                  <c:v>6.6429999999999998</c:v>
                </c:pt>
                <c:pt idx="623">
                  <c:v>6.6470000000000002</c:v>
                </c:pt>
                <c:pt idx="624">
                  <c:v>6.6509999999999998</c:v>
                </c:pt>
                <c:pt idx="625">
                  <c:v>6.6559999999999997</c:v>
                </c:pt>
                <c:pt idx="626">
                  <c:v>6.66</c:v>
                </c:pt>
                <c:pt idx="627">
                  <c:v>6.6639999999999997</c:v>
                </c:pt>
                <c:pt idx="628">
                  <c:v>6.6680000000000001</c:v>
                </c:pt>
                <c:pt idx="629">
                  <c:v>6.6719999999999997</c:v>
                </c:pt>
                <c:pt idx="630">
                  <c:v>6.6769999999999996</c:v>
                </c:pt>
                <c:pt idx="631">
                  <c:v>6.681</c:v>
                </c:pt>
                <c:pt idx="632">
                  <c:v>6.6849999999999996</c:v>
                </c:pt>
                <c:pt idx="633">
                  <c:v>6.6890000000000001</c:v>
                </c:pt>
                <c:pt idx="634">
                  <c:v>6.6929999999999996</c:v>
                </c:pt>
                <c:pt idx="635">
                  <c:v>6.6980000000000004</c:v>
                </c:pt>
                <c:pt idx="636">
                  <c:v>6.702</c:v>
                </c:pt>
                <c:pt idx="637">
                  <c:v>6.7060000000000004</c:v>
                </c:pt>
                <c:pt idx="638">
                  <c:v>6.71</c:v>
                </c:pt>
                <c:pt idx="639">
                  <c:v>6.7149999999999999</c:v>
                </c:pt>
                <c:pt idx="640">
                  <c:v>6.7190000000000003</c:v>
                </c:pt>
                <c:pt idx="641">
                  <c:v>6.7229999999999999</c:v>
                </c:pt>
                <c:pt idx="642">
                  <c:v>6.7270000000000003</c:v>
                </c:pt>
                <c:pt idx="643">
                  <c:v>6.7309999999999999</c:v>
                </c:pt>
                <c:pt idx="644">
                  <c:v>6.7359999999999998</c:v>
                </c:pt>
                <c:pt idx="645">
                  <c:v>6.74</c:v>
                </c:pt>
                <c:pt idx="646">
                  <c:v>6.7439999999999998</c:v>
                </c:pt>
                <c:pt idx="647">
                  <c:v>6.7480000000000002</c:v>
                </c:pt>
                <c:pt idx="648">
                  <c:v>6.7519999999999998</c:v>
                </c:pt>
                <c:pt idx="649">
                  <c:v>6.7560000000000002</c:v>
                </c:pt>
                <c:pt idx="650">
                  <c:v>6.7610000000000001</c:v>
                </c:pt>
                <c:pt idx="651">
                  <c:v>6.7649999999999997</c:v>
                </c:pt>
                <c:pt idx="652">
                  <c:v>6.7690000000000001</c:v>
                </c:pt>
                <c:pt idx="653">
                  <c:v>6.7729999999999997</c:v>
                </c:pt>
                <c:pt idx="654">
                  <c:v>6.7779999999999996</c:v>
                </c:pt>
                <c:pt idx="655">
                  <c:v>6.782</c:v>
                </c:pt>
                <c:pt idx="656">
                  <c:v>6.7859999999999996</c:v>
                </c:pt>
                <c:pt idx="657">
                  <c:v>6.79</c:v>
                </c:pt>
                <c:pt idx="658">
                  <c:v>6.7939999999999996</c:v>
                </c:pt>
                <c:pt idx="659">
                  <c:v>6.798</c:v>
                </c:pt>
                <c:pt idx="660">
                  <c:v>6.8029999999999999</c:v>
                </c:pt>
                <c:pt idx="661">
                  <c:v>6.8070000000000004</c:v>
                </c:pt>
                <c:pt idx="662">
                  <c:v>6.8109999999999999</c:v>
                </c:pt>
                <c:pt idx="663">
                  <c:v>6.8150000000000004</c:v>
                </c:pt>
                <c:pt idx="664">
                  <c:v>6.819</c:v>
                </c:pt>
                <c:pt idx="665">
                  <c:v>6.8239999999999998</c:v>
                </c:pt>
                <c:pt idx="666">
                  <c:v>6.8280000000000003</c:v>
                </c:pt>
                <c:pt idx="667">
                  <c:v>6.8319999999999999</c:v>
                </c:pt>
                <c:pt idx="668">
                  <c:v>6.8360000000000003</c:v>
                </c:pt>
                <c:pt idx="669">
                  <c:v>6.84</c:v>
                </c:pt>
                <c:pt idx="670">
                  <c:v>6.8440000000000003</c:v>
                </c:pt>
                <c:pt idx="671">
                  <c:v>6.8490000000000002</c:v>
                </c:pt>
                <c:pt idx="672">
                  <c:v>6.8529999999999998</c:v>
                </c:pt>
                <c:pt idx="673">
                  <c:v>6.8570000000000002</c:v>
                </c:pt>
                <c:pt idx="674">
                  <c:v>6.8609999999999998</c:v>
                </c:pt>
                <c:pt idx="675">
                  <c:v>6.8650000000000002</c:v>
                </c:pt>
                <c:pt idx="676">
                  <c:v>6.87</c:v>
                </c:pt>
                <c:pt idx="677">
                  <c:v>6.8739999999999997</c:v>
                </c:pt>
                <c:pt idx="678">
                  <c:v>6.8780000000000001</c:v>
                </c:pt>
                <c:pt idx="679">
                  <c:v>6.8819999999999997</c:v>
                </c:pt>
                <c:pt idx="680">
                  <c:v>6.8860000000000001</c:v>
                </c:pt>
                <c:pt idx="681">
                  <c:v>6.89</c:v>
                </c:pt>
                <c:pt idx="682">
                  <c:v>6.8940000000000001</c:v>
                </c:pt>
                <c:pt idx="683">
                  <c:v>6.899</c:v>
                </c:pt>
                <c:pt idx="684">
                  <c:v>6.9029999999999996</c:v>
                </c:pt>
                <c:pt idx="685">
                  <c:v>6.907</c:v>
                </c:pt>
                <c:pt idx="686">
                  <c:v>6.9109999999999996</c:v>
                </c:pt>
                <c:pt idx="687">
                  <c:v>6.915</c:v>
                </c:pt>
                <c:pt idx="688">
                  <c:v>6.92</c:v>
                </c:pt>
                <c:pt idx="689">
                  <c:v>6.9240000000000004</c:v>
                </c:pt>
                <c:pt idx="690">
                  <c:v>6.9279999999999999</c:v>
                </c:pt>
                <c:pt idx="691">
                  <c:v>6.9320000000000004</c:v>
                </c:pt>
                <c:pt idx="692">
                  <c:v>6.9359999999999999</c:v>
                </c:pt>
                <c:pt idx="693">
                  <c:v>6.94</c:v>
                </c:pt>
                <c:pt idx="694">
                  <c:v>6.944</c:v>
                </c:pt>
                <c:pt idx="695">
                  <c:v>6.9489999999999998</c:v>
                </c:pt>
                <c:pt idx="696">
                  <c:v>6.9530000000000003</c:v>
                </c:pt>
                <c:pt idx="697">
                  <c:v>6.9569999999999999</c:v>
                </c:pt>
                <c:pt idx="698">
                  <c:v>6.9610000000000003</c:v>
                </c:pt>
                <c:pt idx="699">
                  <c:v>6.9649999999999999</c:v>
                </c:pt>
                <c:pt idx="700">
                  <c:v>6.9690000000000003</c:v>
                </c:pt>
                <c:pt idx="701">
                  <c:v>6.9740000000000002</c:v>
                </c:pt>
                <c:pt idx="702">
                  <c:v>6.9779999999999998</c:v>
                </c:pt>
                <c:pt idx="703">
                  <c:v>6.9820000000000002</c:v>
                </c:pt>
                <c:pt idx="704">
                  <c:v>6.9859999999999998</c:v>
                </c:pt>
                <c:pt idx="705">
                  <c:v>6.99</c:v>
                </c:pt>
                <c:pt idx="706">
                  <c:v>6.9939999999999998</c:v>
                </c:pt>
                <c:pt idx="707">
                  <c:v>6.9989999999999997</c:v>
                </c:pt>
                <c:pt idx="708">
                  <c:v>7.0030000000000001</c:v>
                </c:pt>
                <c:pt idx="709">
                  <c:v>7.0069999999999997</c:v>
                </c:pt>
                <c:pt idx="710">
                  <c:v>7.0110000000000001</c:v>
                </c:pt>
                <c:pt idx="711">
                  <c:v>7.0149999999999997</c:v>
                </c:pt>
                <c:pt idx="712">
                  <c:v>7.0190000000000001</c:v>
                </c:pt>
                <c:pt idx="713">
                  <c:v>7.024</c:v>
                </c:pt>
                <c:pt idx="714">
                  <c:v>7.0279999999999996</c:v>
                </c:pt>
                <c:pt idx="715">
                  <c:v>7.032</c:v>
                </c:pt>
                <c:pt idx="716">
                  <c:v>7.0359999999999996</c:v>
                </c:pt>
                <c:pt idx="717">
                  <c:v>7.04</c:v>
                </c:pt>
                <c:pt idx="718">
                  <c:v>7.0439999999999996</c:v>
                </c:pt>
                <c:pt idx="719">
                  <c:v>7.048</c:v>
                </c:pt>
                <c:pt idx="720">
                  <c:v>7.0519999999999996</c:v>
                </c:pt>
                <c:pt idx="721">
                  <c:v>7.0570000000000004</c:v>
                </c:pt>
                <c:pt idx="722">
                  <c:v>7.0609999999999999</c:v>
                </c:pt>
                <c:pt idx="723">
                  <c:v>7.0650000000000004</c:v>
                </c:pt>
                <c:pt idx="724">
                  <c:v>7.069</c:v>
                </c:pt>
                <c:pt idx="725">
                  <c:v>7.0730000000000004</c:v>
                </c:pt>
                <c:pt idx="726">
                  <c:v>7.077</c:v>
                </c:pt>
                <c:pt idx="727">
                  <c:v>7.0810000000000004</c:v>
                </c:pt>
                <c:pt idx="728">
                  <c:v>7.085</c:v>
                </c:pt>
                <c:pt idx="729">
                  <c:v>7.09</c:v>
                </c:pt>
                <c:pt idx="730">
                  <c:v>7.0940000000000003</c:v>
                </c:pt>
                <c:pt idx="731">
                  <c:v>7.0979999999999999</c:v>
                </c:pt>
                <c:pt idx="732">
                  <c:v>7.1020000000000003</c:v>
                </c:pt>
                <c:pt idx="733">
                  <c:v>7.1059999999999999</c:v>
                </c:pt>
                <c:pt idx="734">
                  <c:v>7.11</c:v>
                </c:pt>
                <c:pt idx="735">
                  <c:v>7.1139999999999999</c:v>
                </c:pt>
                <c:pt idx="736">
                  <c:v>7.1180000000000003</c:v>
                </c:pt>
                <c:pt idx="737">
                  <c:v>7.1230000000000002</c:v>
                </c:pt>
                <c:pt idx="738">
                  <c:v>7.1269999999999998</c:v>
                </c:pt>
                <c:pt idx="739">
                  <c:v>7.1310000000000002</c:v>
                </c:pt>
                <c:pt idx="740">
                  <c:v>7.1349999999999998</c:v>
                </c:pt>
                <c:pt idx="741">
                  <c:v>7.1390000000000002</c:v>
                </c:pt>
                <c:pt idx="742">
                  <c:v>7.1429999999999998</c:v>
                </c:pt>
                <c:pt idx="743">
                  <c:v>7.1470000000000002</c:v>
                </c:pt>
                <c:pt idx="744">
                  <c:v>7.1509999999999998</c:v>
                </c:pt>
                <c:pt idx="745">
                  <c:v>7.1550000000000002</c:v>
                </c:pt>
                <c:pt idx="746">
                  <c:v>7.16</c:v>
                </c:pt>
                <c:pt idx="747">
                  <c:v>7.1639999999999997</c:v>
                </c:pt>
                <c:pt idx="748">
                  <c:v>7.1680000000000001</c:v>
                </c:pt>
                <c:pt idx="749">
                  <c:v>7.1719999999999997</c:v>
                </c:pt>
                <c:pt idx="750">
                  <c:v>7.1760000000000002</c:v>
                </c:pt>
                <c:pt idx="751">
                  <c:v>7.18</c:v>
                </c:pt>
                <c:pt idx="752">
                  <c:v>7.1840000000000002</c:v>
                </c:pt>
                <c:pt idx="753">
                  <c:v>7.1879999999999997</c:v>
                </c:pt>
                <c:pt idx="754">
                  <c:v>7.1929999999999996</c:v>
                </c:pt>
                <c:pt idx="755">
                  <c:v>7.1970000000000001</c:v>
                </c:pt>
                <c:pt idx="756">
                  <c:v>7.2009999999999996</c:v>
                </c:pt>
                <c:pt idx="757">
                  <c:v>7.2050000000000001</c:v>
                </c:pt>
                <c:pt idx="758">
                  <c:v>7.2089999999999996</c:v>
                </c:pt>
                <c:pt idx="759">
                  <c:v>7.2130000000000001</c:v>
                </c:pt>
                <c:pt idx="760">
                  <c:v>7.2169999999999996</c:v>
                </c:pt>
                <c:pt idx="761">
                  <c:v>7.2210000000000001</c:v>
                </c:pt>
                <c:pt idx="762">
                  <c:v>7.2249999999999996</c:v>
                </c:pt>
                <c:pt idx="763">
                  <c:v>7.2290000000000001</c:v>
                </c:pt>
                <c:pt idx="764">
                  <c:v>7.234</c:v>
                </c:pt>
                <c:pt idx="765">
                  <c:v>7.2380000000000004</c:v>
                </c:pt>
                <c:pt idx="766">
                  <c:v>7.242</c:v>
                </c:pt>
                <c:pt idx="767">
                  <c:v>7.2460000000000004</c:v>
                </c:pt>
                <c:pt idx="768">
                  <c:v>7.25</c:v>
                </c:pt>
                <c:pt idx="769">
                  <c:v>7.2539999999999996</c:v>
                </c:pt>
                <c:pt idx="770">
                  <c:v>7.258</c:v>
                </c:pt>
                <c:pt idx="771">
                  <c:v>7.2619999999999996</c:v>
                </c:pt>
                <c:pt idx="772">
                  <c:v>7.266</c:v>
                </c:pt>
                <c:pt idx="773">
                  <c:v>7.27</c:v>
                </c:pt>
                <c:pt idx="774">
                  <c:v>7.274</c:v>
                </c:pt>
                <c:pt idx="775">
                  <c:v>7.2779999999999996</c:v>
                </c:pt>
                <c:pt idx="776">
                  <c:v>7.282</c:v>
                </c:pt>
                <c:pt idx="777">
                  <c:v>7.2859999999999996</c:v>
                </c:pt>
                <c:pt idx="778">
                  <c:v>7.29</c:v>
                </c:pt>
                <c:pt idx="779">
                  <c:v>7.2949999999999999</c:v>
                </c:pt>
                <c:pt idx="780">
                  <c:v>7.2990000000000004</c:v>
                </c:pt>
                <c:pt idx="781">
                  <c:v>7.3029999999999999</c:v>
                </c:pt>
                <c:pt idx="782">
                  <c:v>7.3070000000000004</c:v>
                </c:pt>
                <c:pt idx="783">
                  <c:v>7.3109999999999999</c:v>
                </c:pt>
                <c:pt idx="784">
                  <c:v>7.3150000000000004</c:v>
                </c:pt>
                <c:pt idx="785">
                  <c:v>7.319</c:v>
                </c:pt>
                <c:pt idx="786">
                  <c:v>7.3230000000000004</c:v>
                </c:pt>
                <c:pt idx="787">
                  <c:v>7.327</c:v>
                </c:pt>
                <c:pt idx="788">
                  <c:v>7.3310000000000004</c:v>
                </c:pt>
                <c:pt idx="789">
                  <c:v>7.335</c:v>
                </c:pt>
                <c:pt idx="790">
                  <c:v>7.3390000000000004</c:v>
                </c:pt>
                <c:pt idx="791">
                  <c:v>7.343</c:v>
                </c:pt>
                <c:pt idx="792">
                  <c:v>7.3470000000000004</c:v>
                </c:pt>
                <c:pt idx="793">
                  <c:v>7.351</c:v>
                </c:pt>
                <c:pt idx="794">
                  <c:v>7.3550000000000004</c:v>
                </c:pt>
                <c:pt idx="795">
                  <c:v>7.359</c:v>
                </c:pt>
                <c:pt idx="796">
                  <c:v>7.3630000000000004</c:v>
                </c:pt>
                <c:pt idx="797">
                  <c:v>7.367</c:v>
                </c:pt>
                <c:pt idx="798">
                  <c:v>7.3710000000000004</c:v>
                </c:pt>
                <c:pt idx="799">
                  <c:v>7.375</c:v>
                </c:pt>
                <c:pt idx="800">
                  <c:v>7.3789999999999996</c:v>
                </c:pt>
                <c:pt idx="801">
                  <c:v>7.383</c:v>
                </c:pt>
                <c:pt idx="802">
                  <c:v>7.3869999999999996</c:v>
                </c:pt>
                <c:pt idx="803">
                  <c:v>7.391</c:v>
                </c:pt>
                <c:pt idx="804">
                  <c:v>7.3949999999999996</c:v>
                </c:pt>
                <c:pt idx="805">
                  <c:v>7.399</c:v>
                </c:pt>
                <c:pt idx="806">
                  <c:v>7.4029999999999996</c:v>
                </c:pt>
                <c:pt idx="807">
                  <c:v>7.407</c:v>
                </c:pt>
                <c:pt idx="808">
                  <c:v>7.4109999999999996</c:v>
                </c:pt>
                <c:pt idx="809">
                  <c:v>7.415</c:v>
                </c:pt>
                <c:pt idx="810">
                  <c:v>7.4189999999999996</c:v>
                </c:pt>
                <c:pt idx="811">
                  <c:v>7.423</c:v>
                </c:pt>
                <c:pt idx="812">
                  <c:v>7.4269999999999996</c:v>
                </c:pt>
                <c:pt idx="813">
                  <c:v>7.431</c:v>
                </c:pt>
                <c:pt idx="814">
                  <c:v>7.4349999999999996</c:v>
                </c:pt>
                <c:pt idx="815">
                  <c:v>7.4390000000000001</c:v>
                </c:pt>
                <c:pt idx="816">
                  <c:v>7.4420000000000002</c:v>
                </c:pt>
                <c:pt idx="817">
                  <c:v>7.4459999999999997</c:v>
                </c:pt>
                <c:pt idx="818">
                  <c:v>7.45</c:v>
                </c:pt>
                <c:pt idx="819">
                  <c:v>7.4539999999999997</c:v>
                </c:pt>
                <c:pt idx="820">
                  <c:v>7.4580000000000002</c:v>
                </c:pt>
                <c:pt idx="821">
                  <c:v>7.4619999999999997</c:v>
                </c:pt>
                <c:pt idx="822">
                  <c:v>7.4660000000000002</c:v>
                </c:pt>
                <c:pt idx="823">
                  <c:v>7.47</c:v>
                </c:pt>
                <c:pt idx="824">
                  <c:v>7.4740000000000002</c:v>
                </c:pt>
                <c:pt idx="825">
                  <c:v>7.4779999999999998</c:v>
                </c:pt>
                <c:pt idx="826">
                  <c:v>7.4820000000000002</c:v>
                </c:pt>
                <c:pt idx="827">
                  <c:v>7.4859999999999998</c:v>
                </c:pt>
                <c:pt idx="828">
                  <c:v>7.49</c:v>
                </c:pt>
                <c:pt idx="829">
                  <c:v>7.4939999999999998</c:v>
                </c:pt>
                <c:pt idx="830">
                  <c:v>7.4969999999999999</c:v>
                </c:pt>
                <c:pt idx="831">
                  <c:v>7.5010000000000003</c:v>
                </c:pt>
                <c:pt idx="832">
                  <c:v>7.5049999999999999</c:v>
                </c:pt>
                <c:pt idx="833">
                  <c:v>7.5090000000000003</c:v>
                </c:pt>
                <c:pt idx="834">
                  <c:v>7.5129999999999999</c:v>
                </c:pt>
                <c:pt idx="835">
                  <c:v>7.5170000000000003</c:v>
                </c:pt>
                <c:pt idx="836">
                  <c:v>7.5209999999999999</c:v>
                </c:pt>
                <c:pt idx="837">
                  <c:v>7.5250000000000004</c:v>
                </c:pt>
                <c:pt idx="838">
                  <c:v>7.5289999999999999</c:v>
                </c:pt>
                <c:pt idx="839">
                  <c:v>7.5330000000000004</c:v>
                </c:pt>
                <c:pt idx="840">
                  <c:v>7.5369999999999999</c:v>
                </c:pt>
                <c:pt idx="841">
                  <c:v>7.54</c:v>
                </c:pt>
                <c:pt idx="842">
                  <c:v>7.5439999999999996</c:v>
                </c:pt>
                <c:pt idx="843">
                  <c:v>7.548</c:v>
                </c:pt>
                <c:pt idx="844">
                  <c:v>7.5519999999999996</c:v>
                </c:pt>
                <c:pt idx="845">
                  <c:v>7.556</c:v>
                </c:pt>
                <c:pt idx="846">
                  <c:v>7.56</c:v>
                </c:pt>
                <c:pt idx="847">
                  <c:v>7.5640000000000001</c:v>
                </c:pt>
                <c:pt idx="848">
                  <c:v>7.5670000000000002</c:v>
                </c:pt>
                <c:pt idx="849">
                  <c:v>7.5709999999999997</c:v>
                </c:pt>
                <c:pt idx="850">
                  <c:v>7.5750000000000002</c:v>
                </c:pt>
                <c:pt idx="851">
                  <c:v>7.5789999999999997</c:v>
                </c:pt>
                <c:pt idx="852">
                  <c:v>7.5830000000000002</c:v>
                </c:pt>
                <c:pt idx="853">
                  <c:v>7.5869999999999997</c:v>
                </c:pt>
                <c:pt idx="854">
                  <c:v>7.59</c:v>
                </c:pt>
                <c:pt idx="855">
                  <c:v>7.5940000000000003</c:v>
                </c:pt>
                <c:pt idx="856">
                  <c:v>7.5979999999999999</c:v>
                </c:pt>
                <c:pt idx="857">
                  <c:v>7.6020000000000003</c:v>
                </c:pt>
                <c:pt idx="858">
                  <c:v>7.6059999999999999</c:v>
                </c:pt>
                <c:pt idx="859">
                  <c:v>7.609</c:v>
                </c:pt>
                <c:pt idx="860">
                  <c:v>7.6130000000000004</c:v>
                </c:pt>
                <c:pt idx="861">
                  <c:v>7.617</c:v>
                </c:pt>
                <c:pt idx="862">
                  <c:v>7.6210000000000004</c:v>
                </c:pt>
                <c:pt idx="863">
                  <c:v>7.6239999999999997</c:v>
                </c:pt>
                <c:pt idx="864">
                  <c:v>7.6280000000000001</c:v>
                </c:pt>
                <c:pt idx="865">
                  <c:v>7.6319999999999997</c:v>
                </c:pt>
                <c:pt idx="866">
                  <c:v>7.6360000000000001</c:v>
                </c:pt>
                <c:pt idx="867">
                  <c:v>7.64</c:v>
                </c:pt>
                <c:pt idx="868">
                  <c:v>7.6429999999999998</c:v>
                </c:pt>
                <c:pt idx="869">
                  <c:v>7.6470000000000002</c:v>
                </c:pt>
                <c:pt idx="870">
                  <c:v>7.6509999999999998</c:v>
                </c:pt>
                <c:pt idx="871">
                  <c:v>7.6550000000000002</c:v>
                </c:pt>
                <c:pt idx="872">
                  <c:v>7.6580000000000004</c:v>
                </c:pt>
                <c:pt idx="873">
                  <c:v>7.6619999999999999</c:v>
                </c:pt>
                <c:pt idx="874">
                  <c:v>7.6660000000000004</c:v>
                </c:pt>
                <c:pt idx="875">
                  <c:v>7.67</c:v>
                </c:pt>
                <c:pt idx="876">
                  <c:v>7.673</c:v>
                </c:pt>
                <c:pt idx="877">
                  <c:v>7.6769999999999996</c:v>
                </c:pt>
                <c:pt idx="878">
                  <c:v>7.681</c:v>
                </c:pt>
                <c:pt idx="879">
                  <c:v>7.6849999999999996</c:v>
                </c:pt>
                <c:pt idx="880">
                  <c:v>7.6879999999999997</c:v>
                </c:pt>
                <c:pt idx="881">
                  <c:v>7.6920000000000002</c:v>
                </c:pt>
                <c:pt idx="882">
                  <c:v>7.6959999999999997</c:v>
                </c:pt>
                <c:pt idx="883">
                  <c:v>7.7</c:v>
                </c:pt>
                <c:pt idx="884">
                  <c:v>7.7030000000000003</c:v>
                </c:pt>
                <c:pt idx="885">
                  <c:v>7.7069999999999999</c:v>
                </c:pt>
                <c:pt idx="886">
                  <c:v>7.7110000000000003</c:v>
                </c:pt>
                <c:pt idx="887">
                  <c:v>7.7140000000000004</c:v>
                </c:pt>
                <c:pt idx="888">
                  <c:v>7.718</c:v>
                </c:pt>
                <c:pt idx="889">
                  <c:v>7.7220000000000004</c:v>
                </c:pt>
                <c:pt idx="890">
                  <c:v>7.7249999999999996</c:v>
                </c:pt>
                <c:pt idx="891">
                  <c:v>7.7290000000000001</c:v>
                </c:pt>
                <c:pt idx="892">
                  <c:v>7.7329999999999997</c:v>
                </c:pt>
                <c:pt idx="893">
                  <c:v>7.7359999999999998</c:v>
                </c:pt>
                <c:pt idx="894">
                  <c:v>7.74</c:v>
                </c:pt>
                <c:pt idx="895">
                  <c:v>7.7439999999999998</c:v>
                </c:pt>
                <c:pt idx="896">
                  <c:v>7.7469999999999999</c:v>
                </c:pt>
                <c:pt idx="897">
                  <c:v>7.7510000000000003</c:v>
                </c:pt>
                <c:pt idx="898">
                  <c:v>7.7549999999999999</c:v>
                </c:pt>
                <c:pt idx="899">
                  <c:v>7.758</c:v>
                </c:pt>
                <c:pt idx="900">
                  <c:v>7.7619999999999996</c:v>
                </c:pt>
                <c:pt idx="901">
                  <c:v>7.766</c:v>
                </c:pt>
                <c:pt idx="902">
                  <c:v>7.7690000000000001</c:v>
                </c:pt>
                <c:pt idx="903">
                  <c:v>7.7729999999999997</c:v>
                </c:pt>
                <c:pt idx="904">
                  <c:v>7.7770000000000001</c:v>
                </c:pt>
                <c:pt idx="905">
                  <c:v>7.78</c:v>
                </c:pt>
                <c:pt idx="906">
                  <c:v>7.7839999999999998</c:v>
                </c:pt>
                <c:pt idx="907">
                  <c:v>7.7880000000000003</c:v>
                </c:pt>
                <c:pt idx="908">
                  <c:v>7.7910000000000004</c:v>
                </c:pt>
                <c:pt idx="909">
                  <c:v>7.7949999999999999</c:v>
                </c:pt>
                <c:pt idx="910">
                  <c:v>7.798</c:v>
                </c:pt>
                <c:pt idx="911">
                  <c:v>7.8019999999999996</c:v>
                </c:pt>
                <c:pt idx="912">
                  <c:v>7.806</c:v>
                </c:pt>
                <c:pt idx="913">
                  <c:v>7.8090000000000002</c:v>
                </c:pt>
                <c:pt idx="914">
                  <c:v>7.8129999999999997</c:v>
                </c:pt>
                <c:pt idx="915">
                  <c:v>7.8159999999999998</c:v>
                </c:pt>
                <c:pt idx="916">
                  <c:v>7.82</c:v>
                </c:pt>
                <c:pt idx="917">
                  <c:v>7.8239999999999998</c:v>
                </c:pt>
                <c:pt idx="918">
                  <c:v>7.827</c:v>
                </c:pt>
                <c:pt idx="919">
                  <c:v>7.8310000000000004</c:v>
                </c:pt>
                <c:pt idx="920">
                  <c:v>7.8339999999999996</c:v>
                </c:pt>
                <c:pt idx="921">
                  <c:v>7.8380000000000001</c:v>
                </c:pt>
                <c:pt idx="922">
                  <c:v>7.8419999999999996</c:v>
                </c:pt>
                <c:pt idx="923">
                  <c:v>7.8449999999999998</c:v>
                </c:pt>
                <c:pt idx="924">
                  <c:v>7.8490000000000002</c:v>
                </c:pt>
                <c:pt idx="925">
                  <c:v>7.8520000000000003</c:v>
                </c:pt>
                <c:pt idx="926">
                  <c:v>7.8559999999999999</c:v>
                </c:pt>
                <c:pt idx="927">
                  <c:v>7.859</c:v>
                </c:pt>
                <c:pt idx="928">
                  <c:v>7.8630000000000004</c:v>
                </c:pt>
                <c:pt idx="929">
                  <c:v>7.8659999999999997</c:v>
                </c:pt>
                <c:pt idx="930">
                  <c:v>7.87</c:v>
                </c:pt>
                <c:pt idx="931">
                  <c:v>7.8730000000000002</c:v>
                </c:pt>
                <c:pt idx="932">
                  <c:v>7.8769999999999998</c:v>
                </c:pt>
                <c:pt idx="933">
                  <c:v>7.88</c:v>
                </c:pt>
                <c:pt idx="934">
                  <c:v>7.8840000000000003</c:v>
                </c:pt>
                <c:pt idx="935">
                  <c:v>7.8879999999999999</c:v>
                </c:pt>
                <c:pt idx="936">
                  <c:v>7.891</c:v>
                </c:pt>
                <c:pt idx="937">
                  <c:v>7.8949999999999996</c:v>
                </c:pt>
                <c:pt idx="938">
                  <c:v>7.8979999999999997</c:v>
                </c:pt>
                <c:pt idx="939">
                  <c:v>7.9020000000000001</c:v>
                </c:pt>
                <c:pt idx="940">
                  <c:v>7.9050000000000002</c:v>
                </c:pt>
                <c:pt idx="941">
                  <c:v>7.9089999999999998</c:v>
                </c:pt>
                <c:pt idx="942">
                  <c:v>7.9119999999999999</c:v>
                </c:pt>
                <c:pt idx="943">
                  <c:v>7.9160000000000004</c:v>
                </c:pt>
                <c:pt idx="944">
                  <c:v>7.9189999999999996</c:v>
                </c:pt>
                <c:pt idx="945">
                  <c:v>7.9219999999999997</c:v>
                </c:pt>
                <c:pt idx="946">
                  <c:v>7.9260000000000002</c:v>
                </c:pt>
                <c:pt idx="947">
                  <c:v>7.9290000000000003</c:v>
                </c:pt>
                <c:pt idx="948">
                  <c:v>7.9329999999999998</c:v>
                </c:pt>
                <c:pt idx="949">
                  <c:v>7.9359999999999999</c:v>
                </c:pt>
                <c:pt idx="950">
                  <c:v>7.94</c:v>
                </c:pt>
                <c:pt idx="951">
                  <c:v>7.9429999999999996</c:v>
                </c:pt>
                <c:pt idx="952">
                  <c:v>7.9470000000000001</c:v>
                </c:pt>
                <c:pt idx="953">
                  <c:v>7.95</c:v>
                </c:pt>
                <c:pt idx="954">
                  <c:v>7.9539999999999997</c:v>
                </c:pt>
                <c:pt idx="955">
                  <c:v>7.9569999999999999</c:v>
                </c:pt>
                <c:pt idx="956">
                  <c:v>7.9610000000000003</c:v>
                </c:pt>
                <c:pt idx="957">
                  <c:v>7.9640000000000004</c:v>
                </c:pt>
                <c:pt idx="958">
                  <c:v>7.968</c:v>
                </c:pt>
                <c:pt idx="959">
                  <c:v>7.9710000000000001</c:v>
                </c:pt>
                <c:pt idx="960">
                  <c:v>7.9740000000000002</c:v>
                </c:pt>
                <c:pt idx="961">
                  <c:v>7.9779999999999998</c:v>
                </c:pt>
                <c:pt idx="962">
                  <c:v>7.9809999999999999</c:v>
                </c:pt>
                <c:pt idx="963">
                  <c:v>7.9850000000000003</c:v>
                </c:pt>
                <c:pt idx="964">
                  <c:v>7.9880000000000004</c:v>
                </c:pt>
                <c:pt idx="965">
                  <c:v>7.992</c:v>
                </c:pt>
                <c:pt idx="966">
                  <c:v>7.9950000000000001</c:v>
                </c:pt>
                <c:pt idx="967">
                  <c:v>7.9980000000000002</c:v>
                </c:pt>
                <c:pt idx="968">
                  <c:v>8.0020000000000007</c:v>
                </c:pt>
                <c:pt idx="969">
                  <c:v>8.0050000000000008</c:v>
                </c:pt>
                <c:pt idx="970">
                  <c:v>8.0090000000000003</c:v>
                </c:pt>
                <c:pt idx="971">
                  <c:v>8.0120000000000005</c:v>
                </c:pt>
                <c:pt idx="972">
                  <c:v>8.0150000000000006</c:v>
                </c:pt>
                <c:pt idx="973">
                  <c:v>8.0190000000000001</c:v>
                </c:pt>
                <c:pt idx="974">
                  <c:v>8.0220000000000002</c:v>
                </c:pt>
                <c:pt idx="975">
                  <c:v>8.0259999999999998</c:v>
                </c:pt>
                <c:pt idx="976">
                  <c:v>8.0289999999999999</c:v>
                </c:pt>
                <c:pt idx="977">
                  <c:v>8.032</c:v>
                </c:pt>
                <c:pt idx="978">
                  <c:v>8.0359999999999996</c:v>
                </c:pt>
                <c:pt idx="979">
                  <c:v>8.0389999999999997</c:v>
                </c:pt>
                <c:pt idx="980">
                  <c:v>8.0429999999999993</c:v>
                </c:pt>
                <c:pt idx="981">
                  <c:v>8.0459999999999994</c:v>
                </c:pt>
                <c:pt idx="982">
                  <c:v>8.0489999999999995</c:v>
                </c:pt>
                <c:pt idx="983">
                  <c:v>8.0519999999999996</c:v>
                </c:pt>
                <c:pt idx="984">
                  <c:v>8.0559999999999992</c:v>
                </c:pt>
                <c:pt idx="985">
                  <c:v>8.0589999999999993</c:v>
                </c:pt>
                <c:pt idx="986">
                  <c:v>8.0630000000000006</c:v>
                </c:pt>
                <c:pt idx="987">
                  <c:v>8.0660000000000007</c:v>
                </c:pt>
                <c:pt idx="988">
                  <c:v>8.0690000000000008</c:v>
                </c:pt>
                <c:pt idx="989">
                  <c:v>8.0730000000000004</c:v>
                </c:pt>
                <c:pt idx="990">
                  <c:v>8.0760000000000005</c:v>
                </c:pt>
                <c:pt idx="991">
                  <c:v>8.0790000000000006</c:v>
                </c:pt>
                <c:pt idx="992">
                  <c:v>8.0830000000000002</c:v>
                </c:pt>
                <c:pt idx="993">
                  <c:v>8.0860000000000003</c:v>
                </c:pt>
                <c:pt idx="994">
                  <c:v>8.0890000000000004</c:v>
                </c:pt>
                <c:pt idx="995">
                  <c:v>8.093</c:v>
                </c:pt>
                <c:pt idx="996">
                  <c:v>8.0960000000000001</c:v>
                </c:pt>
                <c:pt idx="997">
                  <c:v>8.1</c:v>
                </c:pt>
                <c:pt idx="998">
                  <c:v>8.1029999999999998</c:v>
                </c:pt>
                <c:pt idx="999">
                  <c:v>8.1059999999999999</c:v>
                </c:pt>
                <c:pt idx="1000">
                  <c:v>8.109</c:v>
                </c:pt>
                <c:pt idx="1001">
                  <c:v>8.1129999999999995</c:v>
                </c:pt>
                <c:pt idx="1002">
                  <c:v>8.1159999999999997</c:v>
                </c:pt>
                <c:pt idx="1003">
                  <c:v>8.1189999999999998</c:v>
                </c:pt>
                <c:pt idx="1004">
                  <c:v>8.1229999999999993</c:v>
                </c:pt>
                <c:pt idx="1005">
                  <c:v>8.1259999999999994</c:v>
                </c:pt>
                <c:pt idx="1006">
                  <c:v>8.1289999999999996</c:v>
                </c:pt>
                <c:pt idx="1007">
                  <c:v>8.1329999999999991</c:v>
                </c:pt>
                <c:pt idx="1008">
                  <c:v>8.1359999999999992</c:v>
                </c:pt>
                <c:pt idx="1009">
                  <c:v>8.1389999999999993</c:v>
                </c:pt>
                <c:pt idx="1010">
                  <c:v>8.1419999999999995</c:v>
                </c:pt>
                <c:pt idx="1011">
                  <c:v>8.1460000000000008</c:v>
                </c:pt>
                <c:pt idx="1012">
                  <c:v>8.1489999999999991</c:v>
                </c:pt>
                <c:pt idx="1013">
                  <c:v>8.1530000000000005</c:v>
                </c:pt>
                <c:pt idx="1014">
                  <c:v>8.1560000000000006</c:v>
                </c:pt>
                <c:pt idx="1015">
                  <c:v>8.1590000000000007</c:v>
                </c:pt>
                <c:pt idx="1016">
                  <c:v>8.1620000000000008</c:v>
                </c:pt>
                <c:pt idx="1017">
                  <c:v>8.1649999999999991</c:v>
                </c:pt>
                <c:pt idx="1018">
                  <c:v>8.1690000000000005</c:v>
                </c:pt>
                <c:pt idx="1019">
                  <c:v>8.1720000000000006</c:v>
                </c:pt>
                <c:pt idx="1020">
                  <c:v>8.1750000000000007</c:v>
                </c:pt>
                <c:pt idx="1021">
                  <c:v>8.1790000000000003</c:v>
                </c:pt>
                <c:pt idx="1022">
                  <c:v>8.1820000000000004</c:v>
                </c:pt>
                <c:pt idx="1023">
                  <c:v>8.1850000000000005</c:v>
                </c:pt>
                <c:pt idx="1024">
                  <c:v>8.1880000000000006</c:v>
                </c:pt>
                <c:pt idx="1025">
                  <c:v>8.1920000000000002</c:v>
                </c:pt>
                <c:pt idx="1026">
                  <c:v>8.1950000000000003</c:v>
                </c:pt>
                <c:pt idx="1027">
                  <c:v>8.1980000000000004</c:v>
                </c:pt>
                <c:pt idx="1028">
                  <c:v>8.2010000000000005</c:v>
                </c:pt>
                <c:pt idx="1029">
                  <c:v>8.2050000000000001</c:v>
                </c:pt>
                <c:pt idx="1030">
                  <c:v>8.2080000000000002</c:v>
                </c:pt>
                <c:pt idx="1031">
                  <c:v>8.2110000000000003</c:v>
                </c:pt>
                <c:pt idx="1032">
                  <c:v>8.2149999999999999</c:v>
                </c:pt>
                <c:pt idx="1033">
                  <c:v>8.218</c:v>
                </c:pt>
                <c:pt idx="1034">
                  <c:v>8.2210000000000001</c:v>
                </c:pt>
                <c:pt idx="1035">
                  <c:v>8.2240000000000002</c:v>
                </c:pt>
                <c:pt idx="1036">
                  <c:v>8.2279999999999998</c:v>
                </c:pt>
                <c:pt idx="1037">
                  <c:v>8.2309999999999999</c:v>
                </c:pt>
                <c:pt idx="1038">
                  <c:v>8.234</c:v>
                </c:pt>
                <c:pt idx="1039">
                  <c:v>8.2370000000000001</c:v>
                </c:pt>
                <c:pt idx="1040">
                  <c:v>8.24</c:v>
                </c:pt>
                <c:pt idx="1041">
                  <c:v>8.2439999999999998</c:v>
                </c:pt>
                <c:pt idx="1042">
                  <c:v>8.2469999999999999</c:v>
                </c:pt>
                <c:pt idx="1043">
                  <c:v>8.25</c:v>
                </c:pt>
                <c:pt idx="1044">
                  <c:v>8.2530000000000001</c:v>
                </c:pt>
                <c:pt idx="1045">
                  <c:v>8.2560000000000002</c:v>
                </c:pt>
                <c:pt idx="1046">
                  <c:v>8.26</c:v>
                </c:pt>
                <c:pt idx="1047">
                  <c:v>8.2629999999999999</c:v>
                </c:pt>
                <c:pt idx="1048">
                  <c:v>8.266</c:v>
                </c:pt>
                <c:pt idx="1049">
                  <c:v>8.27</c:v>
                </c:pt>
                <c:pt idx="1050">
                  <c:v>8.2729999999999997</c:v>
                </c:pt>
                <c:pt idx="1051">
                  <c:v>8.2759999999999998</c:v>
                </c:pt>
                <c:pt idx="1052">
                  <c:v>8.2789999999999999</c:v>
                </c:pt>
                <c:pt idx="1053">
                  <c:v>8.282</c:v>
                </c:pt>
                <c:pt idx="1054">
                  <c:v>8.2850000000000001</c:v>
                </c:pt>
                <c:pt idx="1055">
                  <c:v>8.2880000000000003</c:v>
                </c:pt>
                <c:pt idx="1056">
                  <c:v>8.2919999999999998</c:v>
                </c:pt>
                <c:pt idx="1057">
                  <c:v>8.2949999999999999</c:v>
                </c:pt>
                <c:pt idx="1058">
                  <c:v>8.298</c:v>
                </c:pt>
                <c:pt idx="1059">
                  <c:v>8.3010000000000002</c:v>
                </c:pt>
                <c:pt idx="1060">
                  <c:v>8.3049999999999997</c:v>
                </c:pt>
                <c:pt idx="1061">
                  <c:v>8.3079999999999998</c:v>
                </c:pt>
                <c:pt idx="1062">
                  <c:v>8.3109999999999999</c:v>
                </c:pt>
                <c:pt idx="1063">
                  <c:v>8.3140000000000001</c:v>
                </c:pt>
                <c:pt idx="1064">
                  <c:v>8.3170000000000002</c:v>
                </c:pt>
                <c:pt idx="1065">
                  <c:v>8.3209999999999997</c:v>
                </c:pt>
                <c:pt idx="1066">
                  <c:v>8.3239999999999998</c:v>
                </c:pt>
                <c:pt idx="1067">
                  <c:v>8.327</c:v>
                </c:pt>
                <c:pt idx="1068">
                  <c:v>8.33</c:v>
                </c:pt>
                <c:pt idx="1069">
                  <c:v>8.3330000000000002</c:v>
                </c:pt>
                <c:pt idx="1070">
                  <c:v>8.3369999999999997</c:v>
                </c:pt>
                <c:pt idx="1071">
                  <c:v>8.34</c:v>
                </c:pt>
                <c:pt idx="1072">
                  <c:v>8.343</c:v>
                </c:pt>
                <c:pt idx="1073">
                  <c:v>8.3460000000000001</c:v>
                </c:pt>
                <c:pt idx="1074">
                  <c:v>8.3490000000000002</c:v>
                </c:pt>
                <c:pt idx="1075">
                  <c:v>8.3520000000000003</c:v>
                </c:pt>
                <c:pt idx="1076">
                  <c:v>8.3550000000000004</c:v>
                </c:pt>
                <c:pt idx="1077">
                  <c:v>8.359</c:v>
                </c:pt>
                <c:pt idx="1078">
                  <c:v>8.3620000000000001</c:v>
                </c:pt>
                <c:pt idx="1079">
                  <c:v>8.3650000000000002</c:v>
                </c:pt>
                <c:pt idx="1080">
                  <c:v>8.3680000000000003</c:v>
                </c:pt>
                <c:pt idx="1081">
                  <c:v>8.3710000000000004</c:v>
                </c:pt>
                <c:pt idx="1082">
                  <c:v>8.3740000000000006</c:v>
                </c:pt>
                <c:pt idx="1083">
                  <c:v>8.3770000000000007</c:v>
                </c:pt>
                <c:pt idx="1084">
                  <c:v>8.3810000000000002</c:v>
                </c:pt>
                <c:pt idx="1085">
                  <c:v>8.3840000000000003</c:v>
                </c:pt>
                <c:pt idx="1086">
                  <c:v>8.3870000000000005</c:v>
                </c:pt>
                <c:pt idx="1087">
                  <c:v>8.39</c:v>
                </c:pt>
                <c:pt idx="1088">
                  <c:v>8.3930000000000007</c:v>
                </c:pt>
                <c:pt idx="1089">
                  <c:v>8.3960000000000008</c:v>
                </c:pt>
                <c:pt idx="1090">
                  <c:v>8.3989999999999991</c:v>
                </c:pt>
                <c:pt idx="1091">
                  <c:v>8.4030000000000005</c:v>
                </c:pt>
                <c:pt idx="1092">
                  <c:v>8.4060000000000006</c:v>
                </c:pt>
                <c:pt idx="1093">
                  <c:v>8.4090000000000007</c:v>
                </c:pt>
                <c:pt idx="1094">
                  <c:v>8.4120000000000008</c:v>
                </c:pt>
                <c:pt idx="1095">
                  <c:v>8.4149999999999991</c:v>
                </c:pt>
                <c:pt idx="1096">
                  <c:v>8.4179999999999993</c:v>
                </c:pt>
                <c:pt idx="1097">
                  <c:v>8.4209999999999994</c:v>
                </c:pt>
                <c:pt idx="1098">
                  <c:v>8.4239999999999995</c:v>
                </c:pt>
                <c:pt idx="1099">
                  <c:v>8.4280000000000008</c:v>
                </c:pt>
                <c:pt idx="1100">
                  <c:v>8.43</c:v>
                </c:pt>
                <c:pt idx="1101">
                  <c:v>8.4339999999999993</c:v>
                </c:pt>
                <c:pt idx="1102">
                  <c:v>8.4369999999999994</c:v>
                </c:pt>
                <c:pt idx="1103">
                  <c:v>8.44</c:v>
                </c:pt>
                <c:pt idx="1104">
                  <c:v>8.4429999999999996</c:v>
                </c:pt>
                <c:pt idx="1105">
                  <c:v>8.4459999999999997</c:v>
                </c:pt>
                <c:pt idx="1106">
                  <c:v>8.4489999999999998</c:v>
                </c:pt>
                <c:pt idx="1107">
                  <c:v>8.452</c:v>
                </c:pt>
                <c:pt idx="1108">
                  <c:v>8.4559999999999995</c:v>
                </c:pt>
                <c:pt idx="1109">
                  <c:v>8.4589999999999996</c:v>
                </c:pt>
                <c:pt idx="1110">
                  <c:v>8.4619999999999997</c:v>
                </c:pt>
                <c:pt idx="1111">
                  <c:v>8.4649999999999999</c:v>
                </c:pt>
                <c:pt idx="1112">
                  <c:v>8.468</c:v>
                </c:pt>
                <c:pt idx="1113">
                  <c:v>8.4710000000000001</c:v>
                </c:pt>
                <c:pt idx="1114">
                  <c:v>8.4740000000000002</c:v>
                </c:pt>
                <c:pt idx="1115">
                  <c:v>8.4770000000000003</c:v>
                </c:pt>
                <c:pt idx="1116">
                  <c:v>8.48</c:v>
                </c:pt>
                <c:pt idx="1117">
                  <c:v>8.4830000000000005</c:v>
                </c:pt>
                <c:pt idx="1118">
                  <c:v>8.4860000000000007</c:v>
                </c:pt>
                <c:pt idx="1119">
                  <c:v>8.4890000000000008</c:v>
                </c:pt>
                <c:pt idx="1120">
                  <c:v>8.4930000000000003</c:v>
                </c:pt>
                <c:pt idx="1121">
                  <c:v>8.4949999999999992</c:v>
                </c:pt>
                <c:pt idx="1122">
                  <c:v>8.4990000000000006</c:v>
                </c:pt>
                <c:pt idx="1123">
                  <c:v>8.5020000000000007</c:v>
                </c:pt>
                <c:pt idx="1124">
                  <c:v>8.5050000000000008</c:v>
                </c:pt>
                <c:pt idx="1125">
                  <c:v>8.5079999999999991</c:v>
                </c:pt>
                <c:pt idx="1126">
                  <c:v>8.5109999999999992</c:v>
                </c:pt>
                <c:pt idx="1127">
                  <c:v>8.5139999999999993</c:v>
                </c:pt>
                <c:pt idx="1128">
                  <c:v>8.5169999999999995</c:v>
                </c:pt>
                <c:pt idx="1129">
                  <c:v>8.52</c:v>
                </c:pt>
                <c:pt idx="1130">
                  <c:v>8.5229999999999997</c:v>
                </c:pt>
                <c:pt idx="1131">
                  <c:v>8.5259999999999998</c:v>
                </c:pt>
                <c:pt idx="1132">
                  <c:v>8.5289999999999999</c:v>
                </c:pt>
                <c:pt idx="1133">
                  <c:v>8.532</c:v>
                </c:pt>
                <c:pt idx="1134">
                  <c:v>8.5350000000000001</c:v>
                </c:pt>
                <c:pt idx="1135">
                  <c:v>8.5380000000000003</c:v>
                </c:pt>
                <c:pt idx="1136">
                  <c:v>8.5410000000000004</c:v>
                </c:pt>
                <c:pt idx="1137">
                  <c:v>8.5440000000000005</c:v>
                </c:pt>
                <c:pt idx="1138">
                  <c:v>8.5470000000000006</c:v>
                </c:pt>
                <c:pt idx="1139">
                  <c:v>8.5510000000000002</c:v>
                </c:pt>
                <c:pt idx="1140">
                  <c:v>8.5530000000000008</c:v>
                </c:pt>
                <c:pt idx="1141">
                  <c:v>8.5570000000000004</c:v>
                </c:pt>
                <c:pt idx="1142">
                  <c:v>8.56</c:v>
                </c:pt>
                <c:pt idx="1143">
                  <c:v>8.5630000000000006</c:v>
                </c:pt>
                <c:pt idx="1144">
                  <c:v>8.5660000000000007</c:v>
                </c:pt>
                <c:pt idx="1145">
                  <c:v>8.5679999999999996</c:v>
                </c:pt>
                <c:pt idx="1146">
                  <c:v>8.5719999999999992</c:v>
                </c:pt>
                <c:pt idx="1147">
                  <c:v>8.5749999999999993</c:v>
                </c:pt>
                <c:pt idx="1148">
                  <c:v>8.5779999999999994</c:v>
                </c:pt>
                <c:pt idx="1149">
                  <c:v>8.5809999999999995</c:v>
                </c:pt>
                <c:pt idx="1150">
                  <c:v>8.5839999999999996</c:v>
                </c:pt>
                <c:pt idx="1151">
                  <c:v>8.5869999999999997</c:v>
                </c:pt>
                <c:pt idx="1152">
                  <c:v>8.59</c:v>
                </c:pt>
                <c:pt idx="1153">
                  <c:v>8.593</c:v>
                </c:pt>
                <c:pt idx="1154">
                  <c:v>8.5960000000000001</c:v>
                </c:pt>
                <c:pt idx="1155">
                  <c:v>8.5990000000000002</c:v>
                </c:pt>
                <c:pt idx="1156">
                  <c:v>8.6020000000000003</c:v>
                </c:pt>
                <c:pt idx="1157">
                  <c:v>8.6050000000000004</c:v>
                </c:pt>
                <c:pt idx="1158">
                  <c:v>8.6080000000000005</c:v>
                </c:pt>
                <c:pt idx="1159">
                  <c:v>8.6110000000000007</c:v>
                </c:pt>
                <c:pt idx="1160">
                  <c:v>8.6140000000000008</c:v>
                </c:pt>
                <c:pt idx="1161">
                  <c:v>8.6170000000000009</c:v>
                </c:pt>
                <c:pt idx="1162">
                  <c:v>8.6199999999999992</c:v>
                </c:pt>
                <c:pt idx="1163">
                  <c:v>8.6229999999999993</c:v>
                </c:pt>
                <c:pt idx="1164">
                  <c:v>8.6259999999999994</c:v>
                </c:pt>
                <c:pt idx="1165">
                  <c:v>8.6289999999999996</c:v>
                </c:pt>
                <c:pt idx="1166">
                  <c:v>8.6319999999999997</c:v>
                </c:pt>
                <c:pt idx="1167">
                  <c:v>8.6349999999999998</c:v>
                </c:pt>
                <c:pt idx="1168">
                  <c:v>8.6379999999999999</c:v>
                </c:pt>
                <c:pt idx="1169">
                  <c:v>8.641</c:v>
                </c:pt>
                <c:pt idx="1170">
                  <c:v>8.6440000000000001</c:v>
                </c:pt>
                <c:pt idx="1171">
                  <c:v>8.6460000000000008</c:v>
                </c:pt>
                <c:pt idx="1172">
                  <c:v>8.65</c:v>
                </c:pt>
                <c:pt idx="1173">
                  <c:v>8.6530000000000005</c:v>
                </c:pt>
                <c:pt idx="1174">
                  <c:v>8.6549999999999994</c:v>
                </c:pt>
                <c:pt idx="1175">
                  <c:v>8.6590000000000007</c:v>
                </c:pt>
                <c:pt idx="1176">
                  <c:v>8.6609999999999996</c:v>
                </c:pt>
                <c:pt idx="1177">
                  <c:v>8.6649999999999991</c:v>
                </c:pt>
                <c:pt idx="1178">
                  <c:v>8.6669999999999998</c:v>
                </c:pt>
                <c:pt idx="1179">
                  <c:v>8.6709999999999994</c:v>
                </c:pt>
                <c:pt idx="1180">
                  <c:v>8.673</c:v>
                </c:pt>
                <c:pt idx="1181">
                  <c:v>8.6760000000000002</c:v>
                </c:pt>
                <c:pt idx="1182">
                  <c:v>8.6790000000000003</c:v>
                </c:pt>
                <c:pt idx="1183">
                  <c:v>8.6820000000000004</c:v>
                </c:pt>
                <c:pt idx="1184">
                  <c:v>8.6850000000000005</c:v>
                </c:pt>
                <c:pt idx="1185">
                  <c:v>8.6880000000000006</c:v>
                </c:pt>
                <c:pt idx="1186">
                  <c:v>8.6910000000000007</c:v>
                </c:pt>
                <c:pt idx="1187">
                  <c:v>8.6940000000000008</c:v>
                </c:pt>
                <c:pt idx="1188">
                  <c:v>8.6969999999999992</c:v>
                </c:pt>
                <c:pt idx="1189">
                  <c:v>8.6999999999999993</c:v>
                </c:pt>
                <c:pt idx="1190">
                  <c:v>8.7029999999999994</c:v>
                </c:pt>
                <c:pt idx="1191">
                  <c:v>8.7059999999999995</c:v>
                </c:pt>
                <c:pt idx="1192">
                  <c:v>8.7089999999999996</c:v>
                </c:pt>
                <c:pt idx="1193">
                  <c:v>8.7110000000000003</c:v>
                </c:pt>
                <c:pt idx="1194">
                  <c:v>8.7149999999999999</c:v>
                </c:pt>
                <c:pt idx="1195">
                  <c:v>8.7170000000000005</c:v>
                </c:pt>
                <c:pt idx="1196">
                  <c:v>8.7200000000000006</c:v>
                </c:pt>
                <c:pt idx="1197">
                  <c:v>8.7230000000000008</c:v>
                </c:pt>
                <c:pt idx="1198">
                  <c:v>8.7260000000000009</c:v>
                </c:pt>
                <c:pt idx="1199">
                  <c:v>8.7289999999999992</c:v>
                </c:pt>
                <c:pt idx="1200">
                  <c:v>8.7319999999999993</c:v>
                </c:pt>
                <c:pt idx="1201">
                  <c:v>8.7349999999999994</c:v>
                </c:pt>
                <c:pt idx="1202">
                  <c:v>8.7379999999999995</c:v>
                </c:pt>
                <c:pt idx="1203">
                  <c:v>8.7409999999999997</c:v>
                </c:pt>
                <c:pt idx="1204">
                  <c:v>8.7439999999999998</c:v>
                </c:pt>
                <c:pt idx="1205">
                  <c:v>8.7469999999999999</c:v>
                </c:pt>
                <c:pt idx="1206">
                  <c:v>8.7490000000000006</c:v>
                </c:pt>
                <c:pt idx="1207">
                  <c:v>8.7530000000000001</c:v>
                </c:pt>
                <c:pt idx="1208">
                  <c:v>8.7550000000000008</c:v>
                </c:pt>
                <c:pt idx="1209">
                  <c:v>8.7579999999999991</c:v>
                </c:pt>
                <c:pt idx="1210">
                  <c:v>8.7609999999999992</c:v>
                </c:pt>
                <c:pt idx="1211">
                  <c:v>8.7639999999999993</c:v>
                </c:pt>
                <c:pt idx="1212">
                  <c:v>8.7669999999999995</c:v>
                </c:pt>
                <c:pt idx="1213">
                  <c:v>8.77</c:v>
                </c:pt>
                <c:pt idx="1214">
                  <c:v>8.7720000000000002</c:v>
                </c:pt>
                <c:pt idx="1215">
                  <c:v>8.7759999999999998</c:v>
                </c:pt>
                <c:pt idx="1216">
                  <c:v>8.7780000000000005</c:v>
                </c:pt>
                <c:pt idx="1217">
                  <c:v>8.7810000000000006</c:v>
                </c:pt>
                <c:pt idx="1218">
                  <c:v>8.7840000000000007</c:v>
                </c:pt>
                <c:pt idx="1219">
                  <c:v>8.7870000000000008</c:v>
                </c:pt>
                <c:pt idx="1220">
                  <c:v>8.7899999999999991</c:v>
                </c:pt>
                <c:pt idx="1221">
                  <c:v>8.7929999999999993</c:v>
                </c:pt>
                <c:pt idx="1222">
                  <c:v>8.7959999999999994</c:v>
                </c:pt>
                <c:pt idx="1223">
                  <c:v>8.7989999999999995</c:v>
                </c:pt>
                <c:pt idx="1224">
                  <c:v>8.8010000000000002</c:v>
                </c:pt>
                <c:pt idx="1225">
                  <c:v>8.8040000000000003</c:v>
                </c:pt>
                <c:pt idx="1226">
                  <c:v>8.8070000000000004</c:v>
                </c:pt>
                <c:pt idx="1227">
                  <c:v>8.81</c:v>
                </c:pt>
                <c:pt idx="1228">
                  <c:v>8.8130000000000006</c:v>
                </c:pt>
                <c:pt idx="1229">
                  <c:v>8.8160000000000007</c:v>
                </c:pt>
                <c:pt idx="1230">
                  <c:v>8.8179999999999996</c:v>
                </c:pt>
                <c:pt idx="1231">
                  <c:v>8.8219999999999992</c:v>
                </c:pt>
                <c:pt idx="1232">
                  <c:v>8.8239999999999998</c:v>
                </c:pt>
                <c:pt idx="1233">
                  <c:v>8.827</c:v>
                </c:pt>
                <c:pt idx="1234">
                  <c:v>8.83</c:v>
                </c:pt>
                <c:pt idx="1235">
                  <c:v>8.8330000000000002</c:v>
                </c:pt>
                <c:pt idx="1236">
                  <c:v>8.8360000000000003</c:v>
                </c:pt>
                <c:pt idx="1237">
                  <c:v>8.8390000000000004</c:v>
                </c:pt>
                <c:pt idx="1238">
                  <c:v>8.8409999999999993</c:v>
                </c:pt>
                <c:pt idx="1239">
                  <c:v>8.8439999999999994</c:v>
                </c:pt>
                <c:pt idx="1240">
                  <c:v>8.8469999999999995</c:v>
                </c:pt>
                <c:pt idx="1241">
                  <c:v>8.85</c:v>
                </c:pt>
                <c:pt idx="1242">
                  <c:v>8.8529999999999998</c:v>
                </c:pt>
                <c:pt idx="1243">
                  <c:v>8.8559999999999999</c:v>
                </c:pt>
                <c:pt idx="1244">
                  <c:v>8.8580000000000005</c:v>
                </c:pt>
                <c:pt idx="1245">
                  <c:v>8.8610000000000007</c:v>
                </c:pt>
                <c:pt idx="1246">
                  <c:v>8.8640000000000008</c:v>
                </c:pt>
                <c:pt idx="1247">
                  <c:v>8.8670000000000009</c:v>
                </c:pt>
                <c:pt idx="1248">
                  <c:v>8.8699999999999992</c:v>
                </c:pt>
                <c:pt idx="1249">
                  <c:v>8.8729999999999993</c:v>
                </c:pt>
                <c:pt idx="1250">
                  <c:v>8.875</c:v>
                </c:pt>
                <c:pt idx="1251">
                  <c:v>8.8780000000000001</c:v>
                </c:pt>
                <c:pt idx="1252">
                  <c:v>8.8810000000000002</c:v>
                </c:pt>
                <c:pt idx="1253">
                  <c:v>8.8840000000000003</c:v>
                </c:pt>
                <c:pt idx="1254">
                  <c:v>8.8870000000000005</c:v>
                </c:pt>
                <c:pt idx="1255">
                  <c:v>8.89</c:v>
                </c:pt>
                <c:pt idx="1256">
                  <c:v>8.8919999999999995</c:v>
                </c:pt>
                <c:pt idx="1257">
                  <c:v>8.8949999999999996</c:v>
                </c:pt>
                <c:pt idx="1258">
                  <c:v>8.8979999999999997</c:v>
                </c:pt>
                <c:pt idx="1259">
                  <c:v>8.9009999999999998</c:v>
                </c:pt>
                <c:pt idx="1260">
                  <c:v>8.9030000000000005</c:v>
                </c:pt>
                <c:pt idx="1261">
                  <c:v>8.9060000000000006</c:v>
                </c:pt>
                <c:pt idx="1262">
                  <c:v>8.9090000000000007</c:v>
                </c:pt>
                <c:pt idx="1263">
                  <c:v>8.9120000000000008</c:v>
                </c:pt>
                <c:pt idx="1264">
                  <c:v>8.9149999999999991</c:v>
                </c:pt>
                <c:pt idx="1265">
                  <c:v>8.9179999999999993</c:v>
                </c:pt>
                <c:pt idx="1266">
                  <c:v>8.92</c:v>
                </c:pt>
                <c:pt idx="1267">
                  <c:v>8.923</c:v>
                </c:pt>
                <c:pt idx="1268">
                  <c:v>8.9260000000000002</c:v>
                </c:pt>
                <c:pt idx="1269">
                  <c:v>8.9290000000000003</c:v>
                </c:pt>
                <c:pt idx="1270">
                  <c:v>8.9320000000000004</c:v>
                </c:pt>
                <c:pt idx="1271">
                  <c:v>8.9339999999999993</c:v>
                </c:pt>
                <c:pt idx="1272">
                  <c:v>8.9369999999999994</c:v>
                </c:pt>
                <c:pt idx="1273">
                  <c:v>8.94</c:v>
                </c:pt>
                <c:pt idx="1274">
                  <c:v>8.9429999999999996</c:v>
                </c:pt>
                <c:pt idx="1275">
                  <c:v>8.9450000000000003</c:v>
                </c:pt>
                <c:pt idx="1276">
                  <c:v>8.9480000000000004</c:v>
                </c:pt>
                <c:pt idx="1277">
                  <c:v>8.9510000000000005</c:v>
                </c:pt>
                <c:pt idx="1278">
                  <c:v>8.9540000000000006</c:v>
                </c:pt>
                <c:pt idx="1279">
                  <c:v>8.9559999999999995</c:v>
                </c:pt>
                <c:pt idx="1280">
                  <c:v>8.9589999999999996</c:v>
                </c:pt>
                <c:pt idx="1281">
                  <c:v>8.9619999999999997</c:v>
                </c:pt>
                <c:pt idx="1282">
                  <c:v>8.9649999999999999</c:v>
                </c:pt>
                <c:pt idx="1283">
                  <c:v>8.9670000000000005</c:v>
                </c:pt>
                <c:pt idx="1284">
                  <c:v>8.9700000000000006</c:v>
                </c:pt>
                <c:pt idx="1285">
                  <c:v>8.9730000000000008</c:v>
                </c:pt>
                <c:pt idx="1286">
                  <c:v>8.9760000000000009</c:v>
                </c:pt>
                <c:pt idx="1287">
                  <c:v>8.9779999999999998</c:v>
                </c:pt>
                <c:pt idx="1288">
                  <c:v>8.9809999999999999</c:v>
                </c:pt>
                <c:pt idx="1289">
                  <c:v>8.984</c:v>
                </c:pt>
                <c:pt idx="1290">
                  <c:v>8.9870000000000001</c:v>
                </c:pt>
                <c:pt idx="1291">
                  <c:v>8.99</c:v>
                </c:pt>
                <c:pt idx="1292">
                  <c:v>8.9920000000000009</c:v>
                </c:pt>
                <c:pt idx="1293">
                  <c:v>8.9949999999999992</c:v>
                </c:pt>
                <c:pt idx="1294">
                  <c:v>8.9979999999999993</c:v>
                </c:pt>
                <c:pt idx="1295">
                  <c:v>9</c:v>
                </c:pt>
                <c:pt idx="1296">
                  <c:v>9.0030000000000001</c:v>
                </c:pt>
                <c:pt idx="1297">
                  <c:v>9.0060000000000002</c:v>
                </c:pt>
                <c:pt idx="1298">
                  <c:v>9.0090000000000003</c:v>
                </c:pt>
                <c:pt idx="1299">
                  <c:v>9.0109999999999992</c:v>
                </c:pt>
                <c:pt idx="1300">
                  <c:v>9.0139999999999993</c:v>
                </c:pt>
                <c:pt idx="1301">
                  <c:v>9.0169999999999995</c:v>
                </c:pt>
                <c:pt idx="1302">
                  <c:v>9.02</c:v>
                </c:pt>
                <c:pt idx="1303">
                  <c:v>9.0220000000000002</c:v>
                </c:pt>
                <c:pt idx="1304">
                  <c:v>9.0250000000000004</c:v>
                </c:pt>
                <c:pt idx="1305">
                  <c:v>9.0280000000000005</c:v>
                </c:pt>
                <c:pt idx="1306">
                  <c:v>9.0310000000000006</c:v>
                </c:pt>
                <c:pt idx="1307">
                  <c:v>9.0329999999999995</c:v>
                </c:pt>
                <c:pt idx="1308">
                  <c:v>9.0359999999999996</c:v>
                </c:pt>
                <c:pt idx="1309">
                  <c:v>9.0389999999999997</c:v>
                </c:pt>
                <c:pt idx="1310">
                  <c:v>9.0419999999999998</c:v>
                </c:pt>
                <c:pt idx="1311">
                  <c:v>9.0440000000000005</c:v>
                </c:pt>
                <c:pt idx="1312">
                  <c:v>9.0470000000000006</c:v>
                </c:pt>
                <c:pt idx="1313">
                  <c:v>9.0500000000000007</c:v>
                </c:pt>
                <c:pt idx="1314">
                  <c:v>9.0530000000000008</c:v>
                </c:pt>
                <c:pt idx="1315">
                  <c:v>9.0549999999999997</c:v>
                </c:pt>
                <c:pt idx="1316">
                  <c:v>9.0579999999999998</c:v>
                </c:pt>
                <c:pt idx="1317">
                  <c:v>9.0609999999999999</c:v>
                </c:pt>
                <c:pt idx="1318">
                  <c:v>9.0630000000000006</c:v>
                </c:pt>
                <c:pt idx="1319">
                  <c:v>9.0660000000000007</c:v>
                </c:pt>
                <c:pt idx="1320">
                  <c:v>9.0690000000000008</c:v>
                </c:pt>
                <c:pt idx="1321">
                  <c:v>9.0709999999999997</c:v>
                </c:pt>
                <c:pt idx="1322">
                  <c:v>9.0739999999999998</c:v>
                </c:pt>
                <c:pt idx="1323">
                  <c:v>9.077</c:v>
                </c:pt>
                <c:pt idx="1324">
                  <c:v>9.08</c:v>
                </c:pt>
                <c:pt idx="1325">
                  <c:v>9.0820000000000007</c:v>
                </c:pt>
                <c:pt idx="1326">
                  <c:v>9.0850000000000009</c:v>
                </c:pt>
                <c:pt idx="1327">
                  <c:v>9.0879999999999992</c:v>
                </c:pt>
                <c:pt idx="1328">
                  <c:v>9.09</c:v>
                </c:pt>
                <c:pt idx="1329">
                  <c:v>9.093</c:v>
                </c:pt>
                <c:pt idx="1330">
                  <c:v>9.0960000000000001</c:v>
                </c:pt>
                <c:pt idx="1331">
                  <c:v>9.0980000000000008</c:v>
                </c:pt>
                <c:pt idx="1332">
                  <c:v>9.1010000000000009</c:v>
                </c:pt>
                <c:pt idx="1333">
                  <c:v>9.1039999999999992</c:v>
                </c:pt>
                <c:pt idx="1334">
                  <c:v>9.1069999999999993</c:v>
                </c:pt>
                <c:pt idx="1335">
                  <c:v>9.109</c:v>
                </c:pt>
                <c:pt idx="1336">
                  <c:v>9.1120000000000001</c:v>
                </c:pt>
                <c:pt idx="1337">
                  <c:v>9.1140000000000008</c:v>
                </c:pt>
                <c:pt idx="1338">
                  <c:v>9.1170000000000009</c:v>
                </c:pt>
                <c:pt idx="1339">
                  <c:v>9.1199999999999992</c:v>
                </c:pt>
                <c:pt idx="1340">
                  <c:v>9.1229999999999993</c:v>
                </c:pt>
                <c:pt idx="1341">
                  <c:v>9.125</c:v>
                </c:pt>
                <c:pt idx="1342">
                  <c:v>9.1280000000000001</c:v>
                </c:pt>
                <c:pt idx="1343">
                  <c:v>9.1310000000000002</c:v>
                </c:pt>
                <c:pt idx="1344">
                  <c:v>9.1329999999999991</c:v>
                </c:pt>
                <c:pt idx="1345">
                  <c:v>9.1359999999999992</c:v>
                </c:pt>
                <c:pt idx="1346">
                  <c:v>9.1389999999999993</c:v>
                </c:pt>
                <c:pt idx="1347">
                  <c:v>9.141</c:v>
                </c:pt>
                <c:pt idx="1348">
                  <c:v>9.1440000000000001</c:v>
                </c:pt>
                <c:pt idx="1349">
                  <c:v>9.1470000000000002</c:v>
                </c:pt>
                <c:pt idx="1350">
                  <c:v>9.1489999999999991</c:v>
                </c:pt>
                <c:pt idx="1351">
                  <c:v>9.1519999999999992</c:v>
                </c:pt>
                <c:pt idx="1352">
                  <c:v>9.1549999999999994</c:v>
                </c:pt>
                <c:pt idx="1353">
                  <c:v>9.157</c:v>
                </c:pt>
                <c:pt idx="1354">
                  <c:v>9.16</c:v>
                </c:pt>
                <c:pt idx="1355">
                  <c:v>9.1630000000000003</c:v>
                </c:pt>
                <c:pt idx="1356">
                  <c:v>9.1649999999999991</c:v>
                </c:pt>
                <c:pt idx="1357">
                  <c:v>9.1679999999999993</c:v>
                </c:pt>
                <c:pt idx="1358">
                  <c:v>9.17</c:v>
                </c:pt>
                <c:pt idx="1359">
                  <c:v>9.173</c:v>
                </c:pt>
                <c:pt idx="1360">
                  <c:v>9.1760000000000002</c:v>
                </c:pt>
                <c:pt idx="1361">
                  <c:v>9.1790000000000003</c:v>
                </c:pt>
                <c:pt idx="1362">
                  <c:v>9.1809999999999992</c:v>
                </c:pt>
                <c:pt idx="1363">
                  <c:v>9.1839999999999993</c:v>
                </c:pt>
                <c:pt idx="1364">
                  <c:v>9.1869999999999994</c:v>
                </c:pt>
                <c:pt idx="1365">
                  <c:v>9.1890000000000001</c:v>
                </c:pt>
                <c:pt idx="1366">
                  <c:v>9.1920000000000002</c:v>
                </c:pt>
                <c:pt idx="1367">
                  <c:v>9.1950000000000003</c:v>
                </c:pt>
                <c:pt idx="1368">
                  <c:v>9.1969999999999992</c:v>
                </c:pt>
                <c:pt idx="1369">
                  <c:v>9.1999999999999993</c:v>
                </c:pt>
                <c:pt idx="1370">
                  <c:v>9.2029999999999994</c:v>
                </c:pt>
                <c:pt idx="1371">
                  <c:v>9.2050000000000001</c:v>
                </c:pt>
                <c:pt idx="1372">
                  <c:v>9.2080000000000002</c:v>
                </c:pt>
                <c:pt idx="1373">
                  <c:v>9.2100000000000009</c:v>
                </c:pt>
                <c:pt idx="1374">
                  <c:v>9.2129999999999992</c:v>
                </c:pt>
                <c:pt idx="1375">
                  <c:v>9.2159999999999993</c:v>
                </c:pt>
                <c:pt idx="1376">
                  <c:v>9.218</c:v>
                </c:pt>
                <c:pt idx="1377">
                  <c:v>9.2210000000000001</c:v>
                </c:pt>
                <c:pt idx="1378">
                  <c:v>9.2240000000000002</c:v>
                </c:pt>
                <c:pt idx="1379">
                  <c:v>9.2270000000000003</c:v>
                </c:pt>
                <c:pt idx="1380">
                  <c:v>9.2289999999999992</c:v>
                </c:pt>
                <c:pt idx="1381">
                  <c:v>9.2319999999999993</c:v>
                </c:pt>
                <c:pt idx="1382">
                  <c:v>9.234</c:v>
                </c:pt>
                <c:pt idx="1383">
                  <c:v>9.2370000000000001</c:v>
                </c:pt>
                <c:pt idx="1384">
                  <c:v>9.24</c:v>
                </c:pt>
                <c:pt idx="1385">
                  <c:v>9.2420000000000009</c:v>
                </c:pt>
                <c:pt idx="1386">
                  <c:v>9.2449999999999992</c:v>
                </c:pt>
                <c:pt idx="1387">
                  <c:v>9.2479999999999993</c:v>
                </c:pt>
                <c:pt idx="1388">
                  <c:v>9.25</c:v>
                </c:pt>
                <c:pt idx="1389">
                  <c:v>9.2530000000000001</c:v>
                </c:pt>
                <c:pt idx="1390">
                  <c:v>9.2560000000000002</c:v>
                </c:pt>
                <c:pt idx="1391">
                  <c:v>9.2579999999999991</c:v>
                </c:pt>
                <c:pt idx="1392">
                  <c:v>9.2609999999999992</c:v>
                </c:pt>
                <c:pt idx="1393">
                  <c:v>9.2629999999999999</c:v>
                </c:pt>
                <c:pt idx="1394">
                  <c:v>9.266</c:v>
                </c:pt>
                <c:pt idx="1395">
                  <c:v>9.2690000000000001</c:v>
                </c:pt>
                <c:pt idx="1396">
                  <c:v>9.2710000000000008</c:v>
                </c:pt>
                <c:pt idx="1397">
                  <c:v>9.2739999999999991</c:v>
                </c:pt>
                <c:pt idx="1398">
                  <c:v>9.2759999999999998</c:v>
                </c:pt>
                <c:pt idx="1399">
                  <c:v>9.2789999999999999</c:v>
                </c:pt>
                <c:pt idx="1400">
                  <c:v>9.282</c:v>
                </c:pt>
                <c:pt idx="1401">
                  <c:v>9.2840000000000007</c:v>
                </c:pt>
                <c:pt idx="1402">
                  <c:v>9.2870000000000008</c:v>
                </c:pt>
                <c:pt idx="1403">
                  <c:v>9.2899999999999991</c:v>
                </c:pt>
                <c:pt idx="1404">
                  <c:v>9.2919999999999998</c:v>
                </c:pt>
                <c:pt idx="1405">
                  <c:v>9.2949999999999999</c:v>
                </c:pt>
                <c:pt idx="1406">
                  <c:v>9.2970000000000006</c:v>
                </c:pt>
                <c:pt idx="1407">
                  <c:v>9.3000000000000007</c:v>
                </c:pt>
                <c:pt idx="1408">
                  <c:v>9.3030000000000008</c:v>
                </c:pt>
                <c:pt idx="1409">
                  <c:v>9.3049999999999997</c:v>
                </c:pt>
                <c:pt idx="1410">
                  <c:v>9.3079999999999998</c:v>
                </c:pt>
                <c:pt idx="1411">
                  <c:v>9.3109999999999999</c:v>
                </c:pt>
                <c:pt idx="1412">
                  <c:v>9.3130000000000006</c:v>
                </c:pt>
                <c:pt idx="1413">
                  <c:v>9.3160000000000007</c:v>
                </c:pt>
                <c:pt idx="1414">
                  <c:v>9.3190000000000008</c:v>
                </c:pt>
                <c:pt idx="1415">
                  <c:v>9.3209999999999997</c:v>
                </c:pt>
                <c:pt idx="1416">
                  <c:v>9.3239999999999998</c:v>
                </c:pt>
                <c:pt idx="1417">
                  <c:v>9.3260000000000005</c:v>
                </c:pt>
                <c:pt idx="1418">
                  <c:v>9.3290000000000006</c:v>
                </c:pt>
                <c:pt idx="1419">
                  <c:v>9.3320000000000007</c:v>
                </c:pt>
                <c:pt idx="1420">
                  <c:v>9.3339999999999996</c:v>
                </c:pt>
                <c:pt idx="1421">
                  <c:v>9.3369999999999997</c:v>
                </c:pt>
                <c:pt idx="1422">
                  <c:v>9.34</c:v>
                </c:pt>
                <c:pt idx="1423">
                  <c:v>9.3420000000000005</c:v>
                </c:pt>
                <c:pt idx="1424">
                  <c:v>9.3450000000000006</c:v>
                </c:pt>
                <c:pt idx="1425">
                  <c:v>9.3469999999999995</c:v>
                </c:pt>
                <c:pt idx="1426">
                  <c:v>9.35</c:v>
                </c:pt>
                <c:pt idx="1427">
                  <c:v>9.3529999999999998</c:v>
                </c:pt>
                <c:pt idx="1428">
                  <c:v>9.3550000000000004</c:v>
                </c:pt>
                <c:pt idx="1429">
                  <c:v>9.3580000000000005</c:v>
                </c:pt>
                <c:pt idx="1430">
                  <c:v>9.36</c:v>
                </c:pt>
                <c:pt idx="1431">
                  <c:v>9.3629999999999995</c:v>
                </c:pt>
                <c:pt idx="1432">
                  <c:v>9.3659999999999997</c:v>
                </c:pt>
                <c:pt idx="1433">
                  <c:v>9.3680000000000003</c:v>
                </c:pt>
                <c:pt idx="1434">
                  <c:v>9.3710000000000004</c:v>
                </c:pt>
                <c:pt idx="1435">
                  <c:v>9.3729999999999993</c:v>
                </c:pt>
                <c:pt idx="1436">
                  <c:v>9.3759999999999994</c:v>
                </c:pt>
                <c:pt idx="1437">
                  <c:v>9.3789999999999996</c:v>
                </c:pt>
                <c:pt idx="1438">
                  <c:v>9.3810000000000002</c:v>
                </c:pt>
                <c:pt idx="1439">
                  <c:v>9.3840000000000003</c:v>
                </c:pt>
                <c:pt idx="1440">
                  <c:v>9.3859999999999992</c:v>
                </c:pt>
                <c:pt idx="1441">
                  <c:v>9.3889999999999993</c:v>
                </c:pt>
                <c:pt idx="1442">
                  <c:v>9.3919999999999995</c:v>
                </c:pt>
                <c:pt idx="1443">
                  <c:v>9.3940000000000001</c:v>
                </c:pt>
                <c:pt idx="1444">
                  <c:v>9.3970000000000002</c:v>
                </c:pt>
                <c:pt idx="1445">
                  <c:v>9.3989999999999991</c:v>
                </c:pt>
                <c:pt idx="1446">
                  <c:v>9.4019999999999992</c:v>
                </c:pt>
                <c:pt idx="1447">
                  <c:v>9.4039999999999999</c:v>
                </c:pt>
                <c:pt idx="1448">
                  <c:v>9.407</c:v>
                </c:pt>
                <c:pt idx="1449">
                  <c:v>9.41</c:v>
                </c:pt>
                <c:pt idx="1450">
                  <c:v>9.4120000000000008</c:v>
                </c:pt>
                <c:pt idx="1451">
                  <c:v>9.4149999999999991</c:v>
                </c:pt>
                <c:pt idx="1452">
                  <c:v>9.4169999999999998</c:v>
                </c:pt>
                <c:pt idx="1453">
                  <c:v>9.42</c:v>
                </c:pt>
                <c:pt idx="1454">
                  <c:v>9.423</c:v>
                </c:pt>
                <c:pt idx="1455">
                  <c:v>9.4250000000000007</c:v>
                </c:pt>
                <c:pt idx="1456">
                  <c:v>9.4280000000000008</c:v>
                </c:pt>
                <c:pt idx="1457">
                  <c:v>9.4309999999999992</c:v>
                </c:pt>
                <c:pt idx="1458">
                  <c:v>9.4329999999999998</c:v>
                </c:pt>
                <c:pt idx="1459">
                  <c:v>9.4359999999999999</c:v>
                </c:pt>
                <c:pt idx="1460">
                  <c:v>9.4380000000000006</c:v>
                </c:pt>
                <c:pt idx="1461">
                  <c:v>9.4410000000000007</c:v>
                </c:pt>
                <c:pt idx="1462">
                  <c:v>9.4440000000000008</c:v>
                </c:pt>
                <c:pt idx="1463">
                  <c:v>9.4459999999999997</c:v>
                </c:pt>
                <c:pt idx="1464">
                  <c:v>9.4489999999999998</c:v>
                </c:pt>
                <c:pt idx="1465">
                  <c:v>9.4510000000000005</c:v>
                </c:pt>
                <c:pt idx="1466">
                  <c:v>9.4540000000000006</c:v>
                </c:pt>
                <c:pt idx="1467">
                  <c:v>9.4559999999999995</c:v>
                </c:pt>
                <c:pt idx="1468">
                  <c:v>9.4589999999999996</c:v>
                </c:pt>
                <c:pt idx="1469">
                  <c:v>9.4619999999999997</c:v>
                </c:pt>
                <c:pt idx="1470">
                  <c:v>9.4640000000000004</c:v>
                </c:pt>
                <c:pt idx="1471">
                  <c:v>9.4670000000000005</c:v>
                </c:pt>
                <c:pt idx="1472">
                  <c:v>9.4689999999999994</c:v>
                </c:pt>
                <c:pt idx="1473">
                  <c:v>9.4719999999999995</c:v>
                </c:pt>
                <c:pt idx="1474">
                  <c:v>9.4749999999999996</c:v>
                </c:pt>
                <c:pt idx="1475">
                  <c:v>9.4770000000000003</c:v>
                </c:pt>
                <c:pt idx="1476">
                  <c:v>9.48</c:v>
                </c:pt>
                <c:pt idx="1477">
                  <c:v>9.4830000000000005</c:v>
                </c:pt>
                <c:pt idx="1478">
                  <c:v>9.4849999999999994</c:v>
                </c:pt>
                <c:pt idx="1479">
                  <c:v>9.4879999999999995</c:v>
                </c:pt>
                <c:pt idx="1480">
                  <c:v>9.49</c:v>
                </c:pt>
                <c:pt idx="1481">
                  <c:v>9.4930000000000003</c:v>
                </c:pt>
                <c:pt idx="1482">
                  <c:v>9.4949999999999992</c:v>
                </c:pt>
                <c:pt idx="1483">
                  <c:v>9.4979999999999993</c:v>
                </c:pt>
                <c:pt idx="1484">
                  <c:v>9.5</c:v>
                </c:pt>
                <c:pt idx="1485">
                  <c:v>9.5030000000000001</c:v>
                </c:pt>
                <c:pt idx="1486">
                  <c:v>9.5060000000000002</c:v>
                </c:pt>
                <c:pt idx="1487">
                  <c:v>9.5079999999999991</c:v>
                </c:pt>
                <c:pt idx="1488">
                  <c:v>9.5109999999999992</c:v>
                </c:pt>
                <c:pt idx="1489">
                  <c:v>9.5129999999999999</c:v>
                </c:pt>
                <c:pt idx="1490">
                  <c:v>9.516</c:v>
                </c:pt>
                <c:pt idx="1491">
                  <c:v>9.5190000000000001</c:v>
                </c:pt>
                <c:pt idx="1492">
                  <c:v>9.5210000000000008</c:v>
                </c:pt>
                <c:pt idx="1493">
                  <c:v>9.5239999999999991</c:v>
                </c:pt>
                <c:pt idx="1494">
                  <c:v>9.5259999999999998</c:v>
                </c:pt>
                <c:pt idx="1495">
                  <c:v>9.5289999999999999</c:v>
                </c:pt>
                <c:pt idx="1496">
                  <c:v>9.532</c:v>
                </c:pt>
                <c:pt idx="1497">
                  <c:v>9.5340000000000007</c:v>
                </c:pt>
                <c:pt idx="1498">
                  <c:v>9.5370000000000008</c:v>
                </c:pt>
                <c:pt idx="1499">
                  <c:v>9.5389999999999997</c:v>
                </c:pt>
                <c:pt idx="1500">
                  <c:v>9.5419999999999998</c:v>
                </c:pt>
                <c:pt idx="1501">
                  <c:v>9.5440000000000005</c:v>
                </c:pt>
                <c:pt idx="1502">
                  <c:v>9.5470000000000006</c:v>
                </c:pt>
                <c:pt idx="1503">
                  <c:v>9.5489999999999995</c:v>
                </c:pt>
                <c:pt idx="1504">
                  <c:v>9.5519999999999996</c:v>
                </c:pt>
                <c:pt idx="1505">
                  <c:v>9.5549999999999997</c:v>
                </c:pt>
                <c:pt idx="1506">
                  <c:v>9.5570000000000004</c:v>
                </c:pt>
                <c:pt idx="1507">
                  <c:v>9.56</c:v>
                </c:pt>
                <c:pt idx="1508">
                  <c:v>9.5619999999999994</c:v>
                </c:pt>
                <c:pt idx="1509">
                  <c:v>9.5649999999999995</c:v>
                </c:pt>
                <c:pt idx="1510">
                  <c:v>9.5670000000000002</c:v>
                </c:pt>
                <c:pt idx="1511">
                  <c:v>9.57</c:v>
                </c:pt>
                <c:pt idx="1512">
                  <c:v>9.5730000000000004</c:v>
                </c:pt>
                <c:pt idx="1513">
                  <c:v>9.5749999999999993</c:v>
                </c:pt>
                <c:pt idx="1514">
                  <c:v>9.5779999999999994</c:v>
                </c:pt>
                <c:pt idx="1515">
                  <c:v>9.58</c:v>
                </c:pt>
                <c:pt idx="1516">
                  <c:v>9.5830000000000002</c:v>
                </c:pt>
                <c:pt idx="1517">
                  <c:v>9.5850000000000009</c:v>
                </c:pt>
                <c:pt idx="1518">
                  <c:v>9.5879999999999992</c:v>
                </c:pt>
                <c:pt idx="1519">
                  <c:v>9.5909999999999993</c:v>
                </c:pt>
                <c:pt idx="1520">
                  <c:v>9.593</c:v>
                </c:pt>
                <c:pt idx="1521">
                  <c:v>9.5960000000000001</c:v>
                </c:pt>
                <c:pt idx="1522">
                  <c:v>9.5980000000000008</c:v>
                </c:pt>
                <c:pt idx="1523">
                  <c:v>9.6010000000000009</c:v>
                </c:pt>
                <c:pt idx="1524">
                  <c:v>9.6039999999999992</c:v>
                </c:pt>
                <c:pt idx="1525">
                  <c:v>9.6059999999999999</c:v>
                </c:pt>
                <c:pt idx="1526">
                  <c:v>9.609</c:v>
                </c:pt>
                <c:pt idx="1527">
                  <c:v>9.6110000000000007</c:v>
                </c:pt>
                <c:pt idx="1528">
                  <c:v>9.6140000000000008</c:v>
                </c:pt>
                <c:pt idx="1529">
                  <c:v>9.6159999999999997</c:v>
                </c:pt>
                <c:pt idx="1530">
                  <c:v>9.6189999999999998</c:v>
                </c:pt>
                <c:pt idx="1531">
                  <c:v>9.6219999999999999</c:v>
                </c:pt>
                <c:pt idx="1532">
                  <c:v>9.6240000000000006</c:v>
                </c:pt>
                <c:pt idx="1533">
                  <c:v>9.6270000000000007</c:v>
                </c:pt>
                <c:pt idx="1534">
                  <c:v>9.6289999999999996</c:v>
                </c:pt>
                <c:pt idx="1535">
                  <c:v>9.6319999999999997</c:v>
                </c:pt>
                <c:pt idx="1536">
                  <c:v>9.6340000000000003</c:v>
                </c:pt>
                <c:pt idx="1537">
                  <c:v>9.6370000000000005</c:v>
                </c:pt>
                <c:pt idx="1538">
                  <c:v>9.64</c:v>
                </c:pt>
                <c:pt idx="1539">
                  <c:v>9.6419999999999995</c:v>
                </c:pt>
                <c:pt idx="1540">
                  <c:v>9.6449999999999996</c:v>
                </c:pt>
                <c:pt idx="1541">
                  <c:v>9.6479999999999997</c:v>
                </c:pt>
                <c:pt idx="1542">
                  <c:v>9.65</c:v>
                </c:pt>
                <c:pt idx="1543">
                  <c:v>9.6519999999999992</c:v>
                </c:pt>
                <c:pt idx="1544">
                  <c:v>9.6549999999999994</c:v>
                </c:pt>
                <c:pt idx="1545">
                  <c:v>9.6579999999999995</c:v>
                </c:pt>
                <c:pt idx="1546">
                  <c:v>9.66</c:v>
                </c:pt>
                <c:pt idx="1547">
                  <c:v>9.6630000000000003</c:v>
                </c:pt>
                <c:pt idx="1548">
                  <c:v>9.6649999999999991</c:v>
                </c:pt>
                <c:pt idx="1549">
                  <c:v>9.6679999999999993</c:v>
                </c:pt>
                <c:pt idx="1550">
                  <c:v>9.6709999999999994</c:v>
                </c:pt>
                <c:pt idx="1551">
                  <c:v>9.673</c:v>
                </c:pt>
                <c:pt idx="1552">
                  <c:v>9.6750000000000007</c:v>
                </c:pt>
                <c:pt idx="1553">
                  <c:v>9.6780000000000008</c:v>
                </c:pt>
                <c:pt idx="1554">
                  <c:v>9.6809999999999992</c:v>
                </c:pt>
                <c:pt idx="1555">
                  <c:v>9.6829999999999998</c:v>
                </c:pt>
                <c:pt idx="1556">
                  <c:v>9.6859999999999999</c:v>
                </c:pt>
                <c:pt idx="1557">
                  <c:v>9.6880000000000006</c:v>
                </c:pt>
                <c:pt idx="1558">
                  <c:v>9.6910000000000007</c:v>
                </c:pt>
                <c:pt idx="1559">
                  <c:v>9.6940000000000008</c:v>
                </c:pt>
                <c:pt idx="1560">
                  <c:v>9.6959999999999997</c:v>
                </c:pt>
                <c:pt idx="1561">
                  <c:v>9.6989999999999998</c:v>
                </c:pt>
                <c:pt idx="1562">
                  <c:v>9.702</c:v>
                </c:pt>
                <c:pt idx="1563">
                  <c:v>9.7040000000000006</c:v>
                </c:pt>
                <c:pt idx="1564">
                  <c:v>9.7059999999999995</c:v>
                </c:pt>
                <c:pt idx="1565">
                  <c:v>9.7089999999999996</c:v>
                </c:pt>
                <c:pt idx="1566">
                  <c:v>9.7119999999999997</c:v>
                </c:pt>
                <c:pt idx="1567">
                  <c:v>9.7140000000000004</c:v>
                </c:pt>
                <c:pt idx="1568">
                  <c:v>9.7170000000000005</c:v>
                </c:pt>
                <c:pt idx="1569">
                  <c:v>9.7189999999999994</c:v>
                </c:pt>
                <c:pt idx="1570">
                  <c:v>9.7219999999999995</c:v>
                </c:pt>
                <c:pt idx="1571">
                  <c:v>9.7240000000000002</c:v>
                </c:pt>
                <c:pt idx="1572">
                  <c:v>9.7270000000000003</c:v>
                </c:pt>
                <c:pt idx="1573">
                  <c:v>9.73</c:v>
                </c:pt>
                <c:pt idx="1574">
                  <c:v>9.7319999999999993</c:v>
                </c:pt>
                <c:pt idx="1575">
                  <c:v>9.7349999999999994</c:v>
                </c:pt>
                <c:pt idx="1576">
                  <c:v>9.7370000000000001</c:v>
                </c:pt>
                <c:pt idx="1577">
                  <c:v>9.74</c:v>
                </c:pt>
                <c:pt idx="1578">
                  <c:v>9.7420000000000009</c:v>
                </c:pt>
                <c:pt idx="1579">
                  <c:v>9.7449999999999992</c:v>
                </c:pt>
                <c:pt idx="1580">
                  <c:v>9.7469999999999999</c:v>
                </c:pt>
                <c:pt idx="1581">
                  <c:v>9.75</c:v>
                </c:pt>
                <c:pt idx="1582">
                  <c:v>9.7530000000000001</c:v>
                </c:pt>
                <c:pt idx="1583">
                  <c:v>9.7550000000000008</c:v>
                </c:pt>
                <c:pt idx="1584">
                  <c:v>9.7579999999999991</c:v>
                </c:pt>
                <c:pt idx="1585">
                  <c:v>9.76</c:v>
                </c:pt>
                <c:pt idx="1586">
                  <c:v>9.7629999999999999</c:v>
                </c:pt>
                <c:pt idx="1587">
                  <c:v>9.766</c:v>
                </c:pt>
                <c:pt idx="1588">
                  <c:v>9.7680000000000007</c:v>
                </c:pt>
                <c:pt idx="1589">
                  <c:v>9.77</c:v>
                </c:pt>
                <c:pt idx="1590">
                  <c:v>9.7729999999999997</c:v>
                </c:pt>
                <c:pt idx="1591">
                  <c:v>9.7759999999999998</c:v>
                </c:pt>
                <c:pt idx="1592">
                  <c:v>9.7789999999999999</c:v>
                </c:pt>
                <c:pt idx="1593">
                  <c:v>9.7810000000000006</c:v>
                </c:pt>
                <c:pt idx="1594">
                  <c:v>9.7829999999999995</c:v>
                </c:pt>
                <c:pt idx="1595">
                  <c:v>9.7859999999999996</c:v>
                </c:pt>
                <c:pt idx="1596">
                  <c:v>9.7880000000000003</c:v>
                </c:pt>
                <c:pt idx="1597">
                  <c:v>9.7910000000000004</c:v>
                </c:pt>
                <c:pt idx="1598">
                  <c:v>9.7940000000000005</c:v>
                </c:pt>
                <c:pt idx="1599">
                  <c:v>9.7959999999999994</c:v>
                </c:pt>
                <c:pt idx="1600">
                  <c:v>9.7989999999999995</c:v>
                </c:pt>
                <c:pt idx="1601">
                  <c:v>9.8010000000000002</c:v>
                </c:pt>
                <c:pt idx="1602">
                  <c:v>9.8040000000000003</c:v>
                </c:pt>
                <c:pt idx="1603">
                  <c:v>9.8059999999999992</c:v>
                </c:pt>
                <c:pt idx="1604">
                  <c:v>9.8089999999999993</c:v>
                </c:pt>
                <c:pt idx="1605">
                  <c:v>9.8119999999999994</c:v>
                </c:pt>
                <c:pt idx="1606">
                  <c:v>9.8140000000000001</c:v>
                </c:pt>
                <c:pt idx="1607">
                  <c:v>9.8170000000000002</c:v>
                </c:pt>
                <c:pt idx="1608">
                  <c:v>9.8190000000000008</c:v>
                </c:pt>
                <c:pt idx="1609">
                  <c:v>9.8219999999999992</c:v>
                </c:pt>
                <c:pt idx="1610">
                  <c:v>9.8239999999999998</c:v>
                </c:pt>
                <c:pt idx="1611">
                  <c:v>9.827</c:v>
                </c:pt>
                <c:pt idx="1612">
                  <c:v>9.8290000000000006</c:v>
                </c:pt>
                <c:pt idx="1613">
                  <c:v>9.8320000000000007</c:v>
                </c:pt>
                <c:pt idx="1614">
                  <c:v>9.8339999999999996</c:v>
                </c:pt>
                <c:pt idx="1615">
                  <c:v>9.8369999999999997</c:v>
                </c:pt>
                <c:pt idx="1616">
                  <c:v>9.84</c:v>
                </c:pt>
                <c:pt idx="1617">
                  <c:v>9.8420000000000005</c:v>
                </c:pt>
                <c:pt idx="1618">
                  <c:v>9.8450000000000006</c:v>
                </c:pt>
                <c:pt idx="1619">
                  <c:v>9.8469999999999995</c:v>
                </c:pt>
                <c:pt idx="1620">
                  <c:v>9.85</c:v>
                </c:pt>
                <c:pt idx="1621">
                  <c:v>9.8520000000000003</c:v>
                </c:pt>
                <c:pt idx="1622">
                  <c:v>9.8550000000000004</c:v>
                </c:pt>
                <c:pt idx="1623">
                  <c:v>9.8580000000000005</c:v>
                </c:pt>
                <c:pt idx="1624">
                  <c:v>9.86</c:v>
                </c:pt>
                <c:pt idx="1625">
                  <c:v>9.8629999999999995</c:v>
                </c:pt>
                <c:pt idx="1626">
                  <c:v>9.8650000000000002</c:v>
                </c:pt>
                <c:pt idx="1627">
                  <c:v>9.8680000000000003</c:v>
                </c:pt>
                <c:pt idx="1628">
                  <c:v>9.8699999999999992</c:v>
                </c:pt>
                <c:pt idx="1629">
                  <c:v>9.8729999999999993</c:v>
                </c:pt>
                <c:pt idx="1630">
                  <c:v>9.875</c:v>
                </c:pt>
                <c:pt idx="1631">
                  <c:v>9.8780000000000001</c:v>
                </c:pt>
                <c:pt idx="1632">
                  <c:v>9.8810000000000002</c:v>
                </c:pt>
                <c:pt idx="1633">
                  <c:v>9.8829999999999991</c:v>
                </c:pt>
                <c:pt idx="1634">
                  <c:v>9.8859999999999992</c:v>
                </c:pt>
                <c:pt idx="1635">
                  <c:v>9.8879999999999999</c:v>
                </c:pt>
                <c:pt idx="1636">
                  <c:v>9.891</c:v>
                </c:pt>
                <c:pt idx="1637">
                  <c:v>9.8930000000000007</c:v>
                </c:pt>
                <c:pt idx="1638">
                  <c:v>9.8960000000000008</c:v>
                </c:pt>
                <c:pt idx="1639">
                  <c:v>9.8979999999999997</c:v>
                </c:pt>
                <c:pt idx="1640">
                  <c:v>9.9009999999999998</c:v>
                </c:pt>
                <c:pt idx="1641">
                  <c:v>9.9039999999999999</c:v>
                </c:pt>
                <c:pt idx="1642">
                  <c:v>9.9060000000000006</c:v>
                </c:pt>
                <c:pt idx="1643">
                  <c:v>9.9090000000000007</c:v>
                </c:pt>
                <c:pt idx="1644">
                  <c:v>9.9109999999999996</c:v>
                </c:pt>
                <c:pt idx="1645">
                  <c:v>9.9139999999999997</c:v>
                </c:pt>
                <c:pt idx="1646">
                  <c:v>9.9160000000000004</c:v>
                </c:pt>
                <c:pt idx="1647">
                  <c:v>9.9190000000000005</c:v>
                </c:pt>
                <c:pt idx="1648">
                  <c:v>9.9209999999999994</c:v>
                </c:pt>
                <c:pt idx="1649">
                  <c:v>9.9239999999999995</c:v>
                </c:pt>
                <c:pt idx="1650">
                  <c:v>9.9269999999999996</c:v>
                </c:pt>
                <c:pt idx="1651">
                  <c:v>9.9290000000000003</c:v>
                </c:pt>
                <c:pt idx="1652">
                  <c:v>9.9320000000000004</c:v>
                </c:pt>
                <c:pt idx="1653">
                  <c:v>9.9339999999999993</c:v>
                </c:pt>
                <c:pt idx="1654">
                  <c:v>9.9359999999999999</c:v>
                </c:pt>
                <c:pt idx="1655">
                  <c:v>9.9390000000000001</c:v>
                </c:pt>
                <c:pt idx="1656">
                  <c:v>9.9410000000000007</c:v>
                </c:pt>
                <c:pt idx="1657">
                  <c:v>9.9440000000000008</c:v>
                </c:pt>
                <c:pt idx="1658">
                  <c:v>9.9469999999999992</c:v>
                </c:pt>
                <c:pt idx="1659">
                  <c:v>9.9489999999999998</c:v>
                </c:pt>
                <c:pt idx="1660">
                  <c:v>9.952</c:v>
                </c:pt>
                <c:pt idx="1661">
                  <c:v>9.9550000000000001</c:v>
                </c:pt>
                <c:pt idx="1662">
                  <c:v>9.9570000000000007</c:v>
                </c:pt>
                <c:pt idx="1663">
                  <c:v>9.9600000000000009</c:v>
                </c:pt>
                <c:pt idx="1664">
                  <c:v>9.9619999999999997</c:v>
                </c:pt>
                <c:pt idx="1665">
                  <c:v>9.9640000000000004</c:v>
                </c:pt>
                <c:pt idx="1666">
                  <c:v>9.9670000000000005</c:v>
                </c:pt>
                <c:pt idx="1667">
                  <c:v>9.9689999999999994</c:v>
                </c:pt>
                <c:pt idx="1668">
                  <c:v>9.9719999999999995</c:v>
                </c:pt>
                <c:pt idx="1669">
                  <c:v>9.9740000000000002</c:v>
                </c:pt>
                <c:pt idx="1670">
                  <c:v>9.9770000000000003</c:v>
                </c:pt>
                <c:pt idx="1671">
                  <c:v>9.98</c:v>
                </c:pt>
                <c:pt idx="1672">
                  <c:v>9.9819999999999993</c:v>
                </c:pt>
                <c:pt idx="1673">
                  <c:v>9.9849999999999994</c:v>
                </c:pt>
                <c:pt idx="1674">
                  <c:v>9.9870000000000001</c:v>
                </c:pt>
                <c:pt idx="1675">
                  <c:v>9.99</c:v>
                </c:pt>
                <c:pt idx="1676">
                  <c:v>9.9920000000000009</c:v>
                </c:pt>
                <c:pt idx="1677">
                  <c:v>9.9949999999999992</c:v>
                </c:pt>
                <c:pt idx="1678">
                  <c:v>9.9979999999999993</c:v>
                </c:pt>
                <c:pt idx="1679">
                  <c:v>10</c:v>
                </c:pt>
                <c:pt idx="1680">
                  <c:v>10.003</c:v>
                </c:pt>
                <c:pt idx="1681">
                  <c:v>10.005000000000001</c:v>
                </c:pt>
                <c:pt idx="1682">
                  <c:v>10.007999999999999</c:v>
                </c:pt>
                <c:pt idx="1683">
                  <c:v>10.01</c:v>
                </c:pt>
                <c:pt idx="1684">
                  <c:v>10.013</c:v>
                </c:pt>
                <c:pt idx="1685">
                  <c:v>10.015000000000001</c:v>
                </c:pt>
                <c:pt idx="1686">
                  <c:v>10.016999999999999</c:v>
                </c:pt>
                <c:pt idx="1687">
                  <c:v>10.02</c:v>
                </c:pt>
                <c:pt idx="1688">
                  <c:v>10.022</c:v>
                </c:pt>
                <c:pt idx="1689">
                  <c:v>10.025</c:v>
                </c:pt>
                <c:pt idx="1690">
                  <c:v>10.028</c:v>
                </c:pt>
                <c:pt idx="1691">
                  <c:v>10.029999999999999</c:v>
                </c:pt>
                <c:pt idx="1692">
                  <c:v>10.032999999999999</c:v>
                </c:pt>
                <c:pt idx="1693">
                  <c:v>10.035</c:v>
                </c:pt>
                <c:pt idx="1694">
                  <c:v>10.038</c:v>
                </c:pt>
                <c:pt idx="1695">
                  <c:v>10.039999999999999</c:v>
                </c:pt>
                <c:pt idx="1696">
                  <c:v>10.042999999999999</c:v>
                </c:pt>
                <c:pt idx="1697">
                  <c:v>10.045</c:v>
                </c:pt>
                <c:pt idx="1698">
                  <c:v>10.048</c:v>
                </c:pt>
                <c:pt idx="1699">
                  <c:v>10.050000000000001</c:v>
                </c:pt>
                <c:pt idx="1700">
                  <c:v>10.053000000000001</c:v>
                </c:pt>
                <c:pt idx="1701">
                  <c:v>10.055</c:v>
                </c:pt>
                <c:pt idx="1702">
                  <c:v>10.058</c:v>
                </c:pt>
                <c:pt idx="1703">
                  <c:v>10.06</c:v>
                </c:pt>
                <c:pt idx="1704">
                  <c:v>10.063000000000001</c:v>
                </c:pt>
                <c:pt idx="1705">
                  <c:v>10.066000000000001</c:v>
                </c:pt>
                <c:pt idx="1706">
                  <c:v>10.068</c:v>
                </c:pt>
                <c:pt idx="1707">
                  <c:v>10.07</c:v>
                </c:pt>
                <c:pt idx="1708">
                  <c:v>10.073</c:v>
                </c:pt>
                <c:pt idx="1709">
                  <c:v>10.074999999999999</c:v>
                </c:pt>
                <c:pt idx="1710">
                  <c:v>10.077999999999999</c:v>
                </c:pt>
                <c:pt idx="1711">
                  <c:v>10.08</c:v>
                </c:pt>
                <c:pt idx="1712">
                  <c:v>10.083</c:v>
                </c:pt>
                <c:pt idx="1713">
                  <c:v>10.085000000000001</c:v>
                </c:pt>
                <c:pt idx="1714">
                  <c:v>10.087999999999999</c:v>
                </c:pt>
                <c:pt idx="1715">
                  <c:v>10.09</c:v>
                </c:pt>
                <c:pt idx="1716">
                  <c:v>10.093</c:v>
                </c:pt>
                <c:pt idx="1717">
                  <c:v>10.096</c:v>
                </c:pt>
                <c:pt idx="1718">
                  <c:v>10.098000000000001</c:v>
                </c:pt>
                <c:pt idx="1719">
                  <c:v>10.101000000000001</c:v>
                </c:pt>
                <c:pt idx="1720">
                  <c:v>10.103</c:v>
                </c:pt>
                <c:pt idx="1721">
                  <c:v>10.105</c:v>
                </c:pt>
                <c:pt idx="1722">
                  <c:v>10.108000000000001</c:v>
                </c:pt>
                <c:pt idx="1723">
                  <c:v>10.11</c:v>
                </c:pt>
                <c:pt idx="1724">
                  <c:v>10.113</c:v>
                </c:pt>
                <c:pt idx="1725">
                  <c:v>10.115</c:v>
                </c:pt>
                <c:pt idx="1726">
                  <c:v>10.118</c:v>
                </c:pt>
                <c:pt idx="1727">
                  <c:v>10.119999999999999</c:v>
                </c:pt>
                <c:pt idx="1728">
                  <c:v>10.122999999999999</c:v>
                </c:pt>
                <c:pt idx="1729">
                  <c:v>10.125</c:v>
                </c:pt>
                <c:pt idx="1730">
                  <c:v>10.128</c:v>
                </c:pt>
                <c:pt idx="1731">
                  <c:v>10.130000000000001</c:v>
                </c:pt>
                <c:pt idx="1732">
                  <c:v>10.132999999999999</c:v>
                </c:pt>
                <c:pt idx="1733">
                  <c:v>10.135</c:v>
                </c:pt>
                <c:pt idx="1734">
                  <c:v>10.138</c:v>
                </c:pt>
                <c:pt idx="1735">
                  <c:v>10.141</c:v>
                </c:pt>
                <c:pt idx="1736">
                  <c:v>10.143000000000001</c:v>
                </c:pt>
                <c:pt idx="1737">
                  <c:v>10.146000000000001</c:v>
                </c:pt>
                <c:pt idx="1738">
                  <c:v>10.148</c:v>
                </c:pt>
                <c:pt idx="1739">
                  <c:v>10.151</c:v>
                </c:pt>
                <c:pt idx="1740">
                  <c:v>10.153</c:v>
                </c:pt>
                <c:pt idx="1741">
                  <c:v>10.154999999999999</c:v>
                </c:pt>
                <c:pt idx="1742">
                  <c:v>10.157999999999999</c:v>
                </c:pt>
                <c:pt idx="1743">
                  <c:v>10.16</c:v>
                </c:pt>
                <c:pt idx="1744">
                  <c:v>10.163</c:v>
                </c:pt>
                <c:pt idx="1745">
                  <c:v>10.164999999999999</c:v>
                </c:pt>
                <c:pt idx="1746">
                  <c:v>10.167999999999999</c:v>
                </c:pt>
                <c:pt idx="1747">
                  <c:v>10.17</c:v>
                </c:pt>
                <c:pt idx="1748">
                  <c:v>10.173</c:v>
                </c:pt>
                <c:pt idx="1749">
                  <c:v>10.175000000000001</c:v>
                </c:pt>
                <c:pt idx="1750">
                  <c:v>10.178000000000001</c:v>
                </c:pt>
                <c:pt idx="1751">
                  <c:v>10.18</c:v>
                </c:pt>
                <c:pt idx="1752">
                  <c:v>10.183</c:v>
                </c:pt>
                <c:pt idx="1753">
                  <c:v>10.185</c:v>
                </c:pt>
                <c:pt idx="1754">
                  <c:v>10.188000000000001</c:v>
                </c:pt>
                <c:pt idx="1755">
                  <c:v>10.19</c:v>
                </c:pt>
                <c:pt idx="1756">
                  <c:v>10.193</c:v>
                </c:pt>
                <c:pt idx="1757">
                  <c:v>10.195</c:v>
                </c:pt>
                <c:pt idx="1758">
                  <c:v>10.196999999999999</c:v>
                </c:pt>
                <c:pt idx="1759">
                  <c:v>10.199999999999999</c:v>
                </c:pt>
                <c:pt idx="1760">
                  <c:v>10.202</c:v>
                </c:pt>
                <c:pt idx="1761">
                  <c:v>10.205</c:v>
                </c:pt>
                <c:pt idx="1762">
                  <c:v>10.207000000000001</c:v>
                </c:pt>
                <c:pt idx="1763">
                  <c:v>10.210000000000001</c:v>
                </c:pt>
                <c:pt idx="1764">
                  <c:v>10.212</c:v>
                </c:pt>
                <c:pt idx="1765">
                  <c:v>10.215</c:v>
                </c:pt>
                <c:pt idx="1766">
                  <c:v>10.217000000000001</c:v>
                </c:pt>
                <c:pt idx="1767">
                  <c:v>10.220000000000001</c:v>
                </c:pt>
                <c:pt idx="1768">
                  <c:v>10.222</c:v>
                </c:pt>
                <c:pt idx="1769">
                  <c:v>10.225</c:v>
                </c:pt>
                <c:pt idx="1770">
                  <c:v>10.227</c:v>
                </c:pt>
                <c:pt idx="1771">
                  <c:v>10.228999999999999</c:v>
                </c:pt>
                <c:pt idx="1772">
                  <c:v>10.231999999999999</c:v>
                </c:pt>
                <c:pt idx="1773">
                  <c:v>10.234999999999999</c:v>
                </c:pt>
                <c:pt idx="1774">
                  <c:v>10.237</c:v>
                </c:pt>
                <c:pt idx="1775">
                  <c:v>10.239000000000001</c:v>
                </c:pt>
                <c:pt idx="1776">
                  <c:v>10.242000000000001</c:v>
                </c:pt>
                <c:pt idx="1777">
                  <c:v>10.244</c:v>
                </c:pt>
                <c:pt idx="1778">
                  <c:v>10.247</c:v>
                </c:pt>
                <c:pt idx="1779">
                  <c:v>10.249000000000001</c:v>
                </c:pt>
                <c:pt idx="1780">
                  <c:v>10.252000000000001</c:v>
                </c:pt>
                <c:pt idx="1781">
                  <c:v>10.254</c:v>
                </c:pt>
                <c:pt idx="1782">
                  <c:v>10.257</c:v>
                </c:pt>
                <c:pt idx="1783">
                  <c:v>10.259</c:v>
                </c:pt>
                <c:pt idx="1784">
                  <c:v>10.262</c:v>
                </c:pt>
                <c:pt idx="1785">
                  <c:v>10.263999999999999</c:v>
                </c:pt>
                <c:pt idx="1786">
                  <c:v>10.266</c:v>
                </c:pt>
                <c:pt idx="1787">
                  <c:v>10.269</c:v>
                </c:pt>
                <c:pt idx="1788">
                  <c:v>10.271000000000001</c:v>
                </c:pt>
                <c:pt idx="1789">
                  <c:v>10.273999999999999</c:v>
                </c:pt>
                <c:pt idx="1790">
                  <c:v>10.276</c:v>
                </c:pt>
                <c:pt idx="1791">
                  <c:v>10.279</c:v>
                </c:pt>
                <c:pt idx="1792">
                  <c:v>10.281000000000001</c:v>
                </c:pt>
                <c:pt idx="1793">
                  <c:v>10.284000000000001</c:v>
                </c:pt>
                <c:pt idx="1794">
                  <c:v>10.286</c:v>
                </c:pt>
                <c:pt idx="1795">
                  <c:v>10.288</c:v>
                </c:pt>
                <c:pt idx="1796">
                  <c:v>10.291</c:v>
                </c:pt>
                <c:pt idx="1797">
                  <c:v>10.294</c:v>
                </c:pt>
                <c:pt idx="1798">
                  <c:v>10.295999999999999</c:v>
                </c:pt>
                <c:pt idx="1799">
                  <c:v>10.298</c:v>
                </c:pt>
                <c:pt idx="1800">
                  <c:v>10.301</c:v>
                </c:pt>
                <c:pt idx="1801">
                  <c:v>10.303000000000001</c:v>
                </c:pt>
                <c:pt idx="1802">
                  <c:v>10.305999999999999</c:v>
                </c:pt>
                <c:pt idx="1803">
                  <c:v>10.308</c:v>
                </c:pt>
                <c:pt idx="1804">
                  <c:v>10.311</c:v>
                </c:pt>
                <c:pt idx="1805">
                  <c:v>10.313000000000001</c:v>
                </c:pt>
                <c:pt idx="1806">
                  <c:v>10.315</c:v>
                </c:pt>
                <c:pt idx="1807">
                  <c:v>10.318</c:v>
                </c:pt>
                <c:pt idx="1808">
                  <c:v>10.32</c:v>
                </c:pt>
                <c:pt idx="1809">
                  <c:v>10.323</c:v>
                </c:pt>
                <c:pt idx="1810">
                  <c:v>10.324999999999999</c:v>
                </c:pt>
                <c:pt idx="1811">
                  <c:v>10.327999999999999</c:v>
                </c:pt>
                <c:pt idx="1812">
                  <c:v>10.33</c:v>
                </c:pt>
                <c:pt idx="1813">
                  <c:v>10.332000000000001</c:v>
                </c:pt>
                <c:pt idx="1814">
                  <c:v>10.335000000000001</c:v>
                </c:pt>
                <c:pt idx="1815">
                  <c:v>10.337</c:v>
                </c:pt>
                <c:pt idx="1816">
                  <c:v>10.34</c:v>
                </c:pt>
                <c:pt idx="1817">
                  <c:v>10.342000000000001</c:v>
                </c:pt>
                <c:pt idx="1818">
                  <c:v>10.343999999999999</c:v>
                </c:pt>
                <c:pt idx="1819">
                  <c:v>10.347</c:v>
                </c:pt>
                <c:pt idx="1820">
                  <c:v>10.35</c:v>
                </c:pt>
                <c:pt idx="1821">
                  <c:v>10.352</c:v>
                </c:pt>
                <c:pt idx="1822">
                  <c:v>10.353999999999999</c:v>
                </c:pt>
                <c:pt idx="1823">
                  <c:v>10.356999999999999</c:v>
                </c:pt>
                <c:pt idx="1824">
                  <c:v>10.359</c:v>
                </c:pt>
                <c:pt idx="1825">
                  <c:v>10.362</c:v>
                </c:pt>
                <c:pt idx="1826">
                  <c:v>10.364000000000001</c:v>
                </c:pt>
                <c:pt idx="1827">
                  <c:v>10.366</c:v>
                </c:pt>
                <c:pt idx="1828">
                  <c:v>10.369</c:v>
                </c:pt>
                <c:pt idx="1829">
                  <c:v>10.371</c:v>
                </c:pt>
                <c:pt idx="1830">
                  <c:v>10.374000000000001</c:v>
                </c:pt>
                <c:pt idx="1831">
                  <c:v>10.375999999999999</c:v>
                </c:pt>
                <c:pt idx="1832">
                  <c:v>10.378</c:v>
                </c:pt>
                <c:pt idx="1833">
                  <c:v>10.381</c:v>
                </c:pt>
                <c:pt idx="1834">
                  <c:v>10.382999999999999</c:v>
                </c:pt>
                <c:pt idx="1835">
                  <c:v>10.385999999999999</c:v>
                </c:pt>
                <c:pt idx="1836">
                  <c:v>10.388</c:v>
                </c:pt>
                <c:pt idx="1837">
                  <c:v>10.391</c:v>
                </c:pt>
                <c:pt idx="1838">
                  <c:v>10.393000000000001</c:v>
                </c:pt>
                <c:pt idx="1839">
                  <c:v>10.395</c:v>
                </c:pt>
                <c:pt idx="1840">
                  <c:v>10.398</c:v>
                </c:pt>
                <c:pt idx="1841">
                  <c:v>10.4</c:v>
                </c:pt>
                <c:pt idx="1842">
                  <c:v>10.403</c:v>
                </c:pt>
                <c:pt idx="1843">
                  <c:v>10.404999999999999</c:v>
                </c:pt>
                <c:pt idx="1844">
                  <c:v>10.407999999999999</c:v>
                </c:pt>
                <c:pt idx="1845">
                  <c:v>10.41</c:v>
                </c:pt>
                <c:pt idx="1846">
                  <c:v>10.412000000000001</c:v>
                </c:pt>
                <c:pt idx="1847">
                  <c:v>10.414</c:v>
                </c:pt>
                <c:pt idx="1848">
                  <c:v>10.417</c:v>
                </c:pt>
                <c:pt idx="1849">
                  <c:v>10.42</c:v>
                </c:pt>
                <c:pt idx="1850">
                  <c:v>10.422000000000001</c:v>
                </c:pt>
                <c:pt idx="1851">
                  <c:v>10.423999999999999</c:v>
                </c:pt>
                <c:pt idx="1852">
                  <c:v>10.427</c:v>
                </c:pt>
                <c:pt idx="1853">
                  <c:v>10.429</c:v>
                </c:pt>
                <c:pt idx="1854">
                  <c:v>10.432</c:v>
                </c:pt>
                <c:pt idx="1855">
                  <c:v>10.433999999999999</c:v>
                </c:pt>
                <c:pt idx="1856">
                  <c:v>10.436</c:v>
                </c:pt>
              </c:numCache>
            </c:numRef>
          </c:val>
        </c:ser>
        <c:dLbls>
          <c:showLegendKey val="0"/>
          <c:showVal val="0"/>
          <c:showCatName val="0"/>
          <c:showSerName val="0"/>
          <c:showPercent val="0"/>
          <c:showBubbleSize val="0"/>
        </c:dLbls>
        <c:axId val="322418448"/>
        <c:axId val="322419008"/>
      </c:areaChart>
      <c:scatterChart>
        <c:scatterStyle val="lineMarker"/>
        <c:varyColors val="0"/>
        <c:ser>
          <c:idx val="5"/>
          <c:order val="5"/>
          <c:tx>
            <c:v>Girls_Weight</c:v>
          </c:tx>
          <c:spPr>
            <a:ln w="28575">
              <a:noFill/>
            </a:ln>
          </c:spPr>
          <c:xVal>
            <c:numRef>
              <c:f>'Initial Assessment'!$W$5:$W$504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xVal>
          <c:yVal>
            <c:numRef>
              <c:f>'Initial Assessment'!$X$5:$X$504</c:f>
              <c:numCache>
                <c:formatCode>General</c:formatCode>
                <c:ptCount val="5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numCache>
            </c:numRef>
          </c:yVal>
          <c:smooth val="0"/>
        </c:ser>
        <c:dLbls>
          <c:showLegendKey val="0"/>
          <c:showVal val="0"/>
          <c:showCatName val="0"/>
          <c:showSerName val="0"/>
          <c:showPercent val="0"/>
          <c:showBubbleSize val="0"/>
        </c:dLbls>
        <c:axId val="322418448"/>
        <c:axId val="322419008"/>
      </c:scatterChart>
      <c:catAx>
        <c:axId val="322418448"/>
        <c:scaling>
          <c:orientation val="minMax"/>
        </c:scaling>
        <c:delete val="0"/>
        <c:axPos val="b"/>
        <c:title>
          <c:tx>
            <c:rich>
              <a:bodyPr/>
              <a:lstStyle/>
              <a:p>
                <a:pPr>
                  <a:defRPr/>
                </a:pPr>
                <a:r>
                  <a:rPr lang="en-US"/>
                  <a:t>Age (in days)</a:t>
                </a:r>
              </a:p>
            </c:rich>
          </c:tx>
          <c:overlay val="0"/>
        </c:title>
        <c:numFmt formatCode="General" sourceLinked="1"/>
        <c:majorTickMark val="none"/>
        <c:minorTickMark val="none"/>
        <c:tickLblPos val="nextTo"/>
        <c:crossAx val="322419008"/>
        <c:crosses val="autoZero"/>
        <c:auto val="1"/>
        <c:lblAlgn val="ctr"/>
        <c:lblOffset val="100"/>
        <c:noMultiLvlLbl val="0"/>
      </c:catAx>
      <c:valAx>
        <c:axId val="322419008"/>
        <c:scaling>
          <c:orientation val="minMax"/>
        </c:scaling>
        <c:delete val="0"/>
        <c:axPos val="l"/>
        <c:majorGridlines/>
        <c:minorGridlines>
          <c:spPr>
            <a:ln>
              <a:noFill/>
            </a:ln>
          </c:spPr>
        </c:minorGridlines>
        <c:title>
          <c:tx>
            <c:rich>
              <a:bodyPr/>
              <a:lstStyle/>
              <a:p>
                <a:pPr>
                  <a:defRPr/>
                </a:pPr>
                <a:r>
                  <a:rPr lang="en-US"/>
                  <a:t>Weight</a:t>
                </a:r>
                <a:r>
                  <a:rPr lang="en-US" baseline="0"/>
                  <a:t> (kg)</a:t>
                </a:r>
                <a:endParaRPr lang="en-US"/>
              </a:p>
            </c:rich>
          </c:tx>
          <c:overlay val="0"/>
        </c:title>
        <c:numFmt formatCode="General" sourceLinked="1"/>
        <c:majorTickMark val="none"/>
        <c:minorTickMark val="none"/>
        <c:tickLblPos val="nextTo"/>
        <c:crossAx val="322418448"/>
        <c:crosses val="autoZero"/>
        <c:crossBetween val="between"/>
      </c:valAx>
    </c:plotArea>
    <c:plotVisOnly val="0"/>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CA" sz="1600"/>
              <a:t>Adequate</a:t>
            </a:r>
            <a:r>
              <a:rPr lang="en-CA" sz="1600" baseline="0"/>
              <a:t> Weight of </a:t>
            </a:r>
            <a:r>
              <a:rPr lang="en-CA" sz="1600" b="1" i="0" u="none" strike="noStrike" baseline="0">
                <a:effectLst/>
              </a:rPr>
              <a:t>≥400g g</a:t>
            </a:r>
            <a:r>
              <a:rPr lang="en-CA" sz="1600" baseline="0"/>
              <a:t>ained at 30 Days (n= xxx)</a:t>
            </a:r>
            <a:endParaRPr lang="en-CA" sz="1600"/>
          </a:p>
        </c:rich>
      </c:tx>
      <c:overlay val="0"/>
    </c:title>
    <c:autoTitleDeleted val="0"/>
    <c:plotArea>
      <c:layout/>
      <c:pieChart>
        <c:varyColors val="1"/>
        <c:ser>
          <c:idx val="1"/>
          <c:order val="1"/>
          <c:tx>
            <c:strRef>
              <c:f>Table!$L$20:$M$20</c:f>
              <c:strCache>
                <c:ptCount val="2"/>
                <c:pt idx="0">
                  <c:v>Adequate Wgt Gain</c:v>
                </c:pt>
                <c:pt idx="1">
                  <c:v>Inadequate Wgt Gain</c:v>
                </c:pt>
              </c:strCache>
            </c:strRef>
          </c:tx>
          <c:dPt>
            <c:idx val="0"/>
            <c:bubble3D val="0"/>
            <c:spPr>
              <a:pattFill prst="pct70">
                <a:fgClr>
                  <a:srgbClr val="00B050"/>
                </a:fgClr>
                <a:bgClr>
                  <a:schemeClr val="bg1"/>
                </a:bgClr>
              </a:pattFill>
            </c:spPr>
          </c:dPt>
          <c:dPt>
            <c:idx val="1"/>
            <c:bubble3D val="0"/>
            <c:spPr>
              <a:pattFill prst="narHorz">
                <a:fgClr>
                  <a:srgbClr val="FF0000"/>
                </a:fgClr>
                <a:bgClr>
                  <a:schemeClr val="bg1"/>
                </a:bgClr>
              </a:pattFill>
            </c:spPr>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Table!$L$20:$M$20</c:f>
              <c:strCache>
                <c:ptCount val="2"/>
                <c:pt idx="0">
                  <c:v>Adequate Wgt Gain</c:v>
                </c:pt>
                <c:pt idx="1">
                  <c:v>Inadequate Wgt Gain</c:v>
                </c:pt>
              </c:strCache>
            </c:strRef>
          </c:cat>
          <c:val>
            <c:numRef>
              <c:f>Table!$L$21:$M$21</c:f>
              <c:numCache>
                <c:formatCode>General</c:formatCode>
                <c:ptCount val="2"/>
                <c:pt idx="0">
                  <c:v>0</c:v>
                </c:pt>
                <c:pt idx="1">
                  <c:v>0</c:v>
                </c:pt>
              </c:numCache>
            </c:numRef>
          </c:val>
        </c:ser>
        <c:ser>
          <c:idx val="0"/>
          <c:order val="0"/>
          <c:tx>
            <c:strRef>
              <c:f>Table!$L$20:$M$20</c:f>
              <c:strCache>
                <c:ptCount val="2"/>
                <c:pt idx="0">
                  <c:v>Adequate Wgt Gain</c:v>
                </c:pt>
                <c:pt idx="1">
                  <c:v>Inadequate Wgt Gain</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Table!$L$20:$M$20</c:f>
              <c:strCache>
                <c:ptCount val="2"/>
                <c:pt idx="0">
                  <c:v>Adequate Wgt Gain</c:v>
                </c:pt>
                <c:pt idx="1">
                  <c:v>Inadequate Wgt Gain</c:v>
                </c:pt>
              </c:strCache>
            </c:strRef>
          </c:cat>
          <c:val>
            <c:numRef>
              <c:f>Table!$L$21:$M$21</c:f>
              <c:numCache>
                <c:formatCode>General</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en-US"/>
        </a:p>
      </c:txPr>
    </c:legend>
    <c:plotVisOnly val="1"/>
    <c:dispBlanksAs val="zero"/>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CA" sz="1600"/>
              <a:t>Adequate</a:t>
            </a:r>
            <a:r>
              <a:rPr lang="en-CA" sz="1600" baseline="0"/>
              <a:t> Weight of </a:t>
            </a:r>
            <a:r>
              <a:rPr lang="en-CA" sz="1600" b="1" i="0" u="none" strike="noStrike" baseline="0">
                <a:effectLst/>
              </a:rPr>
              <a:t>≥900g g</a:t>
            </a:r>
            <a:r>
              <a:rPr lang="en-CA" sz="1600" baseline="0"/>
              <a:t>ained at </a:t>
            </a:r>
          </a:p>
          <a:p>
            <a:pPr>
              <a:defRPr sz="1600"/>
            </a:pPr>
            <a:r>
              <a:rPr lang="en-CA" sz="1600" baseline="0"/>
              <a:t>3 Months (n=xxx)</a:t>
            </a:r>
            <a:endParaRPr lang="en-CA" sz="1600"/>
          </a:p>
        </c:rich>
      </c:tx>
      <c:overlay val="0"/>
    </c:title>
    <c:autoTitleDeleted val="0"/>
    <c:plotArea>
      <c:layout/>
      <c:pieChart>
        <c:varyColors val="1"/>
        <c:ser>
          <c:idx val="0"/>
          <c:order val="0"/>
          <c:tx>
            <c:strRef>
              <c:f>Table!$L$31:$M$31</c:f>
              <c:strCache>
                <c:ptCount val="2"/>
                <c:pt idx="0">
                  <c:v>Adequate Wgt Gain</c:v>
                </c:pt>
                <c:pt idx="1">
                  <c:v>Inadequate Wgt Gain</c:v>
                </c:pt>
              </c:strCache>
            </c:strRef>
          </c:tx>
          <c:dPt>
            <c:idx val="0"/>
            <c:bubble3D val="0"/>
            <c:spPr>
              <a:pattFill prst="pct70">
                <a:fgClr>
                  <a:srgbClr val="00B050"/>
                </a:fgClr>
                <a:bgClr>
                  <a:schemeClr val="bg1"/>
                </a:bgClr>
              </a:pattFill>
            </c:spPr>
          </c:dPt>
          <c:dPt>
            <c:idx val="1"/>
            <c:bubble3D val="0"/>
            <c:spPr>
              <a:pattFill prst="narHorz">
                <a:fgClr>
                  <a:srgbClr val="FF0000"/>
                </a:fgClr>
                <a:bgClr>
                  <a:schemeClr val="bg1"/>
                </a:bgClr>
              </a:pattFill>
            </c:spPr>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Table!$L$31:$M$31</c:f>
              <c:strCache>
                <c:ptCount val="2"/>
                <c:pt idx="0">
                  <c:v>Adequate Wgt Gain</c:v>
                </c:pt>
                <c:pt idx="1">
                  <c:v>Inadequate Wgt Gain</c:v>
                </c:pt>
              </c:strCache>
            </c:strRef>
          </c:cat>
          <c:val>
            <c:numRef>
              <c:f>Table!$L$32:$M$32</c:f>
              <c:numCache>
                <c:formatCode>General</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en-US"/>
        </a:p>
      </c:txPr>
    </c:legend>
    <c:plotVisOnly val="1"/>
    <c:dispBlanksAs val="zero"/>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a:pPr>
            <a:r>
              <a:rPr lang="en-US"/>
              <a:t>Default Rate</a:t>
            </a:r>
          </a:p>
        </c:rich>
      </c:tx>
      <c:overlay val="0"/>
    </c:title>
    <c:autoTitleDeleted val="0"/>
    <c:plotArea>
      <c:layout/>
      <c:barChart>
        <c:barDir val="col"/>
        <c:grouping val="clustered"/>
        <c:varyColors val="0"/>
        <c:ser>
          <c:idx val="0"/>
          <c:order val="0"/>
          <c:tx>
            <c:strRef>
              <c:f>Table!$B$21:$B$23</c:f>
              <c:strCache>
                <c:ptCount val="3"/>
                <c:pt idx="0">
                  <c:v>Migrated or left the village</c:v>
                </c:pt>
              </c:strCache>
            </c:strRef>
          </c:tx>
          <c:invertIfNegative val="0"/>
          <c:cat>
            <c:strRef>
              <c:f>Table!$A$24:$A$28</c:f>
              <c:strCache>
                <c:ptCount val="5"/>
                <c:pt idx="0">
                  <c:v>Day 12</c:v>
                </c:pt>
                <c:pt idx="1">
                  <c:v>Day 30</c:v>
                </c:pt>
                <c:pt idx="2">
                  <c:v>3 Months</c:v>
                </c:pt>
                <c:pt idx="3">
                  <c:v>6 Months</c:v>
                </c:pt>
                <c:pt idx="4">
                  <c:v>1 Year</c:v>
                </c:pt>
              </c:strCache>
            </c:strRef>
          </c:cat>
          <c:val>
            <c:numRef>
              <c:f>Table!$B$24:$B$28</c:f>
              <c:numCache>
                <c:formatCode>0</c:formatCode>
                <c:ptCount val="5"/>
                <c:pt idx="0">
                  <c:v>0</c:v>
                </c:pt>
                <c:pt idx="1">
                  <c:v>0</c:v>
                </c:pt>
                <c:pt idx="2">
                  <c:v>0</c:v>
                </c:pt>
                <c:pt idx="3">
                  <c:v>0</c:v>
                </c:pt>
                <c:pt idx="4">
                  <c:v>0</c:v>
                </c:pt>
              </c:numCache>
            </c:numRef>
          </c:val>
        </c:ser>
        <c:ser>
          <c:idx val="1"/>
          <c:order val="1"/>
          <c:tx>
            <c:strRef>
              <c:f>Table!$C$21:$C$23</c:f>
              <c:strCache>
                <c:ptCount val="3"/>
                <c:pt idx="0">
                  <c:v>Mother defaulted</c:v>
                </c:pt>
              </c:strCache>
            </c:strRef>
          </c:tx>
          <c:invertIfNegative val="0"/>
          <c:cat>
            <c:strRef>
              <c:f>Table!$A$24:$A$28</c:f>
              <c:strCache>
                <c:ptCount val="5"/>
                <c:pt idx="0">
                  <c:v>Day 12</c:v>
                </c:pt>
                <c:pt idx="1">
                  <c:v>Day 30</c:v>
                </c:pt>
                <c:pt idx="2">
                  <c:v>3 Months</c:v>
                </c:pt>
                <c:pt idx="3">
                  <c:v>6 Months</c:v>
                </c:pt>
                <c:pt idx="4">
                  <c:v>1 Year</c:v>
                </c:pt>
              </c:strCache>
            </c:strRef>
          </c:cat>
          <c:val>
            <c:numRef>
              <c:f>Table!$C$24:$C$28</c:f>
              <c:numCache>
                <c:formatCode>0</c:formatCode>
                <c:ptCount val="5"/>
                <c:pt idx="0">
                  <c:v>0</c:v>
                </c:pt>
                <c:pt idx="1">
                  <c:v>0</c:v>
                </c:pt>
                <c:pt idx="2">
                  <c:v>0</c:v>
                </c:pt>
                <c:pt idx="3">
                  <c:v>0</c:v>
                </c:pt>
                <c:pt idx="4">
                  <c:v>0</c:v>
                </c:pt>
              </c:numCache>
            </c:numRef>
          </c:val>
        </c:ser>
        <c:ser>
          <c:idx val="2"/>
          <c:order val="2"/>
          <c:tx>
            <c:strRef>
              <c:f>Table!$D$21:$D$23</c:f>
              <c:strCache>
                <c:ptCount val="3"/>
                <c:pt idx="0">
                  <c:v>Child death</c:v>
                </c:pt>
              </c:strCache>
            </c:strRef>
          </c:tx>
          <c:spPr>
            <a:pattFill prst="narVert">
              <a:fgClr>
                <a:schemeClr val="tx1">
                  <a:lumMod val="65000"/>
                  <a:lumOff val="35000"/>
                </a:schemeClr>
              </a:fgClr>
              <a:bgClr>
                <a:schemeClr val="bg1"/>
              </a:bgClr>
            </a:pattFill>
          </c:spPr>
          <c:invertIfNegative val="0"/>
          <c:cat>
            <c:strRef>
              <c:f>Table!$A$24:$A$28</c:f>
              <c:strCache>
                <c:ptCount val="5"/>
                <c:pt idx="0">
                  <c:v>Day 12</c:v>
                </c:pt>
                <c:pt idx="1">
                  <c:v>Day 30</c:v>
                </c:pt>
                <c:pt idx="2">
                  <c:v>3 Months</c:v>
                </c:pt>
                <c:pt idx="3">
                  <c:v>6 Months</c:v>
                </c:pt>
                <c:pt idx="4">
                  <c:v>1 Year</c:v>
                </c:pt>
              </c:strCache>
            </c:strRef>
          </c:cat>
          <c:val>
            <c:numRef>
              <c:f>Table!$D$24:$D$28</c:f>
              <c:numCache>
                <c:formatCode>0</c:formatCode>
                <c:ptCount val="5"/>
                <c:pt idx="0">
                  <c:v>0</c:v>
                </c:pt>
                <c:pt idx="1">
                  <c:v>0</c:v>
                </c:pt>
                <c:pt idx="2">
                  <c:v>0</c:v>
                </c:pt>
                <c:pt idx="3">
                  <c:v>0</c:v>
                </c:pt>
                <c:pt idx="4">
                  <c:v>0</c:v>
                </c:pt>
              </c:numCache>
            </c:numRef>
          </c:val>
        </c:ser>
        <c:ser>
          <c:idx val="3"/>
          <c:order val="3"/>
          <c:tx>
            <c:strRef>
              <c:f>Table!$E$21:$E$23</c:f>
              <c:strCache>
                <c:ptCount val="3"/>
                <c:pt idx="0">
                  <c:v>Child admitted into hospital</c:v>
                </c:pt>
              </c:strCache>
            </c:strRef>
          </c:tx>
          <c:spPr>
            <a:pattFill prst="pct70">
              <a:fgClr>
                <a:srgbClr val="FF0000"/>
              </a:fgClr>
              <a:bgClr>
                <a:schemeClr val="bg1"/>
              </a:bgClr>
            </a:pattFill>
          </c:spPr>
          <c:invertIfNegative val="0"/>
          <c:cat>
            <c:strRef>
              <c:f>Table!$A$24:$A$28</c:f>
              <c:strCache>
                <c:ptCount val="5"/>
                <c:pt idx="0">
                  <c:v>Day 12</c:v>
                </c:pt>
                <c:pt idx="1">
                  <c:v>Day 30</c:v>
                </c:pt>
                <c:pt idx="2">
                  <c:v>3 Months</c:v>
                </c:pt>
                <c:pt idx="3">
                  <c:v>6 Months</c:v>
                </c:pt>
                <c:pt idx="4">
                  <c:v>1 Year</c:v>
                </c:pt>
              </c:strCache>
            </c:strRef>
          </c:cat>
          <c:val>
            <c:numRef>
              <c:f>Table!$E$24:$E$28</c:f>
              <c:numCache>
                <c:formatCode>0</c:formatCode>
                <c:ptCount val="5"/>
                <c:pt idx="0">
                  <c:v>0</c:v>
                </c:pt>
                <c:pt idx="1">
                  <c:v>0</c:v>
                </c:pt>
                <c:pt idx="2">
                  <c:v>0</c:v>
                </c:pt>
                <c:pt idx="3">
                  <c:v>0</c:v>
                </c:pt>
                <c:pt idx="4">
                  <c:v>0</c:v>
                </c:pt>
              </c:numCache>
            </c:numRef>
          </c:val>
        </c:ser>
        <c:ser>
          <c:idx val="4"/>
          <c:order val="4"/>
          <c:tx>
            <c:strRef>
              <c:f>Table!$F$21:$F$23</c:f>
              <c:strCache>
                <c:ptCount val="3"/>
                <c:pt idx="0">
                  <c:v>Child &gt;59 months</c:v>
                </c:pt>
              </c:strCache>
            </c:strRef>
          </c:tx>
          <c:spPr>
            <a:pattFill prst="narHorz">
              <a:fgClr>
                <a:schemeClr val="tx1">
                  <a:lumMod val="65000"/>
                  <a:lumOff val="35000"/>
                </a:schemeClr>
              </a:fgClr>
              <a:bgClr>
                <a:schemeClr val="bg1"/>
              </a:bgClr>
            </a:pattFill>
          </c:spPr>
          <c:invertIfNegative val="0"/>
          <c:cat>
            <c:strRef>
              <c:f>Table!$A$24:$A$28</c:f>
              <c:strCache>
                <c:ptCount val="5"/>
                <c:pt idx="0">
                  <c:v>Day 12</c:v>
                </c:pt>
                <c:pt idx="1">
                  <c:v>Day 30</c:v>
                </c:pt>
                <c:pt idx="2">
                  <c:v>3 Months</c:v>
                </c:pt>
                <c:pt idx="3">
                  <c:v>6 Months</c:v>
                </c:pt>
                <c:pt idx="4">
                  <c:v>1 Year</c:v>
                </c:pt>
              </c:strCache>
            </c:strRef>
          </c:cat>
          <c:val>
            <c:numRef>
              <c:f>Table!$F$24:$F$28</c:f>
              <c:numCache>
                <c:formatCode>0</c:formatCode>
                <c:ptCount val="5"/>
                <c:pt idx="0">
                  <c:v>0</c:v>
                </c:pt>
                <c:pt idx="1">
                  <c:v>0</c:v>
                </c:pt>
                <c:pt idx="2">
                  <c:v>0</c:v>
                </c:pt>
                <c:pt idx="3">
                  <c:v>0</c:v>
                </c:pt>
                <c:pt idx="4">
                  <c:v>0</c:v>
                </c:pt>
              </c:numCache>
            </c:numRef>
          </c:val>
        </c:ser>
        <c:ser>
          <c:idx val="5"/>
          <c:order val="5"/>
          <c:tx>
            <c:strRef>
              <c:f>Table!$G$21:$G$23</c:f>
              <c:strCache>
                <c:ptCount val="3"/>
                <c:pt idx="0">
                  <c:v>Repeating Hearth</c:v>
                </c:pt>
              </c:strCache>
            </c:strRef>
          </c:tx>
          <c:invertIfNegative val="0"/>
          <c:cat>
            <c:strRef>
              <c:f>Table!$A$24:$A$28</c:f>
              <c:strCache>
                <c:ptCount val="5"/>
                <c:pt idx="0">
                  <c:v>Day 12</c:v>
                </c:pt>
                <c:pt idx="1">
                  <c:v>Day 30</c:v>
                </c:pt>
                <c:pt idx="2">
                  <c:v>3 Months</c:v>
                </c:pt>
                <c:pt idx="3">
                  <c:v>6 Months</c:v>
                </c:pt>
                <c:pt idx="4">
                  <c:v>1 Year</c:v>
                </c:pt>
              </c:strCache>
            </c:strRef>
          </c:cat>
          <c:val>
            <c:numRef>
              <c:f>Table!$G$24:$G$28</c:f>
              <c:numCache>
                <c:formatCode>General</c:formatCode>
                <c:ptCount val="5"/>
                <c:pt idx="0">
                  <c:v>0</c:v>
                </c:pt>
                <c:pt idx="1">
                  <c:v>0</c:v>
                </c:pt>
                <c:pt idx="2">
                  <c:v>0</c:v>
                </c:pt>
                <c:pt idx="3">
                  <c:v>0</c:v>
                </c:pt>
                <c:pt idx="4">
                  <c:v>0</c:v>
                </c:pt>
              </c:numCache>
            </c:numRef>
          </c:val>
        </c:ser>
        <c:ser>
          <c:idx val="6"/>
          <c:order val="6"/>
          <c:tx>
            <c:strRef>
              <c:f>Table!$H$21:$H$23</c:f>
              <c:strCache>
                <c:ptCount val="3"/>
                <c:pt idx="0">
                  <c:v>Other</c:v>
                </c:pt>
              </c:strCache>
            </c:strRef>
          </c:tx>
          <c:invertIfNegative val="0"/>
          <c:cat>
            <c:strRef>
              <c:f>Table!$A$24:$A$28</c:f>
              <c:strCache>
                <c:ptCount val="5"/>
                <c:pt idx="0">
                  <c:v>Day 12</c:v>
                </c:pt>
                <c:pt idx="1">
                  <c:v>Day 30</c:v>
                </c:pt>
                <c:pt idx="2">
                  <c:v>3 Months</c:v>
                </c:pt>
                <c:pt idx="3">
                  <c:v>6 Months</c:v>
                </c:pt>
                <c:pt idx="4">
                  <c:v>1 Year</c:v>
                </c:pt>
              </c:strCache>
            </c:strRef>
          </c:cat>
          <c:val>
            <c:numRef>
              <c:f>Table!$H$24:$H$28</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379998080"/>
        <c:axId val="379998640"/>
      </c:barChart>
      <c:catAx>
        <c:axId val="379998080"/>
        <c:scaling>
          <c:orientation val="minMax"/>
        </c:scaling>
        <c:delete val="0"/>
        <c:axPos val="b"/>
        <c:numFmt formatCode="General" sourceLinked="1"/>
        <c:majorTickMark val="none"/>
        <c:minorTickMark val="none"/>
        <c:tickLblPos val="nextTo"/>
        <c:crossAx val="379998640"/>
        <c:crosses val="autoZero"/>
        <c:auto val="1"/>
        <c:lblAlgn val="ctr"/>
        <c:lblOffset val="100"/>
        <c:noMultiLvlLbl val="0"/>
      </c:catAx>
      <c:valAx>
        <c:axId val="379998640"/>
        <c:scaling>
          <c:orientation val="minMax"/>
        </c:scaling>
        <c:delete val="0"/>
        <c:axPos val="l"/>
        <c:majorGridlines/>
        <c:numFmt formatCode="0" sourceLinked="1"/>
        <c:majorTickMark val="none"/>
        <c:minorTickMark val="none"/>
        <c:tickLblPos val="nextTo"/>
        <c:crossAx val="379998080"/>
        <c:crosses val="autoZero"/>
        <c:crossBetween val="between"/>
        <c:majorUnit val="1"/>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Initial Assessment</a:t>
            </a:r>
            <a:r>
              <a:rPr lang="en-US" baseline="0"/>
              <a:t> - Boys</a:t>
            </a:r>
            <a:endParaRPr lang="en-US"/>
          </a:p>
        </c:rich>
      </c:tx>
      <c:overlay val="0"/>
    </c:title>
    <c:autoTitleDeleted val="0"/>
    <c:plotArea>
      <c:layout/>
      <c:areaChart>
        <c:grouping val="standard"/>
        <c:varyColors val="0"/>
        <c:ser>
          <c:idx val="5"/>
          <c:order val="0"/>
          <c:tx>
            <c:strRef>
              <c:f>Anthro_Calc!$I$1</c:f>
              <c:strCache>
                <c:ptCount val="1"/>
                <c:pt idx="0">
                  <c:v>SO0</c:v>
                </c:pt>
              </c:strCache>
            </c:strRef>
          </c:tx>
          <c:spPr>
            <a:solidFill>
              <a:srgbClr val="00B050"/>
            </a:solidFill>
          </c:spPr>
          <c:cat>
            <c:numRef>
              <c:f>Anthro_Calc!$B$2:$B$1858</c:f>
              <c:numCache>
                <c:formatCode>General</c:formatCode>
                <c:ptCount val="185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numCache>
            </c:numRef>
          </c:cat>
          <c:val>
            <c:numRef>
              <c:f>Anthro_Calc!$J$2:$J$1858</c:f>
              <c:numCache>
                <c:formatCode>General</c:formatCode>
                <c:ptCount val="1857"/>
                <c:pt idx="0">
                  <c:v>3.859</c:v>
                </c:pt>
                <c:pt idx="1">
                  <c:v>3.83</c:v>
                </c:pt>
                <c:pt idx="2">
                  <c:v>3.8519999999999999</c:v>
                </c:pt>
                <c:pt idx="3">
                  <c:v>3.8809999999999998</c:v>
                </c:pt>
                <c:pt idx="4">
                  <c:v>3.9129999999999998</c:v>
                </c:pt>
                <c:pt idx="5">
                  <c:v>3.9470000000000001</c:v>
                </c:pt>
                <c:pt idx="6">
                  <c:v>3.9830000000000001</c:v>
                </c:pt>
                <c:pt idx="7">
                  <c:v>4.0199999999999996</c:v>
                </c:pt>
                <c:pt idx="8">
                  <c:v>4.0579999999999998</c:v>
                </c:pt>
                <c:pt idx="9">
                  <c:v>4.0970000000000004</c:v>
                </c:pt>
                <c:pt idx="10">
                  <c:v>4.1369999999999996</c:v>
                </c:pt>
                <c:pt idx="11">
                  <c:v>4.1790000000000003</c:v>
                </c:pt>
                <c:pt idx="12">
                  <c:v>4.2220000000000004</c:v>
                </c:pt>
                <c:pt idx="13">
                  <c:v>4.266</c:v>
                </c:pt>
                <c:pt idx="14">
                  <c:v>4.3120000000000003</c:v>
                </c:pt>
                <c:pt idx="15">
                  <c:v>4.359</c:v>
                </c:pt>
                <c:pt idx="16">
                  <c:v>4.407</c:v>
                </c:pt>
                <c:pt idx="17">
                  <c:v>4.4550000000000001</c:v>
                </c:pt>
                <c:pt idx="18">
                  <c:v>4.5039999999999996</c:v>
                </c:pt>
                <c:pt idx="19">
                  <c:v>4.5529999999999999</c:v>
                </c:pt>
                <c:pt idx="20">
                  <c:v>4.6020000000000003</c:v>
                </c:pt>
                <c:pt idx="21">
                  <c:v>4.6509999999999998</c:v>
                </c:pt>
                <c:pt idx="22">
                  <c:v>4.7</c:v>
                </c:pt>
                <c:pt idx="23">
                  <c:v>4.7480000000000002</c:v>
                </c:pt>
                <c:pt idx="24">
                  <c:v>4.7969999999999997</c:v>
                </c:pt>
                <c:pt idx="25">
                  <c:v>4.8449999999999998</c:v>
                </c:pt>
                <c:pt idx="26">
                  <c:v>4.8929999999999998</c:v>
                </c:pt>
                <c:pt idx="27">
                  <c:v>4.9400000000000004</c:v>
                </c:pt>
                <c:pt idx="28">
                  <c:v>4.9880000000000004</c:v>
                </c:pt>
                <c:pt idx="29">
                  <c:v>5.0350000000000001</c:v>
                </c:pt>
                <c:pt idx="30">
                  <c:v>5.0810000000000004</c:v>
                </c:pt>
                <c:pt idx="31">
                  <c:v>5.1269999999999998</c:v>
                </c:pt>
                <c:pt idx="32">
                  <c:v>5.173</c:v>
                </c:pt>
                <c:pt idx="33">
                  <c:v>5.218</c:v>
                </c:pt>
                <c:pt idx="34">
                  <c:v>5.2629999999999999</c:v>
                </c:pt>
                <c:pt idx="35">
                  <c:v>5.3070000000000004</c:v>
                </c:pt>
                <c:pt idx="36">
                  <c:v>5.351</c:v>
                </c:pt>
                <c:pt idx="37">
                  <c:v>5.3940000000000001</c:v>
                </c:pt>
                <c:pt idx="38">
                  <c:v>5.4370000000000003</c:v>
                </c:pt>
                <c:pt idx="39">
                  <c:v>5.4790000000000001</c:v>
                </c:pt>
                <c:pt idx="40">
                  <c:v>5.5209999999999999</c:v>
                </c:pt>
                <c:pt idx="41">
                  <c:v>5.5620000000000003</c:v>
                </c:pt>
                <c:pt idx="42">
                  <c:v>5.6029999999999998</c:v>
                </c:pt>
                <c:pt idx="43">
                  <c:v>5.6429999999999998</c:v>
                </c:pt>
                <c:pt idx="44">
                  <c:v>5.6829999999999998</c:v>
                </c:pt>
                <c:pt idx="45">
                  <c:v>5.7220000000000004</c:v>
                </c:pt>
                <c:pt idx="46">
                  <c:v>5.7610000000000001</c:v>
                </c:pt>
                <c:pt idx="47">
                  <c:v>5.8</c:v>
                </c:pt>
                <c:pt idx="48">
                  <c:v>5.8380000000000001</c:v>
                </c:pt>
                <c:pt idx="49">
                  <c:v>5.875</c:v>
                </c:pt>
                <c:pt idx="50">
                  <c:v>5.9130000000000003</c:v>
                </c:pt>
                <c:pt idx="51">
                  <c:v>5.9489999999999998</c:v>
                </c:pt>
                <c:pt idx="52">
                  <c:v>5.9859999999999998</c:v>
                </c:pt>
                <c:pt idx="53">
                  <c:v>6.0220000000000002</c:v>
                </c:pt>
                <c:pt idx="54">
                  <c:v>6.0570000000000004</c:v>
                </c:pt>
                <c:pt idx="55">
                  <c:v>6.093</c:v>
                </c:pt>
                <c:pt idx="56">
                  <c:v>6.1280000000000001</c:v>
                </c:pt>
                <c:pt idx="57">
                  <c:v>6.1619999999999999</c:v>
                </c:pt>
                <c:pt idx="58">
                  <c:v>6.1959999999999997</c:v>
                </c:pt>
                <c:pt idx="59">
                  <c:v>6.23</c:v>
                </c:pt>
                <c:pt idx="60">
                  <c:v>6.2629999999999999</c:v>
                </c:pt>
                <c:pt idx="61">
                  <c:v>6.2960000000000003</c:v>
                </c:pt>
                <c:pt idx="62">
                  <c:v>6.3289999999999997</c:v>
                </c:pt>
                <c:pt idx="63">
                  <c:v>6.3620000000000001</c:v>
                </c:pt>
                <c:pt idx="64">
                  <c:v>6.3940000000000001</c:v>
                </c:pt>
                <c:pt idx="65">
                  <c:v>6.4260000000000002</c:v>
                </c:pt>
                <c:pt idx="66">
                  <c:v>6.4569999999999999</c:v>
                </c:pt>
                <c:pt idx="67">
                  <c:v>6.4880000000000004</c:v>
                </c:pt>
                <c:pt idx="68">
                  <c:v>6.5190000000000001</c:v>
                </c:pt>
                <c:pt idx="69">
                  <c:v>6.55</c:v>
                </c:pt>
                <c:pt idx="70">
                  <c:v>6.58</c:v>
                </c:pt>
                <c:pt idx="71">
                  <c:v>6.61</c:v>
                </c:pt>
                <c:pt idx="72">
                  <c:v>6.6390000000000002</c:v>
                </c:pt>
                <c:pt idx="73">
                  <c:v>6.6689999999999996</c:v>
                </c:pt>
                <c:pt idx="74">
                  <c:v>6.6980000000000004</c:v>
                </c:pt>
                <c:pt idx="75">
                  <c:v>6.7270000000000003</c:v>
                </c:pt>
                <c:pt idx="76">
                  <c:v>6.7549999999999999</c:v>
                </c:pt>
                <c:pt idx="77">
                  <c:v>6.7830000000000004</c:v>
                </c:pt>
                <c:pt idx="78">
                  <c:v>6.8109999999999999</c:v>
                </c:pt>
                <c:pt idx="79">
                  <c:v>6.8390000000000004</c:v>
                </c:pt>
                <c:pt idx="80">
                  <c:v>6.867</c:v>
                </c:pt>
                <c:pt idx="81">
                  <c:v>6.8940000000000001</c:v>
                </c:pt>
                <c:pt idx="82">
                  <c:v>6.9210000000000003</c:v>
                </c:pt>
                <c:pt idx="83">
                  <c:v>6.9480000000000004</c:v>
                </c:pt>
                <c:pt idx="84">
                  <c:v>6.9740000000000002</c:v>
                </c:pt>
                <c:pt idx="85">
                  <c:v>7</c:v>
                </c:pt>
                <c:pt idx="86">
                  <c:v>7.0270000000000001</c:v>
                </c:pt>
                <c:pt idx="87">
                  <c:v>7.0519999999999996</c:v>
                </c:pt>
                <c:pt idx="88">
                  <c:v>7.0780000000000003</c:v>
                </c:pt>
                <c:pt idx="89">
                  <c:v>7.1029999999999998</c:v>
                </c:pt>
                <c:pt idx="90">
                  <c:v>7.1280000000000001</c:v>
                </c:pt>
                <c:pt idx="91">
                  <c:v>7.1529999999999996</c:v>
                </c:pt>
                <c:pt idx="92">
                  <c:v>7.1779999999999999</c:v>
                </c:pt>
                <c:pt idx="93">
                  <c:v>7.2030000000000003</c:v>
                </c:pt>
                <c:pt idx="94">
                  <c:v>7.2270000000000003</c:v>
                </c:pt>
                <c:pt idx="95">
                  <c:v>7.2510000000000003</c:v>
                </c:pt>
                <c:pt idx="96">
                  <c:v>7.2750000000000004</c:v>
                </c:pt>
                <c:pt idx="97">
                  <c:v>7.2990000000000004</c:v>
                </c:pt>
                <c:pt idx="98">
                  <c:v>7.3220000000000001</c:v>
                </c:pt>
                <c:pt idx="99">
                  <c:v>7.3460000000000001</c:v>
                </c:pt>
                <c:pt idx="100">
                  <c:v>7.3689999999999998</c:v>
                </c:pt>
                <c:pt idx="101">
                  <c:v>7.3920000000000003</c:v>
                </c:pt>
                <c:pt idx="102">
                  <c:v>7.415</c:v>
                </c:pt>
                <c:pt idx="103">
                  <c:v>7.4370000000000003</c:v>
                </c:pt>
                <c:pt idx="104">
                  <c:v>7.46</c:v>
                </c:pt>
                <c:pt idx="105">
                  <c:v>7.4820000000000002</c:v>
                </c:pt>
                <c:pt idx="106">
                  <c:v>7.5039999999999996</c:v>
                </c:pt>
                <c:pt idx="107">
                  <c:v>7.5259999999999998</c:v>
                </c:pt>
                <c:pt idx="108">
                  <c:v>7.548</c:v>
                </c:pt>
                <c:pt idx="109">
                  <c:v>7.57</c:v>
                </c:pt>
                <c:pt idx="110">
                  <c:v>7.5910000000000002</c:v>
                </c:pt>
                <c:pt idx="111">
                  <c:v>7.6130000000000004</c:v>
                </c:pt>
                <c:pt idx="112">
                  <c:v>7.6340000000000003</c:v>
                </c:pt>
                <c:pt idx="113">
                  <c:v>7.6550000000000002</c:v>
                </c:pt>
                <c:pt idx="114">
                  <c:v>7.6760000000000002</c:v>
                </c:pt>
                <c:pt idx="115">
                  <c:v>7.6970000000000001</c:v>
                </c:pt>
                <c:pt idx="116">
                  <c:v>7.7169999999999996</c:v>
                </c:pt>
                <c:pt idx="117">
                  <c:v>7.7380000000000004</c:v>
                </c:pt>
                <c:pt idx="118">
                  <c:v>7.758</c:v>
                </c:pt>
                <c:pt idx="119">
                  <c:v>7.7789999999999999</c:v>
                </c:pt>
                <c:pt idx="120">
                  <c:v>7.7990000000000004</c:v>
                </c:pt>
                <c:pt idx="121">
                  <c:v>7.819</c:v>
                </c:pt>
                <c:pt idx="122">
                  <c:v>7.8380000000000001</c:v>
                </c:pt>
                <c:pt idx="123">
                  <c:v>7.8579999999999997</c:v>
                </c:pt>
                <c:pt idx="124">
                  <c:v>7.8780000000000001</c:v>
                </c:pt>
                <c:pt idx="125">
                  <c:v>7.8970000000000002</c:v>
                </c:pt>
                <c:pt idx="126">
                  <c:v>7.9169999999999998</c:v>
                </c:pt>
                <c:pt idx="127">
                  <c:v>7.9359999999999999</c:v>
                </c:pt>
                <c:pt idx="128">
                  <c:v>7.9550000000000001</c:v>
                </c:pt>
                <c:pt idx="129">
                  <c:v>7.9740000000000002</c:v>
                </c:pt>
                <c:pt idx="130">
                  <c:v>7.9930000000000003</c:v>
                </c:pt>
                <c:pt idx="131">
                  <c:v>8.0120000000000005</c:v>
                </c:pt>
                <c:pt idx="132">
                  <c:v>8.0299999999999994</c:v>
                </c:pt>
                <c:pt idx="133">
                  <c:v>8.0489999999999995</c:v>
                </c:pt>
                <c:pt idx="134">
                  <c:v>8.0670000000000002</c:v>
                </c:pt>
                <c:pt idx="135">
                  <c:v>8.0850000000000009</c:v>
                </c:pt>
                <c:pt idx="136">
                  <c:v>8.1039999999999992</c:v>
                </c:pt>
                <c:pt idx="137">
                  <c:v>8.1219999999999999</c:v>
                </c:pt>
                <c:pt idx="138">
                  <c:v>8.14</c:v>
                </c:pt>
                <c:pt idx="139">
                  <c:v>8.1579999999999995</c:v>
                </c:pt>
                <c:pt idx="140">
                  <c:v>8.1750000000000007</c:v>
                </c:pt>
                <c:pt idx="141">
                  <c:v>8.1929999999999996</c:v>
                </c:pt>
                <c:pt idx="142">
                  <c:v>8.2100000000000009</c:v>
                </c:pt>
                <c:pt idx="143">
                  <c:v>8.2279999999999998</c:v>
                </c:pt>
                <c:pt idx="144">
                  <c:v>8.2449999999999992</c:v>
                </c:pt>
                <c:pt idx="145">
                  <c:v>8.2620000000000005</c:v>
                </c:pt>
                <c:pt idx="146">
                  <c:v>8.2799999999999994</c:v>
                </c:pt>
                <c:pt idx="147">
                  <c:v>8.2970000000000006</c:v>
                </c:pt>
                <c:pt idx="148">
                  <c:v>8.3140000000000001</c:v>
                </c:pt>
                <c:pt idx="149">
                  <c:v>8.33</c:v>
                </c:pt>
                <c:pt idx="150">
                  <c:v>8.3469999999999995</c:v>
                </c:pt>
                <c:pt idx="151">
                  <c:v>8.3640000000000008</c:v>
                </c:pt>
                <c:pt idx="152">
                  <c:v>8.3800000000000008</c:v>
                </c:pt>
                <c:pt idx="153">
                  <c:v>8.3970000000000002</c:v>
                </c:pt>
                <c:pt idx="154">
                  <c:v>8.4130000000000003</c:v>
                </c:pt>
                <c:pt idx="155">
                  <c:v>8.4290000000000003</c:v>
                </c:pt>
                <c:pt idx="156">
                  <c:v>8.4459999999999997</c:v>
                </c:pt>
                <c:pt idx="157">
                  <c:v>8.4619999999999997</c:v>
                </c:pt>
                <c:pt idx="158">
                  <c:v>8.4779999999999998</c:v>
                </c:pt>
                <c:pt idx="159">
                  <c:v>8.4939999999999998</c:v>
                </c:pt>
                <c:pt idx="160">
                  <c:v>8.5090000000000003</c:v>
                </c:pt>
                <c:pt idx="161">
                  <c:v>8.5250000000000004</c:v>
                </c:pt>
                <c:pt idx="162">
                  <c:v>8.5410000000000004</c:v>
                </c:pt>
                <c:pt idx="163">
                  <c:v>8.5559999999999992</c:v>
                </c:pt>
                <c:pt idx="164">
                  <c:v>8.5719999999999992</c:v>
                </c:pt>
                <c:pt idx="165">
                  <c:v>8.5869999999999997</c:v>
                </c:pt>
                <c:pt idx="166">
                  <c:v>8.6020000000000003</c:v>
                </c:pt>
                <c:pt idx="167">
                  <c:v>8.6180000000000003</c:v>
                </c:pt>
                <c:pt idx="168">
                  <c:v>8.6329999999999991</c:v>
                </c:pt>
                <c:pt idx="169">
                  <c:v>8.6479999999999997</c:v>
                </c:pt>
                <c:pt idx="170">
                  <c:v>8.6630000000000003</c:v>
                </c:pt>
                <c:pt idx="171">
                  <c:v>8.6780000000000008</c:v>
                </c:pt>
                <c:pt idx="172">
                  <c:v>8.6929999999999996</c:v>
                </c:pt>
                <c:pt idx="173">
                  <c:v>8.7080000000000002</c:v>
                </c:pt>
                <c:pt idx="174">
                  <c:v>8.7219999999999995</c:v>
                </c:pt>
                <c:pt idx="175">
                  <c:v>8.7370000000000001</c:v>
                </c:pt>
                <c:pt idx="176">
                  <c:v>8.7509999999999994</c:v>
                </c:pt>
                <c:pt idx="177">
                  <c:v>8.766</c:v>
                </c:pt>
                <c:pt idx="178">
                  <c:v>8.7799999999999994</c:v>
                </c:pt>
                <c:pt idx="179">
                  <c:v>8.7949999999999999</c:v>
                </c:pt>
                <c:pt idx="180">
                  <c:v>8.8089999999999993</c:v>
                </c:pt>
                <c:pt idx="181">
                  <c:v>8.8230000000000004</c:v>
                </c:pt>
                <c:pt idx="182">
                  <c:v>8.8369999999999997</c:v>
                </c:pt>
                <c:pt idx="183">
                  <c:v>8.8520000000000003</c:v>
                </c:pt>
                <c:pt idx="184">
                  <c:v>8.8659999999999997</c:v>
                </c:pt>
                <c:pt idx="185">
                  <c:v>8.8789999999999996</c:v>
                </c:pt>
                <c:pt idx="186">
                  <c:v>8.8930000000000007</c:v>
                </c:pt>
                <c:pt idx="187">
                  <c:v>8.907</c:v>
                </c:pt>
                <c:pt idx="188">
                  <c:v>8.9209999999999994</c:v>
                </c:pt>
                <c:pt idx="189">
                  <c:v>8.9350000000000005</c:v>
                </c:pt>
                <c:pt idx="190">
                  <c:v>8.9480000000000004</c:v>
                </c:pt>
                <c:pt idx="191">
                  <c:v>8.9619999999999997</c:v>
                </c:pt>
                <c:pt idx="192">
                  <c:v>8.9749999999999996</c:v>
                </c:pt>
                <c:pt idx="193">
                  <c:v>8.9890000000000008</c:v>
                </c:pt>
                <c:pt idx="194">
                  <c:v>9.0020000000000007</c:v>
                </c:pt>
                <c:pt idx="195">
                  <c:v>9.0150000000000006</c:v>
                </c:pt>
                <c:pt idx="196">
                  <c:v>9.0289999999999999</c:v>
                </c:pt>
                <c:pt idx="197">
                  <c:v>9.0419999999999998</c:v>
                </c:pt>
                <c:pt idx="198">
                  <c:v>9.0549999999999997</c:v>
                </c:pt>
                <c:pt idx="199">
                  <c:v>9.0679999999999996</c:v>
                </c:pt>
                <c:pt idx="200">
                  <c:v>9.0809999999999995</c:v>
                </c:pt>
                <c:pt idx="201">
                  <c:v>9.0939999999999994</c:v>
                </c:pt>
                <c:pt idx="202">
                  <c:v>9.1069999999999993</c:v>
                </c:pt>
                <c:pt idx="203">
                  <c:v>9.1199999999999992</c:v>
                </c:pt>
                <c:pt idx="204">
                  <c:v>9.1329999999999991</c:v>
                </c:pt>
                <c:pt idx="205">
                  <c:v>9.1460000000000008</c:v>
                </c:pt>
                <c:pt idx="206">
                  <c:v>9.1579999999999995</c:v>
                </c:pt>
                <c:pt idx="207">
                  <c:v>9.1709999999999994</c:v>
                </c:pt>
                <c:pt idx="208">
                  <c:v>9.1839999999999993</c:v>
                </c:pt>
                <c:pt idx="209">
                  <c:v>9.1959999999999997</c:v>
                </c:pt>
                <c:pt idx="210">
                  <c:v>9.2089999999999996</c:v>
                </c:pt>
                <c:pt idx="211">
                  <c:v>9.2210000000000001</c:v>
                </c:pt>
                <c:pt idx="212">
                  <c:v>9.2330000000000005</c:v>
                </c:pt>
                <c:pt idx="213">
                  <c:v>9.2460000000000004</c:v>
                </c:pt>
                <c:pt idx="214">
                  <c:v>9.2579999999999991</c:v>
                </c:pt>
                <c:pt idx="215">
                  <c:v>9.27</c:v>
                </c:pt>
                <c:pt idx="216">
                  <c:v>9.282</c:v>
                </c:pt>
                <c:pt idx="217">
                  <c:v>9.2949999999999999</c:v>
                </c:pt>
                <c:pt idx="218">
                  <c:v>9.3070000000000004</c:v>
                </c:pt>
                <c:pt idx="219">
                  <c:v>9.3190000000000008</c:v>
                </c:pt>
                <c:pt idx="220">
                  <c:v>9.3309999999999995</c:v>
                </c:pt>
                <c:pt idx="221">
                  <c:v>9.343</c:v>
                </c:pt>
                <c:pt idx="222">
                  <c:v>9.3550000000000004</c:v>
                </c:pt>
                <c:pt idx="223">
                  <c:v>9.3659999999999997</c:v>
                </c:pt>
                <c:pt idx="224">
                  <c:v>9.3780000000000001</c:v>
                </c:pt>
                <c:pt idx="225">
                  <c:v>9.39</c:v>
                </c:pt>
                <c:pt idx="226">
                  <c:v>9.4019999999999992</c:v>
                </c:pt>
                <c:pt idx="227">
                  <c:v>9.4130000000000003</c:v>
                </c:pt>
                <c:pt idx="228">
                  <c:v>9.4250000000000007</c:v>
                </c:pt>
                <c:pt idx="229">
                  <c:v>9.4369999999999994</c:v>
                </c:pt>
                <c:pt idx="230">
                  <c:v>9.4480000000000004</c:v>
                </c:pt>
                <c:pt idx="231">
                  <c:v>9.4589999999999996</c:v>
                </c:pt>
                <c:pt idx="232">
                  <c:v>9.4710000000000001</c:v>
                </c:pt>
                <c:pt idx="233">
                  <c:v>9.4819999999999993</c:v>
                </c:pt>
                <c:pt idx="234">
                  <c:v>9.4939999999999998</c:v>
                </c:pt>
                <c:pt idx="235">
                  <c:v>9.5050000000000008</c:v>
                </c:pt>
                <c:pt idx="236">
                  <c:v>9.516</c:v>
                </c:pt>
                <c:pt idx="237">
                  <c:v>9.5269999999999992</c:v>
                </c:pt>
                <c:pt idx="238">
                  <c:v>9.5389999999999997</c:v>
                </c:pt>
                <c:pt idx="239">
                  <c:v>9.5500000000000007</c:v>
                </c:pt>
                <c:pt idx="240">
                  <c:v>9.5609999999999999</c:v>
                </c:pt>
                <c:pt idx="241">
                  <c:v>9.5719999999999992</c:v>
                </c:pt>
                <c:pt idx="242">
                  <c:v>9.5830000000000002</c:v>
                </c:pt>
                <c:pt idx="243">
                  <c:v>9.5939999999999994</c:v>
                </c:pt>
                <c:pt idx="244">
                  <c:v>9.6050000000000004</c:v>
                </c:pt>
                <c:pt idx="245">
                  <c:v>9.6159999999999997</c:v>
                </c:pt>
                <c:pt idx="246">
                  <c:v>9.6270000000000007</c:v>
                </c:pt>
                <c:pt idx="247">
                  <c:v>9.6379999999999999</c:v>
                </c:pt>
                <c:pt idx="248">
                  <c:v>9.6489999999999991</c:v>
                </c:pt>
                <c:pt idx="249">
                  <c:v>9.66</c:v>
                </c:pt>
                <c:pt idx="250">
                  <c:v>9.67</c:v>
                </c:pt>
                <c:pt idx="251">
                  <c:v>9.6809999999999992</c:v>
                </c:pt>
                <c:pt idx="252">
                  <c:v>9.6920000000000002</c:v>
                </c:pt>
                <c:pt idx="253">
                  <c:v>9.702</c:v>
                </c:pt>
                <c:pt idx="254">
                  <c:v>9.7129999999999992</c:v>
                </c:pt>
                <c:pt idx="255">
                  <c:v>9.7240000000000002</c:v>
                </c:pt>
                <c:pt idx="256">
                  <c:v>9.734</c:v>
                </c:pt>
                <c:pt idx="257">
                  <c:v>9.7449999999999992</c:v>
                </c:pt>
                <c:pt idx="258">
                  <c:v>9.7560000000000002</c:v>
                </c:pt>
                <c:pt idx="259">
                  <c:v>9.766</c:v>
                </c:pt>
                <c:pt idx="260">
                  <c:v>9.7759999999999998</c:v>
                </c:pt>
                <c:pt idx="261">
                  <c:v>9.7870000000000008</c:v>
                </c:pt>
                <c:pt idx="262">
                  <c:v>9.7970000000000006</c:v>
                </c:pt>
                <c:pt idx="263">
                  <c:v>9.8079999999999998</c:v>
                </c:pt>
                <c:pt idx="264">
                  <c:v>9.8179999999999996</c:v>
                </c:pt>
                <c:pt idx="265">
                  <c:v>9.8279999999999994</c:v>
                </c:pt>
                <c:pt idx="266">
                  <c:v>9.8390000000000004</c:v>
                </c:pt>
                <c:pt idx="267">
                  <c:v>9.8490000000000002</c:v>
                </c:pt>
                <c:pt idx="268">
                  <c:v>9.859</c:v>
                </c:pt>
                <c:pt idx="269">
                  <c:v>9.8689999999999998</c:v>
                </c:pt>
                <c:pt idx="270">
                  <c:v>9.8789999999999996</c:v>
                </c:pt>
                <c:pt idx="271">
                  <c:v>9.8889999999999993</c:v>
                </c:pt>
                <c:pt idx="272">
                  <c:v>9.9</c:v>
                </c:pt>
                <c:pt idx="273">
                  <c:v>9.91</c:v>
                </c:pt>
                <c:pt idx="274">
                  <c:v>9.92</c:v>
                </c:pt>
                <c:pt idx="275">
                  <c:v>9.93</c:v>
                </c:pt>
                <c:pt idx="276">
                  <c:v>9.94</c:v>
                </c:pt>
                <c:pt idx="277">
                  <c:v>9.9499999999999993</c:v>
                </c:pt>
                <c:pt idx="278">
                  <c:v>9.9600000000000009</c:v>
                </c:pt>
                <c:pt idx="279">
                  <c:v>9.9700000000000006</c:v>
                </c:pt>
                <c:pt idx="280">
                  <c:v>9.98</c:v>
                </c:pt>
                <c:pt idx="281">
                  <c:v>9.99</c:v>
                </c:pt>
                <c:pt idx="282">
                  <c:v>10</c:v>
                </c:pt>
                <c:pt idx="283">
                  <c:v>10.009</c:v>
                </c:pt>
                <c:pt idx="284">
                  <c:v>10.019</c:v>
                </c:pt>
                <c:pt idx="285">
                  <c:v>10.029</c:v>
                </c:pt>
                <c:pt idx="286">
                  <c:v>10.039</c:v>
                </c:pt>
                <c:pt idx="287">
                  <c:v>10.048999999999999</c:v>
                </c:pt>
                <c:pt idx="288">
                  <c:v>10.058</c:v>
                </c:pt>
                <c:pt idx="289">
                  <c:v>10.068</c:v>
                </c:pt>
                <c:pt idx="290">
                  <c:v>10.077999999999999</c:v>
                </c:pt>
                <c:pt idx="291">
                  <c:v>10.087</c:v>
                </c:pt>
                <c:pt idx="292">
                  <c:v>10.097</c:v>
                </c:pt>
                <c:pt idx="293">
                  <c:v>10.106999999999999</c:v>
                </c:pt>
                <c:pt idx="294">
                  <c:v>10.116</c:v>
                </c:pt>
                <c:pt idx="295">
                  <c:v>10.125999999999999</c:v>
                </c:pt>
                <c:pt idx="296">
                  <c:v>10.135</c:v>
                </c:pt>
                <c:pt idx="297">
                  <c:v>10.145</c:v>
                </c:pt>
                <c:pt idx="298">
                  <c:v>10.154</c:v>
                </c:pt>
                <c:pt idx="299">
                  <c:v>10.164</c:v>
                </c:pt>
                <c:pt idx="300">
                  <c:v>10.173</c:v>
                </c:pt>
                <c:pt idx="301">
                  <c:v>10.183</c:v>
                </c:pt>
                <c:pt idx="302">
                  <c:v>10.192</c:v>
                </c:pt>
                <c:pt idx="303">
                  <c:v>10.202</c:v>
                </c:pt>
                <c:pt idx="304">
                  <c:v>10.211</c:v>
                </c:pt>
                <c:pt idx="305">
                  <c:v>10.220000000000001</c:v>
                </c:pt>
                <c:pt idx="306">
                  <c:v>10.23</c:v>
                </c:pt>
                <c:pt idx="307">
                  <c:v>10.239000000000001</c:v>
                </c:pt>
                <c:pt idx="308">
                  <c:v>10.247999999999999</c:v>
                </c:pt>
                <c:pt idx="309">
                  <c:v>10.257999999999999</c:v>
                </c:pt>
                <c:pt idx="310">
                  <c:v>10.266999999999999</c:v>
                </c:pt>
                <c:pt idx="311">
                  <c:v>10.276</c:v>
                </c:pt>
                <c:pt idx="312">
                  <c:v>10.285</c:v>
                </c:pt>
                <c:pt idx="313">
                  <c:v>10.295</c:v>
                </c:pt>
                <c:pt idx="314">
                  <c:v>10.304</c:v>
                </c:pt>
                <c:pt idx="315">
                  <c:v>10.313000000000001</c:v>
                </c:pt>
                <c:pt idx="316">
                  <c:v>10.321999999999999</c:v>
                </c:pt>
                <c:pt idx="317">
                  <c:v>10.331</c:v>
                </c:pt>
                <c:pt idx="318">
                  <c:v>10.340999999999999</c:v>
                </c:pt>
                <c:pt idx="319">
                  <c:v>10.35</c:v>
                </c:pt>
                <c:pt idx="320">
                  <c:v>10.359</c:v>
                </c:pt>
                <c:pt idx="321">
                  <c:v>10.368</c:v>
                </c:pt>
                <c:pt idx="322">
                  <c:v>10.377000000000001</c:v>
                </c:pt>
                <c:pt idx="323">
                  <c:v>10.385999999999999</c:v>
                </c:pt>
                <c:pt idx="324">
                  <c:v>10.395</c:v>
                </c:pt>
                <c:pt idx="325">
                  <c:v>10.404</c:v>
                </c:pt>
                <c:pt idx="326">
                  <c:v>10.413</c:v>
                </c:pt>
                <c:pt idx="327">
                  <c:v>10.422000000000001</c:v>
                </c:pt>
                <c:pt idx="328">
                  <c:v>10.430999999999999</c:v>
                </c:pt>
                <c:pt idx="329">
                  <c:v>10.44</c:v>
                </c:pt>
                <c:pt idx="330">
                  <c:v>10.449</c:v>
                </c:pt>
                <c:pt idx="331">
                  <c:v>10.458</c:v>
                </c:pt>
                <c:pt idx="332">
                  <c:v>10.467000000000001</c:v>
                </c:pt>
                <c:pt idx="333">
                  <c:v>10.476000000000001</c:v>
                </c:pt>
                <c:pt idx="334">
                  <c:v>10.484999999999999</c:v>
                </c:pt>
                <c:pt idx="335">
                  <c:v>10.494</c:v>
                </c:pt>
                <c:pt idx="336">
                  <c:v>10.503</c:v>
                </c:pt>
                <c:pt idx="337">
                  <c:v>10.512</c:v>
                </c:pt>
                <c:pt idx="338">
                  <c:v>10.52</c:v>
                </c:pt>
                <c:pt idx="339">
                  <c:v>10.529</c:v>
                </c:pt>
                <c:pt idx="340">
                  <c:v>10.538</c:v>
                </c:pt>
                <c:pt idx="341">
                  <c:v>10.547000000000001</c:v>
                </c:pt>
                <c:pt idx="342">
                  <c:v>10.555999999999999</c:v>
                </c:pt>
                <c:pt idx="343">
                  <c:v>10.565</c:v>
                </c:pt>
                <c:pt idx="344">
                  <c:v>10.573</c:v>
                </c:pt>
                <c:pt idx="345">
                  <c:v>10.582000000000001</c:v>
                </c:pt>
                <c:pt idx="346">
                  <c:v>10.590999999999999</c:v>
                </c:pt>
                <c:pt idx="347">
                  <c:v>10.6</c:v>
                </c:pt>
                <c:pt idx="348">
                  <c:v>10.608000000000001</c:v>
                </c:pt>
                <c:pt idx="349">
                  <c:v>10.617000000000001</c:v>
                </c:pt>
                <c:pt idx="350">
                  <c:v>10.625999999999999</c:v>
                </c:pt>
                <c:pt idx="351">
                  <c:v>10.635</c:v>
                </c:pt>
                <c:pt idx="352">
                  <c:v>10.643000000000001</c:v>
                </c:pt>
                <c:pt idx="353">
                  <c:v>10.651999999999999</c:v>
                </c:pt>
                <c:pt idx="354">
                  <c:v>10.661</c:v>
                </c:pt>
                <c:pt idx="355">
                  <c:v>10.669</c:v>
                </c:pt>
                <c:pt idx="356">
                  <c:v>10.678000000000001</c:v>
                </c:pt>
                <c:pt idx="357">
                  <c:v>10.686999999999999</c:v>
                </c:pt>
                <c:pt idx="358">
                  <c:v>10.695</c:v>
                </c:pt>
                <c:pt idx="359">
                  <c:v>10.704000000000001</c:v>
                </c:pt>
                <c:pt idx="360">
                  <c:v>10.712999999999999</c:v>
                </c:pt>
                <c:pt idx="361">
                  <c:v>10.721</c:v>
                </c:pt>
                <c:pt idx="362">
                  <c:v>10.73</c:v>
                </c:pt>
                <c:pt idx="363">
                  <c:v>10.738</c:v>
                </c:pt>
                <c:pt idx="364">
                  <c:v>10.747</c:v>
                </c:pt>
                <c:pt idx="365">
                  <c:v>10.755000000000001</c:v>
                </c:pt>
                <c:pt idx="366">
                  <c:v>10.763999999999999</c:v>
                </c:pt>
                <c:pt idx="367">
                  <c:v>10.773</c:v>
                </c:pt>
                <c:pt idx="368">
                  <c:v>10.781000000000001</c:v>
                </c:pt>
                <c:pt idx="369">
                  <c:v>10.79</c:v>
                </c:pt>
                <c:pt idx="370">
                  <c:v>10.798</c:v>
                </c:pt>
                <c:pt idx="371">
                  <c:v>10.807</c:v>
                </c:pt>
                <c:pt idx="372">
                  <c:v>10.815</c:v>
                </c:pt>
                <c:pt idx="373">
                  <c:v>10.824</c:v>
                </c:pt>
                <c:pt idx="374">
                  <c:v>10.832000000000001</c:v>
                </c:pt>
                <c:pt idx="375">
                  <c:v>10.840999999999999</c:v>
                </c:pt>
                <c:pt idx="376">
                  <c:v>10.849</c:v>
                </c:pt>
                <c:pt idx="377">
                  <c:v>10.856999999999999</c:v>
                </c:pt>
                <c:pt idx="378">
                  <c:v>10.866</c:v>
                </c:pt>
                <c:pt idx="379">
                  <c:v>10.874000000000001</c:v>
                </c:pt>
                <c:pt idx="380">
                  <c:v>10.882999999999999</c:v>
                </c:pt>
                <c:pt idx="381">
                  <c:v>10.891</c:v>
                </c:pt>
                <c:pt idx="382">
                  <c:v>10.9</c:v>
                </c:pt>
                <c:pt idx="383">
                  <c:v>10.907999999999999</c:v>
                </c:pt>
                <c:pt idx="384">
                  <c:v>10.916</c:v>
                </c:pt>
                <c:pt idx="385">
                  <c:v>10.925000000000001</c:v>
                </c:pt>
                <c:pt idx="386">
                  <c:v>10.933</c:v>
                </c:pt>
                <c:pt idx="387">
                  <c:v>10.942</c:v>
                </c:pt>
                <c:pt idx="388">
                  <c:v>10.95</c:v>
                </c:pt>
                <c:pt idx="389">
                  <c:v>10.958</c:v>
                </c:pt>
                <c:pt idx="390">
                  <c:v>10.965999999999999</c:v>
                </c:pt>
                <c:pt idx="391">
                  <c:v>10.975</c:v>
                </c:pt>
                <c:pt idx="392">
                  <c:v>10.983000000000001</c:v>
                </c:pt>
                <c:pt idx="393">
                  <c:v>10.991</c:v>
                </c:pt>
                <c:pt idx="394">
                  <c:v>11</c:v>
                </c:pt>
                <c:pt idx="395">
                  <c:v>11.007999999999999</c:v>
                </c:pt>
                <c:pt idx="396">
                  <c:v>11.016</c:v>
                </c:pt>
                <c:pt idx="397">
                  <c:v>11.025</c:v>
                </c:pt>
                <c:pt idx="398">
                  <c:v>11.032999999999999</c:v>
                </c:pt>
                <c:pt idx="399">
                  <c:v>11.041</c:v>
                </c:pt>
                <c:pt idx="400">
                  <c:v>11.05</c:v>
                </c:pt>
                <c:pt idx="401">
                  <c:v>11.058</c:v>
                </c:pt>
                <c:pt idx="402">
                  <c:v>11.066000000000001</c:v>
                </c:pt>
                <c:pt idx="403">
                  <c:v>11.074</c:v>
                </c:pt>
                <c:pt idx="404">
                  <c:v>11.083</c:v>
                </c:pt>
                <c:pt idx="405">
                  <c:v>11.090999999999999</c:v>
                </c:pt>
                <c:pt idx="406">
                  <c:v>11.099</c:v>
                </c:pt>
                <c:pt idx="407">
                  <c:v>11.106999999999999</c:v>
                </c:pt>
                <c:pt idx="408">
                  <c:v>11.115</c:v>
                </c:pt>
                <c:pt idx="409">
                  <c:v>11.124000000000001</c:v>
                </c:pt>
                <c:pt idx="410">
                  <c:v>11.132</c:v>
                </c:pt>
                <c:pt idx="411">
                  <c:v>11.14</c:v>
                </c:pt>
                <c:pt idx="412">
                  <c:v>11.148</c:v>
                </c:pt>
                <c:pt idx="413">
                  <c:v>11.156000000000001</c:v>
                </c:pt>
                <c:pt idx="414">
                  <c:v>11.164999999999999</c:v>
                </c:pt>
                <c:pt idx="415">
                  <c:v>11.173</c:v>
                </c:pt>
                <c:pt idx="416">
                  <c:v>11.180999999999999</c:v>
                </c:pt>
                <c:pt idx="417">
                  <c:v>11.189</c:v>
                </c:pt>
                <c:pt idx="418">
                  <c:v>11.196999999999999</c:v>
                </c:pt>
                <c:pt idx="419">
                  <c:v>11.205</c:v>
                </c:pt>
                <c:pt idx="420">
                  <c:v>11.214</c:v>
                </c:pt>
                <c:pt idx="421">
                  <c:v>11.222</c:v>
                </c:pt>
                <c:pt idx="422">
                  <c:v>11.23</c:v>
                </c:pt>
                <c:pt idx="423">
                  <c:v>11.238</c:v>
                </c:pt>
                <c:pt idx="424">
                  <c:v>11.246</c:v>
                </c:pt>
                <c:pt idx="425">
                  <c:v>11.254</c:v>
                </c:pt>
                <c:pt idx="426">
                  <c:v>11.262</c:v>
                </c:pt>
                <c:pt idx="427">
                  <c:v>11.27</c:v>
                </c:pt>
                <c:pt idx="428">
                  <c:v>11.278</c:v>
                </c:pt>
                <c:pt idx="429">
                  <c:v>11.286</c:v>
                </c:pt>
                <c:pt idx="430">
                  <c:v>11.295</c:v>
                </c:pt>
                <c:pt idx="431">
                  <c:v>11.303000000000001</c:v>
                </c:pt>
                <c:pt idx="432">
                  <c:v>11.311</c:v>
                </c:pt>
                <c:pt idx="433">
                  <c:v>11.319000000000001</c:v>
                </c:pt>
                <c:pt idx="434">
                  <c:v>11.327</c:v>
                </c:pt>
                <c:pt idx="435">
                  <c:v>11.335000000000001</c:v>
                </c:pt>
                <c:pt idx="436">
                  <c:v>11.343</c:v>
                </c:pt>
                <c:pt idx="437">
                  <c:v>11.351000000000001</c:v>
                </c:pt>
                <c:pt idx="438">
                  <c:v>11.359</c:v>
                </c:pt>
                <c:pt idx="439">
                  <c:v>11.367000000000001</c:v>
                </c:pt>
                <c:pt idx="440">
                  <c:v>11.375</c:v>
                </c:pt>
                <c:pt idx="441">
                  <c:v>11.382999999999999</c:v>
                </c:pt>
                <c:pt idx="442">
                  <c:v>11.391</c:v>
                </c:pt>
                <c:pt idx="443">
                  <c:v>11.398999999999999</c:v>
                </c:pt>
                <c:pt idx="444">
                  <c:v>11.407</c:v>
                </c:pt>
                <c:pt idx="445">
                  <c:v>11.414999999999999</c:v>
                </c:pt>
                <c:pt idx="446">
                  <c:v>11.423</c:v>
                </c:pt>
                <c:pt idx="447">
                  <c:v>11.430999999999999</c:v>
                </c:pt>
                <c:pt idx="448">
                  <c:v>11.439</c:v>
                </c:pt>
                <c:pt idx="449">
                  <c:v>11.446999999999999</c:v>
                </c:pt>
                <c:pt idx="450">
                  <c:v>11.455</c:v>
                </c:pt>
                <c:pt idx="451">
                  <c:v>11.462999999999999</c:v>
                </c:pt>
                <c:pt idx="452">
                  <c:v>11.471</c:v>
                </c:pt>
                <c:pt idx="453">
                  <c:v>11.478999999999999</c:v>
                </c:pt>
                <c:pt idx="454">
                  <c:v>11.487</c:v>
                </c:pt>
                <c:pt idx="455">
                  <c:v>11.494999999999999</c:v>
                </c:pt>
                <c:pt idx="456">
                  <c:v>11.503</c:v>
                </c:pt>
                <c:pt idx="457">
                  <c:v>11.510999999999999</c:v>
                </c:pt>
                <c:pt idx="458">
                  <c:v>11.519</c:v>
                </c:pt>
                <c:pt idx="459">
                  <c:v>11.526999999999999</c:v>
                </c:pt>
                <c:pt idx="460">
                  <c:v>11.535</c:v>
                </c:pt>
                <c:pt idx="461">
                  <c:v>11.542999999999999</c:v>
                </c:pt>
                <c:pt idx="462">
                  <c:v>11.551</c:v>
                </c:pt>
                <c:pt idx="463">
                  <c:v>11.558999999999999</c:v>
                </c:pt>
                <c:pt idx="464">
                  <c:v>11.567</c:v>
                </c:pt>
                <c:pt idx="465">
                  <c:v>11.574999999999999</c:v>
                </c:pt>
                <c:pt idx="466">
                  <c:v>11.583</c:v>
                </c:pt>
                <c:pt idx="467">
                  <c:v>11.590999999999999</c:v>
                </c:pt>
                <c:pt idx="468">
                  <c:v>11.599</c:v>
                </c:pt>
                <c:pt idx="469">
                  <c:v>11.606999999999999</c:v>
                </c:pt>
                <c:pt idx="470">
                  <c:v>11.615</c:v>
                </c:pt>
                <c:pt idx="471">
                  <c:v>11.622</c:v>
                </c:pt>
                <c:pt idx="472">
                  <c:v>11.63</c:v>
                </c:pt>
                <c:pt idx="473">
                  <c:v>11.638</c:v>
                </c:pt>
                <c:pt idx="474">
                  <c:v>11.646000000000001</c:v>
                </c:pt>
                <c:pt idx="475">
                  <c:v>11.654</c:v>
                </c:pt>
                <c:pt idx="476">
                  <c:v>11.662000000000001</c:v>
                </c:pt>
                <c:pt idx="477">
                  <c:v>11.67</c:v>
                </c:pt>
                <c:pt idx="478">
                  <c:v>11.678000000000001</c:v>
                </c:pt>
                <c:pt idx="479">
                  <c:v>11.686</c:v>
                </c:pt>
                <c:pt idx="480">
                  <c:v>11.694000000000001</c:v>
                </c:pt>
                <c:pt idx="481">
                  <c:v>11.701000000000001</c:v>
                </c:pt>
                <c:pt idx="482">
                  <c:v>11.709</c:v>
                </c:pt>
                <c:pt idx="483">
                  <c:v>11.717000000000001</c:v>
                </c:pt>
                <c:pt idx="484">
                  <c:v>11.725</c:v>
                </c:pt>
                <c:pt idx="485">
                  <c:v>11.733000000000001</c:v>
                </c:pt>
                <c:pt idx="486">
                  <c:v>11.741</c:v>
                </c:pt>
                <c:pt idx="487">
                  <c:v>11.749000000000001</c:v>
                </c:pt>
                <c:pt idx="488">
                  <c:v>11.757</c:v>
                </c:pt>
                <c:pt idx="489">
                  <c:v>11.765000000000001</c:v>
                </c:pt>
                <c:pt idx="490">
                  <c:v>11.772</c:v>
                </c:pt>
                <c:pt idx="491">
                  <c:v>11.78</c:v>
                </c:pt>
                <c:pt idx="492">
                  <c:v>11.788</c:v>
                </c:pt>
                <c:pt idx="493">
                  <c:v>11.795999999999999</c:v>
                </c:pt>
                <c:pt idx="494">
                  <c:v>11.804</c:v>
                </c:pt>
                <c:pt idx="495">
                  <c:v>11.811999999999999</c:v>
                </c:pt>
                <c:pt idx="496">
                  <c:v>11.82</c:v>
                </c:pt>
                <c:pt idx="497">
                  <c:v>11.827</c:v>
                </c:pt>
                <c:pt idx="498">
                  <c:v>11.835000000000001</c:v>
                </c:pt>
                <c:pt idx="499">
                  <c:v>11.843</c:v>
                </c:pt>
                <c:pt idx="500">
                  <c:v>11.851000000000001</c:v>
                </c:pt>
                <c:pt idx="501">
                  <c:v>11.859</c:v>
                </c:pt>
                <c:pt idx="502">
                  <c:v>11.867000000000001</c:v>
                </c:pt>
                <c:pt idx="503">
                  <c:v>11.874000000000001</c:v>
                </c:pt>
                <c:pt idx="504">
                  <c:v>11.882</c:v>
                </c:pt>
                <c:pt idx="505">
                  <c:v>11.89</c:v>
                </c:pt>
                <c:pt idx="506">
                  <c:v>11.898</c:v>
                </c:pt>
                <c:pt idx="507">
                  <c:v>11.906000000000001</c:v>
                </c:pt>
                <c:pt idx="508">
                  <c:v>11.914</c:v>
                </c:pt>
                <c:pt idx="509">
                  <c:v>11.920999999999999</c:v>
                </c:pt>
                <c:pt idx="510">
                  <c:v>11.929</c:v>
                </c:pt>
                <c:pt idx="511">
                  <c:v>11.936999999999999</c:v>
                </c:pt>
                <c:pt idx="512">
                  <c:v>11.945</c:v>
                </c:pt>
                <c:pt idx="513">
                  <c:v>11.952999999999999</c:v>
                </c:pt>
                <c:pt idx="514">
                  <c:v>11.96</c:v>
                </c:pt>
                <c:pt idx="515">
                  <c:v>11.968</c:v>
                </c:pt>
                <c:pt idx="516">
                  <c:v>11.976000000000001</c:v>
                </c:pt>
                <c:pt idx="517">
                  <c:v>11.984</c:v>
                </c:pt>
                <c:pt idx="518">
                  <c:v>11.991</c:v>
                </c:pt>
                <c:pt idx="519">
                  <c:v>11.999000000000001</c:v>
                </c:pt>
                <c:pt idx="520">
                  <c:v>12.007</c:v>
                </c:pt>
                <c:pt idx="521">
                  <c:v>12.015000000000001</c:v>
                </c:pt>
                <c:pt idx="522">
                  <c:v>12.023</c:v>
                </c:pt>
                <c:pt idx="523">
                  <c:v>12.03</c:v>
                </c:pt>
                <c:pt idx="524">
                  <c:v>12.038</c:v>
                </c:pt>
                <c:pt idx="525">
                  <c:v>12.045999999999999</c:v>
                </c:pt>
                <c:pt idx="526">
                  <c:v>12.054</c:v>
                </c:pt>
                <c:pt idx="527">
                  <c:v>12.061999999999999</c:v>
                </c:pt>
                <c:pt idx="528">
                  <c:v>12.069000000000001</c:v>
                </c:pt>
                <c:pt idx="529">
                  <c:v>12.077</c:v>
                </c:pt>
                <c:pt idx="530">
                  <c:v>12.085000000000001</c:v>
                </c:pt>
                <c:pt idx="531">
                  <c:v>12.093</c:v>
                </c:pt>
                <c:pt idx="532">
                  <c:v>12.1</c:v>
                </c:pt>
                <c:pt idx="533">
                  <c:v>12.108000000000001</c:v>
                </c:pt>
                <c:pt idx="534">
                  <c:v>12.116</c:v>
                </c:pt>
                <c:pt idx="535">
                  <c:v>12.124000000000001</c:v>
                </c:pt>
                <c:pt idx="536">
                  <c:v>12.131</c:v>
                </c:pt>
                <c:pt idx="537">
                  <c:v>12.138999999999999</c:v>
                </c:pt>
                <c:pt idx="538">
                  <c:v>12.147</c:v>
                </c:pt>
                <c:pt idx="539">
                  <c:v>12.154999999999999</c:v>
                </c:pt>
                <c:pt idx="540">
                  <c:v>12.162000000000001</c:v>
                </c:pt>
                <c:pt idx="541">
                  <c:v>12.17</c:v>
                </c:pt>
                <c:pt idx="542">
                  <c:v>12.178000000000001</c:v>
                </c:pt>
                <c:pt idx="543">
                  <c:v>12.186</c:v>
                </c:pt>
                <c:pt idx="544">
                  <c:v>12.193</c:v>
                </c:pt>
                <c:pt idx="545">
                  <c:v>12.201000000000001</c:v>
                </c:pt>
                <c:pt idx="546">
                  <c:v>12.209</c:v>
                </c:pt>
                <c:pt idx="547">
                  <c:v>12.217000000000001</c:v>
                </c:pt>
                <c:pt idx="548">
                  <c:v>12.224</c:v>
                </c:pt>
                <c:pt idx="549">
                  <c:v>12.231999999999999</c:v>
                </c:pt>
                <c:pt idx="550">
                  <c:v>12.24</c:v>
                </c:pt>
                <c:pt idx="551">
                  <c:v>12.247999999999999</c:v>
                </c:pt>
                <c:pt idx="552">
                  <c:v>12.255000000000001</c:v>
                </c:pt>
                <c:pt idx="553">
                  <c:v>12.263</c:v>
                </c:pt>
                <c:pt idx="554">
                  <c:v>12.271000000000001</c:v>
                </c:pt>
                <c:pt idx="555">
                  <c:v>12.278</c:v>
                </c:pt>
                <c:pt idx="556">
                  <c:v>12.286</c:v>
                </c:pt>
                <c:pt idx="557">
                  <c:v>12.294</c:v>
                </c:pt>
                <c:pt idx="558">
                  <c:v>12.302</c:v>
                </c:pt>
                <c:pt idx="559">
                  <c:v>12.308999999999999</c:v>
                </c:pt>
                <c:pt idx="560">
                  <c:v>12.317</c:v>
                </c:pt>
                <c:pt idx="561">
                  <c:v>12.324999999999999</c:v>
                </c:pt>
                <c:pt idx="562">
                  <c:v>12.332000000000001</c:v>
                </c:pt>
                <c:pt idx="563">
                  <c:v>12.34</c:v>
                </c:pt>
                <c:pt idx="564">
                  <c:v>12.348000000000001</c:v>
                </c:pt>
                <c:pt idx="565">
                  <c:v>12.355</c:v>
                </c:pt>
                <c:pt idx="566">
                  <c:v>12.363</c:v>
                </c:pt>
                <c:pt idx="567">
                  <c:v>12.371</c:v>
                </c:pt>
                <c:pt idx="568">
                  <c:v>12.379</c:v>
                </c:pt>
                <c:pt idx="569">
                  <c:v>12.385999999999999</c:v>
                </c:pt>
                <c:pt idx="570">
                  <c:v>12.394</c:v>
                </c:pt>
                <c:pt idx="571">
                  <c:v>12.401999999999999</c:v>
                </c:pt>
                <c:pt idx="572">
                  <c:v>12.409000000000001</c:v>
                </c:pt>
                <c:pt idx="573">
                  <c:v>12.417</c:v>
                </c:pt>
                <c:pt idx="574">
                  <c:v>12.425000000000001</c:v>
                </c:pt>
                <c:pt idx="575">
                  <c:v>12.432</c:v>
                </c:pt>
                <c:pt idx="576">
                  <c:v>12.44</c:v>
                </c:pt>
                <c:pt idx="577">
                  <c:v>12.448</c:v>
                </c:pt>
                <c:pt idx="578">
                  <c:v>12.455</c:v>
                </c:pt>
                <c:pt idx="579">
                  <c:v>12.462999999999999</c:v>
                </c:pt>
                <c:pt idx="580">
                  <c:v>12.471</c:v>
                </c:pt>
                <c:pt idx="581">
                  <c:v>12.478999999999999</c:v>
                </c:pt>
                <c:pt idx="582">
                  <c:v>12.486000000000001</c:v>
                </c:pt>
                <c:pt idx="583">
                  <c:v>12.494</c:v>
                </c:pt>
                <c:pt idx="584">
                  <c:v>12.502000000000001</c:v>
                </c:pt>
                <c:pt idx="585">
                  <c:v>12.509</c:v>
                </c:pt>
                <c:pt idx="586">
                  <c:v>12.516999999999999</c:v>
                </c:pt>
                <c:pt idx="587">
                  <c:v>12.525</c:v>
                </c:pt>
                <c:pt idx="588">
                  <c:v>12.532</c:v>
                </c:pt>
                <c:pt idx="589">
                  <c:v>12.54</c:v>
                </c:pt>
                <c:pt idx="590">
                  <c:v>12.548</c:v>
                </c:pt>
                <c:pt idx="591">
                  <c:v>12.555</c:v>
                </c:pt>
                <c:pt idx="592">
                  <c:v>12.563000000000001</c:v>
                </c:pt>
                <c:pt idx="593">
                  <c:v>12.571</c:v>
                </c:pt>
                <c:pt idx="594">
                  <c:v>12.577999999999999</c:v>
                </c:pt>
                <c:pt idx="595">
                  <c:v>12.586</c:v>
                </c:pt>
                <c:pt idx="596">
                  <c:v>12.593999999999999</c:v>
                </c:pt>
                <c:pt idx="597">
                  <c:v>12.601000000000001</c:v>
                </c:pt>
                <c:pt idx="598">
                  <c:v>12.609</c:v>
                </c:pt>
                <c:pt idx="599">
                  <c:v>12.617000000000001</c:v>
                </c:pt>
                <c:pt idx="600">
                  <c:v>12.624000000000001</c:v>
                </c:pt>
                <c:pt idx="601">
                  <c:v>12.632</c:v>
                </c:pt>
                <c:pt idx="602">
                  <c:v>12.64</c:v>
                </c:pt>
                <c:pt idx="603">
                  <c:v>12.647</c:v>
                </c:pt>
                <c:pt idx="604">
                  <c:v>12.654999999999999</c:v>
                </c:pt>
                <c:pt idx="605">
                  <c:v>12.663</c:v>
                </c:pt>
                <c:pt idx="606">
                  <c:v>12.67</c:v>
                </c:pt>
                <c:pt idx="607">
                  <c:v>12.678000000000001</c:v>
                </c:pt>
                <c:pt idx="608">
                  <c:v>12.686</c:v>
                </c:pt>
                <c:pt idx="609">
                  <c:v>12.693</c:v>
                </c:pt>
                <c:pt idx="610">
                  <c:v>12.701000000000001</c:v>
                </c:pt>
                <c:pt idx="611">
                  <c:v>12.709</c:v>
                </c:pt>
                <c:pt idx="612">
                  <c:v>12.715999999999999</c:v>
                </c:pt>
                <c:pt idx="613">
                  <c:v>12.724</c:v>
                </c:pt>
                <c:pt idx="614">
                  <c:v>12.731999999999999</c:v>
                </c:pt>
                <c:pt idx="615">
                  <c:v>12.739000000000001</c:v>
                </c:pt>
                <c:pt idx="616">
                  <c:v>12.747</c:v>
                </c:pt>
                <c:pt idx="617">
                  <c:v>12.755000000000001</c:v>
                </c:pt>
                <c:pt idx="618">
                  <c:v>12.763</c:v>
                </c:pt>
                <c:pt idx="619">
                  <c:v>12.77</c:v>
                </c:pt>
                <c:pt idx="620">
                  <c:v>12.778</c:v>
                </c:pt>
                <c:pt idx="621">
                  <c:v>12.785</c:v>
                </c:pt>
                <c:pt idx="622">
                  <c:v>12.792999999999999</c:v>
                </c:pt>
                <c:pt idx="623">
                  <c:v>12.801</c:v>
                </c:pt>
                <c:pt idx="624">
                  <c:v>12.808999999999999</c:v>
                </c:pt>
                <c:pt idx="625">
                  <c:v>12.816000000000001</c:v>
                </c:pt>
                <c:pt idx="626">
                  <c:v>12.824</c:v>
                </c:pt>
                <c:pt idx="627">
                  <c:v>12.831</c:v>
                </c:pt>
                <c:pt idx="628">
                  <c:v>12.839</c:v>
                </c:pt>
                <c:pt idx="629">
                  <c:v>12.847</c:v>
                </c:pt>
                <c:pt idx="630">
                  <c:v>12.855</c:v>
                </c:pt>
                <c:pt idx="631">
                  <c:v>12.862</c:v>
                </c:pt>
                <c:pt idx="632">
                  <c:v>12.87</c:v>
                </c:pt>
                <c:pt idx="633">
                  <c:v>12.878</c:v>
                </c:pt>
                <c:pt idx="634">
                  <c:v>12.885</c:v>
                </c:pt>
                <c:pt idx="635">
                  <c:v>12.893000000000001</c:v>
                </c:pt>
                <c:pt idx="636">
                  <c:v>12.9</c:v>
                </c:pt>
                <c:pt idx="637">
                  <c:v>12.907999999999999</c:v>
                </c:pt>
                <c:pt idx="638">
                  <c:v>12.916</c:v>
                </c:pt>
                <c:pt idx="639">
                  <c:v>12.923999999999999</c:v>
                </c:pt>
                <c:pt idx="640">
                  <c:v>12.930999999999999</c:v>
                </c:pt>
                <c:pt idx="641">
                  <c:v>12.939</c:v>
                </c:pt>
                <c:pt idx="642">
                  <c:v>12.946999999999999</c:v>
                </c:pt>
                <c:pt idx="643">
                  <c:v>12.954000000000001</c:v>
                </c:pt>
                <c:pt idx="644">
                  <c:v>12.962</c:v>
                </c:pt>
                <c:pt idx="645">
                  <c:v>12.968999999999999</c:v>
                </c:pt>
                <c:pt idx="646">
                  <c:v>12.977</c:v>
                </c:pt>
                <c:pt idx="647">
                  <c:v>12.984999999999999</c:v>
                </c:pt>
                <c:pt idx="648">
                  <c:v>12.992000000000001</c:v>
                </c:pt>
                <c:pt idx="649">
                  <c:v>13</c:v>
                </c:pt>
                <c:pt idx="650">
                  <c:v>13.007999999999999</c:v>
                </c:pt>
                <c:pt idx="651">
                  <c:v>13.016</c:v>
                </c:pt>
                <c:pt idx="652">
                  <c:v>13.023</c:v>
                </c:pt>
                <c:pt idx="653">
                  <c:v>13.031000000000001</c:v>
                </c:pt>
                <c:pt idx="654">
                  <c:v>13.039</c:v>
                </c:pt>
                <c:pt idx="655">
                  <c:v>13.045999999999999</c:v>
                </c:pt>
                <c:pt idx="656">
                  <c:v>13.054</c:v>
                </c:pt>
                <c:pt idx="657">
                  <c:v>13.061999999999999</c:v>
                </c:pt>
                <c:pt idx="658">
                  <c:v>13.069000000000001</c:v>
                </c:pt>
                <c:pt idx="659">
                  <c:v>13.077</c:v>
                </c:pt>
                <c:pt idx="660">
                  <c:v>13.084</c:v>
                </c:pt>
                <c:pt idx="661">
                  <c:v>13.092000000000001</c:v>
                </c:pt>
                <c:pt idx="662">
                  <c:v>13.1</c:v>
                </c:pt>
                <c:pt idx="663">
                  <c:v>13.106999999999999</c:v>
                </c:pt>
                <c:pt idx="664">
                  <c:v>13.115</c:v>
                </c:pt>
                <c:pt idx="665">
                  <c:v>13.122999999999999</c:v>
                </c:pt>
                <c:pt idx="666">
                  <c:v>13.13</c:v>
                </c:pt>
                <c:pt idx="667">
                  <c:v>13.138</c:v>
                </c:pt>
                <c:pt idx="668">
                  <c:v>13.146000000000001</c:v>
                </c:pt>
                <c:pt idx="669">
                  <c:v>13.153</c:v>
                </c:pt>
                <c:pt idx="670">
                  <c:v>13.161</c:v>
                </c:pt>
                <c:pt idx="671">
                  <c:v>13.169</c:v>
                </c:pt>
                <c:pt idx="672">
                  <c:v>13.176</c:v>
                </c:pt>
                <c:pt idx="673">
                  <c:v>13.183999999999999</c:v>
                </c:pt>
                <c:pt idx="674">
                  <c:v>13.192</c:v>
                </c:pt>
                <c:pt idx="675">
                  <c:v>13.199</c:v>
                </c:pt>
                <c:pt idx="676">
                  <c:v>13.207000000000001</c:v>
                </c:pt>
                <c:pt idx="677">
                  <c:v>13.215</c:v>
                </c:pt>
                <c:pt idx="678">
                  <c:v>13.222</c:v>
                </c:pt>
                <c:pt idx="679">
                  <c:v>13.23</c:v>
                </c:pt>
                <c:pt idx="680">
                  <c:v>13.238</c:v>
                </c:pt>
                <c:pt idx="681">
                  <c:v>13.244999999999999</c:v>
                </c:pt>
                <c:pt idx="682">
                  <c:v>13.253</c:v>
                </c:pt>
                <c:pt idx="683">
                  <c:v>13.260999999999999</c:v>
                </c:pt>
                <c:pt idx="684">
                  <c:v>13.268000000000001</c:v>
                </c:pt>
                <c:pt idx="685">
                  <c:v>13.276</c:v>
                </c:pt>
                <c:pt idx="686">
                  <c:v>13.284000000000001</c:v>
                </c:pt>
                <c:pt idx="687">
                  <c:v>13.291</c:v>
                </c:pt>
                <c:pt idx="688">
                  <c:v>13.298999999999999</c:v>
                </c:pt>
                <c:pt idx="689">
                  <c:v>13.305999999999999</c:v>
                </c:pt>
                <c:pt idx="690">
                  <c:v>13.314</c:v>
                </c:pt>
                <c:pt idx="691">
                  <c:v>13.321999999999999</c:v>
                </c:pt>
                <c:pt idx="692">
                  <c:v>13.329000000000001</c:v>
                </c:pt>
                <c:pt idx="693">
                  <c:v>13.337</c:v>
                </c:pt>
                <c:pt idx="694">
                  <c:v>13.345000000000001</c:v>
                </c:pt>
                <c:pt idx="695">
                  <c:v>13.352</c:v>
                </c:pt>
                <c:pt idx="696">
                  <c:v>13.36</c:v>
                </c:pt>
                <c:pt idx="697">
                  <c:v>13.368</c:v>
                </c:pt>
                <c:pt idx="698">
                  <c:v>13.375</c:v>
                </c:pt>
                <c:pt idx="699">
                  <c:v>13.382999999999999</c:v>
                </c:pt>
                <c:pt idx="700">
                  <c:v>13.391</c:v>
                </c:pt>
                <c:pt idx="701">
                  <c:v>13.398</c:v>
                </c:pt>
                <c:pt idx="702">
                  <c:v>13.406000000000001</c:v>
                </c:pt>
                <c:pt idx="703">
                  <c:v>13.414</c:v>
                </c:pt>
                <c:pt idx="704">
                  <c:v>13.420999999999999</c:v>
                </c:pt>
                <c:pt idx="705">
                  <c:v>13.429</c:v>
                </c:pt>
                <c:pt idx="706">
                  <c:v>13.436999999999999</c:v>
                </c:pt>
                <c:pt idx="707">
                  <c:v>13.444000000000001</c:v>
                </c:pt>
                <c:pt idx="708">
                  <c:v>13.452</c:v>
                </c:pt>
                <c:pt idx="709">
                  <c:v>13.46</c:v>
                </c:pt>
                <c:pt idx="710">
                  <c:v>13.467000000000001</c:v>
                </c:pt>
                <c:pt idx="711">
                  <c:v>13.475</c:v>
                </c:pt>
                <c:pt idx="712">
                  <c:v>13.481999999999999</c:v>
                </c:pt>
                <c:pt idx="713">
                  <c:v>13.49</c:v>
                </c:pt>
                <c:pt idx="714">
                  <c:v>13.497999999999999</c:v>
                </c:pt>
                <c:pt idx="715">
                  <c:v>13.505000000000001</c:v>
                </c:pt>
                <c:pt idx="716">
                  <c:v>13.513</c:v>
                </c:pt>
                <c:pt idx="717">
                  <c:v>13.521000000000001</c:v>
                </c:pt>
                <c:pt idx="718">
                  <c:v>13.528</c:v>
                </c:pt>
                <c:pt idx="719">
                  <c:v>13.536</c:v>
                </c:pt>
                <c:pt idx="720">
                  <c:v>13.542999999999999</c:v>
                </c:pt>
                <c:pt idx="721">
                  <c:v>13.551</c:v>
                </c:pt>
                <c:pt idx="722">
                  <c:v>13.558999999999999</c:v>
                </c:pt>
                <c:pt idx="723">
                  <c:v>13.566000000000001</c:v>
                </c:pt>
                <c:pt idx="724">
                  <c:v>13.574</c:v>
                </c:pt>
                <c:pt idx="725">
                  <c:v>13.582000000000001</c:v>
                </c:pt>
                <c:pt idx="726">
                  <c:v>13.589</c:v>
                </c:pt>
                <c:pt idx="727">
                  <c:v>13.597</c:v>
                </c:pt>
                <c:pt idx="728">
                  <c:v>13.603999999999999</c:v>
                </c:pt>
                <c:pt idx="729">
                  <c:v>13.612</c:v>
                </c:pt>
                <c:pt idx="730">
                  <c:v>13.62</c:v>
                </c:pt>
                <c:pt idx="731">
                  <c:v>13.627000000000001</c:v>
                </c:pt>
                <c:pt idx="732">
                  <c:v>13.635</c:v>
                </c:pt>
                <c:pt idx="733">
                  <c:v>13.643000000000001</c:v>
                </c:pt>
                <c:pt idx="734">
                  <c:v>13.65</c:v>
                </c:pt>
                <c:pt idx="735">
                  <c:v>13.657999999999999</c:v>
                </c:pt>
                <c:pt idx="736">
                  <c:v>13.666</c:v>
                </c:pt>
                <c:pt idx="737">
                  <c:v>13.673</c:v>
                </c:pt>
                <c:pt idx="738">
                  <c:v>13.680999999999999</c:v>
                </c:pt>
                <c:pt idx="739">
                  <c:v>13.688000000000001</c:v>
                </c:pt>
                <c:pt idx="740">
                  <c:v>13.696</c:v>
                </c:pt>
                <c:pt idx="741">
                  <c:v>13.704000000000001</c:v>
                </c:pt>
                <c:pt idx="742">
                  <c:v>13.711</c:v>
                </c:pt>
                <c:pt idx="743">
                  <c:v>13.718999999999999</c:v>
                </c:pt>
                <c:pt idx="744">
                  <c:v>13.726000000000001</c:v>
                </c:pt>
                <c:pt idx="745">
                  <c:v>13.734</c:v>
                </c:pt>
                <c:pt idx="746">
                  <c:v>13.742000000000001</c:v>
                </c:pt>
                <c:pt idx="747">
                  <c:v>13.749000000000001</c:v>
                </c:pt>
                <c:pt idx="748">
                  <c:v>13.757</c:v>
                </c:pt>
                <c:pt idx="749">
                  <c:v>13.763999999999999</c:v>
                </c:pt>
                <c:pt idx="750">
                  <c:v>13.772</c:v>
                </c:pt>
                <c:pt idx="751">
                  <c:v>13.78</c:v>
                </c:pt>
                <c:pt idx="752">
                  <c:v>13.787000000000001</c:v>
                </c:pt>
                <c:pt idx="753">
                  <c:v>13.795</c:v>
                </c:pt>
                <c:pt idx="754">
                  <c:v>13.802</c:v>
                </c:pt>
                <c:pt idx="755">
                  <c:v>13.81</c:v>
                </c:pt>
                <c:pt idx="756">
                  <c:v>13.818</c:v>
                </c:pt>
                <c:pt idx="757">
                  <c:v>13.824999999999999</c:v>
                </c:pt>
                <c:pt idx="758">
                  <c:v>13.833</c:v>
                </c:pt>
                <c:pt idx="759">
                  <c:v>13.84</c:v>
                </c:pt>
                <c:pt idx="760">
                  <c:v>13.848000000000001</c:v>
                </c:pt>
                <c:pt idx="761">
                  <c:v>13.855</c:v>
                </c:pt>
                <c:pt idx="762">
                  <c:v>13.863</c:v>
                </c:pt>
                <c:pt idx="763">
                  <c:v>13.871</c:v>
                </c:pt>
                <c:pt idx="764">
                  <c:v>13.878</c:v>
                </c:pt>
                <c:pt idx="765">
                  <c:v>13.885999999999999</c:v>
                </c:pt>
                <c:pt idx="766">
                  <c:v>13.893000000000001</c:v>
                </c:pt>
                <c:pt idx="767">
                  <c:v>13.901</c:v>
                </c:pt>
                <c:pt idx="768">
                  <c:v>13.907999999999999</c:v>
                </c:pt>
                <c:pt idx="769">
                  <c:v>13.916</c:v>
                </c:pt>
                <c:pt idx="770">
                  <c:v>13.923</c:v>
                </c:pt>
                <c:pt idx="771">
                  <c:v>13.930999999999999</c:v>
                </c:pt>
                <c:pt idx="772">
                  <c:v>13.939</c:v>
                </c:pt>
                <c:pt idx="773">
                  <c:v>13.946</c:v>
                </c:pt>
                <c:pt idx="774">
                  <c:v>13.954000000000001</c:v>
                </c:pt>
                <c:pt idx="775">
                  <c:v>13.961</c:v>
                </c:pt>
                <c:pt idx="776">
                  <c:v>13.968999999999999</c:v>
                </c:pt>
                <c:pt idx="777">
                  <c:v>13.976000000000001</c:v>
                </c:pt>
                <c:pt idx="778">
                  <c:v>13.984</c:v>
                </c:pt>
                <c:pt idx="779">
                  <c:v>13.991</c:v>
                </c:pt>
                <c:pt idx="780">
                  <c:v>13.999000000000001</c:v>
                </c:pt>
                <c:pt idx="781">
                  <c:v>14.006</c:v>
                </c:pt>
                <c:pt idx="782">
                  <c:v>14.013999999999999</c:v>
                </c:pt>
                <c:pt idx="783">
                  <c:v>14.021000000000001</c:v>
                </c:pt>
                <c:pt idx="784">
                  <c:v>14.029</c:v>
                </c:pt>
                <c:pt idx="785">
                  <c:v>14.036</c:v>
                </c:pt>
                <c:pt idx="786">
                  <c:v>14.044</c:v>
                </c:pt>
                <c:pt idx="787">
                  <c:v>14.052</c:v>
                </c:pt>
                <c:pt idx="788">
                  <c:v>14.058999999999999</c:v>
                </c:pt>
                <c:pt idx="789">
                  <c:v>14.066000000000001</c:v>
                </c:pt>
                <c:pt idx="790">
                  <c:v>14.074</c:v>
                </c:pt>
                <c:pt idx="791">
                  <c:v>14.081</c:v>
                </c:pt>
                <c:pt idx="792">
                  <c:v>14.089</c:v>
                </c:pt>
                <c:pt idx="793">
                  <c:v>14.096</c:v>
                </c:pt>
                <c:pt idx="794">
                  <c:v>14.103999999999999</c:v>
                </c:pt>
                <c:pt idx="795">
                  <c:v>14.111000000000001</c:v>
                </c:pt>
                <c:pt idx="796">
                  <c:v>14.119</c:v>
                </c:pt>
                <c:pt idx="797">
                  <c:v>14.125999999999999</c:v>
                </c:pt>
                <c:pt idx="798">
                  <c:v>14.134</c:v>
                </c:pt>
                <c:pt idx="799">
                  <c:v>14.141</c:v>
                </c:pt>
                <c:pt idx="800">
                  <c:v>14.148999999999999</c:v>
                </c:pt>
                <c:pt idx="801">
                  <c:v>14.156000000000001</c:v>
                </c:pt>
                <c:pt idx="802">
                  <c:v>14.164</c:v>
                </c:pt>
                <c:pt idx="803">
                  <c:v>14.170999999999999</c:v>
                </c:pt>
                <c:pt idx="804">
                  <c:v>14.178000000000001</c:v>
                </c:pt>
                <c:pt idx="805">
                  <c:v>14.186</c:v>
                </c:pt>
                <c:pt idx="806">
                  <c:v>14.193</c:v>
                </c:pt>
                <c:pt idx="807">
                  <c:v>14.201000000000001</c:v>
                </c:pt>
                <c:pt idx="808">
                  <c:v>14.208</c:v>
                </c:pt>
                <c:pt idx="809">
                  <c:v>14.215999999999999</c:v>
                </c:pt>
                <c:pt idx="810">
                  <c:v>14.223000000000001</c:v>
                </c:pt>
                <c:pt idx="811">
                  <c:v>14.231</c:v>
                </c:pt>
                <c:pt idx="812">
                  <c:v>14.238</c:v>
                </c:pt>
                <c:pt idx="813">
                  <c:v>14.244999999999999</c:v>
                </c:pt>
                <c:pt idx="814">
                  <c:v>14.253</c:v>
                </c:pt>
                <c:pt idx="815">
                  <c:v>14.26</c:v>
                </c:pt>
                <c:pt idx="816">
                  <c:v>14.268000000000001</c:v>
                </c:pt>
                <c:pt idx="817">
                  <c:v>14.275</c:v>
                </c:pt>
                <c:pt idx="818">
                  <c:v>14.282</c:v>
                </c:pt>
                <c:pt idx="819">
                  <c:v>14.29</c:v>
                </c:pt>
                <c:pt idx="820">
                  <c:v>14.297000000000001</c:v>
                </c:pt>
                <c:pt idx="821">
                  <c:v>14.304</c:v>
                </c:pt>
                <c:pt idx="822">
                  <c:v>14.311999999999999</c:v>
                </c:pt>
                <c:pt idx="823">
                  <c:v>14.319000000000001</c:v>
                </c:pt>
                <c:pt idx="824">
                  <c:v>14.327</c:v>
                </c:pt>
                <c:pt idx="825">
                  <c:v>14.334</c:v>
                </c:pt>
                <c:pt idx="826">
                  <c:v>14.340999999999999</c:v>
                </c:pt>
                <c:pt idx="827">
                  <c:v>14.349</c:v>
                </c:pt>
                <c:pt idx="828">
                  <c:v>14.356</c:v>
                </c:pt>
                <c:pt idx="829">
                  <c:v>14.363</c:v>
                </c:pt>
                <c:pt idx="830">
                  <c:v>14.371</c:v>
                </c:pt>
                <c:pt idx="831">
                  <c:v>14.378</c:v>
                </c:pt>
                <c:pt idx="832">
                  <c:v>14.385</c:v>
                </c:pt>
                <c:pt idx="833">
                  <c:v>14.393000000000001</c:v>
                </c:pt>
                <c:pt idx="834">
                  <c:v>14.4</c:v>
                </c:pt>
                <c:pt idx="835">
                  <c:v>14.407999999999999</c:v>
                </c:pt>
                <c:pt idx="836">
                  <c:v>14.414999999999999</c:v>
                </c:pt>
                <c:pt idx="837">
                  <c:v>14.422000000000001</c:v>
                </c:pt>
                <c:pt idx="838">
                  <c:v>14.429</c:v>
                </c:pt>
                <c:pt idx="839">
                  <c:v>14.436999999999999</c:v>
                </c:pt>
                <c:pt idx="840">
                  <c:v>14.444000000000001</c:v>
                </c:pt>
                <c:pt idx="841">
                  <c:v>14.451000000000001</c:v>
                </c:pt>
                <c:pt idx="842">
                  <c:v>14.459</c:v>
                </c:pt>
                <c:pt idx="843">
                  <c:v>14.465999999999999</c:v>
                </c:pt>
                <c:pt idx="844">
                  <c:v>14.473000000000001</c:v>
                </c:pt>
                <c:pt idx="845">
                  <c:v>14.48</c:v>
                </c:pt>
                <c:pt idx="846">
                  <c:v>14.488</c:v>
                </c:pt>
                <c:pt idx="847">
                  <c:v>14.494999999999999</c:v>
                </c:pt>
                <c:pt idx="848">
                  <c:v>14.502000000000001</c:v>
                </c:pt>
                <c:pt idx="849">
                  <c:v>14.51</c:v>
                </c:pt>
                <c:pt idx="850">
                  <c:v>14.516999999999999</c:v>
                </c:pt>
                <c:pt idx="851">
                  <c:v>14.523999999999999</c:v>
                </c:pt>
                <c:pt idx="852">
                  <c:v>14.531000000000001</c:v>
                </c:pt>
                <c:pt idx="853">
                  <c:v>14.539</c:v>
                </c:pt>
                <c:pt idx="854">
                  <c:v>14.545999999999999</c:v>
                </c:pt>
                <c:pt idx="855">
                  <c:v>14.553000000000001</c:v>
                </c:pt>
                <c:pt idx="856">
                  <c:v>14.56</c:v>
                </c:pt>
                <c:pt idx="857">
                  <c:v>14.568</c:v>
                </c:pt>
                <c:pt idx="858">
                  <c:v>14.574999999999999</c:v>
                </c:pt>
                <c:pt idx="859">
                  <c:v>14.582000000000001</c:v>
                </c:pt>
                <c:pt idx="860">
                  <c:v>14.589</c:v>
                </c:pt>
                <c:pt idx="861">
                  <c:v>14.597</c:v>
                </c:pt>
                <c:pt idx="862">
                  <c:v>14.603999999999999</c:v>
                </c:pt>
                <c:pt idx="863">
                  <c:v>14.611000000000001</c:v>
                </c:pt>
                <c:pt idx="864">
                  <c:v>14.618</c:v>
                </c:pt>
                <c:pt idx="865">
                  <c:v>14.625</c:v>
                </c:pt>
                <c:pt idx="866">
                  <c:v>14.632999999999999</c:v>
                </c:pt>
                <c:pt idx="867">
                  <c:v>14.64</c:v>
                </c:pt>
                <c:pt idx="868">
                  <c:v>14.647</c:v>
                </c:pt>
                <c:pt idx="869">
                  <c:v>14.654</c:v>
                </c:pt>
                <c:pt idx="870">
                  <c:v>14.661</c:v>
                </c:pt>
                <c:pt idx="871">
                  <c:v>14.669</c:v>
                </c:pt>
                <c:pt idx="872">
                  <c:v>14.676</c:v>
                </c:pt>
                <c:pt idx="873">
                  <c:v>14.683</c:v>
                </c:pt>
                <c:pt idx="874">
                  <c:v>14.69</c:v>
                </c:pt>
                <c:pt idx="875">
                  <c:v>14.696999999999999</c:v>
                </c:pt>
                <c:pt idx="876">
                  <c:v>14.704000000000001</c:v>
                </c:pt>
                <c:pt idx="877">
                  <c:v>14.712</c:v>
                </c:pt>
                <c:pt idx="878">
                  <c:v>14.718999999999999</c:v>
                </c:pt>
                <c:pt idx="879">
                  <c:v>14.726000000000001</c:v>
                </c:pt>
                <c:pt idx="880">
                  <c:v>14.733000000000001</c:v>
                </c:pt>
                <c:pt idx="881">
                  <c:v>14.74</c:v>
                </c:pt>
                <c:pt idx="882">
                  <c:v>14.747</c:v>
                </c:pt>
                <c:pt idx="883">
                  <c:v>14.754</c:v>
                </c:pt>
                <c:pt idx="884">
                  <c:v>14.762</c:v>
                </c:pt>
                <c:pt idx="885">
                  <c:v>14.769</c:v>
                </c:pt>
                <c:pt idx="886">
                  <c:v>14.776</c:v>
                </c:pt>
                <c:pt idx="887">
                  <c:v>14.782999999999999</c:v>
                </c:pt>
                <c:pt idx="888">
                  <c:v>14.79</c:v>
                </c:pt>
                <c:pt idx="889">
                  <c:v>14.797000000000001</c:v>
                </c:pt>
                <c:pt idx="890">
                  <c:v>14.804</c:v>
                </c:pt>
                <c:pt idx="891">
                  <c:v>14.811</c:v>
                </c:pt>
                <c:pt idx="892">
                  <c:v>14.818</c:v>
                </c:pt>
                <c:pt idx="893">
                  <c:v>14.824999999999999</c:v>
                </c:pt>
                <c:pt idx="894">
                  <c:v>14.833</c:v>
                </c:pt>
                <c:pt idx="895">
                  <c:v>14.84</c:v>
                </c:pt>
                <c:pt idx="896">
                  <c:v>14.847</c:v>
                </c:pt>
                <c:pt idx="897">
                  <c:v>14.853999999999999</c:v>
                </c:pt>
                <c:pt idx="898">
                  <c:v>14.861000000000001</c:v>
                </c:pt>
                <c:pt idx="899">
                  <c:v>14.868</c:v>
                </c:pt>
                <c:pt idx="900">
                  <c:v>14.875</c:v>
                </c:pt>
                <c:pt idx="901">
                  <c:v>14.882</c:v>
                </c:pt>
                <c:pt idx="902">
                  <c:v>14.888999999999999</c:v>
                </c:pt>
                <c:pt idx="903">
                  <c:v>14.896000000000001</c:v>
                </c:pt>
                <c:pt idx="904">
                  <c:v>14.903</c:v>
                </c:pt>
                <c:pt idx="905">
                  <c:v>14.91</c:v>
                </c:pt>
                <c:pt idx="906">
                  <c:v>14.917</c:v>
                </c:pt>
                <c:pt idx="907">
                  <c:v>14.923999999999999</c:v>
                </c:pt>
                <c:pt idx="908">
                  <c:v>14.930999999999999</c:v>
                </c:pt>
                <c:pt idx="909">
                  <c:v>14.938000000000001</c:v>
                </c:pt>
                <c:pt idx="910">
                  <c:v>14.946</c:v>
                </c:pt>
                <c:pt idx="911">
                  <c:v>14.952</c:v>
                </c:pt>
                <c:pt idx="912">
                  <c:v>14.96</c:v>
                </c:pt>
                <c:pt idx="913">
                  <c:v>14.967000000000001</c:v>
                </c:pt>
                <c:pt idx="914">
                  <c:v>14.974</c:v>
                </c:pt>
                <c:pt idx="915">
                  <c:v>14.981</c:v>
                </c:pt>
                <c:pt idx="916">
                  <c:v>14.987</c:v>
                </c:pt>
                <c:pt idx="917">
                  <c:v>14.994999999999999</c:v>
                </c:pt>
                <c:pt idx="918">
                  <c:v>15.000999999999999</c:v>
                </c:pt>
                <c:pt idx="919">
                  <c:v>15.009</c:v>
                </c:pt>
                <c:pt idx="920">
                  <c:v>15.015000000000001</c:v>
                </c:pt>
                <c:pt idx="921">
                  <c:v>15.022</c:v>
                </c:pt>
                <c:pt idx="922">
                  <c:v>15.03</c:v>
                </c:pt>
                <c:pt idx="923">
                  <c:v>15.036</c:v>
                </c:pt>
                <c:pt idx="924">
                  <c:v>15.042999999999999</c:v>
                </c:pt>
                <c:pt idx="925">
                  <c:v>15.05</c:v>
                </c:pt>
                <c:pt idx="926">
                  <c:v>15.057</c:v>
                </c:pt>
                <c:pt idx="927">
                  <c:v>15.064</c:v>
                </c:pt>
                <c:pt idx="928">
                  <c:v>15.071</c:v>
                </c:pt>
                <c:pt idx="929">
                  <c:v>15.077999999999999</c:v>
                </c:pt>
                <c:pt idx="930">
                  <c:v>15.085000000000001</c:v>
                </c:pt>
                <c:pt idx="931">
                  <c:v>15.092000000000001</c:v>
                </c:pt>
                <c:pt idx="932">
                  <c:v>15.099</c:v>
                </c:pt>
                <c:pt idx="933">
                  <c:v>15.106</c:v>
                </c:pt>
                <c:pt idx="934">
                  <c:v>15.113</c:v>
                </c:pt>
                <c:pt idx="935">
                  <c:v>15.12</c:v>
                </c:pt>
                <c:pt idx="936">
                  <c:v>15.127000000000001</c:v>
                </c:pt>
                <c:pt idx="937">
                  <c:v>15.134</c:v>
                </c:pt>
                <c:pt idx="938">
                  <c:v>15.141</c:v>
                </c:pt>
                <c:pt idx="939">
                  <c:v>15.148</c:v>
                </c:pt>
                <c:pt idx="940">
                  <c:v>15.154</c:v>
                </c:pt>
                <c:pt idx="941">
                  <c:v>15.161</c:v>
                </c:pt>
                <c:pt idx="942">
                  <c:v>15.167999999999999</c:v>
                </c:pt>
                <c:pt idx="943">
                  <c:v>15.175000000000001</c:v>
                </c:pt>
                <c:pt idx="944">
                  <c:v>15.182</c:v>
                </c:pt>
                <c:pt idx="945">
                  <c:v>15.189</c:v>
                </c:pt>
                <c:pt idx="946">
                  <c:v>15.196</c:v>
                </c:pt>
                <c:pt idx="947">
                  <c:v>15.202999999999999</c:v>
                </c:pt>
                <c:pt idx="948">
                  <c:v>15.21</c:v>
                </c:pt>
                <c:pt idx="949">
                  <c:v>15.215999999999999</c:v>
                </c:pt>
                <c:pt idx="950">
                  <c:v>15.223000000000001</c:v>
                </c:pt>
                <c:pt idx="951">
                  <c:v>15.23</c:v>
                </c:pt>
                <c:pt idx="952">
                  <c:v>15.237</c:v>
                </c:pt>
                <c:pt idx="953">
                  <c:v>15.244</c:v>
                </c:pt>
                <c:pt idx="954">
                  <c:v>15.250999999999999</c:v>
                </c:pt>
                <c:pt idx="955">
                  <c:v>15.257999999999999</c:v>
                </c:pt>
                <c:pt idx="956">
                  <c:v>15.265000000000001</c:v>
                </c:pt>
                <c:pt idx="957">
                  <c:v>15.272</c:v>
                </c:pt>
                <c:pt idx="958">
                  <c:v>15.278</c:v>
                </c:pt>
                <c:pt idx="959">
                  <c:v>15.285</c:v>
                </c:pt>
                <c:pt idx="960">
                  <c:v>15.292</c:v>
                </c:pt>
                <c:pt idx="961">
                  <c:v>15.298999999999999</c:v>
                </c:pt>
                <c:pt idx="962">
                  <c:v>15.305999999999999</c:v>
                </c:pt>
                <c:pt idx="963">
                  <c:v>15.313000000000001</c:v>
                </c:pt>
                <c:pt idx="964">
                  <c:v>15.319000000000001</c:v>
                </c:pt>
                <c:pt idx="965">
                  <c:v>15.326000000000001</c:v>
                </c:pt>
                <c:pt idx="966">
                  <c:v>15.333</c:v>
                </c:pt>
                <c:pt idx="967">
                  <c:v>15.34</c:v>
                </c:pt>
                <c:pt idx="968">
                  <c:v>15.347</c:v>
                </c:pt>
                <c:pt idx="969">
                  <c:v>15.353999999999999</c:v>
                </c:pt>
                <c:pt idx="970">
                  <c:v>15.36</c:v>
                </c:pt>
                <c:pt idx="971">
                  <c:v>15.367000000000001</c:v>
                </c:pt>
                <c:pt idx="972">
                  <c:v>15.374000000000001</c:v>
                </c:pt>
                <c:pt idx="973">
                  <c:v>15.381</c:v>
                </c:pt>
                <c:pt idx="974">
                  <c:v>15.388</c:v>
                </c:pt>
                <c:pt idx="975">
                  <c:v>15.394</c:v>
                </c:pt>
                <c:pt idx="976">
                  <c:v>15.401</c:v>
                </c:pt>
                <c:pt idx="977">
                  <c:v>15.407999999999999</c:v>
                </c:pt>
                <c:pt idx="978">
                  <c:v>15.414999999999999</c:v>
                </c:pt>
                <c:pt idx="979">
                  <c:v>15.422000000000001</c:v>
                </c:pt>
                <c:pt idx="980">
                  <c:v>15.428000000000001</c:v>
                </c:pt>
                <c:pt idx="981">
                  <c:v>15.435</c:v>
                </c:pt>
                <c:pt idx="982">
                  <c:v>15.442</c:v>
                </c:pt>
                <c:pt idx="983">
                  <c:v>15.449</c:v>
                </c:pt>
                <c:pt idx="984">
                  <c:v>15.455</c:v>
                </c:pt>
                <c:pt idx="985">
                  <c:v>15.462</c:v>
                </c:pt>
                <c:pt idx="986">
                  <c:v>15.468999999999999</c:v>
                </c:pt>
                <c:pt idx="987">
                  <c:v>15.476000000000001</c:v>
                </c:pt>
                <c:pt idx="988">
                  <c:v>15.481999999999999</c:v>
                </c:pt>
                <c:pt idx="989">
                  <c:v>15.489000000000001</c:v>
                </c:pt>
                <c:pt idx="990">
                  <c:v>15.496</c:v>
                </c:pt>
                <c:pt idx="991">
                  <c:v>15.503</c:v>
                </c:pt>
                <c:pt idx="992">
                  <c:v>15.51</c:v>
                </c:pt>
                <c:pt idx="993">
                  <c:v>15.516</c:v>
                </c:pt>
                <c:pt idx="994">
                  <c:v>15.523</c:v>
                </c:pt>
                <c:pt idx="995">
                  <c:v>15.53</c:v>
                </c:pt>
                <c:pt idx="996">
                  <c:v>15.537000000000001</c:v>
                </c:pt>
                <c:pt idx="997">
                  <c:v>15.542999999999999</c:v>
                </c:pt>
                <c:pt idx="998">
                  <c:v>15.55</c:v>
                </c:pt>
                <c:pt idx="999">
                  <c:v>15.557</c:v>
                </c:pt>
                <c:pt idx="1000">
                  <c:v>15.564</c:v>
                </c:pt>
                <c:pt idx="1001">
                  <c:v>15.57</c:v>
                </c:pt>
                <c:pt idx="1002">
                  <c:v>15.577</c:v>
                </c:pt>
                <c:pt idx="1003">
                  <c:v>15.584</c:v>
                </c:pt>
                <c:pt idx="1004">
                  <c:v>15.59</c:v>
                </c:pt>
                <c:pt idx="1005">
                  <c:v>15.597</c:v>
                </c:pt>
                <c:pt idx="1006">
                  <c:v>15.603999999999999</c:v>
                </c:pt>
                <c:pt idx="1007">
                  <c:v>15.61</c:v>
                </c:pt>
                <c:pt idx="1008">
                  <c:v>15.617000000000001</c:v>
                </c:pt>
                <c:pt idx="1009">
                  <c:v>15.624000000000001</c:v>
                </c:pt>
                <c:pt idx="1010">
                  <c:v>15.631</c:v>
                </c:pt>
                <c:pt idx="1011">
                  <c:v>15.637</c:v>
                </c:pt>
                <c:pt idx="1012">
                  <c:v>15.644</c:v>
                </c:pt>
                <c:pt idx="1013">
                  <c:v>15.651</c:v>
                </c:pt>
                <c:pt idx="1014">
                  <c:v>15.657</c:v>
                </c:pt>
                <c:pt idx="1015">
                  <c:v>15.664</c:v>
                </c:pt>
                <c:pt idx="1016">
                  <c:v>15.670999999999999</c:v>
                </c:pt>
                <c:pt idx="1017">
                  <c:v>15.677</c:v>
                </c:pt>
                <c:pt idx="1018">
                  <c:v>15.683999999999999</c:v>
                </c:pt>
                <c:pt idx="1019">
                  <c:v>15.691000000000001</c:v>
                </c:pt>
                <c:pt idx="1020">
                  <c:v>15.698</c:v>
                </c:pt>
                <c:pt idx="1021">
                  <c:v>15.704000000000001</c:v>
                </c:pt>
                <c:pt idx="1022">
                  <c:v>15.711</c:v>
                </c:pt>
                <c:pt idx="1023">
                  <c:v>15.718</c:v>
                </c:pt>
                <c:pt idx="1024">
                  <c:v>15.724</c:v>
                </c:pt>
                <c:pt idx="1025">
                  <c:v>15.731</c:v>
                </c:pt>
                <c:pt idx="1026">
                  <c:v>15.738</c:v>
                </c:pt>
                <c:pt idx="1027">
                  <c:v>15.744</c:v>
                </c:pt>
                <c:pt idx="1028">
                  <c:v>15.750999999999999</c:v>
                </c:pt>
                <c:pt idx="1029">
                  <c:v>15.757999999999999</c:v>
                </c:pt>
                <c:pt idx="1030">
                  <c:v>15.763999999999999</c:v>
                </c:pt>
                <c:pt idx="1031">
                  <c:v>15.771000000000001</c:v>
                </c:pt>
                <c:pt idx="1032">
                  <c:v>15.778</c:v>
                </c:pt>
                <c:pt idx="1033">
                  <c:v>15.784000000000001</c:v>
                </c:pt>
                <c:pt idx="1034">
                  <c:v>15.791</c:v>
                </c:pt>
                <c:pt idx="1035">
                  <c:v>15.797000000000001</c:v>
                </c:pt>
                <c:pt idx="1036">
                  <c:v>15.804</c:v>
                </c:pt>
                <c:pt idx="1037">
                  <c:v>15.811</c:v>
                </c:pt>
                <c:pt idx="1038">
                  <c:v>15.818</c:v>
                </c:pt>
                <c:pt idx="1039">
                  <c:v>15.824</c:v>
                </c:pt>
                <c:pt idx="1040">
                  <c:v>15.831</c:v>
                </c:pt>
                <c:pt idx="1041">
                  <c:v>15.837</c:v>
                </c:pt>
                <c:pt idx="1042">
                  <c:v>15.843999999999999</c:v>
                </c:pt>
                <c:pt idx="1043">
                  <c:v>15.851000000000001</c:v>
                </c:pt>
                <c:pt idx="1044">
                  <c:v>15.856999999999999</c:v>
                </c:pt>
                <c:pt idx="1045">
                  <c:v>15.864000000000001</c:v>
                </c:pt>
                <c:pt idx="1046">
                  <c:v>15.871</c:v>
                </c:pt>
                <c:pt idx="1047">
                  <c:v>15.877000000000001</c:v>
                </c:pt>
                <c:pt idx="1048">
                  <c:v>15.884</c:v>
                </c:pt>
                <c:pt idx="1049">
                  <c:v>15.89</c:v>
                </c:pt>
                <c:pt idx="1050">
                  <c:v>15.897</c:v>
                </c:pt>
                <c:pt idx="1051">
                  <c:v>15.904</c:v>
                </c:pt>
                <c:pt idx="1052">
                  <c:v>15.91</c:v>
                </c:pt>
                <c:pt idx="1053">
                  <c:v>15.917</c:v>
                </c:pt>
                <c:pt idx="1054">
                  <c:v>15.923</c:v>
                </c:pt>
                <c:pt idx="1055">
                  <c:v>15.93</c:v>
                </c:pt>
                <c:pt idx="1056">
                  <c:v>15.936999999999999</c:v>
                </c:pt>
                <c:pt idx="1057">
                  <c:v>15.943</c:v>
                </c:pt>
                <c:pt idx="1058">
                  <c:v>15.95</c:v>
                </c:pt>
                <c:pt idx="1059">
                  <c:v>15.957000000000001</c:v>
                </c:pt>
                <c:pt idx="1060">
                  <c:v>15.962999999999999</c:v>
                </c:pt>
                <c:pt idx="1061">
                  <c:v>15.97</c:v>
                </c:pt>
                <c:pt idx="1062">
                  <c:v>15.976000000000001</c:v>
                </c:pt>
                <c:pt idx="1063">
                  <c:v>15.983000000000001</c:v>
                </c:pt>
                <c:pt idx="1064">
                  <c:v>15.99</c:v>
                </c:pt>
                <c:pt idx="1065">
                  <c:v>15.996</c:v>
                </c:pt>
                <c:pt idx="1066">
                  <c:v>16.003</c:v>
                </c:pt>
                <c:pt idx="1067">
                  <c:v>16.009</c:v>
                </c:pt>
                <c:pt idx="1068">
                  <c:v>16.015999999999998</c:v>
                </c:pt>
                <c:pt idx="1069">
                  <c:v>16.023</c:v>
                </c:pt>
                <c:pt idx="1070">
                  <c:v>16.029</c:v>
                </c:pt>
                <c:pt idx="1071">
                  <c:v>16.036000000000001</c:v>
                </c:pt>
                <c:pt idx="1072">
                  <c:v>16.042000000000002</c:v>
                </c:pt>
                <c:pt idx="1073">
                  <c:v>16.048999999999999</c:v>
                </c:pt>
                <c:pt idx="1074">
                  <c:v>16.056000000000001</c:v>
                </c:pt>
                <c:pt idx="1075">
                  <c:v>16.062000000000001</c:v>
                </c:pt>
                <c:pt idx="1076">
                  <c:v>16.068999999999999</c:v>
                </c:pt>
                <c:pt idx="1077">
                  <c:v>16.074999999999999</c:v>
                </c:pt>
                <c:pt idx="1078">
                  <c:v>16.082000000000001</c:v>
                </c:pt>
                <c:pt idx="1079">
                  <c:v>16.088999999999999</c:v>
                </c:pt>
                <c:pt idx="1080">
                  <c:v>16.094999999999999</c:v>
                </c:pt>
                <c:pt idx="1081">
                  <c:v>16.102</c:v>
                </c:pt>
                <c:pt idx="1082">
                  <c:v>16.108000000000001</c:v>
                </c:pt>
                <c:pt idx="1083">
                  <c:v>16.114999999999998</c:v>
                </c:pt>
                <c:pt idx="1084">
                  <c:v>16.120999999999999</c:v>
                </c:pt>
                <c:pt idx="1085">
                  <c:v>16.128</c:v>
                </c:pt>
                <c:pt idx="1086">
                  <c:v>16.135000000000002</c:v>
                </c:pt>
                <c:pt idx="1087">
                  <c:v>16.140999999999998</c:v>
                </c:pt>
                <c:pt idx="1088">
                  <c:v>16.148</c:v>
                </c:pt>
                <c:pt idx="1089">
                  <c:v>16.154</c:v>
                </c:pt>
                <c:pt idx="1090">
                  <c:v>16.161000000000001</c:v>
                </c:pt>
                <c:pt idx="1091">
                  <c:v>16.167999999999999</c:v>
                </c:pt>
                <c:pt idx="1092">
                  <c:v>16.173999999999999</c:v>
                </c:pt>
                <c:pt idx="1093">
                  <c:v>16.181000000000001</c:v>
                </c:pt>
                <c:pt idx="1094">
                  <c:v>16.187000000000001</c:v>
                </c:pt>
                <c:pt idx="1095">
                  <c:v>16.193999999999999</c:v>
                </c:pt>
                <c:pt idx="1096">
                  <c:v>16.2</c:v>
                </c:pt>
                <c:pt idx="1097">
                  <c:v>16.207000000000001</c:v>
                </c:pt>
                <c:pt idx="1098">
                  <c:v>16.213000000000001</c:v>
                </c:pt>
                <c:pt idx="1099">
                  <c:v>16.22</c:v>
                </c:pt>
                <c:pt idx="1100">
                  <c:v>16.225999999999999</c:v>
                </c:pt>
                <c:pt idx="1101">
                  <c:v>16.233000000000001</c:v>
                </c:pt>
                <c:pt idx="1102">
                  <c:v>16.239999999999998</c:v>
                </c:pt>
                <c:pt idx="1103">
                  <c:v>16.245999999999999</c:v>
                </c:pt>
                <c:pt idx="1104">
                  <c:v>16.253</c:v>
                </c:pt>
                <c:pt idx="1105">
                  <c:v>16.259</c:v>
                </c:pt>
                <c:pt idx="1106">
                  <c:v>16.265999999999998</c:v>
                </c:pt>
                <c:pt idx="1107">
                  <c:v>16.271999999999998</c:v>
                </c:pt>
                <c:pt idx="1108">
                  <c:v>16.279</c:v>
                </c:pt>
                <c:pt idx="1109">
                  <c:v>16.285</c:v>
                </c:pt>
                <c:pt idx="1110">
                  <c:v>16.292000000000002</c:v>
                </c:pt>
                <c:pt idx="1111">
                  <c:v>16.298999999999999</c:v>
                </c:pt>
                <c:pt idx="1112">
                  <c:v>16.305</c:v>
                </c:pt>
                <c:pt idx="1113">
                  <c:v>16.312000000000001</c:v>
                </c:pt>
                <c:pt idx="1114">
                  <c:v>16.318000000000001</c:v>
                </c:pt>
                <c:pt idx="1115">
                  <c:v>16.324999999999999</c:v>
                </c:pt>
                <c:pt idx="1116">
                  <c:v>16.331</c:v>
                </c:pt>
                <c:pt idx="1117">
                  <c:v>16.338000000000001</c:v>
                </c:pt>
                <c:pt idx="1118">
                  <c:v>16.344000000000001</c:v>
                </c:pt>
                <c:pt idx="1119">
                  <c:v>16.350999999999999</c:v>
                </c:pt>
                <c:pt idx="1120">
                  <c:v>16.356999999999999</c:v>
                </c:pt>
                <c:pt idx="1121">
                  <c:v>16.364000000000001</c:v>
                </c:pt>
                <c:pt idx="1122">
                  <c:v>16.37</c:v>
                </c:pt>
                <c:pt idx="1123">
                  <c:v>16.376999999999999</c:v>
                </c:pt>
                <c:pt idx="1124">
                  <c:v>16.384</c:v>
                </c:pt>
                <c:pt idx="1125">
                  <c:v>16.39</c:v>
                </c:pt>
                <c:pt idx="1126">
                  <c:v>16.396999999999998</c:v>
                </c:pt>
                <c:pt idx="1127">
                  <c:v>16.402999999999999</c:v>
                </c:pt>
                <c:pt idx="1128">
                  <c:v>16.41</c:v>
                </c:pt>
                <c:pt idx="1129">
                  <c:v>16.416</c:v>
                </c:pt>
                <c:pt idx="1130">
                  <c:v>16.422999999999998</c:v>
                </c:pt>
                <c:pt idx="1131">
                  <c:v>16.428999999999998</c:v>
                </c:pt>
                <c:pt idx="1132">
                  <c:v>16.436</c:v>
                </c:pt>
                <c:pt idx="1133">
                  <c:v>16.442</c:v>
                </c:pt>
                <c:pt idx="1134">
                  <c:v>16.449000000000002</c:v>
                </c:pt>
                <c:pt idx="1135">
                  <c:v>16.454999999999998</c:v>
                </c:pt>
                <c:pt idx="1136">
                  <c:v>16.462</c:v>
                </c:pt>
                <c:pt idx="1137">
                  <c:v>16.469000000000001</c:v>
                </c:pt>
                <c:pt idx="1138">
                  <c:v>16.475000000000001</c:v>
                </c:pt>
                <c:pt idx="1139">
                  <c:v>16.481999999999999</c:v>
                </c:pt>
                <c:pt idx="1140">
                  <c:v>16.488</c:v>
                </c:pt>
                <c:pt idx="1141">
                  <c:v>16.495000000000001</c:v>
                </c:pt>
                <c:pt idx="1142">
                  <c:v>16.501000000000001</c:v>
                </c:pt>
                <c:pt idx="1143">
                  <c:v>16.507999999999999</c:v>
                </c:pt>
                <c:pt idx="1144">
                  <c:v>16.513999999999999</c:v>
                </c:pt>
                <c:pt idx="1145">
                  <c:v>16.521000000000001</c:v>
                </c:pt>
                <c:pt idx="1146">
                  <c:v>16.527000000000001</c:v>
                </c:pt>
                <c:pt idx="1147">
                  <c:v>16.533999999999999</c:v>
                </c:pt>
                <c:pt idx="1148">
                  <c:v>16.54</c:v>
                </c:pt>
                <c:pt idx="1149">
                  <c:v>16.547000000000001</c:v>
                </c:pt>
                <c:pt idx="1150">
                  <c:v>16.553000000000001</c:v>
                </c:pt>
                <c:pt idx="1151">
                  <c:v>16.559999999999999</c:v>
                </c:pt>
                <c:pt idx="1152">
                  <c:v>16.565999999999999</c:v>
                </c:pt>
                <c:pt idx="1153">
                  <c:v>16.573</c:v>
                </c:pt>
                <c:pt idx="1154">
                  <c:v>16.579999999999998</c:v>
                </c:pt>
                <c:pt idx="1155">
                  <c:v>16.585999999999999</c:v>
                </c:pt>
                <c:pt idx="1156">
                  <c:v>16.593</c:v>
                </c:pt>
                <c:pt idx="1157">
                  <c:v>16.599</c:v>
                </c:pt>
                <c:pt idx="1158">
                  <c:v>16.606000000000002</c:v>
                </c:pt>
                <c:pt idx="1159">
                  <c:v>16.611999999999998</c:v>
                </c:pt>
                <c:pt idx="1160">
                  <c:v>16.619</c:v>
                </c:pt>
                <c:pt idx="1161">
                  <c:v>16.625</c:v>
                </c:pt>
                <c:pt idx="1162">
                  <c:v>16.632000000000001</c:v>
                </c:pt>
                <c:pt idx="1163">
                  <c:v>16.638000000000002</c:v>
                </c:pt>
                <c:pt idx="1164">
                  <c:v>16.645</c:v>
                </c:pt>
                <c:pt idx="1165">
                  <c:v>16.651</c:v>
                </c:pt>
                <c:pt idx="1166">
                  <c:v>16.658000000000001</c:v>
                </c:pt>
                <c:pt idx="1167">
                  <c:v>16.664000000000001</c:v>
                </c:pt>
                <c:pt idx="1168">
                  <c:v>16.670999999999999</c:v>
                </c:pt>
                <c:pt idx="1169">
                  <c:v>16.677</c:v>
                </c:pt>
                <c:pt idx="1170">
                  <c:v>16.684000000000001</c:v>
                </c:pt>
                <c:pt idx="1171">
                  <c:v>16.690000000000001</c:v>
                </c:pt>
                <c:pt idx="1172">
                  <c:v>16.696999999999999</c:v>
                </c:pt>
                <c:pt idx="1173">
                  <c:v>16.704000000000001</c:v>
                </c:pt>
                <c:pt idx="1174">
                  <c:v>16.71</c:v>
                </c:pt>
                <c:pt idx="1175">
                  <c:v>16.716999999999999</c:v>
                </c:pt>
                <c:pt idx="1176">
                  <c:v>16.722999999999999</c:v>
                </c:pt>
                <c:pt idx="1177">
                  <c:v>16.728999999999999</c:v>
                </c:pt>
                <c:pt idx="1178">
                  <c:v>16.736000000000001</c:v>
                </c:pt>
                <c:pt idx="1179">
                  <c:v>16.742999999999999</c:v>
                </c:pt>
                <c:pt idx="1180">
                  <c:v>16.748999999999999</c:v>
                </c:pt>
                <c:pt idx="1181">
                  <c:v>16.756</c:v>
                </c:pt>
                <c:pt idx="1182">
                  <c:v>16.762</c:v>
                </c:pt>
                <c:pt idx="1183">
                  <c:v>16.768999999999998</c:v>
                </c:pt>
                <c:pt idx="1184">
                  <c:v>16.774999999999999</c:v>
                </c:pt>
                <c:pt idx="1185">
                  <c:v>16.782</c:v>
                </c:pt>
                <c:pt idx="1186">
                  <c:v>16.788</c:v>
                </c:pt>
                <c:pt idx="1187">
                  <c:v>16.795000000000002</c:v>
                </c:pt>
                <c:pt idx="1188">
                  <c:v>16.800999999999998</c:v>
                </c:pt>
                <c:pt idx="1189">
                  <c:v>16.808</c:v>
                </c:pt>
                <c:pt idx="1190">
                  <c:v>16.814</c:v>
                </c:pt>
                <c:pt idx="1191">
                  <c:v>16.821000000000002</c:v>
                </c:pt>
                <c:pt idx="1192">
                  <c:v>16.827000000000002</c:v>
                </c:pt>
                <c:pt idx="1193">
                  <c:v>16.834</c:v>
                </c:pt>
                <c:pt idx="1194">
                  <c:v>16.84</c:v>
                </c:pt>
                <c:pt idx="1195">
                  <c:v>16.847000000000001</c:v>
                </c:pt>
                <c:pt idx="1196">
                  <c:v>16.853000000000002</c:v>
                </c:pt>
                <c:pt idx="1197">
                  <c:v>16.86</c:v>
                </c:pt>
                <c:pt idx="1198">
                  <c:v>16.867000000000001</c:v>
                </c:pt>
                <c:pt idx="1199">
                  <c:v>16.873000000000001</c:v>
                </c:pt>
                <c:pt idx="1200">
                  <c:v>16.88</c:v>
                </c:pt>
                <c:pt idx="1201">
                  <c:v>16.885999999999999</c:v>
                </c:pt>
                <c:pt idx="1202">
                  <c:v>16.893000000000001</c:v>
                </c:pt>
                <c:pt idx="1203">
                  <c:v>16.899000000000001</c:v>
                </c:pt>
                <c:pt idx="1204">
                  <c:v>16.905999999999999</c:v>
                </c:pt>
                <c:pt idx="1205">
                  <c:v>16.911999999999999</c:v>
                </c:pt>
                <c:pt idx="1206">
                  <c:v>16.919</c:v>
                </c:pt>
                <c:pt idx="1207">
                  <c:v>16.925000000000001</c:v>
                </c:pt>
                <c:pt idx="1208">
                  <c:v>16.931999999999999</c:v>
                </c:pt>
                <c:pt idx="1209">
                  <c:v>16.937999999999999</c:v>
                </c:pt>
                <c:pt idx="1210">
                  <c:v>16.945</c:v>
                </c:pt>
                <c:pt idx="1211">
                  <c:v>16.951000000000001</c:v>
                </c:pt>
                <c:pt idx="1212">
                  <c:v>16.957999999999998</c:v>
                </c:pt>
                <c:pt idx="1213">
                  <c:v>16.963999999999999</c:v>
                </c:pt>
                <c:pt idx="1214">
                  <c:v>16.971</c:v>
                </c:pt>
                <c:pt idx="1215">
                  <c:v>16.977</c:v>
                </c:pt>
                <c:pt idx="1216">
                  <c:v>16.984000000000002</c:v>
                </c:pt>
                <c:pt idx="1217">
                  <c:v>16.989999999999998</c:v>
                </c:pt>
                <c:pt idx="1218">
                  <c:v>16.997</c:v>
                </c:pt>
                <c:pt idx="1219">
                  <c:v>17.004000000000001</c:v>
                </c:pt>
                <c:pt idx="1220">
                  <c:v>17.010000000000002</c:v>
                </c:pt>
                <c:pt idx="1221">
                  <c:v>17.016999999999999</c:v>
                </c:pt>
                <c:pt idx="1222">
                  <c:v>17.023</c:v>
                </c:pt>
                <c:pt idx="1223">
                  <c:v>17.03</c:v>
                </c:pt>
                <c:pt idx="1224">
                  <c:v>17.036000000000001</c:v>
                </c:pt>
                <c:pt idx="1225">
                  <c:v>17.042999999999999</c:v>
                </c:pt>
                <c:pt idx="1226">
                  <c:v>17.048999999999999</c:v>
                </c:pt>
                <c:pt idx="1227">
                  <c:v>17.056000000000001</c:v>
                </c:pt>
                <c:pt idx="1228">
                  <c:v>17.062000000000001</c:v>
                </c:pt>
                <c:pt idx="1229">
                  <c:v>17.068999999999999</c:v>
                </c:pt>
                <c:pt idx="1230">
                  <c:v>17.074999999999999</c:v>
                </c:pt>
                <c:pt idx="1231">
                  <c:v>17.082000000000001</c:v>
                </c:pt>
                <c:pt idx="1232">
                  <c:v>17.088999999999999</c:v>
                </c:pt>
                <c:pt idx="1233">
                  <c:v>17.094999999999999</c:v>
                </c:pt>
                <c:pt idx="1234">
                  <c:v>17.102</c:v>
                </c:pt>
                <c:pt idx="1235">
                  <c:v>17.108000000000001</c:v>
                </c:pt>
                <c:pt idx="1236">
                  <c:v>17.114999999999998</c:v>
                </c:pt>
                <c:pt idx="1237">
                  <c:v>17.120999999999999</c:v>
                </c:pt>
                <c:pt idx="1238">
                  <c:v>17.128</c:v>
                </c:pt>
                <c:pt idx="1239">
                  <c:v>17.134</c:v>
                </c:pt>
                <c:pt idx="1240">
                  <c:v>17.140999999999998</c:v>
                </c:pt>
                <c:pt idx="1241">
                  <c:v>17.146999999999998</c:v>
                </c:pt>
                <c:pt idx="1242">
                  <c:v>17.154</c:v>
                </c:pt>
                <c:pt idx="1243">
                  <c:v>17.16</c:v>
                </c:pt>
                <c:pt idx="1244">
                  <c:v>17.167000000000002</c:v>
                </c:pt>
                <c:pt idx="1245">
                  <c:v>17.172999999999998</c:v>
                </c:pt>
                <c:pt idx="1246">
                  <c:v>17.18</c:v>
                </c:pt>
                <c:pt idx="1247">
                  <c:v>17.186</c:v>
                </c:pt>
                <c:pt idx="1248">
                  <c:v>17.193000000000001</c:v>
                </c:pt>
                <c:pt idx="1249">
                  <c:v>17.199000000000002</c:v>
                </c:pt>
                <c:pt idx="1250">
                  <c:v>17.206</c:v>
                </c:pt>
                <c:pt idx="1251">
                  <c:v>17.213000000000001</c:v>
                </c:pt>
                <c:pt idx="1252">
                  <c:v>17.219000000000001</c:v>
                </c:pt>
                <c:pt idx="1253">
                  <c:v>17.225999999999999</c:v>
                </c:pt>
                <c:pt idx="1254">
                  <c:v>17.231999999999999</c:v>
                </c:pt>
                <c:pt idx="1255">
                  <c:v>17.239000000000001</c:v>
                </c:pt>
                <c:pt idx="1256">
                  <c:v>17.245000000000001</c:v>
                </c:pt>
                <c:pt idx="1257">
                  <c:v>17.251999999999999</c:v>
                </c:pt>
                <c:pt idx="1258">
                  <c:v>17.257999999999999</c:v>
                </c:pt>
                <c:pt idx="1259">
                  <c:v>17.265000000000001</c:v>
                </c:pt>
                <c:pt idx="1260">
                  <c:v>17.271000000000001</c:v>
                </c:pt>
                <c:pt idx="1261">
                  <c:v>17.277999999999999</c:v>
                </c:pt>
                <c:pt idx="1262">
                  <c:v>17.285</c:v>
                </c:pt>
                <c:pt idx="1263">
                  <c:v>17.291</c:v>
                </c:pt>
                <c:pt idx="1264">
                  <c:v>17.297999999999998</c:v>
                </c:pt>
                <c:pt idx="1265">
                  <c:v>17.303999999999998</c:v>
                </c:pt>
                <c:pt idx="1266">
                  <c:v>17.311</c:v>
                </c:pt>
                <c:pt idx="1267">
                  <c:v>17.317</c:v>
                </c:pt>
                <c:pt idx="1268">
                  <c:v>17.324000000000002</c:v>
                </c:pt>
                <c:pt idx="1269">
                  <c:v>17.329999999999998</c:v>
                </c:pt>
                <c:pt idx="1270">
                  <c:v>17.337</c:v>
                </c:pt>
                <c:pt idx="1271">
                  <c:v>17.343</c:v>
                </c:pt>
                <c:pt idx="1272">
                  <c:v>17.350000000000001</c:v>
                </c:pt>
                <c:pt idx="1273">
                  <c:v>17.356000000000002</c:v>
                </c:pt>
                <c:pt idx="1274">
                  <c:v>17.363</c:v>
                </c:pt>
                <c:pt idx="1275">
                  <c:v>17.369</c:v>
                </c:pt>
                <c:pt idx="1276">
                  <c:v>17.376000000000001</c:v>
                </c:pt>
                <c:pt idx="1277">
                  <c:v>17.382999999999999</c:v>
                </c:pt>
                <c:pt idx="1278">
                  <c:v>17.388999999999999</c:v>
                </c:pt>
                <c:pt idx="1279">
                  <c:v>17.396000000000001</c:v>
                </c:pt>
                <c:pt idx="1280">
                  <c:v>17.402000000000001</c:v>
                </c:pt>
                <c:pt idx="1281">
                  <c:v>17.408999999999999</c:v>
                </c:pt>
                <c:pt idx="1282">
                  <c:v>17.414999999999999</c:v>
                </c:pt>
                <c:pt idx="1283">
                  <c:v>17.422000000000001</c:v>
                </c:pt>
                <c:pt idx="1284">
                  <c:v>17.428999999999998</c:v>
                </c:pt>
                <c:pt idx="1285">
                  <c:v>17.434999999999999</c:v>
                </c:pt>
                <c:pt idx="1286">
                  <c:v>17.442</c:v>
                </c:pt>
                <c:pt idx="1287">
                  <c:v>17.448</c:v>
                </c:pt>
                <c:pt idx="1288">
                  <c:v>17.454999999999998</c:v>
                </c:pt>
                <c:pt idx="1289">
                  <c:v>17.460999999999999</c:v>
                </c:pt>
                <c:pt idx="1290">
                  <c:v>17.468</c:v>
                </c:pt>
                <c:pt idx="1291">
                  <c:v>17.474</c:v>
                </c:pt>
                <c:pt idx="1292">
                  <c:v>17.481000000000002</c:v>
                </c:pt>
                <c:pt idx="1293">
                  <c:v>17.486999999999998</c:v>
                </c:pt>
                <c:pt idx="1294">
                  <c:v>17.494</c:v>
                </c:pt>
                <c:pt idx="1295">
                  <c:v>17.501000000000001</c:v>
                </c:pt>
                <c:pt idx="1296">
                  <c:v>17.507000000000001</c:v>
                </c:pt>
                <c:pt idx="1297">
                  <c:v>17.513999999999999</c:v>
                </c:pt>
                <c:pt idx="1298">
                  <c:v>17.52</c:v>
                </c:pt>
                <c:pt idx="1299">
                  <c:v>17.527000000000001</c:v>
                </c:pt>
                <c:pt idx="1300">
                  <c:v>17.533000000000001</c:v>
                </c:pt>
                <c:pt idx="1301">
                  <c:v>17.54</c:v>
                </c:pt>
                <c:pt idx="1302">
                  <c:v>17.545999999999999</c:v>
                </c:pt>
                <c:pt idx="1303">
                  <c:v>17.553000000000001</c:v>
                </c:pt>
                <c:pt idx="1304">
                  <c:v>17.559000000000001</c:v>
                </c:pt>
                <c:pt idx="1305">
                  <c:v>17.565999999999999</c:v>
                </c:pt>
                <c:pt idx="1306">
                  <c:v>17.573</c:v>
                </c:pt>
                <c:pt idx="1307">
                  <c:v>17.579000000000001</c:v>
                </c:pt>
                <c:pt idx="1308">
                  <c:v>17.585999999999999</c:v>
                </c:pt>
                <c:pt idx="1309">
                  <c:v>17.591999999999999</c:v>
                </c:pt>
                <c:pt idx="1310">
                  <c:v>17.599</c:v>
                </c:pt>
                <c:pt idx="1311">
                  <c:v>17.605</c:v>
                </c:pt>
                <c:pt idx="1312">
                  <c:v>17.611999999999998</c:v>
                </c:pt>
                <c:pt idx="1313">
                  <c:v>17.617999999999999</c:v>
                </c:pt>
                <c:pt idx="1314">
                  <c:v>17.625</c:v>
                </c:pt>
                <c:pt idx="1315">
                  <c:v>17.631</c:v>
                </c:pt>
                <c:pt idx="1316">
                  <c:v>17.638000000000002</c:v>
                </c:pt>
                <c:pt idx="1317">
                  <c:v>17.645</c:v>
                </c:pt>
                <c:pt idx="1318">
                  <c:v>17.651</c:v>
                </c:pt>
                <c:pt idx="1319">
                  <c:v>17.658000000000001</c:v>
                </c:pt>
                <c:pt idx="1320">
                  <c:v>17.664000000000001</c:v>
                </c:pt>
                <c:pt idx="1321">
                  <c:v>17.670999999999999</c:v>
                </c:pt>
                <c:pt idx="1322">
                  <c:v>17.677</c:v>
                </c:pt>
                <c:pt idx="1323">
                  <c:v>17.684000000000001</c:v>
                </c:pt>
                <c:pt idx="1324">
                  <c:v>17.690999999999999</c:v>
                </c:pt>
                <c:pt idx="1325">
                  <c:v>17.696999999999999</c:v>
                </c:pt>
                <c:pt idx="1326">
                  <c:v>17.704000000000001</c:v>
                </c:pt>
                <c:pt idx="1327">
                  <c:v>17.71</c:v>
                </c:pt>
                <c:pt idx="1328">
                  <c:v>17.716999999999999</c:v>
                </c:pt>
                <c:pt idx="1329">
                  <c:v>17.722999999999999</c:v>
                </c:pt>
                <c:pt idx="1330">
                  <c:v>17.73</c:v>
                </c:pt>
                <c:pt idx="1331">
                  <c:v>17.736999999999998</c:v>
                </c:pt>
                <c:pt idx="1332">
                  <c:v>17.742999999999999</c:v>
                </c:pt>
                <c:pt idx="1333">
                  <c:v>17.75</c:v>
                </c:pt>
                <c:pt idx="1334">
                  <c:v>17.756</c:v>
                </c:pt>
                <c:pt idx="1335">
                  <c:v>17.763000000000002</c:v>
                </c:pt>
                <c:pt idx="1336">
                  <c:v>17.768999999999998</c:v>
                </c:pt>
                <c:pt idx="1337">
                  <c:v>17.776</c:v>
                </c:pt>
                <c:pt idx="1338">
                  <c:v>17.782</c:v>
                </c:pt>
                <c:pt idx="1339">
                  <c:v>17.789000000000001</c:v>
                </c:pt>
                <c:pt idx="1340">
                  <c:v>17.795999999999999</c:v>
                </c:pt>
                <c:pt idx="1341">
                  <c:v>17.802</c:v>
                </c:pt>
                <c:pt idx="1342">
                  <c:v>17.809000000000001</c:v>
                </c:pt>
                <c:pt idx="1343">
                  <c:v>17.815000000000001</c:v>
                </c:pt>
                <c:pt idx="1344">
                  <c:v>17.821999999999999</c:v>
                </c:pt>
                <c:pt idx="1345">
                  <c:v>17.827999999999999</c:v>
                </c:pt>
                <c:pt idx="1346">
                  <c:v>17.835000000000001</c:v>
                </c:pt>
                <c:pt idx="1347">
                  <c:v>17.841000000000001</c:v>
                </c:pt>
                <c:pt idx="1348">
                  <c:v>17.847999999999999</c:v>
                </c:pt>
                <c:pt idx="1349">
                  <c:v>17.855</c:v>
                </c:pt>
                <c:pt idx="1350">
                  <c:v>17.861000000000001</c:v>
                </c:pt>
                <c:pt idx="1351">
                  <c:v>17.867999999999999</c:v>
                </c:pt>
                <c:pt idx="1352">
                  <c:v>17.873999999999999</c:v>
                </c:pt>
                <c:pt idx="1353">
                  <c:v>17.881</c:v>
                </c:pt>
                <c:pt idx="1354">
                  <c:v>17.887</c:v>
                </c:pt>
                <c:pt idx="1355">
                  <c:v>17.893999999999998</c:v>
                </c:pt>
                <c:pt idx="1356">
                  <c:v>17.899999999999999</c:v>
                </c:pt>
                <c:pt idx="1357">
                  <c:v>17.907</c:v>
                </c:pt>
                <c:pt idx="1358">
                  <c:v>17.914000000000001</c:v>
                </c:pt>
                <c:pt idx="1359">
                  <c:v>17.920000000000002</c:v>
                </c:pt>
                <c:pt idx="1360">
                  <c:v>17.927</c:v>
                </c:pt>
                <c:pt idx="1361">
                  <c:v>17.933</c:v>
                </c:pt>
                <c:pt idx="1362">
                  <c:v>17.940000000000001</c:v>
                </c:pt>
                <c:pt idx="1363">
                  <c:v>17.946000000000002</c:v>
                </c:pt>
                <c:pt idx="1364">
                  <c:v>17.952999999999999</c:v>
                </c:pt>
                <c:pt idx="1365">
                  <c:v>17.96</c:v>
                </c:pt>
                <c:pt idx="1366">
                  <c:v>17.966000000000001</c:v>
                </c:pt>
                <c:pt idx="1367">
                  <c:v>17.972999999999999</c:v>
                </c:pt>
                <c:pt idx="1368">
                  <c:v>17.978999999999999</c:v>
                </c:pt>
                <c:pt idx="1369">
                  <c:v>17.986000000000001</c:v>
                </c:pt>
                <c:pt idx="1370">
                  <c:v>17.992000000000001</c:v>
                </c:pt>
                <c:pt idx="1371">
                  <c:v>17.998999999999999</c:v>
                </c:pt>
                <c:pt idx="1372">
                  <c:v>18.006</c:v>
                </c:pt>
                <c:pt idx="1373">
                  <c:v>18.012</c:v>
                </c:pt>
                <c:pt idx="1374">
                  <c:v>18.018999999999998</c:v>
                </c:pt>
                <c:pt idx="1375">
                  <c:v>18.024999999999999</c:v>
                </c:pt>
                <c:pt idx="1376">
                  <c:v>18.032</c:v>
                </c:pt>
                <c:pt idx="1377">
                  <c:v>18.038</c:v>
                </c:pt>
                <c:pt idx="1378">
                  <c:v>18.045000000000002</c:v>
                </c:pt>
                <c:pt idx="1379">
                  <c:v>18.050999999999998</c:v>
                </c:pt>
                <c:pt idx="1380">
                  <c:v>18.058</c:v>
                </c:pt>
                <c:pt idx="1381">
                  <c:v>18.065000000000001</c:v>
                </c:pt>
                <c:pt idx="1382">
                  <c:v>18.071000000000002</c:v>
                </c:pt>
                <c:pt idx="1383">
                  <c:v>18.077999999999999</c:v>
                </c:pt>
                <c:pt idx="1384">
                  <c:v>18.084</c:v>
                </c:pt>
                <c:pt idx="1385">
                  <c:v>18.091000000000001</c:v>
                </c:pt>
                <c:pt idx="1386">
                  <c:v>18.097000000000001</c:v>
                </c:pt>
                <c:pt idx="1387">
                  <c:v>18.103999999999999</c:v>
                </c:pt>
                <c:pt idx="1388">
                  <c:v>18.111000000000001</c:v>
                </c:pt>
                <c:pt idx="1389">
                  <c:v>18.117000000000001</c:v>
                </c:pt>
                <c:pt idx="1390">
                  <c:v>18.123999999999999</c:v>
                </c:pt>
                <c:pt idx="1391">
                  <c:v>18.13</c:v>
                </c:pt>
                <c:pt idx="1392">
                  <c:v>18.137</c:v>
                </c:pt>
                <c:pt idx="1393">
                  <c:v>18.143000000000001</c:v>
                </c:pt>
                <c:pt idx="1394">
                  <c:v>18.149999999999999</c:v>
                </c:pt>
                <c:pt idx="1395">
                  <c:v>18.157</c:v>
                </c:pt>
                <c:pt idx="1396">
                  <c:v>18.163</c:v>
                </c:pt>
                <c:pt idx="1397">
                  <c:v>18.170000000000002</c:v>
                </c:pt>
                <c:pt idx="1398">
                  <c:v>18.175999999999998</c:v>
                </c:pt>
                <c:pt idx="1399">
                  <c:v>18.183</c:v>
                </c:pt>
                <c:pt idx="1400">
                  <c:v>18.189</c:v>
                </c:pt>
                <c:pt idx="1401">
                  <c:v>18.196000000000002</c:v>
                </c:pt>
                <c:pt idx="1402">
                  <c:v>18.202999999999999</c:v>
                </c:pt>
                <c:pt idx="1403">
                  <c:v>18.209</c:v>
                </c:pt>
                <c:pt idx="1404">
                  <c:v>18.216000000000001</c:v>
                </c:pt>
                <c:pt idx="1405">
                  <c:v>18.222000000000001</c:v>
                </c:pt>
                <c:pt idx="1406">
                  <c:v>18.228999999999999</c:v>
                </c:pt>
                <c:pt idx="1407">
                  <c:v>18.236000000000001</c:v>
                </c:pt>
                <c:pt idx="1408">
                  <c:v>18.242000000000001</c:v>
                </c:pt>
                <c:pt idx="1409">
                  <c:v>18.248999999999999</c:v>
                </c:pt>
                <c:pt idx="1410">
                  <c:v>18.254999999999999</c:v>
                </c:pt>
                <c:pt idx="1411">
                  <c:v>18.262</c:v>
                </c:pt>
                <c:pt idx="1412">
                  <c:v>18.268000000000001</c:v>
                </c:pt>
                <c:pt idx="1413">
                  <c:v>18.274999999999999</c:v>
                </c:pt>
                <c:pt idx="1414">
                  <c:v>18.282</c:v>
                </c:pt>
                <c:pt idx="1415">
                  <c:v>18.288</c:v>
                </c:pt>
                <c:pt idx="1416">
                  <c:v>18.295000000000002</c:v>
                </c:pt>
                <c:pt idx="1417">
                  <c:v>18.300999999999998</c:v>
                </c:pt>
                <c:pt idx="1418">
                  <c:v>18.308</c:v>
                </c:pt>
                <c:pt idx="1419">
                  <c:v>18.314</c:v>
                </c:pt>
                <c:pt idx="1420">
                  <c:v>18.321000000000002</c:v>
                </c:pt>
                <c:pt idx="1421">
                  <c:v>18.327999999999999</c:v>
                </c:pt>
                <c:pt idx="1422">
                  <c:v>18.334</c:v>
                </c:pt>
                <c:pt idx="1423">
                  <c:v>18.341000000000001</c:v>
                </c:pt>
                <c:pt idx="1424">
                  <c:v>18.347000000000001</c:v>
                </c:pt>
                <c:pt idx="1425">
                  <c:v>18.353999999999999</c:v>
                </c:pt>
                <c:pt idx="1426">
                  <c:v>18.361000000000001</c:v>
                </c:pt>
                <c:pt idx="1427">
                  <c:v>18.367000000000001</c:v>
                </c:pt>
                <c:pt idx="1428">
                  <c:v>18.373999999999999</c:v>
                </c:pt>
                <c:pt idx="1429">
                  <c:v>18.38</c:v>
                </c:pt>
                <c:pt idx="1430">
                  <c:v>18.387</c:v>
                </c:pt>
                <c:pt idx="1431">
                  <c:v>18.393000000000001</c:v>
                </c:pt>
                <c:pt idx="1432">
                  <c:v>18.399999999999999</c:v>
                </c:pt>
                <c:pt idx="1433">
                  <c:v>18.407</c:v>
                </c:pt>
                <c:pt idx="1434">
                  <c:v>18.413</c:v>
                </c:pt>
                <c:pt idx="1435">
                  <c:v>18.420000000000002</c:v>
                </c:pt>
                <c:pt idx="1436">
                  <c:v>18.425999999999998</c:v>
                </c:pt>
                <c:pt idx="1437">
                  <c:v>18.433</c:v>
                </c:pt>
                <c:pt idx="1438">
                  <c:v>18.440000000000001</c:v>
                </c:pt>
                <c:pt idx="1439">
                  <c:v>18.446000000000002</c:v>
                </c:pt>
                <c:pt idx="1440">
                  <c:v>18.452999999999999</c:v>
                </c:pt>
                <c:pt idx="1441">
                  <c:v>18.459</c:v>
                </c:pt>
                <c:pt idx="1442">
                  <c:v>18.466000000000001</c:v>
                </c:pt>
                <c:pt idx="1443">
                  <c:v>18.472000000000001</c:v>
                </c:pt>
                <c:pt idx="1444">
                  <c:v>18.478999999999999</c:v>
                </c:pt>
                <c:pt idx="1445">
                  <c:v>18.486000000000001</c:v>
                </c:pt>
                <c:pt idx="1446">
                  <c:v>18.492000000000001</c:v>
                </c:pt>
                <c:pt idx="1447">
                  <c:v>18.498999999999999</c:v>
                </c:pt>
                <c:pt idx="1448">
                  <c:v>18.504999999999999</c:v>
                </c:pt>
                <c:pt idx="1449">
                  <c:v>18.512</c:v>
                </c:pt>
                <c:pt idx="1450">
                  <c:v>18.518999999999998</c:v>
                </c:pt>
                <c:pt idx="1451">
                  <c:v>18.524999999999999</c:v>
                </c:pt>
                <c:pt idx="1452">
                  <c:v>18.532</c:v>
                </c:pt>
                <c:pt idx="1453">
                  <c:v>18.539000000000001</c:v>
                </c:pt>
                <c:pt idx="1454">
                  <c:v>18.545000000000002</c:v>
                </c:pt>
                <c:pt idx="1455">
                  <c:v>18.552</c:v>
                </c:pt>
                <c:pt idx="1456">
                  <c:v>18.558</c:v>
                </c:pt>
                <c:pt idx="1457">
                  <c:v>18.565000000000001</c:v>
                </c:pt>
                <c:pt idx="1458">
                  <c:v>18.571000000000002</c:v>
                </c:pt>
                <c:pt idx="1459">
                  <c:v>18.577999999999999</c:v>
                </c:pt>
                <c:pt idx="1460">
                  <c:v>18.585000000000001</c:v>
                </c:pt>
                <c:pt idx="1461">
                  <c:v>18.591000000000001</c:v>
                </c:pt>
                <c:pt idx="1462">
                  <c:v>18.597999999999999</c:v>
                </c:pt>
                <c:pt idx="1463">
                  <c:v>18.603999999999999</c:v>
                </c:pt>
                <c:pt idx="1464">
                  <c:v>18.611000000000001</c:v>
                </c:pt>
                <c:pt idx="1465">
                  <c:v>18.617999999999999</c:v>
                </c:pt>
                <c:pt idx="1466">
                  <c:v>18.623999999999999</c:v>
                </c:pt>
                <c:pt idx="1467">
                  <c:v>18.631</c:v>
                </c:pt>
                <c:pt idx="1468">
                  <c:v>18.637</c:v>
                </c:pt>
                <c:pt idx="1469">
                  <c:v>18.643999999999998</c:v>
                </c:pt>
                <c:pt idx="1470">
                  <c:v>18.651</c:v>
                </c:pt>
                <c:pt idx="1471">
                  <c:v>18.657</c:v>
                </c:pt>
                <c:pt idx="1472">
                  <c:v>18.664000000000001</c:v>
                </c:pt>
                <c:pt idx="1473">
                  <c:v>18.670000000000002</c:v>
                </c:pt>
                <c:pt idx="1474">
                  <c:v>18.677</c:v>
                </c:pt>
                <c:pt idx="1475">
                  <c:v>18.683</c:v>
                </c:pt>
                <c:pt idx="1476">
                  <c:v>18.690000000000001</c:v>
                </c:pt>
                <c:pt idx="1477">
                  <c:v>18.696999999999999</c:v>
                </c:pt>
                <c:pt idx="1478">
                  <c:v>18.702999999999999</c:v>
                </c:pt>
                <c:pt idx="1479">
                  <c:v>18.71</c:v>
                </c:pt>
                <c:pt idx="1480">
                  <c:v>18.716999999999999</c:v>
                </c:pt>
                <c:pt idx="1481">
                  <c:v>18.722999999999999</c:v>
                </c:pt>
                <c:pt idx="1482">
                  <c:v>18.73</c:v>
                </c:pt>
                <c:pt idx="1483">
                  <c:v>18.736000000000001</c:v>
                </c:pt>
                <c:pt idx="1484">
                  <c:v>18.742999999999999</c:v>
                </c:pt>
                <c:pt idx="1485">
                  <c:v>18.748999999999999</c:v>
                </c:pt>
                <c:pt idx="1486">
                  <c:v>18.756</c:v>
                </c:pt>
                <c:pt idx="1487">
                  <c:v>18.763000000000002</c:v>
                </c:pt>
                <c:pt idx="1488">
                  <c:v>18.768999999999998</c:v>
                </c:pt>
                <c:pt idx="1489">
                  <c:v>18.776</c:v>
                </c:pt>
                <c:pt idx="1490">
                  <c:v>18.782</c:v>
                </c:pt>
                <c:pt idx="1491">
                  <c:v>18.789000000000001</c:v>
                </c:pt>
                <c:pt idx="1492">
                  <c:v>18.795999999999999</c:v>
                </c:pt>
                <c:pt idx="1493">
                  <c:v>18.802</c:v>
                </c:pt>
                <c:pt idx="1494">
                  <c:v>18.809000000000001</c:v>
                </c:pt>
                <c:pt idx="1495">
                  <c:v>18.815000000000001</c:v>
                </c:pt>
                <c:pt idx="1496">
                  <c:v>18.821999999999999</c:v>
                </c:pt>
                <c:pt idx="1497">
                  <c:v>18.829000000000001</c:v>
                </c:pt>
                <c:pt idx="1498">
                  <c:v>18.835000000000001</c:v>
                </c:pt>
                <c:pt idx="1499">
                  <c:v>18.841999999999999</c:v>
                </c:pt>
                <c:pt idx="1500">
                  <c:v>18.849</c:v>
                </c:pt>
                <c:pt idx="1501">
                  <c:v>18.855</c:v>
                </c:pt>
                <c:pt idx="1502">
                  <c:v>18.861999999999998</c:v>
                </c:pt>
                <c:pt idx="1503">
                  <c:v>18.867999999999999</c:v>
                </c:pt>
                <c:pt idx="1504">
                  <c:v>18.875</c:v>
                </c:pt>
                <c:pt idx="1505">
                  <c:v>18.881</c:v>
                </c:pt>
                <c:pt idx="1506">
                  <c:v>18.888000000000002</c:v>
                </c:pt>
                <c:pt idx="1507">
                  <c:v>18.895</c:v>
                </c:pt>
                <c:pt idx="1508">
                  <c:v>18.901</c:v>
                </c:pt>
                <c:pt idx="1509">
                  <c:v>18.908000000000001</c:v>
                </c:pt>
                <c:pt idx="1510">
                  <c:v>18.914999999999999</c:v>
                </c:pt>
                <c:pt idx="1511">
                  <c:v>18.920999999999999</c:v>
                </c:pt>
                <c:pt idx="1512">
                  <c:v>18.928000000000001</c:v>
                </c:pt>
                <c:pt idx="1513">
                  <c:v>18.934999999999999</c:v>
                </c:pt>
                <c:pt idx="1514">
                  <c:v>18.940999999999999</c:v>
                </c:pt>
                <c:pt idx="1515">
                  <c:v>18.948</c:v>
                </c:pt>
                <c:pt idx="1516">
                  <c:v>18.954000000000001</c:v>
                </c:pt>
                <c:pt idx="1517">
                  <c:v>18.960999999999999</c:v>
                </c:pt>
                <c:pt idx="1518">
                  <c:v>18.968</c:v>
                </c:pt>
                <c:pt idx="1519">
                  <c:v>18.974</c:v>
                </c:pt>
                <c:pt idx="1520">
                  <c:v>18.981000000000002</c:v>
                </c:pt>
                <c:pt idx="1521">
                  <c:v>18.988</c:v>
                </c:pt>
                <c:pt idx="1522">
                  <c:v>18.994</c:v>
                </c:pt>
                <c:pt idx="1523">
                  <c:v>19.001000000000001</c:v>
                </c:pt>
                <c:pt idx="1524">
                  <c:v>19.007000000000001</c:v>
                </c:pt>
                <c:pt idx="1525">
                  <c:v>19.013999999999999</c:v>
                </c:pt>
                <c:pt idx="1526">
                  <c:v>19.021000000000001</c:v>
                </c:pt>
                <c:pt idx="1527">
                  <c:v>19.027000000000001</c:v>
                </c:pt>
                <c:pt idx="1528">
                  <c:v>19.033999999999999</c:v>
                </c:pt>
                <c:pt idx="1529">
                  <c:v>19.04</c:v>
                </c:pt>
                <c:pt idx="1530">
                  <c:v>19.047000000000001</c:v>
                </c:pt>
                <c:pt idx="1531">
                  <c:v>19.053999999999998</c:v>
                </c:pt>
                <c:pt idx="1532">
                  <c:v>19.059999999999999</c:v>
                </c:pt>
                <c:pt idx="1533">
                  <c:v>19.067</c:v>
                </c:pt>
                <c:pt idx="1534">
                  <c:v>19.074000000000002</c:v>
                </c:pt>
                <c:pt idx="1535">
                  <c:v>19.079999999999998</c:v>
                </c:pt>
                <c:pt idx="1536">
                  <c:v>19.087</c:v>
                </c:pt>
                <c:pt idx="1537">
                  <c:v>19.093</c:v>
                </c:pt>
                <c:pt idx="1538">
                  <c:v>19.100000000000001</c:v>
                </c:pt>
                <c:pt idx="1539">
                  <c:v>19.106999999999999</c:v>
                </c:pt>
                <c:pt idx="1540">
                  <c:v>19.113</c:v>
                </c:pt>
                <c:pt idx="1541">
                  <c:v>19.12</c:v>
                </c:pt>
                <c:pt idx="1542">
                  <c:v>19.126999999999999</c:v>
                </c:pt>
                <c:pt idx="1543">
                  <c:v>19.132999999999999</c:v>
                </c:pt>
                <c:pt idx="1544">
                  <c:v>19.14</c:v>
                </c:pt>
                <c:pt idx="1545">
                  <c:v>19.146000000000001</c:v>
                </c:pt>
                <c:pt idx="1546">
                  <c:v>19.152999999999999</c:v>
                </c:pt>
                <c:pt idx="1547">
                  <c:v>19.16</c:v>
                </c:pt>
                <c:pt idx="1548">
                  <c:v>19.166</c:v>
                </c:pt>
                <c:pt idx="1549">
                  <c:v>19.172999999999998</c:v>
                </c:pt>
                <c:pt idx="1550">
                  <c:v>19.18</c:v>
                </c:pt>
                <c:pt idx="1551">
                  <c:v>19.186</c:v>
                </c:pt>
                <c:pt idx="1552">
                  <c:v>19.193000000000001</c:v>
                </c:pt>
                <c:pt idx="1553">
                  <c:v>19.2</c:v>
                </c:pt>
                <c:pt idx="1554">
                  <c:v>19.206</c:v>
                </c:pt>
                <c:pt idx="1555">
                  <c:v>19.213000000000001</c:v>
                </c:pt>
                <c:pt idx="1556">
                  <c:v>19.219000000000001</c:v>
                </c:pt>
                <c:pt idx="1557">
                  <c:v>19.225999999999999</c:v>
                </c:pt>
                <c:pt idx="1558">
                  <c:v>19.233000000000001</c:v>
                </c:pt>
                <c:pt idx="1559">
                  <c:v>19.239000000000001</c:v>
                </c:pt>
                <c:pt idx="1560">
                  <c:v>19.245999999999999</c:v>
                </c:pt>
                <c:pt idx="1561">
                  <c:v>19.251999999999999</c:v>
                </c:pt>
                <c:pt idx="1562">
                  <c:v>19.259</c:v>
                </c:pt>
                <c:pt idx="1563">
                  <c:v>19.265999999999998</c:v>
                </c:pt>
                <c:pt idx="1564">
                  <c:v>19.273</c:v>
                </c:pt>
                <c:pt idx="1565">
                  <c:v>19.279</c:v>
                </c:pt>
                <c:pt idx="1566">
                  <c:v>19.286000000000001</c:v>
                </c:pt>
                <c:pt idx="1567">
                  <c:v>19.292000000000002</c:v>
                </c:pt>
                <c:pt idx="1568">
                  <c:v>19.298999999999999</c:v>
                </c:pt>
                <c:pt idx="1569">
                  <c:v>19.306000000000001</c:v>
                </c:pt>
                <c:pt idx="1570">
                  <c:v>19.312000000000001</c:v>
                </c:pt>
                <c:pt idx="1571">
                  <c:v>19.318999999999999</c:v>
                </c:pt>
                <c:pt idx="1572">
                  <c:v>19.326000000000001</c:v>
                </c:pt>
                <c:pt idx="1573">
                  <c:v>19.332000000000001</c:v>
                </c:pt>
                <c:pt idx="1574">
                  <c:v>19.338999999999999</c:v>
                </c:pt>
                <c:pt idx="1575">
                  <c:v>19.344999999999999</c:v>
                </c:pt>
                <c:pt idx="1576">
                  <c:v>19.352</c:v>
                </c:pt>
                <c:pt idx="1577">
                  <c:v>19.359000000000002</c:v>
                </c:pt>
                <c:pt idx="1578">
                  <c:v>19.366</c:v>
                </c:pt>
                <c:pt idx="1579">
                  <c:v>19.372</c:v>
                </c:pt>
                <c:pt idx="1580">
                  <c:v>19.379000000000001</c:v>
                </c:pt>
                <c:pt idx="1581">
                  <c:v>19.385000000000002</c:v>
                </c:pt>
                <c:pt idx="1582">
                  <c:v>19.391999999999999</c:v>
                </c:pt>
                <c:pt idx="1583">
                  <c:v>19.399000000000001</c:v>
                </c:pt>
                <c:pt idx="1584">
                  <c:v>19.405000000000001</c:v>
                </c:pt>
                <c:pt idx="1585">
                  <c:v>19.411999999999999</c:v>
                </c:pt>
                <c:pt idx="1586">
                  <c:v>19.419</c:v>
                </c:pt>
                <c:pt idx="1587">
                  <c:v>19.425000000000001</c:v>
                </c:pt>
                <c:pt idx="1588">
                  <c:v>19.431999999999999</c:v>
                </c:pt>
                <c:pt idx="1589">
                  <c:v>19.439</c:v>
                </c:pt>
                <c:pt idx="1590">
                  <c:v>19.445</c:v>
                </c:pt>
                <c:pt idx="1591">
                  <c:v>19.452000000000002</c:v>
                </c:pt>
                <c:pt idx="1592">
                  <c:v>19.459</c:v>
                </c:pt>
                <c:pt idx="1593">
                  <c:v>19.465</c:v>
                </c:pt>
                <c:pt idx="1594">
                  <c:v>19.472000000000001</c:v>
                </c:pt>
                <c:pt idx="1595">
                  <c:v>19.478999999999999</c:v>
                </c:pt>
                <c:pt idx="1596">
                  <c:v>19.484999999999999</c:v>
                </c:pt>
                <c:pt idx="1597">
                  <c:v>19.492000000000001</c:v>
                </c:pt>
                <c:pt idx="1598">
                  <c:v>19.498000000000001</c:v>
                </c:pt>
                <c:pt idx="1599">
                  <c:v>19.504999999999999</c:v>
                </c:pt>
                <c:pt idx="1600">
                  <c:v>19.512</c:v>
                </c:pt>
                <c:pt idx="1601">
                  <c:v>19.518000000000001</c:v>
                </c:pt>
                <c:pt idx="1602">
                  <c:v>19.524999999999999</c:v>
                </c:pt>
                <c:pt idx="1603">
                  <c:v>19.532</c:v>
                </c:pt>
                <c:pt idx="1604">
                  <c:v>19.538</c:v>
                </c:pt>
                <c:pt idx="1605">
                  <c:v>19.545000000000002</c:v>
                </c:pt>
                <c:pt idx="1606">
                  <c:v>19.552</c:v>
                </c:pt>
                <c:pt idx="1607">
                  <c:v>19.558</c:v>
                </c:pt>
                <c:pt idx="1608">
                  <c:v>19.565000000000001</c:v>
                </c:pt>
                <c:pt idx="1609">
                  <c:v>19.571999999999999</c:v>
                </c:pt>
                <c:pt idx="1610">
                  <c:v>19.577999999999999</c:v>
                </c:pt>
                <c:pt idx="1611">
                  <c:v>19.585000000000001</c:v>
                </c:pt>
                <c:pt idx="1612">
                  <c:v>19.591999999999999</c:v>
                </c:pt>
                <c:pt idx="1613">
                  <c:v>19.597999999999999</c:v>
                </c:pt>
                <c:pt idx="1614">
                  <c:v>19.605</c:v>
                </c:pt>
                <c:pt idx="1615">
                  <c:v>19.611999999999998</c:v>
                </c:pt>
                <c:pt idx="1616">
                  <c:v>19.617999999999999</c:v>
                </c:pt>
                <c:pt idx="1617">
                  <c:v>19.625</c:v>
                </c:pt>
                <c:pt idx="1618">
                  <c:v>19.632000000000001</c:v>
                </c:pt>
                <c:pt idx="1619">
                  <c:v>19.638000000000002</c:v>
                </c:pt>
                <c:pt idx="1620">
                  <c:v>19.645</c:v>
                </c:pt>
                <c:pt idx="1621">
                  <c:v>19.651</c:v>
                </c:pt>
                <c:pt idx="1622">
                  <c:v>19.658000000000001</c:v>
                </c:pt>
                <c:pt idx="1623">
                  <c:v>19.664999999999999</c:v>
                </c:pt>
                <c:pt idx="1624">
                  <c:v>19.670999999999999</c:v>
                </c:pt>
                <c:pt idx="1625">
                  <c:v>19.678000000000001</c:v>
                </c:pt>
                <c:pt idx="1626">
                  <c:v>19.684999999999999</c:v>
                </c:pt>
                <c:pt idx="1627">
                  <c:v>19.692</c:v>
                </c:pt>
                <c:pt idx="1628">
                  <c:v>19.698</c:v>
                </c:pt>
                <c:pt idx="1629">
                  <c:v>19.704999999999998</c:v>
                </c:pt>
                <c:pt idx="1630">
                  <c:v>19.710999999999999</c:v>
                </c:pt>
                <c:pt idx="1631">
                  <c:v>19.718</c:v>
                </c:pt>
                <c:pt idx="1632">
                  <c:v>19.725000000000001</c:v>
                </c:pt>
                <c:pt idx="1633">
                  <c:v>19.731000000000002</c:v>
                </c:pt>
                <c:pt idx="1634">
                  <c:v>19.738</c:v>
                </c:pt>
                <c:pt idx="1635">
                  <c:v>19.745000000000001</c:v>
                </c:pt>
                <c:pt idx="1636">
                  <c:v>19.751999999999999</c:v>
                </c:pt>
                <c:pt idx="1637">
                  <c:v>19.757999999999999</c:v>
                </c:pt>
                <c:pt idx="1638">
                  <c:v>19.765000000000001</c:v>
                </c:pt>
                <c:pt idx="1639">
                  <c:v>19.771999999999998</c:v>
                </c:pt>
                <c:pt idx="1640">
                  <c:v>19.777999999999999</c:v>
                </c:pt>
                <c:pt idx="1641">
                  <c:v>19.785</c:v>
                </c:pt>
                <c:pt idx="1642">
                  <c:v>19.792000000000002</c:v>
                </c:pt>
                <c:pt idx="1643">
                  <c:v>19.797999999999998</c:v>
                </c:pt>
                <c:pt idx="1644">
                  <c:v>19.805</c:v>
                </c:pt>
                <c:pt idx="1645">
                  <c:v>19.811</c:v>
                </c:pt>
                <c:pt idx="1646">
                  <c:v>19.818000000000001</c:v>
                </c:pt>
                <c:pt idx="1647">
                  <c:v>19.824999999999999</c:v>
                </c:pt>
                <c:pt idx="1648">
                  <c:v>19.832000000000001</c:v>
                </c:pt>
                <c:pt idx="1649">
                  <c:v>19.838000000000001</c:v>
                </c:pt>
                <c:pt idx="1650">
                  <c:v>19.844999999999999</c:v>
                </c:pt>
                <c:pt idx="1651">
                  <c:v>19.850999999999999</c:v>
                </c:pt>
                <c:pt idx="1652">
                  <c:v>19.858000000000001</c:v>
                </c:pt>
                <c:pt idx="1653">
                  <c:v>19.864999999999998</c:v>
                </c:pt>
                <c:pt idx="1654">
                  <c:v>19.870999999999999</c:v>
                </c:pt>
                <c:pt idx="1655">
                  <c:v>19.878</c:v>
                </c:pt>
                <c:pt idx="1656">
                  <c:v>19.885000000000002</c:v>
                </c:pt>
                <c:pt idx="1657">
                  <c:v>19.891999999999999</c:v>
                </c:pt>
                <c:pt idx="1658">
                  <c:v>19.898</c:v>
                </c:pt>
                <c:pt idx="1659">
                  <c:v>19.905000000000001</c:v>
                </c:pt>
                <c:pt idx="1660">
                  <c:v>19.911999999999999</c:v>
                </c:pt>
                <c:pt idx="1661">
                  <c:v>19.917999999999999</c:v>
                </c:pt>
                <c:pt idx="1662">
                  <c:v>19.925000000000001</c:v>
                </c:pt>
                <c:pt idx="1663">
                  <c:v>19.931000000000001</c:v>
                </c:pt>
                <c:pt idx="1664">
                  <c:v>19.937999999999999</c:v>
                </c:pt>
                <c:pt idx="1665">
                  <c:v>19.945</c:v>
                </c:pt>
                <c:pt idx="1666">
                  <c:v>19.952000000000002</c:v>
                </c:pt>
                <c:pt idx="1667">
                  <c:v>19.957999999999998</c:v>
                </c:pt>
                <c:pt idx="1668">
                  <c:v>19.965</c:v>
                </c:pt>
                <c:pt idx="1669">
                  <c:v>19.971</c:v>
                </c:pt>
                <c:pt idx="1670">
                  <c:v>19.978000000000002</c:v>
                </c:pt>
                <c:pt idx="1671">
                  <c:v>19.984999999999999</c:v>
                </c:pt>
                <c:pt idx="1672">
                  <c:v>19.992000000000001</c:v>
                </c:pt>
                <c:pt idx="1673">
                  <c:v>19.998000000000001</c:v>
                </c:pt>
                <c:pt idx="1674">
                  <c:v>20.004999999999999</c:v>
                </c:pt>
                <c:pt idx="1675">
                  <c:v>20.012</c:v>
                </c:pt>
                <c:pt idx="1676">
                  <c:v>20.018000000000001</c:v>
                </c:pt>
                <c:pt idx="1677">
                  <c:v>20.024999999999999</c:v>
                </c:pt>
                <c:pt idx="1678">
                  <c:v>20.032</c:v>
                </c:pt>
                <c:pt idx="1679">
                  <c:v>20.038</c:v>
                </c:pt>
                <c:pt idx="1680">
                  <c:v>20.045000000000002</c:v>
                </c:pt>
                <c:pt idx="1681">
                  <c:v>20.052</c:v>
                </c:pt>
                <c:pt idx="1682">
                  <c:v>20.058</c:v>
                </c:pt>
                <c:pt idx="1683">
                  <c:v>20.065000000000001</c:v>
                </c:pt>
                <c:pt idx="1684">
                  <c:v>20.071999999999999</c:v>
                </c:pt>
                <c:pt idx="1685">
                  <c:v>20.077999999999999</c:v>
                </c:pt>
                <c:pt idx="1686">
                  <c:v>20.085000000000001</c:v>
                </c:pt>
                <c:pt idx="1687">
                  <c:v>20.091999999999999</c:v>
                </c:pt>
                <c:pt idx="1688">
                  <c:v>20.097999999999999</c:v>
                </c:pt>
                <c:pt idx="1689">
                  <c:v>20.105</c:v>
                </c:pt>
                <c:pt idx="1690">
                  <c:v>20.111999999999998</c:v>
                </c:pt>
                <c:pt idx="1691">
                  <c:v>20.117999999999999</c:v>
                </c:pt>
                <c:pt idx="1692">
                  <c:v>20.125</c:v>
                </c:pt>
                <c:pt idx="1693">
                  <c:v>20.132000000000001</c:v>
                </c:pt>
                <c:pt idx="1694">
                  <c:v>20.138000000000002</c:v>
                </c:pt>
                <c:pt idx="1695">
                  <c:v>20.145</c:v>
                </c:pt>
                <c:pt idx="1696">
                  <c:v>20.152000000000001</c:v>
                </c:pt>
                <c:pt idx="1697">
                  <c:v>20.158000000000001</c:v>
                </c:pt>
                <c:pt idx="1698">
                  <c:v>20.164999999999999</c:v>
                </c:pt>
                <c:pt idx="1699">
                  <c:v>20.172000000000001</c:v>
                </c:pt>
                <c:pt idx="1700">
                  <c:v>20.178000000000001</c:v>
                </c:pt>
                <c:pt idx="1701">
                  <c:v>20.184999999999999</c:v>
                </c:pt>
                <c:pt idx="1702">
                  <c:v>20.192</c:v>
                </c:pt>
                <c:pt idx="1703">
                  <c:v>20.198</c:v>
                </c:pt>
                <c:pt idx="1704">
                  <c:v>20.204999999999998</c:v>
                </c:pt>
                <c:pt idx="1705">
                  <c:v>20.212</c:v>
                </c:pt>
                <c:pt idx="1706">
                  <c:v>20.218</c:v>
                </c:pt>
                <c:pt idx="1707">
                  <c:v>20.225000000000001</c:v>
                </c:pt>
                <c:pt idx="1708">
                  <c:v>20.231999999999999</c:v>
                </c:pt>
                <c:pt idx="1709">
                  <c:v>20.238</c:v>
                </c:pt>
                <c:pt idx="1710">
                  <c:v>20.245000000000001</c:v>
                </c:pt>
                <c:pt idx="1711">
                  <c:v>20.251999999999999</c:v>
                </c:pt>
                <c:pt idx="1712">
                  <c:v>20.257999999999999</c:v>
                </c:pt>
                <c:pt idx="1713">
                  <c:v>20.265000000000001</c:v>
                </c:pt>
                <c:pt idx="1714">
                  <c:v>20.271999999999998</c:v>
                </c:pt>
                <c:pt idx="1715">
                  <c:v>20.277999999999999</c:v>
                </c:pt>
                <c:pt idx="1716">
                  <c:v>20.285</c:v>
                </c:pt>
                <c:pt idx="1717">
                  <c:v>20.292000000000002</c:v>
                </c:pt>
                <c:pt idx="1718">
                  <c:v>20.297999999999998</c:v>
                </c:pt>
                <c:pt idx="1719">
                  <c:v>20.305</c:v>
                </c:pt>
                <c:pt idx="1720">
                  <c:v>20.312000000000001</c:v>
                </c:pt>
                <c:pt idx="1721">
                  <c:v>20.318000000000001</c:v>
                </c:pt>
                <c:pt idx="1722">
                  <c:v>20.324999999999999</c:v>
                </c:pt>
                <c:pt idx="1723">
                  <c:v>20.332000000000001</c:v>
                </c:pt>
                <c:pt idx="1724">
                  <c:v>20.338000000000001</c:v>
                </c:pt>
                <c:pt idx="1725">
                  <c:v>20.344999999999999</c:v>
                </c:pt>
                <c:pt idx="1726">
                  <c:v>20.352</c:v>
                </c:pt>
                <c:pt idx="1727">
                  <c:v>20.358000000000001</c:v>
                </c:pt>
                <c:pt idx="1728">
                  <c:v>20.364999999999998</c:v>
                </c:pt>
                <c:pt idx="1729">
                  <c:v>20.372</c:v>
                </c:pt>
                <c:pt idx="1730">
                  <c:v>20.379000000000001</c:v>
                </c:pt>
                <c:pt idx="1731">
                  <c:v>20.385000000000002</c:v>
                </c:pt>
                <c:pt idx="1732">
                  <c:v>20.391999999999999</c:v>
                </c:pt>
                <c:pt idx="1733">
                  <c:v>20.398</c:v>
                </c:pt>
                <c:pt idx="1734">
                  <c:v>20.405000000000001</c:v>
                </c:pt>
                <c:pt idx="1735">
                  <c:v>20.411999999999999</c:v>
                </c:pt>
                <c:pt idx="1736">
                  <c:v>20.417999999999999</c:v>
                </c:pt>
                <c:pt idx="1737">
                  <c:v>20.425000000000001</c:v>
                </c:pt>
                <c:pt idx="1738">
                  <c:v>20.431999999999999</c:v>
                </c:pt>
                <c:pt idx="1739">
                  <c:v>20.437999999999999</c:v>
                </c:pt>
                <c:pt idx="1740">
                  <c:v>20.445</c:v>
                </c:pt>
                <c:pt idx="1741">
                  <c:v>20.452000000000002</c:v>
                </c:pt>
                <c:pt idx="1742">
                  <c:v>20.457999999999998</c:v>
                </c:pt>
                <c:pt idx="1743">
                  <c:v>20.465</c:v>
                </c:pt>
                <c:pt idx="1744">
                  <c:v>20.472000000000001</c:v>
                </c:pt>
                <c:pt idx="1745">
                  <c:v>20.478000000000002</c:v>
                </c:pt>
                <c:pt idx="1746">
                  <c:v>20.484999999999999</c:v>
                </c:pt>
                <c:pt idx="1747">
                  <c:v>20.492000000000001</c:v>
                </c:pt>
                <c:pt idx="1748">
                  <c:v>20.498999999999999</c:v>
                </c:pt>
                <c:pt idx="1749">
                  <c:v>20.504999999999999</c:v>
                </c:pt>
                <c:pt idx="1750">
                  <c:v>20.512</c:v>
                </c:pt>
                <c:pt idx="1751">
                  <c:v>20.518999999999998</c:v>
                </c:pt>
                <c:pt idx="1752">
                  <c:v>20.524999999999999</c:v>
                </c:pt>
                <c:pt idx="1753">
                  <c:v>20.532</c:v>
                </c:pt>
                <c:pt idx="1754">
                  <c:v>20.538</c:v>
                </c:pt>
                <c:pt idx="1755">
                  <c:v>20.545000000000002</c:v>
                </c:pt>
                <c:pt idx="1756">
                  <c:v>20.552</c:v>
                </c:pt>
                <c:pt idx="1757">
                  <c:v>20.559000000000001</c:v>
                </c:pt>
                <c:pt idx="1758">
                  <c:v>20.565000000000001</c:v>
                </c:pt>
                <c:pt idx="1759">
                  <c:v>20.571999999999999</c:v>
                </c:pt>
                <c:pt idx="1760">
                  <c:v>20.579000000000001</c:v>
                </c:pt>
                <c:pt idx="1761">
                  <c:v>20.585000000000001</c:v>
                </c:pt>
                <c:pt idx="1762">
                  <c:v>20.591999999999999</c:v>
                </c:pt>
                <c:pt idx="1763">
                  <c:v>20.597999999999999</c:v>
                </c:pt>
                <c:pt idx="1764">
                  <c:v>20.605</c:v>
                </c:pt>
                <c:pt idx="1765">
                  <c:v>20.611999999999998</c:v>
                </c:pt>
                <c:pt idx="1766">
                  <c:v>20.619</c:v>
                </c:pt>
                <c:pt idx="1767">
                  <c:v>20.625</c:v>
                </c:pt>
                <c:pt idx="1768">
                  <c:v>20.632000000000001</c:v>
                </c:pt>
                <c:pt idx="1769">
                  <c:v>20.638999999999999</c:v>
                </c:pt>
                <c:pt idx="1770">
                  <c:v>20.645</c:v>
                </c:pt>
                <c:pt idx="1771">
                  <c:v>20.652000000000001</c:v>
                </c:pt>
                <c:pt idx="1772">
                  <c:v>20.658000000000001</c:v>
                </c:pt>
                <c:pt idx="1773">
                  <c:v>20.664999999999999</c:v>
                </c:pt>
                <c:pt idx="1774">
                  <c:v>20.672000000000001</c:v>
                </c:pt>
                <c:pt idx="1775">
                  <c:v>20.678999999999998</c:v>
                </c:pt>
                <c:pt idx="1776">
                  <c:v>20.684999999999999</c:v>
                </c:pt>
                <c:pt idx="1777">
                  <c:v>20.692</c:v>
                </c:pt>
                <c:pt idx="1778">
                  <c:v>20.699000000000002</c:v>
                </c:pt>
                <c:pt idx="1779">
                  <c:v>20.704999999999998</c:v>
                </c:pt>
                <c:pt idx="1780">
                  <c:v>20.712</c:v>
                </c:pt>
                <c:pt idx="1781">
                  <c:v>20.718</c:v>
                </c:pt>
                <c:pt idx="1782">
                  <c:v>20.725000000000001</c:v>
                </c:pt>
                <c:pt idx="1783">
                  <c:v>20.731999999999999</c:v>
                </c:pt>
                <c:pt idx="1784">
                  <c:v>20.739000000000001</c:v>
                </c:pt>
                <c:pt idx="1785">
                  <c:v>20.745000000000001</c:v>
                </c:pt>
                <c:pt idx="1786">
                  <c:v>20.751999999999999</c:v>
                </c:pt>
                <c:pt idx="1787">
                  <c:v>20.759</c:v>
                </c:pt>
                <c:pt idx="1788">
                  <c:v>20.765000000000001</c:v>
                </c:pt>
                <c:pt idx="1789">
                  <c:v>20.771999999999998</c:v>
                </c:pt>
                <c:pt idx="1790">
                  <c:v>20.777999999999999</c:v>
                </c:pt>
                <c:pt idx="1791">
                  <c:v>20.785</c:v>
                </c:pt>
                <c:pt idx="1792">
                  <c:v>20.792000000000002</c:v>
                </c:pt>
                <c:pt idx="1793">
                  <c:v>20.798999999999999</c:v>
                </c:pt>
                <c:pt idx="1794">
                  <c:v>20.805</c:v>
                </c:pt>
                <c:pt idx="1795">
                  <c:v>20.812000000000001</c:v>
                </c:pt>
                <c:pt idx="1796">
                  <c:v>20.818999999999999</c:v>
                </c:pt>
                <c:pt idx="1797">
                  <c:v>20.824999999999999</c:v>
                </c:pt>
                <c:pt idx="1798">
                  <c:v>20.832000000000001</c:v>
                </c:pt>
                <c:pt idx="1799">
                  <c:v>20.838000000000001</c:v>
                </c:pt>
                <c:pt idx="1800">
                  <c:v>20.844999999999999</c:v>
                </c:pt>
                <c:pt idx="1801">
                  <c:v>20.852</c:v>
                </c:pt>
                <c:pt idx="1802">
                  <c:v>20.858000000000001</c:v>
                </c:pt>
                <c:pt idx="1803">
                  <c:v>20.864999999999998</c:v>
                </c:pt>
                <c:pt idx="1804">
                  <c:v>20.872</c:v>
                </c:pt>
                <c:pt idx="1805">
                  <c:v>20.878</c:v>
                </c:pt>
                <c:pt idx="1806">
                  <c:v>20.885000000000002</c:v>
                </c:pt>
                <c:pt idx="1807">
                  <c:v>20.891999999999999</c:v>
                </c:pt>
                <c:pt idx="1808">
                  <c:v>20.898</c:v>
                </c:pt>
                <c:pt idx="1809">
                  <c:v>20.905000000000001</c:v>
                </c:pt>
                <c:pt idx="1810">
                  <c:v>20.911999999999999</c:v>
                </c:pt>
                <c:pt idx="1811">
                  <c:v>20.917999999999999</c:v>
                </c:pt>
                <c:pt idx="1812">
                  <c:v>20.925000000000001</c:v>
                </c:pt>
                <c:pt idx="1813">
                  <c:v>20.931999999999999</c:v>
                </c:pt>
                <c:pt idx="1814">
                  <c:v>20.937999999999999</c:v>
                </c:pt>
                <c:pt idx="1815">
                  <c:v>20.945</c:v>
                </c:pt>
                <c:pt idx="1816">
                  <c:v>20.952000000000002</c:v>
                </c:pt>
                <c:pt idx="1817">
                  <c:v>20.957999999999998</c:v>
                </c:pt>
                <c:pt idx="1818">
                  <c:v>20.965</c:v>
                </c:pt>
                <c:pt idx="1819">
                  <c:v>20.972000000000001</c:v>
                </c:pt>
                <c:pt idx="1820">
                  <c:v>20.978000000000002</c:v>
                </c:pt>
                <c:pt idx="1821">
                  <c:v>20.984999999999999</c:v>
                </c:pt>
                <c:pt idx="1822">
                  <c:v>20.992000000000001</c:v>
                </c:pt>
                <c:pt idx="1823">
                  <c:v>20.998000000000001</c:v>
                </c:pt>
                <c:pt idx="1824">
                  <c:v>21.004999999999999</c:v>
                </c:pt>
                <c:pt idx="1825">
                  <c:v>21.012</c:v>
                </c:pt>
                <c:pt idx="1826">
                  <c:v>21.018000000000001</c:v>
                </c:pt>
                <c:pt idx="1827">
                  <c:v>21.024999999999999</c:v>
                </c:pt>
                <c:pt idx="1828">
                  <c:v>21.030999999999999</c:v>
                </c:pt>
                <c:pt idx="1829">
                  <c:v>21.038</c:v>
                </c:pt>
                <c:pt idx="1830">
                  <c:v>21.045000000000002</c:v>
                </c:pt>
                <c:pt idx="1831">
                  <c:v>21.050999999999998</c:v>
                </c:pt>
                <c:pt idx="1832">
                  <c:v>21.058</c:v>
                </c:pt>
                <c:pt idx="1833">
                  <c:v>21.065000000000001</c:v>
                </c:pt>
                <c:pt idx="1834">
                  <c:v>21.071999999999999</c:v>
                </c:pt>
                <c:pt idx="1835">
                  <c:v>21.077999999999999</c:v>
                </c:pt>
                <c:pt idx="1836">
                  <c:v>21.085000000000001</c:v>
                </c:pt>
                <c:pt idx="1837">
                  <c:v>21.091000000000001</c:v>
                </c:pt>
                <c:pt idx="1838">
                  <c:v>21.097999999999999</c:v>
                </c:pt>
                <c:pt idx="1839">
                  <c:v>21.105</c:v>
                </c:pt>
                <c:pt idx="1840">
                  <c:v>21.111000000000001</c:v>
                </c:pt>
                <c:pt idx="1841">
                  <c:v>21.117999999999999</c:v>
                </c:pt>
                <c:pt idx="1842">
                  <c:v>21.125</c:v>
                </c:pt>
                <c:pt idx="1843">
                  <c:v>21.131</c:v>
                </c:pt>
                <c:pt idx="1844">
                  <c:v>21.138000000000002</c:v>
                </c:pt>
                <c:pt idx="1845">
                  <c:v>21.145</c:v>
                </c:pt>
                <c:pt idx="1846">
                  <c:v>21.151</c:v>
                </c:pt>
                <c:pt idx="1847">
                  <c:v>21.158000000000001</c:v>
                </c:pt>
                <c:pt idx="1848">
                  <c:v>21.164000000000001</c:v>
                </c:pt>
                <c:pt idx="1849">
                  <c:v>21.170999999999999</c:v>
                </c:pt>
                <c:pt idx="1850">
                  <c:v>21.178000000000001</c:v>
                </c:pt>
                <c:pt idx="1851">
                  <c:v>21.184000000000001</c:v>
                </c:pt>
                <c:pt idx="1852">
                  <c:v>21.190999999999999</c:v>
                </c:pt>
                <c:pt idx="1853">
                  <c:v>21.198</c:v>
                </c:pt>
                <c:pt idx="1854">
                  <c:v>21.204000000000001</c:v>
                </c:pt>
                <c:pt idx="1855">
                  <c:v>21.210999999999999</c:v>
                </c:pt>
                <c:pt idx="1856">
                  <c:v>21.218</c:v>
                </c:pt>
              </c:numCache>
            </c:numRef>
          </c:val>
        </c:ser>
        <c:ser>
          <c:idx val="4"/>
          <c:order val="1"/>
          <c:tx>
            <c:strRef>
              <c:f>Anthro_Calc!$H$1</c:f>
              <c:strCache>
                <c:ptCount val="1"/>
                <c:pt idx="0">
                  <c:v>SD1neg</c:v>
                </c:pt>
              </c:strCache>
            </c:strRef>
          </c:tx>
          <c:spPr>
            <a:solidFill>
              <a:srgbClr val="FFFF00"/>
            </a:solidFill>
          </c:spPr>
          <c:cat>
            <c:numRef>
              <c:f>Anthro_Calc!$B$2:$B$1858</c:f>
              <c:numCache>
                <c:formatCode>General</c:formatCode>
                <c:ptCount val="185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numCache>
            </c:numRef>
          </c:cat>
          <c:val>
            <c:numRef>
              <c:f>Anthro_Calc!$H$2:$H$1858</c:f>
              <c:numCache>
                <c:formatCode>General</c:formatCode>
                <c:ptCount val="1857"/>
                <c:pt idx="0">
                  <c:v>2.8809999999999998</c:v>
                </c:pt>
                <c:pt idx="1">
                  <c:v>2.8540000000000001</c:v>
                </c:pt>
                <c:pt idx="2">
                  <c:v>2.8719999999999999</c:v>
                </c:pt>
                <c:pt idx="3">
                  <c:v>2.895</c:v>
                </c:pt>
                <c:pt idx="4">
                  <c:v>2.9209999999999998</c:v>
                </c:pt>
                <c:pt idx="5">
                  <c:v>2.9489999999999998</c:v>
                </c:pt>
                <c:pt idx="6">
                  <c:v>2.9780000000000002</c:v>
                </c:pt>
                <c:pt idx="7">
                  <c:v>3.0089999999999999</c:v>
                </c:pt>
                <c:pt idx="8">
                  <c:v>3.04</c:v>
                </c:pt>
                <c:pt idx="9">
                  <c:v>3.0720000000000001</c:v>
                </c:pt>
                <c:pt idx="10">
                  <c:v>3.105</c:v>
                </c:pt>
                <c:pt idx="11">
                  <c:v>3.14</c:v>
                </c:pt>
                <c:pt idx="12">
                  <c:v>3.1749999999999998</c:v>
                </c:pt>
                <c:pt idx="13">
                  <c:v>3.2120000000000002</c:v>
                </c:pt>
                <c:pt idx="14">
                  <c:v>3.2490000000000001</c:v>
                </c:pt>
                <c:pt idx="15">
                  <c:v>3.2879999999999998</c:v>
                </c:pt>
                <c:pt idx="16">
                  <c:v>3.327</c:v>
                </c:pt>
                <c:pt idx="17">
                  <c:v>3.367</c:v>
                </c:pt>
                <c:pt idx="18">
                  <c:v>3.407</c:v>
                </c:pt>
                <c:pt idx="19">
                  <c:v>3.448</c:v>
                </c:pt>
                <c:pt idx="20">
                  <c:v>3.488</c:v>
                </c:pt>
                <c:pt idx="21">
                  <c:v>3.528</c:v>
                </c:pt>
                <c:pt idx="22">
                  <c:v>3.569</c:v>
                </c:pt>
                <c:pt idx="23">
                  <c:v>3.609</c:v>
                </c:pt>
                <c:pt idx="24">
                  <c:v>3.649</c:v>
                </c:pt>
                <c:pt idx="25">
                  <c:v>3.6890000000000001</c:v>
                </c:pt>
                <c:pt idx="26">
                  <c:v>3.7290000000000001</c:v>
                </c:pt>
                <c:pt idx="27">
                  <c:v>3.7679999999999998</c:v>
                </c:pt>
                <c:pt idx="28">
                  <c:v>3.8069999999999999</c:v>
                </c:pt>
                <c:pt idx="29">
                  <c:v>3.847</c:v>
                </c:pt>
                <c:pt idx="30">
                  <c:v>3.8849999999999998</c:v>
                </c:pt>
                <c:pt idx="31">
                  <c:v>3.9239999999999999</c:v>
                </c:pt>
                <c:pt idx="32">
                  <c:v>3.9620000000000002</c:v>
                </c:pt>
                <c:pt idx="33">
                  <c:v>4</c:v>
                </c:pt>
                <c:pt idx="34">
                  <c:v>4.0369999999999999</c:v>
                </c:pt>
                <c:pt idx="35">
                  <c:v>4.0739999999999998</c:v>
                </c:pt>
                <c:pt idx="36">
                  <c:v>4.1109999999999998</c:v>
                </c:pt>
                <c:pt idx="37">
                  <c:v>4.1470000000000002</c:v>
                </c:pt>
                <c:pt idx="38">
                  <c:v>4.1829999999999998</c:v>
                </c:pt>
                <c:pt idx="39">
                  <c:v>4.2190000000000003</c:v>
                </c:pt>
                <c:pt idx="40">
                  <c:v>4.2539999999999996</c:v>
                </c:pt>
                <c:pt idx="41">
                  <c:v>4.2889999999999997</c:v>
                </c:pt>
                <c:pt idx="42">
                  <c:v>4.3230000000000004</c:v>
                </c:pt>
                <c:pt idx="43">
                  <c:v>4.3570000000000002</c:v>
                </c:pt>
                <c:pt idx="44">
                  <c:v>4.391</c:v>
                </c:pt>
                <c:pt idx="45">
                  <c:v>4.4240000000000004</c:v>
                </c:pt>
                <c:pt idx="46">
                  <c:v>4.4569999999999999</c:v>
                </c:pt>
                <c:pt idx="47">
                  <c:v>4.49</c:v>
                </c:pt>
                <c:pt idx="48">
                  <c:v>4.5220000000000002</c:v>
                </c:pt>
                <c:pt idx="49">
                  <c:v>4.5549999999999997</c:v>
                </c:pt>
                <c:pt idx="50">
                  <c:v>4.5860000000000003</c:v>
                </c:pt>
                <c:pt idx="51">
                  <c:v>4.6180000000000003</c:v>
                </c:pt>
                <c:pt idx="52">
                  <c:v>4.649</c:v>
                </c:pt>
                <c:pt idx="53">
                  <c:v>4.68</c:v>
                </c:pt>
                <c:pt idx="54">
                  <c:v>4.71</c:v>
                </c:pt>
                <c:pt idx="55">
                  <c:v>4.74</c:v>
                </c:pt>
                <c:pt idx="56">
                  <c:v>4.7699999999999996</c:v>
                </c:pt>
                <c:pt idx="57">
                  <c:v>4.8</c:v>
                </c:pt>
                <c:pt idx="58">
                  <c:v>4.8289999999999997</c:v>
                </c:pt>
                <c:pt idx="59">
                  <c:v>4.8579999999999997</c:v>
                </c:pt>
                <c:pt idx="60">
                  <c:v>4.8869999999999996</c:v>
                </c:pt>
                <c:pt idx="61">
                  <c:v>4.915</c:v>
                </c:pt>
                <c:pt idx="62">
                  <c:v>4.9429999999999996</c:v>
                </c:pt>
                <c:pt idx="63">
                  <c:v>4.9710000000000001</c:v>
                </c:pt>
                <c:pt idx="64">
                  <c:v>4.9989999999999997</c:v>
                </c:pt>
                <c:pt idx="65">
                  <c:v>5.0259999999999998</c:v>
                </c:pt>
                <c:pt idx="66">
                  <c:v>5.0529999999999999</c:v>
                </c:pt>
                <c:pt idx="67">
                  <c:v>5.08</c:v>
                </c:pt>
                <c:pt idx="68">
                  <c:v>5.1070000000000002</c:v>
                </c:pt>
                <c:pt idx="69">
                  <c:v>5.133</c:v>
                </c:pt>
                <c:pt idx="70">
                  <c:v>5.1589999999999998</c:v>
                </c:pt>
                <c:pt idx="71">
                  <c:v>5.1849999999999996</c:v>
                </c:pt>
                <c:pt idx="72">
                  <c:v>5.2110000000000003</c:v>
                </c:pt>
                <c:pt idx="73">
                  <c:v>5.2359999999999998</c:v>
                </c:pt>
                <c:pt idx="74">
                  <c:v>5.2619999999999996</c:v>
                </c:pt>
                <c:pt idx="75">
                  <c:v>5.2869999999999999</c:v>
                </c:pt>
                <c:pt idx="76">
                  <c:v>5.3109999999999999</c:v>
                </c:pt>
                <c:pt idx="77">
                  <c:v>5.3360000000000003</c:v>
                </c:pt>
                <c:pt idx="78">
                  <c:v>5.36</c:v>
                </c:pt>
                <c:pt idx="79">
                  <c:v>5.3840000000000003</c:v>
                </c:pt>
                <c:pt idx="80">
                  <c:v>5.4080000000000004</c:v>
                </c:pt>
                <c:pt idx="81">
                  <c:v>5.4320000000000004</c:v>
                </c:pt>
                <c:pt idx="82">
                  <c:v>5.4550000000000001</c:v>
                </c:pt>
                <c:pt idx="83">
                  <c:v>5.4779999999999998</c:v>
                </c:pt>
                <c:pt idx="84">
                  <c:v>5.5010000000000003</c:v>
                </c:pt>
                <c:pt idx="85">
                  <c:v>5.524</c:v>
                </c:pt>
                <c:pt idx="86">
                  <c:v>5.5469999999999997</c:v>
                </c:pt>
                <c:pt idx="87">
                  <c:v>5.569</c:v>
                </c:pt>
                <c:pt idx="88">
                  <c:v>5.5910000000000002</c:v>
                </c:pt>
                <c:pt idx="89">
                  <c:v>5.6139999999999999</c:v>
                </c:pt>
                <c:pt idx="90">
                  <c:v>5.6349999999999998</c:v>
                </c:pt>
                <c:pt idx="91">
                  <c:v>5.657</c:v>
                </c:pt>
                <c:pt idx="92">
                  <c:v>5.6790000000000003</c:v>
                </c:pt>
                <c:pt idx="93">
                  <c:v>5.7</c:v>
                </c:pt>
                <c:pt idx="94">
                  <c:v>5.7210000000000001</c:v>
                </c:pt>
                <c:pt idx="95">
                  <c:v>5.742</c:v>
                </c:pt>
                <c:pt idx="96">
                  <c:v>5.7629999999999999</c:v>
                </c:pt>
                <c:pt idx="97">
                  <c:v>5.7830000000000004</c:v>
                </c:pt>
                <c:pt idx="98">
                  <c:v>5.8040000000000003</c:v>
                </c:pt>
                <c:pt idx="99">
                  <c:v>5.8239999999999998</c:v>
                </c:pt>
                <c:pt idx="100">
                  <c:v>5.8440000000000003</c:v>
                </c:pt>
                <c:pt idx="101">
                  <c:v>5.8639999999999999</c:v>
                </c:pt>
                <c:pt idx="102">
                  <c:v>5.8840000000000003</c:v>
                </c:pt>
                <c:pt idx="103">
                  <c:v>5.9039999999999999</c:v>
                </c:pt>
                <c:pt idx="104">
                  <c:v>5.923</c:v>
                </c:pt>
                <c:pt idx="105">
                  <c:v>5.9429999999999996</c:v>
                </c:pt>
                <c:pt idx="106">
                  <c:v>5.9619999999999997</c:v>
                </c:pt>
                <c:pt idx="107">
                  <c:v>5.9809999999999999</c:v>
                </c:pt>
                <c:pt idx="108">
                  <c:v>6</c:v>
                </c:pt>
                <c:pt idx="109">
                  <c:v>6.0190000000000001</c:v>
                </c:pt>
                <c:pt idx="110">
                  <c:v>6.0369999999999999</c:v>
                </c:pt>
                <c:pt idx="111">
                  <c:v>6.056</c:v>
                </c:pt>
                <c:pt idx="112">
                  <c:v>6.0739999999999998</c:v>
                </c:pt>
                <c:pt idx="113">
                  <c:v>6.093</c:v>
                </c:pt>
                <c:pt idx="114">
                  <c:v>6.1109999999999998</c:v>
                </c:pt>
                <c:pt idx="115">
                  <c:v>6.1289999999999996</c:v>
                </c:pt>
                <c:pt idx="116">
                  <c:v>6.1470000000000002</c:v>
                </c:pt>
                <c:pt idx="117">
                  <c:v>6.1639999999999997</c:v>
                </c:pt>
                <c:pt idx="118">
                  <c:v>6.1820000000000004</c:v>
                </c:pt>
                <c:pt idx="119">
                  <c:v>6.1989999999999998</c:v>
                </c:pt>
                <c:pt idx="120">
                  <c:v>6.2169999999999996</c:v>
                </c:pt>
                <c:pt idx="121">
                  <c:v>6.234</c:v>
                </c:pt>
                <c:pt idx="122">
                  <c:v>6.2510000000000003</c:v>
                </c:pt>
                <c:pt idx="123">
                  <c:v>6.2679999999999998</c:v>
                </c:pt>
                <c:pt idx="124">
                  <c:v>6.2850000000000001</c:v>
                </c:pt>
                <c:pt idx="125">
                  <c:v>6.3019999999999996</c:v>
                </c:pt>
                <c:pt idx="126">
                  <c:v>6.3179999999999996</c:v>
                </c:pt>
                <c:pt idx="127">
                  <c:v>6.335</c:v>
                </c:pt>
                <c:pt idx="128">
                  <c:v>6.351</c:v>
                </c:pt>
                <c:pt idx="129">
                  <c:v>6.3680000000000003</c:v>
                </c:pt>
                <c:pt idx="130">
                  <c:v>6.3840000000000003</c:v>
                </c:pt>
                <c:pt idx="131">
                  <c:v>6.4</c:v>
                </c:pt>
                <c:pt idx="132">
                  <c:v>6.4160000000000004</c:v>
                </c:pt>
                <c:pt idx="133">
                  <c:v>6.4320000000000004</c:v>
                </c:pt>
                <c:pt idx="134">
                  <c:v>6.4480000000000004</c:v>
                </c:pt>
                <c:pt idx="135">
                  <c:v>6.4630000000000001</c:v>
                </c:pt>
                <c:pt idx="136">
                  <c:v>6.4790000000000001</c:v>
                </c:pt>
                <c:pt idx="137">
                  <c:v>6.4939999999999998</c:v>
                </c:pt>
                <c:pt idx="138">
                  <c:v>6.51</c:v>
                </c:pt>
                <c:pt idx="139">
                  <c:v>6.5250000000000004</c:v>
                </c:pt>
                <c:pt idx="140">
                  <c:v>6.54</c:v>
                </c:pt>
                <c:pt idx="141">
                  <c:v>6.5549999999999997</c:v>
                </c:pt>
                <c:pt idx="142">
                  <c:v>6.57</c:v>
                </c:pt>
                <c:pt idx="143">
                  <c:v>6.585</c:v>
                </c:pt>
                <c:pt idx="144">
                  <c:v>6.6</c:v>
                </c:pt>
                <c:pt idx="145">
                  <c:v>6.6139999999999999</c:v>
                </c:pt>
                <c:pt idx="146">
                  <c:v>6.6289999999999996</c:v>
                </c:pt>
                <c:pt idx="147">
                  <c:v>6.6429999999999998</c:v>
                </c:pt>
                <c:pt idx="148">
                  <c:v>6.6580000000000004</c:v>
                </c:pt>
                <c:pt idx="149">
                  <c:v>6.6719999999999997</c:v>
                </c:pt>
                <c:pt idx="150">
                  <c:v>6.6859999999999999</c:v>
                </c:pt>
                <c:pt idx="151">
                  <c:v>6.7</c:v>
                </c:pt>
                <c:pt idx="152">
                  <c:v>6.7140000000000004</c:v>
                </c:pt>
                <c:pt idx="153">
                  <c:v>6.7279999999999998</c:v>
                </c:pt>
                <c:pt idx="154">
                  <c:v>6.742</c:v>
                </c:pt>
                <c:pt idx="155">
                  <c:v>6.7560000000000002</c:v>
                </c:pt>
                <c:pt idx="156">
                  <c:v>6.77</c:v>
                </c:pt>
                <c:pt idx="157">
                  <c:v>6.7830000000000004</c:v>
                </c:pt>
                <c:pt idx="158">
                  <c:v>6.7969999999999997</c:v>
                </c:pt>
                <c:pt idx="159">
                  <c:v>6.81</c:v>
                </c:pt>
                <c:pt idx="160">
                  <c:v>6.8230000000000004</c:v>
                </c:pt>
                <c:pt idx="161">
                  <c:v>6.8369999999999997</c:v>
                </c:pt>
                <c:pt idx="162">
                  <c:v>6.85</c:v>
                </c:pt>
                <c:pt idx="163">
                  <c:v>6.8630000000000004</c:v>
                </c:pt>
                <c:pt idx="164">
                  <c:v>6.8760000000000003</c:v>
                </c:pt>
                <c:pt idx="165">
                  <c:v>6.8890000000000002</c:v>
                </c:pt>
                <c:pt idx="166">
                  <c:v>6.9020000000000001</c:v>
                </c:pt>
                <c:pt idx="167">
                  <c:v>6.915</c:v>
                </c:pt>
                <c:pt idx="168">
                  <c:v>6.9269999999999996</c:v>
                </c:pt>
                <c:pt idx="169">
                  <c:v>6.94</c:v>
                </c:pt>
                <c:pt idx="170">
                  <c:v>6.952</c:v>
                </c:pt>
                <c:pt idx="171">
                  <c:v>6.9649999999999999</c:v>
                </c:pt>
                <c:pt idx="172">
                  <c:v>6.9770000000000003</c:v>
                </c:pt>
                <c:pt idx="173">
                  <c:v>6.99</c:v>
                </c:pt>
                <c:pt idx="174">
                  <c:v>7.0019999999999998</c:v>
                </c:pt>
                <c:pt idx="175">
                  <c:v>7.0140000000000002</c:v>
                </c:pt>
                <c:pt idx="176">
                  <c:v>7.0259999999999998</c:v>
                </c:pt>
                <c:pt idx="177">
                  <c:v>7.0380000000000003</c:v>
                </c:pt>
                <c:pt idx="178">
                  <c:v>7.05</c:v>
                </c:pt>
                <c:pt idx="179">
                  <c:v>7.0620000000000003</c:v>
                </c:pt>
                <c:pt idx="180">
                  <c:v>7.0739999999999998</c:v>
                </c:pt>
                <c:pt idx="181">
                  <c:v>7.0860000000000003</c:v>
                </c:pt>
                <c:pt idx="182">
                  <c:v>7.0979999999999999</c:v>
                </c:pt>
                <c:pt idx="183">
                  <c:v>7.11</c:v>
                </c:pt>
                <c:pt idx="184">
                  <c:v>7.1210000000000004</c:v>
                </c:pt>
                <c:pt idx="185">
                  <c:v>7.133</c:v>
                </c:pt>
                <c:pt idx="186">
                  <c:v>7.1440000000000001</c:v>
                </c:pt>
                <c:pt idx="187">
                  <c:v>7.1559999999999997</c:v>
                </c:pt>
                <c:pt idx="188">
                  <c:v>7.1669999999999998</c:v>
                </c:pt>
                <c:pt idx="189">
                  <c:v>7.1779999999999999</c:v>
                </c:pt>
                <c:pt idx="190">
                  <c:v>7.19</c:v>
                </c:pt>
                <c:pt idx="191">
                  <c:v>7.2009999999999996</c:v>
                </c:pt>
                <c:pt idx="192">
                  <c:v>7.2119999999999997</c:v>
                </c:pt>
                <c:pt idx="193">
                  <c:v>7.2229999999999999</c:v>
                </c:pt>
                <c:pt idx="194">
                  <c:v>7.234</c:v>
                </c:pt>
                <c:pt idx="195">
                  <c:v>7.2450000000000001</c:v>
                </c:pt>
                <c:pt idx="196">
                  <c:v>7.2560000000000002</c:v>
                </c:pt>
                <c:pt idx="197">
                  <c:v>7.2670000000000003</c:v>
                </c:pt>
                <c:pt idx="198">
                  <c:v>7.2779999999999996</c:v>
                </c:pt>
                <c:pt idx="199">
                  <c:v>7.2889999999999997</c:v>
                </c:pt>
                <c:pt idx="200">
                  <c:v>7.2990000000000004</c:v>
                </c:pt>
                <c:pt idx="201">
                  <c:v>7.31</c:v>
                </c:pt>
                <c:pt idx="202">
                  <c:v>7.3209999999999997</c:v>
                </c:pt>
                <c:pt idx="203">
                  <c:v>7.3310000000000004</c:v>
                </c:pt>
                <c:pt idx="204">
                  <c:v>7.3419999999999996</c:v>
                </c:pt>
                <c:pt idx="205">
                  <c:v>7.3520000000000003</c:v>
                </c:pt>
                <c:pt idx="206">
                  <c:v>7.3630000000000004</c:v>
                </c:pt>
                <c:pt idx="207">
                  <c:v>7.3730000000000002</c:v>
                </c:pt>
                <c:pt idx="208">
                  <c:v>7.383</c:v>
                </c:pt>
                <c:pt idx="209">
                  <c:v>7.3940000000000001</c:v>
                </c:pt>
                <c:pt idx="210">
                  <c:v>7.4039999999999999</c:v>
                </c:pt>
                <c:pt idx="211">
                  <c:v>7.4139999999999997</c:v>
                </c:pt>
                <c:pt idx="212">
                  <c:v>7.4240000000000004</c:v>
                </c:pt>
                <c:pt idx="213">
                  <c:v>7.4340000000000002</c:v>
                </c:pt>
                <c:pt idx="214">
                  <c:v>7.444</c:v>
                </c:pt>
                <c:pt idx="215">
                  <c:v>7.4539999999999997</c:v>
                </c:pt>
                <c:pt idx="216">
                  <c:v>7.4640000000000004</c:v>
                </c:pt>
                <c:pt idx="217">
                  <c:v>7.4740000000000002</c:v>
                </c:pt>
                <c:pt idx="218">
                  <c:v>7.484</c:v>
                </c:pt>
                <c:pt idx="219">
                  <c:v>7.4939999999999998</c:v>
                </c:pt>
                <c:pt idx="220">
                  <c:v>7.5039999999999996</c:v>
                </c:pt>
                <c:pt idx="221">
                  <c:v>7.5129999999999999</c:v>
                </c:pt>
                <c:pt idx="222">
                  <c:v>7.5229999999999997</c:v>
                </c:pt>
                <c:pt idx="223">
                  <c:v>7.5330000000000004</c:v>
                </c:pt>
                <c:pt idx="224">
                  <c:v>7.5419999999999998</c:v>
                </c:pt>
                <c:pt idx="225">
                  <c:v>7.5519999999999996</c:v>
                </c:pt>
                <c:pt idx="226">
                  <c:v>7.5609999999999999</c:v>
                </c:pt>
                <c:pt idx="227">
                  <c:v>7.5709999999999997</c:v>
                </c:pt>
                <c:pt idx="228">
                  <c:v>7.58</c:v>
                </c:pt>
                <c:pt idx="229">
                  <c:v>7.59</c:v>
                </c:pt>
                <c:pt idx="230">
                  <c:v>7.5990000000000002</c:v>
                </c:pt>
                <c:pt idx="231">
                  <c:v>7.6079999999999997</c:v>
                </c:pt>
                <c:pt idx="232">
                  <c:v>7.6180000000000003</c:v>
                </c:pt>
                <c:pt idx="233">
                  <c:v>7.6269999999999998</c:v>
                </c:pt>
                <c:pt idx="234">
                  <c:v>7.6360000000000001</c:v>
                </c:pt>
                <c:pt idx="235">
                  <c:v>7.6449999999999996</c:v>
                </c:pt>
                <c:pt idx="236">
                  <c:v>7.6550000000000002</c:v>
                </c:pt>
                <c:pt idx="237">
                  <c:v>7.6639999999999997</c:v>
                </c:pt>
                <c:pt idx="238">
                  <c:v>7.673</c:v>
                </c:pt>
                <c:pt idx="239">
                  <c:v>7.6820000000000004</c:v>
                </c:pt>
                <c:pt idx="240">
                  <c:v>7.6909999999999998</c:v>
                </c:pt>
                <c:pt idx="241">
                  <c:v>7.7</c:v>
                </c:pt>
                <c:pt idx="242">
                  <c:v>7.7089999999999996</c:v>
                </c:pt>
                <c:pt idx="243">
                  <c:v>7.718</c:v>
                </c:pt>
                <c:pt idx="244">
                  <c:v>7.7270000000000003</c:v>
                </c:pt>
                <c:pt idx="245">
                  <c:v>7.7350000000000003</c:v>
                </c:pt>
                <c:pt idx="246">
                  <c:v>7.7439999999999998</c:v>
                </c:pt>
                <c:pt idx="247">
                  <c:v>7.7530000000000001</c:v>
                </c:pt>
                <c:pt idx="248">
                  <c:v>7.7619999999999996</c:v>
                </c:pt>
                <c:pt idx="249">
                  <c:v>7.7709999999999999</c:v>
                </c:pt>
                <c:pt idx="250">
                  <c:v>7.7789999999999999</c:v>
                </c:pt>
                <c:pt idx="251">
                  <c:v>7.7880000000000003</c:v>
                </c:pt>
                <c:pt idx="252">
                  <c:v>7.7969999999999997</c:v>
                </c:pt>
                <c:pt idx="253">
                  <c:v>7.8049999999999997</c:v>
                </c:pt>
                <c:pt idx="254">
                  <c:v>7.8140000000000001</c:v>
                </c:pt>
                <c:pt idx="255">
                  <c:v>7.8220000000000001</c:v>
                </c:pt>
                <c:pt idx="256">
                  <c:v>7.8310000000000004</c:v>
                </c:pt>
                <c:pt idx="257">
                  <c:v>7.8390000000000004</c:v>
                </c:pt>
                <c:pt idx="258">
                  <c:v>7.8479999999999999</c:v>
                </c:pt>
                <c:pt idx="259">
                  <c:v>7.8559999999999999</c:v>
                </c:pt>
                <c:pt idx="260">
                  <c:v>7.8650000000000002</c:v>
                </c:pt>
                <c:pt idx="261">
                  <c:v>7.8730000000000002</c:v>
                </c:pt>
                <c:pt idx="262">
                  <c:v>7.8810000000000002</c:v>
                </c:pt>
                <c:pt idx="263">
                  <c:v>7.89</c:v>
                </c:pt>
                <c:pt idx="264">
                  <c:v>7.8979999999999997</c:v>
                </c:pt>
                <c:pt idx="265">
                  <c:v>7.9059999999999997</c:v>
                </c:pt>
                <c:pt idx="266">
                  <c:v>7.915</c:v>
                </c:pt>
                <c:pt idx="267">
                  <c:v>7.923</c:v>
                </c:pt>
                <c:pt idx="268">
                  <c:v>7.931</c:v>
                </c:pt>
                <c:pt idx="269">
                  <c:v>7.9390000000000001</c:v>
                </c:pt>
                <c:pt idx="270">
                  <c:v>7.9470000000000001</c:v>
                </c:pt>
                <c:pt idx="271">
                  <c:v>7.9550000000000001</c:v>
                </c:pt>
                <c:pt idx="272">
                  <c:v>7.9640000000000004</c:v>
                </c:pt>
                <c:pt idx="273">
                  <c:v>7.9720000000000004</c:v>
                </c:pt>
                <c:pt idx="274">
                  <c:v>7.98</c:v>
                </c:pt>
                <c:pt idx="275">
                  <c:v>7.9880000000000004</c:v>
                </c:pt>
                <c:pt idx="276">
                  <c:v>7.9960000000000004</c:v>
                </c:pt>
                <c:pt idx="277">
                  <c:v>8.0039999999999996</c:v>
                </c:pt>
                <c:pt idx="278">
                  <c:v>8.0120000000000005</c:v>
                </c:pt>
                <c:pt idx="279">
                  <c:v>8.02</c:v>
                </c:pt>
                <c:pt idx="280">
                  <c:v>8.0280000000000005</c:v>
                </c:pt>
                <c:pt idx="281">
                  <c:v>8.0359999999999996</c:v>
                </c:pt>
                <c:pt idx="282">
                  <c:v>8.0440000000000005</c:v>
                </c:pt>
                <c:pt idx="283">
                  <c:v>8.0510000000000002</c:v>
                </c:pt>
                <c:pt idx="284">
                  <c:v>8.0589999999999993</c:v>
                </c:pt>
                <c:pt idx="285">
                  <c:v>8.0670000000000002</c:v>
                </c:pt>
                <c:pt idx="286">
                  <c:v>8.0749999999999993</c:v>
                </c:pt>
                <c:pt idx="287">
                  <c:v>8.0830000000000002</c:v>
                </c:pt>
                <c:pt idx="288">
                  <c:v>8.0909999999999993</c:v>
                </c:pt>
                <c:pt idx="289">
                  <c:v>8.0980000000000008</c:v>
                </c:pt>
                <c:pt idx="290">
                  <c:v>8.1059999999999999</c:v>
                </c:pt>
                <c:pt idx="291">
                  <c:v>8.1140000000000008</c:v>
                </c:pt>
                <c:pt idx="292">
                  <c:v>8.1210000000000004</c:v>
                </c:pt>
                <c:pt idx="293">
                  <c:v>8.1289999999999996</c:v>
                </c:pt>
                <c:pt idx="294">
                  <c:v>8.1370000000000005</c:v>
                </c:pt>
                <c:pt idx="295">
                  <c:v>8.1440000000000001</c:v>
                </c:pt>
                <c:pt idx="296">
                  <c:v>8.1519999999999992</c:v>
                </c:pt>
                <c:pt idx="297">
                  <c:v>8.16</c:v>
                </c:pt>
                <c:pt idx="298">
                  <c:v>8.1669999999999998</c:v>
                </c:pt>
                <c:pt idx="299">
                  <c:v>8.1750000000000007</c:v>
                </c:pt>
                <c:pt idx="300">
                  <c:v>8.1820000000000004</c:v>
                </c:pt>
                <c:pt idx="301">
                  <c:v>8.19</c:v>
                </c:pt>
                <c:pt idx="302">
                  <c:v>8.1969999999999992</c:v>
                </c:pt>
                <c:pt idx="303">
                  <c:v>8.2050000000000001</c:v>
                </c:pt>
                <c:pt idx="304">
                  <c:v>8.2119999999999997</c:v>
                </c:pt>
                <c:pt idx="305">
                  <c:v>8.2200000000000006</c:v>
                </c:pt>
                <c:pt idx="306">
                  <c:v>8.2270000000000003</c:v>
                </c:pt>
                <c:pt idx="307">
                  <c:v>8.2349999999999994</c:v>
                </c:pt>
                <c:pt idx="308">
                  <c:v>8.2420000000000009</c:v>
                </c:pt>
                <c:pt idx="309">
                  <c:v>8.25</c:v>
                </c:pt>
                <c:pt idx="310">
                  <c:v>8.2569999999999997</c:v>
                </c:pt>
                <c:pt idx="311">
                  <c:v>8.2639999999999993</c:v>
                </c:pt>
                <c:pt idx="312">
                  <c:v>8.2720000000000002</c:v>
                </c:pt>
                <c:pt idx="313">
                  <c:v>8.2789999999999999</c:v>
                </c:pt>
                <c:pt idx="314">
                  <c:v>8.2859999999999996</c:v>
                </c:pt>
                <c:pt idx="315">
                  <c:v>8.2940000000000005</c:v>
                </c:pt>
                <c:pt idx="316">
                  <c:v>8.3010000000000002</c:v>
                </c:pt>
                <c:pt idx="317">
                  <c:v>8.3079999999999998</c:v>
                </c:pt>
                <c:pt idx="318">
                  <c:v>8.3160000000000007</c:v>
                </c:pt>
                <c:pt idx="319">
                  <c:v>8.3230000000000004</c:v>
                </c:pt>
                <c:pt idx="320">
                  <c:v>8.33</c:v>
                </c:pt>
                <c:pt idx="321">
                  <c:v>8.3369999999999997</c:v>
                </c:pt>
                <c:pt idx="322">
                  <c:v>8.3450000000000006</c:v>
                </c:pt>
                <c:pt idx="323">
                  <c:v>8.3520000000000003</c:v>
                </c:pt>
                <c:pt idx="324">
                  <c:v>8.359</c:v>
                </c:pt>
                <c:pt idx="325">
                  <c:v>8.3659999999999997</c:v>
                </c:pt>
                <c:pt idx="326">
                  <c:v>8.3729999999999993</c:v>
                </c:pt>
                <c:pt idx="327">
                  <c:v>8.3800000000000008</c:v>
                </c:pt>
                <c:pt idx="328">
                  <c:v>8.3879999999999999</c:v>
                </c:pt>
                <c:pt idx="329">
                  <c:v>8.3949999999999996</c:v>
                </c:pt>
                <c:pt idx="330">
                  <c:v>8.4019999999999992</c:v>
                </c:pt>
                <c:pt idx="331">
                  <c:v>8.4090000000000007</c:v>
                </c:pt>
                <c:pt idx="332">
                  <c:v>8.4160000000000004</c:v>
                </c:pt>
                <c:pt idx="333">
                  <c:v>8.423</c:v>
                </c:pt>
                <c:pt idx="334">
                  <c:v>8.43</c:v>
                </c:pt>
                <c:pt idx="335">
                  <c:v>8.4369999999999994</c:v>
                </c:pt>
                <c:pt idx="336">
                  <c:v>8.4440000000000008</c:v>
                </c:pt>
                <c:pt idx="337">
                  <c:v>8.4510000000000005</c:v>
                </c:pt>
                <c:pt idx="338">
                  <c:v>8.4580000000000002</c:v>
                </c:pt>
                <c:pt idx="339">
                  <c:v>8.4649999999999999</c:v>
                </c:pt>
                <c:pt idx="340">
                  <c:v>8.4719999999999995</c:v>
                </c:pt>
                <c:pt idx="341">
                  <c:v>8.4789999999999992</c:v>
                </c:pt>
                <c:pt idx="342">
                  <c:v>8.4860000000000007</c:v>
                </c:pt>
                <c:pt idx="343">
                  <c:v>8.4930000000000003</c:v>
                </c:pt>
                <c:pt idx="344">
                  <c:v>8.5</c:v>
                </c:pt>
                <c:pt idx="345">
                  <c:v>8.5069999999999997</c:v>
                </c:pt>
                <c:pt idx="346">
                  <c:v>8.5139999999999993</c:v>
                </c:pt>
                <c:pt idx="347">
                  <c:v>8.5210000000000008</c:v>
                </c:pt>
                <c:pt idx="348">
                  <c:v>8.5280000000000005</c:v>
                </c:pt>
                <c:pt idx="349">
                  <c:v>8.5350000000000001</c:v>
                </c:pt>
                <c:pt idx="350">
                  <c:v>8.5419999999999998</c:v>
                </c:pt>
                <c:pt idx="351">
                  <c:v>8.5489999999999995</c:v>
                </c:pt>
                <c:pt idx="352">
                  <c:v>8.5559999999999992</c:v>
                </c:pt>
                <c:pt idx="353">
                  <c:v>8.5630000000000006</c:v>
                </c:pt>
                <c:pt idx="354">
                  <c:v>8.5690000000000008</c:v>
                </c:pt>
                <c:pt idx="355">
                  <c:v>8.5760000000000005</c:v>
                </c:pt>
                <c:pt idx="356">
                  <c:v>8.5830000000000002</c:v>
                </c:pt>
                <c:pt idx="357">
                  <c:v>8.59</c:v>
                </c:pt>
                <c:pt idx="358">
                  <c:v>8.5969999999999995</c:v>
                </c:pt>
                <c:pt idx="359">
                  <c:v>8.6039999999999992</c:v>
                </c:pt>
                <c:pt idx="360">
                  <c:v>8.61</c:v>
                </c:pt>
                <c:pt idx="361">
                  <c:v>8.6170000000000009</c:v>
                </c:pt>
                <c:pt idx="362">
                  <c:v>8.6240000000000006</c:v>
                </c:pt>
                <c:pt idx="363">
                  <c:v>8.6310000000000002</c:v>
                </c:pt>
                <c:pt idx="364">
                  <c:v>8.6379999999999999</c:v>
                </c:pt>
                <c:pt idx="365">
                  <c:v>8.6440000000000001</c:v>
                </c:pt>
                <c:pt idx="366">
                  <c:v>8.6509999999999998</c:v>
                </c:pt>
                <c:pt idx="367">
                  <c:v>8.6579999999999995</c:v>
                </c:pt>
                <c:pt idx="368">
                  <c:v>8.6649999999999991</c:v>
                </c:pt>
                <c:pt idx="369">
                  <c:v>8.6709999999999994</c:v>
                </c:pt>
                <c:pt idx="370">
                  <c:v>8.6780000000000008</c:v>
                </c:pt>
                <c:pt idx="371">
                  <c:v>8.6850000000000005</c:v>
                </c:pt>
                <c:pt idx="372">
                  <c:v>8.6910000000000007</c:v>
                </c:pt>
                <c:pt idx="373">
                  <c:v>8.6980000000000004</c:v>
                </c:pt>
                <c:pt idx="374">
                  <c:v>8.7050000000000001</c:v>
                </c:pt>
                <c:pt idx="375">
                  <c:v>8.7110000000000003</c:v>
                </c:pt>
                <c:pt idx="376">
                  <c:v>8.718</c:v>
                </c:pt>
                <c:pt idx="377">
                  <c:v>8.7249999999999996</c:v>
                </c:pt>
                <c:pt idx="378">
                  <c:v>8.7309999999999999</c:v>
                </c:pt>
                <c:pt idx="379">
                  <c:v>8.7379999999999995</c:v>
                </c:pt>
                <c:pt idx="380">
                  <c:v>8.7449999999999992</c:v>
                </c:pt>
                <c:pt idx="381">
                  <c:v>8.7509999999999994</c:v>
                </c:pt>
                <c:pt idx="382">
                  <c:v>8.7579999999999991</c:v>
                </c:pt>
                <c:pt idx="383">
                  <c:v>8.7650000000000006</c:v>
                </c:pt>
                <c:pt idx="384">
                  <c:v>8.7710000000000008</c:v>
                </c:pt>
                <c:pt idx="385">
                  <c:v>8.7780000000000005</c:v>
                </c:pt>
                <c:pt idx="386">
                  <c:v>8.7840000000000007</c:v>
                </c:pt>
                <c:pt idx="387">
                  <c:v>8.7910000000000004</c:v>
                </c:pt>
                <c:pt idx="388">
                  <c:v>8.7970000000000006</c:v>
                </c:pt>
                <c:pt idx="389">
                  <c:v>8.8040000000000003</c:v>
                </c:pt>
                <c:pt idx="390">
                  <c:v>8.8109999999999999</c:v>
                </c:pt>
                <c:pt idx="391">
                  <c:v>8.8170000000000002</c:v>
                </c:pt>
                <c:pt idx="392">
                  <c:v>8.8239999999999998</c:v>
                </c:pt>
                <c:pt idx="393">
                  <c:v>8.83</c:v>
                </c:pt>
                <c:pt idx="394">
                  <c:v>8.8369999999999997</c:v>
                </c:pt>
                <c:pt idx="395">
                  <c:v>8.843</c:v>
                </c:pt>
                <c:pt idx="396">
                  <c:v>8.85</c:v>
                </c:pt>
                <c:pt idx="397">
                  <c:v>8.8559999999999999</c:v>
                </c:pt>
                <c:pt idx="398">
                  <c:v>8.8629999999999995</c:v>
                </c:pt>
                <c:pt idx="399">
                  <c:v>8.8689999999999998</c:v>
                </c:pt>
                <c:pt idx="400">
                  <c:v>8.8759999999999994</c:v>
                </c:pt>
                <c:pt idx="401">
                  <c:v>8.8819999999999997</c:v>
                </c:pt>
                <c:pt idx="402">
                  <c:v>8.8889999999999993</c:v>
                </c:pt>
                <c:pt idx="403">
                  <c:v>8.8949999999999996</c:v>
                </c:pt>
                <c:pt idx="404">
                  <c:v>8.9019999999999992</c:v>
                </c:pt>
                <c:pt idx="405">
                  <c:v>8.9079999999999995</c:v>
                </c:pt>
                <c:pt idx="406">
                  <c:v>8.9149999999999991</c:v>
                </c:pt>
                <c:pt idx="407">
                  <c:v>8.9209999999999994</c:v>
                </c:pt>
                <c:pt idx="408">
                  <c:v>8.9269999999999996</c:v>
                </c:pt>
                <c:pt idx="409">
                  <c:v>8.9339999999999993</c:v>
                </c:pt>
                <c:pt idx="410">
                  <c:v>8.94</c:v>
                </c:pt>
                <c:pt idx="411">
                  <c:v>8.9469999999999992</c:v>
                </c:pt>
                <c:pt idx="412">
                  <c:v>8.9529999999999994</c:v>
                </c:pt>
                <c:pt idx="413">
                  <c:v>8.9600000000000009</c:v>
                </c:pt>
                <c:pt idx="414">
                  <c:v>8.9659999999999993</c:v>
                </c:pt>
                <c:pt idx="415">
                  <c:v>8.9719999999999995</c:v>
                </c:pt>
                <c:pt idx="416">
                  <c:v>8.9789999999999992</c:v>
                </c:pt>
                <c:pt idx="417">
                  <c:v>8.9849999999999994</c:v>
                </c:pt>
                <c:pt idx="418">
                  <c:v>8.9920000000000009</c:v>
                </c:pt>
                <c:pt idx="419">
                  <c:v>8.9979999999999993</c:v>
                </c:pt>
                <c:pt idx="420">
                  <c:v>9.0039999999999996</c:v>
                </c:pt>
                <c:pt idx="421">
                  <c:v>9.0109999999999992</c:v>
                </c:pt>
                <c:pt idx="422">
                  <c:v>9.0169999999999995</c:v>
                </c:pt>
                <c:pt idx="423">
                  <c:v>9.0229999999999997</c:v>
                </c:pt>
                <c:pt idx="424">
                  <c:v>9.0299999999999994</c:v>
                </c:pt>
                <c:pt idx="425">
                  <c:v>9.0359999999999996</c:v>
                </c:pt>
                <c:pt idx="426">
                  <c:v>9.0419999999999998</c:v>
                </c:pt>
                <c:pt idx="427">
                  <c:v>9.0489999999999995</c:v>
                </c:pt>
                <c:pt idx="428">
                  <c:v>9.0549999999999997</c:v>
                </c:pt>
                <c:pt idx="429">
                  <c:v>9.0609999999999999</c:v>
                </c:pt>
                <c:pt idx="430">
                  <c:v>9.0679999999999996</c:v>
                </c:pt>
                <c:pt idx="431">
                  <c:v>9.0739999999999998</c:v>
                </c:pt>
                <c:pt idx="432">
                  <c:v>9.08</c:v>
                </c:pt>
                <c:pt idx="433">
                  <c:v>9.0869999999999997</c:v>
                </c:pt>
                <c:pt idx="434">
                  <c:v>9.093</c:v>
                </c:pt>
                <c:pt idx="435">
                  <c:v>9.0990000000000002</c:v>
                </c:pt>
                <c:pt idx="436">
                  <c:v>9.1059999999999999</c:v>
                </c:pt>
                <c:pt idx="437">
                  <c:v>9.1120000000000001</c:v>
                </c:pt>
                <c:pt idx="438">
                  <c:v>9.1180000000000003</c:v>
                </c:pt>
                <c:pt idx="439">
                  <c:v>9.1240000000000006</c:v>
                </c:pt>
                <c:pt idx="440">
                  <c:v>9.1310000000000002</c:v>
                </c:pt>
                <c:pt idx="441">
                  <c:v>9.1370000000000005</c:v>
                </c:pt>
                <c:pt idx="442">
                  <c:v>9.1430000000000007</c:v>
                </c:pt>
                <c:pt idx="443">
                  <c:v>9.1489999999999991</c:v>
                </c:pt>
                <c:pt idx="444">
                  <c:v>9.1560000000000006</c:v>
                </c:pt>
                <c:pt idx="445">
                  <c:v>9.1620000000000008</c:v>
                </c:pt>
                <c:pt idx="446">
                  <c:v>9.1679999999999993</c:v>
                </c:pt>
                <c:pt idx="447">
                  <c:v>9.1739999999999995</c:v>
                </c:pt>
                <c:pt idx="448">
                  <c:v>9.1809999999999992</c:v>
                </c:pt>
                <c:pt idx="449">
                  <c:v>9.1869999999999994</c:v>
                </c:pt>
                <c:pt idx="450">
                  <c:v>9.1929999999999996</c:v>
                </c:pt>
                <c:pt idx="451">
                  <c:v>9.1989999999999998</c:v>
                </c:pt>
                <c:pt idx="452">
                  <c:v>9.2059999999999995</c:v>
                </c:pt>
                <c:pt idx="453">
                  <c:v>9.2119999999999997</c:v>
                </c:pt>
                <c:pt idx="454">
                  <c:v>9.218</c:v>
                </c:pt>
                <c:pt idx="455">
                  <c:v>9.2240000000000002</c:v>
                </c:pt>
                <c:pt idx="456">
                  <c:v>9.23</c:v>
                </c:pt>
                <c:pt idx="457">
                  <c:v>9.2360000000000007</c:v>
                </c:pt>
                <c:pt idx="458">
                  <c:v>9.2430000000000003</c:v>
                </c:pt>
                <c:pt idx="459">
                  <c:v>9.2490000000000006</c:v>
                </c:pt>
                <c:pt idx="460">
                  <c:v>9.2550000000000008</c:v>
                </c:pt>
                <c:pt idx="461">
                  <c:v>9.2609999999999992</c:v>
                </c:pt>
                <c:pt idx="462">
                  <c:v>9.2669999999999995</c:v>
                </c:pt>
                <c:pt idx="463">
                  <c:v>9.2739999999999991</c:v>
                </c:pt>
                <c:pt idx="464">
                  <c:v>9.2799999999999994</c:v>
                </c:pt>
                <c:pt idx="465">
                  <c:v>9.2859999999999996</c:v>
                </c:pt>
                <c:pt idx="466">
                  <c:v>9.2919999999999998</c:v>
                </c:pt>
                <c:pt idx="467">
                  <c:v>9.298</c:v>
                </c:pt>
                <c:pt idx="468">
                  <c:v>9.3040000000000003</c:v>
                </c:pt>
                <c:pt idx="469">
                  <c:v>9.3109999999999999</c:v>
                </c:pt>
                <c:pt idx="470">
                  <c:v>9.3170000000000002</c:v>
                </c:pt>
                <c:pt idx="471">
                  <c:v>9.3230000000000004</c:v>
                </c:pt>
                <c:pt idx="472">
                  <c:v>9.3290000000000006</c:v>
                </c:pt>
                <c:pt idx="473">
                  <c:v>9.3350000000000009</c:v>
                </c:pt>
                <c:pt idx="474">
                  <c:v>9.3409999999999993</c:v>
                </c:pt>
                <c:pt idx="475">
                  <c:v>9.3480000000000008</c:v>
                </c:pt>
                <c:pt idx="476">
                  <c:v>9.3539999999999992</c:v>
                </c:pt>
                <c:pt idx="477">
                  <c:v>9.36</c:v>
                </c:pt>
                <c:pt idx="478">
                  <c:v>9.3659999999999997</c:v>
                </c:pt>
                <c:pt idx="479">
                  <c:v>9.3719999999999999</c:v>
                </c:pt>
                <c:pt idx="480">
                  <c:v>9.3780000000000001</c:v>
                </c:pt>
                <c:pt idx="481">
                  <c:v>9.3840000000000003</c:v>
                </c:pt>
                <c:pt idx="482">
                  <c:v>9.39</c:v>
                </c:pt>
                <c:pt idx="483">
                  <c:v>9.3960000000000008</c:v>
                </c:pt>
                <c:pt idx="484">
                  <c:v>9.4019999999999992</c:v>
                </c:pt>
                <c:pt idx="485">
                  <c:v>9.4090000000000007</c:v>
                </c:pt>
                <c:pt idx="486">
                  <c:v>9.4149999999999991</c:v>
                </c:pt>
                <c:pt idx="487">
                  <c:v>9.4209999999999994</c:v>
                </c:pt>
                <c:pt idx="488">
                  <c:v>9.4269999999999996</c:v>
                </c:pt>
                <c:pt idx="489">
                  <c:v>9.4329999999999998</c:v>
                </c:pt>
                <c:pt idx="490">
                  <c:v>9.4390000000000001</c:v>
                </c:pt>
                <c:pt idx="491">
                  <c:v>9.4450000000000003</c:v>
                </c:pt>
                <c:pt idx="492">
                  <c:v>9.4510000000000005</c:v>
                </c:pt>
                <c:pt idx="493">
                  <c:v>9.4570000000000007</c:v>
                </c:pt>
                <c:pt idx="494">
                  <c:v>9.4629999999999992</c:v>
                </c:pt>
                <c:pt idx="495">
                  <c:v>9.4689999999999994</c:v>
                </c:pt>
                <c:pt idx="496">
                  <c:v>9.4760000000000009</c:v>
                </c:pt>
                <c:pt idx="497">
                  <c:v>9.4819999999999993</c:v>
                </c:pt>
                <c:pt idx="498">
                  <c:v>9.4879999999999995</c:v>
                </c:pt>
                <c:pt idx="499">
                  <c:v>9.4939999999999998</c:v>
                </c:pt>
                <c:pt idx="500">
                  <c:v>9.5</c:v>
                </c:pt>
                <c:pt idx="501">
                  <c:v>9.5060000000000002</c:v>
                </c:pt>
                <c:pt idx="502">
                  <c:v>9.5120000000000005</c:v>
                </c:pt>
                <c:pt idx="503">
                  <c:v>9.5180000000000007</c:v>
                </c:pt>
                <c:pt idx="504">
                  <c:v>9.5239999999999991</c:v>
                </c:pt>
                <c:pt idx="505">
                  <c:v>9.5299999999999994</c:v>
                </c:pt>
                <c:pt idx="506">
                  <c:v>9.5359999999999996</c:v>
                </c:pt>
                <c:pt idx="507">
                  <c:v>9.5419999999999998</c:v>
                </c:pt>
                <c:pt idx="508">
                  <c:v>9.548</c:v>
                </c:pt>
                <c:pt idx="509">
                  <c:v>9.5540000000000003</c:v>
                </c:pt>
                <c:pt idx="510">
                  <c:v>9.56</c:v>
                </c:pt>
                <c:pt idx="511">
                  <c:v>9.5660000000000007</c:v>
                </c:pt>
                <c:pt idx="512">
                  <c:v>9.5719999999999992</c:v>
                </c:pt>
                <c:pt idx="513">
                  <c:v>9.5779999999999994</c:v>
                </c:pt>
                <c:pt idx="514">
                  <c:v>9.5839999999999996</c:v>
                </c:pt>
                <c:pt idx="515">
                  <c:v>9.59</c:v>
                </c:pt>
                <c:pt idx="516">
                  <c:v>9.5960000000000001</c:v>
                </c:pt>
                <c:pt idx="517">
                  <c:v>9.6020000000000003</c:v>
                </c:pt>
                <c:pt idx="518">
                  <c:v>9.6080000000000005</c:v>
                </c:pt>
                <c:pt idx="519">
                  <c:v>9.6140000000000008</c:v>
                </c:pt>
                <c:pt idx="520">
                  <c:v>9.6199999999999992</c:v>
                </c:pt>
                <c:pt idx="521">
                  <c:v>9.6259999999999994</c:v>
                </c:pt>
                <c:pt idx="522">
                  <c:v>9.6319999999999997</c:v>
                </c:pt>
                <c:pt idx="523">
                  <c:v>9.6379999999999999</c:v>
                </c:pt>
                <c:pt idx="524">
                  <c:v>9.6440000000000001</c:v>
                </c:pt>
                <c:pt idx="525">
                  <c:v>9.65</c:v>
                </c:pt>
                <c:pt idx="526">
                  <c:v>9.6560000000000006</c:v>
                </c:pt>
                <c:pt idx="527">
                  <c:v>9.6620000000000008</c:v>
                </c:pt>
                <c:pt idx="528">
                  <c:v>9.6679999999999993</c:v>
                </c:pt>
                <c:pt idx="529">
                  <c:v>9.6739999999999995</c:v>
                </c:pt>
                <c:pt idx="530">
                  <c:v>9.68</c:v>
                </c:pt>
                <c:pt idx="531">
                  <c:v>9.6859999999999999</c:v>
                </c:pt>
                <c:pt idx="532">
                  <c:v>9.6920000000000002</c:v>
                </c:pt>
                <c:pt idx="533">
                  <c:v>9.6980000000000004</c:v>
                </c:pt>
                <c:pt idx="534">
                  <c:v>9.7040000000000006</c:v>
                </c:pt>
                <c:pt idx="535">
                  <c:v>9.7100000000000009</c:v>
                </c:pt>
                <c:pt idx="536">
                  <c:v>9.7159999999999993</c:v>
                </c:pt>
                <c:pt idx="537">
                  <c:v>9.7219999999999995</c:v>
                </c:pt>
                <c:pt idx="538">
                  <c:v>9.7279999999999998</c:v>
                </c:pt>
                <c:pt idx="539">
                  <c:v>9.734</c:v>
                </c:pt>
                <c:pt idx="540">
                  <c:v>9.7390000000000008</c:v>
                </c:pt>
                <c:pt idx="541">
                  <c:v>9.7449999999999992</c:v>
                </c:pt>
                <c:pt idx="542">
                  <c:v>9.7509999999999994</c:v>
                </c:pt>
                <c:pt idx="543">
                  <c:v>9.7569999999999997</c:v>
                </c:pt>
                <c:pt idx="544">
                  <c:v>9.7629999999999999</c:v>
                </c:pt>
                <c:pt idx="545">
                  <c:v>9.7690000000000001</c:v>
                </c:pt>
                <c:pt idx="546">
                  <c:v>9.7750000000000004</c:v>
                </c:pt>
                <c:pt idx="547">
                  <c:v>9.7810000000000006</c:v>
                </c:pt>
                <c:pt idx="548">
                  <c:v>9.7870000000000008</c:v>
                </c:pt>
                <c:pt idx="549">
                  <c:v>9.7929999999999993</c:v>
                </c:pt>
                <c:pt idx="550">
                  <c:v>9.7989999999999995</c:v>
                </c:pt>
                <c:pt idx="551">
                  <c:v>9.8049999999999997</c:v>
                </c:pt>
                <c:pt idx="552">
                  <c:v>9.81</c:v>
                </c:pt>
                <c:pt idx="553">
                  <c:v>9.8160000000000007</c:v>
                </c:pt>
                <c:pt idx="554">
                  <c:v>9.8219999999999992</c:v>
                </c:pt>
                <c:pt idx="555">
                  <c:v>9.8279999999999994</c:v>
                </c:pt>
                <c:pt idx="556">
                  <c:v>9.8339999999999996</c:v>
                </c:pt>
                <c:pt idx="557">
                  <c:v>9.84</c:v>
                </c:pt>
                <c:pt idx="558">
                  <c:v>9.8460000000000001</c:v>
                </c:pt>
                <c:pt idx="559">
                  <c:v>9.8520000000000003</c:v>
                </c:pt>
                <c:pt idx="560">
                  <c:v>9.8580000000000005</c:v>
                </c:pt>
                <c:pt idx="561">
                  <c:v>9.8640000000000008</c:v>
                </c:pt>
                <c:pt idx="562">
                  <c:v>9.8689999999999998</c:v>
                </c:pt>
                <c:pt idx="563">
                  <c:v>9.875</c:v>
                </c:pt>
                <c:pt idx="564">
                  <c:v>9.8810000000000002</c:v>
                </c:pt>
                <c:pt idx="565">
                  <c:v>9.8870000000000005</c:v>
                </c:pt>
                <c:pt idx="566">
                  <c:v>9.8930000000000007</c:v>
                </c:pt>
                <c:pt idx="567">
                  <c:v>9.8989999999999991</c:v>
                </c:pt>
                <c:pt idx="568">
                  <c:v>9.9049999999999994</c:v>
                </c:pt>
                <c:pt idx="569">
                  <c:v>9.91</c:v>
                </c:pt>
                <c:pt idx="570">
                  <c:v>9.9160000000000004</c:v>
                </c:pt>
                <c:pt idx="571">
                  <c:v>9.9220000000000006</c:v>
                </c:pt>
                <c:pt idx="572">
                  <c:v>9.9280000000000008</c:v>
                </c:pt>
                <c:pt idx="573">
                  <c:v>9.9339999999999993</c:v>
                </c:pt>
                <c:pt idx="574">
                  <c:v>9.94</c:v>
                </c:pt>
                <c:pt idx="575">
                  <c:v>9.9459999999999997</c:v>
                </c:pt>
                <c:pt idx="576">
                  <c:v>9.952</c:v>
                </c:pt>
                <c:pt idx="577">
                  <c:v>9.9570000000000007</c:v>
                </c:pt>
                <c:pt idx="578">
                  <c:v>9.9629999999999992</c:v>
                </c:pt>
                <c:pt idx="579">
                  <c:v>9.9689999999999994</c:v>
                </c:pt>
                <c:pt idx="580">
                  <c:v>9.9749999999999996</c:v>
                </c:pt>
                <c:pt idx="581">
                  <c:v>9.9809999999999999</c:v>
                </c:pt>
                <c:pt idx="582">
                  <c:v>9.9870000000000001</c:v>
                </c:pt>
                <c:pt idx="583">
                  <c:v>9.9920000000000009</c:v>
                </c:pt>
                <c:pt idx="584">
                  <c:v>9.9979999999999993</c:v>
                </c:pt>
                <c:pt idx="585">
                  <c:v>10.004</c:v>
                </c:pt>
                <c:pt idx="586">
                  <c:v>10.01</c:v>
                </c:pt>
                <c:pt idx="587">
                  <c:v>10.016</c:v>
                </c:pt>
                <c:pt idx="588">
                  <c:v>10.022</c:v>
                </c:pt>
                <c:pt idx="589">
                  <c:v>10.026999999999999</c:v>
                </c:pt>
                <c:pt idx="590">
                  <c:v>10.032999999999999</c:v>
                </c:pt>
                <c:pt idx="591">
                  <c:v>10.039</c:v>
                </c:pt>
                <c:pt idx="592">
                  <c:v>10.045</c:v>
                </c:pt>
                <c:pt idx="593">
                  <c:v>10.051</c:v>
                </c:pt>
                <c:pt idx="594">
                  <c:v>10.057</c:v>
                </c:pt>
                <c:pt idx="595">
                  <c:v>10.061999999999999</c:v>
                </c:pt>
                <c:pt idx="596">
                  <c:v>10.068</c:v>
                </c:pt>
                <c:pt idx="597">
                  <c:v>10.074</c:v>
                </c:pt>
                <c:pt idx="598">
                  <c:v>10.08</c:v>
                </c:pt>
                <c:pt idx="599">
                  <c:v>10.086</c:v>
                </c:pt>
                <c:pt idx="600">
                  <c:v>10.090999999999999</c:v>
                </c:pt>
                <c:pt idx="601">
                  <c:v>10.097</c:v>
                </c:pt>
                <c:pt idx="602">
                  <c:v>10.103</c:v>
                </c:pt>
                <c:pt idx="603">
                  <c:v>10.109</c:v>
                </c:pt>
                <c:pt idx="604">
                  <c:v>10.115</c:v>
                </c:pt>
                <c:pt idx="605">
                  <c:v>10.121</c:v>
                </c:pt>
                <c:pt idx="606">
                  <c:v>10.125999999999999</c:v>
                </c:pt>
                <c:pt idx="607">
                  <c:v>10.132</c:v>
                </c:pt>
                <c:pt idx="608">
                  <c:v>10.138</c:v>
                </c:pt>
                <c:pt idx="609">
                  <c:v>10.144</c:v>
                </c:pt>
                <c:pt idx="610">
                  <c:v>10.15</c:v>
                </c:pt>
                <c:pt idx="611">
                  <c:v>10.154999999999999</c:v>
                </c:pt>
                <c:pt idx="612">
                  <c:v>10.161</c:v>
                </c:pt>
                <c:pt idx="613">
                  <c:v>10.167</c:v>
                </c:pt>
                <c:pt idx="614">
                  <c:v>10.173</c:v>
                </c:pt>
                <c:pt idx="615">
                  <c:v>10.179</c:v>
                </c:pt>
                <c:pt idx="616">
                  <c:v>10.183999999999999</c:v>
                </c:pt>
                <c:pt idx="617">
                  <c:v>10.19</c:v>
                </c:pt>
                <c:pt idx="618">
                  <c:v>10.196</c:v>
                </c:pt>
                <c:pt idx="619">
                  <c:v>10.202</c:v>
                </c:pt>
                <c:pt idx="620">
                  <c:v>10.208</c:v>
                </c:pt>
                <c:pt idx="621">
                  <c:v>10.212999999999999</c:v>
                </c:pt>
                <c:pt idx="622">
                  <c:v>10.218999999999999</c:v>
                </c:pt>
                <c:pt idx="623">
                  <c:v>10.225</c:v>
                </c:pt>
                <c:pt idx="624">
                  <c:v>10.231</c:v>
                </c:pt>
                <c:pt idx="625">
                  <c:v>10.236000000000001</c:v>
                </c:pt>
                <c:pt idx="626">
                  <c:v>10.242000000000001</c:v>
                </c:pt>
                <c:pt idx="627">
                  <c:v>10.247999999999999</c:v>
                </c:pt>
                <c:pt idx="628">
                  <c:v>10.254</c:v>
                </c:pt>
                <c:pt idx="629">
                  <c:v>10.26</c:v>
                </c:pt>
                <c:pt idx="630">
                  <c:v>10.265000000000001</c:v>
                </c:pt>
                <c:pt idx="631">
                  <c:v>10.271000000000001</c:v>
                </c:pt>
                <c:pt idx="632">
                  <c:v>10.276999999999999</c:v>
                </c:pt>
                <c:pt idx="633">
                  <c:v>10.282999999999999</c:v>
                </c:pt>
                <c:pt idx="634">
                  <c:v>10.288</c:v>
                </c:pt>
                <c:pt idx="635">
                  <c:v>10.294</c:v>
                </c:pt>
                <c:pt idx="636">
                  <c:v>10.3</c:v>
                </c:pt>
                <c:pt idx="637">
                  <c:v>10.305999999999999</c:v>
                </c:pt>
                <c:pt idx="638">
                  <c:v>10.311999999999999</c:v>
                </c:pt>
                <c:pt idx="639">
                  <c:v>10.317</c:v>
                </c:pt>
                <c:pt idx="640">
                  <c:v>10.323</c:v>
                </c:pt>
                <c:pt idx="641">
                  <c:v>10.329000000000001</c:v>
                </c:pt>
                <c:pt idx="642">
                  <c:v>10.335000000000001</c:v>
                </c:pt>
                <c:pt idx="643">
                  <c:v>10.34</c:v>
                </c:pt>
                <c:pt idx="644">
                  <c:v>10.346</c:v>
                </c:pt>
                <c:pt idx="645">
                  <c:v>10.352</c:v>
                </c:pt>
                <c:pt idx="646">
                  <c:v>10.358000000000001</c:v>
                </c:pt>
                <c:pt idx="647">
                  <c:v>10.363</c:v>
                </c:pt>
                <c:pt idx="648">
                  <c:v>10.369</c:v>
                </c:pt>
                <c:pt idx="649">
                  <c:v>10.375</c:v>
                </c:pt>
                <c:pt idx="650">
                  <c:v>10.381</c:v>
                </c:pt>
                <c:pt idx="651">
                  <c:v>10.385999999999999</c:v>
                </c:pt>
                <c:pt idx="652">
                  <c:v>10.391999999999999</c:v>
                </c:pt>
                <c:pt idx="653">
                  <c:v>10.398</c:v>
                </c:pt>
                <c:pt idx="654">
                  <c:v>10.404</c:v>
                </c:pt>
                <c:pt idx="655">
                  <c:v>10.409000000000001</c:v>
                </c:pt>
                <c:pt idx="656">
                  <c:v>10.414999999999999</c:v>
                </c:pt>
                <c:pt idx="657">
                  <c:v>10.420999999999999</c:v>
                </c:pt>
                <c:pt idx="658">
                  <c:v>10.427</c:v>
                </c:pt>
                <c:pt idx="659">
                  <c:v>10.432</c:v>
                </c:pt>
                <c:pt idx="660">
                  <c:v>10.438000000000001</c:v>
                </c:pt>
                <c:pt idx="661">
                  <c:v>10.444000000000001</c:v>
                </c:pt>
                <c:pt idx="662">
                  <c:v>10.45</c:v>
                </c:pt>
                <c:pt idx="663">
                  <c:v>10.455</c:v>
                </c:pt>
                <c:pt idx="664">
                  <c:v>10.461</c:v>
                </c:pt>
                <c:pt idx="665">
                  <c:v>10.467000000000001</c:v>
                </c:pt>
                <c:pt idx="666">
                  <c:v>10.473000000000001</c:v>
                </c:pt>
                <c:pt idx="667">
                  <c:v>10.478</c:v>
                </c:pt>
                <c:pt idx="668">
                  <c:v>10.484</c:v>
                </c:pt>
                <c:pt idx="669">
                  <c:v>10.49</c:v>
                </c:pt>
                <c:pt idx="670">
                  <c:v>10.496</c:v>
                </c:pt>
                <c:pt idx="671">
                  <c:v>10.500999999999999</c:v>
                </c:pt>
                <c:pt idx="672">
                  <c:v>10.507</c:v>
                </c:pt>
                <c:pt idx="673">
                  <c:v>10.513</c:v>
                </c:pt>
                <c:pt idx="674">
                  <c:v>10.519</c:v>
                </c:pt>
                <c:pt idx="675">
                  <c:v>10.523999999999999</c:v>
                </c:pt>
                <c:pt idx="676">
                  <c:v>10.53</c:v>
                </c:pt>
                <c:pt idx="677">
                  <c:v>10.536</c:v>
                </c:pt>
                <c:pt idx="678">
                  <c:v>10.542</c:v>
                </c:pt>
                <c:pt idx="679">
                  <c:v>10.547000000000001</c:v>
                </c:pt>
                <c:pt idx="680">
                  <c:v>10.553000000000001</c:v>
                </c:pt>
                <c:pt idx="681">
                  <c:v>10.558999999999999</c:v>
                </c:pt>
                <c:pt idx="682">
                  <c:v>10.564</c:v>
                </c:pt>
                <c:pt idx="683">
                  <c:v>10.57</c:v>
                </c:pt>
                <c:pt idx="684">
                  <c:v>10.576000000000001</c:v>
                </c:pt>
                <c:pt idx="685">
                  <c:v>10.582000000000001</c:v>
                </c:pt>
                <c:pt idx="686">
                  <c:v>10.587</c:v>
                </c:pt>
                <c:pt idx="687">
                  <c:v>10.593</c:v>
                </c:pt>
                <c:pt idx="688">
                  <c:v>10.599</c:v>
                </c:pt>
                <c:pt idx="689">
                  <c:v>10.603999999999999</c:v>
                </c:pt>
                <c:pt idx="690">
                  <c:v>10.61</c:v>
                </c:pt>
                <c:pt idx="691">
                  <c:v>10.616</c:v>
                </c:pt>
                <c:pt idx="692">
                  <c:v>10.622</c:v>
                </c:pt>
                <c:pt idx="693">
                  <c:v>10.627000000000001</c:v>
                </c:pt>
                <c:pt idx="694">
                  <c:v>10.632999999999999</c:v>
                </c:pt>
                <c:pt idx="695">
                  <c:v>10.638999999999999</c:v>
                </c:pt>
                <c:pt idx="696">
                  <c:v>10.644</c:v>
                </c:pt>
                <c:pt idx="697">
                  <c:v>10.65</c:v>
                </c:pt>
                <c:pt idx="698">
                  <c:v>10.656000000000001</c:v>
                </c:pt>
                <c:pt idx="699">
                  <c:v>10.662000000000001</c:v>
                </c:pt>
                <c:pt idx="700">
                  <c:v>10.667</c:v>
                </c:pt>
                <c:pt idx="701">
                  <c:v>10.673</c:v>
                </c:pt>
                <c:pt idx="702">
                  <c:v>10.679</c:v>
                </c:pt>
                <c:pt idx="703">
                  <c:v>10.683999999999999</c:v>
                </c:pt>
                <c:pt idx="704">
                  <c:v>10.69</c:v>
                </c:pt>
                <c:pt idx="705">
                  <c:v>10.696</c:v>
                </c:pt>
                <c:pt idx="706">
                  <c:v>10.701000000000001</c:v>
                </c:pt>
                <c:pt idx="707">
                  <c:v>10.707000000000001</c:v>
                </c:pt>
                <c:pt idx="708">
                  <c:v>10.712999999999999</c:v>
                </c:pt>
                <c:pt idx="709">
                  <c:v>10.718</c:v>
                </c:pt>
                <c:pt idx="710">
                  <c:v>10.724</c:v>
                </c:pt>
                <c:pt idx="711">
                  <c:v>10.73</c:v>
                </c:pt>
                <c:pt idx="712">
                  <c:v>10.736000000000001</c:v>
                </c:pt>
                <c:pt idx="713">
                  <c:v>10.741</c:v>
                </c:pt>
                <c:pt idx="714">
                  <c:v>10.747</c:v>
                </c:pt>
                <c:pt idx="715">
                  <c:v>10.753</c:v>
                </c:pt>
                <c:pt idx="716">
                  <c:v>10.757999999999999</c:v>
                </c:pt>
                <c:pt idx="717">
                  <c:v>10.763999999999999</c:v>
                </c:pt>
                <c:pt idx="718">
                  <c:v>10.769</c:v>
                </c:pt>
                <c:pt idx="719">
                  <c:v>10.775</c:v>
                </c:pt>
                <c:pt idx="720">
                  <c:v>10.781000000000001</c:v>
                </c:pt>
                <c:pt idx="721">
                  <c:v>10.787000000000001</c:v>
                </c:pt>
                <c:pt idx="722">
                  <c:v>10.792</c:v>
                </c:pt>
                <c:pt idx="723">
                  <c:v>10.798</c:v>
                </c:pt>
                <c:pt idx="724">
                  <c:v>10.804</c:v>
                </c:pt>
                <c:pt idx="725">
                  <c:v>10.808999999999999</c:v>
                </c:pt>
                <c:pt idx="726">
                  <c:v>10.815</c:v>
                </c:pt>
                <c:pt idx="727">
                  <c:v>10.821</c:v>
                </c:pt>
                <c:pt idx="728">
                  <c:v>10.826000000000001</c:v>
                </c:pt>
                <c:pt idx="729">
                  <c:v>10.832000000000001</c:v>
                </c:pt>
                <c:pt idx="730">
                  <c:v>10.837999999999999</c:v>
                </c:pt>
                <c:pt idx="731">
                  <c:v>10.843</c:v>
                </c:pt>
                <c:pt idx="732">
                  <c:v>10.849</c:v>
                </c:pt>
                <c:pt idx="733">
                  <c:v>10.855</c:v>
                </c:pt>
                <c:pt idx="734">
                  <c:v>10.86</c:v>
                </c:pt>
                <c:pt idx="735">
                  <c:v>10.866</c:v>
                </c:pt>
                <c:pt idx="736">
                  <c:v>10.871</c:v>
                </c:pt>
                <c:pt idx="737">
                  <c:v>10.877000000000001</c:v>
                </c:pt>
                <c:pt idx="738">
                  <c:v>10.882999999999999</c:v>
                </c:pt>
                <c:pt idx="739">
                  <c:v>10.888</c:v>
                </c:pt>
                <c:pt idx="740">
                  <c:v>10.894</c:v>
                </c:pt>
                <c:pt idx="741">
                  <c:v>10.9</c:v>
                </c:pt>
                <c:pt idx="742">
                  <c:v>10.904999999999999</c:v>
                </c:pt>
                <c:pt idx="743">
                  <c:v>10.911</c:v>
                </c:pt>
                <c:pt idx="744">
                  <c:v>10.917</c:v>
                </c:pt>
                <c:pt idx="745">
                  <c:v>10.922000000000001</c:v>
                </c:pt>
                <c:pt idx="746">
                  <c:v>10.928000000000001</c:v>
                </c:pt>
                <c:pt idx="747">
                  <c:v>10.933</c:v>
                </c:pt>
                <c:pt idx="748">
                  <c:v>10.939</c:v>
                </c:pt>
                <c:pt idx="749">
                  <c:v>10.945</c:v>
                </c:pt>
                <c:pt idx="750">
                  <c:v>10.95</c:v>
                </c:pt>
                <c:pt idx="751">
                  <c:v>10.956</c:v>
                </c:pt>
                <c:pt idx="752">
                  <c:v>10.962</c:v>
                </c:pt>
                <c:pt idx="753">
                  <c:v>10.967000000000001</c:v>
                </c:pt>
                <c:pt idx="754">
                  <c:v>10.973000000000001</c:v>
                </c:pt>
                <c:pt idx="755">
                  <c:v>10.978</c:v>
                </c:pt>
                <c:pt idx="756">
                  <c:v>10.984</c:v>
                </c:pt>
                <c:pt idx="757">
                  <c:v>10.99</c:v>
                </c:pt>
                <c:pt idx="758">
                  <c:v>10.994999999999999</c:v>
                </c:pt>
                <c:pt idx="759">
                  <c:v>11.000999999999999</c:v>
                </c:pt>
                <c:pt idx="760">
                  <c:v>11.006</c:v>
                </c:pt>
                <c:pt idx="761">
                  <c:v>11.012</c:v>
                </c:pt>
                <c:pt idx="762">
                  <c:v>11.018000000000001</c:v>
                </c:pt>
                <c:pt idx="763">
                  <c:v>11.023</c:v>
                </c:pt>
                <c:pt idx="764">
                  <c:v>11.029</c:v>
                </c:pt>
                <c:pt idx="765">
                  <c:v>11.034000000000001</c:v>
                </c:pt>
                <c:pt idx="766">
                  <c:v>11.04</c:v>
                </c:pt>
                <c:pt idx="767">
                  <c:v>11.045</c:v>
                </c:pt>
                <c:pt idx="768">
                  <c:v>11.051</c:v>
                </c:pt>
                <c:pt idx="769">
                  <c:v>11.057</c:v>
                </c:pt>
                <c:pt idx="770">
                  <c:v>11.061999999999999</c:v>
                </c:pt>
                <c:pt idx="771">
                  <c:v>11.068</c:v>
                </c:pt>
                <c:pt idx="772">
                  <c:v>11.073</c:v>
                </c:pt>
                <c:pt idx="773">
                  <c:v>11.079000000000001</c:v>
                </c:pt>
                <c:pt idx="774">
                  <c:v>11.084</c:v>
                </c:pt>
                <c:pt idx="775">
                  <c:v>11.09</c:v>
                </c:pt>
                <c:pt idx="776">
                  <c:v>11.095000000000001</c:v>
                </c:pt>
                <c:pt idx="777">
                  <c:v>11.101000000000001</c:v>
                </c:pt>
                <c:pt idx="778">
                  <c:v>11.106999999999999</c:v>
                </c:pt>
                <c:pt idx="779">
                  <c:v>11.112</c:v>
                </c:pt>
                <c:pt idx="780">
                  <c:v>11.118</c:v>
                </c:pt>
                <c:pt idx="781">
                  <c:v>11.122999999999999</c:v>
                </c:pt>
                <c:pt idx="782">
                  <c:v>11.129</c:v>
                </c:pt>
                <c:pt idx="783">
                  <c:v>11.134</c:v>
                </c:pt>
                <c:pt idx="784">
                  <c:v>11.14</c:v>
                </c:pt>
                <c:pt idx="785">
                  <c:v>11.145</c:v>
                </c:pt>
                <c:pt idx="786">
                  <c:v>11.151</c:v>
                </c:pt>
                <c:pt idx="787">
                  <c:v>11.156000000000001</c:v>
                </c:pt>
                <c:pt idx="788">
                  <c:v>11.162000000000001</c:v>
                </c:pt>
                <c:pt idx="789">
                  <c:v>11.167</c:v>
                </c:pt>
                <c:pt idx="790">
                  <c:v>11.173</c:v>
                </c:pt>
                <c:pt idx="791">
                  <c:v>11.178000000000001</c:v>
                </c:pt>
                <c:pt idx="792">
                  <c:v>11.183999999999999</c:v>
                </c:pt>
                <c:pt idx="793">
                  <c:v>11.189</c:v>
                </c:pt>
                <c:pt idx="794">
                  <c:v>11.195</c:v>
                </c:pt>
                <c:pt idx="795">
                  <c:v>11.2</c:v>
                </c:pt>
                <c:pt idx="796">
                  <c:v>11.206</c:v>
                </c:pt>
                <c:pt idx="797">
                  <c:v>11.211</c:v>
                </c:pt>
                <c:pt idx="798">
                  <c:v>11.217000000000001</c:v>
                </c:pt>
                <c:pt idx="799">
                  <c:v>11.222</c:v>
                </c:pt>
                <c:pt idx="800">
                  <c:v>11.228</c:v>
                </c:pt>
                <c:pt idx="801">
                  <c:v>11.233000000000001</c:v>
                </c:pt>
                <c:pt idx="802">
                  <c:v>11.239000000000001</c:v>
                </c:pt>
                <c:pt idx="803">
                  <c:v>11.244</c:v>
                </c:pt>
                <c:pt idx="804">
                  <c:v>11.25</c:v>
                </c:pt>
                <c:pt idx="805">
                  <c:v>11.255000000000001</c:v>
                </c:pt>
                <c:pt idx="806">
                  <c:v>11.260999999999999</c:v>
                </c:pt>
                <c:pt idx="807">
                  <c:v>11.266</c:v>
                </c:pt>
                <c:pt idx="808">
                  <c:v>11.272</c:v>
                </c:pt>
                <c:pt idx="809">
                  <c:v>11.276999999999999</c:v>
                </c:pt>
                <c:pt idx="810">
                  <c:v>11.282</c:v>
                </c:pt>
                <c:pt idx="811">
                  <c:v>11.288</c:v>
                </c:pt>
                <c:pt idx="812">
                  <c:v>11.292999999999999</c:v>
                </c:pt>
                <c:pt idx="813">
                  <c:v>11.298999999999999</c:v>
                </c:pt>
                <c:pt idx="814">
                  <c:v>11.304</c:v>
                </c:pt>
                <c:pt idx="815">
                  <c:v>11.31</c:v>
                </c:pt>
                <c:pt idx="816">
                  <c:v>11.315</c:v>
                </c:pt>
                <c:pt idx="817">
                  <c:v>11.32</c:v>
                </c:pt>
                <c:pt idx="818">
                  <c:v>11.326000000000001</c:v>
                </c:pt>
                <c:pt idx="819">
                  <c:v>11.331</c:v>
                </c:pt>
                <c:pt idx="820">
                  <c:v>11.337</c:v>
                </c:pt>
                <c:pt idx="821">
                  <c:v>11.342000000000001</c:v>
                </c:pt>
                <c:pt idx="822">
                  <c:v>11.348000000000001</c:v>
                </c:pt>
                <c:pt idx="823">
                  <c:v>11.353</c:v>
                </c:pt>
                <c:pt idx="824">
                  <c:v>11.358000000000001</c:v>
                </c:pt>
                <c:pt idx="825">
                  <c:v>11.364000000000001</c:v>
                </c:pt>
                <c:pt idx="826">
                  <c:v>11.369</c:v>
                </c:pt>
                <c:pt idx="827">
                  <c:v>11.375</c:v>
                </c:pt>
                <c:pt idx="828">
                  <c:v>11.38</c:v>
                </c:pt>
                <c:pt idx="829">
                  <c:v>11.385</c:v>
                </c:pt>
                <c:pt idx="830">
                  <c:v>11.391</c:v>
                </c:pt>
                <c:pt idx="831">
                  <c:v>11.396000000000001</c:v>
                </c:pt>
                <c:pt idx="832">
                  <c:v>11.401</c:v>
                </c:pt>
                <c:pt idx="833">
                  <c:v>11.407</c:v>
                </c:pt>
                <c:pt idx="834">
                  <c:v>11.412000000000001</c:v>
                </c:pt>
                <c:pt idx="835">
                  <c:v>11.417999999999999</c:v>
                </c:pt>
                <c:pt idx="836">
                  <c:v>11.423</c:v>
                </c:pt>
                <c:pt idx="837">
                  <c:v>11.428000000000001</c:v>
                </c:pt>
                <c:pt idx="838">
                  <c:v>11.433999999999999</c:v>
                </c:pt>
                <c:pt idx="839">
                  <c:v>11.439</c:v>
                </c:pt>
                <c:pt idx="840">
                  <c:v>11.444000000000001</c:v>
                </c:pt>
                <c:pt idx="841">
                  <c:v>11.45</c:v>
                </c:pt>
                <c:pt idx="842">
                  <c:v>11.455</c:v>
                </c:pt>
                <c:pt idx="843">
                  <c:v>11.46</c:v>
                </c:pt>
                <c:pt idx="844">
                  <c:v>11.465999999999999</c:v>
                </c:pt>
                <c:pt idx="845">
                  <c:v>11.471</c:v>
                </c:pt>
                <c:pt idx="846">
                  <c:v>11.476000000000001</c:v>
                </c:pt>
                <c:pt idx="847">
                  <c:v>11.481999999999999</c:v>
                </c:pt>
                <c:pt idx="848">
                  <c:v>11.487</c:v>
                </c:pt>
                <c:pt idx="849">
                  <c:v>11.492000000000001</c:v>
                </c:pt>
                <c:pt idx="850">
                  <c:v>11.497999999999999</c:v>
                </c:pt>
                <c:pt idx="851">
                  <c:v>11.503</c:v>
                </c:pt>
                <c:pt idx="852">
                  <c:v>11.507999999999999</c:v>
                </c:pt>
                <c:pt idx="853">
                  <c:v>11.513</c:v>
                </c:pt>
                <c:pt idx="854">
                  <c:v>11.519</c:v>
                </c:pt>
                <c:pt idx="855">
                  <c:v>11.523999999999999</c:v>
                </c:pt>
                <c:pt idx="856">
                  <c:v>11.529</c:v>
                </c:pt>
                <c:pt idx="857">
                  <c:v>11.535</c:v>
                </c:pt>
                <c:pt idx="858">
                  <c:v>11.54</c:v>
                </c:pt>
                <c:pt idx="859">
                  <c:v>11.545</c:v>
                </c:pt>
                <c:pt idx="860">
                  <c:v>11.55</c:v>
                </c:pt>
                <c:pt idx="861">
                  <c:v>11.555999999999999</c:v>
                </c:pt>
                <c:pt idx="862">
                  <c:v>11.561</c:v>
                </c:pt>
                <c:pt idx="863">
                  <c:v>11.566000000000001</c:v>
                </c:pt>
                <c:pt idx="864">
                  <c:v>11.571999999999999</c:v>
                </c:pt>
                <c:pt idx="865">
                  <c:v>11.577</c:v>
                </c:pt>
                <c:pt idx="866">
                  <c:v>11.582000000000001</c:v>
                </c:pt>
                <c:pt idx="867">
                  <c:v>11.587</c:v>
                </c:pt>
                <c:pt idx="868">
                  <c:v>11.592000000000001</c:v>
                </c:pt>
                <c:pt idx="869">
                  <c:v>11.598000000000001</c:v>
                </c:pt>
                <c:pt idx="870">
                  <c:v>11.603</c:v>
                </c:pt>
                <c:pt idx="871">
                  <c:v>11.608000000000001</c:v>
                </c:pt>
                <c:pt idx="872">
                  <c:v>11.613</c:v>
                </c:pt>
                <c:pt idx="873">
                  <c:v>11.619</c:v>
                </c:pt>
                <c:pt idx="874">
                  <c:v>11.624000000000001</c:v>
                </c:pt>
                <c:pt idx="875">
                  <c:v>11.629</c:v>
                </c:pt>
                <c:pt idx="876">
                  <c:v>11.634</c:v>
                </c:pt>
                <c:pt idx="877">
                  <c:v>11.638999999999999</c:v>
                </c:pt>
                <c:pt idx="878">
                  <c:v>11.645</c:v>
                </c:pt>
                <c:pt idx="879">
                  <c:v>11.65</c:v>
                </c:pt>
                <c:pt idx="880">
                  <c:v>11.654999999999999</c:v>
                </c:pt>
                <c:pt idx="881">
                  <c:v>11.66</c:v>
                </c:pt>
                <c:pt idx="882">
                  <c:v>11.664999999999999</c:v>
                </c:pt>
                <c:pt idx="883">
                  <c:v>11.670999999999999</c:v>
                </c:pt>
                <c:pt idx="884">
                  <c:v>11.676</c:v>
                </c:pt>
                <c:pt idx="885">
                  <c:v>11.680999999999999</c:v>
                </c:pt>
                <c:pt idx="886">
                  <c:v>11.686</c:v>
                </c:pt>
                <c:pt idx="887">
                  <c:v>11.691000000000001</c:v>
                </c:pt>
                <c:pt idx="888">
                  <c:v>11.696999999999999</c:v>
                </c:pt>
                <c:pt idx="889">
                  <c:v>11.702</c:v>
                </c:pt>
                <c:pt idx="890">
                  <c:v>11.707000000000001</c:v>
                </c:pt>
                <c:pt idx="891">
                  <c:v>11.712</c:v>
                </c:pt>
                <c:pt idx="892">
                  <c:v>11.717000000000001</c:v>
                </c:pt>
                <c:pt idx="893">
                  <c:v>11.722</c:v>
                </c:pt>
                <c:pt idx="894">
                  <c:v>11.728</c:v>
                </c:pt>
                <c:pt idx="895">
                  <c:v>11.733000000000001</c:v>
                </c:pt>
                <c:pt idx="896">
                  <c:v>11.738</c:v>
                </c:pt>
                <c:pt idx="897">
                  <c:v>11.743</c:v>
                </c:pt>
                <c:pt idx="898">
                  <c:v>11.747999999999999</c:v>
                </c:pt>
                <c:pt idx="899">
                  <c:v>11.753</c:v>
                </c:pt>
                <c:pt idx="900">
                  <c:v>11.757999999999999</c:v>
                </c:pt>
                <c:pt idx="901">
                  <c:v>11.763999999999999</c:v>
                </c:pt>
                <c:pt idx="902">
                  <c:v>11.769</c:v>
                </c:pt>
                <c:pt idx="903">
                  <c:v>11.773999999999999</c:v>
                </c:pt>
                <c:pt idx="904">
                  <c:v>11.779</c:v>
                </c:pt>
                <c:pt idx="905">
                  <c:v>11.784000000000001</c:v>
                </c:pt>
                <c:pt idx="906">
                  <c:v>11.789</c:v>
                </c:pt>
                <c:pt idx="907">
                  <c:v>11.794</c:v>
                </c:pt>
                <c:pt idx="908">
                  <c:v>11.798999999999999</c:v>
                </c:pt>
                <c:pt idx="909">
                  <c:v>11.804</c:v>
                </c:pt>
                <c:pt idx="910">
                  <c:v>11.81</c:v>
                </c:pt>
                <c:pt idx="911">
                  <c:v>11.815</c:v>
                </c:pt>
                <c:pt idx="912">
                  <c:v>11.82</c:v>
                </c:pt>
                <c:pt idx="913">
                  <c:v>11.824999999999999</c:v>
                </c:pt>
                <c:pt idx="914">
                  <c:v>11.83</c:v>
                </c:pt>
                <c:pt idx="915">
                  <c:v>11.835000000000001</c:v>
                </c:pt>
                <c:pt idx="916">
                  <c:v>11.84</c:v>
                </c:pt>
                <c:pt idx="917">
                  <c:v>11.845000000000001</c:v>
                </c:pt>
                <c:pt idx="918">
                  <c:v>11.85</c:v>
                </c:pt>
                <c:pt idx="919">
                  <c:v>11.855</c:v>
                </c:pt>
                <c:pt idx="920">
                  <c:v>11.86</c:v>
                </c:pt>
                <c:pt idx="921">
                  <c:v>11.865</c:v>
                </c:pt>
                <c:pt idx="922">
                  <c:v>11.87</c:v>
                </c:pt>
                <c:pt idx="923">
                  <c:v>11.875</c:v>
                </c:pt>
                <c:pt idx="924">
                  <c:v>11.881</c:v>
                </c:pt>
                <c:pt idx="925">
                  <c:v>11.885999999999999</c:v>
                </c:pt>
                <c:pt idx="926">
                  <c:v>11.891</c:v>
                </c:pt>
                <c:pt idx="927">
                  <c:v>11.896000000000001</c:v>
                </c:pt>
                <c:pt idx="928">
                  <c:v>11.901</c:v>
                </c:pt>
                <c:pt idx="929">
                  <c:v>11.906000000000001</c:v>
                </c:pt>
                <c:pt idx="930">
                  <c:v>11.911</c:v>
                </c:pt>
                <c:pt idx="931">
                  <c:v>11.916</c:v>
                </c:pt>
                <c:pt idx="932">
                  <c:v>11.920999999999999</c:v>
                </c:pt>
                <c:pt idx="933">
                  <c:v>11.926</c:v>
                </c:pt>
                <c:pt idx="934">
                  <c:v>11.930999999999999</c:v>
                </c:pt>
                <c:pt idx="935">
                  <c:v>11.936</c:v>
                </c:pt>
                <c:pt idx="936">
                  <c:v>11.941000000000001</c:v>
                </c:pt>
                <c:pt idx="937">
                  <c:v>11.946</c:v>
                </c:pt>
                <c:pt idx="938">
                  <c:v>11.951000000000001</c:v>
                </c:pt>
                <c:pt idx="939">
                  <c:v>11.956</c:v>
                </c:pt>
                <c:pt idx="940">
                  <c:v>11.961</c:v>
                </c:pt>
                <c:pt idx="941">
                  <c:v>11.965999999999999</c:v>
                </c:pt>
                <c:pt idx="942">
                  <c:v>11.971</c:v>
                </c:pt>
                <c:pt idx="943">
                  <c:v>11.976000000000001</c:v>
                </c:pt>
                <c:pt idx="944">
                  <c:v>11.981</c:v>
                </c:pt>
                <c:pt idx="945">
                  <c:v>11.986000000000001</c:v>
                </c:pt>
                <c:pt idx="946">
                  <c:v>11.991</c:v>
                </c:pt>
                <c:pt idx="947">
                  <c:v>11.996</c:v>
                </c:pt>
                <c:pt idx="948">
                  <c:v>12.000999999999999</c:v>
                </c:pt>
                <c:pt idx="949">
                  <c:v>12.006</c:v>
                </c:pt>
                <c:pt idx="950">
                  <c:v>12.010999999999999</c:v>
                </c:pt>
                <c:pt idx="951">
                  <c:v>12.016</c:v>
                </c:pt>
                <c:pt idx="952">
                  <c:v>12.021000000000001</c:v>
                </c:pt>
                <c:pt idx="953">
                  <c:v>12.026</c:v>
                </c:pt>
                <c:pt idx="954">
                  <c:v>12.031000000000001</c:v>
                </c:pt>
                <c:pt idx="955">
                  <c:v>12.036</c:v>
                </c:pt>
                <c:pt idx="956">
                  <c:v>12.041</c:v>
                </c:pt>
                <c:pt idx="957">
                  <c:v>12.045999999999999</c:v>
                </c:pt>
                <c:pt idx="958">
                  <c:v>12.051</c:v>
                </c:pt>
                <c:pt idx="959">
                  <c:v>12.055999999999999</c:v>
                </c:pt>
                <c:pt idx="960">
                  <c:v>12.06</c:v>
                </c:pt>
                <c:pt idx="961">
                  <c:v>12.065</c:v>
                </c:pt>
                <c:pt idx="962">
                  <c:v>12.07</c:v>
                </c:pt>
                <c:pt idx="963">
                  <c:v>12.074999999999999</c:v>
                </c:pt>
                <c:pt idx="964">
                  <c:v>12.08</c:v>
                </c:pt>
                <c:pt idx="965">
                  <c:v>12.085000000000001</c:v>
                </c:pt>
                <c:pt idx="966">
                  <c:v>12.09</c:v>
                </c:pt>
                <c:pt idx="967">
                  <c:v>12.095000000000001</c:v>
                </c:pt>
                <c:pt idx="968">
                  <c:v>12.1</c:v>
                </c:pt>
                <c:pt idx="969">
                  <c:v>12.105</c:v>
                </c:pt>
                <c:pt idx="970">
                  <c:v>12.11</c:v>
                </c:pt>
                <c:pt idx="971">
                  <c:v>12.115</c:v>
                </c:pt>
                <c:pt idx="972">
                  <c:v>12.12</c:v>
                </c:pt>
                <c:pt idx="973">
                  <c:v>12.125</c:v>
                </c:pt>
                <c:pt idx="974">
                  <c:v>12.129</c:v>
                </c:pt>
                <c:pt idx="975">
                  <c:v>12.134</c:v>
                </c:pt>
                <c:pt idx="976">
                  <c:v>12.138999999999999</c:v>
                </c:pt>
                <c:pt idx="977">
                  <c:v>12.144</c:v>
                </c:pt>
                <c:pt idx="978">
                  <c:v>12.148999999999999</c:v>
                </c:pt>
                <c:pt idx="979">
                  <c:v>12.154</c:v>
                </c:pt>
                <c:pt idx="980">
                  <c:v>12.159000000000001</c:v>
                </c:pt>
                <c:pt idx="981">
                  <c:v>12.164</c:v>
                </c:pt>
                <c:pt idx="982">
                  <c:v>12.169</c:v>
                </c:pt>
                <c:pt idx="983">
                  <c:v>12.173999999999999</c:v>
                </c:pt>
                <c:pt idx="984">
                  <c:v>12.178000000000001</c:v>
                </c:pt>
                <c:pt idx="985">
                  <c:v>12.183</c:v>
                </c:pt>
                <c:pt idx="986">
                  <c:v>12.188000000000001</c:v>
                </c:pt>
                <c:pt idx="987">
                  <c:v>12.193</c:v>
                </c:pt>
                <c:pt idx="988">
                  <c:v>12.198</c:v>
                </c:pt>
                <c:pt idx="989">
                  <c:v>12.202999999999999</c:v>
                </c:pt>
                <c:pt idx="990">
                  <c:v>12.208</c:v>
                </c:pt>
                <c:pt idx="991">
                  <c:v>12.212</c:v>
                </c:pt>
                <c:pt idx="992">
                  <c:v>12.217000000000001</c:v>
                </c:pt>
                <c:pt idx="993">
                  <c:v>12.222</c:v>
                </c:pt>
                <c:pt idx="994">
                  <c:v>12.227</c:v>
                </c:pt>
                <c:pt idx="995">
                  <c:v>12.231999999999999</c:v>
                </c:pt>
                <c:pt idx="996">
                  <c:v>12.237</c:v>
                </c:pt>
                <c:pt idx="997">
                  <c:v>12.242000000000001</c:v>
                </c:pt>
                <c:pt idx="998">
                  <c:v>12.246</c:v>
                </c:pt>
                <c:pt idx="999">
                  <c:v>12.250999999999999</c:v>
                </c:pt>
                <c:pt idx="1000">
                  <c:v>12.256</c:v>
                </c:pt>
                <c:pt idx="1001">
                  <c:v>12.260999999999999</c:v>
                </c:pt>
                <c:pt idx="1002">
                  <c:v>12.266</c:v>
                </c:pt>
                <c:pt idx="1003">
                  <c:v>12.271000000000001</c:v>
                </c:pt>
                <c:pt idx="1004">
                  <c:v>12.276</c:v>
                </c:pt>
                <c:pt idx="1005">
                  <c:v>12.28</c:v>
                </c:pt>
                <c:pt idx="1006">
                  <c:v>12.285</c:v>
                </c:pt>
                <c:pt idx="1007">
                  <c:v>12.29</c:v>
                </c:pt>
                <c:pt idx="1008">
                  <c:v>12.295</c:v>
                </c:pt>
                <c:pt idx="1009">
                  <c:v>12.3</c:v>
                </c:pt>
                <c:pt idx="1010">
                  <c:v>12.304</c:v>
                </c:pt>
                <c:pt idx="1011">
                  <c:v>12.308999999999999</c:v>
                </c:pt>
                <c:pt idx="1012">
                  <c:v>12.314</c:v>
                </c:pt>
                <c:pt idx="1013">
                  <c:v>12.319000000000001</c:v>
                </c:pt>
                <c:pt idx="1014">
                  <c:v>12.324</c:v>
                </c:pt>
                <c:pt idx="1015">
                  <c:v>12.329000000000001</c:v>
                </c:pt>
                <c:pt idx="1016">
                  <c:v>12.333</c:v>
                </c:pt>
                <c:pt idx="1017">
                  <c:v>12.337999999999999</c:v>
                </c:pt>
                <c:pt idx="1018">
                  <c:v>12.343</c:v>
                </c:pt>
                <c:pt idx="1019">
                  <c:v>12.348000000000001</c:v>
                </c:pt>
                <c:pt idx="1020">
                  <c:v>12.353</c:v>
                </c:pt>
                <c:pt idx="1021">
                  <c:v>12.356999999999999</c:v>
                </c:pt>
                <c:pt idx="1022">
                  <c:v>12.362</c:v>
                </c:pt>
                <c:pt idx="1023">
                  <c:v>12.367000000000001</c:v>
                </c:pt>
                <c:pt idx="1024">
                  <c:v>12.372</c:v>
                </c:pt>
                <c:pt idx="1025">
                  <c:v>12.377000000000001</c:v>
                </c:pt>
                <c:pt idx="1026">
                  <c:v>12.382</c:v>
                </c:pt>
                <c:pt idx="1027">
                  <c:v>12.385999999999999</c:v>
                </c:pt>
                <c:pt idx="1028">
                  <c:v>12.391</c:v>
                </c:pt>
                <c:pt idx="1029">
                  <c:v>12.396000000000001</c:v>
                </c:pt>
                <c:pt idx="1030">
                  <c:v>12.401</c:v>
                </c:pt>
                <c:pt idx="1031">
                  <c:v>12.406000000000001</c:v>
                </c:pt>
                <c:pt idx="1032">
                  <c:v>12.41</c:v>
                </c:pt>
                <c:pt idx="1033">
                  <c:v>12.414999999999999</c:v>
                </c:pt>
                <c:pt idx="1034">
                  <c:v>12.42</c:v>
                </c:pt>
                <c:pt idx="1035">
                  <c:v>12.425000000000001</c:v>
                </c:pt>
                <c:pt idx="1036">
                  <c:v>12.429</c:v>
                </c:pt>
                <c:pt idx="1037">
                  <c:v>12.433999999999999</c:v>
                </c:pt>
                <c:pt idx="1038">
                  <c:v>12.439</c:v>
                </c:pt>
                <c:pt idx="1039">
                  <c:v>12.444000000000001</c:v>
                </c:pt>
                <c:pt idx="1040">
                  <c:v>12.449</c:v>
                </c:pt>
                <c:pt idx="1041">
                  <c:v>12.452999999999999</c:v>
                </c:pt>
                <c:pt idx="1042">
                  <c:v>12.458</c:v>
                </c:pt>
                <c:pt idx="1043">
                  <c:v>12.462999999999999</c:v>
                </c:pt>
                <c:pt idx="1044">
                  <c:v>12.468</c:v>
                </c:pt>
                <c:pt idx="1045">
                  <c:v>12.472</c:v>
                </c:pt>
                <c:pt idx="1046">
                  <c:v>12.477</c:v>
                </c:pt>
                <c:pt idx="1047">
                  <c:v>12.481999999999999</c:v>
                </c:pt>
                <c:pt idx="1048">
                  <c:v>12.487</c:v>
                </c:pt>
                <c:pt idx="1049">
                  <c:v>12.491</c:v>
                </c:pt>
                <c:pt idx="1050">
                  <c:v>12.496</c:v>
                </c:pt>
                <c:pt idx="1051">
                  <c:v>12.500999999999999</c:v>
                </c:pt>
                <c:pt idx="1052">
                  <c:v>12.506</c:v>
                </c:pt>
                <c:pt idx="1053">
                  <c:v>12.51</c:v>
                </c:pt>
                <c:pt idx="1054">
                  <c:v>12.515000000000001</c:v>
                </c:pt>
                <c:pt idx="1055">
                  <c:v>12.52</c:v>
                </c:pt>
                <c:pt idx="1056">
                  <c:v>12.525</c:v>
                </c:pt>
                <c:pt idx="1057">
                  <c:v>12.529</c:v>
                </c:pt>
                <c:pt idx="1058">
                  <c:v>12.534000000000001</c:v>
                </c:pt>
                <c:pt idx="1059">
                  <c:v>12.539</c:v>
                </c:pt>
                <c:pt idx="1060">
                  <c:v>12.544</c:v>
                </c:pt>
                <c:pt idx="1061">
                  <c:v>12.548</c:v>
                </c:pt>
                <c:pt idx="1062">
                  <c:v>12.553000000000001</c:v>
                </c:pt>
                <c:pt idx="1063">
                  <c:v>12.558</c:v>
                </c:pt>
                <c:pt idx="1064">
                  <c:v>12.563000000000001</c:v>
                </c:pt>
                <c:pt idx="1065">
                  <c:v>12.567</c:v>
                </c:pt>
                <c:pt idx="1066">
                  <c:v>12.571999999999999</c:v>
                </c:pt>
                <c:pt idx="1067">
                  <c:v>12.577</c:v>
                </c:pt>
                <c:pt idx="1068">
                  <c:v>12.582000000000001</c:v>
                </c:pt>
                <c:pt idx="1069">
                  <c:v>12.586</c:v>
                </c:pt>
                <c:pt idx="1070">
                  <c:v>12.590999999999999</c:v>
                </c:pt>
                <c:pt idx="1071">
                  <c:v>12.596</c:v>
                </c:pt>
                <c:pt idx="1072">
                  <c:v>12.601000000000001</c:v>
                </c:pt>
                <c:pt idx="1073">
                  <c:v>12.605</c:v>
                </c:pt>
                <c:pt idx="1074">
                  <c:v>12.61</c:v>
                </c:pt>
                <c:pt idx="1075">
                  <c:v>12.615</c:v>
                </c:pt>
                <c:pt idx="1076">
                  <c:v>12.62</c:v>
                </c:pt>
                <c:pt idx="1077">
                  <c:v>12.624000000000001</c:v>
                </c:pt>
                <c:pt idx="1078">
                  <c:v>12.629</c:v>
                </c:pt>
                <c:pt idx="1079">
                  <c:v>12.634</c:v>
                </c:pt>
                <c:pt idx="1080">
                  <c:v>12.638</c:v>
                </c:pt>
                <c:pt idx="1081">
                  <c:v>12.643000000000001</c:v>
                </c:pt>
                <c:pt idx="1082">
                  <c:v>12.648</c:v>
                </c:pt>
                <c:pt idx="1083">
                  <c:v>12.653</c:v>
                </c:pt>
                <c:pt idx="1084">
                  <c:v>12.657</c:v>
                </c:pt>
                <c:pt idx="1085">
                  <c:v>12.662000000000001</c:v>
                </c:pt>
                <c:pt idx="1086">
                  <c:v>12.667</c:v>
                </c:pt>
                <c:pt idx="1087">
                  <c:v>12.670999999999999</c:v>
                </c:pt>
                <c:pt idx="1088">
                  <c:v>12.676</c:v>
                </c:pt>
                <c:pt idx="1089">
                  <c:v>12.680999999999999</c:v>
                </c:pt>
                <c:pt idx="1090">
                  <c:v>12.686</c:v>
                </c:pt>
                <c:pt idx="1091">
                  <c:v>12.69</c:v>
                </c:pt>
                <c:pt idx="1092">
                  <c:v>12.695</c:v>
                </c:pt>
                <c:pt idx="1093">
                  <c:v>12.7</c:v>
                </c:pt>
                <c:pt idx="1094">
                  <c:v>12.704000000000001</c:v>
                </c:pt>
                <c:pt idx="1095">
                  <c:v>12.709</c:v>
                </c:pt>
                <c:pt idx="1096">
                  <c:v>12.714</c:v>
                </c:pt>
                <c:pt idx="1097">
                  <c:v>12.718999999999999</c:v>
                </c:pt>
                <c:pt idx="1098">
                  <c:v>12.723000000000001</c:v>
                </c:pt>
                <c:pt idx="1099">
                  <c:v>12.728</c:v>
                </c:pt>
                <c:pt idx="1100">
                  <c:v>12.733000000000001</c:v>
                </c:pt>
                <c:pt idx="1101">
                  <c:v>12.737</c:v>
                </c:pt>
                <c:pt idx="1102">
                  <c:v>12.742000000000001</c:v>
                </c:pt>
                <c:pt idx="1103">
                  <c:v>12.747</c:v>
                </c:pt>
                <c:pt idx="1104">
                  <c:v>12.750999999999999</c:v>
                </c:pt>
                <c:pt idx="1105">
                  <c:v>12.756</c:v>
                </c:pt>
                <c:pt idx="1106">
                  <c:v>12.760999999999999</c:v>
                </c:pt>
                <c:pt idx="1107">
                  <c:v>12.766</c:v>
                </c:pt>
                <c:pt idx="1108">
                  <c:v>12.77</c:v>
                </c:pt>
                <c:pt idx="1109">
                  <c:v>12.775</c:v>
                </c:pt>
                <c:pt idx="1110">
                  <c:v>12.78</c:v>
                </c:pt>
                <c:pt idx="1111">
                  <c:v>12.784000000000001</c:v>
                </c:pt>
                <c:pt idx="1112">
                  <c:v>12.789</c:v>
                </c:pt>
                <c:pt idx="1113">
                  <c:v>12.794</c:v>
                </c:pt>
                <c:pt idx="1114">
                  <c:v>12.798</c:v>
                </c:pt>
                <c:pt idx="1115">
                  <c:v>12.803000000000001</c:v>
                </c:pt>
                <c:pt idx="1116">
                  <c:v>12.808</c:v>
                </c:pt>
                <c:pt idx="1117">
                  <c:v>12.811999999999999</c:v>
                </c:pt>
                <c:pt idx="1118">
                  <c:v>12.817</c:v>
                </c:pt>
                <c:pt idx="1119">
                  <c:v>12.821999999999999</c:v>
                </c:pt>
                <c:pt idx="1120">
                  <c:v>12.827</c:v>
                </c:pt>
                <c:pt idx="1121">
                  <c:v>12.831</c:v>
                </c:pt>
                <c:pt idx="1122">
                  <c:v>12.836</c:v>
                </c:pt>
                <c:pt idx="1123">
                  <c:v>12.840999999999999</c:v>
                </c:pt>
                <c:pt idx="1124">
                  <c:v>12.845000000000001</c:v>
                </c:pt>
                <c:pt idx="1125">
                  <c:v>12.85</c:v>
                </c:pt>
                <c:pt idx="1126">
                  <c:v>12.855</c:v>
                </c:pt>
                <c:pt idx="1127">
                  <c:v>12.859</c:v>
                </c:pt>
                <c:pt idx="1128">
                  <c:v>12.864000000000001</c:v>
                </c:pt>
                <c:pt idx="1129">
                  <c:v>12.869</c:v>
                </c:pt>
                <c:pt idx="1130">
                  <c:v>12.872999999999999</c:v>
                </c:pt>
                <c:pt idx="1131">
                  <c:v>12.878</c:v>
                </c:pt>
                <c:pt idx="1132">
                  <c:v>12.882999999999999</c:v>
                </c:pt>
                <c:pt idx="1133">
                  <c:v>12.888</c:v>
                </c:pt>
                <c:pt idx="1134">
                  <c:v>12.891999999999999</c:v>
                </c:pt>
                <c:pt idx="1135">
                  <c:v>12.897</c:v>
                </c:pt>
                <c:pt idx="1136">
                  <c:v>12.901999999999999</c:v>
                </c:pt>
                <c:pt idx="1137">
                  <c:v>12.906000000000001</c:v>
                </c:pt>
                <c:pt idx="1138">
                  <c:v>12.911</c:v>
                </c:pt>
                <c:pt idx="1139">
                  <c:v>12.916</c:v>
                </c:pt>
                <c:pt idx="1140">
                  <c:v>12.92</c:v>
                </c:pt>
                <c:pt idx="1141">
                  <c:v>12.925000000000001</c:v>
                </c:pt>
                <c:pt idx="1142">
                  <c:v>12.93</c:v>
                </c:pt>
                <c:pt idx="1143">
                  <c:v>12.933999999999999</c:v>
                </c:pt>
                <c:pt idx="1144">
                  <c:v>12.939</c:v>
                </c:pt>
                <c:pt idx="1145">
                  <c:v>12.944000000000001</c:v>
                </c:pt>
                <c:pt idx="1146">
                  <c:v>12.948</c:v>
                </c:pt>
                <c:pt idx="1147">
                  <c:v>12.952999999999999</c:v>
                </c:pt>
                <c:pt idx="1148">
                  <c:v>12.958</c:v>
                </c:pt>
                <c:pt idx="1149">
                  <c:v>12.962</c:v>
                </c:pt>
                <c:pt idx="1150">
                  <c:v>12.967000000000001</c:v>
                </c:pt>
                <c:pt idx="1151">
                  <c:v>12.972</c:v>
                </c:pt>
                <c:pt idx="1152">
                  <c:v>12.976000000000001</c:v>
                </c:pt>
                <c:pt idx="1153">
                  <c:v>12.981</c:v>
                </c:pt>
                <c:pt idx="1154">
                  <c:v>12.986000000000001</c:v>
                </c:pt>
                <c:pt idx="1155">
                  <c:v>12.99</c:v>
                </c:pt>
                <c:pt idx="1156">
                  <c:v>12.994999999999999</c:v>
                </c:pt>
                <c:pt idx="1157">
                  <c:v>13</c:v>
                </c:pt>
                <c:pt idx="1158">
                  <c:v>13.004</c:v>
                </c:pt>
                <c:pt idx="1159">
                  <c:v>13.009</c:v>
                </c:pt>
                <c:pt idx="1160">
                  <c:v>13.013999999999999</c:v>
                </c:pt>
                <c:pt idx="1161">
                  <c:v>13.018000000000001</c:v>
                </c:pt>
                <c:pt idx="1162">
                  <c:v>13.023</c:v>
                </c:pt>
                <c:pt idx="1163">
                  <c:v>13.028</c:v>
                </c:pt>
                <c:pt idx="1164">
                  <c:v>13.032</c:v>
                </c:pt>
                <c:pt idx="1165">
                  <c:v>13.037000000000001</c:v>
                </c:pt>
                <c:pt idx="1166">
                  <c:v>13.042</c:v>
                </c:pt>
                <c:pt idx="1167">
                  <c:v>13.045999999999999</c:v>
                </c:pt>
                <c:pt idx="1168">
                  <c:v>13.051</c:v>
                </c:pt>
                <c:pt idx="1169">
                  <c:v>13.055999999999999</c:v>
                </c:pt>
                <c:pt idx="1170">
                  <c:v>13.06</c:v>
                </c:pt>
                <c:pt idx="1171">
                  <c:v>13.065</c:v>
                </c:pt>
                <c:pt idx="1172">
                  <c:v>13.07</c:v>
                </c:pt>
                <c:pt idx="1173">
                  <c:v>13.074</c:v>
                </c:pt>
                <c:pt idx="1174">
                  <c:v>13.079000000000001</c:v>
                </c:pt>
                <c:pt idx="1175">
                  <c:v>13.084</c:v>
                </c:pt>
                <c:pt idx="1176">
                  <c:v>13.087999999999999</c:v>
                </c:pt>
                <c:pt idx="1177">
                  <c:v>13.093</c:v>
                </c:pt>
                <c:pt idx="1178">
                  <c:v>13.098000000000001</c:v>
                </c:pt>
                <c:pt idx="1179">
                  <c:v>13.102</c:v>
                </c:pt>
                <c:pt idx="1180">
                  <c:v>13.106999999999999</c:v>
                </c:pt>
                <c:pt idx="1181">
                  <c:v>13.112</c:v>
                </c:pt>
                <c:pt idx="1182">
                  <c:v>13.116</c:v>
                </c:pt>
                <c:pt idx="1183">
                  <c:v>13.121</c:v>
                </c:pt>
                <c:pt idx="1184">
                  <c:v>13.125999999999999</c:v>
                </c:pt>
                <c:pt idx="1185">
                  <c:v>13.13</c:v>
                </c:pt>
                <c:pt idx="1186">
                  <c:v>13.135</c:v>
                </c:pt>
                <c:pt idx="1187">
                  <c:v>13.14</c:v>
                </c:pt>
                <c:pt idx="1188">
                  <c:v>13.144</c:v>
                </c:pt>
                <c:pt idx="1189">
                  <c:v>13.148999999999999</c:v>
                </c:pt>
                <c:pt idx="1190">
                  <c:v>13.154</c:v>
                </c:pt>
                <c:pt idx="1191">
                  <c:v>13.157999999999999</c:v>
                </c:pt>
                <c:pt idx="1192">
                  <c:v>13.163</c:v>
                </c:pt>
                <c:pt idx="1193">
                  <c:v>13.167999999999999</c:v>
                </c:pt>
                <c:pt idx="1194">
                  <c:v>13.172000000000001</c:v>
                </c:pt>
                <c:pt idx="1195">
                  <c:v>13.177</c:v>
                </c:pt>
                <c:pt idx="1196">
                  <c:v>13.182</c:v>
                </c:pt>
                <c:pt idx="1197">
                  <c:v>13.186</c:v>
                </c:pt>
                <c:pt idx="1198">
                  <c:v>13.191000000000001</c:v>
                </c:pt>
                <c:pt idx="1199">
                  <c:v>13.196</c:v>
                </c:pt>
                <c:pt idx="1200">
                  <c:v>13.2</c:v>
                </c:pt>
                <c:pt idx="1201">
                  <c:v>13.205</c:v>
                </c:pt>
                <c:pt idx="1202">
                  <c:v>13.21</c:v>
                </c:pt>
                <c:pt idx="1203">
                  <c:v>13.214</c:v>
                </c:pt>
                <c:pt idx="1204">
                  <c:v>13.218999999999999</c:v>
                </c:pt>
                <c:pt idx="1205">
                  <c:v>13.224</c:v>
                </c:pt>
                <c:pt idx="1206">
                  <c:v>13.228</c:v>
                </c:pt>
                <c:pt idx="1207">
                  <c:v>13.233000000000001</c:v>
                </c:pt>
                <c:pt idx="1208">
                  <c:v>13.238</c:v>
                </c:pt>
                <c:pt idx="1209">
                  <c:v>13.242000000000001</c:v>
                </c:pt>
                <c:pt idx="1210">
                  <c:v>13.247</c:v>
                </c:pt>
                <c:pt idx="1211">
                  <c:v>13.252000000000001</c:v>
                </c:pt>
                <c:pt idx="1212">
                  <c:v>13.256</c:v>
                </c:pt>
                <c:pt idx="1213">
                  <c:v>13.260999999999999</c:v>
                </c:pt>
                <c:pt idx="1214">
                  <c:v>13.266</c:v>
                </c:pt>
                <c:pt idx="1215">
                  <c:v>13.27</c:v>
                </c:pt>
                <c:pt idx="1216">
                  <c:v>13.275</c:v>
                </c:pt>
                <c:pt idx="1217">
                  <c:v>13.28</c:v>
                </c:pt>
                <c:pt idx="1218">
                  <c:v>13.284000000000001</c:v>
                </c:pt>
                <c:pt idx="1219">
                  <c:v>13.289</c:v>
                </c:pt>
                <c:pt idx="1220">
                  <c:v>13.294</c:v>
                </c:pt>
                <c:pt idx="1221">
                  <c:v>13.298</c:v>
                </c:pt>
                <c:pt idx="1222">
                  <c:v>13.303000000000001</c:v>
                </c:pt>
                <c:pt idx="1223">
                  <c:v>13.307</c:v>
                </c:pt>
                <c:pt idx="1224">
                  <c:v>13.311999999999999</c:v>
                </c:pt>
                <c:pt idx="1225">
                  <c:v>13.317</c:v>
                </c:pt>
                <c:pt idx="1226">
                  <c:v>13.321</c:v>
                </c:pt>
                <c:pt idx="1227">
                  <c:v>13.326000000000001</c:v>
                </c:pt>
                <c:pt idx="1228">
                  <c:v>13.331</c:v>
                </c:pt>
                <c:pt idx="1229">
                  <c:v>13.335000000000001</c:v>
                </c:pt>
                <c:pt idx="1230">
                  <c:v>13.34</c:v>
                </c:pt>
                <c:pt idx="1231">
                  <c:v>13.345000000000001</c:v>
                </c:pt>
                <c:pt idx="1232">
                  <c:v>13.349</c:v>
                </c:pt>
                <c:pt idx="1233">
                  <c:v>13.353999999999999</c:v>
                </c:pt>
                <c:pt idx="1234">
                  <c:v>13.359</c:v>
                </c:pt>
                <c:pt idx="1235">
                  <c:v>13.363</c:v>
                </c:pt>
                <c:pt idx="1236">
                  <c:v>13.368</c:v>
                </c:pt>
                <c:pt idx="1237">
                  <c:v>13.372999999999999</c:v>
                </c:pt>
                <c:pt idx="1238">
                  <c:v>13.377000000000001</c:v>
                </c:pt>
                <c:pt idx="1239">
                  <c:v>13.382</c:v>
                </c:pt>
                <c:pt idx="1240">
                  <c:v>13.387</c:v>
                </c:pt>
                <c:pt idx="1241">
                  <c:v>13.391</c:v>
                </c:pt>
                <c:pt idx="1242">
                  <c:v>13.396000000000001</c:v>
                </c:pt>
                <c:pt idx="1243">
                  <c:v>13.401</c:v>
                </c:pt>
                <c:pt idx="1244">
                  <c:v>13.404999999999999</c:v>
                </c:pt>
                <c:pt idx="1245">
                  <c:v>13.41</c:v>
                </c:pt>
                <c:pt idx="1246">
                  <c:v>13.414</c:v>
                </c:pt>
                <c:pt idx="1247">
                  <c:v>13.419</c:v>
                </c:pt>
                <c:pt idx="1248">
                  <c:v>13.423999999999999</c:v>
                </c:pt>
                <c:pt idx="1249">
                  <c:v>13.428000000000001</c:v>
                </c:pt>
                <c:pt idx="1250">
                  <c:v>13.433</c:v>
                </c:pt>
                <c:pt idx="1251">
                  <c:v>13.438000000000001</c:v>
                </c:pt>
                <c:pt idx="1252">
                  <c:v>13.442</c:v>
                </c:pt>
                <c:pt idx="1253">
                  <c:v>13.446999999999999</c:v>
                </c:pt>
                <c:pt idx="1254">
                  <c:v>13.452</c:v>
                </c:pt>
                <c:pt idx="1255">
                  <c:v>13.456</c:v>
                </c:pt>
                <c:pt idx="1256">
                  <c:v>13.461</c:v>
                </c:pt>
                <c:pt idx="1257">
                  <c:v>13.465</c:v>
                </c:pt>
                <c:pt idx="1258">
                  <c:v>13.47</c:v>
                </c:pt>
                <c:pt idx="1259">
                  <c:v>13.475</c:v>
                </c:pt>
                <c:pt idx="1260">
                  <c:v>13.478999999999999</c:v>
                </c:pt>
                <c:pt idx="1261">
                  <c:v>13.484</c:v>
                </c:pt>
                <c:pt idx="1262">
                  <c:v>13.489000000000001</c:v>
                </c:pt>
                <c:pt idx="1263">
                  <c:v>13.493</c:v>
                </c:pt>
                <c:pt idx="1264">
                  <c:v>13.497999999999999</c:v>
                </c:pt>
                <c:pt idx="1265">
                  <c:v>13.503</c:v>
                </c:pt>
                <c:pt idx="1266">
                  <c:v>13.507</c:v>
                </c:pt>
                <c:pt idx="1267">
                  <c:v>13.512</c:v>
                </c:pt>
                <c:pt idx="1268">
                  <c:v>13.516999999999999</c:v>
                </c:pt>
                <c:pt idx="1269">
                  <c:v>13.521000000000001</c:v>
                </c:pt>
                <c:pt idx="1270">
                  <c:v>13.526</c:v>
                </c:pt>
                <c:pt idx="1271">
                  <c:v>13.531000000000001</c:v>
                </c:pt>
                <c:pt idx="1272">
                  <c:v>13.535</c:v>
                </c:pt>
                <c:pt idx="1273">
                  <c:v>13.54</c:v>
                </c:pt>
                <c:pt idx="1274">
                  <c:v>13.544</c:v>
                </c:pt>
                <c:pt idx="1275">
                  <c:v>13.548999999999999</c:v>
                </c:pt>
                <c:pt idx="1276">
                  <c:v>13.554</c:v>
                </c:pt>
                <c:pt idx="1277">
                  <c:v>13.558</c:v>
                </c:pt>
                <c:pt idx="1278">
                  <c:v>13.563000000000001</c:v>
                </c:pt>
                <c:pt idx="1279">
                  <c:v>13.568</c:v>
                </c:pt>
                <c:pt idx="1280">
                  <c:v>13.571999999999999</c:v>
                </c:pt>
                <c:pt idx="1281">
                  <c:v>13.577</c:v>
                </c:pt>
                <c:pt idx="1282">
                  <c:v>13.582000000000001</c:v>
                </c:pt>
                <c:pt idx="1283">
                  <c:v>13.586</c:v>
                </c:pt>
                <c:pt idx="1284">
                  <c:v>13.590999999999999</c:v>
                </c:pt>
                <c:pt idx="1285">
                  <c:v>13.596</c:v>
                </c:pt>
                <c:pt idx="1286">
                  <c:v>13.6</c:v>
                </c:pt>
                <c:pt idx="1287">
                  <c:v>13.605</c:v>
                </c:pt>
                <c:pt idx="1288">
                  <c:v>13.609</c:v>
                </c:pt>
                <c:pt idx="1289">
                  <c:v>13.614000000000001</c:v>
                </c:pt>
                <c:pt idx="1290">
                  <c:v>13.619</c:v>
                </c:pt>
                <c:pt idx="1291">
                  <c:v>13.622999999999999</c:v>
                </c:pt>
                <c:pt idx="1292">
                  <c:v>13.628</c:v>
                </c:pt>
                <c:pt idx="1293">
                  <c:v>13.632999999999999</c:v>
                </c:pt>
                <c:pt idx="1294">
                  <c:v>13.637</c:v>
                </c:pt>
                <c:pt idx="1295">
                  <c:v>13.641999999999999</c:v>
                </c:pt>
                <c:pt idx="1296">
                  <c:v>13.647</c:v>
                </c:pt>
                <c:pt idx="1297">
                  <c:v>13.651</c:v>
                </c:pt>
                <c:pt idx="1298">
                  <c:v>13.656000000000001</c:v>
                </c:pt>
                <c:pt idx="1299">
                  <c:v>13.66</c:v>
                </c:pt>
                <c:pt idx="1300">
                  <c:v>13.664999999999999</c:v>
                </c:pt>
                <c:pt idx="1301">
                  <c:v>13.67</c:v>
                </c:pt>
                <c:pt idx="1302">
                  <c:v>13.673999999999999</c:v>
                </c:pt>
                <c:pt idx="1303">
                  <c:v>13.679</c:v>
                </c:pt>
                <c:pt idx="1304">
                  <c:v>13.683999999999999</c:v>
                </c:pt>
                <c:pt idx="1305">
                  <c:v>13.688000000000001</c:v>
                </c:pt>
                <c:pt idx="1306">
                  <c:v>13.693</c:v>
                </c:pt>
                <c:pt idx="1307">
                  <c:v>13.696999999999999</c:v>
                </c:pt>
                <c:pt idx="1308">
                  <c:v>13.702</c:v>
                </c:pt>
                <c:pt idx="1309">
                  <c:v>13.707000000000001</c:v>
                </c:pt>
                <c:pt idx="1310">
                  <c:v>13.711</c:v>
                </c:pt>
                <c:pt idx="1311">
                  <c:v>13.715999999999999</c:v>
                </c:pt>
                <c:pt idx="1312">
                  <c:v>13.721</c:v>
                </c:pt>
                <c:pt idx="1313">
                  <c:v>13.725</c:v>
                </c:pt>
                <c:pt idx="1314">
                  <c:v>13.73</c:v>
                </c:pt>
                <c:pt idx="1315">
                  <c:v>13.734999999999999</c:v>
                </c:pt>
                <c:pt idx="1316">
                  <c:v>13.739000000000001</c:v>
                </c:pt>
                <c:pt idx="1317">
                  <c:v>13.744</c:v>
                </c:pt>
                <c:pt idx="1318">
                  <c:v>13.747999999999999</c:v>
                </c:pt>
                <c:pt idx="1319">
                  <c:v>13.753</c:v>
                </c:pt>
                <c:pt idx="1320">
                  <c:v>13.757999999999999</c:v>
                </c:pt>
                <c:pt idx="1321">
                  <c:v>13.762</c:v>
                </c:pt>
                <c:pt idx="1322">
                  <c:v>13.766999999999999</c:v>
                </c:pt>
                <c:pt idx="1323">
                  <c:v>13.772</c:v>
                </c:pt>
                <c:pt idx="1324">
                  <c:v>13.776</c:v>
                </c:pt>
                <c:pt idx="1325">
                  <c:v>13.781000000000001</c:v>
                </c:pt>
                <c:pt idx="1326">
                  <c:v>13.785</c:v>
                </c:pt>
                <c:pt idx="1327">
                  <c:v>13.79</c:v>
                </c:pt>
                <c:pt idx="1328">
                  <c:v>13.795</c:v>
                </c:pt>
                <c:pt idx="1329">
                  <c:v>13.798999999999999</c:v>
                </c:pt>
                <c:pt idx="1330">
                  <c:v>13.804</c:v>
                </c:pt>
                <c:pt idx="1331">
                  <c:v>13.808</c:v>
                </c:pt>
                <c:pt idx="1332">
                  <c:v>13.813000000000001</c:v>
                </c:pt>
                <c:pt idx="1333">
                  <c:v>13.818</c:v>
                </c:pt>
                <c:pt idx="1334">
                  <c:v>13.821999999999999</c:v>
                </c:pt>
                <c:pt idx="1335">
                  <c:v>13.827</c:v>
                </c:pt>
                <c:pt idx="1336">
                  <c:v>13.831</c:v>
                </c:pt>
                <c:pt idx="1337">
                  <c:v>13.836</c:v>
                </c:pt>
                <c:pt idx="1338">
                  <c:v>13.840999999999999</c:v>
                </c:pt>
                <c:pt idx="1339">
                  <c:v>13.845000000000001</c:v>
                </c:pt>
                <c:pt idx="1340">
                  <c:v>13.85</c:v>
                </c:pt>
                <c:pt idx="1341">
                  <c:v>13.855</c:v>
                </c:pt>
                <c:pt idx="1342">
                  <c:v>13.859</c:v>
                </c:pt>
                <c:pt idx="1343">
                  <c:v>13.864000000000001</c:v>
                </c:pt>
                <c:pt idx="1344">
                  <c:v>13.868</c:v>
                </c:pt>
                <c:pt idx="1345">
                  <c:v>13.872999999999999</c:v>
                </c:pt>
                <c:pt idx="1346">
                  <c:v>13.878</c:v>
                </c:pt>
                <c:pt idx="1347">
                  <c:v>13.882</c:v>
                </c:pt>
                <c:pt idx="1348">
                  <c:v>13.887</c:v>
                </c:pt>
                <c:pt idx="1349">
                  <c:v>13.891</c:v>
                </c:pt>
                <c:pt idx="1350">
                  <c:v>13.896000000000001</c:v>
                </c:pt>
                <c:pt idx="1351">
                  <c:v>13.901</c:v>
                </c:pt>
                <c:pt idx="1352">
                  <c:v>13.904999999999999</c:v>
                </c:pt>
                <c:pt idx="1353">
                  <c:v>13.91</c:v>
                </c:pt>
                <c:pt idx="1354">
                  <c:v>13.914</c:v>
                </c:pt>
                <c:pt idx="1355">
                  <c:v>13.919</c:v>
                </c:pt>
                <c:pt idx="1356">
                  <c:v>13.923999999999999</c:v>
                </c:pt>
                <c:pt idx="1357">
                  <c:v>13.928000000000001</c:v>
                </c:pt>
                <c:pt idx="1358">
                  <c:v>13.933</c:v>
                </c:pt>
                <c:pt idx="1359">
                  <c:v>13.936999999999999</c:v>
                </c:pt>
                <c:pt idx="1360">
                  <c:v>13.942</c:v>
                </c:pt>
                <c:pt idx="1361">
                  <c:v>13.946999999999999</c:v>
                </c:pt>
                <c:pt idx="1362">
                  <c:v>13.951000000000001</c:v>
                </c:pt>
                <c:pt idx="1363">
                  <c:v>13.956</c:v>
                </c:pt>
                <c:pt idx="1364">
                  <c:v>13.96</c:v>
                </c:pt>
                <c:pt idx="1365">
                  <c:v>13.965</c:v>
                </c:pt>
                <c:pt idx="1366">
                  <c:v>13.97</c:v>
                </c:pt>
                <c:pt idx="1367">
                  <c:v>13.974</c:v>
                </c:pt>
                <c:pt idx="1368">
                  <c:v>13.978999999999999</c:v>
                </c:pt>
                <c:pt idx="1369">
                  <c:v>13.983000000000001</c:v>
                </c:pt>
                <c:pt idx="1370">
                  <c:v>13.988</c:v>
                </c:pt>
                <c:pt idx="1371">
                  <c:v>13.993</c:v>
                </c:pt>
                <c:pt idx="1372">
                  <c:v>13.997</c:v>
                </c:pt>
                <c:pt idx="1373">
                  <c:v>14.002000000000001</c:v>
                </c:pt>
                <c:pt idx="1374">
                  <c:v>14.006</c:v>
                </c:pt>
                <c:pt idx="1375">
                  <c:v>14.010999999999999</c:v>
                </c:pt>
                <c:pt idx="1376">
                  <c:v>14.015000000000001</c:v>
                </c:pt>
                <c:pt idx="1377">
                  <c:v>14.02</c:v>
                </c:pt>
                <c:pt idx="1378">
                  <c:v>14.025</c:v>
                </c:pt>
                <c:pt idx="1379">
                  <c:v>14.029</c:v>
                </c:pt>
                <c:pt idx="1380">
                  <c:v>14.034000000000001</c:v>
                </c:pt>
                <c:pt idx="1381">
                  <c:v>14.038</c:v>
                </c:pt>
                <c:pt idx="1382">
                  <c:v>14.042999999999999</c:v>
                </c:pt>
                <c:pt idx="1383">
                  <c:v>14.048</c:v>
                </c:pt>
                <c:pt idx="1384">
                  <c:v>14.052</c:v>
                </c:pt>
                <c:pt idx="1385">
                  <c:v>14.057</c:v>
                </c:pt>
                <c:pt idx="1386">
                  <c:v>14.061</c:v>
                </c:pt>
                <c:pt idx="1387">
                  <c:v>14.066000000000001</c:v>
                </c:pt>
                <c:pt idx="1388">
                  <c:v>14.071</c:v>
                </c:pt>
                <c:pt idx="1389">
                  <c:v>14.074999999999999</c:v>
                </c:pt>
                <c:pt idx="1390">
                  <c:v>14.08</c:v>
                </c:pt>
                <c:pt idx="1391">
                  <c:v>14.084</c:v>
                </c:pt>
                <c:pt idx="1392">
                  <c:v>14.089</c:v>
                </c:pt>
                <c:pt idx="1393">
                  <c:v>14.093</c:v>
                </c:pt>
                <c:pt idx="1394">
                  <c:v>14.098000000000001</c:v>
                </c:pt>
                <c:pt idx="1395">
                  <c:v>14.103</c:v>
                </c:pt>
                <c:pt idx="1396">
                  <c:v>14.106999999999999</c:v>
                </c:pt>
                <c:pt idx="1397">
                  <c:v>14.112</c:v>
                </c:pt>
                <c:pt idx="1398">
                  <c:v>14.116</c:v>
                </c:pt>
                <c:pt idx="1399">
                  <c:v>14.121</c:v>
                </c:pt>
                <c:pt idx="1400">
                  <c:v>14.125999999999999</c:v>
                </c:pt>
                <c:pt idx="1401">
                  <c:v>14.13</c:v>
                </c:pt>
                <c:pt idx="1402">
                  <c:v>14.135</c:v>
                </c:pt>
                <c:pt idx="1403">
                  <c:v>14.138999999999999</c:v>
                </c:pt>
                <c:pt idx="1404">
                  <c:v>14.144</c:v>
                </c:pt>
                <c:pt idx="1405">
                  <c:v>14.148</c:v>
                </c:pt>
                <c:pt idx="1406">
                  <c:v>14.153</c:v>
                </c:pt>
                <c:pt idx="1407">
                  <c:v>14.157</c:v>
                </c:pt>
                <c:pt idx="1408">
                  <c:v>14.162000000000001</c:v>
                </c:pt>
                <c:pt idx="1409">
                  <c:v>14.167</c:v>
                </c:pt>
                <c:pt idx="1410">
                  <c:v>14.170999999999999</c:v>
                </c:pt>
                <c:pt idx="1411">
                  <c:v>14.176</c:v>
                </c:pt>
                <c:pt idx="1412">
                  <c:v>14.18</c:v>
                </c:pt>
                <c:pt idx="1413">
                  <c:v>14.185</c:v>
                </c:pt>
                <c:pt idx="1414">
                  <c:v>14.19</c:v>
                </c:pt>
                <c:pt idx="1415">
                  <c:v>14.194000000000001</c:v>
                </c:pt>
                <c:pt idx="1416">
                  <c:v>14.199</c:v>
                </c:pt>
                <c:pt idx="1417">
                  <c:v>14.202999999999999</c:v>
                </c:pt>
                <c:pt idx="1418">
                  <c:v>14.208</c:v>
                </c:pt>
                <c:pt idx="1419">
                  <c:v>14.212</c:v>
                </c:pt>
                <c:pt idx="1420">
                  <c:v>14.217000000000001</c:v>
                </c:pt>
                <c:pt idx="1421">
                  <c:v>14.221</c:v>
                </c:pt>
                <c:pt idx="1422">
                  <c:v>14.226000000000001</c:v>
                </c:pt>
                <c:pt idx="1423">
                  <c:v>14.231</c:v>
                </c:pt>
                <c:pt idx="1424">
                  <c:v>14.234999999999999</c:v>
                </c:pt>
                <c:pt idx="1425">
                  <c:v>14.24</c:v>
                </c:pt>
                <c:pt idx="1426">
                  <c:v>14.244</c:v>
                </c:pt>
                <c:pt idx="1427">
                  <c:v>14.249000000000001</c:v>
                </c:pt>
                <c:pt idx="1428">
                  <c:v>14.253</c:v>
                </c:pt>
                <c:pt idx="1429">
                  <c:v>14.257999999999999</c:v>
                </c:pt>
                <c:pt idx="1430">
                  <c:v>14.263</c:v>
                </c:pt>
                <c:pt idx="1431">
                  <c:v>14.266999999999999</c:v>
                </c:pt>
                <c:pt idx="1432">
                  <c:v>14.272</c:v>
                </c:pt>
                <c:pt idx="1433">
                  <c:v>14.276</c:v>
                </c:pt>
                <c:pt idx="1434">
                  <c:v>14.281000000000001</c:v>
                </c:pt>
                <c:pt idx="1435">
                  <c:v>14.285</c:v>
                </c:pt>
                <c:pt idx="1436">
                  <c:v>14.29</c:v>
                </c:pt>
                <c:pt idx="1437">
                  <c:v>14.294</c:v>
                </c:pt>
                <c:pt idx="1438">
                  <c:v>14.298999999999999</c:v>
                </c:pt>
                <c:pt idx="1439">
                  <c:v>14.303000000000001</c:v>
                </c:pt>
                <c:pt idx="1440">
                  <c:v>14.308</c:v>
                </c:pt>
                <c:pt idx="1441">
                  <c:v>14.313000000000001</c:v>
                </c:pt>
                <c:pt idx="1442">
                  <c:v>14.317</c:v>
                </c:pt>
                <c:pt idx="1443">
                  <c:v>14.321999999999999</c:v>
                </c:pt>
                <c:pt idx="1444">
                  <c:v>14.326000000000001</c:v>
                </c:pt>
                <c:pt idx="1445">
                  <c:v>14.331</c:v>
                </c:pt>
                <c:pt idx="1446">
                  <c:v>14.335000000000001</c:v>
                </c:pt>
                <c:pt idx="1447">
                  <c:v>14.34</c:v>
                </c:pt>
                <c:pt idx="1448">
                  <c:v>14.343999999999999</c:v>
                </c:pt>
                <c:pt idx="1449">
                  <c:v>14.349</c:v>
                </c:pt>
                <c:pt idx="1450">
                  <c:v>14.353999999999999</c:v>
                </c:pt>
                <c:pt idx="1451">
                  <c:v>14.358000000000001</c:v>
                </c:pt>
                <c:pt idx="1452">
                  <c:v>14.363</c:v>
                </c:pt>
                <c:pt idx="1453">
                  <c:v>14.367000000000001</c:v>
                </c:pt>
                <c:pt idx="1454">
                  <c:v>14.372</c:v>
                </c:pt>
                <c:pt idx="1455">
                  <c:v>14.375999999999999</c:v>
                </c:pt>
                <c:pt idx="1456">
                  <c:v>14.381</c:v>
                </c:pt>
                <c:pt idx="1457">
                  <c:v>14.385999999999999</c:v>
                </c:pt>
                <c:pt idx="1458">
                  <c:v>14.39</c:v>
                </c:pt>
                <c:pt idx="1459">
                  <c:v>14.395</c:v>
                </c:pt>
                <c:pt idx="1460">
                  <c:v>14.398999999999999</c:v>
                </c:pt>
                <c:pt idx="1461">
                  <c:v>14.404</c:v>
                </c:pt>
                <c:pt idx="1462">
                  <c:v>14.407999999999999</c:v>
                </c:pt>
                <c:pt idx="1463">
                  <c:v>14.413</c:v>
                </c:pt>
                <c:pt idx="1464">
                  <c:v>14.417</c:v>
                </c:pt>
                <c:pt idx="1465">
                  <c:v>14.422000000000001</c:v>
                </c:pt>
                <c:pt idx="1466">
                  <c:v>14.426</c:v>
                </c:pt>
                <c:pt idx="1467">
                  <c:v>14.430999999999999</c:v>
                </c:pt>
                <c:pt idx="1468">
                  <c:v>14.435</c:v>
                </c:pt>
                <c:pt idx="1469">
                  <c:v>14.44</c:v>
                </c:pt>
                <c:pt idx="1470">
                  <c:v>14.445</c:v>
                </c:pt>
                <c:pt idx="1471">
                  <c:v>14.449</c:v>
                </c:pt>
                <c:pt idx="1472">
                  <c:v>14.454000000000001</c:v>
                </c:pt>
                <c:pt idx="1473">
                  <c:v>14.458</c:v>
                </c:pt>
                <c:pt idx="1474">
                  <c:v>14.462999999999999</c:v>
                </c:pt>
                <c:pt idx="1475">
                  <c:v>14.467000000000001</c:v>
                </c:pt>
                <c:pt idx="1476">
                  <c:v>14.472</c:v>
                </c:pt>
                <c:pt idx="1477">
                  <c:v>14.476000000000001</c:v>
                </c:pt>
                <c:pt idx="1478">
                  <c:v>14.481</c:v>
                </c:pt>
                <c:pt idx="1479">
                  <c:v>14.484999999999999</c:v>
                </c:pt>
                <c:pt idx="1480">
                  <c:v>14.49</c:v>
                </c:pt>
                <c:pt idx="1481">
                  <c:v>14.494</c:v>
                </c:pt>
                <c:pt idx="1482">
                  <c:v>14.499000000000001</c:v>
                </c:pt>
                <c:pt idx="1483">
                  <c:v>14.503</c:v>
                </c:pt>
                <c:pt idx="1484">
                  <c:v>14.507999999999999</c:v>
                </c:pt>
                <c:pt idx="1485">
                  <c:v>14.513</c:v>
                </c:pt>
                <c:pt idx="1486">
                  <c:v>14.516999999999999</c:v>
                </c:pt>
                <c:pt idx="1487">
                  <c:v>14.522</c:v>
                </c:pt>
                <c:pt idx="1488">
                  <c:v>14.526</c:v>
                </c:pt>
                <c:pt idx="1489">
                  <c:v>14.531000000000001</c:v>
                </c:pt>
                <c:pt idx="1490">
                  <c:v>14.535</c:v>
                </c:pt>
                <c:pt idx="1491">
                  <c:v>14.54</c:v>
                </c:pt>
                <c:pt idx="1492">
                  <c:v>14.544</c:v>
                </c:pt>
                <c:pt idx="1493">
                  <c:v>14.548999999999999</c:v>
                </c:pt>
                <c:pt idx="1494">
                  <c:v>14.553000000000001</c:v>
                </c:pt>
                <c:pt idx="1495">
                  <c:v>14.558</c:v>
                </c:pt>
                <c:pt idx="1496">
                  <c:v>14.561999999999999</c:v>
                </c:pt>
                <c:pt idx="1497">
                  <c:v>14.567</c:v>
                </c:pt>
                <c:pt idx="1498">
                  <c:v>14.571999999999999</c:v>
                </c:pt>
                <c:pt idx="1499">
                  <c:v>14.576000000000001</c:v>
                </c:pt>
                <c:pt idx="1500">
                  <c:v>14.581</c:v>
                </c:pt>
                <c:pt idx="1501">
                  <c:v>14.585000000000001</c:v>
                </c:pt>
                <c:pt idx="1502">
                  <c:v>14.59</c:v>
                </c:pt>
                <c:pt idx="1503">
                  <c:v>14.593999999999999</c:v>
                </c:pt>
                <c:pt idx="1504">
                  <c:v>14.599</c:v>
                </c:pt>
                <c:pt idx="1505">
                  <c:v>14.603</c:v>
                </c:pt>
                <c:pt idx="1506">
                  <c:v>14.608000000000001</c:v>
                </c:pt>
                <c:pt idx="1507">
                  <c:v>14.612</c:v>
                </c:pt>
                <c:pt idx="1508">
                  <c:v>14.617000000000001</c:v>
                </c:pt>
                <c:pt idx="1509">
                  <c:v>14.621</c:v>
                </c:pt>
                <c:pt idx="1510">
                  <c:v>14.625999999999999</c:v>
                </c:pt>
                <c:pt idx="1511">
                  <c:v>14.63</c:v>
                </c:pt>
                <c:pt idx="1512">
                  <c:v>14.635</c:v>
                </c:pt>
                <c:pt idx="1513">
                  <c:v>14.638999999999999</c:v>
                </c:pt>
                <c:pt idx="1514">
                  <c:v>14.644</c:v>
                </c:pt>
                <c:pt idx="1515">
                  <c:v>14.648</c:v>
                </c:pt>
                <c:pt idx="1516">
                  <c:v>14.653</c:v>
                </c:pt>
                <c:pt idx="1517">
                  <c:v>14.657</c:v>
                </c:pt>
                <c:pt idx="1518">
                  <c:v>14.662000000000001</c:v>
                </c:pt>
                <c:pt idx="1519">
                  <c:v>14.666</c:v>
                </c:pt>
                <c:pt idx="1520">
                  <c:v>14.670999999999999</c:v>
                </c:pt>
                <c:pt idx="1521">
                  <c:v>14.676</c:v>
                </c:pt>
                <c:pt idx="1522">
                  <c:v>14.68</c:v>
                </c:pt>
                <c:pt idx="1523">
                  <c:v>14.685</c:v>
                </c:pt>
                <c:pt idx="1524">
                  <c:v>14.689</c:v>
                </c:pt>
                <c:pt idx="1525">
                  <c:v>14.694000000000001</c:v>
                </c:pt>
                <c:pt idx="1526">
                  <c:v>14.698</c:v>
                </c:pt>
                <c:pt idx="1527">
                  <c:v>14.702999999999999</c:v>
                </c:pt>
                <c:pt idx="1528">
                  <c:v>14.707000000000001</c:v>
                </c:pt>
                <c:pt idx="1529">
                  <c:v>14.712</c:v>
                </c:pt>
                <c:pt idx="1530">
                  <c:v>14.715999999999999</c:v>
                </c:pt>
                <c:pt idx="1531">
                  <c:v>14.721</c:v>
                </c:pt>
                <c:pt idx="1532">
                  <c:v>14.725</c:v>
                </c:pt>
                <c:pt idx="1533">
                  <c:v>14.73</c:v>
                </c:pt>
                <c:pt idx="1534">
                  <c:v>14.734</c:v>
                </c:pt>
                <c:pt idx="1535">
                  <c:v>14.739000000000001</c:v>
                </c:pt>
                <c:pt idx="1536">
                  <c:v>14.743</c:v>
                </c:pt>
                <c:pt idx="1537">
                  <c:v>14.747999999999999</c:v>
                </c:pt>
                <c:pt idx="1538">
                  <c:v>14.752000000000001</c:v>
                </c:pt>
                <c:pt idx="1539">
                  <c:v>14.757</c:v>
                </c:pt>
                <c:pt idx="1540">
                  <c:v>14.762</c:v>
                </c:pt>
                <c:pt idx="1541">
                  <c:v>14.766</c:v>
                </c:pt>
                <c:pt idx="1542">
                  <c:v>14.771000000000001</c:v>
                </c:pt>
                <c:pt idx="1543">
                  <c:v>14.775</c:v>
                </c:pt>
                <c:pt idx="1544">
                  <c:v>14.78</c:v>
                </c:pt>
                <c:pt idx="1545">
                  <c:v>14.784000000000001</c:v>
                </c:pt>
                <c:pt idx="1546">
                  <c:v>14.788</c:v>
                </c:pt>
                <c:pt idx="1547">
                  <c:v>14.792999999999999</c:v>
                </c:pt>
                <c:pt idx="1548">
                  <c:v>14.797000000000001</c:v>
                </c:pt>
                <c:pt idx="1549">
                  <c:v>14.802</c:v>
                </c:pt>
                <c:pt idx="1550">
                  <c:v>14.807</c:v>
                </c:pt>
                <c:pt idx="1551">
                  <c:v>14.811</c:v>
                </c:pt>
                <c:pt idx="1552">
                  <c:v>14.816000000000001</c:v>
                </c:pt>
                <c:pt idx="1553">
                  <c:v>14.82</c:v>
                </c:pt>
                <c:pt idx="1554">
                  <c:v>14.824999999999999</c:v>
                </c:pt>
                <c:pt idx="1555">
                  <c:v>14.829000000000001</c:v>
                </c:pt>
                <c:pt idx="1556">
                  <c:v>14.834</c:v>
                </c:pt>
                <c:pt idx="1557">
                  <c:v>14.837999999999999</c:v>
                </c:pt>
                <c:pt idx="1558">
                  <c:v>14.843</c:v>
                </c:pt>
                <c:pt idx="1559">
                  <c:v>14.847</c:v>
                </c:pt>
                <c:pt idx="1560">
                  <c:v>14.852</c:v>
                </c:pt>
                <c:pt idx="1561">
                  <c:v>14.856</c:v>
                </c:pt>
                <c:pt idx="1562">
                  <c:v>14.861000000000001</c:v>
                </c:pt>
                <c:pt idx="1563">
                  <c:v>14.865</c:v>
                </c:pt>
                <c:pt idx="1564">
                  <c:v>14.87</c:v>
                </c:pt>
                <c:pt idx="1565">
                  <c:v>14.874000000000001</c:v>
                </c:pt>
                <c:pt idx="1566">
                  <c:v>14.879</c:v>
                </c:pt>
                <c:pt idx="1567">
                  <c:v>14.882999999999999</c:v>
                </c:pt>
                <c:pt idx="1568">
                  <c:v>14.888</c:v>
                </c:pt>
                <c:pt idx="1569">
                  <c:v>14.891999999999999</c:v>
                </c:pt>
                <c:pt idx="1570">
                  <c:v>14.897</c:v>
                </c:pt>
                <c:pt idx="1571">
                  <c:v>14.901</c:v>
                </c:pt>
                <c:pt idx="1572">
                  <c:v>14.906000000000001</c:v>
                </c:pt>
                <c:pt idx="1573">
                  <c:v>14.91</c:v>
                </c:pt>
                <c:pt idx="1574">
                  <c:v>14.914999999999999</c:v>
                </c:pt>
                <c:pt idx="1575">
                  <c:v>14.919</c:v>
                </c:pt>
                <c:pt idx="1576">
                  <c:v>14.923999999999999</c:v>
                </c:pt>
                <c:pt idx="1577">
                  <c:v>14.928000000000001</c:v>
                </c:pt>
                <c:pt idx="1578">
                  <c:v>14.933</c:v>
                </c:pt>
                <c:pt idx="1579">
                  <c:v>14.936999999999999</c:v>
                </c:pt>
                <c:pt idx="1580">
                  <c:v>14.942</c:v>
                </c:pt>
                <c:pt idx="1581">
                  <c:v>14.946</c:v>
                </c:pt>
                <c:pt idx="1582">
                  <c:v>14.951000000000001</c:v>
                </c:pt>
                <c:pt idx="1583">
                  <c:v>14.955</c:v>
                </c:pt>
                <c:pt idx="1584">
                  <c:v>14.96</c:v>
                </c:pt>
                <c:pt idx="1585">
                  <c:v>14.964</c:v>
                </c:pt>
                <c:pt idx="1586">
                  <c:v>14.968999999999999</c:v>
                </c:pt>
                <c:pt idx="1587">
                  <c:v>14.973000000000001</c:v>
                </c:pt>
                <c:pt idx="1588">
                  <c:v>14.978</c:v>
                </c:pt>
                <c:pt idx="1589">
                  <c:v>14.981999999999999</c:v>
                </c:pt>
                <c:pt idx="1590">
                  <c:v>14.987</c:v>
                </c:pt>
                <c:pt idx="1591">
                  <c:v>14.991</c:v>
                </c:pt>
                <c:pt idx="1592">
                  <c:v>14.996</c:v>
                </c:pt>
                <c:pt idx="1593">
                  <c:v>15</c:v>
                </c:pt>
                <c:pt idx="1594">
                  <c:v>15.005000000000001</c:v>
                </c:pt>
                <c:pt idx="1595">
                  <c:v>15.009</c:v>
                </c:pt>
                <c:pt idx="1596">
                  <c:v>15.013999999999999</c:v>
                </c:pt>
                <c:pt idx="1597">
                  <c:v>15.018000000000001</c:v>
                </c:pt>
                <c:pt idx="1598">
                  <c:v>15.023</c:v>
                </c:pt>
                <c:pt idx="1599">
                  <c:v>15.026999999999999</c:v>
                </c:pt>
                <c:pt idx="1600">
                  <c:v>15.032</c:v>
                </c:pt>
                <c:pt idx="1601">
                  <c:v>15.036</c:v>
                </c:pt>
                <c:pt idx="1602">
                  <c:v>15.041</c:v>
                </c:pt>
                <c:pt idx="1603">
                  <c:v>15.045</c:v>
                </c:pt>
                <c:pt idx="1604">
                  <c:v>15.05</c:v>
                </c:pt>
                <c:pt idx="1605">
                  <c:v>15.054</c:v>
                </c:pt>
                <c:pt idx="1606">
                  <c:v>15.058999999999999</c:v>
                </c:pt>
                <c:pt idx="1607">
                  <c:v>15.063000000000001</c:v>
                </c:pt>
                <c:pt idx="1608">
                  <c:v>15.068</c:v>
                </c:pt>
                <c:pt idx="1609">
                  <c:v>15.071999999999999</c:v>
                </c:pt>
                <c:pt idx="1610">
                  <c:v>15.077</c:v>
                </c:pt>
                <c:pt idx="1611">
                  <c:v>15.081</c:v>
                </c:pt>
                <c:pt idx="1612">
                  <c:v>15.086</c:v>
                </c:pt>
                <c:pt idx="1613">
                  <c:v>15.09</c:v>
                </c:pt>
                <c:pt idx="1614">
                  <c:v>15.095000000000001</c:v>
                </c:pt>
                <c:pt idx="1615">
                  <c:v>15.099</c:v>
                </c:pt>
                <c:pt idx="1616">
                  <c:v>15.103999999999999</c:v>
                </c:pt>
                <c:pt idx="1617">
                  <c:v>15.108000000000001</c:v>
                </c:pt>
                <c:pt idx="1618">
                  <c:v>15.113</c:v>
                </c:pt>
                <c:pt idx="1619">
                  <c:v>15.117000000000001</c:v>
                </c:pt>
                <c:pt idx="1620">
                  <c:v>15.122</c:v>
                </c:pt>
                <c:pt idx="1621">
                  <c:v>15.125999999999999</c:v>
                </c:pt>
                <c:pt idx="1622">
                  <c:v>15.131</c:v>
                </c:pt>
                <c:pt idx="1623">
                  <c:v>15.135</c:v>
                </c:pt>
                <c:pt idx="1624">
                  <c:v>15.14</c:v>
                </c:pt>
                <c:pt idx="1625">
                  <c:v>15.144</c:v>
                </c:pt>
                <c:pt idx="1626">
                  <c:v>15.148999999999999</c:v>
                </c:pt>
                <c:pt idx="1627">
                  <c:v>15.153</c:v>
                </c:pt>
                <c:pt idx="1628">
                  <c:v>15.157999999999999</c:v>
                </c:pt>
                <c:pt idx="1629">
                  <c:v>15.162000000000001</c:v>
                </c:pt>
                <c:pt idx="1630">
                  <c:v>15.167</c:v>
                </c:pt>
                <c:pt idx="1631">
                  <c:v>15.170999999999999</c:v>
                </c:pt>
                <c:pt idx="1632">
                  <c:v>15.176</c:v>
                </c:pt>
                <c:pt idx="1633">
                  <c:v>15.18</c:v>
                </c:pt>
                <c:pt idx="1634">
                  <c:v>15.185</c:v>
                </c:pt>
                <c:pt idx="1635">
                  <c:v>15.189</c:v>
                </c:pt>
                <c:pt idx="1636">
                  <c:v>15.194000000000001</c:v>
                </c:pt>
                <c:pt idx="1637">
                  <c:v>15.198</c:v>
                </c:pt>
                <c:pt idx="1638">
                  <c:v>15.202999999999999</c:v>
                </c:pt>
                <c:pt idx="1639">
                  <c:v>15.207000000000001</c:v>
                </c:pt>
                <c:pt idx="1640">
                  <c:v>15.212</c:v>
                </c:pt>
                <c:pt idx="1641">
                  <c:v>15.215999999999999</c:v>
                </c:pt>
                <c:pt idx="1642">
                  <c:v>15.221</c:v>
                </c:pt>
                <c:pt idx="1643">
                  <c:v>15.225</c:v>
                </c:pt>
                <c:pt idx="1644">
                  <c:v>15.23</c:v>
                </c:pt>
                <c:pt idx="1645">
                  <c:v>15.234</c:v>
                </c:pt>
                <c:pt idx="1646">
                  <c:v>15.239000000000001</c:v>
                </c:pt>
                <c:pt idx="1647">
                  <c:v>15.243</c:v>
                </c:pt>
                <c:pt idx="1648">
                  <c:v>15.247</c:v>
                </c:pt>
                <c:pt idx="1649">
                  <c:v>15.252000000000001</c:v>
                </c:pt>
                <c:pt idx="1650">
                  <c:v>15.256</c:v>
                </c:pt>
                <c:pt idx="1651">
                  <c:v>15.260999999999999</c:v>
                </c:pt>
                <c:pt idx="1652">
                  <c:v>15.265000000000001</c:v>
                </c:pt>
                <c:pt idx="1653">
                  <c:v>15.27</c:v>
                </c:pt>
                <c:pt idx="1654">
                  <c:v>15.273999999999999</c:v>
                </c:pt>
                <c:pt idx="1655">
                  <c:v>15.279</c:v>
                </c:pt>
                <c:pt idx="1656">
                  <c:v>15.282999999999999</c:v>
                </c:pt>
                <c:pt idx="1657">
                  <c:v>15.288</c:v>
                </c:pt>
                <c:pt idx="1658">
                  <c:v>15.292</c:v>
                </c:pt>
                <c:pt idx="1659">
                  <c:v>15.297000000000001</c:v>
                </c:pt>
                <c:pt idx="1660">
                  <c:v>15.301</c:v>
                </c:pt>
                <c:pt idx="1661">
                  <c:v>15.305999999999999</c:v>
                </c:pt>
                <c:pt idx="1662">
                  <c:v>15.31</c:v>
                </c:pt>
                <c:pt idx="1663">
                  <c:v>15.315</c:v>
                </c:pt>
                <c:pt idx="1664">
                  <c:v>15.319000000000001</c:v>
                </c:pt>
                <c:pt idx="1665">
                  <c:v>15.324</c:v>
                </c:pt>
                <c:pt idx="1666">
                  <c:v>15.327999999999999</c:v>
                </c:pt>
                <c:pt idx="1667">
                  <c:v>15.332000000000001</c:v>
                </c:pt>
                <c:pt idx="1668">
                  <c:v>15.337</c:v>
                </c:pt>
                <c:pt idx="1669">
                  <c:v>15.340999999999999</c:v>
                </c:pt>
                <c:pt idx="1670">
                  <c:v>15.346</c:v>
                </c:pt>
                <c:pt idx="1671">
                  <c:v>15.35</c:v>
                </c:pt>
                <c:pt idx="1672">
                  <c:v>15.355</c:v>
                </c:pt>
                <c:pt idx="1673">
                  <c:v>15.359</c:v>
                </c:pt>
                <c:pt idx="1674">
                  <c:v>15.364000000000001</c:v>
                </c:pt>
                <c:pt idx="1675">
                  <c:v>15.368</c:v>
                </c:pt>
                <c:pt idx="1676">
                  <c:v>15.372999999999999</c:v>
                </c:pt>
                <c:pt idx="1677">
                  <c:v>15.377000000000001</c:v>
                </c:pt>
                <c:pt idx="1678">
                  <c:v>15.382</c:v>
                </c:pt>
                <c:pt idx="1679">
                  <c:v>15.385999999999999</c:v>
                </c:pt>
                <c:pt idx="1680">
                  <c:v>15.391</c:v>
                </c:pt>
                <c:pt idx="1681">
                  <c:v>15.395</c:v>
                </c:pt>
                <c:pt idx="1682">
                  <c:v>15.4</c:v>
                </c:pt>
                <c:pt idx="1683">
                  <c:v>15.404</c:v>
                </c:pt>
                <c:pt idx="1684">
                  <c:v>15.407999999999999</c:v>
                </c:pt>
                <c:pt idx="1685">
                  <c:v>15.413</c:v>
                </c:pt>
                <c:pt idx="1686">
                  <c:v>15.417</c:v>
                </c:pt>
                <c:pt idx="1687">
                  <c:v>15.422000000000001</c:v>
                </c:pt>
                <c:pt idx="1688">
                  <c:v>15.426</c:v>
                </c:pt>
                <c:pt idx="1689">
                  <c:v>15.430999999999999</c:v>
                </c:pt>
                <c:pt idx="1690">
                  <c:v>15.435</c:v>
                </c:pt>
                <c:pt idx="1691">
                  <c:v>15.44</c:v>
                </c:pt>
                <c:pt idx="1692">
                  <c:v>15.444000000000001</c:v>
                </c:pt>
                <c:pt idx="1693">
                  <c:v>15.449</c:v>
                </c:pt>
                <c:pt idx="1694">
                  <c:v>15.452999999999999</c:v>
                </c:pt>
                <c:pt idx="1695">
                  <c:v>15.458</c:v>
                </c:pt>
                <c:pt idx="1696">
                  <c:v>15.462</c:v>
                </c:pt>
                <c:pt idx="1697">
                  <c:v>15.467000000000001</c:v>
                </c:pt>
                <c:pt idx="1698">
                  <c:v>15.471</c:v>
                </c:pt>
                <c:pt idx="1699">
                  <c:v>15.476000000000001</c:v>
                </c:pt>
                <c:pt idx="1700">
                  <c:v>15.48</c:v>
                </c:pt>
                <c:pt idx="1701">
                  <c:v>15.484999999999999</c:v>
                </c:pt>
                <c:pt idx="1702">
                  <c:v>15.489000000000001</c:v>
                </c:pt>
                <c:pt idx="1703">
                  <c:v>15.493</c:v>
                </c:pt>
                <c:pt idx="1704">
                  <c:v>15.497999999999999</c:v>
                </c:pt>
                <c:pt idx="1705">
                  <c:v>15.502000000000001</c:v>
                </c:pt>
                <c:pt idx="1706">
                  <c:v>15.507</c:v>
                </c:pt>
                <c:pt idx="1707">
                  <c:v>15.510999999999999</c:v>
                </c:pt>
                <c:pt idx="1708">
                  <c:v>15.516</c:v>
                </c:pt>
                <c:pt idx="1709">
                  <c:v>15.52</c:v>
                </c:pt>
                <c:pt idx="1710">
                  <c:v>15.525</c:v>
                </c:pt>
                <c:pt idx="1711">
                  <c:v>15.529</c:v>
                </c:pt>
                <c:pt idx="1712">
                  <c:v>15.532999999999999</c:v>
                </c:pt>
                <c:pt idx="1713">
                  <c:v>15.538</c:v>
                </c:pt>
                <c:pt idx="1714">
                  <c:v>15.542</c:v>
                </c:pt>
                <c:pt idx="1715">
                  <c:v>15.547000000000001</c:v>
                </c:pt>
                <c:pt idx="1716">
                  <c:v>15.551</c:v>
                </c:pt>
                <c:pt idx="1717">
                  <c:v>15.555999999999999</c:v>
                </c:pt>
                <c:pt idx="1718">
                  <c:v>15.56</c:v>
                </c:pt>
                <c:pt idx="1719">
                  <c:v>15.565</c:v>
                </c:pt>
                <c:pt idx="1720">
                  <c:v>15.569000000000001</c:v>
                </c:pt>
                <c:pt idx="1721">
                  <c:v>15.574</c:v>
                </c:pt>
                <c:pt idx="1722">
                  <c:v>15.577999999999999</c:v>
                </c:pt>
                <c:pt idx="1723">
                  <c:v>15.583</c:v>
                </c:pt>
                <c:pt idx="1724">
                  <c:v>15.587</c:v>
                </c:pt>
                <c:pt idx="1725">
                  <c:v>15.590999999999999</c:v>
                </c:pt>
                <c:pt idx="1726">
                  <c:v>15.596</c:v>
                </c:pt>
                <c:pt idx="1727">
                  <c:v>15.6</c:v>
                </c:pt>
                <c:pt idx="1728">
                  <c:v>15.605</c:v>
                </c:pt>
                <c:pt idx="1729">
                  <c:v>15.609</c:v>
                </c:pt>
                <c:pt idx="1730">
                  <c:v>15.614000000000001</c:v>
                </c:pt>
                <c:pt idx="1731">
                  <c:v>15.618</c:v>
                </c:pt>
                <c:pt idx="1732">
                  <c:v>15.622999999999999</c:v>
                </c:pt>
                <c:pt idx="1733">
                  <c:v>15.627000000000001</c:v>
                </c:pt>
                <c:pt idx="1734">
                  <c:v>15.632</c:v>
                </c:pt>
                <c:pt idx="1735">
                  <c:v>15.635999999999999</c:v>
                </c:pt>
                <c:pt idx="1736">
                  <c:v>15.641</c:v>
                </c:pt>
                <c:pt idx="1737">
                  <c:v>15.645</c:v>
                </c:pt>
                <c:pt idx="1738">
                  <c:v>15.648999999999999</c:v>
                </c:pt>
                <c:pt idx="1739">
                  <c:v>15.654</c:v>
                </c:pt>
                <c:pt idx="1740">
                  <c:v>15.657999999999999</c:v>
                </c:pt>
                <c:pt idx="1741">
                  <c:v>15.663</c:v>
                </c:pt>
                <c:pt idx="1742">
                  <c:v>15.667</c:v>
                </c:pt>
                <c:pt idx="1743">
                  <c:v>15.672000000000001</c:v>
                </c:pt>
                <c:pt idx="1744">
                  <c:v>15.676</c:v>
                </c:pt>
                <c:pt idx="1745">
                  <c:v>15.68</c:v>
                </c:pt>
                <c:pt idx="1746">
                  <c:v>15.685</c:v>
                </c:pt>
                <c:pt idx="1747">
                  <c:v>15.689</c:v>
                </c:pt>
                <c:pt idx="1748">
                  <c:v>15.694000000000001</c:v>
                </c:pt>
                <c:pt idx="1749">
                  <c:v>15.698</c:v>
                </c:pt>
                <c:pt idx="1750">
                  <c:v>15.702999999999999</c:v>
                </c:pt>
                <c:pt idx="1751">
                  <c:v>15.707000000000001</c:v>
                </c:pt>
                <c:pt idx="1752">
                  <c:v>15.712</c:v>
                </c:pt>
                <c:pt idx="1753">
                  <c:v>15.715999999999999</c:v>
                </c:pt>
                <c:pt idx="1754">
                  <c:v>15.721</c:v>
                </c:pt>
                <c:pt idx="1755">
                  <c:v>15.725</c:v>
                </c:pt>
                <c:pt idx="1756">
                  <c:v>15.728999999999999</c:v>
                </c:pt>
                <c:pt idx="1757">
                  <c:v>15.734</c:v>
                </c:pt>
                <c:pt idx="1758">
                  <c:v>15.738</c:v>
                </c:pt>
                <c:pt idx="1759">
                  <c:v>15.743</c:v>
                </c:pt>
                <c:pt idx="1760">
                  <c:v>15.747</c:v>
                </c:pt>
                <c:pt idx="1761">
                  <c:v>15.750999999999999</c:v>
                </c:pt>
                <c:pt idx="1762">
                  <c:v>15.756</c:v>
                </c:pt>
                <c:pt idx="1763">
                  <c:v>15.76</c:v>
                </c:pt>
                <c:pt idx="1764">
                  <c:v>15.765000000000001</c:v>
                </c:pt>
                <c:pt idx="1765">
                  <c:v>15.769</c:v>
                </c:pt>
                <c:pt idx="1766">
                  <c:v>15.773999999999999</c:v>
                </c:pt>
                <c:pt idx="1767">
                  <c:v>15.778</c:v>
                </c:pt>
                <c:pt idx="1768">
                  <c:v>15.782999999999999</c:v>
                </c:pt>
                <c:pt idx="1769">
                  <c:v>15.787000000000001</c:v>
                </c:pt>
                <c:pt idx="1770">
                  <c:v>15.791</c:v>
                </c:pt>
                <c:pt idx="1771">
                  <c:v>15.795999999999999</c:v>
                </c:pt>
                <c:pt idx="1772">
                  <c:v>15.8</c:v>
                </c:pt>
                <c:pt idx="1773">
                  <c:v>15.805</c:v>
                </c:pt>
                <c:pt idx="1774">
                  <c:v>15.808999999999999</c:v>
                </c:pt>
                <c:pt idx="1775">
                  <c:v>15.814</c:v>
                </c:pt>
                <c:pt idx="1776">
                  <c:v>15.818</c:v>
                </c:pt>
                <c:pt idx="1777">
                  <c:v>15.821999999999999</c:v>
                </c:pt>
                <c:pt idx="1778">
                  <c:v>15.827</c:v>
                </c:pt>
                <c:pt idx="1779">
                  <c:v>15.831</c:v>
                </c:pt>
                <c:pt idx="1780">
                  <c:v>15.836</c:v>
                </c:pt>
                <c:pt idx="1781">
                  <c:v>15.84</c:v>
                </c:pt>
                <c:pt idx="1782">
                  <c:v>15.845000000000001</c:v>
                </c:pt>
                <c:pt idx="1783">
                  <c:v>15.849</c:v>
                </c:pt>
                <c:pt idx="1784">
                  <c:v>15.853</c:v>
                </c:pt>
                <c:pt idx="1785">
                  <c:v>15.858000000000001</c:v>
                </c:pt>
                <c:pt idx="1786">
                  <c:v>15.862</c:v>
                </c:pt>
                <c:pt idx="1787">
                  <c:v>15.867000000000001</c:v>
                </c:pt>
                <c:pt idx="1788">
                  <c:v>15.871</c:v>
                </c:pt>
                <c:pt idx="1789">
                  <c:v>15.875999999999999</c:v>
                </c:pt>
                <c:pt idx="1790">
                  <c:v>15.88</c:v>
                </c:pt>
                <c:pt idx="1791">
                  <c:v>15.884</c:v>
                </c:pt>
                <c:pt idx="1792">
                  <c:v>15.888999999999999</c:v>
                </c:pt>
                <c:pt idx="1793">
                  <c:v>15.893000000000001</c:v>
                </c:pt>
                <c:pt idx="1794">
                  <c:v>15.898</c:v>
                </c:pt>
                <c:pt idx="1795">
                  <c:v>15.901999999999999</c:v>
                </c:pt>
                <c:pt idx="1796">
                  <c:v>15.906000000000001</c:v>
                </c:pt>
                <c:pt idx="1797">
                  <c:v>15.911</c:v>
                </c:pt>
                <c:pt idx="1798">
                  <c:v>15.914999999999999</c:v>
                </c:pt>
                <c:pt idx="1799">
                  <c:v>15.92</c:v>
                </c:pt>
                <c:pt idx="1800">
                  <c:v>15.923999999999999</c:v>
                </c:pt>
                <c:pt idx="1801">
                  <c:v>15.929</c:v>
                </c:pt>
                <c:pt idx="1802">
                  <c:v>15.933</c:v>
                </c:pt>
                <c:pt idx="1803">
                  <c:v>15.936999999999999</c:v>
                </c:pt>
                <c:pt idx="1804">
                  <c:v>15.942</c:v>
                </c:pt>
                <c:pt idx="1805">
                  <c:v>15.946</c:v>
                </c:pt>
                <c:pt idx="1806">
                  <c:v>15.951000000000001</c:v>
                </c:pt>
                <c:pt idx="1807">
                  <c:v>15.955</c:v>
                </c:pt>
                <c:pt idx="1808">
                  <c:v>15.96</c:v>
                </c:pt>
                <c:pt idx="1809">
                  <c:v>15.964</c:v>
                </c:pt>
                <c:pt idx="1810">
                  <c:v>15.968</c:v>
                </c:pt>
                <c:pt idx="1811">
                  <c:v>15.973000000000001</c:v>
                </c:pt>
                <c:pt idx="1812">
                  <c:v>15.977</c:v>
                </c:pt>
                <c:pt idx="1813">
                  <c:v>15.981999999999999</c:v>
                </c:pt>
                <c:pt idx="1814">
                  <c:v>15.986000000000001</c:v>
                </c:pt>
                <c:pt idx="1815">
                  <c:v>15.99</c:v>
                </c:pt>
                <c:pt idx="1816">
                  <c:v>15.994999999999999</c:v>
                </c:pt>
                <c:pt idx="1817">
                  <c:v>15.999000000000001</c:v>
                </c:pt>
                <c:pt idx="1818">
                  <c:v>16.004000000000001</c:v>
                </c:pt>
                <c:pt idx="1819">
                  <c:v>16.007999999999999</c:v>
                </c:pt>
                <c:pt idx="1820">
                  <c:v>16.012</c:v>
                </c:pt>
                <c:pt idx="1821">
                  <c:v>16.016999999999999</c:v>
                </c:pt>
                <c:pt idx="1822">
                  <c:v>16.021000000000001</c:v>
                </c:pt>
                <c:pt idx="1823">
                  <c:v>16.026</c:v>
                </c:pt>
                <c:pt idx="1824">
                  <c:v>16.03</c:v>
                </c:pt>
                <c:pt idx="1825">
                  <c:v>16.033999999999999</c:v>
                </c:pt>
                <c:pt idx="1826">
                  <c:v>16.039000000000001</c:v>
                </c:pt>
                <c:pt idx="1827">
                  <c:v>16.042999999999999</c:v>
                </c:pt>
                <c:pt idx="1828">
                  <c:v>16.047999999999998</c:v>
                </c:pt>
                <c:pt idx="1829">
                  <c:v>16.052</c:v>
                </c:pt>
                <c:pt idx="1830">
                  <c:v>16.056000000000001</c:v>
                </c:pt>
                <c:pt idx="1831">
                  <c:v>16.061</c:v>
                </c:pt>
                <c:pt idx="1832">
                  <c:v>16.065000000000001</c:v>
                </c:pt>
                <c:pt idx="1833">
                  <c:v>16.07</c:v>
                </c:pt>
                <c:pt idx="1834">
                  <c:v>16.074000000000002</c:v>
                </c:pt>
                <c:pt idx="1835">
                  <c:v>16.077999999999999</c:v>
                </c:pt>
                <c:pt idx="1836">
                  <c:v>16.082999999999998</c:v>
                </c:pt>
                <c:pt idx="1837">
                  <c:v>16.087</c:v>
                </c:pt>
                <c:pt idx="1838">
                  <c:v>16.091999999999999</c:v>
                </c:pt>
                <c:pt idx="1839">
                  <c:v>16.096</c:v>
                </c:pt>
                <c:pt idx="1840">
                  <c:v>16.100000000000001</c:v>
                </c:pt>
                <c:pt idx="1841">
                  <c:v>16.105</c:v>
                </c:pt>
                <c:pt idx="1842">
                  <c:v>16.109000000000002</c:v>
                </c:pt>
                <c:pt idx="1843">
                  <c:v>16.114000000000001</c:v>
                </c:pt>
                <c:pt idx="1844">
                  <c:v>16.117999999999999</c:v>
                </c:pt>
                <c:pt idx="1845">
                  <c:v>16.122</c:v>
                </c:pt>
                <c:pt idx="1846">
                  <c:v>16.126999999999999</c:v>
                </c:pt>
                <c:pt idx="1847">
                  <c:v>16.131</c:v>
                </c:pt>
                <c:pt idx="1848">
                  <c:v>16.135999999999999</c:v>
                </c:pt>
                <c:pt idx="1849">
                  <c:v>16.14</c:v>
                </c:pt>
                <c:pt idx="1850">
                  <c:v>16.143999999999998</c:v>
                </c:pt>
                <c:pt idx="1851">
                  <c:v>16.149000000000001</c:v>
                </c:pt>
                <c:pt idx="1852">
                  <c:v>16.152999999999999</c:v>
                </c:pt>
                <c:pt idx="1853">
                  <c:v>16.158000000000001</c:v>
                </c:pt>
                <c:pt idx="1854">
                  <c:v>16.161999999999999</c:v>
                </c:pt>
                <c:pt idx="1855">
                  <c:v>16.166</c:v>
                </c:pt>
                <c:pt idx="1856">
                  <c:v>16.170999999999999</c:v>
                </c:pt>
              </c:numCache>
            </c:numRef>
          </c:val>
        </c:ser>
        <c:ser>
          <c:idx val="3"/>
          <c:order val="2"/>
          <c:tx>
            <c:strRef>
              <c:f>Anthro_Calc!$G$1</c:f>
              <c:strCache>
                <c:ptCount val="1"/>
                <c:pt idx="0">
                  <c:v>SD2neg</c:v>
                </c:pt>
              </c:strCache>
            </c:strRef>
          </c:tx>
          <c:spPr>
            <a:solidFill>
              <a:srgbClr val="FFC000"/>
            </a:solidFill>
          </c:spPr>
          <c:cat>
            <c:numRef>
              <c:f>Anthro_Calc!$B$2:$B$1858</c:f>
              <c:numCache>
                <c:formatCode>General</c:formatCode>
                <c:ptCount val="185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numCache>
            </c:numRef>
          </c:cat>
          <c:val>
            <c:numRef>
              <c:f>Anthro_Calc!$G$2:$G$1858</c:f>
              <c:numCache>
                <c:formatCode>General</c:formatCode>
                <c:ptCount val="1857"/>
                <c:pt idx="0">
                  <c:v>2.4590000000000001</c:v>
                </c:pt>
                <c:pt idx="1">
                  <c:v>2.4369999999999998</c:v>
                </c:pt>
                <c:pt idx="2">
                  <c:v>2.4540000000000002</c:v>
                </c:pt>
                <c:pt idx="3">
                  <c:v>2.4750000000000001</c:v>
                </c:pt>
                <c:pt idx="4">
                  <c:v>2.4990000000000001</c:v>
                </c:pt>
                <c:pt idx="5">
                  <c:v>2.5249999999999999</c:v>
                </c:pt>
                <c:pt idx="6">
                  <c:v>2.5510000000000002</c:v>
                </c:pt>
                <c:pt idx="7">
                  <c:v>2.5790000000000002</c:v>
                </c:pt>
                <c:pt idx="8">
                  <c:v>2.6070000000000002</c:v>
                </c:pt>
                <c:pt idx="9">
                  <c:v>2.637</c:v>
                </c:pt>
                <c:pt idx="10">
                  <c:v>2.6669999999999998</c:v>
                </c:pt>
                <c:pt idx="11">
                  <c:v>2.698</c:v>
                </c:pt>
                <c:pt idx="12">
                  <c:v>2.73</c:v>
                </c:pt>
                <c:pt idx="13">
                  <c:v>2.7639999999999998</c:v>
                </c:pt>
                <c:pt idx="14">
                  <c:v>2.798</c:v>
                </c:pt>
                <c:pt idx="15">
                  <c:v>2.8330000000000002</c:v>
                </c:pt>
                <c:pt idx="16">
                  <c:v>2.8690000000000002</c:v>
                </c:pt>
                <c:pt idx="17">
                  <c:v>2.9049999999999998</c:v>
                </c:pt>
                <c:pt idx="18">
                  <c:v>2.9409999999999998</c:v>
                </c:pt>
                <c:pt idx="19">
                  <c:v>2.9769999999999999</c:v>
                </c:pt>
                <c:pt idx="20">
                  <c:v>3.0139999999999998</c:v>
                </c:pt>
                <c:pt idx="21">
                  <c:v>3.0510000000000002</c:v>
                </c:pt>
                <c:pt idx="22">
                  <c:v>3.0870000000000002</c:v>
                </c:pt>
                <c:pt idx="23">
                  <c:v>3.1240000000000001</c:v>
                </c:pt>
                <c:pt idx="24">
                  <c:v>3.16</c:v>
                </c:pt>
                <c:pt idx="25">
                  <c:v>3.1970000000000001</c:v>
                </c:pt>
                <c:pt idx="26">
                  <c:v>3.2330000000000001</c:v>
                </c:pt>
                <c:pt idx="27">
                  <c:v>3.2690000000000001</c:v>
                </c:pt>
                <c:pt idx="28">
                  <c:v>3.3050000000000002</c:v>
                </c:pt>
                <c:pt idx="29">
                  <c:v>3.34</c:v>
                </c:pt>
                <c:pt idx="30">
                  <c:v>3.3759999999999999</c:v>
                </c:pt>
                <c:pt idx="31">
                  <c:v>3.411</c:v>
                </c:pt>
                <c:pt idx="32">
                  <c:v>3.4449999999999998</c:v>
                </c:pt>
                <c:pt idx="33">
                  <c:v>3.48</c:v>
                </c:pt>
                <c:pt idx="34">
                  <c:v>3.5139999999999998</c:v>
                </c:pt>
                <c:pt idx="35">
                  <c:v>3.548</c:v>
                </c:pt>
                <c:pt idx="36">
                  <c:v>3.581</c:v>
                </c:pt>
                <c:pt idx="37">
                  <c:v>3.6150000000000002</c:v>
                </c:pt>
                <c:pt idx="38">
                  <c:v>3.6480000000000001</c:v>
                </c:pt>
                <c:pt idx="39">
                  <c:v>3.68</c:v>
                </c:pt>
                <c:pt idx="40">
                  <c:v>3.7120000000000002</c:v>
                </c:pt>
                <c:pt idx="41">
                  <c:v>3.7440000000000002</c:v>
                </c:pt>
                <c:pt idx="42">
                  <c:v>3.7759999999999998</c:v>
                </c:pt>
                <c:pt idx="43">
                  <c:v>3.8069999999999999</c:v>
                </c:pt>
                <c:pt idx="44">
                  <c:v>3.8380000000000001</c:v>
                </c:pt>
                <c:pt idx="45">
                  <c:v>3.8690000000000002</c:v>
                </c:pt>
                <c:pt idx="46">
                  <c:v>3.9</c:v>
                </c:pt>
                <c:pt idx="47">
                  <c:v>3.93</c:v>
                </c:pt>
                <c:pt idx="48">
                  <c:v>3.96</c:v>
                </c:pt>
                <c:pt idx="49">
                  <c:v>3.9889999999999999</c:v>
                </c:pt>
                <c:pt idx="50">
                  <c:v>4.0179999999999998</c:v>
                </c:pt>
                <c:pt idx="51">
                  <c:v>4.0469999999999997</c:v>
                </c:pt>
                <c:pt idx="52">
                  <c:v>4.0759999999999996</c:v>
                </c:pt>
                <c:pt idx="53">
                  <c:v>4.1040000000000001</c:v>
                </c:pt>
                <c:pt idx="54">
                  <c:v>4.133</c:v>
                </c:pt>
                <c:pt idx="55">
                  <c:v>4.16</c:v>
                </c:pt>
                <c:pt idx="56">
                  <c:v>4.1879999999999997</c:v>
                </c:pt>
                <c:pt idx="57">
                  <c:v>4.2149999999999999</c:v>
                </c:pt>
                <c:pt idx="58">
                  <c:v>4.242</c:v>
                </c:pt>
                <c:pt idx="59">
                  <c:v>4.2690000000000001</c:v>
                </c:pt>
                <c:pt idx="60">
                  <c:v>4.2960000000000003</c:v>
                </c:pt>
                <c:pt idx="61">
                  <c:v>4.3220000000000001</c:v>
                </c:pt>
                <c:pt idx="62">
                  <c:v>4.3479999999999999</c:v>
                </c:pt>
                <c:pt idx="63">
                  <c:v>4.3739999999999997</c:v>
                </c:pt>
                <c:pt idx="64">
                  <c:v>4.4000000000000004</c:v>
                </c:pt>
                <c:pt idx="65">
                  <c:v>4.4249999999999998</c:v>
                </c:pt>
                <c:pt idx="66">
                  <c:v>4.45</c:v>
                </c:pt>
                <c:pt idx="67">
                  <c:v>4.4749999999999996</c:v>
                </c:pt>
                <c:pt idx="68">
                  <c:v>4.5</c:v>
                </c:pt>
                <c:pt idx="69">
                  <c:v>4.5250000000000004</c:v>
                </c:pt>
                <c:pt idx="70">
                  <c:v>4.5490000000000004</c:v>
                </c:pt>
                <c:pt idx="71">
                  <c:v>4.5730000000000004</c:v>
                </c:pt>
                <c:pt idx="72">
                  <c:v>4.5970000000000004</c:v>
                </c:pt>
                <c:pt idx="73">
                  <c:v>4.62</c:v>
                </c:pt>
                <c:pt idx="74">
                  <c:v>4.6440000000000001</c:v>
                </c:pt>
                <c:pt idx="75">
                  <c:v>4.6669999999999998</c:v>
                </c:pt>
                <c:pt idx="76">
                  <c:v>4.6900000000000004</c:v>
                </c:pt>
                <c:pt idx="77">
                  <c:v>4.7130000000000001</c:v>
                </c:pt>
                <c:pt idx="78">
                  <c:v>4.7359999999999998</c:v>
                </c:pt>
                <c:pt idx="79">
                  <c:v>4.758</c:v>
                </c:pt>
                <c:pt idx="80">
                  <c:v>4.78</c:v>
                </c:pt>
                <c:pt idx="81">
                  <c:v>4.8019999999999996</c:v>
                </c:pt>
                <c:pt idx="82">
                  <c:v>4.8239999999999998</c:v>
                </c:pt>
                <c:pt idx="83">
                  <c:v>4.8460000000000001</c:v>
                </c:pt>
                <c:pt idx="84">
                  <c:v>4.867</c:v>
                </c:pt>
                <c:pt idx="85">
                  <c:v>4.8879999999999999</c:v>
                </c:pt>
                <c:pt idx="86">
                  <c:v>4.9089999999999998</c:v>
                </c:pt>
                <c:pt idx="87">
                  <c:v>4.93</c:v>
                </c:pt>
                <c:pt idx="88">
                  <c:v>4.9509999999999996</c:v>
                </c:pt>
                <c:pt idx="89">
                  <c:v>4.9720000000000004</c:v>
                </c:pt>
                <c:pt idx="90">
                  <c:v>4.992</c:v>
                </c:pt>
                <c:pt idx="91">
                  <c:v>5.0119999999999996</c:v>
                </c:pt>
                <c:pt idx="92">
                  <c:v>5.032</c:v>
                </c:pt>
                <c:pt idx="93">
                  <c:v>5.0519999999999996</c:v>
                </c:pt>
                <c:pt idx="94">
                  <c:v>5.0720000000000001</c:v>
                </c:pt>
                <c:pt idx="95">
                  <c:v>5.0910000000000002</c:v>
                </c:pt>
                <c:pt idx="96">
                  <c:v>5.1109999999999998</c:v>
                </c:pt>
                <c:pt idx="97">
                  <c:v>5.13</c:v>
                </c:pt>
                <c:pt idx="98">
                  <c:v>5.149</c:v>
                </c:pt>
                <c:pt idx="99">
                  <c:v>5.1680000000000001</c:v>
                </c:pt>
                <c:pt idx="100">
                  <c:v>5.1870000000000003</c:v>
                </c:pt>
                <c:pt idx="101">
                  <c:v>5.2050000000000001</c:v>
                </c:pt>
                <c:pt idx="102">
                  <c:v>5.2240000000000002</c:v>
                </c:pt>
                <c:pt idx="103">
                  <c:v>5.242</c:v>
                </c:pt>
                <c:pt idx="104">
                  <c:v>5.26</c:v>
                </c:pt>
                <c:pt idx="105">
                  <c:v>5.2779999999999996</c:v>
                </c:pt>
                <c:pt idx="106">
                  <c:v>5.2960000000000003</c:v>
                </c:pt>
                <c:pt idx="107">
                  <c:v>5.3140000000000001</c:v>
                </c:pt>
                <c:pt idx="108">
                  <c:v>5.3319999999999999</c:v>
                </c:pt>
                <c:pt idx="109">
                  <c:v>5.3490000000000002</c:v>
                </c:pt>
                <c:pt idx="110">
                  <c:v>5.367</c:v>
                </c:pt>
                <c:pt idx="111">
                  <c:v>5.3840000000000003</c:v>
                </c:pt>
                <c:pt idx="112">
                  <c:v>5.4009999999999998</c:v>
                </c:pt>
                <c:pt idx="113">
                  <c:v>5.4180000000000001</c:v>
                </c:pt>
                <c:pt idx="114">
                  <c:v>5.4349999999999996</c:v>
                </c:pt>
                <c:pt idx="115">
                  <c:v>5.452</c:v>
                </c:pt>
                <c:pt idx="116">
                  <c:v>5.468</c:v>
                </c:pt>
                <c:pt idx="117">
                  <c:v>5.4850000000000003</c:v>
                </c:pt>
                <c:pt idx="118">
                  <c:v>5.5010000000000003</c:v>
                </c:pt>
                <c:pt idx="119">
                  <c:v>5.5170000000000003</c:v>
                </c:pt>
                <c:pt idx="120">
                  <c:v>5.5330000000000004</c:v>
                </c:pt>
                <c:pt idx="121">
                  <c:v>5.5490000000000004</c:v>
                </c:pt>
                <c:pt idx="122">
                  <c:v>5.5650000000000004</c:v>
                </c:pt>
                <c:pt idx="123">
                  <c:v>5.5810000000000004</c:v>
                </c:pt>
                <c:pt idx="124">
                  <c:v>5.5970000000000004</c:v>
                </c:pt>
                <c:pt idx="125">
                  <c:v>5.6130000000000004</c:v>
                </c:pt>
                <c:pt idx="126">
                  <c:v>5.6280000000000001</c:v>
                </c:pt>
                <c:pt idx="127">
                  <c:v>5.6429999999999998</c:v>
                </c:pt>
                <c:pt idx="128">
                  <c:v>5.6580000000000004</c:v>
                </c:pt>
                <c:pt idx="129">
                  <c:v>5.6740000000000004</c:v>
                </c:pt>
                <c:pt idx="130">
                  <c:v>5.6890000000000001</c:v>
                </c:pt>
                <c:pt idx="131">
                  <c:v>5.7039999999999997</c:v>
                </c:pt>
                <c:pt idx="132">
                  <c:v>5.718</c:v>
                </c:pt>
                <c:pt idx="133">
                  <c:v>5.7329999999999997</c:v>
                </c:pt>
                <c:pt idx="134">
                  <c:v>5.7480000000000002</c:v>
                </c:pt>
                <c:pt idx="135">
                  <c:v>5.7619999999999996</c:v>
                </c:pt>
                <c:pt idx="136">
                  <c:v>5.7770000000000001</c:v>
                </c:pt>
                <c:pt idx="137">
                  <c:v>5.7910000000000004</c:v>
                </c:pt>
                <c:pt idx="138">
                  <c:v>5.8049999999999997</c:v>
                </c:pt>
                <c:pt idx="139">
                  <c:v>5.819</c:v>
                </c:pt>
                <c:pt idx="140">
                  <c:v>5.8330000000000002</c:v>
                </c:pt>
                <c:pt idx="141">
                  <c:v>5.8470000000000004</c:v>
                </c:pt>
                <c:pt idx="142">
                  <c:v>5.8609999999999998</c:v>
                </c:pt>
                <c:pt idx="143">
                  <c:v>5.875</c:v>
                </c:pt>
                <c:pt idx="144">
                  <c:v>5.8879999999999999</c:v>
                </c:pt>
                <c:pt idx="145">
                  <c:v>5.9020000000000001</c:v>
                </c:pt>
                <c:pt idx="146">
                  <c:v>5.915</c:v>
                </c:pt>
                <c:pt idx="147">
                  <c:v>5.9290000000000003</c:v>
                </c:pt>
                <c:pt idx="148">
                  <c:v>5.9420000000000002</c:v>
                </c:pt>
                <c:pt idx="149">
                  <c:v>5.9550000000000001</c:v>
                </c:pt>
                <c:pt idx="150">
                  <c:v>5.968</c:v>
                </c:pt>
                <c:pt idx="151">
                  <c:v>5.9809999999999999</c:v>
                </c:pt>
                <c:pt idx="152">
                  <c:v>5.9939999999999998</c:v>
                </c:pt>
                <c:pt idx="153">
                  <c:v>6.0069999999999997</c:v>
                </c:pt>
                <c:pt idx="154">
                  <c:v>6.02</c:v>
                </c:pt>
                <c:pt idx="155">
                  <c:v>6.0330000000000004</c:v>
                </c:pt>
                <c:pt idx="156">
                  <c:v>6.0449999999999999</c:v>
                </c:pt>
                <c:pt idx="157">
                  <c:v>6.0579999999999998</c:v>
                </c:pt>
                <c:pt idx="158">
                  <c:v>6.07</c:v>
                </c:pt>
                <c:pt idx="159">
                  <c:v>6.0819999999999999</c:v>
                </c:pt>
                <c:pt idx="160">
                  <c:v>6.0949999999999998</c:v>
                </c:pt>
                <c:pt idx="161">
                  <c:v>6.1070000000000002</c:v>
                </c:pt>
                <c:pt idx="162">
                  <c:v>6.1189999999999998</c:v>
                </c:pt>
                <c:pt idx="163">
                  <c:v>6.1310000000000002</c:v>
                </c:pt>
                <c:pt idx="164">
                  <c:v>6.1429999999999998</c:v>
                </c:pt>
                <c:pt idx="165">
                  <c:v>6.1550000000000002</c:v>
                </c:pt>
                <c:pt idx="166">
                  <c:v>6.1669999999999998</c:v>
                </c:pt>
                <c:pt idx="167">
                  <c:v>6.1779999999999999</c:v>
                </c:pt>
                <c:pt idx="168">
                  <c:v>6.19</c:v>
                </c:pt>
                <c:pt idx="169">
                  <c:v>6.202</c:v>
                </c:pt>
                <c:pt idx="170">
                  <c:v>6.2130000000000001</c:v>
                </c:pt>
                <c:pt idx="171">
                  <c:v>6.2249999999999996</c:v>
                </c:pt>
                <c:pt idx="172">
                  <c:v>6.2359999999999998</c:v>
                </c:pt>
                <c:pt idx="173">
                  <c:v>6.2469999999999999</c:v>
                </c:pt>
                <c:pt idx="174">
                  <c:v>6.2590000000000003</c:v>
                </c:pt>
                <c:pt idx="175">
                  <c:v>6.27</c:v>
                </c:pt>
                <c:pt idx="176">
                  <c:v>6.2809999999999997</c:v>
                </c:pt>
                <c:pt idx="177">
                  <c:v>6.2919999999999998</c:v>
                </c:pt>
                <c:pt idx="178">
                  <c:v>6.3029999999999999</c:v>
                </c:pt>
                <c:pt idx="179">
                  <c:v>6.3140000000000001</c:v>
                </c:pt>
                <c:pt idx="180">
                  <c:v>6.3250000000000002</c:v>
                </c:pt>
                <c:pt idx="181">
                  <c:v>6.3360000000000003</c:v>
                </c:pt>
                <c:pt idx="182">
                  <c:v>6.3460000000000001</c:v>
                </c:pt>
                <c:pt idx="183">
                  <c:v>6.3570000000000002</c:v>
                </c:pt>
                <c:pt idx="184">
                  <c:v>6.3680000000000003</c:v>
                </c:pt>
                <c:pt idx="185">
                  <c:v>6.3780000000000001</c:v>
                </c:pt>
                <c:pt idx="186">
                  <c:v>6.3890000000000002</c:v>
                </c:pt>
                <c:pt idx="187">
                  <c:v>6.399</c:v>
                </c:pt>
                <c:pt idx="188">
                  <c:v>6.41</c:v>
                </c:pt>
                <c:pt idx="189">
                  <c:v>6.42</c:v>
                </c:pt>
                <c:pt idx="190">
                  <c:v>6.43</c:v>
                </c:pt>
                <c:pt idx="191">
                  <c:v>6.4409999999999998</c:v>
                </c:pt>
                <c:pt idx="192">
                  <c:v>6.4509999999999996</c:v>
                </c:pt>
                <c:pt idx="193">
                  <c:v>6.4610000000000003</c:v>
                </c:pt>
                <c:pt idx="194">
                  <c:v>6.4710000000000001</c:v>
                </c:pt>
                <c:pt idx="195">
                  <c:v>6.4809999999999999</c:v>
                </c:pt>
                <c:pt idx="196">
                  <c:v>6.4909999999999997</c:v>
                </c:pt>
                <c:pt idx="197">
                  <c:v>6.5010000000000003</c:v>
                </c:pt>
                <c:pt idx="198">
                  <c:v>6.5110000000000001</c:v>
                </c:pt>
                <c:pt idx="199">
                  <c:v>6.52</c:v>
                </c:pt>
                <c:pt idx="200">
                  <c:v>6.53</c:v>
                </c:pt>
                <c:pt idx="201">
                  <c:v>6.54</c:v>
                </c:pt>
                <c:pt idx="202">
                  <c:v>6.55</c:v>
                </c:pt>
                <c:pt idx="203">
                  <c:v>6.5590000000000002</c:v>
                </c:pt>
                <c:pt idx="204">
                  <c:v>6.569</c:v>
                </c:pt>
                <c:pt idx="205">
                  <c:v>6.5780000000000003</c:v>
                </c:pt>
                <c:pt idx="206">
                  <c:v>6.5880000000000001</c:v>
                </c:pt>
                <c:pt idx="207">
                  <c:v>6.5970000000000004</c:v>
                </c:pt>
                <c:pt idx="208">
                  <c:v>6.6070000000000002</c:v>
                </c:pt>
                <c:pt idx="209">
                  <c:v>6.6159999999999997</c:v>
                </c:pt>
                <c:pt idx="210">
                  <c:v>6.625</c:v>
                </c:pt>
                <c:pt idx="211">
                  <c:v>6.6340000000000003</c:v>
                </c:pt>
                <c:pt idx="212">
                  <c:v>6.6440000000000001</c:v>
                </c:pt>
                <c:pt idx="213">
                  <c:v>6.6529999999999996</c:v>
                </c:pt>
                <c:pt idx="214">
                  <c:v>6.6619999999999999</c:v>
                </c:pt>
                <c:pt idx="215">
                  <c:v>6.6710000000000003</c:v>
                </c:pt>
                <c:pt idx="216">
                  <c:v>6.68</c:v>
                </c:pt>
                <c:pt idx="217">
                  <c:v>6.6890000000000001</c:v>
                </c:pt>
                <c:pt idx="218">
                  <c:v>6.6980000000000004</c:v>
                </c:pt>
                <c:pt idx="219">
                  <c:v>6.7069999999999999</c:v>
                </c:pt>
                <c:pt idx="220">
                  <c:v>6.7160000000000002</c:v>
                </c:pt>
                <c:pt idx="221">
                  <c:v>6.7240000000000002</c:v>
                </c:pt>
                <c:pt idx="222">
                  <c:v>6.7329999999999997</c:v>
                </c:pt>
                <c:pt idx="223">
                  <c:v>6.742</c:v>
                </c:pt>
                <c:pt idx="224">
                  <c:v>6.7510000000000003</c:v>
                </c:pt>
                <c:pt idx="225">
                  <c:v>6.7590000000000003</c:v>
                </c:pt>
                <c:pt idx="226">
                  <c:v>6.7679999999999998</c:v>
                </c:pt>
                <c:pt idx="227">
                  <c:v>6.7759999999999998</c:v>
                </c:pt>
                <c:pt idx="228">
                  <c:v>6.7850000000000001</c:v>
                </c:pt>
                <c:pt idx="229">
                  <c:v>6.7930000000000001</c:v>
                </c:pt>
                <c:pt idx="230">
                  <c:v>6.8019999999999996</c:v>
                </c:pt>
                <c:pt idx="231">
                  <c:v>6.81</c:v>
                </c:pt>
                <c:pt idx="232">
                  <c:v>6.819</c:v>
                </c:pt>
                <c:pt idx="233">
                  <c:v>6.827</c:v>
                </c:pt>
                <c:pt idx="234">
                  <c:v>6.8360000000000003</c:v>
                </c:pt>
                <c:pt idx="235">
                  <c:v>6.8440000000000003</c:v>
                </c:pt>
                <c:pt idx="236">
                  <c:v>6.8520000000000003</c:v>
                </c:pt>
                <c:pt idx="237">
                  <c:v>6.86</c:v>
                </c:pt>
                <c:pt idx="238">
                  <c:v>6.8689999999999998</c:v>
                </c:pt>
                <c:pt idx="239">
                  <c:v>6.8769999999999998</c:v>
                </c:pt>
                <c:pt idx="240">
                  <c:v>6.8849999999999998</c:v>
                </c:pt>
                <c:pt idx="241">
                  <c:v>6.8929999999999998</c:v>
                </c:pt>
                <c:pt idx="242">
                  <c:v>6.9009999999999998</c:v>
                </c:pt>
                <c:pt idx="243">
                  <c:v>6.9089999999999998</c:v>
                </c:pt>
                <c:pt idx="244">
                  <c:v>6.9169999999999998</c:v>
                </c:pt>
                <c:pt idx="245">
                  <c:v>6.9249999999999998</c:v>
                </c:pt>
                <c:pt idx="246">
                  <c:v>6.9329999999999998</c:v>
                </c:pt>
                <c:pt idx="247">
                  <c:v>6.9409999999999998</c:v>
                </c:pt>
                <c:pt idx="248">
                  <c:v>6.9489999999999998</c:v>
                </c:pt>
                <c:pt idx="249">
                  <c:v>6.9569999999999999</c:v>
                </c:pt>
                <c:pt idx="250">
                  <c:v>6.9649999999999999</c:v>
                </c:pt>
                <c:pt idx="251">
                  <c:v>6.9729999999999999</c:v>
                </c:pt>
                <c:pt idx="252">
                  <c:v>6.98</c:v>
                </c:pt>
                <c:pt idx="253">
                  <c:v>6.9880000000000004</c:v>
                </c:pt>
                <c:pt idx="254">
                  <c:v>6.9960000000000004</c:v>
                </c:pt>
                <c:pt idx="255">
                  <c:v>7.0030000000000001</c:v>
                </c:pt>
                <c:pt idx="256">
                  <c:v>7.0110000000000001</c:v>
                </c:pt>
                <c:pt idx="257">
                  <c:v>7.0190000000000001</c:v>
                </c:pt>
                <c:pt idx="258">
                  <c:v>7.0259999999999998</c:v>
                </c:pt>
                <c:pt idx="259">
                  <c:v>7.0339999999999998</c:v>
                </c:pt>
                <c:pt idx="260">
                  <c:v>7.0419999999999998</c:v>
                </c:pt>
                <c:pt idx="261">
                  <c:v>7.0490000000000004</c:v>
                </c:pt>
                <c:pt idx="262">
                  <c:v>7.0570000000000004</c:v>
                </c:pt>
                <c:pt idx="263">
                  <c:v>7.0640000000000001</c:v>
                </c:pt>
                <c:pt idx="264">
                  <c:v>7.0720000000000001</c:v>
                </c:pt>
                <c:pt idx="265">
                  <c:v>7.0789999999999997</c:v>
                </c:pt>
                <c:pt idx="266">
                  <c:v>7.0869999999999997</c:v>
                </c:pt>
                <c:pt idx="267">
                  <c:v>7.0940000000000003</c:v>
                </c:pt>
                <c:pt idx="268">
                  <c:v>7.101</c:v>
                </c:pt>
                <c:pt idx="269">
                  <c:v>7.109</c:v>
                </c:pt>
                <c:pt idx="270">
                  <c:v>7.1159999999999997</c:v>
                </c:pt>
                <c:pt idx="271">
                  <c:v>7.1230000000000002</c:v>
                </c:pt>
                <c:pt idx="272">
                  <c:v>7.1310000000000002</c:v>
                </c:pt>
                <c:pt idx="273">
                  <c:v>7.1379999999999999</c:v>
                </c:pt>
                <c:pt idx="274">
                  <c:v>7.1449999999999996</c:v>
                </c:pt>
                <c:pt idx="275">
                  <c:v>7.1529999999999996</c:v>
                </c:pt>
                <c:pt idx="276">
                  <c:v>7.16</c:v>
                </c:pt>
                <c:pt idx="277">
                  <c:v>7.1669999999999998</c:v>
                </c:pt>
                <c:pt idx="278">
                  <c:v>7.1740000000000004</c:v>
                </c:pt>
                <c:pt idx="279">
                  <c:v>7.181</c:v>
                </c:pt>
                <c:pt idx="280">
                  <c:v>7.1879999999999997</c:v>
                </c:pt>
                <c:pt idx="281">
                  <c:v>7.1959999999999997</c:v>
                </c:pt>
                <c:pt idx="282">
                  <c:v>7.2030000000000003</c:v>
                </c:pt>
                <c:pt idx="283">
                  <c:v>7.21</c:v>
                </c:pt>
                <c:pt idx="284">
                  <c:v>7.2169999999999996</c:v>
                </c:pt>
                <c:pt idx="285">
                  <c:v>7.2240000000000002</c:v>
                </c:pt>
                <c:pt idx="286">
                  <c:v>7.2309999999999999</c:v>
                </c:pt>
                <c:pt idx="287">
                  <c:v>7.2380000000000004</c:v>
                </c:pt>
                <c:pt idx="288">
                  <c:v>7.2450000000000001</c:v>
                </c:pt>
                <c:pt idx="289">
                  <c:v>7.2519999999999998</c:v>
                </c:pt>
                <c:pt idx="290">
                  <c:v>7.2590000000000003</c:v>
                </c:pt>
                <c:pt idx="291">
                  <c:v>7.266</c:v>
                </c:pt>
                <c:pt idx="292">
                  <c:v>7.2720000000000002</c:v>
                </c:pt>
                <c:pt idx="293">
                  <c:v>7.2789999999999999</c:v>
                </c:pt>
                <c:pt idx="294">
                  <c:v>7.2859999999999996</c:v>
                </c:pt>
                <c:pt idx="295">
                  <c:v>7.2930000000000001</c:v>
                </c:pt>
                <c:pt idx="296">
                  <c:v>7.3</c:v>
                </c:pt>
                <c:pt idx="297">
                  <c:v>7.3070000000000004</c:v>
                </c:pt>
                <c:pt idx="298">
                  <c:v>7.3140000000000001</c:v>
                </c:pt>
                <c:pt idx="299">
                  <c:v>7.3209999999999997</c:v>
                </c:pt>
                <c:pt idx="300">
                  <c:v>7.327</c:v>
                </c:pt>
                <c:pt idx="301">
                  <c:v>7.3339999999999996</c:v>
                </c:pt>
                <c:pt idx="302">
                  <c:v>7.3410000000000002</c:v>
                </c:pt>
                <c:pt idx="303">
                  <c:v>7.3470000000000004</c:v>
                </c:pt>
                <c:pt idx="304">
                  <c:v>7.3540000000000001</c:v>
                </c:pt>
                <c:pt idx="305">
                  <c:v>7.3609999999999998</c:v>
                </c:pt>
                <c:pt idx="306">
                  <c:v>7.3680000000000003</c:v>
                </c:pt>
                <c:pt idx="307">
                  <c:v>7.3739999999999997</c:v>
                </c:pt>
                <c:pt idx="308">
                  <c:v>7.3810000000000002</c:v>
                </c:pt>
                <c:pt idx="309">
                  <c:v>7.3869999999999996</c:v>
                </c:pt>
                <c:pt idx="310">
                  <c:v>7.3940000000000001</c:v>
                </c:pt>
                <c:pt idx="311">
                  <c:v>7.4009999999999998</c:v>
                </c:pt>
                <c:pt idx="312">
                  <c:v>7.407</c:v>
                </c:pt>
                <c:pt idx="313">
                  <c:v>7.4139999999999997</c:v>
                </c:pt>
                <c:pt idx="314">
                  <c:v>7.42</c:v>
                </c:pt>
                <c:pt idx="315">
                  <c:v>7.4269999999999996</c:v>
                </c:pt>
                <c:pt idx="316">
                  <c:v>7.4340000000000002</c:v>
                </c:pt>
                <c:pt idx="317">
                  <c:v>7.44</c:v>
                </c:pt>
                <c:pt idx="318">
                  <c:v>7.4470000000000001</c:v>
                </c:pt>
                <c:pt idx="319">
                  <c:v>7.4530000000000003</c:v>
                </c:pt>
                <c:pt idx="320">
                  <c:v>7.46</c:v>
                </c:pt>
                <c:pt idx="321">
                  <c:v>7.4660000000000002</c:v>
                </c:pt>
                <c:pt idx="322">
                  <c:v>7.4729999999999999</c:v>
                </c:pt>
                <c:pt idx="323">
                  <c:v>7.4790000000000001</c:v>
                </c:pt>
                <c:pt idx="324">
                  <c:v>7.4850000000000003</c:v>
                </c:pt>
                <c:pt idx="325">
                  <c:v>7.492</c:v>
                </c:pt>
                <c:pt idx="326">
                  <c:v>7.4980000000000002</c:v>
                </c:pt>
                <c:pt idx="327">
                  <c:v>7.5049999999999999</c:v>
                </c:pt>
                <c:pt idx="328">
                  <c:v>7.5110000000000001</c:v>
                </c:pt>
                <c:pt idx="329">
                  <c:v>7.5170000000000003</c:v>
                </c:pt>
                <c:pt idx="330">
                  <c:v>7.524</c:v>
                </c:pt>
                <c:pt idx="331">
                  <c:v>7.53</c:v>
                </c:pt>
                <c:pt idx="332">
                  <c:v>7.5369999999999999</c:v>
                </c:pt>
                <c:pt idx="333">
                  <c:v>7.5430000000000001</c:v>
                </c:pt>
                <c:pt idx="334">
                  <c:v>7.5490000000000004</c:v>
                </c:pt>
                <c:pt idx="335">
                  <c:v>7.556</c:v>
                </c:pt>
                <c:pt idx="336">
                  <c:v>7.5620000000000003</c:v>
                </c:pt>
                <c:pt idx="337">
                  <c:v>7.5679999999999996</c:v>
                </c:pt>
                <c:pt idx="338">
                  <c:v>7.5739999999999998</c:v>
                </c:pt>
                <c:pt idx="339">
                  <c:v>7.5810000000000004</c:v>
                </c:pt>
                <c:pt idx="340">
                  <c:v>7.5869999999999997</c:v>
                </c:pt>
                <c:pt idx="341">
                  <c:v>7.593</c:v>
                </c:pt>
                <c:pt idx="342">
                  <c:v>7.6</c:v>
                </c:pt>
                <c:pt idx="343">
                  <c:v>7.6059999999999999</c:v>
                </c:pt>
                <c:pt idx="344">
                  <c:v>7.6120000000000001</c:v>
                </c:pt>
                <c:pt idx="345">
                  <c:v>7.6180000000000003</c:v>
                </c:pt>
                <c:pt idx="346">
                  <c:v>7.6239999999999997</c:v>
                </c:pt>
                <c:pt idx="347">
                  <c:v>7.6310000000000002</c:v>
                </c:pt>
                <c:pt idx="348">
                  <c:v>7.6369999999999996</c:v>
                </c:pt>
                <c:pt idx="349">
                  <c:v>7.6429999999999998</c:v>
                </c:pt>
                <c:pt idx="350">
                  <c:v>7.649</c:v>
                </c:pt>
                <c:pt idx="351">
                  <c:v>7.6550000000000002</c:v>
                </c:pt>
                <c:pt idx="352">
                  <c:v>7.6609999999999996</c:v>
                </c:pt>
                <c:pt idx="353">
                  <c:v>7.6680000000000001</c:v>
                </c:pt>
                <c:pt idx="354">
                  <c:v>7.6740000000000004</c:v>
                </c:pt>
                <c:pt idx="355">
                  <c:v>7.68</c:v>
                </c:pt>
                <c:pt idx="356">
                  <c:v>7.6859999999999999</c:v>
                </c:pt>
                <c:pt idx="357">
                  <c:v>7.6920000000000002</c:v>
                </c:pt>
                <c:pt idx="358">
                  <c:v>7.6980000000000004</c:v>
                </c:pt>
                <c:pt idx="359">
                  <c:v>7.7039999999999997</c:v>
                </c:pt>
                <c:pt idx="360">
                  <c:v>7.71</c:v>
                </c:pt>
                <c:pt idx="361">
                  <c:v>7.7160000000000002</c:v>
                </c:pt>
                <c:pt idx="362">
                  <c:v>7.7220000000000004</c:v>
                </c:pt>
                <c:pt idx="363">
                  <c:v>7.7290000000000001</c:v>
                </c:pt>
                <c:pt idx="364">
                  <c:v>7.7350000000000003</c:v>
                </c:pt>
                <c:pt idx="365">
                  <c:v>7.7409999999999997</c:v>
                </c:pt>
                <c:pt idx="366">
                  <c:v>7.7469999999999999</c:v>
                </c:pt>
                <c:pt idx="367">
                  <c:v>7.7530000000000001</c:v>
                </c:pt>
                <c:pt idx="368">
                  <c:v>7.7590000000000003</c:v>
                </c:pt>
                <c:pt idx="369">
                  <c:v>7.7649999999999997</c:v>
                </c:pt>
                <c:pt idx="370">
                  <c:v>7.7709999999999999</c:v>
                </c:pt>
                <c:pt idx="371">
                  <c:v>7.7770000000000001</c:v>
                </c:pt>
                <c:pt idx="372">
                  <c:v>7.7830000000000004</c:v>
                </c:pt>
                <c:pt idx="373">
                  <c:v>7.7889999999999997</c:v>
                </c:pt>
                <c:pt idx="374">
                  <c:v>7.7949999999999999</c:v>
                </c:pt>
                <c:pt idx="375">
                  <c:v>7.8</c:v>
                </c:pt>
                <c:pt idx="376">
                  <c:v>7.8070000000000004</c:v>
                </c:pt>
                <c:pt idx="377">
                  <c:v>7.8120000000000003</c:v>
                </c:pt>
                <c:pt idx="378">
                  <c:v>7.8179999999999996</c:v>
                </c:pt>
                <c:pt idx="379">
                  <c:v>7.8239999999999998</c:v>
                </c:pt>
                <c:pt idx="380">
                  <c:v>7.83</c:v>
                </c:pt>
                <c:pt idx="381">
                  <c:v>7.8360000000000003</c:v>
                </c:pt>
                <c:pt idx="382">
                  <c:v>7.8419999999999996</c:v>
                </c:pt>
                <c:pt idx="383">
                  <c:v>7.8479999999999999</c:v>
                </c:pt>
                <c:pt idx="384">
                  <c:v>7.8540000000000001</c:v>
                </c:pt>
                <c:pt idx="385">
                  <c:v>7.86</c:v>
                </c:pt>
                <c:pt idx="386">
                  <c:v>7.8659999999999997</c:v>
                </c:pt>
                <c:pt idx="387">
                  <c:v>7.8710000000000004</c:v>
                </c:pt>
                <c:pt idx="388">
                  <c:v>7.8769999999999998</c:v>
                </c:pt>
                <c:pt idx="389">
                  <c:v>7.883</c:v>
                </c:pt>
                <c:pt idx="390">
                  <c:v>7.8890000000000002</c:v>
                </c:pt>
                <c:pt idx="391">
                  <c:v>7.8949999999999996</c:v>
                </c:pt>
                <c:pt idx="392">
                  <c:v>7.9009999999999998</c:v>
                </c:pt>
                <c:pt idx="393">
                  <c:v>7.9059999999999997</c:v>
                </c:pt>
                <c:pt idx="394">
                  <c:v>7.9119999999999999</c:v>
                </c:pt>
                <c:pt idx="395">
                  <c:v>7.9180000000000001</c:v>
                </c:pt>
                <c:pt idx="396">
                  <c:v>7.9240000000000004</c:v>
                </c:pt>
                <c:pt idx="397">
                  <c:v>7.93</c:v>
                </c:pt>
                <c:pt idx="398">
                  <c:v>7.9349999999999996</c:v>
                </c:pt>
                <c:pt idx="399">
                  <c:v>7.9409999999999998</c:v>
                </c:pt>
                <c:pt idx="400">
                  <c:v>7.9470000000000001</c:v>
                </c:pt>
                <c:pt idx="401">
                  <c:v>7.9530000000000003</c:v>
                </c:pt>
                <c:pt idx="402">
                  <c:v>7.9589999999999996</c:v>
                </c:pt>
                <c:pt idx="403">
                  <c:v>7.9640000000000004</c:v>
                </c:pt>
                <c:pt idx="404">
                  <c:v>7.97</c:v>
                </c:pt>
                <c:pt idx="405">
                  <c:v>7.976</c:v>
                </c:pt>
                <c:pt idx="406">
                  <c:v>7.9820000000000002</c:v>
                </c:pt>
                <c:pt idx="407">
                  <c:v>7.9870000000000001</c:v>
                </c:pt>
                <c:pt idx="408">
                  <c:v>7.9930000000000003</c:v>
                </c:pt>
                <c:pt idx="409">
                  <c:v>7.9989999999999997</c:v>
                </c:pt>
                <c:pt idx="410">
                  <c:v>8.0050000000000008</c:v>
                </c:pt>
                <c:pt idx="411">
                  <c:v>8.01</c:v>
                </c:pt>
                <c:pt idx="412">
                  <c:v>8.016</c:v>
                </c:pt>
                <c:pt idx="413">
                  <c:v>8.0220000000000002</c:v>
                </c:pt>
                <c:pt idx="414">
                  <c:v>8.0269999999999992</c:v>
                </c:pt>
                <c:pt idx="415">
                  <c:v>8.0329999999999995</c:v>
                </c:pt>
                <c:pt idx="416">
                  <c:v>8.0389999999999997</c:v>
                </c:pt>
                <c:pt idx="417">
                  <c:v>8.0440000000000005</c:v>
                </c:pt>
                <c:pt idx="418">
                  <c:v>8.0500000000000007</c:v>
                </c:pt>
                <c:pt idx="419">
                  <c:v>8.0559999999999992</c:v>
                </c:pt>
                <c:pt idx="420">
                  <c:v>8.0609999999999999</c:v>
                </c:pt>
                <c:pt idx="421">
                  <c:v>8.0670000000000002</c:v>
                </c:pt>
                <c:pt idx="422">
                  <c:v>8.0730000000000004</c:v>
                </c:pt>
                <c:pt idx="423">
                  <c:v>8.0779999999999994</c:v>
                </c:pt>
                <c:pt idx="424">
                  <c:v>8.0839999999999996</c:v>
                </c:pt>
                <c:pt idx="425">
                  <c:v>8.09</c:v>
                </c:pt>
                <c:pt idx="426">
                  <c:v>8.0950000000000006</c:v>
                </c:pt>
                <c:pt idx="427">
                  <c:v>8.1010000000000009</c:v>
                </c:pt>
                <c:pt idx="428">
                  <c:v>8.1069999999999993</c:v>
                </c:pt>
                <c:pt idx="429">
                  <c:v>8.1120000000000001</c:v>
                </c:pt>
                <c:pt idx="430">
                  <c:v>8.1180000000000003</c:v>
                </c:pt>
                <c:pt idx="431">
                  <c:v>8.1229999999999993</c:v>
                </c:pt>
                <c:pt idx="432">
                  <c:v>8.1289999999999996</c:v>
                </c:pt>
                <c:pt idx="433">
                  <c:v>8.1340000000000003</c:v>
                </c:pt>
                <c:pt idx="434">
                  <c:v>8.14</c:v>
                </c:pt>
                <c:pt idx="435">
                  <c:v>8.1460000000000008</c:v>
                </c:pt>
                <c:pt idx="436">
                  <c:v>8.1509999999999998</c:v>
                </c:pt>
                <c:pt idx="437">
                  <c:v>8.157</c:v>
                </c:pt>
                <c:pt idx="438">
                  <c:v>8.1620000000000008</c:v>
                </c:pt>
                <c:pt idx="439">
                  <c:v>8.1679999999999993</c:v>
                </c:pt>
                <c:pt idx="440">
                  <c:v>8.1739999999999995</c:v>
                </c:pt>
                <c:pt idx="441">
                  <c:v>8.1790000000000003</c:v>
                </c:pt>
                <c:pt idx="442">
                  <c:v>8.1850000000000005</c:v>
                </c:pt>
                <c:pt idx="443">
                  <c:v>8.19</c:v>
                </c:pt>
                <c:pt idx="444">
                  <c:v>8.1959999999999997</c:v>
                </c:pt>
                <c:pt idx="445">
                  <c:v>8.2010000000000005</c:v>
                </c:pt>
                <c:pt idx="446">
                  <c:v>8.2070000000000007</c:v>
                </c:pt>
                <c:pt idx="447">
                  <c:v>8.2119999999999997</c:v>
                </c:pt>
                <c:pt idx="448">
                  <c:v>8.218</c:v>
                </c:pt>
                <c:pt idx="449">
                  <c:v>8.2230000000000008</c:v>
                </c:pt>
                <c:pt idx="450">
                  <c:v>8.2289999999999992</c:v>
                </c:pt>
                <c:pt idx="451">
                  <c:v>8.2349999999999994</c:v>
                </c:pt>
                <c:pt idx="452">
                  <c:v>8.24</c:v>
                </c:pt>
                <c:pt idx="453">
                  <c:v>8.2460000000000004</c:v>
                </c:pt>
                <c:pt idx="454">
                  <c:v>8.2509999999999994</c:v>
                </c:pt>
                <c:pt idx="455">
                  <c:v>8.2560000000000002</c:v>
                </c:pt>
                <c:pt idx="456">
                  <c:v>8.2620000000000005</c:v>
                </c:pt>
                <c:pt idx="457">
                  <c:v>8.2669999999999995</c:v>
                </c:pt>
                <c:pt idx="458">
                  <c:v>8.2729999999999997</c:v>
                </c:pt>
                <c:pt idx="459">
                  <c:v>8.2780000000000005</c:v>
                </c:pt>
                <c:pt idx="460">
                  <c:v>8.2840000000000007</c:v>
                </c:pt>
                <c:pt idx="461">
                  <c:v>8.2889999999999997</c:v>
                </c:pt>
                <c:pt idx="462">
                  <c:v>8.2949999999999999</c:v>
                </c:pt>
                <c:pt idx="463">
                  <c:v>8.3000000000000007</c:v>
                </c:pt>
                <c:pt idx="464">
                  <c:v>8.3059999999999992</c:v>
                </c:pt>
                <c:pt idx="465">
                  <c:v>8.3109999999999999</c:v>
                </c:pt>
                <c:pt idx="466">
                  <c:v>8.3170000000000002</c:v>
                </c:pt>
                <c:pt idx="467">
                  <c:v>8.3219999999999992</c:v>
                </c:pt>
                <c:pt idx="468">
                  <c:v>8.3279999999999994</c:v>
                </c:pt>
                <c:pt idx="469">
                  <c:v>8.3330000000000002</c:v>
                </c:pt>
                <c:pt idx="470">
                  <c:v>8.3390000000000004</c:v>
                </c:pt>
                <c:pt idx="471">
                  <c:v>8.3439999999999994</c:v>
                </c:pt>
                <c:pt idx="472">
                  <c:v>8.3490000000000002</c:v>
                </c:pt>
                <c:pt idx="473">
                  <c:v>8.3550000000000004</c:v>
                </c:pt>
                <c:pt idx="474">
                  <c:v>8.36</c:v>
                </c:pt>
                <c:pt idx="475">
                  <c:v>8.3659999999999997</c:v>
                </c:pt>
                <c:pt idx="476">
                  <c:v>8.3710000000000004</c:v>
                </c:pt>
                <c:pt idx="477">
                  <c:v>8.3770000000000007</c:v>
                </c:pt>
                <c:pt idx="478">
                  <c:v>8.3819999999999997</c:v>
                </c:pt>
                <c:pt idx="479">
                  <c:v>8.3870000000000005</c:v>
                </c:pt>
                <c:pt idx="480">
                  <c:v>8.3930000000000007</c:v>
                </c:pt>
                <c:pt idx="481">
                  <c:v>8.3979999999999997</c:v>
                </c:pt>
                <c:pt idx="482">
                  <c:v>8.4039999999999999</c:v>
                </c:pt>
                <c:pt idx="483">
                  <c:v>8.4090000000000007</c:v>
                </c:pt>
                <c:pt idx="484">
                  <c:v>8.4139999999999997</c:v>
                </c:pt>
                <c:pt idx="485">
                  <c:v>8.42</c:v>
                </c:pt>
                <c:pt idx="486">
                  <c:v>8.4250000000000007</c:v>
                </c:pt>
                <c:pt idx="487">
                  <c:v>8.4309999999999992</c:v>
                </c:pt>
                <c:pt idx="488">
                  <c:v>8.4359999999999999</c:v>
                </c:pt>
                <c:pt idx="489">
                  <c:v>8.4410000000000007</c:v>
                </c:pt>
                <c:pt idx="490">
                  <c:v>8.4469999999999992</c:v>
                </c:pt>
                <c:pt idx="491">
                  <c:v>8.452</c:v>
                </c:pt>
                <c:pt idx="492">
                  <c:v>8.4580000000000002</c:v>
                </c:pt>
                <c:pt idx="493">
                  <c:v>8.4629999999999992</c:v>
                </c:pt>
                <c:pt idx="494">
                  <c:v>8.468</c:v>
                </c:pt>
                <c:pt idx="495">
                  <c:v>8.4740000000000002</c:v>
                </c:pt>
                <c:pt idx="496">
                  <c:v>8.4789999999999992</c:v>
                </c:pt>
                <c:pt idx="497">
                  <c:v>8.484</c:v>
                </c:pt>
                <c:pt idx="498">
                  <c:v>8.49</c:v>
                </c:pt>
                <c:pt idx="499">
                  <c:v>8.4949999999999992</c:v>
                </c:pt>
                <c:pt idx="500">
                  <c:v>8.5</c:v>
                </c:pt>
                <c:pt idx="501">
                  <c:v>8.5060000000000002</c:v>
                </c:pt>
                <c:pt idx="502">
                  <c:v>8.5109999999999992</c:v>
                </c:pt>
                <c:pt idx="503">
                  <c:v>8.5169999999999995</c:v>
                </c:pt>
                <c:pt idx="504">
                  <c:v>8.5220000000000002</c:v>
                </c:pt>
                <c:pt idx="505">
                  <c:v>8.5269999999999992</c:v>
                </c:pt>
                <c:pt idx="506">
                  <c:v>8.5329999999999995</c:v>
                </c:pt>
                <c:pt idx="507">
                  <c:v>8.5380000000000003</c:v>
                </c:pt>
                <c:pt idx="508">
                  <c:v>8.5429999999999993</c:v>
                </c:pt>
                <c:pt idx="509">
                  <c:v>8.548</c:v>
                </c:pt>
                <c:pt idx="510">
                  <c:v>8.5540000000000003</c:v>
                </c:pt>
                <c:pt idx="511">
                  <c:v>8.5589999999999993</c:v>
                </c:pt>
                <c:pt idx="512">
                  <c:v>8.5640000000000001</c:v>
                </c:pt>
                <c:pt idx="513">
                  <c:v>8.57</c:v>
                </c:pt>
                <c:pt idx="514">
                  <c:v>8.5749999999999993</c:v>
                </c:pt>
                <c:pt idx="515">
                  <c:v>8.58</c:v>
                </c:pt>
                <c:pt idx="516">
                  <c:v>8.5860000000000003</c:v>
                </c:pt>
                <c:pt idx="517">
                  <c:v>8.5909999999999993</c:v>
                </c:pt>
                <c:pt idx="518">
                  <c:v>8.5960000000000001</c:v>
                </c:pt>
                <c:pt idx="519">
                  <c:v>8.6010000000000009</c:v>
                </c:pt>
                <c:pt idx="520">
                  <c:v>8.6069999999999993</c:v>
                </c:pt>
                <c:pt idx="521">
                  <c:v>8.6120000000000001</c:v>
                </c:pt>
                <c:pt idx="522">
                  <c:v>8.6170000000000009</c:v>
                </c:pt>
                <c:pt idx="523">
                  <c:v>8.6229999999999993</c:v>
                </c:pt>
                <c:pt idx="524">
                  <c:v>8.6280000000000001</c:v>
                </c:pt>
                <c:pt idx="525">
                  <c:v>8.6329999999999991</c:v>
                </c:pt>
                <c:pt idx="526">
                  <c:v>8.6379999999999999</c:v>
                </c:pt>
                <c:pt idx="527">
                  <c:v>8.6440000000000001</c:v>
                </c:pt>
                <c:pt idx="528">
                  <c:v>8.6489999999999991</c:v>
                </c:pt>
                <c:pt idx="529">
                  <c:v>8.6539999999999999</c:v>
                </c:pt>
                <c:pt idx="530">
                  <c:v>8.6590000000000007</c:v>
                </c:pt>
                <c:pt idx="531">
                  <c:v>8.6649999999999991</c:v>
                </c:pt>
                <c:pt idx="532">
                  <c:v>8.67</c:v>
                </c:pt>
                <c:pt idx="533">
                  <c:v>8.6750000000000007</c:v>
                </c:pt>
                <c:pt idx="534">
                  <c:v>8.68</c:v>
                </c:pt>
                <c:pt idx="535">
                  <c:v>8.6859999999999999</c:v>
                </c:pt>
                <c:pt idx="536">
                  <c:v>8.6910000000000007</c:v>
                </c:pt>
                <c:pt idx="537">
                  <c:v>8.6959999999999997</c:v>
                </c:pt>
                <c:pt idx="538">
                  <c:v>8.7010000000000005</c:v>
                </c:pt>
                <c:pt idx="539">
                  <c:v>8.7070000000000007</c:v>
                </c:pt>
                <c:pt idx="540">
                  <c:v>8.7119999999999997</c:v>
                </c:pt>
                <c:pt idx="541">
                  <c:v>8.7170000000000005</c:v>
                </c:pt>
                <c:pt idx="542">
                  <c:v>8.7219999999999995</c:v>
                </c:pt>
                <c:pt idx="543">
                  <c:v>8.7270000000000003</c:v>
                </c:pt>
                <c:pt idx="544">
                  <c:v>8.7330000000000005</c:v>
                </c:pt>
                <c:pt idx="545">
                  <c:v>8.7379999999999995</c:v>
                </c:pt>
                <c:pt idx="546">
                  <c:v>8.7430000000000003</c:v>
                </c:pt>
                <c:pt idx="547">
                  <c:v>8.7479999999999993</c:v>
                </c:pt>
                <c:pt idx="548">
                  <c:v>8.7530000000000001</c:v>
                </c:pt>
                <c:pt idx="549">
                  <c:v>8.7590000000000003</c:v>
                </c:pt>
                <c:pt idx="550">
                  <c:v>8.7639999999999993</c:v>
                </c:pt>
                <c:pt idx="551">
                  <c:v>8.7690000000000001</c:v>
                </c:pt>
                <c:pt idx="552">
                  <c:v>8.7739999999999991</c:v>
                </c:pt>
                <c:pt idx="553">
                  <c:v>8.7789999999999999</c:v>
                </c:pt>
                <c:pt idx="554">
                  <c:v>8.7850000000000001</c:v>
                </c:pt>
                <c:pt idx="555">
                  <c:v>8.7899999999999991</c:v>
                </c:pt>
                <c:pt idx="556">
                  <c:v>8.7949999999999999</c:v>
                </c:pt>
                <c:pt idx="557">
                  <c:v>8.8000000000000007</c:v>
                </c:pt>
                <c:pt idx="558">
                  <c:v>8.8049999999999997</c:v>
                </c:pt>
                <c:pt idx="559">
                  <c:v>8.8109999999999999</c:v>
                </c:pt>
                <c:pt idx="560">
                  <c:v>8.8160000000000007</c:v>
                </c:pt>
                <c:pt idx="561">
                  <c:v>8.8209999999999997</c:v>
                </c:pt>
                <c:pt idx="562">
                  <c:v>8.8260000000000005</c:v>
                </c:pt>
                <c:pt idx="563">
                  <c:v>8.8309999999999995</c:v>
                </c:pt>
                <c:pt idx="564">
                  <c:v>8.8360000000000003</c:v>
                </c:pt>
                <c:pt idx="565">
                  <c:v>8.8409999999999993</c:v>
                </c:pt>
                <c:pt idx="566">
                  <c:v>8.8469999999999995</c:v>
                </c:pt>
                <c:pt idx="567">
                  <c:v>8.8520000000000003</c:v>
                </c:pt>
                <c:pt idx="568">
                  <c:v>8.8569999999999993</c:v>
                </c:pt>
                <c:pt idx="569">
                  <c:v>8.8620000000000001</c:v>
                </c:pt>
                <c:pt idx="570">
                  <c:v>8.8670000000000009</c:v>
                </c:pt>
                <c:pt idx="571">
                  <c:v>8.8719999999999999</c:v>
                </c:pt>
                <c:pt idx="572">
                  <c:v>8.8780000000000001</c:v>
                </c:pt>
                <c:pt idx="573">
                  <c:v>8.8829999999999991</c:v>
                </c:pt>
                <c:pt idx="574">
                  <c:v>8.8879999999999999</c:v>
                </c:pt>
                <c:pt idx="575">
                  <c:v>8.8930000000000007</c:v>
                </c:pt>
                <c:pt idx="576">
                  <c:v>8.8979999999999997</c:v>
                </c:pt>
                <c:pt idx="577">
                  <c:v>8.9030000000000005</c:v>
                </c:pt>
                <c:pt idx="578">
                  <c:v>8.9079999999999995</c:v>
                </c:pt>
                <c:pt idx="579">
                  <c:v>8.9130000000000003</c:v>
                </c:pt>
                <c:pt idx="580">
                  <c:v>8.9190000000000005</c:v>
                </c:pt>
                <c:pt idx="581">
                  <c:v>8.9239999999999995</c:v>
                </c:pt>
                <c:pt idx="582">
                  <c:v>8.9290000000000003</c:v>
                </c:pt>
                <c:pt idx="583">
                  <c:v>8.9339999999999993</c:v>
                </c:pt>
                <c:pt idx="584">
                  <c:v>8.9390000000000001</c:v>
                </c:pt>
                <c:pt idx="585">
                  <c:v>8.9440000000000008</c:v>
                </c:pt>
                <c:pt idx="586">
                  <c:v>8.9489999999999998</c:v>
                </c:pt>
                <c:pt idx="587">
                  <c:v>8.9540000000000006</c:v>
                </c:pt>
                <c:pt idx="588">
                  <c:v>8.9600000000000009</c:v>
                </c:pt>
                <c:pt idx="589">
                  <c:v>8.9649999999999999</c:v>
                </c:pt>
                <c:pt idx="590">
                  <c:v>8.9700000000000006</c:v>
                </c:pt>
                <c:pt idx="591">
                  <c:v>8.9749999999999996</c:v>
                </c:pt>
                <c:pt idx="592">
                  <c:v>8.98</c:v>
                </c:pt>
                <c:pt idx="593">
                  <c:v>8.9849999999999994</c:v>
                </c:pt>
                <c:pt idx="594">
                  <c:v>8.99</c:v>
                </c:pt>
                <c:pt idx="595">
                  <c:v>8.9949999999999992</c:v>
                </c:pt>
                <c:pt idx="596">
                  <c:v>9</c:v>
                </c:pt>
                <c:pt idx="597">
                  <c:v>9.0050000000000008</c:v>
                </c:pt>
                <c:pt idx="598">
                  <c:v>9.01</c:v>
                </c:pt>
                <c:pt idx="599">
                  <c:v>9.016</c:v>
                </c:pt>
                <c:pt idx="600">
                  <c:v>9.0210000000000008</c:v>
                </c:pt>
                <c:pt idx="601">
                  <c:v>9.0259999999999998</c:v>
                </c:pt>
                <c:pt idx="602">
                  <c:v>9.0310000000000006</c:v>
                </c:pt>
                <c:pt idx="603">
                  <c:v>9.0359999999999996</c:v>
                </c:pt>
                <c:pt idx="604">
                  <c:v>9.0410000000000004</c:v>
                </c:pt>
                <c:pt idx="605">
                  <c:v>9.0459999999999994</c:v>
                </c:pt>
                <c:pt idx="606">
                  <c:v>9.0510000000000002</c:v>
                </c:pt>
                <c:pt idx="607">
                  <c:v>9.0559999999999992</c:v>
                </c:pt>
                <c:pt idx="608">
                  <c:v>9.0609999999999999</c:v>
                </c:pt>
                <c:pt idx="609">
                  <c:v>9.0660000000000007</c:v>
                </c:pt>
                <c:pt idx="610">
                  <c:v>9.0719999999999992</c:v>
                </c:pt>
                <c:pt idx="611">
                  <c:v>9.077</c:v>
                </c:pt>
                <c:pt idx="612">
                  <c:v>9.0820000000000007</c:v>
                </c:pt>
                <c:pt idx="613">
                  <c:v>9.0869999999999997</c:v>
                </c:pt>
                <c:pt idx="614">
                  <c:v>9.0920000000000005</c:v>
                </c:pt>
                <c:pt idx="615">
                  <c:v>9.0969999999999995</c:v>
                </c:pt>
                <c:pt idx="616">
                  <c:v>9.1020000000000003</c:v>
                </c:pt>
                <c:pt idx="617">
                  <c:v>9.1069999999999993</c:v>
                </c:pt>
                <c:pt idx="618">
                  <c:v>9.1120000000000001</c:v>
                </c:pt>
                <c:pt idx="619">
                  <c:v>9.1170000000000009</c:v>
                </c:pt>
                <c:pt idx="620">
                  <c:v>9.1219999999999999</c:v>
                </c:pt>
                <c:pt idx="621">
                  <c:v>9.1270000000000007</c:v>
                </c:pt>
                <c:pt idx="622">
                  <c:v>9.1319999999999997</c:v>
                </c:pt>
                <c:pt idx="623">
                  <c:v>9.1370000000000005</c:v>
                </c:pt>
                <c:pt idx="624">
                  <c:v>9.1419999999999995</c:v>
                </c:pt>
                <c:pt idx="625">
                  <c:v>9.1470000000000002</c:v>
                </c:pt>
                <c:pt idx="626">
                  <c:v>9.1530000000000005</c:v>
                </c:pt>
                <c:pt idx="627">
                  <c:v>9.1579999999999995</c:v>
                </c:pt>
                <c:pt idx="628">
                  <c:v>9.1630000000000003</c:v>
                </c:pt>
                <c:pt idx="629">
                  <c:v>9.1679999999999993</c:v>
                </c:pt>
                <c:pt idx="630">
                  <c:v>9.173</c:v>
                </c:pt>
                <c:pt idx="631">
                  <c:v>9.1780000000000008</c:v>
                </c:pt>
                <c:pt idx="632">
                  <c:v>9.1829999999999998</c:v>
                </c:pt>
                <c:pt idx="633">
                  <c:v>9.1880000000000006</c:v>
                </c:pt>
                <c:pt idx="634">
                  <c:v>9.1929999999999996</c:v>
                </c:pt>
                <c:pt idx="635">
                  <c:v>9.1980000000000004</c:v>
                </c:pt>
                <c:pt idx="636">
                  <c:v>9.2029999999999994</c:v>
                </c:pt>
                <c:pt idx="637">
                  <c:v>9.2080000000000002</c:v>
                </c:pt>
                <c:pt idx="638">
                  <c:v>9.2129999999999992</c:v>
                </c:pt>
                <c:pt idx="639">
                  <c:v>9.218</c:v>
                </c:pt>
                <c:pt idx="640">
                  <c:v>9.2230000000000008</c:v>
                </c:pt>
                <c:pt idx="641">
                  <c:v>9.2279999999999998</c:v>
                </c:pt>
                <c:pt idx="642">
                  <c:v>9.2330000000000005</c:v>
                </c:pt>
                <c:pt idx="643">
                  <c:v>9.2379999999999995</c:v>
                </c:pt>
                <c:pt idx="644">
                  <c:v>9.2430000000000003</c:v>
                </c:pt>
                <c:pt idx="645">
                  <c:v>9.2479999999999993</c:v>
                </c:pt>
                <c:pt idx="646">
                  <c:v>9.2530000000000001</c:v>
                </c:pt>
                <c:pt idx="647">
                  <c:v>9.2579999999999991</c:v>
                </c:pt>
                <c:pt idx="648">
                  <c:v>9.2629999999999999</c:v>
                </c:pt>
                <c:pt idx="649">
                  <c:v>9.2680000000000007</c:v>
                </c:pt>
                <c:pt idx="650">
                  <c:v>9.2729999999999997</c:v>
                </c:pt>
                <c:pt idx="651">
                  <c:v>9.2780000000000005</c:v>
                </c:pt>
                <c:pt idx="652">
                  <c:v>9.2829999999999995</c:v>
                </c:pt>
                <c:pt idx="653">
                  <c:v>9.2880000000000003</c:v>
                </c:pt>
                <c:pt idx="654">
                  <c:v>9.2929999999999993</c:v>
                </c:pt>
                <c:pt idx="655">
                  <c:v>9.298</c:v>
                </c:pt>
                <c:pt idx="656">
                  <c:v>9.3030000000000008</c:v>
                </c:pt>
                <c:pt idx="657">
                  <c:v>9.3079999999999998</c:v>
                </c:pt>
                <c:pt idx="658">
                  <c:v>9.3130000000000006</c:v>
                </c:pt>
                <c:pt idx="659">
                  <c:v>9.3179999999999996</c:v>
                </c:pt>
                <c:pt idx="660">
                  <c:v>9.3230000000000004</c:v>
                </c:pt>
                <c:pt idx="661">
                  <c:v>9.3279999999999994</c:v>
                </c:pt>
                <c:pt idx="662">
                  <c:v>9.3330000000000002</c:v>
                </c:pt>
                <c:pt idx="663">
                  <c:v>9.3379999999999992</c:v>
                </c:pt>
                <c:pt idx="664">
                  <c:v>9.343</c:v>
                </c:pt>
                <c:pt idx="665">
                  <c:v>9.3480000000000008</c:v>
                </c:pt>
                <c:pt idx="666">
                  <c:v>9.3529999999999998</c:v>
                </c:pt>
                <c:pt idx="667">
                  <c:v>9.3580000000000005</c:v>
                </c:pt>
                <c:pt idx="668">
                  <c:v>9.3629999999999995</c:v>
                </c:pt>
                <c:pt idx="669">
                  <c:v>9.3680000000000003</c:v>
                </c:pt>
                <c:pt idx="670">
                  <c:v>9.3729999999999993</c:v>
                </c:pt>
                <c:pt idx="671">
                  <c:v>9.3780000000000001</c:v>
                </c:pt>
                <c:pt idx="672">
                  <c:v>9.3829999999999991</c:v>
                </c:pt>
                <c:pt idx="673">
                  <c:v>9.3879999999999999</c:v>
                </c:pt>
                <c:pt idx="674">
                  <c:v>9.3930000000000007</c:v>
                </c:pt>
                <c:pt idx="675">
                  <c:v>9.3979999999999997</c:v>
                </c:pt>
                <c:pt idx="676">
                  <c:v>9.4030000000000005</c:v>
                </c:pt>
                <c:pt idx="677">
                  <c:v>9.4079999999999995</c:v>
                </c:pt>
                <c:pt idx="678">
                  <c:v>9.4130000000000003</c:v>
                </c:pt>
                <c:pt idx="679">
                  <c:v>9.4179999999999993</c:v>
                </c:pt>
                <c:pt idx="680">
                  <c:v>9.423</c:v>
                </c:pt>
                <c:pt idx="681">
                  <c:v>9.4280000000000008</c:v>
                </c:pt>
                <c:pt idx="682">
                  <c:v>9.4329999999999998</c:v>
                </c:pt>
                <c:pt idx="683">
                  <c:v>9.4380000000000006</c:v>
                </c:pt>
                <c:pt idx="684">
                  <c:v>9.4429999999999996</c:v>
                </c:pt>
                <c:pt idx="685">
                  <c:v>9.4480000000000004</c:v>
                </c:pt>
                <c:pt idx="686">
                  <c:v>9.4529999999999994</c:v>
                </c:pt>
                <c:pt idx="687">
                  <c:v>9.4580000000000002</c:v>
                </c:pt>
                <c:pt idx="688">
                  <c:v>9.4629999999999992</c:v>
                </c:pt>
                <c:pt idx="689">
                  <c:v>9.468</c:v>
                </c:pt>
                <c:pt idx="690">
                  <c:v>9.4730000000000008</c:v>
                </c:pt>
                <c:pt idx="691">
                  <c:v>9.4779999999999998</c:v>
                </c:pt>
                <c:pt idx="692">
                  <c:v>9.4830000000000005</c:v>
                </c:pt>
                <c:pt idx="693">
                  <c:v>9.4879999999999995</c:v>
                </c:pt>
                <c:pt idx="694">
                  <c:v>9.4930000000000003</c:v>
                </c:pt>
                <c:pt idx="695">
                  <c:v>9.4979999999999993</c:v>
                </c:pt>
                <c:pt idx="696">
                  <c:v>9.5030000000000001</c:v>
                </c:pt>
                <c:pt idx="697">
                  <c:v>9.5069999999999997</c:v>
                </c:pt>
                <c:pt idx="698">
                  <c:v>9.5129999999999999</c:v>
                </c:pt>
                <c:pt idx="699">
                  <c:v>9.5169999999999995</c:v>
                </c:pt>
                <c:pt idx="700">
                  <c:v>9.5220000000000002</c:v>
                </c:pt>
                <c:pt idx="701">
                  <c:v>9.5269999999999992</c:v>
                </c:pt>
                <c:pt idx="702">
                  <c:v>9.532</c:v>
                </c:pt>
                <c:pt idx="703">
                  <c:v>9.5370000000000008</c:v>
                </c:pt>
                <c:pt idx="704">
                  <c:v>9.5419999999999998</c:v>
                </c:pt>
                <c:pt idx="705">
                  <c:v>9.5470000000000006</c:v>
                </c:pt>
                <c:pt idx="706">
                  <c:v>9.5519999999999996</c:v>
                </c:pt>
                <c:pt idx="707">
                  <c:v>9.5570000000000004</c:v>
                </c:pt>
                <c:pt idx="708">
                  <c:v>9.5619999999999994</c:v>
                </c:pt>
                <c:pt idx="709">
                  <c:v>9.5670000000000002</c:v>
                </c:pt>
                <c:pt idx="710">
                  <c:v>9.5719999999999992</c:v>
                </c:pt>
                <c:pt idx="711">
                  <c:v>9.577</c:v>
                </c:pt>
                <c:pt idx="712">
                  <c:v>9.5820000000000007</c:v>
                </c:pt>
                <c:pt idx="713">
                  <c:v>9.5869999999999997</c:v>
                </c:pt>
                <c:pt idx="714">
                  <c:v>9.5909999999999993</c:v>
                </c:pt>
                <c:pt idx="715">
                  <c:v>9.5960000000000001</c:v>
                </c:pt>
                <c:pt idx="716">
                  <c:v>9.6010000000000009</c:v>
                </c:pt>
                <c:pt idx="717">
                  <c:v>9.6059999999999999</c:v>
                </c:pt>
                <c:pt idx="718">
                  <c:v>9.6110000000000007</c:v>
                </c:pt>
                <c:pt idx="719">
                  <c:v>9.6159999999999997</c:v>
                </c:pt>
                <c:pt idx="720">
                  <c:v>9.6210000000000004</c:v>
                </c:pt>
                <c:pt idx="721">
                  <c:v>9.6259999999999994</c:v>
                </c:pt>
                <c:pt idx="722">
                  <c:v>9.6310000000000002</c:v>
                </c:pt>
                <c:pt idx="723">
                  <c:v>9.6359999999999992</c:v>
                </c:pt>
                <c:pt idx="724">
                  <c:v>9.641</c:v>
                </c:pt>
                <c:pt idx="725">
                  <c:v>9.6449999999999996</c:v>
                </c:pt>
                <c:pt idx="726">
                  <c:v>9.65</c:v>
                </c:pt>
                <c:pt idx="727">
                  <c:v>9.6549999999999994</c:v>
                </c:pt>
                <c:pt idx="728">
                  <c:v>9.66</c:v>
                </c:pt>
                <c:pt idx="729">
                  <c:v>9.6649999999999991</c:v>
                </c:pt>
                <c:pt idx="730">
                  <c:v>9.67</c:v>
                </c:pt>
                <c:pt idx="731">
                  <c:v>9.6750000000000007</c:v>
                </c:pt>
                <c:pt idx="732">
                  <c:v>9.68</c:v>
                </c:pt>
                <c:pt idx="733">
                  <c:v>9.6850000000000005</c:v>
                </c:pt>
                <c:pt idx="734">
                  <c:v>9.69</c:v>
                </c:pt>
                <c:pt idx="735">
                  <c:v>9.6940000000000008</c:v>
                </c:pt>
                <c:pt idx="736">
                  <c:v>9.6989999999999998</c:v>
                </c:pt>
                <c:pt idx="737">
                  <c:v>9.7040000000000006</c:v>
                </c:pt>
                <c:pt idx="738">
                  <c:v>9.7089999999999996</c:v>
                </c:pt>
                <c:pt idx="739">
                  <c:v>9.7140000000000004</c:v>
                </c:pt>
                <c:pt idx="740">
                  <c:v>9.7189999999999994</c:v>
                </c:pt>
                <c:pt idx="741">
                  <c:v>9.7240000000000002</c:v>
                </c:pt>
                <c:pt idx="742">
                  <c:v>9.7289999999999992</c:v>
                </c:pt>
                <c:pt idx="743">
                  <c:v>9.734</c:v>
                </c:pt>
                <c:pt idx="744">
                  <c:v>9.7379999999999995</c:v>
                </c:pt>
                <c:pt idx="745">
                  <c:v>9.7430000000000003</c:v>
                </c:pt>
                <c:pt idx="746">
                  <c:v>9.7479999999999993</c:v>
                </c:pt>
                <c:pt idx="747">
                  <c:v>9.7530000000000001</c:v>
                </c:pt>
                <c:pt idx="748">
                  <c:v>9.7579999999999991</c:v>
                </c:pt>
                <c:pt idx="749">
                  <c:v>9.7629999999999999</c:v>
                </c:pt>
                <c:pt idx="750">
                  <c:v>9.7669999999999995</c:v>
                </c:pt>
                <c:pt idx="751">
                  <c:v>9.7720000000000002</c:v>
                </c:pt>
                <c:pt idx="752">
                  <c:v>9.7769999999999992</c:v>
                </c:pt>
                <c:pt idx="753">
                  <c:v>9.782</c:v>
                </c:pt>
                <c:pt idx="754">
                  <c:v>9.7870000000000008</c:v>
                </c:pt>
                <c:pt idx="755">
                  <c:v>9.7919999999999998</c:v>
                </c:pt>
                <c:pt idx="756">
                  <c:v>9.7970000000000006</c:v>
                </c:pt>
                <c:pt idx="757">
                  <c:v>9.8010000000000002</c:v>
                </c:pt>
                <c:pt idx="758">
                  <c:v>9.8059999999999992</c:v>
                </c:pt>
                <c:pt idx="759">
                  <c:v>9.8109999999999999</c:v>
                </c:pt>
                <c:pt idx="760">
                  <c:v>9.8160000000000007</c:v>
                </c:pt>
                <c:pt idx="761">
                  <c:v>9.8209999999999997</c:v>
                </c:pt>
                <c:pt idx="762">
                  <c:v>9.8260000000000005</c:v>
                </c:pt>
                <c:pt idx="763">
                  <c:v>9.83</c:v>
                </c:pt>
                <c:pt idx="764">
                  <c:v>9.8350000000000009</c:v>
                </c:pt>
                <c:pt idx="765">
                  <c:v>9.84</c:v>
                </c:pt>
                <c:pt idx="766">
                  <c:v>9.8450000000000006</c:v>
                </c:pt>
                <c:pt idx="767">
                  <c:v>9.85</c:v>
                </c:pt>
                <c:pt idx="768">
                  <c:v>9.8550000000000004</c:v>
                </c:pt>
                <c:pt idx="769">
                  <c:v>9.859</c:v>
                </c:pt>
                <c:pt idx="770">
                  <c:v>9.8640000000000008</c:v>
                </c:pt>
                <c:pt idx="771">
                  <c:v>9.8689999999999998</c:v>
                </c:pt>
                <c:pt idx="772">
                  <c:v>9.8740000000000006</c:v>
                </c:pt>
                <c:pt idx="773">
                  <c:v>9.8789999999999996</c:v>
                </c:pt>
                <c:pt idx="774">
                  <c:v>9.8829999999999991</c:v>
                </c:pt>
                <c:pt idx="775">
                  <c:v>9.8879999999999999</c:v>
                </c:pt>
                <c:pt idx="776">
                  <c:v>9.8930000000000007</c:v>
                </c:pt>
                <c:pt idx="777">
                  <c:v>9.8979999999999997</c:v>
                </c:pt>
                <c:pt idx="778">
                  <c:v>9.9019999999999992</c:v>
                </c:pt>
                <c:pt idx="779">
                  <c:v>9.907</c:v>
                </c:pt>
                <c:pt idx="780">
                  <c:v>9.9120000000000008</c:v>
                </c:pt>
                <c:pt idx="781">
                  <c:v>9.9169999999999998</c:v>
                </c:pt>
                <c:pt idx="782">
                  <c:v>9.9220000000000006</c:v>
                </c:pt>
                <c:pt idx="783">
                  <c:v>9.9260000000000002</c:v>
                </c:pt>
                <c:pt idx="784">
                  <c:v>9.9309999999999992</c:v>
                </c:pt>
                <c:pt idx="785">
                  <c:v>9.9359999999999999</c:v>
                </c:pt>
                <c:pt idx="786">
                  <c:v>9.9410000000000007</c:v>
                </c:pt>
                <c:pt idx="787">
                  <c:v>9.9450000000000003</c:v>
                </c:pt>
                <c:pt idx="788">
                  <c:v>9.9499999999999993</c:v>
                </c:pt>
                <c:pt idx="789">
                  <c:v>9.9550000000000001</c:v>
                </c:pt>
                <c:pt idx="790">
                  <c:v>9.9600000000000009</c:v>
                </c:pt>
                <c:pt idx="791">
                  <c:v>9.9640000000000004</c:v>
                </c:pt>
                <c:pt idx="792">
                  <c:v>9.9689999999999994</c:v>
                </c:pt>
                <c:pt idx="793">
                  <c:v>9.9740000000000002</c:v>
                </c:pt>
                <c:pt idx="794">
                  <c:v>9.9789999999999992</c:v>
                </c:pt>
                <c:pt idx="795">
                  <c:v>9.9830000000000005</c:v>
                </c:pt>
                <c:pt idx="796">
                  <c:v>9.9879999999999995</c:v>
                </c:pt>
                <c:pt idx="797">
                  <c:v>9.9930000000000003</c:v>
                </c:pt>
                <c:pt idx="798">
                  <c:v>9.9979999999999993</c:v>
                </c:pt>
                <c:pt idx="799">
                  <c:v>10.002000000000001</c:v>
                </c:pt>
                <c:pt idx="800">
                  <c:v>10.007</c:v>
                </c:pt>
                <c:pt idx="801">
                  <c:v>10.012</c:v>
                </c:pt>
                <c:pt idx="802">
                  <c:v>10.016</c:v>
                </c:pt>
                <c:pt idx="803">
                  <c:v>10.021000000000001</c:v>
                </c:pt>
                <c:pt idx="804">
                  <c:v>10.026</c:v>
                </c:pt>
                <c:pt idx="805">
                  <c:v>10.031000000000001</c:v>
                </c:pt>
                <c:pt idx="806">
                  <c:v>10.035</c:v>
                </c:pt>
                <c:pt idx="807">
                  <c:v>10.039999999999999</c:v>
                </c:pt>
                <c:pt idx="808">
                  <c:v>10.045</c:v>
                </c:pt>
                <c:pt idx="809">
                  <c:v>10.048999999999999</c:v>
                </c:pt>
                <c:pt idx="810">
                  <c:v>10.054</c:v>
                </c:pt>
                <c:pt idx="811">
                  <c:v>10.058999999999999</c:v>
                </c:pt>
                <c:pt idx="812">
                  <c:v>10.063000000000001</c:v>
                </c:pt>
                <c:pt idx="813">
                  <c:v>10.068</c:v>
                </c:pt>
                <c:pt idx="814">
                  <c:v>10.073</c:v>
                </c:pt>
                <c:pt idx="815">
                  <c:v>10.077</c:v>
                </c:pt>
                <c:pt idx="816">
                  <c:v>10.082000000000001</c:v>
                </c:pt>
                <c:pt idx="817">
                  <c:v>10.087</c:v>
                </c:pt>
                <c:pt idx="818">
                  <c:v>10.090999999999999</c:v>
                </c:pt>
                <c:pt idx="819">
                  <c:v>10.096</c:v>
                </c:pt>
                <c:pt idx="820">
                  <c:v>10.101000000000001</c:v>
                </c:pt>
                <c:pt idx="821">
                  <c:v>10.106</c:v>
                </c:pt>
                <c:pt idx="822">
                  <c:v>10.11</c:v>
                </c:pt>
                <c:pt idx="823">
                  <c:v>10.115</c:v>
                </c:pt>
                <c:pt idx="824">
                  <c:v>10.119</c:v>
                </c:pt>
                <c:pt idx="825">
                  <c:v>10.124000000000001</c:v>
                </c:pt>
                <c:pt idx="826">
                  <c:v>10.129</c:v>
                </c:pt>
                <c:pt idx="827">
                  <c:v>10.132999999999999</c:v>
                </c:pt>
                <c:pt idx="828">
                  <c:v>10.138</c:v>
                </c:pt>
                <c:pt idx="829">
                  <c:v>10.143000000000001</c:v>
                </c:pt>
                <c:pt idx="830">
                  <c:v>10.147</c:v>
                </c:pt>
                <c:pt idx="831">
                  <c:v>10.151999999999999</c:v>
                </c:pt>
                <c:pt idx="832">
                  <c:v>10.156000000000001</c:v>
                </c:pt>
                <c:pt idx="833">
                  <c:v>10.161</c:v>
                </c:pt>
                <c:pt idx="834">
                  <c:v>10.166</c:v>
                </c:pt>
                <c:pt idx="835">
                  <c:v>10.17</c:v>
                </c:pt>
                <c:pt idx="836">
                  <c:v>10.175000000000001</c:v>
                </c:pt>
                <c:pt idx="837">
                  <c:v>10.18</c:v>
                </c:pt>
                <c:pt idx="838">
                  <c:v>10.183999999999999</c:v>
                </c:pt>
                <c:pt idx="839">
                  <c:v>10.189</c:v>
                </c:pt>
                <c:pt idx="840">
                  <c:v>10.193</c:v>
                </c:pt>
                <c:pt idx="841">
                  <c:v>10.198</c:v>
                </c:pt>
                <c:pt idx="842">
                  <c:v>10.202</c:v>
                </c:pt>
                <c:pt idx="843">
                  <c:v>10.207000000000001</c:v>
                </c:pt>
                <c:pt idx="844">
                  <c:v>10.212</c:v>
                </c:pt>
                <c:pt idx="845">
                  <c:v>10.215999999999999</c:v>
                </c:pt>
                <c:pt idx="846">
                  <c:v>10.221</c:v>
                </c:pt>
                <c:pt idx="847">
                  <c:v>10.226000000000001</c:v>
                </c:pt>
                <c:pt idx="848">
                  <c:v>10.23</c:v>
                </c:pt>
                <c:pt idx="849">
                  <c:v>10.234999999999999</c:v>
                </c:pt>
                <c:pt idx="850">
                  <c:v>10.239000000000001</c:v>
                </c:pt>
                <c:pt idx="851">
                  <c:v>10.244</c:v>
                </c:pt>
                <c:pt idx="852">
                  <c:v>10.247999999999999</c:v>
                </c:pt>
                <c:pt idx="853">
                  <c:v>10.253</c:v>
                </c:pt>
                <c:pt idx="854">
                  <c:v>10.257</c:v>
                </c:pt>
                <c:pt idx="855">
                  <c:v>10.262</c:v>
                </c:pt>
                <c:pt idx="856">
                  <c:v>10.266</c:v>
                </c:pt>
                <c:pt idx="857">
                  <c:v>10.271000000000001</c:v>
                </c:pt>
                <c:pt idx="858">
                  <c:v>10.275</c:v>
                </c:pt>
                <c:pt idx="859">
                  <c:v>10.28</c:v>
                </c:pt>
                <c:pt idx="860">
                  <c:v>10.285</c:v>
                </c:pt>
                <c:pt idx="861">
                  <c:v>10.289</c:v>
                </c:pt>
                <c:pt idx="862">
                  <c:v>10.294</c:v>
                </c:pt>
                <c:pt idx="863">
                  <c:v>10.298</c:v>
                </c:pt>
                <c:pt idx="864">
                  <c:v>10.303000000000001</c:v>
                </c:pt>
                <c:pt idx="865">
                  <c:v>10.307</c:v>
                </c:pt>
                <c:pt idx="866">
                  <c:v>10.311999999999999</c:v>
                </c:pt>
                <c:pt idx="867">
                  <c:v>10.316000000000001</c:v>
                </c:pt>
                <c:pt idx="868">
                  <c:v>10.321</c:v>
                </c:pt>
                <c:pt idx="869">
                  <c:v>10.324999999999999</c:v>
                </c:pt>
                <c:pt idx="870">
                  <c:v>10.33</c:v>
                </c:pt>
                <c:pt idx="871">
                  <c:v>10.334</c:v>
                </c:pt>
                <c:pt idx="872">
                  <c:v>10.339</c:v>
                </c:pt>
                <c:pt idx="873">
                  <c:v>10.343</c:v>
                </c:pt>
                <c:pt idx="874">
                  <c:v>10.348000000000001</c:v>
                </c:pt>
                <c:pt idx="875">
                  <c:v>10.352</c:v>
                </c:pt>
                <c:pt idx="876">
                  <c:v>10.356</c:v>
                </c:pt>
                <c:pt idx="877">
                  <c:v>10.361000000000001</c:v>
                </c:pt>
                <c:pt idx="878">
                  <c:v>10.366</c:v>
                </c:pt>
                <c:pt idx="879">
                  <c:v>10.37</c:v>
                </c:pt>
                <c:pt idx="880">
                  <c:v>10.375</c:v>
                </c:pt>
                <c:pt idx="881">
                  <c:v>10.379</c:v>
                </c:pt>
                <c:pt idx="882">
                  <c:v>10.382999999999999</c:v>
                </c:pt>
                <c:pt idx="883">
                  <c:v>10.388</c:v>
                </c:pt>
                <c:pt idx="884">
                  <c:v>10.391999999999999</c:v>
                </c:pt>
                <c:pt idx="885">
                  <c:v>10.397</c:v>
                </c:pt>
                <c:pt idx="886">
                  <c:v>10.401</c:v>
                </c:pt>
                <c:pt idx="887">
                  <c:v>10.406000000000001</c:v>
                </c:pt>
                <c:pt idx="888">
                  <c:v>10.41</c:v>
                </c:pt>
                <c:pt idx="889">
                  <c:v>10.414</c:v>
                </c:pt>
                <c:pt idx="890">
                  <c:v>10.419</c:v>
                </c:pt>
                <c:pt idx="891">
                  <c:v>10.423</c:v>
                </c:pt>
                <c:pt idx="892">
                  <c:v>10.428000000000001</c:v>
                </c:pt>
                <c:pt idx="893">
                  <c:v>10.432</c:v>
                </c:pt>
                <c:pt idx="894">
                  <c:v>10.436999999999999</c:v>
                </c:pt>
                <c:pt idx="895">
                  <c:v>10.441000000000001</c:v>
                </c:pt>
                <c:pt idx="896">
                  <c:v>10.445</c:v>
                </c:pt>
                <c:pt idx="897">
                  <c:v>10.45</c:v>
                </c:pt>
                <c:pt idx="898">
                  <c:v>10.454000000000001</c:v>
                </c:pt>
                <c:pt idx="899">
                  <c:v>10.459</c:v>
                </c:pt>
                <c:pt idx="900">
                  <c:v>10.462999999999999</c:v>
                </c:pt>
                <c:pt idx="901">
                  <c:v>10.467000000000001</c:v>
                </c:pt>
                <c:pt idx="902">
                  <c:v>10.472</c:v>
                </c:pt>
                <c:pt idx="903">
                  <c:v>10.476000000000001</c:v>
                </c:pt>
                <c:pt idx="904">
                  <c:v>10.481</c:v>
                </c:pt>
                <c:pt idx="905">
                  <c:v>10.484999999999999</c:v>
                </c:pt>
                <c:pt idx="906">
                  <c:v>10.49</c:v>
                </c:pt>
                <c:pt idx="907">
                  <c:v>10.494</c:v>
                </c:pt>
                <c:pt idx="908">
                  <c:v>10.497999999999999</c:v>
                </c:pt>
                <c:pt idx="909">
                  <c:v>10.503</c:v>
                </c:pt>
                <c:pt idx="910">
                  <c:v>10.507</c:v>
                </c:pt>
                <c:pt idx="911">
                  <c:v>10.510999999999999</c:v>
                </c:pt>
                <c:pt idx="912">
                  <c:v>10.516</c:v>
                </c:pt>
                <c:pt idx="913">
                  <c:v>10.52</c:v>
                </c:pt>
                <c:pt idx="914">
                  <c:v>10.523999999999999</c:v>
                </c:pt>
                <c:pt idx="915">
                  <c:v>10.529</c:v>
                </c:pt>
                <c:pt idx="916">
                  <c:v>10.532999999999999</c:v>
                </c:pt>
                <c:pt idx="917">
                  <c:v>10.538</c:v>
                </c:pt>
                <c:pt idx="918">
                  <c:v>10.542</c:v>
                </c:pt>
                <c:pt idx="919">
                  <c:v>10.545999999999999</c:v>
                </c:pt>
                <c:pt idx="920">
                  <c:v>10.55</c:v>
                </c:pt>
                <c:pt idx="921">
                  <c:v>10.555</c:v>
                </c:pt>
                <c:pt idx="922">
                  <c:v>10.558999999999999</c:v>
                </c:pt>
                <c:pt idx="923">
                  <c:v>10.563000000000001</c:v>
                </c:pt>
                <c:pt idx="924">
                  <c:v>10.568</c:v>
                </c:pt>
                <c:pt idx="925">
                  <c:v>10.571999999999999</c:v>
                </c:pt>
                <c:pt idx="926">
                  <c:v>10.577</c:v>
                </c:pt>
                <c:pt idx="927">
                  <c:v>10.581</c:v>
                </c:pt>
                <c:pt idx="928">
                  <c:v>10.585000000000001</c:v>
                </c:pt>
                <c:pt idx="929">
                  <c:v>10.589</c:v>
                </c:pt>
                <c:pt idx="930">
                  <c:v>10.593999999999999</c:v>
                </c:pt>
                <c:pt idx="931">
                  <c:v>10.598000000000001</c:v>
                </c:pt>
                <c:pt idx="932">
                  <c:v>10.602</c:v>
                </c:pt>
                <c:pt idx="933">
                  <c:v>10.606999999999999</c:v>
                </c:pt>
                <c:pt idx="934">
                  <c:v>10.611000000000001</c:v>
                </c:pt>
                <c:pt idx="935">
                  <c:v>10.615</c:v>
                </c:pt>
                <c:pt idx="936">
                  <c:v>10.619</c:v>
                </c:pt>
                <c:pt idx="937">
                  <c:v>10.624000000000001</c:v>
                </c:pt>
                <c:pt idx="938">
                  <c:v>10.628</c:v>
                </c:pt>
                <c:pt idx="939">
                  <c:v>10.632</c:v>
                </c:pt>
                <c:pt idx="940">
                  <c:v>10.637</c:v>
                </c:pt>
                <c:pt idx="941">
                  <c:v>10.641</c:v>
                </c:pt>
                <c:pt idx="942">
                  <c:v>10.645</c:v>
                </c:pt>
                <c:pt idx="943">
                  <c:v>10.648999999999999</c:v>
                </c:pt>
                <c:pt idx="944">
                  <c:v>10.654</c:v>
                </c:pt>
                <c:pt idx="945">
                  <c:v>10.657999999999999</c:v>
                </c:pt>
                <c:pt idx="946">
                  <c:v>10.662000000000001</c:v>
                </c:pt>
                <c:pt idx="947">
                  <c:v>10.667</c:v>
                </c:pt>
                <c:pt idx="948">
                  <c:v>10.670999999999999</c:v>
                </c:pt>
                <c:pt idx="949">
                  <c:v>10.675000000000001</c:v>
                </c:pt>
                <c:pt idx="950">
                  <c:v>10.679</c:v>
                </c:pt>
                <c:pt idx="951">
                  <c:v>10.683999999999999</c:v>
                </c:pt>
                <c:pt idx="952">
                  <c:v>10.688000000000001</c:v>
                </c:pt>
                <c:pt idx="953">
                  <c:v>10.692</c:v>
                </c:pt>
                <c:pt idx="954">
                  <c:v>10.696</c:v>
                </c:pt>
                <c:pt idx="955">
                  <c:v>10.701000000000001</c:v>
                </c:pt>
                <c:pt idx="956">
                  <c:v>10.705</c:v>
                </c:pt>
                <c:pt idx="957">
                  <c:v>10.709</c:v>
                </c:pt>
                <c:pt idx="958">
                  <c:v>10.712999999999999</c:v>
                </c:pt>
                <c:pt idx="959">
                  <c:v>10.718</c:v>
                </c:pt>
                <c:pt idx="960">
                  <c:v>10.722</c:v>
                </c:pt>
                <c:pt idx="961">
                  <c:v>10.726000000000001</c:v>
                </c:pt>
                <c:pt idx="962">
                  <c:v>10.73</c:v>
                </c:pt>
                <c:pt idx="963">
                  <c:v>10.734</c:v>
                </c:pt>
                <c:pt idx="964">
                  <c:v>10.739000000000001</c:v>
                </c:pt>
                <c:pt idx="965">
                  <c:v>10.743</c:v>
                </c:pt>
                <c:pt idx="966">
                  <c:v>10.747</c:v>
                </c:pt>
                <c:pt idx="967">
                  <c:v>10.750999999999999</c:v>
                </c:pt>
                <c:pt idx="968">
                  <c:v>10.756</c:v>
                </c:pt>
                <c:pt idx="969">
                  <c:v>10.76</c:v>
                </c:pt>
                <c:pt idx="970">
                  <c:v>10.763999999999999</c:v>
                </c:pt>
                <c:pt idx="971">
                  <c:v>10.768000000000001</c:v>
                </c:pt>
                <c:pt idx="972">
                  <c:v>10.773</c:v>
                </c:pt>
                <c:pt idx="973">
                  <c:v>10.776999999999999</c:v>
                </c:pt>
                <c:pt idx="974">
                  <c:v>10.781000000000001</c:v>
                </c:pt>
                <c:pt idx="975">
                  <c:v>10.785</c:v>
                </c:pt>
                <c:pt idx="976">
                  <c:v>10.789</c:v>
                </c:pt>
                <c:pt idx="977">
                  <c:v>10.792999999999999</c:v>
                </c:pt>
                <c:pt idx="978">
                  <c:v>10.797000000000001</c:v>
                </c:pt>
                <c:pt idx="979">
                  <c:v>10.802</c:v>
                </c:pt>
                <c:pt idx="980">
                  <c:v>10.805999999999999</c:v>
                </c:pt>
                <c:pt idx="981">
                  <c:v>10.81</c:v>
                </c:pt>
                <c:pt idx="982">
                  <c:v>10.814</c:v>
                </c:pt>
                <c:pt idx="983">
                  <c:v>10.818</c:v>
                </c:pt>
                <c:pt idx="984">
                  <c:v>10.823</c:v>
                </c:pt>
                <c:pt idx="985">
                  <c:v>10.827</c:v>
                </c:pt>
                <c:pt idx="986">
                  <c:v>10.831</c:v>
                </c:pt>
                <c:pt idx="987">
                  <c:v>10.835000000000001</c:v>
                </c:pt>
                <c:pt idx="988">
                  <c:v>10.839</c:v>
                </c:pt>
                <c:pt idx="989">
                  <c:v>10.843999999999999</c:v>
                </c:pt>
                <c:pt idx="990">
                  <c:v>10.848000000000001</c:v>
                </c:pt>
                <c:pt idx="991">
                  <c:v>10.852</c:v>
                </c:pt>
                <c:pt idx="992">
                  <c:v>10.856</c:v>
                </c:pt>
                <c:pt idx="993">
                  <c:v>10.86</c:v>
                </c:pt>
                <c:pt idx="994">
                  <c:v>10.864000000000001</c:v>
                </c:pt>
                <c:pt idx="995">
                  <c:v>10.868</c:v>
                </c:pt>
                <c:pt idx="996">
                  <c:v>10.872999999999999</c:v>
                </c:pt>
                <c:pt idx="997">
                  <c:v>10.877000000000001</c:v>
                </c:pt>
                <c:pt idx="998">
                  <c:v>10.881</c:v>
                </c:pt>
                <c:pt idx="999">
                  <c:v>10.885</c:v>
                </c:pt>
                <c:pt idx="1000">
                  <c:v>10.888999999999999</c:v>
                </c:pt>
                <c:pt idx="1001">
                  <c:v>10.893000000000001</c:v>
                </c:pt>
                <c:pt idx="1002">
                  <c:v>10.897</c:v>
                </c:pt>
                <c:pt idx="1003">
                  <c:v>10.901999999999999</c:v>
                </c:pt>
                <c:pt idx="1004">
                  <c:v>10.906000000000001</c:v>
                </c:pt>
                <c:pt idx="1005">
                  <c:v>10.91</c:v>
                </c:pt>
                <c:pt idx="1006">
                  <c:v>10.914</c:v>
                </c:pt>
                <c:pt idx="1007">
                  <c:v>10.917999999999999</c:v>
                </c:pt>
                <c:pt idx="1008">
                  <c:v>10.922000000000001</c:v>
                </c:pt>
                <c:pt idx="1009">
                  <c:v>10.926</c:v>
                </c:pt>
                <c:pt idx="1010">
                  <c:v>10.93</c:v>
                </c:pt>
                <c:pt idx="1011">
                  <c:v>10.935</c:v>
                </c:pt>
                <c:pt idx="1012">
                  <c:v>10.939</c:v>
                </c:pt>
                <c:pt idx="1013">
                  <c:v>10.943</c:v>
                </c:pt>
                <c:pt idx="1014">
                  <c:v>10.946999999999999</c:v>
                </c:pt>
                <c:pt idx="1015">
                  <c:v>10.951000000000001</c:v>
                </c:pt>
                <c:pt idx="1016">
                  <c:v>10.955</c:v>
                </c:pt>
                <c:pt idx="1017">
                  <c:v>10.959</c:v>
                </c:pt>
                <c:pt idx="1018">
                  <c:v>10.962999999999999</c:v>
                </c:pt>
                <c:pt idx="1019">
                  <c:v>10.968</c:v>
                </c:pt>
                <c:pt idx="1020">
                  <c:v>10.972</c:v>
                </c:pt>
                <c:pt idx="1021">
                  <c:v>10.976000000000001</c:v>
                </c:pt>
                <c:pt idx="1022">
                  <c:v>10.98</c:v>
                </c:pt>
                <c:pt idx="1023">
                  <c:v>10.984</c:v>
                </c:pt>
                <c:pt idx="1024">
                  <c:v>10.988</c:v>
                </c:pt>
                <c:pt idx="1025">
                  <c:v>10.992000000000001</c:v>
                </c:pt>
                <c:pt idx="1026">
                  <c:v>10.996</c:v>
                </c:pt>
                <c:pt idx="1027">
                  <c:v>11</c:v>
                </c:pt>
                <c:pt idx="1028">
                  <c:v>11.004</c:v>
                </c:pt>
                <c:pt idx="1029">
                  <c:v>11.007999999999999</c:v>
                </c:pt>
                <c:pt idx="1030">
                  <c:v>11.013</c:v>
                </c:pt>
                <c:pt idx="1031">
                  <c:v>11.016999999999999</c:v>
                </c:pt>
                <c:pt idx="1032">
                  <c:v>11.021000000000001</c:v>
                </c:pt>
                <c:pt idx="1033">
                  <c:v>11.025</c:v>
                </c:pt>
                <c:pt idx="1034">
                  <c:v>11.029</c:v>
                </c:pt>
                <c:pt idx="1035">
                  <c:v>11.032999999999999</c:v>
                </c:pt>
                <c:pt idx="1036">
                  <c:v>11.037000000000001</c:v>
                </c:pt>
                <c:pt idx="1037">
                  <c:v>11.041</c:v>
                </c:pt>
                <c:pt idx="1038">
                  <c:v>11.045</c:v>
                </c:pt>
                <c:pt idx="1039">
                  <c:v>11.048999999999999</c:v>
                </c:pt>
                <c:pt idx="1040">
                  <c:v>11.053000000000001</c:v>
                </c:pt>
                <c:pt idx="1041">
                  <c:v>11.058</c:v>
                </c:pt>
                <c:pt idx="1042">
                  <c:v>11.061999999999999</c:v>
                </c:pt>
                <c:pt idx="1043">
                  <c:v>11.066000000000001</c:v>
                </c:pt>
                <c:pt idx="1044">
                  <c:v>11.07</c:v>
                </c:pt>
                <c:pt idx="1045">
                  <c:v>11.074</c:v>
                </c:pt>
                <c:pt idx="1046">
                  <c:v>11.077999999999999</c:v>
                </c:pt>
                <c:pt idx="1047">
                  <c:v>11.082000000000001</c:v>
                </c:pt>
                <c:pt idx="1048">
                  <c:v>11.086</c:v>
                </c:pt>
                <c:pt idx="1049">
                  <c:v>11.09</c:v>
                </c:pt>
                <c:pt idx="1050">
                  <c:v>11.093999999999999</c:v>
                </c:pt>
                <c:pt idx="1051">
                  <c:v>11.098000000000001</c:v>
                </c:pt>
                <c:pt idx="1052">
                  <c:v>11.102</c:v>
                </c:pt>
                <c:pt idx="1053">
                  <c:v>11.106</c:v>
                </c:pt>
                <c:pt idx="1054">
                  <c:v>11.11</c:v>
                </c:pt>
                <c:pt idx="1055">
                  <c:v>11.114000000000001</c:v>
                </c:pt>
                <c:pt idx="1056">
                  <c:v>11.118</c:v>
                </c:pt>
                <c:pt idx="1057">
                  <c:v>11.122999999999999</c:v>
                </c:pt>
                <c:pt idx="1058">
                  <c:v>11.127000000000001</c:v>
                </c:pt>
                <c:pt idx="1059">
                  <c:v>11.131</c:v>
                </c:pt>
                <c:pt idx="1060">
                  <c:v>11.135</c:v>
                </c:pt>
                <c:pt idx="1061">
                  <c:v>11.138999999999999</c:v>
                </c:pt>
                <c:pt idx="1062">
                  <c:v>11.143000000000001</c:v>
                </c:pt>
                <c:pt idx="1063">
                  <c:v>11.147</c:v>
                </c:pt>
                <c:pt idx="1064">
                  <c:v>11.151</c:v>
                </c:pt>
                <c:pt idx="1065">
                  <c:v>11.154999999999999</c:v>
                </c:pt>
                <c:pt idx="1066">
                  <c:v>11.159000000000001</c:v>
                </c:pt>
                <c:pt idx="1067">
                  <c:v>11.163</c:v>
                </c:pt>
                <c:pt idx="1068">
                  <c:v>11.167</c:v>
                </c:pt>
                <c:pt idx="1069">
                  <c:v>11.170999999999999</c:v>
                </c:pt>
                <c:pt idx="1070">
                  <c:v>11.175000000000001</c:v>
                </c:pt>
                <c:pt idx="1071">
                  <c:v>11.179</c:v>
                </c:pt>
                <c:pt idx="1072">
                  <c:v>11.183</c:v>
                </c:pt>
                <c:pt idx="1073">
                  <c:v>11.186999999999999</c:v>
                </c:pt>
                <c:pt idx="1074">
                  <c:v>11.191000000000001</c:v>
                </c:pt>
                <c:pt idx="1075">
                  <c:v>11.195</c:v>
                </c:pt>
                <c:pt idx="1076">
                  <c:v>11.2</c:v>
                </c:pt>
                <c:pt idx="1077">
                  <c:v>11.204000000000001</c:v>
                </c:pt>
                <c:pt idx="1078">
                  <c:v>11.207000000000001</c:v>
                </c:pt>
                <c:pt idx="1079">
                  <c:v>11.211</c:v>
                </c:pt>
                <c:pt idx="1080">
                  <c:v>11.215999999999999</c:v>
                </c:pt>
                <c:pt idx="1081">
                  <c:v>11.22</c:v>
                </c:pt>
                <c:pt idx="1082">
                  <c:v>11.224</c:v>
                </c:pt>
                <c:pt idx="1083">
                  <c:v>11.228</c:v>
                </c:pt>
                <c:pt idx="1084">
                  <c:v>11.231999999999999</c:v>
                </c:pt>
                <c:pt idx="1085">
                  <c:v>11.236000000000001</c:v>
                </c:pt>
                <c:pt idx="1086">
                  <c:v>11.24</c:v>
                </c:pt>
                <c:pt idx="1087">
                  <c:v>11.244</c:v>
                </c:pt>
                <c:pt idx="1088">
                  <c:v>11.247999999999999</c:v>
                </c:pt>
                <c:pt idx="1089">
                  <c:v>11.252000000000001</c:v>
                </c:pt>
                <c:pt idx="1090">
                  <c:v>11.256</c:v>
                </c:pt>
                <c:pt idx="1091">
                  <c:v>11.26</c:v>
                </c:pt>
                <c:pt idx="1092">
                  <c:v>11.263999999999999</c:v>
                </c:pt>
                <c:pt idx="1093">
                  <c:v>11.268000000000001</c:v>
                </c:pt>
                <c:pt idx="1094">
                  <c:v>11.272</c:v>
                </c:pt>
                <c:pt idx="1095">
                  <c:v>11.276</c:v>
                </c:pt>
                <c:pt idx="1096">
                  <c:v>11.28</c:v>
                </c:pt>
                <c:pt idx="1097">
                  <c:v>11.284000000000001</c:v>
                </c:pt>
                <c:pt idx="1098">
                  <c:v>11.288</c:v>
                </c:pt>
                <c:pt idx="1099">
                  <c:v>11.292</c:v>
                </c:pt>
                <c:pt idx="1100">
                  <c:v>11.295999999999999</c:v>
                </c:pt>
                <c:pt idx="1101">
                  <c:v>11.3</c:v>
                </c:pt>
                <c:pt idx="1102">
                  <c:v>11.304</c:v>
                </c:pt>
                <c:pt idx="1103">
                  <c:v>11.308</c:v>
                </c:pt>
                <c:pt idx="1104">
                  <c:v>11.311999999999999</c:v>
                </c:pt>
                <c:pt idx="1105">
                  <c:v>11.316000000000001</c:v>
                </c:pt>
                <c:pt idx="1106">
                  <c:v>11.32</c:v>
                </c:pt>
                <c:pt idx="1107">
                  <c:v>11.324</c:v>
                </c:pt>
                <c:pt idx="1108">
                  <c:v>11.327999999999999</c:v>
                </c:pt>
                <c:pt idx="1109">
                  <c:v>11.332000000000001</c:v>
                </c:pt>
                <c:pt idx="1110">
                  <c:v>11.336</c:v>
                </c:pt>
                <c:pt idx="1111">
                  <c:v>11.34</c:v>
                </c:pt>
                <c:pt idx="1112">
                  <c:v>11.343999999999999</c:v>
                </c:pt>
                <c:pt idx="1113">
                  <c:v>11.348000000000001</c:v>
                </c:pt>
                <c:pt idx="1114">
                  <c:v>11.352</c:v>
                </c:pt>
                <c:pt idx="1115">
                  <c:v>11.356</c:v>
                </c:pt>
                <c:pt idx="1116">
                  <c:v>11.36</c:v>
                </c:pt>
                <c:pt idx="1117">
                  <c:v>11.364000000000001</c:v>
                </c:pt>
                <c:pt idx="1118">
                  <c:v>11.368</c:v>
                </c:pt>
                <c:pt idx="1119">
                  <c:v>11.372</c:v>
                </c:pt>
                <c:pt idx="1120">
                  <c:v>11.375999999999999</c:v>
                </c:pt>
                <c:pt idx="1121">
                  <c:v>11.38</c:v>
                </c:pt>
                <c:pt idx="1122">
                  <c:v>11.384</c:v>
                </c:pt>
                <c:pt idx="1123">
                  <c:v>11.388</c:v>
                </c:pt>
                <c:pt idx="1124">
                  <c:v>11.391999999999999</c:v>
                </c:pt>
                <c:pt idx="1125">
                  <c:v>11.396000000000001</c:v>
                </c:pt>
                <c:pt idx="1126">
                  <c:v>11.4</c:v>
                </c:pt>
                <c:pt idx="1127">
                  <c:v>11.404</c:v>
                </c:pt>
                <c:pt idx="1128">
                  <c:v>11.407999999999999</c:v>
                </c:pt>
                <c:pt idx="1129">
                  <c:v>11.412000000000001</c:v>
                </c:pt>
                <c:pt idx="1130">
                  <c:v>11.416</c:v>
                </c:pt>
                <c:pt idx="1131">
                  <c:v>11.42</c:v>
                </c:pt>
                <c:pt idx="1132">
                  <c:v>11.423999999999999</c:v>
                </c:pt>
                <c:pt idx="1133">
                  <c:v>11.428000000000001</c:v>
                </c:pt>
                <c:pt idx="1134">
                  <c:v>11.432</c:v>
                </c:pt>
                <c:pt idx="1135">
                  <c:v>11.436</c:v>
                </c:pt>
                <c:pt idx="1136">
                  <c:v>11.44</c:v>
                </c:pt>
                <c:pt idx="1137">
                  <c:v>11.444000000000001</c:v>
                </c:pt>
                <c:pt idx="1138">
                  <c:v>11.448</c:v>
                </c:pt>
                <c:pt idx="1139">
                  <c:v>11.452</c:v>
                </c:pt>
                <c:pt idx="1140">
                  <c:v>11.456</c:v>
                </c:pt>
                <c:pt idx="1141">
                  <c:v>11.46</c:v>
                </c:pt>
                <c:pt idx="1142">
                  <c:v>11.464</c:v>
                </c:pt>
                <c:pt idx="1143">
                  <c:v>11.468</c:v>
                </c:pt>
                <c:pt idx="1144">
                  <c:v>11.472</c:v>
                </c:pt>
                <c:pt idx="1145">
                  <c:v>11.476000000000001</c:v>
                </c:pt>
                <c:pt idx="1146">
                  <c:v>11.48</c:v>
                </c:pt>
                <c:pt idx="1147">
                  <c:v>11.484</c:v>
                </c:pt>
                <c:pt idx="1148">
                  <c:v>11.488</c:v>
                </c:pt>
                <c:pt idx="1149">
                  <c:v>11.492000000000001</c:v>
                </c:pt>
                <c:pt idx="1150">
                  <c:v>11.496</c:v>
                </c:pt>
                <c:pt idx="1151">
                  <c:v>11.5</c:v>
                </c:pt>
                <c:pt idx="1152">
                  <c:v>11.504</c:v>
                </c:pt>
                <c:pt idx="1153">
                  <c:v>11.507999999999999</c:v>
                </c:pt>
                <c:pt idx="1154">
                  <c:v>11.512</c:v>
                </c:pt>
                <c:pt idx="1155">
                  <c:v>11.516</c:v>
                </c:pt>
                <c:pt idx="1156">
                  <c:v>11.52</c:v>
                </c:pt>
                <c:pt idx="1157">
                  <c:v>11.523999999999999</c:v>
                </c:pt>
                <c:pt idx="1158">
                  <c:v>11.528</c:v>
                </c:pt>
                <c:pt idx="1159">
                  <c:v>11.532</c:v>
                </c:pt>
                <c:pt idx="1160">
                  <c:v>11.536</c:v>
                </c:pt>
                <c:pt idx="1161">
                  <c:v>11.54</c:v>
                </c:pt>
                <c:pt idx="1162">
                  <c:v>11.544</c:v>
                </c:pt>
                <c:pt idx="1163">
                  <c:v>11.548</c:v>
                </c:pt>
                <c:pt idx="1164">
                  <c:v>11.552</c:v>
                </c:pt>
                <c:pt idx="1165">
                  <c:v>11.555999999999999</c:v>
                </c:pt>
                <c:pt idx="1166">
                  <c:v>11.56</c:v>
                </c:pt>
                <c:pt idx="1167">
                  <c:v>11.564</c:v>
                </c:pt>
                <c:pt idx="1168">
                  <c:v>11.568</c:v>
                </c:pt>
                <c:pt idx="1169">
                  <c:v>11.571999999999999</c:v>
                </c:pt>
                <c:pt idx="1170">
                  <c:v>11.576000000000001</c:v>
                </c:pt>
                <c:pt idx="1171">
                  <c:v>11.58</c:v>
                </c:pt>
                <c:pt idx="1172">
                  <c:v>11.584</c:v>
                </c:pt>
                <c:pt idx="1173">
                  <c:v>11.587</c:v>
                </c:pt>
                <c:pt idx="1174">
                  <c:v>11.592000000000001</c:v>
                </c:pt>
                <c:pt idx="1175">
                  <c:v>11.595000000000001</c:v>
                </c:pt>
                <c:pt idx="1176">
                  <c:v>11.599</c:v>
                </c:pt>
                <c:pt idx="1177">
                  <c:v>11.603999999999999</c:v>
                </c:pt>
                <c:pt idx="1178">
                  <c:v>11.606999999999999</c:v>
                </c:pt>
                <c:pt idx="1179">
                  <c:v>11.611000000000001</c:v>
                </c:pt>
                <c:pt idx="1180">
                  <c:v>11.615</c:v>
                </c:pt>
                <c:pt idx="1181">
                  <c:v>11.619</c:v>
                </c:pt>
                <c:pt idx="1182">
                  <c:v>11.622999999999999</c:v>
                </c:pt>
                <c:pt idx="1183">
                  <c:v>11.627000000000001</c:v>
                </c:pt>
                <c:pt idx="1184">
                  <c:v>11.631</c:v>
                </c:pt>
                <c:pt idx="1185">
                  <c:v>11.635</c:v>
                </c:pt>
                <c:pt idx="1186">
                  <c:v>11.638999999999999</c:v>
                </c:pt>
                <c:pt idx="1187">
                  <c:v>11.643000000000001</c:v>
                </c:pt>
                <c:pt idx="1188">
                  <c:v>11.647</c:v>
                </c:pt>
                <c:pt idx="1189">
                  <c:v>11.651</c:v>
                </c:pt>
                <c:pt idx="1190">
                  <c:v>11.654999999999999</c:v>
                </c:pt>
                <c:pt idx="1191">
                  <c:v>11.659000000000001</c:v>
                </c:pt>
                <c:pt idx="1192">
                  <c:v>11.663</c:v>
                </c:pt>
                <c:pt idx="1193">
                  <c:v>11.667</c:v>
                </c:pt>
                <c:pt idx="1194">
                  <c:v>11.670999999999999</c:v>
                </c:pt>
                <c:pt idx="1195">
                  <c:v>11.675000000000001</c:v>
                </c:pt>
                <c:pt idx="1196">
                  <c:v>11.679</c:v>
                </c:pt>
                <c:pt idx="1197">
                  <c:v>11.683</c:v>
                </c:pt>
                <c:pt idx="1198">
                  <c:v>11.686999999999999</c:v>
                </c:pt>
                <c:pt idx="1199">
                  <c:v>11.691000000000001</c:v>
                </c:pt>
                <c:pt idx="1200">
                  <c:v>11.695</c:v>
                </c:pt>
                <c:pt idx="1201">
                  <c:v>11.699</c:v>
                </c:pt>
                <c:pt idx="1202">
                  <c:v>11.702999999999999</c:v>
                </c:pt>
                <c:pt idx="1203">
                  <c:v>11.707000000000001</c:v>
                </c:pt>
                <c:pt idx="1204">
                  <c:v>11.711</c:v>
                </c:pt>
                <c:pt idx="1205">
                  <c:v>11.715</c:v>
                </c:pt>
                <c:pt idx="1206">
                  <c:v>11.718999999999999</c:v>
                </c:pt>
                <c:pt idx="1207">
                  <c:v>11.723000000000001</c:v>
                </c:pt>
                <c:pt idx="1208">
                  <c:v>11.727</c:v>
                </c:pt>
                <c:pt idx="1209">
                  <c:v>11.731</c:v>
                </c:pt>
                <c:pt idx="1210">
                  <c:v>11.734</c:v>
                </c:pt>
                <c:pt idx="1211">
                  <c:v>11.739000000000001</c:v>
                </c:pt>
                <c:pt idx="1212">
                  <c:v>11.742000000000001</c:v>
                </c:pt>
                <c:pt idx="1213">
                  <c:v>11.746</c:v>
                </c:pt>
                <c:pt idx="1214">
                  <c:v>11.75</c:v>
                </c:pt>
                <c:pt idx="1215">
                  <c:v>11.754</c:v>
                </c:pt>
                <c:pt idx="1216">
                  <c:v>11.757999999999999</c:v>
                </c:pt>
                <c:pt idx="1217">
                  <c:v>11.762</c:v>
                </c:pt>
                <c:pt idx="1218">
                  <c:v>11.766</c:v>
                </c:pt>
                <c:pt idx="1219">
                  <c:v>11.77</c:v>
                </c:pt>
                <c:pt idx="1220">
                  <c:v>11.773999999999999</c:v>
                </c:pt>
                <c:pt idx="1221">
                  <c:v>11.778</c:v>
                </c:pt>
                <c:pt idx="1222">
                  <c:v>11.782</c:v>
                </c:pt>
                <c:pt idx="1223">
                  <c:v>11.786</c:v>
                </c:pt>
                <c:pt idx="1224">
                  <c:v>11.79</c:v>
                </c:pt>
                <c:pt idx="1225">
                  <c:v>11.794</c:v>
                </c:pt>
                <c:pt idx="1226">
                  <c:v>11.798</c:v>
                </c:pt>
                <c:pt idx="1227">
                  <c:v>11.802</c:v>
                </c:pt>
                <c:pt idx="1228">
                  <c:v>11.805999999999999</c:v>
                </c:pt>
                <c:pt idx="1229">
                  <c:v>11.81</c:v>
                </c:pt>
                <c:pt idx="1230">
                  <c:v>11.814</c:v>
                </c:pt>
                <c:pt idx="1231">
                  <c:v>11.818</c:v>
                </c:pt>
                <c:pt idx="1232">
                  <c:v>11.821999999999999</c:v>
                </c:pt>
                <c:pt idx="1233">
                  <c:v>11.826000000000001</c:v>
                </c:pt>
                <c:pt idx="1234">
                  <c:v>11.83</c:v>
                </c:pt>
                <c:pt idx="1235">
                  <c:v>11.834</c:v>
                </c:pt>
                <c:pt idx="1236">
                  <c:v>11.837999999999999</c:v>
                </c:pt>
                <c:pt idx="1237">
                  <c:v>11.842000000000001</c:v>
                </c:pt>
                <c:pt idx="1238">
                  <c:v>11.845000000000001</c:v>
                </c:pt>
                <c:pt idx="1239">
                  <c:v>11.85</c:v>
                </c:pt>
                <c:pt idx="1240">
                  <c:v>11.853</c:v>
                </c:pt>
                <c:pt idx="1241">
                  <c:v>11.856999999999999</c:v>
                </c:pt>
                <c:pt idx="1242">
                  <c:v>11.861000000000001</c:v>
                </c:pt>
                <c:pt idx="1243">
                  <c:v>11.865</c:v>
                </c:pt>
                <c:pt idx="1244">
                  <c:v>11.869</c:v>
                </c:pt>
                <c:pt idx="1245">
                  <c:v>11.872999999999999</c:v>
                </c:pt>
                <c:pt idx="1246">
                  <c:v>11.877000000000001</c:v>
                </c:pt>
                <c:pt idx="1247">
                  <c:v>11.881</c:v>
                </c:pt>
                <c:pt idx="1248">
                  <c:v>11.885</c:v>
                </c:pt>
                <c:pt idx="1249">
                  <c:v>11.888999999999999</c:v>
                </c:pt>
                <c:pt idx="1250">
                  <c:v>11.893000000000001</c:v>
                </c:pt>
                <c:pt idx="1251">
                  <c:v>11.897</c:v>
                </c:pt>
                <c:pt idx="1252">
                  <c:v>11.901</c:v>
                </c:pt>
                <c:pt idx="1253">
                  <c:v>11.904999999999999</c:v>
                </c:pt>
                <c:pt idx="1254">
                  <c:v>11.909000000000001</c:v>
                </c:pt>
                <c:pt idx="1255">
                  <c:v>11.913</c:v>
                </c:pt>
                <c:pt idx="1256">
                  <c:v>11.917</c:v>
                </c:pt>
                <c:pt idx="1257">
                  <c:v>11.920999999999999</c:v>
                </c:pt>
                <c:pt idx="1258">
                  <c:v>11.925000000000001</c:v>
                </c:pt>
                <c:pt idx="1259">
                  <c:v>11.929</c:v>
                </c:pt>
                <c:pt idx="1260">
                  <c:v>11.932</c:v>
                </c:pt>
                <c:pt idx="1261">
                  <c:v>11.936999999999999</c:v>
                </c:pt>
                <c:pt idx="1262">
                  <c:v>11.94</c:v>
                </c:pt>
                <c:pt idx="1263">
                  <c:v>11.944000000000001</c:v>
                </c:pt>
                <c:pt idx="1264">
                  <c:v>11.948</c:v>
                </c:pt>
                <c:pt idx="1265">
                  <c:v>11.952</c:v>
                </c:pt>
                <c:pt idx="1266">
                  <c:v>11.956</c:v>
                </c:pt>
                <c:pt idx="1267">
                  <c:v>11.96</c:v>
                </c:pt>
                <c:pt idx="1268">
                  <c:v>11.964</c:v>
                </c:pt>
                <c:pt idx="1269">
                  <c:v>11.968</c:v>
                </c:pt>
                <c:pt idx="1270">
                  <c:v>11.972</c:v>
                </c:pt>
                <c:pt idx="1271">
                  <c:v>11.976000000000001</c:v>
                </c:pt>
                <c:pt idx="1272">
                  <c:v>11.98</c:v>
                </c:pt>
                <c:pt idx="1273">
                  <c:v>11.984</c:v>
                </c:pt>
                <c:pt idx="1274">
                  <c:v>11.988</c:v>
                </c:pt>
                <c:pt idx="1275">
                  <c:v>11.992000000000001</c:v>
                </c:pt>
                <c:pt idx="1276">
                  <c:v>11.996</c:v>
                </c:pt>
                <c:pt idx="1277">
                  <c:v>11.999000000000001</c:v>
                </c:pt>
                <c:pt idx="1278">
                  <c:v>12.004</c:v>
                </c:pt>
                <c:pt idx="1279">
                  <c:v>12.007</c:v>
                </c:pt>
                <c:pt idx="1280">
                  <c:v>12.010999999999999</c:v>
                </c:pt>
                <c:pt idx="1281">
                  <c:v>12.015000000000001</c:v>
                </c:pt>
                <c:pt idx="1282">
                  <c:v>12.019</c:v>
                </c:pt>
                <c:pt idx="1283">
                  <c:v>12.023</c:v>
                </c:pt>
                <c:pt idx="1284">
                  <c:v>12.026999999999999</c:v>
                </c:pt>
                <c:pt idx="1285">
                  <c:v>12.031000000000001</c:v>
                </c:pt>
                <c:pt idx="1286">
                  <c:v>12.035</c:v>
                </c:pt>
                <c:pt idx="1287">
                  <c:v>12.039</c:v>
                </c:pt>
                <c:pt idx="1288">
                  <c:v>12.042999999999999</c:v>
                </c:pt>
                <c:pt idx="1289">
                  <c:v>12.047000000000001</c:v>
                </c:pt>
                <c:pt idx="1290">
                  <c:v>12.051</c:v>
                </c:pt>
                <c:pt idx="1291">
                  <c:v>12.055</c:v>
                </c:pt>
                <c:pt idx="1292">
                  <c:v>12.058999999999999</c:v>
                </c:pt>
                <c:pt idx="1293">
                  <c:v>12.063000000000001</c:v>
                </c:pt>
                <c:pt idx="1294">
                  <c:v>12.066000000000001</c:v>
                </c:pt>
                <c:pt idx="1295">
                  <c:v>12.07</c:v>
                </c:pt>
                <c:pt idx="1296">
                  <c:v>12.074</c:v>
                </c:pt>
                <c:pt idx="1297">
                  <c:v>12.077999999999999</c:v>
                </c:pt>
                <c:pt idx="1298">
                  <c:v>12.082000000000001</c:v>
                </c:pt>
                <c:pt idx="1299">
                  <c:v>12.086</c:v>
                </c:pt>
                <c:pt idx="1300">
                  <c:v>12.09</c:v>
                </c:pt>
                <c:pt idx="1301">
                  <c:v>12.093999999999999</c:v>
                </c:pt>
                <c:pt idx="1302">
                  <c:v>12.098000000000001</c:v>
                </c:pt>
                <c:pt idx="1303">
                  <c:v>12.102</c:v>
                </c:pt>
                <c:pt idx="1304">
                  <c:v>12.106</c:v>
                </c:pt>
                <c:pt idx="1305">
                  <c:v>12.11</c:v>
                </c:pt>
                <c:pt idx="1306">
                  <c:v>12.114000000000001</c:v>
                </c:pt>
                <c:pt idx="1307">
                  <c:v>12.118</c:v>
                </c:pt>
                <c:pt idx="1308">
                  <c:v>12.121</c:v>
                </c:pt>
                <c:pt idx="1309">
                  <c:v>12.125</c:v>
                </c:pt>
                <c:pt idx="1310">
                  <c:v>12.129</c:v>
                </c:pt>
                <c:pt idx="1311">
                  <c:v>12.132999999999999</c:v>
                </c:pt>
                <c:pt idx="1312">
                  <c:v>12.137</c:v>
                </c:pt>
                <c:pt idx="1313">
                  <c:v>12.141</c:v>
                </c:pt>
                <c:pt idx="1314">
                  <c:v>12.145</c:v>
                </c:pt>
                <c:pt idx="1315">
                  <c:v>12.148999999999999</c:v>
                </c:pt>
                <c:pt idx="1316">
                  <c:v>12.153</c:v>
                </c:pt>
                <c:pt idx="1317">
                  <c:v>12.157</c:v>
                </c:pt>
                <c:pt idx="1318">
                  <c:v>12.161</c:v>
                </c:pt>
                <c:pt idx="1319">
                  <c:v>12.164999999999999</c:v>
                </c:pt>
                <c:pt idx="1320">
                  <c:v>12.167999999999999</c:v>
                </c:pt>
                <c:pt idx="1321">
                  <c:v>12.172000000000001</c:v>
                </c:pt>
                <c:pt idx="1322">
                  <c:v>12.176</c:v>
                </c:pt>
                <c:pt idx="1323">
                  <c:v>12.18</c:v>
                </c:pt>
                <c:pt idx="1324">
                  <c:v>12.183999999999999</c:v>
                </c:pt>
                <c:pt idx="1325">
                  <c:v>12.188000000000001</c:v>
                </c:pt>
                <c:pt idx="1326">
                  <c:v>12.192</c:v>
                </c:pt>
                <c:pt idx="1327">
                  <c:v>12.196</c:v>
                </c:pt>
                <c:pt idx="1328">
                  <c:v>12.2</c:v>
                </c:pt>
                <c:pt idx="1329">
                  <c:v>12.204000000000001</c:v>
                </c:pt>
                <c:pt idx="1330">
                  <c:v>12.208</c:v>
                </c:pt>
                <c:pt idx="1331">
                  <c:v>12.211</c:v>
                </c:pt>
                <c:pt idx="1332">
                  <c:v>12.215</c:v>
                </c:pt>
                <c:pt idx="1333">
                  <c:v>12.218999999999999</c:v>
                </c:pt>
                <c:pt idx="1334">
                  <c:v>12.223000000000001</c:v>
                </c:pt>
                <c:pt idx="1335">
                  <c:v>12.227</c:v>
                </c:pt>
                <c:pt idx="1336">
                  <c:v>12.231</c:v>
                </c:pt>
                <c:pt idx="1337">
                  <c:v>12.234999999999999</c:v>
                </c:pt>
                <c:pt idx="1338">
                  <c:v>12.239000000000001</c:v>
                </c:pt>
                <c:pt idx="1339">
                  <c:v>12.243</c:v>
                </c:pt>
                <c:pt idx="1340">
                  <c:v>12.247</c:v>
                </c:pt>
                <c:pt idx="1341">
                  <c:v>12.250999999999999</c:v>
                </c:pt>
                <c:pt idx="1342">
                  <c:v>12.254</c:v>
                </c:pt>
                <c:pt idx="1343">
                  <c:v>12.257999999999999</c:v>
                </c:pt>
                <c:pt idx="1344">
                  <c:v>12.262</c:v>
                </c:pt>
                <c:pt idx="1345">
                  <c:v>12.266</c:v>
                </c:pt>
                <c:pt idx="1346">
                  <c:v>12.27</c:v>
                </c:pt>
                <c:pt idx="1347">
                  <c:v>12.273999999999999</c:v>
                </c:pt>
                <c:pt idx="1348">
                  <c:v>12.278</c:v>
                </c:pt>
                <c:pt idx="1349">
                  <c:v>12.282</c:v>
                </c:pt>
                <c:pt idx="1350">
                  <c:v>12.285</c:v>
                </c:pt>
                <c:pt idx="1351">
                  <c:v>12.29</c:v>
                </c:pt>
                <c:pt idx="1352">
                  <c:v>12.292999999999999</c:v>
                </c:pt>
                <c:pt idx="1353">
                  <c:v>12.297000000000001</c:v>
                </c:pt>
                <c:pt idx="1354">
                  <c:v>12.301</c:v>
                </c:pt>
                <c:pt idx="1355">
                  <c:v>12.305</c:v>
                </c:pt>
                <c:pt idx="1356">
                  <c:v>12.308999999999999</c:v>
                </c:pt>
                <c:pt idx="1357">
                  <c:v>12.313000000000001</c:v>
                </c:pt>
                <c:pt idx="1358">
                  <c:v>12.317</c:v>
                </c:pt>
                <c:pt idx="1359">
                  <c:v>12.32</c:v>
                </c:pt>
                <c:pt idx="1360">
                  <c:v>12.324</c:v>
                </c:pt>
                <c:pt idx="1361">
                  <c:v>12.327999999999999</c:v>
                </c:pt>
                <c:pt idx="1362">
                  <c:v>12.332000000000001</c:v>
                </c:pt>
                <c:pt idx="1363">
                  <c:v>12.336</c:v>
                </c:pt>
                <c:pt idx="1364">
                  <c:v>12.34</c:v>
                </c:pt>
                <c:pt idx="1365">
                  <c:v>12.343999999999999</c:v>
                </c:pt>
                <c:pt idx="1366">
                  <c:v>12.348000000000001</c:v>
                </c:pt>
                <c:pt idx="1367">
                  <c:v>12.352</c:v>
                </c:pt>
                <c:pt idx="1368">
                  <c:v>12.355</c:v>
                </c:pt>
                <c:pt idx="1369">
                  <c:v>12.359</c:v>
                </c:pt>
                <c:pt idx="1370">
                  <c:v>12.363</c:v>
                </c:pt>
                <c:pt idx="1371">
                  <c:v>12.367000000000001</c:v>
                </c:pt>
                <c:pt idx="1372">
                  <c:v>12.371</c:v>
                </c:pt>
                <c:pt idx="1373">
                  <c:v>12.375</c:v>
                </c:pt>
                <c:pt idx="1374">
                  <c:v>12.379</c:v>
                </c:pt>
                <c:pt idx="1375">
                  <c:v>12.382999999999999</c:v>
                </c:pt>
                <c:pt idx="1376">
                  <c:v>12.385999999999999</c:v>
                </c:pt>
                <c:pt idx="1377">
                  <c:v>12.39</c:v>
                </c:pt>
                <c:pt idx="1378">
                  <c:v>12.394</c:v>
                </c:pt>
                <c:pt idx="1379">
                  <c:v>12.398</c:v>
                </c:pt>
                <c:pt idx="1380">
                  <c:v>12.401999999999999</c:v>
                </c:pt>
                <c:pt idx="1381">
                  <c:v>12.406000000000001</c:v>
                </c:pt>
                <c:pt idx="1382">
                  <c:v>12.41</c:v>
                </c:pt>
                <c:pt idx="1383">
                  <c:v>12.413</c:v>
                </c:pt>
                <c:pt idx="1384">
                  <c:v>12.417</c:v>
                </c:pt>
                <c:pt idx="1385">
                  <c:v>12.420999999999999</c:v>
                </c:pt>
                <c:pt idx="1386">
                  <c:v>12.425000000000001</c:v>
                </c:pt>
                <c:pt idx="1387">
                  <c:v>12.429</c:v>
                </c:pt>
                <c:pt idx="1388">
                  <c:v>12.433</c:v>
                </c:pt>
                <c:pt idx="1389">
                  <c:v>12.436999999999999</c:v>
                </c:pt>
                <c:pt idx="1390">
                  <c:v>12.44</c:v>
                </c:pt>
                <c:pt idx="1391">
                  <c:v>12.444000000000001</c:v>
                </c:pt>
                <c:pt idx="1392">
                  <c:v>12.448</c:v>
                </c:pt>
                <c:pt idx="1393">
                  <c:v>12.452</c:v>
                </c:pt>
                <c:pt idx="1394">
                  <c:v>12.456</c:v>
                </c:pt>
                <c:pt idx="1395">
                  <c:v>12.46</c:v>
                </c:pt>
                <c:pt idx="1396">
                  <c:v>12.464</c:v>
                </c:pt>
                <c:pt idx="1397">
                  <c:v>12.467000000000001</c:v>
                </c:pt>
                <c:pt idx="1398">
                  <c:v>12.471</c:v>
                </c:pt>
                <c:pt idx="1399">
                  <c:v>12.475</c:v>
                </c:pt>
                <c:pt idx="1400">
                  <c:v>12.478999999999999</c:v>
                </c:pt>
                <c:pt idx="1401">
                  <c:v>12.483000000000001</c:v>
                </c:pt>
                <c:pt idx="1402">
                  <c:v>12.487</c:v>
                </c:pt>
                <c:pt idx="1403">
                  <c:v>12.491</c:v>
                </c:pt>
                <c:pt idx="1404">
                  <c:v>12.494</c:v>
                </c:pt>
                <c:pt idx="1405">
                  <c:v>12.497999999999999</c:v>
                </c:pt>
                <c:pt idx="1406">
                  <c:v>12.502000000000001</c:v>
                </c:pt>
                <c:pt idx="1407">
                  <c:v>12.506</c:v>
                </c:pt>
                <c:pt idx="1408">
                  <c:v>12.51</c:v>
                </c:pt>
                <c:pt idx="1409">
                  <c:v>12.513999999999999</c:v>
                </c:pt>
                <c:pt idx="1410">
                  <c:v>12.518000000000001</c:v>
                </c:pt>
                <c:pt idx="1411">
                  <c:v>12.521000000000001</c:v>
                </c:pt>
                <c:pt idx="1412">
                  <c:v>12.525</c:v>
                </c:pt>
                <c:pt idx="1413">
                  <c:v>12.529</c:v>
                </c:pt>
                <c:pt idx="1414">
                  <c:v>12.532999999999999</c:v>
                </c:pt>
                <c:pt idx="1415">
                  <c:v>12.537000000000001</c:v>
                </c:pt>
                <c:pt idx="1416">
                  <c:v>12.54</c:v>
                </c:pt>
                <c:pt idx="1417">
                  <c:v>12.545</c:v>
                </c:pt>
                <c:pt idx="1418">
                  <c:v>12.548</c:v>
                </c:pt>
                <c:pt idx="1419">
                  <c:v>12.552</c:v>
                </c:pt>
                <c:pt idx="1420">
                  <c:v>12.555999999999999</c:v>
                </c:pt>
                <c:pt idx="1421">
                  <c:v>12.56</c:v>
                </c:pt>
                <c:pt idx="1422">
                  <c:v>12.564</c:v>
                </c:pt>
                <c:pt idx="1423">
                  <c:v>12.567</c:v>
                </c:pt>
                <c:pt idx="1424">
                  <c:v>12.571</c:v>
                </c:pt>
                <c:pt idx="1425">
                  <c:v>12.574999999999999</c:v>
                </c:pt>
                <c:pt idx="1426">
                  <c:v>12.579000000000001</c:v>
                </c:pt>
                <c:pt idx="1427">
                  <c:v>12.583</c:v>
                </c:pt>
                <c:pt idx="1428">
                  <c:v>12.587</c:v>
                </c:pt>
                <c:pt idx="1429">
                  <c:v>12.590999999999999</c:v>
                </c:pt>
                <c:pt idx="1430">
                  <c:v>12.593999999999999</c:v>
                </c:pt>
                <c:pt idx="1431">
                  <c:v>12.598000000000001</c:v>
                </c:pt>
                <c:pt idx="1432">
                  <c:v>12.602</c:v>
                </c:pt>
                <c:pt idx="1433">
                  <c:v>12.606</c:v>
                </c:pt>
                <c:pt idx="1434">
                  <c:v>12.61</c:v>
                </c:pt>
                <c:pt idx="1435">
                  <c:v>12.613</c:v>
                </c:pt>
                <c:pt idx="1436">
                  <c:v>12.617000000000001</c:v>
                </c:pt>
                <c:pt idx="1437">
                  <c:v>12.621</c:v>
                </c:pt>
                <c:pt idx="1438">
                  <c:v>12.625</c:v>
                </c:pt>
                <c:pt idx="1439">
                  <c:v>12.629</c:v>
                </c:pt>
                <c:pt idx="1440">
                  <c:v>12.632999999999999</c:v>
                </c:pt>
                <c:pt idx="1441">
                  <c:v>12.635999999999999</c:v>
                </c:pt>
                <c:pt idx="1442">
                  <c:v>12.64</c:v>
                </c:pt>
                <c:pt idx="1443">
                  <c:v>12.644</c:v>
                </c:pt>
                <c:pt idx="1444">
                  <c:v>12.648</c:v>
                </c:pt>
                <c:pt idx="1445">
                  <c:v>12.651999999999999</c:v>
                </c:pt>
                <c:pt idx="1446">
                  <c:v>12.654999999999999</c:v>
                </c:pt>
                <c:pt idx="1447">
                  <c:v>12.659000000000001</c:v>
                </c:pt>
                <c:pt idx="1448">
                  <c:v>12.663</c:v>
                </c:pt>
                <c:pt idx="1449">
                  <c:v>12.667</c:v>
                </c:pt>
                <c:pt idx="1450">
                  <c:v>12.670999999999999</c:v>
                </c:pt>
                <c:pt idx="1451">
                  <c:v>12.673999999999999</c:v>
                </c:pt>
                <c:pt idx="1452">
                  <c:v>12.678000000000001</c:v>
                </c:pt>
                <c:pt idx="1453">
                  <c:v>12.682</c:v>
                </c:pt>
                <c:pt idx="1454">
                  <c:v>12.686</c:v>
                </c:pt>
                <c:pt idx="1455">
                  <c:v>12.69</c:v>
                </c:pt>
                <c:pt idx="1456">
                  <c:v>12.694000000000001</c:v>
                </c:pt>
                <c:pt idx="1457">
                  <c:v>12.696999999999999</c:v>
                </c:pt>
                <c:pt idx="1458">
                  <c:v>12.701000000000001</c:v>
                </c:pt>
                <c:pt idx="1459">
                  <c:v>12.705</c:v>
                </c:pt>
                <c:pt idx="1460">
                  <c:v>12.709</c:v>
                </c:pt>
                <c:pt idx="1461">
                  <c:v>12.712999999999999</c:v>
                </c:pt>
                <c:pt idx="1462">
                  <c:v>12.715999999999999</c:v>
                </c:pt>
                <c:pt idx="1463">
                  <c:v>12.72</c:v>
                </c:pt>
                <c:pt idx="1464">
                  <c:v>12.724</c:v>
                </c:pt>
                <c:pt idx="1465">
                  <c:v>12.728</c:v>
                </c:pt>
                <c:pt idx="1466">
                  <c:v>12.731999999999999</c:v>
                </c:pt>
                <c:pt idx="1467">
                  <c:v>12.734999999999999</c:v>
                </c:pt>
                <c:pt idx="1468">
                  <c:v>12.739000000000001</c:v>
                </c:pt>
                <c:pt idx="1469">
                  <c:v>12.743</c:v>
                </c:pt>
                <c:pt idx="1470">
                  <c:v>12.747</c:v>
                </c:pt>
                <c:pt idx="1471">
                  <c:v>12.750999999999999</c:v>
                </c:pt>
                <c:pt idx="1472">
                  <c:v>12.754</c:v>
                </c:pt>
                <c:pt idx="1473">
                  <c:v>12.757999999999999</c:v>
                </c:pt>
                <c:pt idx="1474">
                  <c:v>12.762</c:v>
                </c:pt>
                <c:pt idx="1475">
                  <c:v>12.766</c:v>
                </c:pt>
                <c:pt idx="1476">
                  <c:v>12.77</c:v>
                </c:pt>
                <c:pt idx="1477">
                  <c:v>12.773</c:v>
                </c:pt>
                <c:pt idx="1478">
                  <c:v>12.776999999999999</c:v>
                </c:pt>
                <c:pt idx="1479">
                  <c:v>12.781000000000001</c:v>
                </c:pt>
                <c:pt idx="1480">
                  <c:v>12.785</c:v>
                </c:pt>
                <c:pt idx="1481">
                  <c:v>12.788</c:v>
                </c:pt>
                <c:pt idx="1482">
                  <c:v>12.792</c:v>
                </c:pt>
                <c:pt idx="1483">
                  <c:v>12.795999999999999</c:v>
                </c:pt>
                <c:pt idx="1484">
                  <c:v>12.8</c:v>
                </c:pt>
                <c:pt idx="1485">
                  <c:v>12.804</c:v>
                </c:pt>
                <c:pt idx="1486">
                  <c:v>12.808</c:v>
                </c:pt>
                <c:pt idx="1487">
                  <c:v>12.811</c:v>
                </c:pt>
                <c:pt idx="1488">
                  <c:v>12.815</c:v>
                </c:pt>
                <c:pt idx="1489">
                  <c:v>12.819000000000001</c:v>
                </c:pt>
                <c:pt idx="1490">
                  <c:v>12.823</c:v>
                </c:pt>
                <c:pt idx="1491">
                  <c:v>12.827</c:v>
                </c:pt>
                <c:pt idx="1492">
                  <c:v>12.83</c:v>
                </c:pt>
                <c:pt idx="1493">
                  <c:v>12.834</c:v>
                </c:pt>
                <c:pt idx="1494">
                  <c:v>12.837999999999999</c:v>
                </c:pt>
                <c:pt idx="1495">
                  <c:v>12.842000000000001</c:v>
                </c:pt>
                <c:pt idx="1496">
                  <c:v>12.845000000000001</c:v>
                </c:pt>
                <c:pt idx="1497">
                  <c:v>12.849</c:v>
                </c:pt>
                <c:pt idx="1498">
                  <c:v>12.853</c:v>
                </c:pt>
                <c:pt idx="1499">
                  <c:v>12.856999999999999</c:v>
                </c:pt>
                <c:pt idx="1500">
                  <c:v>12.861000000000001</c:v>
                </c:pt>
                <c:pt idx="1501">
                  <c:v>12.864000000000001</c:v>
                </c:pt>
                <c:pt idx="1502">
                  <c:v>12.868</c:v>
                </c:pt>
                <c:pt idx="1503">
                  <c:v>12.872</c:v>
                </c:pt>
                <c:pt idx="1504">
                  <c:v>12.875999999999999</c:v>
                </c:pt>
                <c:pt idx="1505">
                  <c:v>12.879</c:v>
                </c:pt>
                <c:pt idx="1506">
                  <c:v>12.882999999999999</c:v>
                </c:pt>
                <c:pt idx="1507">
                  <c:v>12.887</c:v>
                </c:pt>
                <c:pt idx="1508">
                  <c:v>12.891</c:v>
                </c:pt>
                <c:pt idx="1509">
                  <c:v>12.895</c:v>
                </c:pt>
                <c:pt idx="1510">
                  <c:v>12.898</c:v>
                </c:pt>
                <c:pt idx="1511">
                  <c:v>12.901999999999999</c:v>
                </c:pt>
                <c:pt idx="1512">
                  <c:v>12.906000000000001</c:v>
                </c:pt>
                <c:pt idx="1513">
                  <c:v>12.91</c:v>
                </c:pt>
                <c:pt idx="1514">
                  <c:v>12.913</c:v>
                </c:pt>
                <c:pt idx="1515">
                  <c:v>12.917</c:v>
                </c:pt>
                <c:pt idx="1516">
                  <c:v>12.920999999999999</c:v>
                </c:pt>
                <c:pt idx="1517">
                  <c:v>12.925000000000001</c:v>
                </c:pt>
                <c:pt idx="1518">
                  <c:v>12.928000000000001</c:v>
                </c:pt>
                <c:pt idx="1519">
                  <c:v>12.932</c:v>
                </c:pt>
                <c:pt idx="1520">
                  <c:v>12.936</c:v>
                </c:pt>
                <c:pt idx="1521">
                  <c:v>12.94</c:v>
                </c:pt>
                <c:pt idx="1522">
                  <c:v>12.944000000000001</c:v>
                </c:pt>
                <c:pt idx="1523">
                  <c:v>12.946999999999999</c:v>
                </c:pt>
                <c:pt idx="1524">
                  <c:v>12.951000000000001</c:v>
                </c:pt>
                <c:pt idx="1525">
                  <c:v>12.955</c:v>
                </c:pt>
                <c:pt idx="1526">
                  <c:v>12.959</c:v>
                </c:pt>
                <c:pt idx="1527">
                  <c:v>12.962</c:v>
                </c:pt>
                <c:pt idx="1528">
                  <c:v>12.965999999999999</c:v>
                </c:pt>
                <c:pt idx="1529">
                  <c:v>12.97</c:v>
                </c:pt>
                <c:pt idx="1530">
                  <c:v>12.974</c:v>
                </c:pt>
                <c:pt idx="1531">
                  <c:v>12.977</c:v>
                </c:pt>
                <c:pt idx="1532">
                  <c:v>12.981</c:v>
                </c:pt>
                <c:pt idx="1533">
                  <c:v>12.984999999999999</c:v>
                </c:pt>
                <c:pt idx="1534">
                  <c:v>12.989000000000001</c:v>
                </c:pt>
                <c:pt idx="1535">
                  <c:v>12.993</c:v>
                </c:pt>
                <c:pt idx="1536">
                  <c:v>12.996</c:v>
                </c:pt>
                <c:pt idx="1537">
                  <c:v>13</c:v>
                </c:pt>
                <c:pt idx="1538">
                  <c:v>13.004</c:v>
                </c:pt>
                <c:pt idx="1539">
                  <c:v>13.007999999999999</c:v>
                </c:pt>
                <c:pt idx="1540">
                  <c:v>13.010999999999999</c:v>
                </c:pt>
                <c:pt idx="1541">
                  <c:v>13.015000000000001</c:v>
                </c:pt>
                <c:pt idx="1542">
                  <c:v>13.019</c:v>
                </c:pt>
                <c:pt idx="1543">
                  <c:v>13.023</c:v>
                </c:pt>
                <c:pt idx="1544">
                  <c:v>13.026</c:v>
                </c:pt>
                <c:pt idx="1545">
                  <c:v>13.03</c:v>
                </c:pt>
                <c:pt idx="1546">
                  <c:v>13.034000000000001</c:v>
                </c:pt>
                <c:pt idx="1547">
                  <c:v>13.037000000000001</c:v>
                </c:pt>
                <c:pt idx="1548">
                  <c:v>13.041</c:v>
                </c:pt>
                <c:pt idx="1549">
                  <c:v>13.045</c:v>
                </c:pt>
                <c:pt idx="1550">
                  <c:v>13.048999999999999</c:v>
                </c:pt>
                <c:pt idx="1551">
                  <c:v>13.053000000000001</c:v>
                </c:pt>
                <c:pt idx="1552">
                  <c:v>13.055999999999999</c:v>
                </c:pt>
                <c:pt idx="1553">
                  <c:v>13.06</c:v>
                </c:pt>
                <c:pt idx="1554">
                  <c:v>13.064</c:v>
                </c:pt>
                <c:pt idx="1555">
                  <c:v>13.068</c:v>
                </c:pt>
                <c:pt idx="1556">
                  <c:v>13.071</c:v>
                </c:pt>
                <c:pt idx="1557">
                  <c:v>13.074999999999999</c:v>
                </c:pt>
                <c:pt idx="1558">
                  <c:v>13.079000000000001</c:v>
                </c:pt>
                <c:pt idx="1559">
                  <c:v>13.083</c:v>
                </c:pt>
                <c:pt idx="1560">
                  <c:v>13.086</c:v>
                </c:pt>
                <c:pt idx="1561">
                  <c:v>13.09</c:v>
                </c:pt>
                <c:pt idx="1562">
                  <c:v>13.093999999999999</c:v>
                </c:pt>
                <c:pt idx="1563">
                  <c:v>13.097</c:v>
                </c:pt>
                <c:pt idx="1564">
                  <c:v>13.101000000000001</c:v>
                </c:pt>
                <c:pt idx="1565">
                  <c:v>13.105</c:v>
                </c:pt>
                <c:pt idx="1566">
                  <c:v>13.109</c:v>
                </c:pt>
                <c:pt idx="1567">
                  <c:v>13.113</c:v>
                </c:pt>
                <c:pt idx="1568">
                  <c:v>13.116</c:v>
                </c:pt>
                <c:pt idx="1569">
                  <c:v>13.12</c:v>
                </c:pt>
                <c:pt idx="1570">
                  <c:v>13.124000000000001</c:v>
                </c:pt>
                <c:pt idx="1571">
                  <c:v>13.128</c:v>
                </c:pt>
                <c:pt idx="1572">
                  <c:v>13.131</c:v>
                </c:pt>
                <c:pt idx="1573">
                  <c:v>13.135</c:v>
                </c:pt>
                <c:pt idx="1574">
                  <c:v>13.138999999999999</c:v>
                </c:pt>
                <c:pt idx="1575">
                  <c:v>13.143000000000001</c:v>
                </c:pt>
                <c:pt idx="1576">
                  <c:v>13.146000000000001</c:v>
                </c:pt>
                <c:pt idx="1577">
                  <c:v>13.15</c:v>
                </c:pt>
                <c:pt idx="1578">
                  <c:v>13.154</c:v>
                </c:pt>
                <c:pt idx="1579">
                  <c:v>13.157</c:v>
                </c:pt>
                <c:pt idx="1580">
                  <c:v>13.161</c:v>
                </c:pt>
                <c:pt idx="1581">
                  <c:v>13.164999999999999</c:v>
                </c:pt>
                <c:pt idx="1582">
                  <c:v>13.169</c:v>
                </c:pt>
                <c:pt idx="1583">
                  <c:v>13.172000000000001</c:v>
                </c:pt>
                <c:pt idx="1584">
                  <c:v>13.176</c:v>
                </c:pt>
                <c:pt idx="1585">
                  <c:v>13.18</c:v>
                </c:pt>
                <c:pt idx="1586">
                  <c:v>13.183999999999999</c:v>
                </c:pt>
                <c:pt idx="1587">
                  <c:v>13.188000000000001</c:v>
                </c:pt>
                <c:pt idx="1588">
                  <c:v>13.191000000000001</c:v>
                </c:pt>
                <c:pt idx="1589">
                  <c:v>13.195</c:v>
                </c:pt>
                <c:pt idx="1590">
                  <c:v>13.199</c:v>
                </c:pt>
                <c:pt idx="1591">
                  <c:v>13.202</c:v>
                </c:pt>
                <c:pt idx="1592">
                  <c:v>13.206</c:v>
                </c:pt>
                <c:pt idx="1593">
                  <c:v>13.21</c:v>
                </c:pt>
                <c:pt idx="1594">
                  <c:v>13.214</c:v>
                </c:pt>
                <c:pt idx="1595">
                  <c:v>13.217000000000001</c:v>
                </c:pt>
                <c:pt idx="1596">
                  <c:v>13.221</c:v>
                </c:pt>
                <c:pt idx="1597">
                  <c:v>13.225</c:v>
                </c:pt>
                <c:pt idx="1598">
                  <c:v>13.228999999999999</c:v>
                </c:pt>
                <c:pt idx="1599">
                  <c:v>13.231999999999999</c:v>
                </c:pt>
                <c:pt idx="1600">
                  <c:v>13.236000000000001</c:v>
                </c:pt>
                <c:pt idx="1601">
                  <c:v>13.24</c:v>
                </c:pt>
                <c:pt idx="1602">
                  <c:v>13.244</c:v>
                </c:pt>
                <c:pt idx="1603">
                  <c:v>13.247</c:v>
                </c:pt>
                <c:pt idx="1604">
                  <c:v>13.250999999999999</c:v>
                </c:pt>
                <c:pt idx="1605">
                  <c:v>13.255000000000001</c:v>
                </c:pt>
                <c:pt idx="1606">
                  <c:v>13.257999999999999</c:v>
                </c:pt>
                <c:pt idx="1607">
                  <c:v>13.262</c:v>
                </c:pt>
                <c:pt idx="1608">
                  <c:v>13.266</c:v>
                </c:pt>
                <c:pt idx="1609">
                  <c:v>13.27</c:v>
                </c:pt>
                <c:pt idx="1610">
                  <c:v>13.273</c:v>
                </c:pt>
                <c:pt idx="1611">
                  <c:v>13.276999999999999</c:v>
                </c:pt>
                <c:pt idx="1612">
                  <c:v>13.281000000000001</c:v>
                </c:pt>
                <c:pt idx="1613">
                  <c:v>13.285</c:v>
                </c:pt>
                <c:pt idx="1614">
                  <c:v>13.288</c:v>
                </c:pt>
                <c:pt idx="1615">
                  <c:v>13.292</c:v>
                </c:pt>
                <c:pt idx="1616">
                  <c:v>13.295999999999999</c:v>
                </c:pt>
                <c:pt idx="1617">
                  <c:v>13.298999999999999</c:v>
                </c:pt>
                <c:pt idx="1618">
                  <c:v>13.303000000000001</c:v>
                </c:pt>
                <c:pt idx="1619">
                  <c:v>13.307</c:v>
                </c:pt>
                <c:pt idx="1620">
                  <c:v>13.311</c:v>
                </c:pt>
                <c:pt idx="1621">
                  <c:v>13.314</c:v>
                </c:pt>
                <c:pt idx="1622">
                  <c:v>13.318</c:v>
                </c:pt>
                <c:pt idx="1623">
                  <c:v>13.321999999999999</c:v>
                </c:pt>
                <c:pt idx="1624">
                  <c:v>13.326000000000001</c:v>
                </c:pt>
                <c:pt idx="1625">
                  <c:v>13.329000000000001</c:v>
                </c:pt>
                <c:pt idx="1626">
                  <c:v>13.333</c:v>
                </c:pt>
                <c:pt idx="1627">
                  <c:v>13.337</c:v>
                </c:pt>
                <c:pt idx="1628">
                  <c:v>13.34</c:v>
                </c:pt>
                <c:pt idx="1629">
                  <c:v>13.343999999999999</c:v>
                </c:pt>
                <c:pt idx="1630">
                  <c:v>13.348000000000001</c:v>
                </c:pt>
                <c:pt idx="1631">
                  <c:v>13.351000000000001</c:v>
                </c:pt>
                <c:pt idx="1632">
                  <c:v>13.355</c:v>
                </c:pt>
                <c:pt idx="1633">
                  <c:v>13.359</c:v>
                </c:pt>
                <c:pt idx="1634">
                  <c:v>13.363</c:v>
                </c:pt>
                <c:pt idx="1635">
                  <c:v>13.366</c:v>
                </c:pt>
                <c:pt idx="1636">
                  <c:v>13.37</c:v>
                </c:pt>
                <c:pt idx="1637">
                  <c:v>13.374000000000001</c:v>
                </c:pt>
                <c:pt idx="1638">
                  <c:v>13.377000000000001</c:v>
                </c:pt>
                <c:pt idx="1639">
                  <c:v>13.381</c:v>
                </c:pt>
                <c:pt idx="1640">
                  <c:v>13.385</c:v>
                </c:pt>
                <c:pt idx="1641">
                  <c:v>13.388999999999999</c:v>
                </c:pt>
                <c:pt idx="1642">
                  <c:v>13.391999999999999</c:v>
                </c:pt>
                <c:pt idx="1643">
                  <c:v>13.396000000000001</c:v>
                </c:pt>
                <c:pt idx="1644">
                  <c:v>13.4</c:v>
                </c:pt>
                <c:pt idx="1645">
                  <c:v>13.404</c:v>
                </c:pt>
                <c:pt idx="1646">
                  <c:v>13.407</c:v>
                </c:pt>
                <c:pt idx="1647">
                  <c:v>13.411</c:v>
                </c:pt>
                <c:pt idx="1648">
                  <c:v>13.414999999999999</c:v>
                </c:pt>
                <c:pt idx="1649">
                  <c:v>13.417999999999999</c:v>
                </c:pt>
                <c:pt idx="1650">
                  <c:v>13.422000000000001</c:v>
                </c:pt>
                <c:pt idx="1651">
                  <c:v>13.426</c:v>
                </c:pt>
                <c:pt idx="1652">
                  <c:v>13.43</c:v>
                </c:pt>
                <c:pt idx="1653">
                  <c:v>13.433</c:v>
                </c:pt>
                <c:pt idx="1654">
                  <c:v>13.436999999999999</c:v>
                </c:pt>
                <c:pt idx="1655">
                  <c:v>13.441000000000001</c:v>
                </c:pt>
                <c:pt idx="1656">
                  <c:v>13.444000000000001</c:v>
                </c:pt>
                <c:pt idx="1657">
                  <c:v>13.448</c:v>
                </c:pt>
                <c:pt idx="1658">
                  <c:v>13.452</c:v>
                </c:pt>
                <c:pt idx="1659">
                  <c:v>13.455</c:v>
                </c:pt>
                <c:pt idx="1660">
                  <c:v>13.459</c:v>
                </c:pt>
                <c:pt idx="1661">
                  <c:v>13.462999999999999</c:v>
                </c:pt>
                <c:pt idx="1662">
                  <c:v>13.467000000000001</c:v>
                </c:pt>
                <c:pt idx="1663">
                  <c:v>13.47</c:v>
                </c:pt>
                <c:pt idx="1664">
                  <c:v>13.474</c:v>
                </c:pt>
                <c:pt idx="1665">
                  <c:v>13.478</c:v>
                </c:pt>
                <c:pt idx="1666">
                  <c:v>13.481</c:v>
                </c:pt>
                <c:pt idx="1667">
                  <c:v>13.484999999999999</c:v>
                </c:pt>
                <c:pt idx="1668">
                  <c:v>13.489000000000001</c:v>
                </c:pt>
                <c:pt idx="1669">
                  <c:v>13.492000000000001</c:v>
                </c:pt>
                <c:pt idx="1670">
                  <c:v>13.496</c:v>
                </c:pt>
                <c:pt idx="1671">
                  <c:v>13.5</c:v>
                </c:pt>
                <c:pt idx="1672">
                  <c:v>13.504</c:v>
                </c:pt>
                <c:pt idx="1673">
                  <c:v>13.507</c:v>
                </c:pt>
                <c:pt idx="1674">
                  <c:v>13.510999999999999</c:v>
                </c:pt>
                <c:pt idx="1675">
                  <c:v>13.515000000000001</c:v>
                </c:pt>
                <c:pt idx="1676">
                  <c:v>13.518000000000001</c:v>
                </c:pt>
                <c:pt idx="1677">
                  <c:v>13.522</c:v>
                </c:pt>
                <c:pt idx="1678">
                  <c:v>13.526</c:v>
                </c:pt>
                <c:pt idx="1679">
                  <c:v>13.529</c:v>
                </c:pt>
                <c:pt idx="1680">
                  <c:v>13.532999999999999</c:v>
                </c:pt>
                <c:pt idx="1681">
                  <c:v>13.537000000000001</c:v>
                </c:pt>
                <c:pt idx="1682">
                  <c:v>13.541</c:v>
                </c:pt>
                <c:pt idx="1683">
                  <c:v>13.544</c:v>
                </c:pt>
                <c:pt idx="1684">
                  <c:v>13.548</c:v>
                </c:pt>
                <c:pt idx="1685">
                  <c:v>13.551</c:v>
                </c:pt>
                <c:pt idx="1686">
                  <c:v>13.555</c:v>
                </c:pt>
                <c:pt idx="1687">
                  <c:v>13.558999999999999</c:v>
                </c:pt>
                <c:pt idx="1688">
                  <c:v>13.563000000000001</c:v>
                </c:pt>
                <c:pt idx="1689">
                  <c:v>13.566000000000001</c:v>
                </c:pt>
                <c:pt idx="1690">
                  <c:v>13.57</c:v>
                </c:pt>
                <c:pt idx="1691">
                  <c:v>13.574</c:v>
                </c:pt>
                <c:pt idx="1692">
                  <c:v>13.577999999999999</c:v>
                </c:pt>
                <c:pt idx="1693">
                  <c:v>13.581</c:v>
                </c:pt>
                <c:pt idx="1694">
                  <c:v>13.585000000000001</c:v>
                </c:pt>
                <c:pt idx="1695">
                  <c:v>13.587999999999999</c:v>
                </c:pt>
                <c:pt idx="1696">
                  <c:v>13.592000000000001</c:v>
                </c:pt>
                <c:pt idx="1697">
                  <c:v>13.596</c:v>
                </c:pt>
                <c:pt idx="1698">
                  <c:v>13.6</c:v>
                </c:pt>
                <c:pt idx="1699">
                  <c:v>13.603</c:v>
                </c:pt>
                <c:pt idx="1700">
                  <c:v>13.606999999999999</c:v>
                </c:pt>
                <c:pt idx="1701">
                  <c:v>13.611000000000001</c:v>
                </c:pt>
                <c:pt idx="1702">
                  <c:v>13.614000000000001</c:v>
                </c:pt>
                <c:pt idx="1703">
                  <c:v>13.618</c:v>
                </c:pt>
                <c:pt idx="1704">
                  <c:v>13.622</c:v>
                </c:pt>
                <c:pt idx="1705">
                  <c:v>13.625</c:v>
                </c:pt>
                <c:pt idx="1706">
                  <c:v>13.629</c:v>
                </c:pt>
                <c:pt idx="1707">
                  <c:v>13.632999999999999</c:v>
                </c:pt>
                <c:pt idx="1708">
                  <c:v>13.635999999999999</c:v>
                </c:pt>
                <c:pt idx="1709">
                  <c:v>13.64</c:v>
                </c:pt>
                <c:pt idx="1710">
                  <c:v>13.644</c:v>
                </c:pt>
                <c:pt idx="1711">
                  <c:v>13.647</c:v>
                </c:pt>
                <c:pt idx="1712">
                  <c:v>13.651</c:v>
                </c:pt>
                <c:pt idx="1713">
                  <c:v>13.654999999999999</c:v>
                </c:pt>
                <c:pt idx="1714">
                  <c:v>13.657999999999999</c:v>
                </c:pt>
                <c:pt idx="1715">
                  <c:v>13.662000000000001</c:v>
                </c:pt>
                <c:pt idx="1716">
                  <c:v>13.666</c:v>
                </c:pt>
                <c:pt idx="1717">
                  <c:v>13.67</c:v>
                </c:pt>
                <c:pt idx="1718">
                  <c:v>13.673</c:v>
                </c:pt>
                <c:pt idx="1719">
                  <c:v>13.677</c:v>
                </c:pt>
                <c:pt idx="1720">
                  <c:v>13.68</c:v>
                </c:pt>
                <c:pt idx="1721">
                  <c:v>13.683999999999999</c:v>
                </c:pt>
                <c:pt idx="1722">
                  <c:v>13.688000000000001</c:v>
                </c:pt>
                <c:pt idx="1723">
                  <c:v>13.691000000000001</c:v>
                </c:pt>
                <c:pt idx="1724">
                  <c:v>13.695</c:v>
                </c:pt>
                <c:pt idx="1725">
                  <c:v>13.699</c:v>
                </c:pt>
                <c:pt idx="1726">
                  <c:v>13.702999999999999</c:v>
                </c:pt>
                <c:pt idx="1727">
                  <c:v>13.706</c:v>
                </c:pt>
                <c:pt idx="1728">
                  <c:v>13.71</c:v>
                </c:pt>
                <c:pt idx="1729">
                  <c:v>13.712999999999999</c:v>
                </c:pt>
                <c:pt idx="1730">
                  <c:v>13.717000000000001</c:v>
                </c:pt>
                <c:pt idx="1731">
                  <c:v>13.721</c:v>
                </c:pt>
                <c:pt idx="1732">
                  <c:v>13.725</c:v>
                </c:pt>
                <c:pt idx="1733">
                  <c:v>13.728</c:v>
                </c:pt>
                <c:pt idx="1734">
                  <c:v>13.731999999999999</c:v>
                </c:pt>
                <c:pt idx="1735">
                  <c:v>13.736000000000001</c:v>
                </c:pt>
                <c:pt idx="1736">
                  <c:v>13.739000000000001</c:v>
                </c:pt>
                <c:pt idx="1737">
                  <c:v>13.743</c:v>
                </c:pt>
                <c:pt idx="1738">
                  <c:v>13.746</c:v>
                </c:pt>
                <c:pt idx="1739">
                  <c:v>13.75</c:v>
                </c:pt>
                <c:pt idx="1740">
                  <c:v>13.754</c:v>
                </c:pt>
                <c:pt idx="1741">
                  <c:v>13.757999999999999</c:v>
                </c:pt>
                <c:pt idx="1742">
                  <c:v>13.760999999999999</c:v>
                </c:pt>
                <c:pt idx="1743">
                  <c:v>13.765000000000001</c:v>
                </c:pt>
                <c:pt idx="1744">
                  <c:v>13.769</c:v>
                </c:pt>
                <c:pt idx="1745">
                  <c:v>13.772</c:v>
                </c:pt>
                <c:pt idx="1746">
                  <c:v>13.776</c:v>
                </c:pt>
                <c:pt idx="1747">
                  <c:v>13.779</c:v>
                </c:pt>
                <c:pt idx="1748">
                  <c:v>13.782999999999999</c:v>
                </c:pt>
                <c:pt idx="1749">
                  <c:v>13.787000000000001</c:v>
                </c:pt>
                <c:pt idx="1750">
                  <c:v>13.791</c:v>
                </c:pt>
                <c:pt idx="1751">
                  <c:v>13.794</c:v>
                </c:pt>
                <c:pt idx="1752">
                  <c:v>13.798</c:v>
                </c:pt>
                <c:pt idx="1753">
                  <c:v>13.802</c:v>
                </c:pt>
                <c:pt idx="1754">
                  <c:v>13.805</c:v>
                </c:pt>
                <c:pt idx="1755">
                  <c:v>13.808999999999999</c:v>
                </c:pt>
                <c:pt idx="1756">
                  <c:v>13.811999999999999</c:v>
                </c:pt>
                <c:pt idx="1757">
                  <c:v>13.816000000000001</c:v>
                </c:pt>
                <c:pt idx="1758">
                  <c:v>13.82</c:v>
                </c:pt>
                <c:pt idx="1759">
                  <c:v>13.823</c:v>
                </c:pt>
                <c:pt idx="1760">
                  <c:v>13.827</c:v>
                </c:pt>
                <c:pt idx="1761">
                  <c:v>13.831</c:v>
                </c:pt>
                <c:pt idx="1762">
                  <c:v>13.834</c:v>
                </c:pt>
                <c:pt idx="1763">
                  <c:v>13.837999999999999</c:v>
                </c:pt>
                <c:pt idx="1764">
                  <c:v>13.842000000000001</c:v>
                </c:pt>
                <c:pt idx="1765">
                  <c:v>13.845000000000001</c:v>
                </c:pt>
                <c:pt idx="1766">
                  <c:v>13.849</c:v>
                </c:pt>
                <c:pt idx="1767">
                  <c:v>13.853</c:v>
                </c:pt>
                <c:pt idx="1768">
                  <c:v>13.856</c:v>
                </c:pt>
                <c:pt idx="1769">
                  <c:v>13.86</c:v>
                </c:pt>
                <c:pt idx="1770">
                  <c:v>13.864000000000001</c:v>
                </c:pt>
                <c:pt idx="1771">
                  <c:v>13.867000000000001</c:v>
                </c:pt>
                <c:pt idx="1772">
                  <c:v>13.871</c:v>
                </c:pt>
                <c:pt idx="1773">
                  <c:v>13.875</c:v>
                </c:pt>
                <c:pt idx="1774">
                  <c:v>13.878</c:v>
                </c:pt>
                <c:pt idx="1775">
                  <c:v>13.882</c:v>
                </c:pt>
                <c:pt idx="1776">
                  <c:v>13.885</c:v>
                </c:pt>
                <c:pt idx="1777">
                  <c:v>13.888999999999999</c:v>
                </c:pt>
                <c:pt idx="1778">
                  <c:v>13.893000000000001</c:v>
                </c:pt>
                <c:pt idx="1779">
                  <c:v>13.897</c:v>
                </c:pt>
                <c:pt idx="1780">
                  <c:v>13.9</c:v>
                </c:pt>
                <c:pt idx="1781">
                  <c:v>13.904</c:v>
                </c:pt>
                <c:pt idx="1782">
                  <c:v>13.907</c:v>
                </c:pt>
                <c:pt idx="1783">
                  <c:v>13.911</c:v>
                </c:pt>
                <c:pt idx="1784">
                  <c:v>13.914999999999999</c:v>
                </c:pt>
                <c:pt idx="1785">
                  <c:v>13.917999999999999</c:v>
                </c:pt>
                <c:pt idx="1786">
                  <c:v>13.922000000000001</c:v>
                </c:pt>
                <c:pt idx="1787">
                  <c:v>13.926</c:v>
                </c:pt>
                <c:pt idx="1788">
                  <c:v>13.929</c:v>
                </c:pt>
                <c:pt idx="1789">
                  <c:v>13.933</c:v>
                </c:pt>
                <c:pt idx="1790">
                  <c:v>13.936999999999999</c:v>
                </c:pt>
                <c:pt idx="1791">
                  <c:v>13.94</c:v>
                </c:pt>
                <c:pt idx="1792">
                  <c:v>13.944000000000001</c:v>
                </c:pt>
                <c:pt idx="1793">
                  <c:v>13.946999999999999</c:v>
                </c:pt>
                <c:pt idx="1794">
                  <c:v>13.951000000000001</c:v>
                </c:pt>
                <c:pt idx="1795">
                  <c:v>13.955</c:v>
                </c:pt>
                <c:pt idx="1796">
                  <c:v>13.958</c:v>
                </c:pt>
                <c:pt idx="1797">
                  <c:v>13.962</c:v>
                </c:pt>
                <c:pt idx="1798">
                  <c:v>13.965999999999999</c:v>
                </c:pt>
                <c:pt idx="1799">
                  <c:v>13.968999999999999</c:v>
                </c:pt>
                <c:pt idx="1800">
                  <c:v>13.973000000000001</c:v>
                </c:pt>
                <c:pt idx="1801">
                  <c:v>13.977</c:v>
                </c:pt>
                <c:pt idx="1802">
                  <c:v>13.98</c:v>
                </c:pt>
                <c:pt idx="1803">
                  <c:v>13.984</c:v>
                </c:pt>
                <c:pt idx="1804">
                  <c:v>13.987</c:v>
                </c:pt>
                <c:pt idx="1805">
                  <c:v>13.991</c:v>
                </c:pt>
                <c:pt idx="1806">
                  <c:v>13.994999999999999</c:v>
                </c:pt>
                <c:pt idx="1807">
                  <c:v>13.997999999999999</c:v>
                </c:pt>
                <c:pt idx="1808">
                  <c:v>14.002000000000001</c:v>
                </c:pt>
                <c:pt idx="1809">
                  <c:v>14.006</c:v>
                </c:pt>
                <c:pt idx="1810">
                  <c:v>14.009</c:v>
                </c:pt>
                <c:pt idx="1811">
                  <c:v>14.013</c:v>
                </c:pt>
                <c:pt idx="1812">
                  <c:v>14.016999999999999</c:v>
                </c:pt>
                <c:pt idx="1813">
                  <c:v>14.02</c:v>
                </c:pt>
                <c:pt idx="1814">
                  <c:v>14.023999999999999</c:v>
                </c:pt>
                <c:pt idx="1815">
                  <c:v>14.026999999999999</c:v>
                </c:pt>
                <c:pt idx="1816">
                  <c:v>14.031000000000001</c:v>
                </c:pt>
                <c:pt idx="1817">
                  <c:v>14.035</c:v>
                </c:pt>
                <c:pt idx="1818">
                  <c:v>14.038</c:v>
                </c:pt>
                <c:pt idx="1819">
                  <c:v>14.042</c:v>
                </c:pt>
                <c:pt idx="1820">
                  <c:v>14.045999999999999</c:v>
                </c:pt>
                <c:pt idx="1821">
                  <c:v>14.048999999999999</c:v>
                </c:pt>
                <c:pt idx="1822">
                  <c:v>14.053000000000001</c:v>
                </c:pt>
                <c:pt idx="1823">
                  <c:v>14.055999999999999</c:v>
                </c:pt>
                <c:pt idx="1824">
                  <c:v>14.06</c:v>
                </c:pt>
                <c:pt idx="1825">
                  <c:v>14.063000000000001</c:v>
                </c:pt>
                <c:pt idx="1826">
                  <c:v>14.067</c:v>
                </c:pt>
                <c:pt idx="1827">
                  <c:v>14.071</c:v>
                </c:pt>
                <c:pt idx="1828">
                  <c:v>14.074</c:v>
                </c:pt>
                <c:pt idx="1829">
                  <c:v>14.077999999999999</c:v>
                </c:pt>
                <c:pt idx="1830">
                  <c:v>14.082000000000001</c:v>
                </c:pt>
                <c:pt idx="1831">
                  <c:v>14.085000000000001</c:v>
                </c:pt>
                <c:pt idx="1832">
                  <c:v>14.089</c:v>
                </c:pt>
                <c:pt idx="1833">
                  <c:v>14.093</c:v>
                </c:pt>
                <c:pt idx="1834">
                  <c:v>14.096</c:v>
                </c:pt>
                <c:pt idx="1835">
                  <c:v>14.1</c:v>
                </c:pt>
                <c:pt idx="1836">
                  <c:v>14.103</c:v>
                </c:pt>
                <c:pt idx="1837">
                  <c:v>14.106999999999999</c:v>
                </c:pt>
                <c:pt idx="1838">
                  <c:v>14.111000000000001</c:v>
                </c:pt>
                <c:pt idx="1839">
                  <c:v>14.114000000000001</c:v>
                </c:pt>
                <c:pt idx="1840">
                  <c:v>14.118</c:v>
                </c:pt>
                <c:pt idx="1841">
                  <c:v>14.121</c:v>
                </c:pt>
                <c:pt idx="1842">
                  <c:v>14.125</c:v>
                </c:pt>
                <c:pt idx="1843">
                  <c:v>14.129</c:v>
                </c:pt>
                <c:pt idx="1844">
                  <c:v>14.132</c:v>
                </c:pt>
                <c:pt idx="1845">
                  <c:v>14.135999999999999</c:v>
                </c:pt>
                <c:pt idx="1846">
                  <c:v>14.138999999999999</c:v>
                </c:pt>
                <c:pt idx="1847">
                  <c:v>14.143000000000001</c:v>
                </c:pt>
                <c:pt idx="1848">
                  <c:v>14.147</c:v>
                </c:pt>
                <c:pt idx="1849">
                  <c:v>14.15</c:v>
                </c:pt>
                <c:pt idx="1850">
                  <c:v>14.154</c:v>
                </c:pt>
                <c:pt idx="1851">
                  <c:v>14.157999999999999</c:v>
                </c:pt>
                <c:pt idx="1852">
                  <c:v>14.161</c:v>
                </c:pt>
                <c:pt idx="1853">
                  <c:v>14.164999999999999</c:v>
                </c:pt>
                <c:pt idx="1854">
                  <c:v>14.167999999999999</c:v>
                </c:pt>
                <c:pt idx="1855">
                  <c:v>14.172000000000001</c:v>
                </c:pt>
                <c:pt idx="1856">
                  <c:v>14.175000000000001</c:v>
                </c:pt>
              </c:numCache>
            </c:numRef>
          </c:val>
        </c:ser>
        <c:ser>
          <c:idx val="2"/>
          <c:order val="3"/>
          <c:tx>
            <c:strRef>
              <c:f>Anthro_Calc!$F$1</c:f>
              <c:strCache>
                <c:ptCount val="1"/>
                <c:pt idx="0">
                  <c:v>SD3neg</c:v>
                </c:pt>
              </c:strCache>
            </c:strRef>
          </c:tx>
          <c:spPr>
            <a:solidFill>
              <a:srgbClr val="FF0000"/>
            </a:solidFill>
          </c:spPr>
          <c:cat>
            <c:numRef>
              <c:f>Anthro_Calc!$B$2:$B$1858</c:f>
              <c:numCache>
                <c:formatCode>General</c:formatCode>
                <c:ptCount val="185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numCache>
            </c:numRef>
          </c:cat>
          <c:val>
            <c:numRef>
              <c:f>Anthro_Calc!$F$2:$F$1858</c:f>
              <c:numCache>
                <c:formatCode>General</c:formatCode>
                <c:ptCount val="1857"/>
                <c:pt idx="0">
                  <c:v>2.08</c:v>
                </c:pt>
                <c:pt idx="1">
                  <c:v>2.0649999999999999</c:v>
                </c:pt>
                <c:pt idx="2">
                  <c:v>2.08</c:v>
                </c:pt>
                <c:pt idx="3">
                  <c:v>2.1</c:v>
                </c:pt>
                <c:pt idx="4">
                  <c:v>2.1219999999999999</c:v>
                </c:pt>
                <c:pt idx="5">
                  <c:v>2.1459999999999999</c:v>
                </c:pt>
                <c:pt idx="6">
                  <c:v>2.17</c:v>
                </c:pt>
                <c:pt idx="7">
                  <c:v>2.1949999999999998</c:v>
                </c:pt>
                <c:pt idx="8">
                  <c:v>2.2210000000000001</c:v>
                </c:pt>
                <c:pt idx="9">
                  <c:v>2.2480000000000002</c:v>
                </c:pt>
                <c:pt idx="10">
                  <c:v>2.2759999999999998</c:v>
                </c:pt>
                <c:pt idx="11">
                  <c:v>2.3039999999999998</c:v>
                </c:pt>
                <c:pt idx="12">
                  <c:v>2.3330000000000002</c:v>
                </c:pt>
                <c:pt idx="13">
                  <c:v>2.363</c:v>
                </c:pt>
                <c:pt idx="14">
                  <c:v>2.395</c:v>
                </c:pt>
                <c:pt idx="15">
                  <c:v>2.4260000000000002</c:v>
                </c:pt>
                <c:pt idx="16">
                  <c:v>2.4590000000000001</c:v>
                </c:pt>
                <c:pt idx="17">
                  <c:v>2.4910000000000001</c:v>
                </c:pt>
                <c:pt idx="18">
                  <c:v>2.524</c:v>
                </c:pt>
                <c:pt idx="19">
                  <c:v>2.5569999999999999</c:v>
                </c:pt>
                <c:pt idx="20">
                  <c:v>2.59</c:v>
                </c:pt>
                <c:pt idx="21">
                  <c:v>2.6240000000000001</c:v>
                </c:pt>
                <c:pt idx="22">
                  <c:v>2.657</c:v>
                </c:pt>
                <c:pt idx="23">
                  <c:v>2.69</c:v>
                </c:pt>
                <c:pt idx="24">
                  <c:v>2.7229999999999999</c:v>
                </c:pt>
                <c:pt idx="25">
                  <c:v>2.7559999999999998</c:v>
                </c:pt>
                <c:pt idx="26">
                  <c:v>2.7890000000000001</c:v>
                </c:pt>
                <c:pt idx="27">
                  <c:v>2.8220000000000001</c:v>
                </c:pt>
                <c:pt idx="28">
                  <c:v>2.8540000000000001</c:v>
                </c:pt>
                <c:pt idx="29">
                  <c:v>2.887</c:v>
                </c:pt>
                <c:pt idx="30">
                  <c:v>2.919</c:v>
                </c:pt>
                <c:pt idx="31">
                  <c:v>2.9510000000000001</c:v>
                </c:pt>
                <c:pt idx="32">
                  <c:v>2.9820000000000002</c:v>
                </c:pt>
                <c:pt idx="33">
                  <c:v>3.0139999999999998</c:v>
                </c:pt>
                <c:pt idx="34">
                  <c:v>3.0449999999999999</c:v>
                </c:pt>
                <c:pt idx="35">
                  <c:v>3.0760000000000001</c:v>
                </c:pt>
                <c:pt idx="36">
                  <c:v>3.1070000000000002</c:v>
                </c:pt>
                <c:pt idx="37">
                  <c:v>3.137</c:v>
                </c:pt>
                <c:pt idx="38">
                  <c:v>3.1669999999999998</c:v>
                </c:pt>
                <c:pt idx="39">
                  <c:v>3.1970000000000001</c:v>
                </c:pt>
                <c:pt idx="40">
                  <c:v>3.2269999999999999</c:v>
                </c:pt>
                <c:pt idx="41">
                  <c:v>3.2559999999999998</c:v>
                </c:pt>
                <c:pt idx="42">
                  <c:v>3.2850000000000001</c:v>
                </c:pt>
                <c:pt idx="43">
                  <c:v>3.3140000000000001</c:v>
                </c:pt>
                <c:pt idx="44">
                  <c:v>3.3420000000000001</c:v>
                </c:pt>
                <c:pt idx="45">
                  <c:v>3.37</c:v>
                </c:pt>
                <c:pt idx="46">
                  <c:v>3.3980000000000001</c:v>
                </c:pt>
                <c:pt idx="47">
                  <c:v>3.4260000000000002</c:v>
                </c:pt>
                <c:pt idx="48">
                  <c:v>3.4540000000000002</c:v>
                </c:pt>
                <c:pt idx="49">
                  <c:v>3.4809999999999999</c:v>
                </c:pt>
                <c:pt idx="50">
                  <c:v>3.508</c:v>
                </c:pt>
                <c:pt idx="51">
                  <c:v>3.5339999999999998</c:v>
                </c:pt>
                <c:pt idx="52">
                  <c:v>3.5609999999999999</c:v>
                </c:pt>
                <c:pt idx="53">
                  <c:v>3.5870000000000002</c:v>
                </c:pt>
                <c:pt idx="54">
                  <c:v>3.613</c:v>
                </c:pt>
                <c:pt idx="55">
                  <c:v>3.6389999999999998</c:v>
                </c:pt>
                <c:pt idx="56">
                  <c:v>3.6640000000000001</c:v>
                </c:pt>
                <c:pt idx="57">
                  <c:v>3.6890000000000001</c:v>
                </c:pt>
                <c:pt idx="58">
                  <c:v>3.714</c:v>
                </c:pt>
                <c:pt idx="59">
                  <c:v>3.7389999999999999</c:v>
                </c:pt>
                <c:pt idx="60">
                  <c:v>3.7639999999999998</c:v>
                </c:pt>
                <c:pt idx="61">
                  <c:v>3.7879999999999998</c:v>
                </c:pt>
                <c:pt idx="62">
                  <c:v>3.8119999999999998</c:v>
                </c:pt>
                <c:pt idx="63">
                  <c:v>3.8359999999999999</c:v>
                </c:pt>
                <c:pt idx="64">
                  <c:v>3.86</c:v>
                </c:pt>
                <c:pt idx="65">
                  <c:v>3.8839999999999999</c:v>
                </c:pt>
                <c:pt idx="66">
                  <c:v>3.907</c:v>
                </c:pt>
                <c:pt idx="67">
                  <c:v>3.93</c:v>
                </c:pt>
                <c:pt idx="68">
                  <c:v>3.9529999999999998</c:v>
                </c:pt>
                <c:pt idx="69">
                  <c:v>3.976</c:v>
                </c:pt>
                <c:pt idx="70">
                  <c:v>3.9980000000000002</c:v>
                </c:pt>
                <c:pt idx="71">
                  <c:v>4.0209999999999999</c:v>
                </c:pt>
                <c:pt idx="72">
                  <c:v>4.0430000000000001</c:v>
                </c:pt>
                <c:pt idx="73">
                  <c:v>4.0650000000000004</c:v>
                </c:pt>
                <c:pt idx="74">
                  <c:v>4.0869999999999997</c:v>
                </c:pt>
                <c:pt idx="75">
                  <c:v>4.1079999999999997</c:v>
                </c:pt>
                <c:pt idx="76">
                  <c:v>4.13</c:v>
                </c:pt>
                <c:pt idx="77">
                  <c:v>4.1509999999999998</c:v>
                </c:pt>
                <c:pt idx="78">
                  <c:v>4.1719999999999997</c:v>
                </c:pt>
                <c:pt idx="79">
                  <c:v>4.1929999999999996</c:v>
                </c:pt>
                <c:pt idx="80">
                  <c:v>4.2130000000000001</c:v>
                </c:pt>
                <c:pt idx="81">
                  <c:v>4.234</c:v>
                </c:pt>
                <c:pt idx="82">
                  <c:v>4.2539999999999996</c:v>
                </c:pt>
                <c:pt idx="83">
                  <c:v>4.274</c:v>
                </c:pt>
                <c:pt idx="84">
                  <c:v>4.2939999999999996</c:v>
                </c:pt>
                <c:pt idx="85">
                  <c:v>4.3140000000000001</c:v>
                </c:pt>
                <c:pt idx="86">
                  <c:v>4.3339999999999996</c:v>
                </c:pt>
                <c:pt idx="87">
                  <c:v>4.3529999999999998</c:v>
                </c:pt>
                <c:pt idx="88">
                  <c:v>4.3719999999999999</c:v>
                </c:pt>
                <c:pt idx="89">
                  <c:v>4.3920000000000003</c:v>
                </c:pt>
                <c:pt idx="90">
                  <c:v>4.41</c:v>
                </c:pt>
                <c:pt idx="91">
                  <c:v>4.4290000000000003</c:v>
                </c:pt>
                <c:pt idx="92">
                  <c:v>4.4480000000000004</c:v>
                </c:pt>
                <c:pt idx="93">
                  <c:v>4.4660000000000002</c:v>
                </c:pt>
                <c:pt idx="94">
                  <c:v>4.4850000000000003</c:v>
                </c:pt>
                <c:pt idx="95">
                  <c:v>4.5030000000000001</c:v>
                </c:pt>
                <c:pt idx="96">
                  <c:v>4.5209999999999999</c:v>
                </c:pt>
                <c:pt idx="97">
                  <c:v>4.5389999999999997</c:v>
                </c:pt>
                <c:pt idx="98">
                  <c:v>4.5570000000000004</c:v>
                </c:pt>
                <c:pt idx="99">
                  <c:v>4.5739999999999998</c:v>
                </c:pt>
                <c:pt idx="100">
                  <c:v>4.5919999999999996</c:v>
                </c:pt>
                <c:pt idx="101">
                  <c:v>4.609</c:v>
                </c:pt>
                <c:pt idx="102">
                  <c:v>4.6260000000000003</c:v>
                </c:pt>
                <c:pt idx="103">
                  <c:v>4.6440000000000001</c:v>
                </c:pt>
                <c:pt idx="104">
                  <c:v>4.66</c:v>
                </c:pt>
                <c:pt idx="105">
                  <c:v>4.6769999999999996</c:v>
                </c:pt>
                <c:pt idx="106">
                  <c:v>4.694</c:v>
                </c:pt>
                <c:pt idx="107">
                  <c:v>4.7110000000000003</c:v>
                </c:pt>
                <c:pt idx="108">
                  <c:v>4.7270000000000003</c:v>
                </c:pt>
                <c:pt idx="109">
                  <c:v>4.7430000000000003</c:v>
                </c:pt>
                <c:pt idx="110">
                  <c:v>4.7590000000000003</c:v>
                </c:pt>
                <c:pt idx="111">
                  <c:v>4.7750000000000004</c:v>
                </c:pt>
                <c:pt idx="112">
                  <c:v>4.7910000000000004</c:v>
                </c:pt>
                <c:pt idx="113">
                  <c:v>4.8070000000000004</c:v>
                </c:pt>
                <c:pt idx="114">
                  <c:v>4.8230000000000004</c:v>
                </c:pt>
                <c:pt idx="115">
                  <c:v>4.8380000000000001</c:v>
                </c:pt>
                <c:pt idx="116">
                  <c:v>4.8540000000000001</c:v>
                </c:pt>
                <c:pt idx="117">
                  <c:v>4.8689999999999998</c:v>
                </c:pt>
                <c:pt idx="118">
                  <c:v>4.8840000000000003</c:v>
                </c:pt>
                <c:pt idx="119">
                  <c:v>4.9000000000000004</c:v>
                </c:pt>
                <c:pt idx="120">
                  <c:v>4.915</c:v>
                </c:pt>
                <c:pt idx="121">
                  <c:v>4.9290000000000003</c:v>
                </c:pt>
                <c:pt idx="122">
                  <c:v>4.944</c:v>
                </c:pt>
                <c:pt idx="123">
                  <c:v>4.9589999999999996</c:v>
                </c:pt>
                <c:pt idx="124">
                  <c:v>4.9740000000000002</c:v>
                </c:pt>
                <c:pt idx="125">
                  <c:v>4.9880000000000004</c:v>
                </c:pt>
                <c:pt idx="126">
                  <c:v>5.0019999999999998</c:v>
                </c:pt>
                <c:pt idx="127">
                  <c:v>5.0170000000000003</c:v>
                </c:pt>
                <c:pt idx="128">
                  <c:v>5.0309999999999997</c:v>
                </c:pt>
                <c:pt idx="129">
                  <c:v>5.0449999999999999</c:v>
                </c:pt>
                <c:pt idx="130">
                  <c:v>5.0590000000000002</c:v>
                </c:pt>
                <c:pt idx="131">
                  <c:v>5.0730000000000004</c:v>
                </c:pt>
                <c:pt idx="132">
                  <c:v>5.0860000000000003</c:v>
                </c:pt>
                <c:pt idx="133">
                  <c:v>5.0999999999999996</c:v>
                </c:pt>
                <c:pt idx="134">
                  <c:v>5.1130000000000004</c:v>
                </c:pt>
                <c:pt idx="135">
                  <c:v>5.1269999999999998</c:v>
                </c:pt>
                <c:pt idx="136">
                  <c:v>5.14</c:v>
                </c:pt>
                <c:pt idx="137">
                  <c:v>5.1539999999999999</c:v>
                </c:pt>
                <c:pt idx="138">
                  <c:v>5.1669999999999998</c:v>
                </c:pt>
                <c:pt idx="139">
                  <c:v>5.18</c:v>
                </c:pt>
                <c:pt idx="140">
                  <c:v>5.1929999999999996</c:v>
                </c:pt>
                <c:pt idx="141">
                  <c:v>5.2060000000000004</c:v>
                </c:pt>
                <c:pt idx="142">
                  <c:v>5.2190000000000003</c:v>
                </c:pt>
                <c:pt idx="143">
                  <c:v>5.2309999999999999</c:v>
                </c:pt>
                <c:pt idx="144">
                  <c:v>5.2439999999999998</c:v>
                </c:pt>
                <c:pt idx="145">
                  <c:v>5.2560000000000002</c:v>
                </c:pt>
                <c:pt idx="146">
                  <c:v>5.2690000000000001</c:v>
                </c:pt>
                <c:pt idx="147">
                  <c:v>5.2809999999999997</c:v>
                </c:pt>
                <c:pt idx="148">
                  <c:v>5.2939999999999996</c:v>
                </c:pt>
                <c:pt idx="149">
                  <c:v>5.306</c:v>
                </c:pt>
                <c:pt idx="150">
                  <c:v>5.3179999999999996</c:v>
                </c:pt>
                <c:pt idx="151">
                  <c:v>5.33</c:v>
                </c:pt>
                <c:pt idx="152">
                  <c:v>5.3419999999999996</c:v>
                </c:pt>
                <c:pt idx="153">
                  <c:v>5.3540000000000001</c:v>
                </c:pt>
                <c:pt idx="154">
                  <c:v>5.3650000000000002</c:v>
                </c:pt>
                <c:pt idx="155">
                  <c:v>5.3769999999999998</c:v>
                </c:pt>
                <c:pt idx="156">
                  <c:v>5.3890000000000002</c:v>
                </c:pt>
                <c:pt idx="157">
                  <c:v>5.4</c:v>
                </c:pt>
                <c:pt idx="158">
                  <c:v>5.4119999999999999</c:v>
                </c:pt>
                <c:pt idx="159">
                  <c:v>5.423</c:v>
                </c:pt>
                <c:pt idx="160">
                  <c:v>5.4340000000000002</c:v>
                </c:pt>
                <c:pt idx="161">
                  <c:v>5.4450000000000003</c:v>
                </c:pt>
                <c:pt idx="162">
                  <c:v>5.4569999999999999</c:v>
                </c:pt>
                <c:pt idx="163">
                  <c:v>5.468</c:v>
                </c:pt>
                <c:pt idx="164">
                  <c:v>5.4790000000000001</c:v>
                </c:pt>
                <c:pt idx="165">
                  <c:v>5.49</c:v>
                </c:pt>
                <c:pt idx="166">
                  <c:v>5.5</c:v>
                </c:pt>
                <c:pt idx="167">
                  <c:v>5.5110000000000001</c:v>
                </c:pt>
                <c:pt idx="168">
                  <c:v>5.5220000000000002</c:v>
                </c:pt>
                <c:pt idx="169">
                  <c:v>5.5330000000000004</c:v>
                </c:pt>
                <c:pt idx="170">
                  <c:v>5.5430000000000001</c:v>
                </c:pt>
                <c:pt idx="171">
                  <c:v>5.5540000000000003</c:v>
                </c:pt>
                <c:pt idx="172">
                  <c:v>5.5640000000000001</c:v>
                </c:pt>
                <c:pt idx="173">
                  <c:v>5.5750000000000002</c:v>
                </c:pt>
                <c:pt idx="174">
                  <c:v>5.585</c:v>
                </c:pt>
                <c:pt idx="175">
                  <c:v>5.5949999999999998</c:v>
                </c:pt>
                <c:pt idx="176">
                  <c:v>5.6050000000000004</c:v>
                </c:pt>
                <c:pt idx="177">
                  <c:v>5.6159999999999997</c:v>
                </c:pt>
                <c:pt idx="178">
                  <c:v>5.6260000000000003</c:v>
                </c:pt>
                <c:pt idx="179">
                  <c:v>5.6360000000000001</c:v>
                </c:pt>
                <c:pt idx="180">
                  <c:v>5.6459999999999999</c:v>
                </c:pt>
                <c:pt idx="181">
                  <c:v>5.6559999999999997</c:v>
                </c:pt>
                <c:pt idx="182">
                  <c:v>5.665</c:v>
                </c:pt>
                <c:pt idx="183">
                  <c:v>5.6749999999999998</c:v>
                </c:pt>
                <c:pt idx="184">
                  <c:v>5.6849999999999996</c:v>
                </c:pt>
                <c:pt idx="185">
                  <c:v>5.6950000000000003</c:v>
                </c:pt>
                <c:pt idx="186">
                  <c:v>5.7039999999999997</c:v>
                </c:pt>
                <c:pt idx="187">
                  <c:v>5.7140000000000004</c:v>
                </c:pt>
                <c:pt idx="188">
                  <c:v>5.7229999999999999</c:v>
                </c:pt>
                <c:pt idx="189">
                  <c:v>5.7329999999999997</c:v>
                </c:pt>
                <c:pt idx="190">
                  <c:v>5.742</c:v>
                </c:pt>
                <c:pt idx="191">
                  <c:v>5.7510000000000003</c:v>
                </c:pt>
                <c:pt idx="192">
                  <c:v>5.7610000000000001</c:v>
                </c:pt>
                <c:pt idx="193">
                  <c:v>5.77</c:v>
                </c:pt>
                <c:pt idx="194">
                  <c:v>5.7789999999999999</c:v>
                </c:pt>
                <c:pt idx="195">
                  <c:v>5.7880000000000003</c:v>
                </c:pt>
                <c:pt idx="196">
                  <c:v>5.7969999999999997</c:v>
                </c:pt>
                <c:pt idx="197">
                  <c:v>5.8070000000000004</c:v>
                </c:pt>
                <c:pt idx="198">
                  <c:v>5.8150000000000004</c:v>
                </c:pt>
                <c:pt idx="199">
                  <c:v>5.8239999999999998</c:v>
                </c:pt>
                <c:pt idx="200">
                  <c:v>5.8330000000000002</c:v>
                </c:pt>
                <c:pt idx="201">
                  <c:v>5.8419999999999996</c:v>
                </c:pt>
                <c:pt idx="202">
                  <c:v>5.851</c:v>
                </c:pt>
                <c:pt idx="203">
                  <c:v>5.86</c:v>
                </c:pt>
                <c:pt idx="204">
                  <c:v>5.8680000000000003</c:v>
                </c:pt>
                <c:pt idx="205">
                  <c:v>5.8769999999999998</c:v>
                </c:pt>
                <c:pt idx="206">
                  <c:v>5.8860000000000001</c:v>
                </c:pt>
                <c:pt idx="207">
                  <c:v>5.8940000000000001</c:v>
                </c:pt>
                <c:pt idx="208">
                  <c:v>5.9029999999999996</c:v>
                </c:pt>
                <c:pt idx="209">
                  <c:v>5.9109999999999996</c:v>
                </c:pt>
                <c:pt idx="210">
                  <c:v>5.92</c:v>
                </c:pt>
                <c:pt idx="211">
                  <c:v>5.9279999999999999</c:v>
                </c:pt>
                <c:pt idx="212">
                  <c:v>5.9370000000000003</c:v>
                </c:pt>
                <c:pt idx="213">
                  <c:v>5.9450000000000003</c:v>
                </c:pt>
                <c:pt idx="214">
                  <c:v>5.9530000000000003</c:v>
                </c:pt>
                <c:pt idx="215">
                  <c:v>5.9610000000000003</c:v>
                </c:pt>
                <c:pt idx="216">
                  <c:v>5.97</c:v>
                </c:pt>
                <c:pt idx="217">
                  <c:v>5.9779999999999998</c:v>
                </c:pt>
                <c:pt idx="218">
                  <c:v>5.9859999999999998</c:v>
                </c:pt>
                <c:pt idx="219">
                  <c:v>5.9939999999999998</c:v>
                </c:pt>
                <c:pt idx="220">
                  <c:v>6.0019999999999998</c:v>
                </c:pt>
                <c:pt idx="221">
                  <c:v>6.01</c:v>
                </c:pt>
                <c:pt idx="222">
                  <c:v>6.0179999999999998</c:v>
                </c:pt>
                <c:pt idx="223">
                  <c:v>6.0259999999999998</c:v>
                </c:pt>
                <c:pt idx="224">
                  <c:v>6.0339999999999998</c:v>
                </c:pt>
                <c:pt idx="225">
                  <c:v>6.0419999999999998</c:v>
                </c:pt>
                <c:pt idx="226">
                  <c:v>6.0490000000000004</c:v>
                </c:pt>
                <c:pt idx="227">
                  <c:v>6.0570000000000004</c:v>
                </c:pt>
                <c:pt idx="228">
                  <c:v>6.0650000000000004</c:v>
                </c:pt>
                <c:pt idx="229">
                  <c:v>6.0730000000000004</c:v>
                </c:pt>
                <c:pt idx="230">
                  <c:v>6.08</c:v>
                </c:pt>
                <c:pt idx="231">
                  <c:v>6.0880000000000001</c:v>
                </c:pt>
                <c:pt idx="232">
                  <c:v>6.0960000000000001</c:v>
                </c:pt>
                <c:pt idx="233">
                  <c:v>6.1029999999999998</c:v>
                </c:pt>
                <c:pt idx="234">
                  <c:v>6.1109999999999998</c:v>
                </c:pt>
                <c:pt idx="235">
                  <c:v>6.1180000000000003</c:v>
                </c:pt>
                <c:pt idx="236">
                  <c:v>6.1260000000000003</c:v>
                </c:pt>
                <c:pt idx="237">
                  <c:v>6.133</c:v>
                </c:pt>
                <c:pt idx="238">
                  <c:v>6.141</c:v>
                </c:pt>
                <c:pt idx="239">
                  <c:v>6.1479999999999997</c:v>
                </c:pt>
                <c:pt idx="240">
                  <c:v>6.1559999999999997</c:v>
                </c:pt>
                <c:pt idx="241">
                  <c:v>6.1630000000000003</c:v>
                </c:pt>
                <c:pt idx="242">
                  <c:v>6.17</c:v>
                </c:pt>
                <c:pt idx="243">
                  <c:v>6.1769999999999996</c:v>
                </c:pt>
                <c:pt idx="244">
                  <c:v>6.1849999999999996</c:v>
                </c:pt>
                <c:pt idx="245">
                  <c:v>6.1920000000000002</c:v>
                </c:pt>
                <c:pt idx="246">
                  <c:v>6.1989999999999998</c:v>
                </c:pt>
                <c:pt idx="247">
                  <c:v>6.2060000000000004</c:v>
                </c:pt>
                <c:pt idx="248">
                  <c:v>6.2130000000000001</c:v>
                </c:pt>
                <c:pt idx="249">
                  <c:v>6.2210000000000001</c:v>
                </c:pt>
                <c:pt idx="250">
                  <c:v>6.2279999999999998</c:v>
                </c:pt>
                <c:pt idx="251">
                  <c:v>6.2350000000000003</c:v>
                </c:pt>
                <c:pt idx="252">
                  <c:v>6.242</c:v>
                </c:pt>
                <c:pt idx="253">
                  <c:v>6.2489999999999997</c:v>
                </c:pt>
                <c:pt idx="254">
                  <c:v>6.2560000000000002</c:v>
                </c:pt>
                <c:pt idx="255">
                  <c:v>6.2629999999999999</c:v>
                </c:pt>
                <c:pt idx="256">
                  <c:v>6.27</c:v>
                </c:pt>
                <c:pt idx="257">
                  <c:v>6.2770000000000001</c:v>
                </c:pt>
                <c:pt idx="258">
                  <c:v>6.2830000000000004</c:v>
                </c:pt>
                <c:pt idx="259">
                  <c:v>6.29</c:v>
                </c:pt>
                <c:pt idx="260">
                  <c:v>6.2969999999999997</c:v>
                </c:pt>
                <c:pt idx="261">
                  <c:v>6.3040000000000003</c:v>
                </c:pt>
                <c:pt idx="262">
                  <c:v>6.3109999999999999</c:v>
                </c:pt>
                <c:pt idx="263">
                  <c:v>6.3179999999999996</c:v>
                </c:pt>
                <c:pt idx="264">
                  <c:v>6.3239999999999998</c:v>
                </c:pt>
                <c:pt idx="265">
                  <c:v>6.3310000000000004</c:v>
                </c:pt>
                <c:pt idx="266">
                  <c:v>6.3380000000000001</c:v>
                </c:pt>
                <c:pt idx="267">
                  <c:v>6.3449999999999998</c:v>
                </c:pt>
                <c:pt idx="268">
                  <c:v>6.351</c:v>
                </c:pt>
                <c:pt idx="269">
                  <c:v>6.3579999999999997</c:v>
                </c:pt>
                <c:pt idx="270">
                  <c:v>6.3650000000000002</c:v>
                </c:pt>
                <c:pt idx="271">
                  <c:v>6.3710000000000004</c:v>
                </c:pt>
                <c:pt idx="272">
                  <c:v>6.3780000000000001</c:v>
                </c:pt>
                <c:pt idx="273">
                  <c:v>6.3840000000000003</c:v>
                </c:pt>
                <c:pt idx="274">
                  <c:v>6.391</c:v>
                </c:pt>
                <c:pt idx="275">
                  <c:v>6.3970000000000002</c:v>
                </c:pt>
                <c:pt idx="276">
                  <c:v>6.4039999999999999</c:v>
                </c:pt>
                <c:pt idx="277">
                  <c:v>6.41</c:v>
                </c:pt>
                <c:pt idx="278">
                  <c:v>6.4169999999999998</c:v>
                </c:pt>
                <c:pt idx="279">
                  <c:v>6.423</c:v>
                </c:pt>
                <c:pt idx="280">
                  <c:v>6.43</c:v>
                </c:pt>
                <c:pt idx="281">
                  <c:v>6.4359999999999999</c:v>
                </c:pt>
                <c:pt idx="282">
                  <c:v>6.4420000000000002</c:v>
                </c:pt>
                <c:pt idx="283">
                  <c:v>6.4489999999999998</c:v>
                </c:pt>
                <c:pt idx="284">
                  <c:v>6.4550000000000001</c:v>
                </c:pt>
                <c:pt idx="285">
                  <c:v>6.4610000000000003</c:v>
                </c:pt>
                <c:pt idx="286">
                  <c:v>6.468</c:v>
                </c:pt>
                <c:pt idx="287">
                  <c:v>6.4740000000000002</c:v>
                </c:pt>
                <c:pt idx="288">
                  <c:v>6.4809999999999999</c:v>
                </c:pt>
                <c:pt idx="289">
                  <c:v>6.4870000000000001</c:v>
                </c:pt>
                <c:pt idx="290">
                  <c:v>6.4930000000000003</c:v>
                </c:pt>
                <c:pt idx="291">
                  <c:v>6.4989999999999997</c:v>
                </c:pt>
                <c:pt idx="292">
                  <c:v>6.5049999999999999</c:v>
                </c:pt>
                <c:pt idx="293">
                  <c:v>6.5119999999999996</c:v>
                </c:pt>
                <c:pt idx="294">
                  <c:v>6.5179999999999998</c:v>
                </c:pt>
                <c:pt idx="295">
                  <c:v>6.524</c:v>
                </c:pt>
                <c:pt idx="296">
                  <c:v>6.53</c:v>
                </c:pt>
                <c:pt idx="297">
                  <c:v>6.5359999999999996</c:v>
                </c:pt>
                <c:pt idx="298">
                  <c:v>6.5419999999999998</c:v>
                </c:pt>
                <c:pt idx="299">
                  <c:v>6.5490000000000004</c:v>
                </c:pt>
                <c:pt idx="300">
                  <c:v>6.5549999999999997</c:v>
                </c:pt>
                <c:pt idx="301">
                  <c:v>6.5609999999999999</c:v>
                </c:pt>
                <c:pt idx="302">
                  <c:v>6.5670000000000002</c:v>
                </c:pt>
                <c:pt idx="303">
                  <c:v>6.5730000000000004</c:v>
                </c:pt>
                <c:pt idx="304">
                  <c:v>6.5789999999999997</c:v>
                </c:pt>
                <c:pt idx="305">
                  <c:v>6.585</c:v>
                </c:pt>
                <c:pt idx="306">
                  <c:v>6.5910000000000002</c:v>
                </c:pt>
                <c:pt idx="307">
                  <c:v>6.5970000000000004</c:v>
                </c:pt>
                <c:pt idx="308">
                  <c:v>6.6029999999999998</c:v>
                </c:pt>
                <c:pt idx="309">
                  <c:v>6.609</c:v>
                </c:pt>
                <c:pt idx="310">
                  <c:v>6.6150000000000002</c:v>
                </c:pt>
                <c:pt idx="311">
                  <c:v>6.6210000000000004</c:v>
                </c:pt>
                <c:pt idx="312">
                  <c:v>6.6269999999999998</c:v>
                </c:pt>
                <c:pt idx="313">
                  <c:v>6.633</c:v>
                </c:pt>
                <c:pt idx="314">
                  <c:v>6.6390000000000002</c:v>
                </c:pt>
                <c:pt idx="315">
                  <c:v>6.6449999999999996</c:v>
                </c:pt>
                <c:pt idx="316">
                  <c:v>6.65</c:v>
                </c:pt>
                <c:pt idx="317">
                  <c:v>6.6559999999999997</c:v>
                </c:pt>
                <c:pt idx="318">
                  <c:v>6.6619999999999999</c:v>
                </c:pt>
                <c:pt idx="319">
                  <c:v>6.6680000000000001</c:v>
                </c:pt>
                <c:pt idx="320">
                  <c:v>6.6740000000000004</c:v>
                </c:pt>
                <c:pt idx="321">
                  <c:v>6.68</c:v>
                </c:pt>
                <c:pt idx="322">
                  <c:v>6.6849999999999996</c:v>
                </c:pt>
                <c:pt idx="323">
                  <c:v>6.6909999999999998</c:v>
                </c:pt>
                <c:pt idx="324">
                  <c:v>6.6970000000000001</c:v>
                </c:pt>
                <c:pt idx="325">
                  <c:v>6.7030000000000003</c:v>
                </c:pt>
                <c:pt idx="326">
                  <c:v>6.7080000000000002</c:v>
                </c:pt>
                <c:pt idx="327">
                  <c:v>6.7140000000000004</c:v>
                </c:pt>
                <c:pt idx="328">
                  <c:v>6.72</c:v>
                </c:pt>
                <c:pt idx="329">
                  <c:v>6.726</c:v>
                </c:pt>
                <c:pt idx="330">
                  <c:v>6.7309999999999999</c:v>
                </c:pt>
                <c:pt idx="331">
                  <c:v>6.7370000000000001</c:v>
                </c:pt>
                <c:pt idx="332">
                  <c:v>6.7430000000000003</c:v>
                </c:pt>
                <c:pt idx="333">
                  <c:v>6.7489999999999997</c:v>
                </c:pt>
                <c:pt idx="334">
                  <c:v>6.7539999999999996</c:v>
                </c:pt>
                <c:pt idx="335">
                  <c:v>6.76</c:v>
                </c:pt>
                <c:pt idx="336">
                  <c:v>6.7649999999999997</c:v>
                </c:pt>
                <c:pt idx="337">
                  <c:v>6.7709999999999999</c:v>
                </c:pt>
                <c:pt idx="338">
                  <c:v>6.7770000000000001</c:v>
                </c:pt>
                <c:pt idx="339">
                  <c:v>6.7830000000000004</c:v>
                </c:pt>
                <c:pt idx="340">
                  <c:v>6.7880000000000003</c:v>
                </c:pt>
                <c:pt idx="341">
                  <c:v>6.7939999999999996</c:v>
                </c:pt>
                <c:pt idx="342">
                  <c:v>6.7990000000000004</c:v>
                </c:pt>
                <c:pt idx="343">
                  <c:v>6.8049999999999997</c:v>
                </c:pt>
                <c:pt idx="344">
                  <c:v>6.8109999999999999</c:v>
                </c:pt>
                <c:pt idx="345">
                  <c:v>6.8159999999999998</c:v>
                </c:pt>
                <c:pt idx="346">
                  <c:v>6.8220000000000001</c:v>
                </c:pt>
                <c:pt idx="347">
                  <c:v>6.827</c:v>
                </c:pt>
                <c:pt idx="348">
                  <c:v>6.8330000000000002</c:v>
                </c:pt>
                <c:pt idx="349">
                  <c:v>6.8380000000000001</c:v>
                </c:pt>
                <c:pt idx="350">
                  <c:v>6.8440000000000003</c:v>
                </c:pt>
                <c:pt idx="351">
                  <c:v>6.8490000000000002</c:v>
                </c:pt>
                <c:pt idx="352">
                  <c:v>6.8550000000000004</c:v>
                </c:pt>
                <c:pt idx="353">
                  <c:v>6.86</c:v>
                </c:pt>
                <c:pt idx="354">
                  <c:v>6.8659999999999997</c:v>
                </c:pt>
                <c:pt idx="355">
                  <c:v>6.8719999999999999</c:v>
                </c:pt>
                <c:pt idx="356">
                  <c:v>6.8769999999999998</c:v>
                </c:pt>
                <c:pt idx="357">
                  <c:v>6.8819999999999997</c:v>
                </c:pt>
                <c:pt idx="358">
                  <c:v>6.8879999999999999</c:v>
                </c:pt>
                <c:pt idx="359">
                  <c:v>6.8929999999999998</c:v>
                </c:pt>
                <c:pt idx="360">
                  <c:v>6.899</c:v>
                </c:pt>
                <c:pt idx="361">
                  <c:v>6.9039999999999999</c:v>
                </c:pt>
                <c:pt idx="362">
                  <c:v>6.91</c:v>
                </c:pt>
                <c:pt idx="363">
                  <c:v>6.915</c:v>
                </c:pt>
                <c:pt idx="364">
                  <c:v>6.92</c:v>
                </c:pt>
                <c:pt idx="365">
                  <c:v>6.9260000000000002</c:v>
                </c:pt>
                <c:pt idx="366">
                  <c:v>6.931</c:v>
                </c:pt>
                <c:pt idx="367">
                  <c:v>6.9370000000000003</c:v>
                </c:pt>
                <c:pt idx="368">
                  <c:v>6.9420000000000002</c:v>
                </c:pt>
                <c:pt idx="369">
                  <c:v>6.9480000000000004</c:v>
                </c:pt>
                <c:pt idx="370">
                  <c:v>6.9530000000000003</c:v>
                </c:pt>
                <c:pt idx="371">
                  <c:v>6.9580000000000002</c:v>
                </c:pt>
                <c:pt idx="372">
                  <c:v>6.9640000000000004</c:v>
                </c:pt>
                <c:pt idx="373">
                  <c:v>6.9690000000000003</c:v>
                </c:pt>
                <c:pt idx="374">
                  <c:v>6.9740000000000002</c:v>
                </c:pt>
                <c:pt idx="375">
                  <c:v>6.9790000000000001</c:v>
                </c:pt>
                <c:pt idx="376">
                  <c:v>6.9850000000000003</c:v>
                </c:pt>
                <c:pt idx="377">
                  <c:v>6.99</c:v>
                </c:pt>
                <c:pt idx="378">
                  <c:v>6.9950000000000001</c:v>
                </c:pt>
                <c:pt idx="379">
                  <c:v>7.0010000000000003</c:v>
                </c:pt>
                <c:pt idx="380">
                  <c:v>7.0060000000000002</c:v>
                </c:pt>
                <c:pt idx="381">
                  <c:v>7.0110000000000001</c:v>
                </c:pt>
                <c:pt idx="382">
                  <c:v>7.0170000000000003</c:v>
                </c:pt>
                <c:pt idx="383">
                  <c:v>7.0220000000000002</c:v>
                </c:pt>
                <c:pt idx="384">
                  <c:v>7.0270000000000001</c:v>
                </c:pt>
                <c:pt idx="385">
                  <c:v>7.0330000000000004</c:v>
                </c:pt>
                <c:pt idx="386">
                  <c:v>7.0380000000000003</c:v>
                </c:pt>
                <c:pt idx="387">
                  <c:v>7.0430000000000001</c:v>
                </c:pt>
                <c:pt idx="388">
                  <c:v>7.048</c:v>
                </c:pt>
                <c:pt idx="389">
                  <c:v>7.0540000000000003</c:v>
                </c:pt>
                <c:pt idx="390">
                  <c:v>7.0590000000000002</c:v>
                </c:pt>
                <c:pt idx="391">
                  <c:v>7.0640000000000001</c:v>
                </c:pt>
                <c:pt idx="392">
                  <c:v>7.069</c:v>
                </c:pt>
                <c:pt idx="393">
                  <c:v>7.0739999999999998</c:v>
                </c:pt>
                <c:pt idx="394">
                  <c:v>7.0789999999999997</c:v>
                </c:pt>
                <c:pt idx="395">
                  <c:v>7.085</c:v>
                </c:pt>
                <c:pt idx="396">
                  <c:v>7.09</c:v>
                </c:pt>
                <c:pt idx="397">
                  <c:v>7.0949999999999998</c:v>
                </c:pt>
                <c:pt idx="398">
                  <c:v>7.1</c:v>
                </c:pt>
                <c:pt idx="399">
                  <c:v>7.1050000000000004</c:v>
                </c:pt>
                <c:pt idx="400">
                  <c:v>7.1109999999999998</c:v>
                </c:pt>
                <c:pt idx="401">
                  <c:v>7.1159999999999997</c:v>
                </c:pt>
                <c:pt idx="402">
                  <c:v>7.1210000000000004</c:v>
                </c:pt>
                <c:pt idx="403">
                  <c:v>7.1260000000000003</c:v>
                </c:pt>
                <c:pt idx="404">
                  <c:v>7.1310000000000002</c:v>
                </c:pt>
                <c:pt idx="405">
                  <c:v>7.1360000000000001</c:v>
                </c:pt>
                <c:pt idx="406">
                  <c:v>7.141</c:v>
                </c:pt>
                <c:pt idx="407">
                  <c:v>7.1470000000000002</c:v>
                </c:pt>
                <c:pt idx="408">
                  <c:v>7.1520000000000001</c:v>
                </c:pt>
                <c:pt idx="409">
                  <c:v>7.157</c:v>
                </c:pt>
                <c:pt idx="410">
                  <c:v>7.1619999999999999</c:v>
                </c:pt>
                <c:pt idx="411">
                  <c:v>7.1669999999999998</c:v>
                </c:pt>
                <c:pt idx="412">
                  <c:v>7.1719999999999997</c:v>
                </c:pt>
                <c:pt idx="413">
                  <c:v>7.1769999999999996</c:v>
                </c:pt>
                <c:pt idx="414">
                  <c:v>7.1820000000000004</c:v>
                </c:pt>
                <c:pt idx="415">
                  <c:v>7.1870000000000003</c:v>
                </c:pt>
                <c:pt idx="416">
                  <c:v>7.1920000000000002</c:v>
                </c:pt>
                <c:pt idx="417">
                  <c:v>7.1980000000000004</c:v>
                </c:pt>
                <c:pt idx="418">
                  <c:v>7.2030000000000003</c:v>
                </c:pt>
                <c:pt idx="419">
                  <c:v>7.2080000000000002</c:v>
                </c:pt>
                <c:pt idx="420">
                  <c:v>7.2130000000000001</c:v>
                </c:pt>
                <c:pt idx="421">
                  <c:v>7.218</c:v>
                </c:pt>
                <c:pt idx="422">
                  <c:v>7.2229999999999999</c:v>
                </c:pt>
                <c:pt idx="423">
                  <c:v>7.2279999999999998</c:v>
                </c:pt>
                <c:pt idx="424">
                  <c:v>7.2329999999999997</c:v>
                </c:pt>
                <c:pt idx="425">
                  <c:v>7.2380000000000004</c:v>
                </c:pt>
                <c:pt idx="426">
                  <c:v>7.2430000000000003</c:v>
                </c:pt>
                <c:pt idx="427">
                  <c:v>7.2480000000000002</c:v>
                </c:pt>
                <c:pt idx="428">
                  <c:v>7.2530000000000001</c:v>
                </c:pt>
                <c:pt idx="429">
                  <c:v>7.258</c:v>
                </c:pt>
                <c:pt idx="430">
                  <c:v>7.2629999999999999</c:v>
                </c:pt>
                <c:pt idx="431">
                  <c:v>7.2679999999999998</c:v>
                </c:pt>
                <c:pt idx="432">
                  <c:v>7.2729999999999997</c:v>
                </c:pt>
                <c:pt idx="433">
                  <c:v>7.2779999999999996</c:v>
                </c:pt>
                <c:pt idx="434">
                  <c:v>7.2830000000000004</c:v>
                </c:pt>
                <c:pt idx="435">
                  <c:v>7.2880000000000003</c:v>
                </c:pt>
                <c:pt idx="436">
                  <c:v>7.2930000000000001</c:v>
                </c:pt>
                <c:pt idx="437">
                  <c:v>7.298</c:v>
                </c:pt>
                <c:pt idx="438">
                  <c:v>7.3029999999999999</c:v>
                </c:pt>
                <c:pt idx="439">
                  <c:v>7.3079999999999998</c:v>
                </c:pt>
                <c:pt idx="440">
                  <c:v>7.3129999999999997</c:v>
                </c:pt>
                <c:pt idx="441">
                  <c:v>7.3179999999999996</c:v>
                </c:pt>
                <c:pt idx="442">
                  <c:v>7.3230000000000004</c:v>
                </c:pt>
                <c:pt idx="443">
                  <c:v>7.3280000000000003</c:v>
                </c:pt>
                <c:pt idx="444">
                  <c:v>7.3330000000000002</c:v>
                </c:pt>
                <c:pt idx="445">
                  <c:v>7.3369999999999997</c:v>
                </c:pt>
                <c:pt idx="446">
                  <c:v>7.3419999999999996</c:v>
                </c:pt>
                <c:pt idx="447">
                  <c:v>7.3470000000000004</c:v>
                </c:pt>
                <c:pt idx="448">
                  <c:v>7.3520000000000003</c:v>
                </c:pt>
                <c:pt idx="449">
                  <c:v>7.3570000000000002</c:v>
                </c:pt>
                <c:pt idx="450">
                  <c:v>7.3620000000000001</c:v>
                </c:pt>
                <c:pt idx="451">
                  <c:v>7.367</c:v>
                </c:pt>
                <c:pt idx="452">
                  <c:v>7.3719999999999999</c:v>
                </c:pt>
                <c:pt idx="453">
                  <c:v>7.3769999999999998</c:v>
                </c:pt>
                <c:pt idx="454">
                  <c:v>7.3819999999999997</c:v>
                </c:pt>
                <c:pt idx="455">
                  <c:v>7.3860000000000001</c:v>
                </c:pt>
                <c:pt idx="456">
                  <c:v>7.391</c:v>
                </c:pt>
                <c:pt idx="457">
                  <c:v>7.3959999999999999</c:v>
                </c:pt>
                <c:pt idx="458">
                  <c:v>7.4009999999999998</c:v>
                </c:pt>
                <c:pt idx="459">
                  <c:v>7.4059999999999997</c:v>
                </c:pt>
                <c:pt idx="460">
                  <c:v>7.4109999999999996</c:v>
                </c:pt>
                <c:pt idx="461">
                  <c:v>7.4160000000000004</c:v>
                </c:pt>
                <c:pt idx="462">
                  <c:v>7.4210000000000003</c:v>
                </c:pt>
                <c:pt idx="463">
                  <c:v>7.4260000000000002</c:v>
                </c:pt>
                <c:pt idx="464">
                  <c:v>7.431</c:v>
                </c:pt>
                <c:pt idx="465">
                  <c:v>7.4349999999999996</c:v>
                </c:pt>
                <c:pt idx="466">
                  <c:v>7.44</c:v>
                </c:pt>
                <c:pt idx="467">
                  <c:v>7.4450000000000003</c:v>
                </c:pt>
                <c:pt idx="468">
                  <c:v>7.45</c:v>
                </c:pt>
                <c:pt idx="469">
                  <c:v>7.4550000000000001</c:v>
                </c:pt>
                <c:pt idx="470">
                  <c:v>7.46</c:v>
                </c:pt>
                <c:pt idx="471">
                  <c:v>7.4649999999999999</c:v>
                </c:pt>
                <c:pt idx="472">
                  <c:v>7.4690000000000003</c:v>
                </c:pt>
                <c:pt idx="473">
                  <c:v>7.4740000000000002</c:v>
                </c:pt>
                <c:pt idx="474">
                  <c:v>7.4790000000000001</c:v>
                </c:pt>
                <c:pt idx="475">
                  <c:v>7.484</c:v>
                </c:pt>
                <c:pt idx="476">
                  <c:v>7.4880000000000004</c:v>
                </c:pt>
                <c:pt idx="477">
                  <c:v>7.4930000000000003</c:v>
                </c:pt>
                <c:pt idx="478">
                  <c:v>7.4980000000000002</c:v>
                </c:pt>
                <c:pt idx="479">
                  <c:v>7.5030000000000001</c:v>
                </c:pt>
                <c:pt idx="480">
                  <c:v>7.508</c:v>
                </c:pt>
                <c:pt idx="481">
                  <c:v>7.5129999999999999</c:v>
                </c:pt>
                <c:pt idx="482">
                  <c:v>7.5179999999999998</c:v>
                </c:pt>
                <c:pt idx="483">
                  <c:v>7.5220000000000002</c:v>
                </c:pt>
                <c:pt idx="484">
                  <c:v>7.5270000000000001</c:v>
                </c:pt>
                <c:pt idx="485">
                  <c:v>7.532</c:v>
                </c:pt>
                <c:pt idx="486">
                  <c:v>7.5369999999999999</c:v>
                </c:pt>
                <c:pt idx="487">
                  <c:v>7.5410000000000004</c:v>
                </c:pt>
                <c:pt idx="488">
                  <c:v>7.5460000000000003</c:v>
                </c:pt>
                <c:pt idx="489">
                  <c:v>7.5510000000000002</c:v>
                </c:pt>
                <c:pt idx="490">
                  <c:v>7.556</c:v>
                </c:pt>
                <c:pt idx="491">
                  <c:v>7.5609999999999999</c:v>
                </c:pt>
                <c:pt idx="492">
                  <c:v>7.5650000000000004</c:v>
                </c:pt>
                <c:pt idx="493">
                  <c:v>7.57</c:v>
                </c:pt>
                <c:pt idx="494">
                  <c:v>7.5750000000000002</c:v>
                </c:pt>
                <c:pt idx="495">
                  <c:v>7.58</c:v>
                </c:pt>
                <c:pt idx="496">
                  <c:v>7.5839999999999996</c:v>
                </c:pt>
                <c:pt idx="497">
                  <c:v>7.5890000000000004</c:v>
                </c:pt>
                <c:pt idx="498">
                  <c:v>7.5940000000000003</c:v>
                </c:pt>
                <c:pt idx="499">
                  <c:v>7.5990000000000002</c:v>
                </c:pt>
                <c:pt idx="500">
                  <c:v>7.6029999999999998</c:v>
                </c:pt>
                <c:pt idx="501">
                  <c:v>7.6079999999999997</c:v>
                </c:pt>
                <c:pt idx="502">
                  <c:v>7.6130000000000004</c:v>
                </c:pt>
                <c:pt idx="503">
                  <c:v>7.6180000000000003</c:v>
                </c:pt>
                <c:pt idx="504">
                  <c:v>7.6219999999999999</c:v>
                </c:pt>
                <c:pt idx="505">
                  <c:v>7.6269999999999998</c:v>
                </c:pt>
                <c:pt idx="506">
                  <c:v>7.6319999999999997</c:v>
                </c:pt>
                <c:pt idx="507">
                  <c:v>7.6369999999999996</c:v>
                </c:pt>
                <c:pt idx="508">
                  <c:v>7.641</c:v>
                </c:pt>
                <c:pt idx="509">
                  <c:v>7.6459999999999999</c:v>
                </c:pt>
                <c:pt idx="510">
                  <c:v>7.6509999999999998</c:v>
                </c:pt>
                <c:pt idx="511">
                  <c:v>7.6550000000000002</c:v>
                </c:pt>
                <c:pt idx="512">
                  <c:v>7.66</c:v>
                </c:pt>
                <c:pt idx="513">
                  <c:v>7.665</c:v>
                </c:pt>
                <c:pt idx="514">
                  <c:v>7.6689999999999996</c:v>
                </c:pt>
                <c:pt idx="515">
                  <c:v>7.6740000000000004</c:v>
                </c:pt>
                <c:pt idx="516">
                  <c:v>7.6790000000000003</c:v>
                </c:pt>
                <c:pt idx="517">
                  <c:v>7.6829999999999998</c:v>
                </c:pt>
                <c:pt idx="518">
                  <c:v>7.6879999999999997</c:v>
                </c:pt>
                <c:pt idx="519">
                  <c:v>7.6929999999999996</c:v>
                </c:pt>
                <c:pt idx="520">
                  <c:v>7.6970000000000001</c:v>
                </c:pt>
                <c:pt idx="521">
                  <c:v>7.702</c:v>
                </c:pt>
                <c:pt idx="522">
                  <c:v>7.7069999999999999</c:v>
                </c:pt>
                <c:pt idx="523">
                  <c:v>7.7110000000000003</c:v>
                </c:pt>
                <c:pt idx="524">
                  <c:v>7.7160000000000002</c:v>
                </c:pt>
                <c:pt idx="525">
                  <c:v>7.7210000000000001</c:v>
                </c:pt>
                <c:pt idx="526">
                  <c:v>7.7249999999999996</c:v>
                </c:pt>
                <c:pt idx="527">
                  <c:v>7.73</c:v>
                </c:pt>
                <c:pt idx="528">
                  <c:v>7.7350000000000003</c:v>
                </c:pt>
                <c:pt idx="529">
                  <c:v>7.7389999999999999</c:v>
                </c:pt>
                <c:pt idx="530">
                  <c:v>7.7439999999999998</c:v>
                </c:pt>
                <c:pt idx="531">
                  <c:v>7.7489999999999997</c:v>
                </c:pt>
                <c:pt idx="532">
                  <c:v>7.7530000000000001</c:v>
                </c:pt>
                <c:pt idx="533">
                  <c:v>7.758</c:v>
                </c:pt>
                <c:pt idx="534">
                  <c:v>7.7629999999999999</c:v>
                </c:pt>
                <c:pt idx="535">
                  <c:v>7.7670000000000003</c:v>
                </c:pt>
                <c:pt idx="536">
                  <c:v>7.7720000000000002</c:v>
                </c:pt>
                <c:pt idx="537">
                  <c:v>7.7770000000000001</c:v>
                </c:pt>
                <c:pt idx="538">
                  <c:v>7.7809999999999997</c:v>
                </c:pt>
                <c:pt idx="539">
                  <c:v>7.7859999999999996</c:v>
                </c:pt>
                <c:pt idx="540">
                  <c:v>7.79</c:v>
                </c:pt>
                <c:pt idx="541">
                  <c:v>7.7949999999999999</c:v>
                </c:pt>
                <c:pt idx="542">
                  <c:v>7.8</c:v>
                </c:pt>
                <c:pt idx="543">
                  <c:v>7.8040000000000003</c:v>
                </c:pt>
                <c:pt idx="544">
                  <c:v>7.8090000000000002</c:v>
                </c:pt>
                <c:pt idx="545">
                  <c:v>7.8129999999999997</c:v>
                </c:pt>
                <c:pt idx="546">
                  <c:v>7.8179999999999996</c:v>
                </c:pt>
                <c:pt idx="547">
                  <c:v>7.8230000000000004</c:v>
                </c:pt>
                <c:pt idx="548">
                  <c:v>7.827</c:v>
                </c:pt>
                <c:pt idx="549">
                  <c:v>7.8319999999999999</c:v>
                </c:pt>
                <c:pt idx="550">
                  <c:v>7.8360000000000003</c:v>
                </c:pt>
                <c:pt idx="551">
                  <c:v>7.8410000000000002</c:v>
                </c:pt>
                <c:pt idx="552">
                  <c:v>7.8460000000000001</c:v>
                </c:pt>
                <c:pt idx="553">
                  <c:v>7.85</c:v>
                </c:pt>
                <c:pt idx="554">
                  <c:v>7.8550000000000004</c:v>
                </c:pt>
                <c:pt idx="555">
                  <c:v>7.859</c:v>
                </c:pt>
                <c:pt idx="556">
                  <c:v>7.8639999999999999</c:v>
                </c:pt>
                <c:pt idx="557">
                  <c:v>7.8680000000000003</c:v>
                </c:pt>
                <c:pt idx="558">
                  <c:v>7.8730000000000002</c:v>
                </c:pt>
                <c:pt idx="559">
                  <c:v>7.8780000000000001</c:v>
                </c:pt>
                <c:pt idx="560">
                  <c:v>7.8819999999999997</c:v>
                </c:pt>
                <c:pt idx="561">
                  <c:v>7.8869999999999996</c:v>
                </c:pt>
                <c:pt idx="562">
                  <c:v>7.891</c:v>
                </c:pt>
                <c:pt idx="563">
                  <c:v>7.8959999999999999</c:v>
                </c:pt>
                <c:pt idx="564">
                  <c:v>7.9</c:v>
                </c:pt>
                <c:pt idx="565">
                  <c:v>7.9050000000000002</c:v>
                </c:pt>
                <c:pt idx="566">
                  <c:v>7.9089999999999998</c:v>
                </c:pt>
                <c:pt idx="567">
                  <c:v>7.9139999999999997</c:v>
                </c:pt>
                <c:pt idx="568">
                  <c:v>7.9189999999999996</c:v>
                </c:pt>
                <c:pt idx="569">
                  <c:v>7.923</c:v>
                </c:pt>
                <c:pt idx="570">
                  <c:v>7.9279999999999999</c:v>
                </c:pt>
                <c:pt idx="571">
                  <c:v>7.9320000000000004</c:v>
                </c:pt>
                <c:pt idx="572">
                  <c:v>7.9370000000000003</c:v>
                </c:pt>
                <c:pt idx="573">
                  <c:v>7.9409999999999998</c:v>
                </c:pt>
                <c:pt idx="574">
                  <c:v>7.9459999999999997</c:v>
                </c:pt>
                <c:pt idx="575">
                  <c:v>7.95</c:v>
                </c:pt>
                <c:pt idx="576">
                  <c:v>7.9550000000000001</c:v>
                </c:pt>
                <c:pt idx="577">
                  <c:v>7.9589999999999996</c:v>
                </c:pt>
                <c:pt idx="578">
                  <c:v>7.9640000000000004</c:v>
                </c:pt>
                <c:pt idx="579">
                  <c:v>7.968</c:v>
                </c:pt>
                <c:pt idx="580">
                  <c:v>7.9729999999999999</c:v>
                </c:pt>
                <c:pt idx="581">
                  <c:v>7.9770000000000003</c:v>
                </c:pt>
                <c:pt idx="582">
                  <c:v>7.9820000000000002</c:v>
                </c:pt>
                <c:pt idx="583">
                  <c:v>7.9859999999999998</c:v>
                </c:pt>
                <c:pt idx="584">
                  <c:v>7.9909999999999997</c:v>
                </c:pt>
                <c:pt idx="585">
                  <c:v>7.9950000000000001</c:v>
                </c:pt>
                <c:pt idx="586">
                  <c:v>8</c:v>
                </c:pt>
                <c:pt idx="587">
                  <c:v>8.0039999999999996</c:v>
                </c:pt>
                <c:pt idx="588">
                  <c:v>8.0090000000000003</c:v>
                </c:pt>
                <c:pt idx="589">
                  <c:v>8.0129999999999999</c:v>
                </c:pt>
                <c:pt idx="590">
                  <c:v>8.0180000000000007</c:v>
                </c:pt>
                <c:pt idx="591">
                  <c:v>8.0220000000000002</c:v>
                </c:pt>
                <c:pt idx="592">
                  <c:v>8.0269999999999992</c:v>
                </c:pt>
                <c:pt idx="593">
                  <c:v>8.0310000000000006</c:v>
                </c:pt>
                <c:pt idx="594">
                  <c:v>8.0359999999999996</c:v>
                </c:pt>
                <c:pt idx="595">
                  <c:v>8.0399999999999991</c:v>
                </c:pt>
                <c:pt idx="596">
                  <c:v>8.0449999999999999</c:v>
                </c:pt>
                <c:pt idx="597">
                  <c:v>8.0489999999999995</c:v>
                </c:pt>
                <c:pt idx="598">
                  <c:v>8.0540000000000003</c:v>
                </c:pt>
                <c:pt idx="599">
                  <c:v>8.0579999999999998</c:v>
                </c:pt>
                <c:pt idx="600">
                  <c:v>8.0619999999999994</c:v>
                </c:pt>
                <c:pt idx="601">
                  <c:v>8.0670000000000002</c:v>
                </c:pt>
                <c:pt idx="602">
                  <c:v>8.0709999999999997</c:v>
                </c:pt>
                <c:pt idx="603">
                  <c:v>8.0760000000000005</c:v>
                </c:pt>
                <c:pt idx="604">
                  <c:v>8.08</c:v>
                </c:pt>
                <c:pt idx="605">
                  <c:v>8.0850000000000009</c:v>
                </c:pt>
                <c:pt idx="606">
                  <c:v>8.0890000000000004</c:v>
                </c:pt>
                <c:pt idx="607">
                  <c:v>8.0939999999999994</c:v>
                </c:pt>
                <c:pt idx="608">
                  <c:v>8.0980000000000008</c:v>
                </c:pt>
                <c:pt idx="609">
                  <c:v>8.1020000000000003</c:v>
                </c:pt>
                <c:pt idx="610">
                  <c:v>8.1069999999999993</c:v>
                </c:pt>
                <c:pt idx="611">
                  <c:v>8.1120000000000001</c:v>
                </c:pt>
                <c:pt idx="612">
                  <c:v>8.1159999999999997</c:v>
                </c:pt>
                <c:pt idx="613">
                  <c:v>8.1199999999999992</c:v>
                </c:pt>
                <c:pt idx="614">
                  <c:v>8.125</c:v>
                </c:pt>
                <c:pt idx="615">
                  <c:v>8.1289999999999996</c:v>
                </c:pt>
                <c:pt idx="616">
                  <c:v>8.1340000000000003</c:v>
                </c:pt>
                <c:pt idx="617">
                  <c:v>8.1379999999999999</c:v>
                </c:pt>
                <c:pt idx="618">
                  <c:v>8.1430000000000007</c:v>
                </c:pt>
                <c:pt idx="619">
                  <c:v>8.1470000000000002</c:v>
                </c:pt>
                <c:pt idx="620">
                  <c:v>8.1519999999999992</c:v>
                </c:pt>
                <c:pt idx="621">
                  <c:v>8.1560000000000006</c:v>
                </c:pt>
                <c:pt idx="622">
                  <c:v>8.16</c:v>
                </c:pt>
                <c:pt idx="623">
                  <c:v>8.1649999999999991</c:v>
                </c:pt>
                <c:pt idx="624">
                  <c:v>8.1690000000000005</c:v>
                </c:pt>
                <c:pt idx="625">
                  <c:v>8.1739999999999995</c:v>
                </c:pt>
                <c:pt idx="626">
                  <c:v>8.1780000000000008</c:v>
                </c:pt>
                <c:pt idx="627">
                  <c:v>8.1829999999999998</c:v>
                </c:pt>
                <c:pt idx="628">
                  <c:v>8.1869999999999994</c:v>
                </c:pt>
                <c:pt idx="629">
                  <c:v>8.1910000000000007</c:v>
                </c:pt>
                <c:pt idx="630">
                  <c:v>8.1959999999999997</c:v>
                </c:pt>
                <c:pt idx="631">
                  <c:v>8.1999999999999993</c:v>
                </c:pt>
                <c:pt idx="632">
                  <c:v>8.2050000000000001</c:v>
                </c:pt>
                <c:pt idx="633">
                  <c:v>8.2089999999999996</c:v>
                </c:pt>
                <c:pt idx="634">
                  <c:v>8.2129999999999992</c:v>
                </c:pt>
                <c:pt idx="635">
                  <c:v>8.218</c:v>
                </c:pt>
                <c:pt idx="636">
                  <c:v>8.2219999999999995</c:v>
                </c:pt>
                <c:pt idx="637">
                  <c:v>8.2270000000000003</c:v>
                </c:pt>
                <c:pt idx="638">
                  <c:v>8.2309999999999999</c:v>
                </c:pt>
                <c:pt idx="639">
                  <c:v>8.2360000000000007</c:v>
                </c:pt>
                <c:pt idx="640">
                  <c:v>8.24</c:v>
                </c:pt>
                <c:pt idx="641">
                  <c:v>8.2439999999999998</c:v>
                </c:pt>
                <c:pt idx="642">
                  <c:v>8.2490000000000006</c:v>
                </c:pt>
                <c:pt idx="643">
                  <c:v>8.2530000000000001</c:v>
                </c:pt>
                <c:pt idx="644">
                  <c:v>8.2569999999999997</c:v>
                </c:pt>
                <c:pt idx="645">
                  <c:v>8.2620000000000005</c:v>
                </c:pt>
                <c:pt idx="646">
                  <c:v>8.266</c:v>
                </c:pt>
                <c:pt idx="647">
                  <c:v>8.2710000000000008</c:v>
                </c:pt>
                <c:pt idx="648">
                  <c:v>8.2750000000000004</c:v>
                </c:pt>
                <c:pt idx="649">
                  <c:v>8.2799999999999994</c:v>
                </c:pt>
                <c:pt idx="650">
                  <c:v>8.2840000000000007</c:v>
                </c:pt>
                <c:pt idx="651">
                  <c:v>8.2880000000000003</c:v>
                </c:pt>
                <c:pt idx="652">
                  <c:v>8.2929999999999993</c:v>
                </c:pt>
                <c:pt idx="653">
                  <c:v>8.2970000000000006</c:v>
                </c:pt>
                <c:pt idx="654">
                  <c:v>8.3010000000000002</c:v>
                </c:pt>
                <c:pt idx="655">
                  <c:v>8.3059999999999992</c:v>
                </c:pt>
                <c:pt idx="656">
                  <c:v>8.31</c:v>
                </c:pt>
                <c:pt idx="657">
                  <c:v>8.3149999999999995</c:v>
                </c:pt>
                <c:pt idx="658">
                  <c:v>8.3190000000000008</c:v>
                </c:pt>
                <c:pt idx="659">
                  <c:v>8.3230000000000004</c:v>
                </c:pt>
                <c:pt idx="660">
                  <c:v>8.3279999999999994</c:v>
                </c:pt>
                <c:pt idx="661">
                  <c:v>8.3320000000000007</c:v>
                </c:pt>
                <c:pt idx="662">
                  <c:v>8.3360000000000003</c:v>
                </c:pt>
                <c:pt idx="663">
                  <c:v>8.3409999999999993</c:v>
                </c:pt>
                <c:pt idx="664">
                  <c:v>8.3450000000000006</c:v>
                </c:pt>
                <c:pt idx="665">
                  <c:v>8.35</c:v>
                </c:pt>
                <c:pt idx="666">
                  <c:v>8.3539999999999992</c:v>
                </c:pt>
                <c:pt idx="667">
                  <c:v>8.3580000000000005</c:v>
                </c:pt>
                <c:pt idx="668">
                  <c:v>8.3629999999999995</c:v>
                </c:pt>
                <c:pt idx="669">
                  <c:v>8.3670000000000009</c:v>
                </c:pt>
                <c:pt idx="670">
                  <c:v>8.3710000000000004</c:v>
                </c:pt>
                <c:pt idx="671">
                  <c:v>8.3759999999999994</c:v>
                </c:pt>
                <c:pt idx="672">
                  <c:v>8.3800000000000008</c:v>
                </c:pt>
                <c:pt idx="673">
                  <c:v>8.3840000000000003</c:v>
                </c:pt>
                <c:pt idx="674">
                  <c:v>8.3889999999999993</c:v>
                </c:pt>
                <c:pt idx="675">
                  <c:v>8.3930000000000007</c:v>
                </c:pt>
                <c:pt idx="676">
                  <c:v>8.3970000000000002</c:v>
                </c:pt>
                <c:pt idx="677">
                  <c:v>8.4019999999999992</c:v>
                </c:pt>
                <c:pt idx="678">
                  <c:v>8.4060000000000006</c:v>
                </c:pt>
                <c:pt idx="679">
                  <c:v>8.41</c:v>
                </c:pt>
                <c:pt idx="680">
                  <c:v>8.4149999999999991</c:v>
                </c:pt>
                <c:pt idx="681">
                  <c:v>8.4190000000000005</c:v>
                </c:pt>
                <c:pt idx="682">
                  <c:v>8.4239999999999995</c:v>
                </c:pt>
                <c:pt idx="683">
                  <c:v>8.4280000000000008</c:v>
                </c:pt>
                <c:pt idx="684">
                  <c:v>8.4320000000000004</c:v>
                </c:pt>
                <c:pt idx="685">
                  <c:v>8.4359999999999999</c:v>
                </c:pt>
                <c:pt idx="686">
                  <c:v>8.4410000000000007</c:v>
                </c:pt>
                <c:pt idx="687">
                  <c:v>8.4450000000000003</c:v>
                </c:pt>
                <c:pt idx="688">
                  <c:v>8.4499999999999993</c:v>
                </c:pt>
                <c:pt idx="689">
                  <c:v>8.4540000000000006</c:v>
                </c:pt>
                <c:pt idx="690">
                  <c:v>8.4580000000000002</c:v>
                </c:pt>
                <c:pt idx="691">
                  <c:v>8.4619999999999997</c:v>
                </c:pt>
                <c:pt idx="692">
                  <c:v>8.4670000000000005</c:v>
                </c:pt>
                <c:pt idx="693">
                  <c:v>8.4710000000000001</c:v>
                </c:pt>
                <c:pt idx="694">
                  <c:v>8.4749999999999996</c:v>
                </c:pt>
                <c:pt idx="695">
                  <c:v>8.48</c:v>
                </c:pt>
                <c:pt idx="696">
                  <c:v>8.484</c:v>
                </c:pt>
                <c:pt idx="697">
                  <c:v>8.4879999999999995</c:v>
                </c:pt>
                <c:pt idx="698">
                  <c:v>8.4930000000000003</c:v>
                </c:pt>
                <c:pt idx="699">
                  <c:v>8.4969999999999999</c:v>
                </c:pt>
                <c:pt idx="700">
                  <c:v>8.5009999999999994</c:v>
                </c:pt>
                <c:pt idx="701">
                  <c:v>8.5060000000000002</c:v>
                </c:pt>
                <c:pt idx="702">
                  <c:v>8.51</c:v>
                </c:pt>
                <c:pt idx="703">
                  <c:v>8.5139999999999993</c:v>
                </c:pt>
                <c:pt idx="704">
                  <c:v>8.5190000000000001</c:v>
                </c:pt>
                <c:pt idx="705">
                  <c:v>8.5229999999999997</c:v>
                </c:pt>
                <c:pt idx="706">
                  <c:v>8.5269999999999992</c:v>
                </c:pt>
                <c:pt idx="707">
                  <c:v>8.5310000000000006</c:v>
                </c:pt>
                <c:pt idx="708">
                  <c:v>8.5359999999999996</c:v>
                </c:pt>
                <c:pt idx="709">
                  <c:v>8.5399999999999991</c:v>
                </c:pt>
                <c:pt idx="710">
                  <c:v>8.5440000000000005</c:v>
                </c:pt>
                <c:pt idx="711">
                  <c:v>8.5489999999999995</c:v>
                </c:pt>
                <c:pt idx="712">
                  <c:v>8.5530000000000008</c:v>
                </c:pt>
                <c:pt idx="713">
                  <c:v>8.5570000000000004</c:v>
                </c:pt>
                <c:pt idx="714">
                  <c:v>8.5609999999999999</c:v>
                </c:pt>
                <c:pt idx="715">
                  <c:v>8.5660000000000007</c:v>
                </c:pt>
                <c:pt idx="716">
                  <c:v>8.57</c:v>
                </c:pt>
                <c:pt idx="717">
                  <c:v>8.5739999999999998</c:v>
                </c:pt>
                <c:pt idx="718">
                  <c:v>8.5779999999999994</c:v>
                </c:pt>
                <c:pt idx="719">
                  <c:v>8.5830000000000002</c:v>
                </c:pt>
                <c:pt idx="720">
                  <c:v>8.5869999999999997</c:v>
                </c:pt>
                <c:pt idx="721">
                  <c:v>8.5909999999999993</c:v>
                </c:pt>
                <c:pt idx="722">
                  <c:v>8.5960000000000001</c:v>
                </c:pt>
                <c:pt idx="723">
                  <c:v>8.6</c:v>
                </c:pt>
                <c:pt idx="724">
                  <c:v>8.6039999999999992</c:v>
                </c:pt>
                <c:pt idx="725">
                  <c:v>8.6080000000000005</c:v>
                </c:pt>
                <c:pt idx="726">
                  <c:v>8.6129999999999995</c:v>
                </c:pt>
                <c:pt idx="727">
                  <c:v>8.6170000000000009</c:v>
                </c:pt>
                <c:pt idx="728">
                  <c:v>8.6210000000000004</c:v>
                </c:pt>
                <c:pt idx="729">
                  <c:v>8.6259999999999994</c:v>
                </c:pt>
                <c:pt idx="730">
                  <c:v>8.6300000000000008</c:v>
                </c:pt>
                <c:pt idx="731">
                  <c:v>8.6340000000000003</c:v>
                </c:pt>
                <c:pt idx="732">
                  <c:v>8.6379999999999999</c:v>
                </c:pt>
                <c:pt idx="733">
                  <c:v>8.6430000000000007</c:v>
                </c:pt>
                <c:pt idx="734">
                  <c:v>8.6470000000000002</c:v>
                </c:pt>
                <c:pt idx="735">
                  <c:v>8.6509999999999998</c:v>
                </c:pt>
                <c:pt idx="736">
                  <c:v>8.6549999999999994</c:v>
                </c:pt>
                <c:pt idx="737">
                  <c:v>8.6590000000000007</c:v>
                </c:pt>
                <c:pt idx="738">
                  <c:v>8.6639999999999997</c:v>
                </c:pt>
                <c:pt idx="739">
                  <c:v>8.6679999999999993</c:v>
                </c:pt>
                <c:pt idx="740">
                  <c:v>8.6720000000000006</c:v>
                </c:pt>
                <c:pt idx="741">
                  <c:v>8.6769999999999996</c:v>
                </c:pt>
                <c:pt idx="742">
                  <c:v>8.6809999999999992</c:v>
                </c:pt>
                <c:pt idx="743">
                  <c:v>8.6850000000000005</c:v>
                </c:pt>
                <c:pt idx="744">
                  <c:v>8.6890000000000001</c:v>
                </c:pt>
                <c:pt idx="745">
                  <c:v>8.6929999999999996</c:v>
                </c:pt>
                <c:pt idx="746">
                  <c:v>8.6980000000000004</c:v>
                </c:pt>
                <c:pt idx="747">
                  <c:v>8.702</c:v>
                </c:pt>
                <c:pt idx="748">
                  <c:v>8.7059999999999995</c:v>
                </c:pt>
                <c:pt idx="749">
                  <c:v>8.7100000000000009</c:v>
                </c:pt>
                <c:pt idx="750">
                  <c:v>8.7140000000000004</c:v>
                </c:pt>
                <c:pt idx="751">
                  <c:v>8.7189999999999994</c:v>
                </c:pt>
                <c:pt idx="752">
                  <c:v>8.7230000000000008</c:v>
                </c:pt>
                <c:pt idx="753">
                  <c:v>8.7270000000000003</c:v>
                </c:pt>
                <c:pt idx="754">
                  <c:v>8.7309999999999999</c:v>
                </c:pt>
                <c:pt idx="755">
                  <c:v>8.7360000000000007</c:v>
                </c:pt>
                <c:pt idx="756">
                  <c:v>8.74</c:v>
                </c:pt>
                <c:pt idx="757">
                  <c:v>8.7439999999999998</c:v>
                </c:pt>
                <c:pt idx="758">
                  <c:v>8.7479999999999993</c:v>
                </c:pt>
                <c:pt idx="759">
                  <c:v>8.7520000000000007</c:v>
                </c:pt>
                <c:pt idx="760">
                  <c:v>8.7560000000000002</c:v>
                </c:pt>
                <c:pt idx="761">
                  <c:v>8.7609999999999992</c:v>
                </c:pt>
                <c:pt idx="762">
                  <c:v>8.7650000000000006</c:v>
                </c:pt>
                <c:pt idx="763">
                  <c:v>8.7690000000000001</c:v>
                </c:pt>
                <c:pt idx="764">
                  <c:v>8.7729999999999997</c:v>
                </c:pt>
                <c:pt idx="765">
                  <c:v>8.7769999999999992</c:v>
                </c:pt>
                <c:pt idx="766">
                  <c:v>8.7810000000000006</c:v>
                </c:pt>
                <c:pt idx="767">
                  <c:v>8.7859999999999996</c:v>
                </c:pt>
                <c:pt idx="768">
                  <c:v>8.7899999999999991</c:v>
                </c:pt>
                <c:pt idx="769">
                  <c:v>8.7940000000000005</c:v>
                </c:pt>
                <c:pt idx="770">
                  <c:v>8.798</c:v>
                </c:pt>
                <c:pt idx="771">
                  <c:v>8.8030000000000008</c:v>
                </c:pt>
                <c:pt idx="772">
                  <c:v>8.8070000000000004</c:v>
                </c:pt>
                <c:pt idx="773">
                  <c:v>8.8109999999999999</c:v>
                </c:pt>
                <c:pt idx="774">
                  <c:v>8.8149999999999995</c:v>
                </c:pt>
                <c:pt idx="775">
                  <c:v>8.8190000000000008</c:v>
                </c:pt>
                <c:pt idx="776">
                  <c:v>8.8230000000000004</c:v>
                </c:pt>
                <c:pt idx="777">
                  <c:v>8.827</c:v>
                </c:pt>
                <c:pt idx="778">
                  <c:v>8.8309999999999995</c:v>
                </c:pt>
                <c:pt idx="779">
                  <c:v>8.8360000000000003</c:v>
                </c:pt>
                <c:pt idx="780">
                  <c:v>8.84</c:v>
                </c:pt>
                <c:pt idx="781">
                  <c:v>8.8439999999999994</c:v>
                </c:pt>
                <c:pt idx="782">
                  <c:v>8.8480000000000008</c:v>
                </c:pt>
                <c:pt idx="783">
                  <c:v>8.8520000000000003</c:v>
                </c:pt>
                <c:pt idx="784">
                  <c:v>8.8559999999999999</c:v>
                </c:pt>
                <c:pt idx="785">
                  <c:v>8.86</c:v>
                </c:pt>
                <c:pt idx="786">
                  <c:v>8.8640000000000008</c:v>
                </c:pt>
                <c:pt idx="787">
                  <c:v>8.8689999999999998</c:v>
                </c:pt>
                <c:pt idx="788">
                  <c:v>8.8729999999999993</c:v>
                </c:pt>
                <c:pt idx="789">
                  <c:v>8.8770000000000007</c:v>
                </c:pt>
                <c:pt idx="790">
                  <c:v>8.8810000000000002</c:v>
                </c:pt>
                <c:pt idx="791">
                  <c:v>8.8849999999999998</c:v>
                </c:pt>
                <c:pt idx="792">
                  <c:v>8.8889999999999993</c:v>
                </c:pt>
                <c:pt idx="793">
                  <c:v>8.8930000000000007</c:v>
                </c:pt>
                <c:pt idx="794">
                  <c:v>8.8979999999999997</c:v>
                </c:pt>
                <c:pt idx="795">
                  <c:v>8.9019999999999992</c:v>
                </c:pt>
                <c:pt idx="796">
                  <c:v>8.9060000000000006</c:v>
                </c:pt>
                <c:pt idx="797">
                  <c:v>8.91</c:v>
                </c:pt>
                <c:pt idx="798">
                  <c:v>8.9139999999999997</c:v>
                </c:pt>
                <c:pt idx="799">
                  <c:v>8.9179999999999993</c:v>
                </c:pt>
                <c:pt idx="800">
                  <c:v>8.9220000000000006</c:v>
                </c:pt>
                <c:pt idx="801">
                  <c:v>8.9260000000000002</c:v>
                </c:pt>
                <c:pt idx="802">
                  <c:v>8.93</c:v>
                </c:pt>
                <c:pt idx="803">
                  <c:v>8.9339999999999993</c:v>
                </c:pt>
                <c:pt idx="804">
                  <c:v>8.9380000000000006</c:v>
                </c:pt>
                <c:pt idx="805">
                  <c:v>8.9420000000000002</c:v>
                </c:pt>
                <c:pt idx="806">
                  <c:v>8.9459999999999997</c:v>
                </c:pt>
                <c:pt idx="807">
                  <c:v>8.9510000000000005</c:v>
                </c:pt>
                <c:pt idx="808">
                  <c:v>8.9550000000000001</c:v>
                </c:pt>
                <c:pt idx="809">
                  <c:v>8.9589999999999996</c:v>
                </c:pt>
                <c:pt idx="810">
                  <c:v>8.9629999999999992</c:v>
                </c:pt>
                <c:pt idx="811">
                  <c:v>8.9670000000000005</c:v>
                </c:pt>
                <c:pt idx="812">
                  <c:v>8.9710000000000001</c:v>
                </c:pt>
                <c:pt idx="813">
                  <c:v>8.9749999999999996</c:v>
                </c:pt>
                <c:pt idx="814">
                  <c:v>8.9789999999999992</c:v>
                </c:pt>
                <c:pt idx="815">
                  <c:v>8.9830000000000005</c:v>
                </c:pt>
                <c:pt idx="816">
                  <c:v>8.9870000000000001</c:v>
                </c:pt>
                <c:pt idx="817">
                  <c:v>8.9909999999999997</c:v>
                </c:pt>
                <c:pt idx="818">
                  <c:v>8.9949999999999992</c:v>
                </c:pt>
                <c:pt idx="819">
                  <c:v>8.9990000000000006</c:v>
                </c:pt>
                <c:pt idx="820">
                  <c:v>9.0030000000000001</c:v>
                </c:pt>
                <c:pt idx="821">
                  <c:v>9.0069999999999997</c:v>
                </c:pt>
                <c:pt idx="822">
                  <c:v>9.0109999999999992</c:v>
                </c:pt>
                <c:pt idx="823">
                  <c:v>9.0150000000000006</c:v>
                </c:pt>
                <c:pt idx="824">
                  <c:v>9.0190000000000001</c:v>
                </c:pt>
                <c:pt idx="825">
                  <c:v>9.0229999999999997</c:v>
                </c:pt>
                <c:pt idx="826">
                  <c:v>9.0269999999999992</c:v>
                </c:pt>
                <c:pt idx="827">
                  <c:v>9.0310000000000006</c:v>
                </c:pt>
                <c:pt idx="828">
                  <c:v>9.0350000000000001</c:v>
                </c:pt>
                <c:pt idx="829">
                  <c:v>9.0389999999999997</c:v>
                </c:pt>
                <c:pt idx="830">
                  <c:v>9.0429999999999993</c:v>
                </c:pt>
                <c:pt idx="831">
                  <c:v>9.0470000000000006</c:v>
                </c:pt>
                <c:pt idx="832">
                  <c:v>9.0510000000000002</c:v>
                </c:pt>
                <c:pt idx="833">
                  <c:v>9.0549999999999997</c:v>
                </c:pt>
                <c:pt idx="834">
                  <c:v>9.0589999999999993</c:v>
                </c:pt>
                <c:pt idx="835">
                  <c:v>9.0630000000000006</c:v>
                </c:pt>
                <c:pt idx="836">
                  <c:v>9.0670000000000002</c:v>
                </c:pt>
                <c:pt idx="837">
                  <c:v>9.0709999999999997</c:v>
                </c:pt>
                <c:pt idx="838">
                  <c:v>9.0749999999999993</c:v>
                </c:pt>
                <c:pt idx="839">
                  <c:v>9.0790000000000006</c:v>
                </c:pt>
                <c:pt idx="840">
                  <c:v>9.0830000000000002</c:v>
                </c:pt>
                <c:pt idx="841">
                  <c:v>9.0869999999999997</c:v>
                </c:pt>
                <c:pt idx="842">
                  <c:v>9.0909999999999993</c:v>
                </c:pt>
                <c:pt idx="843">
                  <c:v>9.0950000000000006</c:v>
                </c:pt>
                <c:pt idx="844">
                  <c:v>9.0990000000000002</c:v>
                </c:pt>
                <c:pt idx="845">
                  <c:v>9.1029999999999998</c:v>
                </c:pt>
                <c:pt idx="846">
                  <c:v>9.1069999999999993</c:v>
                </c:pt>
                <c:pt idx="847">
                  <c:v>9.1110000000000007</c:v>
                </c:pt>
                <c:pt idx="848">
                  <c:v>9.1150000000000002</c:v>
                </c:pt>
                <c:pt idx="849">
                  <c:v>9.1189999999999998</c:v>
                </c:pt>
                <c:pt idx="850">
                  <c:v>9.1229999999999993</c:v>
                </c:pt>
                <c:pt idx="851">
                  <c:v>9.1270000000000007</c:v>
                </c:pt>
                <c:pt idx="852">
                  <c:v>9.1300000000000008</c:v>
                </c:pt>
                <c:pt idx="853">
                  <c:v>9.1340000000000003</c:v>
                </c:pt>
                <c:pt idx="854">
                  <c:v>9.1379999999999999</c:v>
                </c:pt>
                <c:pt idx="855">
                  <c:v>9.1419999999999995</c:v>
                </c:pt>
                <c:pt idx="856">
                  <c:v>9.1460000000000008</c:v>
                </c:pt>
                <c:pt idx="857">
                  <c:v>9.15</c:v>
                </c:pt>
                <c:pt idx="858">
                  <c:v>9.1539999999999999</c:v>
                </c:pt>
                <c:pt idx="859">
                  <c:v>9.1579999999999995</c:v>
                </c:pt>
                <c:pt idx="860">
                  <c:v>9.1620000000000008</c:v>
                </c:pt>
                <c:pt idx="861">
                  <c:v>9.1660000000000004</c:v>
                </c:pt>
                <c:pt idx="862">
                  <c:v>9.1690000000000005</c:v>
                </c:pt>
                <c:pt idx="863">
                  <c:v>9.1739999999999995</c:v>
                </c:pt>
                <c:pt idx="864">
                  <c:v>9.1769999999999996</c:v>
                </c:pt>
                <c:pt idx="865">
                  <c:v>9.1809999999999992</c:v>
                </c:pt>
                <c:pt idx="866">
                  <c:v>9.1850000000000005</c:v>
                </c:pt>
                <c:pt idx="867">
                  <c:v>9.1890000000000001</c:v>
                </c:pt>
                <c:pt idx="868">
                  <c:v>9.1929999999999996</c:v>
                </c:pt>
                <c:pt idx="869">
                  <c:v>9.1969999999999992</c:v>
                </c:pt>
                <c:pt idx="870">
                  <c:v>9.2010000000000005</c:v>
                </c:pt>
                <c:pt idx="871">
                  <c:v>9.2050000000000001</c:v>
                </c:pt>
                <c:pt idx="872">
                  <c:v>9.2080000000000002</c:v>
                </c:pt>
                <c:pt idx="873">
                  <c:v>9.2119999999999997</c:v>
                </c:pt>
                <c:pt idx="874">
                  <c:v>9.2159999999999993</c:v>
                </c:pt>
                <c:pt idx="875">
                  <c:v>9.2200000000000006</c:v>
                </c:pt>
                <c:pt idx="876">
                  <c:v>9.2240000000000002</c:v>
                </c:pt>
                <c:pt idx="877">
                  <c:v>9.2279999999999998</c:v>
                </c:pt>
                <c:pt idx="878">
                  <c:v>9.2319999999999993</c:v>
                </c:pt>
                <c:pt idx="879">
                  <c:v>9.2360000000000007</c:v>
                </c:pt>
                <c:pt idx="880">
                  <c:v>9.2390000000000008</c:v>
                </c:pt>
                <c:pt idx="881">
                  <c:v>9.2430000000000003</c:v>
                </c:pt>
                <c:pt idx="882">
                  <c:v>9.2469999999999999</c:v>
                </c:pt>
                <c:pt idx="883">
                  <c:v>9.2509999999999994</c:v>
                </c:pt>
                <c:pt idx="884">
                  <c:v>9.2550000000000008</c:v>
                </c:pt>
                <c:pt idx="885">
                  <c:v>9.2590000000000003</c:v>
                </c:pt>
                <c:pt idx="886">
                  <c:v>9.2620000000000005</c:v>
                </c:pt>
                <c:pt idx="887">
                  <c:v>9.266</c:v>
                </c:pt>
                <c:pt idx="888">
                  <c:v>9.27</c:v>
                </c:pt>
                <c:pt idx="889">
                  <c:v>9.2739999999999991</c:v>
                </c:pt>
                <c:pt idx="890">
                  <c:v>9.2780000000000005</c:v>
                </c:pt>
                <c:pt idx="891">
                  <c:v>9.2810000000000006</c:v>
                </c:pt>
                <c:pt idx="892">
                  <c:v>9.2850000000000001</c:v>
                </c:pt>
                <c:pt idx="893">
                  <c:v>9.2889999999999997</c:v>
                </c:pt>
                <c:pt idx="894">
                  <c:v>9.2929999999999993</c:v>
                </c:pt>
                <c:pt idx="895">
                  <c:v>9.2970000000000006</c:v>
                </c:pt>
                <c:pt idx="896">
                  <c:v>9.3010000000000002</c:v>
                </c:pt>
                <c:pt idx="897">
                  <c:v>9.3040000000000003</c:v>
                </c:pt>
                <c:pt idx="898">
                  <c:v>9.3079999999999998</c:v>
                </c:pt>
                <c:pt idx="899">
                  <c:v>9.3119999999999994</c:v>
                </c:pt>
                <c:pt idx="900">
                  <c:v>9.3160000000000007</c:v>
                </c:pt>
                <c:pt idx="901">
                  <c:v>9.3190000000000008</c:v>
                </c:pt>
                <c:pt idx="902">
                  <c:v>9.3230000000000004</c:v>
                </c:pt>
                <c:pt idx="903">
                  <c:v>9.327</c:v>
                </c:pt>
                <c:pt idx="904">
                  <c:v>9.3309999999999995</c:v>
                </c:pt>
                <c:pt idx="905">
                  <c:v>9.3350000000000009</c:v>
                </c:pt>
                <c:pt idx="906">
                  <c:v>9.3379999999999992</c:v>
                </c:pt>
                <c:pt idx="907">
                  <c:v>9.3420000000000005</c:v>
                </c:pt>
                <c:pt idx="908">
                  <c:v>9.3460000000000001</c:v>
                </c:pt>
                <c:pt idx="909">
                  <c:v>9.35</c:v>
                </c:pt>
                <c:pt idx="910">
                  <c:v>9.3529999999999998</c:v>
                </c:pt>
                <c:pt idx="911">
                  <c:v>9.3569999999999993</c:v>
                </c:pt>
                <c:pt idx="912">
                  <c:v>9.3610000000000007</c:v>
                </c:pt>
                <c:pt idx="913">
                  <c:v>9.3650000000000002</c:v>
                </c:pt>
                <c:pt idx="914">
                  <c:v>9.3680000000000003</c:v>
                </c:pt>
                <c:pt idx="915">
                  <c:v>9.3719999999999999</c:v>
                </c:pt>
                <c:pt idx="916">
                  <c:v>9.3759999999999994</c:v>
                </c:pt>
                <c:pt idx="917">
                  <c:v>9.3800000000000008</c:v>
                </c:pt>
                <c:pt idx="918">
                  <c:v>9.3840000000000003</c:v>
                </c:pt>
                <c:pt idx="919">
                  <c:v>9.3870000000000005</c:v>
                </c:pt>
                <c:pt idx="920">
                  <c:v>9.391</c:v>
                </c:pt>
                <c:pt idx="921">
                  <c:v>9.3949999999999996</c:v>
                </c:pt>
                <c:pt idx="922">
                  <c:v>9.3979999999999997</c:v>
                </c:pt>
                <c:pt idx="923">
                  <c:v>9.4019999999999992</c:v>
                </c:pt>
                <c:pt idx="924">
                  <c:v>9.4060000000000006</c:v>
                </c:pt>
                <c:pt idx="925">
                  <c:v>9.4090000000000007</c:v>
                </c:pt>
                <c:pt idx="926">
                  <c:v>9.4130000000000003</c:v>
                </c:pt>
                <c:pt idx="927">
                  <c:v>9.4169999999999998</c:v>
                </c:pt>
                <c:pt idx="928">
                  <c:v>9.4209999999999994</c:v>
                </c:pt>
                <c:pt idx="929">
                  <c:v>9.4250000000000007</c:v>
                </c:pt>
                <c:pt idx="930">
                  <c:v>9.4280000000000008</c:v>
                </c:pt>
                <c:pt idx="931">
                  <c:v>9.4320000000000004</c:v>
                </c:pt>
                <c:pt idx="932">
                  <c:v>9.4359999999999999</c:v>
                </c:pt>
                <c:pt idx="933">
                  <c:v>9.4390000000000001</c:v>
                </c:pt>
                <c:pt idx="934">
                  <c:v>9.4429999999999996</c:v>
                </c:pt>
                <c:pt idx="935">
                  <c:v>9.4469999999999992</c:v>
                </c:pt>
                <c:pt idx="936">
                  <c:v>9.4499999999999993</c:v>
                </c:pt>
                <c:pt idx="937">
                  <c:v>9.4540000000000006</c:v>
                </c:pt>
                <c:pt idx="938">
                  <c:v>9.4580000000000002</c:v>
                </c:pt>
                <c:pt idx="939">
                  <c:v>9.4610000000000003</c:v>
                </c:pt>
                <c:pt idx="940">
                  <c:v>9.4649999999999999</c:v>
                </c:pt>
                <c:pt idx="941">
                  <c:v>9.4689999999999994</c:v>
                </c:pt>
                <c:pt idx="942">
                  <c:v>9.4719999999999995</c:v>
                </c:pt>
                <c:pt idx="943">
                  <c:v>9.4760000000000009</c:v>
                </c:pt>
                <c:pt idx="944">
                  <c:v>9.48</c:v>
                </c:pt>
                <c:pt idx="945">
                  <c:v>9.4830000000000005</c:v>
                </c:pt>
                <c:pt idx="946">
                  <c:v>9.4870000000000001</c:v>
                </c:pt>
                <c:pt idx="947">
                  <c:v>9.4909999999999997</c:v>
                </c:pt>
                <c:pt idx="948">
                  <c:v>9.4949999999999992</c:v>
                </c:pt>
                <c:pt idx="949">
                  <c:v>9.4979999999999993</c:v>
                </c:pt>
                <c:pt idx="950">
                  <c:v>9.5020000000000007</c:v>
                </c:pt>
                <c:pt idx="951">
                  <c:v>9.5050000000000008</c:v>
                </c:pt>
                <c:pt idx="952">
                  <c:v>9.5090000000000003</c:v>
                </c:pt>
                <c:pt idx="953">
                  <c:v>9.5129999999999999</c:v>
                </c:pt>
                <c:pt idx="954">
                  <c:v>9.516</c:v>
                </c:pt>
                <c:pt idx="955">
                  <c:v>9.52</c:v>
                </c:pt>
                <c:pt idx="956">
                  <c:v>9.5239999999999991</c:v>
                </c:pt>
                <c:pt idx="957">
                  <c:v>9.5280000000000005</c:v>
                </c:pt>
                <c:pt idx="958">
                  <c:v>9.5310000000000006</c:v>
                </c:pt>
                <c:pt idx="959">
                  <c:v>9.5350000000000001</c:v>
                </c:pt>
                <c:pt idx="960">
                  <c:v>9.5380000000000003</c:v>
                </c:pt>
                <c:pt idx="961">
                  <c:v>9.5419999999999998</c:v>
                </c:pt>
                <c:pt idx="962">
                  <c:v>9.5449999999999999</c:v>
                </c:pt>
                <c:pt idx="963">
                  <c:v>9.5489999999999995</c:v>
                </c:pt>
                <c:pt idx="964">
                  <c:v>9.5530000000000008</c:v>
                </c:pt>
                <c:pt idx="965">
                  <c:v>9.5570000000000004</c:v>
                </c:pt>
                <c:pt idx="966">
                  <c:v>9.56</c:v>
                </c:pt>
                <c:pt idx="967">
                  <c:v>9.5640000000000001</c:v>
                </c:pt>
                <c:pt idx="968">
                  <c:v>9.5670000000000002</c:v>
                </c:pt>
                <c:pt idx="969">
                  <c:v>9.5709999999999997</c:v>
                </c:pt>
                <c:pt idx="970">
                  <c:v>9.5749999999999993</c:v>
                </c:pt>
                <c:pt idx="971">
                  <c:v>9.5779999999999994</c:v>
                </c:pt>
                <c:pt idx="972">
                  <c:v>9.5820000000000007</c:v>
                </c:pt>
                <c:pt idx="973">
                  <c:v>9.5850000000000009</c:v>
                </c:pt>
                <c:pt idx="974">
                  <c:v>9.5890000000000004</c:v>
                </c:pt>
                <c:pt idx="975">
                  <c:v>9.593</c:v>
                </c:pt>
                <c:pt idx="976">
                  <c:v>9.5960000000000001</c:v>
                </c:pt>
                <c:pt idx="977">
                  <c:v>9.6</c:v>
                </c:pt>
                <c:pt idx="978">
                  <c:v>9.6029999999999998</c:v>
                </c:pt>
                <c:pt idx="979">
                  <c:v>9.6069999999999993</c:v>
                </c:pt>
                <c:pt idx="980">
                  <c:v>9.6110000000000007</c:v>
                </c:pt>
                <c:pt idx="981">
                  <c:v>9.6140000000000008</c:v>
                </c:pt>
                <c:pt idx="982">
                  <c:v>9.6180000000000003</c:v>
                </c:pt>
                <c:pt idx="983">
                  <c:v>9.6210000000000004</c:v>
                </c:pt>
                <c:pt idx="984">
                  <c:v>9.625</c:v>
                </c:pt>
                <c:pt idx="985">
                  <c:v>9.6280000000000001</c:v>
                </c:pt>
                <c:pt idx="986">
                  <c:v>9.6319999999999997</c:v>
                </c:pt>
                <c:pt idx="987">
                  <c:v>9.6359999999999992</c:v>
                </c:pt>
                <c:pt idx="988">
                  <c:v>9.6389999999999993</c:v>
                </c:pt>
                <c:pt idx="989">
                  <c:v>9.6430000000000007</c:v>
                </c:pt>
                <c:pt idx="990">
                  <c:v>9.6460000000000008</c:v>
                </c:pt>
                <c:pt idx="991">
                  <c:v>9.65</c:v>
                </c:pt>
                <c:pt idx="992">
                  <c:v>9.6530000000000005</c:v>
                </c:pt>
                <c:pt idx="993">
                  <c:v>9.657</c:v>
                </c:pt>
                <c:pt idx="994">
                  <c:v>9.6609999999999996</c:v>
                </c:pt>
                <c:pt idx="995">
                  <c:v>9.6639999999999997</c:v>
                </c:pt>
                <c:pt idx="996">
                  <c:v>9.6679999999999993</c:v>
                </c:pt>
                <c:pt idx="997">
                  <c:v>9.6709999999999994</c:v>
                </c:pt>
                <c:pt idx="998">
                  <c:v>9.6750000000000007</c:v>
                </c:pt>
                <c:pt idx="999">
                  <c:v>9.6780000000000008</c:v>
                </c:pt>
                <c:pt idx="1000">
                  <c:v>9.6820000000000004</c:v>
                </c:pt>
                <c:pt idx="1001">
                  <c:v>9.6859999999999999</c:v>
                </c:pt>
                <c:pt idx="1002">
                  <c:v>9.6890000000000001</c:v>
                </c:pt>
                <c:pt idx="1003">
                  <c:v>9.6929999999999996</c:v>
                </c:pt>
                <c:pt idx="1004">
                  <c:v>9.6959999999999997</c:v>
                </c:pt>
                <c:pt idx="1005">
                  <c:v>9.6999999999999993</c:v>
                </c:pt>
                <c:pt idx="1006">
                  <c:v>9.7029999999999994</c:v>
                </c:pt>
                <c:pt idx="1007">
                  <c:v>9.7070000000000007</c:v>
                </c:pt>
                <c:pt idx="1008">
                  <c:v>9.7110000000000003</c:v>
                </c:pt>
                <c:pt idx="1009">
                  <c:v>9.7140000000000004</c:v>
                </c:pt>
                <c:pt idx="1010">
                  <c:v>9.718</c:v>
                </c:pt>
                <c:pt idx="1011">
                  <c:v>9.7210000000000001</c:v>
                </c:pt>
                <c:pt idx="1012">
                  <c:v>9.7240000000000002</c:v>
                </c:pt>
                <c:pt idx="1013">
                  <c:v>9.7279999999999998</c:v>
                </c:pt>
                <c:pt idx="1014">
                  <c:v>9.7319999999999993</c:v>
                </c:pt>
                <c:pt idx="1015">
                  <c:v>9.7349999999999994</c:v>
                </c:pt>
                <c:pt idx="1016">
                  <c:v>9.7390000000000008</c:v>
                </c:pt>
                <c:pt idx="1017">
                  <c:v>9.7420000000000009</c:v>
                </c:pt>
                <c:pt idx="1018">
                  <c:v>9.7460000000000004</c:v>
                </c:pt>
                <c:pt idx="1019">
                  <c:v>9.7490000000000006</c:v>
                </c:pt>
                <c:pt idx="1020">
                  <c:v>9.7530000000000001</c:v>
                </c:pt>
                <c:pt idx="1021">
                  <c:v>9.7560000000000002</c:v>
                </c:pt>
                <c:pt idx="1022">
                  <c:v>9.76</c:v>
                </c:pt>
                <c:pt idx="1023">
                  <c:v>9.7629999999999999</c:v>
                </c:pt>
                <c:pt idx="1024">
                  <c:v>9.7669999999999995</c:v>
                </c:pt>
                <c:pt idx="1025">
                  <c:v>9.7710000000000008</c:v>
                </c:pt>
                <c:pt idx="1026">
                  <c:v>9.7739999999999991</c:v>
                </c:pt>
                <c:pt idx="1027">
                  <c:v>9.7769999999999992</c:v>
                </c:pt>
                <c:pt idx="1028">
                  <c:v>9.7810000000000006</c:v>
                </c:pt>
                <c:pt idx="1029">
                  <c:v>9.7840000000000007</c:v>
                </c:pt>
                <c:pt idx="1030">
                  <c:v>9.7880000000000003</c:v>
                </c:pt>
                <c:pt idx="1031">
                  <c:v>9.7919999999999998</c:v>
                </c:pt>
                <c:pt idx="1032">
                  <c:v>9.7949999999999999</c:v>
                </c:pt>
                <c:pt idx="1033">
                  <c:v>9.7989999999999995</c:v>
                </c:pt>
                <c:pt idx="1034">
                  <c:v>9.8019999999999996</c:v>
                </c:pt>
                <c:pt idx="1035">
                  <c:v>9.8059999999999992</c:v>
                </c:pt>
                <c:pt idx="1036">
                  <c:v>9.8089999999999993</c:v>
                </c:pt>
                <c:pt idx="1037">
                  <c:v>9.8130000000000006</c:v>
                </c:pt>
                <c:pt idx="1038">
                  <c:v>9.8160000000000007</c:v>
                </c:pt>
                <c:pt idx="1039">
                  <c:v>9.82</c:v>
                </c:pt>
                <c:pt idx="1040">
                  <c:v>9.8230000000000004</c:v>
                </c:pt>
                <c:pt idx="1041">
                  <c:v>9.827</c:v>
                </c:pt>
                <c:pt idx="1042">
                  <c:v>9.83</c:v>
                </c:pt>
                <c:pt idx="1043">
                  <c:v>9.8339999999999996</c:v>
                </c:pt>
                <c:pt idx="1044">
                  <c:v>9.8369999999999997</c:v>
                </c:pt>
                <c:pt idx="1045">
                  <c:v>9.8409999999999993</c:v>
                </c:pt>
                <c:pt idx="1046">
                  <c:v>9.8439999999999994</c:v>
                </c:pt>
                <c:pt idx="1047">
                  <c:v>9.8480000000000008</c:v>
                </c:pt>
                <c:pt idx="1048">
                  <c:v>9.8510000000000009</c:v>
                </c:pt>
                <c:pt idx="1049">
                  <c:v>9.8550000000000004</c:v>
                </c:pt>
                <c:pt idx="1050">
                  <c:v>9.8580000000000005</c:v>
                </c:pt>
                <c:pt idx="1051">
                  <c:v>9.8620000000000001</c:v>
                </c:pt>
                <c:pt idx="1052">
                  <c:v>9.8650000000000002</c:v>
                </c:pt>
                <c:pt idx="1053">
                  <c:v>9.8680000000000003</c:v>
                </c:pt>
                <c:pt idx="1054">
                  <c:v>9.8719999999999999</c:v>
                </c:pt>
                <c:pt idx="1055">
                  <c:v>9.8759999999999994</c:v>
                </c:pt>
                <c:pt idx="1056">
                  <c:v>9.8789999999999996</c:v>
                </c:pt>
                <c:pt idx="1057">
                  <c:v>9.8819999999999997</c:v>
                </c:pt>
                <c:pt idx="1058">
                  <c:v>9.8859999999999992</c:v>
                </c:pt>
                <c:pt idx="1059">
                  <c:v>9.89</c:v>
                </c:pt>
                <c:pt idx="1060">
                  <c:v>9.8930000000000007</c:v>
                </c:pt>
                <c:pt idx="1061">
                  <c:v>9.8960000000000008</c:v>
                </c:pt>
                <c:pt idx="1062">
                  <c:v>9.9</c:v>
                </c:pt>
                <c:pt idx="1063">
                  <c:v>9.9030000000000005</c:v>
                </c:pt>
                <c:pt idx="1064">
                  <c:v>9.907</c:v>
                </c:pt>
                <c:pt idx="1065">
                  <c:v>9.91</c:v>
                </c:pt>
                <c:pt idx="1066">
                  <c:v>9.9139999999999997</c:v>
                </c:pt>
                <c:pt idx="1067">
                  <c:v>9.9169999999999998</c:v>
                </c:pt>
                <c:pt idx="1068">
                  <c:v>9.9209999999999994</c:v>
                </c:pt>
                <c:pt idx="1069">
                  <c:v>9.9239999999999995</c:v>
                </c:pt>
                <c:pt idx="1070">
                  <c:v>9.9280000000000008</c:v>
                </c:pt>
                <c:pt idx="1071">
                  <c:v>9.9309999999999992</c:v>
                </c:pt>
                <c:pt idx="1072">
                  <c:v>9.9350000000000005</c:v>
                </c:pt>
                <c:pt idx="1073">
                  <c:v>9.9380000000000006</c:v>
                </c:pt>
                <c:pt idx="1074">
                  <c:v>9.9420000000000002</c:v>
                </c:pt>
                <c:pt idx="1075">
                  <c:v>9.9450000000000003</c:v>
                </c:pt>
                <c:pt idx="1076">
                  <c:v>9.9489999999999998</c:v>
                </c:pt>
                <c:pt idx="1077">
                  <c:v>9.952</c:v>
                </c:pt>
                <c:pt idx="1078">
                  <c:v>9.9550000000000001</c:v>
                </c:pt>
                <c:pt idx="1079">
                  <c:v>9.9589999999999996</c:v>
                </c:pt>
                <c:pt idx="1080">
                  <c:v>9.9619999999999997</c:v>
                </c:pt>
                <c:pt idx="1081">
                  <c:v>9.9659999999999993</c:v>
                </c:pt>
                <c:pt idx="1082">
                  <c:v>9.9689999999999994</c:v>
                </c:pt>
                <c:pt idx="1083">
                  <c:v>9.9730000000000008</c:v>
                </c:pt>
                <c:pt idx="1084">
                  <c:v>9.9760000000000009</c:v>
                </c:pt>
                <c:pt idx="1085">
                  <c:v>9.98</c:v>
                </c:pt>
                <c:pt idx="1086">
                  <c:v>9.9830000000000005</c:v>
                </c:pt>
                <c:pt idx="1087">
                  <c:v>9.9860000000000007</c:v>
                </c:pt>
                <c:pt idx="1088">
                  <c:v>9.99</c:v>
                </c:pt>
                <c:pt idx="1089">
                  <c:v>9.9930000000000003</c:v>
                </c:pt>
                <c:pt idx="1090">
                  <c:v>9.9969999999999999</c:v>
                </c:pt>
                <c:pt idx="1091">
                  <c:v>10</c:v>
                </c:pt>
                <c:pt idx="1092">
                  <c:v>10.004</c:v>
                </c:pt>
                <c:pt idx="1093">
                  <c:v>10.007</c:v>
                </c:pt>
                <c:pt idx="1094">
                  <c:v>10.010999999999999</c:v>
                </c:pt>
                <c:pt idx="1095">
                  <c:v>10.013999999999999</c:v>
                </c:pt>
                <c:pt idx="1096">
                  <c:v>10.018000000000001</c:v>
                </c:pt>
                <c:pt idx="1097">
                  <c:v>10.021000000000001</c:v>
                </c:pt>
                <c:pt idx="1098">
                  <c:v>10.023999999999999</c:v>
                </c:pt>
                <c:pt idx="1099">
                  <c:v>10.028</c:v>
                </c:pt>
                <c:pt idx="1100">
                  <c:v>10.031000000000001</c:v>
                </c:pt>
                <c:pt idx="1101">
                  <c:v>10.035</c:v>
                </c:pt>
                <c:pt idx="1102">
                  <c:v>10.038</c:v>
                </c:pt>
                <c:pt idx="1103">
                  <c:v>10.042</c:v>
                </c:pt>
                <c:pt idx="1104">
                  <c:v>10.045</c:v>
                </c:pt>
                <c:pt idx="1105">
                  <c:v>10.048999999999999</c:v>
                </c:pt>
                <c:pt idx="1106">
                  <c:v>10.052</c:v>
                </c:pt>
                <c:pt idx="1107">
                  <c:v>10.055999999999999</c:v>
                </c:pt>
                <c:pt idx="1108">
                  <c:v>10.058999999999999</c:v>
                </c:pt>
                <c:pt idx="1109">
                  <c:v>10.061999999999999</c:v>
                </c:pt>
                <c:pt idx="1110">
                  <c:v>10.066000000000001</c:v>
                </c:pt>
                <c:pt idx="1111">
                  <c:v>10.069000000000001</c:v>
                </c:pt>
                <c:pt idx="1112">
                  <c:v>10.073</c:v>
                </c:pt>
                <c:pt idx="1113">
                  <c:v>10.076000000000001</c:v>
                </c:pt>
                <c:pt idx="1114">
                  <c:v>10.08</c:v>
                </c:pt>
                <c:pt idx="1115">
                  <c:v>10.083</c:v>
                </c:pt>
                <c:pt idx="1116">
                  <c:v>10.086</c:v>
                </c:pt>
                <c:pt idx="1117">
                  <c:v>10.09</c:v>
                </c:pt>
                <c:pt idx="1118">
                  <c:v>10.093</c:v>
                </c:pt>
                <c:pt idx="1119">
                  <c:v>10.097</c:v>
                </c:pt>
                <c:pt idx="1120">
                  <c:v>10.1</c:v>
                </c:pt>
                <c:pt idx="1121">
                  <c:v>10.103999999999999</c:v>
                </c:pt>
                <c:pt idx="1122">
                  <c:v>10.106999999999999</c:v>
                </c:pt>
                <c:pt idx="1123">
                  <c:v>10.11</c:v>
                </c:pt>
                <c:pt idx="1124">
                  <c:v>10.114000000000001</c:v>
                </c:pt>
                <c:pt idx="1125">
                  <c:v>10.117000000000001</c:v>
                </c:pt>
                <c:pt idx="1126">
                  <c:v>10.121</c:v>
                </c:pt>
                <c:pt idx="1127">
                  <c:v>10.124000000000001</c:v>
                </c:pt>
                <c:pt idx="1128">
                  <c:v>10.128</c:v>
                </c:pt>
                <c:pt idx="1129">
                  <c:v>10.131</c:v>
                </c:pt>
                <c:pt idx="1130">
                  <c:v>10.134</c:v>
                </c:pt>
                <c:pt idx="1131">
                  <c:v>10.138</c:v>
                </c:pt>
                <c:pt idx="1132">
                  <c:v>10.141</c:v>
                </c:pt>
                <c:pt idx="1133">
                  <c:v>10.145</c:v>
                </c:pt>
                <c:pt idx="1134">
                  <c:v>10.148</c:v>
                </c:pt>
                <c:pt idx="1135">
                  <c:v>10.151999999999999</c:v>
                </c:pt>
                <c:pt idx="1136">
                  <c:v>10.154999999999999</c:v>
                </c:pt>
                <c:pt idx="1137">
                  <c:v>10.157999999999999</c:v>
                </c:pt>
                <c:pt idx="1138">
                  <c:v>10.162000000000001</c:v>
                </c:pt>
                <c:pt idx="1139">
                  <c:v>10.164999999999999</c:v>
                </c:pt>
                <c:pt idx="1140">
                  <c:v>10.169</c:v>
                </c:pt>
                <c:pt idx="1141">
                  <c:v>10.172000000000001</c:v>
                </c:pt>
                <c:pt idx="1142">
                  <c:v>10.176</c:v>
                </c:pt>
                <c:pt idx="1143">
                  <c:v>10.179</c:v>
                </c:pt>
                <c:pt idx="1144">
                  <c:v>10.182</c:v>
                </c:pt>
                <c:pt idx="1145">
                  <c:v>10.186</c:v>
                </c:pt>
                <c:pt idx="1146">
                  <c:v>10.189</c:v>
                </c:pt>
                <c:pt idx="1147">
                  <c:v>10.193</c:v>
                </c:pt>
                <c:pt idx="1148">
                  <c:v>10.196</c:v>
                </c:pt>
                <c:pt idx="1149">
                  <c:v>10.199999999999999</c:v>
                </c:pt>
                <c:pt idx="1150">
                  <c:v>10.202999999999999</c:v>
                </c:pt>
                <c:pt idx="1151">
                  <c:v>10.206</c:v>
                </c:pt>
                <c:pt idx="1152">
                  <c:v>10.210000000000001</c:v>
                </c:pt>
                <c:pt idx="1153">
                  <c:v>10.212999999999999</c:v>
                </c:pt>
                <c:pt idx="1154">
                  <c:v>10.215999999999999</c:v>
                </c:pt>
                <c:pt idx="1155">
                  <c:v>10.220000000000001</c:v>
                </c:pt>
                <c:pt idx="1156">
                  <c:v>10.223000000000001</c:v>
                </c:pt>
                <c:pt idx="1157">
                  <c:v>10.227</c:v>
                </c:pt>
                <c:pt idx="1158">
                  <c:v>10.23</c:v>
                </c:pt>
                <c:pt idx="1159">
                  <c:v>10.234</c:v>
                </c:pt>
                <c:pt idx="1160">
                  <c:v>10.237</c:v>
                </c:pt>
                <c:pt idx="1161">
                  <c:v>10.24</c:v>
                </c:pt>
                <c:pt idx="1162">
                  <c:v>10.244</c:v>
                </c:pt>
                <c:pt idx="1163">
                  <c:v>10.247</c:v>
                </c:pt>
                <c:pt idx="1164">
                  <c:v>10.250999999999999</c:v>
                </c:pt>
                <c:pt idx="1165">
                  <c:v>10.254</c:v>
                </c:pt>
                <c:pt idx="1166">
                  <c:v>10.257999999999999</c:v>
                </c:pt>
                <c:pt idx="1167">
                  <c:v>10.260999999999999</c:v>
                </c:pt>
                <c:pt idx="1168">
                  <c:v>10.263999999999999</c:v>
                </c:pt>
                <c:pt idx="1169">
                  <c:v>10.268000000000001</c:v>
                </c:pt>
                <c:pt idx="1170">
                  <c:v>10.271000000000001</c:v>
                </c:pt>
                <c:pt idx="1171">
                  <c:v>10.275</c:v>
                </c:pt>
                <c:pt idx="1172">
                  <c:v>10.278</c:v>
                </c:pt>
                <c:pt idx="1173">
                  <c:v>10.281000000000001</c:v>
                </c:pt>
                <c:pt idx="1174">
                  <c:v>10.285</c:v>
                </c:pt>
                <c:pt idx="1175">
                  <c:v>10.288</c:v>
                </c:pt>
                <c:pt idx="1176">
                  <c:v>10.292</c:v>
                </c:pt>
                <c:pt idx="1177">
                  <c:v>10.295</c:v>
                </c:pt>
                <c:pt idx="1178">
                  <c:v>10.298999999999999</c:v>
                </c:pt>
                <c:pt idx="1179">
                  <c:v>10.302</c:v>
                </c:pt>
                <c:pt idx="1180">
                  <c:v>10.305</c:v>
                </c:pt>
                <c:pt idx="1181">
                  <c:v>10.308999999999999</c:v>
                </c:pt>
                <c:pt idx="1182">
                  <c:v>10.311999999999999</c:v>
                </c:pt>
                <c:pt idx="1183">
                  <c:v>10.315</c:v>
                </c:pt>
                <c:pt idx="1184">
                  <c:v>10.319000000000001</c:v>
                </c:pt>
                <c:pt idx="1185">
                  <c:v>10.321999999999999</c:v>
                </c:pt>
                <c:pt idx="1186">
                  <c:v>10.326000000000001</c:v>
                </c:pt>
                <c:pt idx="1187">
                  <c:v>10.329000000000001</c:v>
                </c:pt>
                <c:pt idx="1188">
                  <c:v>10.333</c:v>
                </c:pt>
                <c:pt idx="1189">
                  <c:v>10.336</c:v>
                </c:pt>
                <c:pt idx="1190">
                  <c:v>10.339</c:v>
                </c:pt>
                <c:pt idx="1191">
                  <c:v>10.343</c:v>
                </c:pt>
                <c:pt idx="1192">
                  <c:v>10.346</c:v>
                </c:pt>
                <c:pt idx="1193">
                  <c:v>10.35</c:v>
                </c:pt>
                <c:pt idx="1194">
                  <c:v>10.353</c:v>
                </c:pt>
                <c:pt idx="1195">
                  <c:v>10.356</c:v>
                </c:pt>
                <c:pt idx="1196">
                  <c:v>10.36</c:v>
                </c:pt>
                <c:pt idx="1197">
                  <c:v>10.363</c:v>
                </c:pt>
                <c:pt idx="1198">
                  <c:v>10.367000000000001</c:v>
                </c:pt>
                <c:pt idx="1199">
                  <c:v>10.37</c:v>
                </c:pt>
                <c:pt idx="1200">
                  <c:v>10.372999999999999</c:v>
                </c:pt>
                <c:pt idx="1201">
                  <c:v>10.377000000000001</c:v>
                </c:pt>
                <c:pt idx="1202">
                  <c:v>10.38</c:v>
                </c:pt>
                <c:pt idx="1203">
                  <c:v>10.384</c:v>
                </c:pt>
                <c:pt idx="1204">
                  <c:v>10.387</c:v>
                </c:pt>
                <c:pt idx="1205">
                  <c:v>10.391</c:v>
                </c:pt>
                <c:pt idx="1206">
                  <c:v>10.394</c:v>
                </c:pt>
                <c:pt idx="1207">
                  <c:v>10.397</c:v>
                </c:pt>
                <c:pt idx="1208">
                  <c:v>10.401</c:v>
                </c:pt>
                <c:pt idx="1209">
                  <c:v>10.404</c:v>
                </c:pt>
                <c:pt idx="1210">
                  <c:v>10.407</c:v>
                </c:pt>
                <c:pt idx="1211">
                  <c:v>10.411</c:v>
                </c:pt>
                <c:pt idx="1212">
                  <c:v>10.414</c:v>
                </c:pt>
                <c:pt idx="1213">
                  <c:v>10.417999999999999</c:v>
                </c:pt>
                <c:pt idx="1214">
                  <c:v>10.420999999999999</c:v>
                </c:pt>
                <c:pt idx="1215">
                  <c:v>10.425000000000001</c:v>
                </c:pt>
                <c:pt idx="1216">
                  <c:v>10.428000000000001</c:v>
                </c:pt>
                <c:pt idx="1217">
                  <c:v>10.430999999999999</c:v>
                </c:pt>
                <c:pt idx="1218">
                  <c:v>10.435</c:v>
                </c:pt>
                <c:pt idx="1219">
                  <c:v>10.438000000000001</c:v>
                </c:pt>
                <c:pt idx="1220">
                  <c:v>10.442</c:v>
                </c:pt>
                <c:pt idx="1221">
                  <c:v>10.445</c:v>
                </c:pt>
                <c:pt idx="1222">
                  <c:v>10.448</c:v>
                </c:pt>
                <c:pt idx="1223">
                  <c:v>10.452</c:v>
                </c:pt>
                <c:pt idx="1224">
                  <c:v>10.455</c:v>
                </c:pt>
                <c:pt idx="1225">
                  <c:v>10.458</c:v>
                </c:pt>
                <c:pt idx="1226">
                  <c:v>10.462</c:v>
                </c:pt>
                <c:pt idx="1227">
                  <c:v>10.465</c:v>
                </c:pt>
                <c:pt idx="1228">
                  <c:v>10.468999999999999</c:v>
                </c:pt>
                <c:pt idx="1229">
                  <c:v>10.472</c:v>
                </c:pt>
                <c:pt idx="1230">
                  <c:v>10.475</c:v>
                </c:pt>
                <c:pt idx="1231">
                  <c:v>10.478999999999999</c:v>
                </c:pt>
                <c:pt idx="1232">
                  <c:v>10.481999999999999</c:v>
                </c:pt>
                <c:pt idx="1233">
                  <c:v>10.486000000000001</c:v>
                </c:pt>
                <c:pt idx="1234">
                  <c:v>10.489000000000001</c:v>
                </c:pt>
                <c:pt idx="1235">
                  <c:v>10.492000000000001</c:v>
                </c:pt>
                <c:pt idx="1236">
                  <c:v>10.496</c:v>
                </c:pt>
                <c:pt idx="1237">
                  <c:v>10.499000000000001</c:v>
                </c:pt>
                <c:pt idx="1238">
                  <c:v>10.502000000000001</c:v>
                </c:pt>
                <c:pt idx="1239">
                  <c:v>10.506</c:v>
                </c:pt>
                <c:pt idx="1240">
                  <c:v>10.509</c:v>
                </c:pt>
                <c:pt idx="1241">
                  <c:v>10.513</c:v>
                </c:pt>
                <c:pt idx="1242">
                  <c:v>10.516</c:v>
                </c:pt>
                <c:pt idx="1243">
                  <c:v>10.52</c:v>
                </c:pt>
                <c:pt idx="1244">
                  <c:v>10.523</c:v>
                </c:pt>
                <c:pt idx="1245">
                  <c:v>10.526</c:v>
                </c:pt>
                <c:pt idx="1246">
                  <c:v>10.53</c:v>
                </c:pt>
                <c:pt idx="1247">
                  <c:v>10.532999999999999</c:v>
                </c:pt>
                <c:pt idx="1248">
                  <c:v>10.537000000000001</c:v>
                </c:pt>
                <c:pt idx="1249">
                  <c:v>10.54</c:v>
                </c:pt>
                <c:pt idx="1250">
                  <c:v>10.542999999999999</c:v>
                </c:pt>
                <c:pt idx="1251">
                  <c:v>10.545999999999999</c:v>
                </c:pt>
                <c:pt idx="1252">
                  <c:v>10.55</c:v>
                </c:pt>
                <c:pt idx="1253">
                  <c:v>10.553000000000001</c:v>
                </c:pt>
                <c:pt idx="1254">
                  <c:v>10.557</c:v>
                </c:pt>
                <c:pt idx="1255">
                  <c:v>10.56</c:v>
                </c:pt>
                <c:pt idx="1256">
                  <c:v>10.563000000000001</c:v>
                </c:pt>
                <c:pt idx="1257">
                  <c:v>10.567</c:v>
                </c:pt>
                <c:pt idx="1258">
                  <c:v>10.57</c:v>
                </c:pt>
                <c:pt idx="1259">
                  <c:v>10.574</c:v>
                </c:pt>
                <c:pt idx="1260">
                  <c:v>10.577</c:v>
                </c:pt>
                <c:pt idx="1261">
                  <c:v>10.581</c:v>
                </c:pt>
                <c:pt idx="1262">
                  <c:v>10.584</c:v>
                </c:pt>
                <c:pt idx="1263">
                  <c:v>10.587</c:v>
                </c:pt>
                <c:pt idx="1264">
                  <c:v>10.59</c:v>
                </c:pt>
                <c:pt idx="1265">
                  <c:v>10.593999999999999</c:v>
                </c:pt>
                <c:pt idx="1266">
                  <c:v>10.597</c:v>
                </c:pt>
                <c:pt idx="1267">
                  <c:v>10.601000000000001</c:v>
                </c:pt>
                <c:pt idx="1268">
                  <c:v>10.603999999999999</c:v>
                </c:pt>
                <c:pt idx="1269">
                  <c:v>10.606999999999999</c:v>
                </c:pt>
                <c:pt idx="1270">
                  <c:v>10.611000000000001</c:v>
                </c:pt>
                <c:pt idx="1271">
                  <c:v>10.614000000000001</c:v>
                </c:pt>
                <c:pt idx="1272">
                  <c:v>10.618</c:v>
                </c:pt>
                <c:pt idx="1273">
                  <c:v>10.621</c:v>
                </c:pt>
                <c:pt idx="1274">
                  <c:v>10.624000000000001</c:v>
                </c:pt>
                <c:pt idx="1275">
                  <c:v>10.628</c:v>
                </c:pt>
                <c:pt idx="1276">
                  <c:v>10.631</c:v>
                </c:pt>
                <c:pt idx="1277">
                  <c:v>10.634</c:v>
                </c:pt>
                <c:pt idx="1278">
                  <c:v>10.638</c:v>
                </c:pt>
                <c:pt idx="1279">
                  <c:v>10.641</c:v>
                </c:pt>
                <c:pt idx="1280">
                  <c:v>10.644</c:v>
                </c:pt>
                <c:pt idx="1281">
                  <c:v>10.648</c:v>
                </c:pt>
                <c:pt idx="1282">
                  <c:v>10.651</c:v>
                </c:pt>
                <c:pt idx="1283">
                  <c:v>10.654999999999999</c:v>
                </c:pt>
                <c:pt idx="1284">
                  <c:v>10.657999999999999</c:v>
                </c:pt>
                <c:pt idx="1285">
                  <c:v>10.661</c:v>
                </c:pt>
                <c:pt idx="1286">
                  <c:v>10.664999999999999</c:v>
                </c:pt>
                <c:pt idx="1287">
                  <c:v>10.667999999999999</c:v>
                </c:pt>
                <c:pt idx="1288">
                  <c:v>10.670999999999999</c:v>
                </c:pt>
                <c:pt idx="1289">
                  <c:v>10.675000000000001</c:v>
                </c:pt>
                <c:pt idx="1290">
                  <c:v>10.678000000000001</c:v>
                </c:pt>
                <c:pt idx="1291">
                  <c:v>10.680999999999999</c:v>
                </c:pt>
                <c:pt idx="1292">
                  <c:v>10.685</c:v>
                </c:pt>
                <c:pt idx="1293">
                  <c:v>10.688000000000001</c:v>
                </c:pt>
                <c:pt idx="1294">
                  <c:v>10.691000000000001</c:v>
                </c:pt>
                <c:pt idx="1295">
                  <c:v>10.695</c:v>
                </c:pt>
                <c:pt idx="1296">
                  <c:v>10.698</c:v>
                </c:pt>
                <c:pt idx="1297">
                  <c:v>10.702</c:v>
                </c:pt>
                <c:pt idx="1298">
                  <c:v>10.705</c:v>
                </c:pt>
                <c:pt idx="1299">
                  <c:v>10.708</c:v>
                </c:pt>
                <c:pt idx="1300">
                  <c:v>10.712</c:v>
                </c:pt>
                <c:pt idx="1301">
                  <c:v>10.715</c:v>
                </c:pt>
                <c:pt idx="1302">
                  <c:v>10.718</c:v>
                </c:pt>
                <c:pt idx="1303">
                  <c:v>10.722</c:v>
                </c:pt>
                <c:pt idx="1304">
                  <c:v>10.725</c:v>
                </c:pt>
                <c:pt idx="1305">
                  <c:v>10.728</c:v>
                </c:pt>
                <c:pt idx="1306">
                  <c:v>10.731999999999999</c:v>
                </c:pt>
                <c:pt idx="1307">
                  <c:v>10.734999999999999</c:v>
                </c:pt>
                <c:pt idx="1308">
                  <c:v>10.738</c:v>
                </c:pt>
                <c:pt idx="1309">
                  <c:v>10.742000000000001</c:v>
                </c:pt>
                <c:pt idx="1310">
                  <c:v>10.744999999999999</c:v>
                </c:pt>
                <c:pt idx="1311">
                  <c:v>10.749000000000001</c:v>
                </c:pt>
                <c:pt idx="1312">
                  <c:v>10.752000000000001</c:v>
                </c:pt>
                <c:pt idx="1313">
                  <c:v>10.755000000000001</c:v>
                </c:pt>
                <c:pt idx="1314">
                  <c:v>10.757999999999999</c:v>
                </c:pt>
                <c:pt idx="1315">
                  <c:v>10.762</c:v>
                </c:pt>
                <c:pt idx="1316">
                  <c:v>10.765000000000001</c:v>
                </c:pt>
                <c:pt idx="1317">
                  <c:v>10.768000000000001</c:v>
                </c:pt>
                <c:pt idx="1318">
                  <c:v>10.772</c:v>
                </c:pt>
                <c:pt idx="1319">
                  <c:v>10.775</c:v>
                </c:pt>
                <c:pt idx="1320">
                  <c:v>10.779</c:v>
                </c:pt>
                <c:pt idx="1321">
                  <c:v>10.782</c:v>
                </c:pt>
                <c:pt idx="1322">
                  <c:v>10.785</c:v>
                </c:pt>
                <c:pt idx="1323">
                  <c:v>10.789</c:v>
                </c:pt>
                <c:pt idx="1324">
                  <c:v>10.792</c:v>
                </c:pt>
                <c:pt idx="1325">
                  <c:v>10.795</c:v>
                </c:pt>
                <c:pt idx="1326">
                  <c:v>10.798</c:v>
                </c:pt>
                <c:pt idx="1327">
                  <c:v>10.802</c:v>
                </c:pt>
                <c:pt idx="1328">
                  <c:v>10.805</c:v>
                </c:pt>
                <c:pt idx="1329">
                  <c:v>10.808</c:v>
                </c:pt>
                <c:pt idx="1330">
                  <c:v>10.811999999999999</c:v>
                </c:pt>
                <c:pt idx="1331">
                  <c:v>10.815</c:v>
                </c:pt>
                <c:pt idx="1332">
                  <c:v>10.819000000000001</c:v>
                </c:pt>
                <c:pt idx="1333">
                  <c:v>10.821999999999999</c:v>
                </c:pt>
                <c:pt idx="1334">
                  <c:v>10.824999999999999</c:v>
                </c:pt>
                <c:pt idx="1335">
                  <c:v>10.827999999999999</c:v>
                </c:pt>
                <c:pt idx="1336">
                  <c:v>10.832000000000001</c:v>
                </c:pt>
                <c:pt idx="1337">
                  <c:v>10.835000000000001</c:v>
                </c:pt>
                <c:pt idx="1338">
                  <c:v>10.837999999999999</c:v>
                </c:pt>
                <c:pt idx="1339">
                  <c:v>10.842000000000001</c:v>
                </c:pt>
                <c:pt idx="1340">
                  <c:v>10.845000000000001</c:v>
                </c:pt>
                <c:pt idx="1341">
                  <c:v>10.848000000000001</c:v>
                </c:pt>
                <c:pt idx="1342">
                  <c:v>10.852</c:v>
                </c:pt>
                <c:pt idx="1343">
                  <c:v>10.855</c:v>
                </c:pt>
                <c:pt idx="1344">
                  <c:v>10.858000000000001</c:v>
                </c:pt>
                <c:pt idx="1345">
                  <c:v>10.861000000000001</c:v>
                </c:pt>
                <c:pt idx="1346">
                  <c:v>10.865</c:v>
                </c:pt>
                <c:pt idx="1347">
                  <c:v>10.868</c:v>
                </c:pt>
                <c:pt idx="1348">
                  <c:v>10.871</c:v>
                </c:pt>
                <c:pt idx="1349">
                  <c:v>10.875</c:v>
                </c:pt>
                <c:pt idx="1350">
                  <c:v>10.878</c:v>
                </c:pt>
                <c:pt idx="1351">
                  <c:v>10.882</c:v>
                </c:pt>
                <c:pt idx="1352">
                  <c:v>10.885</c:v>
                </c:pt>
                <c:pt idx="1353">
                  <c:v>10.888</c:v>
                </c:pt>
                <c:pt idx="1354">
                  <c:v>10.891</c:v>
                </c:pt>
                <c:pt idx="1355">
                  <c:v>10.895</c:v>
                </c:pt>
                <c:pt idx="1356">
                  <c:v>10.898</c:v>
                </c:pt>
                <c:pt idx="1357">
                  <c:v>10.901</c:v>
                </c:pt>
                <c:pt idx="1358">
                  <c:v>10.904999999999999</c:v>
                </c:pt>
                <c:pt idx="1359">
                  <c:v>10.907999999999999</c:v>
                </c:pt>
                <c:pt idx="1360">
                  <c:v>10.911</c:v>
                </c:pt>
                <c:pt idx="1361">
                  <c:v>10.914999999999999</c:v>
                </c:pt>
                <c:pt idx="1362">
                  <c:v>10.917999999999999</c:v>
                </c:pt>
                <c:pt idx="1363">
                  <c:v>10.920999999999999</c:v>
                </c:pt>
                <c:pt idx="1364">
                  <c:v>10.923999999999999</c:v>
                </c:pt>
                <c:pt idx="1365">
                  <c:v>10.928000000000001</c:v>
                </c:pt>
                <c:pt idx="1366">
                  <c:v>10.930999999999999</c:v>
                </c:pt>
                <c:pt idx="1367">
                  <c:v>10.933999999999999</c:v>
                </c:pt>
                <c:pt idx="1368">
                  <c:v>10.938000000000001</c:v>
                </c:pt>
                <c:pt idx="1369">
                  <c:v>10.941000000000001</c:v>
                </c:pt>
                <c:pt idx="1370">
                  <c:v>10.944000000000001</c:v>
                </c:pt>
                <c:pt idx="1371">
                  <c:v>10.946999999999999</c:v>
                </c:pt>
                <c:pt idx="1372">
                  <c:v>10.95</c:v>
                </c:pt>
                <c:pt idx="1373">
                  <c:v>10.954000000000001</c:v>
                </c:pt>
                <c:pt idx="1374">
                  <c:v>10.957000000000001</c:v>
                </c:pt>
                <c:pt idx="1375">
                  <c:v>10.961</c:v>
                </c:pt>
                <c:pt idx="1376">
                  <c:v>10.964</c:v>
                </c:pt>
                <c:pt idx="1377">
                  <c:v>10.967000000000001</c:v>
                </c:pt>
                <c:pt idx="1378">
                  <c:v>10.97</c:v>
                </c:pt>
                <c:pt idx="1379">
                  <c:v>10.974</c:v>
                </c:pt>
                <c:pt idx="1380">
                  <c:v>10.977</c:v>
                </c:pt>
                <c:pt idx="1381">
                  <c:v>10.98</c:v>
                </c:pt>
                <c:pt idx="1382">
                  <c:v>10.983000000000001</c:v>
                </c:pt>
                <c:pt idx="1383">
                  <c:v>10.987</c:v>
                </c:pt>
                <c:pt idx="1384">
                  <c:v>10.99</c:v>
                </c:pt>
                <c:pt idx="1385">
                  <c:v>10.993</c:v>
                </c:pt>
                <c:pt idx="1386">
                  <c:v>10.997</c:v>
                </c:pt>
                <c:pt idx="1387">
                  <c:v>11</c:v>
                </c:pt>
                <c:pt idx="1388">
                  <c:v>11.003</c:v>
                </c:pt>
                <c:pt idx="1389">
                  <c:v>11.006</c:v>
                </c:pt>
                <c:pt idx="1390">
                  <c:v>11.01</c:v>
                </c:pt>
                <c:pt idx="1391">
                  <c:v>11.013</c:v>
                </c:pt>
                <c:pt idx="1392">
                  <c:v>11.016</c:v>
                </c:pt>
                <c:pt idx="1393">
                  <c:v>11.02</c:v>
                </c:pt>
                <c:pt idx="1394">
                  <c:v>11.023</c:v>
                </c:pt>
                <c:pt idx="1395">
                  <c:v>11.026</c:v>
                </c:pt>
                <c:pt idx="1396">
                  <c:v>11.029</c:v>
                </c:pt>
                <c:pt idx="1397">
                  <c:v>11.032</c:v>
                </c:pt>
                <c:pt idx="1398">
                  <c:v>11.036</c:v>
                </c:pt>
                <c:pt idx="1399">
                  <c:v>11.039</c:v>
                </c:pt>
                <c:pt idx="1400">
                  <c:v>11.042</c:v>
                </c:pt>
                <c:pt idx="1401">
                  <c:v>11.045999999999999</c:v>
                </c:pt>
                <c:pt idx="1402">
                  <c:v>11.048999999999999</c:v>
                </c:pt>
                <c:pt idx="1403">
                  <c:v>11.052</c:v>
                </c:pt>
                <c:pt idx="1404">
                  <c:v>11.055</c:v>
                </c:pt>
                <c:pt idx="1405">
                  <c:v>11.058999999999999</c:v>
                </c:pt>
                <c:pt idx="1406">
                  <c:v>11.061999999999999</c:v>
                </c:pt>
                <c:pt idx="1407">
                  <c:v>11.065</c:v>
                </c:pt>
                <c:pt idx="1408">
                  <c:v>11.069000000000001</c:v>
                </c:pt>
                <c:pt idx="1409">
                  <c:v>11.071999999999999</c:v>
                </c:pt>
                <c:pt idx="1410">
                  <c:v>11.074999999999999</c:v>
                </c:pt>
                <c:pt idx="1411">
                  <c:v>11.077999999999999</c:v>
                </c:pt>
                <c:pt idx="1412">
                  <c:v>11.081</c:v>
                </c:pt>
                <c:pt idx="1413">
                  <c:v>11.085000000000001</c:v>
                </c:pt>
                <c:pt idx="1414">
                  <c:v>11.087999999999999</c:v>
                </c:pt>
                <c:pt idx="1415">
                  <c:v>11.090999999999999</c:v>
                </c:pt>
                <c:pt idx="1416">
                  <c:v>11.093999999999999</c:v>
                </c:pt>
                <c:pt idx="1417">
                  <c:v>11.098000000000001</c:v>
                </c:pt>
                <c:pt idx="1418">
                  <c:v>11.101000000000001</c:v>
                </c:pt>
                <c:pt idx="1419">
                  <c:v>11.103999999999999</c:v>
                </c:pt>
                <c:pt idx="1420">
                  <c:v>11.106999999999999</c:v>
                </c:pt>
                <c:pt idx="1421">
                  <c:v>11.111000000000001</c:v>
                </c:pt>
                <c:pt idx="1422">
                  <c:v>11.114000000000001</c:v>
                </c:pt>
                <c:pt idx="1423">
                  <c:v>11.117000000000001</c:v>
                </c:pt>
                <c:pt idx="1424">
                  <c:v>11.12</c:v>
                </c:pt>
                <c:pt idx="1425">
                  <c:v>11.122999999999999</c:v>
                </c:pt>
                <c:pt idx="1426">
                  <c:v>11.127000000000001</c:v>
                </c:pt>
                <c:pt idx="1427">
                  <c:v>11.13</c:v>
                </c:pt>
                <c:pt idx="1428">
                  <c:v>11.132999999999999</c:v>
                </c:pt>
                <c:pt idx="1429">
                  <c:v>11.137</c:v>
                </c:pt>
                <c:pt idx="1430">
                  <c:v>11.14</c:v>
                </c:pt>
                <c:pt idx="1431">
                  <c:v>11.143000000000001</c:v>
                </c:pt>
                <c:pt idx="1432">
                  <c:v>11.146000000000001</c:v>
                </c:pt>
                <c:pt idx="1433">
                  <c:v>11.148999999999999</c:v>
                </c:pt>
                <c:pt idx="1434">
                  <c:v>11.153</c:v>
                </c:pt>
                <c:pt idx="1435">
                  <c:v>11.156000000000001</c:v>
                </c:pt>
                <c:pt idx="1436">
                  <c:v>11.159000000000001</c:v>
                </c:pt>
                <c:pt idx="1437">
                  <c:v>11.162000000000001</c:v>
                </c:pt>
                <c:pt idx="1438">
                  <c:v>11.164999999999999</c:v>
                </c:pt>
                <c:pt idx="1439">
                  <c:v>11.169</c:v>
                </c:pt>
                <c:pt idx="1440">
                  <c:v>11.172000000000001</c:v>
                </c:pt>
                <c:pt idx="1441">
                  <c:v>11.175000000000001</c:v>
                </c:pt>
                <c:pt idx="1442">
                  <c:v>11.179</c:v>
                </c:pt>
                <c:pt idx="1443">
                  <c:v>11.182</c:v>
                </c:pt>
                <c:pt idx="1444">
                  <c:v>11.185</c:v>
                </c:pt>
                <c:pt idx="1445">
                  <c:v>11.188000000000001</c:v>
                </c:pt>
                <c:pt idx="1446">
                  <c:v>11.191000000000001</c:v>
                </c:pt>
                <c:pt idx="1447">
                  <c:v>11.195</c:v>
                </c:pt>
                <c:pt idx="1448">
                  <c:v>11.198</c:v>
                </c:pt>
                <c:pt idx="1449">
                  <c:v>11.201000000000001</c:v>
                </c:pt>
                <c:pt idx="1450">
                  <c:v>11.204000000000001</c:v>
                </c:pt>
                <c:pt idx="1451">
                  <c:v>11.207000000000001</c:v>
                </c:pt>
                <c:pt idx="1452">
                  <c:v>11.211</c:v>
                </c:pt>
                <c:pt idx="1453">
                  <c:v>11.214</c:v>
                </c:pt>
                <c:pt idx="1454">
                  <c:v>11.217000000000001</c:v>
                </c:pt>
                <c:pt idx="1455">
                  <c:v>11.221</c:v>
                </c:pt>
                <c:pt idx="1456">
                  <c:v>11.224</c:v>
                </c:pt>
                <c:pt idx="1457">
                  <c:v>11.227</c:v>
                </c:pt>
                <c:pt idx="1458">
                  <c:v>11.23</c:v>
                </c:pt>
                <c:pt idx="1459">
                  <c:v>11.233000000000001</c:v>
                </c:pt>
                <c:pt idx="1460">
                  <c:v>11.236000000000001</c:v>
                </c:pt>
                <c:pt idx="1461">
                  <c:v>11.24</c:v>
                </c:pt>
                <c:pt idx="1462">
                  <c:v>11.243</c:v>
                </c:pt>
                <c:pt idx="1463">
                  <c:v>11.246</c:v>
                </c:pt>
                <c:pt idx="1464">
                  <c:v>11.249000000000001</c:v>
                </c:pt>
                <c:pt idx="1465">
                  <c:v>11.252000000000001</c:v>
                </c:pt>
                <c:pt idx="1466">
                  <c:v>11.256</c:v>
                </c:pt>
                <c:pt idx="1467">
                  <c:v>11.259</c:v>
                </c:pt>
                <c:pt idx="1468">
                  <c:v>11.262</c:v>
                </c:pt>
                <c:pt idx="1469">
                  <c:v>11.265000000000001</c:v>
                </c:pt>
                <c:pt idx="1470">
                  <c:v>11.268000000000001</c:v>
                </c:pt>
                <c:pt idx="1471">
                  <c:v>11.272</c:v>
                </c:pt>
                <c:pt idx="1472">
                  <c:v>11.275</c:v>
                </c:pt>
                <c:pt idx="1473">
                  <c:v>11.278</c:v>
                </c:pt>
                <c:pt idx="1474">
                  <c:v>11.281000000000001</c:v>
                </c:pt>
                <c:pt idx="1475">
                  <c:v>11.284000000000001</c:v>
                </c:pt>
                <c:pt idx="1476">
                  <c:v>11.288</c:v>
                </c:pt>
                <c:pt idx="1477">
                  <c:v>11.291</c:v>
                </c:pt>
                <c:pt idx="1478">
                  <c:v>11.294</c:v>
                </c:pt>
                <c:pt idx="1479">
                  <c:v>11.297000000000001</c:v>
                </c:pt>
                <c:pt idx="1480">
                  <c:v>11.3</c:v>
                </c:pt>
                <c:pt idx="1481">
                  <c:v>11.303000000000001</c:v>
                </c:pt>
                <c:pt idx="1482">
                  <c:v>11.307</c:v>
                </c:pt>
                <c:pt idx="1483">
                  <c:v>11.31</c:v>
                </c:pt>
                <c:pt idx="1484">
                  <c:v>11.313000000000001</c:v>
                </c:pt>
                <c:pt idx="1485">
                  <c:v>11.317</c:v>
                </c:pt>
                <c:pt idx="1486">
                  <c:v>11.32</c:v>
                </c:pt>
                <c:pt idx="1487">
                  <c:v>11.323</c:v>
                </c:pt>
                <c:pt idx="1488">
                  <c:v>11.326000000000001</c:v>
                </c:pt>
                <c:pt idx="1489">
                  <c:v>11.329000000000001</c:v>
                </c:pt>
                <c:pt idx="1490">
                  <c:v>11.332000000000001</c:v>
                </c:pt>
                <c:pt idx="1491">
                  <c:v>11.336</c:v>
                </c:pt>
                <c:pt idx="1492">
                  <c:v>11.339</c:v>
                </c:pt>
                <c:pt idx="1493">
                  <c:v>11.342000000000001</c:v>
                </c:pt>
                <c:pt idx="1494">
                  <c:v>11.345000000000001</c:v>
                </c:pt>
                <c:pt idx="1495">
                  <c:v>11.348000000000001</c:v>
                </c:pt>
                <c:pt idx="1496">
                  <c:v>11.351000000000001</c:v>
                </c:pt>
                <c:pt idx="1497">
                  <c:v>11.355</c:v>
                </c:pt>
                <c:pt idx="1498">
                  <c:v>11.358000000000001</c:v>
                </c:pt>
                <c:pt idx="1499">
                  <c:v>11.361000000000001</c:v>
                </c:pt>
                <c:pt idx="1500">
                  <c:v>11.364000000000001</c:v>
                </c:pt>
                <c:pt idx="1501">
                  <c:v>11.367000000000001</c:v>
                </c:pt>
                <c:pt idx="1502">
                  <c:v>11.371</c:v>
                </c:pt>
                <c:pt idx="1503">
                  <c:v>11.374000000000001</c:v>
                </c:pt>
                <c:pt idx="1504">
                  <c:v>11.377000000000001</c:v>
                </c:pt>
                <c:pt idx="1505">
                  <c:v>11.38</c:v>
                </c:pt>
                <c:pt idx="1506">
                  <c:v>11.382999999999999</c:v>
                </c:pt>
                <c:pt idx="1507">
                  <c:v>11.385999999999999</c:v>
                </c:pt>
                <c:pt idx="1508">
                  <c:v>11.39</c:v>
                </c:pt>
                <c:pt idx="1509">
                  <c:v>11.393000000000001</c:v>
                </c:pt>
                <c:pt idx="1510">
                  <c:v>11.396000000000001</c:v>
                </c:pt>
                <c:pt idx="1511">
                  <c:v>11.398999999999999</c:v>
                </c:pt>
                <c:pt idx="1512">
                  <c:v>11.401999999999999</c:v>
                </c:pt>
                <c:pt idx="1513">
                  <c:v>11.404999999999999</c:v>
                </c:pt>
                <c:pt idx="1514">
                  <c:v>11.407999999999999</c:v>
                </c:pt>
                <c:pt idx="1515">
                  <c:v>11.411</c:v>
                </c:pt>
                <c:pt idx="1516">
                  <c:v>11.414999999999999</c:v>
                </c:pt>
                <c:pt idx="1517">
                  <c:v>11.417999999999999</c:v>
                </c:pt>
                <c:pt idx="1518">
                  <c:v>11.420999999999999</c:v>
                </c:pt>
                <c:pt idx="1519">
                  <c:v>11.423999999999999</c:v>
                </c:pt>
                <c:pt idx="1520">
                  <c:v>11.427</c:v>
                </c:pt>
                <c:pt idx="1521">
                  <c:v>11.430999999999999</c:v>
                </c:pt>
                <c:pt idx="1522">
                  <c:v>11.433999999999999</c:v>
                </c:pt>
                <c:pt idx="1523">
                  <c:v>11.436999999999999</c:v>
                </c:pt>
                <c:pt idx="1524">
                  <c:v>11.44</c:v>
                </c:pt>
                <c:pt idx="1525">
                  <c:v>11.443</c:v>
                </c:pt>
                <c:pt idx="1526">
                  <c:v>11.446</c:v>
                </c:pt>
                <c:pt idx="1527">
                  <c:v>11.449</c:v>
                </c:pt>
                <c:pt idx="1528">
                  <c:v>11.452999999999999</c:v>
                </c:pt>
                <c:pt idx="1529">
                  <c:v>11.456</c:v>
                </c:pt>
                <c:pt idx="1530">
                  <c:v>11.459</c:v>
                </c:pt>
                <c:pt idx="1531">
                  <c:v>11.462</c:v>
                </c:pt>
                <c:pt idx="1532">
                  <c:v>11.465</c:v>
                </c:pt>
                <c:pt idx="1533">
                  <c:v>11.468999999999999</c:v>
                </c:pt>
                <c:pt idx="1534">
                  <c:v>11.472</c:v>
                </c:pt>
                <c:pt idx="1535">
                  <c:v>11.475</c:v>
                </c:pt>
                <c:pt idx="1536">
                  <c:v>11.478</c:v>
                </c:pt>
                <c:pt idx="1537">
                  <c:v>11.481</c:v>
                </c:pt>
                <c:pt idx="1538">
                  <c:v>11.484</c:v>
                </c:pt>
                <c:pt idx="1539">
                  <c:v>11.488</c:v>
                </c:pt>
                <c:pt idx="1540">
                  <c:v>11.491</c:v>
                </c:pt>
                <c:pt idx="1541">
                  <c:v>11.494</c:v>
                </c:pt>
                <c:pt idx="1542">
                  <c:v>11.497</c:v>
                </c:pt>
                <c:pt idx="1543">
                  <c:v>11.5</c:v>
                </c:pt>
                <c:pt idx="1544">
                  <c:v>11.503</c:v>
                </c:pt>
                <c:pt idx="1545">
                  <c:v>11.506</c:v>
                </c:pt>
                <c:pt idx="1546">
                  <c:v>11.509</c:v>
                </c:pt>
                <c:pt idx="1547">
                  <c:v>11.512</c:v>
                </c:pt>
                <c:pt idx="1548">
                  <c:v>11.516</c:v>
                </c:pt>
                <c:pt idx="1549">
                  <c:v>11.519</c:v>
                </c:pt>
                <c:pt idx="1550">
                  <c:v>11.522</c:v>
                </c:pt>
                <c:pt idx="1551">
                  <c:v>11.525</c:v>
                </c:pt>
                <c:pt idx="1552">
                  <c:v>11.528</c:v>
                </c:pt>
                <c:pt idx="1553">
                  <c:v>11.531000000000001</c:v>
                </c:pt>
                <c:pt idx="1554">
                  <c:v>11.535</c:v>
                </c:pt>
                <c:pt idx="1555">
                  <c:v>11.538</c:v>
                </c:pt>
                <c:pt idx="1556">
                  <c:v>11.541</c:v>
                </c:pt>
                <c:pt idx="1557">
                  <c:v>11.544</c:v>
                </c:pt>
                <c:pt idx="1558">
                  <c:v>11.547000000000001</c:v>
                </c:pt>
                <c:pt idx="1559">
                  <c:v>11.55</c:v>
                </c:pt>
                <c:pt idx="1560">
                  <c:v>11.554</c:v>
                </c:pt>
                <c:pt idx="1561">
                  <c:v>11.557</c:v>
                </c:pt>
                <c:pt idx="1562">
                  <c:v>11.56</c:v>
                </c:pt>
                <c:pt idx="1563">
                  <c:v>11.563000000000001</c:v>
                </c:pt>
                <c:pt idx="1564">
                  <c:v>11.566000000000001</c:v>
                </c:pt>
                <c:pt idx="1565">
                  <c:v>11.569000000000001</c:v>
                </c:pt>
                <c:pt idx="1566">
                  <c:v>11.571999999999999</c:v>
                </c:pt>
                <c:pt idx="1567">
                  <c:v>11.574999999999999</c:v>
                </c:pt>
                <c:pt idx="1568">
                  <c:v>11.577999999999999</c:v>
                </c:pt>
                <c:pt idx="1569">
                  <c:v>11.582000000000001</c:v>
                </c:pt>
                <c:pt idx="1570">
                  <c:v>11.585000000000001</c:v>
                </c:pt>
                <c:pt idx="1571">
                  <c:v>11.587999999999999</c:v>
                </c:pt>
                <c:pt idx="1572">
                  <c:v>11.590999999999999</c:v>
                </c:pt>
                <c:pt idx="1573">
                  <c:v>11.593999999999999</c:v>
                </c:pt>
                <c:pt idx="1574">
                  <c:v>11.597</c:v>
                </c:pt>
                <c:pt idx="1575">
                  <c:v>11.601000000000001</c:v>
                </c:pt>
                <c:pt idx="1576">
                  <c:v>11.603999999999999</c:v>
                </c:pt>
                <c:pt idx="1577">
                  <c:v>11.606999999999999</c:v>
                </c:pt>
                <c:pt idx="1578">
                  <c:v>11.61</c:v>
                </c:pt>
                <c:pt idx="1579">
                  <c:v>11.613</c:v>
                </c:pt>
                <c:pt idx="1580">
                  <c:v>11.616</c:v>
                </c:pt>
                <c:pt idx="1581">
                  <c:v>11.619</c:v>
                </c:pt>
                <c:pt idx="1582">
                  <c:v>11.622</c:v>
                </c:pt>
                <c:pt idx="1583">
                  <c:v>11.625</c:v>
                </c:pt>
                <c:pt idx="1584">
                  <c:v>11.629</c:v>
                </c:pt>
                <c:pt idx="1585">
                  <c:v>11.632</c:v>
                </c:pt>
                <c:pt idx="1586">
                  <c:v>11.635</c:v>
                </c:pt>
                <c:pt idx="1587">
                  <c:v>11.638</c:v>
                </c:pt>
                <c:pt idx="1588">
                  <c:v>11.641</c:v>
                </c:pt>
                <c:pt idx="1589">
                  <c:v>11.644</c:v>
                </c:pt>
                <c:pt idx="1590">
                  <c:v>11.647</c:v>
                </c:pt>
                <c:pt idx="1591">
                  <c:v>11.65</c:v>
                </c:pt>
                <c:pt idx="1592">
                  <c:v>11.653</c:v>
                </c:pt>
                <c:pt idx="1593">
                  <c:v>11.657</c:v>
                </c:pt>
                <c:pt idx="1594">
                  <c:v>11.66</c:v>
                </c:pt>
                <c:pt idx="1595">
                  <c:v>11.663</c:v>
                </c:pt>
                <c:pt idx="1596">
                  <c:v>11.666</c:v>
                </c:pt>
                <c:pt idx="1597">
                  <c:v>11.669</c:v>
                </c:pt>
                <c:pt idx="1598">
                  <c:v>11.672000000000001</c:v>
                </c:pt>
                <c:pt idx="1599">
                  <c:v>11.675000000000001</c:v>
                </c:pt>
                <c:pt idx="1600">
                  <c:v>11.679</c:v>
                </c:pt>
                <c:pt idx="1601">
                  <c:v>11.682</c:v>
                </c:pt>
                <c:pt idx="1602">
                  <c:v>11.685</c:v>
                </c:pt>
                <c:pt idx="1603">
                  <c:v>11.688000000000001</c:v>
                </c:pt>
                <c:pt idx="1604">
                  <c:v>11.691000000000001</c:v>
                </c:pt>
                <c:pt idx="1605">
                  <c:v>11.694000000000001</c:v>
                </c:pt>
                <c:pt idx="1606">
                  <c:v>11.696999999999999</c:v>
                </c:pt>
                <c:pt idx="1607">
                  <c:v>11.7</c:v>
                </c:pt>
                <c:pt idx="1608">
                  <c:v>11.702999999999999</c:v>
                </c:pt>
                <c:pt idx="1609">
                  <c:v>11.707000000000001</c:v>
                </c:pt>
                <c:pt idx="1610">
                  <c:v>11.71</c:v>
                </c:pt>
                <c:pt idx="1611">
                  <c:v>11.712999999999999</c:v>
                </c:pt>
                <c:pt idx="1612">
                  <c:v>11.715999999999999</c:v>
                </c:pt>
                <c:pt idx="1613">
                  <c:v>11.718999999999999</c:v>
                </c:pt>
                <c:pt idx="1614">
                  <c:v>11.722</c:v>
                </c:pt>
                <c:pt idx="1615">
                  <c:v>11.725</c:v>
                </c:pt>
                <c:pt idx="1616">
                  <c:v>11.728</c:v>
                </c:pt>
                <c:pt idx="1617">
                  <c:v>11.731</c:v>
                </c:pt>
                <c:pt idx="1618">
                  <c:v>11.734</c:v>
                </c:pt>
                <c:pt idx="1619">
                  <c:v>11.738</c:v>
                </c:pt>
                <c:pt idx="1620">
                  <c:v>11.741</c:v>
                </c:pt>
                <c:pt idx="1621">
                  <c:v>11.744</c:v>
                </c:pt>
                <c:pt idx="1622">
                  <c:v>11.747</c:v>
                </c:pt>
                <c:pt idx="1623">
                  <c:v>11.75</c:v>
                </c:pt>
                <c:pt idx="1624">
                  <c:v>11.753</c:v>
                </c:pt>
                <c:pt idx="1625">
                  <c:v>11.756</c:v>
                </c:pt>
                <c:pt idx="1626">
                  <c:v>11.759</c:v>
                </c:pt>
                <c:pt idx="1627">
                  <c:v>11.762</c:v>
                </c:pt>
                <c:pt idx="1628">
                  <c:v>11.765000000000001</c:v>
                </c:pt>
                <c:pt idx="1629">
                  <c:v>11.769</c:v>
                </c:pt>
                <c:pt idx="1630">
                  <c:v>11.772</c:v>
                </c:pt>
                <c:pt idx="1631">
                  <c:v>11.775</c:v>
                </c:pt>
                <c:pt idx="1632">
                  <c:v>11.778</c:v>
                </c:pt>
                <c:pt idx="1633">
                  <c:v>11.781000000000001</c:v>
                </c:pt>
                <c:pt idx="1634">
                  <c:v>11.784000000000001</c:v>
                </c:pt>
                <c:pt idx="1635">
                  <c:v>11.787000000000001</c:v>
                </c:pt>
                <c:pt idx="1636">
                  <c:v>11.79</c:v>
                </c:pt>
                <c:pt idx="1637">
                  <c:v>11.792999999999999</c:v>
                </c:pt>
                <c:pt idx="1638">
                  <c:v>11.797000000000001</c:v>
                </c:pt>
                <c:pt idx="1639">
                  <c:v>11.8</c:v>
                </c:pt>
                <c:pt idx="1640">
                  <c:v>11.803000000000001</c:v>
                </c:pt>
                <c:pt idx="1641">
                  <c:v>11.805999999999999</c:v>
                </c:pt>
                <c:pt idx="1642">
                  <c:v>11.808999999999999</c:v>
                </c:pt>
                <c:pt idx="1643">
                  <c:v>11.811999999999999</c:v>
                </c:pt>
                <c:pt idx="1644">
                  <c:v>11.815</c:v>
                </c:pt>
                <c:pt idx="1645">
                  <c:v>11.818</c:v>
                </c:pt>
                <c:pt idx="1646">
                  <c:v>11.821999999999999</c:v>
                </c:pt>
                <c:pt idx="1647">
                  <c:v>11.824</c:v>
                </c:pt>
                <c:pt idx="1648">
                  <c:v>11.827</c:v>
                </c:pt>
                <c:pt idx="1649">
                  <c:v>11.831</c:v>
                </c:pt>
                <c:pt idx="1650">
                  <c:v>11.834</c:v>
                </c:pt>
                <c:pt idx="1651">
                  <c:v>11.837</c:v>
                </c:pt>
                <c:pt idx="1652">
                  <c:v>11.84</c:v>
                </c:pt>
                <c:pt idx="1653">
                  <c:v>11.843</c:v>
                </c:pt>
                <c:pt idx="1654">
                  <c:v>11.846</c:v>
                </c:pt>
                <c:pt idx="1655">
                  <c:v>11.849</c:v>
                </c:pt>
                <c:pt idx="1656">
                  <c:v>11.852</c:v>
                </c:pt>
                <c:pt idx="1657">
                  <c:v>11.855</c:v>
                </c:pt>
                <c:pt idx="1658">
                  <c:v>11.858000000000001</c:v>
                </c:pt>
                <c:pt idx="1659">
                  <c:v>11.861000000000001</c:v>
                </c:pt>
                <c:pt idx="1660">
                  <c:v>11.865</c:v>
                </c:pt>
                <c:pt idx="1661">
                  <c:v>11.868</c:v>
                </c:pt>
                <c:pt idx="1662">
                  <c:v>11.871</c:v>
                </c:pt>
                <c:pt idx="1663">
                  <c:v>11.874000000000001</c:v>
                </c:pt>
                <c:pt idx="1664">
                  <c:v>11.877000000000001</c:v>
                </c:pt>
                <c:pt idx="1665">
                  <c:v>11.88</c:v>
                </c:pt>
                <c:pt idx="1666">
                  <c:v>11.882999999999999</c:v>
                </c:pt>
                <c:pt idx="1667">
                  <c:v>11.885999999999999</c:v>
                </c:pt>
                <c:pt idx="1668">
                  <c:v>11.888999999999999</c:v>
                </c:pt>
                <c:pt idx="1669">
                  <c:v>11.891999999999999</c:v>
                </c:pt>
                <c:pt idx="1670">
                  <c:v>11.895</c:v>
                </c:pt>
                <c:pt idx="1671">
                  <c:v>11.898</c:v>
                </c:pt>
                <c:pt idx="1672">
                  <c:v>11.901999999999999</c:v>
                </c:pt>
                <c:pt idx="1673">
                  <c:v>11.904999999999999</c:v>
                </c:pt>
                <c:pt idx="1674">
                  <c:v>11.907999999999999</c:v>
                </c:pt>
                <c:pt idx="1675">
                  <c:v>11.911</c:v>
                </c:pt>
                <c:pt idx="1676">
                  <c:v>11.914</c:v>
                </c:pt>
                <c:pt idx="1677">
                  <c:v>11.917</c:v>
                </c:pt>
                <c:pt idx="1678">
                  <c:v>11.92</c:v>
                </c:pt>
                <c:pt idx="1679">
                  <c:v>11.923</c:v>
                </c:pt>
                <c:pt idx="1680">
                  <c:v>11.926</c:v>
                </c:pt>
                <c:pt idx="1681">
                  <c:v>11.929</c:v>
                </c:pt>
                <c:pt idx="1682">
                  <c:v>11.932</c:v>
                </c:pt>
                <c:pt idx="1683">
                  <c:v>11.936</c:v>
                </c:pt>
                <c:pt idx="1684">
                  <c:v>11.938000000000001</c:v>
                </c:pt>
                <c:pt idx="1685">
                  <c:v>11.941000000000001</c:v>
                </c:pt>
                <c:pt idx="1686">
                  <c:v>11.944000000000001</c:v>
                </c:pt>
                <c:pt idx="1687">
                  <c:v>11.948</c:v>
                </c:pt>
                <c:pt idx="1688">
                  <c:v>11.951000000000001</c:v>
                </c:pt>
                <c:pt idx="1689">
                  <c:v>11.954000000000001</c:v>
                </c:pt>
                <c:pt idx="1690">
                  <c:v>11.957000000000001</c:v>
                </c:pt>
                <c:pt idx="1691">
                  <c:v>11.96</c:v>
                </c:pt>
                <c:pt idx="1692">
                  <c:v>11.962999999999999</c:v>
                </c:pt>
                <c:pt idx="1693">
                  <c:v>11.965999999999999</c:v>
                </c:pt>
                <c:pt idx="1694">
                  <c:v>11.968999999999999</c:v>
                </c:pt>
                <c:pt idx="1695">
                  <c:v>11.972</c:v>
                </c:pt>
                <c:pt idx="1696">
                  <c:v>11.975</c:v>
                </c:pt>
                <c:pt idx="1697">
                  <c:v>11.978</c:v>
                </c:pt>
                <c:pt idx="1698">
                  <c:v>11.981</c:v>
                </c:pt>
                <c:pt idx="1699">
                  <c:v>11.984999999999999</c:v>
                </c:pt>
                <c:pt idx="1700">
                  <c:v>11.988</c:v>
                </c:pt>
                <c:pt idx="1701">
                  <c:v>11.991</c:v>
                </c:pt>
                <c:pt idx="1702">
                  <c:v>11.994</c:v>
                </c:pt>
                <c:pt idx="1703">
                  <c:v>11.997</c:v>
                </c:pt>
                <c:pt idx="1704">
                  <c:v>12</c:v>
                </c:pt>
                <c:pt idx="1705">
                  <c:v>12.003</c:v>
                </c:pt>
                <c:pt idx="1706">
                  <c:v>12.006</c:v>
                </c:pt>
                <c:pt idx="1707">
                  <c:v>12.009</c:v>
                </c:pt>
                <c:pt idx="1708">
                  <c:v>12.012</c:v>
                </c:pt>
                <c:pt idx="1709">
                  <c:v>12.015000000000001</c:v>
                </c:pt>
                <c:pt idx="1710">
                  <c:v>12.018000000000001</c:v>
                </c:pt>
                <c:pt idx="1711">
                  <c:v>12.021000000000001</c:v>
                </c:pt>
                <c:pt idx="1712">
                  <c:v>12.023999999999999</c:v>
                </c:pt>
                <c:pt idx="1713">
                  <c:v>12.026999999999999</c:v>
                </c:pt>
                <c:pt idx="1714">
                  <c:v>12.03</c:v>
                </c:pt>
                <c:pt idx="1715">
                  <c:v>12.032999999999999</c:v>
                </c:pt>
                <c:pt idx="1716">
                  <c:v>12.037000000000001</c:v>
                </c:pt>
                <c:pt idx="1717">
                  <c:v>12.04</c:v>
                </c:pt>
                <c:pt idx="1718">
                  <c:v>12.042999999999999</c:v>
                </c:pt>
                <c:pt idx="1719">
                  <c:v>12.045999999999999</c:v>
                </c:pt>
                <c:pt idx="1720">
                  <c:v>12.048999999999999</c:v>
                </c:pt>
                <c:pt idx="1721">
                  <c:v>12.052</c:v>
                </c:pt>
                <c:pt idx="1722">
                  <c:v>12.055</c:v>
                </c:pt>
                <c:pt idx="1723">
                  <c:v>12.058</c:v>
                </c:pt>
                <c:pt idx="1724">
                  <c:v>12.061</c:v>
                </c:pt>
                <c:pt idx="1725">
                  <c:v>12.064</c:v>
                </c:pt>
                <c:pt idx="1726">
                  <c:v>12.067</c:v>
                </c:pt>
                <c:pt idx="1727">
                  <c:v>12.07</c:v>
                </c:pt>
                <c:pt idx="1728">
                  <c:v>12.073</c:v>
                </c:pt>
                <c:pt idx="1729">
                  <c:v>12.076000000000001</c:v>
                </c:pt>
                <c:pt idx="1730">
                  <c:v>12.079000000000001</c:v>
                </c:pt>
                <c:pt idx="1731">
                  <c:v>12.082000000000001</c:v>
                </c:pt>
                <c:pt idx="1732">
                  <c:v>12.085000000000001</c:v>
                </c:pt>
                <c:pt idx="1733">
                  <c:v>12.087999999999999</c:v>
                </c:pt>
                <c:pt idx="1734">
                  <c:v>12.090999999999999</c:v>
                </c:pt>
                <c:pt idx="1735">
                  <c:v>12.093999999999999</c:v>
                </c:pt>
                <c:pt idx="1736">
                  <c:v>12.098000000000001</c:v>
                </c:pt>
                <c:pt idx="1737">
                  <c:v>12.101000000000001</c:v>
                </c:pt>
                <c:pt idx="1738">
                  <c:v>12.103</c:v>
                </c:pt>
                <c:pt idx="1739">
                  <c:v>12.106</c:v>
                </c:pt>
                <c:pt idx="1740">
                  <c:v>12.11</c:v>
                </c:pt>
                <c:pt idx="1741">
                  <c:v>12.113</c:v>
                </c:pt>
                <c:pt idx="1742">
                  <c:v>12.116</c:v>
                </c:pt>
                <c:pt idx="1743">
                  <c:v>12.119</c:v>
                </c:pt>
                <c:pt idx="1744">
                  <c:v>12.122</c:v>
                </c:pt>
                <c:pt idx="1745">
                  <c:v>12.125</c:v>
                </c:pt>
                <c:pt idx="1746">
                  <c:v>12.128</c:v>
                </c:pt>
                <c:pt idx="1747">
                  <c:v>12.131</c:v>
                </c:pt>
                <c:pt idx="1748">
                  <c:v>12.134</c:v>
                </c:pt>
                <c:pt idx="1749">
                  <c:v>12.137</c:v>
                </c:pt>
                <c:pt idx="1750">
                  <c:v>12.14</c:v>
                </c:pt>
                <c:pt idx="1751">
                  <c:v>12.143000000000001</c:v>
                </c:pt>
                <c:pt idx="1752">
                  <c:v>12.146000000000001</c:v>
                </c:pt>
                <c:pt idx="1753">
                  <c:v>12.148999999999999</c:v>
                </c:pt>
                <c:pt idx="1754">
                  <c:v>12.151999999999999</c:v>
                </c:pt>
                <c:pt idx="1755">
                  <c:v>12.154999999999999</c:v>
                </c:pt>
                <c:pt idx="1756">
                  <c:v>12.157999999999999</c:v>
                </c:pt>
                <c:pt idx="1757">
                  <c:v>12.161</c:v>
                </c:pt>
                <c:pt idx="1758">
                  <c:v>12.164</c:v>
                </c:pt>
                <c:pt idx="1759">
                  <c:v>12.167</c:v>
                </c:pt>
                <c:pt idx="1760">
                  <c:v>12.17</c:v>
                </c:pt>
                <c:pt idx="1761">
                  <c:v>12.173</c:v>
                </c:pt>
                <c:pt idx="1762">
                  <c:v>12.176</c:v>
                </c:pt>
                <c:pt idx="1763">
                  <c:v>12.18</c:v>
                </c:pt>
                <c:pt idx="1764">
                  <c:v>12.183</c:v>
                </c:pt>
                <c:pt idx="1765">
                  <c:v>12.185</c:v>
                </c:pt>
                <c:pt idx="1766">
                  <c:v>12.188000000000001</c:v>
                </c:pt>
                <c:pt idx="1767">
                  <c:v>12.192</c:v>
                </c:pt>
                <c:pt idx="1768">
                  <c:v>12.195</c:v>
                </c:pt>
                <c:pt idx="1769">
                  <c:v>12.198</c:v>
                </c:pt>
                <c:pt idx="1770">
                  <c:v>12.201000000000001</c:v>
                </c:pt>
                <c:pt idx="1771">
                  <c:v>12.204000000000001</c:v>
                </c:pt>
                <c:pt idx="1772">
                  <c:v>12.207000000000001</c:v>
                </c:pt>
                <c:pt idx="1773">
                  <c:v>12.21</c:v>
                </c:pt>
                <c:pt idx="1774">
                  <c:v>12.212999999999999</c:v>
                </c:pt>
                <c:pt idx="1775">
                  <c:v>12.215999999999999</c:v>
                </c:pt>
                <c:pt idx="1776">
                  <c:v>12.218999999999999</c:v>
                </c:pt>
                <c:pt idx="1777">
                  <c:v>12.222</c:v>
                </c:pt>
                <c:pt idx="1778">
                  <c:v>12.225</c:v>
                </c:pt>
                <c:pt idx="1779">
                  <c:v>12.228</c:v>
                </c:pt>
                <c:pt idx="1780">
                  <c:v>12.231</c:v>
                </c:pt>
                <c:pt idx="1781">
                  <c:v>12.234</c:v>
                </c:pt>
                <c:pt idx="1782">
                  <c:v>12.237</c:v>
                </c:pt>
                <c:pt idx="1783">
                  <c:v>12.24</c:v>
                </c:pt>
                <c:pt idx="1784">
                  <c:v>12.243</c:v>
                </c:pt>
                <c:pt idx="1785">
                  <c:v>12.246</c:v>
                </c:pt>
                <c:pt idx="1786">
                  <c:v>12.249000000000001</c:v>
                </c:pt>
                <c:pt idx="1787">
                  <c:v>12.252000000000001</c:v>
                </c:pt>
                <c:pt idx="1788">
                  <c:v>12.255000000000001</c:v>
                </c:pt>
                <c:pt idx="1789">
                  <c:v>12.257999999999999</c:v>
                </c:pt>
                <c:pt idx="1790">
                  <c:v>12.260999999999999</c:v>
                </c:pt>
                <c:pt idx="1791">
                  <c:v>12.263999999999999</c:v>
                </c:pt>
                <c:pt idx="1792">
                  <c:v>12.266999999999999</c:v>
                </c:pt>
                <c:pt idx="1793">
                  <c:v>12.27</c:v>
                </c:pt>
                <c:pt idx="1794">
                  <c:v>12.273</c:v>
                </c:pt>
                <c:pt idx="1795">
                  <c:v>12.276</c:v>
                </c:pt>
                <c:pt idx="1796">
                  <c:v>12.279</c:v>
                </c:pt>
                <c:pt idx="1797">
                  <c:v>12.282</c:v>
                </c:pt>
                <c:pt idx="1798">
                  <c:v>12.285</c:v>
                </c:pt>
                <c:pt idx="1799">
                  <c:v>12.288</c:v>
                </c:pt>
                <c:pt idx="1800">
                  <c:v>12.291</c:v>
                </c:pt>
                <c:pt idx="1801">
                  <c:v>12.294</c:v>
                </c:pt>
                <c:pt idx="1802">
                  <c:v>12.297000000000001</c:v>
                </c:pt>
                <c:pt idx="1803">
                  <c:v>12.3</c:v>
                </c:pt>
                <c:pt idx="1804">
                  <c:v>12.303000000000001</c:v>
                </c:pt>
                <c:pt idx="1805">
                  <c:v>12.305999999999999</c:v>
                </c:pt>
                <c:pt idx="1806">
                  <c:v>12.308999999999999</c:v>
                </c:pt>
                <c:pt idx="1807">
                  <c:v>12.311999999999999</c:v>
                </c:pt>
                <c:pt idx="1808">
                  <c:v>12.315</c:v>
                </c:pt>
                <c:pt idx="1809">
                  <c:v>12.318</c:v>
                </c:pt>
                <c:pt idx="1810">
                  <c:v>12.321</c:v>
                </c:pt>
                <c:pt idx="1811">
                  <c:v>12.324</c:v>
                </c:pt>
                <c:pt idx="1812">
                  <c:v>12.327</c:v>
                </c:pt>
                <c:pt idx="1813">
                  <c:v>12.33</c:v>
                </c:pt>
                <c:pt idx="1814">
                  <c:v>12.333</c:v>
                </c:pt>
                <c:pt idx="1815">
                  <c:v>12.336</c:v>
                </c:pt>
                <c:pt idx="1816">
                  <c:v>12.339</c:v>
                </c:pt>
                <c:pt idx="1817">
                  <c:v>12.342000000000001</c:v>
                </c:pt>
                <c:pt idx="1818">
                  <c:v>12.345000000000001</c:v>
                </c:pt>
                <c:pt idx="1819">
                  <c:v>12.348000000000001</c:v>
                </c:pt>
                <c:pt idx="1820">
                  <c:v>12.351000000000001</c:v>
                </c:pt>
                <c:pt idx="1821">
                  <c:v>12.353999999999999</c:v>
                </c:pt>
                <c:pt idx="1822">
                  <c:v>12.358000000000001</c:v>
                </c:pt>
                <c:pt idx="1823">
                  <c:v>12.36</c:v>
                </c:pt>
                <c:pt idx="1824">
                  <c:v>12.363</c:v>
                </c:pt>
                <c:pt idx="1825">
                  <c:v>12.366</c:v>
                </c:pt>
                <c:pt idx="1826">
                  <c:v>12.369</c:v>
                </c:pt>
                <c:pt idx="1827">
                  <c:v>12.372</c:v>
                </c:pt>
                <c:pt idx="1828">
                  <c:v>12.375</c:v>
                </c:pt>
                <c:pt idx="1829">
                  <c:v>12.378</c:v>
                </c:pt>
                <c:pt idx="1830">
                  <c:v>12.381</c:v>
                </c:pt>
                <c:pt idx="1831">
                  <c:v>12.384</c:v>
                </c:pt>
                <c:pt idx="1832">
                  <c:v>12.387</c:v>
                </c:pt>
                <c:pt idx="1833">
                  <c:v>12.39</c:v>
                </c:pt>
                <c:pt idx="1834">
                  <c:v>12.393000000000001</c:v>
                </c:pt>
                <c:pt idx="1835">
                  <c:v>12.396000000000001</c:v>
                </c:pt>
                <c:pt idx="1836">
                  <c:v>12.398999999999999</c:v>
                </c:pt>
                <c:pt idx="1837">
                  <c:v>12.401999999999999</c:v>
                </c:pt>
                <c:pt idx="1838">
                  <c:v>12.404999999999999</c:v>
                </c:pt>
                <c:pt idx="1839">
                  <c:v>12.407999999999999</c:v>
                </c:pt>
                <c:pt idx="1840">
                  <c:v>12.411</c:v>
                </c:pt>
                <c:pt idx="1841">
                  <c:v>12.414</c:v>
                </c:pt>
                <c:pt idx="1842">
                  <c:v>12.417</c:v>
                </c:pt>
                <c:pt idx="1843">
                  <c:v>12.42</c:v>
                </c:pt>
                <c:pt idx="1844">
                  <c:v>12.423</c:v>
                </c:pt>
                <c:pt idx="1845">
                  <c:v>12.426</c:v>
                </c:pt>
                <c:pt idx="1846">
                  <c:v>12.429</c:v>
                </c:pt>
                <c:pt idx="1847">
                  <c:v>12.432</c:v>
                </c:pt>
                <c:pt idx="1848">
                  <c:v>12.435</c:v>
                </c:pt>
                <c:pt idx="1849">
                  <c:v>12.438000000000001</c:v>
                </c:pt>
                <c:pt idx="1850">
                  <c:v>12.441000000000001</c:v>
                </c:pt>
                <c:pt idx="1851">
                  <c:v>12.444000000000001</c:v>
                </c:pt>
                <c:pt idx="1852">
                  <c:v>12.446999999999999</c:v>
                </c:pt>
                <c:pt idx="1853">
                  <c:v>12.45</c:v>
                </c:pt>
                <c:pt idx="1854">
                  <c:v>12.452999999999999</c:v>
                </c:pt>
                <c:pt idx="1855">
                  <c:v>12.456</c:v>
                </c:pt>
                <c:pt idx="1856">
                  <c:v>12.459</c:v>
                </c:pt>
              </c:numCache>
            </c:numRef>
          </c:val>
        </c:ser>
        <c:ser>
          <c:idx val="1"/>
          <c:order val="4"/>
          <c:tx>
            <c:strRef>
              <c:f>Anthro_Calc!$E$1</c:f>
              <c:strCache>
                <c:ptCount val="1"/>
                <c:pt idx="0">
                  <c:v>SD4neg</c:v>
                </c:pt>
              </c:strCache>
            </c:strRef>
          </c:tx>
          <c:spPr>
            <a:solidFill>
              <a:srgbClr val="C00000"/>
            </a:solidFill>
          </c:spPr>
          <c:cat>
            <c:numRef>
              <c:f>Anthro_Calc!$B$2:$B$1858</c:f>
              <c:numCache>
                <c:formatCode>General</c:formatCode>
                <c:ptCount val="185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numCache>
            </c:numRef>
          </c:cat>
          <c:val>
            <c:numRef>
              <c:f>Anthro_Calc!$E$2:$E$1858</c:f>
              <c:numCache>
                <c:formatCode>General</c:formatCode>
                <c:ptCount val="1857"/>
                <c:pt idx="0">
                  <c:v>1.7010000000000001</c:v>
                </c:pt>
                <c:pt idx="1">
                  <c:v>1.6919999999999999</c:v>
                </c:pt>
                <c:pt idx="2">
                  <c:v>1.7070000000000001</c:v>
                </c:pt>
                <c:pt idx="3">
                  <c:v>1.7250000000000001</c:v>
                </c:pt>
                <c:pt idx="4">
                  <c:v>1.7450000000000001</c:v>
                </c:pt>
                <c:pt idx="5">
                  <c:v>1.7669999999999999</c:v>
                </c:pt>
                <c:pt idx="6">
                  <c:v>1.7889999999999999</c:v>
                </c:pt>
                <c:pt idx="7">
                  <c:v>1.8120000000000001</c:v>
                </c:pt>
                <c:pt idx="8">
                  <c:v>1.835</c:v>
                </c:pt>
                <c:pt idx="9">
                  <c:v>1.859</c:v>
                </c:pt>
                <c:pt idx="10">
                  <c:v>1.8839999999999999</c:v>
                </c:pt>
                <c:pt idx="11">
                  <c:v>1.91</c:v>
                </c:pt>
                <c:pt idx="12">
                  <c:v>1.9359999999999999</c:v>
                </c:pt>
                <c:pt idx="13">
                  <c:v>1.9630000000000001</c:v>
                </c:pt>
                <c:pt idx="14">
                  <c:v>1.9910000000000001</c:v>
                </c:pt>
                <c:pt idx="15">
                  <c:v>2.02</c:v>
                </c:pt>
                <c:pt idx="16">
                  <c:v>2.0489999999999999</c:v>
                </c:pt>
                <c:pt idx="17">
                  <c:v>2.0779999999999998</c:v>
                </c:pt>
                <c:pt idx="18">
                  <c:v>2.1070000000000002</c:v>
                </c:pt>
                <c:pt idx="19">
                  <c:v>2.137</c:v>
                </c:pt>
                <c:pt idx="20">
                  <c:v>2.1669999999999998</c:v>
                </c:pt>
                <c:pt idx="21">
                  <c:v>2.1970000000000001</c:v>
                </c:pt>
                <c:pt idx="22">
                  <c:v>2.226</c:v>
                </c:pt>
                <c:pt idx="23">
                  <c:v>2.2559999999999998</c:v>
                </c:pt>
                <c:pt idx="24">
                  <c:v>2.286</c:v>
                </c:pt>
                <c:pt idx="25">
                  <c:v>2.3159999999999998</c:v>
                </c:pt>
                <c:pt idx="26">
                  <c:v>2.3450000000000002</c:v>
                </c:pt>
                <c:pt idx="27">
                  <c:v>2.375</c:v>
                </c:pt>
                <c:pt idx="28">
                  <c:v>2.4039999999999999</c:v>
                </c:pt>
                <c:pt idx="29">
                  <c:v>2.4329999999999998</c:v>
                </c:pt>
                <c:pt idx="30">
                  <c:v>2.4620000000000002</c:v>
                </c:pt>
                <c:pt idx="31">
                  <c:v>2.4910000000000001</c:v>
                </c:pt>
                <c:pt idx="32">
                  <c:v>2.52</c:v>
                </c:pt>
                <c:pt idx="33">
                  <c:v>2.548</c:v>
                </c:pt>
                <c:pt idx="34">
                  <c:v>2.5760000000000001</c:v>
                </c:pt>
                <c:pt idx="35">
                  <c:v>2.6040000000000001</c:v>
                </c:pt>
                <c:pt idx="36">
                  <c:v>2.6320000000000001</c:v>
                </c:pt>
                <c:pt idx="37">
                  <c:v>2.66</c:v>
                </c:pt>
                <c:pt idx="38">
                  <c:v>2.6869999999999998</c:v>
                </c:pt>
                <c:pt idx="39">
                  <c:v>2.714</c:v>
                </c:pt>
                <c:pt idx="40">
                  <c:v>2.7410000000000001</c:v>
                </c:pt>
                <c:pt idx="41">
                  <c:v>2.7679999999999998</c:v>
                </c:pt>
                <c:pt idx="42">
                  <c:v>2.794</c:v>
                </c:pt>
                <c:pt idx="43">
                  <c:v>2.82</c:v>
                </c:pt>
                <c:pt idx="44">
                  <c:v>2.8460000000000001</c:v>
                </c:pt>
                <c:pt idx="45">
                  <c:v>2.8719999999999999</c:v>
                </c:pt>
                <c:pt idx="46">
                  <c:v>2.8969999999999998</c:v>
                </c:pt>
                <c:pt idx="47">
                  <c:v>2.923</c:v>
                </c:pt>
                <c:pt idx="48">
                  <c:v>2.948</c:v>
                </c:pt>
                <c:pt idx="49">
                  <c:v>2.972</c:v>
                </c:pt>
                <c:pt idx="50">
                  <c:v>2.9969999999999999</c:v>
                </c:pt>
                <c:pt idx="51">
                  <c:v>3.0209999999999999</c:v>
                </c:pt>
                <c:pt idx="52">
                  <c:v>3.0449999999999999</c:v>
                </c:pt>
                <c:pt idx="53">
                  <c:v>3.07</c:v>
                </c:pt>
                <c:pt idx="54">
                  <c:v>3.093</c:v>
                </c:pt>
                <c:pt idx="55">
                  <c:v>3.117</c:v>
                </c:pt>
                <c:pt idx="56">
                  <c:v>3.14</c:v>
                </c:pt>
                <c:pt idx="57">
                  <c:v>3.1640000000000001</c:v>
                </c:pt>
                <c:pt idx="58">
                  <c:v>3.1869999999999998</c:v>
                </c:pt>
                <c:pt idx="59">
                  <c:v>3.2090000000000001</c:v>
                </c:pt>
                <c:pt idx="60">
                  <c:v>3.2320000000000002</c:v>
                </c:pt>
                <c:pt idx="61">
                  <c:v>3.254</c:v>
                </c:pt>
                <c:pt idx="62">
                  <c:v>3.2759999999999998</c:v>
                </c:pt>
                <c:pt idx="63">
                  <c:v>3.298</c:v>
                </c:pt>
                <c:pt idx="64">
                  <c:v>3.32</c:v>
                </c:pt>
                <c:pt idx="65">
                  <c:v>3.3420000000000001</c:v>
                </c:pt>
                <c:pt idx="66">
                  <c:v>3.3639999999999999</c:v>
                </c:pt>
                <c:pt idx="67">
                  <c:v>3.3849999999999998</c:v>
                </c:pt>
                <c:pt idx="68">
                  <c:v>3.4060000000000001</c:v>
                </c:pt>
                <c:pt idx="69">
                  <c:v>3.427</c:v>
                </c:pt>
                <c:pt idx="70">
                  <c:v>3.448</c:v>
                </c:pt>
                <c:pt idx="71">
                  <c:v>3.468</c:v>
                </c:pt>
                <c:pt idx="72">
                  <c:v>3.4889999999999999</c:v>
                </c:pt>
                <c:pt idx="73">
                  <c:v>3.5089999999999999</c:v>
                </c:pt>
                <c:pt idx="74">
                  <c:v>3.5289999999999999</c:v>
                </c:pt>
                <c:pt idx="75">
                  <c:v>3.5489999999999999</c:v>
                </c:pt>
                <c:pt idx="76">
                  <c:v>3.569</c:v>
                </c:pt>
                <c:pt idx="77">
                  <c:v>3.5880000000000001</c:v>
                </c:pt>
                <c:pt idx="78">
                  <c:v>3.6080000000000001</c:v>
                </c:pt>
                <c:pt idx="79">
                  <c:v>3.6269999999999998</c:v>
                </c:pt>
                <c:pt idx="80">
                  <c:v>3.6459999999999999</c:v>
                </c:pt>
                <c:pt idx="81">
                  <c:v>3.665</c:v>
                </c:pt>
                <c:pt idx="82">
                  <c:v>3.6840000000000002</c:v>
                </c:pt>
                <c:pt idx="83">
                  <c:v>3.7029999999999998</c:v>
                </c:pt>
                <c:pt idx="84">
                  <c:v>3.7210000000000001</c:v>
                </c:pt>
                <c:pt idx="85">
                  <c:v>3.7389999999999999</c:v>
                </c:pt>
                <c:pt idx="86">
                  <c:v>3.758</c:v>
                </c:pt>
                <c:pt idx="87">
                  <c:v>3.7759999999999998</c:v>
                </c:pt>
                <c:pt idx="88">
                  <c:v>3.794</c:v>
                </c:pt>
                <c:pt idx="89">
                  <c:v>3.8109999999999999</c:v>
                </c:pt>
                <c:pt idx="90">
                  <c:v>3.8290000000000002</c:v>
                </c:pt>
                <c:pt idx="91">
                  <c:v>3.8460000000000001</c:v>
                </c:pt>
                <c:pt idx="92">
                  <c:v>3.8639999999999999</c:v>
                </c:pt>
                <c:pt idx="93">
                  <c:v>3.8809999999999998</c:v>
                </c:pt>
                <c:pt idx="94">
                  <c:v>3.8980000000000001</c:v>
                </c:pt>
                <c:pt idx="95">
                  <c:v>3.915</c:v>
                </c:pt>
                <c:pt idx="96">
                  <c:v>3.931</c:v>
                </c:pt>
                <c:pt idx="97">
                  <c:v>3.948</c:v>
                </c:pt>
                <c:pt idx="98">
                  <c:v>3.9649999999999999</c:v>
                </c:pt>
                <c:pt idx="99">
                  <c:v>3.9809999999999999</c:v>
                </c:pt>
                <c:pt idx="100">
                  <c:v>3.9969999999999999</c:v>
                </c:pt>
                <c:pt idx="101">
                  <c:v>4.0129999999999999</c:v>
                </c:pt>
                <c:pt idx="102">
                  <c:v>4.0289999999999999</c:v>
                </c:pt>
                <c:pt idx="103">
                  <c:v>4.0449999999999999</c:v>
                </c:pt>
                <c:pt idx="104">
                  <c:v>4.0609999999999999</c:v>
                </c:pt>
                <c:pt idx="105">
                  <c:v>4.0759999999999996</c:v>
                </c:pt>
                <c:pt idx="106">
                  <c:v>4.0919999999999996</c:v>
                </c:pt>
                <c:pt idx="107">
                  <c:v>4.1070000000000002</c:v>
                </c:pt>
                <c:pt idx="108">
                  <c:v>4.1219999999999999</c:v>
                </c:pt>
                <c:pt idx="109">
                  <c:v>4.1369999999999996</c:v>
                </c:pt>
                <c:pt idx="110">
                  <c:v>4.1520000000000001</c:v>
                </c:pt>
                <c:pt idx="111">
                  <c:v>4.1669999999999998</c:v>
                </c:pt>
                <c:pt idx="112">
                  <c:v>4.1820000000000004</c:v>
                </c:pt>
                <c:pt idx="113">
                  <c:v>4.1970000000000001</c:v>
                </c:pt>
                <c:pt idx="114">
                  <c:v>4.2110000000000003</c:v>
                </c:pt>
                <c:pt idx="115">
                  <c:v>4.2249999999999996</c:v>
                </c:pt>
                <c:pt idx="116">
                  <c:v>4.24</c:v>
                </c:pt>
                <c:pt idx="117">
                  <c:v>4.2539999999999996</c:v>
                </c:pt>
                <c:pt idx="118">
                  <c:v>4.2679999999999998</c:v>
                </c:pt>
                <c:pt idx="119">
                  <c:v>4.282</c:v>
                </c:pt>
                <c:pt idx="120">
                  <c:v>4.2960000000000003</c:v>
                </c:pt>
                <c:pt idx="121">
                  <c:v>4.3099999999999996</c:v>
                </c:pt>
                <c:pt idx="122">
                  <c:v>4.3230000000000004</c:v>
                </c:pt>
                <c:pt idx="123">
                  <c:v>4.3369999999999997</c:v>
                </c:pt>
                <c:pt idx="124">
                  <c:v>4.3499999999999996</c:v>
                </c:pt>
                <c:pt idx="125">
                  <c:v>4.3639999999999999</c:v>
                </c:pt>
                <c:pt idx="126">
                  <c:v>4.3769999999999998</c:v>
                </c:pt>
                <c:pt idx="127">
                  <c:v>4.3899999999999997</c:v>
                </c:pt>
                <c:pt idx="128">
                  <c:v>4.4029999999999996</c:v>
                </c:pt>
                <c:pt idx="129">
                  <c:v>4.4160000000000004</c:v>
                </c:pt>
                <c:pt idx="130">
                  <c:v>4.4290000000000003</c:v>
                </c:pt>
                <c:pt idx="131">
                  <c:v>4.4420000000000002</c:v>
                </c:pt>
                <c:pt idx="132">
                  <c:v>4.4539999999999997</c:v>
                </c:pt>
                <c:pt idx="133">
                  <c:v>4.4669999999999996</c:v>
                </c:pt>
                <c:pt idx="134">
                  <c:v>4.4790000000000001</c:v>
                </c:pt>
                <c:pt idx="135">
                  <c:v>4.492</c:v>
                </c:pt>
                <c:pt idx="136">
                  <c:v>4.5039999999999996</c:v>
                </c:pt>
                <c:pt idx="137">
                  <c:v>4.516</c:v>
                </c:pt>
                <c:pt idx="138">
                  <c:v>4.5279999999999996</c:v>
                </c:pt>
                <c:pt idx="139">
                  <c:v>4.54</c:v>
                </c:pt>
                <c:pt idx="140">
                  <c:v>4.5519999999999996</c:v>
                </c:pt>
                <c:pt idx="141">
                  <c:v>4.5640000000000001</c:v>
                </c:pt>
                <c:pt idx="142">
                  <c:v>4.5759999999999996</c:v>
                </c:pt>
                <c:pt idx="143">
                  <c:v>4.5880000000000001</c:v>
                </c:pt>
                <c:pt idx="144">
                  <c:v>4.5990000000000002</c:v>
                </c:pt>
                <c:pt idx="145">
                  <c:v>4.6109999999999998</c:v>
                </c:pt>
                <c:pt idx="146">
                  <c:v>4.6219999999999999</c:v>
                </c:pt>
                <c:pt idx="147">
                  <c:v>4.633</c:v>
                </c:pt>
                <c:pt idx="148">
                  <c:v>4.6449999999999996</c:v>
                </c:pt>
                <c:pt idx="149">
                  <c:v>4.6559999999999997</c:v>
                </c:pt>
                <c:pt idx="150">
                  <c:v>4.6669999999999998</c:v>
                </c:pt>
                <c:pt idx="151">
                  <c:v>4.6779999999999999</c:v>
                </c:pt>
                <c:pt idx="152">
                  <c:v>4.6890000000000001</c:v>
                </c:pt>
                <c:pt idx="153">
                  <c:v>4.7</c:v>
                </c:pt>
                <c:pt idx="154">
                  <c:v>4.7110000000000003</c:v>
                </c:pt>
                <c:pt idx="155">
                  <c:v>4.7210000000000001</c:v>
                </c:pt>
                <c:pt idx="156">
                  <c:v>4.7320000000000002</c:v>
                </c:pt>
                <c:pt idx="157">
                  <c:v>4.7430000000000003</c:v>
                </c:pt>
                <c:pt idx="158">
                  <c:v>4.7530000000000001</c:v>
                </c:pt>
                <c:pt idx="159">
                  <c:v>4.7640000000000002</c:v>
                </c:pt>
                <c:pt idx="160">
                  <c:v>4.774</c:v>
                </c:pt>
                <c:pt idx="161">
                  <c:v>4.7839999999999998</c:v>
                </c:pt>
                <c:pt idx="162">
                  <c:v>4.7939999999999996</c:v>
                </c:pt>
                <c:pt idx="163">
                  <c:v>4.8040000000000003</c:v>
                </c:pt>
                <c:pt idx="164">
                  <c:v>4.8140000000000001</c:v>
                </c:pt>
                <c:pt idx="165">
                  <c:v>4.8239999999999998</c:v>
                </c:pt>
                <c:pt idx="166">
                  <c:v>4.8339999999999996</c:v>
                </c:pt>
                <c:pt idx="167">
                  <c:v>4.8440000000000003</c:v>
                </c:pt>
                <c:pt idx="168">
                  <c:v>4.8540000000000001</c:v>
                </c:pt>
                <c:pt idx="169">
                  <c:v>4.8639999999999999</c:v>
                </c:pt>
                <c:pt idx="170">
                  <c:v>4.8730000000000002</c:v>
                </c:pt>
                <c:pt idx="171">
                  <c:v>4.883</c:v>
                </c:pt>
                <c:pt idx="172">
                  <c:v>4.8920000000000003</c:v>
                </c:pt>
                <c:pt idx="173">
                  <c:v>4.9020000000000001</c:v>
                </c:pt>
                <c:pt idx="174">
                  <c:v>4.9109999999999996</c:v>
                </c:pt>
                <c:pt idx="175">
                  <c:v>4.9210000000000003</c:v>
                </c:pt>
                <c:pt idx="176">
                  <c:v>4.93</c:v>
                </c:pt>
                <c:pt idx="177">
                  <c:v>4.9390000000000001</c:v>
                </c:pt>
                <c:pt idx="178">
                  <c:v>4.9480000000000004</c:v>
                </c:pt>
                <c:pt idx="179">
                  <c:v>4.9569999999999999</c:v>
                </c:pt>
                <c:pt idx="180">
                  <c:v>4.9660000000000002</c:v>
                </c:pt>
                <c:pt idx="181">
                  <c:v>4.9749999999999996</c:v>
                </c:pt>
                <c:pt idx="182">
                  <c:v>4.984</c:v>
                </c:pt>
                <c:pt idx="183">
                  <c:v>4.9930000000000003</c:v>
                </c:pt>
                <c:pt idx="184">
                  <c:v>5.0019999999999998</c:v>
                </c:pt>
                <c:pt idx="185">
                  <c:v>5.0110000000000001</c:v>
                </c:pt>
                <c:pt idx="186">
                  <c:v>5.0199999999999996</c:v>
                </c:pt>
                <c:pt idx="187">
                  <c:v>5.0279999999999996</c:v>
                </c:pt>
                <c:pt idx="188">
                  <c:v>5.0369999999999999</c:v>
                </c:pt>
                <c:pt idx="189">
                  <c:v>5.0449999999999999</c:v>
                </c:pt>
                <c:pt idx="190">
                  <c:v>5.0540000000000003</c:v>
                </c:pt>
                <c:pt idx="191">
                  <c:v>5.0620000000000003</c:v>
                </c:pt>
                <c:pt idx="192">
                  <c:v>5.0709999999999997</c:v>
                </c:pt>
                <c:pt idx="193">
                  <c:v>5.0789999999999997</c:v>
                </c:pt>
                <c:pt idx="194">
                  <c:v>5.0880000000000001</c:v>
                </c:pt>
                <c:pt idx="195">
                  <c:v>5.0960000000000001</c:v>
                </c:pt>
                <c:pt idx="196">
                  <c:v>5.1040000000000001</c:v>
                </c:pt>
                <c:pt idx="197">
                  <c:v>5.1120000000000001</c:v>
                </c:pt>
                <c:pt idx="198">
                  <c:v>5.12</c:v>
                </c:pt>
                <c:pt idx="199">
                  <c:v>5.1280000000000001</c:v>
                </c:pt>
                <c:pt idx="200">
                  <c:v>5.1360000000000001</c:v>
                </c:pt>
                <c:pt idx="201">
                  <c:v>5.1440000000000001</c:v>
                </c:pt>
                <c:pt idx="202">
                  <c:v>5.1520000000000001</c:v>
                </c:pt>
                <c:pt idx="203">
                  <c:v>5.16</c:v>
                </c:pt>
                <c:pt idx="204">
                  <c:v>5.1680000000000001</c:v>
                </c:pt>
                <c:pt idx="205">
                  <c:v>5.1760000000000002</c:v>
                </c:pt>
                <c:pt idx="206">
                  <c:v>5.1840000000000002</c:v>
                </c:pt>
                <c:pt idx="207">
                  <c:v>5.1909999999999998</c:v>
                </c:pt>
                <c:pt idx="208">
                  <c:v>5.1989999999999998</c:v>
                </c:pt>
                <c:pt idx="209">
                  <c:v>5.2069999999999999</c:v>
                </c:pt>
                <c:pt idx="210">
                  <c:v>5.2140000000000004</c:v>
                </c:pt>
                <c:pt idx="211">
                  <c:v>5.2220000000000004</c:v>
                </c:pt>
                <c:pt idx="212">
                  <c:v>5.23</c:v>
                </c:pt>
                <c:pt idx="213">
                  <c:v>5.2370000000000001</c:v>
                </c:pt>
                <c:pt idx="214">
                  <c:v>5.2439999999999998</c:v>
                </c:pt>
                <c:pt idx="215">
                  <c:v>5.2519999999999998</c:v>
                </c:pt>
                <c:pt idx="216">
                  <c:v>5.2590000000000003</c:v>
                </c:pt>
                <c:pt idx="217">
                  <c:v>5.2670000000000003</c:v>
                </c:pt>
                <c:pt idx="218">
                  <c:v>5.274</c:v>
                </c:pt>
                <c:pt idx="219">
                  <c:v>5.2809999999999997</c:v>
                </c:pt>
                <c:pt idx="220">
                  <c:v>5.2880000000000003</c:v>
                </c:pt>
                <c:pt idx="221">
                  <c:v>5.2960000000000003</c:v>
                </c:pt>
                <c:pt idx="222">
                  <c:v>5.3029999999999999</c:v>
                </c:pt>
                <c:pt idx="223">
                  <c:v>5.31</c:v>
                </c:pt>
                <c:pt idx="224">
                  <c:v>5.3170000000000002</c:v>
                </c:pt>
                <c:pt idx="225">
                  <c:v>5.3239999999999998</c:v>
                </c:pt>
                <c:pt idx="226">
                  <c:v>5.3310000000000004</c:v>
                </c:pt>
                <c:pt idx="227">
                  <c:v>5.3380000000000001</c:v>
                </c:pt>
                <c:pt idx="228">
                  <c:v>5.3449999999999998</c:v>
                </c:pt>
                <c:pt idx="229">
                  <c:v>5.3520000000000003</c:v>
                </c:pt>
                <c:pt idx="230">
                  <c:v>5.359</c:v>
                </c:pt>
                <c:pt idx="231">
                  <c:v>5.3659999999999997</c:v>
                </c:pt>
                <c:pt idx="232">
                  <c:v>5.3719999999999999</c:v>
                </c:pt>
                <c:pt idx="233">
                  <c:v>5.3789999999999996</c:v>
                </c:pt>
                <c:pt idx="234">
                  <c:v>5.3860000000000001</c:v>
                </c:pt>
                <c:pt idx="235">
                  <c:v>5.3929999999999998</c:v>
                </c:pt>
                <c:pt idx="236">
                  <c:v>5.399</c:v>
                </c:pt>
                <c:pt idx="237">
                  <c:v>5.4059999999999997</c:v>
                </c:pt>
                <c:pt idx="238">
                  <c:v>5.4130000000000003</c:v>
                </c:pt>
                <c:pt idx="239">
                  <c:v>5.4189999999999996</c:v>
                </c:pt>
                <c:pt idx="240">
                  <c:v>5.4260000000000002</c:v>
                </c:pt>
                <c:pt idx="241">
                  <c:v>5.4329999999999998</c:v>
                </c:pt>
                <c:pt idx="242">
                  <c:v>5.4390000000000001</c:v>
                </c:pt>
                <c:pt idx="243">
                  <c:v>5.4459999999999997</c:v>
                </c:pt>
                <c:pt idx="244">
                  <c:v>5.452</c:v>
                </c:pt>
                <c:pt idx="245">
                  <c:v>5.4589999999999996</c:v>
                </c:pt>
                <c:pt idx="246">
                  <c:v>5.4649999999999999</c:v>
                </c:pt>
                <c:pt idx="247">
                  <c:v>5.4720000000000004</c:v>
                </c:pt>
                <c:pt idx="248">
                  <c:v>5.4779999999999998</c:v>
                </c:pt>
                <c:pt idx="249">
                  <c:v>5.484</c:v>
                </c:pt>
                <c:pt idx="250">
                  <c:v>5.4909999999999997</c:v>
                </c:pt>
                <c:pt idx="251">
                  <c:v>5.4969999999999999</c:v>
                </c:pt>
                <c:pt idx="252">
                  <c:v>5.5030000000000001</c:v>
                </c:pt>
                <c:pt idx="253">
                  <c:v>5.51</c:v>
                </c:pt>
                <c:pt idx="254">
                  <c:v>5.516</c:v>
                </c:pt>
                <c:pt idx="255">
                  <c:v>5.5220000000000002</c:v>
                </c:pt>
                <c:pt idx="256">
                  <c:v>5.5279999999999996</c:v>
                </c:pt>
                <c:pt idx="257">
                  <c:v>5.5339999999999998</c:v>
                </c:pt>
                <c:pt idx="258">
                  <c:v>5.5410000000000004</c:v>
                </c:pt>
                <c:pt idx="259">
                  <c:v>5.5469999999999997</c:v>
                </c:pt>
                <c:pt idx="260">
                  <c:v>5.5529999999999999</c:v>
                </c:pt>
                <c:pt idx="261">
                  <c:v>5.5590000000000002</c:v>
                </c:pt>
                <c:pt idx="262">
                  <c:v>5.5650000000000004</c:v>
                </c:pt>
                <c:pt idx="263">
                  <c:v>5.5709999999999997</c:v>
                </c:pt>
                <c:pt idx="264">
                  <c:v>5.577</c:v>
                </c:pt>
                <c:pt idx="265">
                  <c:v>5.5830000000000002</c:v>
                </c:pt>
                <c:pt idx="266">
                  <c:v>5.5890000000000004</c:v>
                </c:pt>
                <c:pt idx="267">
                  <c:v>5.5949999999999998</c:v>
                </c:pt>
                <c:pt idx="268">
                  <c:v>5.601</c:v>
                </c:pt>
                <c:pt idx="269">
                  <c:v>5.6070000000000002</c:v>
                </c:pt>
                <c:pt idx="270">
                  <c:v>5.6130000000000004</c:v>
                </c:pt>
                <c:pt idx="271">
                  <c:v>5.6189999999999998</c:v>
                </c:pt>
                <c:pt idx="272">
                  <c:v>5.625</c:v>
                </c:pt>
                <c:pt idx="273">
                  <c:v>5.63</c:v>
                </c:pt>
                <c:pt idx="274">
                  <c:v>5.6360000000000001</c:v>
                </c:pt>
                <c:pt idx="275">
                  <c:v>5.6420000000000003</c:v>
                </c:pt>
                <c:pt idx="276">
                  <c:v>5.6479999999999997</c:v>
                </c:pt>
                <c:pt idx="277">
                  <c:v>5.6539999999999999</c:v>
                </c:pt>
                <c:pt idx="278">
                  <c:v>5.6589999999999998</c:v>
                </c:pt>
                <c:pt idx="279">
                  <c:v>5.665</c:v>
                </c:pt>
                <c:pt idx="280">
                  <c:v>5.6710000000000003</c:v>
                </c:pt>
                <c:pt idx="281">
                  <c:v>5.6769999999999996</c:v>
                </c:pt>
                <c:pt idx="282">
                  <c:v>5.6820000000000004</c:v>
                </c:pt>
                <c:pt idx="283">
                  <c:v>5.6879999999999997</c:v>
                </c:pt>
                <c:pt idx="284">
                  <c:v>5.694</c:v>
                </c:pt>
                <c:pt idx="285">
                  <c:v>5.6989999999999998</c:v>
                </c:pt>
                <c:pt idx="286">
                  <c:v>5.7050000000000001</c:v>
                </c:pt>
                <c:pt idx="287">
                  <c:v>5.7110000000000003</c:v>
                </c:pt>
                <c:pt idx="288">
                  <c:v>5.7160000000000002</c:v>
                </c:pt>
                <c:pt idx="289">
                  <c:v>5.7220000000000004</c:v>
                </c:pt>
                <c:pt idx="290">
                  <c:v>5.7270000000000003</c:v>
                </c:pt>
                <c:pt idx="291">
                  <c:v>5.7329999999999997</c:v>
                </c:pt>
                <c:pt idx="292">
                  <c:v>5.7380000000000004</c:v>
                </c:pt>
                <c:pt idx="293">
                  <c:v>5.7439999999999998</c:v>
                </c:pt>
                <c:pt idx="294">
                  <c:v>5.7489999999999997</c:v>
                </c:pt>
                <c:pt idx="295">
                  <c:v>5.7549999999999999</c:v>
                </c:pt>
                <c:pt idx="296">
                  <c:v>5.76</c:v>
                </c:pt>
                <c:pt idx="297">
                  <c:v>5.766</c:v>
                </c:pt>
                <c:pt idx="298">
                  <c:v>5.7709999999999999</c:v>
                </c:pt>
                <c:pt idx="299">
                  <c:v>5.7770000000000001</c:v>
                </c:pt>
                <c:pt idx="300">
                  <c:v>5.782</c:v>
                </c:pt>
                <c:pt idx="301">
                  <c:v>5.7880000000000003</c:v>
                </c:pt>
                <c:pt idx="302">
                  <c:v>5.7930000000000001</c:v>
                </c:pt>
                <c:pt idx="303">
                  <c:v>5.798</c:v>
                </c:pt>
                <c:pt idx="304">
                  <c:v>5.8040000000000003</c:v>
                </c:pt>
                <c:pt idx="305">
                  <c:v>5.8090000000000002</c:v>
                </c:pt>
                <c:pt idx="306">
                  <c:v>5.8140000000000001</c:v>
                </c:pt>
                <c:pt idx="307">
                  <c:v>5.82</c:v>
                </c:pt>
                <c:pt idx="308">
                  <c:v>5.8250000000000002</c:v>
                </c:pt>
                <c:pt idx="309">
                  <c:v>5.83</c:v>
                </c:pt>
                <c:pt idx="310">
                  <c:v>5.8360000000000003</c:v>
                </c:pt>
                <c:pt idx="311">
                  <c:v>5.8410000000000002</c:v>
                </c:pt>
                <c:pt idx="312">
                  <c:v>5.8460000000000001</c:v>
                </c:pt>
                <c:pt idx="313">
                  <c:v>5.8520000000000003</c:v>
                </c:pt>
                <c:pt idx="314">
                  <c:v>5.8570000000000002</c:v>
                </c:pt>
                <c:pt idx="315">
                  <c:v>5.8620000000000001</c:v>
                </c:pt>
                <c:pt idx="316">
                  <c:v>5.867</c:v>
                </c:pt>
                <c:pt idx="317">
                  <c:v>5.8719999999999999</c:v>
                </c:pt>
                <c:pt idx="318">
                  <c:v>5.8769999999999998</c:v>
                </c:pt>
                <c:pt idx="319">
                  <c:v>5.883</c:v>
                </c:pt>
                <c:pt idx="320">
                  <c:v>5.8879999999999999</c:v>
                </c:pt>
                <c:pt idx="321">
                  <c:v>5.8929999999999998</c:v>
                </c:pt>
                <c:pt idx="322">
                  <c:v>5.8979999999999997</c:v>
                </c:pt>
                <c:pt idx="323">
                  <c:v>5.9029999999999996</c:v>
                </c:pt>
                <c:pt idx="324">
                  <c:v>5.9080000000000004</c:v>
                </c:pt>
                <c:pt idx="325">
                  <c:v>5.9130000000000003</c:v>
                </c:pt>
                <c:pt idx="326">
                  <c:v>5.9189999999999996</c:v>
                </c:pt>
                <c:pt idx="327">
                  <c:v>5.9240000000000004</c:v>
                </c:pt>
                <c:pt idx="328">
                  <c:v>5.9290000000000003</c:v>
                </c:pt>
                <c:pt idx="329">
                  <c:v>5.9340000000000002</c:v>
                </c:pt>
                <c:pt idx="330">
                  <c:v>5.9390000000000001</c:v>
                </c:pt>
                <c:pt idx="331">
                  <c:v>5.944</c:v>
                </c:pt>
                <c:pt idx="332">
                  <c:v>5.9489999999999998</c:v>
                </c:pt>
                <c:pt idx="333">
                  <c:v>5.9539999999999997</c:v>
                </c:pt>
                <c:pt idx="334">
                  <c:v>5.9589999999999996</c:v>
                </c:pt>
                <c:pt idx="335">
                  <c:v>5.9640000000000004</c:v>
                </c:pt>
                <c:pt idx="336">
                  <c:v>5.9690000000000003</c:v>
                </c:pt>
                <c:pt idx="337">
                  <c:v>5.9740000000000002</c:v>
                </c:pt>
                <c:pt idx="338">
                  <c:v>5.9790000000000001</c:v>
                </c:pt>
                <c:pt idx="339">
                  <c:v>5.984</c:v>
                </c:pt>
                <c:pt idx="340">
                  <c:v>5.9889999999999999</c:v>
                </c:pt>
                <c:pt idx="341">
                  <c:v>5.9939999999999998</c:v>
                </c:pt>
                <c:pt idx="342">
                  <c:v>5.9989999999999997</c:v>
                </c:pt>
                <c:pt idx="343">
                  <c:v>6.0039999999999996</c:v>
                </c:pt>
                <c:pt idx="344">
                  <c:v>6.0090000000000003</c:v>
                </c:pt>
                <c:pt idx="345">
                  <c:v>6.0140000000000002</c:v>
                </c:pt>
                <c:pt idx="346">
                  <c:v>6.0190000000000001</c:v>
                </c:pt>
                <c:pt idx="347">
                  <c:v>6.024</c:v>
                </c:pt>
                <c:pt idx="348">
                  <c:v>6.0289999999999999</c:v>
                </c:pt>
                <c:pt idx="349">
                  <c:v>6.0339999999999998</c:v>
                </c:pt>
                <c:pt idx="350">
                  <c:v>6.0389999999999997</c:v>
                </c:pt>
                <c:pt idx="351">
                  <c:v>6.0430000000000001</c:v>
                </c:pt>
                <c:pt idx="352">
                  <c:v>6.0490000000000004</c:v>
                </c:pt>
                <c:pt idx="353">
                  <c:v>6.0529999999999999</c:v>
                </c:pt>
                <c:pt idx="354">
                  <c:v>6.0579999999999998</c:v>
                </c:pt>
                <c:pt idx="355">
                  <c:v>6.0629999999999997</c:v>
                </c:pt>
                <c:pt idx="356">
                  <c:v>6.0679999999999996</c:v>
                </c:pt>
                <c:pt idx="357">
                  <c:v>6.0730000000000004</c:v>
                </c:pt>
                <c:pt idx="358">
                  <c:v>6.0780000000000003</c:v>
                </c:pt>
                <c:pt idx="359">
                  <c:v>6.0819999999999999</c:v>
                </c:pt>
                <c:pt idx="360">
                  <c:v>6.0869999999999997</c:v>
                </c:pt>
                <c:pt idx="361">
                  <c:v>6.0919999999999996</c:v>
                </c:pt>
                <c:pt idx="362">
                  <c:v>6.0970000000000004</c:v>
                </c:pt>
                <c:pt idx="363">
                  <c:v>6.1020000000000003</c:v>
                </c:pt>
                <c:pt idx="364">
                  <c:v>6.1059999999999999</c:v>
                </c:pt>
                <c:pt idx="365">
                  <c:v>6.1109999999999998</c:v>
                </c:pt>
                <c:pt idx="366">
                  <c:v>6.1159999999999997</c:v>
                </c:pt>
                <c:pt idx="367">
                  <c:v>6.1210000000000004</c:v>
                </c:pt>
                <c:pt idx="368">
                  <c:v>6.1260000000000003</c:v>
                </c:pt>
                <c:pt idx="369">
                  <c:v>6.13</c:v>
                </c:pt>
                <c:pt idx="370">
                  <c:v>6.1349999999999998</c:v>
                </c:pt>
                <c:pt idx="371">
                  <c:v>6.14</c:v>
                </c:pt>
                <c:pt idx="372">
                  <c:v>6.1449999999999996</c:v>
                </c:pt>
                <c:pt idx="373">
                  <c:v>6.149</c:v>
                </c:pt>
                <c:pt idx="374">
                  <c:v>6.1539999999999999</c:v>
                </c:pt>
                <c:pt idx="375">
                  <c:v>6.1580000000000004</c:v>
                </c:pt>
                <c:pt idx="376">
                  <c:v>6.1630000000000003</c:v>
                </c:pt>
                <c:pt idx="377">
                  <c:v>6.1680000000000001</c:v>
                </c:pt>
                <c:pt idx="378">
                  <c:v>6.173</c:v>
                </c:pt>
                <c:pt idx="379">
                  <c:v>6.1769999999999996</c:v>
                </c:pt>
                <c:pt idx="380">
                  <c:v>6.1820000000000004</c:v>
                </c:pt>
                <c:pt idx="381">
                  <c:v>6.1870000000000003</c:v>
                </c:pt>
                <c:pt idx="382">
                  <c:v>6.1909999999999998</c:v>
                </c:pt>
                <c:pt idx="383">
                  <c:v>6.1959999999999997</c:v>
                </c:pt>
                <c:pt idx="384">
                  <c:v>6.2009999999999996</c:v>
                </c:pt>
                <c:pt idx="385">
                  <c:v>6.2050000000000001</c:v>
                </c:pt>
                <c:pt idx="386">
                  <c:v>6.21</c:v>
                </c:pt>
                <c:pt idx="387">
                  <c:v>6.2149999999999999</c:v>
                </c:pt>
                <c:pt idx="388">
                  <c:v>6.2190000000000003</c:v>
                </c:pt>
                <c:pt idx="389">
                  <c:v>6.2240000000000002</c:v>
                </c:pt>
                <c:pt idx="390">
                  <c:v>6.2290000000000001</c:v>
                </c:pt>
                <c:pt idx="391">
                  <c:v>6.2329999999999997</c:v>
                </c:pt>
                <c:pt idx="392">
                  <c:v>6.2380000000000004</c:v>
                </c:pt>
                <c:pt idx="393">
                  <c:v>6.242</c:v>
                </c:pt>
                <c:pt idx="394">
                  <c:v>6.2469999999999999</c:v>
                </c:pt>
                <c:pt idx="395">
                  <c:v>6.2519999999999998</c:v>
                </c:pt>
                <c:pt idx="396">
                  <c:v>6.2560000000000002</c:v>
                </c:pt>
                <c:pt idx="397">
                  <c:v>6.2610000000000001</c:v>
                </c:pt>
                <c:pt idx="398">
                  <c:v>6.2649999999999997</c:v>
                </c:pt>
                <c:pt idx="399">
                  <c:v>6.27</c:v>
                </c:pt>
                <c:pt idx="400">
                  <c:v>6.274</c:v>
                </c:pt>
                <c:pt idx="401">
                  <c:v>6.2789999999999999</c:v>
                </c:pt>
                <c:pt idx="402">
                  <c:v>6.2830000000000004</c:v>
                </c:pt>
                <c:pt idx="403">
                  <c:v>6.2880000000000003</c:v>
                </c:pt>
                <c:pt idx="404">
                  <c:v>6.2919999999999998</c:v>
                </c:pt>
                <c:pt idx="405">
                  <c:v>6.2969999999999997</c:v>
                </c:pt>
                <c:pt idx="406">
                  <c:v>6.3010000000000002</c:v>
                </c:pt>
                <c:pt idx="407">
                  <c:v>6.306</c:v>
                </c:pt>
                <c:pt idx="408">
                  <c:v>6.31</c:v>
                </c:pt>
                <c:pt idx="409">
                  <c:v>6.3150000000000004</c:v>
                </c:pt>
                <c:pt idx="410">
                  <c:v>6.319</c:v>
                </c:pt>
                <c:pt idx="411">
                  <c:v>6.3239999999999998</c:v>
                </c:pt>
                <c:pt idx="412">
                  <c:v>6.3280000000000003</c:v>
                </c:pt>
                <c:pt idx="413">
                  <c:v>6.3330000000000002</c:v>
                </c:pt>
                <c:pt idx="414">
                  <c:v>6.3369999999999997</c:v>
                </c:pt>
                <c:pt idx="415">
                  <c:v>6.3419999999999996</c:v>
                </c:pt>
                <c:pt idx="416">
                  <c:v>6.3460000000000001</c:v>
                </c:pt>
                <c:pt idx="417">
                  <c:v>6.351</c:v>
                </c:pt>
                <c:pt idx="418">
                  <c:v>6.3550000000000004</c:v>
                </c:pt>
                <c:pt idx="419">
                  <c:v>6.36</c:v>
                </c:pt>
                <c:pt idx="420">
                  <c:v>6.3639999999999999</c:v>
                </c:pt>
                <c:pt idx="421">
                  <c:v>6.3689999999999998</c:v>
                </c:pt>
                <c:pt idx="422">
                  <c:v>6.3730000000000002</c:v>
                </c:pt>
                <c:pt idx="423">
                  <c:v>6.3769999999999998</c:v>
                </c:pt>
                <c:pt idx="424">
                  <c:v>6.3819999999999997</c:v>
                </c:pt>
                <c:pt idx="425">
                  <c:v>6.3860000000000001</c:v>
                </c:pt>
                <c:pt idx="426">
                  <c:v>6.391</c:v>
                </c:pt>
                <c:pt idx="427">
                  <c:v>6.3949999999999996</c:v>
                </c:pt>
                <c:pt idx="428">
                  <c:v>6.399</c:v>
                </c:pt>
                <c:pt idx="429">
                  <c:v>6.4039999999999999</c:v>
                </c:pt>
                <c:pt idx="430">
                  <c:v>6.4080000000000004</c:v>
                </c:pt>
                <c:pt idx="431">
                  <c:v>6.4130000000000003</c:v>
                </c:pt>
                <c:pt idx="432">
                  <c:v>6.4169999999999998</c:v>
                </c:pt>
                <c:pt idx="433">
                  <c:v>6.4210000000000003</c:v>
                </c:pt>
                <c:pt idx="434">
                  <c:v>6.4260000000000002</c:v>
                </c:pt>
                <c:pt idx="435">
                  <c:v>6.43</c:v>
                </c:pt>
                <c:pt idx="436">
                  <c:v>6.4349999999999996</c:v>
                </c:pt>
                <c:pt idx="437">
                  <c:v>6.4390000000000001</c:v>
                </c:pt>
                <c:pt idx="438">
                  <c:v>6.4429999999999996</c:v>
                </c:pt>
                <c:pt idx="439">
                  <c:v>6.4480000000000004</c:v>
                </c:pt>
                <c:pt idx="440">
                  <c:v>6.452</c:v>
                </c:pt>
                <c:pt idx="441">
                  <c:v>6.4560000000000004</c:v>
                </c:pt>
                <c:pt idx="442">
                  <c:v>6.4610000000000003</c:v>
                </c:pt>
                <c:pt idx="443">
                  <c:v>6.4649999999999999</c:v>
                </c:pt>
                <c:pt idx="444">
                  <c:v>6.4690000000000003</c:v>
                </c:pt>
                <c:pt idx="445">
                  <c:v>6.4740000000000002</c:v>
                </c:pt>
                <c:pt idx="446">
                  <c:v>6.4779999999999998</c:v>
                </c:pt>
                <c:pt idx="447">
                  <c:v>6.4820000000000002</c:v>
                </c:pt>
                <c:pt idx="448">
                  <c:v>6.4870000000000001</c:v>
                </c:pt>
                <c:pt idx="449">
                  <c:v>6.4909999999999997</c:v>
                </c:pt>
                <c:pt idx="450">
                  <c:v>6.4950000000000001</c:v>
                </c:pt>
                <c:pt idx="451">
                  <c:v>6.5</c:v>
                </c:pt>
                <c:pt idx="452">
                  <c:v>6.5039999999999996</c:v>
                </c:pt>
                <c:pt idx="453">
                  <c:v>6.508</c:v>
                </c:pt>
                <c:pt idx="454">
                  <c:v>6.5119999999999996</c:v>
                </c:pt>
                <c:pt idx="455">
                  <c:v>6.5170000000000003</c:v>
                </c:pt>
                <c:pt idx="456">
                  <c:v>6.5209999999999999</c:v>
                </c:pt>
                <c:pt idx="457">
                  <c:v>6.5250000000000004</c:v>
                </c:pt>
                <c:pt idx="458">
                  <c:v>6.5289999999999999</c:v>
                </c:pt>
                <c:pt idx="459">
                  <c:v>6.5339999999999998</c:v>
                </c:pt>
                <c:pt idx="460">
                  <c:v>6.5380000000000003</c:v>
                </c:pt>
                <c:pt idx="461">
                  <c:v>6.5419999999999998</c:v>
                </c:pt>
                <c:pt idx="462">
                  <c:v>6.5469999999999997</c:v>
                </c:pt>
                <c:pt idx="463">
                  <c:v>6.5510000000000002</c:v>
                </c:pt>
                <c:pt idx="464">
                  <c:v>6.5549999999999997</c:v>
                </c:pt>
                <c:pt idx="465">
                  <c:v>6.56</c:v>
                </c:pt>
                <c:pt idx="466">
                  <c:v>6.5640000000000001</c:v>
                </c:pt>
                <c:pt idx="467">
                  <c:v>6.5679999999999996</c:v>
                </c:pt>
                <c:pt idx="468">
                  <c:v>6.5720000000000001</c:v>
                </c:pt>
                <c:pt idx="469">
                  <c:v>6.5759999999999996</c:v>
                </c:pt>
                <c:pt idx="470">
                  <c:v>6.5810000000000004</c:v>
                </c:pt>
                <c:pt idx="471">
                  <c:v>6.585</c:v>
                </c:pt>
                <c:pt idx="472">
                  <c:v>6.5890000000000004</c:v>
                </c:pt>
                <c:pt idx="473">
                  <c:v>6.593</c:v>
                </c:pt>
                <c:pt idx="474">
                  <c:v>6.5979999999999999</c:v>
                </c:pt>
                <c:pt idx="475">
                  <c:v>6.6020000000000003</c:v>
                </c:pt>
                <c:pt idx="476">
                  <c:v>6.6059999999999999</c:v>
                </c:pt>
                <c:pt idx="477">
                  <c:v>6.61</c:v>
                </c:pt>
                <c:pt idx="478">
                  <c:v>6.6139999999999999</c:v>
                </c:pt>
                <c:pt idx="479">
                  <c:v>6.6189999999999998</c:v>
                </c:pt>
                <c:pt idx="480">
                  <c:v>6.6230000000000002</c:v>
                </c:pt>
                <c:pt idx="481">
                  <c:v>6.6269999999999998</c:v>
                </c:pt>
                <c:pt idx="482">
                  <c:v>6.6310000000000002</c:v>
                </c:pt>
                <c:pt idx="483">
                  <c:v>6.6349999999999998</c:v>
                </c:pt>
                <c:pt idx="484">
                  <c:v>6.6390000000000002</c:v>
                </c:pt>
                <c:pt idx="485">
                  <c:v>6.6440000000000001</c:v>
                </c:pt>
                <c:pt idx="486">
                  <c:v>6.6479999999999997</c:v>
                </c:pt>
                <c:pt idx="487">
                  <c:v>6.6520000000000001</c:v>
                </c:pt>
                <c:pt idx="488">
                  <c:v>6.6559999999999997</c:v>
                </c:pt>
                <c:pt idx="489">
                  <c:v>6.66</c:v>
                </c:pt>
                <c:pt idx="490">
                  <c:v>6.665</c:v>
                </c:pt>
                <c:pt idx="491">
                  <c:v>6.6689999999999996</c:v>
                </c:pt>
                <c:pt idx="492">
                  <c:v>6.673</c:v>
                </c:pt>
                <c:pt idx="493">
                  <c:v>6.6769999999999996</c:v>
                </c:pt>
                <c:pt idx="494">
                  <c:v>6.681</c:v>
                </c:pt>
                <c:pt idx="495">
                  <c:v>6.6849999999999996</c:v>
                </c:pt>
                <c:pt idx="496">
                  <c:v>6.69</c:v>
                </c:pt>
                <c:pt idx="497">
                  <c:v>6.694</c:v>
                </c:pt>
                <c:pt idx="498">
                  <c:v>6.6980000000000004</c:v>
                </c:pt>
                <c:pt idx="499">
                  <c:v>6.702</c:v>
                </c:pt>
                <c:pt idx="500">
                  <c:v>6.7060000000000004</c:v>
                </c:pt>
                <c:pt idx="501">
                  <c:v>6.71</c:v>
                </c:pt>
                <c:pt idx="502">
                  <c:v>6.7149999999999999</c:v>
                </c:pt>
                <c:pt idx="503">
                  <c:v>6.7190000000000003</c:v>
                </c:pt>
                <c:pt idx="504">
                  <c:v>6.7229999999999999</c:v>
                </c:pt>
                <c:pt idx="505">
                  <c:v>6.7270000000000003</c:v>
                </c:pt>
                <c:pt idx="506">
                  <c:v>6.7309999999999999</c:v>
                </c:pt>
                <c:pt idx="507">
                  <c:v>6.7350000000000003</c:v>
                </c:pt>
                <c:pt idx="508">
                  <c:v>6.7389999999999999</c:v>
                </c:pt>
                <c:pt idx="509">
                  <c:v>6.7430000000000003</c:v>
                </c:pt>
                <c:pt idx="510">
                  <c:v>6.7469999999999999</c:v>
                </c:pt>
                <c:pt idx="511">
                  <c:v>6.7519999999999998</c:v>
                </c:pt>
                <c:pt idx="512">
                  <c:v>6.7560000000000002</c:v>
                </c:pt>
                <c:pt idx="513">
                  <c:v>6.76</c:v>
                </c:pt>
                <c:pt idx="514">
                  <c:v>6.7640000000000002</c:v>
                </c:pt>
                <c:pt idx="515">
                  <c:v>6.7679999999999998</c:v>
                </c:pt>
                <c:pt idx="516">
                  <c:v>6.7720000000000002</c:v>
                </c:pt>
                <c:pt idx="517">
                  <c:v>6.7759999999999998</c:v>
                </c:pt>
                <c:pt idx="518">
                  <c:v>6.78</c:v>
                </c:pt>
                <c:pt idx="519">
                  <c:v>6.7839999999999998</c:v>
                </c:pt>
                <c:pt idx="520">
                  <c:v>6.7880000000000003</c:v>
                </c:pt>
                <c:pt idx="521">
                  <c:v>6.7919999999999998</c:v>
                </c:pt>
                <c:pt idx="522">
                  <c:v>6.7960000000000003</c:v>
                </c:pt>
                <c:pt idx="523">
                  <c:v>6.8</c:v>
                </c:pt>
                <c:pt idx="524">
                  <c:v>6.8040000000000003</c:v>
                </c:pt>
                <c:pt idx="525">
                  <c:v>6.8090000000000002</c:v>
                </c:pt>
                <c:pt idx="526">
                  <c:v>6.8120000000000003</c:v>
                </c:pt>
                <c:pt idx="527">
                  <c:v>6.8170000000000002</c:v>
                </c:pt>
                <c:pt idx="528">
                  <c:v>6.8209999999999997</c:v>
                </c:pt>
                <c:pt idx="529">
                  <c:v>6.8250000000000002</c:v>
                </c:pt>
                <c:pt idx="530">
                  <c:v>6.8289999999999997</c:v>
                </c:pt>
                <c:pt idx="531">
                  <c:v>6.8330000000000002</c:v>
                </c:pt>
                <c:pt idx="532">
                  <c:v>6.8369999999999997</c:v>
                </c:pt>
                <c:pt idx="533">
                  <c:v>6.8410000000000002</c:v>
                </c:pt>
                <c:pt idx="534">
                  <c:v>6.8449999999999998</c:v>
                </c:pt>
                <c:pt idx="535">
                  <c:v>6.8490000000000002</c:v>
                </c:pt>
                <c:pt idx="536">
                  <c:v>6.8529999999999998</c:v>
                </c:pt>
                <c:pt idx="537">
                  <c:v>6.8570000000000002</c:v>
                </c:pt>
                <c:pt idx="538">
                  <c:v>6.8609999999999998</c:v>
                </c:pt>
                <c:pt idx="539">
                  <c:v>6.8650000000000002</c:v>
                </c:pt>
                <c:pt idx="540">
                  <c:v>6.8689999999999998</c:v>
                </c:pt>
                <c:pt idx="541">
                  <c:v>6.8730000000000002</c:v>
                </c:pt>
                <c:pt idx="542">
                  <c:v>6.8769999999999998</c:v>
                </c:pt>
                <c:pt idx="543">
                  <c:v>6.8810000000000002</c:v>
                </c:pt>
                <c:pt idx="544">
                  <c:v>6.8849999999999998</c:v>
                </c:pt>
                <c:pt idx="545">
                  <c:v>6.8890000000000002</c:v>
                </c:pt>
                <c:pt idx="546">
                  <c:v>6.8929999999999998</c:v>
                </c:pt>
                <c:pt idx="547">
                  <c:v>6.8970000000000002</c:v>
                </c:pt>
                <c:pt idx="548">
                  <c:v>6.9009999999999998</c:v>
                </c:pt>
                <c:pt idx="549">
                  <c:v>6.9050000000000002</c:v>
                </c:pt>
                <c:pt idx="550">
                  <c:v>6.9089999999999998</c:v>
                </c:pt>
                <c:pt idx="551">
                  <c:v>6.9130000000000003</c:v>
                </c:pt>
                <c:pt idx="552">
                  <c:v>6.9169999999999998</c:v>
                </c:pt>
                <c:pt idx="553">
                  <c:v>6.9210000000000003</c:v>
                </c:pt>
                <c:pt idx="554">
                  <c:v>6.9249999999999998</c:v>
                </c:pt>
                <c:pt idx="555">
                  <c:v>6.9290000000000003</c:v>
                </c:pt>
                <c:pt idx="556">
                  <c:v>6.9329999999999998</c:v>
                </c:pt>
                <c:pt idx="557">
                  <c:v>6.9370000000000003</c:v>
                </c:pt>
                <c:pt idx="558">
                  <c:v>6.94</c:v>
                </c:pt>
                <c:pt idx="559">
                  <c:v>6.9450000000000003</c:v>
                </c:pt>
                <c:pt idx="560">
                  <c:v>6.9480000000000004</c:v>
                </c:pt>
                <c:pt idx="561">
                  <c:v>6.952</c:v>
                </c:pt>
                <c:pt idx="562">
                  <c:v>6.9560000000000004</c:v>
                </c:pt>
                <c:pt idx="563">
                  <c:v>6.96</c:v>
                </c:pt>
                <c:pt idx="564">
                  <c:v>6.9640000000000004</c:v>
                </c:pt>
                <c:pt idx="565">
                  <c:v>6.968</c:v>
                </c:pt>
                <c:pt idx="566">
                  <c:v>6.9720000000000004</c:v>
                </c:pt>
                <c:pt idx="567">
                  <c:v>6.976</c:v>
                </c:pt>
                <c:pt idx="568">
                  <c:v>6.98</c:v>
                </c:pt>
                <c:pt idx="569">
                  <c:v>6.984</c:v>
                </c:pt>
                <c:pt idx="570">
                  <c:v>6.9880000000000004</c:v>
                </c:pt>
                <c:pt idx="571">
                  <c:v>6.992</c:v>
                </c:pt>
                <c:pt idx="572">
                  <c:v>6.9960000000000004</c:v>
                </c:pt>
                <c:pt idx="573">
                  <c:v>6.9989999999999997</c:v>
                </c:pt>
                <c:pt idx="574">
                  <c:v>7.0030000000000001</c:v>
                </c:pt>
                <c:pt idx="575">
                  <c:v>7.0069999999999997</c:v>
                </c:pt>
                <c:pt idx="576">
                  <c:v>7.0110000000000001</c:v>
                </c:pt>
                <c:pt idx="577">
                  <c:v>7.0149999999999997</c:v>
                </c:pt>
                <c:pt idx="578">
                  <c:v>7.0190000000000001</c:v>
                </c:pt>
                <c:pt idx="579">
                  <c:v>7.0229999999999997</c:v>
                </c:pt>
                <c:pt idx="580">
                  <c:v>7.0270000000000001</c:v>
                </c:pt>
                <c:pt idx="581">
                  <c:v>7.0309999999999997</c:v>
                </c:pt>
                <c:pt idx="582">
                  <c:v>7.0350000000000001</c:v>
                </c:pt>
                <c:pt idx="583">
                  <c:v>7.0380000000000003</c:v>
                </c:pt>
                <c:pt idx="584">
                  <c:v>7.0419999999999998</c:v>
                </c:pt>
                <c:pt idx="585">
                  <c:v>7.0460000000000003</c:v>
                </c:pt>
                <c:pt idx="586">
                  <c:v>7.05</c:v>
                </c:pt>
                <c:pt idx="587">
                  <c:v>7.0540000000000003</c:v>
                </c:pt>
                <c:pt idx="588">
                  <c:v>7.0579999999999998</c:v>
                </c:pt>
                <c:pt idx="589">
                  <c:v>7.0620000000000003</c:v>
                </c:pt>
                <c:pt idx="590">
                  <c:v>7.0659999999999998</c:v>
                </c:pt>
                <c:pt idx="591">
                  <c:v>7.07</c:v>
                </c:pt>
                <c:pt idx="592">
                  <c:v>7.0730000000000004</c:v>
                </c:pt>
                <c:pt idx="593">
                  <c:v>7.077</c:v>
                </c:pt>
                <c:pt idx="594">
                  <c:v>7.0810000000000004</c:v>
                </c:pt>
                <c:pt idx="595">
                  <c:v>7.085</c:v>
                </c:pt>
                <c:pt idx="596">
                  <c:v>7.0890000000000004</c:v>
                </c:pt>
                <c:pt idx="597">
                  <c:v>7.093</c:v>
                </c:pt>
                <c:pt idx="598">
                  <c:v>7.0970000000000004</c:v>
                </c:pt>
                <c:pt idx="599">
                  <c:v>7.1</c:v>
                </c:pt>
                <c:pt idx="600">
                  <c:v>7.1040000000000001</c:v>
                </c:pt>
                <c:pt idx="601">
                  <c:v>7.1079999999999997</c:v>
                </c:pt>
                <c:pt idx="602">
                  <c:v>7.1120000000000001</c:v>
                </c:pt>
                <c:pt idx="603">
                  <c:v>7.1159999999999997</c:v>
                </c:pt>
                <c:pt idx="604">
                  <c:v>7.1189999999999998</c:v>
                </c:pt>
                <c:pt idx="605">
                  <c:v>7.1239999999999997</c:v>
                </c:pt>
                <c:pt idx="606">
                  <c:v>7.1269999999999998</c:v>
                </c:pt>
                <c:pt idx="607">
                  <c:v>7.1310000000000002</c:v>
                </c:pt>
                <c:pt idx="608">
                  <c:v>7.1349999999999998</c:v>
                </c:pt>
                <c:pt idx="609">
                  <c:v>7.1390000000000002</c:v>
                </c:pt>
                <c:pt idx="610">
                  <c:v>7.1429999999999998</c:v>
                </c:pt>
                <c:pt idx="611">
                  <c:v>7.1459999999999999</c:v>
                </c:pt>
                <c:pt idx="612">
                  <c:v>7.15</c:v>
                </c:pt>
                <c:pt idx="613">
                  <c:v>7.1539999999999999</c:v>
                </c:pt>
                <c:pt idx="614">
                  <c:v>7.1580000000000004</c:v>
                </c:pt>
                <c:pt idx="615">
                  <c:v>7.1619999999999999</c:v>
                </c:pt>
                <c:pt idx="616">
                  <c:v>7.1660000000000004</c:v>
                </c:pt>
                <c:pt idx="617">
                  <c:v>7.17</c:v>
                </c:pt>
                <c:pt idx="618">
                  <c:v>7.173</c:v>
                </c:pt>
                <c:pt idx="619">
                  <c:v>7.1769999999999996</c:v>
                </c:pt>
                <c:pt idx="620">
                  <c:v>7.181</c:v>
                </c:pt>
                <c:pt idx="621">
                  <c:v>7.1849999999999996</c:v>
                </c:pt>
                <c:pt idx="622">
                  <c:v>7.1879999999999997</c:v>
                </c:pt>
                <c:pt idx="623">
                  <c:v>7.1920000000000002</c:v>
                </c:pt>
                <c:pt idx="624">
                  <c:v>7.1959999999999997</c:v>
                </c:pt>
                <c:pt idx="625">
                  <c:v>7.2</c:v>
                </c:pt>
                <c:pt idx="626">
                  <c:v>7.2039999999999997</c:v>
                </c:pt>
                <c:pt idx="627">
                  <c:v>7.2080000000000002</c:v>
                </c:pt>
                <c:pt idx="628">
                  <c:v>7.2110000000000003</c:v>
                </c:pt>
                <c:pt idx="629">
                  <c:v>7.2149999999999999</c:v>
                </c:pt>
                <c:pt idx="630">
                  <c:v>7.2190000000000003</c:v>
                </c:pt>
                <c:pt idx="631">
                  <c:v>7.2229999999999999</c:v>
                </c:pt>
                <c:pt idx="632">
                  <c:v>7.2270000000000003</c:v>
                </c:pt>
                <c:pt idx="633">
                  <c:v>7.23</c:v>
                </c:pt>
                <c:pt idx="634">
                  <c:v>7.234</c:v>
                </c:pt>
                <c:pt idx="635">
                  <c:v>7.2380000000000004</c:v>
                </c:pt>
                <c:pt idx="636">
                  <c:v>7.242</c:v>
                </c:pt>
                <c:pt idx="637">
                  <c:v>7.2450000000000001</c:v>
                </c:pt>
                <c:pt idx="638">
                  <c:v>7.2489999999999997</c:v>
                </c:pt>
                <c:pt idx="639">
                  <c:v>7.2530000000000001</c:v>
                </c:pt>
                <c:pt idx="640">
                  <c:v>7.2569999999999997</c:v>
                </c:pt>
                <c:pt idx="641">
                  <c:v>7.26</c:v>
                </c:pt>
                <c:pt idx="642">
                  <c:v>7.2640000000000002</c:v>
                </c:pt>
                <c:pt idx="643">
                  <c:v>7.2679999999999998</c:v>
                </c:pt>
                <c:pt idx="644">
                  <c:v>7.2720000000000002</c:v>
                </c:pt>
                <c:pt idx="645">
                  <c:v>7.2759999999999998</c:v>
                </c:pt>
                <c:pt idx="646">
                  <c:v>7.2789999999999999</c:v>
                </c:pt>
                <c:pt idx="647">
                  <c:v>7.2830000000000004</c:v>
                </c:pt>
                <c:pt idx="648">
                  <c:v>7.2869999999999999</c:v>
                </c:pt>
                <c:pt idx="649">
                  <c:v>7.2910000000000004</c:v>
                </c:pt>
                <c:pt idx="650">
                  <c:v>7.2949999999999999</c:v>
                </c:pt>
                <c:pt idx="651">
                  <c:v>7.298</c:v>
                </c:pt>
                <c:pt idx="652">
                  <c:v>7.3019999999999996</c:v>
                </c:pt>
                <c:pt idx="653">
                  <c:v>7.306</c:v>
                </c:pt>
                <c:pt idx="654">
                  <c:v>7.3090000000000002</c:v>
                </c:pt>
                <c:pt idx="655">
                  <c:v>7.3129999999999997</c:v>
                </c:pt>
                <c:pt idx="656">
                  <c:v>7.3170000000000002</c:v>
                </c:pt>
                <c:pt idx="657">
                  <c:v>7.3209999999999997</c:v>
                </c:pt>
                <c:pt idx="658">
                  <c:v>7.3239999999999998</c:v>
                </c:pt>
                <c:pt idx="659">
                  <c:v>7.3280000000000003</c:v>
                </c:pt>
                <c:pt idx="660">
                  <c:v>7.3319999999999999</c:v>
                </c:pt>
                <c:pt idx="661">
                  <c:v>7.3360000000000003</c:v>
                </c:pt>
                <c:pt idx="662">
                  <c:v>7.3390000000000004</c:v>
                </c:pt>
                <c:pt idx="663">
                  <c:v>7.343</c:v>
                </c:pt>
                <c:pt idx="664">
                  <c:v>7.3470000000000004</c:v>
                </c:pt>
                <c:pt idx="665">
                  <c:v>7.351</c:v>
                </c:pt>
                <c:pt idx="666">
                  <c:v>7.3540000000000001</c:v>
                </c:pt>
                <c:pt idx="667">
                  <c:v>7.3579999999999997</c:v>
                </c:pt>
                <c:pt idx="668">
                  <c:v>7.3620000000000001</c:v>
                </c:pt>
                <c:pt idx="669">
                  <c:v>7.3659999999999997</c:v>
                </c:pt>
                <c:pt idx="670">
                  <c:v>7.3689999999999998</c:v>
                </c:pt>
                <c:pt idx="671">
                  <c:v>7.3730000000000002</c:v>
                </c:pt>
                <c:pt idx="672">
                  <c:v>7.3769999999999998</c:v>
                </c:pt>
                <c:pt idx="673">
                  <c:v>7.3810000000000002</c:v>
                </c:pt>
                <c:pt idx="674">
                  <c:v>7.3840000000000003</c:v>
                </c:pt>
                <c:pt idx="675">
                  <c:v>7.3879999999999999</c:v>
                </c:pt>
                <c:pt idx="676">
                  <c:v>7.3920000000000003</c:v>
                </c:pt>
                <c:pt idx="677">
                  <c:v>7.3949999999999996</c:v>
                </c:pt>
                <c:pt idx="678">
                  <c:v>7.399</c:v>
                </c:pt>
                <c:pt idx="679">
                  <c:v>7.4029999999999996</c:v>
                </c:pt>
                <c:pt idx="680">
                  <c:v>7.4059999999999997</c:v>
                </c:pt>
                <c:pt idx="681">
                  <c:v>7.41</c:v>
                </c:pt>
                <c:pt idx="682">
                  <c:v>7.4139999999999997</c:v>
                </c:pt>
                <c:pt idx="683">
                  <c:v>7.4180000000000001</c:v>
                </c:pt>
                <c:pt idx="684">
                  <c:v>7.4210000000000003</c:v>
                </c:pt>
                <c:pt idx="685">
                  <c:v>7.4249999999999998</c:v>
                </c:pt>
                <c:pt idx="686">
                  <c:v>7.4290000000000003</c:v>
                </c:pt>
                <c:pt idx="687">
                  <c:v>7.4329999999999998</c:v>
                </c:pt>
                <c:pt idx="688">
                  <c:v>7.4359999999999999</c:v>
                </c:pt>
                <c:pt idx="689">
                  <c:v>7.44</c:v>
                </c:pt>
                <c:pt idx="690">
                  <c:v>7.4429999999999996</c:v>
                </c:pt>
                <c:pt idx="691">
                  <c:v>7.4470000000000001</c:v>
                </c:pt>
                <c:pt idx="692">
                  <c:v>7.4509999999999996</c:v>
                </c:pt>
                <c:pt idx="693">
                  <c:v>7.4550000000000001</c:v>
                </c:pt>
                <c:pt idx="694">
                  <c:v>7.4580000000000002</c:v>
                </c:pt>
                <c:pt idx="695">
                  <c:v>7.4619999999999997</c:v>
                </c:pt>
                <c:pt idx="696">
                  <c:v>7.4649999999999999</c:v>
                </c:pt>
                <c:pt idx="697">
                  <c:v>7.4690000000000003</c:v>
                </c:pt>
                <c:pt idx="698">
                  <c:v>7.4729999999999999</c:v>
                </c:pt>
                <c:pt idx="699">
                  <c:v>7.4770000000000003</c:v>
                </c:pt>
                <c:pt idx="700">
                  <c:v>7.48</c:v>
                </c:pt>
                <c:pt idx="701">
                  <c:v>7.484</c:v>
                </c:pt>
                <c:pt idx="702">
                  <c:v>7.4880000000000004</c:v>
                </c:pt>
                <c:pt idx="703">
                  <c:v>7.4909999999999997</c:v>
                </c:pt>
                <c:pt idx="704">
                  <c:v>7.4950000000000001</c:v>
                </c:pt>
                <c:pt idx="705">
                  <c:v>7.4989999999999997</c:v>
                </c:pt>
                <c:pt idx="706">
                  <c:v>7.5019999999999998</c:v>
                </c:pt>
                <c:pt idx="707">
                  <c:v>7.5060000000000002</c:v>
                </c:pt>
                <c:pt idx="708">
                  <c:v>7.51</c:v>
                </c:pt>
                <c:pt idx="709">
                  <c:v>7.5129999999999999</c:v>
                </c:pt>
                <c:pt idx="710">
                  <c:v>7.5170000000000003</c:v>
                </c:pt>
                <c:pt idx="711">
                  <c:v>7.5209999999999999</c:v>
                </c:pt>
                <c:pt idx="712">
                  <c:v>7.524</c:v>
                </c:pt>
                <c:pt idx="713">
                  <c:v>7.5279999999999996</c:v>
                </c:pt>
                <c:pt idx="714">
                  <c:v>7.5309999999999997</c:v>
                </c:pt>
                <c:pt idx="715">
                  <c:v>7.5350000000000001</c:v>
                </c:pt>
                <c:pt idx="716">
                  <c:v>7.5389999999999997</c:v>
                </c:pt>
                <c:pt idx="717">
                  <c:v>7.5419999999999998</c:v>
                </c:pt>
                <c:pt idx="718">
                  <c:v>7.5460000000000003</c:v>
                </c:pt>
                <c:pt idx="719">
                  <c:v>7.55</c:v>
                </c:pt>
                <c:pt idx="720">
                  <c:v>7.5529999999999999</c:v>
                </c:pt>
                <c:pt idx="721">
                  <c:v>7.5570000000000004</c:v>
                </c:pt>
                <c:pt idx="722">
                  <c:v>7.5609999999999999</c:v>
                </c:pt>
                <c:pt idx="723">
                  <c:v>7.5640000000000001</c:v>
                </c:pt>
                <c:pt idx="724">
                  <c:v>7.5679999999999996</c:v>
                </c:pt>
                <c:pt idx="725">
                  <c:v>7.5709999999999997</c:v>
                </c:pt>
                <c:pt idx="726">
                  <c:v>7.5750000000000002</c:v>
                </c:pt>
                <c:pt idx="727">
                  <c:v>7.5789999999999997</c:v>
                </c:pt>
                <c:pt idx="728">
                  <c:v>7.5819999999999999</c:v>
                </c:pt>
                <c:pt idx="729">
                  <c:v>7.5860000000000003</c:v>
                </c:pt>
                <c:pt idx="730">
                  <c:v>7.59</c:v>
                </c:pt>
                <c:pt idx="731">
                  <c:v>7.593</c:v>
                </c:pt>
                <c:pt idx="732">
                  <c:v>7.5970000000000004</c:v>
                </c:pt>
                <c:pt idx="733">
                  <c:v>7.6</c:v>
                </c:pt>
                <c:pt idx="734">
                  <c:v>7.6040000000000001</c:v>
                </c:pt>
                <c:pt idx="735">
                  <c:v>7.6079999999999997</c:v>
                </c:pt>
                <c:pt idx="736">
                  <c:v>7.6109999999999998</c:v>
                </c:pt>
                <c:pt idx="737">
                  <c:v>7.6150000000000002</c:v>
                </c:pt>
                <c:pt idx="738">
                  <c:v>7.6189999999999998</c:v>
                </c:pt>
                <c:pt idx="739">
                  <c:v>7.6219999999999999</c:v>
                </c:pt>
                <c:pt idx="740">
                  <c:v>7.6260000000000003</c:v>
                </c:pt>
                <c:pt idx="741">
                  <c:v>7.6289999999999996</c:v>
                </c:pt>
                <c:pt idx="742">
                  <c:v>7.633</c:v>
                </c:pt>
                <c:pt idx="743">
                  <c:v>7.6360000000000001</c:v>
                </c:pt>
                <c:pt idx="744">
                  <c:v>7.64</c:v>
                </c:pt>
                <c:pt idx="745">
                  <c:v>7.6440000000000001</c:v>
                </c:pt>
                <c:pt idx="746">
                  <c:v>7.6470000000000002</c:v>
                </c:pt>
                <c:pt idx="747">
                  <c:v>7.6509999999999998</c:v>
                </c:pt>
                <c:pt idx="748">
                  <c:v>7.6539999999999999</c:v>
                </c:pt>
                <c:pt idx="749">
                  <c:v>7.6580000000000004</c:v>
                </c:pt>
                <c:pt idx="750">
                  <c:v>7.6609999999999996</c:v>
                </c:pt>
                <c:pt idx="751">
                  <c:v>7.665</c:v>
                </c:pt>
                <c:pt idx="752">
                  <c:v>7.6689999999999996</c:v>
                </c:pt>
                <c:pt idx="753">
                  <c:v>7.6719999999999997</c:v>
                </c:pt>
                <c:pt idx="754">
                  <c:v>7.6760000000000002</c:v>
                </c:pt>
                <c:pt idx="755">
                  <c:v>7.6790000000000003</c:v>
                </c:pt>
                <c:pt idx="756">
                  <c:v>7.6829999999999998</c:v>
                </c:pt>
                <c:pt idx="757">
                  <c:v>7.6859999999999999</c:v>
                </c:pt>
                <c:pt idx="758">
                  <c:v>7.69</c:v>
                </c:pt>
                <c:pt idx="759">
                  <c:v>7.6929999999999996</c:v>
                </c:pt>
                <c:pt idx="760">
                  <c:v>7.6970000000000001</c:v>
                </c:pt>
                <c:pt idx="761">
                  <c:v>7.7009999999999996</c:v>
                </c:pt>
                <c:pt idx="762">
                  <c:v>7.7039999999999997</c:v>
                </c:pt>
                <c:pt idx="763">
                  <c:v>7.7080000000000002</c:v>
                </c:pt>
                <c:pt idx="764">
                  <c:v>7.7110000000000003</c:v>
                </c:pt>
                <c:pt idx="765">
                  <c:v>7.7149999999999999</c:v>
                </c:pt>
                <c:pt idx="766">
                  <c:v>7.718</c:v>
                </c:pt>
                <c:pt idx="767">
                  <c:v>7.7220000000000004</c:v>
                </c:pt>
                <c:pt idx="768">
                  <c:v>7.726</c:v>
                </c:pt>
                <c:pt idx="769">
                  <c:v>7.7290000000000001</c:v>
                </c:pt>
                <c:pt idx="770">
                  <c:v>7.7329999999999997</c:v>
                </c:pt>
                <c:pt idx="771">
                  <c:v>7.7359999999999998</c:v>
                </c:pt>
                <c:pt idx="772">
                  <c:v>7.7389999999999999</c:v>
                </c:pt>
                <c:pt idx="773">
                  <c:v>7.7430000000000003</c:v>
                </c:pt>
                <c:pt idx="774">
                  <c:v>7.7469999999999999</c:v>
                </c:pt>
                <c:pt idx="775">
                  <c:v>7.75</c:v>
                </c:pt>
                <c:pt idx="776">
                  <c:v>7.7530000000000001</c:v>
                </c:pt>
                <c:pt idx="777">
                  <c:v>7.7569999999999997</c:v>
                </c:pt>
                <c:pt idx="778">
                  <c:v>7.76</c:v>
                </c:pt>
                <c:pt idx="779">
                  <c:v>7.7640000000000002</c:v>
                </c:pt>
                <c:pt idx="780">
                  <c:v>7.7670000000000003</c:v>
                </c:pt>
                <c:pt idx="781">
                  <c:v>7.7709999999999999</c:v>
                </c:pt>
                <c:pt idx="782">
                  <c:v>7.774</c:v>
                </c:pt>
                <c:pt idx="783">
                  <c:v>7.7779999999999996</c:v>
                </c:pt>
                <c:pt idx="784">
                  <c:v>7.7809999999999997</c:v>
                </c:pt>
                <c:pt idx="785">
                  <c:v>7.7850000000000001</c:v>
                </c:pt>
                <c:pt idx="786">
                  <c:v>7.7880000000000003</c:v>
                </c:pt>
                <c:pt idx="787">
                  <c:v>7.7919999999999998</c:v>
                </c:pt>
                <c:pt idx="788">
                  <c:v>7.7949999999999999</c:v>
                </c:pt>
                <c:pt idx="789">
                  <c:v>7.7990000000000004</c:v>
                </c:pt>
                <c:pt idx="790">
                  <c:v>7.8019999999999996</c:v>
                </c:pt>
                <c:pt idx="791">
                  <c:v>7.806</c:v>
                </c:pt>
                <c:pt idx="792">
                  <c:v>7.8090000000000002</c:v>
                </c:pt>
                <c:pt idx="793">
                  <c:v>7.8129999999999997</c:v>
                </c:pt>
                <c:pt idx="794">
                  <c:v>7.8159999999999998</c:v>
                </c:pt>
                <c:pt idx="795">
                  <c:v>7.82</c:v>
                </c:pt>
                <c:pt idx="796">
                  <c:v>7.8230000000000004</c:v>
                </c:pt>
                <c:pt idx="797">
                  <c:v>7.827</c:v>
                </c:pt>
                <c:pt idx="798">
                  <c:v>7.83</c:v>
                </c:pt>
                <c:pt idx="799">
                  <c:v>7.8339999999999996</c:v>
                </c:pt>
                <c:pt idx="800">
                  <c:v>7.8369999999999997</c:v>
                </c:pt>
                <c:pt idx="801">
                  <c:v>7.84</c:v>
                </c:pt>
                <c:pt idx="802">
                  <c:v>7.8440000000000003</c:v>
                </c:pt>
                <c:pt idx="803">
                  <c:v>7.8470000000000004</c:v>
                </c:pt>
                <c:pt idx="804">
                  <c:v>7.851</c:v>
                </c:pt>
                <c:pt idx="805">
                  <c:v>7.8540000000000001</c:v>
                </c:pt>
                <c:pt idx="806">
                  <c:v>7.8579999999999997</c:v>
                </c:pt>
                <c:pt idx="807">
                  <c:v>7.8609999999999998</c:v>
                </c:pt>
                <c:pt idx="808">
                  <c:v>7.8639999999999999</c:v>
                </c:pt>
                <c:pt idx="809">
                  <c:v>7.8680000000000003</c:v>
                </c:pt>
                <c:pt idx="810">
                  <c:v>7.8710000000000004</c:v>
                </c:pt>
                <c:pt idx="811">
                  <c:v>7.875</c:v>
                </c:pt>
                <c:pt idx="812">
                  <c:v>7.8780000000000001</c:v>
                </c:pt>
                <c:pt idx="813">
                  <c:v>7.8810000000000002</c:v>
                </c:pt>
                <c:pt idx="814">
                  <c:v>7.8849999999999998</c:v>
                </c:pt>
                <c:pt idx="815">
                  <c:v>7.8879999999999999</c:v>
                </c:pt>
                <c:pt idx="816">
                  <c:v>7.8920000000000003</c:v>
                </c:pt>
                <c:pt idx="817">
                  <c:v>7.8949999999999996</c:v>
                </c:pt>
                <c:pt idx="818">
                  <c:v>7.8979999999999997</c:v>
                </c:pt>
                <c:pt idx="819">
                  <c:v>7.9020000000000001</c:v>
                </c:pt>
                <c:pt idx="820">
                  <c:v>7.9050000000000002</c:v>
                </c:pt>
                <c:pt idx="821">
                  <c:v>7.9089999999999998</c:v>
                </c:pt>
                <c:pt idx="822">
                  <c:v>7.9119999999999999</c:v>
                </c:pt>
                <c:pt idx="823">
                  <c:v>7.9160000000000004</c:v>
                </c:pt>
                <c:pt idx="824">
                  <c:v>7.9189999999999996</c:v>
                </c:pt>
                <c:pt idx="825">
                  <c:v>7.9219999999999997</c:v>
                </c:pt>
                <c:pt idx="826">
                  <c:v>7.9260000000000002</c:v>
                </c:pt>
                <c:pt idx="827">
                  <c:v>7.9290000000000003</c:v>
                </c:pt>
                <c:pt idx="828">
                  <c:v>7.9320000000000004</c:v>
                </c:pt>
                <c:pt idx="829">
                  <c:v>7.9359999999999999</c:v>
                </c:pt>
                <c:pt idx="830">
                  <c:v>7.9390000000000001</c:v>
                </c:pt>
                <c:pt idx="831">
                  <c:v>7.9429999999999996</c:v>
                </c:pt>
                <c:pt idx="832">
                  <c:v>7.9459999999999997</c:v>
                </c:pt>
                <c:pt idx="833">
                  <c:v>7.9489999999999998</c:v>
                </c:pt>
                <c:pt idx="834">
                  <c:v>7.9530000000000003</c:v>
                </c:pt>
                <c:pt idx="835">
                  <c:v>7.9560000000000004</c:v>
                </c:pt>
                <c:pt idx="836">
                  <c:v>7.9589999999999996</c:v>
                </c:pt>
                <c:pt idx="837">
                  <c:v>7.9630000000000001</c:v>
                </c:pt>
                <c:pt idx="838">
                  <c:v>7.9660000000000002</c:v>
                </c:pt>
                <c:pt idx="839">
                  <c:v>7.9690000000000003</c:v>
                </c:pt>
                <c:pt idx="840">
                  <c:v>7.9729999999999999</c:v>
                </c:pt>
                <c:pt idx="841">
                  <c:v>7.976</c:v>
                </c:pt>
                <c:pt idx="842">
                  <c:v>7.9790000000000001</c:v>
                </c:pt>
                <c:pt idx="843">
                  <c:v>7.9829999999999997</c:v>
                </c:pt>
                <c:pt idx="844">
                  <c:v>7.9859999999999998</c:v>
                </c:pt>
                <c:pt idx="845">
                  <c:v>7.9889999999999999</c:v>
                </c:pt>
                <c:pt idx="846">
                  <c:v>7.9930000000000003</c:v>
                </c:pt>
                <c:pt idx="847">
                  <c:v>7.9960000000000004</c:v>
                </c:pt>
                <c:pt idx="848">
                  <c:v>7.9989999999999997</c:v>
                </c:pt>
                <c:pt idx="849">
                  <c:v>8.0030000000000001</c:v>
                </c:pt>
                <c:pt idx="850">
                  <c:v>8.0060000000000002</c:v>
                </c:pt>
                <c:pt idx="851">
                  <c:v>8.0090000000000003</c:v>
                </c:pt>
                <c:pt idx="852">
                  <c:v>8.0129999999999999</c:v>
                </c:pt>
                <c:pt idx="853">
                  <c:v>8.016</c:v>
                </c:pt>
                <c:pt idx="854">
                  <c:v>8.0190000000000001</c:v>
                </c:pt>
                <c:pt idx="855">
                  <c:v>8.0220000000000002</c:v>
                </c:pt>
                <c:pt idx="856">
                  <c:v>8.0259999999999998</c:v>
                </c:pt>
                <c:pt idx="857">
                  <c:v>8.0289999999999999</c:v>
                </c:pt>
                <c:pt idx="858">
                  <c:v>8.032</c:v>
                </c:pt>
                <c:pt idx="859">
                  <c:v>8.0359999999999996</c:v>
                </c:pt>
                <c:pt idx="860">
                  <c:v>8.0389999999999997</c:v>
                </c:pt>
                <c:pt idx="861">
                  <c:v>8.0419999999999998</c:v>
                </c:pt>
                <c:pt idx="862">
                  <c:v>8.0449999999999999</c:v>
                </c:pt>
                <c:pt idx="863">
                  <c:v>8.0489999999999995</c:v>
                </c:pt>
                <c:pt idx="864">
                  <c:v>8.0519999999999996</c:v>
                </c:pt>
                <c:pt idx="865">
                  <c:v>8.0549999999999997</c:v>
                </c:pt>
                <c:pt idx="866">
                  <c:v>8.0589999999999993</c:v>
                </c:pt>
                <c:pt idx="867">
                  <c:v>8.0619999999999994</c:v>
                </c:pt>
                <c:pt idx="868">
                  <c:v>8.0649999999999995</c:v>
                </c:pt>
                <c:pt idx="869">
                  <c:v>8.0679999999999996</c:v>
                </c:pt>
                <c:pt idx="870">
                  <c:v>8.0719999999999992</c:v>
                </c:pt>
                <c:pt idx="871">
                  <c:v>8.0749999999999993</c:v>
                </c:pt>
                <c:pt idx="872">
                  <c:v>8.0779999999999994</c:v>
                </c:pt>
                <c:pt idx="873">
                  <c:v>8.0809999999999995</c:v>
                </c:pt>
                <c:pt idx="874">
                  <c:v>8.0850000000000009</c:v>
                </c:pt>
                <c:pt idx="875">
                  <c:v>8.0879999999999992</c:v>
                </c:pt>
                <c:pt idx="876">
                  <c:v>8.0909999999999993</c:v>
                </c:pt>
                <c:pt idx="877">
                  <c:v>8.0939999999999994</c:v>
                </c:pt>
                <c:pt idx="878">
                  <c:v>8.0980000000000008</c:v>
                </c:pt>
                <c:pt idx="879">
                  <c:v>8.1010000000000009</c:v>
                </c:pt>
                <c:pt idx="880">
                  <c:v>8.1039999999999992</c:v>
                </c:pt>
                <c:pt idx="881">
                  <c:v>8.1069999999999993</c:v>
                </c:pt>
                <c:pt idx="882">
                  <c:v>8.1110000000000007</c:v>
                </c:pt>
                <c:pt idx="883">
                  <c:v>8.1140000000000008</c:v>
                </c:pt>
                <c:pt idx="884">
                  <c:v>8.1170000000000009</c:v>
                </c:pt>
                <c:pt idx="885">
                  <c:v>8.1199999999999992</c:v>
                </c:pt>
                <c:pt idx="886">
                  <c:v>8.1229999999999993</c:v>
                </c:pt>
                <c:pt idx="887">
                  <c:v>8.1270000000000007</c:v>
                </c:pt>
                <c:pt idx="888">
                  <c:v>8.1300000000000008</c:v>
                </c:pt>
                <c:pt idx="889">
                  <c:v>8.1329999999999991</c:v>
                </c:pt>
                <c:pt idx="890">
                  <c:v>8.1359999999999992</c:v>
                </c:pt>
                <c:pt idx="891">
                  <c:v>8.1389999999999993</c:v>
                </c:pt>
                <c:pt idx="892">
                  <c:v>8.1430000000000007</c:v>
                </c:pt>
                <c:pt idx="893">
                  <c:v>8.1460000000000008</c:v>
                </c:pt>
                <c:pt idx="894">
                  <c:v>8.1489999999999991</c:v>
                </c:pt>
                <c:pt idx="895">
                  <c:v>8.1519999999999992</c:v>
                </c:pt>
                <c:pt idx="896">
                  <c:v>8.1560000000000006</c:v>
                </c:pt>
                <c:pt idx="897">
                  <c:v>8.1590000000000007</c:v>
                </c:pt>
                <c:pt idx="898">
                  <c:v>8.1620000000000008</c:v>
                </c:pt>
                <c:pt idx="899">
                  <c:v>8.1649999999999991</c:v>
                </c:pt>
                <c:pt idx="900">
                  <c:v>8.1679999999999993</c:v>
                </c:pt>
                <c:pt idx="901">
                  <c:v>8.1709999999999994</c:v>
                </c:pt>
                <c:pt idx="902">
                  <c:v>8.1750000000000007</c:v>
                </c:pt>
                <c:pt idx="903">
                  <c:v>8.1780000000000008</c:v>
                </c:pt>
                <c:pt idx="904">
                  <c:v>8.1809999999999992</c:v>
                </c:pt>
                <c:pt idx="905">
                  <c:v>8.1839999999999993</c:v>
                </c:pt>
                <c:pt idx="906">
                  <c:v>8.1869999999999994</c:v>
                </c:pt>
                <c:pt idx="907">
                  <c:v>8.1910000000000007</c:v>
                </c:pt>
                <c:pt idx="908">
                  <c:v>8.1940000000000008</c:v>
                </c:pt>
                <c:pt idx="909">
                  <c:v>8.1969999999999992</c:v>
                </c:pt>
                <c:pt idx="910">
                  <c:v>8.1999999999999993</c:v>
                </c:pt>
                <c:pt idx="911">
                  <c:v>8.2029999999999994</c:v>
                </c:pt>
                <c:pt idx="912">
                  <c:v>8.2059999999999995</c:v>
                </c:pt>
                <c:pt idx="913">
                  <c:v>8.2089999999999996</c:v>
                </c:pt>
                <c:pt idx="914">
                  <c:v>8.2119999999999997</c:v>
                </c:pt>
                <c:pt idx="915">
                  <c:v>8.2159999999999993</c:v>
                </c:pt>
                <c:pt idx="916">
                  <c:v>8.2189999999999994</c:v>
                </c:pt>
                <c:pt idx="917">
                  <c:v>8.2219999999999995</c:v>
                </c:pt>
                <c:pt idx="918">
                  <c:v>8.2249999999999996</c:v>
                </c:pt>
                <c:pt idx="919">
                  <c:v>8.2279999999999998</c:v>
                </c:pt>
                <c:pt idx="920">
                  <c:v>8.2309999999999999</c:v>
                </c:pt>
                <c:pt idx="921">
                  <c:v>8.2349999999999994</c:v>
                </c:pt>
                <c:pt idx="922">
                  <c:v>8.2379999999999995</c:v>
                </c:pt>
                <c:pt idx="923">
                  <c:v>8.2409999999999997</c:v>
                </c:pt>
                <c:pt idx="924">
                  <c:v>8.2439999999999998</c:v>
                </c:pt>
                <c:pt idx="925">
                  <c:v>8.2469999999999999</c:v>
                </c:pt>
                <c:pt idx="926">
                  <c:v>8.25</c:v>
                </c:pt>
                <c:pt idx="927">
                  <c:v>8.2530000000000001</c:v>
                </c:pt>
                <c:pt idx="928">
                  <c:v>8.2560000000000002</c:v>
                </c:pt>
                <c:pt idx="929">
                  <c:v>8.26</c:v>
                </c:pt>
                <c:pt idx="930">
                  <c:v>8.2629999999999999</c:v>
                </c:pt>
                <c:pt idx="931">
                  <c:v>8.266</c:v>
                </c:pt>
                <c:pt idx="932">
                  <c:v>8.2690000000000001</c:v>
                </c:pt>
                <c:pt idx="933">
                  <c:v>8.2720000000000002</c:v>
                </c:pt>
                <c:pt idx="934">
                  <c:v>8.2750000000000004</c:v>
                </c:pt>
                <c:pt idx="935">
                  <c:v>8.2780000000000005</c:v>
                </c:pt>
                <c:pt idx="936">
                  <c:v>8.2810000000000006</c:v>
                </c:pt>
                <c:pt idx="937">
                  <c:v>8.2840000000000007</c:v>
                </c:pt>
                <c:pt idx="938">
                  <c:v>8.2870000000000008</c:v>
                </c:pt>
                <c:pt idx="939">
                  <c:v>8.2910000000000004</c:v>
                </c:pt>
                <c:pt idx="940">
                  <c:v>8.2940000000000005</c:v>
                </c:pt>
                <c:pt idx="941">
                  <c:v>8.2970000000000006</c:v>
                </c:pt>
                <c:pt idx="942">
                  <c:v>8.3000000000000007</c:v>
                </c:pt>
                <c:pt idx="943">
                  <c:v>8.3030000000000008</c:v>
                </c:pt>
                <c:pt idx="944">
                  <c:v>8.3059999999999992</c:v>
                </c:pt>
                <c:pt idx="945">
                  <c:v>8.3089999999999993</c:v>
                </c:pt>
                <c:pt idx="946">
                  <c:v>8.3119999999999994</c:v>
                </c:pt>
                <c:pt idx="947">
                  <c:v>8.3149999999999995</c:v>
                </c:pt>
                <c:pt idx="948">
                  <c:v>8.3179999999999996</c:v>
                </c:pt>
                <c:pt idx="949">
                  <c:v>8.3209999999999997</c:v>
                </c:pt>
                <c:pt idx="950">
                  <c:v>8.3239999999999998</c:v>
                </c:pt>
                <c:pt idx="951">
                  <c:v>8.327</c:v>
                </c:pt>
                <c:pt idx="952">
                  <c:v>8.33</c:v>
                </c:pt>
                <c:pt idx="953">
                  <c:v>8.3330000000000002</c:v>
                </c:pt>
                <c:pt idx="954">
                  <c:v>8.3360000000000003</c:v>
                </c:pt>
                <c:pt idx="955">
                  <c:v>8.34</c:v>
                </c:pt>
                <c:pt idx="956">
                  <c:v>8.343</c:v>
                </c:pt>
                <c:pt idx="957">
                  <c:v>8.3460000000000001</c:v>
                </c:pt>
                <c:pt idx="958">
                  <c:v>8.3490000000000002</c:v>
                </c:pt>
                <c:pt idx="959">
                  <c:v>8.3520000000000003</c:v>
                </c:pt>
                <c:pt idx="960">
                  <c:v>8.3550000000000004</c:v>
                </c:pt>
                <c:pt idx="961">
                  <c:v>8.3580000000000005</c:v>
                </c:pt>
                <c:pt idx="962">
                  <c:v>8.3610000000000007</c:v>
                </c:pt>
                <c:pt idx="963">
                  <c:v>8.3640000000000008</c:v>
                </c:pt>
                <c:pt idx="964">
                  <c:v>8.3670000000000009</c:v>
                </c:pt>
                <c:pt idx="965">
                  <c:v>8.3699999999999992</c:v>
                </c:pt>
                <c:pt idx="966">
                  <c:v>8.3729999999999993</c:v>
                </c:pt>
                <c:pt idx="967">
                  <c:v>8.3759999999999994</c:v>
                </c:pt>
                <c:pt idx="968">
                  <c:v>8.3789999999999996</c:v>
                </c:pt>
                <c:pt idx="969">
                  <c:v>8.3819999999999997</c:v>
                </c:pt>
                <c:pt idx="970">
                  <c:v>8.3849999999999998</c:v>
                </c:pt>
                <c:pt idx="971">
                  <c:v>8.3879999999999999</c:v>
                </c:pt>
                <c:pt idx="972">
                  <c:v>8.391</c:v>
                </c:pt>
                <c:pt idx="973">
                  <c:v>8.3940000000000001</c:v>
                </c:pt>
                <c:pt idx="974">
                  <c:v>8.3970000000000002</c:v>
                </c:pt>
                <c:pt idx="975">
                  <c:v>8.4</c:v>
                </c:pt>
                <c:pt idx="976">
                  <c:v>8.4030000000000005</c:v>
                </c:pt>
                <c:pt idx="977">
                  <c:v>8.4060000000000006</c:v>
                </c:pt>
                <c:pt idx="978">
                  <c:v>8.4090000000000007</c:v>
                </c:pt>
                <c:pt idx="979">
                  <c:v>8.4120000000000008</c:v>
                </c:pt>
                <c:pt idx="980">
                  <c:v>8.4149999999999991</c:v>
                </c:pt>
                <c:pt idx="981">
                  <c:v>8.4179999999999993</c:v>
                </c:pt>
                <c:pt idx="982">
                  <c:v>8.4209999999999994</c:v>
                </c:pt>
                <c:pt idx="983">
                  <c:v>8.4239999999999995</c:v>
                </c:pt>
                <c:pt idx="984">
                  <c:v>8.4269999999999996</c:v>
                </c:pt>
                <c:pt idx="985">
                  <c:v>8.43</c:v>
                </c:pt>
                <c:pt idx="986">
                  <c:v>8.4329999999999998</c:v>
                </c:pt>
                <c:pt idx="987">
                  <c:v>8.4359999999999999</c:v>
                </c:pt>
                <c:pt idx="988">
                  <c:v>8.4390000000000001</c:v>
                </c:pt>
                <c:pt idx="989">
                  <c:v>8.4420000000000002</c:v>
                </c:pt>
                <c:pt idx="990">
                  <c:v>8.4450000000000003</c:v>
                </c:pt>
                <c:pt idx="991">
                  <c:v>8.4480000000000004</c:v>
                </c:pt>
                <c:pt idx="992">
                  <c:v>8.4510000000000005</c:v>
                </c:pt>
                <c:pt idx="993">
                  <c:v>8.4540000000000006</c:v>
                </c:pt>
                <c:pt idx="994">
                  <c:v>8.4570000000000007</c:v>
                </c:pt>
                <c:pt idx="995">
                  <c:v>8.4600000000000009</c:v>
                </c:pt>
                <c:pt idx="996">
                  <c:v>8.4629999999999992</c:v>
                </c:pt>
                <c:pt idx="997">
                  <c:v>8.4659999999999993</c:v>
                </c:pt>
                <c:pt idx="998">
                  <c:v>8.4689999999999994</c:v>
                </c:pt>
                <c:pt idx="999">
                  <c:v>8.4719999999999995</c:v>
                </c:pt>
                <c:pt idx="1000">
                  <c:v>8.4749999999999996</c:v>
                </c:pt>
                <c:pt idx="1001">
                  <c:v>8.4779999999999998</c:v>
                </c:pt>
                <c:pt idx="1002">
                  <c:v>8.4809999999999999</c:v>
                </c:pt>
                <c:pt idx="1003">
                  <c:v>8.484</c:v>
                </c:pt>
                <c:pt idx="1004">
                  <c:v>8.4870000000000001</c:v>
                </c:pt>
                <c:pt idx="1005">
                  <c:v>8.49</c:v>
                </c:pt>
                <c:pt idx="1006">
                  <c:v>8.4930000000000003</c:v>
                </c:pt>
                <c:pt idx="1007">
                  <c:v>8.4960000000000004</c:v>
                </c:pt>
                <c:pt idx="1008">
                  <c:v>8.4990000000000006</c:v>
                </c:pt>
                <c:pt idx="1009">
                  <c:v>8.5020000000000007</c:v>
                </c:pt>
                <c:pt idx="1010">
                  <c:v>8.5050000000000008</c:v>
                </c:pt>
                <c:pt idx="1011">
                  <c:v>8.5079999999999991</c:v>
                </c:pt>
                <c:pt idx="1012">
                  <c:v>8.51</c:v>
                </c:pt>
                <c:pt idx="1013">
                  <c:v>8.5139999999999993</c:v>
                </c:pt>
                <c:pt idx="1014">
                  <c:v>8.5169999999999995</c:v>
                </c:pt>
                <c:pt idx="1015">
                  <c:v>8.5190000000000001</c:v>
                </c:pt>
                <c:pt idx="1016">
                  <c:v>8.5220000000000002</c:v>
                </c:pt>
                <c:pt idx="1017">
                  <c:v>8.5250000000000004</c:v>
                </c:pt>
                <c:pt idx="1018">
                  <c:v>8.5280000000000005</c:v>
                </c:pt>
                <c:pt idx="1019">
                  <c:v>8.5310000000000006</c:v>
                </c:pt>
                <c:pt idx="1020">
                  <c:v>8.5340000000000007</c:v>
                </c:pt>
                <c:pt idx="1021">
                  <c:v>8.5370000000000008</c:v>
                </c:pt>
                <c:pt idx="1022">
                  <c:v>8.5399999999999991</c:v>
                </c:pt>
                <c:pt idx="1023">
                  <c:v>8.5429999999999993</c:v>
                </c:pt>
                <c:pt idx="1024">
                  <c:v>8.5459999999999994</c:v>
                </c:pt>
                <c:pt idx="1025">
                  <c:v>8.5489999999999995</c:v>
                </c:pt>
                <c:pt idx="1026">
                  <c:v>8.5519999999999996</c:v>
                </c:pt>
                <c:pt idx="1027">
                  <c:v>8.5549999999999997</c:v>
                </c:pt>
                <c:pt idx="1028">
                  <c:v>8.5579999999999998</c:v>
                </c:pt>
                <c:pt idx="1029">
                  <c:v>8.56</c:v>
                </c:pt>
                <c:pt idx="1030">
                  <c:v>8.5640000000000001</c:v>
                </c:pt>
                <c:pt idx="1031">
                  <c:v>8.5670000000000002</c:v>
                </c:pt>
                <c:pt idx="1032">
                  <c:v>8.5690000000000008</c:v>
                </c:pt>
                <c:pt idx="1033">
                  <c:v>8.5719999999999992</c:v>
                </c:pt>
                <c:pt idx="1034">
                  <c:v>8.5749999999999993</c:v>
                </c:pt>
                <c:pt idx="1035">
                  <c:v>8.5779999999999994</c:v>
                </c:pt>
                <c:pt idx="1036">
                  <c:v>8.5809999999999995</c:v>
                </c:pt>
                <c:pt idx="1037">
                  <c:v>8.5839999999999996</c:v>
                </c:pt>
                <c:pt idx="1038">
                  <c:v>8.5869999999999997</c:v>
                </c:pt>
                <c:pt idx="1039">
                  <c:v>8.59</c:v>
                </c:pt>
                <c:pt idx="1040">
                  <c:v>8.593</c:v>
                </c:pt>
                <c:pt idx="1041">
                  <c:v>8.5960000000000001</c:v>
                </c:pt>
                <c:pt idx="1042">
                  <c:v>8.5990000000000002</c:v>
                </c:pt>
                <c:pt idx="1043">
                  <c:v>8.6020000000000003</c:v>
                </c:pt>
                <c:pt idx="1044">
                  <c:v>8.6039999999999992</c:v>
                </c:pt>
                <c:pt idx="1045">
                  <c:v>8.6080000000000005</c:v>
                </c:pt>
                <c:pt idx="1046">
                  <c:v>8.61</c:v>
                </c:pt>
                <c:pt idx="1047">
                  <c:v>8.6129999999999995</c:v>
                </c:pt>
                <c:pt idx="1048">
                  <c:v>8.6159999999999997</c:v>
                </c:pt>
                <c:pt idx="1049">
                  <c:v>8.6189999999999998</c:v>
                </c:pt>
                <c:pt idx="1050">
                  <c:v>8.6219999999999999</c:v>
                </c:pt>
                <c:pt idx="1051">
                  <c:v>8.625</c:v>
                </c:pt>
                <c:pt idx="1052">
                  <c:v>8.6280000000000001</c:v>
                </c:pt>
                <c:pt idx="1053">
                  <c:v>8.6310000000000002</c:v>
                </c:pt>
                <c:pt idx="1054">
                  <c:v>8.6340000000000003</c:v>
                </c:pt>
                <c:pt idx="1055">
                  <c:v>8.6370000000000005</c:v>
                </c:pt>
                <c:pt idx="1056">
                  <c:v>8.6389999999999993</c:v>
                </c:pt>
                <c:pt idx="1057">
                  <c:v>8.6419999999999995</c:v>
                </c:pt>
                <c:pt idx="1058">
                  <c:v>8.6449999999999996</c:v>
                </c:pt>
                <c:pt idx="1059">
                  <c:v>8.6479999999999997</c:v>
                </c:pt>
                <c:pt idx="1060">
                  <c:v>8.6509999999999998</c:v>
                </c:pt>
                <c:pt idx="1061">
                  <c:v>8.6539999999999999</c:v>
                </c:pt>
                <c:pt idx="1062">
                  <c:v>8.657</c:v>
                </c:pt>
                <c:pt idx="1063">
                  <c:v>8.66</c:v>
                </c:pt>
                <c:pt idx="1064">
                  <c:v>8.6630000000000003</c:v>
                </c:pt>
                <c:pt idx="1065">
                  <c:v>8.6660000000000004</c:v>
                </c:pt>
                <c:pt idx="1066">
                  <c:v>8.6679999999999993</c:v>
                </c:pt>
                <c:pt idx="1067">
                  <c:v>8.6720000000000006</c:v>
                </c:pt>
                <c:pt idx="1068">
                  <c:v>8.6739999999999995</c:v>
                </c:pt>
                <c:pt idx="1069">
                  <c:v>8.6769999999999996</c:v>
                </c:pt>
                <c:pt idx="1070">
                  <c:v>8.68</c:v>
                </c:pt>
                <c:pt idx="1071">
                  <c:v>8.6829999999999998</c:v>
                </c:pt>
                <c:pt idx="1072">
                  <c:v>8.6859999999999999</c:v>
                </c:pt>
                <c:pt idx="1073">
                  <c:v>8.6890000000000001</c:v>
                </c:pt>
                <c:pt idx="1074">
                  <c:v>8.6920000000000002</c:v>
                </c:pt>
                <c:pt idx="1075">
                  <c:v>8.6940000000000008</c:v>
                </c:pt>
                <c:pt idx="1076">
                  <c:v>8.6980000000000004</c:v>
                </c:pt>
                <c:pt idx="1077">
                  <c:v>8.6999999999999993</c:v>
                </c:pt>
                <c:pt idx="1078">
                  <c:v>8.7029999999999994</c:v>
                </c:pt>
                <c:pt idx="1079">
                  <c:v>8.7059999999999995</c:v>
                </c:pt>
                <c:pt idx="1080">
                  <c:v>8.7089999999999996</c:v>
                </c:pt>
                <c:pt idx="1081">
                  <c:v>8.7119999999999997</c:v>
                </c:pt>
                <c:pt idx="1082">
                  <c:v>8.7149999999999999</c:v>
                </c:pt>
                <c:pt idx="1083">
                  <c:v>8.718</c:v>
                </c:pt>
                <c:pt idx="1084">
                  <c:v>8.7210000000000001</c:v>
                </c:pt>
                <c:pt idx="1085">
                  <c:v>8.7240000000000002</c:v>
                </c:pt>
                <c:pt idx="1086">
                  <c:v>8.7260000000000009</c:v>
                </c:pt>
                <c:pt idx="1087">
                  <c:v>8.7289999999999992</c:v>
                </c:pt>
                <c:pt idx="1088">
                  <c:v>8.7319999999999993</c:v>
                </c:pt>
                <c:pt idx="1089">
                  <c:v>8.7349999999999994</c:v>
                </c:pt>
                <c:pt idx="1090">
                  <c:v>8.7379999999999995</c:v>
                </c:pt>
                <c:pt idx="1091">
                  <c:v>8.7409999999999997</c:v>
                </c:pt>
                <c:pt idx="1092">
                  <c:v>8.7439999999999998</c:v>
                </c:pt>
                <c:pt idx="1093">
                  <c:v>8.7469999999999999</c:v>
                </c:pt>
                <c:pt idx="1094">
                  <c:v>8.7490000000000006</c:v>
                </c:pt>
                <c:pt idx="1095">
                  <c:v>8.7520000000000007</c:v>
                </c:pt>
                <c:pt idx="1096">
                  <c:v>8.7550000000000008</c:v>
                </c:pt>
                <c:pt idx="1097">
                  <c:v>8.7579999999999991</c:v>
                </c:pt>
                <c:pt idx="1098">
                  <c:v>8.7609999999999992</c:v>
                </c:pt>
                <c:pt idx="1099">
                  <c:v>8.7639999999999993</c:v>
                </c:pt>
                <c:pt idx="1100">
                  <c:v>8.7669999999999995</c:v>
                </c:pt>
                <c:pt idx="1101">
                  <c:v>8.77</c:v>
                </c:pt>
                <c:pt idx="1102">
                  <c:v>8.7720000000000002</c:v>
                </c:pt>
                <c:pt idx="1103">
                  <c:v>8.7759999999999998</c:v>
                </c:pt>
                <c:pt idx="1104">
                  <c:v>8.7780000000000005</c:v>
                </c:pt>
                <c:pt idx="1105">
                  <c:v>8.7810000000000006</c:v>
                </c:pt>
                <c:pt idx="1106">
                  <c:v>8.7840000000000007</c:v>
                </c:pt>
                <c:pt idx="1107">
                  <c:v>8.7870000000000008</c:v>
                </c:pt>
                <c:pt idx="1108">
                  <c:v>8.7899999999999991</c:v>
                </c:pt>
                <c:pt idx="1109">
                  <c:v>8.7929999999999993</c:v>
                </c:pt>
                <c:pt idx="1110">
                  <c:v>8.7949999999999999</c:v>
                </c:pt>
                <c:pt idx="1111">
                  <c:v>8.798</c:v>
                </c:pt>
                <c:pt idx="1112">
                  <c:v>8.8010000000000002</c:v>
                </c:pt>
                <c:pt idx="1113">
                  <c:v>8.8040000000000003</c:v>
                </c:pt>
                <c:pt idx="1114">
                  <c:v>8.8070000000000004</c:v>
                </c:pt>
                <c:pt idx="1115">
                  <c:v>8.81</c:v>
                </c:pt>
                <c:pt idx="1116">
                  <c:v>8.8130000000000006</c:v>
                </c:pt>
                <c:pt idx="1117">
                  <c:v>8.8149999999999995</c:v>
                </c:pt>
                <c:pt idx="1118">
                  <c:v>8.8179999999999996</c:v>
                </c:pt>
                <c:pt idx="1119">
                  <c:v>8.8209999999999997</c:v>
                </c:pt>
                <c:pt idx="1120">
                  <c:v>8.8239999999999998</c:v>
                </c:pt>
                <c:pt idx="1121">
                  <c:v>8.827</c:v>
                </c:pt>
                <c:pt idx="1122">
                  <c:v>8.83</c:v>
                </c:pt>
                <c:pt idx="1123">
                  <c:v>8.8330000000000002</c:v>
                </c:pt>
                <c:pt idx="1124">
                  <c:v>8.8350000000000009</c:v>
                </c:pt>
                <c:pt idx="1125">
                  <c:v>8.8390000000000004</c:v>
                </c:pt>
                <c:pt idx="1126">
                  <c:v>8.8409999999999993</c:v>
                </c:pt>
                <c:pt idx="1127">
                  <c:v>8.8439999999999994</c:v>
                </c:pt>
                <c:pt idx="1128">
                  <c:v>8.8469999999999995</c:v>
                </c:pt>
                <c:pt idx="1129">
                  <c:v>8.85</c:v>
                </c:pt>
                <c:pt idx="1130">
                  <c:v>8.8529999999999998</c:v>
                </c:pt>
                <c:pt idx="1131">
                  <c:v>8.8550000000000004</c:v>
                </c:pt>
                <c:pt idx="1132">
                  <c:v>8.859</c:v>
                </c:pt>
                <c:pt idx="1133">
                  <c:v>8.8610000000000007</c:v>
                </c:pt>
                <c:pt idx="1134">
                  <c:v>8.8640000000000008</c:v>
                </c:pt>
                <c:pt idx="1135">
                  <c:v>8.8670000000000009</c:v>
                </c:pt>
                <c:pt idx="1136">
                  <c:v>8.8699999999999992</c:v>
                </c:pt>
                <c:pt idx="1137">
                  <c:v>8.8729999999999993</c:v>
                </c:pt>
                <c:pt idx="1138">
                  <c:v>8.875</c:v>
                </c:pt>
                <c:pt idx="1139">
                  <c:v>8.8789999999999996</c:v>
                </c:pt>
                <c:pt idx="1140">
                  <c:v>8.8810000000000002</c:v>
                </c:pt>
                <c:pt idx="1141">
                  <c:v>8.8840000000000003</c:v>
                </c:pt>
                <c:pt idx="1142">
                  <c:v>8.8870000000000005</c:v>
                </c:pt>
                <c:pt idx="1143">
                  <c:v>8.89</c:v>
                </c:pt>
                <c:pt idx="1144">
                  <c:v>8.8930000000000007</c:v>
                </c:pt>
                <c:pt idx="1145">
                  <c:v>8.8960000000000008</c:v>
                </c:pt>
                <c:pt idx="1146">
                  <c:v>8.8979999999999997</c:v>
                </c:pt>
                <c:pt idx="1147">
                  <c:v>8.9009999999999998</c:v>
                </c:pt>
                <c:pt idx="1148">
                  <c:v>8.9039999999999999</c:v>
                </c:pt>
                <c:pt idx="1149">
                  <c:v>8.907</c:v>
                </c:pt>
                <c:pt idx="1150">
                  <c:v>8.91</c:v>
                </c:pt>
                <c:pt idx="1151">
                  <c:v>8.9130000000000003</c:v>
                </c:pt>
                <c:pt idx="1152">
                  <c:v>8.9160000000000004</c:v>
                </c:pt>
                <c:pt idx="1153">
                  <c:v>8.9179999999999993</c:v>
                </c:pt>
                <c:pt idx="1154">
                  <c:v>8.9209999999999994</c:v>
                </c:pt>
                <c:pt idx="1155">
                  <c:v>8.9239999999999995</c:v>
                </c:pt>
                <c:pt idx="1156">
                  <c:v>8.9269999999999996</c:v>
                </c:pt>
                <c:pt idx="1157">
                  <c:v>8.93</c:v>
                </c:pt>
                <c:pt idx="1158">
                  <c:v>8.9329999999999998</c:v>
                </c:pt>
                <c:pt idx="1159">
                  <c:v>8.9359999999999999</c:v>
                </c:pt>
                <c:pt idx="1160">
                  <c:v>8.9380000000000006</c:v>
                </c:pt>
                <c:pt idx="1161">
                  <c:v>8.9410000000000007</c:v>
                </c:pt>
                <c:pt idx="1162">
                  <c:v>8.9440000000000008</c:v>
                </c:pt>
                <c:pt idx="1163">
                  <c:v>8.9469999999999992</c:v>
                </c:pt>
                <c:pt idx="1164">
                  <c:v>8.9499999999999993</c:v>
                </c:pt>
                <c:pt idx="1165">
                  <c:v>8.9529999999999994</c:v>
                </c:pt>
                <c:pt idx="1166">
                  <c:v>8.9550000000000001</c:v>
                </c:pt>
                <c:pt idx="1167">
                  <c:v>8.9580000000000002</c:v>
                </c:pt>
                <c:pt idx="1168">
                  <c:v>8.9610000000000003</c:v>
                </c:pt>
                <c:pt idx="1169">
                  <c:v>8.9640000000000004</c:v>
                </c:pt>
                <c:pt idx="1170">
                  <c:v>8.9670000000000005</c:v>
                </c:pt>
                <c:pt idx="1171">
                  <c:v>8.9700000000000006</c:v>
                </c:pt>
                <c:pt idx="1172">
                  <c:v>8.9730000000000008</c:v>
                </c:pt>
                <c:pt idx="1173">
                  <c:v>8.9749999999999996</c:v>
                </c:pt>
                <c:pt idx="1174">
                  <c:v>8.9779999999999998</c:v>
                </c:pt>
                <c:pt idx="1175">
                  <c:v>8.9809999999999999</c:v>
                </c:pt>
                <c:pt idx="1176">
                  <c:v>8.984</c:v>
                </c:pt>
                <c:pt idx="1177">
                  <c:v>8.9870000000000001</c:v>
                </c:pt>
                <c:pt idx="1178">
                  <c:v>8.99</c:v>
                </c:pt>
                <c:pt idx="1179">
                  <c:v>8.9920000000000009</c:v>
                </c:pt>
                <c:pt idx="1180">
                  <c:v>8.9960000000000004</c:v>
                </c:pt>
                <c:pt idx="1181">
                  <c:v>8.9979999999999993</c:v>
                </c:pt>
                <c:pt idx="1182">
                  <c:v>9.0009999999999994</c:v>
                </c:pt>
                <c:pt idx="1183">
                  <c:v>9.0039999999999996</c:v>
                </c:pt>
                <c:pt idx="1184">
                  <c:v>9.0069999999999997</c:v>
                </c:pt>
                <c:pt idx="1185">
                  <c:v>9.0090000000000003</c:v>
                </c:pt>
                <c:pt idx="1186">
                  <c:v>9.0120000000000005</c:v>
                </c:pt>
                <c:pt idx="1187">
                  <c:v>9.0150000000000006</c:v>
                </c:pt>
                <c:pt idx="1188">
                  <c:v>9.0180000000000007</c:v>
                </c:pt>
                <c:pt idx="1189">
                  <c:v>9.0210000000000008</c:v>
                </c:pt>
                <c:pt idx="1190">
                  <c:v>9.0239999999999991</c:v>
                </c:pt>
                <c:pt idx="1191">
                  <c:v>9.0269999999999992</c:v>
                </c:pt>
                <c:pt idx="1192">
                  <c:v>9.0289999999999999</c:v>
                </c:pt>
                <c:pt idx="1193">
                  <c:v>9.032</c:v>
                </c:pt>
                <c:pt idx="1194">
                  <c:v>9.0350000000000001</c:v>
                </c:pt>
                <c:pt idx="1195">
                  <c:v>9.0380000000000003</c:v>
                </c:pt>
                <c:pt idx="1196">
                  <c:v>9.0410000000000004</c:v>
                </c:pt>
                <c:pt idx="1197">
                  <c:v>9.0440000000000005</c:v>
                </c:pt>
                <c:pt idx="1198">
                  <c:v>9.0459999999999994</c:v>
                </c:pt>
                <c:pt idx="1199">
                  <c:v>9.0489999999999995</c:v>
                </c:pt>
                <c:pt idx="1200">
                  <c:v>9.0519999999999996</c:v>
                </c:pt>
                <c:pt idx="1201">
                  <c:v>9.0549999999999997</c:v>
                </c:pt>
                <c:pt idx="1202">
                  <c:v>9.0579999999999998</c:v>
                </c:pt>
                <c:pt idx="1203">
                  <c:v>9.0609999999999999</c:v>
                </c:pt>
                <c:pt idx="1204">
                  <c:v>9.0630000000000006</c:v>
                </c:pt>
                <c:pt idx="1205">
                  <c:v>9.0660000000000007</c:v>
                </c:pt>
                <c:pt idx="1206">
                  <c:v>9.0690000000000008</c:v>
                </c:pt>
                <c:pt idx="1207">
                  <c:v>9.0719999999999992</c:v>
                </c:pt>
                <c:pt idx="1208">
                  <c:v>9.0749999999999993</c:v>
                </c:pt>
                <c:pt idx="1209">
                  <c:v>9.0779999999999994</c:v>
                </c:pt>
                <c:pt idx="1210">
                  <c:v>9.08</c:v>
                </c:pt>
                <c:pt idx="1211">
                  <c:v>9.0830000000000002</c:v>
                </c:pt>
                <c:pt idx="1212">
                  <c:v>9.0860000000000003</c:v>
                </c:pt>
                <c:pt idx="1213">
                  <c:v>9.0890000000000004</c:v>
                </c:pt>
                <c:pt idx="1214">
                  <c:v>9.0920000000000005</c:v>
                </c:pt>
                <c:pt idx="1215">
                  <c:v>9.0950000000000006</c:v>
                </c:pt>
                <c:pt idx="1216">
                  <c:v>9.0969999999999995</c:v>
                </c:pt>
                <c:pt idx="1217">
                  <c:v>9.1</c:v>
                </c:pt>
                <c:pt idx="1218">
                  <c:v>9.1029999999999998</c:v>
                </c:pt>
                <c:pt idx="1219">
                  <c:v>9.1059999999999999</c:v>
                </c:pt>
                <c:pt idx="1220">
                  <c:v>9.109</c:v>
                </c:pt>
                <c:pt idx="1221">
                  <c:v>9.1120000000000001</c:v>
                </c:pt>
                <c:pt idx="1222">
                  <c:v>9.1140000000000008</c:v>
                </c:pt>
                <c:pt idx="1223">
                  <c:v>9.1170000000000009</c:v>
                </c:pt>
                <c:pt idx="1224">
                  <c:v>9.1199999999999992</c:v>
                </c:pt>
                <c:pt idx="1225">
                  <c:v>9.1229999999999993</c:v>
                </c:pt>
                <c:pt idx="1226">
                  <c:v>9.1259999999999994</c:v>
                </c:pt>
                <c:pt idx="1227">
                  <c:v>9.1289999999999996</c:v>
                </c:pt>
                <c:pt idx="1228">
                  <c:v>9.1310000000000002</c:v>
                </c:pt>
                <c:pt idx="1229">
                  <c:v>9.1340000000000003</c:v>
                </c:pt>
                <c:pt idx="1230">
                  <c:v>9.1370000000000005</c:v>
                </c:pt>
                <c:pt idx="1231">
                  <c:v>9.14</c:v>
                </c:pt>
                <c:pt idx="1232">
                  <c:v>9.1430000000000007</c:v>
                </c:pt>
                <c:pt idx="1233">
                  <c:v>9.1460000000000008</c:v>
                </c:pt>
                <c:pt idx="1234">
                  <c:v>9.1479999999999997</c:v>
                </c:pt>
                <c:pt idx="1235">
                  <c:v>9.1509999999999998</c:v>
                </c:pt>
                <c:pt idx="1236">
                  <c:v>9.1539999999999999</c:v>
                </c:pt>
                <c:pt idx="1237">
                  <c:v>9.157</c:v>
                </c:pt>
                <c:pt idx="1238">
                  <c:v>9.1590000000000007</c:v>
                </c:pt>
                <c:pt idx="1239">
                  <c:v>9.1630000000000003</c:v>
                </c:pt>
                <c:pt idx="1240">
                  <c:v>9.1649999999999991</c:v>
                </c:pt>
                <c:pt idx="1241">
                  <c:v>9.1679999999999993</c:v>
                </c:pt>
                <c:pt idx="1242">
                  <c:v>9.1709999999999994</c:v>
                </c:pt>
                <c:pt idx="1243">
                  <c:v>9.1739999999999995</c:v>
                </c:pt>
                <c:pt idx="1244">
                  <c:v>9.1760000000000002</c:v>
                </c:pt>
                <c:pt idx="1245">
                  <c:v>9.18</c:v>
                </c:pt>
                <c:pt idx="1246">
                  <c:v>9.1820000000000004</c:v>
                </c:pt>
                <c:pt idx="1247">
                  <c:v>9.1850000000000005</c:v>
                </c:pt>
                <c:pt idx="1248">
                  <c:v>9.1880000000000006</c:v>
                </c:pt>
                <c:pt idx="1249">
                  <c:v>9.1910000000000007</c:v>
                </c:pt>
                <c:pt idx="1250">
                  <c:v>9.1929999999999996</c:v>
                </c:pt>
                <c:pt idx="1251">
                  <c:v>9.1959999999999997</c:v>
                </c:pt>
                <c:pt idx="1252">
                  <c:v>9.1989999999999998</c:v>
                </c:pt>
                <c:pt idx="1253">
                  <c:v>9.202</c:v>
                </c:pt>
                <c:pt idx="1254">
                  <c:v>9.2050000000000001</c:v>
                </c:pt>
                <c:pt idx="1255">
                  <c:v>9.2080000000000002</c:v>
                </c:pt>
                <c:pt idx="1256">
                  <c:v>9.2100000000000009</c:v>
                </c:pt>
                <c:pt idx="1257">
                  <c:v>9.2129999999999992</c:v>
                </c:pt>
                <c:pt idx="1258">
                  <c:v>9.2159999999999993</c:v>
                </c:pt>
                <c:pt idx="1259">
                  <c:v>9.2189999999999994</c:v>
                </c:pt>
                <c:pt idx="1260">
                  <c:v>9.2210000000000001</c:v>
                </c:pt>
                <c:pt idx="1261">
                  <c:v>9.2240000000000002</c:v>
                </c:pt>
                <c:pt idx="1262">
                  <c:v>9.2270000000000003</c:v>
                </c:pt>
                <c:pt idx="1263">
                  <c:v>9.23</c:v>
                </c:pt>
                <c:pt idx="1264">
                  <c:v>9.2330000000000005</c:v>
                </c:pt>
                <c:pt idx="1265">
                  <c:v>9.2360000000000007</c:v>
                </c:pt>
                <c:pt idx="1266">
                  <c:v>9.2379999999999995</c:v>
                </c:pt>
                <c:pt idx="1267">
                  <c:v>9.2409999999999997</c:v>
                </c:pt>
                <c:pt idx="1268">
                  <c:v>9.2439999999999998</c:v>
                </c:pt>
                <c:pt idx="1269">
                  <c:v>9.2469999999999999</c:v>
                </c:pt>
                <c:pt idx="1270">
                  <c:v>9.2490000000000006</c:v>
                </c:pt>
                <c:pt idx="1271">
                  <c:v>9.2530000000000001</c:v>
                </c:pt>
                <c:pt idx="1272">
                  <c:v>9.2550000000000008</c:v>
                </c:pt>
                <c:pt idx="1273">
                  <c:v>9.2579999999999991</c:v>
                </c:pt>
                <c:pt idx="1274">
                  <c:v>9.2609999999999992</c:v>
                </c:pt>
                <c:pt idx="1275">
                  <c:v>9.2639999999999993</c:v>
                </c:pt>
                <c:pt idx="1276">
                  <c:v>9.266</c:v>
                </c:pt>
                <c:pt idx="1277">
                  <c:v>9.2690000000000001</c:v>
                </c:pt>
                <c:pt idx="1278">
                  <c:v>9.2720000000000002</c:v>
                </c:pt>
                <c:pt idx="1279">
                  <c:v>9.2750000000000004</c:v>
                </c:pt>
                <c:pt idx="1280">
                  <c:v>9.2769999999999992</c:v>
                </c:pt>
                <c:pt idx="1281">
                  <c:v>9.2799999999999994</c:v>
                </c:pt>
                <c:pt idx="1282">
                  <c:v>9.2829999999999995</c:v>
                </c:pt>
                <c:pt idx="1283">
                  <c:v>9.2859999999999996</c:v>
                </c:pt>
                <c:pt idx="1284">
                  <c:v>9.2889999999999997</c:v>
                </c:pt>
                <c:pt idx="1285">
                  <c:v>9.2919999999999998</c:v>
                </c:pt>
                <c:pt idx="1286">
                  <c:v>9.2940000000000005</c:v>
                </c:pt>
                <c:pt idx="1287">
                  <c:v>9.2970000000000006</c:v>
                </c:pt>
                <c:pt idx="1288">
                  <c:v>9.3000000000000007</c:v>
                </c:pt>
                <c:pt idx="1289">
                  <c:v>9.3030000000000008</c:v>
                </c:pt>
                <c:pt idx="1290">
                  <c:v>9.3049999999999997</c:v>
                </c:pt>
                <c:pt idx="1291">
                  <c:v>9.3079999999999998</c:v>
                </c:pt>
                <c:pt idx="1292">
                  <c:v>9.3109999999999999</c:v>
                </c:pt>
                <c:pt idx="1293">
                  <c:v>9.3140000000000001</c:v>
                </c:pt>
                <c:pt idx="1294">
                  <c:v>9.3160000000000007</c:v>
                </c:pt>
                <c:pt idx="1295">
                  <c:v>9.3190000000000008</c:v>
                </c:pt>
                <c:pt idx="1296">
                  <c:v>9.3219999999999992</c:v>
                </c:pt>
                <c:pt idx="1297">
                  <c:v>9.3249999999999993</c:v>
                </c:pt>
                <c:pt idx="1298">
                  <c:v>9.3279999999999994</c:v>
                </c:pt>
                <c:pt idx="1299">
                  <c:v>9.33</c:v>
                </c:pt>
                <c:pt idx="1300">
                  <c:v>9.3330000000000002</c:v>
                </c:pt>
                <c:pt idx="1301">
                  <c:v>9.3360000000000003</c:v>
                </c:pt>
                <c:pt idx="1302">
                  <c:v>9.3390000000000004</c:v>
                </c:pt>
                <c:pt idx="1303">
                  <c:v>9.3420000000000005</c:v>
                </c:pt>
                <c:pt idx="1304">
                  <c:v>9.3439999999999994</c:v>
                </c:pt>
                <c:pt idx="1305">
                  <c:v>9.3469999999999995</c:v>
                </c:pt>
                <c:pt idx="1306">
                  <c:v>9.35</c:v>
                </c:pt>
                <c:pt idx="1307">
                  <c:v>9.3529999999999998</c:v>
                </c:pt>
                <c:pt idx="1308">
                  <c:v>9.3550000000000004</c:v>
                </c:pt>
                <c:pt idx="1309">
                  <c:v>9.3580000000000005</c:v>
                </c:pt>
                <c:pt idx="1310">
                  <c:v>9.3610000000000007</c:v>
                </c:pt>
                <c:pt idx="1311">
                  <c:v>9.3640000000000008</c:v>
                </c:pt>
                <c:pt idx="1312">
                  <c:v>9.3670000000000009</c:v>
                </c:pt>
                <c:pt idx="1313">
                  <c:v>9.3689999999999998</c:v>
                </c:pt>
                <c:pt idx="1314">
                  <c:v>9.3719999999999999</c:v>
                </c:pt>
                <c:pt idx="1315">
                  <c:v>9.375</c:v>
                </c:pt>
                <c:pt idx="1316">
                  <c:v>9.3770000000000007</c:v>
                </c:pt>
                <c:pt idx="1317">
                  <c:v>9.3800000000000008</c:v>
                </c:pt>
                <c:pt idx="1318">
                  <c:v>9.3829999999999991</c:v>
                </c:pt>
                <c:pt idx="1319">
                  <c:v>9.3859999999999992</c:v>
                </c:pt>
                <c:pt idx="1320">
                  <c:v>9.3889999999999993</c:v>
                </c:pt>
                <c:pt idx="1321">
                  <c:v>9.391</c:v>
                </c:pt>
                <c:pt idx="1322">
                  <c:v>9.3940000000000001</c:v>
                </c:pt>
                <c:pt idx="1323">
                  <c:v>9.3970000000000002</c:v>
                </c:pt>
                <c:pt idx="1324">
                  <c:v>9.4</c:v>
                </c:pt>
                <c:pt idx="1325">
                  <c:v>9.4019999999999992</c:v>
                </c:pt>
                <c:pt idx="1326">
                  <c:v>9.4049999999999994</c:v>
                </c:pt>
                <c:pt idx="1327">
                  <c:v>9.4079999999999995</c:v>
                </c:pt>
                <c:pt idx="1328">
                  <c:v>9.4109999999999996</c:v>
                </c:pt>
                <c:pt idx="1329">
                  <c:v>9.4130000000000003</c:v>
                </c:pt>
                <c:pt idx="1330">
                  <c:v>9.4160000000000004</c:v>
                </c:pt>
                <c:pt idx="1331">
                  <c:v>9.4190000000000005</c:v>
                </c:pt>
                <c:pt idx="1332">
                  <c:v>9.4220000000000006</c:v>
                </c:pt>
                <c:pt idx="1333">
                  <c:v>9.4239999999999995</c:v>
                </c:pt>
                <c:pt idx="1334">
                  <c:v>9.4269999999999996</c:v>
                </c:pt>
                <c:pt idx="1335">
                  <c:v>9.43</c:v>
                </c:pt>
                <c:pt idx="1336">
                  <c:v>9.4320000000000004</c:v>
                </c:pt>
                <c:pt idx="1337">
                  <c:v>9.4350000000000005</c:v>
                </c:pt>
                <c:pt idx="1338">
                  <c:v>9.4380000000000006</c:v>
                </c:pt>
                <c:pt idx="1339">
                  <c:v>9.4410000000000007</c:v>
                </c:pt>
                <c:pt idx="1340">
                  <c:v>9.4429999999999996</c:v>
                </c:pt>
                <c:pt idx="1341">
                  <c:v>9.4459999999999997</c:v>
                </c:pt>
                <c:pt idx="1342">
                  <c:v>9.4489999999999998</c:v>
                </c:pt>
                <c:pt idx="1343">
                  <c:v>9.452</c:v>
                </c:pt>
                <c:pt idx="1344">
                  <c:v>9.4540000000000006</c:v>
                </c:pt>
                <c:pt idx="1345">
                  <c:v>9.4570000000000007</c:v>
                </c:pt>
                <c:pt idx="1346">
                  <c:v>9.4600000000000009</c:v>
                </c:pt>
                <c:pt idx="1347">
                  <c:v>9.4629999999999992</c:v>
                </c:pt>
                <c:pt idx="1348">
                  <c:v>9.4649999999999999</c:v>
                </c:pt>
                <c:pt idx="1349">
                  <c:v>9.468</c:v>
                </c:pt>
                <c:pt idx="1350">
                  <c:v>9.4710000000000001</c:v>
                </c:pt>
                <c:pt idx="1351">
                  <c:v>9.4740000000000002</c:v>
                </c:pt>
                <c:pt idx="1352">
                  <c:v>9.4760000000000009</c:v>
                </c:pt>
                <c:pt idx="1353">
                  <c:v>9.4789999999999992</c:v>
                </c:pt>
                <c:pt idx="1354">
                  <c:v>9.4809999999999999</c:v>
                </c:pt>
                <c:pt idx="1355">
                  <c:v>9.484</c:v>
                </c:pt>
                <c:pt idx="1356">
                  <c:v>9.4870000000000001</c:v>
                </c:pt>
                <c:pt idx="1357">
                  <c:v>9.49</c:v>
                </c:pt>
                <c:pt idx="1358">
                  <c:v>9.4920000000000009</c:v>
                </c:pt>
                <c:pt idx="1359">
                  <c:v>9.4949999999999992</c:v>
                </c:pt>
                <c:pt idx="1360">
                  <c:v>9.4979999999999993</c:v>
                </c:pt>
                <c:pt idx="1361">
                  <c:v>9.5009999999999994</c:v>
                </c:pt>
                <c:pt idx="1362">
                  <c:v>9.5030000000000001</c:v>
                </c:pt>
                <c:pt idx="1363">
                  <c:v>9.5060000000000002</c:v>
                </c:pt>
                <c:pt idx="1364">
                  <c:v>9.5090000000000003</c:v>
                </c:pt>
                <c:pt idx="1365">
                  <c:v>9.5109999999999992</c:v>
                </c:pt>
                <c:pt idx="1366">
                  <c:v>9.5139999999999993</c:v>
                </c:pt>
                <c:pt idx="1367">
                  <c:v>9.5169999999999995</c:v>
                </c:pt>
                <c:pt idx="1368">
                  <c:v>9.52</c:v>
                </c:pt>
                <c:pt idx="1369">
                  <c:v>9.5220000000000002</c:v>
                </c:pt>
                <c:pt idx="1370">
                  <c:v>9.5250000000000004</c:v>
                </c:pt>
                <c:pt idx="1371">
                  <c:v>9.5280000000000005</c:v>
                </c:pt>
                <c:pt idx="1372">
                  <c:v>9.5299999999999994</c:v>
                </c:pt>
                <c:pt idx="1373">
                  <c:v>9.5329999999999995</c:v>
                </c:pt>
                <c:pt idx="1374">
                  <c:v>9.5359999999999996</c:v>
                </c:pt>
                <c:pt idx="1375">
                  <c:v>9.5380000000000003</c:v>
                </c:pt>
                <c:pt idx="1376">
                  <c:v>9.5410000000000004</c:v>
                </c:pt>
                <c:pt idx="1377">
                  <c:v>9.5440000000000005</c:v>
                </c:pt>
                <c:pt idx="1378">
                  <c:v>9.5459999999999994</c:v>
                </c:pt>
                <c:pt idx="1379">
                  <c:v>9.5489999999999995</c:v>
                </c:pt>
                <c:pt idx="1380">
                  <c:v>9.5519999999999996</c:v>
                </c:pt>
                <c:pt idx="1381">
                  <c:v>9.5549999999999997</c:v>
                </c:pt>
                <c:pt idx="1382">
                  <c:v>9.5570000000000004</c:v>
                </c:pt>
                <c:pt idx="1383">
                  <c:v>9.56</c:v>
                </c:pt>
                <c:pt idx="1384">
                  <c:v>9.5630000000000006</c:v>
                </c:pt>
                <c:pt idx="1385">
                  <c:v>9.5649999999999995</c:v>
                </c:pt>
                <c:pt idx="1386">
                  <c:v>9.5679999999999996</c:v>
                </c:pt>
                <c:pt idx="1387">
                  <c:v>9.5709999999999997</c:v>
                </c:pt>
                <c:pt idx="1388">
                  <c:v>9.5730000000000004</c:v>
                </c:pt>
                <c:pt idx="1389">
                  <c:v>9.5760000000000005</c:v>
                </c:pt>
                <c:pt idx="1390">
                  <c:v>9.5790000000000006</c:v>
                </c:pt>
                <c:pt idx="1391">
                  <c:v>9.5809999999999995</c:v>
                </c:pt>
                <c:pt idx="1392">
                  <c:v>9.5839999999999996</c:v>
                </c:pt>
                <c:pt idx="1393">
                  <c:v>9.5869999999999997</c:v>
                </c:pt>
                <c:pt idx="1394">
                  <c:v>9.59</c:v>
                </c:pt>
                <c:pt idx="1395">
                  <c:v>9.5920000000000005</c:v>
                </c:pt>
                <c:pt idx="1396">
                  <c:v>9.5950000000000006</c:v>
                </c:pt>
                <c:pt idx="1397">
                  <c:v>9.5969999999999995</c:v>
                </c:pt>
                <c:pt idx="1398">
                  <c:v>9.6</c:v>
                </c:pt>
                <c:pt idx="1399">
                  <c:v>9.6029999999999998</c:v>
                </c:pt>
                <c:pt idx="1400">
                  <c:v>9.6059999999999999</c:v>
                </c:pt>
                <c:pt idx="1401">
                  <c:v>9.6080000000000005</c:v>
                </c:pt>
                <c:pt idx="1402">
                  <c:v>9.6110000000000007</c:v>
                </c:pt>
                <c:pt idx="1403">
                  <c:v>9.6140000000000008</c:v>
                </c:pt>
                <c:pt idx="1404">
                  <c:v>9.6159999999999997</c:v>
                </c:pt>
                <c:pt idx="1405">
                  <c:v>9.6189999999999998</c:v>
                </c:pt>
                <c:pt idx="1406">
                  <c:v>9.6210000000000004</c:v>
                </c:pt>
                <c:pt idx="1407">
                  <c:v>9.6240000000000006</c:v>
                </c:pt>
                <c:pt idx="1408">
                  <c:v>9.6270000000000007</c:v>
                </c:pt>
                <c:pt idx="1409">
                  <c:v>9.6300000000000008</c:v>
                </c:pt>
                <c:pt idx="1410">
                  <c:v>9.6319999999999997</c:v>
                </c:pt>
                <c:pt idx="1411">
                  <c:v>9.6349999999999998</c:v>
                </c:pt>
                <c:pt idx="1412">
                  <c:v>9.6370000000000005</c:v>
                </c:pt>
                <c:pt idx="1413">
                  <c:v>9.64</c:v>
                </c:pt>
                <c:pt idx="1414">
                  <c:v>9.6430000000000007</c:v>
                </c:pt>
                <c:pt idx="1415">
                  <c:v>9.6449999999999996</c:v>
                </c:pt>
                <c:pt idx="1416">
                  <c:v>9.6479999999999997</c:v>
                </c:pt>
                <c:pt idx="1417">
                  <c:v>9.6509999999999998</c:v>
                </c:pt>
                <c:pt idx="1418">
                  <c:v>9.6539999999999999</c:v>
                </c:pt>
                <c:pt idx="1419">
                  <c:v>9.6560000000000006</c:v>
                </c:pt>
                <c:pt idx="1420">
                  <c:v>9.6590000000000007</c:v>
                </c:pt>
                <c:pt idx="1421">
                  <c:v>9.6609999999999996</c:v>
                </c:pt>
                <c:pt idx="1422">
                  <c:v>9.6639999999999997</c:v>
                </c:pt>
                <c:pt idx="1423">
                  <c:v>9.6669999999999998</c:v>
                </c:pt>
                <c:pt idx="1424">
                  <c:v>9.6690000000000005</c:v>
                </c:pt>
                <c:pt idx="1425">
                  <c:v>9.6720000000000006</c:v>
                </c:pt>
                <c:pt idx="1426">
                  <c:v>9.6750000000000007</c:v>
                </c:pt>
                <c:pt idx="1427">
                  <c:v>9.6769999999999996</c:v>
                </c:pt>
                <c:pt idx="1428">
                  <c:v>9.68</c:v>
                </c:pt>
                <c:pt idx="1429">
                  <c:v>9.6829999999999998</c:v>
                </c:pt>
                <c:pt idx="1430">
                  <c:v>9.6850000000000005</c:v>
                </c:pt>
                <c:pt idx="1431">
                  <c:v>9.6880000000000006</c:v>
                </c:pt>
                <c:pt idx="1432">
                  <c:v>9.6910000000000007</c:v>
                </c:pt>
                <c:pt idx="1433">
                  <c:v>9.6929999999999996</c:v>
                </c:pt>
                <c:pt idx="1434">
                  <c:v>9.6959999999999997</c:v>
                </c:pt>
                <c:pt idx="1435">
                  <c:v>9.6980000000000004</c:v>
                </c:pt>
                <c:pt idx="1436">
                  <c:v>9.7010000000000005</c:v>
                </c:pt>
                <c:pt idx="1437">
                  <c:v>9.7040000000000006</c:v>
                </c:pt>
                <c:pt idx="1438">
                  <c:v>9.7059999999999995</c:v>
                </c:pt>
                <c:pt idx="1439">
                  <c:v>9.7089999999999996</c:v>
                </c:pt>
                <c:pt idx="1440">
                  <c:v>9.7119999999999997</c:v>
                </c:pt>
                <c:pt idx="1441">
                  <c:v>9.7140000000000004</c:v>
                </c:pt>
                <c:pt idx="1442">
                  <c:v>9.7170000000000005</c:v>
                </c:pt>
                <c:pt idx="1443">
                  <c:v>9.7200000000000006</c:v>
                </c:pt>
                <c:pt idx="1444">
                  <c:v>9.7219999999999995</c:v>
                </c:pt>
                <c:pt idx="1445">
                  <c:v>9.7249999999999996</c:v>
                </c:pt>
                <c:pt idx="1446">
                  <c:v>9.7270000000000003</c:v>
                </c:pt>
                <c:pt idx="1447">
                  <c:v>9.73</c:v>
                </c:pt>
                <c:pt idx="1448">
                  <c:v>9.7330000000000005</c:v>
                </c:pt>
                <c:pt idx="1449">
                  <c:v>9.7349999999999994</c:v>
                </c:pt>
                <c:pt idx="1450">
                  <c:v>9.7379999999999995</c:v>
                </c:pt>
                <c:pt idx="1451">
                  <c:v>9.74</c:v>
                </c:pt>
                <c:pt idx="1452">
                  <c:v>9.7430000000000003</c:v>
                </c:pt>
                <c:pt idx="1453">
                  <c:v>9.7460000000000004</c:v>
                </c:pt>
                <c:pt idx="1454">
                  <c:v>9.7479999999999993</c:v>
                </c:pt>
                <c:pt idx="1455">
                  <c:v>9.7509999999999994</c:v>
                </c:pt>
                <c:pt idx="1456">
                  <c:v>9.7539999999999996</c:v>
                </c:pt>
                <c:pt idx="1457">
                  <c:v>9.7560000000000002</c:v>
                </c:pt>
                <c:pt idx="1458">
                  <c:v>9.7590000000000003</c:v>
                </c:pt>
                <c:pt idx="1459">
                  <c:v>9.7609999999999992</c:v>
                </c:pt>
                <c:pt idx="1460">
                  <c:v>9.7639999999999993</c:v>
                </c:pt>
                <c:pt idx="1461">
                  <c:v>9.7669999999999995</c:v>
                </c:pt>
                <c:pt idx="1462">
                  <c:v>9.7690000000000001</c:v>
                </c:pt>
                <c:pt idx="1463">
                  <c:v>9.7720000000000002</c:v>
                </c:pt>
                <c:pt idx="1464">
                  <c:v>9.7739999999999991</c:v>
                </c:pt>
                <c:pt idx="1465">
                  <c:v>9.7769999999999992</c:v>
                </c:pt>
                <c:pt idx="1466">
                  <c:v>9.7799999999999994</c:v>
                </c:pt>
                <c:pt idx="1467">
                  <c:v>9.782</c:v>
                </c:pt>
                <c:pt idx="1468">
                  <c:v>9.7850000000000001</c:v>
                </c:pt>
                <c:pt idx="1469">
                  <c:v>9.7870000000000008</c:v>
                </c:pt>
                <c:pt idx="1470">
                  <c:v>9.7899999999999991</c:v>
                </c:pt>
                <c:pt idx="1471">
                  <c:v>9.7929999999999993</c:v>
                </c:pt>
                <c:pt idx="1472">
                  <c:v>9.7949999999999999</c:v>
                </c:pt>
                <c:pt idx="1473">
                  <c:v>9.798</c:v>
                </c:pt>
                <c:pt idx="1474">
                  <c:v>9.8000000000000007</c:v>
                </c:pt>
                <c:pt idx="1475">
                  <c:v>9.8030000000000008</c:v>
                </c:pt>
                <c:pt idx="1476">
                  <c:v>9.8059999999999992</c:v>
                </c:pt>
                <c:pt idx="1477">
                  <c:v>9.8079999999999998</c:v>
                </c:pt>
                <c:pt idx="1478">
                  <c:v>9.8109999999999999</c:v>
                </c:pt>
                <c:pt idx="1479">
                  <c:v>9.8130000000000006</c:v>
                </c:pt>
                <c:pt idx="1480">
                  <c:v>9.8160000000000007</c:v>
                </c:pt>
                <c:pt idx="1481">
                  <c:v>9.8179999999999996</c:v>
                </c:pt>
                <c:pt idx="1482">
                  <c:v>9.8209999999999997</c:v>
                </c:pt>
                <c:pt idx="1483">
                  <c:v>9.8230000000000004</c:v>
                </c:pt>
                <c:pt idx="1484">
                  <c:v>9.8260000000000005</c:v>
                </c:pt>
                <c:pt idx="1485">
                  <c:v>9.8290000000000006</c:v>
                </c:pt>
                <c:pt idx="1486">
                  <c:v>9.8320000000000007</c:v>
                </c:pt>
                <c:pt idx="1487">
                  <c:v>9.8339999999999996</c:v>
                </c:pt>
                <c:pt idx="1488">
                  <c:v>9.8369999999999997</c:v>
                </c:pt>
                <c:pt idx="1489">
                  <c:v>9.8390000000000004</c:v>
                </c:pt>
                <c:pt idx="1490">
                  <c:v>9.8420000000000005</c:v>
                </c:pt>
                <c:pt idx="1491">
                  <c:v>9.8450000000000006</c:v>
                </c:pt>
                <c:pt idx="1492">
                  <c:v>9.8469999999999995</c:v>
                </c:pt>
                <c:pt idx="1493">
                  <c:v>9.85</c:v>
                </c:pt>
                <c:pt idx="1494">
                  <c:v>9.8520000000000003</c:v>
                </c:pt>
                <c:pt idx="1495">
                  <c:v>9.8550000000000004</c:v>
                </c:pt>
                <c:pt idx="1496">
                  <c:v>9.8569999999999993</c:v>
                </c:pt>
                <c:pt idx="1497">
                  <c:v>9.86</c:v>
                </c:pt>
                <c:pt idx="1498">
                  <c:v>9.8629999999999995</c:v>
                </c:pt>
                <c:pt idx="1499">
                  <c:v>9.8650000000000002</c:v>
                </c:pt>
                <c:pt idx="1500">
                  <c:v>9.8680000000000003</c:v>
                </c:pt>
                <c:pt idx="1501">
                  <c:v>9.8699999999999992</c:v>
                </c:pt>
                <c:pt idx="1502">
                  <c:v>9.8729999999999993</c:v>
                </c:pt>
                <c:pt idx="1503">
                  <c:v>9.875</c:v>
                </c:pt>
                <c:pt idx="1504">
                  <c:v>9.8780000000000001</c:v>
                </c:pt>
                <c:pt idx="1505">
                  <c:v>9.8810000000000002</c:v>
                </c:pt>
                <c:pt idx="1506">
                  <c:v>9.8829999999999991</c:v>
                </c:pt>
                <c:pt idx="1507">
                  <c:v>9.8859999999999992</c:v>
                </c:pt>
                <c:pt idx="1508">
                  <c:v>9.8879999999999999</c:v>
                </c:pt>
                <c:pt idx="1509">
                  <c:v>9.891</c:v>
                </c:pt>
                <c:pt idx="1510">
                  <c:v>9.8930000000000007</c:v>
                </c:pt>
                <c:pt idx="1511">
                  <c:v>9.8960000000000008</c:v>
                </c:pt>
                <c:pt idx="1512">
                  <c:v>9.8989999999999991</c:v>
                </c:pt>
                <c:pt idx="1513">
                  <c:v>9.9009999999999998</c:v>
                </c:pt>
                <c:pt idx="1514">
                  <c:v>9.9030000000000005</c:v>
                </c:pt>
                <c:pt idx="1515">
                  <c:v>9.9060000000000006</c:v>
                </c:pt>
                <c:pt idx="1516">
                  <c:v>9.9079999999999995</c:v>
                </c:pt>
                <c:pt idx="1517">
                  <c:v>9.9109999999999996</c:v>
                </c:pt>
                <c:pt idx="1518">
                  <c:v>9.9139999999999997</c:v>
                </c:pt>
                <c:pt idx="1519">
                  <c:v>9.9160000000000004</c:v>
                </c:pt>
                <c:pt idx="1520">
                  <c:v>9.9190000000000005</c:v>
                </c:pt>
                <c:pt idx="1521">
                  <c:v>9.9209999999999994</c:v>
                </c:pt>
                <c:pt idx="1522">
                  <c:v>9.9239999999999995</c:v>
                </c:pt>
                <c:pt idx="1523">
                  <c:v>9.9260000000000002</c:v>
                </c:pt>
                <c:pt idx="1524">
                  <c:v>9.9290000000000003</c:v>
                </c:pt>
                <c:pt idx="1525">
                  <c:v>9.9320000000000004</c:v>
                </c:pt>
                <c:pt idx="1526">
                  <c:v>9.9339999999999993</c:v>
                </c:pt>
                <c:pt idx="1527">
                  <c:v>9.9369999999999994</c:v>
                </c:pt>
                <c:pt idx="1528">
                  <c:v>9.9390000000000001</c:v>
                </c:pt>
                <c:pt idx="1529">
                  <c:v>9.9420000000000002</c:v>
                </c:pt>
                <c:pt idx="1530">
                  <c:v>9.9440000000000008</c:v>
                </c:pt>
                <c:pt idx="1531">
                  <c:v>9.9469999999999992</c:v>
                </c:pt>
                <c:pt idx="1532">
                  <c:v>9.9489999999999998</c:v>
                </c:pt>
                <c:pt idx="1533">
                  <c:v>9.952</c:v>
                </c:pt>
                <c:pt idx="1534">
                  <c:v>9.9550000000000001</c:v>
                </c:pt>
                <c:pt idx="1535">
                  <c:v>9.9570000000000007</c:v>
                </c:pt>
                <c:pt idx="1536">
                  <c:v>9.9600000000000009</c:v>
                </c:pt>
                <c:pt idx="1537">
                  <c:v>9.9619999999999997</c:v>
                </c:pt>
                <c:pt idx="1538">
                  <c:v>9.9649999999999999</c:v>
                </c:pt>
                <c:pt idx="1539">
                  <c:v>9.9670000000000005</c:v>
                </c:pt>
                <c:pt idx="1540">
                  <c:v>9.9700000000000006</c:v>
                </c:pt>
                <c:pt idx="1541">
                  <c:v>9.9730000000000008</c:v>
                </c:pt>
                <c:pt idx="1542">
                  <c:v>9.9749999999999996</c:v>
                </c:pt>
                <c:pt idx="1543">
                  <c:v>9.9779999999999998</c:v>
                </c:pt>
                <c:pt idx="1544">
                  <c:v>9.98</c:v>
                </c:pt>
                <c:pt idx="1545">
                  <c:v>9.9819999999999993</c:v>
                </c:pt>
                <c:pt idx="1546">
                  <c:v>9.9849999999999994</c:v>
                </c:pt>
                <c:pt idx="1547">
                  <c:v>9.9870000000000001</c:v>
                </c:pt>
                <c:pt idx="1548">
                  <c:v>9.99</c:v>
                </c:pt>
                <c:pt idx="1549">
                  <c:v>9.9930000000000003</c:v>
                </c:pt>
                <c:pt idx="1550">
                  <c:v>9.9949999999999992</c:v>
                </c:pt>
                <c:pt idx="1551">
                  <c:v>9.9979999999999993</c:v>
                </c:pt>
                <c:pt idx="1552">
                  <c:v>10</c:v>
                </c:pt>
                <c:pt idx="1553">
                  <c:v>10.003</c:v>
                </c:pt>
                <c:pt idx="1554">
                  <c:v>10.005000000000001</c:v>
                </c:pt>
                <c:pt idx="1555">
                  <c:v>10.007999999999999</c:v>
                </c:pt>
                <c:pt idx="1556">
                  <c:v>10.01</c:v>
                </c:pt>
                <c:pt idx="1557">
                  <c:v>10.013</c:v>
                </c:pt>
                <c:pt idx="1558">
                  <c:v>10.015000000000001</c:v>
                </c:pt>
                <c:pt idx="1559">
                  <c:v>10.018000000000001</c:v>
                </c:pt>
                <c:pt idx="1560">
                  <c:v>10.021000000000001</c:v>
                </c:pt>
                <c:pt idx="1561">
                  <c:v>10.023</c:v>
                </c:pt>
                <c:pt idx="1562">
                  <c:v>10.026</c:v>
                </c:pt>
                <c:pt idx="1563">
                  <c:v>10.028</c:v>
                </c:pt>
                <c:pt idx="1564">
                  <c:v>10.031000000000001</c:v>
                </c:pt>
                <c:pt idx="1565">
                  <c:v>10.032999999999999</c:v>
                </c:pt>
                <c:pt idx="1566">
                  <c:v>10.036</c:v>
                </c:pt>
                <c:pt idx="1567">
                  <c:v>10.038</c:v>
                </c:pt>
                <c:pt idx="1568">
                  <c:v>10.041</c:v>
                </c:pt>
                <c:pt idx="1569">
                  <c:v>10.042999999999999</c:v>
                </c:pt>
                <c:pt idx="1570">
                  <c:v>10.045999999999999</c:v>
                </c:pt>
                <c:pt idx="1571">
                  <c:v>10.048</c:v>
                </c:pt>
                <c:pt idx="1572">
                  <c:v>10.051</c:v>
                </c:pt>
                <c:pt idx="1573">
                  <c:v>10.053000000000001</c:v>
                </c:pt>
                <c:pt idx="1574">
                  <c:v>10.055999999999999</c:v>
                </c:pt>
                <c:pt idx="1575">
                  <c:v>10.058</c:v>
                </c:pt>
                <c:pt idx="1576">
                  <c:v>10.061</c:v>
                </c:pt>
                <c:pt idx="1577">
                  <c:v>10.064</c:v>
                </c:pt>
                <c:pt idx="1578">
                  <c:v>10.066000000000001</c:v>
                </c:pt>
                <c:pt idx="1579">
                  <c:v>10.068</c:v>
                </c:pt>
                <c:pt idx="1580">
                  <c:v>10.071</c:v>
                </c:pt>
                <c:pt idx="1581">
                  <c:v>10.073</c:v>
                </c:pt>
                <c:pt idx="1582">
                  <c:v>10.076000000000001</c:v>
                </c:pt>
                <c:pt idx="1583">
                  <c:v>10.077999999999999</c:v>
                </c:pt>
                <c:pt idx="1584">
                  <c:v>10.081</c:v>
                </c:pt>
                <c:pt idx="1585">
                  <c:v>10.084</c:v>
                </c:pt>
                <c:pt idx="1586">
                  <c:v>10.086</c:v>
                </c:pt>
                <c:pt idx="1587">
                  <c:v>10.089</c:v>
                </c:pt>
                <c:pt idx="1588">
                  <c:v>10.090999999999999</c:v>
                </c:pt>
                <c:pt idx="1589">
                  <c:v>10.093999999999999</c:v>
                </c:pt>
                <c:pt idx="1590">
                  <c:v>10.096</c:v>
                </c:pt>
                <c:pt idx="1591">
                  <c:v>10.098000000000001</c:v>
                </c:pt>
                <c:pt idx="1592">
                  <c:v>10.101000000000001</c:v>
                </c:pt>
                <c:pt idx="1593">
                  <c:v>10.103</c:v>
                </c:pt>
                <c:pt idx="1594">
                  <c:v>10.106</c:v>
                </c:pt>
                <c:pt idx="1595">
                  <c:v>10.108000000000001</c:v>
                </c:pt>
                <c:pt idx="1596">
                  <c:v>10.111000000000001</c:v>
                </c:pt>
                <c:pt idx="1597">
                  <c:v>10.113</c:v>
                </c:pt>
                <c:pt idx="1598">
                  <c:v>10.116</c:v>
                </c:pt>
                <c:pt idx="1599">
                  <c:v>10.119</c:v>
                </c:pt>
                <c:pt idx="1600">
                  <c:v>10.121</c:v>
                </c:pt>
                <c:pt idx="1601">
                  <c:v>10.124000000000001</c:v>
                </c:pt>
                <c:pt idx="1602">
                  <c:v>10.125999999999999</c:v>
                </c:pt>
                <c:pt idx="1603">
                  <c:v>10.129</c:v>
                </c:pt>
                <c:pt idx="1604">
                  <c:v>10.131</c:v>
                </c:pt>
                <c:pt idx="1605">
                  <c:v>10.132999999999999</c:v>
                </c:pt>
                <c:pt idx="1606">
                  <c:v>10.135999999999999</c:v>
                </c:pt>
                <c:pt idx="1607">
                  <c:v>10.138999999999999</c:v>
                </c:pt>
                <c:pt idx="1608">
                  <c:v>10.141</c:v>
                </c:pt>
                <c:pt idx="1609">
                  <c:v>10.144</c:v>
                </c:pt>
                <c:pt idx="1610">
                  <c:v>10.146000000000001</c:v>
                </c:pt>
                <c:pt idx="1611">
                  <c:v>10.148999999999999</c:v>
                </c:pt>
                <c:pt idx="1612">
                  <c:v>10.151</c:v>
                </c:pt>
                <c:pt idx="1613">
                  <c:v>10.154</c:v>
                </c:pt>
                <c:pt idx="1614">
                  <c:v>10.156000000000001</c:v>
                </c:pt>
                <c:pt idx="1615">
                  <c:v>10.157999999999999</c:v>
                </c:pt>
                <c:pt idx="1616">
                  <c:v>10.161</c:v>
                </c:pt>
                <c:pt idx="1617">
                  <c:v>10.163</c:v>
                </c:pt>
                <c:pt idx="1618">
                  <c:v>10.166</c:v>
                </c:pt>
                <c:pt idx="1619">
                  <c:v>10.167999999999999</c:v>
                </c:pt>
                <c:pt idx="1620">
                  <c:v>10.170999999999999</c:v>
                </c:pt>
                <c:pt idx="1621">
                  <c:v>10.173</c:v>
                </c:pt>
                <c:pt idx="1622">
                  <c:v>10.176</c:v>
                </c:pt>
                <c:pt idx="1623">
                  <c:v>10.179</c:v>
                </c:pt>
                <c:pt idx="1624">
                  <c:v>10.180999999999999</c:v>
                </c:pt>
                <c:pt idx="1625">
                  <c:v>10.183999999999999</c:v>
                </c:pt>
                <c:pt idx="1626">
                  <c:v>10.186</c:v>
                </c:pt>
                <c:pt idx="1627">
                  <c:v>10.188000000000001</c:v>
                </c:pt>
                <c:pt idx="1628">
                  <c:v>10.191000000000001</c:v>
                </c:pt>
                <c:pt idx="1629">
                  <c:v>10.193</c:v>
                </c:pt>
                <c:pt idx="1630">
                  <c:v>10.196</c:v>
                </c:pt>
                <c:pt idx="1631">
                  <c:v>10.198</c:v>
                </c:pt>
                <c:pt idx="1632">
                  <c:v>10.201000000000001</c:v>
                </c:pt>
                <c:pt idx="1633">
                  <c:v>10.202999999999999</c:v>
                </c:pt>
                <c:pt idx="1634">
                  <c:v>10.206</c:v>
                </c:pt>
                <c:pt idx="1635">
                  <c:v>10.208</c:v>
                </c:pt>
                <c:pt idx="1636">
                  <c:v>10.211</c:v>
                </c:pt>
                <c:pt idx="1637">
                  <c:v>10.212999999999999</c:v>
                </c:pt>
                <c:pt idx="1638">
                  <c:v>10.215999999999999</c:v>
                </c:pt>
                <c:pt idx="1639">
                  <c:v>10.218</c:v>
                </c:pt>
                <c:pt idx="1640">
                  <c:v>10.221</c:v>
                </c:pt>
                <c:pt idx="1641">
                  <c:v>10.223000000000001</c:v>
                </c:pt>
                <c:pt idx="1642">
                  <c:v>10.226000000000001</c:v>
                </c:pt>
                <c:pt idx="1643">
                  <c:v>10.228</c:v>
                </c:pt>
                <c:pt idx="1644">
                  <c:v>10.231</c:v>
                </c:pt>
                <c:pt idx="1645">
                  <c:v>10.233000000000001</c:v>
                </c:pt>
                <c:pt idx="1646">
                  <c:v>10.236000000000001</c:v>
                </c:pt>
                <c:pt idx="1647">
                  <c:v>10.238</c:v>
                </c:pt>
                <c:pt idx="1648">
                  <c:v>10.24</c:v>
                </c:pt>
                <c:pt idx="1649">
                  <c:v>10.243</c:v>
                </c:pt>
                <c:pt idx="1650">
                  <c:v>10.244999999999999</c:v>
                </c:pt>
                <c:pt idx="1651">
                  <c:v>10.247999999999999</c:v>
                </c:pt>
                <c:pt idx="1652">
                  <c:v>10.25</c:v>
                </c:pt>
                <c:pt idx="1653">
                  <c:v>10.253</c:v>
                </c:pt>
                <c:pt idx="1654">
                  <c:v>10.255000000000001</c:v>
                </c:pt>
                <c:pt idx="1655">
                  <c:v>10.257999999999999</c:v>
                </c:pt>
                <c:pt idx="1656">
                  <c:v>10.26</c:v>
                </c:pt>
                <c:pt idx="1657">
                  <c:v>10.262</c:v>
                </c:pt>
                <c:pt idx="1658">
                  <c:v>10.265000000000001</c:v>
                </c:pt>
                <c:pt idx="1659">
                  <c:v>10.266999999999999</c:v>
                </c:pt>
                <c:pt idx="1660">
                  <c:v>10.27</c:v>
                </c:pt>
                <c:pt idx="1661">
                  <c:v>10.272</c:v>
                </c:pt>
                <c:pt idx="1662">
                  <c:v>10.275</c:v>
                </c:pt>
                <c:pt idx="1663">
                  <c:v>10.276999999999999</c:v>
                </c:pt>
                <c:pt idx="1664">
                  <c:v>10.28</c:v>
                </c:pt>
                <c:pt idx="1665">
                  <c:v>10.282</c:v>
                </c:pt>
                <c:pt idx="1666">
                  <c:v>10.285</c:v>
                </c:pt>
                <c:pt idx="1667">
                  <c:v>10.287000000000001</c:v>
                </c:pt>
                <c:pt idx="1668">
                  <c:v>10.29</c:v>
                </c:pt>
                <c:pt idx="1669">
                  <c:v>10.292</c:v>
                </c:pt>
                <c:pt idx="1670">
                  <c:v>10.295</c:v>
                </c:pt>
                <c:pt idx="1671">
                  <c:v>10.297000000000001</c:v>
                </c:pt>
                <c:pt idx="1672">
                  <c:v>10.3</c:v>
                </c:pt>
                <c:pt idx="1673">
                  <c:v>10.302</c:v>
                </c:pt>
                <c:pt idx="1674">
                  <c:v>10.305</c:v>
                </c:pt>
                <c:pt idx="1675">
                  <c:v>10.307</c:v>
                </c:pt>
                <c:pt idx="1676">
                  <c:v>10.308999999999999</c:v>
                </c:pt>
                <c:pt idx="1677">
                  <c:v>10.311999999999999</c:v>
                </c:pt>
                <c:pt idx="1678">
                  <c:v>10.314</c:v>
                </c:pt>
                <c:pt idx="1679">
                  <c:v>10.317</c:v>
                </c:pt>
                <c:pt idx="1680">
                  <c:v>10.319000000000001</c:v>
                </c:pt>
                <c:pt idx="1681">
                  <c:v>10.321999999999999</c:v>
                </c:pt>
                <c:pt idx="1682">
                  <c:v>10.324</c:v>
                </c:pt>
                <c:pt idx="1683">
                  <c:v>10.327</c:v>
                </c:pt>
                <c:pt idx="1684">
                  <c:v>10.329000000000001</c:v>
                </c:pt>
                <c:pt idx="1685">
                  <c:v>10.331</c:v>
                </c:pt>
                <c:pt idx="1686">
                  <c:v>10.334</c:v>
                </c:pt>
                <c:pt idx="1687">
                  <c:v>10.336</c:v>
                </c:pt>
                <c:pt idx="1688">
                  <c:v>10.339</c:v>
                </c:pt>
                <c:pt idx="1689">
                  <c:v>10.340999999999999</c:v>
                </c:pt>
                <c:pt idx="1690">
                  <c:v>10.343999999999999</c:v>
                </c:pt>
                <c:pt idx="1691">
                  <c:v>10.346</c:v>
                </c:pt>
                <c:pt idx="1692">
                  <c:v>10.349</c:v>
                </c:pt>
                <c:pt idx="1693">
                  <c:v>10.351000000000001</c:v>
                </c:pt>
                <c:pt idx="1694">
                  <c:v>10.353</c:v>
                </c:pt>
                <c:pt idx="1695">
                  <c:v>10.356</c:v>
                </c:pt>
                <c:pt idx="1696">
                  <c:v>10.358000000000001</c:v>
                </c:pt>
                <c:pt idx="1697">
                  <c:v>10.361000000000001</c:v>
                </c:pt>
                <c:pt idx="1698">
                  <c:v>10.363</c:v>
                </c:pt>
                <c:pt idx="1699">
                  <c:v>10.366</c:v>
                </c:pt>
                <c:pt idx="1700">
                  <c:v>10.368</c:v>
                </c:pt>
                <c:pt idx="1701">
                  <c:v>10.371</c:v>
                </c:pt>
                <c:pt idx="1702">
                  <c:v>10.372999999999999</c:v>
                </c:pt>
                <c:pt idx="1703">
                  <c:v>10.375</c:v>
                </c:pt>
                <c:pt idx="1704">
                  <c:v>10.378</c:v>
                </c:pt>
                <c:pt idx="1705">
                  <c:v>10.38</c:v>
                </c:pt>
                <c:pt idx="1706">
                  <c:v>10.382999999999999</c:v>
                </c:pt>
                <c:pt idx="1707">
                  <c:v>10.385</c:v>
                </c:pt>
                <c:pt idx="1708">
                  <c:v>10.388</c:v>
                </c:pt>
                <c:pt idx="1709">
                  <c:v>10.39</c:v>
                </c:pt>
                <c:pt idx="1710">
                  <c:v>10.393000000000001</c:v>
                </c:pt>
                <c:pt idx="1711">
                  <c:v>10.395</c:v>
                </c:pt>
                <c:pt idx="1712">
                  <c:v>10.397</c:v>
                </c:pt>
                <c:pt idx="1713">
                  <c:v>10.4</c:v>
                </c:pt>
                <c:pt idx="1714">
                  <c:v>10.401999999999999</c:v>
                </c:pt>
                <c:pt idx="1715">
                  <c:v>10.404999999999999</c:v>
                </c:pt>
                <c:pt idx="1716">
                  <c:v>10.407</c:v>
                </c:pt>
                <c:pt idx="1717">
                  <c:v>10.41</c:v>
                </c:pt>
                <c:pt idx="1718">
                  <c:v>10.412000000000001</c:v>
                </c:pt>
                <c:pt idx="1719">
                  <c:v>10.414999999999999</c:v>
                </c:pt>
                <c:pt idx="1720">
                  <c:v>10.417</c:v>
                </c:pt>
                <c:pt idx="1721">
                  <c:v>10.419</c:v>
                </c:pt>
                <c:pt idx="1722">
                  <c:v>10.422000000000001</c:v>
                </c:pt>
                <c:pt idx="1723">
                  <c:v>10.423999999999999</c:v>
                </c:pt>
                <c:pt idx="1724">
                  <c:v>10.426</c:v>
                </c:pt>
                <c:pt idx="1725">
                  <c:v>10.429</c:v>
                </c:pt>
                <c:pt idx="1726">
                  <c:v>10.430999999999999</c:v>
                </c:pt>
                <c:pt idx="1727">
                  <c:v>10.433999999999999</c:v>
                </c:pt>
                <c:pt idx="1728">
                  <c:v>10.436</c:v>
                </c:pt>
                <c:pt idx="1729">
                  <c:v>10.438000000000001</c:v>
                </c:pt>
                <c:pt idx="1730">
                  <c:v>10.441000000000001</c:v>
                </c:pt>
                <c:pt idx="1731">
                  <c:v>10.443</c:v>
                </c:pt>
                <c:pt idx="1732">
                  <c:v>10.446</c:v>
                </c:pt>
                <c:pt idx="1733">
                  <c:v>10.448</c:v>
                </c:pt>
                <c:pt idx="1734">
                  <c:v>10.451000000000001</c:v>
                </c:pt>
                <c:pt idx="1735">
                  <c:v>10.452999999999999</c:v>
                </c:pt>
                <c:pt idx="1736">
                  <c:v>10.456</c:v>
                </c:pt>
                <c:pt idx="1737">
                  <c:v>10.458</c:v>
                </c:pt>
                <c:pt idx="1738">
                  <c:v>10.46</c:v>
                </c:pt>
                <c:pt idx="1739">
                  <c:v>10.462999999999999</c:v>
                </c:pt>
                <c:pt idx="1740">
                  <c:v>10.465</c:v>
                </c:pt>
                <c:pt idx="1741">
                  <c:v>10.468</c:v>
                </c:pt>
                <c:pt idx="1742">
                  <c:v>10.47</c:v>
                </c:pt>
                <c:pt idx="1743">
                  <c:v>10.473000000000001</c:v>
                </c:pt>
                <c:pt idx="1744">
                  <c:v>10.475</c:v>
                </c:pt>
                <c:pt idx="1745">
                  <c:v>10.478</c:v>
                </c:pt>
                <c:pt idx="1746">
                  <c:v>10.48</c:v>
                </c:pt>
                <c:pt idx="1747">
                  <c:v>10.481999999999999</c:v>
                </c:pt>
                <c:pt idx="1748">
                  <c:v>10.484</c:v>
                </c:pt>
                <c:pt idx="1749">
                  <c:v>10.487</c:v>
                </c:pt>
                <c:pt idx="1750">
                  <c:v>10.489000000000001</c:v>
                </c:pt>
                <c:pt idx="1751">
                  <c:v>10.492000000000001</c:v>
                </c:pt>
                <c:pt idx="1752">
                  <c:v>10.494</c:v>
                </c:pt>
                <c:pt idx="1753">
                  <c:v>10.497</c:v>
                </c:pt>
                <c:pt idx="1754">
                  <c:v>10.499000000000001</c:v>
                </c:pt>
                <c:pt idx="1755">
                  <c:v>10.502000000000001</c:v>
                </c:pt>
                <c:pt idx="1756">
                  <c:v>10.504</c:v>
                </c:pt>
                <c:pt idx="1757">
                  <c:v>10.506</c:v>
                </c:pt>
                <c:pt idx="1758">
                  <c:v>10.509</c:v>
                </c:pt>
                <c:pt idx="1759">
                  <c:v>10.510999999999999</c:v>
                </c:pt>
                <c:pt idx="1760">
                  <c:v>10.513999999999999</c:v>
                </c:pt>
                <c:pt idx="1761">
                  <c:v>10.516</c:v>
                </c:pt>
                <c:pt idx="1762">
                  <c:v>10.518000000000001</c:v>
                </c:pt>
                <c:pt idx="1763">
                  <c:v>10.521000000000001</c:v>
                </c:pt>
                <c:pt idx="1764">
                  <c:v>10.523</c:v>
                </c:pt>
                <c:pt idx="1765">
                  <c:v>10.525</c:v>
                </c:pt>
                <c:pt idx="1766">
                  <c:v>10.528</c:v>
                </c:pt>
                <c:pt idx="1767">
                  <c:v>10.53</c:v>
                </c:pt>
                <c:pt idx="1768">
                  <c:v>10.532999999999999</c:v>
                </c:pt>
                <c:pt idx="1769">
                  <c:v>10.535</c:v>
                </c:pt>
                <c:pt idx="1770">
                  <c:v>10.538</c:v>
                </c:pt>
                <c:pt idx="1771">
                  <c:v>10.54</c:v>
                </c:pt>
                <c:pt idx="1772">
                  <c:v>10.542999999999999</c:v>
                </c:pt>
                <c:pt idx="1773">
                  <c:v>10.545</c:v>
                </c:pt>
                <c:pt idx="1774">
                  <c:v>10.547000000000001</c:v>
                </c:pt>
                <c:pt idx="1775">
                  <c:v>10.55</c:v>
                </c:pt>
                <c:pt idx="1776">
                  <c:v>10.552</c:v>
                </c:pt>
                <c:pt idx="1777">
                  <c:v>10.554</c:v>
                </c:pt>
                <c:pt idx="1778">
                  <c:v>10.557</c:v>
                </c:pt>
                <c:pt idx="1779">
                  <c:v>10.558999999999999</c:v>
                </c:pt>
                <c:pt idx="1780">
                  <c:v>10.561999999999999</c:v>
                </c:pt>
                <c:pt idx="1781">
                  <c:v>10.564</c:v>
                </c:pt>
                <c:pt idx="1782">
                  <c:v>10.567</c:v>
                </c:pt>
                <c:pt idx="1783">
                  <c:v>10.569000000000001</c:v>
                </c:pt>
                <c:pt idx="1784">
                  <c:v>10.571</c:v>
                </c:pt>
                <c:pt idx="1785">
                  <c:v>10.574</c:v>
                </c:pt>
                <c:pt idx="1786">
                  <c:v>10.576000000000001</c:v>
                </c:pt>
                <c:pt idx="1787">
                  <c:v>10.577999999999999</c:v>
                </c:pt>
                <c:pt idx="1788">
                  <c:v>10.581</c:v>
                </c:pt>
                <c:pt idx="1789">
                  <c:v>10.583</c:v>
                </c:pt>
                <c:pt idx="1790">
                  <c:v>10.586</c:v>
                </c:pt>
                <c:pt idx="1791">
                  <c:v>10.587999999999999</c:v>
                </c:pt>
                <c:pt idx="1792">
                  <c:v>10.590999999999999</c:v>
                </c:pt>
                <c:pt idx="1793">
                  <c:v>10.593</c:v>
                </c:pt>
                <c:pt idx="1794">
                  <c:v>10.595000000000001</c:v>
                </c:pt>
                <c:pt idx="1795">
                  <c:v>10.597</c:v>
                </c:pt>
                <c:pt idx="1796">
                  <c:v>10.6</c:v>
                </c:pt>
                <c:pt idx="1797">
                  <c:v>10.602</c:v>
                </c:pt>
                <c:pt idx="1798">
                  <c:v>10.605</c:v>
                </c:pt>
                <c:pt idx="1799">
                  <c:v>10.606999999999999</c:v>
                </c:pt>
                <c:pt idx="1800">
                  <c:v>10.61</c:v>
                </c:pt>
                <c:pt idx="1801">
                  <c:v>10.612</c:v>
                </c:pt>
                <c:pt idx="1802">
                  <c:v>10.615</c:v>
                </c:pt>
                <c:pt idx="1803">
                  <c:v>10.617000000000001</c:v>
                </c:pt>
                <c:pt idx="1804">
                  <c:v>10.619</c:v>
                </c:pt>
                <c:pt idx="1805">
                  <c:v>10.621</c:v>
                </c:pt>
                <c:pt idx="1806">
                  <c:v>10.624000000000001</c:v>
                </c:pt>
                <c:pt idx="1807">
                  <c:v>10.625999999999999</c:v>
                </c:pt>
                <c:pt idx="1808">
                  <c:v>10.629</c:v>
                </c:pt>
                <c:pt idx="1809">
                  <c:v>10.631</c:v>
                </c:pt>
                <c:pt idx="1810">
                  <c:v>10.634</c:v>
                </c:pt>
                <c:pt idx="1811">
                  <c:v>10.635999999999999</c:v>
                </c:pt>
                <c:pt idx="1812">
                  <c:v>10.638</c:v>
                </c:pt>
                <c:pt idx="1813">
                  <c:v>10.64</c:v>
                </c:pt>
                <c:pt idx="1814">
                  <c:v>10.643000000000001</c:v>
                </c:pt>
                <c:pt idx="1815">
                  <c:v>10.645</c:v>
                </c:pt>
                <c:pt idx="1816">
                  <c:v>10.648</c:v>
                </c:pt>
                <c:pt idx="1817">
                  <c:v>10.65</c:v>
                </c:pt>
                <c:pt idx="1818">
                  <c:v>10.651999999999999</c:v>
                </c:pt>
                <c:pt idx="1819">
                  <c:v>10.654999999999999</c:v>
                </c:pt>
                <c:pt idx="1820">
                  <c:v>10.657</c:v>
                </c:pt>
                <c:pt idx="1821">
                  <c:v>10.66</c:v>
                </c:pt>
                <c:pt idx="1822">
                  <c:v>10.662000000000001</c:v>
                </c:pt>
                <c:pt idx="1823">
                  <c:v>10.664</c:v>
                </c:pt>
                <c:pt idx="1824">
                  <c:v>10.667</c:v>
                </c:pt>
                <c:pt idx="1825">
                  <c:v>10.669</c:v>
                </c:pt>
                <c:pt idx="1826">
                  <c:v>10.670999999999999</c:v>
                </c:pt>
                <c:pt idx="1827">
                  <c:v>10.673999999999999</c:v>
                </c:pt>
                <c:pt idx="1828">
                  <c:v>10.676</c:v>
                </c:pt>
                <c:pt idx="1829">
                  <c:v>10.679</c:v>
                </c:pt>
                <c:pt idx="1830">
                  <c:v>10.680999999999999</c:v>
                </c:pt>
                <c:pt idx="1831">
                  <c:v>10.683</c:v>
                </c:pt>
                <c:pt idx="1832">
                  <c:v>10.686</c:v>
                </c:pt>
                <c:pt idx="1833">
                  <c:v>10.688000000000001</c:v>
                </c:pt>
                <c:pt idx="1834">
                  <c:v>10.69</c:v>
                </c:pt>
                <c:pt idx="1835">
                  <c:v>10.693</c:v>
                </c:pt>
                <c:pt idx="1836">
                  <c:v>10.695</c:v>
                </c:pt>
                <c:pt idx="1837">
                  <c:v>10.696999999999999</c:v>
                </c:pt>
                <c:pt idx="1838">
                  <c:v>10.7</c:v>
                </c:pt>
                <c:pt idx="1839">
                  <c:v>10.702</c:v>
                </c:pt>
                <c:pt idx="1840">
                  <c:v>10.705</c:v>
                </c:pt>
                <c:pt idx="1841">
                  <c:v>10.707000000000001</c:v>
                </c:pt>
                <c:pt idx="1842">
                  <c:v>10.709</c:v>
                </c:pt>
                <c:pt idx="1843">
                  <c:v>10.712</c:v>
                </c:pt>
                <c:pt idx="1844">
                  <c:v>10.714</c:v>
                </c:pt>
                <c:pt idx="1845">
                  <c:v>10.715999999999999</c:v>
                </c:pt>
                <c:pt idx="1846">
                  <c:v>10.718999999999999</c:v>
                </c:pt>
                <c:pt idx="1847">
                  <c:v>10.721</c:v>
                </c:pt>
                <c:pt idx="1848">
                  <c:v>10.723000000000001</c:v>
                </c:pt>
                <c:pt idx="1849">
                  <c:v>10.726000000000001</c:v>
                </c:pt>
                <c:pt idx="1850">
                  <c:v>10.728</c:v>
                </c:pt>
                <c:pt idx="1851">
                  <c:v>10.731</c:v>
                </c:pt>
                <c:pt idx="1852">
                  <c:v>10.733000000000001</c:v>
                </c:pt>
                <c:pt idx="1853">
                  <c:v>10.736000000000001</c:v>
                </c:pt>
                <c:pt idx="1854">
                  <c:v>10.738</c:v>
                </c:pt>
                <c:pt idx="1855">
                  <c:v>10.74</c:v>
                </c:pt>
                <c:pt idx="1856">
                  <c:v>10.742000000000001</c:v>
                </c:pt>
              </c:numCache>
            </c:numRef>
          </c:val>
        </c:ser>
        <c:dLbls>
          <c:showLegendKey val="0"/>
          <c:showVal val="0"/>
          <c:showCatName val="0"/>
          <c:showSerName val="0"/>
          <c:showPercent val="0"/>
          <c:showBubbleSize val="0"/>
        </c:dLbls>
        <c:axId val="327182800"/>
        <c:axId val="325135120"/>
      </c:areaChart>
      <c:scatterChart>
        <c:scatterStyle val="lineMarker"/>
        <c:varyColors val="0"/>
        <c:ser>
          <c:idx val="0"/>
          <c:order val="5"/>
          <c:tx>
            <c:v>Child Weight</c:v>
          </c:tx>
          <c:spPr>
            <a:ln w="28575">
              <a:noFill/>
            </a:ln>
          </c:spPr>
          <c:xVal>
            <c:numRef>
              <c:f>'Initial Assessment'!$U$5:$U$26</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xVal>
          <c:yVal>
            <c:numRef>
              <c:f>'Initial Assessment'!$V$5:$V$26</c:f>
              <c:numCache>
                <c:formatCode>General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yVal>
          <c:smooth val="0"/>
        </c:ser>
        <c:dLbls>
          <c:showLegendKey val="0"/>
          <c:showVal val="0"/>
          <c:showCatName val="0"/>
          <c:showSerName val="0"/>
          <c:showPercent val="0"/>
          <c:showBubbleSize val="0"/>
        </c:dLbls>
        <c:axId val="327182800"/>
        <c:axId val="325135120"/>
      </c:scatterChart>
      <c:catAx>
        <c:axId val="327182800"/>
        <c:scaling>
          <c:orientation val="minMax"/>
        </c:scaling>
        <c:delete val="0"/>
        <c:axPos val="b"/>
        <c:title>
          <c:tx>
            <c:rich>
              <a:bodyPr/>
              <a:lstStyle/>
              <a:p>
                <a:pPr>
                  <a:defRPr/>
                </a:pPr>
                <a:r>
                  <a:rPr lang="en-US"/>
                  <a:t>Age (in days)</a:t>
                </a:r>
              </a:p>
            </c:rich>
          </c:tx>
          <c:overlay val="0"/>
        </c:title>
        <c:numFmt formatCode="General" sourceLinked="1"/>
        <c:majorTickMark val="none"/>
        <c:minorTickMark val="none"/>
        <c:tickLblPos val="nextTo"/>
        <c:crossAx val="325135120"/>
        <c:crosses val="autoZero"/>
        <c:auto val="1"/>
        <c:lblAlgn val="ctr"/>
        <c:lblOffset val="100"/>
        <c:noMultiLvlLbl val="0"/>
      </c:catAx>
      <c:valAx>
        <c:axId val="325135120"/>
        <c:scaling>
          <c:orientation val="minMax"/>
        </c:scaling>
        <c:delete val="0"/>
        <c:axPos val="l"/>
        <c:majorGridlines/>
        <c:title>
          <c:tx>
            <c:rich>
              <a:bodyPr rot="-5400000" vert="horz"/>
              <a:lstStyle/>
              <a:p>
                <a:pPr>
                  <a:defRPr/>
                </a:pPr>
                <a:r>
                  <a:rPr lang="en-US"/>
                  <a:t>Weight (kg)</a:t>
                </a:r>
              </a:p>
            </c:rich>
          </c:tx>
          <c:overlay val="0"/>
        </c:title>
        <c:numFmt formatCode="General" sourceLinked="1"/>
        <c:majorTickMark val="none"/>
        <c:minorTickMark val="none"/>
        <c:tickLblPos val="nextTo"/>
        <c:crossAx val="327182800"/>
        <c:crosses val="autoZero"/>
        <c:crossBetween val="between"/>
      </c:valAx>
    </c:plotArea>
    <c:plotVisOnly val="0"/>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Community Initial Assessment</a:t>
            </a:r>
          </a:p>
        </c:rich>
      </c:tx>
      <c:layout>
        <c:manualLayout>
          <c:xMode val="edge"/>
          <c:yMode val="edge"/>
          <c:x val="0.14693044619422599"/>
          <c:y val="1.85185185185185E-2"/>
        </c:manualLayout>
      </c:layout>
      <c:overlay val="0"/>
    </c:title>
    <c:autoTitleDeleted val="0"/>
    <c:plotArea>
      <c:layout/>
      <c:pieChart>
        <c:varyColors val="1"/>
        <c:ser>
          <c:idx val="0"/>
          <c:order val="0"/>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'Assessment Report'!$B$3:$E$3</c:f>
              <c:strCache>
                <c:ptCount val="4"/>
                <c:pt idx="0">
                  <c:v>Normal</c:v>
                </c:pt>
                <c:pt idx="1">
                  <c:v>Mild</c:v>
                </c:pt>
                <c:pt idx="2">
                  <c:v>Moderate</c:v>
                </c:pt>
                <c:pt idx="3">
                  <c:v>Severe</c:v>
                </c:pt>
              </c:strCache>
            </c:strRef>
          </c:cat>
          <c:val>
            <c:numRef>
              <c:f>'Assessment Report'!$B$5:$E$5</c:f>
              <c:numCache>
                <c:formatCode>0%</c:formatCode>
                <c:ptCount val="4"/>
                <c:pt idx="0">
                  <c:v>0</c:v>
                </c:pt>
                <c:pt idx="1">
                  <c:v>0</c:v>
                </c:pt>
                <c:pt idx="2">
                  <c:v>0</c:v>
                </c:pt>
                <c:pt idx="3">
                  <c:v>0</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PD/Hearth</a:t>
            </a:r>
            <a:r>
              <a:rPr lang="en-CA" baseline="0"/>
              <a:t> Results of Village 2 ADP (MMM YYYY - MMM YYYY)</a:t>
            </a:r>
            <a:endParaRPr lang="en-CA"/>
          </a:p>
        </c:rich>
      </c:tx>
      <c:overlay val="0"/>
    </c:title>
    <c:autoTitleDeleted val="0"/>
    <c:plotArea>
      <c:layout>
        <c:manualLayout>
          <c:layoutTarget val="inner"/>
          <c:xMode val="edge"/>
          <c:yMode val="edge"/>
          <c:x val="0.192113839203051"/>
          <c:y val="0.109284338777173"/>
          <c:w val="0.67414824278784202"/>
          <c:h val="0.62731992741547604"/>
        </c:manualLayout>
      </c:layout>
      <c:barChart>
        <c:barDir val="col"/>
        <c:grouping val="clustered"/>
        <c:varyColors val="0"/>
        <c:ser>
          <c:idx val="0"/>
          <c:order val="0"/>
          <c:tx>
            <c:strRef>
              <c:f>Table!$B$12</c:f>
              <c:strCache>
                <c:ptCount val="1"/>
                <c:pt idx="0">
                  <c:v>Normal</c:v>
                </c:pt>
              </c:strCache>
            </c:strRef>
          </c:tx>
          <c:spPr>
            <a:pattFill prst="wave">
              <a:fgClr>
                <a:srgbClr val="00B050"/>
              </a:fgClr>
              <a:bgClr>
                <a:schemeClr val="bg1"/>
              </a:bgClr>
            </a:pattFill>
          </c:spPr>
          <c:invertIfNegative val="0"/>
          <c:dLbls>
            <c:dLbl>
              <c:idx val="0"/>
              <c:layout>
                <c:manualLayout>
                  <c:x val="-4.6457800985075697E-3"/>
                  <c:y val="-2.821908676813680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Table!$A$13:$A$18</c:f>
              <c:strCache>
                <c:ptCount val="6"/>
                <c:pt idx="0">
                  <c:v>Baseline</c:v>
                </c:pt>
                <c:pt idx="1">
                  <c:v>Day 12</c:v>
                </c:pt>
                <c:pt idx="2">
                  <c:v>Day 30</c:v>
                </c:pt>
                <c:pt idx="3">
                  <c:v>3 Months</c:v>
                </c:pt>
                <c:pt idx="4">
                  <c:v>6 Months</c:v>
                </c:pt>
                <c:pt idx="5">
                  <c:v>1 Year</c:v>
                </c:pt>
              </c:strCache>
            </c:strRef>
          </c:cat>
          <c:val>
            <c:numRef>
              <c:f>Table!$B$13:$B$18</c:f>
              <c:numCache>
                <c:formatCode>0.0%;;;</c:formatCode>
                <c:ptCount val="6"/>
                <c:pt idx="0">
                  <c:v>0</c:v>
                </c:pt>
                <c:pt idx="1">
                  <c:v>0</c:v>
                </c:pt>
                <c:pt idx="2">
                  <c:v>0</c:v>
                </c:pt>
                <c:pt idx="3">
                  <c:v>0</c:v>
                </c:pt>
                <c:pt idx="4">
                  <c:v>0</c:v>
                </c:pt>
                <c:pt idx="5">
                  <c:v>0</c:v>
                </c:pt>
              </c:numCache>
            </c:numRef>
          </c:val>
        </c:ser>
        <c:ser>
          <c:idx val="1"/>
          <c:order val="1"/>
          <c:tx>
            <c:strRef>
              <c:f>Table!$C$12</c:f>
              <c:strCache>
                <c:ptCount val="1"/>
                <c:pt idx="0">
                  <c:v>Mild</c:v>
                </c:pt>
              </c:strCache>
            </c:strRef>
          </c:tx>
          <c:spPr>
            <a:solidFill>
              <a:srgbClr val="FFFF00"/>
            </a:solidFill>
          </c:spPr>
          <c:invertIfNegative val="0"/>
          <c:dLbls>
            <c:dLbl>
              <c:idx val="1"/>
              <c:layout>
                <c:manualLayout>
                  <c:x val="-2.52221975336074E-2"/>
                  <c:y val="-5.486797763211539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8110024812058E-2"/>
                  <c:y val="-3.213846609635970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05764174350999E-2"/>
                  <c:y val="1.646113394807989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4092323075214197E-3"/>
                  <c:y val="-1.175795282005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Table!$A$13:$A$18</c:f>
              <c:strCache>
                <c:ptCount val="6"/>
                <c:pt idx="0">
                  <c:v>Baseline</c:v>
                </c:pt>
                <c:pt idx="1">
                  <c:v>Day 12</c:v>
                </c:pt>
                <c:pt idx="2">
                  <c:v>Day 30</c:v>
                </c:pt>
                <c:pt idx="3">
                  <c:v>3 Months</c:v>
                </c:pt>
                <c:pt idx="4">
                  <c:v>6 Months</c:v>
                </c:pt>
                <c:pt idx="5">
                  <c:v>1 Year</c:v>
                </c:pt>
              </c:strCache>
            </c:strRef>
          </c:cat>
          <c:val>
            <c:numRef>
              <c:f>Table!$C$13:$C$18</c:f>
              <c:numCache>
                <c:formatCode>0.0%;;;</c:formatCode>
                <c:ptCount val="6"/>
                <c:pt idx="0">
                  <c:v>0</c:v>
                </c:pt>
                <c:pt idx="1">
                  <c:v>0</c:v>
                </c:pt>
                <c:pt idx="2">
                  <c:v>0</c:v>
                </c:pt>
                <c:pt idx="3">
                  <c:v>0</c:v>
                </c:pt>
                <c:pt idx="4">
                  <c:v>0</c:v>
                </c:pt>
                <c:pt idx="5">
                  <c:v>0</c:v>
                </c:pt>
              </c:numCache>
            </c:numRef>
          </c:val>
        </c:ser>
        <c:ser>
          <c:idx val="2"/>
          <c:order val="2"/>
          <c:tx>
            <c:strRef>
              <c:f>Table!$D$12</c:f>
              <c:strCache>
                <c:ptCount val="1"/>
                <c:pt idx="0">
                  <c:v>Moderate</c:v>
                </c:pt>
              </c:strCache>
            </c:strRef>
          </c:tx>
          <c:spPr>
            <a:pattFill prst="ltHorz">
              <a:fgClr>
                <a:srgbClr val="F98607"/>
              </a:fgClr>
              <a:bgClr>
                <a:schemeClr val="bg1"/>
              </a:bgClr>
            </a:pattFill>
          </c:spPr>
          <c:invertIfNegative val="0"/>
          <c:dLbls>
            <c:dLbl>
              <c:idx val="0"/>
              <c:layout>
                <c:manualLayout>
                  <c:x val="0"/>
                  <c:y val="1.646113394807989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6974410250713E-2"/>
                  <c:y val="-7.0547716920342498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6457607433217597E-3"/>
                  <c:y val="-2.7434842249657401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9500842498981701E-2"/>
                  <c:y val="7.054771692034260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Table!$A$13:$A$18</c:f>
              <c:strCache>
                <c:ptCount val="6"/>
                <c:pt idx="0">
                  <c:v>Baseline</c:v>
                </c:pt>
                <c:pt idx="1">
                  <c:v>Day 12</c:v>
                </c:pt>
                <c:pt idx="2">
                  <c:v>Day 30</c:v>
                </c:pt>
                <c:pt idx="3">
                  <c:v>3 Months</c:v>
                </c:pt>
                <c:pt idx="4">
                  <c:v>6 Months</c:v>
                </c:pt>
                <c:pt idx="5">
                  <c:v>1 Year</c:v>
                </c:pt>
              </c:strCache>
            </c:strRef>
          </c:cat>
          <c:val>
            <c:numRef>
              <c:f>Table!$D$13:$D$18</c:f>
              <c:numCache>
                <c:formatCode>0.0%;;;</c:formatCode>
                <c:ptCount val="6"/>
                <c:pt idx="0">
                  <c:v>0</c:v>
                </c:pt>
                <c:pt idx="1">
                  <c:v>0</c:v>
                </c:pt>
                <c:pt idx="2">
                  <c:v>0</c:v>
                </c:pt>
                <c:pt idx="3">
                  <c:v>0</c:v>
                </c:pt>
                <c:pt idx="4">
                  <c:v>0</c:v>
                </c:pt>
                <c:pt idx="5">
                  <c:v>0</c:v>
                </c:pt>
              </c:numCache>
            </c:numRef>
          </c:val>
        </c:ser>
        <c:ser>
          <c:idx val="3"/>
          <c:order val="3"/>
          <c:tx>
            <c:strRef>
              <c:f>Table!$E$12</c:f>
              <c:strCache>
                <c:ptCount val="1"/>
                <c:pt idx="0">
                  <c:v>Severe</c:v>
                </c:pt>
              </c:strCache>
            </c:strRef>
          </c:tx>
          <c:spPr>
            <a:pattFill prst="narVert">
              <a:fgClr>
                <a:srgbClr val="FF0000"/>
              </a:fgClr>
              <a:bgClr>
                <a:schemeClr val="bg1"/>
              </a:bgClr>
            </a:pattFill>
          </c:spPr>
          <c:invertIfNegative val="0"/>
          <c:dLbls>
            <c:dLbl>
              <c:idx val="0"/>
              <c:layout>
                <c:manualLayout>
                  <c:x val="1.1757952820057E-2"/>
                  <c:y val="4.703181128022839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Table!$A$13:$A$18</c:f>
              <c:strCache>
                <c:ptCount val="6"/>
                <c:pt idx="0">
                  <c:v>Baseline</c:v>
                </c:pt>
                <c:pt idx="1">
                  <c:v>Day 12</c:v>
                </c:pt>
                <c:pt idx="2">
                  <c:v>Day 30</c:v>
                </c:pt>
                <c:pt idx="3">
                  <c:v>3 Months</c:v>
                </c:pt>
                <c:pt idx="4">
                  <c:v>6 Months</c:v>
                </c:pt>
                <c:pt idx="5">
                  <c:v>1 Year</c:v>
                </c:pt>
              </c:strCache>
            </c:strRef>
          </c:cat>
          <c:val>
            <c:numRef>
              <c:f>Table!$E$13:$E$18</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378758608"/>
        <c:axId val="378759168"/>
      </c:barChart>
      <c:catAx>
        <c:axId val="378758608"/>
        <c:scaling>
          <c:orientation val="minMax"/>
        </c:scaling>
        <c:delete val="0"/>
        <c:axPos val="b"/>
        <c:title>
          <c:tx>
            <c:rich>
              <a:bodyPr/>
              <a:lstStyle/>
              <a:p>
                <a:pPr>
                  <a:defRPr sz="2200"/>
                </a:pPr>
                <a:r>
                  <a:rPr lang="en-CA" sz="2200" dirty="0"/>
                  <a:t>Time of </a:t>
                </a:r>
                <a:r>
                  <a:rPr lang="en-CA" sz="2200" dirty="0" smtClean="0"/>
                  <a:t>Follow-up</a:t>
                </a:r>
                <a:r>
                  <a:rPr lang="en-CA" sz="2200" baseline="0" dirty="0" smtClean="0"/>
                  <a:t>  (</a:t>
                </a:r>
                <a:r>
                  <a:rPr lang="en-CA" sz="2200" dirty="0" smtClean="0"/>
                  <a:t>n=xxx)</a:t>
                </a:r>
                <a:endParaRPr lang="en-CA" sz="2200" dirty="0"/>
              </a:p>
            </c:rich>
          </c:tx>
          <c:layout>
            <c:manualLayout>
              <c:xMode val="edge"/>
              <c:yMode val="edge"/>
              <c:x val="0.31735374839972103"/>
              <c:y val="0.84004478113221603"/>
            </c:manualLayout>
          </c:layout>
          <c:overlay val="0"/>
        </c:title>
        <c:numFmt formatCode="General" sourceLinked="1"/>
        <c:majorTickMark val="none"/>
        <c:minorTickMark val="none"/>
        <c:tickLblPos val="nextTo"/>
        <c:txPr>
          <a:bodyPr/>
          <a:lstStyle/>
          <a:p>
            <a:pPr>
              <a:defRPr sz="2000"/>
            </a:pPr>
            <a:endParaRPr lang="en-US"/>
          </a:p>
        </c:txPr>
        <c:crossAx val="378759168"/>
        <c:crosses val="autoZero"/>
        <c:auto val="1"/>
        <c:lblAlgn val="ctr"/>
        <c:lblOffset val="100"/>
        <c:noMultiLvlLbl val="0"/>
      </c:catAx>
      <c:valAx>
        <c:axId val="378759168"/>
        <c:scaling>
          <c:orientation val="minMax"/>
          <c:max val="1"/>
          <c:min val="0"/>
        </c:scaling>
        <c:delete val="0"/>
        <c:axPos val="l"/>
        <c:majorGridlines/>
        <c:title>
          <c:tx>
            <c:rich>
              <a:bodyPr/>
              <a:lstStyle/>
              <a:p>
                <a:pPr>
                  <a:defRPr sz="2200"/>
                </a:pPr>
                <a:r>
                  <a:rPr lang="en-US" sz="2200"/>
                  <a:t>% of PD/Hearth participant children</a:t>
                </a:r>
              </a:p>
            </c:rich>
          </c:tx>
          <c:overlay val="0"/>
        </c:title>
        <c:numFmt formatCode="0.0%;;;" sourceLinked="1"/>
        <c:majorTickMark val="out"/>
        <c:minorTickMark val="none"/>
        <c:tickLblPos val="nextTo"/>
        <c:txPr>
          <a:bodyPr/>
          <a:lstStyle/>
          <a:p>
            <a:pPr>
              <a:defRPr sz="1500"/>
            </a:pPr>
            <a:endParaRPr lang="en-US"/>
          </a:p>
        </c:txPr>
        <c:crossAx val="378758608"/>
        <c:crosses val="autoZero"/>
        <c:crossBetween val="between"/>
      </c:valAx>
    </c:plotArea>
    <c:legend>
      <c:legendPos val="r"/>
      <c:overlay val="0"/>
      <c:txPr>
        <a:bodyPr/>
        <a:lstStyle/>
        <a:p>
          <a:pPr>
            <a:defRPr sz="1500"/>
          </a:pPr>
          <a:endParaRPr lang="en-US"/>
        </a:p>
      </c:txPr>
    </c:legend>
    <c:plotVisOnly val="1"/>
    <c:dispBlanksAs val="gap"/>
    <c:showDLblsOverMax val="0"/>
  </c:chart>
  <c:spPr>
    <a:solidFill>
      <a:sysClr val="window" lastClr="FFFFFF"/>
    </a:solidFill>
    <a:ln>
      <a:solidFill>
        <a:sysClr val="windowText" lastClr="000000"/>
      </a:solidFill>
    </a:ln>
  </c:spPr>
  <c:printSettings>
    <c:headerFooter/>
    <c:pageMargins b="0.750000000000001" l="0.70000000000000095" r="0.70000000000000095" t="0.750000000000001"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PD/Hearth</a:t>
            </a:r>
            <a:r>
              <a:rPr lang="en-CA" baseline="0"/>
              <a:t> Results of Village 2 ADP (MMM YYYY - MMM YYYY)</a:t>
            </a:r>
            <a:endParaRPr lang="en-CA"/>
          </a:p>
        </c:rich>
      </c:tx>
      <c:overlay val="0"/>
    </c:title>
    <c:autoTitleDeleted val="0"/>
    <c:plotArea>
      <c:layout>
        <c:manualLayout>
          <c:layoutTarget val="inner"/>
          <c:xMode val="edge"/>
          <c:yMode val="edge"/>
          <c:x val="0.192113839203051"/>
          <c:y val="0.109284338777173"/>
          <c:w val="0.67414824278784202"/>
          <c:h val="0.62731992741547604"/>
        </c:manualLayout>
      </c:layout>
      <c:barChart>
        <c:barDir val="col"/>
        <c:grouping val="percentStacked"/>
        <c:varyColors val="0"/>
        <c:ser>
          <c:idx val="0"/>
          <c:order val="0"/>
          <c:tx>
            <c:strRef>
              <c:f>Table!$B$12</c:f>
              <c:strCache>
                <c:ptCount val="1"/>
                <c:pt idx="0">
                  <c:v>Normal</c:v>
                </c:pt>
              </c:strCache>
            </c:strRef>
          </c:tx>
          <c:spPr>
            <a:pattFill prst="wave">
              <a:fgClr>
                <a:srgbClr val="00B050"/>
              </a:fgClr>
              <a:bgClr>
                <a:schemeClr val="bg1"/>
              </a:bgClr>
            </a:pattFill>
          </c:spPr>
          <c:invertIfNegative val="0"/>
          <c:dLbls>
            <c:dLbl>
              <c:idx val="0"/>
              <c:layout>
                <c:manualLayout>
                  <c:x val="-4.6457800985075697E-3"/>
                  <c:y val="-2.821908676813680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Table!$A$13:$A$18</c:f>
              <c:strCache>
                <c:ptCount val="6"/>
                <c:pt idx="0">
                  <c:v>Baseline</c:v>
                </c:pt>
                <c:pt idx="1">
                  <c:v>Day 12</c:v>
                </c:pt>
                <c:pt idx="2">
                  <c:v>Day 30</c:v>
                </c:pt>
                <c:pt idx="3">
                  <c:v>3 Months</c:v>
                </c:pt>
                <c:pt idx="4">
                  <c:v>6 Months</c:v>
                </c:pt>
                <c:pt idx="5">
                  <c:v>1 Year</c:v>
                </c:pt>
              </c:strCache>
            </c:strRef>
          </c:cat>
          <c:val>
            <c:numRef>
              <c:f>Table!$B$13:$B$18</c:f>
              <c:numCache>
                <c:formatCode>0.0%;;;</c:formatCode>
                <c:ptCount val="6"/>
                <c:pt idx="0">
                  <c:v>0</c:v>
                </c:pt>
                <c:pt idx="1">
                  <c:v>0</c:v>
                </c:pt>
                <c:pt idx="2">
                  <c:v>0</c:v>
                </c:pt>
                <c:pt idx="3">
                  <c:v>0</c:v>
                </c:pt>
                <c:pt idx="4">
                  <c:v>0</c:v>
                </c:pt>
                <c:pt idx="5">
                  <c:v>0</c:v>
                </c:pt>
              </c:numCache>
            </c:numRef>
          </c:val>
        </c:ser>
        <c:ser>
          <c:idx val="1"/>
          <c:order val="1"/>
          <c:tx>
            <c:strRef>
              <c:f>Table!$C$12</c:f>
              <c:strCache>
                <c:ptCount val="1"/>
                <c:pt idx="0">
                  <c:v>Mild</c:v>
                </c:pt>
              </c:strCache>
            </c:strRef>
          </c:tx>
          <c:spPr>
            <a:solidFill>
              <a:srgbClr val="FFFF00"/>
            </a:solidFill>
          </c:spPr>
          <c:invertIfNegative val="0"/>
          <c:dLbls>
            <c:dLbl>
              <c:idx val="1"/>
              <c:layout>
                <c:manualLayout>
                  <c:x val="-2.52221975336074E-2"/>
                  <c:y val="-5.4867977632115398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8110024812058E-2"/>
                  <c:y val="-3.213846609635970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05764174350999E-2"/>
                  <c:y val="1.6461133948079899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4092323075214197E-3"/>
                  <c:y val="-1.175795282005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Table!$A$13:$A$18</c:f>
              <c:strCache>
                <c:ptCount val="6"/>
                <c:pt idx="0">
                  <c:v>Baseline</c:v>
                </c:pt>
                <c:pt idx="1">
                  <c:v>Day 12</c:v>
                </c:pt>
                <c:pt idx="2">
                  <c:v>Day 30</c:v>
                </c:pt>
                <c:pt idx="3">
                  <c:v>3 Months</c:v>
                </c:pt>
                <c:pt idx="4">
                  <c:v>6 Months</c:v>
                </c:pt>
                <c:pt idx="5">
                  <c:v>1 Year</c:v>
                </c:pt>
              </c:strCache>
            </c:strRef>
          </c:cat>
          <c:val>
            <c:numRef>
              <c:f>Table!$C$13:$C$18</c:f>
              <c:numCache>
                <c:formatCode>0.0%;;;</c:formatCode>
                <c:ptCount val="6"/>
                <c:pt idx="0">
                  <c:v>0</c:v>
                </c:pt>
                <c:pt idx="1">
                  <c:v>0</c:v>
                </c:pt>
                <c:pt idx="2">
                  <c:v>0</c:v>
                </c:pt>
                <c:pt idx="3">
                  <c:v>0</c:v>
                </c:pt>
                <c:pt idx="4">
                  <c:v>0</c:v>
                </c:pt>
                <c:pt idx="5">
                  <c:v>0</c:v>
                </c:pt>
              </c:numCache>
            </c:numRef>
          </c:val>
        </c:ser>
        <c:ser>
          <c:idx val="2"/>
          <c:order val="2"/>
          <c:tx>
            <c:strRef>
              <c:f>Table!$D$12</c:f>
              <c:strCache>
                <c:ptCount val="1"/>
                <c:pt idx="0">
                  <c:v>Moderate</c:v>
                </c:pt>
              </c:strCache>
            </c:strRef>
          </c:tx>
          <c:spPr>
            <a:pattFill prst="ltHorz">
              <a:fgClr>
                <a:srgbClr val="F98607"/>
              </a:fgClr>
              <a:bgClr>
                <a:schemeClr val="bg1"/>
              </a:bgClr>
            </a:pattFill>
          </c:spPr>
          <c:invertIfNegative val="0"/>
          <c:dLbls>
            <c:dLbl>
              <c:idx val="0"/>
              <c:layout>
                <c:manualLayout>
                  <c:x val="0"/>
                  <c:y val="1.646113394807989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6974410250713E-2"/>
                  <c:y val="-7.0547716920342498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6457607433217597E-3"/>
                  <c:y val="-2.7434842249657401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9500842498981701E-2"/>
                  <c:y val="7.054771692034260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Table!$A$13:$A$18</c:f>
              <c:strCache>
                <c:ptCount val="6"/>
                <c:pt idx="0">
                  <c:v>Baseline</c:v>
                </c:pt>
                <c:pt idx="1">
                  <c:v>Day 12</c:v>
                </c:pt>
                <c:pt idx="2">
                  <c:v>Day 30</c:v>
                </c:pt>
                <c:pt idx="3">
                  <c:v>3 Months</c:v>
                </c:pt>
                <c:pt idx="4">
                  <c:v>6 Months</c:v>
                </c:pt>
                <c:pt idx="5">
                  <c:v>1 Year</c:v>
                </c:pt>
              </c:strCache>
            </c:strRef>
          </c:cat>
          <c:val>
            <c:numRef>
              <c:f>Table!$D$13:$D$18</c:f>
              <c:numCache>
                <c:formatCode>0.0%;;;</c:formatCode>
                <c:ptCount val="6"/>
                <c:pt idx="0">
                  <c:v>0</c:v>
                </c:pt>
                <c:pt idx="1">
                  <c:v>0</c:v>
                </c:pt>
                <c:pt idx="2">
                  <c:v>0</c:v>
                </c:pt>
                <c:pt idx="3">
                  <c:v>0</c:v>
                </c:pt>
                <c:pt idx="4">
                  <c:v>0</c:v>
                </c:pt>
                <c:pt idx="5">
                  <c:v>0</c:v>
                </c:pt>
              </c:numCache>
            </c:numRef>
          </c:val>
        </c:ser>
        <c:ser>
          <c:idx val="3"/>
          <c:order val="3"/>
          <c:tx>
            <c:strRef>
              <c:f>Table!$E$12</c:f>
              <c:strCache>
                <c:ptCount val="1"/>
                <c:pt idx="0">
                  <c:v>Severe</c:v>
                </c:pt>
              </c:strCache>
            </c:strRef>
          </c:tx>
          <c:spPr>
            <a:pattFill prst="narVert">
              <a:fgClr>
                <a:srgbClr val="FF0000"/>
              </a:fgClr>
              <a:bgClr>
                <a:schemeClr val="bg1"/>
              </a:bgClr>
            </a:pattFill>
          </c:spPr>
          <c:invertIfNegative val="0"/>
          <c:dLbls>
            <c:dLbl>
              <c:idx val="0"/>
              <c:layout>
                <c:manualLayout>
                  <c:x val="1.1757952820057E-2"/>
                  <c:y val="4.7031811280228396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5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Table!$A$13:$A$18</c:f>
              <c:strCache>
                <c:ptCount val="6"/>
                <c:pt idx="0">
                  <c:v>Baseline</c:v>
                </c:pt>
                <c:pt idx="1">
                  <c:v>Day 12</c:v>
                </c:pt>
                <c:pt idx="2">
                  <c:v>Day 30</c:v>
                </c:pt>
                <c:pt idx="3">
                  <c:v>3 Months</c:v>
                </c:pt>
                <c:pt idx="4">
                  <c:v>6 Months</c:v>
                </c:pt>
                <c:pt idx="5">
                  <c:v>1 Year</c:v>
                </c:pt>
              </c:strCache>
            </c:strRef>
          </c:cat>
          <c:val>
            <c:numRef>
              <c:f>Table!$E$13:$E$18</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overlap val="100"/>
        <c:axId val="327110560"/>
        <c:axId val="327111120"/>
      </c:barChart>
      <c:catAx>
        <c:axId val="327110560"/>
        <c:scaling>
          <c:orientation val="minMax"/>
        </c:scaling>
        <c:delete val="0"/>
        <c:axPos val="b"/>
        <c:title>
          <c:tx>
            <c:rich>
              <a:bodyPr/>
              <a:lstStyle/>
              <a:p>
                <a:pPr>
                  <a:defRPr sz="2200"/>
                </a:pPr>
                <a:r>
                  <a:rPr lang="en-CA" sz="2200" dirty="0"/>
                  <a:t>Time of </a:t>
                </a:r>
                <a:r>
                  <a:rPr lang="en-CA" sz="2200" dirty="0" smtClean="0"/>
                  <a:t>Follow-up</a:t>
                </a:r>
                <a:r>
                  <a:rPr lang="en-CA" sz="2200" baseline="0" dirty="0" smtClean="0"/>
                  <a:t>  (</a:t>
                </a:r>
                <a:r>
                  <a:rPr lang="en-CA" sz="2200" dirty="0" smtClean="0"/>
                  <a:t>n=xxx)</a:t>
                </a:r>
                <a:endParaRPr lang="en-CA" sz="2200" dirty="0"/>
              </a:p>
            </c:rich>
          </c:tx>
          <c:layout>
            <c:manualLayout>
              <c:xMode val="edge"/>
              <c:yMode val="edge"/>
              <c:x val="0.31735374839972103"/>
              <c:y val="0.84004478113221603"/>
            </c:manualLayout>
          </c:layout>
          <c:overlay val="0"/>
        </c:title>
        <c:numFmt formatCode="General" sourceLinked="1"/>
        <c:majorTickMark val="none"/>
        <c:minorTickMark val="none"/>
        <c:tickLblPos val="nextTo"/>
        <c:txPr>
          <a:bodyPr/>
          <a:lstStyle/>
          <a:p>
            <a:pPr>
              <a:defRPr sz="2000"/>
            </a:pPr>
            <a:endParaRPr lang="en-US"/>
          </a:p>
        </c:txPr>
        <c:crossAx val="327111120"/>
        <c:crosses val="autoZero"/>
        <c:auto val="1"/>
        <c:lblAlgn val="ctr"/>
        <c:lblOffset val="100"/>
        <c:noMultiLvlLbl val="0"/>
      </c:catAx>
      <c:valAx>
        <c:axId val="327111120"/>
        <c:scaling>
          <c:orientation val="minMax"/>
        </c:scaling>
        <c:delete val="0"/>
        <c:axPos val="l"/>
        <c:majorGridlines/>
        <c:title>
          <c:tx>
            <c:rich>
              <a:bodyPr/>
              <a:lstStyle/>
              <a:p>
                <a:pPr>
                  <a:defRPr sz="2200"/>
                </a:pPr>
                <a:r>
                  <a:rPr lang="en-US" sz="2200"/>
                  <a:t>Percentage of PD/Hearth participant children</a:t>
                </a:r>
              </a:p>
            </c:rich>
          </c:tx>
          <c:overlay val="0"/>
        </c:title>
        <c:numFmt formatCode="0%" sourceLinked="1"/>
        <c:majorTickMark val="out"/>
        <c:minorTickMark val="none"/>
        <c:tickLblPos val="nextTo"/>
        <c:txPr>
          <a:bodyPr/>
          <a:lstStyle/>
          <a:p>
            <a:pPr>
              <a:defRPr sz="1500"/>
            </a:pPr>
            <a:endParaRPr lang="en-US"/>
          </a:p>
        </c:txPr>
        <c:crossAx val="327110560"/>
        <c:crosses val="autoZero"/>
        <c:crossBetween val="between"/>
      </c:valAx>
    </c:plotArea>
    <c:legend>
      <c:legendPos val="r"/>
      <c:overlay val="0"/>
      <c:txPr>
        <a:bodyPr/>
        <a:lstStyle/>
        <a:p>
          <a:pPr>
            <a:defRPr sz="1500"/>
          </a:pPr>
          <a:endParaRPr lang="en-US"/>
        </a:p>
      </c:txPr>
    </c:legend>
    <c:plotVisOnly val="1"/>
    <c:dispBlanksAs val="gap"/>
    <c:showDLblsOverMax val="0"/>
  </c:chart>
  <c:spPr>
    <a:solidFill>
      <a:sysClr val="window" lastClr="FFFFFF"/>
    </a:solidFill>
    <a:ln>
      <a:solidFill>
        <a:sysClr val="windowText" lastClr="000000"/>
      </a:solidFill>
    </a:ln>
  </c:spPr>
  <c:printSettings>
    <c:headerFooter/>
    <c:pageMargins b="0.750000000000001" l="0.70000000000000095" r="0.70000000000000095" t="0.750000000000001"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Percentage</a:t>
            </a:r>
            <a:r>
              <a:rPr lang="en-CA" baseline="0"/>
              <a:t> Graduated at 12 Days</a:t>
            </a:r>
            <a:br>
              <a:rPr lang="en-CA" baseline="0"/>
            </a:br>
            <a:r>
              <a:rPr lang="en-CA" baseline="0"/>
              <a:t>(n=xxx)</a:t>
            </a:r>
            <a:endParaRPr lang="en-CA"/>
          </a:p>
        </c:rich>
      </c:tx>
      <c:overlay val="0"/>
    </c:title>
    <c:autoTitleDeleted val="0"/>
    <c:plotArea>
      <c:layout/>
      <c:pieChart>
        <c:varyColors val="1"/>
        <c:ser>
          <c:idx val="2"/>
          <c:order val="2"/>
          <c:tx>
            <c:strRef>
              <c:f>Table!$K$4:$L$4</c:f>
              <c:strCache>
                <c:ptCount val="2"/>
                <c:pt idx="0">
                  <c:v>Improved</c:v>
                </c:pt>
                <c:pt idx="1">
                  <c:v>Did not improve</c:v>
                </c:pt>
              </c:strCache>
            </c:strRef>
          </c:tx>
          <c:dPt>
            <c:idx val="0"/>
            <c:bubble3D val="0"/>
            <c:spPr>
              <a:pattFill prst="pct70">
                <a:fgClr>
                  <a:srgbClr val="00B050"/>
                </a:fgClr>
                <a:bgClr>
                  <a:schemeClr val="bg1"/>
                </a:bgClr>
              </a:pattFill>
            </c:spPr>
          </c:dPt>
          <c:dPt>
            <c:idx val="1"/>
            <c:bubble3D val="0"/>
            <c:spPr>
              <a:pattFill prst="narHorz">
                <a:fgClr>
                  <a:srgbClr val="FF0000"/>
                </a:fgClr>
                <a:bgClr>
                  <a:schemeClr val="bg1"/>
                </a:bgClr>
              </a:pattFill>
            </c:spPr>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Lit>
              <c:ptCount val="2"/>
              <c:pt idx="0">
                <c:v>Mild/Healthy</c:v>
              </c:pt>
              <c:pt idx="1">
                <c:v>Still Moderate/Severe</c:v>
              </c:pt>
            </c:strLit>
          </c:cat>
          <c:val>
            <c:numRef>
              <c:f>Table!$K$5:$L$5</c:f>
              <c:numCache>
                <c:formatCode>General</c:formatCode>
                <c:ptCount val="2"/>
                <c:pt idx="0">
                  <c:v>0</c:v>
                </c:pt>
                <c:pt idx="1">
                  <c:v>0</c:v>
                </c:pt>
              </c:numCache>
            </c:numRef>
          </c:val>
        </c:ser>
        <c:ser>
          <c:idx val="3"/>
          <c:order val="3"/>
          <c:tx>
            <c:strRef>
              <c:f>Table!$K$4:$L$4</c:f>
              <c:strCache>
                <c:ptCount val="2"/>
                <c:pt idx="0">
                  <c:v>Improved</c:v>
                </c:pt>
                <c:pt idx="1">
                  <c:v>Did not improve</c:v>
                </c:pt>
              </c:strCache>
            </c:strRef>
          </c:tx>
          <c:cat>
            <c:strLit>
              <c:ptCount val="2"/>
              <c:pt idx="0">
                <c:v>Mild/Healthy</c:v>
              </c:pt>
              <c:pt idx="1">
                <c:v>Still Moderate/Severe</c:v>
              </c:pt>
            </c:strLit>
          </c:cat>
          <c:val>
            <c:numRef>
              <c:f>Table!$K$5:$L$5</c:f>
              <c:numCache>
                <c:formatCode>General</c:formatCode>
                <c:ptCount val="2"/>
                <c:pt idx="0">
                  <c:v>0</c:v>
                </c:pt>
                <c:pt idx="1">
                  <c:v>0</c:v>
                </c:pt>
              </c:numCache>
            </c:numRef>
          </c:val>
        </c:ser>
        <c:ser>
          <c:idx val="0"/>
          <c:order val="1"/>
          <c:tx>
            <c:strRef>
              <c:f>Table!$K$4:$L$4</c:f>
              <c:strCache>
                <c:ptCount val="2"/>
                <c:pt idx="0">
                  <c:v>Improved</c:v>
                </c:pt>
                <c:pt idx="1">
                  <c:v>Did not improve</c:v>
                </c:pt>
              </c:strCache>
            </c:strRef>
          </c:tx>
          <c:cat>
            <c:strLit>
              <c:ptCount val="2"/>
              <c:pt idx="0">
                <c:v>Mild/Healthy</c:v>
              </c:pt>
              <c:pt idx="1">
                <c:v>Still Moderate/Severe</c:v>
              </c:pt>
            </c:strLit>
          </c:cat>
          <c:val>
            <c:numRef>
              <c:f>Table!$K$5:$L$5</c:f>
              <c:numCache>
                <c:formatCode>General</c:formatCode>
                <c:ptCount val="2"/>
                <c:pt idx="0">
                  <c:v>0</c:v>
                </c:pt>
                <c:pt idx="1">
                  <c:v>0</c:v>
                </c:pt>
              </c:numCache>
            </c:numRef>
          </c:val>
        </c:ser>
        <c:ser>
          <c:idx val="1"/>
          <c:order val="0"/>
          <c:tx>
            <c:strRef>
              <c:f>Table!$K$4:$L$4</c:f>
              <c:strCache>
                <c:ptCount val="2"/>
                <c:pt idx="0">
                  <c:v>Improved</c:v>
                </c:pt>
                <c:pt idx="1">
                  <c:v>Did not improve</c:v>
                </c:pt>
              </c:strCache>
            </c:strRef>
          </c:tx>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Lit>
              <c:ptCount val="2"/>
              <c:pt idx="0">
                <c:v>Mild/Healthy</c:v>
              </c:pt>
              <c:pt idx="1">
                <c:v>Still Moderate/Severe</c:v>
              </c:pt>
            </c:strLit>
          </c:cat>
          <c:val>
            <c:numRef>
              <c:f>Table!$K$5:$L$5</c:f>
              <c:numCache>
                <c:formatCode>General</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Percentage</a:t>
            </a:r>
            <a:r>
              <a:rPr lang="en-CA" baseline="0"/>
              <a:t> Graduated at 30 Days (n=xxx)</a:t>
            </a:r>
            <a:endParaRPr lang="en-CA"/>
          </a:p>
        </c:rich>
      </c:tx>
      <c:overlay val="0"/>
    </c:title>
    <c:autoTitleDeleted val="0"/>
    <c:plotArea>
      <c:layout/>
      <c:pieChart>
        <c:varyColors val="1"/>
        <c:ser>
          <c:idx val="0"/>
          <c:order val="0"/>
          <c:tx>
            <c:strRef>
              <c:f>Table!$K$15:$L$15</c:f>
              <c:strCache>
                <c:ptCount val="2"/>
                <c:pt idx="0">
                  <c:v>Improved</c:v>
                </c:pt>
                <c:pt idx="1">
                  <c:v>Did not improve</c:v>
                </c:pt>
              </c:strCache>
            </c:strRef>
          </c:tx>
          <c:dPt>
            <c:idx val="0"/>
            <c:bubble3D val="0"/>
            <c:spPr>
              <a:pattFill prst="pct70">
                <a:fgClr>
                  <a:srgbClr val="00B050"/>
                </a:fgClr>
                <a:bgClr>
                  <a:schemeClr val="bg1"/>
                </a:bgClr>
              </a:pattFill>
            </c:spPr>
          </c:dPt>
          <c:dPt>
            <c:idx val="1"/>
            <c:bubble3D val="0"/>
            <c:spPr>
              <a:pattFill prst="narHorz">
                <a:fgClr>
                  <a:srgbClr val="FF0000"/>
                </a:fgClr>
                <a:bgClr>
                  <a:schemeClr val="bg1"/>
                </a:bgClr>
              </a:pattFill>
            </c:spPr>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Lit>
              <c:ptCount val="2"/>
              <c:pt idx="0">
                <c:v>Mild/Healthy</c:v>
              </c:pt>
              <c:pt idx="1">
                <c:v>Still Moderate/Severe</c:v>
              </c:pt>
            </c:strLit>
          </c:cat>
          <c:val>
            <c:numRef>
              <c:f>Table!$K$16:$L$16</c:f>
              <c:numCache>
                <c:formatCode>General</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en-US"/>
        </a:p>
      </c:txPr>
    </c:legend>
    <c:plotVisOnly val="1"/>
    <c:dispBlanksAs val="zero"/>
    <c:showDLblsOverMax val="0"/>
  </c:chart>
  <c:printSettings>
    <c:headerFooter/>
    <c:pageMargins b="0.750000000000001" l="0.70000000000000095" r="0.70000000000000095" t="0.750000000000001"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CA"/>
              <a:t>Percentage</a:t>
            </a:r>
            <a:r>
              <a:rPr lang="en-CA" baseline="0"/>
              <a:t> Graduated at 3 months (n=xxx)</a:t>
            </a:r>
            <a:endParaRPr lang="en-CA"/>
          </a:p>
        </c:rich>
      </c:tx>
      <c:overlay val="0"/>
    </c:title>
    <c:autoTitleDeleted val="0"/>
    <c:plotArea>
      <c:layout>
        <c:manualLayout>
          <c:layoutTarget val="inner"/>
          <c:xMode val="edge"/>
          <c:yMode val="edge"/>
          <c:x val="0.114340939401136"/>
          <c:y val="0.284873493162348"/>
          <c:w val="0.51769175024815695"/>
          <c:h val="0.62395174596463998"/>
        </c:manualLayout>
      </c:layout>
      <c:pieChart>
        <c:varyColors val="1"/>
        <c:ser>
          <c:idx val="0"/>
          <c:order val="0"/>
          <c:tx>
            <c:strRef>
              <c:f>Table!$K$26:$L$26</c:f>
              <c:strCache>
                <c:ptCount val="2"/>
                <c:pt idx="0">
                  <c:v>Graduated</c:v>
                </c:pt>
                <c:pt idx="1">
                  <c:v>Did not Graduate</c:v>
                </c:pt>
              </c:strCache>
            </c:strRef>
          </c:tx>
          <c:dPt>
            <c:idx val="0"/>
            <c:bubble3D val="0"/>
            <c:spPr>
              <a:pattFill prst="pct70">
                <a:fgClr>
                  <a:srgbClr val="00B050"/>
                </a:fgClr>
                <a:bgClr>
                  <a:schemeClr val="bg1"/>
                </a:bgClr>
              </a:pattFill>
            </c:spPr>
          </c:dPt>
          <c:dPt>
            <c:idx val="1"/>
            <c:bubble3D val="0"/>
            <c:spPr>
              <a:pattFill prst="narHorz">
                <a:fgClr>
                  <a:srgbClr val="FF0000"/>
                </a:fgClr>
                <a:bgClr>
                  <a:schemeClr val="bg1"/>
                </a:bgClr>
              </a:pattFill>
            </c:spPr>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Lit>
              <c:ptCount val="2"/>
              <c:pt idx="0">
                <c:v>Mild/Healthy</c:v>
              </c:pt>
              <c:pt idx="1">
                <c:v>Still Moderate/Severe</c:v>
              </c:pt>
            </c:strLit>
          </c:cat>
          <c:val>
            <c:numRef>
              <c:f>Table!$K$27:$L$27</c:f>
              <c:numCache>
                <c:formatCode>General</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en-US"/>
        </a:p>
      </c:txPr>
    </c:legend>
    <c:plotVisOnly val="1"/>
    <c:dispBlanksAs val="zero"/>
    <c:showDLblsOverMax val="0"/>
  </c:chart>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CA" sz="1600"/>
              <a:t>Adequate</a:t>
            </a:r>
            <a:r>
              <a:rPr lang="en-CA" sz="1600" baseline="0"/>
              <a:t> Weight of </a:t>
            </a:r>
            <a:r>
              <a:rPr lang="en-CA" sz="1600" baseline="0">
                <a:latin typeface="Calibri"/>
                <a:cs typeface="Calibri"/>
              </a:rPr>
              <a:t>≥200g </a:t>
            </a:r>
            <a:r>
              <a:rPr lang="en-CA" sz="1600" baseline="0">
                <a:latin typeface="+mn-lt"/>
                <a:cs typeface="+mn-cs"/>
              </a:rPr>
              <a:t>g</a:t>
            </a:r>
            <a:r>
              <a:rPr lang="en-CA" sz="1600" baseline="0"/>
              <a:t>ained at 12 Days (n=xxx)</a:t>
            </a:r>
            <a:endParaRPr lang="en-CA" sz="1600"/>
          </a:p>
        </c:rich>
      </c:tx>
      <c:overlay val="0"/>
    </c:title>
    <c:autoTitleDeleted val="0"/>
    <c:plotArea>
      <c:layout/>
      <c:pieChart>
        <c:varyColors val="1"/>
        <c:ser>
          <c:idx val="0"/>
          <c:order val="0"/>
          <c:tx>
            <c:strRef>
              <c:f>Table!$L$9:$M$9</c:f>
              <c:strCache>
                <c:ptCount val="2"/>
                <c:pt idx="0">
                  <c:v>Adequate Wgt Gain</c:v>
                </c:pt>
                <c:pt idx="1">
                  <c:v>Inadequate Wgt Gain</c:v>
                </c:pt>
              </c:strCache>
            </c:strRef>
          </c:tx>
          <c:dPt>
            <c:idx val="0"/>
            <c:bubble3D val="0"/>
            <c:spPr>
              <a:pattFill prst="pct70">
                <a:fgClr>
                  <a:srgbClr val="00B050"/>
                </a:fgClr>
                <a:bgClr>
                  <a:schemeClr val="bg1"/>
                </a:bgClr>
              </a:pattFill>
            </c:spPr>
          </c:dPt>
          <c:dPt>
            <c:idx val="1"/>
            <c:bubble3D val="0"/>
            <c:spPr>
              <a:pattFill prst="narHorz">
                <a:fgClr>
                  <a:srgbClr val="FF0000"/>
                </a:fgClr>
                <a:bgClr>
                  <a:schemeClr val="bg1"/>
                </a:bgClr>
              </a:pattFill>
            </c:spPr>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Table!$L$9:$M$9</c:f>
              <c:strCache>
                <c:ptCount val="2"/>
                <c:pt idx="0">
                  <c:v>Adequate Wgt Gain</c:v>
                </c:pt>
                <c:pt idx="1">
                  <c:v>Inadequate Wgt Gain</c:v>
                </c:pt>
              </c:strCache>
            </c:strRef>
          </c:cat>
          <c:val>
            <c:numRef>
              <c:f>Table!$L$10:$M$10</c:f>
              <c:numCache>
                <c:formatCode>General</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en-US"/>
        </a:p>
      </c:txPr>
    </c:legend>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image" Target="../media/image8.jpe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16</xdr:col>
      <xdr:colOff>85724</xdr:colOff>
      <xdr:row>0</xdr:row>
      <xdr:rowOff>0</xdr:rowOff>
    </xdr:from>
    <xdr:to>
      <xdr:col>17</xdr:col>
      <xdr:colOff>551390</xdr:colOff>
      <xdr:row>2</xdr:row>
      <xdr:rowOff>152015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82124" y="0"/>
          <a:ext cx="1046691" cy="4758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10308</xdr:colOff>
      <xdr:row>0</xdr:row>
      <xdr:rowOff>0</xdr:rowOff>
    </xdr:from>
    <xdr:to>
      <xdr:col>13</xdr:col>
      <xdr:colOff>545166</xdr:colOff>
      <xdr:row>0</xdr:row>
      <xdr:rowOff>582706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3926" y="0"/>
          <a:ext cx="1285652" cy="582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36979</xdr:colOff>
      <xdr:row>1</xdr:row>
      <xdr:rowOff>58271</xdr:rowOff>
    </xdr:from>
    <xdr:to>
      <xdr:col>6</xdr:col>
      <xdr:colOff>480172</xdr:colOff>
      <xdr:row>19</xdr:row>
      <xdr:rowOff>172571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513230</xdr:colOff>
      <xdr:row>1</xdr:row>
      <xdr:rowOff>66114</xdr:rowOff>
    </xdr:from>
    <xdr:to>
      <xdr:col>13</xdr:col>
      <xdr:colOff>355787</xdr:colOff>
      <xdr:row>19</xdr:row>
      <xdr:rowOff>180414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392206</xdr:colOff>
      <xdr:row>1</xdr:row>
      <xdr:rowOff>64434</xdr:rowOff>
    </xdr:from>
    <xdr:to>
      <xdr:col>20</xdr:col>
      <xdr:colOff>230281</xdr:colOff>
      <xdr:row>19</xdr:row>
      <xdr:rowOff>178734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20</xdr:row>
      <xdr:rowOff>15240</xdr:rowOff>
    </xdr:from>
    <xdr:to>
      <xdr:col>6</xdr:col>
      <xdr:colOff>481293</xdr:colOff>
      <xdr:row>38</xdr:row>
      <xdr:rowOff>129540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518160</xdr:colOff>
      <xdr:row>20</xdr:row>
      <xdr:rowOff>15240</xdr:rowOff>
    </xdr:from>
    <xdr:to>
      <xdr:col>13</xdr:col>
      <xdr:colOff>351753</xdr:colOff>
      <xdr:row>38</xdr:row>
      <xdr:rowOff>129540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373380</xdr:colOff>
      <xdr:row>20</xdr:row>
      <xdr:rowOff>7620</xdr:rowOff>
    </xdr:from>
    <xdr:to>
      <xdr:col>20</xdr:col>
      <xdr:colOff>206973</xdr:colOff>
      <xdr:row>38</xdr:row>
      <xdr:rowOff>121920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409576</xdr:colOff>
      <xdr:row>0</xdr:row>
      <xdr:rowOff>26382</xdr:rowOff>
    </xdr:from>
    <xdr:to>
      <xdr:col>20</xdr:col>
      <xdr:colOff>228600</xdr:colOff>
      <xdr:row>0</xdr:row>
      <xdr:rowOff>496944</xdr:rowOff>
    </xdr:to>
    <xdr:pic>
      <xdr:nvPicPr>
        <xdr:cNvPr id="10" name="Picture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382376" y="26382"/>
          <a:ext cx="1038224" cy="470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15240</xdr:rowOff>
    </xdr:from>
    <xdr:to>
      <xdr:col>12</xdr:col>
      <xdr:colOff>243840</xdr:colOff>
      <xdr:row>16</xdr:row>
      <xdr:rowOff>118110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447676</xdr:colOff>
      <xdr:row>1</xdr:row>
      <xdr:rowOff>46323</xdr:rowOff>
    </xdr:from>
    <xdr:to>
      <xdr:col>12</xdr:col>
      <xdr:colOff>219076</xdr:colOff>
      <xdr:row>3</xdr:row>
      <xdr:rowOff>114300</xdr:rowOff>
    </xdr:to>
    <xdr:pic>
      <xdr:nvPicPr>
        <xdr:cNvPr id="3"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43676" y="236823"/>
          <a:ext cx="990600" cy="448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516255</xdr:colOff>
      <xdr:row>0</xdr:row>
      <xdr:rowOff>0</xdr:rowOff>
    </xdr:from>
    <xdr:to>
      <xdr:col>30</xdr:col>
      <xdr:colOff>685384</xdr:colOff>
      <xdr:row>0</xdr:row>
      <xdr:rowOff>619125</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02915" y="0"/>
          <a:ext cx="133737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412751</xdr:colOff>
      <xdr:row>0</xdr:row>
      <xdr:rowOff>38101</xdr:rowOff>
    </xdr:from>
    <xdr:to>
      <xdr:col>18</xdr:col>
      <xdr:colOff>295275</xdr:colOff>
      <xdr:row>20</xdr:row>
      <xdr:rowOff>161925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95249</xdr:colOff>
      <xdr:row>0</xdr:row>
      <xdr:rowOff>80962</xdr:rowOff>
    </xdr:from>
    <xdr:to>
      <xdr:col>9</xdr:col>
      <xdr:colOff>371475</xdr:colOff>
      <xdr:row>20</xdr:row>
      <xdr:rowOff>142876</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350520</xdr:colOff>
      <xdr:row>1</xdr:row>
      <xdr:rowOff>76201</xdr:rowOff>
    </xdr:from>
    <xdr:to>
      <xdr:col>14</xdr:col>
      <xdr:colOff>514350</xdr:colOff>
      <xdr:row>17</xdr:row>
      <xdr:rowOff>110491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295275</xdr:colOff>
      <xdr:row>1</xdr:row>
      <xdr:rowOff>123825</xdr:rowOff>
    </xdr:from>
    <xdr:to>
      <xdr:col>14</xdr:col>
      <xdr:colOff>476249</xdr:colOff>
      <xdr:row>3</xdr:row>
      <xdr:rowOff>91618</xdr:rowOff>
    </xdr:to>
    <xdr:pic>
      <xdr:nvPicPr>
        <xdr:cNvPr id="4"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29650" y="314325"/>
          <a:ext cx="771524" cy="358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1459230</xdr:colOff>
      <xdr:row>0</xdr:row>
      <xdr:rowOff>0</xdr:rowOff>
    </xdr:from>
    <xdr:to>
      <xdr:col>7</xdr:col>
      <xdr:colOff>21620</xdr:colOff>
      <xdr:row>1</xdr:row>
      <xdr:rowOff>179070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4110" y="0"/>
          <a:ext cx="154943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219075</xdr:colOff>
      <xdr:row>0</xdr:row>
      <xdr:rowOff>15876</xdr:rowOff>
    </xdr:from>
    <xdr:to>
      <xdr:col>15</xdr:col>
      <xdr:colOff>3174</xdr:colOff>
      <xdr:row>1</xdr:row>
      <xdr:rowOff>38763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7075" y="15876"/>
          <a:ext cx="1054099" cy="467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179294</xdr:colOff>
      <xdr:row>0</xdr:row>
      <xdr:rowOff>89647</xdr:rowOff>
    </xdr:from>
    <xdr:to>
      <xdr:col>24</xdr:col>
      <xdr:colOff>272143</xdr:colOff>
      <xdr:row>35</xdr:row>
      <xdr:rowOff>165100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36</xdr:row>
      <xdr:rowOff>68036</xdr:rowOff>
    </xdr:from>
    <xdr:to>
      <xdr:col>24</xdr:col>
      <xdr:colOff>296956</xdr:colOff>
      <xdr:row>79</xdr:row>
      <xdr:rowOff>4536</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0.90607</cdr:x>
      <cdr:y>0.02024</cdr:y>
    </cdr:from>
    <cdr:to>
      <cdr:x>0.99559</cdr:x>
      <cdr:y>0.10338</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3399407" y="146050"/>
          <a:ext cx="1323975" cy="6000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9.xml><?xml version="1.0" encoding="utf-8"?>
<c:userShapes xmlns:c="http://schemas.openxmlformats.org/drawingml/2006/chart">
  <cdr:relSizeAnchor xmlns:cdr="http://schemas.openxmlformats.org/drawingml/2006/chartDrawing">
    <cdr:from>
      <cdr:x>0.90607</cdr:x>
      <cdr:y>0.02024</cdr:y>
    </cdr:from>
    <cdr:to>
      <cdr:x>0.99559</cdr:x>
      <cdr:y>0.10338</cdr:y>
    </cdr:to>
    <cdr:pic>
      <cdr:nvPicPr>
        <cdr:cNvPr id="2" name="Picture 1"/>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3399407" y="146050"/>
          <a:ext cx="1323975" cy="6000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aron Mok" refreshedDate="42409.592872453701" createdVersion="4" refreshedVersion="4" minRefreshableVersion="3" recordCount="1000">
  <cacheSource type="worksheet">
    <worksheetSource name="Table1"/>
  </cacheSource>
  <cacheFields count="106">
    <cacheField name="Child #" numFmtId="0">
      <sharedItems containsSemiMixedTypes="0" containsString="0" containsNumber="1" containsInteger="1" minValue="1" maxValue="1000"/>
    </cacheField>
    <cacheField name="ADP Sponsorship PBAS #" numFmtId="0">
      <sharedItems containsNonDate="0" containsString="0" containsBlank="1"/>
    </cacheField>
    <cacheField name="ADP Name" numFmtId="0">
      <sharedItems containsNonDate="0" containsString="0" containsBlank="1" count="1">
        <m/>
      </sharedItems>
    </cacheField>
    <cacheField name="Village Name" numFmtId="0">
      <sharedItems containsNonDate="0" containsString="0" containsBlank="1" count="1">
        <m/>
      </sharedItems>
    </cacheField>
    <cacheField name="Hearth Name" numFmtId="0">
      <sharedItems containsNonDate="0" containsString="0" containsBlank="1" count="1">
        <m/>
      </sharedItems>
    </cacheField>
    <cacheField name="Name of Child " numFmtId="0">
      <sharedItems containsNonDate="0" containsString="0" containsBlank="1" count="1">
        <m/>
      </sharedItems>
    </cacheField>
    <cacheField name="Mother's Name" numFmtId="0">
      <sharedItems containsNonDate="0" containsString="0" containsBlank="1"/>
    </cacheField>
    <cacheField name="Deworming (Y/N)" numFmtId="0">
      <sharedItems containsNonDate="0" containsString="0" containsBlank="1"/>
    </cacheField>
    <cacheField name="Vitamin A (Y/N)" numFmtId="0">
      <sharedItems containsNonDate="0" containsString="0" containsBlank="1"/>
    </cacheField>
    <cacheField name="Full Immunization (Y/N)" numFmtId="0">
      <sharedItems containsNonDate="0" containsString="0" containsBlank="1"/>
    </cacheField>
    <cacheField name="MUAC (Green/Yellow/Red) or (cm/mm)" numFmtId="0">
      <sharedItems containsNonDate="0" containsString="0" containsBlank="1"/>
    </cacheField>
    <cacheField name="Sex (M/F)" numFmtId="0">
      <sharedItems containsNonDate="0" containsString="0" containsBlank="1"/>
    </cacheField>
    <cacheField name="Date of Birth_x000a_(DD/MM/YYYY)" numFmtId="167">
      <sharedItems containsNonDate="0" containsString="0" containsBlank="1"/>
    </cacheField>
    <cacheField name="Current Age (months)" numFmtId="0">
      <sharedItems/>
    </cacheField>
    <cacheField name="Round / Session #" numFmtId="0">
      <sharedItems containsNonDate="0" containsString="0" containsBlank="1"/>
    </cacheField>
    <cacheField name="Returning from Health Centre/Hospital (Y/N)" numFmtId="0">
      <sharedItems containsNonDate="0" containsString="0" containsBlank="1"/>
    </cacheField>
    <cacheField name="Entry Date for Hearth (DD/MM/YYYY)" numFmtId="0">
      <sharedItems containsNonDate="0" containsString="0" containsBlank="1"/>
    </cacheField>
    <cacheField name="Entry Weight (kgs)" numFmtId="165">
      <sharedItems containsNonDate="0" containsString="0" containsBlank="1"/>
    </cacheField>
    <cacheField name="Age @ DAY 1 (in months)" numFmtId="0">
      <sharedItems/>
    </cacheField>
    <cacheField name="Age @ DAY 1 (in days)" numFmtId="0">
      <sharedItems/>
    </cacheField>
    <cacheField name="Code @ DAY 1" numFmtId="0">
      <sharedItems/>
    </cacheField>
    <cacheField name="WAZind" numFmtId="0">
      <sharedItems/>
    </cacheField>
    <cacheField name="WAZ &lt;-3" numFmtId="0">
      <sharedItems/>
    </cacheField>
    <cacheField name="WAZ &gt;3" numFmtId="0">
      <sharedItems/>
    </cacheField>
    <cacheField name="WAZ" numFmtId="2">
      <sharedItems/>
    </cacheField>
    <cacheField name="Calculated Status at Day 1" numFmtId="0">
      <sharedItems/>
    </cacheField>
    <cacheField name="Underweight Status @ DAY 1" numFmtId="0">
      <sharedItems/>
    </cacheField>
    <cacheField name="Date of Measurement Day 12_x000a_(DD/MM/YYYY)" numFmtId="167">
      <sharedItems containsNonDate="0" containsString="0" containsBlank="1"/>
    </cacheField>
    <cacheField name="Day 12 MUAC_x000a_(Optional)" numFmtId="165">
      <sharedItems containsNonDate="0" containsString="0" containsBlank="1"/>
    </cacheField>
    <cacheField name="Weight (kg) @ DAY 12" numFmtId="165">
      <sharedItems containsNonDate="0" containsString="0" containsBlank="1"/>
    </cacheField>
    <cacheField name="Weight Change since Entry (grams)" numFmtId="3">
      <sharedItems/>
    </cacheField>
    <cacheField name="Age @ DAY 12 (in months)" numFmtId="0">
      <sharedItems containsSemiMixedTypes="0" containsString="0" containsNumber="1" containsInteger="1" minValue="0" maxValue="0"/>
    </cacheField>
    <cacheField name="Age @ DAY 12 (in days)" numFmtId="0">
      <sharedItems containsSemiMixedTypes="0" containsString="0" containsNumber="1" containsInteger="1" minValue="0" maxValue="0"/>
    </cacheField>
    <cacheField name="Code @ DAY 12" numFmtId="0">
      <sharedItems/>
    </cacheField>
    <cacheField name="WAZind2" numFmtId="0">
      <sharedItems/>
    </cacheField>
    <cacheField name="WAZ &lt;-33" numFmtId="0">
      <sharedItems/>
    </cacheField>
    <cacheField name="WAZ &gt;34" numFmtId="0">
      <sharedItems/>
    </cacheField>
    <cacheField name="WAZ @ Day 12" numFmtId="2">
      <sharedItems/>
    </cacheField>
    <cacheField name="Calculated Status at DAY 12" numFmtId="0">
      <sharedItems count="1">
        <s v=""/>
      </sharedItems>
    </cacheField>
    <cacheField name="Underweight Status @ DAY 12" numFmtId="0">
      <sharedItems/>
    </cacheField>
    <cacheField name="Adequate Weight Gain (≥200g)" numFmtId="0">
      <sharedItems/>
    </cacheField>
    <cacheField name="Default Reason" numFmtId="0">
      <sharedItems containsNonDate="0" containsString="0" containsBlank="1"/>
    </cacheField>
    <cacheField name="Graudation Status" numFmtId="0">
      <sharedItems containsBlank="1"/>
    </cacheField>
    <cacheField name="Date of Measurement DAY 30_x000a_(DD/MM/YYYY)" numFmtId="167">
      <sharedItems containsNonDate="0" containsString="0" containsBlank="1"/>
    </cacheField>
    <cacheField name="Day 30 MUAC _x000a_(Optional)" numFmtId="165">
      <sharedItems containsNonDate="0" containsString="0" containsBlank="1"/>
    </cacheField>
    <cacheField name="Weight (kg) @ DAY 30" numFmtId="165">
      <sharedItems containsNonDate="0" containsString="0" containsBlank="1"/>
    </cacheField>
    <cacheField name="Weight Change since Entry (grams) 30 Days" numFmtId="3">
      <sharedItems containsBlank="1"/>
    </cacheField>
    <cacheField name="Age @ DAY 30 (in months)" numFmtId="0">
      <sharedItems containsSemiMixedTypes="0" containsString="0" containsNumber="1" containsInteger="1" minValue="0" maxValue="0"/>
    </cacheField>
    <cacheField name="Age @ DAY 30 (in days)" numFmtId="0">
      <sharedItems containsSemiMixedTypes="0" containsString="0" containsNumber="1" containsInteger="1" minValue="0" maxValue="0"/>
    </cacheField>
    <cacheField name="Code @ DAY 30" numFmtId="0">
      <sharedItems/>
    </cacheField>
    <cacheField name="WAZind7" numFmtId="0">
      <sharedItems/>
    </cacheField>
    <cacheField name="WAZ &lt;-38" numFmtId="0">
      <sharedItems/>
    </cacheField>
    <cacheField name="WAZ &gt;39" numFmtId="0">
      <sharedItems/>
    </cacheField>
    <cacheField name="WAZ @ Day 30" numFmtId="2">
      <sharedItems/>
    </cacheField>
    <cacheField name="Calculated status @ DAY 30" numFmtId="0">
      <sharedItems/>
    </cacheField>
    <cacheField name="Underweight Status @ DAY 30" numFmtId="0">
      <sharedItems/>
    </cacheField>
    <cacheField name="Adequate Weight Gain_x000a_(≥400g)" numFmtId="0">
      <sharedItems/>
    </cacheField>
    <cacheField name="Graduation Status" numFmtId="0">
      <sharedItems/>
    </cacheField>
    <cacheField name="Next Action @ Day 30" numFmtId="0">
      <sharedItems/>
    </cacheField>
    <cacheField name="Default Reason @ Day 30" numFmtId="0">
      <sharedItems containsNonDate="0" containsString="0" containsBlank="1"/>
    </cacheField>
    <cacheField name="Next Action" numFmtId="0">
      <sharedItems containsNonDate="0" containsString="0" containsBlank="1"/>
    </cacheField>
    <cacheField name="Date of Measurement 3 months_x000a_(DD/MM/YYYY)" numFmtId="167">
      <sharedItems containsNonDate="0" containsString="0" containsBlank="1"/>
    </cacheField>
    <cacheField name="3 Months MUAC (Optional)" numFmtId="165">
      <sharedItems containsNonDate="0" containsString="0" containsBlank="1"/>
    </cacheField>
    <cacheField name="Weight (kg) @ 3 months" numFmtId="165">
      <sharedItems containsNonDate="0" containsString="0" containsBlank="1"/>
    </cacheField>
    <cacheField name="Weight Change since Entry (grams) @ 3 Months" numFmtId="3">
      <sharedItems/>
    </cacheField>
    <cacheField name="Age @ 3 months (in months)" numFmtId="0">
      <sharedItems containsSemiMixedTypes="0" containsString="0" containsNumber="1" containsInteger="1" minValue="0" maxValue="0"/>
    </cacheField>
    <cacheField name="Age @ 3 months (in days)" numFmtId="0">
      <sharedItems containsSemiMixedTypes="0" containsString="0" containsNumber="1" containsInteger="1" minValue="0" maxValue="0"/>
    </cacheField>
    <cacheField name="Code @ 3 months" numFmtId="0">
      <sharedItems/>
    </cacheField>
    <cacheField name="WAZind13" numFmtId="0">
      <sharedItems/>
    </cacheField>
    <cacheField name="WAZ &lt;-314" numFmtId="0">
      <sharedItems/>
    </cacheField>
    <cacheField name="WAZ &gt;315" numFmtId="0">
      <sharedItems/>
    </cacheField>
    <cacheField name="WAZ @ 3 Months" numFmtId="2">
      <sharedItems/>
    </cacheField>
    <cacheField name="Calculated Status @ 3 months" numFmtId="0">
      <sharedItems/>
    </cacheField>
    <cacheField name="Underweight Status @ 3 months" numFmtId="0">
      <sharedItems/>
    </cacheField>
    <cacheField name="Gain Adequate Weight_x000a_(≥900g)" numFmtId="0">
      <sharedItems/>
    </cacheField>
    <cacheField name="Default Reason @ 3 Months" numFmtId="0">
      <sharedItems containsNonDate="0" containsString="0" containsBlank="1"/>
    </cacheField>
    <cacheField name="Underweight Nutritional Status is now Normal/Mild _x000a_(Yes = Graduated; _x000a_No = Not-Graduated)" numFmtId="0">
      <sharedItems/>
    </cacheField>
    <cacheField name="Next Action @ 3 Months" numFmtId="0">
      <sharedItems/>
    </cacheField>
    <cacheField name="Date of Measurement 6 months_x000a_(DD/MM/YYYY)" numFmtId="167">
      <sharedItems containsNonDate="0" containsString="0" containsBlank="1"/>
    </cacheField>
    <cacheField name="6 Months MUAC (Optional)" numFmtId="165">
      <sharedItems containsNonDate="0" containsString="0" containsBlank="1"/>
    </cacheField>
    <cacheField name="Weight (kg) @ 6 months" numFmtId="165">
      <sharedItems containsNonDate="0" containsString="0" containsBlank="1"/>
    </cacheField>
    <cacheField name="Weight Change since Entry (grams) @ 6 Months" numFmtId="3">
      <sharedItems/>
    </cacheField>
    <cacheField name="Age @ 6 months (in months)" numFmtId="0">
      <sharedItems containsSemiMixedTypes="0" containsString="0" containsNumber="1" containsInteger="1" minValue="0" maxValue="0"/>
    </cacheField>
    <cacheField name="Age @ 6 months (in days)" numFmtId="0">
      <sharedItems containsSemiMixedTypes="0" containsString="0" containsNumber="1" containsInteger="1" minValue="0" maxValue="0"/>
    </cacheField>
    <cacheField name="Code @ 6 months" numFmtId="0">
      <sharedItems/>
    </cacheField>
    <cacheField name="WAZind20" numFmtId="0">
      <sharedItems/>
    </cacheField>
    <cacheField name="WAZ &lt;-321" numFmtId="0">
      <sharedItems/>
    </cacheField>
    <cacheField name="WAZ &gt;322" numFmtId="0">
      <sharedItems/>
    </cacheField>
    <cacheField name="WAZ @ 6 Months" numFmtId="2">
      <sharedItems/>
    </cacheField>
    <cacheField name="Calculated Status @ 6 months" numFmtId="0">
      <sharedItems/>
    </cacheField>
    <cacheField name="Underweight Status @ 6 months" numFmtId="0">
      <sharedItems/>
    </cacheField>
    <cacheField name="Default Reason @ 6 Months" numFmtId="0">
      <sharedItems containsNonDate="0" containsString="0" containsBlank="1"/>
    </cacheField>
    <cacheField name="Date of Measurement 1 Year_x000a_(DD/MM/YYYY)_x000a_" numFmtId="167">
      <sharedItems containsNonDate="0" containsString="0" containsBlank="1"/>
    </cacheField>
    <cacheField name="1 Year MUAC (Optional)" numFmtId="165">
      <sharedItems containsNonDate="0" containsString="0" containsBlank="1"/>
    </cacheField>
    <cacheField name="Weight (kg) @ 1 Year" numFmtId="165">
      <sharedItems containsNonDate="0" containsString="0" containsBlank="1"/>
    </cacheField>
    <cacheField name="Weight Change since Entry (grams) @ 1 Year" numFmtId="3">
      <sharedItems/>
    </cacheField>
    <cacheField name="Age @ 1 Year (in months)" numFmtId="0">
      <sharedItems containsSemiMixedTypes="0" containsString="0" containsNumber="1" containsInteger="1" minValue="0" maxValue="0"/>
    </cacheField>
    <cacheField name="Age @ 1 Year (in days)" numFmtId="0">
      <sharedItems containsSemiMixedTypes="0" containsString="0" containsNumber="1" containsInteger="1" minValue="0" maxValue="0"/>
    </cacheField>
    <cacheField name="Code @ 1 Year" numFmtId="0">
      <sharedItems/>
    </cacheField>
    <cacheField name="WAZind26" numFmtId="0">
      <sharedItems/>
    </cacheField>
    <cacheField name="WAZ &lt;-327" numFmtId="0">
      <sharedItems/>
    </cacheField>
    <cacheField name="WAZ &gt;328" numFmtId="0">
      <sharedItems/>
    </cacheField>
    <cacheField name="WAZ @ 1 year" numFmtId="2">
      <sharedItems/>
    </cacheField>
    <cacheField name="Calculated Status @ 1 Year" numFmtId="0">
      <sharedItems/>
    </cacheField>
    <cacheField name="Underweight Status @ 1 Year" numFmtId="0">
      <sharedItems/>
    </cacheField>
    <cacheField name="Default Reason @ 1 Yea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00">
  <r>
    <n v="1"/>
    <m/>
    <x v="0"/>
    <x v="0"/>
    <x v="0"/>
    <x v="0"/>
    <m/>
    <m/>
    <m/>
    <m/>
    <m/>
    <m/>
    <m/>
    <s v=""/>
    <m/>
    <m/>
    <m/>
    <m/>
    <s v=""/>
    <s v=""/>
    <s v=""/>
    <s v=""/>
    <s v=""/>
    <s v=""/>
    <s v=""/>
    <s v=""/>
    <s v=""/>
    <m/>
    <m/>
    <m/>
    <s v=""/>
    <n v="0"/>
    <n v="0"/>
    <s v="0"/>
    <s v=""/>
    <s v=""/>
    <s v=""/>
    <s v=""/>
    <x v="0"/>
    <s v=""/>
    <s v=""/>
    <m/>
    <m/>
    <m/>
    <m/>
    <m/>
    <s v=""/>
    <n v="0"/>
    <n v="0"/>
    <s v="0"/>
    <s v=""/>
    <s v=""/>
    <s v=""/>
    <s v=""/>
    <s v=""/>
    <s v=""/>
    <s v=""/>
    <s v=""/>
    <s v=""/>
    <m/>
    <m/>
    <m/>
    <m/>
    <m/>
    <s v=""/>
    <n v="0"/>
    <n v="0"/>
    <s v="0"/>
    <s v=""/>
    <s v=""/>
    <s v=""/>
    <s v=""/>
    <s v=""/>
    <s v=""/>
    <s v=""/>
    <m/>
    <s v=""/>
    <s v=""/>
    <m/>
    <m/>
    <m/>
    <s v=""/>
    <n v="0"/>
    <n v="0"/>
    <s v="0"/>
    <s v=""/>
    <s v=""/>
    <s v=""/>
    <s v=""/>
    <s v=""/>
    <s v=""/>
    <m/>
    <m/>
    <m/>
    <m/>
    <s v=""/>
    <n v="0"/>
    <n v="0"/>
    <s v="0"/>
    <s v=""/>
    <s v=""/>
    <s v=""/>
    <s v=""/>
    <s v=""/>
    <s v=""/>
    <m/>
  </r>
  <r>
    <n v="2"/>
    <m/>
    <x v="0"/>
    <x v="0"/>
    <x v="0"/>
    <x v="0"/>
    <m/>
    <m/>
    <m/>
    <m/>
    <m/>
    <m/>
    <m/>
    <s v=""/>
    <m/>
    <m/>
    <m/>
    <m/>
    <s v=""/>
    <s v=""/>
    <s v=""/>
    <s v=""/>
    <s v=""/>
    <s v=""/>
    <s v=""/>
    <s v=""/>
    <s v=""/>
    <m/>
    <m/>
    <m/>
    <s v=""/>
    <n v="0"/>
    <n v="0"/>
    <s v="0"/>
    <s v=""/>
    <s v=""/>
    <s v=""/>
    <s v=""/>
    <x v="0"/>
    <s v=""/>
    <s v=""/>
    <m/>
    <m/>
    <m/>
    <m/>
    <m/>
    <s v=""/>
    <n v="0"/>
    <n v="0"/>
    <s v="0"/>
    <s v=""/>
    <s v=""/>
    <s v=""/>
    <s v=""/>
    <s v=""/>
    <s v=""/>
    <s v=""/>
    <s v=""/>
    <s v=""/>
    <m/>
    <m/>
    <m/>
    <m/>
    <m/>
    <s v=""/>
    <n v="0"/>
    <n v="0"/>
    <s v="0"/>
    <s v=""/>
    <s v=""/>
    <s v=""/>
    <s v=""/>
    <s v=""/>
    <s v=""/>
    <s v=""/>
    <m/>
    <s v=""/>
    <s v=""/>
    <m/>
    <m/>
    <m/>
    <s v=""/>
    <n v="0"/>
    <n v="0"/>
    <s v="0"/>
    <s v=""/>
    <s v=""/>
    <s v=""/>
    <s v=""/>
    <s v=""/>
    <s v=""/>
    <m/>
    <m/>
    <m/>
    <m/>
    <s v=""/>
    <n v="0"/>
    <n v="0"/>
    <s v="0"/>
    <s v=""/>
    <s v=""/>
    <s v=""/>
    <s v=""/>
    <s v=""/>
    <s v=""/>
    <m/>
  </r>
  <r>
    <n v="3"/>
    <m/>
    <x v="0"/>
    <x v="0"/>
    <x v="0"/>
    <x v="0"/>
    <m/>
    <m/>
    <m/>
    <m/>
    <m/>
    <m/>
    <m/>
    <s v=""/>
    <m/>
    <m/>
    <m/>
    <m/>
    <s v=""/>
    <s v=""/>
    <s v=""/>
    <s v=""/>
    <s v=""/>
    <s v=""/>
    <s v=""/>
    <s v=""/>
    <s v=""/>
    <m/>
    <m/>
    <m/>
    <s v=""/>
    <n v="0"/>
    <n v="0"/>
    <s v="0"/>
    <s v=""/>
    <s v=""/>
    <s v=""/>
    <s v=""/>
    <x v="0"/>
    <s v=""/>
    <s v=""/>
    <m/>
    <m/>
    <m/>
    <m/>
    <m/>
    <s v=""/>
    <n v="0"/>
    <n v="0"/>
    <s v="0"/>
    <s v=""/>
    <s v=""/>
    <s v=""/>
    <s v=""/>
    <s v=""/>
    <s v=""/>
    <s v=""/>
    <s v=""/>
    <s v=""/>
    <m/>
    <m/>
    <m/>
    <m/>
    <m/>
    <s v=""/>
    <n v="0"/>
    <n v="0"/>
    <s v="0"/>
    <s v=""/>
    <s v=""/>
    <s v=""/>
    <s v=""/>
    <s v=""/>
    <s v=""/>
    <s v=""/>
    <m/>
    <s v=""/>
    <s v=""/>
    <m/>
    <m/>
    <m/>
    <s v=""/>
    <n v="0"/>
    <n v="0"/>
    <s v="0"/>
    <s v=""/>
    <s v=""/>
    <s v=""/>
    <s v=""/>
    <s v=""/>
    <s v=""/>
    <m/>
    <m/>
    <m/>
    <m/>
    <s v=""/>
    <n v="0"/>
    <n v="0"/>
    <s v="0"/>
    <s v=""/>
    <s v=""/>
    <s v=""/>
    <s v=""/>
    <s v=""/>
    <s v=""/>
    <m/>
  </r>
  <r>
    <n v="4"/>
    <m/>
    <x v="0"/>
    <x v="0"/>
    <x v="0"/>
    <x v="0"/>
    <m/>
    <m/>
    <m/>
    <m/>
    <m/>
    <m/>
    <m/>
    <s v=""/>
    <m/>
    <m/>
    <m/>
    <m/>
    <s v=""/>
    <s v=""/>
    <s v=""/>
    <s v=""/>
    <s v=""/>
    <s v=""/>
    <s v=""/>
    <s v=""/>
    <s v=""/>
    <m/>
    <m/>
    <m/>
    <s v=""/>
    <n v="0"/>
    <n v="0"/>
    <s v="0"/>
    <s v=""/>
    <s v=""/>
    <s v=""/>
    <s v=""/>
    <x v="0"/>
    <s v=""/>
    <s v=""/>
    <m/>
    <m/>
    <m/>
    <m/>
    <m/>
    <m/>
    <n v="0"/>
    <n v="0"/>
    <s v="0"/>
    <s v=""/>
    <s v=""/>
    <s v=""/>
    <s v=""/>
    <s v=""/>
    <s v=""/>
    <s v=""/>
    <s v=""/>
    <s v=""/>
    <m/>
    <m/>
    <m/>
    <m/>
    <m/>
    <s v=""/>
    <n v="0"/>
    <n v="0"/>
    <s v="0"/>
    <s v=""/>
    <s v=""/>
    <s v=""/>
    <s v=""/>
    <s v=""/>
    <s v=""/>
    <s v=""/>
    <m/>
    <s v=""/>
    <s v=""/>
    <m/>
    <m/>
    <m/>
    <s v=""/>
    <n v="0"/>
    <n v="0"/>
    <s v="0"/>
    <s v=""/>
    <s v=""/>
    <s v=""/>
    <s v=""/>
    <s v=""/>
    <s v=""/>
    <m/>
    <m/>
    <m/>
    <m/>
    <s v=""/>
    <n v="0"/>
    <n v="0"/>
    <s v="0"/>
    <s v=""/>
    <s v=""/>
    <s v=""/>
    <s v=""/>
    <s v=""/>
    <s v=""/>
    <m/>
  </r>
  <r>
    <n v="5"/>
    <m/>
    <x v="0"/>
    <x v="0"/>
    <x v="0"/>
    <x v="0"/>
    <m/>
    <m/>
    <m/>
    <m/>
    <m/>
    <m/>
    <m/>
    <s v=""/>
    <m/>
    <m/>
    <m/>
    <m/>
    <s v=""/>
    <s v=""/>
    <s v=""/>
    <s v=""/>
    <s v=""/>
    <s v=""/>
    <s v=""/>
    <s v=""/>
    <s v=""/>
    <m/>
    <m/>
    <m/>
    <s v=""/>
    <n v="0"/>
    <n v="0"/>
    <s v="0"/>
    <s v=""/>
    <s v=""/>
    <s v=""/>
    <s v=""/>
    <x v="0"/>
    <s v=""/>
    <s v=""/>
    <m/>
    <m/>
    <m/>
    <m/>
    <m/>
    <s v=""/>
    <n v="0"/>
    <n v="0"/>
    <s v="0"/>
    <s v=""/>
    <s v=""/>
    <s v=""/>
    <s v=""/>
    <s v=""/>
    <s v=""/>
    <s v=""/>
    <s v=""/>
    <s v=""/>
    <m/>
    <m/>
    <m/>
    <m/>
    <m/>
    <s v=""/>
    <n v="0"/>
    <n v="0"/>
    <s v="0"/>
    <s v=""/>
    <s v=""/>
    <s v=""/>
    <s v=""/>
    <s v=""/>
    <s v=""/>
    <s v=""/>
    <m/>
    <s v=""/>
    <s v=""/>
    <m/>
    <m/>
    <m/>
    <s v=""/>
    <n v="0"/>
    <n v="0"/>
    <s v="0"/>
    <s v=""/>
    <s v=""/>
    <s v=""/>
    <s v=""/>
    <s v=""/>
    <s v=""/>
    <m/>
    <m/>
    <m/>
    <m/>
    <s v=""/>
    <n v="0"/>
    <n v="0"/>
    <s v="0"/>
    <s v=""/>
    <s v=""/>
    <s v=""/>
    <s v=""/>
    <s v=""/>
    <s v=""/>
    <m/>
  </r>
  <r>
    <n v="6"/>
    <m/>
    <x v="0"/>
    <x v="0"/>
    <x v="0"/>
    <x v="0"/>
    <m/>
    <m/>
    <m/>
    <m/>
    <m/>
    <m/>
    <m/>
    <s v=""/>
    <m/>
    <m/>
    <m/>
    <m/>
    <s v=""/>
    <s v=""/>
    <s v=""/>
    <s v=""/>
    <s v=""/>
    <s v=""/>
    <s v=""/>
    <s v=""/>
    <s v=""/>
    <m/>
    <m/>
    <m/>
    <s v=""/>
    <n v="0"/>
    <n v="0"/>
    <s v="0"/>
    <s v=""/>
    <s v=""/>
    <s v=""/>
    <s v=""/>
    <x v="0"/>
    <s v=""/>
    <s v=""/>
    <m/>
    <m/>
    <m/>
    <m/>
    <m/>
    <s v=""/>
    <n v="0"/>
    <n v="0"/>
    <s v="0"/>
    <s v=""/>
    <s v=""/>
    <s v=""/>
    <s v=""/>
    <s v=""/>
    <s v=""/>
    <s v=""/>
    <s v=""/>
    <s v=""/>
    <m/>
    <m/>
    <m/>
    <m/>
    <m/>
    <s v=""/>
    <n v="0"/>
    <n v="0"/>
    <s v="0"/>
    <s v=""/>
    <s v=""/>
    <s v=""/>
    <s v=""/>
    <s v=""/>
    <s v=""/>
    <s v=""/>
    <m/>
    <s v=""/>
    <s v=""/>
    <m/>
    <m/>
    <m/>
    <s v=""/>
    <n v="0"/>
    <n v="0"/>
    <s v="0"/>
    <s v=""/>
    <s v=""/>
    <s v=""/>
    <s v=""/>
    <s v=""/>
    <s v=""/>
    <m/>
    <m/>
    <m/>
    <m/>
    <s v=""/>
    <n v="0"/>
    <n v="0"/>
    <s v="0"/>
    <s v=""/>
    <s v=""/>
    <s v=""/>
    <s v=""/>
    <s v=""/>
    <s v=""/>
    <m/>
  </r>
  <r>
    <n v="7"/>
    <m/>
    <x v="0"/>
    <x v="0"/>
    <x v="0"/>
    <x v="0"/>
    <m/>
    <m/>
    <m/>
    <m/>
    <m/>
    <m/>
    <m/>
    <s v=""/>
    <m/>
    <m/>
    <m/>
    <m/>
    <s v=""/>
    <s v=""/>
    <s v=""/>
    <s v=""/>
    <s v=""/>
    <s v=""/>
    <s v=""/>
    <s v=""/>
    <s v=""/>
    <m/>
    <m/>
    <m/>
    <s v=""/>
    <n v="0"/>
    <n v="0"/>
    <s v="0"/>
    <s v=""/>
    <s v=""/>
    <s v=""/>
    <s v=""/>
    <x v="0"/>
    <s v=""/>
    <s v=""/>
    <m/>
    <m/>
    <m/>
    <m/>
    <m/>
    <s v=""/>
    <n v="0"/>
    <n v="0"/>
    <s v="0"/>
    <s v=""/>
    <s v=""/>
    <s v=""/>
    <s v=""/>
    <s v=""/>
    <s v=""/>
    <s v=""/>
    <s v=""/>
    <s v=""/>
    <m/>
    <m/>
    <m/>
    <m/>
    <m/>
    <s v=""/>
    <n v="0"/>
    <n v="0"/>
    <s v="0"/>
    <s v=""/>
    <s v=""/>
    <s v=""/>
    <s v=""/>
    <s v=""/>
    <s v=""/>
    <s v=""/>
    <m/>
    <s v=""/>
    <s v=""/>
    <m/>
    <m/>
    <m/>
    <s v=""/>
    <n v="0"/>
    <n v="0"/>
    <s v="0"/>
    <s v=""/>
    <s v=""/>
    <s v=""/>
    <s v=""/>
    <s v=""/>
    <s v=""/>
    <m/>
    <m/>
    <m/>
    <m/>
    <s v=""/>
    <n v="0"/>
    <n v="0"/>
    <s v="0"/>
    <s v=""/>
    <s v=""/>
    <s v=""/>
    <s v=""/>
    <s v=""/>
    <s v=""/>
    <m/>
  </r>
  <r>
    <n v="8"/>
    <m/>
    <x v="0"/>
    <x v="0"/>
    <x v="0"/>
    <x v="0"/>
    <m/>
    <m/>
    <m/>
    <m/>
    <m/>
    <m/>
    <m/>
    <s v=""/>
    <m/>
    <m/>
    <m/>
    <m/>
    <s v=""/>
    <s v=""/>
    <s v=""/>
    <s v=""/>
    <s v=""/>
    <s v=""/>
    <s v=""/>
    <s v=""/>
    <s v=""/>
    <m/>
    <m/>
    <m/>
    <s v=""/>
    <n v="0"/>
    <n v="0"/>
    <s v="0"/>
    <s v=""/>
    <s v=""/>
    <s v=""/>
    <s v=""/>
    <x v="0"/>
    <s v=""/>
    <s v=""/>
    <m/>
    <m/>
    <m/>
    <m/>
    <m/>
    <s v=""/>
    <n v="0"/>
    <n v="0"/>
    <s v="0"/>
    <s v=""/>
    <s v=""/>
    <s v=""/>
    <s v=""/>
    <s v=""/>
    <s v=""/>
    <s v=""/>
    <s v=""/>
    <s v=""/>
    <m/>
    <m/>
    <m/>
    <m/>
    <m/>
    <s v=""/>
    <n v="0"/>
    <n v="0"/>
    <s v="0"/>
    <s v=""/>
    <s v=""/>
    <s v=""/>
    <s v=""/>
    <s v=""/>
    <s v=""/>
    <s v=""/>
    <m/>
    <s v=""/>
    <s v=""/>
    <m/>
    <m/>
    <m/>
    <s v=""/>
    <n v="0"/>
    <n v="0"/>
    <s v="0"/>
    <s v=""/>
    <s v=""/>
    <s v=""/>
    <s v=""/>
    <s v=""/>
    <s v=""/>
    <m/>
    <m/>
    <m/>
    <m/>
    <s v=""/>
    <n v="0"/>
    <n v="0"/>
    <s v="0"/>
    <s v=""/>
    <s v=""/>
    <s v=""/>
    <s v=""/>
    <s v=""/>
    <s v=""/>
    <m/>
  </r>
  <r>
    <n v="9"/>
    <m/>
    <x v="0"/>
    <x v="0"/>
    <x v="0"/>
    <x v="0"/>
    <m/>
    <m/>
    <m/>
    <m/>
    <m/>
    <m/>
    <m/>
    <s v=""/>
    <m/>
    <m/>
    <m/>
    <m/>
    <s v=""/>
    <s v=""/>
    <s v=""/>
    <s v=""/>
    <s v=""/>
    <s v=""/>
    <s v=""/>
    <s v=""/>
    <s v=""/>
    <m/>
    <m/>
    <m/>
    <s v=""/>
    <n v="0"/>
    <n v="0"/>
    <s v="0"/>
    <s v=""/>
    <s v=""/>
    <s v=""/>
    <s v=""/>
    <x v="0"/>
    <s v=""/>
    <s v=""/>
    <m/>
    <m/>
    <m/>
    <m/>
    <m/>
    <s v=""/>
    <n v="0"/>
    <n v="0"/>
    <s v="0"/>
    <s v=""/>
    <s v=""/>
    <s v=""/>
    <s v=""/>
    <s v=""/>
    <s v=""/>
    <s v=""/>
    <s v=""/>
    <s v=""/>
    <m/>
    <m/>
    <m/>
    <m/>
    <m/>
    <s v=""/>
    <n v="0"/>
    <n v="0"/>
    <s v="0"/>
    <s v=""/>
    <s v=""/>
    <s v=""/>
    <s v=""/>
    <s v=""/>
    <s v=""/>
    <s v=""/>
    <m/>
    <s v=""/>
    <s v=""/>
    <m/>
    <m/>
    <m/>
    <s v=""/>
    <n v="0"/>
    <n v="0"/>
    <s v="0"/>
    <s v=""/>
    <s v=""/>
    <s v=""/>
    <s v=""/>
    <s v=""/>
    <s v=""/>
    <m/>
    <m/>
    <m/>
    <m/>
    <s v=""/>
    <n v="0"/>
    <n v="0"/>
    <s v="0"/>
    <s v=""/>
    <s v=""/>
    <s v=""/>
    <s v=""/>
    <s v=""/>
    <s v=""/>
    <m/>
  </r>
  <r>
    <n v="10"/>
    <m/>
    <x v="0"/>
    <x v="0"/>
    <x v="0"/>
    <x v="0"/>
    <m/>
    <m/>
    <m/>
    <m/>
    <m/>
    <m/>
    <m/>
    <s v=""/>
    <m/>
    <m/>
    <m/>
    <m/>
    <s v=""/>
    <s v=""/>
    <s v=""/>
    <s v=""/>
    <s v=""/>
    <s v=""/>
    <s v=""/>
    <s v=""/>
    <s v=""/>
    <m/>
    <m/>
    <m/>
    <s v=""/>
    <n v="0"/>
    <n v="0"/>
    <s v="0"/>
    <s v=""/>
    <s v=""/>
    <s v=""/>
    <s v=""/>
    <x v="0"/>
    <s v=""/>
    <s v=""/>
    <m/>
    <m/>
    <m/>
    <m/>
    <m/>
    <s v=""/>
    <n v="0"/>
    <n v="0"/>
    <s v="0"/>
    <s v=""/>
    <s v=""/>
    <s v=""/>
    <s v=""/>
    <s v=""/>
    <s v=""/>
    <s v=""/>
    <s v=""/>
    <s v=""/>
    <m/>
    <m/>
    <m/>
    <m/>
    <m/>
    <s v=""/>
    <n v="0"/>
    <n v="0"/>
    <s v="0"/>
    <s v=""/>
    <s v=""/>
    <s v=""/>
    <s v=""/>
    <s v=""/>
    <s v=""/>
    <s v=""/>
    <m/>
    <s v=""/>
    <s v=""/>
    <m/>
    <m/>
    <m/>
    <s v=""/>
    <n v="0"/>
    <n v="0"/>
    <s v="0"/>
    <s v=""/>
    <s v=""/>
    <s v=""/>
    <s v=""/>
    <s v=""/>
    <s v=""/>
    <m/>
    <m/>
    <m/>
    <m/>
    <s v=""/>
    <n v="0"/>
    <n v="0"/>
    <s v="0"/>
    <s v=""/>
    <s v=""/>
    <s v=""/>
    <s v=""/>
    <s v=""/>
    <s v=""/>
    <m/>
  </r>
  <r>
    <n v="11"/>
    <m/>
    <x v="0"/>
    <x v="0"/>
    <x v="0"/>
    <x v="0"/>
    <m/>
    <m/>
    <m/>
    <m/>
    <m/>
    <m/>
    <m/>
    <s v=""/>
    <m/>
    <m/>
    <m/>
    <m/>
    <s v=""/>
    <s v=""/>
    <s v=""/>
    <s v=""/>
    <s v=""/>
    <s v=""/>
    <s v=""/>
    <s v=""/>
    <s v=""/>
    <m/>
    <m/>
    <m/>
    <s v=""/>
    <n v="0"/>
    <n v="0"/>
    <s v="0"/>
    <s v=""/>
    <s v=""/>
    <s v=""/>
    <s v=""/>
    <x v="0"/>
    <s v=""/>
    <s v=""/>
    <m/>
    <m/>
    <m/>
    <m/>
    <m/>
    <s v=""/>
    <n v="0"/>
    <n v="0"/>
    <s v="0"/>
    <s v=""/>
    <s v=""/>
    <s v=""/>
    <s v=""/>
    <s v=""/>
    <s v=""/>
    <s v=""/>
    <s v=""/>
    <s v=""/>
    <m/>
    <m/>
    <m/>
    <m/>
    <m/>
    <s v=""/>
    <n v="0"/>
    <n v="0"/>
    <s v="0"/>
    <s v=""/>
    <s v=""/>
    <s v=""/>
    <s v=""/>
    <s v=""/>
    <s v=""/>
    <s v=""/>
    <m/>
    <s v=""/>
    <s v=""/>
    <m/>
    <m/>
    <m/>
    <s v=""/>
    <n v="0"/>
    <n v="0"/>
    <s v="0"/>
    <s v=""/>
    <s v=""/>
    <s v=""/>
    <s v=""/>
    <s v=""/>
    <s v=""/>
    <m/>
    <m/>
    <m/>
    <m/>
    <s v=""/>
    <n v="0"/>
    <n v="0"/>
    <s v="0"/>
    <s v=""/>
    <s v=""/>
    <s v=""/>
    <s v=""/>
    <s v=""/>
    <s v=""/>
    <m/>
  </r>
  <r>
    <n v="12"/>
    <m/>
    <x v="0"/>
    <x v="0"/>
    <x v="0"/>
    <x v="0"/>
    <m/>
    <m/>
    <m/>
    <m/>
    <m/>
    <m/>
    <m/>
    <s v=""/>
    <m/>
    <m/>
    <m/>
    <m/>
    <s v=""/>
    <s v=""/>
    <s v=""/>
    <s v=""/>
    <s v=""/>
    <s v=""/>
    <s v=""/>
    <s v=""/>
    <s v=""/>
    <m/>
    <m/>
    <m/>
    <s v=""/>
    <n v="0"/>
    <n v="0"/>
    <s v="0"/>
    <s v=""/>
    <s v=""/>
    <s v=""/>
    <s v=""/>
    <x v="0"/>
    <s v=""/>
    <s v=""/>
    <m/>
    <m/>
    <m/>
    <m/>
    <m/>
    <s v=""/>
    <n v="0"/>
    <n v="0"/>
    <s v="0"/>
    <s v=""/>
    <s v=""/>
    <s v=""/>
    <s v=""/>
    <s v=""/>
    <s v=""/>
    <s v=""/>
    <s v=""/>
    <s v=""/>
    <m/>
    <m/>
    <m/>
    <m/>
    <m/>
    <s v=""/>
    <n v="0"/>
    <n v="0"/>
    <s v="0"/>
    <s v=""/>
    <s v=""/>
    <s v=""/>
    <s v=""/>
    <s v=""/>
    <s v=""/>
    <s v=""/>
    <m/>
    <s v=""/>
    <s v=""/>
    <m/>
    <m/>
    <m/>
    <s v=""/>
    <n v="0"/>
    <n v="0"/>
    <s v="0"/>
    <s v=""/>
    <s v=""/>
    <s v=""/>
    <s v=""/>
    <s v=""/>
    <s v=""/>
    <m/>
    <m/>
    <m/>
    <m/>
    <s v=""/>
    <n v="0"/>
    <n v="0"/>
    <s v="0"/>
    <s v=""/>
    <s v=""/>
    <s v=""/>
    <s v=""/>
    <s v=""/>
    <s v=""/>
    <m/>
  </r>
  <r>
    <n v="13"/>
    <m/>
    <x v="0"/>
    <x v="0"/>
    <x v="0"/>
    <x v="0"/>
    <m/>
    <m/>
    <m/>
    <m/>
    <m/>
    <m/>
    <m/>
    <s v=""/>
    <m/>
    <m/>
    <m/>
    <m/>
    <s v=""/>
    <s v=""/>
    <s v=""/>
    <s v=""/>
    <s v=""/>
    <s v=""/>
    <s v=""/>
    <s v=""/>
    <s v=""/>
    <m/>
    <m/>
    <m/>
    <s v=""/>
    <n v="0"/>
    <n v="0"/>
    <s v="0"/>
    <s v=""/>
    <s v=""/>
    <s v=""/>
    <s v=""/>
    <x v="0"/>
    <s v=""/>
    <s v=""/>
    <m/>
    <m/>
    <m/>
    <m/>
    <m/>
    <s v=""/>
    <n v="0"/>
    <n v="0"/>
    <s v="0"/>
    <s v=""/>
    <s v=""/>
    <s v=""/>
    <s v=""/>
    <s v=""/>
    <s v=""/>
    <s v=""/>
    <s v=""/>
    <s v=""/>
    <m/>
    <m/>
    <m/>
    <m/>
    <m/>
    <s v=""/>
    <n v="0"/>
    <n v="0"/>
    <s v="0"/>
    <s v=""/>
    <s v=""/>
    <s v=""/>
    <s v=""/>
    <s v=""/>
    <s v=""/>
    <s v=""/>
    <m/>
    <s v=""/>
    <s v=""/>
    <m/>
    <m/>
    <m/>
    <s v=""/>
    <n v="0"/>
    <n v="0"/>
    <s v="0"/>
    <s v=""/>
    <s v=""/>
    <s v=""/>
    <s v=""/>
    <s v=""/>
    <s v=""/>
    <m/>
    <m/>
    <m/>
    <m/>
    <s v=""/>
    <n v="0"/>
    <n v="0"/>
    <s v="0"/>
    <s v=""/>
    <s v=""/>
    <s v=""/>
    <s v=""/>
    <s v=""/>
    <s v=""/>
    <m/>
  </r>
  <r>
    <n v="1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0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0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0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0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0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0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0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0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0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0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1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1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1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1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1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1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1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1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1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1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2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2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2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2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2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2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2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2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2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2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3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3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3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3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3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3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3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3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3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3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4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4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4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4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4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4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4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4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4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4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5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5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5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5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5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5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5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5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5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5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6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6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6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6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6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6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6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6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6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6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7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7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7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7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7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7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7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7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7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7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8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8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8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8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8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8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8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8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8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8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9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9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9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9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9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9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9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9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9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9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0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0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0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0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0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0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0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0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0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0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1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1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1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1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1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1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1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1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1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1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2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2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2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2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2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2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2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2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2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2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3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3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3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3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3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3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3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3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3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3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4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4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4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4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4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4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4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4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4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4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5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5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5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5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5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5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5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5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5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5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6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6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6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6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6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6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6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6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6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6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7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7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7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7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7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7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7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7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7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7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8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8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8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8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8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8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8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8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8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8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9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9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9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9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9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9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9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9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9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29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0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0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0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0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0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0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0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0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0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0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1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1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1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1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1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1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1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1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1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1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2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2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2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2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2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2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2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2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2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2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3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3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3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3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3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3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3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3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3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3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4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4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4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4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4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4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4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4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4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4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5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5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5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5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5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5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5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5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5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5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6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6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6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6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6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6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6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6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6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6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7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7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7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7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7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7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7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7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7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7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8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8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8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8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8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8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8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8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8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8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9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9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9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9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9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9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9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9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9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39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0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0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0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0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0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0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0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0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0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0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1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1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1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1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1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1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1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1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1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1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2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2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2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2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2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2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2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2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2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2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3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3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3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3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3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3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3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3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3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3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4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4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4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4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4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4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4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4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4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4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5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5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5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5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5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5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5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5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5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5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6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6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6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6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6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6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6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6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6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6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7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7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7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7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7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7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7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7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7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7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8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8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8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8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8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8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8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8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8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8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9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9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9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9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9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9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9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9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498"/>
    <m/>
    <x v="0"/>
    <x v="0"/>
    <x v="0"/>
    <x v="0"/>
    <m/>
    <m/>
    <m/>
    <m/>
    <m/>
    <m/>
    <m/>
    <s v=""/>
    <m/>
    <m/>
    <m/>
    <m/>
    <s v=""/>
    <s v=""/>
    <s v=""/>
    <s v=""/>
    <s v=""/>
    <s v=""/>
    <s v=""/>
    <s v=""/>
    <s v=""/>
    <m/>
    <m/>
    <m/>
    <s v=""/>
    <n v="0"/>
    <n v="0"/>
    <s v="0"/>
    <s v=""/>
    <s v=""/>
    <s v=""/>
    <s v=""/>
    <x v="0"/>
    <s v=""/>
    <s v=""/>
    <m/>
    <m/>
    <m/>
    <m/>
    <m/>
    <s v=""/>
    <n v="0"/>
    <n v="0"/>
    <s v="0"/>
    <s v=""/>
    <s v=""/>
    <s v=""/>
    <s v=""/>
    <s v=""/>
    <s v=""/>
    <s v=""/>
    <s v=""/>
    <s v=""/>
    <m/>
    <m/>
    <m/>
    <m/>
    <m/>
    <s v=""/>
    <n v="0"/>
    <n v="0"/>
    <s v="0"/>
    <s v=""/>
    <s v=""/>
    <s v=""/>
    <s v=""/>
    <s v=""/>
    <s v=""/>
    <s v=""/>
    <m/>
    <s v=""/>
    <s v=""/>
    <m/>
    <m/>
    <m/>
    <s v=""/>
    <n v="0"/>
    <n v="0"/>
    <s v="0"/>
    <s v=""/>
    <s v=""/>
    <s v=""/>
    <s v=""/>
    <s v=""/>
    <s v=""/>
    <m/>
    <m/>
    <m/>
    <m/>
    <s v=""/>
    <n v="0"/>
    <n v="0"/>
    <s v="0"/>
    <s v=""/>
    <s v=""/>
    <s v=""/>
    <s v=""/>
    <s v=""/>
    <s v=""/>
    <m/>
  </r>
  <r>
    <n v="499"/>
    <m/>
    <x v="0"/>
    <x v="0"/>
    <x v="0"/>
    <x v="0"/>
    <m/>
    <m/>
    <m/>
    <m/>
    <m/>
    <m/>
    <m/>
    <s v=""/>
    <m/>
    <m/>
    <m/>
    <m/>
    <s v=""/>
    <s v=""/>
    <s v=""/>
    <s v=""/>
    <s v=""/>
    <s v=""/>
    <s v=""/>
    <s v=""/>
    <s v=""/>
    <m/>
    <m/>
    <m/>
    <s v=""/>
    <n v="0"/>
    <n v="0"/>
    <s v="0"/>
    <s v=""/>
    <s v=""/>
    <s v=""/>
    <s v=""/>
    <x v="0"/>
    <s v=""/>
    <s v=""/>
    <m/>
    <m/>
    <m/>
    <m/>
    <m/>
    <s v=""/>
    <n v="0"/>
    <n v="0"/>
    <s v="0"/>
    <s v=""/>
    <s v=""/>
    <s v=""/>
    <s v=""/>
    <s v=""/>
    <s v=""/>
    <s v=""/>
    <s v=""/>
    <s v=""/>
    <m/>
    <m/>
    <m/>
    <m/>
    <m/>
    <s v=""/>
    <n v="0"/>
    <n v="0"/>
    <s v="0"/>
    <s v=""/>
    <s v=""/>
    <s v=""/>
    <s v=""/>
    <s v=""/>
    <s v=""/>
    <s v=""/>
    <m/>
    <s v=""/>
    <s v=""/>
    <m/>
    <m/>
    <m/>
    <s v=""/>
    <n v="0"/>
    <n v="0"/>
    <s v="0"/>
    <s v=""/>
    <s v=""/>
    <s v=""/>
    <s v=""/>
    <s v=""/>
    <s v=""/>
    <m/>
    <m/>
    <m/>
    <m/>
    <s v=""/>
    <n v="0"/>
    <n v="0"/>
    <s v="0"/>
    <s v=""/>
    <s v=""/>
    <s v=""/>
    <s v=""/>
    <s v=""/>
    <s v=""/>
    <m/>
  </r>
  <r>
    <n v="500"/>
    <m/>
    <x v="0"/>
    <x v="0"/>
    <x v="0"/>
    <x v="0"/>
    <m/>
    <m/>
    <m/>
    <m/>
    <m/>
    <m/>
    <m/>
    <s v=""/>
    <m/>
    <m/>
    <m/>
    <m/>
    <s v=""/>
    <s v=""/>
    <s v=""/>
    <s v=""/>
    <s v=""/>
    <s v=""/>
    <s v=""/>
    <s v=""/>
    <s v=""/>
    <m/>
    <m/>
    <m/>
    <s v=""/>
    <n v="0"/>
    <n v="0"/>
    <s v="0"/>
    <s v=""/>
    <s v=""/>
    <s v=""/>
    <s v=""/>
    <x v="0"/>
    <s v=""/>
    <s v=""/>
    <m/>
    <m/>
    <m/>
    <m/>
    <m/>
    <s v=""/>
    <n v="0"/>
    <n v="0"/>
    <s v="0"/>
    <s v=""/>
    <s v=""/>
    <s v=""/>
    <s v=""/>
    <s v=""/>
    <s v=""/>
    <s v=""/>
    <s v=""/>
    <s v=""/>
    <m/>
    <m/>
    <m/>
    <m/>
    <m/>
    <s v=""/>
    <n v="0"/>
    <n v="0"/>
    <s v="0"/>
    <s v=""/>
    <s v=""/>
    <s v=""/>
    <s v=""/>
    <s v=""/>
    <s v=""/>
    <s v=""/>
    <m/>
    <s v=""/>
    <s v=""/>
    <m/>
    <m/>
    <m/>
    <s v=""/>
    <n v="0"/>
    <n v="0"/>
    <s v="0"/>
    <s v=""/>
    <s v=""/>
    <s v=""/>
    <s v=""/>
    <s v=""/>
    <s v=""/>
    <m/>
    <m/>
    <m/>
    <m/>
    <s v=""/>
    <n v="0"/>
    <n v="0"/>
    <s v="0"/>
    <s v=""/>
    <s v=""/>
    <s v=""/>
    <s v=""/>
    <s v=""/>
    <s v=""/>
    <m/>
  </r>
  <r>
    <n v="50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0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0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0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0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0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0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0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0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1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1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1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1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1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1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1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1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1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1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2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2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2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2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2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2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2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2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2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2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3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3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3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3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3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3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3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3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3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3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4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4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4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4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4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4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4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4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4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4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5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5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5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5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5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5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5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5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5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5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6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6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6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6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6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6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6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6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6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6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7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7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7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7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7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7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7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7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7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7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8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8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8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8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8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8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8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8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8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8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9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9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9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9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9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9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9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9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9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59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0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0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0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0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0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0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0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0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0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0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1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1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1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1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1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1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1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1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1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1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2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2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2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2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2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2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2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2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2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2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3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3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3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3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3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3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3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3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3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3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4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4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4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4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4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4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4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4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4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4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5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5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5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5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5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5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5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5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5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5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6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6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6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6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6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6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6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6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6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6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7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7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7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7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7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7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7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7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7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7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8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8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8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8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8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8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8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8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8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8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9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9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9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9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9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9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9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9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9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69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0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0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0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0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0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0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0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0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0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0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1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1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1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1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1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1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1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1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1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1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2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2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2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2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2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2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2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2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2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2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3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3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3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3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3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3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3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3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3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3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4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4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4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4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4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4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4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4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4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4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5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5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5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5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5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5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5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5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5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5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6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6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6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6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6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6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6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6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6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6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7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7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7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7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7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7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7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7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7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7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8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8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8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8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8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8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8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8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8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8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9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9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9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9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9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9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9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9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9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79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0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0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0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0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0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0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0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0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0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0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1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1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1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1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1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1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1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1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1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1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2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2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2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2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2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2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2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2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2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2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3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3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3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3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3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3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3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3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3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3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4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4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4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4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4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4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4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4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4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4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5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5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5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5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5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5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5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5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5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5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6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6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6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6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6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6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6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6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6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6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7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7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7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7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7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7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7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7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7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7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8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8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8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8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8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8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8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8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8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8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9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9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9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9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9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9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9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9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9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89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0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0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0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0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0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0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0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0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0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0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1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1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1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1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1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1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1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1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1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1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2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2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2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2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2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2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2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2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2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2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3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3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3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3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3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3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3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3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3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3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4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4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4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4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4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4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4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4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4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4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5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5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5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5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5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5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5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5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5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5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6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6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6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6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6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6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6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6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6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6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7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7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7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7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7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7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7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7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7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7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8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8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8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8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8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8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8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8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8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8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9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91"/>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92"/>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93"/>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94"/>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95"/>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96"/>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97"/>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98"/>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999"/>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r>
    <n v="1000"/>
    <m/>
    <x v="0"/>
    <x v="0"/>
    <x v="0"/>
    <x v="0"/>
    <m/>
    <m/>
    <m/>
    <m/>
    <m/>
    <m/>
    <m/>
    <s v=""/>
    <m/>
    <m/>
    <m/>
    <m/>
    <s v=""/>
    <s v=""/>
    <s v=""/>
    <s v=""/>
    <s v=""/>
    <s v=""/>
    <s v=""/>
    <s v=""/>
    <s v=""/>
    <m/>
    <m/>
    <m/>
    <s v=""/>
    <n v="0"/>
    <n v="0"/>
    <s v="0"/>
    <s v=""/>
    <s v=""/>
    <s v=""/>
    <s v=""/>
    <x v="0"/>
    <s v=""/>
    <s v=""/>
    <m/>
    <s v=""/>
    <m/>
    <m/>
    <m/>
    <s v=""/>
    <n v="0"/>
    <n v="0"/>
    <s v="0"/>
    <s v=""/>
    <s v=""/>
    <s v=""/>
    <s v=""/>
    <s v=""/>
    <s v=""/>
    <s v=""/>
    <s v=""/>
    <s v=""/>
    <m/>
    <m/>
    <m/>
    <m/>
    <m/>
    <s v=""/>
    <n v="0"/>
    <n v="0"/>
    <s v="0"/>
    <s v=""/>
    <s v=""/>
    <s v=""/>
    <s v=""/>
    <s v=""/>
    <s v=""/>
    <s v=""/>
    <m/>
    <s v=""/>
    <s v=""/>
    <m/>
    <m/>
    <m/>
    <s v=""/>
    <n v="0"/>
    <n v="0"/>
    <s v="0"/>
    <s v=""/>
    <s v=""/>
    <s v=""/>
    <s v=""/>
    <s v=""/>
    <s v=""/>
    <m/>
    <m/>
    <m/>
    <m/>
    <s v=""/>
    <n v="0"/>
    <n v="0"/>
    <s v="0"/>
    <s v=""/>
    <s v=""/>
    <s v=""/>
    <s v=""/>
    <s v=""/>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C6" firstHeaderRow="1" firstDataRow="2" firstDataCol="1" rowPageCount="1" colPageCount="1"/>
  <pivotFields count="106">
    <pivotField dataField="1" showAll="0"/>
    <pivotField showAll="0"/>
    <pivotField axis="axisPage" showAll="0">
      <items count="2">
        <item x="0"/>
        <item t="default"/>
      </items>
    </pivotField>
    <pivotField axis="axisRow" showAll="0">
      <items count="2">
        <item sd="0" x="0"/>
        <item t="default" sd="0"/>
      </items>
    </pivotField>
    <pivotField axis="axisRow" showAll="0">
      <items count="2">
        <item sd="0" x="0"/>
        <item t="default" sd="0"/>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3"/>
    <field x="4"/>
    <field x="5"/>
  </rowFields>
  <rowItems count="2">
    <i>
      <x/>
    </i>
    <i t="grand">
      <x/>
    </i>
  </rowItems>
  <colFields count="1">
    <field x="38"/>
  </colFields>
  <colItems count="2">
    <i>
      <x/>
    </i>
    <i t="grand">
      <x/>
    </i>
  </colItems>
  <pageFields count="1">
    <pageField fld="2" hier="-1"/>
  </pageFields>
  <dataFields count="1">
    <dataField name="Count of Child #" fld="0" subtotal="count" baseField="3"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2" name="Table2" displayName="Table2" ref="A4:AE504" totalsRowShown="0" headerRowDxfId="171" headerRowBorderDxfId="170" tableBorderDxfId="169" totalsRowBorderDxfId="168">
  <tableColumns count="31">
    <tableColumn id="1" name="Child #" dataDxfId="167">
      <calculatedColumnFormula>ROW()-4</calculatedColumnFormula>
    </tableColumn>
    <tableColumn id="2" name="District" dataDxfId="166"/>
    <tableColumn id="3" name="ADP Name" dataDxfId="165"/>
    <tableColumn id="4" name="Community Name" dataDxfId="164"/>
    <tableColumn id="5" name="Date of Survey (DD/MM/YYYY)" dataDxfId="163"/>
    <tableColumn id="6" name="Name of Child " dataDxfId="162"/>
    <tableColumn id="7" name="Mother's Name" dataDxfId="161"/>
    <tableColumn id="8" name="Sex (M/F)" dataDxfId="160"/>
    <tableColumn id="9" name="Date of Birth_x000a_(DD/MM/YYYY)" dataDxfId="159"/>
    <tableColumn id="10" name="Birth Order" dataDxfId="158"/>
    <tableColumn id="11" name="Current Age (months)" dataDxfId="157">
      <calculatedColumnFormula>IF(ISBLANK(I5), "", ROUND((E5-I5)/30.4,0))</calculatedColumnFormula>
    </tableColumn>
    <tableColumn id="12" name="Current Age (days)" dataDxfId="156">
      <calculatedColumnFormula>IF(ISBLANK(I5), "", E5-I5)</calculatedColumnFormula>
    </tableColumn>
    <tableColumn id="13" name="Weight (kg)" dataDxfId="155"/>
    <tableColumn id="14" name="Code" dataDxfId="154">
      <calculatedColumnFormula>H5&amp;K5</calculatedColumnFormula>
    </tableColumn>
    <tableColumn id="15" name="Daily Code" dataDxfId="153">
      <calculatedColumnFormula>H5&amp;L5</calculatedColumnFormula>
    </tableColumn>
    <tableColumn id="16" name="WAZind" dataDxfId="152">
      <calculatedColumnFormula>IF(ISBLANK(M5), "", (POWER(M5/VLOOKUP(O5,Anthro_Calc!C:P,13,FALSE),VLOOKUP(O5,Anthro_Calc!C:P,12,FALSE))-1) / (VLOOKUP(O5,Anthro_Calc!C:P,14,FALSE)*VLOOKUP(O5,Anthro_Calc!C:P,12,FALSE)))</calculatedColumnFormula>
    </tableColumn>
    <tableColumn id="17" name="WAZ &lt;-3" dataDxfId="151">
      <calculatedColumnFormula>IF(ISBLANK(M5), "", -3 + (M5 -VLOOKUP(O5,Anthro_Calc!C:P,4,FALSE)) / (VLOOKUP(O5,Anthro_Calc!C:P,5,FALSE) - VLOOKUP(O5,Anthro_Calc!C:P,4,FALSE)))</calculatedColumnFormula>
    </tableColumn>
    <tableColumn id="18" name="WAZ &gt;3" dataDxfId="150">
      <calculatedColumnFormula>IF(ISBLANK(M5), "", 3 + (M5 -VLOOKUP(O5,Anthro_Calc!C:P,10,FALSE)) / (VLOOKUP(O5,Anthro_Calc!C:P,10,FALSE) - VLOOKUP(O5,Anthro_Calc!C:P,9,FALSE)))</calculatedColumnFormula>
    </tableColumn>
    <tableColumn id="19" name="WAZ" dataDxfId="149">
      <calculatedColumnFormula>IF(P5="", "", IF(P5&gt;3, R5, IF(P5&lt;-3, Q5, P5)))</calculatedColumnFormula>
    </tableColumn>
    <tableColumn id="20" name="Calculated Nutritional Status" dataDxfId="148">
      <calculatedColumnFormula>IF(ISBLANK(M5), "", IF(S5&lt;=-3,"SEVERE", IF(S5&lt;=-2,"MODERATE", IF(S5&lt;=-1, "MILD", "NORMAL"))))</calculatedColumnFormula>
    </tableColumn>
    <tableColumn id="21" name="Age (boys)" dataDxfId="147">
      <calculatedColumnFormula>IF(H5="m", L5, 0)</calculatedColumnFormula>
    </tableColumn>
    <tableColumn id="22" name="Weight (Boys)" dataDxfId="146">
      <calculatedColumnFormula>IF(H5="m", M5, "")</calculatedColumnFormula>
    </tableColumn>
    <tableColumn id="23" name="Age (girls)" dataDxfId="145">
      <calculatedColumnFormula>IF(H5="f", L5, 0)</calculatedColumnFormula>
    </tableColumn>
    <tableColumn id="24" name="Weight (girls)" dataDxfId="144">
      <calculatedColumnFormula>IF(H5="f", M5, "")</calculatedColumnFormula>
    </tableColumn>
    <tableColumn id="25" name="Underweight Nutritional Status" dataDxfId="143">
      <calculatedColumnFormula>IF(AND(ISERROR(FIND("Mild",$I$2)),T5="MILD"),"NORMAL",T5)</calculatedColumnFormula>
    </tableColumn>
    <tableColumn id="26" name="MUAC" dataDxfId="142"/>
    <tableColumn id="27" name="Weight Change since Entry" dataDxfId="141"/>
    <tableColumn id="28" name="MUAC (cm)" dataDxfId="140"/>
    <tableColumn id="29" name="Wealth Rank" dataDxfId="139"/>
    <tableColumn id="30" name="Classification" dataDxfId="138">
      <calculatedColumnFormula>IF(OR(ISBLANK(AC5),ISBLANK(J5)),"",IF(AND(J5&gt;1, K5 &gt;= 6, K5 &lt;= 59), VLOOKUP(AC5&amp;Y5,Contextualization!C10:D41,2,FALSE), "NPD"))</calculatedColumnFormula>
    </tableColumn>
    <tableColumn id="31" name="PDI HHs" dataDxfId="137"/>
  </tableColumns>
  <tableStyleInfo name="TableStyleMedium11" showFirstColumn="0" showLastColumn="0" showRowStripes="1" showColumnStripes="0"/>
</table>
</file>

<file path=xl/tables/table2.xml><?xml version="1.0" encoding="utf-8"?>
<table xmlns="http://schemas.openxmlformats.org/spreadsheetml/2006/main" id="1" name="Table1" displayName="Table1" ref="A4:DB1004" totalsRowShown="0" headerRowDxfId="108" headerRowBorderDxfId="107" tableBorderDxfId="106">
  <tableColumns count="106">
    <tableColumn id="1" name="Child #" dataDxfId="105">
      <calculatedColumnFormula>ROW()-4</calculatedColumnFormula>
    </tableColumn>
    <tableColumn id="2" name="ADP Sponsorship PBAS #" dataDxfId="104"/>
    <tableColumn id="3" name="ADP Name" dataDxfId="103"/>
    <tableColumn id="4" name="Village Name" dataDxfId="102"/>
    <tableColumn id="5" name="Hearth Name" dataDxfId="101"/>
    <tableColumn id="6" name="Name of Child " dataDxfId="100"/>
    <tableColumn id="7" name="Mother's Name" dataDxfId="99"/>
    <tableColumn id="8" name="Deworming (Y/N)" dataDxfId="98"/>
    <tableColumn id="9" name="Vitamin A (Y/N)" dataDxfId="97"/>
    <tableColumn id="10" name="Full Immunization (Y/N)" dataDxfId="96"/>
    <tableColumn id="11" name="MUAC (Green/Yellow/Red) or (cm/mm)" dataDxfId="95"/>
    <tableColumn id="12" name="Sex (M/F)" dataDxfId="94"/>
    <tableColumn id="13" name="Date of Birth_x000a_(DD/MM/YYYY)" dataDxfId="93"/>
    <tableColumn id="14" name="Current Age (months)" dataDxfId="92">
      <calculatedColumnFormula>IF(ISBLANK(M5), "", ROUND((TODAY()-M5)/365*12,0))</calculatedColumnFormula>
    </tableColumn>
    <tableColumn id="15" name="Round / Session #" dataDxfId="91"/>
    <tableColumn id="105" name="Returning from Health Centre/Hospital (Y/N)" dataDxfId="90"/>
    <tableColumn id="16" name="Entry Date for Hearth (DD/MM/YYYY)" dataDxfId="89"/>
    <tableColumn id="17" name="Entry Weight (kgs)" dataDxfId="88"/>
    <tableColumn id="18" name="Age @ DAY 1 (in months)" dataDxfId="87">
      <calculatedColumnFormula>IF(ISBLANK(R5), "", ROUND((Q5-M5)/30.4,0))</calculatedColumnFormula>
    </tableColumn>
    <tableColumn id="19" name="Age @ DAY 1 (in days)" dataDxfId="86">
      <calculatedColumnFormula>IF(ISBLANK(R5), "", Q5-M5)</calculatedColumnFormula>
    </tableColumn>
    <tableColumn id="20" name="Code @ DAY 1" dataDxfId="85">
      <calculatedColumnFormula>L5&amp;T5</calculatedColumnFormula>
    </tableColumn>
    <tableColumn id="21" name="WAZind" dataDxfId="84">
      <calculatedColumnFormula>IF(ISBLANK(R5), "", (POWER(R5/VLOOKUP(U5,Anthro_Calc!C:P,13,FALSE),VLOOKUP(U5,Anthro_Calc!C:P,12,FALSE))-1) / (VLOOKUP(U5,Anthro_Calc!C:P,14,FALSE)*VLOOKUP(U5,Anthro_Calc!C:P,12,FALSE)))</calculatedColumnFormula>
    </tableColumn>
    <tableColumn id="22" name="WAZ &lt;-3" dataDxfId="83">
      <calculatedColumnFormula>IF(ISBLANK(R5), "", -3 + (R5 -VLOOKUP(U5,Anthro_Calc!C:P,4,FALSE)) / (VLOOKUP(U5,Anthro_Calc!C:P,5,FALSE) - VLOOKUP(U5,Anthro_Calc!C:P,4,FALSE)))</calculatedColumnFormula>
    </tableColumn>
    <tableColumn id="23" name="WAZ &gt;3" dataDxfId="82">
      <calculatedColumnFormula>IF(ISBLANK(R5), "", 3 + (R5 -VLOOKUP(U5,Anthro_Calc!C:P,10,FALSE)) / (VLOOKUP(U5,Anthro_Calc!C:P,10,FALSE) - VLOOKUP(U5,Anthro_Calc!C:P,9,FALSE)))</calculatedColumnFormula>
    </tableColumn>
    <tableColumn id="24" name="WAZ" dataDxfId="81">
      <calculatedColumnFormula>IF(V5="", "", IF(V5&gt;3, X5, IF(V5&lt;-3, W5, V5)))</calculatedColumnFormula>
    </tableColumn>
    <tableColumn id="25" name="Calculated Status at Day 1" dataDxfId="80">
      <calculatedColumnFormula>IF(ISBLANK(R5), "", IF(OR(Y5 &lt; -5, Y5&gt;5), "Please check weight and DOB again", IF(Y5&lt;=-3,"SEVERE", IF(Y5&lt;=-2,"MODERATE", IF(Y5&lt;=-1, "MILD", "Child is healthy. Do NOT admit into PDH")))))</calculatedColumnFormula>
    </tableColumn>
    <tableColumn id="26" name="Underweight Status @ DAY 1" dataDxfId="79">
      <calculatedColumnFormula>IF(AND(ISERROR(FIND("Mild",$D$2)),Z5="MILD"),"NORMAL",Z5)</calculatedColumnFormula>
    </tableColumn>
    <tableColumn id="27" name="Date of Measurement Day 12_x000a_(DD/MM/YYYY)" dataDxfId="78"/>
    <tableColumn id="28" name="Day 12 MUAC_x000a_(Optional)" dataDxfId="77"/>
    <tableColumn id="29" name="Weight (kg) @ DAY 12" dataDxfId="76"/>
    <tableColumn id="30" name="Weight Change since Entry (grams)" dataDxfId="75">
      <calculatedColumnFormula>IF(ISBLANK(AD5), "", ROUND((AD5-R5)*1000, 0))</calculatedColumnFormula>
    </tableColumn>
    <tableColumn id="31" name="Age @ DAY 12 (in months)" dataDxfId="74">
      <calculatedColumnFormula>ROUND((AB5-M5)/30.4,0)</calculatedColumnFormula>
    </tableColumn>
    <tableColumn id="32" name="Age @ DAY 12 (in days)" dataDxfId="73">
      <calculatedColumnFormula>AB5-M5</calculatedColumnFormula>
    </tableColumn>
    <tableColumn id="33" name="Code @ DAY 12" dataDxfId="72">
      <calculatedColumnFormula>L5&amp;AG5</calculatedColumnFormula>
    </tableColumn>
    <tableColumn id="34" name="WAZind2" dataDxfId="71">
      <calculatedColumnFormula>IF(ISBLANK(AD5), "", (POWER(AD5/VLOOKUP(AH5,Anthro_Calc!C:P,13,FALSE),VLOOKUP(AH5,Anthro_Calc!C:P,12,FALSE))-1) / (VLOOKUP(AH5,Anthro_Calc!C:P,14,FALSE)*VLOOKUP(AH5,Anthro_Calc!C:P,12,FALSE)))</calculatedColumnFormula>
    </tableColumn>
    <tableColumn id="35" name="WAZ &lt;-33" dataDxfId="70">
      <calculatedColumnFormula>IF(ISBLANK(AD5), "", -3 + (AD5 -VLOOKUP(AH5,Anthro_Calc!C:P,4,FALSE)) / (VLOOKUP(AH5,Anthro_Calc!C:P,5,FALSE) - VLOOKUP(AH5,Anthro_Calc!C:P,4,FALSE)))</calculatedColumnFormula>
    </tableColumn>
    <tableColumn id="36" name="WAZ &gt;34" dataDxfId="69">
      <calculatedColumnFormula>IF(ISBLANK(AD5), "", 3 + (AD5 -VLOOKUP(AH5,Anthro_Calc!C:P,10,FALSE)) / (VLOOKUP(AH5,Anthro_Calc!C:P,10,FALSE) - VLOOKUP(AH5,Anthro_Calc!C:P,9,FALSE)))</calculatedColumnFormula>
    </tableColumn>
    <tableColumn id="37" name="WAZ @ Day 12" dataDxfId="68">
      <calculatedColumnFormula>IF(AI5="", "", IF(AI5&gt;3, AK5, IF(AI5&lt;-3, AJ5, AI5)))</calculatedColumnFormula>
    </tableColumn>
    <tableColumn id="38" name="Calculated Status at DAY 12" dataDxfId="67">
      <calculatedColumnFormula>IF(ISBLANK(AD5), "", IF(OR(AL5&lt; - 5, AL5 &gt; 5), "Please check weight and DOB again", IF(AL5&lt;=-3,"SEVERE", IF(AL5&lt;=-2,"MODERATE", IF(AL5&lt;=-1, "MILD", "NORMAL")))))</calculatedColumnFormula>
    </tableColumn>
    <tableColumn id="39" name="Underweight Status @ DAY 12" dataDxfId="66">
      <calculatedColumnFormula>IF(AND(ISERROR(FIND("Mild",$D$2)),AM5="MILD"),"NORMAL",AM5)</calculatedColumnFormula>
    </tableColumn>
    <tableColumn id="40" name="Adequate Weight Gain (≥200g)" dataDxfId="65">
      <calculatedColumnFormula>IF(ISBLANK(AD5), "", IF(AE5&gt;=200,"Yes",IF(AD5&gt;0,"No","")))</calculatedColumnFormula>
    </tableColumn>
    <tableColumn id="41" name="Default Reason" dataDxfId="64"/>
    <tableColumn id="42" name="Graudation Status" dataDxfId="63">
      <calculatedColumnFormula>IF(AN5="NORMAL","GRADUATED",IF(AN5="MILD", "GRADUATED", IF(AN5="MODERATE","NOT-GRADUATED",IF(AN5="SEVERE","NOT-GRADUATED",""))))</calculatedColumnFormula>
    </tableColumn>
    <tableColumn id="43" name="Date of Measurement DAY 30_x000a_(DD/MM/YYYY)" dataDxfId="62"/>
    <tableColumn id="44" name="Day 30 MUAC _x000a_(Optional)" dataDxfId="61"/>
    <tableColumn id="45" name="Weight (kg) @ DAY 30" dataDxfId="60"/>
    <tableColumn id="46" name="Weight Change since Entry (grams) 30 Days" dataDxfId="59">
      <calculatedColumnFormula>IF(ISBLANK(AT5), "", ROUND((AT5-R5)*1000, 0))</calculatedColumnFormula>
    </tableColumn>
    <tableColumn id="47" name="Age @ DAY 30 (in months)" dataDxfId="58">
      <calculatedColumnFormula>ROUND((BJ5-M5)/30.4,0)</calculatedColumnFormula>
    </tableColumn>
    <tableColumn id="48" name="Age @ DAY 30 (in days)" dataDxfId="57">
      <calculatedColumnFormula>BJ5-M5</calculatedColumnFormula>
    </tableColumn>
    <tableColumn id="49" name="Code @ DAY 30" dataDxfId="56">
      <calculatedColumnFormula>L5&amp;AW5</calculatedColumnFormula>
    </tableColumn>
    <tableColumn id="50" name="WAZind7" dataDxfId="55">
      <calculatedColumnFormula>IF(ISBLANK(AT5), "", (POWER(AT5/VLOOKUP(AX5,Anthro_Calc!C:P,13,FALSE),VLOOKUP(AX5,Anthro_Calc!C:P,12,FALSE))-1) / (VLOOKUP(AX5,Anthro_Calc!C:P,14,FALSE)*VLOOKUP(AX5,Anthro_Calc!C:P,12,FALSE)))</calculatedColumnFormula>
    </tableColumn>
    <tableColumn id="51" name="WAZ &lt;-38" dataDxfId="54">
      <calculatedColumnFormula>IF(ISBLANK(AT5), "", -3 + (AT5 -VLOOKUP(AX5,Anthro_Calc!C:P,4,FALSE)) / (VLOOKUP(AX5,Anthro_Calc!C:P,5,FALSE) - VLOOKUP(AX5,Anthro_Calc!C:P,4,FALSE)))</calculatedColumnFormula>
    </tableColumn>
    <tableColumn id="52" name="WAZ &gt;39" dataDxfId="53">
      <calculatedColumnFormula>IF(ISBLANK(AT5), "", 3 + (AT5 -VLOOKUP(AX5,Anthro_Calc!C:P,10,FALSE)) / (VLOOKUP(AX5,Anthro_Calc!C:P,10,FALSE) - VLOOKUP(AX5,Anthro_Calc!C:P,9,FALSE)))</calculatedColumnFormula>
    </tableColumn>
    <tableColumn id="53" name="WAZ @ Day 30" dataDxfId="52">
      <calculatedColumnFormula>IF(AY5="", "", IF(AY5&gt;3, BA5, IF(AY5&lt;-3, AZ5, AY5)))</calculatedColumnFormula>
    </tableColumn>
    <tableColumn id="54" name="Calculated status @ DAY 30" dataDxfId="51">
      <calculatedColumnFormula>IF(ISBLANK(AT5), "", IF(OR(BB5&lt;-5, BB5&gt;5), "Please check weight and DOB again", IF(BB5&lt;=-3,"SEVERE", IF(BB5&lt;=-2,"MODERATE", IF(BB5&lt;=-1, "MILD", "NORMAL")))))</calculatedColumnFormula>
    </tableColumn>
    <tableColumn id="55" name="Underweight Status @ DAY 30" dataDxfId="50">
      <calculatedColumnFormula>IF(AND(ISERROR(FIND("Mild",$D$2)),BC5="MILD"),"NORMAL",BC5)</calculatedColumnFormula>
    </tableColumn>
    <tableColumn id="56" name="Adequate Weight Gain_x000a_(≥400g)" dataDxfId="49">
      <calculatedColumnFormula>IF(ISBLANK(AT5), "", IF(AU5&gt;=400,"Yes",IF(AT5&gt;0,"No","")))</calculatedColumnFormula>
    </tableColumn>
    <tableColumn id="57" name="Graduation Status" dataDxfId="48">
      <calculatedColumnFormula>IF(BD5="NORMAL","GRADUATED",IF(BD5="MILD", "GRADUATED", IF(BD5="MODERATE","NOT-GRADUATED",IF(BD5="SEVERE","NOT-GRADUATED",""))))</calculatedColumnFormula>
    </tableColumn>
    <tableColumn id="106" name="Next Action @ Day 30" dataDxfId="47">
      <calculatedColumnFormula>IF(AND(BE5="No", OR(O5=2, O5=3)), "Refer child to health centre", IF(ISBLANK(AT5), "", "Continue to Monitor"))</calculatedColumnFormula>
    </tableColumn>
    <tableColumn id="58" name="Default Reason @ Day 30" dataDxfId="46"/>
    <tableColumn id="59" name="Next Action" dataDxfId="45"/>
    <tableColumn id="60" name="Date of Measurement 3 months_x000a_(DD/MM/YYYY)" dataDxfId="44"/>
    <tableColumn id="61" name="3 Months MUAC (Optional)" dataDxfId="43"/>
    <tableColumn id="62" name="Weight (kg) @ 3 months" dataDxfId="42"/>
    <tableColumn id="63" name="Weight Change since Entry (grams) @ 3 Months" dataDxfId="41">
      <calculatedColumnFormula>IF(ISBLANK(BL5), "", ROUND((BL5-R5)*1000, 0))</calculatedColumnFormula>
    </tableColumn>
    <tableColumn id="64" name="Age @ 3 months (in months)" dataDxfId="40">
      <calculatedColumnFormula>ROUND((#REF!-M5)/30.4,0)</calculatedColumnFormula>
    </tableColumn>
    <tableColumn id="65" name="Age @ 3 months (in days)" dataDxfId="39">
      <calculatedColumnFormula>#REF!-M5</calculatedColumnFormula>
    </tableColumn>
    <tableColumn id="66" name="Code @ 3 months" dataDxfId="38">
      <calculatedColumnFormula>L5&amp;BO5</calculatedColumnFormula>
    </tableColumn>
    <tableColumn id="67" name="WAZind13" dataDxfId="37">
      <calculatedColumnFormula>IF(ISBLANK(BL5), "", (POWER(BL5/VLOOKUP(BP5,Anthro_Calc!C:P,13,FALSE),VLOOKUP(BP5,Anthro_Calc!C:P,12,FALSE))-1) / (VLOOKUP(BP5,Anthro_Calc!C:P,14,FALSE)*VLOOKUP(BP5,Anthro_Calc!C:P,12,FALSE)))</calculatedColumnFormula>
    </tableColumn>
    <tableColumn id="68" name="WAZ &lt;-314" dataDxfId="36">
      <calculatedColumnFormula>IF(ISBLANK(BL5), "", -3 + (BL5 -VLOOKUP(BP5,Anthro_Calc!C:P,4,FALSE)) / (VLOOKUP(BP5,Anthro_Calc!C:P,5,FALSE) - VLOOKUP(BP5,Anthro_Calc!C:P,4,FALSE)))</calculatedColumnFormula>
    </tableColumn>
    <tableColumn id="69" name="WAZ &gt;315" dataDxfId="35">
      <calculatedColumnFormula>IF(ISBLANK(BL5), "", 3 + (BL5 -VLOOKUP(BP5,Anthro_Calc!C:P,10,FALSE)) / (VLOOKUP(BP5,Anthro_Calc!C:P,10,FALSE) - VLOOKUP(BP5,Anthro_Calc!C:P,9,FALSE)))</calculatedColumnFormula>
    </tableColumn>
    <tableColumn id="70" name="WAZ @ 3 Months" dataDxfId="34">
      <calculatedColumnFormula>IF(BQ5="", "", IF(BQ5&gt;3, BS5, IF(BQ5&lt;-3, BR5, BQ5)))</calculatedColumnFormula>
    </tableColumn>
    <tableColumn id="71" name="Calculated Status @ 3 months" dataDxfId="33">
      <calculatedColumnFormula>IF(ISBLANK(BL5), "", IF(OR(BT5 &lt;-5, BT5&gt;5), "Please check weight and DOB again", IF(BT5&lt;=-3,"SEVERE", IF(BT5&lt;=-2,"MODERATE", IF(BT5&lt;=-1, "MILD", "NORMAL")))))</calculatedColumnFormula>
    </tableColumn>
    <tableColumn id="72" name="Underweight Status @ 3 months" dataDxfId="32">
      <calculatedColumnFormula>IF(AND(ISERROR(FIND("Mild",$D$2)),BU5="MILD"),"NORMAL",BU5)</calculatedColumnFormula>
    </tableColumn>
    <tableColumn id="73" name="Gain Adequate Weight_x000a_(≥900g)" dataDxfId="31">
      <calculatedColumnFormula>IF(ISBLANK(BL5), "", IF(BM5&gt;=900,"Yes",IF(BL5&gt;0,"No","")))</calculatedColumnFormula>
    </tableColumn>
    <tableColumn id="74" name="Default Reason @ 3 Months" dataDxfId="30"/>
    <tableColumn id="75" name="Underweight Nutritional Status is now Normal/Mild _x000a_(Yes = Graduated; _x000a_No = Not-Graduated)" dataDxfId="29">
      <calculatedColumnFormula>IF(ISBLANK(BL5), "", VLOOKUP(Z5&amp;" "&amp;BV5&amp;" "&amp;BW5,Graduation_Criteria!$D$2:$E$34,2,FALSE))</calculatedColumnFormula>
    </tableColumn>
    <tableColumn id="76" name="Next Action @ 3 Months" dataDxfId="28">
      <calculatedColumnFormula>IF(OR(ISBLANK(BL5), BY5="SHOULD NOT BE ADMITTED"), "", IF(BY5="GRADUATED", "CONTINUE MONITOR", IF(O5&gt;=3,"REFER TO HOSPITAL","REPEAT HEARTH")))</calculatedColumnFormula>
    </tableColumn>
    <tableColumn id="77" name="Date of Measurement 6 months_x000a_(DD/MM/YYYY)" dataDxfId="27"/>
    <tableColumn id="78" name="6 Months MUAC (Optional)" dataDxfId="26"/>
    <tableColumn id="79" name="Weight (kg) @ 6 months" dataDxfId="25"/>
    <tableColumn id="80" name="Weight Change since Entry (grams) @ 6 Months" dataDxfId="24">
      <calculatedColumnFormula>IF(ISBLANK(CC5), "", (CC5-R5)*1000)</calculatedColumnFormula>
    </tableColumn>
    <tableColumn id="81" name="Age @ 6 months (in months)" dataDxfId="23">
      <calculatedColumnFormula>ROUND((CA5-M5)/30.4,0)</calculatedColumnFormula>
    </tableColumn>
    <tableColumn id="82" name="Age @ 6 months (in days)" dataDxfId="22">
      <calculatedColumnFormula>CA5-M5</calculatedColumnFormula>
    </tableColumn>
    <tableColumn id="83" name="Code @ 6 months" dataDxfId="21">
      <calculatedColumnFormula>L5&amp;CF5</calculatedColumnFormula>
    </tableColumn>
    <tableColumn id="84" name="WAZind20" dataDxfId="20">
      <calculatedColumnFormula>IF(ISBLANK(CC5), "", (POWER(CC5/VLOOKUP(CG5,Anthro_Calc!C:P,13,FALSE),VLOOKUP(CG5,Anthro_Calc!C:P,12,FALSE))-1) / (VLOOKUP(CG5,Anthro_Calc!C:P,14,FALSE)*VLOOKUP(CG5,Anthro_Calc!C:P,12,FALSE)))</calculatedColumnFormula>
    </tableColumn>
    <tableColumn id="85" name="WAZ &lt;-321" dataDxfId="19">
      <calculatedColumnFormula>IF(ISBLANK(CC5), "", -3 + (CC5 -VLOOKUP(CG5,Anthro_Calc!C:P,4,FALSE)) / (VLOOKUP(CG5,Anthro_Calc!C:P,5,FALSE) - VLOOKUP(CG5,Anthro_Calc!C:P,4,FALSE)))</calculatedColumnFormula>
    </tableColumn>
    <tableColumn id="86" name="WAZ &gt;322" dataDxfId="18">
      <calculatedColumnFormula>IF(ISBLANK(CC5), "", 3 + (CC5 -VLOOKUP(CG5,Anthro_Calc!C:P,10,FALSE)) / (VLOOKUP(CG5,Anthro_Calc!C:P,10,FALSE) - VLOOKUP(CG5,Anthro_Calc!C:P,9,FALSE)))</calculatedColumnFormula>
    </tableColumn>
    <tableColumn id="87" name="WAZ @ 6 Months" dataDxfId="17">
      <calculatedColumnFormula>IF(CH5="", "", IF(CH5&gt;3, CJ5, IF(CH5&lt;-3, CI5, CH5)))</calculatedColumnFormula>
    </tableColumn>
    <tableColumn id="88" name="Calculated Status @ 6 months" dataDxfId="16">
      <calculatedColumnFormula>IF(ISBLANK(CC5), "", IF(OR(CK5&lt;-5, CK5&gt;5), "Please check weight and DOB again", IF(CK5&lt;=-3,"SEVERE", IF(CK5&lt;=-2,"MODERATE", IF(CK5&lt;=-1, "MILD", "NORMAL")))))</calculatedColumnFormula>
    </tableColumn>
    <tableColumn id="89" name="Underweight Status @ 6 months" dataDxfId="15">
      <calculatedColumnFormula>IF(AND(ISERROR(FIND("Mild",$D$2)),CL5="MILD"),"NORMAL",CL5)</calculatedColumnFormula>
    </tableColumn>
    <tableColumn id="90" name="Default Reason @ 6 Months" dataDxfId="14"/>
    <tableColumn id="91" name="Date of Measurement 1 Year_x000a_(DD/MM/YYYY)_x000a_" dataDxfId="13"/>
    <tableColumn id="92" name="1 Year MUAC (Optional)" dataDxfId="12"/>
    <tableColumn id="93" name="Weight (kg) @ 1 Year" dataDxfId="11"/>
    <tableColumn id="94" name="Weight Change since Entry (grams) @ 1 Year" dataDxfId="10">
      <calculatedColumnFormula>IF(ISBLANK(CQ5), "", (CQ5-R5)*1000)</calculatedColumnFormula>
    </tableColumn>
    <tableColumn id="95" name="Age @ 1 Year (in months)" dataDxfId="9">
      <calculatedColumnFormula>ROUND((CO5-M5)/30.4,0)</calculatedColumnFormula>
    </tableColumn>
    <tableColumn id="96" name="Age @ 1 Year (in days)" dataDxfId="8">
      <calculatedColumnFormula>CO5-M5</calculatedColumnFormula>
    </tableColumn>
    <tableColumn id="97" name="Code @ 1 Year" dataDxfId="7">
      <calculatedColumnFormula>L5&amp;CT5</calculatedColumnFormula>
    </tableColumn>
    <tableColumn id="98" name="WAZind26" dataDxfId="6">
      <calculatedColumnFormula>IF(ISBLANK(CQ5), "", (POWER(CQ5/VLOOKUP(CU5,Anthro_Calc!C:P,13,FALSE),VLOOKUP(CU5,Anthro_Calc!C:P,12,FALSE))-1) / (VLOOKUP(CU5,Anthro_Calc!C:P,14,FALSE)*VLOOKUP(CU5,Anthro_Calc!C:P,12,FALSE)))</calculatedColumnFormula>
    </tableColumn>
    <tableColumn id="99" name="WAZ &lt;-327" dataDxfId="5">
      <calculatedColumnFormula>IF(ISBLANK(CQ5), "", -3 + (CQ5 -VLOOKUP(CU5,Anthro_Calc!C:P,4,FALSE)) / (VLOOKUP(CU5,Anthro_Calc!C:P,5,FALSE) - VLOOKUP(CU5,Anthro_Calc!C:P,4,FALSE)))</calculatedColumnFormula>
    </tableColumn>
    <tableColumn id="100" name="WAZ &gt;328" dataDxfId="4">
      <calculatedColumnFormula>IF(ISBLANK(CQ5), "", 3 + (CQ5 -VLOOKUP(CU5,Anthro_Calc!C:P,10,FALSE)) / (VLOOKUP(CU5,Anthro_Calc!C:P,10,FALSE) - VLOOKUP(CU5,Anthro_Calc!C:P,9,FALSE)))</calculatedColumnFormula>
    </tableColumn>
    <tableColumn id="101" name="WAZ @ 1 year" dataDxfId="3">
      <calculatedColumnFormula>IF(CV5="", "", IF(CV5&gt;3, CX5, IF(CV5&lt;-3, CW5, CV5)))</calculatedColumnFormula>
    </tableColumn>
    <tableColumn id="102" name="Calculated Status @ 1 Year" dataDxfId="2">
      <calculatedColumnFormula>IF(ISBLANK(CQ5),"",IF(OR(CY5&lt;-5,CY5&gt;5),"Please check weight and DOB again",IF(CY5&lt;=-3,"SEVERE",IF(CY5&lt;=-2,"MODERATE",IF(CY5&lt;=-1,"MILD","NORMAL")))))</calculatedColumnFormula>
    </tableColumn>
    <tableColumn id="103" name="Underweight Status @ 1 Year" dataDxfId="1">
      <calculatedColumnFormula>IF(AND(ISERROR(FIND("Mild",$D$2)),CZ5="MILD"),"NORMAL",CZ5)</calculatedColumnFormula>
    </tableColumn>
    <tableColumn id="104" name="Default Reason @ 1 Year" dataDxfId="0"/>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15"/>
  <sheetViews>
    <sheetView workbookViewId="0">
      <pane ySplit="1" topLeftCell="A2" activePane="bottomLeft" state="frozen"/>
      <selection pane="bottomLeft" activeCell="D18" sqref="A1:P3715"/>
    </sheetView>
  </sheetViews>
  <sheetFormatPr defaultColWidth="8.85546875" defaultRowHeight="15"/>
  <sheetData>
    <row r="1" spans="1:16">
      <c r="A1" t="s">
        <v>161</v>
      </c>
      <c r="B1" t="s">
        <v>162</v>
      </c>
      <c r="C1" t="s">
        <v>1</v>
      </c>
      <c r="D1" t="s">
        <v>163</v>
      </c>
      <c r="E1" t="s">
        <v>164</v>
      </c>
      <c r="F1" t="s">
        <v>165</v>
      </c>
      <c r="G1" t="s">
        <v>166</v>
      </c>
      <c r="H1" t="s">
        <v>167</v>
      </c>
      <c r="I1" t="s">
        <v>168</v>
      </c>
      <c r="J1" t="s">
        <v>169</v>
      </c>
      <c r="K1" t="s">
        <v>170</v>
      </c>
      <c r="L1" t="s">
        <v>171</v>
      </c>
      <c r="M1" t="s">
        <v>172</v>
      </c>
      <c r="N1" t="s">
        <v>173</v>
      </c>
      <c r="O1" t="s">
        <v>2</v>
      </c>
      <c r="P1" t="s">
        <v>174</v>
      </c>
    </row>
    <row r="2" spans="1:16">
      <c r="A2" t="s">
        <v>140</v>
      </c>
      <c r="B2">
        <v>0</v>
      </c>
      <c r="C2" t="s">
        <v>175</v>
      </c>
      <c r="D2">
        <v>0</v>
      </c>
      <c r="E2">
        <v>1.7010000000000001</v>
      </c>
      <c r="F2">
        <v>2.08</v>
      </c>
      <c r="G2">
        <v>2.4590000000000001</v>
      </c>
      <c r="H2">
        <v>2.8809999999999998</v>
      </c>
      <c r="I2">
        <v>3.3460000000000001</v>
      </c>
      <c r="J2">
        <v>3.859</v>
      </c>
      <c r="K2">
        <v>4.4189999999999996</v>
      </c>
      <c r="L2">
        <v>5.0309999999999997</v>
      </c>
      <c r="M2">
        <v>5.6420000000000003</v>
      </c>
      <c r="N2" s="116">
        <v>0.34870000000000001</v>
      </c>
      <c r="O2" s="116">
        <v>3.3464</v>
      </c>
      <c r="P2" s="116">
        <v>0.14602000000000001</v>
      </c>
    </row>
    <row r="3" spans="1:16">
      <c r="A3" t="s">
        <v>140</v>
      </c>
      <c r="B3">
        <v>1</v>
      </c>
      <c r="C3" t="s">
        <v>176</v>
      </c>
      <c r="D3">
        <v>0</v>
      </c>
      <c r="E3">
        <v>1.6919999999999999</v>
      </c>
      <c r="F3">
        <v>2.0649999999999999</v>
      </c>
      <c r="G3">
        <v>2.4369999999999998</v>
      </c>
      <c r="H3">
        <v>2.8540000000000001</v>
      </c>
      <c r="I3">
        <v>3.3170000000000002</v>
      </c>
      <c r="J3">
        <v>3.83</v>
      </c>
      <c r="K3">
        <v>4.3940000000000001</v>
      </c>
      <c r="L3">
        <v>5.0129999999999999</v>
      </c>
      <c r="M3">
        <v>5.633</v>
      </c>
      <c r="N3" s="116">
        <v>0.31269999999999998</v>
      </c>
      <c r="O3" s="116">
        <v>3.3174000000000001</v>
      </c>
      <c r="P3" s="116">
        <v>0.14693000000000001</v>
      </c>
    </row>
    <row r="4" spans="1:16">
      <c r="A4" t="s">
        <v>140</v>
      </c>
      <c r="B4">
        <v>2</v>
      </c>
      <c r="C4" t="s">
        <v>177</v>
      </c>
      <c r="D4">
        <v>0</v>
      </c>
      <c r="E4">
        <v>1.7070000000000001</v>
      </c>
      <c r="F4">
        <v>2.08</v>
      </c>
      <c r="G4">
        <v>2.4540000000000002</v>
      </c>
      <c r="H4">
        <v>2.8719999999999999</v>
      </c>
      <c r="I4">
        <v>3.3370000000000002</v>
      </c>
      <c r="J4">
        <v>3.8519999999999999</v>
      </c>
      <c r="K4">
        <v>4.4210000000000003</v>
      </c>
      <c r="L4">
        <v>5.0449999999999999</v>
      </c>
      <c r="M4">
        <v>5.6689999999999996</v>
      </c>
      <c r="N4" s="116">
        <v>0.3029</v>
      </c>
      <c r="O4" s="116">
        <v>3.3370000000000002</v>
      </c>
      <c r="P4" s="116">
        <v>0.14676</v>
      </c>
    </row>
    <row r="5" spans="1:16">
      <c r="A5" t="s">
        <v>140</v>
      </c>
      <c r="B5">
        <v>3</v>
      </c>
      <c r="C5" t="s">
        <v>178</v>
      </c>
      <c r="D5">
        <v>0</v>
      </c>
      <c r="E5">
        <v>1.7250000000000001</v>
      </c>
      <c r="F5">
        <v>2.1</v>
      </c>
      <c r="G5">
        <v>2.4750000000000001</v>
      </c>
      <c r="H5">
        <v>2.895</v>
      </c>
      <c r="I5">
        <v>3.363</v>
      </c>
      <c r="J5">
        <v>3.8809999999999998</v>
      </c>
      <c r="K5">
        <v>4.4530000000000003</v>
      </c>
      <c r="L5">
        <v>5.0830000000000002</v>
      </c>
      <c r="M5">
        <v>5.7119999999999997</v>
      </c>
      <c r="N5" s="116">
        <v>0.2959</v>
      </c>
      <c r="O5" s="116">
        <v>3.3626999999999998</v>
      </c>
      <c r="P5" s="116">
        <v>0.14646999999999999</v>
      </c>
    </row>
    <row r="6" spans="1:16">
      <c r="A6" t="s">
        <v>140</v>
      </c>
      <c r="B6">
        <v>4</v>
      </c>
      <c r="C6" t="s">
        <v>179</v>
      </c>
      <c r="D6">
        <v>0</v>
      </c>
      <c r="E6">
        <v>1.7450000000000001</v>
      </c>
      <c r="F6">
        <v>2.1219999999999999</v>
      </c>
      <c r="G6">
        <v>2.4990000000000001</v>
      </c>
      <c r="H6">
        <v>2.9209999999999998</v>
      </c>
      <c r="I6">
        <v>3.3919999999999999</v>
      </c>
      <c r="J6">
        <v>3.9129999999999998</v>
      </c>
      <c r="K6">
        <v>4.49</v>
      </c>
      <c r="L6">
        <v>5.1239999999999997</v>
      </c>
      <c r="M6">
        <v>5.758</v>
      </c>
      <c r="N6" s="116">
        <v>0.2903</v>
      </c>
      <c r="O6" s="116">
        <v>3.3915000000000002</v>
      </c>
      <c r="P6" s="116">
        <v>0.14610999999999999</v>
      </c>
    </row>
    <row r="7" spans="1:16">
      <c r="A7" t="s">
        <v>140</v>
      </c>
      <c r="B7">
        <v>5</v>
      </c>
      <c r="C7" t="s">
        <v>180</v>
      </c>
      <c r="D7">
        <v>0</v>
      </c>
      <c r="E7">
        <v>1.7669999999999999</v>
      </c>
      <c r="F7">
        <v>2.1459999999999999</v>
      </c>
      <c r="G7">
        <v>2.5249999999999999</v>
      </c>
      <c r="H7">
        <v>2.9489999999999998</v>
      </c>
      <c r="I7">
        <v>3.4220000000000002</v>
      </c>
      <c r="J7">
        <v>3.9470000000000001</v>
      </c>
      <c r="K7">
        <v>4.5279999999999996</v>
      </c>
      <c r="L7">
        <v>5.1669999999999998</v>
      </c>
      <c r="M7">
        <v>5.806</v>
      </c>
      <c r="N7" s="116">
        <v>0.28549999999999998</v>
      </c>
      <c r="O7" s="116">
        <v>3.4222999999999999</v>
      </c>
      <c r="P7" s="116">
        <v>0.14571000000000001</v>
      </c>
    </row>
    <row r="8" spans="1:16">
      <c r="A8" t="s">
        <v>140</v>
      </c>
      <c r="B8">
        <v>6</v>
      </c>
      <c r="C8" t="s">
        <v>181</v>
      </c>
      <c r="D8">
        <v>0</v>
      </c>
      <c r="E8">
        <v>1.7889999999999999</v>
      </c>
      <c r="F8">
        <v>2.17</v>
      </c>
      <c r="G8">
        <v>2.5510000000000002</v>
      </c>
      <c r="H8">
        <v>2.9780000000000002</v>
      </c>
      <c r="I8">
        <v>3.4540000000000002</v>
      </c>
      <c r="J8">
        <v>3.9830000000000001</v>
      </c>
      <c r="K8">
        <v>4.5679999999999996</v>
      </c>
      <c r="L8">
        <v>5.2110000000000003</v>
      </c>
      <c r="M8">
        <v>5.8550000000000004</v>
      </c>
      <c r="N8" s="116">
        <v>0.28129999999999999</v>
      </c>
      <c r="O8" s="116">
        <v>3.4544999999999999</v>
      </c>
      <c r="P8" s="116">
        <v>0.14527999999999999</v>
      </c>
    </row>
    <row r="9" spans="1:16">
      <c r="A9" t="s">
        <v>140</v>
      </c>
      <c r="B9">
        <v>7</v>
      </c>
      <c r="C9" t="s">
        <v>182</v>
      </c>
      <c r="D9">
        <v>0</v>
      </c>
      <c r="E9">
        <v>1.8120000000000001</v>
      </c>
      <c r="F9">
        <v>2.1949999999999998</v>
      </c>
      <c r="G9">
        <v>2.5790000000000002</v>
      </c>
      <c r="H9">
        <v>3.0089999999999999</v>
      </c>
      <c r="I9">
        <v>3.488</v>
      </c>
      <c r="J9">
        <v>4.0199999999999996</v>
      </c>
      <c r="K9">
        <v>4.609</v>
      </c>
      <c r="L9">
        <v>5.2569999999999997</v>
      </c>
      <c r="M9">
        <v>5.9050000000000002</v>
      </c>
      <c r="N9" s="116">
        <v>0.27760000000000001</v>
      </c>
      <c r="O9" s="116">
        <v>3.4878999999999998</v>
      </c>
      <c r="P9" s="116">
        <v>0.14482999999999999</v>
      </c>
    </row>
    <row r="10" spans="1:16">
      <c r="A10" t="s">
        <v>140</v>
      </c>
      <c r="B10">
        <v>8</v>
      </c>
      <c r="C10" t="s">
        <v>183</v>
      </c>
      <c r="D10">
        <v>0</v>
      </c>
      <c r="E10">
        <v>1.835</v>
      </c>
      <c r="F10">
        <v>2.2210000000000001</v>
      </c>
      <c r="G10">
        <v>2.6070000000000002</v>
      </c>
      <c r="H10">
        <v>3.04</v>
      </c>
      <c r="I10">
        <v>3.5219999999999998</v>
      </c>
      <c r="J10">
        <v>4.0579999999999998</v>
      </c>
      <c r="K10">
        <v>4.6500000000000004</v>
      </c>
      <c r="L10">
        <v>5.3029999999999999</v>
      </c>
      <c r="M10">
        <v>5.9560000000000004</v>
      </c>
      <c r="N10" s="116">
        <v>0.2742</v>
      </c>
      <c r="O10" s="116">
        <v>3.5222000000000002</v>
      </c>
      <c r="P10" s="116">
        <v>0.14435999999999999</v>
      </c>
    </row>
    <row r="11" spans="1:16">
      <c r="A11" t="s">
        <v>140</v>
      </c>
      <c r="B11">
        <v>9</v>
      </c>
      <c r="C11" t="s">
        <v>184</v>
      </c>
      <c r="D11">
        <v>0</v>
      </c>
      <c r="E11">
        <v>1.859</v>
      </c>
      <c r="F11">
        <v>2.2480000000000002</v>
      </c>
      <c r="G11">
        <v>2.637</v>
      </c>
      <c r="H11">
        <v>3.0720000000000001</v>
      </c>
      <c r="I11">
        <v>3.5579999999999998</v>
      </c>
      <c r="J11">
        <v>4.0970000000000004</v>
      </c>
      <c r="K11">
        <v>4.6929999999999996</v>
      </c>
      <c r="L11">
        <v>5.351</v>
      </c>
      <c r="M11">
        <v>6.0090000000000003</v>
      </c>
      <c r="N11" s="116">
        <v>0.27110000000000001</v>
      </c>
      <c r="O11" s="116">
        <v>3.5575999999999999</v>
      </c>
      <c r="P11" s="116">
        <v>0.14388000000000001</v>
      </c>
    </row>
    <row r="12" spans="1:16">
      <c r="A12" t="s">
        <v>140</v>
      </c>
      <c r="B12">
        <v>10</v>
      </c>
      <c r="C12" t="s">
        <v>185</v>
      </c>
      <c r="D12">
        <v>0</v>
      </c>
      <c r="E12">
        <v>1.8839999999999999</v>
      </c>
      <c r="F12">
        <v>2.2759999999999998</v>
      </c>
      <c r="G12">
        <v>2.6669999999999998</v>
      </c>
      <c r="H12">
        <v>3.105</v>
      </c>
      <c r="I12">
        <v>3.5939999999999999</v>
      </c>
      <c r="J12">
        <v>4.1369999999999996</v>
      </c>
      <c r="K12">
        <v>4.7380000000000004</v>
      </c>
      <c r="L12">
        <v>5.4</v>
      </c>
      <c r="M12">
        <v>6.0620000000000003</v>
      </c>
      <c r="N12" s="116">
        <v>0.2681</v>
      </c>
      <c r="O12" s="116">
        <v>3.5941000000000001</v>
      </c>
      <c r="P12" s="116">
        <v>0.14338999999999999</v>
      </c>
    </row>
    <row r="13" spans="1:16">
      <c r="A13" t="s">
        <v>140</v>
      </c>
      <c r="B13">
        <v>11</v>
      </c>
      <c r="C13" t="s">
        <v>186</v>
      </c>
      <c r="D13">
        <v>0</v>
      </c>
      <c r="E13">
        <v>1.91</v>
      </c>
      <c r="F13">
        <v>2.3039999999999998</v>
      </c>
      <c r="G13">
        <v>2.698</v>
      </c>
      <c r="H13">
        <v>3.14</v>
      </c>
      <c r="I13">
        <v>3.6320000000000001</v>
      </c>
      <c r="J13">
        <v>4.1790000000000003</v>
      </c>
      <c r="K13">
        <v>4.7839999999999998</v>
      </c>
      <c r="L13">
        <v>5.4509999999999996</v>
      </c>
      <c r="M13">
        <v>6.1180000000000003</v>
      </c>
      <c r="N13" s="116">
        <v>0.26540000000000002</v>
      </c>
      <c r="O13" s="116">
        <v>3.6318999999999999</v>
      </c>
      <c r="P13" s="116">
        <v>0.1429</v>
      </c>
    </row>
    <row r="14" spans="1:16">
      <c r="A14" t="s">
        <v>140</v>
      </c>
      <c r="B14">
        <v>12</v>
      </c>
      <c r="C14" t="s">
        <v>187</v>
      </c>
      <c r="D14">
        <v>0</v>
      </c>
      <c r="E14">
        <v>1.9359999999999999</v>
      </c>
      <c r="F14">
        <v>2.3330000000000002</v>
      </c>
      <c r="G14">
        <v>2.73</v>
      </c>
      <c r="H14">
        <v>3.1749999999999998</v>
      </c>
      <c r="I14">
        <v>3.6709999999999998</v>
      </c>
      <c r="J14">
        <v>4.2220000000000004</v>
      </c>
      <c r="K14">
        <v>4.8310000000000004</v>
      </c>
      <c r="L14">
        <v>5.5030000000000001</v>
      </c>
      <c r="M14">
        <v>6.1749999999999998</v>
      </c>
      <c r="N14" s="116">
        <v>0.26279999999999998</v>
      </c>
      <c r="O14" s="116">
        <v>3.6709999999999998</v>
      </c>
      <c r="P14" s="116">
        <v>0.14241000000000001</v>
      </c>
    </row>
    <row r="15" spans="1:16">
      <c r="A15" t="s">
        <v>140</v>
      </c>
      <c r="B15">
        <v>13</v>
      </c>
      <c r="C15" t="s">
        <v>188</v>
      </c>
      <c r="D15">
        <v>0</v>
      </c>
      <c r="E15">
        <v>1.9630000000000001</v>
      </c>
      <c r="F15">
        <v>2.363</v>
      </c>
      <c r="G15">
        <v>2.7639999999999998</v>
      </c>
      <c r="H15">
        <v>3.2120000000000002</v>
      </c>
      <c r="I15">
        <v>3.7109999999999999</v>
      </c>
      <c r="J15">
        <v>4.266</v>
      </c>
      <c r="K15">
        <v>4.88</v>
      </c>
      <c r="L15">
        <v>5.5579999999999998</v>
      </c>
      <c r="M15">
        <v>6.2350000000000003</v>
      </c>
      <c r="N15" s="116">
        <v>0.26040000000000002</v>
      </c>
      <c r="O15" s="116">
        <v>3.7113</v>
      </c>
      <c r="P15" s="116">
        <v>0.14191999999999999</v>
      </c>
    </row>
    <row r="16" spans="1:16">
      <c r="A16" t="s">
        <v>140</v>
      </c>
      <c r="B16">
        <v>14</v>
      </c>
      <c r="C16" t="s">
        <v>189</v>
      </c>
      <c r="D16">
        <v>0</v>
      </c>
      <c r="E16">
        <v>1.9910000000000001</v>
      </c>
      <c r="F16">
        <v>2.395</v>
      </c>
      <c r="G16">
        <v>2.798</v>
      </c>
      <c r="H16">
        <v>3.2490000000000001</v>
      </c>
      <c r="I16">
        <v>3.7530000000000001</v>
      </c>
      <c r="J16">
        <v>4.3120000000000003</v>
      </c>
      <c r="K16">
        <v>4.931</v>
      </c>
      <c r="L16">
        <v>5.6130000000000004</v>
      </c>
      <c r="M16">
        <v>6.2960000000000003</v>
      </c>
      <c r="N16" s="116">
        <v>0.2581</v>
      </c>
      <c r="O16" s="116">
        <v>3.7528999999999999</v>
      </c>
      <c r="P16" s="116">
        <v>0.14141999999999999</v>
      </c>
    </row>
    <row r="17" spans="1:16">
      <c r="A17" t="s">
        <v>140</v>
      </c>
      <c r="B17">
        <v>15</v>
      </c>
      <c r="C17" t="s">
        <v>190</v>
      </c>
      <c r="D17">
        <v>0</v>
      </c>
      <c r="E17">
        <v>2.02</v>
      </c>
      <c r="F17">
        <v>2.4260000000000002</v>
      </c>
      <c r="G17">
        <v>2.8330000000000002</v>
      </c>
      <c r="H17">
        <v>3.2879999999999998</v>
      </c>
      <c r="I17">
        <v>3.7959999999999998</v>
      </c>
      <c r="J17">
        <v>4.359</v>
      </c>
      <c r="K17">
        <v>4.9829999999999997</v>
      </c>
      <c r="L17">
        <v>5.6710000000000003</v>
      </c>
      <c r="M17">
        <v>6.3579999999999997</v>
      </c>
      <c r="N17" s="116">
        <v>0.25580000000000003</v>
      </c>
      <c r="O17" s="116">
        <v>3.7955999999999999</v>
      </c>
      <c r="P17" s="116">
        <v>0.14093</v>
      </c>
    </row>
    <row r="18" spans="1:16">
      <c r="A18" t="s">
        <v>140</v>
      </c>
      <c r="B18">
        <v>16</v>
      </c>
      <c r="C18" t="s">
        <v>191</v>
      </c>
      <c r="D18">
        <v>0</v>
      </c>
      <c r="E18">
        <v>2.0489999999999999</v>
      </c>
      <c r="F18">
        <v>2.4590000000000001</v>
      </c>
      <c r="G18">
        <v>2.8690000000000002</v>
      </c>
      <c r="H18">
        <v>3.327</v>
      </c>
      <c r="I18">
        <v>3.839</v>
      </c>
      <c r="J18">
        <v>4.407</v>
      </c>
      <c r="K18">
        <v>5.0350000000000001</v>
      </c>
      <c r="L18">
        <v>5.7290000000000001</v>
      </c>
      <c r="M18">
        <v>6.4219999999999997</v>
      </c>
      <c r="N18" s="116">
        <v>0.25369999999999998</v>
      </c>
      <c r="O18" s="116">
        <v>3.8389000000000002</v>
      </c>
      <c r="P18" s="116">
        <v>0.14044000000000001</v>
      </c>
    </row>
    <row r="19" spans="1:16">
      <c r="A19" t="s">
        <v>140</v>
      </c>
      <c r="B19">
        <v>17</v>
      </c>
      <c r="C19" t="s">
        <v>192</v>
      </c>
      <c r="D19">
        <v>0</v>
      </c>
      <c r="E19">
        <v>2.0779999999999998</v>
      </c>
      <c r="F19">
        <v>2.4910000000000001</v>
      </c>
      <c r="G19">
        <v>2.9049999999999998</v>
      </c>
      <c r="H19">
        <v>3.367</v>
      </c>
      <c r="I19">
        <v>3.883</v>
      </c>
      <c r="J19">
        <v>4.4550000000000001</v>
      </c>
      <c r="K19">
        <v>5.0890000000000004</v>
      </c>
      <c r="L19">
        <v>5.7869999999999999</v>
      </c>
      <c r="M19">
        <v>6.4859999999999998</v>
      </c>
      <c r="N19" s="116">
        <v>0.25169999999999998</v>
      </c>
      <c r="O19" s="116">
        <v>3.8828</v>
      </c>
      <c r="P19" s="116">
        <v>0.13996</v>
      </c>
    </row>
    <row r="20" spans="1:16">
      <c r="A20" t="s">
        <v>140</v>
      </c>
      <c r="B20">
        <v>18</v>
      </c>
      <c r="C20" t="s">
        <v>193</v>
      </c>
      <c r="D20">
        <v>0</v>
      </c>
      <c r="E20">
        <v>2.1070000000000002</v>
      </c>
      <c r="F20">
        <v>2.524</v>
      </c>
      <c r="G20">
        <v>2.9409999999999998</v>
      </c>
      <c r="H20">
        <v>3.407</v>
      </c>
      <c r="I20">
        <v>3.927</v>
      </c>
      <c r="J20">
        <v>4.5039999999999996</v>
      </c>
      <c r="K20">
        <v>5.1429999999999998</v>
      </c>
      <c r="L20">
        <v>5.8470000000000004</v>
      </c>
      <c r="M20">
        <v>6.5510000000000002</v>
      </c>
      <c r="N20" s="116">
        <v>0.24970000000000001</v>
      </c>
      <c r="O20" s="116">
        <v>3.927</v>
      </c>
      <c r="P20" s="116">
        <v>0.13947999999999999</v>
      </c>
    </row>
    <row r="21" spans="1:16">
      <c r="A21" t="s">
        <v>140</v>
      </c>
      <c r="B21">
        <v>19</v>
      </c>
      <c r="C21" t="s">
        <v>194</v>
      </c>
      <c r="D21">
        <v>0</v>
      </c>
      <c r="E21">
        <v>2.137</v>
      </c>
      <c r="F21">
        <v>2.5569999999999999</v>
      </c>
      <c r="G21">
        <v>2.9769999999999999</v>
      </c>
      <c r="H21">
        <v>3.448</v>
      </c>
      <c r="I21">
        <v>3.9710000000000001</v>
      </c>
      <c r="J21">
        <v>4.5529999999999999</v>
      </c>
      <c r="K21">
        <v>5.1959999999999997</v>
      </c>
      <c r="L21">
        <v>5.9059999999999997</v>
      </c>
      <c r="M21">
        <v>6.6150000000000002</v>
      </c>
      <c r="N21" s="116">
        <v>0.24779999999999999</v>
      </c>
      <c r="O21" s="116">
        <v>3.9714</v>
      </c>
      <c r="P21" s="116">
        <v>0.13900000000000001</v>
      </c>
    </row>
    <row r="22" spans="1:16">
      <c r="A22" t="s">
        <v>140</v>
      </c>
      <c r="B22">
        <v>20</v>
      </c>
      <c r="C22" t="s">
        <v>195</v>
      </c>
      <c r="D22">
        <v>0</v>
      </c>
      <c r="E22">
        <v>2.1669999999999998</v>
      </c>
      <c r="F22">
        <v>2.59</v>
      </c>
      <c r="G22">
        <v>3.0139999999999998</v>
      </c>
      <c r="H22">
        <v>3.488</v>
      </c>
      <c r="I22">
        <v>4.016</v>
      </c>
      <c r="J22">
        <v>4.6020000000000003</v>
      </c>
      <c r="K22">
        <v>5.25</v>
      </c>
      <c r="L22">
        <v>5.9649999999999999</v>
      </c>
      <c r="M22">
        <v>6.68</v>
      </c>
      <c r="N22" s="116">
        <v>0.246</v>
      </c>
      <c r="O22" s="116">
        <v>4.0157999999999996</v>
      </c>
      <c r="P22" s="116">
        <v>0.13852999999999999</v>
      </c>
    </row>
    <row r="23" spans="1:16">
      <c r="A23" t="s">
        <v>140</v>
      </c>
      <c r="B23">
        <v>21</v>
      </c>
      <c r="C23" t="s">
        <v>196</v>
      </c>
      <c r="D23">
        <v>0</v>
      </c>
      <c r="E23">
        <v>2.1970000000000001</v>
      </c>
      <c r="F23">
        <v>2.6240000000000001</v>
      </c>
      <c r="G23">
        <v>3.0510000000000002</v>
      </c>
      <c r="H23">
        <v>3.528</v>
      </c>
      <c r="I23">
        <v>4.0599999999999996</v>
      </c>
      <c r="J23">
        <v>4.6509999999999998</v>
      </c>
      <c r="K23">
        <v>5.3040000000000003</v>
      </c>
      <c r="L23">
        <v>6.024</v>
      </c>
      <c r="M23">
        <v>6.7450000000000001</v>
      </c>
      <c r="N23" s="116">
        <v>0.2442</v>
      </c>
      <c r="O23" s="116">
        <v>4.0602999999999998</v>
      </c>
      <c r="P23" s="116">
        <v>0.13807</v>
      </c>
    </row>
    <row r="24" spans="1:16">
      <c r="A24" t="s">
        <v>140</v>
      </c>
      <c r="B24">
        <v>22</v>
      </c>
      <c r="C24" t="s">
        <v>197</v>
      </c>
      <c r="D24">
        <v>0</v>
      </c>
      <c r="E24">
        <v>2.226</v>
      </c>
      <c r="F24">
        <v>2.657</v>
      </c>
      <c r="G24">
        <v>3.0870000000000002</v>
      </c>
      <c r="H24">
        <v>3.569</v>
      </c>
      <c r="I24">
        <v>4.1050000000000004</v>
      </c>
      <c r="J24">
        <v>4.7</v>
      </c>
      <c r="K24">
        <v>5.3579999999999997</v>
      </c>
      <c r="L24">
        <v>6.0830000000000002</v>
      </c>
      <c r="M24">
        <v>6.8090000000000002</v>
      </c>
      <c r="N24" s="116">
        <v>0.24249999999999999</v>
      </c>
      <c r="O24" s="116">
        <v>4.1045999999999996</v>
      </c>
      <c r="P24" s="116">
        <v>0.13761000000000001</v>
      </c>
    </row>
    <row r="25" spans="1:16">
      <c r="A25" t="s">
        <v>140</v>
      </c>
      <c r="B25">
        <v>23</v>
      </c>
      <c r="C25" t="s">
        <v>198</v>
      </c>
      <c r="D25">
        <v>0</v>
      </c>
      <c r="E25">
        <v>2.2559999999999998</v>
      </c>
      <c r="F25">
        <v>2.69</v>
      </c>
      <c r="G25">
        <v>3.1240000000000001</v>
      </c>
      <c r="H25">
        <v>3.609</v>
      </c>
      <c r="I25">
        <v>4.149</v>
      </c>
      <c r="J25">
        <v>4.7480000000000002</v>
      </c>
      <c r="K25">
        <v>5.4109999999999996</v>
      </c>
      <c r="L25">
        <v>6.1420000000000003</v>
      </c>
      <c r="M25">
        <v>6.8730000000000002</v>
      </c>
      <c r="N25" s="116">
        <v>0.24079999999999999</v>
      </c>
      <c r="O25" s="116">
        <v>4.1489000000000003</v>
      </c>
      <c r="P25" s="116">
        <v>0.13714999999999999</v>
      </c>
    </row>
    <row r="26" spans="1:16">
      <c r="A26" t="s">
        <v>140</v>
      </c>
      <c r="B26">
        <v>24</v>
      </c>
      <c r="C26" t="s">
        <v>199</v>
      </c>
      <c r="D26">
        <v>0</v>
      </c>
      <c r="E26">
        <v>2.286</v>
      </c>
      <c r="F26">
        <v>2.7229999999999999</v>
      </c>
      <c r="G26">
        <v>3.16</v>
      </c>
      <c r="H26">
        <v>3.649</v>
      </c>
      <c r="I26">
        <v>4.1929999999999996</v>
      </c>
      <c r="J26">
        <v>4.7969999999999997</v>
      </c>
      <c r="K26">
        <v>5.4640000000000004</v>
      </c>
      <c r="L26">
        <v>6.2</v>
      </c>
      <c r="M26">
        <v>6.9370000000000003</v>
      </c>
      <c r="N26" s="116">
        <v>0.2392</v>
      </c>
      <c r="O26" s="116">
        <v>4.1929999999999996</v>
      </c>
      <c r="P26" s="116">
        <v>0.13669999999999999</v>
      </c>
    </row>
    <row r="27" spans="1:16">
      <c r="A27" t="s">
        <v>140</v>
      </c>
      <c r="B27">
        <v>25</v>
      </c>
      <c r="C27" t="s">
        <v>200</v>
      </c>
      <c r="D27">
        <v>0</v>
      </c>
      <c r="E27">
        <v>2.3159999999999998</v>
      </c>
      <c r="F27">
        <v>2.7559999999999998</v>
      </c>
      <c r="G27">
        <v>3.1970000000000001</v>
      </c>
      <c r="H27">
        <v>3.6890000000000001</v>
      </c>
      <c r="I27">
        <v>4.2370000000000001</v>
      </c>
      <c r="J27">
        <v>4.8449999999999998</v>
      </c>
      <c r="K27">
        <v>5.5170000000000003</v>
      </c>
      <c r="L27">
        <v>6.2590000000000003</v>
      </c>
      <c r="M27">
        <v>7</v>
      </c>
      <c r="N27" s="116">
        <v>0.23760000000000001</v>
      </c>
      <c r="O27" s="116">
        <v>4.2369000000000003</v>
      </c>
      <c r="P27" s="116">
        <v>0.13625999999999999</v>
      </c>
    </row>
    <row r="28" spans="1:16">
      <c r="A28" t="s">
        <v>140</v>
      </c>
      <c r="B28">
        <v>26</v>
      </c>
      <c r="C28" t="s">
        <v>201</v>
      </c>
      <c r="D28">
        <v>0</v>
      </c>
      <c r="E28">
        <v>2.3450000000000002</v>
      </c>
      <c r="F28">
        <v>2.7890000000000001</v>
      </c>
      <c r="G28">
        <v>3.2330000000000001</v>
      </c>
      <c r="H28">
        <v>3.7290000000000001</v>
      </c>
      <c r="I28">
        <v>4.2809999999999997</v>
      </c>
      <c r="J28">
        <v>4.8929999999999998</v>
      </c>
      <c r="K28">
        <v>5.57</v>
      </c>
      <c r="L28">
        <v>6.3159999999999998</v>
      </c>
      <c r="M28">
        <v>7.0629999999999997</v>
      </c>
      <c r="N28" s="116">
        <v>0.2361</v>
      </c>
      <c r="O28" s="116">
        <v>4.2805999999999997</v>
      </c>
      <c r="P28" s="116">
        <v>0.13582</v>
      </c>
    </row>
    <row r="29" spans="1:16">
      <c r="A29" t="s">
        <v>140</v>
      </c>
      <c r="B29">
        <v>27</v>
      </c>
      <c r="C29" t="s">
        <v>202</v>
      </c>
      <c r="D29">
        <v>0</v>
      </c>
      <c r="E29">
        <v>2.375</v>
      </c>
      <c r="F29">
        <v>2.8220000000000001</v>
      </c>
      <c r="G29">
        <v>3.2690000000000001</v>
      </c>
      <c r="H29">
        <v>3.7679999999999998</v>
      </c>
      <c r="I29">
        <v>4.3239999999999998</v>
      </c>
      <c r="J29">
        <v>4.9400000000000004</v>
      </c>
      <c r="K29">
        <v>5.6219999999999999</v>
      </c>
      <c r="L29">
        <v>6.3730000000000002</v>
      </c>
      <c r="M29">
        <v>7.125</v>
      </c>
      <c r="N29" s="116">
        <v>0.2346</v>
      </c>
      <c r="O29" s="116">
        <v>4.3239999999999998</v>
      </c>
      <c r="P29" s="116">
        <v>0.13539000000000001</v>
      </c>
    </row>
    <row r="30" spans="1:16">
      <c r="A30" t="s">
        <v>140</v>
      </c>
      <c r="B30">
        <v>28</v>
      </c>
      <c r="C30" t="s">
        <v>203</v>
      </c>
      <c r="D30">
        <v>0</v>
      </c>
      <c r="E30">
        <v>2.4039999999999999</v>
      </c>
      <c r="F30">
        <v>2.8540000000000001</v>
      </c>
      <c r="G30">
        <v>3.3050000000000002</v>
      </c>
      <c r="H30">
        <v>3.8069999999999999</v>
      </c>
      <c r="I30">
        <v>4.367</v>
      </c>
      <c r="J30">
        <v>4.9880000000000004</v>
      </c>
      <c r="K30">
        <v>5.6740000000000004</v>
      </c>
      <c r="L30">
        <v>6.43</v>
      </c>
      <c r="M30">
        <v>7.1870000000000003</v>
      </c>
      <c r="N30" s="116">
        <v>0.2331</v>
      </c>
      <c r="O30" s="116">
        <v>4.3670999999999998</v>
      </c>
      <c r="P30" s="116">
        <v>0.13497000000000001</v>
      </c>
    </row>
    <row r="31" spans="1:16">
      <c r="A31" t="s">
        <v>140</v>
      </c>
      <c r="B31">
        <v>29</v>
      </c>
      <c r="C31" t="s">
        <v>204</v>
      </c>
      <c r="D31">
        <v>0</v>
      </c>
      <c r="E31">
        <v>2.4329999999999998</v>
      </c>
      <c r="F31">
        <v>2.887</v>
      </c>
      <c r="G31">
        <v>3.34</v>
      </c>
      <c r="H31">
        <v>3.847</v>
      </c>
      <c r="I31">
        <v>4.41</v>
      </c>
      <c r="J31">
        <v>5.0350000000000001</v>
      </c>
      <c r="K31">
        <v>5.7249999999999996</v>
      </c>
      <c r="L31">
        <v>6.4870000000000001</v>
      </c>
      <c r="M31">
        <v>7.2480000000000002</v>
      </c>
      <c r="N31" s="116">
        <v>0.23169999999999999</v>
      </c>
      <c r="O31" s="116">
        <v>4.41</v>
      </c>
      <c r="P31" s="116">
        <v>0.13455</v>
      </c>
    </row>
    <row r="32" spans="1:16">
      <c r="A32" t="s">
        <v>140</v>
      </c>
      <c r="B32">
        <v>30</v>
      </c>
      <c r="C32" t="s">
        <v>205</v>
      </c>
      <c r="D32">
        <v>0</v>
      </c>
      <c r="E32">
        <v>2.4620000000000002</v>
      </c>
      <c r="F32">
        <v>2.919</v>
      </c>
      <c r="G32">
        <v>3.3759999999999999</v>
      </c>
      <c r="H32">
        <v>3.8849999999999998</v>
      </c>
      <c r="I32">
        <v>4.452</v>
      </c>
      <c r="J32">
        <v>5.0810000000000004</v>
      </c>
      <c r="K32">
        <v>5.7759999999999998</v>
      </c>
      <c r="L32">
        <v>6.5419999999999998</v>
      </c>
      <c r="M32">
        <v>7.3079999999999998</v>
      </c>
      <c r="N32" s="116">
        <v>0.2303</v>
      </c>
      <c r="O32" s="116">
        <v>4.4524999999999997</v>
      </c>
      <c r="P32" s="116">
        <v>0.13413</v>
      </c>
    </row>
    <row r="33" spans="1:16">
      <c r="A33" t="s">
        <v>140</v>
      </c>
      <c r="B33">
        <v>31</v>
      </c>
      <c r="C33" t="s">
        <v>206</v>
      </c>
      <c r="D33">
        <v>1</v>
      </c>
      <c r="E33">
        <v>2.4910000000000001</v>
      </c>
      <c r="F33">
        <v>2.9510000000000001</v>
      </c>
      <c r="G33">
        <v>3.411</v>
      </c>
      <c r="H33">
        <v>3.9239999999999999</v>
      </c>
      <c r="I33">
        <v>4.4950000000000001</v>
      </c>
      <c r="J33">
        <v>5.1269999999999998</v>
      </c>
      <c r="K33">
        <v>5.827</v>
      </c>
      <c r="L33">
        <v>6.5970000000000004</v>
      </c>
      <c r="M33">
        <v>7.3680000000000003</v>
      </c>
      <c r="N33" s="116">
        <v>0.22900000000000001</v>
      </c>
      <c r="O33" s="116">
        <v>4.4946000000000002</v>
      </c>
      <c r="P33" s="116">
        <v>0.13372000000000001</v>
      </c>
    </row>
    <row r="34" spans="1:16">
      <c r="A34" t="s">
        <v>140</v>
      </c>
      <c r="B34">
        <v>32</v>
      </c>
      <c r="C34" t="s">
        <v>207</v>
      </c>
      <c r="D34">
        <v>1</v>
      </c>
      <c r="E34">
        <v>2.52</v>
      </c>
      <c r="F34">
        <v>2.9820000000000002</v>
      </c>
      <c r="G34">
        <v>3.4449999999999998</v>
      </c>
      <c r="H34">
        <v>3.9620000000000002</v>
      </c>
      <c r="I34">
        <v>4.5359999999999996</v>
      </c>
      <c r="J34">
        <v>5.173</v>
      </c>
      <c r="K34">
        <v>5.8769999999999998</v>
      </c>
      <c r="L34">
        <v>6.6520000000000001</v>
      </c>
      <c r="M34">
        <v>7.4269999999999996</v>
      </c>
      <c r="N34" s="116">
        <v>0.2276</v>
      </c>
      <c r="O34" s="116">
        <v>4.5362999999999998</v>
      </c>
      <c r="P34" s="116">
        <v>0.13331999999999999</v>
      </c>
    </row>
    <row r="35" spans="1:16">
      <c r="A35" t="s">
        <v>140</v>
      </c>
      <c r="B35">
        <v>33</v>
      </c>
      <c r="C35" t="s">
        <v>208</v>
      </c>
      <c r="D35">
        <v>1</v>
      </c>
      <c r="E35">
        <v>2.548</v>
      </c>
      <c r="F35">
        <v>3.0139999999999998</v>
      </c>
      <c r="G35">
        <v>3.48</v>
      </c>
      <c r="H35">
        <v>4</v>
      </c>
      <c r="I35">
        <v>4.5780000000000003</v>
      </c>
      <c r="J35">
        <v>5.218</v>
      </c>
      <c r="K35">
        <v>5.9260000000000002</v>
      </c>
      <c r="L35">
        <v>6.7060000000000004</v>
      </c>
      <c r="M35">
        <v>7.4859999999999998</v>
      </c>
      <c r="N35" s="116">
        <v>0.2263</v>
      </c>
      <c r="O35" s="116">
        <v>4.5776000000000003</v>
      </c>
      <c r="P35" s="116">
        <v>0.13292000000000001</v>
      </c>
    </row>
    <row r="36" spans="1:16">
      <c r="A36" t="s">
        <v>140</v>
      </c>
      <c r="B36">
        <v>34</v>
      </c>
      <c r="C36" t="s">
        <v>209</v>
      </c>
      <c r="D36">
        <v>1</v>
      </c>
      <c r="E36">
        <v>2.5760000000000001</v>
      </c>
      <c r="F36">
        <v>3.0449999999999999</v>
      </c>
      <c r="G36">
        <v>3.5139999999999998</v>
      </c>
      <c r="H36">
        <v>4.0369999999999999</v>
      </c>
      <c r="I36">
        <v>4.6180000000000003</v>
      </c>
      <c r="J36">
        <v>5.2629999999999999</v>
      </c>
      <c r="K36">
        <v>5.9749999999999996</v>
      </c>
      <c r="L36">
        <v>6.7590000000000003</v>
      </c>
      <c r="M36">
        <v>7.5430000000000001</v>
      </c>
      <c r="N36" s="116">
        <v>0.22500000000000001</v>
      </c>
      <c r="O36" s="116">
        <v>4.6185</v>
      </c>
      <c r="P36" s="116">
        <v>0.13253000000000001</v>
      </c>
    </row>
    <row r="37" spans="1:16">
      <c r="A37" t="s">
        <v>140</v>
      </c>
      <c r="B37">
        <v>35</v>
      </c>
      <c r="C37" t="s">
        <v>210</v>
      </c>
      <c r="D37">
        <v>1</v>
      </c>
      <c r="E37">
        <v>2.6040000000000001</v>
      </c>
      <c r="F37">
        <v>3.0760000000000001</v>
      </c>
      <c r="G37">
        <v>3.548</v>
      </c>
      <c r="H37">
        <v>4.0739999999999998</v>
      </c>
      <c r="I37">
        <v>4.6589999999999998</v>
      </c>
      <c r="J37">
        <v>5.3070000000000004</v>
      </c>
      <c r="K37">
        <v>6.0229999999999997</v>
      </c>
      <c r="L37">
        <v>6.8120000000000003</v>
      </c>
      <c r="M37">
        <v>7.6</v>
      </c>
      <c r="N37" s="116">
        <v>0.22370000000000001</v>
      </c>
      <c r="O37" s="116">
        <v>4.6589999999999998</v>
      </c>
      <c r="P37" s="116">
        <v>0.13214999999999999</v>
      </c>
    </row>
    <row r="38" spans="1:16">
      <c r="A38" t="s">
        <v>140</v>
      </c>
      <c r="B38">
        <v>36</v>
      </c>
      <c r="C38" t="s">
        <v>211</v>
      </c>
      <c r="D38">
        <v>1</v>
      </c>
      <c r="E38">
        <v>2.6320000000000001</v>
      </c>
      <c r="F38">
        <v>3.1070000000000002</v>
      </c>
      <c r="G38">
        <v>3.581</v>
      </c>
      <c r="H38">
        <v>4.1109999999999998</v>
      </c>
      <c r="I38">
        <v>4.6989999999999998</v>
      </c>
      <c r="J38">
        <v>5.351</v>
      </c>
      <c r="K38">
        <v>6.0709999999999997</v>
      </c>
      <c r="L38">
        <v>6.8639999999999999</v>
      </c>
      <c r="M38">
        <v>7.657</v>
      </c>
      <c r="N38" s="116">
        <v>0.2225</v>
      </c>
      <c r="O38" s="116">
        <v>4.6989999999999998</v>
      </c>
      <c r="P38" s="116">
        <v>0.13177</v>
      </c>
    </row>
    <row r="39" spans="1:16">
      <c r="A39" t="s">
        <v>140</v>
      </c>
      <c r="B39">
        <v>37</v>
      </c>
      <c r="C39" t="s">
        <v>212</v>
      </c>
      <c r="D39">
        <v>1</v>
      </c>
      <c r="E39">
        <v>2.66</v>
      </c>
      <c r="F39">
        <v>3.137</v>
      </c>
      <c r="G39">
        <v>3.6150000000000002</v>
      </c>
      <c r="H39">
        <v>4.1470000000000002</v>
      </c>
      <c r="I39">
        <v>4.7389999999999999</v>
      </c>
      <c r="J39">
        <v>5.3940000000000001</v>
      </c>
      <c r="K39">
        <v>6.1180000000000003</v>
      </c>
      <c r="L39">
        <v>6.915</v>
      </c>
      <c r="M39">
        <v>7.7119999999999997</v>
      </c>
      <c r="N39" s="116">
        <v>0.2213</v>
      </c>
      <c r="O39" s="116">
        <v>4.7385999999999999</v>
      </c>
      <c r="P39" s="116">
        <v>0.13139000000000001</v>
      </c>
    </row>
    <row r="40" spans="1:16">
      <c r="A40" t="s">
        <v>140</v>
      </c>
      <c r="B40">
        <v>38</v>
      </c>
      <c r="C40" t="s">
        <v>213</v>
      </c>
      <c r="D40">
        <v>1</v>
      </c>
      <c r="E40">
        <v>2.6869999999999998</v>
      </c>
      <c r="F40">
        <v>3.1669999999999998</v>
      </c>
      <c r="G40">
        <v>3.6480000000000001</v>
      </c>
      <c r="H40">
        <v>4.1829999999999998</v>
      </c>
      <c r="I40">
        <v>4.7779999999999996</v>
      </c>
      <c r="J40">
        <v>5.4370000000000003</v>
      </c>
      <c r="K40">
        <v>6.1639999999999997</v>
      </c>
      <c r="L40">
        <v>6.9649999999999999</v>
      </c>
      <c r="M40">
        <v>7.7670000000000003</v>
      </c>
      <c r="N40" s="116">
        <v>0.22009999999999999</v>
      </c>
      <c r="O40" s="116">
        <v>4.7778</v>
      </c>
      <c r="P40" s="116">
        <v>0.13102</v>
      </c>
    </row>
    <row r="41" spans="1:16">
      <c r="A41" t="s">
        <v>140</v>
      </c>
      <c r="B41">
        <v>39</v>
      </c>
      <c r="C41" t="s">
        <v>214</v>
      </c>
      <c r="D41">
        <v>1</v>
      </c>
      <c r="E41">
        <v>2.714</v>
      </c>
      <c r="F41">
        <v>3.1970000000000001</v>
      </c>
      <c r="G41">
        <v>3.68</v>
      </c>
      <c r="H41">
        <v>4.2190000000000003</v>
      </c>
      <c r="I41">
        <v>4.8170000000000002</v>
      </c>
      <c r="J41">
        <v>5.4790000000000001</v>
      </c>
      <c r="K41">
        <v>6.21</v>
      </c>
      <c r="L41">
        <v>7.016</v>
      </c>
      <c r="M41">
        <v>7.8209999999999997</v>
      </c>
      <c r="N41" s="116">
        <v>0.21890000000000001</v>
      </c>
      <c r="O41" s="116">
        <v>4.8166000000000002</v>
      </c>
      <c r="P41" s="116">
        <v>0.13066</v>
      </c>
    </row>
    <row r="42" spans="1:16">
      <c r="A42" t="s">
        <v>140</v>
      </c>
      <c r="B42">
        <v>40</v>
      </c>
      <c r="C42" t="s">
        <v>215</v>
      </c>
      <c r="D42">
        <v>1</v>
      </c>
      <c r="E42">
        <v>2.7410000000000001</v>
      </c>
      <c r="F42">
        <v>3.2269999999999999</v>
      </c>
      <c r="G42">
        <v>3.7120000000000002</v>
      </c>
      <c r="H42">
        <v>4.2539999999999996</v>
      </c>
      <c r="I42">
        <v>4.8550000000000004</v>
      </c>
      <c r="J42">
        <v>5.5209999999999999</v>
      </c>
      <c r="K42">
        <v>6.2560000000000002</v>
      </c>
      <c r="L42">
        <v>7.0650000000000004</v>
      </c>
      <c r="M42">
        <v>7.8739999999999997</v>
      </c>
      <c r="N42" s="116">
        <v>0.21779999999999999</v>
      </c>
      <c r="O42" s="116">
        <v>4.8548999999999998</v>
      </c>
      <c r="P42" s="116">
        <v>0.1303</v>
      </c>
    </row>
    <row r="43" spans="1:16">
      <c r="A43" t="s">
        <v>140</v>
      </c>
      <c r="B43">
        <v>41</v>
      </c>
      <c r="C43" t="s">
        <v>216</v>
      </c>
      <c r="D43">
        <v>1</v>
      </c>
      <c r="E43">
        <v>2.7679999999999998</v>
      </c>
      <c r="F43">
        <v>3.2559999999999998</v>
      </c>
      <c r="G43">
        <v>3.7440000000000002</v>
      </c>
      <c r="H43">
        <v>4.2889999999999997</v>
      </c>
      <c r="I43">
        <v>4.8929999999999998</v>
      </c>
      <c r="J43">
        <v>5.5620000000000003</v>
      </c>
      <c r="K43">
        <v>6.3</v>
      </c>
      <c r="L43">
        <v>7.1139999999999999</v>
      </c>
      <c r="M43">
        <v>7.9269999999999996</v>
      </c>
      <c r="N43" s="116">
        <v>0.21659999999999999</v>
      </c>
      <c r="O43" s="116">
        <v>4.8928000000000003</v>
      </c>
      <c r="P43" s="116">
        <v>0.12994</v>
      </c>
    </row>
    <row r="44" spans="1:16">
      <c r="A44" t="s">
        <v>140</v>
      </c>
      <c r="B44">
        <v>42</v>
      </c>
      <c r="C44" t="s">
        <v>217</v>
      </c>
      <c r="D44">
        <v>1</v>
      </c>
      <c r="E44">
        <v>2.794</v>
      </c>
      <c r="F44">
        <v>3.2850000000000001</v>
      </c>
      <c r="G44">
        <v>3.7759999999999998</v>
      </c>
      <c r="H44">
        <v>4.3230000000000004</v>
      </c>
      <c r="I44">
        <v>4.93</v>
      </c>
      <c r="J44">
        <v>5.6029999999999998</v>
      </c>
      <c r="K44">
        <v>6.3449999999999998</v>
      </c>
      <c r="L44">
        <v>7.1619999999999999</v>
      </c>
      <c r="M44">
        <v>7.9790000000000001</v>
      </c>
      <c r="N44" s="116">
        <v>0.2155</v>
      </c>
      <c r="O44" s="116">
        <v>4.9302999999999999</v>
      </c>
      <c r="P44" s="116">
        <v>0.12959999999999999</v>
      </c>
    </row>
    <row r="45" spans="1:16">
      <c r="A45" t="s">
        <v>140</v>
      </c>
      <c r="B45">
        <v>43</v>
      </c>
      <c r="C45" t="s">
        <v>218</v>
      </c>
      <c r="D45">
        <v>1</v>
      </c>
      <c r="E45">
        <v>2.82</v>
      </c>
      <c r="F45">
        <v>3.3140000000000001</v>
      </c>
      <c r="G45">
        <v>3.8069999999999999</v>
      </c>
      <c r="H45">
        <v>4.3570000000000002</v>
      </c>
      <c r="I45">
        <v>4.9669999999999996</v>
      </c>
      <c r="J45">
        <v>5.6429999999999998</v>
      </c>
      <c r="K45">
        <v>6.3879999999999999</v>
      </c>
      <c r="L45">
        <v>7.2089999999999996</v>
      </c>
      <c r="M45">
        <v>8.0299999999999994</v>
      </c>
      <c r="N45" s="116">
        <v>0.21440000000000001</v>
      </c>
      <c r="O45" s="116">
        <v>4.9673999999999996</v>
      </c>
      <c r="P45" s="116">
        <v>0.12925</v>
      </c>
    </row>
    <row r="46" spans="1:16">
      <c r="A46" t="s">
        <v>140</v>
      </c>
      <c r="B46">
        <v>44</v>
      </c>
      <c r="C46" t="s">
        <v>219</v>
      </c>
      <c r="D46">
        <v>1</v>
      </c>
      <c r="E46">
        <v>2.8460000000000001</v>
      </c>
      <c r="F46">
        <v>3.3420000000000001</v>
      </c>
      <c r="G46">
        <v>3.8380000000000001</v>
      </c>
      <c r="H46">
        <v>4.391</v>
      </c>
      <c r="I46">
        <v>5.0039999999999996</v>
      </c>
      <c r="J46">
        <v>5.6829999999999998</v>
      </c>
      <c r="K46">
        <v>6.4320000000000004</v>
      </c>
      <c r="L46">
        <v>7.2560000000000002</v>
      </c>
      <c r="M46">
        <v>8.0809999999999995</v>
      </c>
      <c r="N46" s="116">
        <v>0.21329999999999999</v>
      </c>
      <c r="O46" s="116">
        <v>5.0041000000000002</v>
      </c>
      <c r="P46" s="116">
        <v>0.12891</v>
      </c>
    </row>
    <row r="47" spans="1:16">
      <c r="A47" t="s">
        <v>140</v>
      </c>
      <c r="B47">
        <v>45</v>
      </c>
      <c r="C47" t="s">
        <v>220</v>
      </c>
      <c r="D47">
        <v>1</v>
      </c>
      <c r="E47">
        <v>2.8719999999999999</v>
      </c>
      <c r="F47">
        <v>3.37</v>
      </c>
      <c r="G47">
        <v>3.8690000000000002</v>
      </c>
      <c r="H47">
        <v>4.4240000000000004</v>
      </c>
      <c r="I47">
        <v>5.04</v>
      </c>
      <c r="J47">
        <v>5.7220000000000004</v>
      </c>
      <c r="K47">
        <v>6.4749999999999996</v>
      </c>
      <c r="L47">
        <v>7.3029999999999999</v>
      </c>
      <c r="M47">
        <v>8.1310000000000002</v>
      </c>
      <c r="N47" s="116">
        <v>0.2122</v>
      </c>
      <c r="O47" s="116">
        <v>5.0404</v>
      </c>
      <c r="P47" s="116">
        <v>0.12858</v>
      </c>
    </row>
    <row r="48" spans="1:16">
      <c r="A48" t="s">
        <v>140</v>
      </c>
      <c r="B48">
        <v>46</v>
      </c>
      <c r="C48" t="s">
        <v>221</v>
      </c>
      <c r="D48">
        <v>1</v>
      </c>
      <c r="E48">
        <v>2.8969999999999998</v>
      </c>
      <c r="F48">
        <v>3.3980000000000001</v>
      </c>
      <c r="G48">
        <v>3.9</v>
      </c>
      <c r="H48">
        <v>4.4569999999999999</v>
      </c>
      <c r="I48">
        <v>5.0759999999999996</v>
      </c>
      <c r="J48">
        <v>5.7610000000000001</v>
      </c>
      <c r="K48">
        <v>6.5170000000000003</v>
      </c>
      <c r="L48">
        <v>7.3490000000000002</v>
      </c>
      <c r="M48">
        <v>8.18</v>
      </c>
      <c r="N48" s="116">
        <v>0.2112</v>
      </c>
      <c r="O48" s="116">
        <v>5.0762999999999998</v>
      </c>
      <c r="P48" s="116">
        <v>0.12825</v>
      </c>
    </row>
    <row r="49" spans="1:16">
      <c r="A49" t="s">
        <v>140</v>
      </c>
      <c r="B49">
        <v>47</v>
      </c>
      <c r="C49" t="s">
        <v>222</v>
      </c>
      <c r="D49">
        <v>1</v>
      </c>
      <c r="E49">
        <v>2.923</v>
      </c>
      <c r="F49">
        <v>3.4260000000000002</v>
      </c>
      <c r="G49">
        <v>3.93</v>
      </c>
      <c r="H49">
        <v>4.49</v>
      </c>
      <c r="I49">
        <v>5.1120000000000001</v>
      </c>
      <c r="J49">
        <v>5.8</v>
      </c>
      <c r="K49">
        <v>6.5579999999999998</v>
      </c>
      <c r="L49">
        <v>7.3940000000000001</v>
      </c>
      <c r="M49">
        <v>8.2289999999999992</v>
      </c>
      <c r="N49" s="116">
        <v>0.21010000000000001</v>
      </c>
      <c r="O49" s="116">
        <v>5.1117999999999997</v>
      </c>
      <c r="P49" s="116">
        <v>0.12792000000000001</v>
      </c>
    </row>
    <row r="50" spans="1:16">
      <c r="A50" t="s">
        <v>140</v>
      </c>
      <c r="B50">
        <v>48</v>
      </c>
      <c r="C50" t="s">
        <v>223</v>
      </c>
      <c r="D50">
        <v>1</v>
      </c>
      <c r="E50">
        <v>2.948</v>
      </c>
      <c r="F50">
        <v>3.4540000000000002</v>
      </c>
      <c r="G50">
        <v>3.96</v>
      </c>
      <c r="H50">
        <v>4.5220000000000002</v>
      </c>
      <c r="I50">
        <v>5.1470000000000002</v>
      </c>
      <c r="J50">
        <v>5.8380000000000001</v>
      </c>
      <c r="K50">
        <v>6.6</v>
      </c>
      <c r="L50">
        <v>7.4379999999999997</v>
      </c>
      <c r="M50">
        <v>8.2769999999999992</v>
      </c>
      <c r="N50" s="116">
        <v>0.20910000000000001</v>
      </c>
      <c r="O50" s="116">
        <v>5.1468999999999996</v>
      </c>
      <c r="P50" s="116">
        <v>0.12759999999999999</v>
      </c>
    </row>
    <row r="51" spans="1:16">
      <c r="A51" t="s">
        <v>140</v>
      </c>
      <c r="B51">
        <v>49</v>
      </c>
      <c r="C51" t="s">
        <v>224</v>
      </c>
      <c r="D51">
        <v>1</v>
      </c>
      <c r="E51">
        <v>2.972</v>
      </c>
      <c r="F51">
        <v>3.4809999999999999</v>
      </c>
      <c r="G51">
        <v>3.9889999999999999</v>
      </c>
      <c r="H51">
        <v>4.5549999999999997</v>
      </c>
      <c r="I51">
        <v>5.1820000000000004</v>
      </c>
      <c r="J51">
        <v>5.875</v>
      </c>
      <c r="K51">
        <v>6.641</v>
      </c>
      <c r="L51">
        <v>7.4829999999999997</v>
      </c>
      <c r="M51">
        <v>8.3249999999999993</v>
      </c>
      <c r="N51" s="116">
        <v>0.20810000000000001</v>
      </c>
      <c r="O51" s="116">
        <v>5.1817000000000002</v>
      </c>
      <c r="P51" s="116">
        <v>0.12728999999999999</v>
      </c>
    </row>
    <row r="52" spans="1:16">
      <c r="A52" t="s">
        <v>140</v>
      </c>
      <c r="B52">
        <v>50</v>
      </c>
      <c r="C52" t="s">
        <v>225</v>
      </c>
      <c r="D52">
        <v>1</v>
      </c>
      <c r="E52">
        <v>2.9969999999999999</v>
      </c>
      <c r="F52">
        <v>3.508</v>
      </c>
      <c r="G52">
        <v>4.0179999999999998</v>
      </c>
      <c r="H52">
        <v>4.5860000000000003</v>
      </c>
      <c r="I52">
        <v>5.2160000000000002</v>
      </c>
      <c r="J52">
        <v>5.9130000000000003</v>
      </c>
      <c r="K52">
        <v>6.681</v>
      </c>
      <c r="L52">
        <v>7.5259999999999998</v>
      </c>
      <c r="M52">
        <v>8.3719999999999999</v>
      </c>
      <c r="N52" s="116">
        <v>0.20710000000000001</v>
      </c>
      <c r="O52" s="116">
        <v>5.2161</v>
      </c>
      <c r="P52" s="116">
        <v>0.12698000000000001</v>
      </c>
    </row>
    <row r="53" spans="1:16">
      <c r="A53" t="s">
        <v>140</v>
      </c>
      <c r="B53">
        <v>51</v>
      </c>
      <c r="C53" t="s">
        <v>226</v>
      </c>
      <c r="D53">
        <v>1</v>
      </c>
      <c r="E53">
        <v>3.0209999999999999</v>
      </c>
      <c r="F53">
        <v>3.5339999999999998</v>
      </c>
      <c r="G53">
        <v>4.0469999999999997</v>
      </c>
      <c r="H53">
        <v>4.6180000000000003</v>
      </c>
      <c r="I53">
        <v>5.25</v>
      </c>
      <c r="J53">
        <v>5.9489999999999998</v>
      </c>
      <c r="K53">
        <v>6.7210000000000001</v>
      </c>
      <c r="L53">
        <v>7.569</v>
      </c>
      <c r="M53">
        <v>8.4179999999999993</v>
      </c>
      <c r="N53" s="116">
        <v>0.20610000000000001</v>
      </c>
      <c r="O53" s="116">
        <v>5.2500999999999998</v>
      </c>
      <c r="P53" s="116">
        <v>0.12667</v>
      </c>
    </row>
    <row r="54" spans="1:16">
      <c r="A54" t="s">
        <v>140</v>
      </c>
      <c r="B54">
        <v>52</v>
      </c>
      <c r="C54" t="s">
        <v>227</v>
      </c>
      <c r="D54">
        <v>1</v>
      </c>
      <c r="E54">
        <v>3.0449999999999999</v>
      </c>
      <c r="F54">
        <v>3.5609999999999999</v>
      </c>
      <c r="G54">
        <v>4.0759999999999996</v>
      </c>
      <c r="H54">
        <v>4.649</v>
      </c>
      <c r="I54">
        <v>5.2839999999999998</v>
      </c>
      <c r="J54">
        <v>5.9859999999999998</v>
      </c>
      <c r="K54">
        <v>6.76</v>
      </c>
      <c r="L54">
        <v>7.6120000000000001</v>
      </c>
      <c r="M54">
        <v>8.4640000000000004</v>
      </c>
      <c r="N54" s="116">
        <v>0.20519999999999999</v>
      </c>
      <c r="O54" s="116">
        <v>5.2836999999999996</v>
      </c>
      <c r="P54" s="116">
        <v>0.12637000000000001</v>
      </c>
    </row>
    <row r="55" spans="1:16">
      <c r="A55" t="s">
        <v>140</v>
      </c>
      <c r="B55">
        <v>53</v>
      </c>
      <c r="C55" t="s">
        <v>228</v>
      </c>
      <c r="D55">
        <v>1</v>
      </c>
      <c r="E55">
        <v>3.07</v>
      </c>
      <c r="F55">
        <v>3.5870000000000002</v>
      </c>
      <c r="G55">
        <v>4.1040000000000001</v>
      </c>
      <c r="H55">
        <v>4.68</v>
      </c>
      <c r="I55">
        <v>5.3170000000000002</v>
      </c>
      <c r="J55">
        <v>6.0220000000000002</v>
      </c>
      <c r="K55">
        <v>6.7990000000000004</v>
      </c>
      <c r="L55">
        <v>7.6539999999999999</v>
      </c>
      <c r="M55">
        <v>8.5090000000000003</v>
      </c>
      <c r="N55" s="116">
        <v>0.20419999999999999</v>
      </c>
      <c r="O55" s="116">
        <v>5.3170999999999999</v>
      </c>
      <c r="P55" s="116">
        <v>0.12606999999999999</v>
      </c>
    </row>
    <row r="56" spans="1:16">
      <c r="A56" t="s">
        <v>140</v>
      </c>
      <c r="B56">
        <v>54</v>
      </c>
      <c r="C56" t="s">
        <v>229</v>
      </c>
      <c r="D56">
        <v>1</v>
      </c>
      <c r="E56">
        <v>3.093</v>
      </c>
      <c r="F56">
        <v>3.613</v>
      </c>
      <c r="G56">
        <v>4.133</v>
      </c>
      <c r="H56">
        <v>4.71</v>
      </c>
      <c r="I56">
        <v>5.35</v>
      </c>
      <c r="J56">
        <v>6.0570000000000004</v>
      </c>
      <c r="K56">
        <v>6.8369999999999997</v>
      </c>
      <c r="L56">
        <v>7.6959999999999997</v>
      </c>
      <c r="M56">
        <v>8.5540000000000003</v>
      </c>
      <c r="N56" s="116">
        <v>0.20319999999999999</v>
      </c>
      <c r="O56" s="116">
        <v>5.35</v>
      </c>
      <c r="P56" s="116">
        <v>0.12576999999999999</v>
      </c>
    </row>
    <row r="57" spans="1:16">
      <c r="A57" t="s">
        <v>140</v>
      </c>
      <c r="B57">
        <v>55</v>
      </c>
      <c r="C57" t="s">
        <v>230</v>
      </c>
      <c r="D57">
        <v>1</v>
      </c>
      <c r="E57">
        <v>3.117</v>
      </c>
      <c r="F57">
        <v>3.6389999999999998</v>
      </c>
      <c r="G57">
        <v>4.16</v>
      </c>
      <c r="H57">
        <v>4.74</v>
      </c>
      <c r="I57">
        <v>5.383</v>
      </c>
      <c r="J57">
        <v>6.093</v>
      </c>
      <c r="K57">
        <v>6.8760000000000003</v>
      </c>
      <c r="L57">
        <v>7.7370000000000001</v>
      </c>
      <c r="M57">
        <v>8.5980000000000008</v>
      </c>
      <c r="N57" s="116">
        <v>0.20230000000000001</v>
      </c>
      <c r="O57" s="116">
        <v>5.3826000000000001</v>
      </c>
      <c r="P57" s="116">
        <v>0.12548000000000001</v>
      </c>
    </row>
    <row r="58" spans="1:16">
      <c r="A58" t="s">
        <v>140</v>
      </c>
      <c r="B58">
        <v>56</v>
      </c>
      <c r="C58" t="s">
        <v>231</v>
      </c>
      <c r="D58">
        <v>1</v>
      </c>
      <c r="E58">
        <v>3.14</v>
      </c>
      <c r="F58">
        <v>3.6640000000000001</v>
      </c>
      <c r="G58">
        <v>4.1879999999999997</v>
      </c>
      <c r="H58">
        <v>4.7699999999999996</v>
      </c>
      <c r="I58">
        <v>5.415</v>
      </c>
      <c r="J58">
        <v>6.1280000000000001</v>
      </c>
      <c r="K58">
        <v>6.9130000000000003</v>
      </c>
      <c r="L58">
        <v>7.7770000000000001</v>
      </c>
      <c r="M58">
        <v>8.6419999999999995</v>
      </c>
      <c r="N58" s="116">
        <v>0.2014</v>
      </c>
      <c r="O58" s="116">
        <v>5.4149000000000003</v>
      </c>
      <c r="P58" s="116">
        <v>0.12520000000000001</v>
      </c>
    </row>
    <row r="59" spans="1:16">
      <c r="A59" t="s">
        <v>140</v>
      </c>
      <c r="B59">
        <v>57</v>
      </c>
      <c r="C59" t="s">
        <v>232</v>
      </c>
      <c r="D59">
        <v>1</v>
      </c>
      <c r="E59">
        <v>3.1640000000000001</v>
      </c>
      <c r="F59">
        <v>3.6890000000000001</v>
      </c>
      <c r="G59">
        <v>4.2149999999999999</v>
      </c>
      <c r="H59">
        <v>4.8</v>
      </c>
      <c r="I59">
        <v>5.4470000000000001</v>
      </c>
      <c r="J59">
        <v>6.1619999999999999</v>
      </c>
      <c r="K59">
        <v>6.95</v>
      </c>
      <c r="L59">
        <v>7.8170000000000002</v>
      </c>
      <c r="M59">
        <v>8.6839999999999993</v>
      </c>
      <c r="N59" s="116">
        <v>0.20050000000000001</v>
      </c>
      <c r="O59" s="116">
        <v>5.4467999999999996</v>
      </c>
      <c r="P59" s="116">
        <v>0.12490999999999999</v>
      </c>
    </row>
    <row r="60" spans="1:16">
      <c r="A60" t="s">
        <v>140</v>
      </c>
      <c r="B60">
        <v>58</v>
      </c>
      <c r="C60" t="s">
        <v>233</v>
      </c>
      <c r="D60">
        <v>1</v>
      </c>
      <c r="E60">
        <v>3.1869999999999998</v>
      </c>
      <c r="F60">
        <v>3.714</v>
      </c>
      <c r="G60">
        <v>4.242</v>
      </c>
      <c r="H60">
        <v>4.8289999999999997</v>
      </c>
      <c r="I60">
        <v>5.4779999999999998</v>
      </c>
      <c r="J60">
        <v>6.1959999999999997</v>
      </c>
      <c r="K60">
        <v>6.9870000000000001</v>
      </c>
      <c r="L60">
        <v>7.8570000000000002</v>
      </c>
      <c r="M60">
        <v>8.7270000000000003</v>
      </c>
      <c r="N60" s="116">
        <v>0.1996</v>
      </c>
      <c r="O60" s="116">
        <v>5.4783999999999997</v>
      </c>
      <c r="P60" s="116">
        <v>0.12463</v>
      </c>
    </row>
    <row r="61" spans="1:16">
      <c r="A61" t="s">
        <v>140</v>
      </c>
      <c r="B61">
        <v>59</v>
      </c>
      <c r="C61" t="s">
        <v>234</v>
      </c>
      <c r="D61">
        <v>1</v>
      </c>
      <c r="E61">
        <v>3.2090000000000001</v>
      </c>
      <c r="F61">
        <v>3.7389999999999999</v>
      </c>
      <c r="G61">
        <v>4.2690000000000001</v>
      </c>
      <c r="H61">
        <v>4.8579999999999997</v>
      </c>
      <c r="I61">
        <v>5.51</v>
      </c>
      <c r="J61">
        <v>6.23</v>
      </c>
      <c r="K61">
        <v>7.024</v>
      </c>
      <c r="L61">
        <v>7.8959999999999999</v>
      </c>
      <c r="M61">
        <v>8.7690000000000001</v>
      </c>
      <c r="N61" s="116">
        <v>0.19869999999999999</v>
      </c>
      <c r="O61" s="116">
        <v>5.5096999999999996</v>
      </c>
      <c r="P61" s="116">
        <v>0.12436</v>
      </c>
    </row>
    <row r="62" spans="1:16">
      <c r="A62" t="s">
        <v>140</v>
      </c>
      <c r="B62">
        <v>60</v>
      </c>
      <c r="C62" t="s">
        <v>235</v>
      </c>
      <c r="D62">
        <v>1</v>
      </c>
      <c r="E62">
        <v>3.2320000000000002</v>
      </c>
      <c r="F62">
        <v>3.7639999999999998</v>
      </c>
      <c r="G62">
        <v>4.2960000000000003</v>
      </c>
      <c r="H62">
        <v>4.8869999999999996</v>
      </c>
      <c r="I62">
        <v>5.5410000000000004</v>
      </c>
      <c r="J62">
        <v>6.2629999999999999</v>
      </c>
      <c r="K62">
        <v>7.06</v>
      </c>
      <c r="L62">
        <v>7.9349999999999996</v>
      </c>
      <c r="M62">
        <v>8.8109999999999999</v>
      </c>
      <c r="N62" s="116">
        <v>0.1978</v>
      </c>
      <c r="O62" s="116">
        <v>5.5407000000000002</v>
      </c>
      <c r="P62" s="116">
        <v>0.12409000000000001</v>
      </c>
    </row>
    <row r="63" spans="1:16">
      <c r="A63" t="s">
        <v>140</v>
      </c>
      <c r="B63">
        <v>61</v>
      </c>
      <c r="C63" t="s">
        <v>236</v>
      </c>
      <c r="D63">
        <v>2</v>
      </c>
      <c r="E63">
        <v>3.254</v>
      </c>
      <c r="F63">
        <v>3.7879999999999998</v>
      </c>
      <c r="G63">
        <v>4.3220000000000001</v>
      </c>
      <c r="H63">
        <v>4.915</v>
      </c>
      <c r="I63">
        <v>5.5709999999999997</v>
      </c>
      <c r="J63">
        <v>6.2960000000000003</v>
      </c>
      <c r="K63">
        <v>7.0949999999999998</v>
      </c>
      <c r="L63">
        <v>7.9740000000000002</v>
      </c>
      <c r="M63">
        <v>8.8520000000000003</v>
      </c>
      <c r="N63" s="116">
        <v>0.19689999999999999</v>
      </c>
      <c r="O63" s="116">
        <v>5.5713999999999997</v>
      </c>
      <c r="P63" s="116">
        <v>0.12382</v>
      </c>
    </row>
    <row r="64" spans="1:16">
      <c r="A64" t="s">
        <v>140</v>
      </c>
      <c r="B64">
        <v>62</v>
      </c>
      <c r="C64" t="s">
        <v>237</v>
      </c>
      <c r="D64">
        <v>2</v>
      </c>
      <c r="E64">
        <v>3.2759999999999998</v>
      </c>
      <c r="F64">
        <v>3.8119999999999998</v>
      </c>
      <c r="G64">
        <v>4.3479999999999999</v>
      </c>
      <c r="H64">
        <v>4.9429999999999996</v>
      </c>
      <c r="I64">
        <v>5.6020000000000003</v>
      </c>
      <c r="J64">
        <v>6.3289999999999997</v>
      </c>
      <c r="K64">
        <v>7.1310000000000002</v>
      </c>
      <c r="L64">
        <v>8.0120000000000005</v>
      </c>
      <c r="M64">
        <v>8.8930000000000007</v>
      </c>
      <c r="N64" s="116">
        <v>0.19600000000000001</v>
      </c>
      <c r="O64" s="116">
        <v>5.6017999999999999</v>
      </c>
      <c r="P64" s="116">
        <v>0.12356</v>
      </c>
    </row>
    <row r="65" spans="1:16">
      <c r="A65" t="s">
        <v>140</v>
      </c>
      <c r="B65">
        <v>63</v>
      </c>
      <c r="C65" t="s">
        <v>238</v>
      </c>
      <c r="D65">
        <v>2</v>
      </c>
      <c r="E65">
        <v>3.298</v>
      </c>
      <c r="F65">
        <v>3.8359999999999999</v>
      </c>
      <c r="G65">
        <v>4.3739999999999997</v>
      </c>
      <c r="H65">
        <v>4.9710000000000001</v>
      </c>
      <c r="I65">
        <v>5.6319999999999997</v>
      </c>
      <c r="J65">
        <v>6.3620000000000001</v>
      </c>
      <c r="K65">
        <v>7.1660000000000004</v>
      </c>
      <c r="L65">
        <v>8.0489999999999995</v>
      </c>
      <c r="M65">
        <v>8.9329999999999998</v>
      </c>
      <c r="N65" s="116">
        <v>0.19520000000000001</v>
      </c>
      <c r="O65" s="116">
        <v>5.6318999999999999</v>
      </c>
      <c r="P65" s="116">
        <v>0.12330000000000001</v>
      </c>
    </row>
    <row r="66" spans="1:16">
      <c r="A66" t="s">
        <v>140</v>
      </c>
      <c r="B66">
        <v>64</v>
      </c>
      <c r="C66" t="s">
        <v>239</v>
      </c>
      <c r="D66">
        <v>2</v>
      </c>
      <c r="E66">
        <v>3.32</v>
      </c>
      <c r="F66">
        <v>3.86</v>
      </c>
      <c r="G66">
        <v>4.4000000000000004</v>
      </c>
      <c r="H66">
        <v>4.9989999999999997</v>
      </c>
      <c r="I66">
        <v>5.6619999999999999</v>
      </c>
      <c r="J66">
        <v>6.3940000000000001</v>
      </c>
      <c r="K66">
        <v>7.2</v>
      </c>
      <c r="L66">
        <v>8.0869999999999997</v>
      </c>
      <c r="M66">
        <v>8.9730000000000008</v>
      </c>
      <c r="N66" s="116">
        <v>0.1943</v>
      </c>
      <c r="O66" s="116">
        <v>5.6616999999999997</v>
      </c>
      <c r="P66" s="116">
        <v>0.12304</v>
      </c>
    </row>
    <row r="67" spans="1:16">
      <c r="A67" t="s">
        <v>140</v>
      </c>
      <c r="B67">
        <v>65</v>
      </c>
      <c r="C67" t="s">
        <v>240</v>
      </c>
      <c r="D67">
        <v>2</v>
      </c>
      <c r="E67">
        <v>3.3420000000000001</v>
      </c>
      <c r="F67">
        <v>3.8839999999999999</v>
      </c>
      <c r="G67">
        <v>4.4249999999999998</v>
      </c>
      <c r="H67">
        <v>5.0259999999999998</v>
      </c>
      <c r="I67">
        <v>5.6909999999999998</v>
      </c>
      <c r="J67">
        <v>6.4260000000000002</v>
      </c>
      <c r="K67">
        <v>7.234</v>
      </c>
      <c r="L67">
        <v>8.1229999999999993</v>
      </c>
      <c r="M67">
        <v>9.0129999999999999</v>
      </c>
      <c r="N67" s="116">
        <v>0.19350000000000001</v>
      </c>
      <c r="O67" s="116">
        <v>5.6912000000000003</v>
      </c>
      <c r="P67" s="116">
        <v>0.12279</v>
      </c>
    </row>
    <row r="68" spans="1:16">
      <c r="A68" t="s">
        <v>140</v>
      </c>
      <c r="B68">
        <v>66</v>
      </c>
      <c r="C68" t="s">
        <v>241</v>
      </c>
      <c r="D68">
        <v>2</v>
      </c>
      <c r="E68">
        <v>3.3639999999999999</v>
      </c>
      <c r="F68">
        <v>3.907</v>
      </c>
      <c r="G68">
        <v>4.45</v>
      </c>
      <c r="H68">
        <v>5.0529999999999999</v>
      </c>
      <c r="I68">
        <v>5.72</v>
      </c>
      <c r="J68">
        <v>6.4569999999999999</v>
      </c>
      <c r="K68">
        <v>7.2679999999999998</v>
      </c>
      <c r="L68">
        <v>8.16</v>
      </c>
      <c r="M68">
        <v>9.0519999999999996</v>
      </c>
      <c r="N68" s="116">
        <v>0.19259999999999999</v>
      </c>
      <c r="O68" s="116">
        <v>5.7205000000000004</v>
      </c>
      <c r="P68" s="116">
        <v>0.12254</v>
      </c>
    </row>
    <row r="69" spans="1:16">
      <c r="A69" t="s">
        <v>140</v>
      </c>
      <c r="B69">
        <v>67</v>
      </c>
      <c r="C69" t="s">
        <v>242</v>
      </c>
      <c r="D69">
        <v>2</v>
      </c>
      <c r="E69">
        <v>3.3849999999999998</v>
      </c>
      <c r="F69">
        <v>3.93</v>
      </c>
      <c r="G69">
        <v>4.4749999999999996</v>
      </c>
      <c r="H69">
        <v>5.08</v>
      </c>
      <c r="I69">
        <v>5.7489999999999997</v>
      </c>
      <c r="J69">
        <v>6.4880000000000004</v>
      </c>
      <c r="K69">
        <v>7.3019999999999996</v>
      </c>
      <c r="L69">
        <v>8.1959999999999997</v>
      </c>
      <c r="M69">
        <v>9.09</v>
      </c>
      <c r="N69" s="116">
        <v>0.1918</v>
      </c>
      <c r="O69" s="116">
        <v>5.7493999999999996</v>
      </c>
      <c r="P69" s="116">
        <v>0.12229</v>
      </c>
    </row>
    <row r="70" spans="1:16">
      <c r="A70" t="s">
        <v>140</v>
      </c>
      <c r="B70">
        <v>68</v>
      </c>
      <c r="C70" t="s">
        <v>243</v>
      </c>
      <c r="D70">
        <v>2</v>
      </c>
      <c r="E70">
        <v>3.4060000000000001</v>
      </c>
      <c r="F70">
        <v>3.9529999999999998</v>
      </c>
      <c r="G70">
        <v>4.5</v>
      </c>
      <c r="H70">
        <v>5.1070000000000002</v>
      </c>
      <c r="I70">
        <v>5.7779999999999996</v>
      </c>
      <c r="J70">
        <v>6.5190000000000001</v>
      </c>
      <c r="K70">
        <v>7.335</v>
      </c>
      <c r="L70">
        <v>8.2319999999999993</v>
      </c>
      <c r="M70">
        <v>9.1280000000000001</v>
      </c>
      <c r="N70" s="116">
        <v>0.191</v>
      </c>
      <c r="O70" s="116">
        <v>5.7781000000000002</v>
      </c>
      <c r="P70" s="116">
        <v>0.12205000000000001</v>
      </c>
    </row>
    <row r="71" spans="1:16">
      <c r="A71" t="s">
        <v>140</v>
      </c>
      <c r="B71">
        <v>69</v>
      </c>
      <c r="C71" t="s">
        <v>244</v>
      </c>
      <c r="D71">
        <v>2</v>
      </c>
      <c r="E71">
        <v>3.427</v>
      </c>
      <c r="F71">
        <v>3.976</v>
      </c>
      <c r="G71">
        <v>4.5250000000000004</v>
      </c>
      <c r="H71">
        <v>5.133</v>
      </c>
      <c r="I71">
        <v>5.806</v>
      </c>
      <c r="J71">
        <v>6.55</v>
      </c>
      <c r="K71">
        <v>7.3680000000000003</v>
      </c>
      <c r="L71">
        <v>8.2669999999999995</v>
      </c>
      <c r="M71">
        <v>9.1660000000000004</v>
      </c>
      <c r="N71" s="116">
        <v>0.19020000000000001</v>
      </c>
      <c r="O71" s="116">
        <v>5.8064999999999998</v>
      </c>
      <c r="P71" s="116">
        <v>0.12181</v>
      </c>
    </row>
    <row r="72" spans="1:16">
      <c r="A72" t="s">
        <v>140</v>
      </c>
      <c r="B72">
        <v>70</v>
      </c>
      <c r="C72" t="s">
        <v>245</v>
      </c>
      <c r="D72">
        <v>2</v>
      </c>
      <c r="E72">
        <v>3.448</v>
      </c>
      <c r="F72">
        <v>3.9980000000000002</v>
      </c>
      <c r="G72">
        <v>4.5490000000000004</v>
      </c>
      <c r="H72">
        <v>5.1589999999999998</v>
      </c>
      <c r="I72">
        <v>5.835</v>
      </c>
      <c r="J72">
        <v>6.58</v>
      </c>
      <c r="K72">
        <v>7.4</v>
      </c>
      <c r="L72">
        <v>8.3019999999999996</v>
      </c>
      <c r="M72">
        <v>9.2029999999999994</v>
      </c>
      <c r="N72" s="116">
        <v>0.18940000000000001</v>
      </c>
      <c r="O72" s="116">
        <v>5.8346</v>
      </c>
      <c r="P72" s="116">
        <v>0.12157</v>
      </c>
    </row>
    <row r="73" spans="1:16">
      <c r="A73" t="s">
        <v>140</v>
      </c>
      <c r="B73">
        <v>71</v>
      </c>
      <c r="C73" t="s">
        <v>246</v>
      </c>
      <c r="D73">
        <v>2</v>
      </c>
      <c r="E73">
        <v>3.468</v>
      </c>
      <c r="F73">
        <v>4.0209999999999999</v>
      </c>
      <c r="G73">
        <v>4.5730000000000004</v>
      </c>
      <c r="H73">
        <v>5.1849999999999996</v>
      </c>
      <c r="I73">
        <v>5.8620000000000001</v>
      </c>
      <c r="J73">
        <v>6.61</v>
      </c>
      <c r="K73">
        <v>7.4329999999999998</v>
      </c>
      <c r="L73">
        <v>8.3369999999999997</v>
      </c>
      <c r="M73">
        <v>9.24</v>
      </c>
      <c r="N73" s="116">
        <v>0.18859999999999999</v>
      </c>
      <c r="O73" s="116">
        <v>5.8624999999999998</v>
      </c>
      <c r="P73" s="116">
        <v>0.12134</v>
      </c>
    </row>
    <row r="74" spans="1:16">
      <c r="A74" t="s">
        <v>140</v>
      </c>
      <c r="B74">
        <v>72</v>
      </c>
      <c r="C74" t="s">
        <v>247</v>
      </c>
      <c r="D74">
        <v>2</v>
      </c>
      <c r="E74">
        <v>3.4889999999999999</v>
      </c>
      <c r="F74">
        <v>4.0430000000000001</v>
      </c>
      <c r="G74">
        <v>4.5970000000000004</v>
      </c>
      <c r="H74">
        <v>5.2110000000000003</v>
      </c>
      <c r="I74">
        <v>5.89</v>
      </c>
      <c r="J74">
        <v>6.6390000000000002</v>
      </c>
      <c r="K74">
        <v>7.4640000000000004</v>
      </c>
      <c r="L74">
        <v>8.3710000000000004</v>
      </c>
      <c r="M74">
        <v>9.2769999999999992</v>
      </c>
      <c r="N74" s="116">
        <v>0.18779999999999999</v>
      </c>
      <c r="O74" s="116">
        <v>5.8901000000000003</v>
      </c>
      <c r="P74" s="116">
        <v>0.12111</v>
      </c>
    </row>
    <row r="75" spans="1:16">
      <c r="A75" t="s">
        <v>140</v>
      </c>
      <c r="B75">
        <v>73</v>
      </c>
      <c r="C75" t="s">
        <v>248</v>
      </c>
      <c r="D75">
        <v>2</v>
      </c>
      <c r="E75">
        <v>3.5089999999999999</v>
      </c>
      <c r="F75">
        <v>4.0650000000000004</v>
      </c>
      <c r="G75">
        <v>4.62</v>
      </c>
      <c r="H75">
        <v>5.2359999999999998</v>
      </c>
      <c r="I75">
        <v>5.9169999999999998</v>
      </c>
      <c r="J75">
        <v>6.6689999999999996</v>
      </c>
      <c r="K75">
        <v>7.4960000000000004</v>
      </c>
      <c r="L75">
        <v>8.4049999999999994</v>
      </c>
      <c r="M75">
        <v>9.3130000000000006</v>
      </c>
      <c r="N75" s="116">
        <v>0.187</v>
      </c>
      <c r="O75" s="116">
        <v>5.9173999999999998</v>
      </c>
      <c r="P75" s="116">
        <v>0.12088</v>
      </c>
    </row>
    <row r="76" spans="1:16">
      <c r="A76" t="s">
        <v>140</v>
      </c>
      <c r="B76">
        <v>74</v>
      </c>
      <c r="C76" t="s">
        <v>249</v>
      </c>
      <c r="D76">
        <v>2</v>
      </c>
      <c r="E76">
        <v>3.5289999999999999</v>
      </c>
      <c r="F76">
        <v>4.0869999999999997</v>
      </c>
      <c r="G76">
        <v>4.6440000000000001</v>
      </c>
      <c r="H76">
        <v>5.2619999999999996</v>
      </c>
      <c r="I76">
        <v>5.944</v>
      </c>
      <c r="J76">
        <v>6.6980000000000004</v>
      </c>
      <c r="K76">
        <v>7.5270000000000001</v>
      </c>
      <c r="L76">
        <v>8.4380000000000006</v>
      </c>
      <c r="M76">
        <v>9.3490000000000002</v>
      </c>
      <c r="N76" s="116">
        <v>0.18629999999999999</v>
      </c>
      <c r="O76" s="116">
        <v>5.9444999999999997</v>
      </c>
      <c r="P76" s="116">
        <v>0.12066</v>
      </c>
    </row>
    <row r="77" spans="1:16">
      <c r="A77" t="s">
        <v>140</v>
      </c>
      <c r="B77">
        <v>75</v>
      </c>
      <c r="C77" t="s">
        <v>250</v>
      </c>
      <c r="D77">
        <v>2</v>
      </c>
      <c r="E77">
        <v>3.5489999999999999</v>
      </c>
      <c r="F77">
        <v>4.1079999999999997</v>
      </c>
      <c r="G77">
        <v>4.6669999999999998</v>
      </c>
      <c r="H77">
        <v>5.2869999999999999</v>
      </c>
      <c r="I77">
        <v>5.9710000000000001</v>
      </c>
      <c r="J77">
        <v>6.7270000000000003</v>
      </c>
      <c r="K77">
        <v>7.5579999999999998</v>
      </c>
      <c r="L77">
        <v>8.4710000000000001</v>
      </c>
      <c r="M77">
        <v>9.3849999999999998</v>
      </c>
      <c r="N77" s="116">
        <v>0.1855</v>
      </c>
      <c r="O77" s="116">
        <v>5.9713000000000003</v>
      </c>
      <c r="P77" s="116">
        <v>0.12044000000000001</v>
      </c>
    </row>
    <row r="78" spans="1:16">
      <c r="A78" t="s">
        <v>140</v>
      </c>
      <c r="B78">
        <v>76</v>
      </c>
      <c r="C78" t="s">
        <v>251</v>
      </c>
      <c r="D78">
        <v>2</v>
      </c>
      <c r="E78">
        <v>3.569</v>
      </c>
      <c r="F78">
        <v>4.13</v>
      </c>
      <c r="G78">
        <v>4.6900000000000004</v>
      </c>
      <c r="H78">
        <v>5.3109999999999999</v>
      </c>
      <c r="I78">
        <v>5.9980000000000002</v>
      </c>
      <c r="J78">
        <v>6.7549999999999999</v>
      </c>
      <c r="K78">
        <v>7.5890000000000004</v>
      </c>
      <c r="L78">
        <v>8.5039999999999996</v>
      </c>
      <c r="M78">
        <v>9.42</v>
      </c>
      <c r="N78" s="116">
        <v>0.1847</v>
      </c>
      <c r="O78" s="116">
        <v>5.9978999999999996</v>
      </c>
      <c r="P78" s="116">
        <v>0.12021999999999999</v>
      </c>
    </row>
    <row r="79" spans="1:16">
      <c r="A79" t="s">
        <v>140</v>
      </c>
      <c r="B79">
        <v>77</v>
      </c>
      <c r="C79" t="s">
        <v>252</v>
      </c>
      <c r="D79">
        <v>2</v>
      </c>
      <c r="E79">
        <v>3.5880000000000001</v>
      </c>
      <c r="F79">
        <v>4.1509999999999998</v>
      </c>
      <c r="G79">
        <v>4.7130000000000001</v>
      </c>
      <c r="H79">
        <v>5.3360000000000003</v>
      </c>
      <c r="I79">
        <v>6.024</v>
      </c>
      <c r="J79">
        <v>6.7830000000000004</v>
      </c>
      <c r="K79">
        <v>7.6189999999999998</v>
      </c>
      <c r="L79">
        <v>8.5370000000000008</v>
      </c>
      <c r="M79">
        <v>9.4550000000000001</v>
      </c>
      <c r="N79" s="116">
        <v>0.184</v>
      </c>
      <c r="O79" s="116">
        <v>6.0242000000000004</v>
      </c>
      <c r="P79" s="116">
        <v>0.12001000000000001</v>
      </c>
    </row>
    <row r="80" spans="1:16">
      <c r="A80" t="s">
        <v>140</v>
      </c>
      <c r="B80">
        <v>78</v>
      </c>
      <c r="C80" t="s">
        <v>253</v>
      </c>
      <c r="D80">
        <v>2</v>
      </c>
      <c r="E80">
        <v>3.6080000000000001</v>
      </c>
      <c r="F80">
        <v>4.1719999999999997</v>
      </c>
      <c r="G80">
        <v>4.7359999999999998</v>
      </c>
      <c r="H80">
        <v>5.36</v>
      </c>
      <c r="I80">
        <v>6.05</v>
      </c>
      <c r="J80">
        <v>6.8109999999999999</v>
      </c>
      <c r="K80">
        <v>7.649</v>
      </c>
      <c r="L80">
        <v>8.5690000000000008</v>
      </c>
      <c r="M80">
        <v>9.4890000000000008</v>
      </c>
      <c r="N80" s="116">
        <v>0.1832</v>
      </c>
      <c r="O80" s="116">
        <v>6.0503</v>
      </c>
      <c r="P80" s="116">
        <v>0.1198</v>
      </c>
    </row>
    <row r="81" spans="1:16">
      <c r="A81" t="s">
        <v>140</v>
      </c>
      <c r="B81">
        <v>79</v>
      </c>
      <c r="C81" t="s">
        <v>254</v>
      </c>
      <c r="D81">
        <v>2</v>
      </c>
      <c r="E81">
        <v>3.6269999999999998</v>
      </c>
      <c r="F81">
        <v>4.1929999999999996</v>
      </c>
      <c r="G81">
        <v>4.758</v>
      </c>
      <c r="H81">
        <v>5.3840000000000003</v>
      </c>
      <c r="I81">
        <v>6.0759999999999996</v>
      </c>
      <c r="J81">
        <v>6.8390000000000004</v>
      </c>
      <c r="K81">
        <v>7.6790000000000003</v>
      </c>
      <c r="L81">
        <v>8.6010000000000009</v>
      </c>
      <c r="M81">
        <v>9.5229999999999997</v>
      </c>
      <c r="N81" s="116">
        <v>0.1825</v>
      </c>
      <c r="O81" s="116">
        <v>6.0762</v>
      </c>
      <c r="P81" s="116">
        <v>0.11959</v>
      </c>
    </row>
    <row r="82" spans="1:16">
      <c r="A82" t="s">
        <v>140</v>
      </c>
      <c r="B82">
        <v>80</v>
      </c>
      <c r="C82" t="s">
        <v>255</v>
      </c>
      <c r="D82">
        <v>2</v>
      </c>
      <c r="E82">
        <v>3.6459999999999999</v>
      </c>
      <c r="F82">
        <v>4.2130000000000001</v>
      </c>
      <c r="G82">
        <v>4.78</v>
      </c>
      <c r="H82">
        <v>5.4080000000000004</v>
      </c>
      <c r="I82">
        <v>6.1020000000000003</v>
      </c>
      <c r="J82">
        <v>6.867</v>
      </c>
      <c r="K82">
        <v>7.7089999999999996</v>
      </c>
      <c r="L82">
        <v>8.6329999999999991</v>
      </c>
      <c r="M82">
        <v>9.5570000000000004</v>
      </c>
      <c r="N82" s="116">
        <v>0.18179999999999999</v>
      </c>
      <c r="O82" s="116">
        <v>6.1017999999999999</v>
      </c>
      <c r="P82" s="116">
        <v>0.11939</v>
      </c>
    </row>
    <row r="83" spans="1:16">
      <c r="A83" t="s">
        <v>140</v>
      </c>
      <c r="B83">
        <v>81</v>
      </c>
      <c r="C83" t="s">
        <v>256</v>
      </c>
      <c r="D83">
        <v>2</v>
      </c>
      <c r="E83">
        <v>3.665</v>
      </c>
      <c r="F83">
        <v>4.234</v>
      </c>
      <c r="G83">
        <v>4.8019999999999996</v>
      </c>
      <c r="H83">
        <v>5.4320000000000004</v>
      </c>
      <c r="I83">
        <v>6.1269999999999998</v>
      </c>
      <c r="J83">
        <v>6.8940000000000001</v>
      </c>
      <c r="K83">
        <v>7.7380000000000004</v>
      </c>
      <c r="L83">
        <v>8.6639999999999997</v>
      </c>
      <c r="M83">
        <v>9.59</v>
      </c>
      <c r="N83" s="116">
        <v>0.18099999999999999</v>
      </c>
      <c r="O83" s="116">
        <v>6.1272000000000002</v>
      </c>
      <c r="P83" s="116">
        <v>0.11917999999999999</v>
      </c>
    </row>
    <row r="84" spans="1:16">
      <c r="A84" t="s">
        <v>140</v>
      </c>
      <c r="B84">
        <v>82</v>
      </c>
      <c r="C84" t="s">
        <v>257</v>
      </c>
      <c r="D84">
        <v>2</v>
      </c>
      <c r="E84">
        <v>3.6840000000000002</v>
      </c>
      <c r="F84">
        <v>4.2539999999999996</v>
      </c>
      <c r="G84">
        <v>4.8239999999999998</v>
      </c>
      <c r="H84">
        <v>5.4550000000000001</v>
      </c>
      <c r="I84">
        <v>6.1520000000000001</v>
      </c>
      <c r="J84">
        <v>6.9210000000000003</v>
      </c>
      <c r="K84">
        <v>7.7670000000000003</v>
      </c>
      <c r="L84">
        <v>8.6950000000000003</v>
      </c>
      <c r="M84">
        <v>9.6240000000000006</v>
      </c>
      <c r="N84" s="116">
        <v>0.18029999999999999</v>
      </c>
      <c r="O84" s="116">
        <v>6.1523000000000003</v>
      </c>
      <c r="P84" s="116">
        <v>0.11899</v>
      </c>
    </row>
    <row r="85" spans="1:16">
      <c r="A85" t="s">
        <v>140</v>
      </c>
      <c r="B85">
        <v>83</v>
      </c>
      <c r="C85" t="s">
        <v>258</v>
      </c>
      <c r="D85">
        <v>2</v>
      </c>
      <c r="E85">
        <v>3.7029999999999998</v>
      </c>
      <c r="F85">
        <v>4.274</v>
      </c>
      <c r="G85">
        <v>4.8460000000000001</v>
      </c>
      <c r="H85">
        <v>5.4779999999999998</v>
      </c>
      <c r="I85">
        <v>6.1769999999999996</v>
      </c>
      <c r="J85">
        <v>6.9480000000000004</v>
      </c>
      <c r="K85">
        <v>7.7949999999999999</v>
      </c>
      <c r="L85">
        <v>8.7260000000000009</v>
      </c>
      <c r="M85">
        <v>9.657</v>
      </c>
      <c r="N85" s="116">
        <v>0.17960000000000001</v>
      </c>
      <c r="O85" s="116">
        <v>6.1772</v>
      </c>
      <c r="P85" s="116">
        <v>0.11879000000000001</v>
      </c>
    </row>
    <row r="86" spans="1:16">
      <c r="A86" t="s">
        <v>140</v>
      </c>
      <c r="B86">
        <v>84</v>
      </c>
      <c r="C86" t="s">
        <v>259</v>
      </c>
      <c r="D86">
        <v>2</v>
      </c>
      <c r="E86">
        <v>3.7210000000000001</v>
      </c>
      <c r="F86">
        <v>4.2939999999999996</v>
      </c>
      <c r="G86">
        <v>4.867</v>
      </c>
      <c r="H86">
        <v>5.5010000000000003</v>
      </c>
      <c r="I86">
        <v>6.202</v>
      </c>
      <c r="J86">
        <v>6.9740000000000002</v>
      </c>
      <c r="K86">
        <v>7.8239999999999998</v>
      </c>
      <c r="L86">
        <v>8.7560000000000002</v>
      </c>
      <c r="M86">
        <v>9.6890000000000001</v>
      </c>
      <c r="N86" s="116">
        <v>0.1789</v>
      </c>
      <c r="O86" s="116">
        <v>6.2019000000000002</v>
      </c>
      <c r="P86" s="116">
        <v>0.1186</v>
      </c>
    </row>
    <row r="87" spans="1:16">
      <c r="A87" t="s">
        <v>140</v>
      </c>
      <c r="B87">
        <v>85</v>
      </c>
      <c r="C87" t="s">
        <v>260</v>
      </c>
      <c r="D87">
        <v>2</v>
      </c>
      <c r="E87">
        <v>3.7389999999999999</v>
      </c>
      <c r="F87">
        <v>4.3140000000000001</v>
      </c>
      <c r="G87">
        <v>4.8879999999999999</v>
      </c>
      <c r="H87">
        <v>5.524</v>
      </c>
      <c r="I87">
        <v>6.226</v>
      </c>
      <c r="J87">
        <v>7</v>
      </c>
      <c r="K87">
        <v>7.8520000000000003</v>
      </c>
      <c r="L87">
        <v>8.7870000000000008</v>
      </c>
      <c r="M87">
        <v>9.7210000000000001</v>
      </c>
      <c r="N87" s="116">
        <v>0.1782</v>
      </c>
      <c r="O87" s="116">
        <v>6.2263999999999999</v>
      </c>
      <c r="P87" s="116">
        <v>0.11841</v>
      </c>
    </row>
    <row r="88" spans="1:16">
      <c r="A88" t="s">
        <v>140</v>
      </c>
      <c r="B88">
        <v>86</v>
      </c>
      <c r="C88" t="s">
        <v>261</v>
      </c>
      <c r="D88">
        <v>2</v>
      </c>
      <c r="E88">
        <v>3.758</v>
      </c>
      <c r="F88">
        <v>4.3339999999999996</v>
      </c>
      <c r="G88">
        <v>4.9089999999999998</v>
      </c>
      <c r="H88">
        <v>5.5469999999999997</v>
      </c>
      <c r="I88">
        <v>6.2510000000000003</v>
      </c>
      <c r="J88">
        <v>7.0270000000000001</v>
      </c>
      <c r="K88">
        <v>7.88</v>
      </c>
      <c r="L88">
        <v>8.8170000000000002</v>
      </c>
      <c r="M88">
        <v>9.7530000000000001</v>
      </c>
      <c r="N88" s="116">
        <v>0.17749999999999999</v>
      </c>
      <c r="O88" s="116">
        <v>6.2507000000000001</v>
      </c>
      <c r="P88" s="116">
        <v>0.11822000000000001</v>
      </c>
    </row>
    <row r="89" spans="1:16">
      <c r="A89" t="s">
        <v>140</v>
      </c>
      <c r="B89">
        <v>87</v>
      </c>
      <c r="C89" t="s">
        <v>262</v>
      </c>
      <c r="D89">
        <v>2</v>
      </c>
      <c r="E89">
        <v>3.7759999999999998</v>
      </c>
      <c r="F89">
        <v>4.3529999999999998</v>
      </c>
      <c r="G89">
        <v>4.93</v>
      </c>
      <c r="H89">
        <v>5.569</v>
      </c>
      <c r="I89">
        <v>6.2750000000000004</v>
      </c>
      <c r="J89">
        <v>7.0519999999999996</v>
      </c>
      <c r="K89">
        <v>7.907</v>
      </c>
      <c r="L89">
        <v>8.8460000000000001</v>
      </c>
      <c r="M89">
        <v>9.7850000000000001</v>
      </c>
      <c r="N89" s="116">
        <v>0.17680000000000001</v>
      </c>
      <c r="O89" s="116">
        <v>6.2747999999999999</v>
      </c>
      <c r="P89" s="116">
        <v>0.11803</v>
      </c>
    </row>
    <row r="90" spans="1:16">
      <c r="A90" t="s">
        <v>140</v>
      </c>
      <c r="B90">
        <v>88</v>
      </c>
      <c r="C90" t="s">
        <v>263</v>
      </c>
      <c r="D90">
        <v>2</v>
      </c>
      <c r="E90">
        <v>3.794</v>
      </c>
      <c r="F90">
        <v>4.3719999999999999</v>
      </c>
      <c r="G90">
        <v>4.9509999999999996</v>
      </c>
      <c r="H90">
        <v>5.5910000000000002</v>
      </c>
      <c r="I90">
        <v>6.2990000000000004</v>
      </c>
      <c r="J90">
        <v>7.0780000000000003</v>
      </c>
      <c r="K90">
        <v>7.9349999999999996</v>
      </c>
      <c r="L90">
        <v>8.8759999999999994</v>
      </c>
      <c r="M90">
        <v>9.8160000000000007</v>
      </c>
      <c r="N90" s="116">
        <v>0.17610000000000001</v>
      </c>
      <c r="O90" s="116">
        <v>6.2986000000000004</v>
      </c>
      <c r="P90" s="116">
        <v>0.11785</v>
      </c>
    </row>
    <row r="91" spans="1:16">
      <c r="A91" t="s">
        <v>140</v>
      </c>
      <c r="B91">
        <v>89</v>
      </c>
      <c r="C91" t="s">
        <v>264</v>
      </c>
      <c r="D91">
        <v>2</v>
      </c>
      <c r="E91">
        <v>3.8109999999999999</v>
      </c>
      <c r="F91">
        <v>4.3920000000000003</v>
      </c>
      <c r="G91">
        <v>4.9720000000000004</v>
      </c>
      <c r="H91">
        <v>5.6139999999999999</v>
      </c>
      <c r="I91">
        <v>6.3220000000000001</v>
      </c>
      <c r="J91">
        <v>7.1029999999999998</v>
      </c>
      <c r="K91">
        <v>7.9619999999999997</v>
      </c>
      <c r="L91">
        <v>8.9049999999999994</v>
      </c>
      <c r="M91">
        <v>9.8480000000000008</v>
      </c>
      <c r="N91" s="116">
        <v>0.1754</v>
      </c>
      <c r="O91" s="116">
        <v>6.3223000000000003</v>
      </c>
      <c r="P91" s="116">
        <v>0.11767</v>
      </c>
    </row>
    <row r="92" spans="1:16">
      <c r="A92" t="s">
        <v>140</v>
      </c>
      <c r="B92">
        <v>90</v>
      </c>
      <c r="C92" t="s">
        <v>265</v>
      </c>
      <c r="D92">
        <v>2</v>
      </c>
      <c r="E92">
        <v>3.8290000000000002</v>
      </c>
      <c r="F92">
        <v>4.41</v>
      </c>
      <c r="G92">
        <v>4.992</v>
      </c>
      <c r="H92">
        <v>5.6349999999999998</v>
      </c>
      <c r="I92">
        <v>6.3460000000000001</v>
      </c>
      <c r="J92">
        <v>7.1280000000000001</v>
      </c>
      <c r="K92">
        <v>7.9889999999999999</v>
      </c>
      <c r="L92">
        <v>8.9339999999999993</v>
      </c>
      <c r="M92">
        <v>9.8789999999999996</v>
      </c>
      <c r="N92" s="116">
        <v>0.17469999999999999</v>
      </c>
      <c r="O92" s="116">
        <v>6.3456999999999999</v>
      </c>
      <c r="P92" s="116">
        <v>0.11749999999999999</v>
      </c>
    </row>
    <row r="93" spans="1:16">
      <c r="A93" t="s">
        <v>140</v>
      </c>
      <c r="B93">
        <v>91</v>
      </c>
      <c r="C93" t="s">
        <v>266</v>
      </c>
      <c r="D93">
        <v>2</v>
      </c>
      <c r="E93">
        <v>3.8460000000000001</v>
      </c>
      <c r="F93">
        <v>4.4290000000000003</v>
      </c>
      <c r="G93">
        <v>5.0119999999999996</v>
      </c>
      <c r="H93">
        <v>5.657</v>
      </c>
      <c r="I93">
        <v>6.3689999999999998</v>
      </c>
      <c r="J93">
        <v>7.1529999999999996</v>
      </c>
      <c r="K93">
        <v>8.016</v>
      </c>
      <c r="L93">
        <v>8.9619999999999997</v>
      </c>
      <c r="M93">
        <v>9.9090000000000007</v>
      </c>
      <c r="N93" s="116">
        <v>0.17399999999999999</v>
      </c>
      <c r="O93" s="116">
        <v>6.3689999999999998</v>
      </c>
      <c r="P93" s="116">
        <v>0.11731999999999999</v>
      </c>
    </row>
    <row r="94" spans="1:16">
      <c r="A94" t="s">
        <v>140</v>
      </c>
      <c r="B94">
        <v>92</v>
      </c>
      <c r="C94" t="s">
        <v>267</v>
      </c>
      <c r="D94">
        <v>3</v>
      </c>
      <c r="E94">
        <v>3.8639999999999999</v>
      </c>
      <c r="F94">
        <v>4.4480000000000004</v>
      </c>
      <c r="G94">
        <v>5.032</v>
      </c>
      <c r="H94">
        <v>5.6790000000000003</v>
      </c>
      <c r="I94">
        <v>6.3920000000000003</v>
      </c>
      <c r="J94">
        <v>7.1779999999999999</v>
      </c>
      <c r="K94">
        <v>8.0419999999999998</v>
      </c>
      <c r="L94">
        <v>8.9909999999999997</v>
      </c>
      <c r="M94">
        <v>9.94</v>
      </c>
      <c r="N94" s="116">
        <v>0.1734</v>
      </c>
      <c r="O94" s="116">
        <v>6.3921000000000001</v>
      </c>
      <c r="P94" s="116">
        <v>0.11715</v>
      </c>
    </row>
    <row r="95" spans="1:16">
      <c r="A95" t="s">
        <v>140</v>
      </c>
      <c r="B95">
        <v>93</v>
      </c>
      <c r="C95" t="s">
        <v>268</v>
      </c>
      <c r="D95">
        <v>3</v>
      </c>
      <c r="E95">
        <v>3.8809999999999998</v>
      </c>
      <c r="F95">
        <v>4.4660000000000002</v>
      </c>
      <c r="G95">
        <v>5.0519999999999996</v>
      </c>
      <c r="H95">
        <v>5.7</v>
      </c>
      <c r="I95">
        <v>6.415</v>
      </c>
      <c r="J95">
        <v>7.2030000000000003</v>
      </c>
      <c r="K95">
        <v>8.0690000000000008</v>
      </c>
      <c r="L95">
        <v>9.0190000000000001</v>
      </c>
      <c r="M95">
        <v>9.9700000000000006</v>
      </c>
      <c r="N95" s="116">
        <v>0.17269999999999999</v>
      </c>
      <c r="O95" s="116">
        <v>6.4149000000000003</v>
      </c>
      <c r="P95" s="116">
        <v>0.11698</v>
      </c>
    </row>
    <row r="96" spans="1:16">
      <c r="A96" t="s">
        <v>140</v>
      </c>
      <c r="B96">
        <v>94</v>
      </c>
      <c r="C96" t="s">
        <v>269</v>
      </c>
      <c r="D96">
        <v>3</v>
      </c>
      <c r="E96">
        <v>3.8980000000000001</v>
      </c>
      <c r="F96">
        <v>4.4850000000000003</v>
      </c>
      <c r="G96">
        <v>5.0720000000000001</v>
      </c>
      <c r="H96">
        <v>5.7210000000000001</v>
      </c>
      <c r="I96">
        <v>6.4379999999999997</v>
      </c>
      <c r="J96">
        <v>7.2270000000000003</v>
      </c>
      <c r="K96">
        <v>8.0950000000000006</v>
      </c>
      <c r="L96">
        <v>9.0470000000000006</v>
      </c>
      <c r="M96">
        <v>10</v>
      </c>
      <c r="N96" s="116">
        <v>0.17199999999999999</v>
      </c>
      <c r="O96" s="116">
        <v>6.4375999999999998</v>
      </c>
      <c r="P96" s="116">
        <v>0.11681999999999999</v>
      </c>
    </row>
    <row r="97" spans="1:16">
      <c r="A97" t="s">
        <v>140</v>
      </c>
      <c r="B97">
        <v>95</v>
      </c>
      <c r="C97" t="s">
        <v>270</v>
      </c>
      <c r="D97">
        <v>3</v>
      </c>
      <c r="E97">
        <v>3.915</v>
      </c>
      <c r="F97">
        <v>4.5030000000000001</v>
      </c>
      <c r="G97">
        <v>5.0910000000000002</v>
      </c>
      <c r="H97">
        <v>5.742</v>
      </c>
      <c r="I97">
        <v>6.46</v>
      </c>
      <c r="J97">
        <v>7.2510000000000003</v>
      </c>
      <c r="K97">
        <v>8.1210000000000004</v>
      </c>
      <c r="L97">
        <v>9.0749999999999993</v>
      </c>
      <c r="M97">
        <v>10.029</v>
      </c>
      <c r="N97" s="116">
        <v>0.1714</v>
      </c>
      <c r="O97" s="116">
        <v>6.4600999999999997</v>
      </c>
      <c r="P97" s="116">
        <v>0.11666</v>
      </c>
    </row>
    <row r="98" spans="1:16">
      <c r="A98" t="s">
        <v>140</v>
      </c>
      <c r="B98">
        <v>96</v>
      </c>
      <c r="C98" t="s">
        <v>271</v>
      </c>
      <c r="D98">
        <v>3</v>
      </c>
      <c r="E98">
        <v>3.931</v>
      </c>
      <c r="F98">
        <v>4.5209999999999999</v>
      </c>
      <c r="G98">
        <v>5.1109999999999998</v>
      </c>
      <c r="H98">
        <v>5.7629999999999999</v>
      </c>
      <c r="I98">
        <v>6.4820000000000002</v>
      </c>
      <c r="J98">
        <v>7.2750000000000004</v>
      </c>
      <c r="K98">
        <v>8.1460000000000008</v>
      </c>
      <c r="L98">
        <v>9.1020000000000003</v>
      </c>
      <c r="M98">
        <v>10.058</v>
      </c>
      <c r="N98" s="116">
        <v>0.17069999999999999</v>
      </c>
      <c r="O98" s="116">
        <v>6.4824000000000002</v>
      </c>
      <c r="P98" s="116">
        <v>0.11649</v>
      </c>
    </row>
    <row r="99" spans="1:16">
      <c r="A99" t="s">
        <v>140</v>
      </c>
      <c r="B99">
        <v>97</v>
      </c>
      <c r="C99" t="s">
        <v>272</v>
      </c>
      <c r="D99">
        <v>3</v>
      </c>
      <c r="E99">
        <v>3.948</v>
      </c>
      <c r="F99">
        <v>4.5389999999999997</v>
      </c>
      <c r="G99">
        <v>5.13</v>
      </c>
      <c r="H99">
        <v>5.7830000000000004</v>
      </c>
      <c r="I99">
        <v>6.5049999999999999</v>
      </c>
      <c r="J99">
        <v>7.2990000000000004</v>
      </c>
      <c r="K99">
        <v>8.1720000000000006</v>
      </c>
      <c r="L99">
        <v>9.1300000000000008</v>
      </c>
      <c r="M99">
        <v>10.087999999999999</v>
      </c>
      <c r="N99" s="116">
        <v>0.1701</v>
      </c>
      <c r="O99" s="116">
        <v>6.5045999999999999</v>
      </c>
      <c r="P99" s="116">
        <v>0.11634</v>
      </c>
    </row>
    <row r="100" spans="1:16">
      <c r="A100" t="s">
        <v>140</v>
      </c>
      <c r="B100">
        <v>98</v>
      </c>
      <c r="C100" t="s">
        <v>273</v>
      </c>
      <c r="D100">
        <v>3</v>
      </c>
      <c r="E100">
        <v>3.9649999999999999</v>
      </c>
      <c r="F100">
        <v>4.5570000000000004</v>
      </c>
      <c r="G100">
        <v>5.149</v>
      </c>
      <c r="H100">
        <v>5.8040000000000003</v>
      </c>
      <c r="I100">
        <v>6.5259999999999998</v>
      </c>
      <c r="J100">
        <v>7.3220000000000001</v>
      </c>
      <c r="K100">
        <v>8.1969999999999992</v>
      </c>
      <c r="L100">
        <v>9.157</v>
      </c>
      <c r="M100">
        <v>10.117000000000001</v>
      </c>
      <c r="N100" s="116">
        <v>0.1694</v>
      </c>
      <c r="O100" s="116">
        <v>6.5265000000000004</v>
      </c>
      <c r="P100" s="116">
        <v>0.11618000000000001</v>
      </c>
    </row>
    <row r="101" spans="1:16">
      <c r="A101" t="s">
        <v>140</v>
      </c>
      <c r="B101">
        <v>99</v>
      </c>
      <c r="C101" t="s">
        <v>274</v>
      </c>
      <c r="D101">
        <v>3</v>
      </c>
      <c r="E101">
        <v>3.9809999999999999</v>
      </c>
      <c r="F101">
        <v>4.5739999999999998</v>
      </c>
      <c r="G101">
        <v>5.1680000000000001</v>
      </c>
      <c r="H101">
        <v>5.8239999999999998</v>
      </c>
      <c r="I101">
        <v>6.548</v>
      </c>
      <c r="J101">
        <v>7.3460000000000001</v>
      </c>
      <c r="K101">
        <v>8.2219999999999995</v>
      </c>
      <c r="L101">
        <v>9.1839999999999993</v>
      </c>
      <c r="M101">
        <v>10.146000000000001</v>
      </c>
      <c r="N101" s="116">
        <v>0.16880000000000001</v>
      </c>
      <c r="O101" s="116">
        <v>6.5483000000000002</v>
      </c>
      <c r="P101" s="116">
        <v>0.11602999999999999</v>
      </c>
    </row>
    <row r="102" spans="1:16">
      <c r="A102" t="s">
        <v>140</v>
      </c>
      <c r="B102">
        <v>100</v>
      </c>
      <c r="C102" t="s">
        <v>275</v>
      </c>
      <c r="D102">
        <v>3</v>
      </c>
      <c r="E102">
        <v>3.9969999999999999</v>
      </c>
      <c r="F102">
        <v>4.5919999999999996</v>
      </c>
      <c r="G102">
        <v>5.1870000000000003</v>
      </c>
      <c r="H102">
        <v>5.8440000000000003</v>
      </c>
      <c r="I102">
        <v>6.57</v>
      </c>
      <c r="J102">
        <v>7.3689999999999998</v>
      </c>
      <c r="K102">
        <v>8.2469999999999999</v>
      </c>
      <c r="L102">
        <v>9.2110000000000003</v>
      </c>
      <c r="M102">
        <v>10.173999999999999</v>
      </c>
      <c r="N102" s="116">
        <v>0.16819999999999999</v>
      </c>
      <c r="O102" s="116">
        <v>6.5698999999999996</v>
      </c>
      <c r="P102" s="116">
        <v>0.11588</v>
      </c>
    </row>
    <row r="103" spans="1:16">
      <c r="A103" t="s">
        <v>140</v>
      </c>
      <c r="B103">
        <v>101</v>
      </c>
      <c r="C103" t="s">
        <v>276</v>
      </c>
      <c r="D103">
        <v>3</v>
      </c>
      <c r="E103">
        <v>4.0129999999999999</v>
      </c>
      <c r="F103">
        <v>4.609</v>
      </c>
      <c r="G103">
        <v>5.2050000000000001</v>
      </c>
      <c r="H103">
        <v>5.8639999999999999</v>
      </c>
      <c r="I103">
        <v>6.5910000000000002</v>
      </c>
      <c r="J103">
        <v>7.3920000000000003</v>
      </c>
      <c r="K103">
        <v>8.2720000000000002</v>
      </c>
      <c r="L103">
        <v>9.2370000000000001</v>
      </c>
      <c r="M103">
        <v>10.202999999999999</v>
      </c>
      <c r="N103" s="116">
        <v>0.16750000000000001</v>
      </c>
      <c r="O103" s="116">
        <v>6.5914000000000001</v>
      </c>
      <c r="P103" s="116">
        <v>0.11573</v>
      </c>
    </row>
    <row r="104" spans="1:16">
      <c r="A104" t="s">
        <v>140</v>
      </c>
      <c r="B104">
        <v>102</v>
      </c>
      <c r="C104" t="s">
        <v>277</v>
      </c>
      <c r="D104">
        <v>3</v>
      </c>
      <c r="E104">
        <v>4.0289999999999999</v>
      </c>
      <c r="F104">
        <v>4.6260000000000003</v>
      </c>
      <c r="G104">
        <v>5.2240000000000002</v>
      </c>
      <c r="H104">
        <v>5.8840000000000003</v>
      </c>
      <c r="I104">
        <v>6.6130000000000004</v>
      </c>
      <c r="J104">
        <v>7.415</v>
      </c>
      <c r="K104">
        <v>8.2959999999999994</v>
      </c>
      <c r="L104">
        <v>9.2629999999999999</v>
      </c>
      <c r="M104">
        <v>10.23</v>
      </c>
      <c r="N104" s="116">
        <v>0.16689999999999999</v>
      </c>
      <c r="O104" s="116">
        <v>6.6125999999999996</v>
      </c>
      <c r="P104" s="116">
        <v>0.11558</v>
      </c>
    </row>
    <row r="105" spans="1:16">
      <c r="A105" t="s">
        <v>140</v>
      </c>
      <c r="B105">
        <v>103</v>
      </c>
      <c r="C105" t="s">
        <v>278</v>
      </c>
      <c r="D105">
        <v>3</v>
      </c>
      <c r="E105">
        <v>4.0449999999999999</v>
      </c>
      <c r="F105">
        <v>4.6440000000000001</v>
      </c>
      <c r="G105">
        <v>5.242</v>
      </c>
      <c r="H105">
        <v>5.9039999999999999</v>
      </c>
      <c r="I105">
        <v>6.6340000000000003</v>
      </c>
      <c r="J105">
        <v>7.4370000000000003</v>
      </c>
      <c r="K105">
        <v>8.3209999999999997</v>
      </c>
      <c r="L105">
        <v>9.2899999999999991</v>
      </c>
      <c r="M105">
        <v>10.259</v>
      </c>
      <c r="N105" s="116">
        <v>0.1663</v>
      </c>
      <c r="O105" s="116">
        <v>6.6337999999999999</v>
      </c>
      <c r="P105" s="116">
        <v>0.11544</v>
      </c>
    </row>
    <row r="106" spans="1:16">
      <c r="A106" t="s">
        <v>140</v>
      </c>
      <c r="B106">
        <v>104</v>
      </c>
      <c r="C106" t="s">
        <v>279</v>
      </c>
      <c r="D106">
        <v>3</v>
      </c>
      <c r="E106">
        <v>4.0609999999999999</v>
      </c>
      <c r="F106">
        <v>4.66</v>
      </c>
      <c r="G106">
        <v>5.26</v>
      </c>
      <c r="H106">
        <v>5.923</v>
      </c>
      <c r="I106">
        <v>6.6550000000000002</v>
      </c>
      <c r="J106">
        <v>7.46</v>
      </c>
      <c r="K106">
        <v>8.3450000000000006</v>
      </c>
      <c r="L106">
        <v>9.3149999999999995</v>
      </c>
      <c r="M106">
        <v>10.286</v>
      </c>
      <c r="N106" s="116">
        <v>0.16569999999999999</v>
      </c>
      <c r="O106" s="116">
        <v>6.6547000000000001</v>
      </c>
      <c r="P106" s="116">
        <v>0.1153</v>
      </c>
    </row>
    <row r="107" spans="1:16">
      <c r="A107" t="s">
        <v>140</v>
      </c>
      <c r="B107">
        <v>105</v>
      </c>
      <c r="C107" t="s">
        <v>280</v>
      </c>
      <c r="D107">
        <v>3</v>
      </c>
      <c r="E107">
        <v>4.0759999999999996</v>
      </c>
      <c r="F107">
        <v>4.6769999999999996</v>
      </c>
      <c r="G107">
        <v>5.2779999999999996</v>
      </c>
      <c r="H107">
        <v>5.9429999999999996</v>
      </c>
      <c r="I107">
        <v>6.6760000000000002</v>
      </c>
      <c r="J107">
        <v>7.4820000000000002</v>
      </c>
      <c r="K107">
        <v>8.3689999999999998</v>
      </c>
      <c r="L107">
        <v>9.3409999999999993</v>
      </c>
      <c r="M107">
        <v>10.314</v>
      </c>
      <c r="N107" s="116">
        <v>0.1651</v>
      </c>
      <c r="O107" s="116">
        <v>6.6755000000000004</v>
      </c>
      <c r="P107" s="116">
        <v>0.11516</v>
      </c>
    </row>
    <row r="108" spans="1:16">
      <c r="A108" t="s">
        <v>140</v>
      </c>
      <c r="B108">
        <v>106</v>
      </c>
      <c r="C108" t="s">
        <v>281</v>
      </c>
      <c r="D108">
        <v>3</v>
      </c>
      <c r="E108">
        <v>4.0919999999999996</v>
      </c>
      <c r="F108">
        <v>4.694</v>
      </c>
      <c r="G108">
        <v>5.2960000000000003</v>
      </c>
      <c r="H108">
        <v>5.9619999999999997</v>
      </c>
      <c r="I108">
        <v>6.6959999999999997</v>
      </c>
      <c r="J108">
        <v>7.5039999999999996</v>
      </c>
      <c r="K108">
        <v>8.3919999999999995</v>
      </c>
      <c r="L108">
        <v>9.3670000000000009</v>
      </c>
      <c r="M108">
        <v>10.340999999999999</v>
      </c>
      <c r="N108" s="116">
        <v>0.16439999999999999</v>
      </c>
      <c r="O108" s="116">
        <v>6.6962000000000002</v>
      </c>
      <c r="P108" s="116">
        <v>0.11502</v>
      </c>
    </row>
    <row r="109" spans="1:16">
      <c r="A109" t="s">
        <v>140</v>
      </c>
      <c r="B109">
        <v>107</v>
      </c>
      <c r="C109" t="s">
        <v>282</v>
      </c>
      <c r="D109">
        <v>3</v>
      </c>
      <c r="E109">
        <v>4.1070000000000002</v>
      </c>
      <c r="F109">
        <v>4.7110000000000003</v>
      </c>
      <c r="G109">
        <v>5.3140000000000001</v>
      </c>
      <c r="H109">
        <v>5.9809999999999999</v>
      </c>
      <c r="I109">
        <v>6.7169999999999996</v>
      </c>
      <c r="J109">
        <v>7.5259999999999998</v>
      </c>
      <c r="K109">
        <v>8.4160000000000004</v>
      </c>
      <c r="L109">
        <v>9.3919999999999995</v>
      </c>
      <c r="M109">
        <v>10.368</v>
      </c>
      <c r="N109" s="116">
        <v>0.1638</v>
      </c>
      <c r="O109" s="116">
        <v>6.7165999999999997</v>
      </c>
      <c r="P109" s="116">
        <v>0.11489000000000001</v>
      </c>
    </row>
    <row r="110" spans="1:16">
      <c r="A110" t="s">
        <v>140</v>
      </c>
      <c r="B110">
        <v>108</v>
      </c>
      <c r="C110" t="s">
        <v>283</v>
      </c>
      <c r="D110">
        <v>3</v>
      </c>
      <c r="E110">
        <v>4.1219999999999999</v>
      </c>
      <c r="F110">
        <v>4.7270000000000003</v>
      </c>
      <c r="G110">
        <v>5.3319999999999999</v>
      </c>
      <c r="H110">
        <v>6</v>
      </c>
      <c r="I110">
        <v>6.7370000000000001</v>
      </c>
      <c r="J110">
        <v>7.548</v>
      </c>
      <c r="K110">
        <v>8.44</v>
      </c>
      <c r="L110">
        <v>9.4179999999999993</v>
      </c>
      <c r="M110">
        <v>10.395</v>
      </c>
      <c r="N110" s="116">
        <v>0.16320000000000001</v>
      </c>
      <c r="O110" s="116">
        <v>6.7370000000000001</v>
      </c>
      <c r="P110" s="116">
        <v>0.11476</v>
      </c>
    </row>
    <row r="111" spans="1:16">
      <c r="A111" t="s">
        <v>140</v>
      </c>
      <c r="B111">
        <v>109</v>
      </c>
      <c r="C111" t="s">
        <v>284</v>
      </c>
      <c r="D111">
        <v>3</v>
      </c>
      <c r="E111">
        <v>4.1369999999999996</v>
      </c>
      <c r="F111">
        <v>4.7430000000000003</v>
      </c>
      <c r="G111">
        <v>5.3490000000000002</v>
      </c>
      <c r="H111">
        <v>6.0190000000000001</v>
      </c>
      <c r="I111">
        <v>6.7569999999999997</v>
      </c>
      <c r="J111">
        <v>7.57</v>
      </c>
      <c r="K111">
        <v>8.4629999999999992</v>
      </c>
      <c r="L111">
        <v>9.4429999999999996</v>
      </c>
      <c r="M111">
        <v>10.422000000000001</v>
      </c>
      <c r="N111" s="116">
        <v>0.16259999999999999</v>
      </c>
      <c r="O111" s="116">
        <v>6.7572000000000001</v>
      </c>
      <c r="P111" s="116">
        <v>0.11463</v>
      </c>
    </row>
    <row r="112" spans="1:16">
      <c r="A112" t="s">
        <v>140</v>
      </c>
      <c r="B112">
        <v>110</v>
      </c>
      <c r="C112" t="s">
        <v>285</v>
      </c>
      <c r="D112">
        <v>3</v>
      </c>
      <c r="E112">
        <v>4.1520000000000001</v>
      </c>
      <c r="F112">
        <v>4.7590000000000003</v>
      </c>
      <c r="G112">
        <v>5.367</v>
      </c>
      <c r="H112">
        <v>6.0369999999999999</v>
      </c>
      <c r="I112">
        <v>6.7770000000000001</v>
      </c>
      <c r="J112">
        <v>7.5910000000000002</v>
      </c>
      <c r="K112">
        <v>8.4860000000000007</v>
      </c>
      <c r="L112">
        <v>9.4670000000000005</v>
      </c>
      <c r="M112">
        <v>10.449</v>
      </c>
      <c r="N112" s="116">
        <v>0.16200000000000001</v>
      </c>
      <c r="O112" s="116">
        <v>6.7771999999999997</v>
      </c>
      <c r="P112" s="116">
        <v>0.1145</v>
      </c>
    </row>
    <row r="113" spans="1:16">
      <c r="A113" t="s">
        <v>140</v>
      </c>
      <c r="B113">
        <v>111</v>
      </c>
      <c r="C113" t="s">
        <v>286</v>
      </c>
      <c r="D113">
        <v>3</v>
      </c>
      <c r="E113">
        <v>4.1669999999999998</v>
      </c>
      <c r="F113">
        <v>4.7750000000000004</v>
      </c>
      <c r="G113">
        <v>5.3840000000000003</v>
      </c>
      <c r="H113">
        <v>6.056</v>
      </c>
      <c r="I113">
        <v>6.7969999999999997</v>
      </c>
      <c r="J113">
        <v>7.6130000000000004</v>
      </c>
      <c r="K113">
        <v>8.5090000000000003</v>
      </c>
      <c r="L113">
        <v>9.4920000000000009</v>
      </c>
      <c r="M113">
        <v>10.475</v>
      </c>
      <c r="N113" s="116">
        <v>0.16139999999999999</v>
      </c>
      <c r="O113" s="116">
        <v>6.7971000000000004</v>
      </c>
      <c r="P113" s="116">
        <v>0.11438</v>
      </c>
    </row>
    <row r="114" spans="1:16">
      <c r="A114" t="s">
        <v>140</v>
      </c>
      <c r="B114">
        <v>112</v>
      </c>
      <c r="C114" t="s">
        <v>287</v>
      </c>
      <c r="D114">
        <v>3</v>
      </c>
      <c r="E114">
        <v>4.1820000000000004</v>
      </c>
      <c r="F114">
        <v>4.7910000000000004</v>
      </c>
      <c r="G114">
        <v>5.4009999999999998</v>
      </c>
      <c r="H114">
        <v>6.0739999999999998</v>
      </c>
      <c r="I114">
        <v>6.8170000000000002</v>
      </c>
      <c r="J114">
        <v>7.6340000000000003</v>
      </c>
      <c r="K114">
        <v>8.532</v>
      </c>
      <c r="L114">
        <v>9.516</v>
      </c>
      <c r="M114">
        <v>10.500999999999999</v>
      </c>
      <c r="N114" s="116">
        <v>0.16089999999999999</v>
      </c>
      <c r="O114" s="116">
        <v>6.8167999999999997</v>
      </c>
      <c r="P114" s="116">
        <v>0.11425</v>
      </c>
    </row>
    <row r="115" spans="1:16">
      <c r="A115" t="s">
        <v>140</v>
      </c>
      <c r="B115">
        <v>113</v>
      </c>
      <c r="C115" t="s">
        <v>288</v>
      </c>
      <c r="D115">
        <v>3</v>
      </c>
      <c r="E115">
        <v>4.1970000000000001</v>
      </c>
      <c r="F115">
        <v>4.8070000000000004</v>
      </c>
      <c r="G115">
        <v>5.4180000000000001</v>
      </c>
      <c r="H115">
        <v>6.093</v>
      </c>
      <c r="I115">
        <v>6.8360000000000003</v>
      </c>
      <c r="J115">
        <v>7.6550000000000002</v>
      </c>
      <c r="K115">
        <v>8.5549999999999997</v>
      </c>
      <c r="L115">
        <v>9.5410000000000004</v>
      </c>
      <c r="M115">
        <v>10.528</v>
      </c>
      <c r="N115" s="116">
        <v>0.1603</v>
      </c>
      <c r="O115" s="116">
        <v>6.8365</v>
      </c>
      <c r="P115" s="116">
        <v>0.11413</v>
      </c>
    </row>
    <row r="116" spans="1:16">
      <c r="A116" t="s">
        <v>140</v>
      </c>
      <c r="B116">
        <v>114</v>
      </c>
      <c r="C116" t="s">
        <v>289</v>
      </c>
      <c r="D116">
        <v>3</v>
      </c>
      <c r="E116">
        <v>4.2110000000000003</v>
      </c>
      <c r="F116">
        <v>4.8230000000000004</v>
      </c>
      <c r="G116">
        <v>5.4349999999999996</v>
      </c>
      <c r="H116">
        <v>6.1109999999999998</v>
      </c>
      <c r="I116">
        <v>6.8559999999999999</v>
      </c>
      <c r="J116">
        <v>7.6760000000000002</v>
      </c>
      <c r="K116">
        <v>8.577</v>
      </c>
      <c r="L116">
        <v>9.5649999999999995</v>
      </c>
      <c r="M116">
        <v>10.553000000000001</v>
      </c>
      <c r="N116" s="116">
        <v>0.15970000000000001</v>
      </c>
      <c r="O116" s="116">
        <v>6.8559000000000001</v>
      </c>
      <c r="P116" s="116">
        <v>0.11401</v>
      </c>
    </row>
    <row r="117" spans="1:16">
      <c r="A117" t="s">
        <v>140</v>
      </c>
      <c r="B117">
        <v>115</v>
      </c>
      <c r="C117" t="s">
        <v>290</v>
      </c>
      <c r="D117">
        <v>3</v>
      </c>
      <c r="E117">
        <v>4.2249999999999996</v>
      </c>
      <c r="F117">
        <v>4.8380000000000001</v>
      </c>
      <c r="G117">
        <v>5.452</v>
      </c>
      <c r="H117">
        <v>6.1289999999999996</v>
      </c>
      <c r="I117">
        <v>6.875</v>
      </c>
      <c r="J117">
        <v>7.6970000000000001</v>
      </c>
      <c r="K117">
        <v>8.6</v>
      </c>
      <c r="L117">
        <v>9.59</v>
      </c>
      <c r="M117">
        <v>10.58</v>
      </c>
      <c r="N117" s="116">
        <v>0.15909999999999999</v>
      </c>
      <c r="O117" s="116">
        <v>6.8753000000000002</v>
      </c>
      <c r="P117" s="116">
        <v>0.1139</v>
      </c>
    </row>
    <row r="118" spans="1:16">
      <c r="A118" t="s">
        <v>140</v>
      </c>
      <c r="B118">
        <v>116</v>
      </c>
      <c r="C118" t="s">
        <v>291</v>
      </c>
      <c r="D118">
        <v>3</v>
      </c>
      <c r="E118">
        <v>4.24</v>
      </c>
      <c r="F118">
        <v>4.8540000000000001</v>
      </c>
      <c r="G118">
        <v>5.468</v>
      </c>
      <c r="H118">
        <v>6.1470000000000002</v>
      </c>
      <c r="I118">
        <v>6.8940000000000001</v>
      </c>
      <c r="J118">
        <v>7.7169999999999996</v>
      </c>
      <c r="K118">
        <v>8.6219999999999999</v>
      </c>
      <c r="L118">
        <v>9.6129999999999995</v>
      </c>
      <c r="M118">
        <v>10.605</v>
      </c>
      <c r="N118" s="116">
        <v>0.1585</v>
      </c>
      <c r="O118" s="116">
        <v>6.8944999999999999</v>
      </c>
      <c r="P118" s="116">
        <v>0.11378000000000001</v>
      </c>
    </row>
    <row r="119" spans="1:16">
      <c r="A119" t="s">
        <v>140</v>
      </c>
      <c r="B119">
        <v>117</v>
      </c>
      <c r="C119" t="s">
        <v>292</v>
      </c>
      <c r="D119">
        <v>3</v>
      </c>
      <c r="E119">
        <v>4.2539999999999996</v>
      </c>
      <c r="F119">
        <v>4.8689999999999998</v>
      </c>
      <c r="G119">
        <v>5.4850000000000003</v>
      </c>
      <c r="H119">
        <v>6.1639999999999997</v>
      </c>
      <c r="I119">
        <v>6.9139999999999997</v>
      </c>
      <c r="J119">
        <v>7.7380000000000004</v>
      </c>
      <c r="K119">
        <v>8.6440000000000001</v>
      </c>
      <c r="L119">
        <v>9.6370000000000005</v>
      </c>
      <c r="M119">
        <v>10.63</v>
      </c>
      <c r="N119" s="116">
        <v>0.158</v>
      </c>
      <c r="O119" s="116">
        <v>6.9135</v>
      </c>
      <c r="P119" s="116">
        <v>0.11366999999999999</v>
      </c>
    </row>
    <row r="120" spans="1:16">
      <c r="A120" t="s">
        <v>140</v>
      </c>
      <c r="B120">
        <v>118</v>
      </c>
      <c r="C120" t="s">
        <v>293</v>
      </c>
      <c r="D120">
        <v>3</v>
      </c>
      <c r="E120">
        <v>4.2679999999999998</v>
      </c>
      <c r="F120">
        <v>4.8840000000000003</v>
      </c>
      <c r="G120">
        <v>5.5010000000000003</v>
      </c>
      <c r="H120">
        <v>6.1820000000000004</v>
      </c>
      <c r="I120">
        <v>6.9320000000000004</v>
      </c>
      <c r="J120">
        <v>7.758</v>
      </c>
      <c r="K120">
        <v>8.6660000000000004</v>
      </c>
      <c r="L120">
        <v>9.6609999999999996</v>
      </c>
      <c r="M120">
        <v>10.656000000000001</v>
      </c>
      <c r="N120" s="116">
        <v>0.15740000000000001</v>
      </c>
      <c r="O120" s="116">
        <v>6.9325000000000001</v>
      </c>
      <c r="P120" s="116">
        <v>0.11355999999999999</v>
      </c>
    </row>
    <row r="121" spans="1:16">
      <c r="A121" t="s">
        <v>140</v>
      </c>
      <c r="B121">
        <v>119</v>
      </c>
      <c r="C121" t="s">
        <v>294</v>
      </c>
      <c r="D121">
        <v>3</v>
      </c>
      <c r="E121">
        <v>4.282</v>
      </c>
      <c r="F121">
        <v>4.9000000000000004</v>
      </c>
      <c r="G121">
        <v>5.5170000000000003</v>
      </c>
      <c r="H121">
        <v>6.1989999999999998</v>
      </c>
      <c r="I121">
        <v>6.9509999999999996</v>
      </c>
      <c r="J121">
        <v>7.7789999999999999</v>
      </c>
      <c r="K121">
        <v>8.6880000000000006</v>
      </c>
      <c r="L121">
        <v>9.6839999999999993</v>
      </c>
      <c r="M121">
        <v>10.680999999999999</v>
      </c>
      <c r="N121" s="116">
        <v>0.15679999999999999</v>
      </c>
      <c r="O121" s="116">
        <v>6.9512999999999998</v>
      </c>
      <c r="P121" s="116">
        <v>0.11345</v>
      </c>
    </row>
    <row r="122" spans="1:16">
      <c r="A122" t="s">
        <v>140</v>
      </c>
      <c r="B122">
        <v>120</v>
      </c>
      <c r="C122" t="s">
        <v>295</v>
      </c>
      <c r="D122">
        <v>3</v>
      </c>
      <c r="E122">
        <v>4.2960000000000003</v>
      </c>
      <c r="F122">
        <v>4.915</v>
      </c>
      <c r="G122">
        <v>5.5330000000000004</v>
      </c>
      <c r="H122">
        <v>6.2169999999999996</v>
      </c>
      <c r="I122">
        <v>6.97</v>
      </c>
      <c r="J122">
        <v>7.7990000000000004</v>
      </c>
      <c r="K122">
        <v>8.7089999999999996</v>
      </c>
      <c r="L122">
        <v>9.7070000000000007</v>
      </c>
      <c r="M122">
        <v>10.706</v>
      </c>
      <c r="N122" s="116">
        <v>0.15629999999999999</v>
      </c>
      <c r="O122" s="116">
        <v>6.9699</v>
      </c>
      <c r="P122" s="116">
        <v>0.11334</v>
      </c>
    </row>
    <row r="123" spans="1:16">
      <c r="A123" t="s">
        <v>140</v>
      </c>
      <c r="B123">
        <v>121</v>
      </c>
      <c r="C123" t="s">
        <v>296</v>
      </c>
      <c r="D123">
        <v>3</v>
      </c>
      <c r="E123">
        <v>4.3099999999999996</v>
      </c>
      <c r="F123">
        <v>4.9290000000000003</v>
      </c>
      <c r="G123">
        <v>5.5490000000000004</v>
      </c>
      <c r="H123">
        <v>6.234</v>
      </c>
      <c r="I123">
        <v>6.9880000000000004</v>
      </c>
      <c r="J123">
        <v>7.819</v>
      </c>
      <c r="K123">
        <v>8.7309999999999999</v>
      </c>
      <c r="L123">
        <v>9.7309999999999999</v>
      </c>
      <c r="M123">
        <v>10.731</v>
      </c>
      <c r="N123" s="116">
        <v>0.15570000000000001</v>
      </c>
      <c r="O123" s="116">
        <v>6.9885000000000002</v>
      </c>
      <c r="P123" s="116">
        <v>0.11323999999999999</v>
      </c>
    </row>
    <row r="124" spans="1:16">
      <c r="A124" t="s">
        <v>140</v>
      </c>
      <c r="B124">
        <v>122</v>
      </c>
      <c r="C124" t="s">
        <v>297</v>
      </c>
      <c r="D124">
        <v>4</v>
      </c>
      <c r="E124">
        <v>4.3230000000000004</v>
      </c>
      <c r="F124">
        <v>4.944</v>
      </c>
      <c r="G124">
        <v>5.5650000000000004</v>
      </c>
      <c r="H124">
        <v>6.2510000000000003</v>
      </c>
      <c r="I124">
        <v>7.0069999999999997</v>
      </c>
      <c r="J124">
        <v>7.8380000000000001</v>
      </c>
      <c r="K124">
        <v>8.7520000000000007</v>
      </c>
      <c r="L124">
        <v>9.7539999999999996</v>
      </c>
      <c r="M124">
        <v>10.756</v>
      </c>
      <c r="N124" s="116">
        <v>0.15509999999999999</v>
      </c>
      <c r="O124" s="116">
        <v>7.0068999999999999</v>
      </c>
      <c r="P124" s="116">
        <v>0.11312999999999999</v>
      </c>
    </row>
    <row r="125" spans="1:16">
      <c r="A125" t="s">
        <v>140</v>
      </c>
      <c r="B125">
        <v>123</v>
      </c>
      <c r="C125" t="s">
        <v>298</v>
      </c>
      <c r="D125">
        <v>4</v>
      </c>
      <c r="E125">
        <v>4.3369999999999997</v>
      </c>
      <c r="F125">
        <v>4.9589999999999996</v>
      </c>
      <c r="G125">
        <v>5.5810000000000004</v>
      </c>
      <c r="H125">
        <v>6.2679999999999998</v>
      </c>
      <c r="I125">
        <v>7.0250000000000004</v>
      </c>
      <c r="J125">
        <v>7.8579999999999997</v>
      </c>
      <c r="K125">
        <v>8.7729999999999997</v>
      </c>
      <c r="L125">
        <v>9.7769999999999992</v>
      </c>
      <c r="M125">
        <v>10.78</v>
      </c>
      <c r="N125" s="116">
        <v>0.15459999999999999</v>
      </c>
      <c r="O125" s="116">
        <v>7.0251999999999999</v>
      </c>
      <c r="P125" s="116">
        <v>0.11303000000000001</v>
      </c>
    </row>
    <row r="126" spans="1:16">
      <c r="A126" t="s">
        <v>140</v>
      </c>
      <c r="B126">
        <v>124</v>
      </c>
      <c r="C126" t="s">
        <v>299</v>
      </c>
      <c r="D126">
        <v>4</v>
      </c>
      <c r="E126">
        <v>4.3499999999999996</v>
      </c>
      <c r="F126">
        <v>4.9740000000000002</v>
      </c>
      <c r="G126">
        <v>5.5970000000000004</v>
      </c>
      <c r="H126">
        <v>6.2850000000000001</v>
      </c>
      <c r="I126">
        <v>7.0430000000000001</v>
      </c>
      <c r="J126">
        <v>7.8780000000000001</v>
      </c>
      <c r="K126">
        <v>8.7940000000000005</v>
      </c>
      <c r="L126">
        <v>9.8000000000000007</v>
      </c>
      <c r="M126">
        <v>10.805</v>
      </c>
      <c r="N126" s="116">
        <v>0.154</v>
      </c>
      <c r="O126" s="116">
        <v>7.0434000000000001</v>
      </c>
      <c r="P126" s="116">
        <v>0.11293</v>
      </c>
    </row>
    <row r="127" spans="1:16">
      <c r="A127" t="s">
        <v>140</v>
      </c>
      <c r="B127">
        <v>125</v>
      </c>
      <c r="C127" t="s">
        <v>300</v>
      </c>
      <c r="D127">
        <v>4</v>
      </c>
      <c r="E127">
        <v>4.3639999999999999</v>
      </c>
      <c r="F127">
        <v>4.9880000000000004</v>
      </c>
      <c r="G127">
        <v>5.6130000000000004</v>
      </c>
      <c r="H127">
        <v>6.3019999999999996</v>
      </c>
      <c r="I127">
        <v>7.0620000000000003</v>
      </c>
      <c r="J127">
        <v>7.8970000000000002</v>
      </c>
      <c r="K127">
        <v>8.8149999999999995</v>
      </c>
      <c r="L127">
        <v>9.8219999999999992</v>
      </c>
      <c r="M127">
        <v>10.829000000000001</v>
      </c>
      <c r="N127" s="116">
        <v>0.1535</v>
      </c>
      <c r="O127" s="116">
        <v>7.0614999999999997</v>
      </c>
      <c r="P127" s="116">
        <v>0.11283</v>
      </c>
    </row>
    <row r="128" spans="1:16">
      <c r="A128" t="s">
        <v>140</v>
      </c>
      <c r="B128">
        <v>126</v>
      </c>
      <c r="C128" t="s">
        <v>301</v>
      </c>
      <c r="D128">
        <v>4</v>
      </c>
      <c r="E128">
        <v>4.3769999999999998</v>
      </c>
      <c r="F128">
        <v>5.0019999999999998</v>
      </c>
      <c r="G128">
        <v>5.6280000000000001</v>
      </c>
      <c r="H128">
        <v>6.3179999999999996</v>
      </c>
      <c r="I128">
        <v>7.0789999999999997</v>
      </c>
      <c r="J128">
        <v>7.9169999999999998</v>
      </c>
      <c r="K128">
        <v>8.8360000000000003</v>
      </c>
      <c r="L128">
        <v>9.8450000000000006</v>
      </c>
      <c r="M128">
        <v>10.853999999999999</v>
      </c>
      <c r="N128" s="116">
        <v>0.15290000000000001</v>
      </c>
      <c r="O128" s="116">
        <v>7.0793999999999997</v>
      </c>
      <c r="P128" s="116">
        <v>0.11274000000000001</v>
      </c>
    </row>
    <row r="129" spans="1:16">
      <c r="A129" t="s">
        <v>140</v>
      </c>
      <c r="B129">
        <v>127</v>
      </c>
      <c r="C129" t="s">
        <v>302</v>
      </c>
      <c r="D129">
        <v>4</v>
      </c>
      <c r="E129">
        <v>4.3899999999999997</v>
      </c>
      <c r="F129">
        <v>5.0170000000000003</v>
      </c>
      <c r="G129">
        <v>5.6429999999999998</v>
      </c>
      <c r="H129">
        <v>6.335</v>
      </c>
      <c r="I129">
        <v>7.0970000000000004</v>
      </c>
      <c r="J129">
        <v>7.9359999999999999</v>
      </c>
      <c r="K129">
        <v>8.8569999999999993</v>
      </c>
      <c r="L129">
        <v>9.8670000000000009</v>
      </c>
      <c r="M129">
        <v>10.878</v>
      </c>
      <c r="N129" s="116">
        <v>0.15240000000000001</v>
      </c>
      <c r="O129" s="116">
        <v>7.0972</v>
      </c>
      <c r="P129" s="116">
        <v>0.11265</v>
      </c>
    </row>
    <row r="130" spans="1:16">
      <c r="A130" t="s">
        <v>140</v>
      </c>
      <c r="B130">
        <v>128</v>
      </c>
      <c r="C130" t="s">
        <v>303</v>
      </c>
      <c r="D130">
        <v>4</v>
      </c>
      <c r="E130">
        <v>4.4029999999999996</v>
      </c>
      <c r="F130">
        <v>5.0309999999999997</v>
      </c>
      <c r="G130">
        <v>5.6580000000000004</v>
      </c>
      <c r="H130">
        <v>6.351</v>
      </c>
      <c r="I130">
        <v>7.1150000000000002</v>
      </c>
      <c r="J130">
        <v>7.9550000000000001</v>
      </c>
      <c r="K130">
        <v>8.8780000000000001</v>
      </c>
      <c r="L130">
        <v>9.8889999999999993</v>
      </c>
      <c r="M130">
        <v>10.901</v>
      </c>
      <c r="N130" s="116">
        <v>0.15190000000000001</v>
      </c>
      <c r="O130" s="116">
        <v>7.1148999999999996</v>
      </c>
      <c r="P130" s="116">
        <v>0.11255</v>
      </c>
    </row>
    <row r="131" spans="1:16">
      <c r="A131" t="s">
        <v>140</v>
      </c>
      <c r="B131">
        <v>129</v>
      </c>
      <c r="C131" t="s">
        <v>304</v>
      </c>
      <c r="D131">
        <v>4</v>
      </c>
      <c r="E131">
        <v>4.4160000000000004</v>
      </c>
      <c r="F131">
        <v>5.0449999999999999</v>
      </c>
      <c r="G131">
        <v>5.6740000000000004</v>
      </c>
      <c r="H131">
        <v>6.3680000000000003</v>
      </c>
      <c r="I131">
        <v>7.1319999999999997</v>
      </c>
      <c r="J131">
        <v>7.9740000000000002</v>
      </c>
      <c r="K131">
        <v>8.8979999999999997</v>
      </c>
      <c r="L131">
        <v>9.9120000000000008</v>
      </c>
      <c r="M131">
        <v>10.925000000000001</v>
      </c>
      <c r="N131" s="116">
        <v>0.15129999999999999</v>
      </c>
      <c r="O131" s="116">
        <v>7.1325000000000003</v>
      </c>
      <c r="P131" s="116">
        <v>0.11246</v>
      </c>
    </row>
    <row r="132" spans="1:16">
      <c r="A132" t="s">
        <v>140</v>
      </c>
      <c r="B132">
        <v>130</v>
      </c>
      <c r="C132" t="s">
        <v>305</v>
      </c>
      <c r="D132">
        <v>4</v>
      </c>
      <c r="E132">
        <v>4.4290000000000003</v>
      </c>
      <c r="F132">
        <v>5.0590000000000002</v>
      </c>
      <c r="G132">
        <v>5.6890000000000001</v>
      </c>
      <c r="H132">
        <v>6.3840000000000003</v>
      </c>
      <c r="I132">
        <v>7.15</v>
      </c>
      <c r="J132">
        <v>7.9930000000000003</v>
      </c>
      <c r="K132">
        <v>8.9190000000000005</v>
      </c>
      <c r="L132">
        <v>9.9339999999999993</v>
      </c>
      <c r="M132">
        <v>10.949</v>
      </c>
      <c r="N132" s="116">
        <v>0.15079999999999999</v>
      </c>
      <c r="O132" s="116">
        <v>7.15</v>
      </c>
      <c r="P132" s="116">
        <v>0.11237</v>
      </c>
    </row>
    <row r="133" spans="1:16">
      <c r="A133" t="s">
        <v>140</v>
      </c>
      <c r="B133">
        <v>131</v>
      </c>
      <c r="C133" t="s">
        <v>306</v>
      </c>
      <c r="D133">
        <v>4</v>
      </c>
      <c r="E133">
        <v>4.4420000000000002</v>
      </c>
      <c r="F133">
        <v>5.0730000000000004</v>
      </c>
      <c r="G133">
        <v>5.7039999999999997</v>
      </c>
      <c r="H133">
        <v>6.4</v>
      </c>
      <c r="I133">
        <v>7.1669999999999998</v>
      </c>
      <c r="J133">
        <v>8.0120000000000005</v>
      </c>
      <c r="K133">
        <v>8.9390000000000001</v>
      </c>
      <c r="L133">
        <v>9.9559999999999995</v>
      </c>
      <c r="M133">
        <v>10.973000000000001</v>
      </c>
      <c r="N133" s="116">
        <v>0.1502</v>
      </c>
      <c r="O133" s="116">
        <v>7.1673999999999998</v>
      </c>
      <c r="P133" s="116">
        <v>0.11229</v>
      </c>
    </row>
    <row r="134" spans="1:16">
      <c r="A134" t="s">
        <v>140</v>
      </c>
      <c r="B134">
        <v>132</v>
      </c>
      <c r="C134" t="s">
        <v>307</v>
      </c>
      <c r="D134">
        <v>4</v>
      </c>
      <c r="E134">
        <v>4.4539999999999997</v>
      </c>
      <c r="F134">
        <v>5.0860000000000003</v>
      </c>
      <c r="G134">
        <v>5.718</v>
      </c>
      <c r="H134">
        <v>6.4160000000000004</v>
      </c>
      <c r="I134">
        <v>7.1849999999999996</v>
      </c>
      <c r="J134">
        <v>8.0299999999999994</v>
      </c>
      <c r="K134">
        <v>8.9589999999999996</v>
      </c>
      <c r="L134">
        <v>9.9779999999999998</v>
      </c>
      <c r="M134">
        <v>10.996</v>
      </c>
      <c r="N134" s="116">
        <v>0.1497</v>
      </c>
      <c r="O134" s="116">
        <v>7.1845999999999997</v>
      </c>
      <c r="P134" s="116">
        <v>0.11219999999999999</v>
      </c>
    </row>
    <row r="135" spans="1:16">
      <c r="A135" t="s">
        <v>140</v>
      </c>
      <c r="B135">
        <v>133</v>
      </c>
      <c r="C135" t="s">
        <v>308</v>
      </c>
      <c r="D135">
        <v>4</v>
      </c>
      <c r="E135">
        <v>4.4669999999999996</v>
      </c>
      <c r="F135">
        <v>5.0999999999999996</v>
      </c>
      <c r="G135">
        <v>5.7329999999999997</v>
      </c>
      <c r="H135">
        <v>6.4320000000000004</v>
      </c>
      <c r="I135">
        <v>7.202</v>
      </c>
      <c r="J135">
        <v>8.0489999999999995</v>
      </c>
      <c r="K135">
        <v>8.9789999999999992</v>
      </c>
      <c r="L135">
        <v>9.9990000000000006</v>
      </c>
      <c r="M135">
        <v>11.02</v>
      </c>
      <c r="N135" s="116">
        <v>0.1492</v>
      </c>
      <c r="O135" s="116">
        <v>7.2018000000000004</v>
      </c>
      <c r="P135" s="116">
        <v>0.11212</v>
      </c>
    </row>
    <row r="136" spans="1:16">
      <c r="A136" t="s">
        <v>140</v>
      </c>
      <c r="B136">
        <v>134</v>
      </c>
      <c r="C136" t="s">
        <v>309</v>
      </c>
      <c r="D136">
        <v>4</v>
      </c>
      <c r="E136">
        <v>4.4790000000000001</v>
      </c>
      <c r="F136">
        <v>5.1130000000000004</v>
      </c>
      <c r="G136">
        <v>5.7480000000000002</v>
      </c>
      <c r="H136">
        <v>6.4480000000000004</v>
      </c>
      <c r="I136">
        <v>7.2190000000000003</v>
      </c>
      <c r="J136">
        <v>8.0670000000000002</v>
      </c>
      <c r="K136">
        <v>8.9990000000000006</v>
      </c>
      <c r="L136">
        <v>10.021000000000001</v>
      </c>
      <c r="M136">
        <v>11.042999999999999</v>
      </c>
      <c r="N136" s="116">
        <v>0.1487</v>
      </c>
      <c r="O136" s="116">
        <v>7.2187999999999999</v>
      </c>
      <c r="P136" s="116">
        <v>0.11204</v>
      </c>
    </row>
    <row r="137" spans="1:16">
      <c r="A137" t="s">
        <v>140</v>
      </c>
      <c r="B137">
        <v>135</v>
      </c>
      <c r="C137" t="s">
        <v>310</v>
      </c>
      <c r="D137">
        <v>4</v>
      </c>
      <c r="E137">
        <v>4.492</v>
      </c>
      <c r="F137">
        <v>5.1269999999999998</v>
      </c>
      <c r="G137">
        <v>5.7619999999999996</v>
      </c>
      <c r="H137">
        <v>6.4630000000000001</v>
      </c>
      <c r="I137">
        <v>7.2359999999999998</v>
      </c>
      <c r="J137">
        <v>8.0850000000000009</v>
      </c>
      <c r="K137">
        <v>9.0190000000000001</v>
      </c>
      <c r="L137">
        <v>10.042</v>
      </c>
      <c r="M137">
        <v>11.066000000000001</v>
      </c>
      <c r="N137" s="116">
        <v>0.14810000000000001</v>
      </c>
      <c r="O137" s="116">
        <v>7.2356999999999996</v>
      </c>
      <c r="P137" s="116">
        <v>0.11196</v>
      </c>
    </row>
    <row r="138" spans="1:16">
      <c r="A138" t="s">
        <v>140</v>
      </c>
      <c r="B138">
        <v>136</v>
      </c>
      <c r="C138" t="s">
        <v>311</v>
      </c>
      <c r="D138">
        <v>4</v>
      </c>
      <c r="E138">
        <v>4.5039999999999996</v>
      </c>
      <c r="F138">
        <v>5.14</v>
      </c>
      <c r="G138">
        <v>5.7770000000000001</v>
      </c>
      <c r="H138">
        <v>6.4790000000000001</v>
      </c>
      <c r="I138">
        <v>7.2519999999999998</v>
      </c>
      <c r="J138">
        <v>8.1039999999999992</v>
      </c>
      <c r="K138">
        <v>9.0380000000000003</v>
      </c>
      <c r="L138">
        <v>10.064</v>
      </c>
      <c r="M138">
        <v>11.089</v>
      </c>
      <c r="N138" s="116">
        <v>0.14760000000000001</v>
      </c>
      <c r="O138" s="116">
        <v>7.2525000000000004</v>
      </c>
      <c r="P138" s="116">
        <v>0.11187999999999999</v>
      </c>
    </row>
    <row r="139" spans="1:16">
      <c r="A139" t="s">
        <v>140</v>
      </c>
      <c r="B139">
        <v>137</v>
      </c>
      <c r="C139" t="s">
        <v>312</v>
      </c>
      <c r="D139">
        <v>4</v>
      </c>
      <c r="E139">
        <v>4.516</v>
      </c>
      <c r="F139">
        <v>5.1539999999999999</v>
      </c>
      <c r="G139">
        <v>5.7910000000000004</v>
      </c>
      <c r="H139">
        <v>6.4939999999999998</v>
      </c>
      <c r="I139">
        <v>7.2690000000000001</v>
      </c>
      <c r="J139">
        <v>8.1219999999999999</v>
      </c>
      <c r="K139">
        <v>9.0579999999999998</v>
      </c>
      <c r="L139">
        <v>10.085000000000001</v>
      </c>
      <c r="M139">
        <v>11.112</v>
      </c>
      <c r="N139" s="116">
        <v>0.14710000000000001</v>
      </c>
      <c r="O139" s="116">
        <v>7.2691999999999997</v>
      </c>
      <c r="P139" s="116">
        <v>0.1118</v>
      </c>
    </row>
    <row r="140" spans="1:16">
      <c r="A140" t="s">
        <v>140</v>
      </c>
      <c r="B140">
        <v>138</v>
      </c>
      <c r="C140" t="s">
        <v>313</v>
      </c>
      <c r="D140">
        <v>4</v>
      </c>
      <c r="E140">
        <v>4.5279999999999996</v>
      </c>
      <c r="F140">
        <v>5.1669999999999998</v>
      </c>
      <c r="G140">
        <v>5.8049999999999997</v>
      </c>
      <c r="H140">
        <v>6.51</v>
      </c>
      <c r="I140">
        <v>7.2859999999999996</v>
      </c>
      <c r="J140">
        <v>8.14</v>
      </c>
      <c r="K140">
        <v>9.077</v>
      </c>
      <c r="L140">
        <v>10.106</v>
      </c>
      <c r="M140">
        <v>11.134</v>
      </c>
      <c r="N140" s="116">
        <v>0.14660000000000001</v>
      </c>
      <c r="O140" s="116">
        <v>7.2858000000000001</v>
      </c>
      <c r="P140" s="116">
        <v>0.11172</v>
      </c>
    </row>
    <row r="141" spans="1:16">
      <c r="A141" t="s">
        <v>140</v>
      </c>
      <c r="B141">
        <v>139</v>
      </c>
      <c r="C141" t="s">
        <v>314</v>
      </c>
      <c r="D141">
        <v>4</v>
      </c>
      <c r="E141">
        <v>4.54</v>
      </c>
      <c r="F141">
        <v>5.18</v>
      </c>
      <c r="G141">
        <v>5.819</v>
      </c>
      <c r="H141">
        <v>6.5250000000000004</v>
      </c>
      <c r="I141">
        <v>7.3019999999999996</v>
      </c>
      <c r="J141">
        <v>8.1579999999999995</v>
      </c>
      <c r="K141">
        <v>9.0969999999999995</v>
      </c>
      <c r="L141">
        <v>10.127000000000001</v>
      </c>
      <c r="M141">
        <v>11.157</v>
      </c>
      <c r="N141" s="116">
        <v>0.14610000000000001</v>
      </c>
      <c r="O141" s="116">
        <v>7.3022999999999998</v>
      </c>
      <c r="P141" s="116">
        <v>0.11165</v>
      </c>
    </row>
    <row r="142" spans="1:16">
      <c r="A142" t="s">
        <v>140</v>
      </c>
      <c r="B142">
        <v>140</v>
      </c>
      <c r="C142" t="s">
        <v>315</v>
      </c>
      <c r="D142">
        <v>4</v>
      </c>
      <c r="E142">
        <v>4.5519999999999996</v>
      </c>
      <c r="F142">
        <v>5.1929999999999996</v>
      </c>
      <c r="G142">
        <v>5.8330000000000002</v>
      </c>
      <c r="H142">
        <v>6.54</v>
      </c>
      <c r="I142">
        <v>7.319</v>
      </c>
      <c r="J142">
        <v>8.1750000000000007</v>
      </c>
      <c r="K142">
        <v>9.1159999999999997</v>
      </c>
      <c r="L142">
        <v>10.148</v>
      </c>
      <c r="M142">
        <v>11.18</v>
      </c>
      <c r="N142" s="116">
        <v>0.14560000000000001</v>
      </c>
      <c r="O142" s="116">
        <v>7.3186999999999998</v>
      </c>
      <c r="P142" s="116">
        <v>0.11158</v>
      </c>
    </row>
    <row r="143" spans="1:16">
      <c r="A143" t="s">
        <v>140</v>
      </c>
      <c r="B143">
        <v>141</v>
      </c>
      <c r="C143" t="s">
        <v>316</v>
      </c>
      <c r="D143">
        <v>4</v>
      </c>
      <c r="E143">
        <v>4.5640000000000001</v>
      </c>
      <c r="F143">
        <v>5.2060000000000004</v>
      </c>
      <c r="G143">
        <v>5.8470000000000004</v>
      </c>
      <c r="H143">
        <v>6.5549999999999997</v>
      </c>
      <c r="I143">
        <v>7.335</v>
      </c>
      <c r="J143">
        <v>8.1929999999999996</v>
      </c>
      <c r="K143">
        <v>9.1349999999999998</v>
      </c>
      <c r="L143">
        <v>10.167999999999999</v>
      </c>
      <c r="M143">
        <v>11.202</v>
      </c>
      <c r="N143" s="116">
        <v>0.14510000000000001</v>
      </c>
      <c r="O143" s="116">
        <v>7.335</v>
      </c>
      <c r="P143" s="116">
        <v>0.1115</v>
      </c>
    </row>
    <row r="144" spans="1:16">
      <c r="A144" t="s">
        <v>140</v>
      </c>
      <c r="B144">
        <v>142</v>
      </c>
      <c r="C144" t="s">
        <v>317</v>
      </c>
      <c r="D144">
        <v>4</v>
      </c>
      <c r="E144">
        <v>4.5759999999999996</v>
      </c>
      <c r="F144">
        <v>5.2190000000000003</v>
      </c>
      <c r="G144">
        <v>5.8609999999999998</v>
      </c>
      <c r="H144">
        <v>6.57</v>
      </c>
      <c r="I144">
        <v>7.351</v>
      </c>
      <c r="J144">
        <v>8.2100000000000009</v>
      </c>
      <c r="K144">
        <v>9.1539999999999999</v>
      </c>
      <c r="L144">
        <v>10.189</v>
      </c>
      <c r="M144">
        <v>11.224</v>
      </c>
      <c r="N144" s="116">
        <v>0.14460000000000001</v>
      </c>
      <c r="O144" s="116">
        <v>7.3512000000000004</v>
      </c>
      <c r="P144" s="116">
        <v>0.11143</v>
      </c>
    </row>
    <row r="145" spans="1:16">
      <c r="A145" t="s">
        <v>140</v>
      </c>
      <c r="B145">
        <v>143</v>
      </c>
      <c r="C145" t="s">
        <v>318</v>
      </c>
      <c r="D145">
        <v>4</v>
      </c>
      <c r="E145">
        <v>4.5880000000000001</v>
      </c>
      <c r="F145">
        <v>5.2309999999999999</v>
      </c>
      <c r="G145">
        <v>5.875</v>
      </c>
      <c r="H145">
        <v>6.585</v>
      </c>
      <c r="I145">
        <v>7.367</v>
      </c>
      <c r="J145">
        <v>8.2279999999999998</v>
      </c>
      <c r="K145">
        <v>9.173</v>
      </c>
      <c r="L145">
        <v>10.210000000000001</v>
      </c>
      <c r="M145">
        <v>11.247</v>
      </c>
      <c r="N145" s="116">
        <v>0.14410000000000001</v>
      </c>
      <c r="O145" s="116">
        <v>7.3673000000000002</v>
      </c>
      <c r="P145" s="116">
        <v>0.11137</v>
      </c>
    </row>
    <row r="146" spans="1:16">
      <c r="A146" t="s">
        <v>140</v>
      </c>
      <c r="B146">
        <v>144</v>
      </c>
      <c r="C146" t="s">
        <v>319</v>
      </c>
      <c r="D146">
        <v>4</v>
      </c>
      <c r="E146">
        <v>4.5990000000000002</v>
      </c>
      <c r="F146">
        <v>5.2439999999999998</v>
      </c>
      <c r="G146">
        <v>5.8879999999999999</v>
      </c>
      <c r="H146">
        <v>6.6</v>
      </c>
      <c r="I146">
        <v>7.383</v>
      </c>
      <c r="J146">
        <v>8.2449999999999992</v>
      </c>
      <c r="K146">
        <v>9.1920000000000002</v>
      </c>
      <c r="L146">
        <v>10.23</v>
      </c>
      <c r="M146">
        <v>11.269</v>
      </c>
      <c r="N146" s="116">
        <v>0.14360000000000001</v>
      </c>
      <c r="O146" s="116">
        <v>7.3833000000000002</v>
      </c>
      <c r="P146" s="116">
        <v>0.1113</v>
      </c>
    </row>
    <row r="147" spans="1:16">
      <c r="A147" t="s">
        <v>140</v>
      </c>
      <c r="B147">
        <v>145</v>
      </c>
      <c r="C147" t="s">
        <v>320</v>
      </c>
      <c r="D147">
        <v>4</v>
      </c>
      <c r="E147">
        <v>4.6109999999999998</v>
      </c>
      <c r="F147">
        <v>5.2560000000000002</v>
      </c>
      <c r="G147">
        <v>5.9020000000000001</v>
      </c>
      <c r="H147">
        <v>6.6139999999999999</v>
      </c>
      <c r="I147">
        <v>7.399</v>
      </c>
      <c r="J147">
        <v>8.2620000000000005</v>
      </c>
      <c r="K147">
        <v>9.2110000000000003</v>
      </c>
      <c r="L147">
        <v>10.250999999999999</v>
      </c>
      <c r="M147">
        <v>11.291</v>
      </c>
      <c r="N147" s="116">
        <v>0.1431</v>
      </c>
      <c r="O147" s="116">
        <v>7.3992000000000004</v>
      </c>
      <c r="P147" s="116">
        <v>0.11123</v>
      </c>
    </row>
    <row r="148" spans="1:16">
      <c r="A148" t="s">
        <v>140</v>
      </c>
      <c r="B148">
        <v>146</v>
      </c>
      <c r="C148" t="s">
        <v>321</v>
      </c>
      <c r="D148">
        <v>4</v>
      </c>
      <c r="E148">
        <v>4.6219999999999999</v>
      </c>
      <c r="F148">
        <v>5.2690000000000001</v>
      </c>
      <c r="G148">
        <v>5.915</v>
      </c>
      <c r="H148">
        <v>6.6289999999999996</v>
      </c>
      <c r="I148">
        <v>7.415</v>
      </c>
      <c r="J148">
        <v>8.2799999999999994</v>
      </c>
      <c r="K148">
        <v>9.2289999999999992</v>
      </c>
      <c r="L148">
        <v>10.271000000000001</v>
      </c>
      <c r="M148">
        <v>11.313000000000001</v>
      </c>
      <c r="N148" s="116">
        <v>0.1426</v>
      </c>
      <c r="O148" s="116">
        <v>7.415</v>
      </c>
      <c r="P148" s="116">
        <v>0.11117</v>
      </c>
    </row>
    <row r="149" spans="1:16">
      <c r="A149" t="s">
        <v>140</v>
      </c>
      <c r="B149">
        <v>147</v>
      </c>
      <c r="C149" t="s">
        <v>322</v>
      </c>
      <c r="D149">
        <v>4</v>
      </c>
      <c r="E149">
        <v>4.633</v>
      </c>
      <c r="F149">
        <v>5.2809999999999997</v>
      </c>
      <c r="G149">
        <v>5.9290000000000003</v>
      </c>
      <c r="H149">
        <v>6.6429999999999998</v>
      </c>
      <c r="I149">
        <v>7.431</v>
      </c>
      <c r="J149">
        <v>8.2970000000000006</v>
      </c>
      <c r="K149">
        <v>9.2479999999999993</v>
      </c>
      <c r="L149">
        <v>10.291</v>
      </c>
      <c r="M149">
        <v>11.335000000000001</v>
      </c>
      <c r="N149" s="116">
        <v>0.1421</v>
      </c>
      <c r="O149" s="116">
        <v>7.4306999999999999</v>
      </c>
      <c r="P149" s="116">
        <v>0.11111</v>
      </c>
    </row>
    <row r="150" spans="1:16">
      <c r="A150" t="s">
        <v>140</v>
      </c>
      <c r="B150">
        <v>148</v>
      </c>
      <c r="C150" t="s">
        <v>323</v>
      </c>
      <c r="D150">
        <v>4</v>
      </c>
      <c r="E150">
        <v>4.6449999999999996</v>
      </c>
      <c r="F150">
        <v>5.2939999999999996</v>
      </c>
      <c r="G150">
        <v>5.9420000000000002</v>
      </c>
      <c r="H150">
        <v>6.6580000000000004</v>
      </c>
      <c r="I150">
        <v>7.4459999999999997</v>
      </c>
      <c r="J150">
        <v>8.3140000000000001</v>
      </c>
      <c r="K150">
        <v>9.266</v>
      </c>
      <c r="L150">
        <v>10.311</v>
      </c>
      <c r="M150">
        <v>11.356</v>
      </c>
      <c r="N150" s="116">
        <v>0.1416</v>
      </c>
      <c r="O150" s="116">
        <v>7.4462999999999999</v>
      </c>
      <c r="P150" s="116">
        <v>0.11104</v>
      </c>
    </row>
    <row r="151" spans="1:16">
      <c r="A151" t="s">
        <v>140</v>
      </c>
      <c r="B151">
        <v>149</v>
      </c>
      <c r="C151" t="s">
        <v>324</v>
      </c>
      <c r="D151">
        <v>4</v>
      </c>
      <c r="E151">
        <v>4.6559999999999997</v>
      </c>
      <c r="F151">
        <v>5.306</v>
      </c>
      <c r="G151">
        <v>5.9550000000000001</v>
      </c>
      <c r="H151">
        <v>6.6719999999999997</v>
      </c>
      <c r="I151">
        <v>7.4619999999999997</v>
      </c>
      <c r="J151">
        <v>8.33</v>
      </c>
      <c r="K151">
        <v>9.2850000000000001</v>
      </c>
      <c r="L151">
        <v>10.331</v>
      </c>
      <c r="M151">
        <v>11.378</v>
      </c>
      <c r="N151" s="116">
        <v>0.1411</v>
      </c>
      <c r="O151" s="116">
        <v>7.4618000000000002</v>
      </c>
      <c r="P151" s="116">
        <v>0.11098</v>
      </c>
    </row>
    <row r="152" spans="1:16">
      <c r="A152" t="s">
        <v>140</v>
      </c>
      <c r="B152">
        <v>150</v>
      </c>
      <c r="C152" t="s">
        <v>325</v>
      </c>
      <c r="D152">
        <v>4</v>
      </c>
      <c r="E152">
        <v>4.6669999999999998</v>
      </c>
      <c r="F152">
        <v>5.3179999999999996</v>
      </c>
      <c r="G152">
        <v>5.968</v>
      </c>
      <c r="H152">
        <v>6.6859999999999999</v>
      </c>
      <c r="I152">
        <v>7.4770000000000003</v>
      </c>
      <c r="J152">
        <v>8.3469999999999995</v>
      </c>
      <c r="K152">
        <v>9.3030000000000008</v>
      </c>
      <c r="L152">
        <v>10.351000000000001</v>
      </c>
      <c r="M152">
        <v>11.398999999999999</v>
      </c>
      <c r="N152" s="116">
        <v>0.1406</v>
      </c>
      <c r="O152" s="116">
        <v>7.4771999999999998</v>
      </c>
      <c r="P152" s="116">
        <v>0.11092</v>
      </c>
    </row>
    <row r="153" spans="1:16">
      <c r="A153" t="s">
        <v>140</v>
      </c>
      <c r="B153">
        <v>151</v>
      </c>
      <c r="C153" t="s">
        <v>326</v>
      </c>
      <c r="D153">
        <v>4</v>
      </c>
      <c r="E153">
        <v>4.6779999999999999</v>
      </c>
      <c r="F153">
        <v>5.33</v>
      </c>
      <c r="G153">
        <v>5.9809999999999999</v>
      </c>
      <c r="H153">
        <v>6.7</v>
      </c>
      <c r="I153">
        <v>7.492</v>
      </c>
      <c r="J153">
        <v>8.3640000000000008</v>
      </c>
      <c r="K153">
        <v>9.3209999999999997</v>
      </c>
      <c r="L153">
        <v>10.371</v>
      </c>
      <c r="M153">
        <v>11.420999999999999</v>
      </c>
      <c r="N153" s="116">
        <v>0.1401</v>
      </c>
      <c r="O153" s="116">
        <v>7.4924999999999997</v>
      </c>
      <c r="P153" s="116">
        <v>0.11087</v>
      </c>
    </row>
    <row r="154" spans="1:16">
      <c r="A154" t="s">
        <v>140</v>
      </c>
      <c r="B154">
        <v>152</v>
      </c>
      <c r="C154" t="s">
        <v>327</v>
      </c>
      <c r="D154">
        <v>4</v>
      </c>
      <c r="E154">
        <v>4.6890000000000001</v>
      </c>
      <c r="F154">
        <v>5.3419999999999996</v>
      </c>
      <c r="G154">
        <v>5.9939999999999998</v>
      </c>
      <c r="H154">
        <v>6.7140000000000004</v>
      </c>
      <c r="I154">
        <v>7.508</v>
      </c>
      <c r="J154">
        <v>8.3800000000000008</v>
      </c>
      <c r="K154">
        <v>9.3390000000000004</v>
      </c>
      <c r="L154">
        <v>10.39</v>
      </c>
      <c r="M154">
        <v>11.442</v>
      </c>
      <c r="N154" s="116">
        <v>0.1396</v>
      </c>
      <c r="O154" s="116">
        <v>7.5076999999999998</v>
      </c>
      <c r="P154" s="116">
        <v>0.11081000000000001</v>
      </c>
    </row>
    <row r="155" spans="1:16">
      <c r="A155" t="s">
        <v>140</v>
      </c>
      <c r="B155">
        <v>153</v>
      </c>
      <c r="C155" t="s">
        <v>328</v>
      </c>
      <c r="D155">
        <v>5</v>
      </c>
      <c r="E155">
        <v>4.7</v>
      </c>
      <c r="F155">
        <v>5.3540000000000001</v>
      </c>
      <c r="G155">
        <v>6.0069999999999997</v>
      </c>
      <c r="H155">
        <v>6.7279999999999998</v>
      </c>
      <c r="I155">
        <v>7.5229999999999997</v>
      </c>
      <c r="J155">
        <v>8.3970000000000002</v>
      </c>
      <c r="K155">
        <v>9.3569999999999993</v>
      </c>
      <c r="L155">
        <v>10.41</v>
      </c>
      <c r="M155">
        <v>11.462999999999999</v>
      </c>
      <c r="N155" s="116">
        <v>0.1391</v>
      </c>
      <c r="O155" s="116">
        <v>7.5228000000000002</v>
      </c>
      <c r="P155" s="116">
        <v>0.11075</v>
      </c>
    </row>
    <row r="156" spans="1:16">
      <c r="A156" t="s">
        <v>140</v>
      </c>
      <c r="B156">
        <v>154</v>
      </c>
      <c r="C156" t="s">
        <v>329</v>
      </c>
      <c r="D156">
        <v>5</v>
      </c>
      <c r="E156">
        <v>4.7110000000000003</v>
      </c>
      <c r="F156">
        <v>5.3650000000000002</v>
      </c>
      <c r="G156">
        <v>6.02</v>
      </c>
      <c r="H156">
        <v>6.742</v>
      </c>
      <c r="I156">
        <v>7.5380000000000003</v>
      </c>
      <c r="J156">
        <v>8.4130000000000003</v>
      </c>
      <c r="K156">
        <v>9.375</v>
      </c>
      <c r="L156">
        <v>10.429</v>
      </c>
      <c r="M156">
        <v>11.484</v>
      </c>
      <c r="N156" s="116">
        <v>0.13869999999999999</v>
      </c>
      <c r="O156" s="116">
        <v>7.5378999999999996</v>
      </c>
      <c r="P156" s="116">
        <v>0.11070000000000001</v>
      </c>
    </row>
    <row r="157" spans="1:16">
      <c r="A157" t="s">
        <v>140</v>
      </c>
      <c r="B157">
        <v>155</v>
      </c>
      <c r="C157" t="s">
        <v>330</v>
      </c>
      <c r="D157">
        <v>5</v>
      </c>
      <c r="E157">
        <v>4.7210000000000001</v>
      </c>
      <c r="F157">
        <v>5.3769999999999998</v>
      </c>
      <c r="G157">
        <v>6.0330000000000004</v>
      </c>
      <c r="H157">
        <v>6.7560000000000002</v>
      </c>
      <c r="I157">
        <v>7.5529999999999999</v>
      </c>
      <c r="J157">
        <v>8.4290000000000003</v>
      </c>
      <c r="K157">
        <v>9.3919999999999995</v>
      </c>
      <c r="L157">
        <v>10.449</v>
      </c>
      <c r="M157">
        <v>11.505000000000001</v>
      </c>
      <c r="N157" s="116">
        <v>0.13819999999999999</v>
      </c>
      <c r="O157" s="116">
        <v>7.5528000000000004</v>
      </c>
      <c r="P157" s="116">
        <v>0.11065</v>
      </c>
    </row>
    <row r="158" spans="1:16">
      <c r="A158" t="s">
        <v>140</v>
      </c>
      <c r="B158">
        <v>156</v>
      </c>
      <c r="C158" t="s">
        <v>331</v>
      </c>
      <c r="D158">
        <v>5</v>
      </c>
      <c r="E158">
        <v>4.7320000000000002</v>
      </c>
      <c r="F158">
        <v>5.3890000000000002</v>
      </c>
      <c r="G158">
        <v>6.0449999999999999</v>
      </c>
      <c r="H158">
        <v>6.77</v>
      </c>
      <c r="I158">
        <v>7.5679999999999996</v>
      </c>
      <c r="J158">
        <v>8.4459999999999997</v>
      </c>
      <c r="K158">
        <v>9.41</v>
      </c>
      <c r="L158">
        <v>10.468</v>
      </c>
      <c r="M158">
        <v>11.526</v>
      </c>
      <c r="N158" s="116">
        <v>0.13769999999999999</v>
      </c>
      <c r="O158" s="116">
        <v>7.5677000000000003</v>
      </c>
      <c r="P158" s="116">
        <v>0.11058999999999999</v>
      </c>
    </row>
    <row r="159" spans="1:16">
      <c r="A159" t="s">
        <v>140</v>
      </c>
      <c r="B159">
        <v>157</v>
      </c>
      <c r="C159" t="s">
        <v>332</v>
      </c>
      <c r="D159">
        <v>5</v>
      </c>
      <c r="E159">
        <v>4.7430000000000003</v>
      </c>
      <c r="F159">
        <v>5.4</v>
      </c>
      <c r="G159">
        <v>6.0579999999999998</v>
      </c>
      <c r="H159">
        <v>6.7830000000000004</v>
      </c>
      <c r="I159">
        <v>7.5819999999999999</v>
      </c>
      <c r="J159">
        <v>8.4619999999999997</v>
      </c>
      <c r="K159">
        <v>9.4269999999999996</v>
      </c>
      <c r="L159">
        <v>10.487</v>
      </c>
      <c r="M159">
        <v>11.545999999999999</v>
      </c>
      <c r="N159" s="116">
        <v>0.13719999999999999</v>
      </c>
      <c r="O159" s="116">
        <v>7.5823999999999998</v>
      </c>
      <c r="P159" s="116">
        <v>0.11054</v>
      </c>
    </row>
    <row r="160" spans="1:16">
      <c r="A160" t="s">
        <v>140</v>
      </c>
      <c r="B160">
        <v>158</v>
      </c>
      <c r="C160" t="s">
        <v>333</v>
      </c>
      <c r="D160">
        <v>5</v>
      </c>
      <c r="E160">
        <v>4.7530000000000001</v>
      </c>
      <c r="F160">
        <v>5.4119999999999999</v>
      </c>
      <c r="G160">
        <v>6.07</v>
      </c>
      <c r="H160">
        <v>6.7969999999999997</v>
      </c>
      <c r="I160">
        <v>7.5970000000000004</v>
      </c>
      <c r="J160">
        <v>8.4779999999999998</v>
      </c>
      <c r="K160">
        <v>9.4450000000000003</v>
      </c>
      <c r="L160">
        <v>10.506</v>
      </c>
      <c r="M160">
        <v>11.567</v>
      </c>
      <c r="N160" s="116">
        <v>0.1368</v>
      </c>
      <c r="O160" s="116">
        <v>7.5971000000000002</v>
      </c>
      <c r="P160" s="116">
        <v>0.11049</v>
      </c>
    </row>
    <row r="161" spans="1:16">
      <c r="A161" t="s">
        <v>140</v>
      </c>
      <c r="B161">
        <v>159</v>
      </c>
      <c r="C161" t="s">
        <v>334</v>
      </c>
      <c r="D161">
        <v>5</v>
      </c>
      <c r="E161">
        <v>4.7640000000000002</v>
      </c>
      <c r="F161">
        <v>5.423</v>
      </c>
      <c r="G161">
        <v>6.0819999999999999</v>
      </c>
      <c r="H161">
        <v>6.81</v>
      </c>
      <c r="I161">
        <v>7.6120000000000001</v>
      </c>
      <c r="J161">
        <v>8.4939999999999998</v>
      </c>
      <c r="K161">
        <v>9.4619999999999997</v>
      </c>
      <c r="L161">
        <v>10.525</v>
      </c>
      <c r="M161">
        <v>11.587999999999999</v>
      </c>
      <c r="N161" s="116">
        <v>0.1363</v>
      </c>
      <c r="O161" s="116">
        <v>7.6116999999999999</v>
      </c>
      <c r="P161" s="116">
        <v>0.11044</v>
      </c>
    </row>
    <row r="162" spans="1:16">
      <c r="A162" t="s">
        <v>140</v>
      </c>
      <c r="B162">
        <v>160</v>
      </c>
      <c r="C162" t="s">
        <v>335</v>
      </c>
      <c r="D162">
        <v>5</v>
      </c>
      <c r="E162">
        <v>4.774</v>
      </c>
      <c r="F162">
        <v>5.4340000000000002</v>
      </c>
      <c r="G162">
        <v>6.0949999999999998</v>
      </c>
      <c r="H162">
        <v>6.8230000000000004</v>
      </c>
      <c r="I162">
        <v>7.6260000000000003</v>
      </c>
      <c r="J162">
        <v>8.5090000000000003</v>
      </c>
      <c r="K162">
        <v>9.48</v>
      </c>
      <c r="L162">
        <v>10.544</v>
      </c>
      <c r="M162">
        <v>11.608000000000001</v>
      </c>
      <c r="N162" s="116">
        <v>0.1358</v>
      </c>
      <c r="O162" s="116">
        <v>7.6261999999999999</v>
      </c>
      <c r="P162" s="116">
        <v>0.1104</v>
      </c>
    </row>
    <row r="163" spans="1:16">
      <c r="A163" t="s">
        <v>140</v>
      </c>
      <c r="B163">
        <v>161</v>
      </c>
      <c r="C163" t="s">
        <v>336</v>
      </c>
      <c r="D163">
        <v>5</v>
      </c>
      <c r="E163">
        <v>4.7839999999999998</v>
      </c>
      <c r="F163">
        <v>5.4450000000000003</v>
      </c>
      <c r="G163">
        <v>6.1070000000000002</v>
      </c>
      <c r="H163">
        <v>6.8369999999999997</v>
      </c>
      <c r="I163">
        <v>7.641</v>
      </c>
      <c r="J163">
        <v>8.5250000000000004</v>
      </c>
      <c r="K163">
        <v>9.4969999999999999</v>
      </c>
      <c r="L163">
        <v>10.563000000000001</v>
      </c>
      <c r="M163">
        <v>11.629</v>
      </c>
      <c r="N163" s="116">
        <v>0.13539999999999999</v>
      </c>
      <c r="O163" s="116">
        <v>7.6406000000000001</v>
      </c>
      <c r="P163" s="116">
        <v>0.11035</v>
      </c>
    </row>
    <row r="164" spans="1:16">
      <c r="A164" t="s">
        <v>140</v>
      </c>
      <c r="B164">
        <v>162</v>
      </c>
      <c r="C164" t="s">
        <v>337</v>
      </c>
      <c r="D164">
        <v>5</v>
      </c>
      <c r="E164">
        <v>4.7939999999999996</v>
      </c>
      <c r="F164">
        <v>5.4569999999999999</v>
      </c>
      <c r="G164">
        <v>6.1189999999999998</v>
      </c>
      <c r="H164">
        <v>6.85</v>
      </c>
      <c r="I164">
        <v>7.6550000000000002</v>
      </c>
      <c r="J164">
        <v>8.5410000000000004</v>
      </c>
      <c r="K164">
        <v>9.5139999999999993</v>
      </c>
      <c r="L164">
        <v>10.582000000000001</v>
      </c>
      <c r="M164">
        <v>11.648999999999999</v>
      </c>
      <c r="N164" s="116">
        <v>0.13489999999999999</v>
      </c>
      <c r="O164" s="116">
        <v>7.6550000000000002</v>
      </c>
      <c r="P164" s="116">
        <v>0.11031000000000001</v>
      </c>
    </row>
    <row r="165" spans="1:16">
      <c r="A165" t="s">
        <v>140</v>
      </c>
      <c r="B165">
        <v>163</v>
      </c>
      <c r="C165" t="s">
        <v>338</v>
      </c>
      <c r="D165">
        <v>5</v>
      </c>
      <c r="E165">
        <v>4.8040000000000003</v>
      </c>
      <c r="F165">
        <v>5.468</v>
      </c>
      <c r="G165">
        <v>6.1310000000000002</v>
      </c>
      <c r="H165">
        <v>6.8630000000000004</v>
      </c>
      <c r="I165">
        <v>7.6689999999999996</v>
      </c>
      <c r="J165">
        <v>8.5559999999999992</v>
      </c>
      <c r="K165">
        <v>9.5310000000000006</v>
      </c>
      <c r="L165">
        <v>10.6</v>
      </c>
      <c r="M165">
        <v>11.669</v>
      </c>
      <c r="N165" s="116">
        <v>0.13439999999999999</v>
      </c>
      <c r="O165" s="116">
        <v>7.6692</v>
      </c>
      <c r="P165" s="116">
        <v>0.11026</v>
      </c>
    </row>
    <row r="166" spans="1:16">
      <c r="A166" t="s">
        <v>140</v>
      </c>
      <c r="B166">
        <v>164</v>
      </c>
      <c r="C166" t="s">
        <v>339</v>
      </c>
      <c r="D166">
        <v>5</v>
      </c>
      <c r="E166">
        <v>4.8140000000000001</v>
      </c>
      <c r="F166">
        <v>5.4790000000000001</v>
      </c>
      <c r="G166">
        <v>6.1429999999999998</v>
      </c>
      <c r="H166">
        <v>6.8760000000000003</v>
      </c>
      <c r="I166">
        <v>7.6829999999999998</v>
      </c>
      <c r="J166">
        <v>8.5719999999999992</v>
      </c>
      <c r="K166">
        <v>9.548</v>
      </c>
      <c r="L166">
        <v>10.619</v>
      </c>
      <c r="M166">
        <v>11.689</v>
      </c>
      <c r="N166" s="116">
        <v>0.13400000000000001</v>
      </c>
      <c r="O166" s="116">
        <v>7.6833999999999998</v>
      </c>
      <c r="P166" s="116">
        <v>0.11022</v>
      </c>
    </row>
    <row r="167" spans="1:16">
      <c r="A167" t="s">
        <v>140</v>
      </c>
      <c r="B167">
        <v>165</v>
      </c>
      <c r="C167" t="s">
        <v>340</v>
      </c>
      <c r="D167">
        <v>5</v>
      </c>
      <c r="E167">
        <v>4.8239999999999998</v>
      </c>
      <c r="F167">
        <v>5.49</v>
      </c>
      <c r="G167">
        <v>6.1550000000000002</v>
      </c>
      <c r="H167">
        <v>6.8890000000000002</v>
      </c>
      <c r="I167">
        <v>7.6980000000000004</v>
      </c>
      <c r="J167">
        <v>8.5869999999999997</v>
      </c>
      <c r="K167">
        <v>9.5649999999999995</v>
      </c>
      <c r="L167">
        <v>10.637</v>
      </c>
      <c r="M167">
        <v>11.71</v>
      </c>
      <c r="N167" s="116">
        <v>0.13350000000000001</v>
      </c>
      <c r="O167" s="116">
        <v>7.6974999999999998</v>
      </c>
      <c r="P167" s="116">
        <v>0.11018</v>
      </c>
    </row>
    <row r="168" spans="1:16">
      <c r="A168" t="s">
        <v>140</v>
      </c>
      <c r="B168">
        <v>166</v>
      </c>
      <c r="C168" t="s">
        <v>341</v>
      </c>
      <c r="D168">
        <v>5</v>
      </c>
      <c r="E168">
        <v>4.8339999999999996</v>
      </c>
      <c r="F168">
        <v>5.5</v>
      </c>
      <c r="G168">
        <v>6.1669999999999998</v>
      </c>
      <c r="H168">
        <v>6.9020000000000001</v>
      </c>
      <c r="I168">
        <v>7.7119999999999997</v>
      </c>
      <c r="J168">
        <v>8.6020000000000003</v>
      </c>
      <c r="K168">
        <v>9.5809999999999995</v>
      </c>
      <c r="L168">
        <v>10.654999999999999</v>
      </c>
      <c r="M168">
        <v>11.728999999999999</v>
      </c>
      <c r="N168" s="116">
        <v>0.1331</v>
      </c>
      <c r="O168" s="116">
        <v>7.7115</v>
      </c>
      <c r="P168" s="116">
        <v>0.11013000000000001</v>
      </c>
    </row>
    <row r="169" spans="1:16">
      <c r="A169" t="s">
        <v>140</v>
      </c>
      <c r="B169">
        <v>167</v>
      </c>
      <c r="C169" t="s">
        <v>342</v>
      </c>
      <c r="D169">
        <v>5</v>
      </c>
      <c r="E169">
        <v>4.8440000000000003</v>
      </c>
      <c r="F169">
        <v>5.5110000000000001</v>
      </c>
      <c r="G169">
        <v>6.1779999999999999</v>
      </c>
      <c r="H169">
        <v>6.915</v>
      </c>
      <c r="I169">
        <v>7.726</v>
      </c>
      <c r="J169">
        <v>8.6180000000000003</v>
      </c>
      <c r="K169">
        <v>9.5980000000000008</v>
      </c>
      <c r="L169">
        <v>10.673999999999999</v>
      </c>
      <c r="M169">
        <v>11.749000000000001</v>
      </c>
      <c r="N169" s="116">
        <v>0.1326</v>
      </c>
      <c r="O169" s="116">
        <v>7.7255000000000003</v>
      </c>
      <c r="P169" s="116">
        <v>0.11008999999999999</v>
      </c>
    </row>
    <row r="170" spans="1:16">
      <c r="A170" t="s">
        <v>140</v>
      </c>
      <c r="B170">
        <v>168</v>
      </c>
      <c r="C170" t="s">
        <v>343</v>
      </c>
      <c r="D170">
        <v>5</v>
      </c>
      <c r="E170">
        <v>4.8540000000000001</v>
      </c>
      <c r="F170">
        <v>5.5220000000000002</v>
      </c>
      <c r="G170">
        <v>6.19</v>
      </c>
      <c r="H170">
        <v>6.9269999999999996</v>
      </c>
      <c r="I170">
        <v>7.7389999999999999</v>
      </c>
      <c r="J170">
        <v>8.6329999999999991</v>
      </c>
      <c r="K170">
        <v>9.6150000000000002</v>
      </c>
      <c r="L170">
        <v>10.692</v>
      </c>
      <c r="M170">
        <v>11.769</v>
      </c>
      <c r="N170" s="116">
        <v>0.13220000000000001</v>
      </c>
      <c r="O170" s="116">
        <v>7.7393999999999998</v>
      </c>
      <c r="P170" s="116">
        <v>0.11005</v>
      </c>
    </row>
    <row r="171" spans="1:16">
      <c r="A171" t="s">
        <v>140</v>
      </c>
      <c r="B171">
        <v>169</v>
      </c>
      <c r="C171" t="s">
        <v>344</v>
      </c>
      <c r="D171">
        <v>5</v>
      </c>
      <c r="E171">
        <v>4.8639999999999999</v>
      </c>
      <c r="F171">
        <v>5.5330000000000004</v>
      </c>
      <c r="G171">
        <v>6.202</v>
      </c>
      <c r="H171">
        <v>6.94</v>
      </c>
      <c r="I171">
        <v>7.7530000000000001</v>
      </c>
      <c r="J171">
        <v>8.6479999999999997</v>
      </c>
      <c r="K171">
        <v>9.6310000000000002</v>
      </c>
      <c r="L171">
        <v>10.71</v>
      </c>
      <c r="M171">
        <v>11.789</v>
      </c>
      <c r="N171" s="116">
        <v>0.13170000000000001</v>
      </c>
      <c r="O171" s="116">
        <v>7.7531999999999996</v>
      </c>
      <c r="P171" s="116">
        <v>0.11002000000000001</v>
      </c>
    </row>
    <row r="172" spans="1:16">
      <c r="A172" t="s">
        <v>140</v>
      </c>
      <c r="B172">
        <v>170</v>
      </c>
      <c r="C172" t="s">
        <v>345</v>
      </c>
      <c r="D172">
        <v>5</v>
      </c>
      <c r="E172">
        <v>4.8730000000000002</v>
      </c>
      <c r="F172">
        <v>5.5430000000000001</v>
      </c>
      <c r="G172">
        <v>6.2130000000000001</v>
      </c>
      <c r="H172">
        <v>6.952</v>
      </c>
      <c r="I172">
        <v>7.7670000000000003</v>
      </c>
      <c r="J172">
        <v>8.6630000000000003</v>
      </c>
      <c r="K172">
        <v>9.6479999999999997</v>
      </c>
      <c r="L172">
        <v>10.728</v>
      </c>
      <c r="M172">
        <v>11.808999999999999</v>
      </c>
      <c r="N172" s="116">
        <v>0.1313</v>
      </c>
      <c r="O172" s="116">
        <v>7.7668999999999997</v>
      </c>
      <c r="P172" s="116">
        <v>0.10997999999999999</v>
      </c>
    </row>
    <row r="173" spans="1:16">
      <c r="A173" t="s">
        <v>140</v>
      </c>
      <c r="B173">
        <v>171</v>
      </c>
      <c r="C173" t="s">
        <v>346</v>
      </c>
      <c r="D173">
        <v>5</v>
      </c>
      <c r="E173">
        <v>4.883</v>
      </c>
      <c r="F173">
        <v>5.5540000000000003</v>
      </c>
      <c r="G173">
        <v>6.2249999999999996</v>
      </c>
      <c r="H173">
        <v>6.9649999999999999</v>
      </c>
      <c r="I173">
        <v>7.78</v>
      </c>
      <c r="J173">
        <v>8.6780000000000008</v>
      </c>
      <c r="K173">
        <v>9.6639999999999997</v>
      </c>
      <c r="L173">
        <v>10.746</v>
      </c>
      <c r="M173">
        <v>11.827999999999999</v>
      </c>
      <c r="N173" s="116">
        <v>0.1308</v>
      </c>
      <c r="O173" s="116">
        <v>7.7805</v>
      </c>
      <c r="P173" s="116">
        <v>0.10994</v>
      </c>
    </row>
    <row r="174" spans="1:16">
      <c r="A174" t="s">
        <v>140</v>
      </c>
      <c r="B174">
        <v>172</v>
      </c>
      <c r="C174" t="s">
        <v>347</v>
      </c>
      <c r="D174">
        <v>5</v>
      </c>
      <c r="E174">
        <v>4.8920000000000003</v>
      </c>
      <c r="F174">
        <v>5.5640000000000001</v>
      </c>
      <c r="G174">
        <v>6.2359999999999998</v>
      </c>
      <c r="H174">
        <v>6.9770000000000003</v>
      </c>
      <c r="I174">
        <v>7.7939999999999996</v>
      </c>
      <c r="J174">
        <v>8.6929999999999996</v>
      </c>
      <c r="K174">
        <v>9.68</v>
      </c>
      <c r="L174">
        <v>10.763999999999999</v>
      </c>
      <c r="M174">
        <v>11.848000000000001</v>
      </c>
      <c r="N174" s="116">
        <v>0.13039999999999999</v>
      </c>
      <c r="O174" s="116">
        <v>7.7941000000000003</v>
      </c>
      <c r="P174" s="116">
        <v>0.10990999999999999</v>
      </c>
    </row>
    <row r="175" spans="1:16">
      <c r="A175" t="s">
        <v>140</v>
      </c>
      <c r="B175">
        <v>173</v>
      </c>
      <c r="C175" t="s">
        <v>348</v>
      </c>
      <c r="D175">
        <v>5</v>
      </c>
      <c r="E175">
        <v>4.9020000000000001</v>
      </c>
      <c r="F175">
        <v>5.5750000000000002</v>
      </c>
      <c r="G175">
        <v>6.2469999999999999</v>
      </c>
      <c r="H175">
        <v>6.99</v>
      </c>
      <c r="I175">
        <v>7.8079999999999998</v>
      </c>
      <c r="J175">
        <v>8.7080000000000002</v>
      </c>
      <c r="K175">
        <v>9.6959999999999997</v>
      </c>
      <c r="L175">
        <v>10.782</v>
      </c>
      <c r="M175">
        <v>11.867000000000001</v>
      </c>
      <c r="N175" s="116">
        <v>0.12989999999999999</v>
      </c>
      <c r="O175" s="116">
        <v>7.8075999999999999</v>
      </c>
      <c r="P175" s="116">
        <v>0.10987</v>
      </c>
    </row>
    <row r="176" spans="1:16">
      <c r="A176" t="s">
        <v>140</v>
      </c>
      <c r="B176">
        <v>174</v>
      </c>
      <c r="C176" t="s">
        <v>349</v>
      </c>
      <c r="D176">
        <v>5</v>
      </c>
      <c r="E176">
        <v>4.9109999999999996</v>
      </c>
      <c r="F176">
        <v>5.585</v>
      </c>
      <c r="G176">
        <v>6.2590000000000003</v>
      </c>
      <c r="H176">
        <v>7.0019999999999998</v>
      </c>
      <c r="I176">
        <v>7.8209999999999997</v>
      </c>
      <c r="J176">
        <v>8.7219999999999995</v>
      </c>
      <c r="K176">
        <v>9.7129999999999992</v>
      </c>
      <c r="L176">
        <v>10.798999999999999</v>
      </c>
      <c r="M176">
        <v>11.885999999999999</v>
      </c>
      <c r="N176" s="116">
        <v>0.1295</v>
      </c>
      <c r="O176" s="116">
        <v>7.8209999999999997</v>
      </c>
      <c r="P176" s="116">
        <v>0.10983999999999999</v>
      </c>
    </row>
    <row r="177" spans="1:16">
      <c r="A177" t="s">
        <v>140</v>
      </c>
      <c r="B177">
        <v>175</v>
      </c>
      <c r="C177" t="s">
        <v>350</v>
      </c>
      <c r="D177">
        <v>5</v>
      </c>
      <c r="E177">
        <v>4.9210000000000003</v>
      </c>
      <c r="F177">
        <v>5.5949999999999998</v>
      </c>
      <c r="G177">
        <v>6.27</v>
      </c>
      <c r="H177">
        <v>7.0140000000000002</v>
      </c>
      <c r="I177">
        <v>7.8339999999999996</v>
      </c>
      <c r="J177">
        <v>8.7370000000000001</v>
      </c>
      <c r="K177">
        <v>9.7289999999999992</v>
      </c>
      <c r="L177">
        <v>10.817</v>
      </c>
      <c r="M177">
        <v>11.904999999999999</v>
      </c>
      <c r="N177" s="116">
        <v>0.129</v>
      </c>
      <c r="O177" s="116">
        <v>7.8343999999999996</v>
      </c>
      <c r="P177" s="116">
        <v>0.10979999999999999</v>
      </c>
    </row>
    <row r="178" spans="1:16">
      <c r="A178" t="s">
        <v>140</v>
      </c>
      <c r="B178">
        <v>176</v>
      </c>
      <c r="C178" t="s">
        <v>351</v>
      </c>
      <c r="D178">
        <v>5</v>
      </c>
      <c r="E178">
        <v>4.93</v>
      </c>
      <c r="F178">
        <v>5.6050000000000004</v>
      </c>
      <c r="G178">
        <v>6.2809999999999997</v>
      </c>
      <c r="H178">
        <v>7.0259999999999998</v>
      </c>
      <c r="I178">
        <v>7.8479999999999999</v>
      </c>
      <c r="J178">
        <v>8.7509999999999994</v>
      </c>
      <c r="K178">
        <v>9.7449999999999992</v>
      </c>
      <c r="L178">
        <v>10.835000000000001</v>
      </c>
      <c r="M178">
        <v>11.925000000000001</v>
      </c>
      <c r="N178" s="116">
        <v>0.12859999999999999</v>
      </c>
      <c r="O178" s="116">
        <v>7.8476999999999997</v>
      </c>
      <c r="P178" s="116">
        <v>0.10977000000000001</v>
      </c>
    </row>
    <row r="179" spans="1:16">
      <c r="A179" t="s">
        <v>140</v>
      </c>
      <c r="B179">
        <v>177</v>
      </c>
      <c r="C179" t="s">
        <v>352</v>
      </c>
      <c r="D179">
        <v>5</v>
      </c>
      <c r="E179">
        <v>4.9390000000000001</v>
      </c>
      <c r="F179">
        <v>5.6159999999999997</v>
      </c>
      <c r="G179">
        <v>6.2919999999999998</v>
      </c>
      <c r="H179">
        <v>7.0380000000000003</v>
      </c>
      <c r="I179">
        <v>7.8609999999999998</v>
      </c>
      <c r="J179">
        <v>8.766</v>
      </c>
      <c r="K179">
        <v>9.7609999999999992</v>
      </c>
      <c r="L179">
        <v>10.852</v>
      </c>
      <c r="M179">
        <v>11.944000000000001</v>
      </c>
      <c r="N179" s="116">
        <v>0.12820000000000001</v>
      </c>
      <c r="O179" s="116">
        <v>7.8609</v>
      </c>
      <c r="P179" s="116">
        <v>0.10974</v>
      </c>
    </row>
    <row r="180" spans="1:16">
      <c r="A180" t="s">
        <v>140</v>
      </c>
      <c r="B180">
        <v>178</v>
      </c>
      <c r="C180" t="s">
        <v>353</v>
      </c>
      <c r="D180">
        <v>5</v>
      </c>
      <c r="E180">
        <v>4.9480000000000004</v>
      </c>
      <c r="F180">
        <v>5.6260000000000003</v>
      </c>
      <c r="G180">
        <v>6.3029999999999999</v>
      </c>
      <c r="H180">
        <v>7.05</v>
      </c>
      <c r="I180">
        <v>7.8739999999999997</v>
      </c>
      <c r="J180">
        <v>8.7799999999999994</v>
      </c>
      <c r="K180">
        <v>9.7759999999999998</v>
      </c>
      <c r="L180">
        <v>10.87</v>
      </c>
      <c r="M180">
        <v>11.962999999999999</v>
      </c>
      <c r="N180" s="116">
        <v>0.12770000000000001</v>
      </c>
      <c r="O180" s="116">
        <v>7.8741000000000003</v>
      </c>
      <c r="P180" s="116">
        <v>0.10971</v>
      </c>
    </row>
    <row r="181" spans="1:16">
      <c r="A181" t="s">
        <v>140</v>
      </c>
      <c r="B181">
        <v>179</v>
      </c>
      <c r="C181" t="s">
        <v>354</v>
      </c>
      <c r="D181">
        <v>5</v>
      </c>
      <c r="E181">
        <v>4.9569999999999999</v>
      </c>
      <c r="F181">
        <v>5.6360000000000001</v>
      </c>
      <c r="G181">
        <v>6.3140000000000001</v>
      </c>
      <c r="H181">
        <v>7.0620000000000003</v>
      </c>
      <c r="I181">
        <v>7.8869999999999996</v>
      </c>
      <c r="J181">
        <v>8.7949999999999999</v>
      </c>
      <c r="K181">
        <v>9.7919999999999998</v>
      </c>
      <c r="L181">
        <v>10.887</v>
      </c>
      <c r="M181">
        <v>11.981999999999999</v>
      </c>
      <c r="N181" s="116">
        <v>0.1273</v>
      </c>
      <c r="O181" s="116">
        <v>7.8871000000000002</v>
      </c>
      <c r="P181" s="116">
        <v>0.10968</v>
      </c>
    </row>
    <row r="182" spans="1:16">
      <c r="A182" t="s">
        <v>140</v>
      </c>
      <c r="B182">
        <v>180</v>
      </c>
      <c r="C182" t="s">
        <v>355</v>
      </c>
      <c r="D182">
        <v>5</v>
      </c>
      <c r="E182">
        <v>4.9660000000000002</v>
      </c>
      <c r="F182">
        <v>5.6459999999999999</v>
      </c>
      <c r="G182">
        <v>6.3250000000000002</v>
      </c>
      <c r="H182">
        <v>7.0739999999999998</v>
      </c>
      <c r="I182">
        <v>7.9</v>
      </c>
      <c r="J182">
        <v>8.8089999999999993</v>
      </c>
      <c r="K182">
        <v>9.8079999999999998</v>
      </c>
      <c r="L182">
        <v>10.904</v>
      </c>
      <c r="M182">
        <v>12.000999999999999</v>
      </c>
      <c r="N182" s="116">
        <v>0.12690000000000001</v>
      </c>
      <c r="O182" s="116">
        <v>7.9001999999999999</v>
      </c>
      <c r="P182" s="116">
        <v>0.10965</v>
      </c>
    </row>
    <row r="183" spans="1:16">
      <c r="A183" t="s">
        <v>140</v>
      </c>
      <c r="B183">
        <v>181</v>
      </c>
      <c r="C183" t="s">
        <v>356</v>
      </c>
      <c r="D183">
        <v>5</v>
      </c>
      <c r="E183">
        <v>4.9749999999999996</v>
      </c>
      <c r="F183">
        <v>5.6559999999999997</v>
      </c>
      <c r="G183">
        <v>6.3360000000000003</v>
      </c>
      <c r="H183">
        <v>7.0860000000000003</v>
      </c>
      <c r="I183">
        <v>7.9130000000000003</v>
      </c>
      <c r="J183">
        <v>8.8230000000000004</v>
      </c>
      <c r="K183">
        <v>9.8230000000000004</v>
      </c>
      <c r="L183">
        <v>10.920999999999999</v>
      </c>
      <c r="M183">
        <v>12.019</v>
      </c>
      <c r="N183" s="116">
        <v>0.12640000000000001</v>
      </c>
      <c r="O183" s="116">
        <v>7.9131</v>
      </c>
      <c r="P183" s="116">
        <v>0.10962</v>
      </c>
    </row>
    <row r="184" spans="1:16">
      <c r="A184" t="s">
        <v>140</v>
      </c>
      <c r="B184">
        <v>182</v>
      </c>
      <c r="C184" t="s">
        <v>357</v>
      </c>
      <c r="D184">
        <v>5</v>
      </c>
      <c r="E184">
        <v>4.984</v>
      </c>
      <c r="F184">
        <v>5.665</v>
      </c>
      <c r="G184">
        <v>6.3460000000000001</v>
      </c>
      <c r="H184">
        <v>7.0979999999999999</v>
      </c>
      <c r="I184">
        <v>7.9260000000000002</v>
      </c>
      <c r="J184">
        <v>8.8369999999999997</v>
      </c>
      <c r="K184">
        <v>9.8390000000000004</v>
      </c>
      <c r="L184">
        <v>10.939</v>
      </c>
      <c r="M184">
        <v>12.038</v>
      </c>
      <c r="N184" s="116">
        <v>0.126</v>
      </c>
      <c r="O184" s="116">
        <v>7.9260000000000002</v>
      </c>
      <c r="P184" s="116">
        <v>0.10959000000000001</v>
      </c>
    </row>
    <row r="185" spans="1:16">
      <c r="A185" t="s">
        <v>140</v>
      </c>
      <c r="B185">
        <v>183</v>
      </c>
      <c r="C185" t="s">
        <v>358</v>
      </c>
      <c r="D185">
        <v>6</v>
      </c>
      <c r="E185">
        <v>4.9930000000000003</v>
      </c>
      <c r="F185">
        <v>5.6749999999999998</v>
      </c>
      <c r="G185">
        <v>6.3570000000000002</v>
      </c>
      <c r="H185">
        <v>7.11</v>
      </c>
      <c r="I185">
        <v>7.9390000000000001</v>
      </c>
      <c r="J185">
        <v>8.8520000000000003</v>
      </c>
      <c r="K185">
        <v>9.8550000000000004</v>
      </c>
      <c r="L185">
        <v>10.956</v>
      </c>
      <c r="M185">
        <v>12.057</v>
      </c>
      <c r="N185" s="116">
        <v>0.12559999999999999</v>
      </c>
      <c r="O185" s="116">
        <v>7.9389000000000003</v>
      </c>
      <c r="P185" s="116">
        <v>0.10957</v>
      </c>
    </row>
    <row r="186" spans="1:16">
      <c r="A186" t="s">
        <v>140</v>
      </c>
      <c r="B186">
        <v>184</v>
      </c>
      <c r="C186" t="s">
        <v>359</v>
      </c>
      <c r="D186">
        <v>6</v>
      </c>
      <c r="E186">
        <v>5.0019999999999998</v>
      </c>
      <c r="F186">
        <v>5.6849999999999996</v>
      </c>
      <c r="G186">
        <v>6.3680000000000003</v>
      </c>
      <c r="H186">
        <v>7.1210000000000004</v>
      </c>
      <c r="I186">
        <v>7.952</v>
      </c>
      <c r="J186">
        <v>8.8659999999999997</v>
      </c>
      <c r="K186">
        <v>9.8699999999999992</v>
      </c>
      <c r="L186">
        <v>10.973000000000001</v>
      </c>
      <c r="M186">
        <v>12.076000000000001</v>
      </c>
      <c r="N186" s="116">
        <v>0.12509999999999999</v>
      </c>
      <c r="O186" s="116">
        <v>7.9516</v>
      </c>
      <c r="P186" s="116">
        <v>0.10954</v>
      </c>
    </row>
    <row r="187" spans="1:16">
      <c r="A187" t="s">
        <v>140</v>
      </c>
      <c r="B187">
        <v>185</v>
      </c>
      <c r="C187" t="s">
        <v>360</v>
      </c>
      <c r="D187">
        <v>6</v>
      </c>
      <c r="E187">
        <v>5.0110000000000001</v>
      </c>
      <c r="F187">
        <v>5.6950000000000003</v>
      </c>
      <c r="G187">
        <v>6.3780000000000001</v>
      </c>
      <c r="H187">
        <v>7.133</v>
      </c>
      <c r="I187">
        <v>7.9640000000000004</v>
      </c>
      <c r="J187">
        <v>8.8789999999999996</v>
      </c>
      <c r="K187">
        <v>9.8849999999999998</v>
      </c>
      <c r="L187">
        <v>10.99</v>
      </c>
      <c r="M187">
        <v>12.093999999999999</v>
      </c>
      <c r="N187" s="116">
        <v>0.12470000000000001</v>
      </c>
      <c r="O187" s="116">
        <v>7.9642999999999997</v>
      </c>
      <c r="P187" s="116">
        <v>0.10951</v>
      </c>
    </row>
    <row r="188" spans="1:16">
      <c r="A188" t="s">
        <v>140</v>
      </c>
      <c r="B188">
        <v>186</v>
      </c>
      <c r="C188" t="s">
        <v>361</v>
      </c>
      <c r="D188">
        <v>6</v>
      </c>
      <c r="E188">
        <v>5.0199999999999996</v>
      </c>
      <c r="F188">
        <v>5.7039999999999997</v>
      </c>
      <c r="G188">
        <v>6.3890000000000002</v>
      </c>
      <c r="H188">
        <v>7.1440000000000001</v>
      </c>
      <c r="I188">
        <v>7.9770000000000003</v>
      </c>
      <c r="J188">
        <v>8.8930000000000007</v>
      </c>
      <c r="K188">
        <v>9.9009999999999998</v>
      </c>
      <c r="L188">
        <v>11.007</v>
      </c>
      <c r="M188">
        <v>12.113</v>
      </c>
      <c r="N188" s="116">
        <v>0.12429999999999999</v>
      </c>
      <c r="O188" s="116">
        <v>7.9770000000000003</v>
      </c>
      <c r="P188" s="116">
        <v>0.10949</v>
      </c>
    </row>
    <row r="189" spans="1:16">
      <c r="A189" t="s">
        <v>140</v>
      </c>
      <c r="B189">
        <v>187</v>
      </c>
      <c r="C189" t="s">
        <v>362</v>
      </c>
      <c r="D189">
        <v>6</v>
      </c>
      <c r="E189">
        <v>5.0279999999999996</v>
      </c>
      <c r="F189">
        <v>5.7140000000000004</v>
      </c>
      <c r="G189">
        <v>6.399</v>
      </c>
      <c r="H189">
        <v>7.1559999999999997</v>
      </c>
      <c r="I189">
        <v>7.99</v>
      </c>
      <c r="J189">
        <v>8.907</v>
      </c>
      <c r="K189">
        <v>9.9160000000000004</v>
      </c>
      <c r="L189">
        <v>11.023</v>
      </c>
      <c r="M189">
        <v>12.131</v>
      </c>
      <c r="N189" s="116">
        <v>0.1239</v>
      </c>
      <c r="O189" s="116">
        <v>7.9894999999999996</v>
      </c>
      <c r="P189" s="116">
        <v>0.10946</v>
      </c>
    </row>
    <row r="190" spans="1:16">
      <c r="A190" t="s">
        <v>140</v>
      </c>
      <c r="B190">
        <v>188</v>
      </c>
      <c r="C190" t="s">
        <v>363</v>
      </c>
      <c r="D190">
        <v>6</v>
      </c>
      <c r="E190">
        <v>5.0369999999999999</v>
      </c>
      <c r="F190">
        <v>5.7229999999999999</v>
      </c>
      <c r="G190">
        <v>6.41</v>
      </c>
      <c r="H190">
        <v>7.1669999999999998</v>
      </c>
      <c r="I190">
        <v>8.0020000000000007</v>
      </c>
      <c r="J190">
        <v>8.9209999999999994</v>
      </c>
      <c r="K190">
        <v>9.9309999999999992</v>
      </c>
      <c r="L190">
        <v>11.04</v>
      </c>
      <c r="M190">
        <v>12.148999999999999</v>
      </c>
      <c r="N190" s="116">
        <v>0.1235</v>
      </c>
      <c r="O190" s="116">
        <v>8.0021000000000004</v>
      </c>
      <c r="P190" s="116">
        <v>0.10944</v>
      </c>
    </row>
    <row r="191" spans="1:16">
      <c r="A191" t="s">
        <v>140</v>
      </c>
      <c r="B191">
        <v>189</v>
      </c>
      <c r="C191" t="s">
        <v>364</v>
      </c>
      <c r="D191">
        <v>6</v>
      </c>
      <c r="E191">
        <v>5.0449999999999999</v>
      </c>
      <c r="F191">
        <v>5.7329999999999997</v>
      </c>
      <c r="G191">
        <v>6.42</v>
      </c>
      <c r="H191">
        <v>7.1779999999999999</v>
      </c>
      <c r="I191">
        <v>8.0139999999999993</v>
      </c>
      <c r="J191">
        <v>8.9350000000000005</v>
      </c>
      <c r="K191">
        <v>9.9459999999999997</v>
      </c>
      <c r="L191">
        <v>11.057</v>
      </c>
      <c r="M191">
        <v>12.167999999999999</v>
      </c>
      <c r="N191" s="116">
        <v>0.123</v>
      </c>
      <c r="O191" s="116">
        <v>8.0145</v>
      </c>
      <c r="P191" s="116">
        <v>0.10942</v>
      </c>
    </row>
    <row r="192" spans="1:16">
      <c r="A192" t="s">
        <v>140</v>
      </c>
      <c r="B192">
        <v>190</v>
      </c>
      <c r="C192" t="s">
        <v>365</v>
      </c>
      <c r="D192">
        <v>6</v>
      </c>
      <c r="E192">
        <v>5.0540000000000003</v>
      </c>
      <c r="F192">
        <v>5.742</v>
      </c>
      <c r="G192">
        <v>6.43</v>
      </c>
      <c r="H192">
        <v>7.19</v>
      </c>
      <c r="I192">
        <v>8.0269999999999992</v>
      </c>
      <c r="J192">
        <v>8.9480000000000004</v>
      </c>
      <c r="K192">
        <v>9.9610000000000003</v>
      </c>
      <c r="L192">
        <v>11.074</v>
      </c>
      <c r="M192">
        <v>12.186</v>
      </c>
      <c r="N192" s="116">
        <v>0.1226</v>
      </c>
      <c r="O192" s="116">
        <v>8.0268999999999995</v>
      </c>
      <c r="P192" s="116">
        <v>0.1094</v>
      </c>
    </row>
    <row r="193" spans="1:16">
      <c r="A193" t="s">
        <v>140</v>
      </c>
      <c r="B193">
        <v>191</v>
      </c>
      <c r="C193" t="s">
        <v>366</v>
      </c>
      <c r="D193">
        <v>6</v>
      </c>
      <c r="E193">
        <v>5.0620000000000003</v>
      </c>
      <c r="F193">
        <v>5.7510000000000003</v>
      </c>
      <c r="G193">
        <v>6.4409999999999998</v>
      </c>
      <c r="H193">
        <v>7.2009999999999996</v>
      </c>
      <c r="I193">
        <v>8.0389999999999997</v>
      </c>
      <c r="J193">
        <v>8.9619999999999997</v>
      </c>
      <c r="K193">
        <v>9.9760000000000009</v>
      </c>
      <c r="L193">
        <v>11.09</v>
      </c>
      <c r="M193">
        <v>12.204000000000001</v>
      </c>
      <c r="N193" s="116">
        <v>0.1222</v>
      </c>
      <c r="O193" s="116">
        <v>8.0391999999999992</v>
      </c>
      <c r="P193" s="116">
        <v>0.10936999999999999</v>
      </c>
    </row>
    <row r="194" spans="1:16">
      <c r="A194" t="s">
        <v>140</v>
      </c>
      <c r="B194">
        <v>192</v>
      </c>
      <c r="C194" t="s">
        <v>367</v>
      </c>
      <c r="D194">
        <v>6</v>
      </c>
      <c r="E194">
        <v>5.0709999999999997</v>
      </c>
      <c r="F194">
        <v>5.7610000000000001</v>
      </c>
      <c r="G194">
        <v>6.4509999999999996</v>
      </c>
      <c r="H194">
        <v>7.2119999999999997</v>
      </c>
      <c r="I194">
        <v>8.0519999999999996</v>
      </c>
      <c r="J194">
        <v>8.9749999999999996</v>
      </c>
      <c r="K194">
        <v>9.9909999999999997</v>
      </c>
      <c r="L194">
        <v>11.106</v>
      </c>
      <c r="M194">
        <v>12.222</v>
      </c>
      <c r="N194" s="116">
        <v>0.12180000000000001</v>
      </c>
      <c r="O194" s="116">
        <v>8.0515000000000008</v>
      </c>
      <c r="P194" s="116">
        <v>0.10935</v>
      </c>
    </row>
    <row r="195" spans="1:16">
      <c r="A195" t="s">
        <v>140</v>
      </c>
      <c r="B195">
        <v>193</v>
      </c>
      <c r="C195" t="s">
        <v>368</v>
      </c>
      <c r="D195">
        <v>6</v>
      </c>
      <c r="E195">
        <v>5.0789999999999997</v>
      </c>
      <c r="F195">
        <v>5.77</v>
      </c>
      <c r="G195">
        <v>6.4610000000000003</v>
      </c>
      <c r="H195">
        <v>7.2229999999999999</v>
      </c>
      <c r="I195">
        <v>8.0640000000000001</v>
      </c>
      <c r="J195">
        <v>8.9890000000000008</v>
      </c>
      <c r="K195">
        <v>10.006</v>
      </c>
      <c r="L195">
        <v>11.122999999999999</v>
      </c>
      <c r="M195">
        <v>12.24</v>
      </c>
      <c r="N195" s="116">
        <v>0.12139999999999999</v>
      </c>
      <c r="O195" s="116">
        <v>8.0637000000000008</v>
      </c>
      <c r="P195" s="116">
        <v>0.10933</v>
      </c>
    </row>
    <row r="196" spans="1:16">
      <c r="A196" t="s">
        <v>140</v>
      </c>
      <c r="B196">
        <v>194</v>
      </c>
      <c r="C196" t="s">
        <v>369</v>
      </c>
      <c r="D196">
        <v>6</v>
      </c>
      <c r="E196">
        <v>5.0880000000000001</v>
      </c>
      <c r="F196">
        <v>5.7789999999999999</v>
      </c>
      <c r="G196">
        <v>6.4710000000000001</v>
      </c>
      <c r="H196">
        <v>7.234</v>
      </c>
      <c r="I196">
        <v>8.0760000000000005</v>
      </c>
      <c r="J196">
        <v>9.0020000000000007</v>
      </c>
      <c r="K196">
        <v>10.021000000000001</v>
      </c>
      <c r="L196">
        <v>11.138999999999999</v>
      </c>
      <c r="M196">
        <v>12.257999999999999</v>
      </c>
      <c r="N196" s="116">
        <v>0.121</v>
      </c>
      <c r="O196" s="116">
        <v>8.0759000000000007</v>
      </c>
      <c r="P196" s="116">
        <v>0.10931</v>
      </c>
    </row>
    <row r="197" spans="1:16">
      <c r="A197" t="s">
        <v>140</v>
      </c>
      <c r="B197">
        <v>195</v>
      </c>
      <c r="C197" t="s">
        <v>370</v>
      </c>
      <c r="D197">
        <v>6</v>
      </c>
      <c r="E197">
        <v>5.0960000000000001</v>
      </c>
      <c r="F197">
        <v>5.7880000000000003</v>
      </c>
      <c r="G197">
        <v>6.4809999999999999</v>
      </c>
      <c r="H197">
        <v>7.2450000000000001</v>
      </c>
      <c r="I197">
        <v>8.0879999999999992</v>
      </c>
      <c r="J197">
        <v>9.0150000000000006</v>
      </c>
      <c r="K197">
        <v>10.035</v>
      </c>
      <c r="L197">
        <v>11.154999999999999</v>
      </c>
      <c r="M197">
        <v>12.275</v>
      </c>
      <c r="N197" s="116">
        <v>0.1206</v>
      </c>
      <c r="O197" s="116">
        <v>8.0878999999999994</v>
      </c>
      <c r="P197" s="116">
        <v>0.10929</v>
      </c>
    </row>
    <row r="198" spans="1:16">
      <c r="A198" t="s">
        <v>140</v>
      </c>
      <c r="B198">
        <v>196</v>
      </c>
      <c r="C198" t="s">
        <v>371</v>
      </c>
      <c r="D198">
        <v>6</v>
      </c>
      <c r="E198">
        <v>5.1040000000000001</v>
      </c>
      <c r="F198">
        <v>5.7969999999999997</v>
      </c>
      <c r="G198">
        <v>6.4909999999999997</v>
      </c>
      <c r="H198">
        <v>7.2560000000000002</v>
      </c>
      <c r="I198">
        <v>8.1</v>
      </c>
      <c r="J198">
        <v>9.0289999999999999</v>
      </c>
      <c r="K198">
        <v>10.050000000000001</v>
      </c>
      <c r="L198">
        <v>11.172000000000001</v>
      </c>
      <c r="M198">
        <v>12.292999999999999</v>
      </c>
      <c r="N198" s="116">
        <v>0.1201</v>
      </c>
      <c r="O198" s="116">
        <v>8.1</v>
      </c>
      <c r="P198" s="116">
        <v>0.10927000000000001</v>
      </c>
    </row>
    <row r="199" spans="1:16">
      <c r="A199" t="s">
        <v>140</v>
      </c>
      <c r="B199">
        <v>197</v>
      </c>
      <c r="C199" t="s">
        <v>372</v>
      </c>
      <c r="D199">
        <v>6</v>
      </c>
      <c r="E199">
        <v>5.1120000000000001</v>
      </c>
      <c r="F199">
        <v>5.8070000000000004</v>
      </c>
      <c r="G199">
        <v>6.5010000000000003</v>
      </c>
      <c r="H199">
        <v>7.2670000000000003</v>
      </c>
      <c r="I199">
        <v>8.1120000000000001</v>
      </c>
      <c r="J199">
        <v>9.0419999999999998</v>
      </c>
      <c r="K199">
        <v>10.065</v>
      </c>
      <c r="L199">
        <v>11.188000000000001</v>
      </c>
      <c r="M199">
        <v>12.311</v>
      </c>
      <c r="N199" s="116">
        <v>0.1197</v>
      </c>
      <c r="O199" s="116">
        <v>8.1120000000000001</v>
      </c>
      <c r="P199" s="116">
        <v>0.10925</v>
      </c>
    </row>
    <row r="200" spans="1:16">
      <c r="A200" t="s">
        <v>140</v>
      </c>
      <c r="B200">
        <v>198</v>
      </c>
      <c r="C200" t="s">
        <v>373</v>
      </c>
      <c r="D200">
        <v>6</v>
      </c>
      <c r="E200">
        <v>5.12</v>
      </c>
      <c r="F200">
        <v>5.8150000000000004</v>
      </c>
      <c r="G200">
        <v>6.5110000000000001</v>
      </c>
      <c r="H200">
        <v>7.2779999999999996</v>
      </c>
      <c r="I200">
        <v>8.1240000000000006</v>
      </c>
      <c r="J200">
        <v>9.0549999999999997</v>
      </c>
      <c r="K200">
        <v>10.079000000000001</v>
      </c>
      <c r="L200">
        <v>11.204000000000001</v>
      </c>
      <c r="M200">
        <v>12.329000000000001</v>
      </c>
      <c r="N200" s="116">
        <v>0.1193</v>
      </c>
      <c r="O200" s="116">
        <v>8.1239000000000008</v>
      </c>
      <c r="P200" s="116">
        <v>0.10924</v>
      </c>
    </row>
    <row r="201" spans="1:16">
      <c r="A201" t="s">
        <v>140</v>
      </c>
      <c r="B201">
        <v>199</v>
      </c>
      <c r="C201" t="s">
        <v>374</v>
      </c>
      <c r="D201">
        <v>6</v>
      </c>
      <c r="E201">
        <v>5.1280000000000001</v>
      </c>
      <c r="F201">
        <v>5.8239999999999998</v>
      </c>
      <c r="G201">
        <v>6.52</v>
      </c>
      <c r="H201">
        <v>7.2889999999999997</v>
      </c>
      <c r="I201">
        <v>8.1359999999999992</v>
      </c>
      <c r="J201">
        <v>9.0679999999999996</v>
      </c>
      <c r="K201">
        <v>10.093999999999999</v>
      </c>
      <c r="L201">
        <v>11.22</v>
      </c>
      <c r="M201">
        <v>12.346</v>
      </c>
      <c r="N201" s="116">
        <v>0.11890000000000001</v>
      </c>
      <c r="O201" s="116">
        <v>8.1356999999999999</v>
      </c>
      <c r="P201" s="116">
        <v>0.10922</v>
      </c>
    </row>
    <row r="202" spans="1:16">
      <c r="A202" t="s">
        <v>140</v>
      </c>
      <c r="B202">
        <v>200</v>
      </c>
      <c r="C202" t="s">
        <v>375</v>
      </c>
      <c r="D202">
        <v>6</v>
      </c>
      <c r="E202">
        <v>5.1360000000000001</v>
      </c>
      <c r="F202">
        <v>5.8330000000000002</v>
      </c>
      <c r="G202">
        <v>6.53</v>
      </c>
      <c r="H202">
        <v>7.2990000000000004</v>
      </c>
      <c r="I202">
        <v>8.1479999999999997</v>
      </c>
      <c r="J202">
        <v>9.0809999999999995</v>
      </c>
      <c r="K202">
        <v>10.108000000000001</v>
      </c>
      <c r="L202">
        <v>11.236000000000001</v>
      </c>
      <c r="M202">
        <v>12.364000000000001</v>
      </c>
      <c r="N202" s="116">
        <v>0.11849999999999999</v>
      </c>
      <c r="O202" s="116">
        <v>8.1475000000000009</v>
      </c>
      <c r="P202" s="116">
        <v>0.10920000000000001</v>
      </c>
    </row>
    <row r="203" spans="1:16">
      <c r="A203" t="s">
        <v>140</v>
      </c>
      <c r="B203">
        <v>201</v>
      </c>
      <c r="C203" t="s">
        <v>376</v>
      </c>
      <c r="D203">
        <v>6</v>
      </c>
      <c r="E203">
        <v>5.1440000000000001</v>
      </c>
      <c r="F203">
        <v>5.8419999999999996</v>
      </c>
      <c r="G203">
        <v>6.54</v>
      </c>
      <c r="H203">
        <v>7.31</v>
      </c>
      <c r="I203">
        <v>8.1590000000000007</v>
      </c>
      <c r="J203">
        <v>9.0939999999999994</v>
      </c>
      <c r="K203">
        <v>10.122999999999999</v>
      </c>
      <c r="L203">
        <v>11.252000000000001</v>
      </c>
      <c r="M203">
        <v>12.382</v>
      </c>
      <c r="N203" s="116">
        <v>0.1181</v>
      </c>
      <c r="O203" s="116">
        <v>8.1593</v>
      </c>
      <c r="P203" s="116">
        <v>0.10919</v>
      </c>
    </row>
    <row r="204" spans="1:16">
      <c r="A204" t="s">
        <v>140</v>
      </c>
      <c r="B204">
        <v>202</v>
      </c>
      <c r="C204" t="s">
        <v>377</v>
      </c>
      <c r="D204">
        <v>6</v>
      </c>
      <c r="E204">
        <v>5.1520000000000001</v>
      </c>
      <c r="F204">
        <v>5.851</v>
      </c>
      <c r="G204">
        <v>6.55</v>
      </c>
      <c r="H204">
        <v>7.3209999999999997</v>
      </c>
      <c r="I204">
        <v>8.1709999999999994</v>
      </c>
      <c r="J204">
        <v>9.1069999999999993</v>
      </c>
      <c r="K204">
        <v>10.137</v>
      </c>
      <c r="L204">
        <v>11.268000000000001</v>
      </c>
      <c r="M204">
        <v>12.398999999999999</v>
      </c>
      <c r="N204" s="116">
        <v>0.1177</v>
      </c>
      <c r="O204" s="116">
        <v>8.1709999999999994</v>
      </c>
      <c r="P204" s="116">
        <v>0.10917</v>
      </c>
    </row>
    <row r="205" spans="1:16">
      <c r="A205" t="s">
        <v>140</v>
      </c>
      <c r="B205">
        <v>203</v>
      </c>
      <c r="C205" t="s">
        <v>378</v>
      </c>
      <c r="D205">
        <v>6</v>
      </c>
      <c r="E205">
        <v>5.16</v>
      </c>
      <c r="F205">
        <v>5.86</v>
      </c>
      <c r="G205">
        <v>6.5590000000000002</v>
      </c>
      <c r="H205">
        <v>7.3310000000000004</v>
      </c>
      <c r="I205">
        <v>8.1829999999999998</v>
      </c>
      <c r="J205">
        <v>9.1199999999999992</v>
      </c>
      <c r="K205">
        <v>10.151</v>
      </c>
      <c r="L205">
        <v>11.282999999999999</v>
      </c>
      <c r="M205">
        <v>12.416</v>
      </c>
      <c r="N205" s="116">
        <v>0.1173</v>
      </c>
      <c r="O205" s="116">
        <v>8.1826000000000008</v>
      </c>
      <c r="P205" s="116">
        <v>0.10915</v>
      </c>
    </row>
    <row r="206" spans="1:16">
      <c r="A206" t="s">
        <v>140</v>
      </c>
      <c r="B206">
        <v>204</v>
      </c>
      <c r="C206" t="s">
        <v>379</v>
      </c>
      <c r="D206">
        <v>6</v>
      </c>
      <c r="E206">
        <v>5.1680000000000001</v>
      </c>
      <c r="F206">
        <v>5.8680000000000003</v>
      </c>
      <c r="G206">
        <v>6.569</v>
      </c>
      <c r="H206">
        <v>7.3419999999999996</v>
      </c>
      <c r="I206">
        <v>8.1940000000000008</v>
      </c>
      <c r="J206">
        <v>9.1329999999999991</v>
      </c>
      <c r="K206">
        <v>10.164999999999999</v>
      </c>
      <c r="L206">
        <v>11.298999999999999</v>
      </c>
      <c r="M206">
        <v>12.433</v>
      </c>
      <c r="N206" s="116">
        <v>0.1169</v>
      </c>
      <c r="O206" s="116">
        <v>8.1942000000000004</v>
      </c>
      <c r="P206" s="116">
        <v>0.10914</v>
      </c>
    </row>
    <row r="207" spans="1:16">
      <c r="A207" t="s">
        <v>140</v>
      </c>
      <c r="B207">
        <v>205</v>
      </c>
      <c r="C207" t="s">
        <v>380</v>
      </c>
      <c r="D207">
        <v>6</v>
      </c>
      <c r="E207">
        <v>5.1760000000000002</v>
      </c>
      <c r="F207">
        <v>5.8769999999999998</v>
      </c>
      <c r="G207">
        <v>6.5780000000000003</v>
      </c>
      <c r="H207">
        <v>7.3520000000000003</v>
      </c>
      <c r="I207">
        <v>8.2059999999999995</v>
      </c>
      <c r="J207">
        <v>9.1460000000000008</v>
      </c>
      <c r="K207">
        <v>10.179</v>
      </c>
      <c r="L207">
        <v>11.315</v>
      </c>
      <c r="M207">
        <v>12.451000000000001</v>
      </c>
      <c r="N207" s="116">
        <v>0.11650000000000001</v>
      </c>
      <c r="O207" s="116">
        <v>8.2058</v>
      </c>
      <c r="P207" s="116">
        <v>0.10913</v>
      </c>
    </row>
    <row r="208" spans="1:16">
      <c r="A208" t="s">
        <v>140</v>
      </c>
      <c r="B208">
        <v>206</v>
      </c>
      <c r="C208" t="s">
        <v>381</v>
      </c>
      <c r="D208">
        <v>6</v>
      </c>
      <c r="E208">
        <v>5.1840000000000002</v>
      </c>
      <c r="F208">
        <v>5.8860000000000001</v>
      </c>
      <c r="G208">
        <v>6.5880000000000001</v>
      </c>
      <c r="H208">
        <v>7.3630000000000004</v>
      </c>
      <c r="I208">
        <v>8.2170000000000005</v>
      </c>
      <c r="J208">
        <v>9.1579999999999995</v>
      </c>
      <c r="K208">
        <v>10.193</v>
      </c>
      <c r="L208">
        <v>11.331</v>
      </c>
      <c r="M208">
        <v>12.468</v>
      </c>
      <c r="N208" s="116">
        <v>0.11609999999999999</v>
      </c>
      <c r="O208" s="116">
        <v>8.2172999999999998</v>
      </c>
      <c r="P208" s="116">
        <v>0.10911</v>
      </c>
    </row>
    <row r="209" spans="1:16">
      <c r="A209" t="s">
        <v>140</v>
      </c>
      <c r="B209">
        <v>207</v>
      </c>
      <c r="C209" t="s">
        <v>382</v>
      </c>
      <c r="D209">
        <v>6</v>
      </c>
      <c r="E209">
        <v>5.1909999999999998</v>
      </c>
      <c r="F209">
        <v>5.8940000000000001</v>
      </c>
      <c r="G209">
        <v>6.5970000000000004</v>
      </c>
      <c r="H209">
        <v>7.3730000000000002</v>
      </c>
      <c r="I209">
        <v>8.2289999999999992</v>
      </c>
      <c r="J209">
        <v>9.1709999999999994</v>
      </c>
      <c r="K209">
        <v>10.207000000000001</v>
      </c>
      <c r="L209">
        <v>11.346</v>
      </c>
      <c r="M209">
        <v>12.484999999999999</v>
      </c>
      <c r="N209" s="116">
        <v>0.1157</v>
      </c>
      <c r="O209" s="116">
        <v>8.2286999999999999</v>
      </c>
      <c r="P209" s="116">
        <v>0.1091</v>
      </c>
    </row>
    <row r="210" spans="1:16">
      <c r="A210" t="s">
        <v>140</v>
      </c>
      <c r="B210">
        <v>208</v>
      </c>
      <c r="C210" t="s">
        <v>383</v>
      </c>
      <c r="D210">
        <v>6</v>
      </c>
      <c r="E210">
        <v>5.1989999999999998</v>
      </c>
      <c r="F210">
        <v>5.9029999999999996</v>
      </c>
      <c r="G210">
        <v>6.6070000000000002</v>
      </c>
      <c r="H210">
        <v>7.383</v>
      </c>
      <c r="I210">
        <v>8.24</v>
      </c>
      <c r="J210">
        <v>9.1839999999999993</v>
      </c>
      <c r="K210">
        <v>10.221</v>
      </c>
      <c r="L210">
        <v>11.361000000000001</v>
      </c>
      <c r="M210">
        <v>12.502000000000001</v>
      </c>
      <c r="N210" s="116">
        <v>0.1153</v>
      </c>
      <c r="O210" s="116">
        <v>8.2401</v>
      </c>
      <c r="P210" s="116">
        <v>0.10908</v>
      </c>
    </row>
    <row r="211" spans="1:16">
      <c r="A211" t="s">
        <v>140</v>
      </c>
      <c r="B211">
        <v>209</v>
      </c>
      <c r="C211" t="s">
        <v>384</v>
      </c>
      <c r="D211">
        <v>6</v>
      </c>
      <c r="E211">
        <v>5.2069999999999999</v>
      </c>
      <c r="F211">
        <v>5.9109999999999996</v>
      </c>
      <c r="G211">
        <v>6.6159999999999997</v>
      </c>
      <c r="H211">
        <v>7.3940000000000001</v>
      </c>
      <c r="I211">
        <v>8.2509999999999994</v>
      </c>
      <c r="J211">
        <v>9.1959999999999997</v>
      </c>
      <c r="K211">
        <v>10.234999999999999</v>
      </c>
      <c r="L211">
        <v>11.377000000000001</v>
      </c>
      <c r="M211">
        <v>12.519</v>
      </c>
      <c r="N211" s="116">
        <v>0.1149</v>
      </c>
      <c r="O211" s="116">
        <v>8.2514000000000003</v>
      </c>
      <c r="P211" s="116">
        <v>0.10907</v>
      </c>
    </row>
    <row r="212" spans="1:16">
      <c r="A212" t="s">
        <v>140</v>
      </c>
      <c r="B212">
        <v>210</v>
      </c>
      <c r="C212" t="s">
        <v>385</v>
      </c>
      <c r="D212">
        <v>6</v>
      </c>
      <c r="E212">
        <v>5.2140000000000004</v>
      </c>
      <c r="F212">
        <v>5.92</v>
      </c>
      <c r="G212">
        <v>6.625</v>
      </c>
      <c r="H212">
        <v>7.4039999999999999</v>
      </c>
      <c r="I212">
        <v>8.2629999999999999</v>
      </c>
      <c r="J212">
        <v>9.2089999999999996</v>
      </c>
      <c r="K212">
        <v>10.249000000000001</v>
      </c>
      <c r="L212">
        <v>11.391999999999999</v>
      </c>
      <c r="M212">
        <v>12.536</v>
      </c>
      <c r="N212" s="116">
        <v>0.1145</v>
      </c>
      <c r="O212" s="116">
        <v>8.2627000000000006</v>
      </c>
      <c r="P212" s="116">
        <v>0.10906</v>
      </c>
    </row>
    <row r="213" spans="1:16">
      <c r="A213" t="s">
        <v>140</v>
      </c>
      <c r="B213">
        <v>211</v>
      </c>
      <c r="C213" t="s">
        <v>386</v>
      </c>
      <c r="D213">
        <v>6</v>
      </c>
      <c r="E213">
        <v>5.2220000000000004</v>
      </c>
      <c r="F213">
        <v>5.9279999999999999</v>
      </c>
      <c r="G213">
        <v>6.6340000000000003</v>
      </c>
      <c r="H213">
        <v>7.4139999999999997</v>
      </c>
      <c r="I213">
        <v>8.2739999999999991</v>
      </c>
      <c r="J213">
        <v>9.2210000000000001</v>
      </c>
      <c r="K213">
        <v>10.263</v>
      </c>
      <c r="L213">
        <v>11.407999999999999</v>
      </c>
      <c r="M213">
        <v>12.553000000000001</v>
      </c>
      <c r="N213" s="116">
        <v>0.1142</v>
      </c>
      <c r="O213" s="116">
        <v>8.2738999999999994</v>
      </c>
      <c r="P213" s="116">
        <v>0.10904999999999999</v>
      </c>
    </row>
    <row r="214" spans="1:16">
      <c r="A214" t="s">
        <v>140</v>
      </c>
      <c r="B214">
        <v>212</v>
      </c>
      <c r="C214" t="s">
        <v>387</v>
      </c>
      <c r="D214">
        <v>6</v>
      </c>
      <c r="E214">
        <v>5.23</v>
      </c>
      <c r="F214">
        <v>5.9370000000000003</v>
      </c>
      <c r="G214">
        <v>6.6440000000000001</v>
      </c>
      <c r="H214">
        <v>7.4240000000000004</v>
      </c>
      <c r="I214">
        <v>8.2850000000000001</v>
      </c>
      <c r="J214">
        <v>9.2330000000000005</v>
      </c>
      <c r="K214">
        <v>10.276</v>
      </c>
      <c r="L214">
        <v>11.423</v>
      </c>
      <c r="M214">
        <v>12.569000000000001</v>
      </c>
      <c r="N214" s="116">
        <v>0.1138</v>
      </c>
      <c r="O214" s="116">
        <v>8.2850999999999999</v>
      </c>
      <c r="P214" s="116">
        <v>0.10903</v>
      </c>
    </row>
    <row r="215" spans="1:16">
      <c r="A215" t="s">
        <v>140</v>
      </c>
      <c r="B215">
        <v>213</v>
      </c>
      <c r="C215" t="s">
        <v>388</v>
      </c>
      <c r="D215">
        <v>6</v>
      </c>
      <c r="E215">
        <v>5.2370000000000001</v>
      </c>
      <c r="F215">
        <v>5.9450000000000003</v>
      </c>
      <c r="G215">
        <v>6.6529999999999996</v>
      </c>
      <c r="H215">
        <v>7.4340000000000002</v>
      </c>
      <c r="I215">
        <v>8.2959999999999994</v>
      </c>
      <c r="J215">
        <v>9.2460000000000004</v>
      </c>
      <c r="K215">
        <v>10.29</v>
      </c>
      <c r="L215">
        <v>11.438000000000001</v>
      </c>
      <c r="M215">
        <v>12.586</v>
      </c>
      <c r="N215" s="116">
        <v>0.1134</v>
      </c>
      <c r="O215" s="116">
        <v>8.2963000000000005</v>
      </c>
      <c r="P215" s="116">
        <v>0.10902000000000001</v>
      </c>
    </row>
    <row r="216" spans="1:16">
      <c r="A216" t="s">
        <v>140</v>
      </c>
      <c r="B216">
        <v>214</v>
      </c>
      <c r="C216" t="s">
        <v>389</v>
      </c>
      <c r="D216">
        <v>7</v>
      </c>
      <c r="E216">
        <v>5.2439999999999998</v>
      </c>
      <c r="F216">
        <v>5.9530000000000003</v>
      </c>
      <c r="G216">
        <v>6.6619999999999999</v>
      </c>
      <c r="H216">
        <v>7.444</v>
      </c>
      <c r="I216">
        <v>8.3070000000000004</v>
      </c>
      <c r="J216">
        <v>9.2579999999999991</v>
      </c>
      <c r="K216">
        <v>10.304</v>
      </c>
      <c r="L216">
        <v>11.452999999999999</v>
      </c>
      <c r="M216">
        <v>12.603</v>
      </c>
      <c r="N216" s="116">
        <v>0.113</v>
      </c>
      <c r="O216" s="116">
        <v>8.3073999999999995</v>
      </c>
      <c r="P216" s="116">
        <v>0.10901</v>
      </c>
    </row>
    <row r="217" spans="1:16">
      <c r="A217" t="s">
        <v>140</v>
      </c>
      <c r="B217">
        <v>215</v>
      </c>
      <c r="C217" t="s">
        <v>390</v>
      </c>
      <c r="D217">
        <v>7</v>
      </c>
      <c r="E217">
        <v>5.2519999999999998</v>
      </c>
      <c r="F217">
        <v>5.9610000000000003</v>
      </c>
      <c r="G217">
        <v>6.6710000000000003</v>
      </c>
      <c r="H217">
        <v>7.4539999999999997</v>
      </c>
      <c r="I217">
        <v>8.3179999999999996</v>
      </c>
      <c r="J217">
        <v>9.27</v>
      </c>
      <c r="K217">
        <v>10.317</v>
      </c>
      <c r="L217">
        <v>11.468</v>
      </c>
      <c r="M217">
        <v>12.619</v>
      </c>
      <c r="N217" s="116">
        <v>0.11260000000000001</v>
      </c>
      <c r="O217" s="116">
        <v>8.3184000000000005</v>
      </c>
      <c r="P217" s="116">
        <v>0.109</v>
      </c>
    </row>
    <row r="218" spans="1:16">
      <c r="A218" t="s">
        <v>140</v>
      </c>
      <c r="B218">
        <v>216</v>
      </c>
      <c r="C218" t="s">
        <v>391</v>
      </c>
      <c r="D218">
        <v>7</v>
      </c>
      <c r="E218">
        <v>5.2590000000000003</v>
      </c>
      <c r="F218">
        <v>5.97</v>
      </c>
      <c r="G218">
        <v>6.68</v>
      </c>
      <c r="H218">
        <v>7.4640000000000004</v>
      </c>
      <c r="I218">
        <v>8.3290000000000006</v>
      </c>
      <c r="J218">
        <v>9.282</v>
      </c>
      <c r="K218">
        <v>10.331</v>
      </c>
      <c r="L218">
        <v>11.483000000000001</v>
      </c>
      <c r="M218">
        <v>12.635999999999999</v>
      </c>
      <c r="N218" s="116">
        <v>0.11219999999999999</v>
      </c>
      <c r="O218" s="116">
        <v>8.3293999999999997</v>
      </c>
      <c r="P218" s="116">
        <v>0.10899</v>
      </c>
    </row>
    <row r="219" spans="1:16">
      <c r="A219" t="s">
        <v>140</v>
      </c>
      <c r="B219">
        <v>217</v>
      </c>
      <c r="C219" t="s">
        <v>392</v>
      </c>
      <c r="D219">
        <v>7</v>
      </c>
      <c r="E219">
        <v>5.2670000000000003</v>
      </c>
      <c r="F219">
        <v>5.9779999999999998</v>
      </c>
      <c r="G219">
        <v>6.6890000000000001</v>
      </c>
      <c r="H219">
        <v>7.4740000000000002</v>
      </c>
      <c r="I219">
        <v>8.34</v>
      </c>
      <c r="J219">
        <v>9.2949999999999999</v>
      </c>
      <c r="K219">
        <v>10.345000000000001</v>
      </c>
      <c r="L219">
        <v>11.499000000000001</v>
      </c>
      <c r="M219">
        <v>12.651999999999999</v>
      </c>
      <c r="N219" s="116">
        <v>0.1118</v>
      </c>
      <c r="O219" s="116">
        <v>8.3404000000000007</v>
      </c>
      <c r="P219" s="116">
        <v>0.10897999999999999</v>
      </c>
    </row>
    <row r="220" spans="1:16">
      <c r="A220" t="s">
        <v>140</v>
      </c>
      <c r="B220">
        <v>218</v>
      </c>
      <c r="C220" t="s">
        <v>393</v>
      </c>
      <c r="D220">
        <v>7</v>
      </c>
      <c r="E220">
        <v>5.274</v>
      </c>
      <c r="F220">
        <v>5.9859999999999998</v>
      </c>
      <c r="G220">
        <v>6.6980000000000004</v>
      </c>
      <c r="H220">
        <v>7.484</v>
      </c>
      <c r="I220">
        <v>8.3510000000000009</v>
      </c>
      <c r="J220">
        <v>9.3070000000000004</v>
      </c>
      <c r="K220">
        <v>10.358000000000001</v>
      </c>
      <c r="L220">
        <v>11.513</v>
      </c>
      <c r="M220">
        <v>12.669</v>
      </c>
      <c r="N220" s="116">
        <v>0.1115</v>
      </c>
      <c r="O220" s="116">
        <v>8.3513000000000002</v>
      </c>
      <c r="P220" s="116">
        <v>0.10897</v>
      </c>
    </row>
    <row r="221" spans="1:16">
      <c r="A221" t="s">
        <v>140</v>
      </c>
      <c r="B221">
        <v>219</v>
      </c>
      <c r="C221" t="s">
        <v>394</v>
      </c>
      <c r="D221">
        <v>7</v>
      </c>
      <c r="E221">
        <v>5.2809999999999997</v>
      </c>
      <c r="F221">
        <v>5.9939999999999998</v>
      </c>
      <c r="G221">
        <v>6.7069999999999999</v>
      </c>
      <c r="H221">
        <v>7.4939999999999998</v>
      </c>
      <c r="I221">
        <v>8.3620000000000001</v>
      </c>
      <c r="J221">
        <v>9.3190000000000008</v>
      </c>
      <c r="K221">
        <v>10.371</v>
      </c>
      <c r="L221">
        <v>11.528</v>
      </c>
      <c r="M221">
        <v>12.685</v>
      </c>
      <c r="N221" s="116">
        <v>0.1111</v>
      </c>
      <c r="O221" s="116">
        <v>8.3620999999999999</v>
      </c>
      <c r="P221" s="116">
        <v>0.10896</v>
      </c>
    </row>
    <row r="222" spans="1:16">
      <c r="A222" t="s">
        <v>140</v>
      </c>
      <c r="B222">
        <v>220</v>
      </c>
      <c r="C222" t="s">
        <v>395</v>
      </c>
      <c r="D222">
        <v>7</v>
      </c>
      <c r="E222">
        <v>5.2880000000000003</v>
      </c>
      <c r="F222">
        <v>6.0019999999999998</v>
      </c>
      <c r="G222">
        <v>6.7160000000000002</v>
      </c>
      <c r="H222">
        <v>7.5039999999999996</v>
      </c>
      <c r="I222">
        <v>8.3729999999999993</v>
      </c>
      <c r="J222">
        <v>9.3309999999999995</v>
      </c>
      <c r="K222">
        <v>10.384</v>
      </c>
      <c r="L222">
        <v>11.542999999999999</v>
      </c>
      <c r="M222">
        <v>12.701000000000001</v>
      </c>
      <c r="N222" s="116">
        <v>0.11070000000000001</v>
      </c>
      <c r="O222" s="116">
        <v>8.3728999999999996</v>
      </c>
      <c r="P222" s="116">
        <v>0.10895000000000001</v>
      </c>
    </row>
    <row r="223" spans="1:16">
      <c r="A223" t="s">
        <v>140</v>
      </c>
      <c r="B223">
        <v>221</v>
      </c>
      <c r="C223" t="s">
        <v>396</v>
      </c>
      <c r="D223">
        <v>7</v>
      </c>
      <c r="E223">
        <v>5.2960000000000003</v>
      </c>
      <c r="F223">
        <v>6.01</v>
      </c>
      <c r="G223">
        <v>6.7240000000000002</v>
      </c>
      <c r="H223">
        <v>7.5129999999999999</v>
      </c>
      <c r="I223">
        <v>8.3840000000000003</v>
      </c>
      <c r="J223">
        <v>9.343</v>
      </c>
      <c r="K223">
        <v>10.398</v>
      </c>
      <c r="L223">
        <v>11.558</v>
      </c>
      <c r="M223">
        <v>12.718</v>
      </c>
      <c r="N223" s="116">
        <v>0.1103</v>
      </c>
      <c r="O223" s="116">
        <v>8.3836999999999993</v>
      </c>
      <c r="P223" s="116">
        <v>0.10894</v>
      </c>
    </row>
    <row r="224" spans="1:16">
      <c r="A224" t="s">
        <v>140</v>
      </c>
      <c r="B224">
        <v>222</v>
      </c>
      <c r="C224" t="s">
        <v>397</v>
      </c>
      <c r="D224">
        <v>7</v>
      </c>
      <c r="E224">
        <v>5.3029999999999999</v>
      </c>
      <c r="F224">
        <v>6.0179999999999998</v>
      </c>
      <c r="G224">
        <v>6.7329999999999997</v>
      </c>
      <c r="H224">
        <v>7.5229999999999997</v>
      </c>
      <c r="I224">
        <v>8.3940000000000001</v>
      </c>
      <c r="J224">
        <v>9.3550000000000004</v>
      </c>
      <c r="K224">
        <v>10.411</v>
      </c>
      <c r="L224">
        <v>11.573</v>
      </c>
      <c r="M224">
        <v>12.734</v>
      </c>
      <c r="N224" s="116">
        <v>0.1099</v>
      </c>
      <c r="O224" s="116">
        <v>8.3943999999999992</v>
      </c>
      <c r="P224" s="116">
        <v>0.10894</v>
      </c>
    </row>
    <row r="225" spans="1:16">
      <c r="A225" t="s">
        <v>140</v>
      </c>
      <c r="B225">
        <v>223</v>
      </c>
      <c r="C225" t="s">
        <v>398</v>
      </c>
      <c r="D225">
        <v>7</v>
      </c>
      <c r="E225">
        <v>5.31</v>
      </c>
      <c r="F225">
        <v>6.0259999999999998</v>
      </c>
      <c r="G225">
        <v>6.742</v>
      </c>
      <c r="H225">
        <v>7.5330000000000004</v>
      </c>
      <c r="I225">
        <v>8.4049999999999994</v>
      </c>
      <c r="J225">
        <v>9.3659999999999997</v>
      </c>
      <c r="K225">
        <v>10.423999999999999</v>
      </c>
      <c r="L225">
        <v>11.587</v>
      </c>
      <c r="M225">
        <v>12.75</v>
      </c>
      <c r="N225" s="116">
        <v>0.1096</v>
      </c>
      <c r="O225" s="116">
        <v>8.4050999999999991</v>
      </c>
      <c r="P225" s="116">
        <v>0.10893</v>
      </c>
    </row>
    <row r="226" spans="1:16">
      <c r="A226" t="s">
        <v>140</v>
      </c>
      <c r="B226">
        <v>224</v>
      </c>
      <c r="C226" t="s">
        <v>399</v>
      </c>
      <c r="D226">
        <v>7</v>
      </c>
      <c r="E226">
        <v>5.3170000000000002</v>
      </c>
      <c r="F226">
        <v>6.0339999999999998</v>
      </c>
      <c r="G226">
        <v>6.7510000000000003</v>
      </c>
      <c r="H226">
        <v>7.5419999999999998</v>
      </c>
      <c r="I226">
        <v>8.4160000000000004</v>
      </c>
      <c r="J226">
        <v>9.3780000000000001</v>
      </c>
      <c r="K226">
        <v>10.436999999999999</v>
      </c>
      <c r="L226">
        <v>11.602</v>
      </c>
      <c r="M226">
        <v>12.766</v>
      </c>
      <c r="N226" s="116">
        <v>0.10920000000000001</v>
      </c>
      <c r="O226" s="116">
        <v>8.4156999999999993</v>
      </c>
      <c r="P226" s="116">
        <v>0.10892</v>
      </c>
    </row>
    <row r="227" spans="1:16">
      <c r="A227" t="s">
        <v>140</v>
      </c>
      <c r="B227">
        <v>225</v>
      </c>
      <c r="C227" t="s">
        <v>400</v>
      </c>
      <c r="D227">
        <v>7</v>
      </c>
      <c r="E227">
        <v>5.3239999999999998</v>
      </c>
      <c r="F227">
        <v>6.0419999999999998</v>
      </c>
      <c r="G227">
        <v>6.7590000000000003</v>
      </c>
      <c r="H227">
        <v>7.5519999999999996</v>
      </c>
      <c r="I227">
        <v>8.4260000000000002</v>
      </c>
      <c r="J227">
        <v>9.39</v>
      </c>
      <c r="K227">
        <v>10.45</v>
      </c>
      <c r="L227">
        <v>11.616</v>
      </c>
      <c r="M227">
        <v>12.782</v>
      </c>
      <c r="N227" s="116">
        <v>0.10879999999999999</v>
      </c>
      <c r="O227" s="116">
        <v>8.4262999999999995</v>
      </c>
      <c r="P227" s="116">
        <v>0.10891000000000001</v>
      </c>
    </row>
    <row r="228" spans="1:16">
      <c r="A228" t="s">
        <v>140</v>
      </c>
      <c r="B228">
        <v>226</v>
      </c>
      <c r="C228" t="s">
        <v>401</v>
      </c>
      <c r="D228">
        <v>7</v>
      </c>
      <c r="E228">
        <v>5.3310000000000004</v>
      </c>
      <c r="F228">
        <v>6.0490000000000004</v>
      </c>
      <c r="G228">
        <v>6.7679999999999998</v>
      </c>
      <c r="H228">
        <v>7.5609999999999999</v>
      </c>
      <c r="I228">
        <v>8.4369999999999994</v>
      </c>
      <c r="J228">
        <v>9.4019999999999992</v>
      </c>
      <c r="K228">
        <v>10.464</v>
      </c>
      <c r="L228">
        <v>11.631</v>
      </c>
      <c r="M228">
        <v>12.798999999999999</v>
      </c>
      <c r="N228" s="116">
        <v>0.1084</v>
      </c>
      <c r="O228" s="116">
        <v>8.4368999999999996</v>
      </c>
      <c r="P228" s="116">
        <v>0.10891000000000001</v>
      </c>
    </row>
    <row r="229" spans="1:16">
      <c r="A229" t="s">
        <v>140</v>
      </c>
      <c r="B229">
        <v>227</v>
      </c>
      <c r="C229" t="s">
        <v>402</v>
      </c>
      <c r="D229">
        <v>7</v>
      </c>
      <c r="E229">
        <v>5.3380000000000001</v>
      </c>
      <c r="F229">
        <v>6.0570000000000004</v>
      </c>
      <c r="G229">
        <v>6.7759999999999998</v>
      </c>
      <c r="H229">
        <v>7.5709999999999997</v>
      </c>
      <c r="I229">
        <v>8.4469999999999992</v>
      </c>
      <c r="J229">
        <v>9.4130000000000003</v>
      </c>
      <c r="K229">
        <v>10.476000000000001</v>
      </c>
      <c r="L229">
        <v>11.646000000000001</v>
      </c>
      <c r="M229">
        <v>12.815</v>
      </c>
      <c r="N229" s="116">
        <v>0.1081</v>
      </c>
      <c r="O229" s="116">
        <v>8.4474</v>
      </c>
      <c r="P229" s="116">
        <v>0.1089</v>
      </c>
    </row>
    <row r="230" spans="1:16">
      <c r="A230" t="s">
        <v>140</v>
      </c>
      <c r="B230">
        <v>228</v>
      </c>
      <c r="C230" t="s">
        <v>403</v>
      </c>
      <c r="D230">
        <v>7</v>
      </c>
      <c r="E230">
        <v>5.3449999999999998</v>
      </c>
      <c r="F230">
        <v>6.0650000000000004</v>
      </c>
      <c r="G230">
        <v>6.7850000000000001</v>
      </c>
      <c r="H230">
        <v>7.58</v>
      </c>
      <c r="I230">
        <v>8.4580000000000002</v>
      </c>
      <c r="J230">
        <v>9.4250000000000007</v>
      </c>
      <c r="K230">
        <v>10.489000000000001</v>
      </c>
      <c r="L230">
        <v>11.66</v>
      </c>
      <c r="M230">
        <v>12.83</v>
      </c>
      <c r="N230" s="116">
        <v>0.1077</v>
      </c>
      <c r="O230" s="116">
        <v>8.4578000000000007</v>
      </c>
      <c r="P230" s="116">
        <v>0.10889</v>
      </c>
    </row>
    <row r="231" spans="1:16">
      <c r="A231" t="s">
        <v>140</v>
      </c>
      <c r="B231">
        <v>229</v>
      </c>
      <c r="C231" t="s">
        <v>404</v>
      </c>
      <c r="D231">
        <v>7</v>
      </c>
      <c r="E231">
        <v>5.3520000000000003</v>
      </c>
      <c r="F231">
        <v>6.0730000000000004</v>
      </c>
      <c r="G231">
        <v>6.7930000000000001</v>
      </c>
      <c r="H231">
        <v>7.59</v>
      </c>
      <c r="I231">
        <v>8.468</v>
      </c>
      <c r="J231">
        <v>9.4369999999999994</v>
      </c>
      <c r="K231">
        <v>10.502000000000001</v>
      </c>
      <c r="L231">
        <v>11.673999999999999</v>
      </c>
      <c r="M231">
        <v>12.847</v>
      </c>
      <c r="N231" s="116">
        <v>0.10730000000000001</v>
      </c>
      <c r="O231" s="116">
        <v>8.4682999999999993</v>
      </c>
      <c r="P231" s="116">
        <v>0.10889</v>
      </c>
    </row>
    <row r="232" spans="1:16">
      <c r="A232" t="s">
        <v>140</v>
      </c>
      <c r="B232">
        <v>230</v>
      </c>
      <c r="C232" t="s">
        <v>405</v>
      </c>
      <c r="D232">
        <v>7</v>
      </c>
      <c r="E232">
        <v>5.359</v>
      </c>
      <c r="F232">
        <v>6.08</v>
      </c>
      <c r="G232">
        <v>6.8019999999999996</v>
      </c>
      <c r="H232">
        <v>7.5990000000000002</v>
      </c>
      <c r="I232">
        <v>8.4789999999999992</v>
      </c>
      <c r="J232">
        <v>9.4480000000000004</v>
      </c>
      <c r="K232">
        <v>10.515000000000001</v>
      </c>
      <c r="L232">
        <v>11.689</v>
      </c>
      <c r="M232">
        <v>12.862</v>
      </c>
      <c r="N232" s="116">
        <v>0.107</v>
      </c>
      <c r="O232" s="116">
        <v>8.4786999999999999</v>
      </c>
      <c r="P232" s="116">
        <v>0.10888</v>
      </c>
    </row>
    <row r="233" spans="1:16">
      <c r="A233" t="s">
        <v>140</v>
      </c>
      <c r="B233">
        <v>231</v>
      </c>
      <c r="C233" t="s">
        <v>406</v>
      </c>
      <c r="D233">
        <v>7</v>
      </c>
      <c r="E233">
        <v>5.3659999999999997</v>
      </c>
      <c r="F233">
        <v>6.0880000000000001</v>
      </c>
      <c r="G233">
        <v>6.81</v>
      </c>
      <c r="H233">
        <v>7.6079999999999997</v>
      </c>
      <c r="I233">
        <v>8.4890000000000008</v>
      </c>
      <c r="J233">
        <v>9.4589999999999996</v>
      </c>
      <c r="K233">
        <v>10.528</v>
      </c>
      <c r="L233">
        <v>11.702999999999999</v>
      </c>
      <c r="M233">
        <v>12.878</v>
      </c>
      <c r="N233" s="116">
        <v>0.1066</v>
      </c>
      <c r="O233" s="116">
        <v>8.4890000000000008</v>
      </c>
      <c r="P233" s="116">
        <v>0.10886999999999999</v>
      </c>
    </row>
    <row r="234" spans="1:16">
      <c r="A234" t="s">
        <v>140</v>
      </c>
      <c r="B234">
        <v>232</v>
      </c>
      <c r="C234" t="s">
        <v>407</v>
      </c>
      <c r="D234">
        <v>7</v>
      </c>
      <c r="E234">
        <v>5.3719999999999999</v>
      </c>
      <c r="F234">
        <v>6.0960000000000001</v>
      </c>
      <c r="G234">
        <v>6.819</v>
      </c>
      <c r="H234">
        <v>7.6180000000000003</v>
      </c>
      <c r="I234">
        <v>8.4990000000000006</v>
      </c>
      <c r="J234">
        <v>9.4710000000000001</v>
      </c>
      <c r="K234">
        <v>10.541</v>
      </c>
      <c r="L234">
        <v>11.717000000000001</v>
      </c>
      <c r="M234">
        <v>12.894</v>
      </c>
      <c r="N234" s="116">
        <v>0.1062</v>
      </c>
      <c r="O234" s="116">
        <v>8.4992999999999999</v>
      </c>
      <c r="P234" s="116">
        <v>0.10886999999999999</v>
      </c>
    </row>
    <row r="235" spans="1:16">
      <c r="A235" t="s">
        <v>140</v>
      </c>
      <c r="B235">
        <v>233</v>
      </c>
      <c r="C235" t="s">
        <v>408</v>
      </c>
      <c r="D235">
        <v>7</v>
      </c>
      <c r="E235">
        <v>5.3789999999999996</v>
      </c>
      <c r="F235">
        <v>6.1029999999999998</v>
      </c>
      <c r="G235">
        <v>6.827</v>
      </c>
      <c r="H235">
        <v>7.6269999999999998</v>
      </c>
      <c r="I235">
        <v>8.51</v>
      </c>
      <c r="J235">
        <v>9.4819999999999993</v>
      </c>
      <c r="K235">
        <v>10.553000000000001</v>
      </c>
      <c r="L235">
        <v>11.731</v>
      </c>
      <c r="M235">
        <v>12.909000000000001</v>
      </c>
      <c r="N235" s="116">
        <v>0.10589999999999999</v>
      </c>
      <c r="O235" s="116">
        <v>8.5096000000000007</v>
      </c>
      <c r="P235" s="116">
        <v>0.10886</v>
      </c>
    </row>
    <row r="236" spans="1:16">
      <c r="A236" t="s">
        <v>140</v>
      </c>
      <c r="B236">
        <v>234</v>
      </c>
      <c r="C236" t="s">
        <v>409</v>
      </c>
      <c r="D236">
        <v>7</v>
      </c>
      <c r="E236">
        <v>5.3860000000000001</v>
      </c>
      <c r="F236">
        <v>6.1109999999999998</v>
      </c>
      <c r="G236">
        <v>6.8360000000000003</v>
      </c>
      <c r="H236">
        <v>7.6360000000000001</v>
      </c>
      <c r="I236">
        <v>8.52</v>
      </c>
      <c r="J236">
        <v>9.4939999999999998</v>
      </c>
      <c r="K236">
        <v>10.566000000000001</v>
      </c>
      <c r="L236">
        <v>11.746</v>
      </c>
      <c r="M236">
        <v>12.925000000000001</v>
      </c>
      <c r="N236" s="116">
        <v>0.1055</v>
      </c>
      <c r="O236" s="116">
        <v>8.5198</v>
      </c>
      <c r="P236" s="116">
        <v>0.10886</v>
      </c>
    </row>
    <row r="237" spans="1:16">
      <c r="A237" t="s">
        <v>140</v>
      </c>
      <c r="B237">
        <v>235</v>
      </c>
      <c r="C237" t="s">
        <v>410</v>
      </c>
      <c r="D237">
        <v>7</v>
      </c>
      <c r="E237">
        <v>5.3929999999999998</v>
      </c>
      <c r="F237">
        <v>6.1180000000000003</v>
      </c>
      <c r="G237">
        <v>6.8440000000000003</v>
      </c>
      <c r="H237">
        <v>7.6449999999999996</v>
      </c>
      <c r="I237">
        <v>8.5299999999999994</v>
      </c>
      <c r="J237">
        <v>9.5050000000000008</v>
      </c>
      <c r="K237">
        <v>10.579000000000001</v>
      </c>
      <c r="L237">
        <v>11.759</v>
      </c>
      <c r="M237">
        <v>12.94</v>
      </c>
      <c r="N237" s="116">
        <v>0.1051</v>
      </c>
      <c r="O237" s="116">
        <v>8.5299999999999994</v>
      </c>
      <c r="P237" s="116">
        <v>0.10885</v>
      </c>
    </row>
    <row r="238" spans="1:16">
      <c r="A238" t="s">
        <v>140</v>
      </c>
      <c r="B238">
        <v>236</v>
      </c>
      <c r="C238" t="s">
        <v>411</v>
      </c>
      <c r="D238">
        <v>7</v>
      </c>
      <c r="E238">
        <v>5.399</v>
      </c>
      <c r="F238">
        <v>6.1260000000000003</v>
      </c>
      <c r="G238">
        <v>6.8520000000000003</v>
      </c>
      <c r="H238">
        <v>7.6550000000000002</v>
      </c>
      <c r="I238">
        <v>8.5399999999999991</v>
      </c>
      <c r="J238">
        <v>9.516</v>
      </c>
      <c r="K238">
        <v>10.590999999999999</v>
      </c>
      <c r="L238">
        <v>11.773999999999999</v>
      </c>
      <c r="M238">
        <v>12.956</v>
      </c>
      <c r="N238" s="116">
        <v>0.1048</v>
      </c>
      <c r="O238" s="116">
        <v>8.5401000000000007</v>
      </c>
      <c r="P238" s="116">
        <v>0.10885</v>
      </c>
    </row>
    <row r="239" spans="1:16">
      <c r="A239" t="s">
        <v>140</v>
      </c>
      <c r="B239">
        <v>237</v>
      </c>
      <c r="C239" t="s">
        <v>412</v>
      </c>
      <c r="D239">
        <v>7</v>
      </c>
      <c r="E239">
        <v>5.4059999999999997</v>
      </c>
      <c r="F239">
        <v>6.133</v>
      </c>
      <c r="G239">
        <v>6.86</v>
      </c>
      <c r="H239">
        <v>7.6639999999999997</v>
      </c>
      <c r="I239">
        <v>8.5500000000000007</v>
      </c>
      <c r="J239">
        <v>9.5269999999999992</v>
      </c>
      <c r="K239">
        <v>10.603999999999999</v>
      </c>
      <c r="L239">
        <v>11.787000000000001</v>
      </c>
      <c r="M239">
        <v>12.971</v>
      </c>
      <c r="N239" s="116">
        <v>0.10440000000000001</v>
      </c>
      <c r="O239" s="116">
        <v>8.5502000000000002</v>
      </c>
      <c r="P239" s="116">
        <v>0.10884000000000001</v>
      </c>
    </row>
    <row r="240" spans="1:16">
      <c r="A240" t="s">
        <v>140</v>
      </c>
      <c r="B240">
        <v>238</v>
      </c>
      <c r="C240" t="s">
        <v>413</v>
      </c>
      <c r="D240">
        <v>7</v>
      </c>
      <c r="E240">
        <v>5.4130000000000003</v>
      </c>
      <c r="F240">
        <v>6.141</v>
      </c>
      <c r="G240">
        <v>6.8689999999999998</v>
      </c>
      <c r="H240">
        <v>7.673</v>
      </c>
      <c r="I240">
        <v>8.56</v>
      </c>
      <c r="J240">
        <v>9.5389999999999997</v>
      </c>
      <c r="K240">
        <v>10.616</v>
      </c>
      <c r="L240">
        <v>11.802</v>
      </c>
      <c r="M240">
        <v>12.987</v>
      </c>
      <c r="N240" s="116">
        <v>0.104</v>
      </c>
      <c r="O240" s="116">
        <v>8.5602999999999998</v>
      </c>
      <c r="P240" s="116">
        <v>0.10884000000000001</v>
      </c>
    </row>
    <row r="241" spans="1:16">
      <c r="A241" t="s">
        <v>140</v>
      </c>
      <c r="B241">
        <v>239</v>
      </c>
      <c r="C241" t="s">
        <v>414</v>
      </c>
      <c r="D241">
        <v>7</v>
      </c>
      <c r="E241">
        <v>5.4189999999999996</v>
      </c>
      <c r="F241">
        <v>6.1479999999999997</v>
      </c>
      <c r="G241">
        <v>6.8769999999999998</v>
      </c>
      <c r="H241">
        <v>7.6820000000000004</v>
      </c>
      <c r="I241">
        <v>8.57</v>
      </c>
      <c r="J241">
        <v>9.5500000000000007</v>
      </c>
      <c r="K241">
        <v>10.629</v>
      </c>
      <c r="L241">
        <v>11.816000000000001</v>
      </c>
      <c r="M241">
        <v>13.003</v>
      </c>
      <c r="N241" s="116">
        <v>0.1037</v>
      </c>
      <c r="O241" s="116">
        <v>8.5703999999999994</v>
      </c>
      <c r="P241" s="116">
        <v>0.10884000000000001</v>
      </c>
    </row>
    <row r="242" spans="1:16">
      <c r="A242" t="s">
        <v>140</v>
      </c>
      <c r="B242">
        <v>240</v>
      </c>
      <c r="C242" t="s">
        <v>415</v>
      </c>
      <c r="D242">
        <v>7</v>
      </c>
      <c r="E242">
        <v>5.4260000000000002</v>
      </c>
      <c r="F242">
        <v>6.1559999999999997</v>
      </c>
      <c r="G242">
        <v>6.8849999999999998</v>
      </c>
      <c r="H242">
        <v>7.6909999999999998</v>
      </c>
      <c r="I242">
        <v>8.58</v>
      </c>
      <c r="J242">
        <v>9.5609999999999999</v>
      </c>
      <c r="K242">
        <v>10.641</v>
      </c>
      <c r="L242">
        <v>11.829000000000001</v>
      </c>
      <c r="M242">
        <v>13.018000000000001</v>
      </c>
      <c r="N242" s="116">
        <v>0.1033</v>
      </c>
      <c r="O242" s="116">
        <v>8.5803999999999991</v>
      </c>
      <c r="P242" s="116">
        <v>0.10883</v>
      </c>
    </row>
    <row r="243" spans="1:16">
      <c r="A243" t="s">
        <v>140</v>
      </c>
      <c r="B243">
        <v>241</v>
      </c>
      <c r="C243" t="s">
        <v>416</v>
      </c>
      <c r="D243">
        <v>7</v>
      </c>
      <c r="E243">
        <v>5.4329999999999998</v>
      </c>
      <c r="F243">
        <v>6.1630000000000003</v>
      </c>
      <c r="G243">
        <v>6.8929999999999998</v>
      </c>
      <c r="H243">
        <v>7.7</v>
      </c>
      <c r="I243">
        <v>8.59</v>
      </c>
      <c r="J243">
        <v>9.5719999999999992</v>
      </c>
      <c r="K243">
        <v>10.654</v>
      </c>
      <c r="L243">
        <v>11.843</v>
      </c>
      <c r="M243">
        <v>13.032999999999999</v>
      </c>
      <c r="N243" s="116">
        <v>0.10299999999999999</v>
      </c>
      <c r="O243" s="116">
        <v>8.5902999999999992</v>
      </c>
      <c r="P243" s="116">
        <v>0.10883</v>
      </c>
    </row>
    <row r="244" spans="1:16">
      <c r="A244" t="s">
        <v>140</v>
      </c>
      <c r="B244">
        <v>242</v>
      </c>
      <c r="C244" t="s">
        <v>417</v>
      </c>
      <c r="D244">
        <v>7</v>
      </c>
      <c r="E244">
        <v>5.4390000000000001</v>
      </c>
      <c r="F244">
        <v>6.17</v>
      </c>
      <c r="G244">
        <v>6.9009999999999998</v>
      </c>
      <c r="H244">
        <v>7.7089999999999996</v>
      </c>
      <c r="I244">
        <v>8.6</v>
      </c>
      <c r="J244">
        <v>9.5830000000000002</v>
      </c>
      <c r="K244">
        <v>10.666</v>
      </c>
      <c r="L244">
        <v>11.856999999999999</v>
      </c>
      <c r="M244">
        <v>13.048</v>
      </c>
      <c r="N244" s="116">
        <v>0.1026</v>
      </c>
      <c r="O244" s="116">
        <v>8.6003000000000007</v>
      </c>
      <c r="P244" s="116">
        <v>0.10882</v>
      </c>
    </row>
    <row r="245" spans="1:16">
      <c r="A245" t="s">
        <v>140</v>
      </c>
      <c r="B245">
        <v>243</v>
      </c>
      <c r="C245" t="s">
        <v>418</v>
      </c>
      <c r="D245">
        <v>7</v>
      </c>
      <c r="E245">
        <v>5.4459999999999997</v>
      </c>
      <c r="F245">
        <v>6.1769999999999996</v>
      </c>
      <c r="G245">
        <v>6.9089999999999998</v>
      </c>
      <c r="H245">
        <v>7.718</v>
      </c>
      <c r="I245">
        <v>8.61</v>
      </c>
      <c r="J245">
        <v>9.5939999999999994</v>
      </c>
      <c r="K245">
        <v>10.678000000000001</v>
      </c>
      <c r="L245">
        <v>11.871</v>
      </c>
      <c r="M245">
        <v>13.063000000000001</v>
      </c>
      <c r="N245" s="116">
        <v>0.1023</v>
      </c>
      <c r="O245" s="116">
        <v>8.6102000000000007</v>
      </c>
      <c r="P245" s="116">
        <v>0.10882</v>
      </c>
    </row>
    <row r="246" spans="1:16">
      <c r="A246" t="s">
        <v>140</v>
      </c>
      <c r="B246">
        <v>244</v>
      </c>
      <c r="C246" t="s">
        <v>419</v>
      </c>
      <c r="D246">
        <v>8</v>
      </c>
      <c r="E246">
        <v>5.452</v>
      </c>
      <c r="F246">
        <v>6.1849999999999996</v>
      </c>
      <c r="G246">
        <v>6.9169999999999998</v>
      </c>
      <c r="H246">
        <v>7.7270000000000003</v>
      </c>
      <c r="I246">
        <v>8.6199999999999992</v>
      </c>
      <c r="J246">
        <v>9.6050000000000004</v>
      </c>
      <c r="K246">
        <v>10.69</v>
      </c>
      <c r="L246">
        <v>11.884</v>
      </c>
      <c r="M246">
        <v>13.079000000000001</v>
      </c>
      <c r="N246" s="116">
        <v>0.1019</v>
      </c>
      <c r="O246" s="116">
        <v>8.6199999999999992</v>
      </c>
      <c r="P246" s="116">
        <v>0.10882</v>
      </c>
    </row>
    <row r="247" spans="1:16">
      <c r="A247" t="s">
        <v>140</v>
      </c>
      <c r="B247">
        <v>245</v>
      </c>
      <c r="C247" t="s">
        <v>420</v>
      </c>
      <c r="D247">
        <v>8</v>
      </c>
      <c r="E247">
        <v>5.4589999999999996</v>
      </c>
      <c r="F247">
        <v>6.1920000000000002</v>
      </c>
      <c r="G247">
        <v>6.9249999999999998</v>
      </c>
      <c r="H247">
        <v>7.7350000000000003</v>
      </c>
      <c r="I247">
        <v>8.6300000000000008</v>
      </c>
      <c r="J247">
        <v>9.6159999999999997</v>
      </c>
      <c r="K247">
        <v>10.702999999999999</v>
      </c>
      <c r="L247">
        <v>11.898</v>
      </c>
      <c r="M247">
        <v>13.093999999999999</v>
      </c>
      <c r="N247" s="116">
        <v>0.10150000000000001</v>
      </c>
      <c r="O247" s="116">
        <v>8.6298999999999992</v>
      </c>
      <c r="P247" s="116">
        <v>0.10882</v>
      </c>
    </row>
    <row r="248" spans="1:16">
      <c r="A248" t="s">
        <v>140</v>
      </c>
      <c r="B248">
        <v>246</v>
      </c>
      <c r="C248" t="s">
        <v>421</v>
      </c>
      <c r="D248">
        <v>8</v>
      </c>
      <c r="E248">
        <v>5.4649999999999999</v>
      </c>
      <c r="F248">
        <v>6.1989999999999998</v>
      </c>
      <c r="G248">
        <v>6.9329999999999998</v>
      </c>
      <c r="H248">
        <v>7.7439999999999998</v>
      </c>
      <c r="I248">
        <v>8.64</v>
      </c>
      <c r="J248">
        <v>9.6270000000000007</v>
      </c>
      <c r="K248">
        <v>10.715</v>
      </c>
      <c r="L248">
        <v>11.912000000000001</v>
      </c>
      <c r="M248">
        <v>13.109</v>
      </c>
      <c r="N248" s="116">
        <v>0.1012</v>
      </c>
      <c r="O248" s="116">
        <v>8.6396999999999995</v>
      </c>
      <c r="P248" s="116">
        <v>0.10881</v>
      </c>
    </row>
    <row r="249" spans="1:16">
      <c r="A249" t="s">
        <v>140</v>
      </c>
      <c r="B249">
        <v>247</v>
      </c>
      <c r="C249" t="s">
        <v>422</v>
      </c>
      <c r="D249">
        <v>8</v>
      </c>
      <c r="E249">
        <v>5.4720000000000004</v>
      </c>
      <c r="F249">
        <v>6.2060000000000004</v>
      </c>
      <c r="G249">
        <v>6.9409999999999998</v>
      </c>
      <c r="H249">
        <v>7.7530000000000001</v>
      </c>
      <c r="I249">
        <v>8.6489999999999991</v>
      </c>
      <c r="J249">
        <v>9.6379999999999999</v>
      </c>
      <c r="K249">
        <v>10.727</v>
      </c>
      <c r="L249">
        <v>11.925000000000001</v>
      </c>
      <c r="M249">
        <v>13.124000000000001</v>
      </c>
      <c r="N249" s="116">
        <v>0.1008</v>
      </c>
      <c r="O249" s="116">
        <v>8.6494</v>
      </c>
      <c r="P249" s="116">
        <v>0.10881</v>
      </c>
    </row>
    <row r="250" spans="1:16">
      <c r="A250" t="s">
        <v>140</v>
      </c>
      <c r="B250">
        <v>248</v>
      </c>
      <c r="C250" t="s">
        <v>423</v>
      </c>
      <c r="D250">
        <v>8</v>
      </c>
      <c r="E250">
        <v>5.4779999999999998</v>
      </c>
      <c r="F250">
        <v>6.2130000000000001</v>
      </c>
      <c r="G250">
        <v>6.9489999999999998</v>
      </c>
      <c r="H250">
        <v>7.7619999999999996</v>
      </c>
      <c r="I250">
        <v>8.6590000000000007</v>
      </c>
      <c r="J250">
        <v>9.6489999999999991</v>
      </c>
      <c r="K250">
        <v>10.739000000000001</v>
      </c>
      <c r="L250">
        <v>11.939</v>
      </c>
      <c r="M250">
        <v>13.138999999999999</v>
      </c>
      <c r="N250" s="116">
        <v>0.10050000000000001</v>
      </c>
      <c r="O250" s="116">
        <v>8.6592000000000002</v>
      </c>
      <c r="P250" s="116">
        <v>0.10881</v>
      </c>
    </row>
    <row r="251" spans="1:16">
      <c r="A251" t="s">
        <v>140</v>
      </c>
      <c r="B251">
        <v>249</v>
      </c>
      <c r="C251" t="s">
        <v>424</v>
      </c>
      <c r="D251">
        <v>8</v>
      </c>
      <c r="E251">
        <v>5.484</v>
      </c>
      <c r="F251">
        <v>6.2210000000000001</v>
      </c>
      <c r="G251">
        <v>6.9569999999999999</v>
      </c>
      <c r="H251">
        <v>7.7709999999999999</v>
      </c>
      <c r="I251">
        <v>8.6690000000000005</v>
      </c>
      <c r="J251">
        <v>9.66</v>
      </c>
      <c r="K251">
        <v>10.750999999999999</v>
      </c>
      <c r="L251">
        <v>11.952999999999999</v>
      </c>
      <c r="M251">
        <v>13.154</v>
      </c>
      <c r="N251" s="116">
        <v>0.10009999999999999</v>
      </c>
      <c r="O251" s="116">
        <v>8.6689000000000007</v>
      </c>
      <c r="P251" s="116">
        <v>0.10881</v>
      </c>
    </row>
    <row r="252" spans="1:16">
      <c r="A252" t="s">
        <v>140</v>
      </c>
      <c r="B252">
        <v>250</v>
      </c>
      <c r="C252" t="s">
        <v>425</v>
      </c>
      <c r="D252">
        <v>8</v>
      </c>
      <c r="E252">
        <v>5.4909999999999997</v>
      </c>
      <c r="F252">
        <v>6.2279999999999998</v>
      </c>
      <c r="G252">
        <v>6.9649999999999999</v>
      </c>
      <c r="H252">
        <v>7.7789999999999999</v>
      </c>
      <c r="I252">
        <v>8.6780000000000008</v>
      </c>
      <c r="J252">
        <v>9.67</v>
      </c>
      <c r="K252">
        <v>10.763</v>
      </c>
      <c r="L252">
        <v>11.965999999999999</v>
      </c>
      <c r="M252">
        <v>13.169</v>
      </c>
      <c r="N252" s="116">
        <v>9.98E-2</v>
      </c>
      <c r="O252" s="116">
        <v>8.6784999999999997</v>
      </c>
      <c r="P252" s="116">
        <v>0.10881</v>
      </c>
    </row>
    <row r="253" spans="1:16">
      <c r="A253" t="s">
        <v>140</v>
      </c>
      <c r="B253">
        <v>251</v>
      </c>
      <c r="C253" t="s">
        <v>426</v>
      </c>
      <c r="D253">
        <v>8</v>
      </c>
      <c r="E253">
        <v>5.4969999999999999</v>
      </c>
      <c r="F253">
        <v>6.2350000000000003</v>
      </c>
      <c r="G253">
        <v>6.9729999999999999</v>
      </c>
      <c r="H253">
        <v>7.7880000000000003</v>
      </c>
      <c r="I253">
        <v>8.6880000000000006</v>
      </c>
      <c r="J253">
        <v>9.6809999999999992</v>
      </c>
      <c r="K253">
        <v>10.775</v>
      </c>
      <c r="L253">
        <v>11.978999999999999</v>
      </c>
      <c r="M253">
        <v>13.183</v>
      </c>
      <c r="N253" s="116">
        <v>9.9400000000000002E-2</v>
      </c>
      <c r="O253" s="116">
        <v>8.6882000000000001</v>
      </c>
      <c r="P253" s="116">
        <v>0.10879999999999999</v>
      </c>
    </row>
    <row r="254" spans="1:16">
      <c r="A254" t="s">
        <v>140</v>
      </c>
      <c r="B254">
        <v>252</v>
      </c>
      <c r="C254" t="s">
        <v>427</v>
      </c>
      <c r="D254">
        <v>8</v>
      </c>
      <c r="E254">
        <v>5.5030000000000001</v>
      </c>
      <c r="F254">
        <v>6.242</v>
      </c>
      <c r="G254">
        <v>6.98</v>
      </c>
      <c r="H254">
        <v>7.7969999999999997</v>
      </c>
      <c r="I254">
        <v>8.6980000000000004</v>
      </c>
      <c r="J254">
        <v>9.6920000000000002</v>
      </c>
      <c r="K254">
        <v>10.787000000000001</v>
      </c>
      <c r="L254">
        <v>11.993</v>
      </c>
      <c r="M254">
        <v>13.198</v>
      </c>
      <c r="N254" s="116">
        <v>9.9099999999999994E-2</v>
      </c>
      <c r="O254" s="116">
        <v>8.6978000000000009</v>
      </c>
      <c r="P254" s="116">
        <v>0.10879999999999999</v>
      </c>
    </row>
    <row r="255" spans="1:16">
      <c r="A255" t="s">
        <v>140</v>
      </c>
      <c r="B255">
        <v>253</v>
      </c>
      <c r="C255" t="s">
        <v>428</v>
      </c>
      <c r="D255">
        <v>8</v>
      </c>
      <c r="E255">
        <v>5.51</v>
      </c>
      <c r="F255">
        <v>6.2489999999999997</v>
      </c>
      <c r="G255">
        <v>6.9880000000000004</v>
      </c>
      <c r="H255">
        <v>7.8049999999999997</v>
      </c>
      <c r="I255">
        <v>8.7070000000000007</v>
      </c>
      <c r="J255">
        <v>9.702</v>
      </c>
      <c r="K255">
        <v>10.798999999999999</v>
      </c>
      <c r="L255">
        <v>12.006</v>
      </c>
      <c r="M255">
        <v>13.212999999999999</v>
      </c>
      <c r="N255" s="116">
        <v>9.8699999999999996E-2</v>
      </c>
      <c r="O255" s="116">
        <v>8.7073</v>
      </c>
      <c r="P255" s="116">
        <v>0.10879999999999999</v>
      </c>
    </row>
    <row r="256" spans="1:16">
      <c r="A256" t="s">
        <v>140</v>
      </c>
      <c r="B256">
        <v>254</v>
      </c>
      <c r="C256" t="s">
        <v>429</v>
      </c>
      <c r="D256">
        <v>8</v>
      </c>
      <c r="E256">
        <v>5.516</v>
      </c>
      <c r="F256">
        <v>6.2560000000000002</v>
      </c>
      <c r="G256">
        <v>6.9960000000000004</v>
      </c>
      <c r="H256">
        <v>7.8140000000000001</v>
      </c>
      <c r="I256">
        <v>8.7170000000000005</v>
      </c>
      <c r="J256">
        <v>9.7129999999999992</v>
      </c>
      <c r="K256">
        <v>10.811</v>
      </c>
      <c r="L256">
        <v>12.02</v>
      </c>
      <c r="M256">
        <v>13.228</v>
      </c>
      <c r="N256" s="116">
        <v>9.8400000000000001E-2</v>
      </c>
      <c r="O256" s="116">
        <v>8.7169000000000008</v>
      </c>
      <c r="P256" s="116">
        <v>0.10879999999999999</v>
      </c>
    </row>
    <row r="257" spans="1:16">
      <c r="A257" t="s">
        <v>140</v>
      </c>
      <c r="B257">
        <v>255</v>
      </c>
      <c r="C257" t="s">
        <v>430</v>
      </c>
      <c r="D257">
        <v>8</v>
      </c>
      <c r="E257">
        <v>5.5220000000000002</v>
      </c>
      <c r="F257">
        <v>6.2629999999999999</v>
      </c>
      <c r="G257">
        <v>7.0030000000000001</v>
      </c>
      <c r="H257">
        <v>7.8220000000000001</v>
      </c>
      <c r="I257">
        <v>8.7260000000000009</v>
      </c>
      <c r="J257">
        <v>9.7240000000000002</v>
      </c>
      <c r="K257">
        <v>10.823</v>
      </c>
      <c r="L257">
        <v>12.032999999999999</v>
      </c>
      <c r="M257">
        <v>13.243</v>
      </c>
      <c r="N257" s="116">
        <v>9.8100000000000007E-2</v>
      </c>
      <c r="O257" s="116">
        <v>8.7263999999999999</v>
      </c>
      <c r="P257" s="116">
        <v>0.10879999999999999</v>
      </c>
    </row>
    <row r="258" spans="1:16">
      <c r="A258" t="s">
        <v>140</v>
      </c>
      <c r="B258">
        <v>256</v>
      </c>
      <c r="C258" t="s">
        <v>431</v>
      </c>
      <c r="D258">
        <v>8</v>
      </c>
      <c r="E258">
        <v>5.5279999999999996</v>
      </c>
      <c r="F258">
        <v>6.27</v>
      </c>
      <c r="G258">
        <v>7.0110000000000001</v>
      </c>
      <c r="H258">
        <v>7.8310000000000004</v>
      </c>
      <c r="I258">
        <v>8.7360000000000007</v>
      </c>
      <c r="J258">
        <v>9.734</v>
      </c>
      <c r="K258">
        <v>10.835000000000001</v>
      </c>
      <c r="L258">
        <v>12.045999999999999</v>
      </c>
      <c r="M258">
        <v>13.257999999999999</v>
      </c>
      <c r="N258" s="116">
        <v>9.7699999999999995E-2</v>
      </c>
      <c r="O258" s="116">
        <v>8.7359000000000009</v>
      </c>
      <c r="P258" s="116">
        <v>0.10879999999999999</v>
      </c>
    </row>
    <row r="259" spans="1:16">
      <c r="A259" t="s">
        <v>140</v>
      </c>
      <c r="B259">
        <v>257</v>
      </c>
      <c r="C259" t="s">
        <v>432</v>
      </c>
      <c r="D259">
        <v>8</v>
      </c>
      <c r="E259">
        <v>5.5339999999999998</v>
      </c>
      <c r="F259">
        <v>6.2770000000000001</v>
      </c>
      <c r="G259">
        <v>7.0190000000000001</v>
      </c>
      <c r="H259">
        <v>7.8390000000000004</v>
      </c>
      <c r="I259">
        <v>8.7449999999999992</v>
      </c>
      <c r="J259">
        <v>9.7449999999999992</v>
      </c>
      <c r="K259">
        <v>10.847</v>
      </c>
      <c r="L259">
        <v>12.058999999999999</v>
      </c>
      <c r="M259">
        <v>13.272</v>
      </c>
      <c r="N259" s="116">
        <v>9.74E-2</v>
      </c>
      <c r="O259" s="116">
        <v>8.7453000000000003</v>
      </c>
      <c r="P259" s="116">
        <v>0.10879999999999999</v>
      </c>
    </row>
    <row r="260" spans="1:16">
      <c r="A260" t="s">
        <v>140</v>
      </c>
      <c r="B260">
        <v>258</v>
      </c>
      <c r="C260" t="s">
        <v>433</v>
      </c>
      <c r="D260">
        <v>8</v>
      </c>
      <c r="E260">
        <v>5.5410000000000004</v>
      </c>
      <c r="F260">
        <v>6.2830000000000004</v>
      </c>
      <c r="G260">
        <v>7.0259999999999998</v>
      </c>
      <c r="H260">
        <v>7.8479999999999999</v>
      </c>
      <c r="I260">
        <v>8.7550000000000008</v>
      </c>
      <c r="J260">
        <v>9.7560000000000002</v>
      </c>
      <c r="K260">
        <v>10.858000000000001</v>
      </c>
      <c r="L260">
        <v>12.073</v>
      </c>
      <c r="M260">
        <v>13.287000000000001</v>
      </c>
      <c r="N260" s="116">
        <v>9.7000000000000003E-2</v>
      </c>
      <c r="O260" s="116">
        <v>8.7547999999999995</v>
      </c>
      <c r="P260" s="116">
        <v>0.10879999999999999</v>
      </c>
    </row>
    <row r="261" spans="1:16">
      <c r="A261" t="s">
        <v>140</v>
      </c>
      <c r="B261">
        <v>259</v>
      </c>
      <c r="C261" t="s">
        <v>434</v>
      </c>
      <c r="D261">
        <v>8</v>
      </c>
      <c r="E261">
        <v>5.5469999999999997</v>
      </c>
      <c r="F261">
        <v>6.29</v>
      </c>
      <c r="G261">
        <v>7.0339999999999998</v>
      </c>
      <c r="H261">
        <v>7.8559999999999999</v>
      </c>
      <c r="I261">
        <v>8.7639999999999993</v>
      </c>
      <c r="J261">
        <v>9.766</v>
      </c>
      <c r="K261">
        <v>10.87</v>
      </c>
      <c r="L261">
        <v>12.086</v>
      </c>
      <c r="M261">
        <v>13.301</v>
      </c>
      <c r="N261" s="116">
        <v>9.6699999999999994E-2</v>
      </c>
      <c r="O261" s="116">
        <v>8.7642000000000007</v>
      </c>
      <c r="P261" s="116">
        <v>0.10879999999999999</v>
      </c>
    </row>
    <row r="262" spans="1:16">
      <c r="A262" t="s">
        <v>140</v>
      </c>
      <c r="B262">
        <v>260</v>
      </c>
      <c r="C262" t="s">
        <v>435</v>
      </c>
      <c r="D262">
        <v>8</v>
      </c>
      <c r="E262">
        <v>5.5529999999999999</v>
      </c>
      <c r="F262">
        <v>6.2969999999999997</v>
      </c>
      <c r="G262">
        <v>7.0419999999999998</v>
      </c>
      <c r="H262">
        <v>7.8650000000000002</v>
      </c>
      <c r="I262">
        <v>8.7739999999999991</v>
      </c>
      <c r="J262">
        <v>9.7759999999999998</v>
      </c>
      <c r="K262">
        <v>10.882</v>
      </c>
      <c r="L262">
        <v>12.099</v>
      </c>
      <c r="M262">
        <v>13.316000000000001</v>
      </c>
      <c r="N262" s="116">
        <v>9.6299999999999997E-2</v>
      </c>
      <c r="O262" s="116">
        <v>8.7735000000000003</v>
      </c>
      <c r="P262" s="116">
        <v>0.10879999999999999</v>
      </c>
    </row>
    <row r="263" spans="1:16">
      <c r="A263" t="s">
        <v>140</v>
      </c>
      <c r="B263">
        <v>261</v>
      </c>
      <c r="C263" t="s">
        <v>436</v>
      </c>
      <c r="D263">
        <v>8</v>
      </c>
      <c r="E263">
        <v>5.5590000000000002</v>
      </c>
      <c r="F263">
        <v>6.3040000000000003</v>
      </c>
      <c r="G263">
        <v>7.0490000000000004</v>
      </c>
      <c r="H263">
        <v>7.8730000000000002</v>
      </c>
      <c r="I263">
        <v>8.7829999999999995</v>
      </c>
      <c r="J263">
        <v>9.7870000000000008</v>
      </c>
      <c r="K263">
        <v>10.893000000000001</v>
      </c>
      <c r="L263">
        <v>12.112</v>
      </c>
      <c r="M263">
        <v>13.331</v>
      </c>
      <c r="N263" s="116">
        <v>9.6000000000000002E-2</v>
      </c>
      <c r="O263" s="116">
        <v>8.7828999999999997</v>
      </c>
      <c r="P263" s="116">
        <v>0.10879999999999999</v>
      </c>
    </row>
    <row r="264" spans="1:16">
      <c r="A264" t="s">
        <v>140</v>
      </c>
      <c r="B264">
        <v>262</v>
      </c>
      <c r="C264" t="s">
        <v>437</v>
      </c>
      <c r="D264">
        <v>8</v>
      </c>
      <c r="E264">
        <v>5.5650000000000004</v>
      </c>
      <c r="F264">
        <v>6.3109999999999999</v>
      </c>
      <c r="G264">
        <v>7.0570000000000004</v>
      </c>
      <c r="H264">
        <v>7.8810000000000002</v>
      </c>
      <c r="I264">
        <v>8.7919999999999998</v>
      </c>
      <c r="J264">
        <v>9.7970000000000006</v>
      </c>
      <c r="K264">
        <v>10.904999999999999</v>
      </c>
      <c r="L264">
        <v>12.125</v>
      </c>
      <c r="M264">
        <v>13.345000000000001</v>
      </c>
      <c r="N264" s="116">
        <v>9.5699999999999993E-2</v>
      </c>
      <c r="O264" s="116">
        <v>8.7921999999999993</v>
      </c>
      <c r="P264" s="116">
        <v>0.10879999999999999</v>
      </c>
    </row>
    <row r="265" spans="1:16">
      <c r="A265" t="s">
        <v>140</v>
      </c>
      <c r="B265">
        <v>263</v>
      </c>
      <c r="C265" t="s">
        <v>438</v>
      </c>
      <c r="D265">
        <v>8</v>
      </c>
      <c r="E265">
        <v>5.5709999999999997</v>
      </c>
      <c r="F265">
        <v>6.3179999999999996</v>
      </c>
      <c r="G265">
        <v>7.0640000000000001</v>
      </c>
      <c r="H265">
        <v>7.89</v>
      </c>
      <c r="I265">
        <v>8.8019999999999996</v>
      </c>
      <c r="J265">
        <v>9.8079999999999998</v>
      </c>
      <c r="K265">
        <v>10.917</v>
      </c>
      <c r="L265">
        <v>12.138</v>
      </c>
      <c r="M265">
        <v>13.359</v>
      </c>
      <c r="N265" s="116">
        <v>9.5299999999999996E-2</v>
      </c>
      <c r="O265" s="116">
        <v>8.8015000000000008</v>
      </c>
      <c r="P265" s="116">
        <v>0.10879999999999999</v>
      </c>
    </row>
    <row r="266" spans="1:16">
      <c r="A266" t="s">
        <v>140</v>
      </c>
      <c r="B266">
        <v>264</v>
      </c>
      <c r="C266" t="s">
        <v>439</v>
      </c>
      <c r="D266">
        <v>8</v>
      </c>
      <c r="E266">
        <v>5.577</v>
      </c>
      <c r="F266">
        <v>6.3239999999999998</v>
      </c>
      <c r="G266">
        <v>7.0720000000000001</v>
      </c>
      <c r="H266">
        <v>7.8979999999999997</v>
      </c>
      <c r="I266">
        <v>8.8109999999999999</v>
      </c>
      <c r="J266">
        <v>9.8179999999999996</v>
      </c>
      <c r="K266">
        <v>10.928000000000001</v>
      </c>
      <c r="L266">
        <v>12.151</v>
      </c>
      <c r="M266">
        <v>13.374000000000001</v>
      </c>
      <c r="N266" s="116">
        <v>9.5000000000000001E-2</v>
      </c>
      <c r="O266" s="116">
        <v>8.8107000000000006</v>
      </c>
      <c r="P266" s="116">
        <v>0.10879999999999999</v>
      </c>
    </row>
    <row r="267" spans="1:16">
      <c r="A267" t="s">
        <v>140</v>
      </c>
      <c r="B267">
        <v>265</v>
      </c>
      <c r="C267" t="s">
        <v>440</v>
      </c>
      <c r="D267">
        <v>8</v>
      </c>
      <c r="E267">
        <v>5.5830000000000002</v>
      </c>
      <c r="F267">
        <v>6.3310000000000004</v>
      </c>
      <c r="G267">
        <v>7.0789999999999997</v>
      </c>
      <c r="H267">
        <v>7.9059999999999997</v>
      </c>
      <c r="I267">
        <v>8.82</v>
      </c>
      <c r="J267">
        <v>9.8279999999999994</v>
      </c>
      <c r="K267">
        <v>10.94</v>
      </c>
      <c r="L267">
        <v>12.164</v>
      </c>
      <c r="M267">
        <v>13.388</v>
      </c>
      <c r="N267" s="116">
        <v>9.4700000000000006E-2</v>
      </c>
      <c r="O267" s="116">
        <v>8.82</v>
      </c>
      <c r="P267" s="116">
        <v>0.10879999999999999</v>
      </c>
    </row>
    <row r="268" spans="1:16">
      <c r="A268" t="s">
        <v>140</v>
      </c>
      <c r="B268">
        <v>266</v>
      </c>
      <c r="C268" t="s">
        <v>441</v>
      </c>
      <c r="D268">
        <v>8</v>
      </c>
      <c r="E268">
        <v>5.5890000000000004</v>
      </c>
      <c r="F268">
        <v>6.3380000000000001</v>
      </c>
      <c r="G268">
        <v>7.0869999999999997</v>
      </c>
      <c r="H268">
        <v>7.915</v>
      </c>
      <c r="I268">
        <v>8.8290000000000006</v>
      </c>
      <c r="J268">
        <v>9.8390000000000004</v>
      </c>
      <c r="K268">
        <v>10.951000000000001</v>
      </c>
      <c r="L268">
        <v>12.177</v>
      </c>
      <c r="M268">
        <v>13.401999999999999</v>
      </c>
      <c r="N268" s="116">
        <v>9.4299999999999995E-2</v>
      </c>
      <c r="O268" s="116">
        <v>8.8292000000000002</v>
      </c>
      <c r="P268" s="116">
        <v>0.10879999999999999</v>
      </c>
    </row>
    <row r="269" spans="1:16">
      <c r="A269" t="s">
        <v>140</v>
      </c>
      <c r="B269">
        <v>267</v>
      </c>
      <c r="C269" t="s">
        <v>442</v>
      </c>
      <c r="D269">
        <v>8</v>
      </c>
      <c r="E269">
        <v>5.5949999999999998</v>
      </c>
      <c r="F269">
        <v>6.3449999999999998</v>
      </c>
      <c r="G269">
        <v>7.0940000000000003</v>
      </c>
      <c r="H269">
        <v>7.923</v>
      </c>
      <c r="I269">
        <v>8.8379999999999992</v>
      </c>
      <c r="J269">
        <v>9.8490000000000002</v>
      </c>
      <c r="K269">
        <v>10.962999999999999</v>
      </c>
      <c r="L269">
        <v>12.19</v>
      </c>
      <c r="M269">
        <v>13.417</v>
      </c>
      <c r="N269" s="116">
        <v>9.4E-2</v>
      </c>
      <c r="O269" s="116">
        <v>8.8384</v>
      </c>
      <c r="P269" s="116">
        <v>0.10879999999999999</v>
      </c>
    </row>
    <row r="270" spans="1:16">
      <c r="A270" t="s">
        <v>140</v>
      </c>
      <c r="B270">
        <v>268</v>
      </c>
      <c r="C270" t="s">
        <v>443</v>
      </c>
      <c r="D270">
        <v>8</v>
      </c>
      <c r="E270">
        <v>5.601</v>
      </c>
      <c r="F270">
        <v>6.351</v>
      </c>
      <c r="G270">
        <v>7.101</v>
      </c>
      <c r="H270">
        <v>7.931</v>
      </c>
      <c r="I270">
        <v>8.8480000000000008</v>
      </c>
      <c r="J270">
        <v>9.859</v>
      </c>
      <c r="K270">
        <v>10.974</v>
      </c>
      <c r="L270">
        <v>12.202999999999999</v>
      </c>
      <c r="M270">
        <v>13.430999999999999</v>
      </c>
      <c r="N270" s="116">
        <v>9.3700000000000006E-2</v>
      </c>
      <c r="O270" s="116">
        <v>8.8475000000000001</v>
      </c>
      <c r="P270" s="116">
        <v>0.10879999999999999</v>
      </c>
    </row>
    <row r="271" spans="1:16">
      <c r="A271" t="s">
        <v>140</v>
      </c>
      <c r="B271">
        <v>269</v>
      </c>
      <c r="C271" t="s">
        <v>444</v>
      </c>
      <c r="D271">
        <v>8</v>
      </c>
      <c r="E271">
        <v>5.6070000000000002</v>
      </c>
      <c r="F271">
        <v>6.3579999999999997</v>
      </c>
      <c r="G271">
        <v>7.109</v>
      </c>
      <c r="H271">
        <v>7.9390000000000001</v>
      </c>
      <c r="I271">
        <v>8.8569999999999993</v>
      </c>
      <c r="J271">
        <v>9.8689999999999998</v>
      </c>
      <c r="K271">
        <v>10.986000000000001</v>
      </c>
      <c r="L271">
        <v>12.215</v>
      </c>
      <c r="M271">
        <v>13.445</v>
      </c>
      <c r="N271" s="116">
        <v>9.3299999999999994E-2</v>
      </c>
      <c r="O271" s="116">
        <v>8.8567</v>
      </c>
      <c r="P271" s="116">
        <v>0.10879999999999999</v>
      </c>
    </row>
    <row r="272" spans="1:16">
      <c r="A272" t="s">
        <v>140</v>
      </c>
      <c r="B272">
        <v>270</v>
      </c>
      <c r="C272" t="s">
        <v>445</v>
      </c>
      <c r="D272">
        <v>8</v>
      </c>
      <c r="E272">
        <v>5.6130000000000004</v>
      </c>
      <c r="F272">
        <v>6.3650000000000002</v>
      </c>
      <c r="G272">
        <v>7.1159999999999997</v>
      </c>
      <c r="H272">
        <v>7.9470000000000001</v>
      </c>
      <c r="I272">
        <v>8.8659999999999997</v>
      </c>
      <c r="J272">
        <v>9.8789999999999996</v>
      </c>
      <c r="K272">
        <v>10.997</v>
      </c>
      <c r="L272">
        <v>12.228</v>
      </c>
      <c r="M272">
        <v>13.459</v>
      </c>
      <c r="N272" s="116">
        <v>9.2999999999999999E-2</v>
      </c>
      <c r="O272" s="116">
        <v>8.8658000000000001</v>
      </c>
      <c r="P272" s="116">
        <v>0.10879999999999999</v>
      </c>
    </row>
    <row r="273" spans="1:16">
      <c r="A273" t="s">
        <v>140</v>
      </c>
      <c r="B273">
        <v>271</v>
      </c>
      <c r="C273" t="s">
        <v>446</v>
      </c>
      <c r="D273">
        <v>8</v>
      </c>
      <c r="E273">
        <v>5.6189999999999998</v>
      </c>
      <c r="F273">
        <v>6.3710000000000004</v>
      </c>
      <c r="G273">
        <v>7.1230000000000002</v>
      </c>
      <c r="H273">
        <v>7.9550000000000001</v>
      </c>
      <c r="I273">
        <v>8.875</v>
      </c>
      <c r="J273">
        <v>9.8889999999999993</v>
      </c>
      <c r="K273">
        <v>11.007999999999999</v>
      </c>
      <c r="L273">
        <v>12.241</v>
      </c>
      <c r="M273">
        <v>13.473000000000001</v>
      </c>
      <c r="N273" s="116">
        <v>9.2700000000000005E-2</v>
      </c>
      <c r="O273" s="116">
        <v>8.8748000000000005</v>
      </c>
      <c r="P273" s="116">
        <v>0.10879999999999999</v>
      </c>
    </row>
    <row r="274" spans="1:16">
      <c r="A274" t="s">
        <v>140</v>
      </c>
      <c r="B274">
        <v>272</v>
      </c>
      <c r="C274" t="s">
        <v>447</v>
      </c>
      <c r="D274">
        <v>8</v>
      </c>
      <c r="E274">
        <v>5.625</v>
      </c>
      <c r="F274">
        <v>6.3780000000000001</v>
      </c>
      <c r="G274">
        <v>7.1310000000000002</v>
      </c>
      <c r="H274">
        <v>7.9640000000000004</v>
      </c>
      <c r="I274">
        <v>8.8840000000000003</v>
      </c>
      <c r="J274">
        <v>9.9</v>
      </c>
      <c r="K274">
        <v>11.02</v>
      </c>
      <c r="L274">
        <v>12.254</v>
      </c>
      <c r="M274">
        <v>13.488</v>
      </c>
      <c r="N274" s="116">
        <v>9.2299999999999993E-2</v>
      </c>
      <c r="O274" s="116">
        <v>8.8839000000000006</v>
      </c>
      <c r="P274" s="116">
        <v>0.10881</v>
      </c>
    </row>
    <row r="275" spans="1:16">
      <c r="A275" t="s">
        <v>140</v>
      </c>
      <c r="B275">
        <v>273</v>
      </c>
      <c r="C275" t="s">
        <v>448</v>
      </c>
      <c r="D275">
        <v>8</v>
      </c>
      <c r="E275">
        <v>5.63</v>
      </c>
      <c r="F275">
        <v>6.3840000000000003</v>
      </c>
      <c r="G275">
        <v>7.1379999999999999</v>
      </c>
      <c r="H275">
        <v>7.9720000000000004</v>
      </c>
      <c r="I275">
        <v>8.8930000000000007</v>
      </c>
      <c r="J275">
        <v>9.91</v>
      </c>
      <c r="K275">
        <v>11.031000000000001</v>
      </c>
      <c r="L275">
        <v>12.266999999999999</v>
      </c>
      <c r="M275">
        <v>13.502000000000001</v>
      </c>
      <c r="N275" s="116">
        <v>9.1999999999999998E-2</v>
      </c>
      <c r="O275" s="116">
        <v>8.8928999999999991</v>
      </c>
      <c r="P275" s="116">
        <v>0.10881</v>
      </c>
    </row>
    <row r="276" spans="1:16">
      <c r="A276" t="s">
        <v>140</v>
      </c>
      <c r="B276">
        <v>274</v>
      </c>
      <c r="C276" t="s">
        <v>449</v>
      </c>
      <c r="D276">
        <v>9</v>
      </c>
      <c r="E276">
        <v>5.6360000000000001</v>
      </c>
      <c r="F276">
        <v>6.391</v>
      </c>
      <c r="G276">
        <v>7.1449999999999996</v>
      </c>
      <c r="H276">
        <v>7.98</v>
      </c>
      <c r="I276">
        <v>8.9019999999999992</v>
      </c>
      <c r="J276">
        <v>9.92</v>
      </c>
      <c r="K276">
        <v>11.042</v>
      </c>
      <c r="L276">
        <v>12.279</v>
      </c>
      <c r="M276">
        <v>13.516</v>
      </c>
      <c r="N276" s="116">
        <v>9.1700000000000004E-2</v>
      </c>
      <c r="O276" s="116">
        <v>8.9018999999999995</v>
      </c>
      <c r="P276" s="116">
        <v>0.10881</v>
      </c>
    </row>
    <row r="277" spans="1:16">
      <c r="A277" t="s">
        <v>140</v>
      </c>
      <c r="B277">
        <v>275</v>
      </c>
      <c r="C277" t="s">
        <v>450</v>
      </c>
      <c r="D277">
        <v>9</v>
      </c>
      <c r="E277">
        <v>5.6420000000000003</v>
      </c>
      <c r="F277">
        <v>6.3970000000000002</v>
      </c>
      <c r="G277">
        <v>7.1529999999999996</v>
      </c>
      <c r="H277">
        <v>7.9880000000000004</v>
      </c>
      <c r="I277">
        <v>8.9109999999999996</v>
      </c>
      <c r="J277">
        <v>9.93</v>
      </c>
      <c r="K277">
        <v>11.054</v>
      </c>
      <c r="L277">
        <v>12.292</v>
      </c>
      <c r="M277">
        <v>13.53</v>
      </c>
      <c r="N277" s="116">
        <v>9.1300000000000006E-2</v>
      </c>
      <c r="O277" s="116">
        <v>8.9108999999999998</v>
      </c>
      <c r="P277" s="116">
        <v>0.10881</v>
      </c>
    </row>
    <row r="278" spans="1:16">
      <c r="A278" t="s">
        <v>140</v>
      </c>
      <c r="B278">
        <v>276</v>
      </c>
      <c r="C278" t="s">
        <v>451</v>
      </c>
      <c r="D278">
        <v>9</v>
      </c>
      <c r="E278">
        <v>5.6479999999999997</v>
      </c>
      <c r="F278">
        <v>6.4039999999999999</v>
      </c>
      <c r="G278">
        <v>7.16</v>
      </c>
      <c r="H278">
        <v>7.9960000000000004</v>
      </c>
      <c r="I278">
        <v>8.92</v>
      </c>
      <c r="J278">
        <v>9.94</v>
      </c>
      <c r="K278">
        <v>11.065</v>
      </c>
      <c r="L278">
        <v>12.304</v>
      </c>
      <c r="M278">
        <v>13.544</v>
      </c>
      <c r="N278" s="116">
        <v>9.0999999999999998E-2</v>
      </c>
      <c r="O278" s="116">
        <v>8.9199000000000002</v>
      </c>
      <c r="P278" s="116">
        <v>0.10881</v>
      </c>
    </row>
    <row r="279" spans="1:16">
      <c r="A279" t="s">
        <v>140</v>
      </c>
      <c r="B279">
        <v>277</v>
      </c>
      <c r="C279" t="s">
        <v>452</v>
      </c>
      <c r="D279">
        <v>9</v>
      </c>
      <c r="E279">
        <v>5.6539999999999999</v>
      </c>
      <c r="F279">
        <v>6.41</v>
      </c>
      <c r="G279">
        <v>7.1669999999999998</v>
      </c>
      <c r="H279">
        <v>8.0039999999999996</v>
      </c>
      <c r="I279">
        <v>8.9290000000000003</v>
      </c>
      <c r="J279">
        <v>9.9499999999999993</v>
      </c>
      <c r="K279">
        <v>11.076000000000001</v>
      </c>
      <c r="L279">
        <v>12.317</v>
      </c>
      <c r="M279">
        <v>13.558</v>
      </c>
      <c r="N279" s="116">
        <v>9.0700000000000003E-2</v>
      </c>
      <c r="O279" s="116">
        <v>8.9288000000000007</v>
      </c>
      <c r="P279" s="116">
        <v>0.10882</v>
      </c>
    </row>
    <row r="280" spans="1:16">
      <c r="A280" t="s">
        <v>140</v>
      </c>
      <c r="B280">
        <v>278</v>
      </c>
      <c r="C280" t="s">
        <v>453</v>
      </c>
      <c r="D280">
        <v>9</v>
      </c>
      <c r="E280">
        <v>5.6589999999999998</v>
      </c>
      <c r="F280">
        <v>6.4169999999999998</v>
      </c>
      <c r="G280">
        <v>7.1740000000000004</v>
      </c>
      <c r="H280">
        <v>8.0120000000000005</v>
      </c>
      <c r="I280">
        <v>8.9380000000000006</v>
      </c>
      <c r="J280">
        <v>9.9600000000000009</v>
      </c>
      <c r="K280">
        <v>11.087</v>
      </c>
      <c r="L280">
        <v>12.33</v>
      </c>
      <c r="M280">
        <v>13.571999999999999</v>
      </c>
      <c r="N280" s="116">
        <v>9.0399999999999994E-2</v>
      </c>
      <c r="O280" s="116">
        <v>8.9376999999999995</v>
      </c>
      <c r="P280" s="116">
        <v>0.10882</v>
      </c>
    </row>
    <row r="281" spans="1:16">
      <c r="A281" t="s">
        <v>140</v>
      </c>
      <c r="B281">
        <v>279</v>
      </c>
      <c r="C281" t="s">
        <v>454</v>
      </c>
      <c r="D281">
        <v>9</v>
      </c>
      <c r="E281">
        <v>5.665</v>
      </c>
      <c r="F281">
        <v>6.423</v>
      </c>
      <c r="G281">
        <v>7.181</v>
      </c>
      <c r="H281">
        <v>8.02</v>
      </c>
      <c r="I281">
        <v>8.9469999999999992</v>
      </c>
      <c r="J281">
        <v>9.9700000000000006</v>
      </c>
      <c r="K281">
        <v>11.098000000000001</v>
      </c>
      <c r="L281">
        <v>12.342000000000001</v>
      </c>
      <c r="M281">
        <v>13.586</v>
      </c>
      <c r="N281" s="116">
        <v>0.09</v>
      </c>
      <c r="O281" s="116">
        <v>8.9466000000000001</v>
      </c>
      <c r="P281" s="116">
        <v>0.10882</v>
      </c>
    </row>
    <row r="282" spans="1:16">
      <c r="A282" t="s">
        <v>140</v>
      </c>
      <c r="B282">
        <v>280</v>
      </c>
      <c r="C282" t="s">
        <v>455</v>
      </c>
      <c r="D282">
        <v>9</v>
      </c>
      <c r="E282">
        <v>5.6710000000000003</v>
      </c>
      <c r="F282">
        <v>6.43</v>
      </c>
      <c r="G282">
        <v>7.1879999999999997</v>
      </c>
      <c r="H282">
        <v>8.0280000000000005</v>
      </c>
      <c r="I282">
        <v>8.9559999999999995</v>
      </c>
      <c r="J282">
        <v>9.98</v>
      </c>
      <c r="K282">
        <v>11.11</v>
      </c>
      <c r="L282">
        <v>12.355</v>
      </c>
      <c r="M282">
        <v>13.6</v>
      </c>
      <c r="N282" s="116">
        <v>8.9700000000000002E-2</v>
      </c>
      <c r="O282" s="116">
        <v>8.9555000000000007</v>
      </c>
      <c r="P282" s="116">
        <v>0.10882</v>
      </c>
    </row>
    <row r="283" spans="1:16">
      <c r="A283" t="s">
        <v>140</v>
      </c>
      <c r="B283">
        <v>281</v>
      </c>
      <c r="C283" t="s">
        <v>456</v>
      </c>
      <c r="D283">
        <v>9</v>
      </c>
      <c r="E283">
        <v>5.6769999999999996</v>
      </c>
      <c r="F283">
        <v>6.4359999999999999</v>
      </c>
      <c r="G283">
        <v>7.1959999999999997</v>
      </c>
      <c r="H283">
        <v>8.0359999999999996</v>
      </c>
      <c r="I283">
        <v>8.9640000000000004</v>
      </c>
      <c r="J283">
        <v>9.99</v>
      </c>
      <c r="K283">
        <v>11.121</v>
      </c>
      <c r="L283">
        <v>12.367000000000001</v>
      </c>
      <c r="M283">
        <v>13.614000000000001</v>
      </c>
      <c r="N283" s="116">
        <v>8.9399999999999993E-2</v>
      </c>
      <c r="O283" s="116">
        <v>8.9642999999999997</v>
      </c>
      <c r="P283" s="116">
        <v>0.10882</v>
      </c>
    </row>
    <row r="284" spans="1:16">
      <c r="A284" t="s">
        <v>140</v>
      </c>
      <c r="B284">
        <v>282</v>
      </c>
      <c r="C284" t="s">
        <v>457</v>
      </c>
      <c r="D284">
        <v>9</v>
      </c>
      <c r="E284">
        <v>5.6820000000000004</v>
      </c>
      <c r="F284">
        <v>6.4420000000000002</v>
      </c>
      <c r="G284">
        <v>7.2030000000000003</v>
      </c>
      <c r="H284">
        <v>8.0440000000000005</v>
      </c>
      <c r="I284">
        <v>8.9730000000000008</v>
      </c>
      <c r="J284">
        <v>10</v>
      </c>
      <c r="K284">
        <v>11.132</v>
      </c>
      <c r="L284">
        <v>12.38</v>
      </c>
      <c r="M284">
        <v>13.628</v>
      </c>
      <c r="N284" s="116">
        <v>8.9099999999999999E-2</v>
      </c>
      <c r="O284" s="116">
        <v>8.9731000000000005</v>
      </c>
      <c r="P284" s="116">
        <v>0.10883</v>
      </c>
    </row>
    <row r="285" spans="1:16">
      <c r="A285" t="s">
        <v>140</v>
      </c>
      <c r="B285">
        <v>283</v>
      </c>
      <c r="C285" t="s">
        <v>458</v>
      </c>
      <c r="D285">
        <v>9</v>
      </c>
      <c r="E285">
        <v>5.6879999999999997</v>
      </c>
      <c r="F285">
        <v>6.4489999999999998</v>
      </c>
      <c r="G285">
        <v>7.21</v>
      </c>
      <c r="H285">
        <v>8.0510000000000002</v>
      </c>
      <c r="I285">
        <v>8.9819999999999993</v>
      </c>
      <c r="J285">
        <v>10.009</v>
      </c>
      <c r="K285">
        <v>11.143000000000001</v>
      </c>
      <c r="L285">
        <v>12.391999999999999</v>
      </c>
      <c r="M285">
        <v>13.641</v>
      </c>
      <c r="N285" s="116">
        <v>8.8700000000000001E-2</v>
      </c>
      <c r="O285" s="116">
        <v>8.9818999999999996</v>
      </c>
      <c r="P285" s="116">
        <v>0.10883</v>
      </c>
    </row>
    <row r="286" spans="1:16">
      <c r="A286" t="s">
        <v>140</v>
      </c>
      <c r="B286">
        <v>284</v>
      </c>
      <c r="C286" t="s">
        <v>459</v>
      </c>
      <c r="D286">
        <v>9</v>
      </c>
      <c r="E286">
        <v>5.694</v>
      </c>
      <c r="F286">
        <v>6.4550000000000001</v>
      </c>
      <c r="G286">
        <v>7.2169999999999996</v>
      </c>
      <c r="H286">
        <v>8.0589999999999993</v>
      </c>
      <c r="I286">
        <v>8.9909999999999997</v>
      </c>
      <c r="J286">
        <v>10.019</v>
      </c>
      <c r="K286">
        <v>11.154</v>
      </c>
      <c r="L286">
        <v>12.404</v>
      </c>
      <c r="M286">
        <v>13.654999999999999</v>
      </c>
      <c r="N286" s="116">
        <v>8.8400000000000006E-2</v>
      </c>
      <c r="O286" s="116">
        <v>8.9907000000000004</v>
      </c>
      <c r="P286" s="116">
        <v>0.10883</v>
      </c>
    </row>
    <row r="287" spans="1:16">
      <c r="A287" t="s">
        <v>140</v>
      </c>
      <c r="B287">
        <v>285</v>
      </c>
      <c r="C287" t="s">
        <v>460</v>
      </c>
      <c r="D287">
        <v>9</v>
      </c>
      <c r="E287">
        <v>5.6989999999999998</v>
      </c>
      <c r="F287">
        <v>6.4610000000000003</v>
      </c>
      <c r="G287">
        <v>7.2240000000000002</v>
      </c>
      <c r="H287">
        <v>8.0670000000000002</v>
      </c>
      <c r="I287">
        <v>9</v>
      </c>
      <c r="J287">
        <v>10.029</v>
      </c>
      <c r="K287">
        <v>11.164999999999999</v>
      </c>
      <c r="L287">
        <v>12.417</v>
      </c>
      <c r="M287">
        <v>13.669</v>
      </c>
      <c r="N287" s="116">
        <v>8.8099999999999998E-2</v>
      </c>
      <c r="O287" s="116">
        <v>8.9994999999999994</v>
      </c>
      <c r="P287" s="116">
        <v>0.10884000000000001</v>
      </c>
    </row>
    <row r="288" spans="1:16">
      <c r="A288" t="s">
        <v>140</v>
      </c>
      <c r="B288">
        <v>286</v>
      </c>
      <c r="C288" t="s">
        <v>461</v>
      </c>
      <c r="D288">
        <v>9</v>
      </c>
      <c r="E288">
        <v>5.7050000000000001</v>
      </c>
      <c r="F288">
        <v>6.468</v>
      </c>
      <c r="G288">
        <v>7.2309999999999999</v>
      </c>
      <c r="H288">
        <v>8.0749999999999993</v>
      </c>
      <c r="I288">
        <v>9.0079999999999991</v>
      </c>
      <c r="J288">
        <v>10.039</v>
      </c>
      <c r="K288">
        <v>11.176</v>
      </c>
      <c r="L288">
        <v>12.429</v>
      </c>
      <c r="M288">
        <v>13.683</v>
      </c>
      <c r="N288" s="116">
        <v>8.7800000000000003E-2</v>
      </c>
      <c r="O288" s="116">
        <v>9.0082000000000004</v>
      </c>
      <c r="P288" s="116">
        <v>0.10884000000000001</v>
      </c>
    </row>
    <row r="289" spans="1:16">
      <c r="A289" t="s">
        <v>140</v>
      </c>
      <c r="B289">
        <v>287</v>
      </c>
      <c r="C289" t="s">
        <v>462</v>
      </c>
      <c r="D289">
        <v>9</v>
      </c>
      <c r="E289">
        <v>5.7110000000000003</v>
      </c>
      <c r="F289">
        <v>6.4740000000000002</v>
      </c>
      <c r="G289">
        <v>7.2380000000000004</v>
      </c>
      <c r="H289">
        <v>8.0830000000000002</v>
      </c>
      <c r="I289">
        <v>9.0169999999999995</v>
      </c>
      <c r="J289">
        <v>10.048999999999999</v>
      </c>
      <c r="K289">
        <v>11.186999999999999</v>
      </c>
      <c r="L289">
        <v>12.442</v>
      </c>
      <c r="M289">
        <v>13.696</v>
      </c>
      <c r="N289" s="116">
        <v>8.7499999999999994E-2</v>
      </c>
      <c r="O289" s="116">
        <v>9.0168999999999997</v>
      </c>
      <c r="P289" s="116">
        <v>0.10884000000000001</v>
      </c>
    </row>
    <row r="290" spans="1:16">
      <c r="A290" t="s">
        <v>140</v>
      </c>
      <c r="B290">
        <v>288</v>
      </c>
      <c r="C290" t="s">
        <v>463</v>
      </c>
      <c r="D290">
        <v>9</v>
      </c>
      <c r="E290">
        <v>5.7160000000000002</v>
      </c>
      <c r="F290">
        <v>6.4809999999999999</v>
      </c>
      <c r="G290">
        <v>7.2450000000000001</v>
      </c>
      <c r="H290">
        <v>8.0909999999999993</v>
      </c>
      <c r="I290">
        <v>9.0259999999999998</v>
      </c>
      <c r="J290">
        <v>10.058</v>
      </c>
      <c r="K290">
        <v>11.198</v>
      </c>
      <c r="L290">
        <v>12.454000000000001</v>
      </c>
      <c r="M290">
        <v>13.71</v>
      </c>
      <c r="N290" s="116">
        <v>8.7099999999999997E-2</v>
      </c>
      <c r="O290" s="116">
        <v>9.0256000000000007</v>
      </c>
      <c r="P290" s="116">
        <v>0.10884000000000001</v>
      </c>
    </row>
    <row r="291" spans="1:16">
      <c r="A291" t="s">
        <v>140</v>
      </c>
      <c r="B291">
        <v>289</v>
      </c>
      <c r="C291" t="s">
        <v>464</v>
      </c>
      <c r="D291">
        <v>9</v>
      </c>
      <c r="E291">
        <v>5.7220000000000004</v>
      </c>
      <c r="F291">
        <v>6.4870000000000001</v>
      </c>
      <c r="G291">
        <v>7.2519999999999998</v>
      </c>
      <c r="H291">
        <v>8.0980000000000008</v>
      </c>
      <c r="I291">
        <v>9.0340000000000007</v>
      </c>
      <c r="J291">
        <v>10.068</v>
      </c>
      <c r="K291">
        <v>11.209</v>
      </c>
      <c r="L291">
        <v>12.465999999999999</v>
      </c>
      <c r="M291">
        <v>13.724</v>
      </c>
      <c r="N291" s="116">
        <v>8.6800000000000002E-2</v>
      </c>
      <c r="O291" s="116">
        <v>9.0342000000000002</v>
      </c>
      <c r="P291" s="116">
        <v>0.10885</v>
      </c>
    </row>
    <row r="292" spans="1:16">
      <c r="A292" t="s">
        <v>140</v>
      </c>
      <c r="B292">
        <v>290</v>
      </c>
      <c r="C292" t="s">
        <v>465</v>
      </c>
      <c r="D292">
        <v>9</v>
      </c>
      <c r="E292">
        <v>5.7270000000000003</v>
      </c>
      <c r="F292">
        <v>6.4930000000000003</v>
      </c>
      <c r="G292">
        <v>7.2590000000000003</v>
      </c>
      <c r="H292">
        <v>8.1059999999999999</v>
      </c>
      <c r="I292">
        <v>9.0429999999999993</v>
      </c>
      <c r="J292">
        <v>10.077999999999999</v>
      </c>
      <c r="K292">
        <v>11.22</v>
      </c>
      <c r="L292">
        <v>12.478</v>
      </c>
      <c r="M292">
        <v>13.737</v>
      </c>
      <c r="N292" s="116">
        <v>8.6499999999999994E-2</v>
      </c>
      <c r="O292" s="116">
        <v>9.0428999999999995</v>
      </c>
      <c r="P292" s="116">
        <v>0.10885</v>
      </c>
    </row>
    <row r="293" spans="1:16">
      <c r="A293" t="s">
        <v>140</v>
      </c>
      <c r="B293">
        <v>291</v>
      </c>
      <c r="C293" t="s">
        <v>466</v>
      </c>
      <c r="D293">
        <v>9</v>
      </c>
      <c r="E293">
        <v>5.7329999999999997</v>
      </c>
      <c r="F293">
        <v>6.4989999999999997</v>
      </c>
      <c r="G293">
        <v>7.266</v>
      </c>
      <c r="H293">
        <v>8.1140000000000008</v>
      </c>
      <c r="I293">
        <v>9.0519999999999996</v>
      </c>
      <c r="J293">
        <v>10.087</v>
      </c>
      <c r="K293">
        <v>11.23</v>
      </c>
      <c r="L293">
        <v>12.491</v>
      </c>
      <c r="M293">
        <v>13.750999999999999</v>
      </c>
      <c r="N293" s="116">
        <v>8.6199999999999999E-2</v>
      </c>
      <c r="O293" s="116">
        <v>9.0515000000000008</v>
      </c>
      <c r="P293" s="116">
        <v>0.10885</v>
      </c>
    </row>
    <row r="294" spans="1:16">
      <c r="A294" t="s">
        <v>140</v>
      </c>
      <c r="B294">
        <v>292</v>
      </c>
      <c r="C294" t="s">
        <v>467</v>
      </c>
      <c r="D294">
        <v>9</v>
      </c>
      <c r="E294">
        <v>5.7380000000000004</v>
      </c>
      <c r="F294">
        <v>6.5049999999999999</v>
      </c>
      <c r="G294">
        <v>7.2720000000000002</v>
      </c>
      <c r="H294">
        <v>8.1210000000000004</v>
      </c>
      <c r="I294">
        <v>9.06</v>
      </c>
      <c r="J294">
        <v>10.097</v>
      </c>
      <c r="K294">
        <v>11.241</v>
      </c>
      <c r="L294">
        <v>12.503</v>
      </c>
      <c r="M294">
        <v>13.765000000000001</v>
      </c>
      <c r="N294" s="116">
        <v>8.5900000000000004E-2</v>
      </c>
      <c r="O294" s="116">
        <v>9.0601000000000003</v>
      </c>
      <c r="P294" s="116">
        <v>0.10886</v>
      </c>
    </row>
    <row r="295" spans="1:16">
      <c r="A295" t="s">
        <v>140</v>
      </c>
      <c r="B295">
        <v>293</v>
      </c>
      <c r="C295" t="s">
        <v>468</v>
      </c>
      <c r="D295">
        <v>9</v>
      </c>
      <c r="E295">
        <v>5.7439999999999998</v>
      </c>
      <c r="F295">
        <v>6.5119999999999996</v>
      </c>
      <c r="G295">
        <v>7.2789999999999999</v>
      </c>
      <c r="H295">
        <v>8.1289999999999996</v>
      </c>
      <c r="I295">
        <v>9.0690000000000008</v>
      </c>
      <c r="J295">
        <v>10.106999999999999</v>
      </c>
      <c r="K295">
        <v>11.252000000000001</v>
      </c>
      <c r="L295">
        <v>12.515000000000001</v>
      </c>
      <c r="M295">
        <v>13.778</v>
      </c>
      <c r="N295" s="116">
        <v>8.5599999999999996E-2</v>
      </c>
      <c r="O295" s="116">
        <v>9.0686999999999998</v>
      </c>
      <c r="P295" s="116">
        <v>0.10886</v>
      </c>
    </row>
    <row r="296" spans="1:16">
      <c r="A296" t="s">
        <v>140</v>
      </c>
      <c r="B296">
        <v>294</v>
      </c>
      <c r="C296" t="s">
        <v>469</v>
      </c>
      <c r="D296">
        <v>9</v>
      </c>
      <c r="E296">
        <v>5.7489999999999997</v>
      </c>
      <c r="F296">
        <v>6.5179999999999998</v>
      </c>
      <c r="G296">
        <v>7.2859999999999996</v>
      </c>
      <c r="H296">
        <v>8.1370000000000005</v>
      </c>
      <c r="I296">
        <v>9.077</v>
      </c>
      <c r="J296">
        <v>10.116</v>
      </c>
      <c r="K296">
        <v>11.263</v>
      </c>
      <c r="L296">
        <v>12.526999999999999</v>
      </c>
      <c r="M296">
        <v>13.792</v>
      </c>
      <c r="N296" s="116">
        <v>8.5199999999999998E-2</v>
      </c>
      <c r="O296" s="116">
        <v>9.0771999999999995</v>
      </c>
      <c r="P296" s="116">
        <v>0.10886999999999999</v>
      </c>
    </row>
    <row r="297" spans="1:16">
      <c r="A297" t="s">
        <v>140</v>
      </c>
      <c r="B297">
        <v>295</v>
      </c>
      <c r="C297" t="s">
        <v>470</v>
      </c>
      <c r="D297">
        <v>9</v>
      </c>
      <c r="E297">
        <v>5.7549999999999999</v>
      </c>
      <c r="F297">
        <v>6.524</v>
      </c>
      <c r="G297">
        <v>7.2930000000000001</v>
      </c>
      <c r="H297">
        <v>8.1440000000000001</v>
      </c>
      <c r="I297">
        <v>9.0860000000000003</v>
      </c>
      <c r="J297">
        <v>10.125999999999999</v>
      </c>
      <c r="K297">
        <v>11.273999999999999</v>
      </c>
      <c r="L297">
        <v>12.539</v>
      </c>
      <c r="M297">
        <v>13.805</v>
      </c>
      <c r="N297" s="116">
        <v>8.4900000000000003E-2</v>
      </c>
      <c r="O297" s="116">
        <v>9.0858000000000008</v>
      </c>
      <c r="P297" s="116">
        <v>0.10886999999999999</v>
      </c>
    </row>
    <row r="298" spans="1:16">
      <c r="A298" t="s">
        <v>140</v>
      </c>
      <c r="B298">
        <v>296</v>
      </c>
      <c r="C298" t="s">
        <v>471</v>
      </c>
      <c r="D298">
        <v>9</v>
      </c>
      <c r="E298">
        <v>5.76</v>
      </c>
      <c r="F298">
        <v>6.53</v>
      </c>
      <c r="G298">
        <v>7.3</v>
      </c>
      <c r="H298">
        <v>8.1519999999999992</v>
      </c>
      <c r="I298">
        <v>9.0939999999999994</v>
      </c>
      <c r="J298">
        <v>10.135</v>
      </c>
      <c r="K298">
        <v>11.284000000000001</v>
      </c>
      <c r="L298">
        <v>12.551</v>
      </c>
      <c r="M298">
        <v>13.818</v>
      </c>
      <c r="N298" s="116">
        <v>8.4599999999999995E-2</v>
      </c>
      <c r="O298" s="116">
        <v>9.0943000000000005</v>
      </c>
      <c r="P298" s="116">
        <v>0.10886999999999999</v>
      </c>
    </row>
    <row r="299" spans="1:16">
      <c r="A299" t="s">
        <v>140</v>
      </c>
      <c r="B299">
        <v>297</v>
      </c>
      <c r="C299" t="s">
        <v>472</v>
      </c>
      <c r="D299">
        <v>9</v>
      </c>
      <c r="E299">
        <v>5.766</v>
      </c>
      <c r="F299">
        <v>6.5359999999999996</v>
      </c>
      <c r="G299">
        <v>7.3070000000000004</v>
      </c>
      <c r="H299">
        <v>8.16</v>
      </c>
      <c r="I299">
        <v>9.1029999999999998</v>
      </c>
      <c r="J299">
        <v>10.145</v>
      </c>
      <c r="K299">
        <v>11.295</v>
      </c>
      <c r="L299">
        <v>12.564</v>
      </c>
      <c r="M299">
        <v>13.832000000000001</v>
      </c>
      <c r="N299" s="116">
        <v>8.43E-2</v>
      </c>
      <c r="O299" s="116">
        <v>9.1028000000000002</v>
      </c>
      <c r="P299" s="116">
        <v>0.10888</v>
      </c>
    </row>
    <row r="300" spans="1:16">
      <c r="A300" t="s">
        <v>140</v>
      </c>
      <c r="B300">
        <v>298</v>
      </c>
      <c r="C300" t="s">
        <v>473</v>
      </c>
      <c r="D300">
        <v>9</v>
      </c>
      <c r="E300">
        <v>5.7709999999999999</v>
      </c>
      <c r="F300">
        <v>6.5419999999999998</v>
      </c>
      <c r="G300">
        <v>7.3140000000000001</v>
      </c>
      <c r="H300">
        <v>8.1669999999999998</v>
      </c>
      <c r="I300">
        <v>9.1110000000000007</v>
      </c>
      <c r="J300">
        <v>10.154</v>
      </c>
      <c r="K300">
        <v>11.305999999999999</v>
      </c>
      <c r="L300">
        <v>12.576000000000001</v>
      </c>
      <c r="M300">
        <v>13.845000000000001</v>
      </c>
      <c r="N300" s="116">
        <v>8.4000000000000005E-2</v>
      </c>
      <c r="O300" s="116">
        <v>9.1113</v>
      </c>
      <c r="P300" s="116">
        <v>0.10888</v>
      </c>
    </row>
    <row r="301" spans="1:16">
      <c r="A301" t="s">
        <v>140</v>
      </c>
      <c r="B301">
        <v>299</v>
      </c>
      <c r="C301" t="s">
        <v>474</v>
      </c>
      <c r="D301">
        <v>9</v>
      </c>
      <c r="E301">
        <v>5.7770000000000001</v>
      </c>
      <c r="F301">
        <v>6.5490000000000004</v>
      </c>
      <c r="G301">
        <v>7.3209999999999997</v>
      </c>
      <c r="H301">
        <v>8.1750000000000007</v>
      </c>
      <c r="I301">
        <v>9.1199999999999992</v>
      </c>
      <c r="J301">
        <v>10.164</v>
      </c>
      <c r="K301">
        <v>11.316000000000001</v>
      </c>
      <c r="L301">
        <v>12.587</v>
      </c>
      <c r="M301">
        <v>13.859</v>
      </c>
      <c r="N301" s="116">
        <v>8.3699999999999997E-2</v>
      </c>
      <c r="O301" s="116">
        <v>9.1197999999999997</v>
      </c>
      <c r="P301" s="116">
        <v>0.10888</v>
      </c>
    </row>
    <row r="302" spans="1:16">
      <c r="A302" t="s">
        <v>140</v>
      </c>
      <c r="B302">
        <v>300</v>
      </c>
      <c r="C302" t="s">
        <v>475</v>
      </c>
      <c r="D302">
        <v>9</v>
      </c>
      <c r="E302">
        <v>5.782</v>
      </c>
      <c r="F302">
        <v>6.5549999999999997</v>
      </c>
      <c r="G302">
        <v>7.327</v>
      </c>
      <c r="H302">
        <v>8.1820000000000004</v>
      </c>
      <c r="I302">
        <v>9.1280000000000001</v>
      </c>
      <c r="J302">
        <v>10.173</v>
      </c>
      <c r="K302">
        <v>11.327</v>
      </c>
      <c r="L302">
        <v>12.6</v>
      </c>
      <c r="M302">
        <v>13.872</v>
      </c>
      <c r="N302" s="116">
        <v>8.3400000000000002E-2</v>
      </c>
      <c r="O302" s="116">
        <v>9.1281999999999996</v>
      </c>
      <c r="P302" s="116">
        <v>0.10889</v>
      </c>
    </row>
    <row r="303" spans="1:16">
      <c r="A303" t="s">
        <v>140</v>
      </c>
      <c r="B303">
        <v>301</v>
      </c>
      <c r="C303" t="s">
        <v>476</v>
      </c>
      <c r="D303">
        <v>9</v>
      </c>
      <c r="E303">
        <v>5.7880000000000003</v>
      </c>
      <c r="F303">
        <v>6.5609999999999999</v>
      </c>
      <c r="G303">
        <v>7.3339999999999996</v>
      </c>
      <c r="H303">
        <v>8.19</v>
      </c>
      <c r="I303">
        <v>9.1370000000000005</v>
      </c>
      <c r="J303">
        <v>10.183</v>
      </c>
      <c r="K303">
        <v>11.337999999999999</v>
      </c>
      <c r="L303">
        <v>12.611000000000001</v>
      </c>
      <c r="M303">
        <v>13.885</v>
      </c>
      <c r="N303" s="116">
        <v>8.3099999999999993E-2</v>
      </c>
      <c r="O303" s="116">
        <v>9.1365999999999996</v>
      </c>
      <c r="P303" s="116">
        <v>0.10889</v>
      </c>
    </row>
    <row r="304" spans="1:16">
      <c r="A304" t="s">
        <v>140</v>
      </c>
      <c r="B304">
        <v>302</v>
      </c>
      <c r="C304" t="s">
        <v>477</v>
      </c>
      <c r="D304">
        <v>9</v>
      </c>
      <c r="E304">
        <v>5.7930000000000001</v>
      </c>
      <c r="F304">
        <v>6.5670000000000002</v>
      </c>
      <c r="G304">
        <v>7.3410000000000002</v>
      </c>
      <c r="H304">
        <v>8.1969999999999992</v>
      </c>
      <c r="I304">
        <v>9.1449999999999996</v>
      </c>
      <c r="J304">
        <v>10.192</v>
      </c>
      <c r="K304">
        <v>11.348000000000001</v>
      </c>
      <c r="L304">
        <v>12.624000000000001</v>
      </c>
      <c r="M304">
        <v>13.898999999999999</v>
      </c>
      <c r="N304" s="116">
        <v>8.2699999999999996E-2</v>
      </c>
      <c r="O304" s="116">
        <v>9.1449999999999996</v>
      </c>
      <c r="P304" s="116">
        <v>0.1089</v>
      </c>
    </row>
    <row r="305" spans="1:16">
      <c r="A305" t="s">
        <v>140</v>
      </c>
      <c r="B305">
        <v>303</v>
      </c>
      <c r="C305" t="s">
        <v>478</v>
      </c>
      <c r="D305">
        <v>9</v>
      </c>
      <c r="E305">
        <v>5.798</v>
      </c>
      <c r="F305">
        <v>6.5730000000000004</v>
      </c>
      <c r="G305">
        <v>7.3470000000000004</v>
      </c>
      <c r="H305">
        <v>8.2050000000000001</v>
      </c>
      <c r="I305">
        <v>9.1530000000000005</v>
      </c>
      <c r="J305">
        <v>10.202</v>
      </c>
      <c r="K305">
        <v>11.359</v>
      </c>
      <c r="L305">
        <v>12.635</v>
      </c>
      <c r="M305">
        <v>13.912000000000001</v>
      </c>
      <c r="N305" s="116">
        <v>8.2400000000000001E-2</v>
      </c>
      <c r="O305" s="116">
        <v>9.1533999999999995</v>
      </c>
      <c r="P305" s="116">
        <v>0.1089</v>
      </c>
    </row>
    <row r="306" spans="1:16">
      <c r="A306" t="s">
        <v>140</v>
      </c>
      <c r="B306">
        <v>304</v>
      </c>
      <c r="C306" t="s">
        <v>479</v>
      </c>
      <c r="D306">
        <v>9</v>
      </c>
      <c r="E306">
        <v>5.8040000000000003</v>
      </c>
      <c r="F306">
        <v>6.5789999999999997</v>
      </c>
      <c r="G306">
        <v>7.3540000000000001</v>
      </c>
      <c r="H306">
        <v>8.2119999999999997</v>
      </c>
      <c r="I306">
        <v>9.1620000000000008</v>
      </c>
      <c r="J306">
        <v>10.211</v>
      </c>
      <c r="K306">
        <v>11.369</v>
      </c>
      <c r="L306">
        <v>12.647</v>
      </c>
      <c r="M306">
        <v>13.925000000000001</v>
      </c>
      <c r="N306" s="116">
        <v>8.2100000000000006E-2</v>
      </c>
      <c r="O306" s="116">
        <v>9.1617999999999995</v>
      </c>
      <c r="P306" s="116">
        <v>0.1089</v>
      </c>
    </row>
    <row r="307" spans="1:16">
      <c r="A307" t="s">
        <v>140</v>
      </c>
      <c r="B307">
        <v>305</v>
      </c>
      <c r="C307" t="s">
        <v>480</v>
      </c>
      <c r="D307">
        <v>10</v>
      </c>
      <c r="E307">
        <v>5.8090000000000002</v>
      </c>
      <c r="F307">
        <v>6.585</v>
      </c>
      <c r="G307">
        <v>7.3609999999999998</v>
      </c>
      <c r="H307">
        <v>8.2200000000000006</v>
      </c>
      <c r="I307">
        <v>9.17</v>
      </c>
      <c r="J307">
        <v>10.220000000000001</v>
      </c>
      <c r="K307">
        <v>11.38</v>
      </c>
      <c r="L307">
        <v>12.659000000000001</v>
      </c>
      <c r="M307">
        <v>13.939</v>
      </c>
      <c r="N307" s="116">
        <v>8.1799999999999998E-2</v>
      </c>
      <c r="O307" s="116">
        <v>9.1700999999999997</v>
      </c>
      <c r="P307" s="116">
        <v>0.10891000000000001</v>
      </c>
    </row>
    <row r="308" spans="1:16">
      <c r="A308" t="s">
        <v>140</v>
      </c>
      <c r="B308">
        <v>306</v>
      </c>
      <c r="C308" t="s">
        <v>481</v>
      </c>
      <c r="D308">
        <v>10</v>
      </c>
      <c r="E308">
        <v>5.8140000000000001</v>
      </c>
      <c r="F308">
        <v>6.5910000000000002</v>
      </c>
      <c r="G308">
        <v>7.3680000000000003</v>
      </c>
      <c r="H308">
        <v>8.2270000000000003</v>
      </c>
      <c r="I308">
        <v>9.1780000000000008</v>
      </c>
      <c r="J308">
        <v>10.23</v>
      </c>
      <c r="K308">
        <v>11.39</v>
      </c>
      <c r="L308">
        <v>12.670999999999999</v>
      </c>
      <c r="M308">
        <v>13.952</v>
      </c>
      <c r="N308" s="116">
        <v>8.1500000000000003E-2</v>
      </c>
      <c r="O308" s="116">
        <v>9.1784999999999997</v>
      </c>
      <c r="P308" s="116">
        <v>0.10891000000000001</v>
      </c>
    </row>
    <row r="309" spans="1:16">
      <c r="A309" t="s">
        <v>140</v>
      </c>
      <c r="B309">
        <v>307</v>
      </c>
      <c r="C309" t="s">
        <v>482</v>
      </c>
      <c r="D309">
        <v>10</v>
      </c>
      <c r="E309">
        <v>5.82</v>
      </c>
      <c r="F309">
        <v>6.5970000000000004</v>
      </c>
      <c r="G309">
        <v>7.3739999999999997</v>
      </c>
      <c r="H309">
        <v>8.2349999999999994</v>
      </c>
      <c r="I309">
        <v>9.1869999999999994</v>
      </c>
      <c r="J309">
        <v>10.239000000000001</v>
      </c>
      <c r="K309">
        <v>11.401</v>
      </c>
      <c r="L309">
        <v>12.683</v>
      </c>
      <c r="M309">
        <v>13.965</v>
      </c>
      <c r="N309" s="116">
        <v>8.1199999999999994E-2</v>
      </c>
      <c r="O309" s="116">
        <v>9.1867999999999999</v>
      </c>
      <c r="P309" s="116">
        <v>0.10892</v>
      </c>
    </row>
    <row r="310" spans="1:16">
      <c r="A310" t="s">
        <v>140</v>
      </c>
      <c r="B310">
        <v>308</v>
      </c>
      <c r="C310" t="s">
        <v>483</v>
      </c>
      <c r="D310">
        <v>10</v>
      </c>
      <c r="E310">
        <v>5.8250000000000002</v>
      </c>
      <c r="F310">
        <v>6.6029999999999998</v>
      </c>
      <c r="G310">
        <v>7.3810000000000002</v>
      </c>
      <c r="H310">
        <v>8.2420000000000009</v>
      </c>
      <c r="I310">
        <v>9.1950000000000003</v>
      </c>
      <c r="J310">
        <v>10.247999999999999</v>
      </c>
      <c r="K310">
        <v>11.411</v>
      </c>
      <c r="L310">
        <v>12.695</v>
      </c>
      <c r="M310">
        <v>13.978</v>
      </c>
      <c r="N310" s="116">
        <v>8.09E-2</v>
      </c>
      <c r="O310" s="116">
        <v>9.1951000000000001</v>
      </c>
      <c r="P310" s="116">
        <v>0.10892</v>
      </c>
    </row>
    <row r="311" spans="1:16">
      <c r="A311" t="s">
        <v>140</v>
      </c>
      <c r="B311">
        <v>309</v>
      </c>
      <c r="C311" t="s">
        <v>484</v>
      </c>
      <c r="D311">
        <v>10</v>
      </c>
      <c r="E311">
        <v>5.83</v>
      </c>
      <c r="F311">
        <v>6.609</v>
      </c>
      <c r="G311">
        <v>7.3869999999999996</v>
      </c>
      <c r="H311">
        <v>8.25</v>
      </c>
      <c r="I311">
        <v>9.2029999999999994</v>
      </c>
      <c r="J311">
        <v>10.257999999999999</v>
      </c>
      <c r="K311">
        <v>11.422000000000001</v>
      </c>
      <c r="L311">
        <v>12.707000000000001</v>
      </c>
      <c r="M311">
        <v>13.991</v>
      </c>
      <c r="N311" s="116">
        <v>8.0600000000000005E-2</v>
      </c>
      <c r="O311" s="116">
        <v>9.2034000000000002</v>
      </c>
      <c r="P311" s="116">
        <v>0.10893</v>
      </c>
    </row>
    <row r="312" spans="1:16">
      <c r="A312" t="s">
        <v>140</v>
      </c>
      <c r="B312">
        <v>310</v>
      </c>
      <c r="C312" t="s">
        <v>485</v>
      </c>
      <c r="D312">
        <v>10</v>
      </c>
      <c r="E312">
        <v>5.8360000000000003</v>
      </c>
      <c r="F312">
        <v>6.6150000000000002</v>
      </c>
      <c r="G312">
        <v>7.3940000000000001</v>
      </c>
      <c r="H312">
        <v>8.2569999999999997</v>
      </c>
      <c r="I312">
        <v>9.2119999999999997</v>
      </c>
      <c r="J312">
        <v>10.266999999999999</v>
      </c>
      <c r="K312">
        <v>11.432</v>
      </c>
      <c r="L312">
        <v>12.718</v>
      </c>
      <c r="M312">
        <v>14.004</v>
      </c>
      <c r="N312" s="116">
        <v>8.0299999999999996E-2</v>
      </c>
      <c r="O312" s="116">
        <v>9.2117000000000004</v>
      </c>
      <c r="P312" s="116">
        <v>0.10893</v>
      </c>
    </row>
    <row r="313" spans="1:16">
      <c r="A313" t="s">
        <v>140</v>
      </c>
      <c r="B313">
        <v>311</v>
      </c>
      <c r="C313" t="s">
        <v>486</v>
      </c>
      <c r="D313">
        <v>10</v>
      </c>
      <c r="E313">
        <v>5.8410000000000002</v>
      </c>
      <c r="F313">
        <v>6.6210000000000004</v>
      </c>
      <c r="G313">
        <v>7.4009999999999998</v>
      </c>
      <c r="H313">
        <v>8.2639999999999993</v>
      </c>
      <c r="I313">
        <v>9.2200000000000006</v>
      </c>
      <c r="J313">
        <v>10.276</v>
      </c>
      <c r="K313">
        <v>11.443</v>
      </c>
      <c r="L313">
        <v>12.73</v>
      </c>
      <c r="M313">
        <v>14.018000000000001</v>
      </c>
      <c r="N313" s="116">
        <v>0.08</v>
      </c>
      <c r="O313" s="116">
        <v>9.2199000000000009</v>
      </c>
      <c r="P313" s="116">
        <v>0.10894</v>
      </c>
    </row>
    <row r="314" spans="1:16">
      <c r="A314" t="s">
        <v>140</v>
      </c>
      <c r="B314">
        <v>312</v>
      </c>
      <c r="C314" t="s">
        <v>487</v>
      </c>
      <c r="D314">
        <v>10</v>
      </c>
      <c r="E314">
        <v>5.8460000000000001</v>
      </c>
      <c r="F314">
        <v>6.6269999999999998</v>
      </c>
      <c r="G314">
        <v>7.407</v>
      </c>
      <c r="H314">
        <v>8.2720000000000002</v>
      </c>
      <c r="I314">
        <v>9.2279999999999998</v>
      </c>
      <c r="J314">
        <v>10.285</v>
      </c>
      <c r="K314">
        <v>11.452999999999999</v>
      </c>
      <c r="L314">
        <v>12.742000000000001</v>
      </c>
      <c r="M314">
        <v>14.031000000000001</v>
      </c>
      <c r="N314" s="116">
        <v>7.9699999999999993E-2</v>
      </c>
      <c r="O314" s="116">
        <v>9.2281999999999993</v>
      </c>
      <c r="P314" s="116">
        <v>0.10894</v>
      </c>
    </row>
    <row r="315" spans="1:16">
      <c r="A315" t="s">
        <v>140</v>
      </c>
      <c r="B315">
        <v>313</v>
      </c>
      <c r="C315" t="s">
        <v>488</v>
      </c>
      <c r="D315">
        <v>10</v>
      </c>
      <c r="E315">
        <v>5.8520000000000003</v>
      </c>
      <c r="F315">
        <v>6.633</v>
      </c>
      <c r="G315">
        <v>7.4139999999999997</v>
      </c>
      <c r="H315">
        <v>8.2789999999999999</v>
      </c>
      <c r="I315">
        <v>9.2360000000000007</v>
      </c>
      <c r="J315">
        <v>10.295</v>
      </c>
      <c r="K315">
        <v>11.464</v>
      </c>
      <c r="L315">
        <v>12.753</v>
      </c>
      <c r="M315">
        <v>14.042999999999999</v>
      </c>
      <c r="N315" s="116">
        <v>7.9399999999999998E-2</v>
      </c>
      <c r="O315" s="116">
        <v>9.2363999999999997</v>
      </c>
      <c r="P315" s="116">
        <v>0.10894</v>
      </c>
    </row>
    <row r="316" spans="1:16">
      <c r="A316" t="s">
        <v>140</v>
      </c>
      <c r="B316">
        <v>314</v>
      </c>
      <c r="C316" t="s">
        <v>489</v>
      </c>
      <c r="D316">
        <v>10</v>
      </c>
      <c r="E316">
        <v>5.8570000000000002</v>
      </c>
      <c r="F316">
        <v>6.6390000000000002</v>
      </c>
      <c r="G316">
        <v>7.42</v>
      </c>
      <c r="H316">
        <v>8.2859999999999996</v>
      </c>
      <c r="I316">
        <v>9.2449999999999992</v>
      </c>
      <c r="J316">
        <v>10.304</v>
      </c>
      <c r="K316">
        <v>11.474</v>
      </c>
      <c r="L316">
        <v>12.765000000000001</v>
      </c>
      <c r="M316">
        <v>14.057</v>
      </c>
      <c r="N316" s="116">
        <v>7.9100000000000004E-2</v>
      </c>
      <c r="O316" s="116">
        <v>9.2446000000000002</v>
      </c>
      <c r="P316" s="116">
        <v>0.10895000000000001</v>
      </c>
    </row>
    <row r="317" spans="1:16">
      <c r="A317" t="s">
        <v>140</v>
      </c>
      <c r="B317">
        <v>315</v>
      </c>
      <c r="C317" t="s">
        <v>490</v>
      </c>
      <c r="D317">
        <v>10</v>
      </c>
      <c r="E317">
        <v>5.8620000000000001</v>
      </c>
      <c r="F317">
        <v>6.6449999999999996</v>
      </c>
      <c r="G317">
        <v>7.4269999999999996</v>
      </c>
      <c r="H317">
        <v>8.2940000000000005</v>
      </c>
      <c r="I317">
        <v>9.2530000000000001</v>
      </c>
      <c r="J317">
        <v>10.313000000000001</v>
      </c>
      <c r="K317">
        <v>11.484</v>
      </c>
      <c r="L317">
        <v>12.776999999999999</v>
      </c>
      <c r="M317">
        <v>14.07</v>
      </c>
      <c r="N317" s="116">
        <v>7.8799999999999995E-2</v>
      </c>
      <c r="O317" s="116">
        <v>9.2528000000000006</v>
      </c>
      <c r="P317" s="116">
        <v>0.10895000000000001</v>
      </c>
    </row>
    <row r="318" spans="1:16">
      <c r="A318" t="s">
        <v>140</v>
      </c>
      <c r="B318">
        <v>316</v>
      </c>
      <c r="C318" t="s">
        <v>491</v>
      </c>
      <c r="D318">
        <v>10</v>
      </c>
      <c r="E318">
        <v>5.867</v>
      </c>
      <c r="F318">
        <v>6.65</v>
      </c>
      <c r="G318">
        <v>7.4340000000000002</v>
      </c>
      <c r="H318">
        <v>8.3010000000000002</v>
      </c>
      <c r="I318">
        <v>9.2609999999999992</v>
      </c>
      <c r="J318">
        <v>10.321999999999999</v>
      </c>
      <c r="K318">
        <v>11.494999999999999</v>
      </c>
      <c r="L318">
        <v>12.789</v>
      </c>
      <c r="M318">
        <v>14.083</v>
      </c>
      <c r="N318" s="116">
        <v>7.85E-2</v>
      </c>
      <c r="O318" s="116">
        <v>9.2609999999999992</v>
      </c>
      <c r="P318" s="116">
        <v>0.10896</v>
      </c>
    </row>
    <row r="319" spans="1:16">
      <c r="A319" t="s">
        <v>140</v>
      </c>
      <c r="B319">
        <v>317</v>
      </c>
      <c r="C319" t="s">
        <v>492</v>
      </c>
      <c r="D319">
        <v>10</v>
      </c>
      <c r="E319">
        <v>5.8719999999999999</v>
      </c>
      <c r="F319">
        <v>6.6559999999999997</v>
      </c>
      <c r="G319">
        <v>7.44</v>
      </c>
      <c r="H319">
        <v>8.3079999999999998</v>
      </c>
      <c r="I319">
        <v>9.2690000000000001</v>
      </c>
      <c r="J319">
        <v>10.331</v>
      </c>
      <c r="K319">
        <v>11.505000000000001</v>
      </c>
      <c r="L319">
        <v>12.8</v>
      </c>
      <c r="M319">
        <v>14.095000000000001</v>
      </c>
      <c r="N319" s="116">
        <v>7.8200000000000006E-2</v>
      </c>
      <c r="O319" s="116">
        <v>9.2690999999999999</v>
      </c>
      <c r="P319" s="116">
        <v>0.10896</v>
      </c>
    </row>
    <row r="320" spans="1:16">
      <c r="A320" t="s">
        <v>140</v>
      </c>
      <c r="B320">
        <v>318</v>
      </c>
      <c r="C320" t="s">
        <v>493</v>
      </c>
      <c r="D320">
        <v>10</v>
      </c>
      <c r="E320">
        <v>5.8769999999999998</v>
      </c>
      <c r="F320">
        <v>6.6619999999999999</v>
      </c>
      <c r="G320">
        <v>7.4470000000000001</v>
      </c>
      <c r="H320">
        <v>8.3160000000000007</v>
      </c>
      <c r="I320">
        <v>9.2769999999999992</v>
      </c>
      <c r="J320">
        <v>10.340999999999999</v>
      </c>
      <c r="K320">
        <v>11.515000000000001</v>
      </c>
      <c r="L320">
        <v>12.811999999999999</v>
      </c>
      <c r="M320">
        <v>14.109</v>
      </c>
      <c r="N320" s="116">
        <v>7.7899999999999997E-2</v>
      </c>
      <c r="O320" s="116">
        <v>9.2773000000000003</v>
      </c>
      <c r="P320" s="116">
        <v>0.10897</v>
      </c>
    </row>
    <row r="321" spans="1:16">
      <c r="A321" t="s">
        <v>140</v>
      </c>
      <c r="B321">
        <v>319</v>
      </c>
      <c r="C321" t="s">
        <v>494</v>
      </c>
      <c r="D321">
        <v>10</v>
      </c>
      <c r="E321">
        <v>5.883</v>
      </c>
      <c r="F321">
        <v>6.6680000000000001</v>
      </c>
      <c r="G321">
        <v>7.4530000000000003</v>
      </c>
      <c r="H321">
        <v>8.3230000000000004</v>
      </c>
      <c r="I321">
        <v>9.2850000000000001</v>
      </c>
      <c r="J321">
        <v>10.35</v>
      </c>
      <c r="K321">
        <v>11.525</v>
      </c>
      <c r="L321">
        <v>12.823</v>
      </c>
      <c r="M321">
        <v>14.121</v>
      </c>
      <c r="N321" s="116">
        <v>7.7600000000000002E-2</v>
      </c>
      <c r="O321" s="116">
        <v>9.2853999999999992</v>
      </c>
      <c r="P321" s="116">
        <v>0.10897</v>
      </c>
    </row>
    <row r="322" spans="1:16">
      <c r="A322" t="s">
        <v>140</v>
      </c>
      <c r="B322">
        <v>320</v>
      </c>
      <c r="C322" t="s">
        <v>495</v>
      </c>
      <c r="D322">
        <v>10</v>
      </c>
      <c r="E322">
        <v>5.8879999999999999</v>
      </c>
      <c r="F322">
        <v>6.6740000000000004</v>
      </c>
      <c r="G322">
        <v>7.46</v>
      </c>
      <c r="H322">
        <v>8.33</v>
      </c>
      <c r="I322">
        <v>9.2940000000000005</v>
      </c>
      <c r="J322">
        <v>10.359</v>
      </c>
      <c r="K322">
        <v>11.536</v>
      </c>
      <c r="L322">
        <v>12.835000000000001</v>
      </c>
      <c r="M322">
        <v>14.135</v>
      </c>
      <c r="N322" s="116">
        <v>7.7299999999999994E-2</v>
      </c>
      <c r="O322" s="116">
        <v>9.2934999999999999</v>
      </c>
      <c r="P322" s="116">
        <v>0.10897999999999999</v>
      </c>
    </row>
    <row r="323" spans="1:16">
      <c r="A323" t="s">
        <v>140</v>
      </c>
      <c r="B323">
        <v>321</v>
      </c>
      <c r="C323" t="s">
        <v>496</v>
      </c>
      <c r="D323">
        <v>10</v>
      </c>
      <c r="E323">
        <v>5.8929999999999998</v>
      </c>
      <c r="F323">
        <v>6.68</v>
      </c>
      <c r="G323">
        <v>7.4660000000000002</v>
      </c>
      <c r="H323">
        <v>8.3369999999999997</v>
      </c>
      <c r="I323">
        <v>9.3019999999999996</v>
      </c>
      <c r="J323">
        <v>10.368</v>
      </c>
      <c r="K323">
        <v>11.545999999999999</v>
      </c>
      <c r="L323">
        <v>12.847</v>
      </c>
      <c r="M323">
        <v>14.147</v>
      </c>
      <c r="N323" s="116">
        <v>7.6999999999999999E-2</v>
      </c>
      <c r="O323" s="116">
        <v>9.3016000000000005</v>
      </c>
      <c r="P323" s="116">
        <v>0.10897999999999999</v>
      </c>
    </row>
    <row r="324" spans="1:16">
      <c r="A324" t="s">
        <v>140</v>
      </c>
      <c r="B324">
        <v>322</v>
      </c>
      <c r="C324" t="s">
        <v>497</v>
      </c>
      <c r="D324">
        <v>10</v>
      </c>
      <c r="E324">
        <v>5.8979999999999997</v>
      </c>
      <c r="F324">
        <v>6.6849999999999996</v>
      </c>
      <c r="G324">
        <v>7.4729999999999999</v>
      </c>
      <c r="H324">
        <v>8.3450000000000006</v>
      </c>
      <c r="I324">
        <v>9.31</v>
      </c>
      <c r="J324">
        <v>10.377000000000001</v>
      </c>
      <c r="K324">
        <v>11.555999999999999</v>
      </c>
      <c r="L324">
        <v>12.858000000000001</v>
      </c>
      <c r="M324">
        <v>14.16</v>
      </c>
      <c r="N324" s="116">
        <v>7.6700000000000004E-2</v>
      </c>
      <c r="O324" s="116">
        <v>9.3096999999999994</v>
      </c>
      <c r="P324" s="116">
        <v>0.10899</v>
      </c>
    </row>
    <row r="325" spans="1:16">
      <c r="A325" t="s">
        <v>140</v>
      </c>
      <c r="B325">
        <v>323</v>
      </c>
      <c r="C325" t="s">
        <v>498</v>
      </c>
      <c r="D325">
        <v>10</v>
      </c>
      <c r="E325">
        <v>5.9029999999999996</v>
      </c>
      <c r="F325">
        <v>6.6909999999999998</v>
      </c>
      <c r="G325">
        <v>7.4790000000000001</v>
      </c>
      <c r="H325">
        <v>8.3520000000000003</v>
      </c>
      <c r="I325">
        <v>9.3179999999999996</v>
      </c>
      <c r="J325">
        <v>10.385999999999999</v>
      </c>
      <c r="K325">
        <v>11.566000000000001</v>
      </c>
      <c r="L325">
        <v>12.87</v>
      </c>
      <c r="M325">
        <v>14.173</v>
      </c>
      <c r="N325" s="116">
        <v>7.6399999999999996E-2</v>
      </c>
      <c r="O325" s="116">
        <v>9.3178000000000001</v>
      </c>
      <c r="P325" s="116">
        <v>0.10899</v>
      </c>
    </row>
    <row r="326" spans="1:16">
      <c r="A326" t="s">
        <v>140</v>
      </c>
      <c r="B326">
        <v>324</v>
      </c>
      <c r="C326" t="s">
        <v>499</v>
      </c>
      <c r="D326">
        <v>10</v>
      </c>
      <c r="E326">
        <v>5.9080000000000004</v>
      </c>
      <c r="F326">
        <v>6.6970000000000001</v>
      </c>
      <c r="G326">
        <v>7.4850000000000003</v>
      </c>
      <c r="H326">
        <v>8.359</v>
      </c>
      <c r="I326">
        <v>9.3260000000000005</v>
      </c>
      <c r="J326">
        <v>10.395</v>
      </c>
      <c r="K326">
        <v>11.577</v>
      </c>
      <c r="L326">
        <v>12.881</v>
      </c>
      <c r="M326">
        <v>14.186</v>
      </c>
      <c r="N326" s="116">
        <v>7.6100000000000001E-2</v>
      </c>
      <c r="O326" s="116">
        <v>9.3257999999999992</v>
      </c>
      <c r="P326" s="116">
        <v>0.109</v>
      </c>
    </row>
    <row r="327" spans="1:16">
      <c r="A327" t="s">
        <v>140</v>
      </c>
      <c r="B327">
        <v>325</v>
      </c>
      <c r="C327" t="s">
        <v>500</v>
      </c>
      <c r="D327">
        <v>10</v>
      </c>
      <c r="E327">
        <v>5.9130000000000003</v>
      </c>
      <c r="F327">
        <v>6.7030000000000003</v>
      </c>
      <c r="G327">
        <v>7.492</v>
      </c>
      <c r="H327">
        <v>8.3659999999999997</v>
      </c>
      <c r="I327">
        <v>9.3339999999999996</v>
      </c>
      <c r="J327">
        <v>10.404</v>
      </c>
      <c r="K327">
        <v>11.587</v>
      </c>
      <c r="L327">
        <v>12.893000000000001</v>
      </c>
      <c r="M327">
        <v>14.199</v>
      </c>
      <c r="N327" s="116">
        <v>7.5800000000000006E-2</v>
      </c>
      <c r="O327" s="116">
        <v>9.3338999999999999</v>
      </c>
      <c r="P327" s="116">
        <v>0.10901</v>
      </c>
    </row>
    <row r="328" spans="1:16">
      <c r="A328" t="s">
        <v>140</v>
      </c>
      <c r="B328">
        <v>326</v>
      </c>
      <c r="C328" t="s">
        <v>501</v>
      </c>
      <c r="D328">
        <v>10</v>
      </c>
      <c r="E328">
        <v>5.9189999999999996</v>
      </c>
      <c r="F328">
        <v>6.7080000000000002</v>
      </c>
      <c r="G328">
        <v>7.4980000000000002</v>
      </c>
      <c r="H328">
        <v>8.3729999999999993</v>
      </c>
      <c r="I328">
        <v>9.3420000000000005</v>
      </c>
      <c r="J328">
        <v>10.413</v>
      </c>
      <c r="K328">
        <v>11.597</v>
      </c>
      <c r="L328">
        <v>12.904</v>
      </c>
      <c r="M328">
        <v>14.212</v>
      </c>
      <c r="N328" s="116">
        <v>7.5499999999999998E-2</v>
      </c>
      <c r="O328" s="116">
        <v>9.3419000000000008</v>
      </c>
      <c r="P328" s="116">
        <v>0.10901</v>
      </c>
    </row>
    <row r="329" spans="1:16">
      <c r="A329" t="s">
        <v>140</v>
      </c>
      <c r="B329">
        <v>327</v>
      </c>
      <c r="C329" t="s">
        <v>502</v>
      </c>
      <c r="D329">
        <v>10</v>
      </c>
      <c r="E329">
        <v>5.9240000000000004</v>
      </c>
      <c r="F329">
        <v>6.7140000000000004</v>
      </c>
      <c r="G329">
        <v>7.5049999999999999</v>
      </c>
      <c r="H329">
        <v>8.3800000000000008</v>
      </c>
      <c r="I329">
        <v>9.35</v>
      </c>
      <c r="J329">
        <v>10.422000000000001</v>
      </c>
      <c r="K329">
        <v>11.606999999999999</v>
      </c>
      <c r="L329">
        <v>12.916</v>
      </c>
      <c r="M329">
        <v>14.225</v>
      </c>
      <c r="N329" s="116">
        <v>7.5200000000000003E-2</v>
      </c>
      <c r="O329" s="116">
        <v>9.3498999999999999</v>
      </c>
      <c r="P329" s="116">
        <v>0.10902000000000001</v>
      </c>
    </row>
    <row r="330" spans="1:16">
      <c r="A330" t="s">
        <v>140</v>
      </c>
      <c r="B330">
        <v>328</v>
      </c>
      <c r="C330" t="s">
        <v>503</v>
      </c>
      <c r="D330">
        <v>10</v>
      </c>
      <c r="E330">
        <v>5.9290000000000003</v>
      </c>
      <c r="F330">
        <v>6.72</v>
      </c>
      <c r="G330">
        <v>7.5110000000000001</v>
      </c>
      <c r="H330">
        <v>8.3879999999999999</v>
      </c>
      <c r="I330">
        <v>9.3580000000000005</v>
      </c>
      <c r="J330">
        <v>10.430999999999999</v>
      </c>
      <c r="K330">
        <v>11.617000000000001</v>
      </c>
      <c r="L330">
        <v>12.927</v>
      </c>
      <c r="M330">
        <v>14.237</v>
      </c>
      <c r="N330" s="116">
        <v>7.4899999999999994E-2</v>
      </c>
      <c r="O330" s="116">
        <v>9.3579000000000008</v>
      </c>
      <c r="P330" s="116">
        <v>0.10902000000000001</v>
      </c>
    </row>
    <row r="331" spans="1:16">
      <c r="A331" t="s">
        <v>140</v>
      </c>
      <c r="B331">
        <v>329</v>
      </c>
      <c r="C331" t="s">
        <v>504</v>
      </c>
      <c r="D331">
        <v>10</v>
      </c>
      <c r="E331">
        <v>5.9340000000000002</v>
      </c>
      <c r="F331">
        <v>6.726</v>
      </c>
      <c r="G331">
        <v>7.5170000000000003</v>
      </c>
      <c r="H331">
        <v>8.3949999999999996</v>
      </c>
      <c r="I331">
        <v>9.3659999999999997</v>
      </c>
      <c r="J331">
        <v>10.44</v>
      </c>
      <c r="K331">
        <v>11.628</v>
      </c>
      <c r="L331">
        <v>12.939</v>
      </c>
      <c r="M331">
        <v>14.25</v>
      </c>
      <c r="N331" s="116">
        <v>7.46E-2</v>
      </c>
      <c r="O331" s="116">
        <v>9.3658999999999999</v>
      </c>
      <c r="P331" s="116">
        <v>0.10903</v>
      </c>
    </row>
    <row r="332" spans="1:16">
      <c r="A332" t="s">
        <v>140</v>
      </c>
      <c r="B332">
        <v>330</v>
      </c>
      <c r="C332" t="s">
        <v>505</v>
      </c>
      <c r="D332">
        <v>10</v>
      </c>
      <c r="E332">
        <v>5.9390000000000001</v>
      </c>
      <c r="F332">
        <v>6.7309999999999999</v>
      </c>
      <c r="G332">
        <v>7.524</v>
      </c>
      <c r="H332">
        <v>8.4019999999999992</v>
      </c>
      <c r="I332">
        <v>9.3740000000000006</v>
      </c>
      <c r="J332">
        <v>10.449</v>
      </c>
      <c r="K332">
        <v>11.638</v>
      </c>
      <c r="L332">
        <v>12.95</v>
      </c>
      <c r="M332">
        <v>14.263</v>
      </c>
      <c r="N332" s="116">
        <v>7.4399999999999994E-2</v>
      </c>
      <c r="O332" s="116">
        <v>9.3739000000000008</v>
      </c>
      <c r="P332" s="116">
        <v>0.10903</v>
      </c>
    </row>
    <row r="333" spans="1:16">
      <c r="A333" t="s">
        <v>140</v>
      </c>
      <c r="B333">
        <v>331</v>
      </c>
      <c r="C333" t="s">
        <v>506</v>
      </c>
      <c r="D333">
        <v>10</v>
      </c>
      <c r="E333">
        <v>5.944</v>
      </c>
      <c r="F333">
        <v>6.7370000000000001</v>
      </c>
      <c r="G333">
        <v>7.53</v>
      </c>
      <c r="H333">
        <v>8.4090000000000007</v>
      </c>
      <c r="I333">
        <v>9.3819999999999997</v>
      </c>
      <c r="J333">
        <v>10.458</v>
      </c>
      <c r="K333">
        <v>11.648</v>
      </c>
      <c r="L333">
        <v>12.962</v>
      </c>
      <c r="M333">
        <v>14.276</v>
      </c>
      <c r="N333" s="116">
        <v>7.4099999999999999E-2</v>
      </c>
      <c r="O333" s="116">
        <v>9.3818999999999999</v>
      </c>
      <c r="P333" s="116">
        <v>0.10904</v>
      </c>
    </row>
    <row r="334" spans="1:16">
      <c r="A334" t="s">
        <v>140</v>
      </c>
      <c r="B334">
        <v>332</v>
      </c>
      <c r="C334" t="s">
        <v>507</v>
      </c>
      <c r="D334">
        <v>10</v>
      </c>
      <c r="E334">
        <v>5.9489999999999998</v>
      </c>
      <c r="F334">
        <v>6.7430000000000003</v>
      </c>
      <c r="G334">
        <v>7.5369999999999999</v>
      </c>
      <c r="H334">
        <v>8.4160000000000004</v>
      </c>
      <c r="I334">
        <v>9.39</v>
      </c>
      <c r="J334">
        <v>10.467000000000001</v>
      </c>
      <c r="K334">
        <v>11.657999999999999</v>
      </c>
      <c r="L334">
        <v>12.973000000000001</v>
      </c>
      <c r="M334">
        <v>14.288</v>
      </c>
      <c r="N334" s="116">
        <v>7.3800000000000004E-2</v>
      </c>
      <c r="O334" s="116">
        <v>9.3897999999999993</v>
      </c>
      <c r="P334" s="116">
        <v>0.10904</v>
      </c>
    </row>
    <row r="335" spans="1:16">
      <c r="A335" t="s">
        <v>140</v>
      </c>
      <c r="B335">
        <v>333</v>
      </c>
      <c r="C335" t="s">
        <v>508</v>
      </c>
      <c r="D335">
        <v>10</v>
      </c>
      <c r="E335">
        <v>5.9539999999999997</v>
      </c>
      <c r="F335">
        <v>6.7489999999999997</v>
      </c>
      <c r="G335">
        <v>7.5430000000000001</v>
      </c>
      <c r="H335">
        <v>8.423</v>
      </c>
      <c r="I335">
        <v>9.3979999999999997</v>
      </c>
      <c r="J335">
        <v>10.476000000000001</v>
      </c>
      <c r="K335">
        <v>11.667999999999999</v>
      </c>
      <c r="L335">
        <v>12.984</v>
      </c>
      <c r="M335">
        <v>14.301</v>
      </c>
      <c r="N335" s="116">
        <v>7.3499999999999996E-2</v>
      </c>
      <c r="O335" s="116">
        <v>9.3978000000000002</v>
      </c>
      <c r="P335" s="116">
        <v>0.10904999999999999</v>
      </c>
    </row>
    <row r="336" spans="1:16">
      <c r="A336" t="s">
        <v>140</v>
      </c>
      <c r="B336">
        <v>334</v>
      </c>
      <c r="C336" t="s">
        <v>509</v>
      </c>
      <c r="D336">
        <v>10</v>
      </c>
      <c r="E336">
        <v>5.9589999999999996</v>
      </c>
      <c r="F336">
        <v>6.7539999999999996</v>
      </c>
      <c r="G336">
        <v>7.5490000000000004</v>
      </c>
      <c r="H336">
        <v>8.43</v>
      </c>
      <c r="I336">
        <v>9.4060000000000006</v>
      </c>
      <c r="J336">
        <v>10.484999999999999</v>
      </c>
      <c r="K336">
        <v>11.678000000000001</v>
      </c>
      <c r="L336">
        <v>12.996</v>
      </c>
      <c r="M336">
        <v>14.313000000000001</v>
      </c>
      <c r="N336" s="116">
        <v>7.3200000000000001E-2</v>
      </c>
      <c r="O336" s="116">
        <v>9.4056999999999995</v>
      </c>
      <c r="P336" s="116">
        <v>0.10904999999999999</v>
      </c>
    </row>
    <row r="337" spans="1:16">
      <c r="A337" t="s">
        <v>140</v>
      </c>
      <c r="B337">
        <v>335</v>
      </c>
      <c r="C337" t="s">
        <v>510</v>
      </c>
      <c r="D337">
        <v>11</v>
      </c>
      <c r="E337">
        <v>5.9640000000000004</v>
      </c>
      <c r="F337">
        <v>6.76</v>
      </c>
      <c r="G337">
        <v>7.556</v>
      </c>
      <c r="H337">
        <v>8.4369999999999994</v>
      </c>
      <c r="I337">
        <v>9.4139999999999997</v>
      </c>
      <c r="J337">
        <v>10.494</v>
      </c>
      <c r="K337">
        <v>11.688000000000001</v>
      </c>
      <c r="L337">
        <v>13.007</v>
      </c>
      <c r="M337">
        <v>14.326000000000001</v>
      </c>
      <c r="N337" s="116">
        <v>7.2900000000000006E-2</v>
      </c>
      <c r="O337" s="116">
        <v>9.4136000000000006</v>
      </c>
      <c r="P337" s="116">
        <v>0.10906</v>
      </c>
    </row>
    <row r="338" spans="1:16">
      <c r="A338" t="s">
        <v>140</v>
      </c>
      <c r="B338">
        <v>336</v>
      </c>
      <c r="C338" t="s">
        <v>511</v>
      </c>
      <c r="D338">
        <v>11</v>
      </c>
      <c r="E338">
        <v>5.9690000000000003</v>
      </c>
      <c r="F338">
        <v>6.7649999999999997</v>
      </c>
      <c r="G338">
        <v>7.5620000000000003</v>
      </c>
      <c r="H338">
        <v>8.4440000000000008</v>
      </c>
      <c r="I338">
        <v>9.4220000000000006</v>
      </c>
      <c r="J338">
        <v>10.503</v>
      </c>
      <c r="K338">
        <v>11.698</v>
      </c>
      <c r="L338">
        <v>13.019</v>
      </c>
      <c r="M338">
        <v>14.339</v>
      </c>
      <c r="N338" s="116">
        <v>7.2599999999999998E-2</v>
      </c>
      <c r="O338" s="116">
        <v>9.4215</v>
      </c>
      <c r="P338" s="116">
        <v>0.10907</v>
      </c>
    </row>
    <row r="339" spans="1:16">
      <c r="A339" t="s">
        <v>140</v>
      </c>
      <c r="B339">
        <v>337</v>
      </c>
      <c r="C339" t="s">
        <v>512</v>
      </c>
      <c r="D339">
        <v>11</v>
      </c>
      <c r="E339">
        <v>5.9740000000000002</v>
      </c>
      <c r="F339">
        <v>6.7709999999999999</v>
      </c>
      <c r="G339">
        <v>7.5679999999999996</v>
      </c>
      <c r="H339">
        <v>8.4510000000000005</v>
      </c>
      <c r="I339">
        <v>9.4290000000000003</v>
      </c>
      <c r="J339">
        <v>10.512</v>
      </c>
      <c r="K339">
        <v>11.708</v>
      </c>
      <c r="L339">
        <v>13.03</v>
      </c>
      <c r="M339">
        <v>14.351000000000001</v>
      </c>
      <c r="N339" s="116">
        <v>7.2300000000000003E-2</v>
      </c>
      <c r="O339" s="116">
        <v>9.4293999999999993</v>
      </c>
      <c r="P339" s="116">
        <v>0.10907</v>
      </c>
    </row>
    <row r="340" spans="1:16">
      <c r="A340" t="s">
        <v>140</v>
      </c>
      <c r="B340">
        <v>338</v>
      </c>
      <c r="C340" t="s">
        <v>513</v>
      </c>
      <c r="D340">
        <v>11</v>
      </c>
      <c r="E340">
        <v>5.9790000000000001</v>
      </c>
      <c r="F340">
        <v>6.7770000000000001</v>
      </c>
      <c r="G340">
        <v>7.5739999999999998</v>
      </c>
      <c r="H340">
        <v>8.4580000000000002</v>
      </c>
      <c r="I340">
        <v>9.4369999999999994</v>
      </c>
      <c r="J340">
        <v>10.52</v>
      </c>
      <c r="K340">
        <v>11.718</v>
      </c>
      <c r="L340">
        <v>13.041</v>
      </c>
      <c r="M340">
        <v>14.364000000000001</v>
      </c>
      <c r="N340" s="116">
        <v>7.1999999999999995E-2</v>
      </c>
      <c r="O340" s="116">
        <v>9.4373000000000005</v>
      </c>
      <c r="P340" s="116">
        <v>0.10908</v>
      </c>
    </row>
    <row r="341" spans="1:16">
      <c r="A341" t="s">
        <v>140</v>
      </c>
      <c r="B341">
        <v>339</v>
      </c>
      <c r="C341" t="s">
        <v>514</v>
      </c>
      <c r="D341">
        <v>11</v>
      </c>
      <c r="E341">
        <v>5.984</v>
      </c>
      <c r="F341">
        <v>6.7830000000000004</v>
      </c>
      <c r="G341">
        <v>7.5810000000000004</v>
      </c>
      <c r="H341">
        <v>8.4649999999999999</v>
      </c>
      <c r="I341">
        <v>9.4450000000000003</v>
      </c>
      <c r="J341">
        <v>10.529</v>
      </c>
      <c r="K341">
        <v>11.728</v>
      </c>
      <c r="L341">
        <v>13.052</v>
      </c>
      <c r="M341">
        <v>14.377000000000001</v>
      </c>
      <c r="N341" s="116">
        <v>7.1800000000000003E-2</v>
      </c>
      <c r="O341" s="116">
        <v>9.4451999999999998</v>
      </c>
      <c r="P341" s="116">
        <v>0.10908</v>
      </c>
    </row>
    <row r="342" spans="1:16">
      <c r="A342" t="s">
        <v>140</v>
      </c>
      <c r="B342">
        <v>340</v>
      </c>
      <c r="C342" t="s">
        <v>515</v>
      </c>
      <c r="D342">
        <v>11</v>
      </c>
      <c r="E342">
        <v>5.9889999999999999</v>
      </c>
      <c r="F342">
        <v>6.7880000000000003</v>
      </c>
      <c r="G342">
        <v>7.5869999999999997</v>
      </c>
      <c r="H342">
        <v>8.4719999999999995</v>
      </c>
      <c r="I342">
        <v>9.4529999999999994</v>
      </c>
      <c r="J342">
        <v>10.538</v>
      </c>
      <c r="K342">
        <v>11.738</v>
      </c>
      <c r="L342">
        <v>13.064</v>
      </c>
      <c r="M342">
        <v>14.388999999999999</v>
      </c>
      <c r="N342" s="116">
        <v>7.1499999999999994E-2</v>
      </c>
      <c r="O342" s="116">
        <v>9.4529999999999994</v>
      </c>
      <c r="P342" s="116">
        <v>0.10909000000000001</v>
      </c>
    </row>
    <row r="343" spans="1:16">
      <c r="A343" t="s">
        <v>140</v>
      </c>
      <c r="B343">
        <v>341</v>
      </c>
      <c r="C343" t="s">
        <v>516</v>
      </c>
      <c r="D343">
        <v>11</v>
      </c>
      <c r="E343">
        <v>5.9939999999999998</v>
      </c>
      <c r="F343">
        <v>6.7939999999999996</v>
      </c>
      <c r="G343">
        <v>7.593</v>
      </c>
      <c r="H343">
        <v>8.4789999999999992</v>
      </c>
      <c r="I343">
        <v>9.4610000000000003</v>
      </c>
      <c r="J343">
        <v>10.547000000000001</v>
      </c>
      <c r="K343">
        <v>11.747999999999999</v>
      </c>
      <c r="L343">
        <v>13.074999999999999</v>
      </c>
      <c r="M343">
        <v>14.401999999999999</v>
      </c>
      <c r="N343" s="116">
        <v>7.1199999999999999E-2</v>
      </c>
      <c r="O343" s="116">
        <v>9.4609000000000005</v>
      </c>
      <c r="P343" s="116">
        <v>0.1091</v>
      </c>
    </row>
    <row r="344" spans="1:16">
      <c r="A344" t="s">
        <v>140</v>
      </c>
      <c r="B344">
        <v>342</v>
      </c>
      <c r="C344" t="s">
        <v>517</v>
      </c>
      <c r="D344">
        <v>11</v>
      </c>
      <c r="E344">
        <v>5.9989999999999997</v>
      </c>
      <c r="F344">
        <v>6.7990000000000004</v>
      </c>
      <c r="G344">
        <v>7.6</v>
      </c>
      <c r="H344">
        <v>8.4860000000000007</v>
      </c>
      <c r="I344">
        <v>9.4689999999999994</v>
      </c>
      <c r="J344">
        <v>10.555999999999999</v>
      </c>
      <c r="K344">
        <v>11.757999999999999</v>
      </c>
      <c r="L344">
        <v>13.086</v>
      </c>
      <c r="M344">
        <v>14.414</v>
      </c>
      <c r="N344" s="116">
        <v>7.0900000000000005E-2</v>
      </c>
      <c r="O344" s="116">
        <v>9.4687000000000001</v>
      </c>
      <c r="P344" s="116">
        <v>0.1091</v>
      </c>
    </row>
    <row r="345" spans="1:16">
      <c r="A345" t="s">
        <v>140</v>
      </c>
      <c r="B345">
        <v>343</v>
      </c>
      <c r="C345" t="s">
        <v>518</v>
      </c>
      <c r="D345">
        <v>11</v>
      </c>
      <c r="E345">
        <v>6.0039999999999996</v>
      </c>
      <c r="F345">
        <v>6.8049999999999997</v>
      </c>
      <c r="G345">
        <v>7.6059999999999999</v>
      </c>
      <c r="H345">
        <v>8.4930000000000003</v>
      </c>
      <c r="I345">
        <v>9.4760000000000009</v>
      </c>
      <c r="J345">
        <v>10.565</v>
      </c>
      <c r="K345">
        <v>11.768000000000001</v>
      </c>
      <c r="L345">
        <v>13.097</v>
      </c>
      <c r="M345">
        <v>14.427</v>
      </c>
      <c r="N345" s="116">
        <v>7.0599999999999996E-2</v>
      </c>
      <c r="O345" s="116">
        <v>9.4764999999999997</v>
      </c>
      <c r="P345" s="116">
        <v>0.10911</v>
      </c>
    </row>
    <row r="346" spans="1:16">
      <c r="A346" t="s">
        <v>140</v>
      </c>
      <c r="B346">
        <v>344</v>
      </c>
      <c r="C346" t="s">
        <v>519</v>
      </c>
      <c r="D346">
        <v>11</v>
      </c>
      <c r="E346">
        <v>6.0090000000000003</v>
      </c>
      <c r="F346">
        <v>6.8109999999999999</v>
      </c>
      <c r="G346">
        <v>7.6120000000000001</v>
      </c>
      <c r="H346">
        <v>8.5</v>
      </c>
      <c r="I346">
        <v>9.484</v>
      </c>
      <c r="J346">
        <v>10.573</v>
      </c>
      <c r="K346">
        <v>11.778</v>
      </c>
      <c r="L346">
        <v>13.109</v>
      </c>
      <c r="M346">
        <v>14.439</v>
      </c>
      <c r="N346" s="116">
        <v>7.0300000000000001E-2</v>
      </c>
      <c r="O346" s="116">
        <v>9.4844000000000008</v>
      </c>
      <c r="P346" s="116">
        <v>0.10911</v>
      </c>
    </row>
    <row r="347" spans="1:16">
      <c r="A347" t="s">
        <v>140</v>
      </c>
      <c r="B347">
        <v>345</v>
      </c>
      <c r="C347" t="s">
        <v>520</v>
      </c>
      <c r="D347">
        <v>11</v>
      </c>
      <c r="E347">
        <v>6.0140000000000002</v>
      </c>
      <c r="F347">
        <v>6.8159999999999998</v>
      </c>
      <c r="G347">
        <v>7.6180000000000003</v>
      </c>
      <c r="H347">
        <v>8.5069999999999997</v>
      </c>
      <c r="I347">
        <v>9.4920000000000009</v>
      </c>
      <c r="J347">
        <v>10.582000000000001</v>
      </c>
      <c r="K347">
        <v>11.788</v>
      </c>
      <c r="L347">
        <v>13.12</v>
      </c>
      <c r="M347">
        <v>14.452</v>
      </c>
      <c r="N347" s="116">
        <v>7.0099999999999996E-2</v>
      </c>
      <c r="O347" s="116">
        <v>9.4922000000000004</v>
      </c>
      <c r="P347" s="116">
        <v>0.10911999999999999</v>
      </c>
    </row>
    <row r="348" spans="1:16">
      <c r="A348" t="s">
        <v>140</v>
      </c>
      <c r="B348">
        <v>346</v>
      </c>
      <c r="C348" t="s">
        <v>521</v>
      </c>
      <c r="D348">
        <v>11</v>
      </c>
      <c r="E348">
        <v>6.0190000000000001</v>
      </c>
      <c r="F348">
        <v>6.8220000000000001</v>
      </c>
      <c r="G348">
        <v>7.6239999999999997</v>
      </c>
      <c r="H348">
        <v>8.5139999999999993</v>
      </c>
      <c r="I348">
        <v>9.5</v>
      </c>
      <c r="J348">
        <v>10.590999999999999</v>
      </c>
      <c r="K348">
        <v>11.798</v>
      </c>
      <c r="L348">
        <v>13.131</v>
      </c>
      <c r="M348">
        <v>14.465</v>
      </c>
      <c r="N348" s="116">
        <v>6.9800000000000001E-2</v>
      </c>
      <c r="O348" s="116">
        <v>9.4999000000000002</v>
      </c>
      <c r="P348" s="116">
        <v>0.10913</v>
      </c>
    </row>
    <row r="349" spans="1:16">
      <c r="A349" t="s">
        <v>140</v>
      </c>
      <c r="B349">
        <v>347</v>
      </c>
      <c r="C349" t="s">
        <v>522</v>
      </c>
      <c r="D349">
        <v>11</v>
      </c>
      <c r="E349">
        <v>6.024</v>
      </c>
      <c r="F349">
        <v>6.827</v>
      </c>
      <c r="G349">
        <v>7.6310000000000002</v>
      </c>
      <c r="H349">
        <v>8.5210000000000008</v>
      </c>
      <c r="I349">
        <v>9.5079999999999991</v>
      </c>
      <c r="J349">
        <v>10.6</v>
      </c>
      <c r="K349">
        <v>11.807</v>
      </c>
      <c r="L349">
        <v>13.141999999999999</v>
      </c>
      <c r="M349">
        <v>14.477</v>
      </c>
      <c r="N349" s="116">
        <v>6.9500000000000006E-2</v>
      </c>
      <c r="O349" s="116">
        <v>9.5076999999999998</v>
      </c>
      <c r="P349" s="116">
        <v>0.10913</v>
      </c>
    </row>
    <row r="350" spans="1:16">
      <c r="A350" t="s">
        <v>140</v>
      </c>
      <c r="B350">
        <v>348</v>
      </c>
      <c r="C350" t="s">
        <v>523</v>
      </c>
      <c r="D350">
        <v>11</v>
      </c>
      <c r="E350">
        <v>6.0289999999999999</v>
      </c>
      <c r="F350">
        <v>6.8330000000000002</v>
      </c>
      <c r="G350">
        <v>7.6369999999999996</v>
      </c>
      <c r="H350">
        <v>8.5280000000000005</v>
      </c>
      <c r="I350">
        <v>9.516</v>
      </c>
      <c r="J350">
        <v>10.608000000000001</v>
      </c>
      <c r="K350">
        <v>11.817</v>
      </c>
      <c r="L350">
        <v>13.154</v>
      </c>
      <c r="M350">
        <v>14.49</v>
      </c>
      <c r="N350" s="116">
        <v>6.9199999999999998E-2</v>
      </c>
      <c r="O350" s="116">
        <v>9.5154999999999994</v>
      </c>
      <c r="P350" s="116">
        <v>0.10914</v>
      </c>
    </row>
    <row r="351" spans="1:16">
      <c r="A351" t="s">
        <v>140</v>
      </c>
      <c r="B351">
        <v>349</v>
      </c>
      <c r="C351" t="s">
        <v>524</v>
      </c>
      <c r="D351">
        <v>11</v>
      </c>
      <c r="E351">
        <v>6.0339999999999998</v>
      </c>
      <c r="F351">
        <v>6.8380000000000001</v>
      </c>
      <c r="G351">
        <v>7.6429999999999998</v>
      </c>
      <c r="H351">
        <v>8.5350000000000001</v>
      </c>
      <c r="I351">
        <v>9.5229999999999997</v>
      </c>
      <c r="J351">
        <v>10.617000000000001</v>
      </c>
      <c r="K351">
        <v>11.827</v>
      </c>
      <c r="L351">
        <v>13.164999999999999</v>
      </c>
      <c r="M351">
        <v>14.502000000000001</v>
      </c>
      <c r="N351" s="116">
        <v>6.8900000000000003E-2</v>
      </c>
      <c r="O351" s="116">
        <v>9.5231999999999992</v>
      </c>
      <c r="P351" s="116">
        <v>0.10915</v>
      </c>
    </row>
    <row r="352" spans="1:16">
      <c r="A352" t="s">
        <v>140</v>
      </c>
      <c r="B352">
        <v>350</v>
      </c>
      <c r="C352" t="s">
        <v>525</v>
      </c>
      <c r="D352">
        <v>11</v>
      </c>
      <c r="E352">
        <v>6.0389999999999997</v>
      </c>
      <c r="F352">
        <v>6.8440000000000003</v>
      </c>
      <c r="G352">
        <v>7.649</v>
      </c>
      <c r="H352">
        <v>8.5419999999999998</v>
      </c>
      <c r="I352">
        <v>9.5310000000000006</v>
      </c>
      <c r="J352">
        <v>10.625999999999999</v>
      </c>
      <c r="K352">
        <v>11.837</v>
      </c>
      <c r="L352">
        <v>13.176</v>
      </c>
      <c r="M352">
        <v>14.513999999999999</v>
      </c>
      <c r="N352" s="116">
        <v>6.8599999999999994E-2</v>
      </c>
      <c r="O352" s="116">
        <v>9.5310000000000006</v>
      </c>
      <c r="P352" s="116">
        <v>0.10915</v>
      </c>
    </row>
    <row r="353" spans="1:16">
      <c r="A353" t="s">
        <v>140</v>
      </c>
      <c r="B353">
        <v>351</v>
      </c>
      <c r="C353" t="s">
        <v>526</v>
      </c>
      <c r="D353">
        <v>11</v>
      </c>
      <c r="E353">
        <v>6.0430000000000001</v>
      </c>
      <c r="F353">
        <v>6.8490000000000002</v>
      </c>
      <c r="G353">
        <v>7.6550000000000002</v>
      </c>
      <c r="H353">
        <v>8.5489999999999995</v>
      </c>
      <c r="I353">
        <v>9.5389999999999997</v>
      </c>
      <c r="J353">
        <v>10.635</v>
      </c>
      <c r="K353">
        <v>11.847</v>
      </c>
      <c r="L353">
        <v>13.186999999999999</v>
      </c>
      <c r="M353">
        <v>14.526999999999999</v>
      </c>
      <c r="N353" s="116">
        <v>6.8400000000000002E-2</v>
      </c>
      <c r="O353" s="116">
        <v>9.5387000000000004</v>
      </c>
      <c r="P353" s="116">
        <v>0.10915999999999999</v>
      </c>
    </row>
    <row r="354" spans="1:16">
      <c r="A354" t="s">
        <v>140</v>
      </c>
      <c r="B354">
        <v>352</v>
      </c>
      <c r="C354" t="s">
        <v>527</v>
      </c>
      <c r="D354">
        <v>11</v>
      </c>
      <c r="E354">
        <v>6.0490000000000004</v>
      </c>
      <c r="F354">
        <v>6.8550000000000004</v>
      </c>
      <c r="G354">
        <v>7.6609999999999996</v>
      </c>
      <c r="H354">
        <v>8.5559999999999992</v>
      </c>
      <c r="I354">
        <v>9.5459999999999994</v>
      </c>
      <c r="J354">
        <v>10.643000000000001</v>
      </c>
      <c r="K354">
        <v>11.856999999999999</v>
      </c>
      <c r="L354">
        <v>13.198</v>
      </c>
      <c r="M354">
        <v>14.539</v>
      </c>
      <c r="N354" s="116">
        <v>6.8099999999999994E-2</v>
      </c>
      <c r="O354" s="116">
        <v>9.5464000000000002</v>
      </c>
      <c r="P354" s="116">
        <v>0.10915999999999999</v>
      </c>
    </row>
    <row r="355" spans="1:16">
      <c r="A355" t="s">
        <v>140</v>
      </c>
      <c r="B355">
        <v>353</v>
      </c>
      <c r="C355" t="s">
        <v>528</v>
      </c>
      <c r="D355">
        <v>11</v>
      </c>
      <c r="E355">
        <v>6.0529999999999999</v>
      </c>
      <c r="F355">
        <v>6.86</v>
      </c>
      <c r="G355">
        <v>7.6680000000000001</v>
      </c>
      <c r="H355">
        <v>8.5630000000000006</v>
      </c>
      <c r="I355">
        <v>9.5540000000000003</v>
      </c>
      <c r="J355">
        <v>10.651999999999999</v>
      </c>
      <c r="K355">
        <v>11.867000000000001</v>
      </c>
      <c r="L355">
        <v>13.209</v>
      </c>
      <c r="M355">
        <v>14.552</v>
      </c>
      <c r="N355" s="116">
        <v>6.7799999999999999E-2</v>
      </c>
      <c r="O355" s="116">
        <v>9.5541999999999998</v>
      </c>
      <c r="P355" s="116">
        <v>0.10917</v>
      </c>
    </row>
    <row r="356" spans="1:16">
      <c r="A356" t="s">
        <v>140</v>
      </c>
      <c r="B356">
        <v>354</v>
      </c>
      <c r="C356" t="s">
        <v>529</v>
      </c>
      <c r="D356">
        <v>11</v>
      </c>
      <c r="E356">
        <v>6.0579999999999998</v>
      </c>
      <c r="F356">
        <v>6.8659999999999997</v>
      </c>
      <c r="G356">
        <v>7.6740000000000004</v>
      </c>
      <c r="H356">
        <v>8.5690000000000008</v>
      </c>
      <c r="I356">
        <v>9.5619999999999994</v>
      </c>
      <c r="J356">
        <v>10.661</v>
      </c>
      <c r="K356">
        <v>11.875999999999999</v>
      </c>
      <c r="L356">
        <v>13.22</v>
      </c>
      <c r="M356">
        <v>14.564</v>
      </c>
      <c r="N356" s="116">
        <v>6.7500000000000004E-2</v>
      </c>
      <c r="O356" s="116">
        <v>9.5618999999999996</v>
      </c>
      <c r="P356" s="116">
        <v>0.10918</v>
      </c>
    </row>
    <row r="357" spans="1:16">
      <c r="A357" t="s">
        <v>140</v>
      </c>
      <c r="B357">
        <v>355</v>
      </c>
      <c r="C357" t="s">
        <v>530</v>
      </c>
      <c r="D357">
        <v>11</v>
      </c>
      <c r="E357">
        <v>6.0629999999999997</v>
      </c>
      <c r="F357">
        <v>6.8719999999999999</v>
      </c>
      <c r="G357">
        <v>7.68</v>
      </c>
      <c r="H357">
        <v>8.5760000000000005</v>
      </c>
      <c r="I357">
        <v>9.57</v>
      </c>
      <c r="J357">
        <v>10.669</v>
      </c>
      <c r="K357">
        <v>11.885999999999999</v>
      </c>
      <c r="L357">
        <v>13.231</v>
      </c>
      <c r="M357">
        <v>14.576000000000001</v>
      </c>
      <c r="N357" s="116">
        <v>6.7199999999999996E-2</v>
      </c>
      <c r="O357" s="116">
        <v>9.5695999999999994</v>
      </c>
      <c r="P357" s="116">
        <v>0.10918</v>
      </c>
    </row>
    <row r="358" spans="1:16">
      <c r="A358" t="s">
        <v>140</v>
      </c>
      <c r="B358">
        <v>356</v>
      </c>
      <c r="C358" t="s">
        <v>531</v>
      </c>
      <c r="D358">
        <v>11</v>
      </c>
      <c r="E358">
        <v>6.0679999999999996</v>
      </c>
      <c r="F358">
        <v>6.8769999999999998</v>
      </c>
      <c r="G358">
        <v>7.6859999999999999</v>
      </c>
      <c r="H358">
        <v>8.5830000000000002</v>
      </c>
      <c r="I358">
        <v>9.577</v>
      </c>
      <c r="J358">
        <v>10.678000000000001</v>
      </c>
      <c r="K358">
        <v>11.896000000000001</v>
      </c>
      <c r="L358">
        <v>13.242000000000001</v>
      </c>
      <c r="M358">
        <v>14.589</v>
      </c>
      <c r="N358" s="116">
        <v>6.7000000000000004E-2</v>
      </c>
      <c r="O358" s="116">
        <v>9.5771999999999995</v>
      </c>
      <c r="P358" s="116">
        <v>0.10919</v>
      </c>
    </row>
    <row r="359" spans="1:16">
      <c r="A359" t="s">
        <v>140</v>
      </c>
      <c r="B359">
        <v>357</v>
      </c>
      <c r="C359" t="s">
        <v>532</v>
      </c>
      <c r="D359">
        <v>11</v>
      </c>
      <c r="E359">
        <v>6.0730000000000004</v>
      </c>
      <c r="F359">
        <v>6.8819999999999997</v>
      </c>
      <c r="G359">
        <v>7.6920000000000002</v>
      </c>
      <c r="H359">
        <v>8.59</v>
      </c>
      <c r="I359">
        <v>9.5850000000000009</v>
      </c>
      <c r="J359">
        <v>10.686999999999999</v>
      </c>
      <c r="K359">
        <v>11.906000000000001</v>
      </c>
      <c r="L359">
        <v>13.253</v>
      </c>
      <c r="M359">
        <v>14.601000000000001</v>
      </c>
      <c r="N359" s="116">
        <v>6.6699999999999995E-2</v>
      </c>
      <c r="O359" s="116">
        <v>9.5848999999999993</v>
      </c>
      <c r="P359" s="116">
        <v>0.10920000000000001</v>
      </c>
    </row>
    <row r="360" spans="1:16">
      <c r="A360" t="s">
        <v>140</v>
      </c>
      <c r="B360">
        <v>358</v>
      </c>
      <c r="C360" t="s">
        <v>533</v>
      </c>
      <c r="D360">
        <v>11</v>
      </c>
      <c r="E360">
        <v>6.0780000000000003</v>
      </c>
      <c r="F360">
        <v>6.8879999999999999</v>
      </c>
      <c r="G360">
        <v>7.6980000000000004</v>
      </c>
      <c r="H360">
        <v>8.5969999999999995</v>
      </c>
      <c r="I360">
        <v>9.593</v>
      </c>
      <c r="J360">
        <v>10.695</v>
      </c>
      <c r="K360">
        <v>11.914999999999999</v>
      </c>
      <c r="L360">
        <v>13.263999999999999</v>
      </c>
      <c r="M360">
        <v>14.613</v>
      </c>
      <c r="N360" s="116">
        <v>6.6400000000000001E-2</v>
      </c>
      <c r="O360" s="116">
        <v>9.5925999999999991</v>
      </c>
      <c r="P360" s="116">
        <v>0.10920000000000001</v>
      </c>
    </row>
    <row r="361" spans="1:16">
      <c r="A361" t="s">
        <v>140</v>
      </c>
      <c r="B361">
        <v>359</v>
      </c>
      <c r="C361" t="s">
        <v>534</v>
      </c>
      <c r="D361">
        <v>11</v>
      </c>
      <c r="E361">
        <v>6.0819999999999999</v>
      </c>
      <c r="F361">
        <v>6.8929999999999998</v>
      </c>
      <c r="G361">
        <v>7.7039999999999997</v>
      </c>
      <c r="H361">
        <v>8.6039999999999992</v>
      </c>
      <c r="I361">
        <v>9.6</v>
      </c>
      <c r="J361">
        <v>10.704000000000001</v>
      </c>
      <c r="K361">
        <v>11.925000000000001</v>
      </c>
      <c r="L361">
        <v>13.275</v>
      </c>
      <c r="M361">
        <v>14.625999999999999</v>
      </c>
      <c r="N361" s="116">
        <v>6.6100000000000006E-2</v>
      </c>
      <c r="O361" s="116">
        <v>9.6001999999999992</v>
      </c>
      <c r="P361" s="116">
        <v>0.10921</v>
      </c>
    </row>
    <row r="362" spans="1:16">
      <c r="A362" t="s">
        <v>140</v>
      </c>
      <c r="B362">
        <v>360</v>
      </c>
      <c r="C362" t="s">
        <v>535</v>
      </c>
      <c r="D362">
        <v>11</v>
      </c>
      <c r="E362">
        <v>6.0869999999999997</v>
      </c>
      <c r="F362">
        <v>6.899</v>
      </c>
      <c r="G362">
        <v>7.71</v>
      </c>
      <c r="H362">
        <v>8.61</v>
      </c>
      <c r="I362">
        <v>9.6080000000000005</v>
      </c>
      <c r="J362">
        <v>10.712999999999999</v>
      </c>
      <c r="K362">
        <v>11.935</v>
      </c>
      <c r="L362">
        <v>13.287000000000001</v>
      </c>
      <c r="M362">
        <v>14.638</v>
      </c>
      <c r="N362" s="116">
        <v>6.59E-2</v>
      </c>
      <c r="O362" s="116">
        <v>9.6079000000000008</v>
      </c>
      <c r="P362" s="116">
        <v>0.10922</v>
      </c>
    </row>
    <row r="363" spans="1:16">
      <c r="A363" t="s">
        <v>140</v>
      </c>
      <c r="B363">
        <v>361</v>
      </c>
      <c r="C363" t="s">
        <v>536</v>
      </c>
      <c r="D363">
        <v>11</v>
      </c>
      <c r="E363">
        <v>6.0919999999999996</v>
      </c>
      <c r="F363">
        <v>6.9039999999999999</v>
      </c>
      <c r="G363">
        <v>7.7160000000000002</v>
      </c>
      <c r="H363">
        <v>8.6170000000000009</v>
      </c>
      <c r="I363">
        <v>9.6159999999999997</v>
      </c>
      <c r="J363">
        <v>10.721</v>
      </c>
      <c r="K363">
        <v>11.944000000000001</v>
      </c>
      <c r="L363">
        <v>13.297000000000001</v>
      </c>
      <c r="M363">
        <v>14.65</v>
      </c>
      <c r="N363" s="116">
        <v>6.5600000000000006E-2</v>
      </c>
      <c r="O363" s="116">
        <v>9.6155000000000008</v>
      </c>
      <c r="P363" s="116">
        <v>0.10922</v>
      </c>
    </row>
    <row r="364" spans="1:16">
      <c r="A364" t="s">
        <v>140</v>
      </c>
      <c r="B364">
        <v>362</v>
      </c>
      <c r="C364" t="s">
        <v>537</v>
      </c>
      <c r="D364">
        <v>11</v>
      </c>
      <c r="E364">
        <v>6.0970000000000004</v>
      </c>
      <c r="F364">
        <v>6.91</v>
      </c>
      <c r="G364">
        <v>7.7220000000000004</v>
      </c>
      <c r="H364">
        <v>8.6240000000000006</v>
      </c>
      <c r="I364">
        <v>9.6229999999999993</v>
      </c>
      <c r="J364">
        <v>10.73</v>
      </c>
      <c r="K364">
        <v>11.954000000000001</v>
      </c>
      <c r="L364">
        <v>13.308</v>
      </c>
      <c r="M364">
        <v>14.663</v>
      </c>
      <c r="N364" s="116">
        <v>6.5299999999999997E-2</v>
      </c>
      <c r="O364" s="116">
        <v>9.6231000000000009</v>
      </c>
      <c r="P364" s="116">
        <v>0.10922999999999999</v>
      </c>
    </row>
    <row r="365" spans="1:16">
      <c r="A365" t="s">
        <v>140</v>
      </c>
      <c r="B365">
        <v>363</v>
      </c>
      <c r="C365" t="s">
        <v>538</v>
      </c>
      <c r="D365">
        <v>11</v>
      </c>
      <c r="E365">
        <v>6.1020000000000003</v>
      </c>
      <c r="F365">
        <v>6.915</v>
      </c>
      <c r="G365">
        <v>7.7290000000000001</v>
      </c>
      <c r="H365">
        <v>8.6310000000000002</v>
      </c>
      <c r="I365">
        <v>9.6310000000000002</v>
      </c>
      <c r="J365">
        <v>10.738</v>
      </c>
      <c r="K365">
        <v>11.964</v>
      </c>
      <c r="L365">
        <v>13.32</v>
      </c>
      <c r="M365">
        <v>14.675000000000001</v>
      </c>
      <c r="N365" s="116">
        <v>6.5000000000000002E-2</v>
      </c>
      <c r="O365" s="116">
        <v>9.6308000000000007</v>
      </c>
      <c r="P365" s="116">
        <v>0.10924</v>
      </c>
    </row>
    <row r="366" spans="1:16">
      <c r="A366" t="s">
        <v>140</v>
      </c>
      <c r="B366">
        <v>364</v>
      </c>
      <c r="C366" t="s">
        <v>539</v>
      </c>
      <c r="D366">
        <v>11</v>
      </c>
      <c r="E366">
        <v>6.1059999999999999</v>
      </c>
      <c r="F366">
        <v>6.92</v>
      </c>
      <c r="G366">
        <v>7.7350000000000003</v>
      </c>
      <c r="H366">
        <v>8.6379999999999999</v>
      </c>
      <c r="I366">
        <v>9.6379999999999999</v>
      </c>
      <c r="J366">
        <v>10.747</v>
      </c>
      <c r="K366">
        <v>11.974</v>
      </c>
      <c r="L366">
        <v>13.331</v>
      </c>
      <c r="M366">
        <v>14.688000000000001</v>
      </c>
      <c r="N366" s="116">
        <v>6.4799999999999996E-2</v>
      </c>
      <c r="O366" s="116">
        <v>9.6384000000000007</v>
      </c>
      <c r="P366" s="116">
        <v>0.10925</v>
      </c>
    </row>
    <row r="367" spans="1:16">
      <c r="A367" t="s">
        <v>140</v>
      </c>
      <c r="B367">
        <v>365</v>
      </c>
      <c r="C367" t="s">
        <v>540</v>
      </c>
      <c r="D367">
        <v>11</v>
      </c>
      <c r="E367">
        <v>6.1109999999999998</v>
      </c>
      <c r="F367">
        <v>6.9260000000000002</v>
      </c>
      <c r="G367">
        <v>7.7409999999999997</v>
      </c>
      <c r="H367">
        <v>8.6440000000000001</v>
      </c>
      <c r="I367">
        <v>9.6460000000000008</v>
      </c>
      <c r="J367">
        <v>10.755000000000001</v>
      </c>
      <c r="K367">
        <v>11.983000000000001</v>
      </c>
      <c r="L367">
        <v>13.340999999999999</v>
      </c>
      <c r="M367">
        <v>14.7</v>
      </c>
      <c r="N367" s="116">
        <v>6.4500000000000002E-2</v>
      </c>
      <c r="O367" s="116">
        <v>9.6460000000000008</v>
      </c>
      <c r="P367" s="116">
        <v>0.10925</v>
      </c>
    </row>
    <row r="368" spans="1:16">
      <c r="A368" t="s">
        <v>140</v>
      </c>
      <c r="B368">
        <v>366</v>
      </c>
      <c r="C368" t="s">
        <v>541</v>
      </c>
      <c r="D368">
        <v>12</v>
      </c>
      <c r="E368">
        <v>6.1159999999999997</v>
      </c>
      <c r="F368">
        <v>6.931</v>
      </c>
      <c r="G368">
        <v>7.7469999999999999</v>
      </c>
      <c r="H368">
        <v>8.6509999999999998</v>
      </c>
      <c r="I368">
        <v>9.6539999999999999</v>
      </c>
      <c r="J368">
        <v>10.763999999999999</v>
      </c>
      <c r="K368">
        <v>11.993</v>
      </c>
      <c r="L368">
        <v>13.352</v>
      </c>
      <c r="M368">
        <v>14.712</v>
      </c>
      <c r="N368" s="116">
        <v>6.4199999999999993E-2</v>
      </c>
      <c r="O368" s="116">
        <v>9.6534999999999993</v>
      </c>
      <c r="P368" s="116">
        <v>0.10926</v>
      </c>
    </row>
    <row r="369" spans="1:16">
      <c r="A369" t="s">
        <v>140</v>
      </c>
      <c r="B369">
        <v>367</v>
      </c>
      <c r="C369" t="s">
        <v>542</v>
      </c>
      <c r="D369">
        <v>12</v>
      </c>
      <c r="E369">
        <v>6.1210000000000004</v>
      </c>
      <c r="F369">
        <v>6.9370000000000003</v>
      </c>
      <c r="G369">
        <v>7.7530000000000001</v>
      </c>
      <c r="H369">
        <v>8.6579999999999995</v>
      </c>
      <c r="I369">
        <v>9.6609999999999996</v>
      </c>
      <c r="J369">
        <v>10.773</v>
      </c>
      <c r="K369">
        <v>12.003</v>
      </c>
      <c r="L369">
        <v>13.363</v>
      </c>
      <c r="M369">
        <v>14.724</v>
      </c>
      <c r="N369" s="116">
        <v>6.4000000000000001E-2</v>
      </c>
      <c r="O369" s="116">
        <v>9.6610999999999994</v>
      </c>
      <c r="P369" s="116">
        <v>0.10927000000000001</v>
      </c>
    </row>
    <row r="370" spans="1:16">
      <c r="A370" t="s">
        <v>140</v>
      </c>
      <c r="B370">
        <v>368</v>
      </c>
      <c r="C370" t="s">
        <v>543</v>
      </c>
      <c r="D370">
        <v>12</v>
      </c>
      <c r="E370">
        <v>6.1260000000000003</v>
      </c>
      <c r="F370">
        <v>6.9420000000000002</v>
      </c>
      <c r="G370">
        <v>7.7590000000000003</v>
      </c>
      <c r="H370">
        <v>8.6649999999999991</v>
      </c>
      <c r="I370">
        <v>9.6690000000000005</v>
      </c>
      <c r="J370">
        <v>10.781000000000001</v>
      </c>
      <c r="K370">
        <v>12.012</v>
      </c>
      <c r="L370">
        <v>13.374000000000001</v>
      </c>
      <c r="M370">
        <v>14.736000000000001</v>
      </c>
      <c r="N370" s="116">
        <v>6.3700000000000007E-2</v>
      </c>
      <c r="O370" s="116">
        <v>9.6686999999999994</v>
      </c>
      <c r="P370" s="116">
        <v>0.10927000000000001</v>
      </c>
    </row>
    <row r="371" spans="1:16">
      <c r="A371" t="s">
        <v>140</v>
      </c>
      <c r="B371">
        <v>369</v>
      </c>
      <c r="C371" t="s">
        <v>544</v>
      </c>
      <c r="D371">
        <v>12</v>
      </c>
      <c r="E371">
        <v>6.13</v>
      </c>
      <c r="F371">
        <v>6.9480000000000004</v>
      </c>
      <c r="G371">
        <v>7.7649999999999997</v>
      </c>
      <c r="H371">
        <v>8.6709999999999994</v>
      </c>
      <c r="I371">
        <v>9.6760000000000002</v>
      </c>
      <c r="J371">
        <v>10.79</v>
      </c>
      <c r="K371">
        <v>12.022</v>
      </c>
      <c r="L371">
        <v>13.385</v>
      </c>
      <c r="M371">
        <v>14.749000000000001</v>
      </c>
      <c r="N371" s="116">
        <v>6.3399999999999998E-2</v>
      </c>
      <c r="O371" s="116">
        <v>9.6762999999999995</v>
      </c>
      <c r="P371" s="116">
        <v>0.10928</v>
      </c>
    </row>
    <row r="372" spans="1:16">
      <c r="A372" t="s">
        <v>140</v>
      </c>
      <c r="B372">
        <v>370</v>
      </c>
      <c r="C372" t="s">
        <v>545</v>
      </c>
      <c r="D372">
        <v>12</v>
      </c>
      <c r="E372">
        <v>6.1349999999999998</v>
      </c>
      <c r="F372">
        <v>6.9530000000000003</v>
      </c>
      <c r="G372">
        <v>7.7709999999999999</v>
      </c>
      <c r="H372">
        <v>8.6780000000000008</v>
      </c>
      <c r="I372">
        <v>9.6839999999999993</v>
      </c>
      <c r="J372">
        <v>10.798</v>
      </c>
      <c r="K372">
        <v>12.032</v>
      </c>
      <c r="L372">
        <v>13.396000000000001</v>
      </c>
      <c r="M372">
        <v>14.760999999999999</v>
      </c>
      <c r="N372" s="116">
        <v>6.3100000000000003E-2</v>
      </c>
      <c r="O372" s="116">
        <v>9.6837999999999997</v>
      </c>
      <c r="P372" s="116">
        <v>0.10929</v>
      </c>
    </row>
    <row r="373" spans="1:16">
      <c r="A373" t="s">
        <v>140</v>
      </c>
      <c r="B373">
        <v>371</v>
      </c>
      <c r="C373" t="s">
        <v>546</v>
      </c>
      <c r="D373">
        <v>12</v>
      </c>
      <c r="E373">
        <v>6.14</v>
      </c>
      <c r="F373">
        <v>6.9580000000000002</v>
      </c>
      <c r="G373">
        <v>7.7770000000000001</v>
      </c>
      <c r="H373">
        <v>8.6850000000000005</v>
      </c>
      <c r="I373">
        <v>9.6910000000000007</v>
      </c>
      <c r="J373">
        <v>10.807</v>
      </c>
      <c r="K373">
        <v>12.041</v>
      </c>
      <c r="L373">
        <v>13.407</v>
      </c>
      <c r="M373">
        <v>14.773</v>
      </c>
      <c r="N373" s="116">
        <v>6.2899999999999998E-2</v>
      </c>
      <c r="O373" s="116">
        <v>9.6913999999999998</v>
      </c>
      <c r="P373" s="116">
        <v>0.10929999999999999</v>
      </c>
    </row>
    <row r="374" spans="1:16">
      <c r="A374" t="s">
        <v>140</v>
      </c>
      <c r="B374">
        <v>372</v>
      </c>
      <c r="C374" t="s">
        <v>547</v>
      </c>
      <c r="D374">
        <v>12</v>
      </c>
      <c r="E374">
        <v>6.1449999999999996</v>
      </c>
      <c r="F374">
        <v>6.9640000000000004</v>
      </c>
      <c r="G374">
        <v>7.7830000000000004</v>
      </c>
      <c r="H374">
        <v>8.6910000000000007</v>
      </c>
      <c r="I374">
        <v>9.6989999999999998</v>
      </c>
      <c r="J374">
        <v>10.815</v>
      </c>
      <c r="K374">
        <v>12.051</v>
      </c>
      <c r="L374">
        <v>13.417999999999999</v>
      </c>
      <c r="M374">
        <v>14.785</v>
      </c>
      <c r="N374" s="116">
        <v>6.2600000000000003E-2</v>
      </c>
      <c r="O374" s="116">
        <v>9.6989000000000001</v>
      </c>
      <c r="P374" s="116">
        <v>0.10929999999999999</v>
      </c>
    </row>
    <row r="375" spans="1:16">
      <c r="A375" t="s">
        <v>140</v>
      </c>
      <c r="B375">
        <v>373</v>
      </c>
      <c r="C375" t="s">
        <v>548</v>
      </c>
      <c r="D375">
        <v>12</v>
      </c>
      <c r="E375">
        <v>6.149</v>
      </c>
      <c r="F375">
        <v>6.9690000000000003</v>
      </c>
      <c r="G375">
        <v>7.7889999999999997</v>
      </c>
      <c r="H375">
        <v>8.6980000000000004</v>
      </c>
      <c r="I375">
        <v>9.7059999999999995</v>
      </c>
      <c r="J375">
        <v>10.824</v>
      </c>
      <c r="K375">
        <v>12.06</v>
      </c>
      <c r="L375">
        <v>13.429</v>
      </c>
      <c r="M375">
        <v>14.797000000000001</v>
      </c>
      <c r="N375" s="116">
        <v>6.2300000000000001E-2</v>
      </c>
      <c r="O375" s="116">
        <v>9.7064000000000004</v>
      </c>
      <c r="P375" s="116">
        <v>0.10931</v>
      </c>
    </row>
    <row r="376" spans="1:16">
      <c r="A376" t="s">
        <v>140</v>
      </c>
      <c r="B376">
        <v>374</v>
      </c>
      <c r="C376" t="s">
        <v>549</v>
      </c>
      <c r="D376">
        <v>12</v>
      </c>
      <c r="E376">
        <v>6.1539999999999999</v>
      </c>
      <c r="F376">
        <v>6.9740000000000002</v>
      </c>
      <c r="G376">
        <v>7.7949999999999999</v>
      </c>
      <c r="H376">
        <v>8.7050000000000001</v>
      </c>
      <c r="I376">
        <v>9.7140000000000004</v>
      </c>
      <c r="J376">
        <v>10.832000000000001</v>
      </c>
      <c r="K376">
        <v>12.07</v>
      </c>
      <c r="L376">
        <v>13.44</v>
      </c>
      <c r="M376">
        <v>14.81</v>
      </c>
      <c r="N376" s="116">
        <v>6.2100000000000002E-2</v>
      </c>
      <c r="O376" s="116">
        <v>9.7139000000000006</v>
      </c>
      <c r="P376" s="116">
        <v>0.10932</v>
      </c>
    </row>
    <row r="377" spans="1:16">
      <c r="A377" t="s">
        <v>140</v>
      </c>
      <c r="B377">
        <v>375</v>
      </c>
      <c r="C377" t="s">
        <v>550</v>
      </c>
      <c r="D377">
        <v>12</v>
      </c>
      <c r="E377">
        <v>6.1580000000000004</v>
      </c>
      <c r="F377">
        <v>6.9790000000000001</v>
      </c>
      <c r="G377">
        <v>7.8</v>
      </c>
      <c r="H377">
        <v>8.7110000000000003</v>
      </c>
      <c r="I377">
        <v>9.7210000000000001</v>
      </c>
      <c r="J377">
        <v>10.840999999999999</v>
      </c>
      <c r="K377">
        <v>12.08</v>
      </c>
      <c r="L377">
        <v>13.451000000000001</v>
      </c>
      <c r="M377">
        <v>14.821999999999999</v>
      </c>
      <c r="N377" s="116">
        <v>6.1800000000000001E-2</v>
      </c>
      <c r="O377" s="116">
        <v>9.7213999999999992</v>
      </c>
      <c r="P377" s="116">
        <v>0.10933</v>
      </c>
    </row>
    <row r="378" spans="1:16">
      <c r="A378" t="s">
        <v>140</v>
      </c>
      <c r="B378">
        <v>376</v>
      </c>
      <c r="C378" t="s">
        <v>551</v>
      </c>
      <c r="D378">
        <v>12</v>
      </c>
      <c r="E378">
        <v>6.1630000000000003</v>
      </c>
      <c r="F378">
        <v>6.9850000000000003</v>
      </c>
      <c r="G378">
        <v>7.8070000000000004</v>
      </c>
      <c r="H378">
        <v>8.718</v>
      </c>
      <c r="I378">
        <v>9.7289999999999992</v>
      </c>
      <c r="J378">
        <v>10.849</v>
      </c>
      <c r="K378">
        <v>12.089</v>
      </c>
      <c r="L378">
        <v>13.461</v>
      </c>
      <c r="M378">
        <v>14.834</v>
      </c>
      <c r="N378" s="116">
        <v>6.1499999999999999E-2</v>
      </c>
      <c r="O378" s="116">
        <v>9.7288999999999994</v>
      </c>
      <c r="P378" s="116">
        <v>0.10933</v>
      </c>
    </row>
    <row r="379" spans="1:16">
      <c r="A379" t="s">
        <v>140</v>
      </c>
      <c r="B379">
        <v>377</v>
      </c>
      <c r="C379" t="s">
        <v>552</v>
      </c>
      <c r="D379">
        <v>12</v>
      </c>
      <c r="E379">
        <v>6.1680000000000001</v>
      </c>
      <c r="F379">
        <v>6.99</v>
      </c>
      <c r="G379">
        <v>7.8120000000000003</v>
      </c>
      <c r="H379">
        <v>8.7249999999999996</v>
      </c>
      <c r="I379">
        <v>9.7360000000000007</v>
      </c>
      <c r="J379">
        <v>10.856999999999999</v>
      </c>
      <c r="K379">
        <v>12.099</v>
      </c>
      <c r="L379">
        <v>13.472</v>
      </c>
      <c r="M379">
        <v>14.846</v>
      </c>
      <c r="N379" s="116">
        <v>6.13E-2</v>
      </c>
      <c r="O379" s="116">
        <v>9.7363999999999997</v>
      </c>
      <c r="P379" s="116">
        <v>0.10934000000000001</v>
      </c>
    </row>
    <row r="380" spans="1:16">
      <c r="A380" t="s">
        <v>140</v>
      </c>
      <c r="B380">
        <v>378</v>
      </c>
      <c r="C380" t="s">
        <v>553</v>
      </c>
      <c r="D380">
        <v>12</v>
      </c>
      <c r="E380">
        <v>6.173</v>
      </c>
      <c r="F380">
        <v>6.9950000000000001</v>
      </c>
      <c r="G380">
        <v>7.8179999999999996</v>
      </c>
      <c r="H380">
        <v>8.7309999999999999</v>
      </c>
      <c r="I380">
        <v>9.7439999999999998</v>
      </c>
      <c r="J380">
        <v>10.866</v>
      </c>
      <c r="K380">
        <v>12.108000000000001</v>
      </c>
      <c r="L380">
        <v>13.483000000000001</v>
      </c>
      <c r="M380">
        <v>14.858000000000001</v>
      </c>
      <c r="N380" s="116">
        <v>6.0999999999999999E-2</v>
      </c>
      <c r="O380" s="116">
        <v>9.7439</v>
      </c>
      <c r="P380" s="116">
        <v>0.10935</v>
      </c>
    </row>
    <row r="381" spans="1:16">
      <c r="A381" t="s">
        <v>140</v>
      </c>
      <c r="B381">
        <v>379</v>
      </c>
      <c r="C381" t="s">
        <v>554</v>
      </c>
      <c r="D381">
        <v>12</v>
      </c>
      <c r="E381">
        <v>6.1769999999999996</v>
      </c>
      <c r="F381">
        <v>7.0010000000000003</v>
      </c>
      <c r="G381">
        <v>7.8239999999999998</v>
      </c>
      <c r="H381">
        <v>8.7379999999999995</v>
      </c>
      <c r="I381">
        <v>9.7509999999999994</v>
      </c>
      <c r="J381">
        <v>10.874000000000001</v>
      </c>
      <c r="K381">
        <v>12.118</v>
      </c>
      <c r="L381">
        <v>13.494</v>
      </c>
      <c r="M381">
        <v>14.871</v>
      </c>
      <c r="N381" s="116">
        <v>6.0699999999999997E-2</v>
      </c>
      <c r="O381" s="116">
        <v>9.7514000000000003</v>
      </c>
      <c r="P381" s="116">
        <v>0.10936</v>
      </c>
    </row>
    <row r="382" spans="1:16">
      <c r="A382" t="s">
        <v>140</v>
      </c>
      <c r="B382">
        <v>380</v>
      </c>
      <c r="C382" t="s">
        <v>555</v>
      </c>
      <c r="D382">
        <v>12</v>
      </c>
      <c r="E382">
        <v>6.1820000000000004</v>
      </c>
      <c r="F382">
        <v>7.0060000000000002</v>
      </c>
      <c r="G382">
        <v>7.83</v>
      </c>
      <c r="H382">
        <v>8.7449999999999992</v>
      </c>
      <c r="I382">
        <v>9.7590000000000003</v>
      </c>
      <c r="J382">
        <v>10.882999999999999</v>
      </c>
      <c r="K382">
        <v>12.127000000000001</v>
      </c>
      <c r="L382">
        <v>13.505000000000001</v>
      </c>
      <c r="M382">
        <v>14.882</v>
      </c>
      <c r="N382" s="116">
        <v>6.0499999999999998E-2</v>
      </c>
      <c r="O382" s="116">
        <v>9.7588000000000008</v>
      </c>
      <c r="P382" s="116">
        <v>0.10936</v>
      </c>
    </row>
    <row r="383" spans="1:16">
      <c r="A383" t="s">
        <v>140</v>
      </c>
      <c r="B383">
        <v>381</v>
      </c>
      <c r="C383" t="s">
        <v>556</v>
      </c>
      <c r="D383">
        <v>12</v>
      </c>
      <c r="E383">
        <v>6.1870000000000003</v>
      </c>
      <c r="F383">
        <v>7.0110000000000001</v>
      </c>
      <c r="G383">
        <v>7.8360000000000003</v>
      </c>
      <c r="H383">
        <v>8.7509999999999994</v>
      </c>
      <c r="I383">
        <v>9.766</v>
      </c>
      <c r="J383">
        <v>10.891</v>
      </c>
      <c r="K383">
        <v>12.137</v>
      </c>
      <c r="L383">
        <v>13.516</v>
      </c>
      <c r="M383">
        <v>14.894</v>
      </c>
      <c r="N383" s="116">
        <v>6.0199999999999997E-2</v>
      </c>
      <c r="O383" s="116">
        <v>9.7662999999999993</v>
      </c>
      <c r="P383" s="116">
        <v>0.10936999999999999</v>
      </c>
    </row>
    <row r="384" spans="1:16">
      <c r="A384" t="s">
        <v>140</v>
      </c>
      <c r="B384">
        <v>382</v>
      </c>
      <c r="C384" t="s">
        <v>557</v>
      </c>
      <c r="D384">
        <v>12</v>
      </c>
      <c r="E384">
        <v>6.1909999999999998</v>
      </c>
      <c r="F384">
        <v>7.0170000000000003</v>
      </c>
      <c r="G384">
        <v>7.8419999999999996</v>
      </c>
      <c r="H384">
        <v>8.7579999999999991</v>
      </c>
      <c r="I384">
        <v>9.7739999999999991</v>
      </c>
      <c r="J384">
        <v>10.9</v>
      </c>
      <c r="K384">
        <v>12.147</v>
      </c>
      <c r="L384">
        <v>13.526999999999999</v>
      </c>
      <c r="M384">
        <v>14.907</v>
      </c>
      <c r="N384" s="116">
        <v>5.9900000000000002E-2</v>
      </c>
      <c r="O384" s="116">
        <v>9.7737999999999996</v>
      </c>
      <c r="P384" s="116">
        <v>0.10938000000000001</v>
      </c>
    </row>
    <row r="385" spans="1:16">
      <c r="A385" t="s">
        <v>140</v>
      </c>
      <c r="B385">
        <v>383</v>
      </c>
      <c r="C385" t="s">
        <v>558</v>
      </c>
      <c r="D385">
        <v>12</v>
      </c>
      <c r="E385">
        <v>6.1959999999999997</v>
      </c>
      <c r="F385">
        <v>7.0220000000000002</v>
      </c>
      <c r="G385">
        <v>7.8479999999999999</v>
      </c>
      <c r="H385">
        <v>8.7650000000000006</v>
      </c>
      <c r="I385">
        <v>9.7810000000000006</v>
      </c>
      <c r="J385">
        <v>10.907999999999999</v>
      </c>
      <c r="K385">
        <v>12.156000000000001</v>
      </c>
      <c r="L385">
        <v>13.537000000000001</v>
      </c>
      <c r="M385">
        <v>14.919</v>
      </c>
      <c r="N385" s="116">
        <v>5.9700000000000003E-2</v>
      </c>
      <c r="O385" s="116">
        <v>9.7812000000000001</v>
      </c>
      <c r="P385" s="116">
        <v>0.10939</v>
      </c>
    </row>
    <row r="386" spans="1:16">
      <c r="A386" t="s">
        <v>140</v>
      </c>
      <c r="B386">
        <v>384</v>
      </c>
      <c r="C386" t="s">
        <v>559</v>
      </c>
      <c r="D386">
        <v>12</v>
      </c>
      <c r="E386">
        <v>6.2009999999999996</v>
      </c>
      <c r="F386">
        <v>7.0270000000000001</v>
      </c>
      <c r="G386">
        <v>7.8540000000000001</v>
      </c>
      <c r="H386">
        <v>8.7710000000000008</v>
      </c>
      <c r="I386">
        <v>9.7889999999999997</v>
      </c>
      <c r="J386">
        <v>10.916</v>
      </c>
      <c r="K386">
        <v>12.164999999999999</v>
      </c>
      <c r="L386">
        <v>13.548</v>
      </c>
      <c r="M386">
        <v>14.93</v>
      </c>
      <c r="N386" s="116">
        <v>5.9400000000000001E-2</v>
      </c>
      <c r="O386" s="116">
        <v>9.7886000000000006</v>
      </c>
      <c r="P386" s="116">
        <v>0.10939</v>
      </c>
    </row>
    <row r="387" spans="1:16">
      <c r="A387" t="s">
        <v>140</v>
      </c>
      <c r="B387">
        <v>385</v>
      </c>
      <c r="C387" t="s">
        <v>560</v>
      </c>
      <c r="D387">
        <v>12</v>
      </c>
      <c r="E387">
        <v>6.2050000000000001</v>
      </c>
      <c r="F387">
        <v>7.0330000000000004</v>
      </c>
      <c r="G387">
        <v>7.86</v>
      </c>
      <c r="H387">
        <v>8.7780000000000005</v>
      </c>
      <c r="I387">
        <v>9.7959999999999994</v>
      </c>
      <c r="J387">
        <v>10.925000000000001</v>
      </c>
      <c r="K387">
        <v>12.175000000000001</v>
      </c>
      <c r="L387">
        <v>13.558999999999999</v>
      </c>
      <c r="M387">
        <v>14.943</v>
      </c>
      <c r="N387" s="116">
        <v>5.91E-2</v>
      </c>
      <c r="O387" s="116">
        <v>9.7959999999999994</v>
      </c>
      <c r="P387" s="116">
        <v>0.1094</v>
      </c>
    </row>
    <row r="388" spans="1:16">
      <c r="A388" t="s">
        <v>140</v>
      </c>
      <c r="B388">
        <v>386</v>
      </c>
      <c r="C388" t="s">
        <v>561</v>
      </c>
      <c r="D388">
        <v>12</v>
      </c>
      <c r="E388">
        <v>6.21</v>
      </c>
      <c r="F388">
        <v>7.0380000000000003</v>
      </c>
      <c r="G388">
        <v>7.8659999999999997</v>
      </c>
      <c r="H388">
        <v>8.7840000000000007</v>
      </c>
      <c r="I388">
        <v>9.8040000000000003</v>
      </c>
      <c r="J388">
        <v>10.933</v>
      </c>
      <c r="K388">
        <v>12.183999999999999</v>
      </c>
      <c r="L388">
        <v>13.57</v>
      </c>
      <c r="M388">
        <v>14.955</v>
      </c>
      <c r="N388" s="116">
        <v>5.8900000000000001E-2</v>
      </c>
      <c r="O388" s="116">
        <v>9.8034999999999997</v>
      </c>
      <c r="P388" s="116">
        <v>0.10940999999999999</v>
      </c>
    </row>
    <row r="389" spans="1:16">
      <c r="A389" t="s">
        <v>140</v>
      </c>
      <c r="B389">
        <v>387</v>
      </c>
      <c r="C389" t="s">
        <v>562</v>
      </c>
      <c r="D389">
        <v>12</v>
      </c>
      <c r="E389">
        <v>6.2149999999999999</v>
      </c>
      <c r="F389">
        <v>7.0430000000000001</v>
      </c>
      <c r="G389">
        <v>7.8710000000000004</v>
      </c>
      <c r="H389">
        <v>8.7910000000000004</v>
      </c>
      <c r="I389">
        <v>9.8109999999999999</v>
      </c>
      <c r="J389">
        <v>10.942</v>
      </c>
      <c r="K389">
        <v>12.194000000000001</v>
      </c>
      <c r="L389">
        <v>13.581</v>
      </c>
      <c r="M389">
        <v>14.967000000000001</v>
      </c>
      <c r="N389" s="116">
        <v>5.8599999999999999E-2</v>
      </c>
      <c r="O389" s="116">
        <v>9.8109000000000002</v>
      </c>
      <c r="P389" s="116">
        <v>0.10942</v>
      </c>
    </row>
    <row r="390" spans="1:16">
      <c r="A390" t="s">
        <v>140</v>
      </c>
      <c r="B390">
        <v>388</v>
      </c>
      <c r="C390" t="s">
        <v>563</v>
      </c>
      <c r="D390">
        <v>12</v>
      </c>
      <c r="E390">
        <v>6.2190000000000003</v>
      </c>
      <c r="F390">
        <v>7.048</v>
      </c>
      <c r="G390">
        <v>7.8769999999999998</v>
      </c>
      <c r="H390">
        <v>8.7970000000000006</v>
      </c>
      <c r="I390">
        <v>9.8179999999999996</v>
      </c>
      <c r="J390">
        <v>10.95</v>
      </c>
      <c r="K390">
        <v>12.204000000000001</v>
      </c>
      <c r="L390">
        <v>13.590999999999999</v>
      </c>
      <c r="M390">
        <v>14.978999999999999</v>
      </c>
      <c r="N390" s="116">
        <v>5.8299999999999998E-2</v>
      </c>
      <c r="O390" s="116">
        <v>9.8183000000000007</v>
      </c>
      <c r="P390" s="116">
        <v>0.10943</v>
      </c>
    </row>
    <row r="391" spans="1:16">
      <c r="A391" t="s">
        <v>140</v>
      </c>
      <c r="B391">
        <v>389</v>
      </c>
      <c r="C391" t="s">
        <v>564</v>
      </c>
      <c r="D391">
        <v>12</v>
      </c>
      <c r="E391">
        <v>6.2240000000000002</v>
      </c>
      <c r="F391">
        <v>7.0540000000000003</v>
      </c>
      <c r="G391">
        <v>7.883</v>
      </c>
      <c r="H391">
        <v>8.8040000000000003</v>
      </c>
      <c r="I391">
        <v>9.8260000000000005</v>
      </c>
      <c r="J391">
        <v>10.958</v>
      </c>
      <c r="K391">
        <v>12.212999999999999</v>
      </c>
      <c r="L391">
        <v>13.602</v>
      </c>
      <c r="M391">
        <v>14.991</v>
      </c>
      <c r="N391" s="116">
        <v>5.8099999999999999E-2</v>
      </c>
      <c r="O391" s="116">
        <v>9.8256999999999994</v>
      </c>
      <c r="P391" s="116">
        <v>0.10943</v>
      </c>
    </row>
    <row r="392" spans="1:16">
      <c r="A392" t="s">
        <v>140</v>
      </c>
      <c r="B392">
        <v>390</v>
      </c>
      <c r="C392" t="s">
        <v>565</v>
      </c>
      <c r="D392">
        <v>12</v>
      </c>
      <c r="E392">
        <v>6.2290000000000001</v>
      </c>
      <c r="F392">
        <v>7.0590000000000002</v>
      </c>
      <c r="G392">
        <v>7.8890000000000002</v>
      </c>
      <c r="H392">
        <v>8.8109999999999999</v>
      </c>
      <c r="I392">
        <v>9.8330000000000002</v>
      </c>
      <c r="J392">
        <v>10.965999999999999</v>
      </c>
      <c r="K392">
        <v>12.222</v>
      </c>
      <c r="L392">
        <v>13.612</v>
      </c>
      <c r="M392">
        <v>15.003</v>
      </c>
      <c r="N392" s="116">
        <v>5.7799999999999997E-2</v>
      </c>
      <c r="O392" s="116">
        <v>9.8330000000000002</v>
      </c>
      <c r="P392" s="116">
        <v>0.10944</v>
      </c>
    </row>
    <row r="393" spans="1:16">
      <c r="A393" t="s">
        <v>140</v>
      </c>
      <c r="B393">
        <v>391</v>
      </c>
      <c r="C393" t="s">
        <v>566</v>
      </c>
      <c r="D393">
        <v>12</v>
      </c>
      <c r="E393">
        <v>6.2329999999999997</v>
      </c>
      <c r="F393">
        <v>7.0640000000000001</v>
      </c>
      <c r="G393">
        <v>7.8949999999999996</v>
      </c>
      <c r="H393">
        <v>8.8170000000000002</v>
      </c>
      <c r="I393">
        <v>9.84</v>
      </c>
      <c r="J393">
        <v>10.975</v>
      </c>
      <c r="K393">
        <v>12.231999999999999</v>
      </c>
      <c r="L393">
        <v>13.622999999999999</v>
      </c>
      <c r="M393">
        <v>15.015000000000001</v>
      </c>
      <c r="N393" s="116">
        <v>5.7599999999999998E-2</v>
      </c>
      <c r="O393" s="116">
        <v>9.8404000000000007</v>
      </c>
      <c r="P393" s="116">
        <v>0.10945000000000001</v>
      </c>
    </row>
    <row r="394" spans="1:16">
      <c r="A394" t="s">
        <v>140</v>
      </c>
      <c r="B394">
        <v>392</v>
      </c>
      <c r="C394" t="s">
        <v>567</v>
      </c>
      <c r="D394">
        <v>12</v>
      </c>
      <c r="E394">
        <v>6.2380000000000004</v>
      </c>
      <c r="F394">
        <v>7.069</v>
      </c>
      <c r="G394">
        <v>7.9009999999999998</v>
      </c>
      <c r="H394">
        <v>8.8239999999999998</v>
      </c>
      <c r="I394">
        <v>9.8480000000000008</v>
      </c>
      <c r="J394">
        <v>10.983000000000001</v>
      </c>
      <c r="K394">
        <v>12.241</v>
      </c>
      <c r="L394">
        <v>13.634</v>
      </c>
      <c r="M394">
        <v>15.026999999999999</v>
      </c>
      <c r="N394" s="116">
        <v>5.7299999999999997E-2</v>
      </c>
      <c r="O394" s="116">
        <v>9.8477999999999994</v>
      </c>
      <c r="P394" s="116">
        <v>0.10946</v>
      </c>
    </row>
    <row r="395" spans="1:16">
      <c r="A395" t="s">
        <v>140</v>
      </c>
      <c r="B395">
        <v>393</v>
      </c>
      <c r="C395" t="s">
        <v>568</v>
      </c>
      <c r="D395">
        <v>12</v>
      </c>
      <c r="E395">
        <v>6.242</v>
      </c>
      <c r="F395">
        <v>7.0739999999999998</v>
      </c>
      <c r="G395">
        <v>7.9059999999999997</v>
      </c>
      <c r="H395">
        <v>8.83</v>
      </c>
      <c r="I395">
        <v>9.8550000000000004</v>
      </c>
      <c r="J395">
        <v>10.991</v>
      </c>
      <c r="K395">
        <v>12.250999999999999</v>
      </c>
      <c r="L395">
        <v>13.645</v>
      </c>
      <c r="M395">
        <v>15.039</v>
      </c>
      <c r="N395" s="116">
        <v>5.7000000000000002E-2</v>
      </c>
      <c r="O395" s="116">
        <v>9.8551000000000002</v>
      </c>
      <c r="P395" s="116">
        <v>0.10947</v>
      </c>
    </row>
    <row r="396" spans="1:16">
      <c r="A396" t="s">
        <v>140</v>
      </c>
      <c r="B396">
        <v>394</v>
      </c>
      <c r="C396" t="s">
        <v>569</v>
      </c>
      <c r="D396">
        <v>12</v>
      </c>
      <c r="E396">
        <v>6.2469999999999999</v>
      </c>
      <c r="F396">
        <v>7.0789999999999997</v>
      </c>
      <c r="G396">
        <v>7.9119999999999999</v>
      </c>
      <c r="H396">
        <v>8.8369999999999997</v>
      </c>
      <c r="I396">
        <v>9.8620000000000001</v>
      </c>
      <c r="J396">
        <v>11</v>
      </c>
      <c r="K396">
        <v>12.26</v>
      </c>
      <c r="L396">
        <v>13.656000000000001</v>
      </c>
      <c r="M396">
        <v>15.051</v>
      </c>
      <c r="N396" s="116">
        <v>5.6800000000000003E-2</v>
      </c>
      <c r="O396" s="116">
        <v>9.8625000000000007</v>
      </c>
      <c r="P396" s="116">
        <v>0.10947999999999999</v>
      </c>
    </row>
    <row r="397" spans="1:16">
      <c r="A397" t="s">
        <v>140</v>
      </c>
      <c r="B397">
        <v>395</v>
      </c>
      <c r="C397" t="s">
        <v>570</v>
      </c>
      <c r="D397">
        <v>12</v>
      </c>
      <c r="E397">
        <v>6.2519999999999998</v>
      </c>
      <c r="F397">
        <v>7.085</v>
      </c>
      <c r="G397">
        <v>7.9180000000000001</v>
      </c>
      <c r="H397">
        <v>8.843</v>
      </c>
      <c r="I397">
        <v>9.8699999999999992</v>
      </c>
      <c r="J397">
        <v>11.007999999999999</v>
      </c>
      <c r="K397">
        <v>12.269</v>
      </c>
      <c r="L397">
        <v>13.666</v>
      </c>
      <c r="M397">
        <v>15.063000000000001</v>
      </c>
      <c r="N397" s="116">
        <v>5.6500000000000002E-2</v>
      </c>
      <c r="O397" s="116">
        <v>9.8698999999999995</v>
      </c>
      <c r="P397" s="116">
        <v>0.10947999999999999</v>
      </c>
    </row>
    <row r="398" spans="1:16">
      <c r="A398" t="s">
        <v>140</v>
      </c>
      <c r="B398">
        <v>396</v>
      </c>
      <c r="C398" t="s">
        <v>571</v>
      </c>
      <c r="D398">
        <v>13</v>
      </c>
      <c r="E398">
        <v>6.2560000000000002</v>
      </c>
      <c r="F398">
        <v>7.09</v>
      </c>
      <c r="G398">
        <v>7.9240000000000004</v>
      </c>
      <c r="H398">
        <v>8.85</v>
      </c>
      <c r="I398">
        <v>9.8770000000000007</v>
      </c>
      <c r="J398">
        <v>11.016</v>
      </c>
      <c r="K398">
        <v>12.279</v>
      </c>
      <c r="L398">
        <v>13.677</v>
      </c>
      <c r="M398">
        <v>15.074999999999999</v>
      </c>
      <c r="N398" s="116">
        <v>5.6300000000000003E-2</v>
      </c>
      <c r="O398" s="116">
        <v>9.8772000000000002</v>
      </c>
      <c r="P398" s="116">
        <v>0.10949</v>
      </c>
    </row>
    <row r="399" spans="1:16">
      <c r="A399" t="s">
        <v>140</v>
      </c>
      <c r="B399">
        <v>397</v>
      </c>
      <c r="C399" t="s">
        <v>572</v>
      </c>
      <c r="D399">
        <v>13</v>
      </c>
      <c r="E399">
        <v>6.2610000000000001</v>
      </c>
      <c r="F399">
        <v>7.0949999999999998</v>
      </c>
      <c r="G399">
        <v>7.93</v>
      </c>
      <c r="H399">
        <v>8.8559999999999999</v>
      </c>
      <c r="I399">
        <v>9.8840000000000003</v>
      </c>
      <c r="J399">
        <v>11.025</v>
      </c>
      <c r="K399">
        <v>12.288</v>
      </c>
      <c r="L399">
        <v>13.686999999999999</v>
      </c>
      <c r="M399">
        <v>15.087</v>
      </c>
      <c r="N399" s="116">
        <v>5.6000000000000001E-2</v>
      </c>
      <c r="O399" s="116">
        <v>9.8844999999999992</v>
      </c>
      <c r="P399" s="116">
        <v>0.1095</v>
      </c>
    </row>
    <row r="400" spans="1:16">
      <c r="A400" t="s">
        <v>140</v>
      </c>
      <c r="B400">
        <v>398</v>
      </c>
      <c r="C400" t="s">
        <v>573</v>
      </c>
      <c r="D400">
        <v>13</v>
      </c>
      <c r="E400">
        <v>6.2649999999999997</v>
      </c>
      <c r="F400">
        <v>7.1</v>
      </c>
      <c r="G400">
        <v>7.9349999999999996</v>
      </c>
      <c r="H400">
        <v>8.8629999999999995</v>
      </c>
      <c r="I400">
        <v>9.8919999999999995</v>
      </c>
      <c r="J400">
        <v>11.032999999999999</v>
      </c>
      <c r="K400">
        <v>12.298</v>
      </c>
      <c r="L400">
        <v>13.698</v>
      </c>
      <c r="M400">
        <v>15.099</v>
      </c>
      <c r="N400" s="116">
        <v>5.57E-2</v>
      </c>
      <c r="O400" s="116">
        <v>9.8917999999999999</v>
      </c>
      <c r="P400" s="116">
        <v>0.10951</v>
      </c>
    </row>
    <row r="401" spans="1:16">
      <c r="A401" t="s">
        <v>140</v>
      </c>
      <c r="B401">
        <v>399</v>
      </c>
      <c r="C401" t="s">
        <v>574</v>
      </c>
      <c r="D401">
        <v>13</v>
      </c>
      <c r="E401">
        <v>6.27</v>
      </c>
      <c r="F401">
        <v>7.1050000000000004</v>
      </c>
      <c r="G401">
        <v>7.9409999999999998</v>
      </c>
      <c r="H401">
        <v>8.8689999999999998</v>
      </c>
      <c r="I401">
        <v>9.8989999999999991</v>
      </c>
      <c r="J401">
        <v>11.041</v>
      </c>
      <c r="K401">
        <v>12.307</v>
      </c>
      <c r="L401">
        <v>13.709</v>
      </c>
      <c r="M401">
        <v>15.111000000000001</v>
      </c>
      <c r="N401" s="116">
        <v>5.5500000000000001E-2</v>
      </c>
      <c r="O401" s="116">
        <v>9.8992000000000004</v>
      </c>
      <c r="P401" s="116">
        <v>0.10952000000000001</v>
      </c>
    </row>
    <row r="402" spans="1:16">
      <c r="A402" t="s">
        <v>140</v>
      </c>
      <c r="B402">
        <v>400</v>
      </c>
      <c r="C402" t="s">
        <v>575</v>
      </c>
      <c r="D402">
        <v>13</v>
      </c>
      <c r="E402">
        <v>6.274</v>
      </c>
      <c r="F402">
        <v>7.1109999999999998</v>
      </c>
      <c r="G402">
        <v>7.9470000000000001</v>
      </c>
      <c r="H402">
        <v>8.8759999999999994</v>
      </c>
      <c r="I402">
        <v>9.9060000000000006</v>
      </c>
      <c r="J402">
        <v>11.05</v>
      </c>
      <c r="K402">
        <v>12.316000000000001</v>
      </c>
      <c r="L402">
        <v>13.72</v>
      </c>
      <c r="M402">
        <v>15.122999999999999</v>
      </c>
      <c r="N402" s="116">
        <v>5.5199999999999999E-2</v>
      </c>
      <c r="O402" s="116">
        <v>9.9064999999999994</v>
      </c>
      <c r="P402" s="116">
        <v>0.10953</v>
      </c>
    </row>
    <row r="403" spans="1:16">
      <c r="A403" t="s">
        <v>140</v>
      </c>
      <c r="B403">
        <v>401</v>
      </c>
      <c r="C403" t="s">
        <v>576</v>
      </c>
      <c r="D403">
        <v>13</v>
      </c>
      <c r="E403">
        <v>6.2789999999999999</v>
      </c>
      <c r="F403">
        <v>7.1159999999999997</v>
      </c>
      <c r="G403">
        <v>7.9530000000000003</v>
      </c>
      <c r="H403">
        <v>8.8819999999999997</v>
      </c>
      <c r="I403">
        <v>9.9139999999999997</v>
      </c>
      <c r="J403">
        <v>11.058</v>
      </c>
      <c r="K403">
        <v>12.326000000000001</v>
      </c>
      <c r="L403">
        <v>13.73</v>
      </c>
      <c r="M403">
        <v>15.135</v>
      </c>
      <c r="N403" s="116">
        <v>5.5E-2</v>
      </c>
      <c r="O403" s="116">
        <v>9.9138000000000002</v>
      </c>
      <c r="P403" s="116">
        <v>0.10954</v>
      </c>
    </row>
    <row r="404" spans="1:16">
      <c r="A404" t="s">
        <v>140</v>
      </c>
      <c r="B404">
        <v>402</v>
      </c>
      <c r="C404" t="s">
        <v>577</v>
      </c>
      <c r="D404">
        <v>13</v>
      </c>
      <c r="E404">
        <v>6.2830000000000004</v>
      </c>
      <c r="F404">
        <v>7.1210000000000004</v>
      </c>
      <c r="G404">
        <v>7.9589999999999996</v>
      </c>
      <c r="H404">
        <v>8.8889999999999993</v>
      </c>
      <c r="I404">
        <v>9.9209999999999994</v>
      </c>
      <c r="J404">
        <v>11.066000000000001</v>
      </c>
      <c r="K404">
        <v>12.335000000000001</v>
      </c>
      <c r="L404">
        <v>13.741</v>
      </c>
      <c r="M404">
        <v>15.146000000000001</v>
      </c>
      <c r="N404" s="116">
        <v>5.4699999999999999E-2</v>
      </c>
      <c r="O404" s="116">
        <v>9.9210999999999991</v>
      </c>
      <c r="P404" s="116">
        <v>0.10954</v>
      </c>
    </row>
    <row r="405" spans="1:16">
      <c r="A405" t="s">
        <v>140</v>
      </c>
      <c r="B405">
        <v>403</v>
      </c>
      <c r="C405" t="s">
        <v>578</v>
      </c>
      <c r="D405">
        <v>13</v>
      </c>
      <c r="E405">
        <v>6.2880000000000003</v>
      </c>
      <c r="F405">
        <v>7.1260000000000003</v>
      </c>
      <c r="G405">
        <v>7.9640000000000004</v>
      </c>
      <c r="H405">
        <v>8.8949999999999996</v>
      </c>
      <c r="I405">
        <v>9.9280000000000008</v>
      </c>
      <c r="J405">
        <v>11.074</v>
      </c>
      <c r="K405">
        <v>12.343999999999999</v>
      </c>
      <c r="L405">
        <v>13.750999999999999</v>
      </c>
      <c r="M405">
        <v>15.157999999999999</v>
      </c>
      <c r="N405" s="116">
        <v>5.45E-2</v>
      </c>
      <c r="O405" s="116">
        <v>9.9283999999999999</v>
      </c>
      <c r="P405" s="116">
        <v>0.10954999999999999</v>
      </c>
    </row>
    <row r="406" spans="1:16">
      <c r="A406" t="s">
        <v>140</v>
      </c>
      <c r="B406">
        <v>404</v>
      </c>
      <c r="C406" t="s">
        <v>579</v>
      </c>
      <c r="D406">
        <v>13</v>
      </c>
      <c r="E406">
        <v>6.2919999999999998</v>
      </c>
      <c r="F406">
        <v>7.1310000000000002</v>
      </c>
      <c r="G406">
        <v>7.97</v>
      </c>
      <c r="H406">
        <v>8.9019999999999992</v>
      </c>
      <c r="I406">
        <v>9.9359999999999999</v>
      </c>
      <c r="J406">
        <v>11.083</v>
      </c>
      <c r="K406">
        <v>12.353999999999999</v>
      </c>
      <c r="L406">
        <v>13.762</v>
      </c>
      <c r="M406">
        <v>15.17</v>
      </c>
      <c r="N406" s="116">
        <v>5.4199999999999998E-2</v>
      </c>
      <c r="O406" s="116">
        <v>9.9357000000000006</v>
      </c>
      <c r="P406" s="116">
        <v>0.10956</v>
      </c>
    </row>
    <row r="407" spans="1:16">
      <c r="A407" t="s">
        <v>140</v>
      </c>
      <c r="B407">
        <v>405</v>
      </c>
      <c r="C407" t="s">
        <v>580</v>
      </c>
      <c r="D407">
        <v>13</v>
      </c>
      <c r="E407">
        <v>6.2969999999999997</v>
      </c>
      <c r="F407">
        <v>7.1360000000000001</v>
      </c>
      <c r="G407">
        <v>7.976</v>
      </c>
      <c r="H407">
        <v>8.9079999999999995</v>
      </c>
      <c r="I407">
        <v>9.9429999999999996</v>
      </c>
      <c r="J407">
        <v>11.090999999999999</v>
      </c>
      <c r="K407">
        <v>12.363</v>
      </c>
      <c r="L407">
        <v>13.773</v>
      </c>
      <c r="M407">
        <v>15.182</v>
      </c>
      <c r="N407" s="116">
        <v>5.3999999999999999E-2</v>
      </c>
      <c r="O407" s="116">
        <v>9.9428999999999998</v>
      </c>
      <c r="P407" s="116">
        <v>0.10957</v>
      </c>
    </row>
    <row r="408" spans="1:16">
      <c r="A408" t="s">
        <v>140</v>
      </c>
      <c r="B408">
        <v>406</v>
      </c>
      <c r="C408" t="s">
        <v>581</v>
      </c>
      <c r="D408">
        <v>13</v>
      </c>
      <c r="E408">
        <v>6.3010000000000002</v>
      </c>
      <c r="F408">
        <v>7.141</v>
      </c>
      <c r="G408">
        <v>7.9820000000000002</v>
      </c>
      <c r="H408">
        <v>8.9149999999999991</v>
      </c>
      <c r="I408">
        <v>9.9499999999999993</v>
      </c>
      <c r="J408">
        <v>11.099</v>
      </c>
      <c r="K408">
        <v>12.372</v>
      </c>
      <c r="L408">
        <v>13.782999999999999</v>
      </c>
      <c r="M408">
        <v>15.194000000000001</v>
      </c>
      <c r="N408" s="116">
        <v>5.3699999999999998E-2</v>
      </c>
      <c r="O408" s="116">
        <v>9.9502000000000006</v>
      </c>
      <c r="P408" s="116">
        <v>0.10958</v>
      </c>
    </row>
    <row r="409" spans="1:16">
      <c r="A409" t="s">
        <v>140</v>
      </c>
      <c r="B409">
        <v>407</v>
      </c>
      <c r="C409" t="s">
        <v>582</v>
      </c>
      <c r="D409">
        <v>13</v>
      </c>
      <c r="E409">
        <v>6.306</v>
      </c>
      <c r="F409">
        <v>7.1470000000000002</v>
      </c>
      <c r="G409">
        <v>7.9870000000000001</v>
      </c>
      <c r="H409">
        <v>8.9209999999999994</v>
      </c>
      <c r="I409">
        <v>9.9580000000000002</v>
      </c>
      <c r="J409">
        <v>11.106999999999999</v>
      </c>
      <c r="K409">
        <v>12.382</v>
      </c>
      <c r="L409">
        <v>13.794</v>
      </c>
      <c r="M409">
        <v>15.206</v>
      </c>
      <c r="N409" s="116">
        <v>5.3400000000000003E-2</v>
      </c>
      <c r="O409" s="116">
        <v>9.9574999999999996</v>
      </c>
      <c r="P409" s="116">
        <v>0.10959000000000001</v>
      </c>
    </row>
    <row r="410" spans="1:16">
      <c r="A410" t="s">
        <v>140</v>
      </c>
      <c r="B410">
        <v>408</v>
      </c>
      <c r="C410" t="s">
        <v>583</v>
      </c>
      <c r="D410">
        <v>13</v>
      </c>
      <c r="E410">
        <v>6.31</v>
      </c>
      <c r="F410">
        <v>7.1520000000000001</v>
      </c>
      <c r="G410">
        <v>7.9930000000000003</v>
      </c>
      <c r="H410">
        <v>8.9269999999999996</v>
      </c>
      <c r="I410">
        <v>9.9649999999999999</v>
      </c>
      <c r="J410">
        <v>11.115</v>
      </c>
      <c r="K410">
        <v>12.391</v>
      </c>
      <c r="L410">
        <v>13.805</v>
      </c>
      <c r="M410">
        <v>15.218</v>
      </c>
      <c r="N410" s="116">
        <v>5.3199999999999997E-2</v>
      </c>
      <c r="O410" s="116">
        <v>9.9647000000000006</v>
      </c>
      <c r="P410" s="116">
        <v>0.1096</v>
      </c>
    </row>
    <row r="411" spans="1:16">
      <c r="A411" t="s">
        <v>140</v>
      </c>
      <c r="B411">
        <v>409</v>
      </c>
      <c r="C411" t="s">
        <v>584</v>
      </c>
      <c r="D411">
        <v>13</v>
      </c>
      <c r="E411">
        <v>6.3150000000000004</v>
      </c>
      <c r="F411">
        <v>7.157</v>
      </c>
      <c r="G411">
        <v>7.9989999999999997</v>
      </c>
      <c r="H411">
        <v>8.9339999999999993</v>
      </c>
      <c r="I411">
        <v>9.9719999999999995</v>
      </c>
      <c r="J411">
        <v>11.124000000000001</v>
      </c>
      <c r="K411">
        <v>12.401</v>
      </c>
      <c r="L411">
        <v>13.815</v>
      </c>
      <c r="M411">
        <v>15.23</v>
      </c>
      <c r="N411" s="116">
        <v>5.2900000000000003E-2</v>
      </c>
      <c r="O411" s="116">
        <v>9.9719999999999995</v>
      </c>
      <c r="P411" s="116">
        <v>0.10961</v>
      </c>
    </row>
    <row r="412" spans="1:16">
      <c r="A412" t="s">
        <v>140</v>
      </c>
      <c r="B412">
        <v>410</v>
      </c>
      <c r="C412" t="s">
        <v>585</v>
      </c>
      <c r="D412">
        <v>13</v>
      </c>
      <c r="E412">
        <v>6.319</v>
      </c>
      <c r="F412">
        <v>7.1619999999999999</v>
      </c>
      <c r="G412">
        <v>8.0050000000000008</v>
      </c>
      <c r="H412">
        <v>8.94</v>
      </c>
      <c r="I412">
        <v>9.9789999999999992</v>
      </c>
      <c r="J412">
        <v>11.132</v>
      </c>
      <c r="K412">
        <v>12.41</v>
      </c>
      <c r="L412">
        <v>13.826000000000001</v>
      </c>
      <c r="M412">
        <v>15.241</v>
      </c>
      <c r="N412" s="116">
        <v>5.2699999999999997E-2</v>
      </c>
      <c r="O412" s="116">
        <v>9.9792000000000005</v>
      </c>
      <c r="P412" s="116">
        <v>0.10961</v>
      </c>
    </row>
    <row r="413" spans="1:16">
      <c r="A413" t="s">
        <v>140</v>
      </c>
      <c r="B413">
        <v>411</v>
      </c>
      <c r="C413" t="s">
        <v>586</v>
      </c>
      <c r="D413">
        <v>13</v>
      </c>
      <c r="E413">
        <v>6.3239999999999998</v>
      </c>
      <c r="F413">
        <v>7.1669999999999998</v>
      </c>
      <c r="G413">
        <v>8.01</v>
      </c>
      <c r="H413">
        <v>8.9469999999999992</v>
      </c>
      <c r="I413">
        <v>9.9860000000000007</v>
      </c>
      <c r="J413">
        <v>11.14</v>
      </c>
      <c r="K413">
        <v>12.419</v>
      </c>
      <c r="L413">
        <v>13.836</v>
      </c>
      <c r="M413">
        <v>15.254</v>
      </c>
      <c r="N413" s="116">
        <v>5.2400000000000002E-2</v>
      </c>
      <c r="O413" s="116">
        <v>9.9864999999999995</v>
      </c>
      <c r="P413" s="116">
        <v>0.10962</v>
      </c>
    </row>
    <row r="414" spans="1:16">
      <c r="A414" t="s">
        <v>140</v>
      </c>
      <c r="B414">
        <v>412</v>
      </c>
      <c r="C414" t="s">
        <v>587</v>
      </c>
      <c r="D414">
        <v>13</v>
      </c>
      <c r="E414">
        <v>6.3280000000000003</v>
      </c>
      <c r="F414">
        <v>7.1719999999999997</v>
      </c>
      <c r="G414">
        <v>8.016</v>
      </c>
      <c r="H414">
        <v>8.9529999999999994</v>
      </c>
      <c r="I414">
        <v>9.9939999999999998</v>
      </c>
      <c r="J414">
        <v>11.148</v>
      </c>
      <c r="K414">
        <v>12.428000000000001</v>
      </c>
      <c r="L414">
        <v>13.847</v>
      </c>
      <c r="M414">
        <v>15.265000000000001</v>
      </c>
      <c r="N414" s="116">
        <v>5.2200000000000003E-2</v>
      </c>
      <c r="O414" s="116">
        <v>9.9937000000000005</v>
      </c>
      <c r="P414" s="116">
        <v>0.10963000000000001</v>
      </c>
    </row>
    <row r="415" spans="1:16">
      <c r="A415" t="s">
        <v>140</v>
      </c>
      <c r="B415">
        <v>413</v>
      </c>
      <c r="C415" t="s">
        <v>588</v>
      </c>
      <c r="D415">
        <v>13</v>
      </c>
      <c r="E415">
        <v>6.3330000000000002</v>
      </c>
      <c r="F415">
        <v>7.1769999999999996</v>
      </c>
      <c r="G415">
        <v>8.0220000000000002</v>
      </c>
      <c r="H415">
        <v>8.9600000000000009</v>
      </c>
      <c r="I415">
        <v>10.000999999999999</v>
      </c>
      <c r="J415">
        <v>11.156000000000001</v>
      </c>
      <c r="K415">
        <v>12.438000000000001</v>
      </c>
      <c r="L415">
        <v>13.856999999999999</v>
      </c>
      <c r="M415">
        <v>15.276999999999999</v>
      </c>
      <c r="N415" s="116">
        <v>5.1900000000000002E-2</v>
      </c>
      <c r="O415" s="116">
        <v>10.0009</v>
      </c>
      <c r="P415" s="116">
        <v>0.10964</v>
      </c>
    </row>
    <row r="416" spans="1:16">
      <c r="A416" t="s">
        <v>140</v>
      </c>
      <c r="B416">
        <v>414</v>
      </c>
      <c r="C416" t="s">
        <v>589</v>
      </c>
      <c r="D416">
        <v>13</v>
      </c>
      <c r="E416">
        <v>6.3369999999999997</v>
      </c>
      <c r="F416">
        <v>7.1820000000000004</v>
      </c>
      <c r="G416">
        <v>8.0269999999999992</v>
      </c>
      <c r="H416">
        <v>8.9659999999999993</v>
      </c>
      <c r="I416">
        <v>10.007999999999999</v>
      </c>
      <c r="J416">
        <v>11.164999999999999</v>
      </c>
      <c r="K416">
        <v>12.446999999999999</v>
      </c>
      <c r="L416">
        <v>13.868</v>
      </c>
      <c r="M416">
        <v>15.289</v>
      </c>
      <c r="N416" s="116">
        <v>5.1700000000000003E-2</v>
      </c>
      <c r="O416" s="116">
        <v>10.0082</v>
      </c>
      <c r="P416" s="116">
        <v>0.10965</v>
      </c>
    </row>
    <row r="417" spans="1:16">
      <c r="A417" t="s">
        <v>140</v>
      </c>
      <c r="B417">
        <v>415</v>
      </c>
      <c r="C417" t="s">
        <v>590</v>
      </c>
      <c r="D417">
        <v>13</v>
      </c>
      <c r="E417">
        <v>6.3419999999999996</v>
      </c>
      <c r="F417">
        <v>7.1870000000000003</v>
      </c>
      <c r="G417">
        <v>8.0329999999999995</v>
      </c>
      <c r="H417">
        <v>8.9719999999999995</v>
      </c>
      <c r="I417">
        <v>10.015000000000001</v>
      </c>
      <c r="J417">
        <v>11.173</v>
      </c>
      <c r="K417">
        <v>12.456</v>
      </c>
      <c r="L417">
        <v>13.879</v>
      </c>
      <c r="M417">
        <v>15.301</v>
      </c>
      <c r="N417" s="116">
        <v>5.1400000000000001E-2</v>
      </c>
      <c r="O417" s="116">
        <v>10.0154</v>
      </c>
      <c r="P417" s="116">
        <v>0.10965999999999999</v>
      </c>
    </row>
    <row r="418" spans="1:16">
      <c r="A418" t="s">
        <v>140</v>
      </c>
      <c r="B418">
        <v>416</v>
      </c>
      <c r="C418" t="s">
        <v>591</v>
      </c>
      <c r="D418">
        <v>13</v>
      </c>
      <c r="E418">
        <v>6.3460000000000001</v>
      </c>
      <c r="F418">
        <v>7.1920000000000002</v>
      </c>
      <c r="G418">
        <v>8.0389999999999997</v>
      </c>
      <c r="H418">
        <v>8.9789999999999992</v>
      </c>
      <c r="I418">
        <v>10.023</v>
      </c>
      <c r="J418">
        <v>11.180999999999999</v>
      </c>
      <c r="K418">
        <v>12.465</v>
      </c>
      <c r="L418">
        <v>13.888999999999999</v>
      </c>
      <c r="M418">
        <v>15.313000000000001</v>
      </c>
      <c r="N418" s="116">
        <v>5.1200000000000002E-2</v>
      </c>
      <c r="O418" s="116">
        <v>10.022600000000001</v>
      </c>
      <c r="P418" s="116">
        <v>0.10967</v>
      </c>
    </row>
    <row r="419" spans="1:16">
      <c r="A419" t="s">
        <v>140</v>
      </c>
      <c r="B419">
        <v>417</v>
      </c>
      <c r="C419" t="s">
        <v>592</v>
      </c>
      <c r="D419">
        <v>13</v>
      </c>
      <c r="E419">
        <v>6.351</v>
      </c>
      <c r="F419">
        <v>7.1980000000000004</v>
      </c>
      <c r="G419">
        <v>8.0440000000000005</v>
      </c>
      <c r="H419">
        <v>8.9849999999999994</v>
      </c>
      <c r="I419">
        <v>10.029999999999999</v>
      </c>
      <c r="J419">
        <v>11.189</v>
      </c>
      <c r="K419">
        <v>12.475</v>
      </c>
      <c r="L419">
        <v>13.9</v>
      </c>
      <c r="M419">
        <v>15.324999999999999</v>
      </c>
      <c r="N419" s="116">
        <v>5.0900000000000001E-2</v>
      </c>
      <c r="O419" s="116">
        <v>10.0298</v>
      </c>
      <c r="P419" s="116">
        <v>0.10968</v>
      </c>
    </row>
    <row r="420" spans="1:16">
      <c r="A420" t="s">
        <v>140</v>
      </c>
      <c r="B420">
        <v>418</v>
      </c>
      <c r="C420" t="s">
        <v>593</v>
      </c>
      <c r="D420">
        <v>13</v>
      </c>
      <c r="E420">
        <v>6.3550000000000004</v>
      </c>
      <c r="F420">
        <v>7.2030000000000003</v>
      </c>
      <c r="G420">
        <v>8.0500000000000007</v>
      </c>
      <c r="H420">
        <v>8.9920000000000009</v>
      </c>
      <c r="I420">
        <v>10.037000000000001</v>
      </c>
      <c r="J420">
        <v>11.196999999999999</v>
      </c>
      <c r="K420">
        <v>12.484</v>
      </c>
      <c r="L420">
        <v>13.91</v>
      </c>
      <c r="M420">
        <v>15.337</v>
      </c>
      <c r="N420" s="116">
        <v>5.0700000000000002E-2</v>
      </c>
      <c r="O420" s="116">
        <v>10.037000000000001</v>
      </c>
      <c r="P420" s="116">
        <v>0.10969</v>
      </c>
    </row>
    <row r="421" spans="1:16">
      <c r="A421" t="s">
        <v>140</v>
      </c>
      <c r="B421">
        <v>419</v>
      </c>
      <c r="C421" t="s">
        <v>594</v>
      </c>
      <c r="D421">
        <v>13</v>
      </c>
      <c r="E421">
        <v>6.36</v>
      </c>
      <c r="F421">
        <v>7.2080000000000002</v>
      </c>
      <c r="G421">
        <v>8.0559999999999992</v>
      </c>
      <c r="H421">
        <v>8.9979999999999993</v>
      </c>
      <c r="I421">
        <v>10.044</v>
      </c>
      <c r="J421">
        <v>11.205</v>
      </c>
      <c r="K421">
        <v>12.493</v>
      </c>
      <c r="L421">
        <v>13.920999999999999</v>
      </c>
      <c r="M421">
        <v>15.349</v>
      </c>
      <c r="N421" s="116">
        <v>5.04E-2</v>
      </c>
      <c r="O421" s="116">
        <v>10.0442</v>
      </c>
      <c r="P421" s="116">
        <v>0.10970000000000001</v>
      </c>
    </row>
    <row r="422" spans="1:16">
      <c r="A422" t="s">
        <v>140</v>
      </c>
      <c r="B422">
        <v>420</v>
      </c>
      <c r="C422" t="s">
        <v>595</v>
      </c>
      <c r="D422">
        <v>13</v>
      </c>
      <c r="E422">
        <v>6.3639999999999999</v>
      </c>
      <c r="F422">
        <v>7.2130000000000001</v>
      </c>
      <c r="G422">
        <v>8.0609999999999999</v>
      </c>
      <c r="H422">
        <v>9.0039999999999996</v>
      </c>
      <c r="I422">
        <v>10.051</v>
      </c>
      <c r="J422">
        <v>11.214</v>
      </c>
      <c r="K422">
        <v>12.503</v>
      </c>
      <c r="L422">
        <v>13.932</v>
      </c>
      <c r="M422">
        <v>15.36</v>
      </c>
      <c r="N422" s="116">
        <v>5.0200000000000002E-2</v>
      </c>
      <c r="O422" s="116">
        <v>10.051399999999999</v>
      </c>
      <c r="P422" s="116">
        <v>0.10971</v>
      </c>
    </row>
    <row r="423" spans="1:16">
      <c r="A423" t="s">
        <v>140</v>
      </c>
      <c r="B423">
        <v>421</v>
      </c>
      <c r="C423" t="s">
        <v>596</v>
      </c>
      <c r="D423">
        <v>13</v>
      </c>
      <c r="E423">
        <v>6.3689999999999998</v>
      </c>
      <c r="F423">
        <v>7.218</v>
      </c>
      <c r="G423">
        <v>8.0670000000000002</v>
      </c>
      <c r="H423">
        <v>9.0109999999999992</v>
      </c>
      <c r="I423">
        <v>10.058999999999999</v>
      </c>
      <c r="J423">
        <v>11.222</v>
      </c>
      <c r="K423">
        <v>12.512</v>
      </c>
      <c r="L423">
        <v>13.942</v>
      </c>
      <c r="M423">
        <v>15.372</v>
      </c>
      <c r="N423" s="116">
        <v>4.99E-2</v>
      </c>
      <c r="O423" s="116">
        <v>10.0586</v>
      </c>
      <c r="P423" s="116">
        <v>0.10971</v>
      </c>
    </row>
    <row r="424" spans="1:16">
      <c r="A424" t="s">
        <v>140</v>
      </c>
      <c r="B424">
        <v>422</v>
      </c>
      <c r="C424" t="s">
        <v>597</v>
      </c>
      <c r="D424">
        <v>13</v>
      </c>
      <c r="E424">
        <v>6.3730000000000002</v>
      </c>
      <c r="F424">
        <v>7.2229999999999999</v>
      </c>
      <c r="G424">
        <v>8.0730000000000004</v>
      </c>
      <c r="H424">
        <v>9.0169999999999995</v>
      </c>
      <c r="I424">
        <v>10.066000000000001</v>
      </c>
      <c r="J424">
        <v>11.23</v>
      </c>
      <c r="K424">
        <v>12.521000000000001</v>
      </c>
      <c r="L424">
        <v>13.952</v>
      </c>
      <c r="M424">
        <v>15.382999999999999</v>
      </c>
      <c r="N424" s="116">
        <v>4.9700000000000001E-2</v>
      </c>
      <c r="O424" s="116">
        <v>10.0657</v>
      </c>
      <c r="P424" s="116">
        <v>0.10972</v>
      </c>
    </row>
    <row r="425" spans="1:16">
      <c r="A425" t="s">
        <v>140</v>
      </c>
      <c r="B425">
        <v>423</v>
      </c>
      <c r="C425" t="s">
        <v>598</v>
      </c>
      <c r="D425">
        <v>13</v>
      </c>
      <c r="E425">
        <v>6.3769999999999998</v>
      </c>
      <c r="F425">
        <v>7.2279999999999998</v>
      </c>
      <c r="G425">
        <v>8.0779999999999994</v>
      </c>
      <c r="H425">
        <v>9.0229999999999997</v>
      </c>
      <c r="I425">
        <v>10.073</v>
      </c>
      <c r="J425">
        <v>11.238</v>
      </c>
      <c r="K425">
        <v>12.53</v>
      </c>
      <c r="L425">
        <v>13.962999999999999</v>
      </c>
      <c r="M425">
        <v>15.395</v>
      </c>
      <c r="N425" s="116">
        <v>4.9399999999999999E-2</v>
      </c>
      <c r="O425" s="116">
        <v>10.072900000000001</v>
      </c>
      <c r="P425" s="116">
        <v>0.10972999999999999</v>
      </c>
    </row>
    <row r="426" spans="1:16">
      <c r="A426" t="s">
        <v>140</v>
      </c>
      <c r="B426">
        <v>424</v>
      </c>
      <c r="C426" t="s">
        <v>599</v>
      </c>
      <c r="D426">
        <v>13</v>
      </c>
      <c r="E426">
        <v>6.3819999999999997</v>
      </c>
      <c r="F426">
        <v>7.2329999999999997</v>
      </c>
      <c r="G426">
        <v>8.0839999999999996</v>
      </c>
      <c r="H426">
        <v>9.0299999999999994</v>
      </c>
      <c r="I426">
        <v>10.08</v>
      </c>
      <c r="J426">
        <v>11.246</v>
      </c>
      <c r="K426">
        <v>12.539</v>
      </c>
      <c r="L426">
        <v>13.973000000000001</v>
      </c>
      <c r="M426">
        <v>15.407</v>
      </c>
      <c r="N426" s="116">
        <v>4.9200000000000001E-2</v>
      </c>
      <c r="O426" s="116">
        <v>10.0801</v>
      </c>
      <c r="P426" s="116">
        <v>0.10974</v>
      </c>
    </row>
    <row r="427" spans="1:16">
      <c r="A427" t="s">
        <v>140</v>
      </c>
      <c r="B427">
        <v>425</v>
      </c>
      <c r="C427" t="s">
        <v>600</v>
      </c>
      <c r="D427">
        <v>13</v>
      </c>
      <c r="E427">
        <v>6.3860000000000001</v>
      </c>
      <c r="F427">
        <v>7.2380000000000004</v>
      </c>
      <c r="G427">
        <v>8.09</v>
      </c>
      <c r="H427">
        <v>9.0359999999999996</v>
      </c>
      <c r="I427">
        <v>10.087</v>
      </c>
      <c r="J427">
        <v>11.254</v>
      </c>
      <c r="K427">
        <v>12.548</v>
      </c>
      <c r="L427">
        <v>13.984</v>
      </c>
      <c r="M427">
        <v>15.419</v>
      </c>
      <c r="N427" s="116">
        <v>4.8899999999999999E-2</v>
      </c>
      <c r="O427" s="116">
        <v>10.087199999999999</v>
      </c>
      <c r="P427" s="116">
        <v>0.10975</v>
      </c>
    </row>
    <row r="428" spans="1:16">
      <c r="A428" t="s">
        <v>140</v>
      </c>
      <c r="B428">
        <v>426</v>
      </c>
      <c r="C428" t="s">
        <v>601</v>
      </c>
      <c r="D428">
        <v>13</v>
      </c>
      <c r="E428">
        <v>6.391</v>
      </c>
      <c r="F428">
        <v>7.2430000000000003</v>
      </c>
      <c r="G428">
        <v>8.0950000000000006</v>
      </c>
      <c r="H428">
        <v>9.0419999999999998</v>
      </c>
      <c r="I428">
        <v>10.093999999999999</v>
      </c>
      <c r="J428">
        <v>11.262</v>
      </c>
      <c r="K428">
        <v>12.558</v>
      </c>
      <c r="L428">
        <v>13.994</v>
      </c>
      <c r="M428">
        <v>15.430999999999999</v>
      </c>
      <c r="N428" s="116">
        <v>4.87E-2</v>
      </c>
      <c r="O428" s="116">
        <v>10.0944</v>
      </c>
      <c r="P428" s="116">
        <v>0.10976</v>
      </c>
    </row>
    <row r="429" spans="1:16">
      <c r="A429" t="s">
        <v>140</v>
      </c>
      <c r="B429">
        <v>427</v>
      </c>
      <c r="C429" t="s">
        <v>602</v>
      </c>
      <c r="D429">
        <v>14</v>
      </c>
      <c r="E429">
        <v>6.3949999999999996</v>
      </c>
      <c r="F429">
        <v>7.2480000000000002</v>
      </c>
      <c r="G429">
        <v>8.1010000000000009</v>
      </c>
      <c r="H429">
        <v>9.0489999999999995</v>
      </c>
      <c r="I429">
        <v>10.102</v>
      </c>
      <c r="J429">
        <v>11.27</v>
      </c>
      <c r="K429">
        <v>12.567</v>
      </c>
      <c r="L429">
        <v>14.005000000000001</v>
      </c>
      <c r="M429">
        <v>15.443</v>
      </c>
      <c r="N429" s="116">
        <v>4.8399999999999999E-2</v>
      </c>
      <c r="O429" s="116">
        <v>10.1015</v>
      </c>
      <c r="P429" s="116">
        <v>0.10977000000000001</v>
      </c>
    </row>
    <row r="430" spans="1:16">
      <c r="A430" t="s">
        <v>140</v>
      </c>
      <c r="B430">
        <v>428</v>
      </c>
      <c r="C430" t="s">
        <v>603</v>
      </c>
      <c r="D430">
        <v>14</v>
      </c>
      <c r="E430">
        <v>6.399</v>
      </c>
      <c r="F430">
        <v>7.2530000000000001</v>
      </c>
      <c r="G430">
        <v>8.1069999999999993</v>
      </c>
      <c r="H430">
        <v>9.0549999999999997</v>
      </c>
      <c r="I430">
        <v>10.109</v>
      </c>
      <c r="J430">
        <v>11.278</v>
      </c>
      <c r="K430">
        <v>12.576000000000001</v>
      </c>
      <c r="L430">
        <v>14.015000000000001</v>
      </c>
      <c r="M430">
        <v>15.454000000000001</v>
      </c>
      <c r="N430" s="116">
        <v>4.82E-2</v>
      </c>
      <c r="O430" s="116">
        <v>10.108700000000001</v>
      </c>
      <c r="P430" s="116">
        <v>0.10978</v>
      </c>
    </row>
    <row r="431" spans="1:16">
      <c r="A431" t="s">
        <v>140</v>
      </c>
      <c r="B431">
        <v>429</v>
      </c>
      <c r="C431" t="s">
        <v>604</v>
      </c>
      <c r="D431">
        <v>14</v>
      </c>
      <c r="E431">
        <v>6.4039999999999999</v>
      </c>
      <c r="F431">
        <v>7.258</v>
      </c>
      <c r="G431">
        <v>8.1120000000000001</v>
      </c>
      <c r="H431">
        <v>9.0609999999999999</v>
      </c>
      <c r="I431">
        <v>10.116</v>
      </c>
      <c r="J431">
        <v>11.286</v>
      </c>
      <c r="K431">
        <v>12.585000000000001</v>
      </c>
      <c r="L431">
        <v>14.026</v>
      </c>
      <c r="M431">
        <v>15.465999999999999</v>
      </c>
      <c r="N431" s="116">
        <v>4.7899999999999998E-2</v>
      </c>
      <c r="O431" s="116">
        <v>10.1158</v>
      </c>
      <c r="P431" s="116">
        <v>0.10979</v>
      </c>
    </row>
    <row r="432" spans="1:16">
      <c r="A432" t="s">
        <v>140</v>
      </c>
      <c r="B432">
        <v>430</v>
      </c>
      <c r="C432" t="s">
        <v>605</v>
      </c>
      <c r="D432">
        <v>14</v>
      </c>
      <c r="E432">
        <v>6.4080000000000004</v>
      </c>
      <c r="F432">
        <v>7.2629999999999999</v>
      </c>
      <c r="G432">
        <v>8.1180000000000003</v>
      </c>
      <c r="H432">
        <v>9.0679999999999996</v>
      </c>
      <c r="I432">
        <v>10.122999999999999</v>
      </c>
      <c r="J432">
        <v>11.295</v>
      </c>
      <c r="K432">
        <v>12.595000000000001</v>
      </c>
      <c r="L432">
        <v>14.036</v>
      </c>
      <c r="M432">
        <v>15.478</v>
      </c>
      <c r="N432" s="116">
        <v>4.7699999999999999E-2</v>
      </c>
      <c r="O432" s="116">
        <v>10.122999999999999</v>
      </c>
      <c r="P432" s="116">
        <v>0.10979999999999999</v>
      </c>
    </row>
    <row r="433" spans="1:16">
      <c r="A433" t="s">
        <v>140</v>
      </c>
      <c r="B433">
        <v>431</v>
      </c>
      <c r="C433" t="s">
        <v>606</v>
      </c>
      <c r="D433">
        <v>14</v>
      </c>
      <c r="E433">
        <v>6.4130000000000003</v>
      </c>
      <c r="F433">
        <v>7.2679999999999998</v>
      </c>
      <c r="G433">
        <v>8.1229999999999993</v>
      </c>
      <c r="H433">
        <v>9.0739999999999998</v>
      </c>
      <c r="I433">
        <v>10.130000000000001</v>
      </c>
      <c r="J433">
        <v>11.303000000000001</v>
      </c>
      <c r="K433">
        <v>12.603999999999999</v>
      </c>
      <c r="L433">
        <v>14.047000000000001</v>
      </c>
      <c r="M433">
        <v>15.49</v>
      </c>
      <c r="N433" s="116">
        <v>4.7500000000000001E-2</v>
      </c>
      <c r="O433" s="116">
        <v>10.130100000000001</v>
      </c>
      <c r="P433" s="116">
        <v>0.10981</v>
      </c>
    </row>
    <row r="434" spans="1:16">
      <c r="A434" t="s">
        <v>140</v>
      </c>
      <c r="B434">
        <v>432</v>
      </c>
      <c r="C434" t="s">
        <v>607</v>
      </c>
      <c r="D434">
        <v>14</v>
      </c>
      <c r="E434">
        <v>6.4169999999999998</v>
      </c>
      <c r="F434">
        <v>7.2729999999999997</v>
      </c>
      <c r="G434">
        <v>8.1289999999999996</v>
      </c>
      <c r="H434">
        <v>9.08</v>
      </c>
      <c r="I434">
        <v>10.137</v>
      </c>
      <c r="J434">
        <v>11.311</v>
      </c>
      <c r="K434">
        <v>12.613</v>
      </c>
      <c r="L434">
        <v>14.057</v>
      </c>
      <c r="M434">
        <v>15.502000000000001</v>
      </c>
      <c r="N434" s="116">
        <v>4.7199999999999999E-2</v>
      </c>
      <c r="O434" s="116">
        <v>10.1372</v>
      </c>
      <c r="P434" s="116">
        <v>0.10982</v>
      </c>
    </row>
    <row r="435" spans="1:16">
      <c r="A435" t="s">
        <v>140</v>
      </c>
      <c r="B435">
        <v>433</v>
      </c>
      <c r="C435" t="s">
        <v>608</v>
      </c>
      <c r="D435">
        <v>14</v>
      </c>
      <c r="E435">
        <v>6.4210000000000003</v>
      </c>
      <c r="F435">
        <v>7.2779999999999996</v>
      </c>
      <c r="G435">
        <v>8.1340000000000003</v>
      </c>
      <c r="H435">
        <v>9.0869999999999997</v>
      </c>
      <c r="I435">
        <v>10.144</v>
      </c>
      <c r="J435">
        <v>11.319000000000001</v>
      </c>
      <c r="K435">
        <v>12.622</v>
      </c>
      <c r="L435">
        <v>14.068</v>
      </c>
      <c r="M435">
        <v>15.513</v>
      </c>
      <c r="N435" s="116">
        <v>4.7E-2</v>
      </c>
      <c r="O435" s="116">
        <v>10.144299999999999</v>
      </c>
      <c r="P435" s="116">
        <v>0.10983</v>
      </c>
    </row>
    <row r="436" spans="1:16">
      <c r="A436" t="s">
        <v>140</v>
      </c>
      <c r="B436">
        <v>434</v>
      </c>
      <c r="C436" t="s">
        <v>609</v>
      </c>
      <c r="D436">
        <v>14</v>
      </c>
      <c r="E436">
        <v>6.4260000000000002</v>
      </c>
      <c r="F436">
        <v>7.2830000000000004</v>
      </c>
      <c r="G436">
        <v>8.14</v>
      </c>
      <c r="H436">
        <v>9.093</v>
      </c>
      <c r="I436">
        <v>10.151999999999999</v>
      </c>
      <c r="J436">
        <v>11.327</v>
      </c>
      <c r="K436">
        <v>12.631</v>
      </c>
      <c r="L436">
        <v>14.077999999999999</v>
      </c>
      <c r="M436">
        <v>15.525</v>
      </c>
      <c r="N436" s="116">
        <v>4.6699999999999998E-2</v>
      </c>
      <c r="O436" s="116">
        <v>10.1515</v>
      </c>
      <c r="P436" s="116">
        <v>0.10983999999999999</v>
      </c>
    </row>
    <row r="437" spans="1:16">
      <c r="A437" t="s">
        <v>140</v>
      </c>
      <c r="B437">
        <v>435</v>
      </c>
      <c r="C437" t="s">
        <v>610</v>
      </c>
      <c r="D437">
        <v>14</v>
      </c>
      <c r="E437">
        <v>6.43</v>
      </c>
      <c r="F437">
        <v>7.2880000000000003</v>
      </c>
      <c r="G437">
        <v>8.1460000000000008</v>
      </c>
      <c r="H437">
        <v>9.0990000000000002</v>
      </c>
      <c r="I437">
        <v>10.159000000000001</v>
      </c>
      <c r="J437">
        <v>11.335000000000001</v>
      </c>
      <c r="K437">
        <v>12.641</v>
      </c>
      <c r="L437">
        <v>14.089</v>
      </c>
      <c r="M437">
        <v>15.537000000000001</v>
      </c>
      <c r="N437" s="116">
        <v>4.65E-2</v>
      </c>
      <c r="O437" s="116">
        <v>10.1586</v>
      </c>
      <c r="P437" s="116">
        <v>0.10985</v>
      </c>
    </row>
    <row r="438" spans="1:16">
      <c r="A438" t="s">
        <v>140</v>
      </c>
      <c r="B438">
        <v>436</v>
      </c>
      <c r="C438" t="s">
        <v>611</v>
      </c>
      <c r="D438">
        <v>14</v>
      </c>
      <c r="E438">
        <v>6.4349999999999996</v>
      </c>
      <c r="F438">
        <v>7.2930000000000001</v>
      </c>
      <c r="G438">
        <v>8.1509999999999998</v>
      </c>
      <c r="H438">
        <v>9.1059999999999999</v>
      </c>
      <c r="I438">
        <v>10.166</v>
      </c>
      <c r="J438">
        <v>11.343</v>
      </c>
      <c r="K438">
        <v>12.65</v>
      </c>
      <c r="L438">
        <v>14.099</v>
      </c>
      <c r="M438">
        <v>15.548999999999999</v>
      </c>
      <c r="N438" s="116">
        <v>4.6199999999999998E-2</v>
      </c>
      <c r="O438" s="116">
        <v>10.165699999999999</v>
      </c>
      <c r="P438" s="116">
        <v>0.10986</v>
      </c>
    </row>
    <row r="439" spans="1:16">
      <c r="A439" t="s">
        <v>140</v>
      </c>
      <c r="B439">
        <v>437</v>
      </c>
      <c r="C439" t="s">
        <v>612</v>
      </c>
      <c r="D439">
        <v>14</v>
      </c>
      <c r="E439">
        <v>6.4390000000000001</v>
      </c>
      <c r="F439">
        <v>7.298</v>
      </c>
      <c r="G439">
        <v>8.157</v>
      </c>
      <c r="H439">
        <v>9.1120000000000001</v>
      </c>
      <c r="I439">
        <v>10.173</v>
      </c>
      <c r="J439">
        <v>11.351000000000001</v>
      </c>
      <c r="K439">
        <v>12.659000000000001</v>
      </c>
      <c r="L439">
        <v>14.11</v>
      </c>
      <c r="M439">
        <v>15.56</v>
      </c>
      <c r="N439" s="116">
        <v>4.5999999999999999E-2</v>
      </c>
      <c r="O439" s="116">
        <v>10.172800000000001</v>
      </c>
      <c r="P439" s="116">
        <v>0.10987</v>
      </c>
    </row>
    <row r="440" spans="1:16">
      <c r="A440" t="s">
        <v>140</v>
      </c>
      <c r="B440">
        <v>438</v>
      </c>
      <c r="C440" t="s">
        <v>613</v>
      </c>
      <c r="D440">
        <v>14</v>
      </c>
      <c r="E440">
        <v>6.4429999999999996</v>
      </c>
      <c r="F440">
        <v>7.3029999999999999</v>
      </c>
      <c r="G440">
        <v>8.1620000000000008</v>
      </c>
      <c r="H440">
        <v>9.1180000000000003</v>
      </c>
      <c r="I440">
        <v>10.18</v>
      </c>
      <c r="J440">
        <v>11.359</v>
      </c>
      <c r="K440">
        <v>12.667999999999999</v>
      </c>
      <c r="L440">
        <v>14.12</v>
      </c>
      <c r="M440">
        <v>15.571999999999999</v>
      </c>
      <c r="N440" s="116">
        <v>4.58E-2</v>
      </c>
      <c r="O440" s="116">
        <v>10.1799</v>
      </c>
      <c r="P440" s="116">
        <v>0.10988000000000001</v>
      </c>
    </row>
    <row r="441" spans="1:16">
      <c r="A441" t="s">
        <v>140</v>
      </c>
      <c r="B441">
        <v>439</v>
      </c>
      <c r="C441" t="s">
        <v>614</v>
      </c>
      <c r="D441">
        <v>14</v>
      </c>
      <c r="E441">
        <v>6.4480000000000004</v>
      </c>
      <c r="F441">
        <v>7.3079999999999998</v>
      </c>
      <c r="G441">
        <v>8.1679999999999993</v>
      </c>
      <c r="H441">
        <v>9.1240000000000006</v>
      </c>
      <c r="I441">
        <v>10.186999999999999</v>
      </c>
      <c r="J441">
        <v>11.367000000000001</v>
      </c>
      <c r="K441">
        <v>12.677</v>
      </c>
      <c r="L441">
        <v>14.13</v>
      </c>
      <c r="M441">
        <v>15.584</v>
      </c>
      <c r="N441" s="116">
        <v>4.5499999999999999E-2</v>
      </c>
      <c r="O441" s="116">
        <v>10.186999999999999</v>
      </c>
      <c r="P441" s="116">
        <v>0.10989</v>
      </c>
    </row>
    <row r="442" spans="1:16">
      <c r="A442" t="s">
        <v>140</v>
      </c>
      <c r="B442">
        <v>440</v>
      </c>
      <c r="C442" t="s">
        <v>615</v>
      </c>
      <c r="D442">
        <v>14</v>
      </c>
      <c r="E442">
        <v>6.452</v>
      </c>
      <c r="F442">
        <v>7.3129999999999997</v>
      </c>
      <c r="G442">
        <v>8.1739999999999995</v>
      </c>
      <c r="H442">
        <v>9.1310000000000002</v>
      </c>
      <c r="I442">
        <v>10.194000000000001</v>
      </c>
      <c r="J442">
        <v>11.375</v>
      </c>
      <c r="K442">
        <v>12.686</v>
      </c>
      <c r="L442">
        <v>14.141</v>
      </c>
      <c r="M442">
        <v>15.596</v>
      </c>
      <c r="N442" s="116">
        <v>4.53E-2</v>
      </c>
      <c r="O442" s="116">
        <v>10.194100000000001</v>
      </c>
      <c r="P442" s="116">
        <v>0.1099</v>
      </c>
    </row>
    <row r="443" spans="1:16">
      <c r="A443" t="s">
        <v>140</v>
      </c>
      <c r="B443">
        <v>441</v>
      </c>
      <c r="C443" t="s">
        <v>616</v>
      </c>
      <c r="D443">
        <v>14</v>
      </c>
      <c r="E443">
        <v>6.4560000000000004</v>
      </c>
      <c r="F443">
        <v>7.3179999999999996</v>
      </c>
      <c r="G443">
        <v>8.1790000000000003</v>
      </c>
      <c r="H443">
        <v>9.1370000000000005</v>
      </c>
      <c r="I443">
        <v>10.201000000000001</v>
      </c>
      <c r="J443">
        <v>11.382999999999999</v>
      </c>
      <c r="K443">
        <v>12.695</v>
      </c>
      <c r="L443">
        <v>14.151</v>
      </c>
      <c r="M443">
        <v>15.606999999999999</v>
      </c>
      <c r="N443" s="116">
        <v>4.4999999999999998E-2</v>
      </c>
      <c r="O443" s="116">
        <v>10.2011</v>
      </c>
      <c r="P443" s="116">
        <v>0.10990999999999999</v>
      </c>
    </row>
    <row r="444" spans="1:16">
      <c r="A444" t="s">
        <v>140</v>
      </c>
      <c r="B444">
        <v>442</v>
      </c>
      <c r="C444" t="s">
        <v>617</v>
      </c>
      <c r="D444">
        <v>14</v>
      </c>
      <c r="E444">
        <v>6.4610000000000003</v>
      </c>
      <c r="F444">
        <v>7.3230000000000004</v>
      </c>
      <c r="G444">
        <v>8.1850000000000005</v>
      </c>
      <c r="H444">
        <v>9.1430000000000007</v>
      </c>
      <c r="I444">
        <v>10.208</v>
      </c>
      <c r="J444">
        <v>11.391</v>
      </c>
      <c r="K444">
        <v>12.704000000000001</v>
      </c>
      <c r="L444">
        <v>14.162000000000001</v>
      </c>
      <c r="M444">
        <v>15.619</v>
      </c>
      <c r="N444" s="116">
        <v>4.48E-2</v>
      </c>
      <c r="O444" s="116">
        <v>10.2082</v>
      </c>
      <c r="P444" s="116">
        <v>0.10992</v>
      </c>
    </row>
    <row r="445" spans="1:16">
      <c r="A445" t="s">
        <v>140</v>
      </c>
      <c r="B445">
        <v>443</v>
      </c>
      <c r="C445" t="s">
        <v>618</v>
      </c>
      <c r="D445">
        <v>14</v>
      </c>
      <c r="E445">
        <v>6.4649999999999999</v>
      </c>
      <c r="F445">
        <v>7.3280000000000003</v>
      </c>
      <c r="G445">
        <v>8.19</v>
      </c>
      <c r="H445">
        <v>9.1489999999999991</v>
      </c>
      <c r="I445">
        <v>10.215</v>
      </c>
      <c r="J445">
        <v>11.398999999999999</v>
      </c>
      <c r="K445">
        <v>12.714</v>
      </c>
      <c r="L445">
        <v>14.172000000000001</v>
      </c>
      <c r="M445">
        <v>15.631</v>
      </c>
      <c r="N445" s="116">
        <v>4.4499999999999998E-2</v>
      </c>
      <c r="O445" s="116">
        <v>10.215299999999999</v>
      </c>
      <c r="P445" s="116">
        <v>0.10993</v>
      </c>
    </row>
    <row r="446" spans="1:16">
      <c r="A446" t="s">
        <v>140</v>
      </c>
      <c r="B446">
        <v>444</v>
      </c>
      <c r="C446" t="s">
        <v>619</v>
      </c>
      <c r="D446">
        <v>14</v>
      </c>
      <c r="E446">
        <v>6.4690000000000003</v>
      </c>
      <c r="F446">
        <v>7.3330000000000002</v>
      </c>
      <c r="G446">
        <v>8.1959999999999997</v>
      </c>
      <c r="H446">
        <v>9.1560000000000006</v>
      </c>
      <c r="I446">
        <v>10.222</v>
      </c>
      <c r="J446">
        <v>11.407</v>
      </c>
      <c r="K446">
        <v>12.723000000000001</v>
      </c>
      <c r="L446">
        <v>14.183</v>
      </c>
      <c r="M446">
        <v>15.641999999999999</v>
      </c>
      <c r="N446" s="116">
        <v>4.4299999999999999E-2</v>
      </c>
      <c r="O446" s="116">
        <v>10.2224</v>
      </c>
      <c r="P446" s="116">
        <v>0.10994</v>
      </c>
    </row>
    <row r="447" spans="1:16">
      <c r="A447" t="s">
        <v>140</v>
      </c>
      <c r="B447">
        <v>445</v>
      </c>
      <c r="C447" t="s">
        <v>620</v>
      </c>
      <c r="D447">
        <v>14</v>
      </c>
      <c r="E447">
        <v>6.4740000000000002</v>
      </c>
      <c r="F447">
        <v>7.3369999999999997</v>
      </c>
      <c r="G447">
        <v>8.2010000000000005</v>
      </c>
      <c r="H447">
        <v>9.1620000000000008</v>
      </c>
      <c r="I447">
        <v>10.228999999999999</v>
      </c>
      <c r="J447">
        <v>11.414999999999999</v>
      </c>
      <c r="K447">
        <v>12.731999999999999</v>
      </c>
      <c r="L447">
        <v>14.193</v>
      </c>
      <c r="M447">
        <v>15.654</v>
      </c>
      <c r="N447" s="116">
        <v>4.41E-2</v>
      </c>
      <c r="O447" s="116">
        <v>10.2294</v>
      </c>
      <c r="P447" s="116">
        <v>0.10995000000000001</v>
      </c>
    </row>
    <row r="448" spans="1:16">
      <c r="A448" t="s">
        <v>140</v>
      </c>
      <c r="B448">
        <v>446</v>
      </c>
      <c r="C448" t="s">
        <v>621</v>
      </c>
      <c r="D448">
        <v>14</v>
      </c>
      <c r="E448">
        <v>6.4779999999999998</v>
      </c>
      <c r="F448">
        <v>7.3419999999999996</v>
      </c>
      <c r="G448">
        <v>8.2070000000000007</v>
      </c>
      <c r="H448">
        <v>9.1679999999999993</v>
      </c>
      <c r="I448">
        <v>10.236000000000001</v>
      </c>
      <c r="J448">
        <v>11.423</v>
      </c>
      <c r="K448">
        <v>12.741</v>
      </c>
      <c r="L448">
        <v>14.202999999999999</v>
      </c>
      <c r="M448">
        <v>15.666</v>
      </c>
      <c r="N448" s="116">
        <v>4.3799999999999999E-2</v>
      </c>
      <c r="O448" s="116">
        <v>10.236499999999999</v>
      </c>
      <c r="P448" s="116">
        <v>0.10996</v>
      </c>
    </row>
    <row r="449" spans="1:16">
      <c r="A449" t="s">
        <v>140</v>
      </c>
      <c r="B449">
        <v>447</v>
      </c>
      <c r="C449" t="s">
        <v>622</v>
      </c>
      <c r="D449">
        <v>14</v>
      </c>
      <c r="E449">
        <v>6.4820000000000002</v>
      </c>
      <c r="F449">
        <v>7.3470000000000004</v>
      </c>
      <c r="G449">
        <v>8.2119999999999997</v>
      </c>
      <c r="H449">
        <v>9.1739999999999995</v>
      </c>
      <c r="I449">
        <v>10.244</v>
      </c>
      <c r="J449">
        <v>11.430999999999999</v>
      </c>
      <c r="K449">
        <v>12.75</v>
      </c>
      <c r="L449">
        <v>14.214</v>
      </c>
      <c r="M449">
        <v>15.677</v>
      </c>
      <c r="N449" s="116">
        <v>4.36E-2</v>
      </c>
      <c r="O449" s="116">
        <v>10.243499999999999</v>
      </c>
      <c r="P449" s="116">
        <v>0.10997</v>
      </c>
    </row>
    <row r="450" spans="1:16">
      <c r="A450" t="s">
        <v>140</v>
      </c>
      <c r="B450">
        <v>448</v>
      </c>
      <c r="C450" t="s">
        <v>623</v>
      </c>
      <c r="D450">
        <v>14</v>
      </c>
      <c r="E450">
        <v>6.4870000000000001</v>
      </c>
      <c r="F450">
        <v>7.3520000000000003</v>
      </c>
      <c r="G450">
        <v>8.218</v>
      </c>
      <c r="H450">
        <v>9.1809999999999992</v>
      </c>
      <c r="I450">
        <v>10.250999999999999</v>
      </c>
      <c r="J450">
        <v>11.439</v>
      </c>
      <c r="K450">
        <v>12.759</v>
      </c>
      <c r="L450">
        <v>14.224</v>
      </c>
      <c r="M450">
        <v>15.689</v>
      </c>
      <c r="N450" s="116">
        <v>4.3299999999999998E-2</v>
      </c>
      <c r="O450" s="116">
        <v>10.2506</v>
      </c>
      <c r="P450" s="116">
        <v>0.10997999999999999</v>
      </c>
    </row>
    <row r="451" spans="1:16">
      <c r="A451" t="s">
        <v>140</v>
      </c>
      <c r="B451">
        <v>449</v>
      </c>
      <c r="C451" t="s">
        <v>624</v>
      </c>
      <c r="D451">
        <v>14</v>
      </c>
      <c r="E451">
        <v>6.4909999999999997</v>
      </c>
      <c r="F451">
        <v>7.3570000000000002</v>
      </c>
      <c r="G451">
        <v>8.2230000000000008</v>
      </c>
      <c r="H451">
        <v>9.1869999999999994</v>
      </c>
      <c r="I451">
        <v>10.257999999999999</v>
      </c>
      <c r="J451">
        <v>11.446999999999999</v>
      </c>
      <c r="K451">
        <v>12.768000000000001</v>
      </c>
      <c r="L451">
        <v>14.234</v>
      </c>
      <c r="M451">
        <v>15.701000000000001</v>
      </c>
      <c r="N451" s="116">
        <v>4.3099999999999999E-2</v>
      </c>
      <c r="O451" s="116">
        <v>10.2576</v>
      </c>
      <c r="P451" s="116">
        <v>0.10999</v>
      </c>
    </row>
    <row r="452" spans="1:16">
      <c r="A452" t="s">
        <v>140</v>
      </c>
      <c r="B452">
        <v>450</v>
      </c>
      <c r="C452" t="s">
        <v>625</v>
      </c>
      <c r="D452">
        <v>14</v>
      </c>
      <c r="E452">
        <v>6.4950000000000001</v>
      </c>
      <c r="F452">
        <v>7.3620000000000001</v>
      </c>
      <c r="G452">
        <v>8.2289999999999992</v>
      </c>
      <c r="H452">
        <v>9.1929999999999996</v>
      </c>
      <c r="I452">
        <v>10.265000000000001</v>
      </c>
      <c r="J452">
        <v>11.455</v>
      </c>
      <c r="K452">
        <v>12.776999999999999</v>
      </c>
      <c r="L452">
        <v>14.244999999999999</v>
      </c>
      <c r="M452">
        <v>15.712</v>
      </c>
      <c r="N452" s="116">
        <v>4.2900000000000001E-2</v>
      </c>
      <c r="O452" s="116">
        <v>10.264699999999999</v>
      </c>
      <c r="P452" s="116">
        <v>0.11</v>
      </c>
    </row>
    <row r="453" spans="1:16">
      <c r="A453" t="s">
        <v>140</v>
      </c>
      <c r="B453">
        <v>451</v>
      </c>
      <c r="C453" t="s">
        <v>626</v>
      </c>
      <c r="D453">
        <v>14</v>
      </c>
      <c r="E453">
        <v>6.5</v>
      </c>
      <c r="F453">
        <v>7.367</v>
      </c>
      <c r="G453">
        <v>8.2349999999999994</v>
      </c>
      <c r="H453">
        <v>9.1989999999999998</v>
      </c>
      <c r="I453">
        <v>10.272</v>
      </c>
      <c r="J453">
        <v>11.462999999999999</v>
      </c>
      <c r="K453">
        <v>12.786</v>
      </c>
      <c r="L453">
        <v>14.255000000000001</v>
      </c>
      <c r="M453">
        <v>15.724</v>
      </c>
      <c r="N453" s="116">
        <v>4.2599999999999999E-2</v>
      </c>
      <c r="O453" s="116">
        <v>10.271699999999999</v>
      </c>
      <c r="P453" s="116">
        <v>0.11001</v>
      </c>
    </row>
    <row r="454" spans="1:16">
      <c r="A454" t="s">
        <v>140</v>
      </c>
      <c r="B454">
        <v>452</v>
      </c>
      <c r="C454" t="s">
        <v>627</v>
      </c>
      <c r="D454">
        <v>14</v>
      </c>
      <c r="E454">
        <v>6.5039999999999996</v>
      </c>
      <c r="F454">
        <v>7.3719999999999999</v>
      </c>
      <c r="G454">
        <v>8.24</v>
      </c>
      <c r="H454">
        <v>9.2059999999999995</v>
      </c>
      <c r="I454">
        <v>10.279</v>
      </c>
      <c r="J454">
        <v>11.471</v>
      </c>
      <c r="K454">
        <v>12.795999999999999</v>
      </c>
      <c r="L454">
        <v>14.266</v>
      </c>
      <c r="M454">
        <v>15.736000000000001</v>
      </c>
      <c r="N454" s="116">
        <v>4.24E-2</v>
      </c>
      <c r="O454" s="116">
        <v>10.2788</v>
      </c>
      <c r="P454" s="116">
        <v>0.11002000000000001</v>
      </c>
    </row>
    <row r="455" spans="1:16">
      <c r="A455" t="s">
        <v>140</v>
      </c>
      <c r="B455">
        <v>453</v>
      </c>
      <c r="C455" t="s">
        <v>628</v>
      </c>
      <c r="D455">
        <v>14</v>
      </c>
      <c r="E455">
        <v>6.508</v>
      </c>
      <c r="F455">
        <v>7.3769999999999998</v>
      </c>
      <c r="G455">
        <v>8.2460000000000004</v>
      </c>
      <c r="H455">
        <v>9.2119999999999997</v>
      </c>
      <c r="I455">
        <v>10.286</v>
      </c>
      <c r="J455">
        <v>11.478999999999999</v>
      </c>
      <c r="K455">
        <v>12.805</v>
      </c>
      <c r="L455">
        <v>14.276</v>
      </c>
      <c r="M455">
        <v>15.747</v>
      </c>
      <c r="N455" s="116">
        <v>4.2200000000000001E-2</v>
      </c>
      <c r="O455" s="116">
        <v>10.2858</v>
      </c>
      <c r="P455" s="116">
        <v>0.11003</v>
      </c>
    </row>
    <row r="456" spans="1:16">
      <c r="A456" t="s">
        <v>140</v>
      </c>
      <c r="B456">
        <v>454</v>
      </c>
      <c r="C456" t="s">
        <v>629</v>
      </c>
      <c r="D456">
        <v>14</v>
      </c>
      <c r="E456">
        <v>6.5119999999999996</v>
      </c>
      <c r="F456">
        <v>7.3819999999999997</v>
      </c>
      <c r="G456">
        <v>8.2509999999999994</v>
      </c>
      <c r="H456">
        <v>9.218</v>
      </c>
      <c r="I456">
        <v>10.292999999999999</v>
      </c>
      <c r="J456">
        <v>11.487</v>
      </c>
      <c r="K456">
        <v>12.814</v>
      </c>
      <c r="L456">
        <v>14.287000000000001</v>
      </c>
      <c r="M456">
        <v>15.76</v>
      </c>
      <c r="N456" s="116">
        <v>4.19E-2</v>
      </c>
      <c r="O456" s="116">
        <v>10.2928</v>
      </c>
      <c r="P456" s="116">
        <v>0.11005</v>
      </c>
    </row>
    <row r="457" spans="1:16">
      <c r="A457" t="s">
        <v>140</v>
      </c>
      <c r="B457">
        <v>455</v>
      </c>
      <c r="C457" t="s">
        <v>630</v>
      </c>
      <c r="D457">
        <v>14</v>
      </c>
      <c r="E457">
        <v>6.5170000000000003</v>
      </c>
      <c r="F457">
        <v>7.3860000000000001</v>
      </c>
      <c r="G457">
        <v>8.2560000000000002</v>
      </c>
      <c r="H457">
        <v>9.2240000000000002</v>
      </c>
      <c r="I457">
        <v>10.3</v>
      </c>
      <c r="J457">
        <v>11.494999999999999</v>
      </c>
      <c r="K457">
        <v>12.823</v>
      </c>
      <c r="L457">
        <v>14.297000000000001</v>
      </c>
      <c r="M457">
        <v>15.771000000000001</v>
      </c>
      <c r="N457" s="116">
        <v>4.1700000000000001E-2</v>
      </c>
      <c r="O457" s="116">
        <v>10.299799999999999</v>
      </c>
      <c r="P457" s="116">
        <v>0.11006000000000001</v>
      </c>
    </row>
    <row r="458" spans="1:16">
      <c r="A458" t="s">
        <v>140</v>
      </c>
      <c r="B458">
        <v>456</v>
      </c>
      <c r="C458" t="s">
        <v>631</v>
      </c>
      <c r="D458">
        <v>14</v>
      </c>
      <c r="E458">
        <v>6.5209999999999999</v>
      </c>
      <c r="F458">
        <v>7.391</v>
      </c>
      <c r="G458">
        <v>8.2620000000000005</v>
      </c>
      <c r="H458">
        <v>9.23</v>
      </c>
      <c r="I458">
        <v>10.307</v>
      </c>
      <c r="J458">
        <v>11.503</v>
      </c>
      <c r="K458">
        <v>12.832000000000001</v>
      </c>
      <c r="L458">
        <v>14.308</v>
      </c>
      <c r="M458">
        <v>15.782999999999999</v>
      </c>
      <c r="N458" s="116">
        <v>4.1399999999999999E-2</v>
      </c>
      <c r="O458" s="116">
        <v>10.306900000000001</v>
      </c>
      <c r="P458" s="116">
        <v>0.11007</v>
      </c>
    </row>
    <row r="459" spans="1:16">
      <c r="A459" t="s">
        <v>140</v>
      </c>
      <c r="B459">
        <v>457</v>
      </c>
      <c r="C459" t="s">
        <v>632</v>
      </c>
      <c r="D459">
        <v>15</v>
      </c>
      <c r="E459">
        <v>6.5250000000000004</v>
      </c>
      <c r="F459">
        <v>7.3959999999999999</v>
      </c>
      <c r="G459">
        <v>8.2669999999999995</v>
      </c>
      <c r="H459">
        <v>9.2360000000000007</v>
      </c>
      <c r="I459">
        <v>10.314</v>
      </c>
      <c r="J459">
        <v>11.510999999999999</v>
      </c>
      <c r="K459">
        <v>12.840999999999999</v>
      </c>
      <c r="L459">
        <v>14.318</v>
      </c>
      <c r="M459">
        <v>15.794</v>
      </c>
      <c r="N459" s="116">
        <v>4.1200000000000001E-2</v>
      </c>
      <c r="O459" s="116">
        <v>10.3139</v>
      </c>
      <c r="P459" s="116">
        <v>0.11008</v>
      </c>
    </row>
    <row r="460" spans="1:16">
      <c r="A460" t="s">
        <v>140</v>
      </c>
      <c r="B460">
        <v>458</v>
      </c>
      <c r="C460" t="s">
        <v>633</v>
      </c>
      <c r="D460">
        <v>15</v>
      </c>
      <c r="E460">
        <v>6.5289999999999999</v>
      </c>
      <c r="F460">
        <v>7.4009999999999998</v>
      </c>
      <c r="G460">
        <v>8.2729999999999997</v>
      </c>
      <c r="H460">
        <v>9.2430000000000003</v>
      </c>
      <c r="I460">
        <v>10.321</v>
      </c>
      <c r="J460">
        <v>11.519</v>
      </c>
      <c r="K460">
        <v>12.85</v>
      </c>
      <c r="L460">
        <v>14.327999999999999</v>
      </c>
      <c r="M460">
        <v>15.805999999999999</v>
      </c>
      <c r="N460" s="116">
        <v>4.1000000000000002E-2</v>
      </c>
      <c r="O460" s="116">
        <v>10.3209</v>
      </c>
      <c r="P460" s="116">
        <v>0.11008999999999999</v>
      </c>
    </row>
    <row r="461" spans="1:16">
      <c r="A461" t="s">
        <v>140</v>
      </c>
      <c r="B461">
        <v>459</v>
      </c>
      <c r="C461" t="s">
        <v>634</v>
      </c>
      <c r="D461">
        <v>15</v>
      </c>
      <c r="E461">
        <v>6.5339999999999998</v>
      </c>
      <c r="F461">
        <v>7.4059999999999997</v>
      </c>
      <c r="G461">
        <v>8.2780000000000005</v>
      </c>
      <c r="H461">
        <v>9.2490000000000006</v>
      </c>
      <c r="I461">
        <v>10.327999999999999</v>
      </c>
      <c r="J461">
        <v>11.526999999999999</v>
      </c>
      <c r="K461">
        <v>12.859</v>
      </c>
      <c r="L461">
        <v>14.339</v>
      </c>
      <c r="M461">
        <v>15.818</v>
      </c>
      <c r="N461" s="116">
        <v>4.07E-2</v>
      </c>
      <c r="O461" s="116">
        <v>10.3279</v>
      </c>
      <c r="P461" s="116">
        <v>0.1101</v>
      </c>
    </row>
    <row r="462" spans="1:16">
      <c r="A462" t="s">
        <v>140</v>
      </c>
      <c r="B462">
        <v>460</v>
      </c>
      <c r="C462" t="s">
        <v>635</v>
      </c>
      <c r="D462">
        <v>15</v>
      </c>
      <c r="E462">
        <v>6.5380000000000003</v>
      </c>
      <c r="F462">
        <v>7.4109999999999996</v>
      </c>
      <c r="G462">
        <v>8.2840000000000007</v>
      </c>
      <c r="H462">
        <v>9.2550000000000008</v>
      </c>
      <c r="I462">
        <v>10.335000000000001</v>
      </c>
      <c r="J462">
        <v>11.535</v>
      </c>
      <c r="K462">
        <v>12.868</v>
      </c>
      <c r="L462">
        <v>14.349</v>
      </c>
      <c r="M462">
        <v>15.829000000000001</v>
      </c>
      <c r="N462" s="116">
        <v>4.0500000000000001E-2</v>
      </c>
      <c r="O462" s="116">
        <v>10.334899999999999</v>
      </c>
      <c r="P462" s="116">
        <v>0.11011</v>
      </c>
    </row>
    <row r="463" spans="1:16">
      <c r="A463" t="s">
        <v>140</v>
      </c>
      <c r="B463">
        <v>461</v>
      </c>
      <c r="C463" t="s">
        <v>636</v>
      </c>
      <c r="D463">
        <v>15</v>
      </c>
      <c r="E463">
        <v>6.5419999999999998</v>
      </c>
      <c r="F463">
        <v>7.4160000000000004</v>
      </c>
      <c r="G463">
        <v>8.2889999999999997</v>
      </c>
      <c r="H463">
        <v>9.2609999999999992</v>
      </c>
      <c r="I463">
        <v>10.342000000000001</v>
      </c>
      <c r="J463">
        <v>11.542999999999999</v>
      </c>
      <c r="K463">
        <v>12.877000000000001</v>
      </c>
      <c r="L463">
        <v>14.359</v>
      </c>
      <c r="M463">
        <v>15.840999999999999</v>
      </c>
      <c r="N463" s="116">
        <v>4.0300000000000002E-2</v>
      </c>
      <c r="O463" s="116">
        <v>10.341900000000001</v>
      </c>
      <c r="P463" s="116">
        <v>0.11012</v>
      </c>
    </row>
    <row r="464" spans="1:16">
      <c r="A464" t="s">
        <v>140</v>
      </c>
      <c r="B464">
        <v>462</v>
      </c>
      <c r="C464" t="s">
        <v>637</v>
      </c>
      <c r="D464">
        <v>15</v>
      </c>
      <c r="E464">
        <v>6.5469999999999997</v>
      </c>
      <c r="F464">
        <v>7.4210000000000003</v>
      </c>
      <c r="G464">
        <v>8.2949999999999999</v>
      </c>
      <c r="H464">
        <v>9.2669999999999995</v>
      </c>
      <c r="I464">
        <v>10.349</v>
      </c>
      <c r="J464">
        <v>11.551</v>
      </c>
      <c r="K464">
        <v>12.885999999999999</v>
      </c>
      <c r="L464">
        <v>14.369</v>
      </c>
      <c r="M464">
        <v>15.853</v>
      </c>
      <c r="N464" s="116">
        <v>0.04</v>
      </c>
      <c r="O464" s="116">
        <v>10.3489</v>
      </c>
      <c r="P464" s="116">
        <v>0.11013000000000001</v>
      </c>
    </row>
    <row r="465" spans="1:16">
      <c r="A465" t="s">
        <v>140</v>
      </c>
      <c r="B465">
        <v>463</v>
      </c>
      <c r="C465" t="s">
        <v>638</v>
      </c>
      <c r="D465">
        <v>15</v>
      </c>
      <c r="E465">
        <v>6.5510000000000002</v>
      </c>
      <c r="F465">
        <v>7.4260000000000002</v>
      </c>
      <c r="G465">
        <v>8.3000000000000007</v>
      </c>
      <c r="H465">
        <v>9.2739999999999991</v>
      </c>
      <c r="I465">
        <v>10.356</v>
      </c>
      <c r="J465">
        <v>11.558999999999999</v>
      </c>
      <c r="K465">
        <v>12.895</v>
      </c>
      <c r="L465">
        <v>14.38</v>
      </c>
      <c r="M465">
        <v>15.864000000000001</v>
      </c>
      <c r="N465" s="116">
        <v>3.9800000000000002E-2</v>
      </c>
      <c r="O465" s="116">
        <v>10.3559</v>
      </c>
      <c r="P465" s="116">
        <v>0.11014</v>
      </c>
    </row>
    <row r="466" spans="1:16">
      <c r="A466" t="s">
        <v>140</v>
      </c>
      <c r="B466">
        <v>464</v>
      </c>
      <c r="C466" t="s">
        <v>639</v>
      </c>
      <c r="D466">
        <v>15</v>
      </c>
      <c r="E466">
        <v>6.5549999999999997</v>
      </c>
      <c r="F466">
        <v>7.431</v>
      </c>
      <c r="G466">
        <v>8.3059999999999992</v>
      </c>
      <c r="H466">
        <v>9.2799999999999994</v>
      </c>
      <c r="I466">
        <v>10.363</v>
      </c>
      <c r="J466">
        <v>11.567</v>
      </c>
      <c r="K466">
        <v>12.904999999999999</v>
      </c>
      <c r="L466">
        <v>14.39</v>
      </c>
      <c r="M466">
        <v>15.875999999999999</v>
      </c>
      <c r="N466" s="116">
        <v>3.9600000000000003E-2</v>
      </c>
      <c r="O466" s="116">
        <v>10.3629</v>
      </c>
      <c r="P466" s="116">
        <v>0.11015</v>
      </c>
    </row>
    <row r="467" spans="1:16">
      <c r="A467" t="s">
        <v>140</v>
      </c>
      <c r="B467">
        <v>465</v>
      </c>
      <c r="C467" t="s">
        <v>640</v>
      </c>
      <c r="D467">
        <v>15</v>
      </c>
      <c r="E467">
        <v>6.56</v>
      </c>
      <c r="F467">
        <v>7.4349999999999996</v>
      </c>
      <c r="G467">
        <v>8.3109999999999999</v>
      </c>
      <c r="H467">
        <v>9.2859999999999996</v>
      </c>
      <c r="I467">
        <v>10.37</v>
      </c>
      <c r="J467">
        <v>11.574999999999999</v>
      </c>
      <c r="K467">
        <v>12.914</v>
      </c>
      <c r="L467">
        <v>14.4</v>
      </c>
      <c r="M467">
        <v>15.887</v>
      </c>
      <c r="N467" s="116">
        <v>3.9300000000000002E-2</v>
      </c>
      <c r="O467" s="116">
        <v>10.369899999999999</v>
      </c>
      <c r="P467" s="116">
        <v>0.11015999999999999</v>
      </c>
    </row>
    <row r="468" spans="1:16">
      <c r="A468" t="s">
        <v>140</v>
      </c>
      <c r="B468">
        <v>466</v>
      </c>
      <c r="C468" t="s">
        <v>641</v>
      </c>
      <c r="D468">
        <v>15</v>
      </c>
      <c r="E468">
        <v>6.5640000000000001</v>
      </c>
      <c r="F468">
        <v>7.44</v>
      </c>
      <c r="G468">
        <v>8.3170000000000002</v>
      </c>
      <c r="H468">
        <v>9.2919999999999998</v>
      </c>
      <c r="I468">
        <v>10.377000000000001</v>
      </c>
      <c r="J468">
        <v>11.583</v>
      </c>
      <c r="K468">
        <v>12.923</v>
      </c>
      <c r="L468">
        <v>14.411</v>
      </c>
      <c r="M468">
        <v>15.898999999999999</v>
      </c>
      <c r="N468" s="116">
        <v>3.9100000000000003E-2</v>
      </c>
      <c r="O468" s="116">
        <v>10.376899999999999</v>
      </c>
      <c r="P468" s="116">
        <v>0.11017</v>
      </c>
    </row>
    <row r="469" spans="1:16">
      <c r="A469" t="s">
        <v>140</v>
      </c>
      <c r="B469">
        <v>467</v>
      </c>
      <c r="C469" t="s">
        <v>642</v>
      </c>
      <c r="D469">
        <v>15</v>
      </c>
      <c r="E469">
        <v>6.5679999999999996</v>
      </c>
      <c r="F469">
        <v>7.4450000000000003</v>
      </c>
      <c r="G469">
        <v>8.3219999999999992</v>
      </c>
      <c r="H469">
        <v>9.298</v>
      </c>
      <c r="I469">
        <v>10.384</v>
      </c>
      <c r="J469">
        <v>11.590999999999999</v>
      </c>
      <c r="K469">
        <v>12.932</v>
      </c>
      <c r="L469">
        <v>14.420999999999999</v>
      </c>
      <c r="M469">
        <v>15.911</v>
      </c>
      <c r="N469" s="116">
        <v>3.8899999999999997E-2</v>
      </c>
      <c r="O469" s="116">
        <v>10.383900000000001</v>
      </c>
      <c r="P469" s="116">
        <v>0.11019</v>
      </c>
    </row>
    <row r="470" spans="1:16">
      <c r="A470" t="s">
        <v>140</v>
      </c>
      <c r="B470">
        <v>468</v>
      </c>
      <c r="C470" t="s">
        <v>643</v>
      </c>
      <c r="D470">
        <v>15</v>
      </c>
      <c r="E470">
        <v>6.5720000000000001</v>
      </c>
      <c r="F470">
        <v>7.45</v>
      </c>
      <c r="G470">
        <v>8.3279999999999994</v>
      </c>
      <c r="H470">
        <v>9.3040000000000003</v>
      </c>
      <c r="I470">
        <v>10.391</v>
      </c>
      <c r="J470">
        <v>11.599</v>
      </c>
      <c r="K470">
        <v>12.941000000000001</v>
      </c>
      <c r="L470">
        <v>14.432</v>
      </c>
      <c r="M470">
        <v>15.923</v>
      </c>
      <c r="N470" s="116">
        <v>3.8600000000000002E-2</v>
      </c>
      <c r="O470" s="116">
        <v>10.3908</v>
      </c>
      <c r="P470" s="116">
        <v>0.11020000000000001</v>
      </c>
    </row>
    <row r="471" spans="1:16">
      <c r="A471" t="s">
        <v>140</v>
      </c>
      <c r="B471">
        <v>469</v>
      </c>
      <c r="C471" t="s">
        <v>644</v>
      </c>
      <c r="D471">
        <v>15</v>
      </c>
      <c r="E471">
        <v>6.5759999999999996</v>
      </c>
      <c r="F471">
        <v>7.4550000000000001</v>
      </c>
      <c r="G471">
        <v>8.3330000000000002</v>
      </c>
      <c r="H471">
        <v>9.3109999999999999</v>
      </c>
      <c r="I471">
        <v>10.398</v>
      </c>
      <c r="J471">
        <v>11.606999999999999</v>
      </c>
      <c r="K471">
        <v>12.95</v>
      </c>
      <c r="L471">
        <v>14.442</v>
      </c>
      <c r="M471">
        <v>15.933999999999999</v>
      </c>
      <c r="N471" s="116">
        <v>3.8399999999999997E-2</v>
      </c>
      <c r="O471" s="116">
        <v>10.3978</v>
      </c>
      <c r="P471" s="116">
        <v>0.11021</v>
      </c>
    </row>
    <row r="472" spans="1:16">
      <c r="A472" t="s">
        <v>140</v>
      </c>
      <c r="B472">
        <v>470</v>
      </c>
      <c r="C472" t="s">
        <v>645</v>
      </c>
      <c r="D472">
        <v>15</v>
      </c>
      <c r="E472">
        <v>6.5810000000000004</v>
      </c>
      <c r="F472">
        <v>7.46</v>
      </c>
      <c r="G472">
        <v>8.3390000000000004</v>
      </c>
      <c r="H472">
        <v>9.3170000000000002</v>
      </c>
      <c r="I472">
        <v>10.404999999999999</v>
      </c>
      <c r="J472">
        <v>11.615</v>
      </c>
      <c r="K472">
        <v>12.959</v>
      </c>
      <c r="L472">
        <v>14.452</v>
      </c>
      <c r="M472">
        <v>15.946</v>
      </c>
      <c r="N472" s="116">
        <v>3.8199999999999998E-2</v>
      </c>
      <c r="O472" s="116">
        <v>10.4048</v>
      </c>
      <c r="P472" s="116">
        <v>0.11022</v>
      </c>
    </row>
    <row r="473" spans="1:16">
      <c r="A473" t="s">
        <v>140</v>
      </c>
      <c r="B473">
        <v>471</v>
      </c>
      <c r="C473" t="s">
        <v>646</v>
      </c>
      <c r="D473">
        <v>15</v>
      </c>
      <c r="E473">
        <v>6.585</v>
      </c>
      <c r="F473">
        <v>7.4649999999999999</v>
      </c>
      <c r="G473">
        <v>8.3439999999999994</v>
      </c>
      <c r="H473">
        <v>9.3230000000000004</v>
      </c>
      <c r="I473">
        <v>10.412000000000001</v>
      </c>
      <c r="J473">
        <v>11.622</v>
      </c>
      <c r="K473">
        <v>12.968</v>
      </c>
      <c r="L473">
        <v>14.462999999999999</v>
      </c>
      <c r="M473">
        <v>15.957000000000001</v>
      </c>
      <c r="N473" s="116">
        <v>3.7900000000000003E-2</v>
      </c>
      <c r="O473" s="116">
        <v>10.411799999999999</v>
      </c>
      <c r="P473" s="116">
        <v>0.11022999999999999</v>
      </c>
    </row>
    <row r="474" spans="1:16">
      <c r="A474" t="s">
        <v>140</v>
      </c>
      <c r="B474">
        <v>472</v>
      </c>
      <c r="C474" t="s">
        <v>647</v>
      </c>
      <c r="D474">
        <v>15</v>
      </c>
      <c r="E474">
        <v>6.5890000000000004</v>
      </c>
      <c r="F474">
        <v>7.4690000000000003</v>
      </c>
      <c r="G474">
        <v>8.3490000000000002</v>
      </c>
      <c r="H474">
        <v>9.3290000000000006</v>
      </c>
      <c r="I474">
        <v>10.419</v>
      </c>
      <c r="J474">
        <v>11.63</v>
      </c>
      <c r="K474">
        <v>12.977</v>
      </c>
      <c r="L474">
        <v>14.473000000000001</v>
      </c>
      <c r="M474">
        <v>15.968999999999999</v>
      </c>
      <c r="N474" s="116">
        <v>3.7699999999999997E-2</v>
      </c>
      <c r="O474" s="116">
        <v>10.418699999999999</v>
      </c>
      <c r="P474" s="116">
        <v>0.11024</v>
      </c>
    </row>
    <row r="475" spans="1:16">
      <c r="A475" t="s">
        <v>140</v>
      </c>
      <c r="B475">
        <v>473</v>
      </c>
      <c r="C475" t="s">
        <v>648</v>
      </c>
      <c r="D475">
        <v>15</v>
      </c>
      <c r="E475">
        <v>6.593</v>
      </c>
      <c r="F475">
        <v>7.4740000000000002</v>
      </c>
      <c r="G475">
        <v>8.3550000000000004</v>
      </c>
      <c r="H475">
        <v>9.3350000000000009</v>
      </c>
      <c r="I475">
        <v>10.426</v>
      </c>
      <c r="J475">
        <v>11.638</v>
      </c>
      <c r="K475">
        <v>12.986000000000001</v>
      </c>
      <c r="L475">
        <v>14.483000000000001</v>
      </c>
      <c r="M475">
        <v>15.98</v>
      </c>
      <c r="N475" s="116">
        <v>3.7499999999999999E-2</v>
      </c>
      <c r="O475" s="116">
        <v>10.425700000000001</v>
      </c>
      <c r="P475" s="116">
        <v>0.11025</v>
      </c>
    </row>
    <row r="476" spans="1:16">
      <c r="A476" t="s">
        <v>140</v>
      </c>
      <c r="B476">
        <v>474</v>
      </c>
      <c r="C476" t="s">
        <v>649</v>
      </c>
      <c r="D476">
        <v>15</v>
      </c>
      <c r="E476">
        <v>6.5979999999999999</v>
      </c>
      <c r="F476">
        <v>7.4790000000000001</v>
      </c>
      <c r="G476">
        <v>8.36</v>
      </c>
      <c r="H476">
        <v>9.3409999999999993</v>
      </c>
      <c r="I476">
        <v>10.433</v>
      </c>
      <c r="J476">
        <v>11.646000000000001</v>
      </c>
      <c r="K476">
        <v>12.994999999999999</v>
      </c>
      <c r="L476">
        <v>14.493</v>
      </c>
      <c r="M476">
        <v>15.992000000000001</v>
      </c>
      <c r="N476" s="116">
        <v>3.73E-2</v>
      </c>
      <c r="O476" s="116">
        <v>10.432600000000001</v>
      </c>
      <c r="P476" s="116">
        <v>0.11026</v>
      </c>
    </row>
    <row r="477" spans="1:16">
      <c r="A477" t="s">
        <v>140</v>
      </c>
      <c r="B477">
        <v>475</v>
      </c>
      <c r="C477" t="s">
        <v>650</v>
      </c>
      <c r="D477">
        <v>15</v>
      </c>
      <c r="E477">
        <v>6.6020000000000003</v>
      </c>
      <c r="F477">
        <v>7.484</v>
      </c>
      <c r="G477">
        <v>8.3659999999999997</v>
      </c>
      <c r="H477">
        <v>9.3480000000000008</v>
      </c>
      <c r="I477">
        <v>10.44</v>
      </c>
      <c r="J477">
        <v>11.654</v>
      </c>
      <c r="K477">
        <v>13.004</v>
      </c>
      <c r="L477">
        <v>14.504</v>
      </c>
      <c r="M477">
        <v>16.004000000000001</v>
      </c>
      <c r="N477" s="116">
        <v>3.6999999999999998E-2</v>
      </c>
      <c r="O477" s="116">
        <v>10.4396</v>
      </c>
      <c r="P477" s="116">
        <v>0.11027000000000001</v>
      </c>
    </row>
    <row r="478" spans="1:16">
      <c r="A478" t="s">
        <v>140</v>
      </c>
      <c r="B478">
        <v>476</v>
      </c>
      <c r="C478" t="s">
        <v>651</v>
      </c>
      <c r="D478">
        <v>15</v>
      </c>
      <c r="E478">
        <v>6.6059999999999999</v>
      </c>
      <c r="F478">
        <v>7.4880000000000004</v>
      </c>
      <c r="G478">
        <v>8.3710000000000004</v>
      </c>
      <c r="H478">
        <v>9.3539999999999992</v>
      </c>
      <c r="I478">
        <v>10.446</v>
      </c>
      <c r="J478">
        <v>11.662000000000001</v>
      </c>
      <c r="K478">
        <v>13.013</v>
      </c>
      <c r="L478">
        <v>14.513999999999999</v>
      </c>
      <c r="M478">
        <v>16.015999999999998</v>
      </c>
      <c r="N478" s="116">
        <v>3.6799999999999999E-2</v>
      </c>
      <c r="O478" s="116">
        <v>10.4465</v>
      </c>
      <c r="P478" s="116">
        <v>0.11029</v>
      </c>
    </row>
    <row r="479" spans="1:16">
      <c r="A479" t="s">
        <v>140</v>
      </c>
      <c r="B479">
        <v>477</v>
      </c>
      <c r="C479" t="s">
        <v>652</v>
      </c>
      <c r="D479">
        <v>15</v>
      </c>
      <c r="E479">
        <v>6.61</v>
      </c>
      <c r="F479">
        <v>7.4930000000000003</v>
      </c>
      <c r="G479">
        <v>8.3770000000000007</v>
      </c>
      <c r="H479">
        <v>9.36</v>
      </c>
      <c r="I479">
        <v>10.454000000000001</v>
      </c>
      <c r="J479">
        <v>11.67</v>
      </c>
      <c r="K479">
        <v>13.022</v>
      </c>
      <c r="L479">
        <v>14.525</v>
      </c>
      <c r="M479">
        <v>16.027000000000001</v>
      </c>
      <c r="N479" s="116">
        <v>3.6600000000000001E-2</v>
      </c>
      <c r="O479" s="116">
        <v>10.4535</v>
      </c>
      <c r="P479" s="116">
        <v>0.1103</v>
      </c>
    </row>
    <row r="480" spans="1:16">
      <c r="A480" t="s">
        <v>140</v>
      </c>
      <c r="B480">
        <v>478</v>
      </c>
      <c r="C480" t="s">
        <v>653</v>
      </c>
      <c r="D480">
        <v>15</v>
      </c>
      <c r="E480">
        <v>6.6139999999999999</v>
      </c>
      <c r="F480">
        <v>7.4980000000000002</v>
      </c>
      <c r="G480">
        <v>8.3819999999999997</v>
      </c>
      <c r="H480">
        <v>9.3659999999999997</v>
      </c>
      <c r="I480">
        <v>10.46</v>
      </c>
      <c r="J480">
        <v>11.678000000000001</v>
      </c>
      <c r="K480">
        <v>13.031000000000001</v>
      </c>
      <c r="L480">
        <v>14.535</v>
      </c>
      <c r="M480">
        <v>16.039000000000001</v>
      </c>
      <c r="N480" s="116">
        <v>3.6299999999999999E-2</v>
      </c>
      <c r="O480" s="116">
        <v>10.4604</v>
      </c>
      <c r="P480" s="116">
        <v>0.11031000000000001</v>
      </c>
    </row>
    <row r="481" spans="1:16">
      <c r="A481" t="s">
        <v>140</v>
      </c>
      <c r="B481">
        <v>479</v>
      </c>
      <c r="C481" t="s">
        <v>654</v>
      </c>
      <c r="D481">
        <v>15</v>
      </c>
      <c r="E481">
        <v>6.6189999999999998</v>
      </c>
      <c r="F481">
        <v>7.5030000000000001</v>
      </c>
      <c r="G481">
        <v>8.3870000000000005</v>
      </c>
      <c r="H481">
        <v>9.3719999999999999</v>
      </c>
      <c r="I481">
        <v>10.467000000000001</v>
      </c>
      <c r="J481">
        <v>11.686</v>
      </c>
      <c r="K481">
        <v>13.04</v>
      </c>
      <c r="L481">
        <v>14.545</v>
      </c>
      <c r="M481">
        <v>16.05</v>
      </c>
      <c r="N481" s="116">
        <v>3.61E-2</v>
      </c>
      <c r="O481" s="116">
        <v>10.4674</v>
      </c>
      <c r="P481" s="116">
        <v>0.11032</v>
      </c>
    </row>
    <row r="482" spans="1:16">
      <c r="A482" t="s">
        <v>140</v>
      </c>
      <c r="B482">
        <v>480</v>
      </c>
      <c r="C482" t="s">
        <v>655</v>
      </c>
      <c r="D482">
        <v>15</v>
      </c>
      <c r="E482">
        <v>6.6230000000000002</v>
      </c>
      <c r="F482">
        <v>7.508</v>
      </c>
      <c r="G482">
        <v>8.3930000000000007</v>
      </c>
      <c r="H482">
        <v>9.3780000000000001</v>
      </c>
      <c r="I482">
        <v>10.474</v>
      </c>
      <c r="J482">
        <v>11.694000000000001</v>
      </c>
      <c r="K482">
        <v>13.048999999999999</v>
      </c>
      <c r="L482">
        <v>14.555</v>
      </c>
      <c r="M482">
        <v>16.062000000000001</v>
      </c>
      <c r="N482" s="116">
        <v>3.5900000000000001E-2</v>
      </c>
      <c r="O482" s="116">
        <v>10.474299999999999</v>
      </c>
      <c r="P482" s="116">
        <v>0.11033</v>
      </c>
    </row>
    <row r="483" spans="1:16">
      <c r="A483" t="s">
        <v>140</v>
      </c>
      <c r="B483">
        <v>481</v>
      </c>
      <c r="C483" t="s">
        <v>656</v>
      </c>
      <c r="D483">
        <v>15</v>
      </c>
      <c r="E483">
        <v>6.6269999999999998</v>
      </c>
      <c r="F483">
        <v>7.5129999999999999</v>
      </c>
      <c r="G483">
        <v>8.3979999999999997</v>
      </c>
      <c r="H483">
        <v>9.3840000000000003</v>
      </c>
      <c r="I483">
        <v>10.481</v>
      </c>
      <c r="J483">
        <v>11.701000000000001</v>
      </c>
      <c r="K483">
        <v>13.058</v>
      </c>
      <c r="L483">
        <v>14.566000000000001</v>
      </c>
      <c r="M483">
        <v>16.073</v>
      </c>
      <c r="N483" s="116">
        <v>3.5700000000000003E-2</v>
      </c>
      <c r="O483" s="116">
        <v>10.481299999999999</v>
      </c>
      <c r="P483" s="116">
        <v>0.11033999999999999</v>
      </c>
    </row>
    <row r="484" spans="1:16">
      <c r="A484" t="s">
        <v>140</v>
      </c>
      <c r="B484">
        <v>482</v>
      </c>
      <c r="C484" t="s">
        <v>657</v>
      </c>
      <c r="D484">
        <v>15</v>
      </c>
      <c r="E484">
        <v>6.6310000000000002</v>
      </c>
      <c r="F484">
        <v>7.5179999999999998</v>
      </c>
      <c r="G484">
        <v>8.4039999999999999</v>
      </c>
      <c r="H484">
        <v>9.39</v>
      </c>
      <c r="I484">
        <v>10.488</v>
      </c>
      <c r="J484">
        <v>11.709</v>
      </c>
      <c r="K484">
        <v>13.067</v>
      </c>
      <c r="L484">
        <v>14.576000000000001</v>
      </c>
      <c r="M484">
        <v>16.085000000000001</v>
      </c>
      <c r="N484" s="116">
        <v>3.5400000000000001E-2</v>
      </c>
      <c r="O484" s="116">
        <v>10.488200000000001</v>
      </c>
      <c r="P484" s="116">
        <v>0.11035</v>
      </c>
    </row>
    <row r="485" spans="1:16">
      <c r="A485" t="s">
        <v>140</v>
      </c>
      <c r="B485">
        <v>483</v>
      </c>
      <c r="C485" t="s">
        <v>658</v>
      </c>
      <c r="D485">
        <v>15</v>
      </c>
      <c r="E485">
        <v>6.6349999999999998</v>
      </c>
      <c r="F485">
        <v>7.5220000000000002</v>
      </c>
      <c r="G485">
        <v>8.4090000000000007</v>
      </c>
      <c r="H485">
        <v>9.3960000000000008</v>
      </c>
      <c r="I485">
        <v>10.494999999999999</v>
      </c>
      <c r="J485">
        <v>11.717000000000001</v>
      </c>
      <c r="K485">
        <v>13.076000000000001</v>
      </c>
      <c r="L485">
        <v>14.587</v>
      </c>
      <c r="M485">
        <v>16.097000000000001</v>
      </c>
      <c r="N485" s="116">
        <v>3.5200000000000002E-2</v>
      </c>
      <c r="O485" s="116">
        <v>10.495100000000001</v>
      </c>
      <c r="P485" s="116">
        <v>0.11037</v>
      </c>
    </row>
    <row r="486" spans="1:16">
      <c r="A486" t="s">
        <v>140</v>
      </c>
      <c r="B486">
        <v>484</v>
      </c>
      <c r="C486" t="s">
        <v>659</v>
      </c>
      <c r="D486">
        <v>15</v>
      </c>
      <c r="E486">
        <v>6.6390000000000002</v>
      </c>
      <c r="F486">
        <v>7.5270000000000001</v>
      </c>
      <c r="G486">
        <v>8.4139999999999997</v>
      </c>
      <c r="H486">
        <v>9.4019999999999992</v>
      </c>
      <c r="I486">
        <v>10.502000000000001</v>
      </c>
      <c r="J486">
        <v>11.725</v>
      </c>
      <c r="K486">
        <v>13.085000000000001</v>
      </c>
      <c r="L486">
        <v>14.597</v>
      </c>
      <c r="M486">
        <v>16.108000000000001</v>
      </c>
      <c r="N486" s="116">
        <v>3.5000000000000003E-2</v>
      </c>
      <c r="O486" s="116">
        <v>10.502000000000001</v>
      </c>
      <c r="P486" s="116">
        <v>0.11038000000000001</v>
      </c>
    </row>
    <row r="487" spans="1:16">
      <c r="A487" t="s">
        <v>140</v>
      </c>
      <c r="B487">
        <v>485</v>
      </c>
      <c r="C487" t="s">
        <v>660</v>
      </c>
      <c r="D487">
        <v>15</v>
      </c>
      <c r="E487">
        <v>6.6440000000000001</v>
      </c>
      <c r="F487">
        <v>7.532</v>
      </c>
      <c r="G487">
        <v>8.42</v>
      </c>
      <c r="H487">
        <v>9.4090000000000007</v>
      </c>
      <c r="I487">
        <v>10.509</v>
      </c>
      <c r="J487">
        <v>11.733000000000001</v>
      </c>
      <c r="K487">
        <v>13.093999999999999</v>
      </c>
      <c r="L487">
        <v>14.606999999999999</v>
      </c>
      <c r="M487">
        <v>16.12</v>
      </c>
      <c r="N487" s="116">
        <v>3.4700000000000002E-2</v>
      </c>
      <c r="O487" s="116">
        <v>10.509</v>
      </c>
      <c r="P487" s="116">
        <v>0.11039</v>
      </c>
    </row>
    <row r="488" spans="1:16">
      <c r="A488" t="s">
        <v>140</v>
      </c>
      <c r="B488">
        <v>486</v>
      </c>
      <c r="C488" t="s">
        <v>661</v>
      </c>
      <c r="D488">
        <v>15</v>
      </c>
      <c r="E488">
        <v>6.6479999999999997</v>
      </c>
      <c r="F488">
        <v>7.5369999999999999</v>
      </c>
      <c r="G488">
        <v>8.4250000000000007</v>
      </c>
      <c r="H488">
        <v>9.4149999999999991</v>
      </c>
      <c r="I488">
        <v>10.516</v>
      </c>
      <c r="J488">
        <v>11.741</v>
      </c>
      <c r="K488">
        <v>13.103</v>
      </c>
      <c r="L488">
        <v>14.617000000000001</v>
      </c>
      <c r="M488">
        <v>16.132000000000001</v>
      </c>
      <c r="N488" s="116">
        <v>3.4500000000000003E-2</v>
      </c>
      <c r="O488" s="116">
        <v>10.5159</v>
      </c>
      <c r="P488" s="116">
        <v>0.1104</v>
      </c>
    </row>
    <row r="489" spans="1:16">
      <c r="A489" t="s">
        <v>140</v>
      </c>
      <c r="B489">
        <v>487</v>
      </c>
      <c r="C489" t="s">
        <v>662</v>
      </c>
      <c r="D489">
        <v>16</v>
      </c>
      <c r="E489">
        <v>6.6520000000000001</v>
      </c>
      <c r="F489">
        <v>7.5410000000000004</v>
      </c>
      <c r="G489">
        <v>8.4309999999999992</v>
      </c>
      <c r="H489">
        <v>9.4209999999999994</v>
      </c>
      <c r="I489">
        <v>10.523</v>
      </c>
      <c r="J489">
        <v>11.749000000000001</v>
      </c>
      <c r="K489">
        <v>13.112</v>
      </c>
      <c r="L489">
        <v>14.628</v>
      </c>
      <c r="M489">
        <v>16.143000000000001</v>
      </c>
      <c r="N489" s="116">
        <v>3.4299999999999997E-2</v>
      </c>
      <c r="O489" s="116">
        <v>10.5228</v>
      </c>
      <c r="P489" s="116">
        <v>0.11040999999999999</v>
      </c>
    </row>
    <row r="490" spans="1:16">
      <c r="A490" t="s">
        <v>140</v>
      </c>
      <c r="B490">
        <v>488</v>
      </c>
      <c r="C490" t="s">
        <v>663</v>
      </c>
      <c r="D490">
        <v>16</v>
      </c>
      <c r="E490">
        <v>6.6559999999999997</v>
      </c>
      <c r="F490">
        <v>7.5460000000000003</v>
      </c>
      <c r="G490">
        <v>8.4359999999999999</v>
      </c>
      <c r="H490">
        <v>9.4269999999999996</v>
      </c>
      <c r="I490">
        <v>10.53</v>
      </c>
      <c r="J490">
        <v>11.757</v>
      </c>
      <c r="K490">
        <v>13.121</v>
      </c>
      <c r="L490">
        <v>14.638</v>
      </c>
      <c r="M490">
        <v>16.154</v>
      </c>
      <c r="N490" s="116">
        <v>3.4099999999999998E-2</v>
      </c>
      <c r="O490" s="116">
        <v>10.5297</v>
      </c>
      <c r="P490" s="116">
        <v>0.11042</v>
      </c>
    </row>
    <row r="491" spans="1:16">
      <c r="A491" t="s">
        <v>140</v>
      </c>
      <c r="B491">
        <v>489</v>
      </c>
      <c r="C491" t="s">
        <v>664</v>
      </c>
      <c r="D491">
        <v>16</v>
      </c>
      <c r="E491">
        <v>6.66</v>
      </c>
      <c r="F491">
        <v>7.5510000000000002</v>
      </c>
      <c r="G491">
        <v>8.4410000000000007</v>
      </c>
      <c r="H491">
        <v>9.4329999999999998</v>
      </c>
      <c r="I491">
        <v>10.537000000000001</v>
      </c>
      <c r="J491">
        <v>11.765000000000001</v>
      </c>
      <c r="K491">
        <v>13.13</v>
      </c>
      <c r="L491">
        <v>14.648</v>
      </c>
      <c r="M491">
        <v>16.167000000000002</v>
      </c>
      <c r="N491" s="116">
        <v>3.3799999999999997E-2</v>
      </c>
      <c r="O491" s="116">
        <v>10.5366</v>
      </c>
      <c r="P491" s="116">
        <v>0.11044</v>
      </c>
    </row>
    <row r="492" spans="1:16">
      <c r="A492" t="s">
        <v>140</v>
      </c>
      <c r="B492">
        <v>490</v>
      </c>
      <c r="C492" t="s">
        <v>665</v>
      </c>
      <c r="D492">
        <v>16</v>
      </c>
      <c r="E492">
        <v>6.665</v>
      </c>
      <c r="F492">
        <v>7.556</v>
      </c>
      <c r="G492">
        <v>8.4469999999999992</v>
      </c>
      <c r="H492">
        <v>9.4390000000000001</v>
      </c>
      <c r="I492">
        <v>10.544</v>
      </c>
      <c r="J492">
        <v>11.772</v>
      </c>
      <c r="K492">
        <v>13.138999999999999</v>
      </c>
      <c r="L492">
        <v>14.659000000000001</v>
      </c>
      <c r="M492">
        <v>16.178000000000001</v>
      </c>
      <c r="N492" s="116">
        <v>3.3599999999999998E-2</v>
      </c>
      <c r="O492" s="116">
        <v>10.5435</v>
      </c>
      <c r="P492" s="116">
        <v>0.11045000000000001</v>
      </c>
    </row>
    <row r="493" spans="1:16">
      <c r="A493" t="s">
        <v>140</v>
      </c>
      <c r="B493">
        <v>491</v>
      </c>
      <c r="C493" t="s">
        <v>666</v>
      </c>
      <c r="D493">
        <v>16</v>
      </c>
      <c r="E493">
        <v>6.6689999999999996</v>
      </c>
      <c r="F493">
        <v>7.5609999999999999</v>
      </c>
      <c r="G493">
        <v>8.452</v>
      </c>
      <c r="H493">
        <v>9.4450000000000003</v>
      </c>
      <c r="I493">
        <v>10.55</v>
      </c>
      <c r="J493">
        <v>11.78</v>
      </c>
      <c r="K493">
        <v>13.148</v>
      </c>
      <c r="L493">
        <v>14.669</v>
      </c>
      <c r="M493">
        <v>16.190000000000001</v>
      </c>
      <c r="N493" s="116">
        <v>3.3399999999999999E-2</v>
      </c>
      <c r="O493" s="116">
        <v>10.5505</v>
      </c>
      <c r="P493" s="116">
        <v>0.11046</v>
      </c>
    </row>
    <row r="494" spans="1:16">
      <c r="A494" t="s">
        <v>140</v>
      </c>
      <c r="B494">
        <v>492</v>
      </c>
      <c r="C494" t="s">
        <v>667</v>
      </c>
      <c r="D494">
        <v>16</v>
      </c>
      <c r="E494">
        <v>6.673</v>
      </c>
      <c r="F494">
        <v>7.5650000000000004</v>
      </c>
      <c r="G494">
        <v>8.4580000000000002</v>
      </c>
      <c r="H494">
        <v>9.4510000000000005</v>
      </c>
      <c r="I494">
        <v>10.557</v>
      </c>
      <c r="J494">
        <v>11.788</v>
      </c>
      <c r="K494">
        <v>13.157</v>
      </c>
      <c r="L494">
        <v>14.679</v>
      </c>
      <c r="M494">
        <v>16.201000000000001</v>
      </c>
      <c r="N494" s="116">
        <v>3.32E-2</v>
      </c>
      <c r="O494" s="116">
        <v>10.557399999999999</v>
      </c>
      <c r="P494" s="116">
        <v>0.11047</v>
      </c>
    </row>
    <row r="495" spans="1:16">
      <c r="A495" t="s">
        <v>140</v>
      </c>
      <c r="B495">
        <v>493</v>
      </c>
      <c r="C495" t="s">
        <v>668</v>
      </c>
      <c r="D495">
        <v>16</v>
      </c>
      <c r="E495">
        <v>6.6769999999999996</v>
      </c>
      <c r="F495">
        <v>7.57</v>
      </c>
      <c r="G495">
        <v>8.4629999999999992</v>
      </c>
      <c r="H495">
        <v>9.4570000000000007</v>
      </c>
      <c r="I495">
        <v>10.564</v>
      </c>
      <c r="J495">
        <v>11.795999999999999</v>
      </c>
      <c r="K495">
        <v>13.166</v>
      </c>
      <c r="L495">
        <v>14.689</v>
      </c>
      <c r="M495">
        <v>16.213000000000001</v>
      </c>
      <c r="N495" s="116">
        <v>3.2899999999999999E-2</v>
      </c>
      <c r="O495" s="116">
        <v>10.564299999999999</v>
      </c>
      <c r="P495" s="116">
        <v>0.11047999999999999</v>
      </c>
    </row>
    <row r="496" spans="1:16">
      <c r="A496" t="s">
        <v>140</v>
      </c>
      <c r="B496">
        <v>494</v>
      </c>
      <c r="C496" t="s">
        <v>669</v>
      </c>
      <c r="D496">
        <v>16</v>
      </c>
      <c r="E496">
        <v>6.681</v>
      </c>
      <c r="F496">
        <v>7.5750000000000002</v>
      </c>
      <c r="G496">
        <v>8.468</v>
      </c>
      <c r="H496">
        <v>9.4629999999999992</v>
      </c>
      <c r="I496">
        <v>10.571</v>
      </c>
      <c r="J496">
        <v>11.804</v>
      </c>
      <c r="K496">
        <v>13.175000000000001</v>
      </c>
      <c r="L496">
        <v>14.7</v>
      </c>
      <c r="M496">
        <v>16.225000000000001</v>
      </c>
      <c r="N496" s="116">
        <v>3.27E-2</v>
      </c>
      <c r="O496" s="116">
        <v>10.571199999999999</v>
      </c>
      <c r="P496" s="116">
        <v>0.1105</v>
      </c>
    </row>
    <row r="497" spans="1:16">
      <c r="A497" t="s">
        <v>140</v>
      </c>
      <c r="B497">
        <v>495</v>
      </c>
      <c r="C497" t="s">
        <v>670</v>
      </c>
      <c r="D497">
        <v>16</v>
      </c>
      <c r="E497">
        <v>6.6849999999999996</v>
      </c>
      <c r="F497">
        <v>7.58</v>
      </c>
      <c r="G497">
        <v>8.4740000000000002</v>
      </c>
      <c r="H497">
        <v>9.4689999999999994</v>
      </c>
      <c r="I497">
        <v>10.577999999999999</v>
      </c>
      <c r="J497">
        <v>11.811999999999999</v>
      </c>
      <c r="K497">
        <v>13.183999999999999</v>
      </c>
      <c r="L497">
        <v>14.71</v>
      </c>
      <c r="M497">
        <v>16.236000000000001</v>
      </c>
      <c r="N497" s="116">
        <v>3.2500000000000001E-2</v>
      </c>
      <c r="O497" s="116">
        <v>10.577999999999999</v>
      </c>
      <c r="P497" s="116">
        <v>0.11051</v>
      </c>
    </row>
    <row r="498" spans="1:16">
      <c r="A498" t="s">
        <v>140</v>
      </c>
      <c r="B498">
        <v>496</v>
      </c>
      <c r="C498" t="s">
        <v>671</v>
      </c>
      <c r="D498">
        <v>16</v>
      </c>
      <c r="E498">
        <v>6.69</v>
      </c>
      <c r="F498">
        <v>7.5839999999999996</v>
      </c>
      <c r="G498">
        <v>8.4789999999999992</v>
      </c>
      <c r="H498">
        <v>9.4760000000000009</v>
      </c>
      <c r="I498">
        <v>10.585000000000001</v>
      </c>
      <c r="J498">
        <v>11.82</v>
      </c>
      <c r="K498">
        <v>13.193</v>
      </c>
      <c r="L498">
        <v>14.72</v>
      </c>
      <c r="M498">
        <v>16.248000000000001</v>
      </c>
      <c r="N498" s="116">
        <v>3.2300000000000002E-2</v>
      </c>
      <c r="O498" s="116">
        <v>10.584899999999999</v>
      </c>
      <c r="P498" s="116">
        <v>0.11051999999999999</v>
      </c>
    </row>
    <row r="499" spans="1:16">
      <c r="A499" t="s">
        <v>140</v>
      </c>
      <c r="B499">
        <v>497</v>
      </c>
      <c r="C499" t="s">
        <v>672</v>
      </c>
      <c r="D499">
        <v>16</v>
      </c>
      <c r="E499">
        <v>6.694</v>
      </c>
      <c r="F499">
        <v>7.5890000000000004</v>
      </c>
      <c r="G499">
        <v>8.484</v>
      </c>
      <c r="H499">
        <v>9.4819999999999993</v>
      </c>
      <c r="I499">
        <v>10.592000000000001</v>
      </c>
      <c r="J499">
        <v>11.827</v>
      </c>
      <c r="K499">
        <v>13.202</v>
      </c>
      <c r="L499">
        <v>14.731</v>
      </c>
      <c r="M499">
        <v>16.259</v>
      </c>
      <c r="N499" s="116">
        <v>3.2000000000000001E-2</v>
      </c>
      <c r="O499" s="116">
        <v>10.591799999999999</v>
      </c>
      <c r="P499" s="116">
        <v>0.11053</v>
      </c>
    </row>
    <row r="500" spans="1:16">
      <c r="A500" t="s">
        <v>140</v>
      </c>
      <c r="B500">
        <v>498</v>
      </c>
      <c r="C500" t="s">
        <v>673</v>
      </c>
      <c r="D500">
        <v>16</v>
      </c>
      <c r="E500">
        <v>6.6980000000000004</v>
      </c>
      <c r="F500">
        <v>7.5940000000000003</v>
      </c>
      <c r="G500">
        <v>8.49</v>
      </c>
      <c r="H500">
        <v>9.4879999999999995</v>
      </c>
      <c r="I500">
        <v>10.599</v>
      </c>
      <c r="J500">
        <v>11.835000000000001</v>
      </c>
      <c r="K500">
        <v>13.211</v>
      </c>
      <c r="L500">
        <v>14.741</v>
      </c>
      <c r="M500">
        <v>16.271000000000001</v>
      </c>
      <c r="N500" s="116">
        <v>3.1800000000000002E-2</v>
      </c>
      <c r="O500" s="116">
        <v>10.598699999999999</v>
      </c>
      <c r="P500" s="116">
        <v>0.11054</v>
      </c>
    </row>
    <row r="501" spans="1:16">
      <c r="A501" t="s">
        <v>140</v>
      </c>
      <c r="B501">
        <v>499</v>
      </c>
      <c r="C501" t="s">
        <v>674</v>
      </c>
      <c r="D501">
        <v>16</v>
      </c>
      <c r="E501">
        <v>6.702</v>
      </c>
      <c r="F501">
        <v>7.5990000000000002</v>
      </c>
      <c r="G501">
        <v>8.4949999999999992</v>
      </c>
      <c r="H501">
        <v>9.4939999999999998</v>
      </c>
      <c r="I501">
        <v>10.606</v>
      </c>
      <c r="J501">
        <v>11.843</v>
      </c>
      <c r="K501">
        <v>13.22</v>
      </c>
      <c r="L501">
        <v>14.750999999999999</v>
      </c>
      <c r="M501">
        <v>16.283000000000001</v>
      </c>
      <c r="N501" s="116">
        <v>3.1600000000000003E-2</v>
      </c>
      <c r="O501" s="116">
        <v>10.605600000000001</v>
      </c>
      <c r="P501" s="116">
        <v>0.11056000000000001</v>
      </c>
    </row>
    <row r="502" spans="1:16">
      <c r="A502" t="s">
        <v>140</v>
      </c>
      <c r="B502">
        <v>500</v>
      </c>
      <c r="C502" t="s">
        <v>675</v>
      </c>
      <c r="D502">
        <v>16</v>
      </c>
      <c r="E502">
        <v>6.7060000000000004</v>
      </c>
      <c r="F502">
        <v>7.6029999999999998</v>
      </c>
      <c r="G502">
        <v>8.5</v>
      </c>
      <c r="H502">
        <v>9.5</v>
      </c>
      <c r="I502">
        <v>10.612</v>
      </c>
      <c r="J502">
        <v>11.851000000000001</v>
      </c>
      <c r="K502">
        <v>13.228999999999999</v>
      </c>
      <c r="L502">
        <v>14.762</v>
      </c>
      <c r="M502">
        <v>16.294</v>
      </c>
      <c r="N502" s="116">
        <v>3.1399999999999997E-2</v>
      </c>
      <c r="O502" s="116">
        <v>10.612500000000001</v>
      </c>
      <c r="P502" s="116">
        <v>0.11057</v>
      </c>
    </row>
    <row r="503" spans="1:16">
      <c r="A503" t="s">
        <v>140</v>
      </c>
      <c r="B503">
        <v>501</v>
      </c>
      <c r="C503" t="s">
        <v>676</v>
      </c>
      <c r="D503">
        <v>16</v>
      </c>
      <c r="E503">
        <v>6.71</v>
      </c>
      <c r="F503">
        <v>7.6079999999999997</v>
      </c>
      <c r="G503">
        <v>8.5060000000000002</v>
      </c>
      <c r="H503">
        <v>9.5060000000000002</v>
      </c>
      <c r="I503">
        <v>10.619</v>
      </c>
      <c r="J503">
        <v>11.859</v>
      </c>
      <c r="K503">
        <v>13.238</v>
      </c>
      <c r="L503">
        <v>14.772</v>
      </c>
      <c r="M503">
        <v>16.305</v>
      </c>
      <c r="N503" s="116">
        <v>3.1199999999999999E-2</v>
      </c>
      <c r="O503" s="116">
        <v>10.619300000000001</v>
      </c>
      <c r="P503" s="116">
        <v>0.11058</v>
      </c>
    </row>
    <row r="504" spans="1:16">
      <c r="A504" t="s">
        <v>140</v>
      </c>
      <c r="B504">
        <v>502</v>
      </c>
      <c r="C504" t="s">
        <v>677</v>
      </c>
      <c r="D504">
        <v>16</v>
      </c>
      <c r="E504">
        <v>6.7149999999999999</v>
      </c>
      <c r="F504">
        <v>7.6130000000000004</v>
      </c>
      <c r="G504">
        <v>8.5109999999999992</v>
      </c>
      <c r="H504">
        <v>9.5120000000000005</v>
      </c>
      <c r="I504">
        <v>10.625999999999999</v>
      </c>
      <c r="J504">
        <v>11.867000000000001</v>
      </c>
      <c r="K504">
        <v>13.247</v>
      </c>
      <c r="L504">
        <v>14.782</v>
      </c>
      <c r="M504">
        <v>16.317</v>
      </c>
      <c r="N504" s="116">
        <v>3.09E-2</v>
      </c>
      <c r="O504" s="116">
        <v>10.626200000000001</v>
      </c>
      <c r="P504" s="116">
        <v>0.11058999999999999</v>
      </c>
    </row>
    <row r="505" spans="1:16">
      <c r="A505" t="s">
        <v>140</v>
      </c>
      <c r="B505">
        <v>503</v>
      </c>
      <c r="C505" t="s">
        <v>678</v>
      </c>
      <c r="D505">
        <v>16</v>
      </c>
      <c r="E505">
        <v>6.7190000000000003</v>
      </c>
      <c r="F505">
        <v>7.6180000000000003</v>
      </c>
      <c r="G505">
        <v>8.5169999999999995</v>
      </c>
      <c r="H505">
        <v>9.5180000000000007</v>
      </c>
      <c r="I505">
        <v>10.632999999999999</v>
      </c>
      <c r="J505">
        <v>11.874000000000001</v>
      </c>
      <c r="K505">
        <v>13.256</v>
      </c>
      <c r="L505">
        <v>14.792</v>
      </c>
      <c r="M505">
        <v>16.329000000000001</v>
      </c>
      <c r="N505" s="116">
        <v>3.0700000000000002E-2</v>
      </c>
      <c r="O505" s="116">
        <v>10.633100000000001</v>
      </c>
      <c r="P505" s="116">
        <v>0.1106</v>
      </c>
    </row>
    <row r="506" spans="1:16">
      <c r="A506" t="s">
        <v>140</v>
      </c>
      <c r="B506">
        <v>504</v>
      </c>
      <c r="C506" t="s">
        <v>679</v>
      </c>
      <c r="D506">
        <v>16</v>
      </c>
      <c r="E506">
        <v>6.7229999999999999</v>
      </c>
      <c r="F506">
        <v>7.6219999999999999</v>
      </c>
      <c r="G506">
        <v>8.5220000000000002</v>
      </c>
      <c r="H506">
        <v>9.5239999999999991</v>
      </c>
      <c r="I506">
        <v>10.64</v>
      </c>
      <c r="J506">
        <v>11.882</v>
      </c>
      <c r="K506">
        <v>13.265000000000001</v>
      </c>
      <c r="L506">
        <v>14.803000000000001</v>
      </c>
      <c r="M506">
        <v>16.34</v>
      </c>
      <c r="N506" s="116">
        <v>3.0499999999999999E-2</v>
      </c>
      <c r="O506" s="116">
        <v>10.639900000000001</v>
      </c>
      <c r="P506" s="116">
        <v>0.11062</v>
      </c>
    </row>
    <row r="507" spans="1:16">
      <c r="A507" t="s">
        <v>140</v>
      </c>
      <c r="B507">
        <v>505</v>
      </c>
      <c r="C507" t="s">
        <v>680</v>
      </c>
      <c r="D507">
        <v>16</v>
      </c>
      <c r="E507">
        <v>6.7270000000000003</v>
      </c>
      <c r="F507">
        <v>7.6269999999999998</v>
      </c>
      <c r="G507">
        <v>8.5269999999999992</v>
      </c>
      <c r="H507">
        <v>9.5299999999999994</v>
      </c>
      <c r="I507">
        <v>10.647</v>
      </c>
      <c r="J507">
        <v>11.89</v>
      </c>
      <c r="K507">
        <v>13.273999999999999</v>
      </c>
      <c r="L507">
        <v>14.813000000000001</v>
      </c>
      <c r="M507">
        <v>16.352</v>
      </c>
      <c r="N507" s="116">
        <v>3.0300000000000001E-2</v>
      </c>
      <c r="O507" s="116">
        <v>10.646800000000001</v>
      </c>
      <c r="P507" s="116">
        <v>0.11063000000000001</v>
      </c>
    </row>
    <row r="508" spans="1:16">
      <c r="A508" t="s">
        <v>140</v>
      </c>
      <c r="B508">
        <v>506</v>
      </c>
      <c r="C508" t="s">
        <v>681</v>
      </c>
      <c r="D508">
        <v>16</v>
      </c>
      <c r="E508">
        <v>6.7309999999999999</v>
      </c>
      <c r="F508">
        <v>7.6319999999999997</v>
      </c>
      <c r="G508">
        <v>8.5329999999999995</v>
      </c>
      <c r="H508">
        <v>9.5359999999999996</v>
      </c>
      <c r="I508">
        <v>10.654</v>
      </c>
      <c r="J508">
        <v>11.898</v>
      </c>
      <c r="K508">
        <v>13.282999999999999</v>
      </c>
      <c r="L508">
        <v>14.823</v>
      </c>
      <c r="M508">
        <v>16.364000000000001</v>
      </c>
      <c r="N508" s="116">
        <v>0.03</v>
      </c>
      <c r="O508" s="116">
        <v>10.653700000000001</v>
      </c>
      <c r="P508" s="116">
        <v>0.11064</v>
      </c>
    </row>
    <row r="509" spans="1:16">
      <c r="A509" t="s">
        <v>140</v>
      </c>
      <c r="B509">
        <v>507</v>
      </c>
      <c r="C509" t="s">
        <v>682</v>
      </c>
      <c r="D509">
        <v>16</v>
      </c>
      <c r="E509">
        <v>6.7350000000000003</v>
      </c>
      <c r="F509">
        <v>7.6369999999999996</v>
      </c>
      <c r="G509">
        <v>8.5380000000000003</v>
      </c>
      <c r="H509">
        <v>9.5419999999999998</v>
      </c>
      <c r="I509">
        <v>10.66</v>
      </c>
      <c r="J509">
        <v>11.906000000000001</v>
      </c>
      <c r="K509">
        <v>13.291</v>
      </c>
      <c r="L509">
        <v>14.833</v>
      </c>
      <c r="M509">
        <v>16.375</v>
      </c>
      <c r="N509" s="116">
        <v>2.98E-2</v>
      </c>
      <c r="O509" s="116">
        <v>10.660500000000001</v>
      </c>
      <c r="P509" s="116">
        <v>0.11065</v>
      </c>
    </row>
    <row r="510" spans="1:16">
      <c r="A510" t="s">
        <v>140</v>
      </c>
      <c r="B510">
        <v>508</v>
      </c>
      <c r="C510" t="s">
        <v>683</v>
      </c>
      <c r="D510">
        <v>16</v>
      </c>
      <c r="E510">
        <v>6.7389999999999999</v>
      </c>
      <c r="F510">
        <v>7.641</v>
      </c>
      <c r="G510">
        <v>8.5429999999999993</v>
      </c>
      <c r="H510">
        <v>9.548</v>
      </c>
      <c r="I510">
        <v>10.667</v>
      </c>
      <c r="J510">
        <v>11.914</v>
      </c>
      <c r="K510">
        <v>13.301</v>
      </c>
      <c r="L510">
        <v>14.843999999999999</v>
      </c>
      <c r="M510">
        <v>16.387</v>
      </c>
      <c r="N510" s="116">
        <v>2.9600000000000001E-2</v>
      </c>
      <c r="O510" s="116">
        <v>10.667400000000001</v>
      </c>
      <c r="P510" s="116">
        <v>0.11067</v>
      </c>
    </row>
    <row r="511" spans="1:16">
      <c r="A511" t="s">
        <v>140</v>
      </c>
      <c r="B511">
        <v>509</v>
      </c>
      <c r="C511" t="s">
        <v>684</v>
      </c>
      <c r="D511">
        <v>16</v>
      </c>
      <c r="E511">
        <v>6.7430000000000003</v>
      </c>
      <c r="F511">
        <v>7.6459999999999999</v>
      </c>
      <c r="G511">
        <v>8.548</v>
      </c>
      <c r="H511">
        <v>9.5540000000000003</v>
      </c>
      <c r="I511">
        <v>10.673999999999999</v>
      </c>
      <c r="J511">
        <v>11.920999999999999</v>
      </c>
      <c r="K511">
        <v>13.308999999999999</v>
      </c>
      <c r="L511">
        <v>14.853999999999999</v>
      </c>
      <c r="M511">
        <v>16.398</v>
      </c>
      <c r="N511" s="116">
        <v>2.9399999999999999E-2</v>
      </c>
      <c r="O511" s="116">
        <v>10.674200000000001</v>
      </c>
      <c r="P511" s="116">
        <v>0.11068</v>
      </c>
    </row>
    <row r="512" spans="1:16">
      <c r="A512" t="s">
        <v>140</v>
      </c>
      <c r="B512">
        <v>510</v>
      </c>
      <c r="C512" t="s">
        <v>685</v>
      </c>
      <c r="D512">
        <v>16</v>
      </c>
      <c r="E512">
        <v>6.7469999999999999</v>
      </c>
      <c r="F512">
        <v>7.6509999999999998</v>
      </c>
      <c r="G512">
        <v>8.5540000000000003</v>
      </c>
      <c r="H512">
        <v>9.56</v>
      </c>
      <c r="I512">
        <v>10.680999999999999</v>
      </c>
      <c r="J512">
        <v>11.929</v>
      </c>
      <c r="K512">
        <v>13.318</v>
      </c>
      <c r="L512">
        <v>14.864000000000001</v>
      </c>
      <c r="M512">
        <v>16.41</v>
      </c>
      <c r="N512" s="116">
        <v>2.92E-2</v>
      </c>
      <c r="O512" s="116">
        <v>10.681100000000001</v>
      </c>
      <c r="P512" s="116">
        <v>0.11069</v>
      </c>
    </row>
    <row r="513" spans="1:16">
      <c r="A513" t="s">
        <v>140</v>
      </c>
      <c r="B513">
        <v>511</v>
      </c>
      <c r="C513" t="s">
        <v>686</v>
      </c>
      <c r="D513">
        <v>16</v>
      </c>
      <c r="E513">
        <v>6.7519999999999998</v>
      </c>
      <c r="F513">
        <v>7.6550000000000002</v>
      </c>
      <c r="G513">
        <v>8.5589999999999993</v>
      </c>
      <c r="H513">
        <v>9.5660000000000007</v>
      </c>
      <c r="I513">
        <v>10.688000000000001</v>
      </c>
      <c r="J513">
        <v>11.936999999999999</v>
      </c>
      <c r="K513">
        <v>13.327</v>
      </c>
      <c r="L513">
        <v>14.874000000000001</v>
      </c>
      <c r="M513">
        <v>16.420999999999999</v>
      </c>
      <c r="N513" s="116">
        <v>2.8899999999999999E-2</v>
      </c>
      <c r="O513" s="116">
        <v>10.687900000000001</v>
      </c>
      <c r="P513" s="116">
        <v>0.11070000000000001</v>
      </c>
    </row>
    <row r="514" spans="1:16">
      <c r="A514" t="s">
        <v>140</v>
      </c>
      <c r="B514">
        <v>512</v>
      </c>
      <c r="C514" t="s">
        <v>687</v>
      </c>
      <c r="D514">
        <v>16</v>
      </c>
      <c r="E514">
        <v>6.7560000000000002</v>
      </c>
      <c r="F514">
        <v>7.66</v>
      </c>
      <c r="G514">
        <v>8.5640000000000001</v>
      </c>
      <c r="H514">
        <v>9.5719999999999992</v>
      </c>
      <c r="I514">
        <v>10.695</v>
      </c>
      <c r="J514">
        <v>11.945</v>
      </c>
      <c r="K514">
        <v>13.336</v>
      </c>
      <c r="L514">
        <v>14.885</v>
      </c>
      <c r="M514">
        <v>16.433</v>
      </c>
      <c r="N514" s="116">
        <v>2.87E-2</v>
      </c>
      <c r="O514" s="116">
        <v>10.694800000000001</v>
      </c>
      <c r="P514" s="116">
        <v>0.11072</v>
      </c>
    </row>
    <row r="515" spans="1:16">
      <c r="A515" t="s">
        <v>140</v>
      </c>
      <c r="B515">
        <v>513</v>
      </c>
      <c r="C515" t="s">
        <v>688</v>
      </c>
      <c r="D515">
        <v>16</v>
      </c>
      <c r="E515">
        <v>6.76</v>
      </c>
      <c r="F515">
        <v>7.665</v>
      </c>
      <c r="G515">
        <v>8.57</v>
      </c>
      <c r="H515">
        <v>9.5779999999999994</v>
      </c>
      <c r="I515">
        <v>10.702</v>
      </c>
      <c r="J515">
        <v>11.952999999999999</v>
      </c>
      <c r="K515">
        <v>13.345000000000001</v>
      </c>
      <c r="L515">
        <v>14.895</v>
      </c>
      <c r="M515">
        <v>16.445</v>
      </c>
      <c r="N515" s="116">
        <v>2.8500000000000001E-2</v>
      </c>
      <c r="O515" s="116">
        <v>10.701599999999999</v>
      </c>
      <c r="P515" s="116">
        <v>0.11073</v>
      </c>
    </row>
    <row r="516" spans="1:16">
      <c r="A516" t="s">
        <v>140</v>
      </c>
      <c r="B516">
        <v>514</v>
      </c>
      <c r="C516" t="s">
        <v>689</v>
      </c>
      <c r="D516">
        <v>16</v>
      </c>
      <c r="E516">
        <v>6.7640000000000002</v>
      </c>
      <c r="F516">
        <v>7.6689999999999996</v>
      </c>
      <c r="G516">
        <v>8.5749999999999993</v>
      </c>
      <c r="H516">
        <v>9.5839999999999996</v>
      </c>
      <c r="I516">
        <v>10.708</v>
      </c>
      <c r="J516">
        <v>11.96</v>
      </c>
      <c r="K516">
        <v>13.353999999999999</v>
      </c>
      <c r="L516">
        <v>14.904999999999999</v>
      </c>
      <c r="M516">
        <v>16.456</v>
      </c>
      <c r="N516" s="116">
        <v>2.8299999999999999E-2</v>
      </c>
      <c r="O516" s="116">
        <v>10.708399999999999</v>
      </c>
      <c r="P516" s="116">
        <v>0.11074000000000001</v>
      </c>
    </row>
    <row r="517" spans="1:16">
      <c r="A517" t="s">
        <v>140</v>
      </c>
      <c r="B517">
        <v>515</v>
      </c>
      <c r="C517" t="s">
        <v>690</v>
      </c>
      <c r="D517">
        <v>16</v>
      </c>
      <c r="E517">
        <v>6.7679999999999998</v>
      </c>
      <c r="F517">
        <v>7.6740000000000004</v>
      </c>
      <c r="G517">
        <v>8.58</v>
      </c>
      <c r="H517">
        <v>9.59</v>
      </c>
      <c r="I517">
        <v>10.715</v>
      </c>
      <c r="J517">
        <v>11.968</v>
      </c>
      <c r="K517">
        <v>13.363</v>
      </c>
      <c r="L517">
        <v>14.914999999999999</v>
      </c>
      <c r="M517">
        <v>16.466999999999999</v>
      </c>
      <c r="N517" s="116">
        <v>2.81E-2</v>
      </c>
      <c r="O517" s="116">
        <v>10.715299999999999</v>
      </c>
      <c r="P517" s="116">
        <v>0.11075</v>
      </c>
    </row>
    <row r="518" spans="1:16">
      <c r="A518" t="s">
        <v>140</v>
      </c>
      <c r="B518">
        <v>516</v>
      </c>
      <c r="C518" t="s">
        <v>691</v>
      </c>
      <c r="D518">
        <v>16</v>
      </c>
      <c r="E518">
        <v>6.7720000000000002</v>
      </c>
      <c r="F518">
        <v>7.6790000000000003</v>
      </c>
      <c r="G518">
        <v>8.5860000000000003</v>
      </c>
      <c r="H518">
        <v>9.5960000000000001</v>
      </c>
      <c r="I518">
        <v>10.722</v>
      </c>
      <c r="J518">
        <v>11.976000000000001</v>
      </c>
      <c r="K518">
        <v>13.372</v>
      </c>
      <c r="L518">
        <v>14.926</v>
      </c>
      <c r="M518">
        <v>16.478999999999999</v>
      </c>
      <c r="N518" s="116">
        <v>2.7900000000000001E-2</v>
      </c>
      <c r="O518" s="116">
        <v>10.722099999999999</v>
      </c>
      <c r="P518" s="116">
        <v>0.11076999999999999</v>
      </c>
    </row>
    <row r="519" spans="1:16">
      <c r="A519" t="s">
        <v>140</v>
      </c>
      <c r="B519">
        <v>517</v>
      </c>
      <c r="C519" t="s">
        <v>692</v>
      </c>
      <c r="D519">
        <v>16</v>
      </c>
      <c r="E519">
        <v>6.7759999999999998</v>
      </c>
      <c r="F519">
        <v>7.6829999999999998</v>
      </c>
      <c r="G519">
        <v>8.5909999999999993</v>
      </c>
      <c r="H519">
        <v>9.6020000000000003</v>
      </c>
      <c r="I519">
        <v>10.728999999999999</v>
      </c>
      <c r="J519">
        <v>11.984</v>
      </c>
      <c r="K519">
        <v>13.381</v>
      </c>
      <c r="L519">
        <v>14.936</v>
      </c>
      <c r="M519">
        <v>16.491</v>
      </c>
      <c r="N519" s="116">
        <v>2.76E-2</v>
      </c>
      <c r="O519" s="116">
        <v>10.728899999999999</v>
      </c>
      <c r="P519" s="116">
        <v>0.11078</v>
      </c>
    </row>
    <row r="520" spans="1:16">
      <c r="A520" t="s">
        <v>140</v>
      </c>
      <c r="B520">
        <v>518</v>
      </c>
      <c r="C520" t="s">
        <v>693</v>
      </c>
      <c r="D520">
        <v>17</v>
      </c>
      <c r="E520">
        <v>6.78</v>
      </c>
      <c r="F520">
        <v>7.6879999999999997</v>
      </c>
      <c r="G520">
        <v>8.5960000000000001</v>
      </c>
      <c r="H520">
        <v>9.6080000000000005</v>
      </c>
      <c r="I520">
        <v>10.736000000000001</v>
      </c>
      <c r="J520">
        <v>11.991</v>
      </c>
      <c r="K520">
        <v>13.39</v>
      </c>
      <c r="L520">
        <v>14.946</v>
      </c>
      <c r="M520">
        <v>16.501999999999999</v>
      </c>
      <c r="N520" s="116">
        <v>2.7400000000000001E-2</v>
      </c>
      <c r="O520" s="116">
        <v>10.7357</v>
      </c>
      <c r="P520" s="116">
        <v>0.11079</v>
      </c>
    </row>
    <row r="521" spans="1:16">
      <c r="A521" t="s">
        <v>140</v>
      </c>
      <c r="B521">
        <v>519</v>
      </c>
      <c r="C521" t="s">
        <v>694</v>
      </c>
      <c r="D521">
        <v>17</v>
      </c>
      <c r="E521">
        <v>6.7839999999999998</v>
      </c>
      <c r="F521">
        <v>7.6929999999999996</v>
      </c>
      <c r="G521">
        <v>8.6010000000000009</v>
      </c>
      <c r="H521">
        <v>9.6140000000000008</v>
      </c>
      <c r="I521">
        <v>10.743</v>
      </c>
      <c r="J521">
        <v>11.999000000000001</v>
      </c>
      <c r="K521">
        <v>13.398999999999999</v>
      </c>
      <c r="L521">
        <v>14.957000000000001</v>
      </c>
      <c r="M521">
        <v>16.513999999999999</v>
      </c>
      <c r="N521" s="116">
        <v>2.7199999999999998E-2</v>
      </c>
      <c r="O521" s="116">
        <v>10.742599999999999</v>
      </c>
      <c r="P521" s="116">
        <v>0.11081000000000001</v>
      </c>
    </row>
    <row r="522" spans="1:16">
      <c r="A522" t="s">
        <v>140</v>
      </c>
      <c r="B522">
        <v>520</v>
      </c>
      <c r="C522" t="s">
        <v>695</v>
      </c>
      <c r="D522">
        <v>17</v>
      </c>
      <c r="E522">
        <v>6.7880000000000003</v>
      </c>
      <c r="F522">
        <v>7.6970000000000001</v>
      </c>
      <c r="G522">
        <v>8.6069999999999993</v>
      </c>
      <c r="H522">
        <v>9.6199999999999992</v>
      </c>
      <c r="I522">
        <v>10.749000000000001</v>
      </c>
      <c r="J522">
        <v>12.007</v>
      </c>
      <c r="K522">
        <v>13.407999999999999</v>
      </c>
      <c r="L522">
        <v>14.967000000000001</v>
      </c>
      <c r="M522">
        <v>16.526</v>
      </c>
      <c r="N522" s="116">
        <v>2.7E-2</v>
      </c>
      <c r="O522" s="116">
        <v>10.7494</v>
      </c>
      <c r="P522" s="116">
        <v>0.11082</v>
      </c>
    </row>
    <row r="523" spans="1:16">
      <c r="A523" t="s">
        <v>140</v>
      </c>
      <c r="B523">
        <v>521</v>
      </c>
      <c r="C523" t="s">
        <v>696</v>
      </c>
      <c r="D523">
        <v>17</v>
      </c>
      <c r="E523">
        <v>6.7919999999999998</v>
      </c>
      <c r="F523">
        <v>7.702</v>
      </c>
      <c r="G523">
        <v>8.6120000000000001</v>
      </c>
      <c r="H523">
        <v>9.6259999999999994</v>
      </c>
      <c r="I523">
        <v>10.756</v>
      </c>
      <c r="J523">
        <v>12.015000000000001</v>
      </c>
      <c r="K523">
        <v>13.417</v>
      </c>
      <c r="L523">
        <v>14.977</v>
      </c>
      <c r="M523">
        <v>16.536999999999999</v>
      </c>
      <c r="N523" s="116">
        <v>2.6800000000000001E-2</v>
      </c>
      <c r="O523" s="116">
        <v>10.7562</v>
      </c>
      <c r="P523" s="116">
        <v>0.11083</v>
      </c>
    </row>
    <row r="524" spans="1:16">
      <c r="A524" t="s">
        <v>140</v>
      </c>
      <c r="B524">
        <v>522</v>
      </c>
      <c r="C524" t="s">
        <v>697</v>
      </c>
      <c r="D524">
        <v>17</v>
      </c>
      <c r="E524">
        <v>6.7960000000000003</v>
      </c>
      <c r="F524">
        <v>7.7069999999999999</v>
      </c>
      <c r="G524">
        <v>8.6170000000000009</v>
      </c>
      <c r="H524">
        <v>9.6319999999999997</v>
      </c>
      <c r="I524">
        <v>10.763</v>
      </c>
      <c r="J524">
        <v>12.023</v>
      </c>
      <c r="K524">
        <v>13.425000000000001</v>
      </c>
      <c r="L524">
        <v>14.987</v>
      </c>
      <c r="M524">
        <v>16.547999999999998</v>
      </c>
      <c r="N524" s="116">
        <v>2.6599999999999999E-2</v>
      </c>
      <c r="O524" s="116">
        <v>10.763</v>
      </c>
      <c r="P524" s="116">
        <v>0.11083999999999999</v>
      </c>
    </row>
    <row r="525" spans="1:16">
      <c r="A525" t="s">
        <v>140</v>
      </c>
      <c r="B525">
        <v>523</v>
      </c>
      <c r="C525" t="s">
        <v>698</v>
      </c>
      <c r="D525">
        <v>17</v>
      </c>
      <c r="E525">
        <v>6.8</v>
      </c>
      <c r="F525">
        <v>7.7110000000000003</v>
      </c>
      <c r="G525">
        <v>8.6229999999999993</v>
      </c>
      <c r="H525">
        <v>9.6379999999999999</v>
      </c>
      <c r="I525">
        <v>10.77</v>
      </c>
      <c r="J525">
        <v>12.03</v>
      </c>
      <c r="K525">
        <v>13.433999999999999</v>
      </c>
      <c r="L525">
        <v>14.997</v>
      </c>
      <c r="M525">
        <v>16.559999999999999</v>
      </c>
      <c r="N525" s="116">
        <v>2.63E-2</v>
      </c>
      <c r="O525" s="116">
        <v>10.7698</v>
      </c>
      <c r="P525" s="116">
        <v>0.11086</v>
      </c>
    </row>
    <row r="526" spans="1:16">
      <c r="A526" t="s">
        <v>140</v>
      </c>
      <c r="B526">
        <v>524</v>
      </c>
      <c r="C526" t="s">
        <v>699</v>
      </c>
      <c r="D526">
        <v>17</v>
      </c>
      <c r="E526">
        <v>6.8040000000000003</v>
      </c>
      <c r="F526">
        <v>7.7160000000000002</v>
      </c>
      <c r="G526">
        <v>8.6280000000000001</v>
      </c>
      <c r="H526">
        <v>9.6440000000000001</v>
      </c>
      <c r="I526">
        <v>10.776999999999999</v>
      </c>
      <c r="J526">
        <v>12.038</v>
      </c>
      <c r="K526">
        <v>13.443</v>
      </c>
      <c r="L526">
        <v>15.007999999999999</v>
      </c>
      <c r="M526">
        <v>16.571999999999999</v>
      </c>
      <c r="N526" s="116">
        <v>2.6100000000000002E-2</v>
      </c>
      <c r="O526" s="116">
        <v>10.7766</v>
      </c>
      <c r="P526" s="116">
        <v>0.11087</v>
      </c>
    </row>
    <row r="527" spans="1:16">
      <c r="A527" t="s">
        <v>140</v>
      </c>
      <c r="B527">
        <v>525</v>
      </c>
      <c r="C527" t="s">
        <v>700</v>
      </c>
      <c r="D527">
        <v>17</v>
      </c>
      <c r="E527">
        <v>6.8090000000000002</v>
      </c>
      <c r="F527">
        <v>7.7210000000000001</v>
      </c>
      <c r="G527">
        <v>8.6329999999999991</v>
      </c>
      <c r="H527">
        <v>9.65</v>
      </c>
      <c r="I527">
        <v>10.784000000000001</v>
      </c>
      <c r="J527">
        <v>12.045999999999999</v>
      </c>
      <c r="K527">
        <v>13.452</v>
      </c>
      <c r="L527">
        <v>15.018000000000001</v>
      </c>
      <c r="M527">
        <v>16.582999999999998</v>
      </c>
      <c r="N527" s="116">
        <v>2.5899999999999999E-2</v>
      </c>
      <c r="O527" s="116">
        <v>10.7835</v>
      </c>
      <c r="P527" s="116">
        <v>0.11088000000000001</v>
      </c>
    </row>
    <row r="528" spans="1:16">
      <c r="A528" t="s">
        <v>140</v>
      </c>
      <c r="B528">
        <v>526</v>
      </c>
      <c r="C528" t="s">
        <v>701</v>
      </c>
      <c r="D528">
        <v>17</v>
      </c>
      <c r="E528">
        <v>6.8120000000000003</v>
      </c>
      <c r="F528">
        <v>7.7249999999999996</v>
      </c>
      <c r="G528">
        <v>8.6379999999999999</v>
      </c>
      <c r="H528">
        <v>9.6560000000000006</v>
      </c>
      <c r="I528">
        <v>10.79</v>
      </c>
      <c r="J528">
        <v>12.054</v>
      </c>
      <c r="K528">
        <v>13.461</v>
      </c>
      <c r="L528">
        <v>15.028</v>
      </c>
      <c r="M528">
        <v>16.594999999999999</v>
      </c>
      <c r="N528" s="116">
        <v>2.5700000000000001E-2</v>
      </c>
      <c r="O528" s="116">
        <v>10.7903</v>
      </c>
      <c r="P528" s="116">
        <v>0.1109</v>
      </c>
    </row>
    <row r="529" spans="1:16">
      <c r="A529" t="s">
        <v>140</v>
      </c>
      <c r="B529">
        <v>527</v>
      </c>
      <c r="C529" t="s">
        <v>702</v>
      </c>
      <c r="D529">
        <v>17</v>
      </c>
      <c r="E529">
        <v>6.8170000000000002</v>
      </c>
      <c r="F529">
        <v>7.73</v>
      </c>
      <c r="G529">
        <v>8.6440000000000001</v>
      </c>
      <c r="H529">
        <v>9.6620000000000008</v>
      </c>
      <c r="I529">
        <v>10.797000000000001</v>
      </c>
      <c r="J529">
        <v>12.061999999999999</v>
      </c>
      <c r="K529">
        <v>13.47</v>
      </c>
      <c r="L529">
        <v>15.038</v>
      </c>
      <c r="M529">
        <v>16.606999999999999</v>
      </c>
      <c r="N529" s="116">
        <v>2.5499999999999998E-2</v>
      </c>
      <c r="O529" s="116">
        <v>10.7971</v>
      </c>
      <c r="P529" s="116">
        <v>0.11090999999999999</v>
      </c>
    </row>
    <row r="530" spans="1:16">
      <c r="A530" t="s">
        <v>140</v>
      </c>
      <c r="B530">
        <v>528</v>
      </c>
      <c r="C530" t="s">
        <v>703</v>
      </c>
      <c r="D530">
        <v>17</v>
      </c>
      <c r="E530">
        <v>6.8209999999999997</v>
      </c>
      <c r="F530">
        <v>7.7350000000000003</v>
      </c>
      <c r="G530">
        <v>8.6489999999999991</v>
      </c>
      <c r="H530">
        <v>9.6679999999999993</v>
      </c>
      <c r="I530">
        <v>10.804</v>
      </c>
      <c r="J530">
        <v>12.069000000000001</v>
      </c>
      <c r="K530">
        <v>13.478999999999999</v>
      </c>
      <c r="L530">
        <v>15.048</v>
      </c>
      <c r="M530">
        <v>16.617999999999999</v>
      </c>
      <c r="N530" s="116">
        <v>2.53E-2</v>
      </c>
      <c r="O530" s="116">
        <v>10.803900000000001</v>
      </c>
      <c r="P530" s="116">
        <v>0.11092</v>
      </c>
    </row>
    <row r="531" spans="1:16">
      <c r="A531" t="s">
        <v>140</v>
      </c>
      <c r="B531">
        <v>529</v>
      </c>
      <c r="C531" t="s">
        <v>704</v>
      </c>
      <c r="D531">
        <v>17</v>
      </c>
      <c r="E531">
        <v>6.8250000000000002</v>
      </c>
      <c r="F531">
        <v>7.7389999999999999</v>
      </c>
      <c r="G531">
        <v>8.6539999999999999</v>
      </c>
      <c r="H531">
        <v>9.6739999999999995</v>
      </c>
      <c r="I531">
        <v>10.811</v>
      </c>
      <c r="J531">
        <v>12.077</v>
      </c>
      <c r="K531">
        <v>13.488</v>
      </c>
      <c r="L531">
        <v>15.058999999999999</v>
      </c>
      <c r="M531">
        <v>16.63</v>
      </c>
      <c r="N531" s="116">
        <v>2.5000000000000001E-2</v>
      </c>
      <c r="O531" s="116">
        <v>10.810700000000001</v>
      </c>
      <c r="P531" s="116">
        <v>0.11094</v>
      </c>
    </row>
    <row r="532" spans="1:16">
      <c r="A532" t="s">
        <v>140</v>
      </c>
      <c r="B532">
        <v>530</v>
      </c>
      <c r="C532" t="s">
        <v>705</v>
      </c>
      <c r="D532">
        <v>17</v>
      </c>
      <c r="E532">
        <v>6.8289999999999997</v>
      </c>
      <c r="F532">
        <v>7.7439999999999998</v>
      </c>
      <c r="G532">
        <v>8.6590000000000007</v>
      </c>
      <c r="H532">
        <v>9.68</v>
      </c>
      <c r="I532">
        <v>10.817</v>
      </c>
      <c r="J532">
        <v>12.085000000000001</v>
      </c>
      <c r="K532">
        <v>13.497</v>
      </c>
      <c r="L532">
        <v>15.069000000000001</v>
      </c>
      <c r="M532">
        <v>16.640999999999998</v>
      </c>
      <c r="N532" s="116">
        <v>2.4799999999999999E-2</v>
      </c>
      <c r="O532" s="116">
        <v>10.817399999999999</v>
      </c>
      <c r="P532" s="116">
        <v>0.11094999999999999</v>
      </c>
    </row>
    <row r="533" spans="1:16">
      <c r="A533" t="s">
        <v>140</v>
      </c>
      <c r="B533">
        <v>531</v>
      </c>
      <c r="C533" t="s">
        <v>706</v>
      </c>
      <c r="D533">
        <v>17</v>
      </c>
      <c r="E533">
        <v>6.8330000000000002</v>
      </c>
      <c r="F533">
        <v>7.7489999999999997</v>
      </c>
      <c r="G533">
        <v>8.6649999999999991</v>
      </c>
      <c r="H533">
        <v>9.6859999999999999</v>
      </c>
      <c r="I533">
        <v>10.824</v>
      </c>
      <c r="J533">
        <v>12.093</v>
      </c>
      <c r="K533">
        <v>13.506</v>
      </c>
      <c r="L533">
        <v>15.079000000000001</v>
      </c>
      <c r="M533">
        <v>16.652999999999999</v>
      </c>
      <c r="N533" s="116">
        <v>2.46E-2</v>
      </c>
      <c r="O533" s="116">
        <v>10.824199999999999</v>
      </c>
      <c r="P533" s="116">
        <v>0.11096</v>
      </c>
    </row>
    <row r="534" spans="1:16">
      <c r="A534" t="s">
        <v>140</v>
      </c>
      <c r="B534">
        <v>532</v>
      </c>
      <c r="C534" t="s">
        <v>707</v>
      </c>
      <c r="D534">
        <v>17</v>
      </c>
      <c r="E534">
        <v>6.8369999999999997</v>
      </c>
      <c r="F534">
        <v>7.7530000000000001</v>
      </c>
      <c r="G534">
        <v>8.67</v>
      </c>
      <c r="H534">
        <v>9.6920000000000002</v>
      </c>
      <c r="I534">
        <v>10.831</v>
      </c>
      <c r="J534">
        <v>12.1</v>
      </c>
      <c r="K534">
        <v>13.515000000000001</v>
      </c>
      <c r="L534">
        <v>15.09</v>
      </c>
      <c r="M534">
        <v>16.664999999999999</v>
      </c>
      <c r="N534" s="116">
        <v>2.4400000000000002E-2</v>
      </c>
      <c r="O534" s="116">
        <v>10.831</v>
      </c>
      <c r="P534" s="116">
        <v>0.11098</v>
      </c>
    </row>
    <row r="535" spans="1:16">
      <c r="A535" t="s">
        <v>140</v>
      </c>
      <c r="B535">
        <v>533</v>
      </c>
      <c r="C535" t="s">
        <v>708</v>
      </c>
      <c r="D535">
        <v>17</v>
      </c>
      <c r="E535">
        <v>6.8410000000000002</v>
      </c>
      <c r="F535">
        <v>7.758</v>
      </c>
      <c r="G535">
        <v>8.6750000000000007</v>
      </c>
      <c r="H535">
        <v>9.6980000000000004</v>
      </c>
      <c r="I535">
        <v>10.837999999999999</v>
      </c>
      <c r="J535">
        <v>12.108000000000001</v>
      </c>
      <c r="K535">
        <v>13.523</v>
      </c>
      <c r="L535">
        <v>15.1</v>
      </c>
      <c r="M535">
        <v>16.675999999999998</v>
      </c>
      <c r="N535" s="116">
        <v>2.4199999999999999E-2</v>
      </c>
      <c r="O535" s="116">
        <v>10.8378</v>
      </c>
      <c r="P535" s="116">
        <v>0.11099000000000001</v>
      </c>
    </row>
    <row r="536" spans="1:16">
      <c r="A536" t="s">
        <v>140</v>
      </c>
      <c r="B536">
        <v>534</v>
      </c>
      <c r="C536" t="s">
        <v>709</v>
      </c>
      <c r="D536">
        <v>17</v>
      </c>
      <c r="E536">
        <v>6.8449999999999998</v>
      </c>
      <c r="F536">
        <v>7.7629999999999999</v>
      </c>
      <c r="G536">
        <v>8.68</v>
      </c>
      <c r="H536">
        <v>9.7040000000000006</v>
      </c>
      <c r="I536">
        <v>10.845000000000001</v>
      </c>
      <c r="J536">
        <v>12.116</v>
      </c>
      <c r="K536">
        <v>13.532</v>
      </c>
      <c r="L536">
        <v>15.11</v>
      </c>
      <c r="M536">
        <v>16.687000000000001</v>
      </c>
      <c r="N536" s="116">
        <v>2.4E-2</v>
      </c>
      <c r="O536" s="116">
        <v>10.8446</v>
      </c>
      <c r="P536" s="116">
        <v>0.111</v>
      </c>
    </row>
    <row r="537" spans="1:16">
      <c r="A537" t="s">
        <v>140</v>
      </c>
      <c r="B537">
        <v>535</v>
      </c>
      <c r="C537" t="s">
        <v>710</v>
      </c>
      <c r="D537">
        <v>17</v>
      </c>
      <c r="E537">
        <v>6.8490000000000002</v>
      </c>
      <c r="F537">
        <v>7.7670000000000003</v>
      </c>
      <c r="G537">
        <v>8.6859999999999999</v>
      </c>
      <c r="H537">
        <v>9.7100000000000009</v>
      </c>
      <c r="I537">
        <v>10.851000000000001</v>
      </c>
      <c r="J537">
        <v>12.124000000000001</v>
      </c>
      <c r="K537">
        <v>13.541</v>
      </c>
      <c r="L537">
        <v>15.12</v>
      </c>
      <c r="M537">
        <v>16.699000000000002</v>
      </c>
      <c r="N537" s="116">
        <v>2.3800000000000002E-2</v>
      </c>
      <c r="O537" s="116">
        <v>10.8514</v>
      </c>
      <c r="P537" s="116">
        <v>0.11101999999999999</v>
      </c>
    </row>
    <row r="538" spans="1:16">
      <c r="A538" t="s">
        <v>140</v>
      </c>
      <c r="B538">
        <v>536</v>
      </c>
      <c r="C538" t="s">
        <v>711</v>
      </c>
      <c r="D538">
        <v>17</v>
      </c>
      <c r="E538">
        <v>6.8529999999999998</v>
      </c>
      <c r="F538">
        <v>7.7720000000000002</v>
      </c>
      <c r="G538">
        <v>8.6910000000000007</v>
      </c>
      <c r="H538">
        <v>9.7159999999999993</v>
      </c>
      <c r="I538">
        <v>10.858000000000001</v>
      </c>
      <c r="J538">
        <v>12.131</v>
      </c>
      <c r="K538">
        <v>13.55</v>
      </c>
      <c r="L538">
        <v>15.13</v>
      </c>
      <c r="M538">
        <v>16.710999999999999</v>
      </c>
      <c r="N538" s="116">
        <v>2.3599999999999999E-2</v>
      </c>
      <c r="O538" s="116">
        <v>10.8582</v>
      </c>
      <c r="P538" s="116">
        <v>0.11103</v>
      </c>
    </row>
    <row r="539" spans="1:16">
      <c r="A539" t="s">
        <v>140</v>
      </c>
      <c r="B539">
        <v>537</v>
      </c>
      <c r="C539" t="s">
        <v>712</v>
      </c>
      <c r="D539">
        <v>17</v>
      </c>
      <c r="E539">
        <v>6.8570000000000002</v>
      </c>
      <c r="F539">
        <v>7.7770000000000001</v>
      </c>
      <c r="G539">
        <v>8.6959999999999997</v>
      </c>
      <c r="H539">
        <v>9.7219999999999995</v>
      </c>
      <c r="I539">
        <v>10.865</v>
      </c>
      <c r="J539">
        <v>12.138999999999999</v>
      </c>
      <c r="K539">
        <v>13.558999999999999</v>
      </c>
      <c r="L539">
        <v>15.14</v>
      </c>
      <c r="M539">
        <v>16.722000000000001</v>
      </c>
      <c r="N539" s="116">
        <v>2.3300000000000001E-2</v>
      </c>
      <c r="O539" s="116">
        <v>10.8649</v>
      </c>
      <c r="P539" s="116">
        <v>0.11104</v>
      </c>
    </row>
    <row r="540" spans="1:16">
      <c r="A540" t="s">
        <v>140</v>
      </c>
      <c r="B540">
        <v>538</v>
      </c>
      <c r="C540" t="s">
        <v>713</v>
      </c>
      <c r="D540">
        <v>17</v>
      </c>
      <c r="E540">
        <v>6.8609999999999998</v>
      </c>
      <c r="F540">
        <v>7.7809999999999997</v>
      </c>
      <c r="G540">
        <v>8.7010000000000005</v>
      </c>
      <c r="H540">
        <v>9.7279999999999998</v>
      </c>
      <c r="I540">
        <v>10.872</v>
      </c>
      <c r="J540">
        <v>12.147</v>
      </c>
      <c r="K540">
        <v>13.568</v>
      </c>
      <c r="L540">
        <v>15.151</v>
      </c>
      <c r="M540">
        <v>16.734000000000002</v>
      </c>
      <c r="N540" s="116">
        <v>2.3099999999999999E-2</v>
      </c>
      <c r="O540" s="116">
        <v>10.871700000000001</v>
      </c>
      <c r="P540" s="116">
        <v>0.11106000000000001</v>
      </c>
    </row>
    <row r="541" spans="1:16">
      <c r="A541" t="s">
        <v>140</v>
      </c>
      <c r="B541">
        <v>539</v>
      </c>
      <c r="C541" t="s">
        <v>714</v>
      </c>
      <c r="D541">
        <v>17</v>
      </c>
      <c r="E541">
        <v>6.8650000000000002</v>
      </c>
      <c r="F541">
        <v>7.7859999999999996</v>
      </c>
      <c r="G541">
        <v>8.7070000000000007</v>
      </c>
      <c r="H541">
        <v>9.734</v>
      </c>
      <c r="I541">
        <v>10.878</v>
      </c>
      <c r="J541">
        <v>12.154999999999999</v>
      </c>
      <c r="K541">
        <v>13.577</v>
      </c>
      <c r="L541">
        <v>15.161</v>
      </c>
      <c r="M541">
        <v>16.745000000000001</v>
      </c>
      <c r="N541" s="116">
        <v>2.29E-2</v>
      </c>
      <c r="O541" s="116">
        <v>10.878500000000001</v>
      </c>
      <c r="P541" s="116">
        <v>0.11107</v>
      </c>
    </row>
    <row r="542" spans="1:16">
      <c r="A542" t="s">
        <v>140</v>
      </c>
      <c r="B542">
        <v>540</v>
      </c>
      <c r="C542" t="s">
        <v>715</v>
      </c>
      <c r="D542">
        <v>17</v>
      </c>
      <c r="E542">
        <v>6.8689999999999998</v>
      </c>
      <c r="F542">
        <v>7.79</v>
      </c>
      <c r="G542">
        <v>8.7119999999999997</v>
      </c>
      <c r="H542">
        <v>9.7390000000000008</v>
      </c>
      <c r="I542">
        <v>10.885</v>
      </c>
      <c r="J542">
        <v>12.162000000000001</v>
      </c>
      <c r="K542">
        <v>13.586</v>
      </c>
      <c r="L542">
        <v>15.170999999999999</v>
      </c>
      <c r="M542">
        <v>16.757000000000001</v>
      </c>
      <c r="N542" s="116">
        <v>2.2700000000000001E-2</v>
      </c>
      <c r="O542" s="116">
        <v>10.885199999999999</v>
      </c>
      <c r="P542" s="116">
        <v>0.11108</v>
      </c>
    </row>
    <row r="543" spans="1:16">
      <c r="A543" t="s">
        <v>140</v>
      </c>
      <c r="B543">
        <v>541</v>
      </c>
      <c r="C543" t="s">
        <v>716</v>
      </c>
      <c r="D543">
        <v>17</v>
      </c>
      <c r="E543">
        <v>6.8730000000000002</v>
      </c>
      <c r="F543">
        <v>7.7949999999999999</v>
      </c>
      <c r="G543">
        <v>8.7170000000000005</v>
      </c>
      <c r="H543">
        <v>9.7449999999999992</v>
      </c>
      <c r="I543">
        <v>10.891999999999999</v>
      </c>
      <c r="J543">
        <v>12.17</v>
      </c>
      <c r="K543">
        <v>13.595000000000001</v>
      </c>
      <c r="L543">
        <v>15.182</v>
      </c>
      <c r="M543">
        <v>16.768999999999998</v>
      </c>
      <c r="N543" s="116">
        <v>2.2499999999999999E-2</v>
      </c>
      <c r="O543" s="116">
        <v>10.891999999999999</v>
      </c>
      <c r="P543" s="116">
        <v>0.1111</v>
      </c>
    </row>
    <row r="544" spans="1:16">
      <c r="A544" t="s">
        <v>140</v>
      </c>
      <c r="B544">
        <v>542</v>
      </c>
      <c r="C544" t="s">
        <v>717</v>
      </c>
      <c r="D544">
        <v>17</v>
      </c>
      <c r="E544">
        <v>6.8769999999999998</v>
      </c>
      <c r="F544">
        <v>7.8</v>
      </c>
      <c r="G544">
        <v>8.7219999999999995</v>
      </c>
      <c r="H544">
        <v>9.7509999999999994</v>
      </c>
      <c r="I544">
        <v>10.898999999999999</v>
      </c>
      <c r="J544">
        <v>12.178000000000001</v>
      </c>
      <c r="K544">
        <v>13.603</v>
      </c>
      <c r="L544">
        <v>15.192</v>
      </c>
      <c r="M544">
        <v>16.78</v>
      </c>
      <c r="N544" s="116">
        <v>2.23E-2</v>
      </c>
      <c r="O544" s="116">
        <v>10.8988</v>
      </c>
      <c r="P544" s="116">
        <v>0.11111</v>
      </c>
    </row>
    <row r="545" spans="1:16">
      <c r="A545" t="s">
        <v>140</v>
      </c>
      <c r="B545">
        <v>543</v>
      </c>
      <c r="C545" t="s">
        <v>718</v>
      </c>
      <c r="D545">
        <v>17</v>
      </c>
      <c r="E545">
        <v>6.8810000000000002</v>
      </c>
      <c r="F545">
        <v>7.8040000000000003</v>
      </c>
      <c r="G545">
        <v>8.7270000000000003</v>
      </c>
      <c r="H545">
        <v>9.7569999999999997</v>
      </c>
      <c r="I545">
        <v>10.906000000000001</v>
      </c>
      <c r="J545">
        <v>12.186</v>
      </c>
      <c r="K545">
        <v>13.612</v>
      </c>
      <c r="L545">
        <v>15.202</v>
      </c>
      <c r="M545">
        <v>16.792000000000002</v>
      </c>
      <c r="N545" s="116">
        <v>2.2100000000000002E-2</v>
      </c>
      <c r="O545" s="116">
        <v>10.9055</v>
      </c>
      <c r="P545" s="116">
        <v>0.11113000000000001</v>
      </c>
    </row>
    <row r="546" spans="1:16">
      <c r="A546" t="s">
        <v>140</v>
      </c>
      <c r="B546">
        <v>544</v>
      </c>
      <c r="C546" t="s">
        <v>719</v>
      </c>
      <c r="D546">
        <v>17</v>
      </c>
      <c r="E546">
        <v>6.8849999999999998</v>
      </c>
      <c r="F546">
        <v>7.8090000000000002</v>
      </c>
      <c r="G546">
        <v>8.7330000000000005</v>
      </c>
      <c r="H546">
        <v>9.7629999999999999</v>
      </c>
      <c r="I546">
        <v>10.912000000000001</v>
      </c>
      <c r="J546">
        <v>12.193</v>
      </c>
      <c r="K546">
        <v>13.621</v>
      </c>
      <c r="L546">
        <v>15.212</v>
      </c>
      <c r="M546">
        <v>16.803000000000001</v>
      </c>
      <c r="N546" s="116">
        <v>2.1899999999999999E-2</v>
      </c>
      <c r="O546" s="116">
        <v>10.9123</v>
      </c>
      <c r="P546" s="116">
        <v>0.11114</v>
      </c>
    </row>
    <row r="547" spans="1:16">
      <c r="A547" t="s">
        <v>140</v>
      </c>
      <c r="B547">
        <v>545</v>
      </c>
      <c r="C547" t="s">
        <v>720</v>
      </c>
      <c r="D547">
        <v>17</v>
      </c>
      <c r="E547">
        <v>6.8890000000000002</v>
      </c>
      <c r="F547">
        <v>7.8129999999999997</v>
      </c>
      <c r="G547">
        <v>8.7379999999999995</v>
      </c>
      <c r="H547">
        <v>9.7690000000000001</v>
      </c>
      <c r="I547">
        <v>10.919</v>
      </c>
      <c r="J547">
        <v>12.201000000000001</v>
      </c>
      <c r="K547">
        <v>13.63</v>
      </c>
      <c r="L547">
        <v>15.222</v>
      </c>
      <c r="M547">
        <v>16.815000000000001</v>
      </c>
      <c r="N547" s="116">
        <v>2.1700000000000001E-2</v>
      </c>
      <c r="O547" s="116">
        <v>10.9191</v>
      </c>
      <c r="P547" s="116">
        <v>0.11115</v>
      </c>
    </row>
    <row r="548" spans="1:16">
      <c r="A548" t="s">
        <v>140</v>
      </c>
      <c r="B548">
        <v>546</v>
      </c>
      <c r="C548" t="s">
        <v>721</v>
      </c>
      <c r="D548">
        <v>17</v>
      </c>
      <c r="E548">
        <v>6.8929999999999998</v>
      </c>
      <c r="F548">
        <v>7.8179999999999996</v>
      </c>
      <c r="G548">
        <v>8.7430000000000003</v>
      </c>
      <c r="H548">
        <v>9.7750000000000004</v>
      </c>
      <c r="I548">
        <v>10.926</v>
      </c>
      <c r="J548">
        <v>12.209</v>
      </c>
      <c r="K548">
        <v>13.638999999999999</v>
      </c>
      <c r="L548">
        <v>15.233000000000001</v>
      </c>
      <c r="M548">
        <v>16.827000000000002</v>
      </c>
      <c r="N548" s="116">
        <v>2.1399999999999999E-2</v>
      </c>
      <c r="O548" s="116">
        <v>10.925800000000001</v>
      </c>
      <c r="P548" s="116">
        <v>0.11117</v>
      </c>
    </row>
    <row r="549" spans="1:16">
      <c r="A549" t="s">
        <v>140</v>
      </c>
      <c r="B549">
        <v>547</v>
      </c>
      <c r="C549" t="s">
        <v>722</v>
      </c>
      <c r="D549">
        <v>17</v>
      </c>
      <c r="E549">
        <v>6.8970000000000002</v>
      </c>
      <c r="F549">
        <v>7.8230000000000004</v>
      </c>
      <c r="G549">
        <v>8.7479999999999993</v>
      </c>
      <c r="H549">
        <v>9.7810000000000006</v>
      </c>
      <c r="I549">
        <v>10.933</v>
      </c>
      <c r="J549">
        <v>12.217000000000001</v>
      </c>
      <c r="K549">
        <v>13.648</v>
      </c>
      <c r="L549">
        <v>15.243</v>
      </c>
      <c r="M549">
        <v>16.838000000000001</v>
      </c>
      <c r="N549" s="116">
        <v>2.12E-2</v>
      </c>
      <c r="O549" s="116">
        <v>10.932600000000001</v>
      </c>
      <c r="P549" s="116">
        <v>0.11118</v>
      </c>
    </row>
    <row r="550" spans="1:16">
      <c r="A550" t="s">
        <v>140</v>
      </c>
      <c r="B550">
        <v>548</v>
      </c>
      <c r="C550" t="s">
        <v>723</v>
      </c>
      <c r="D550">
        <v>18</v>
      </c>
      <c r="E550">
        <v>6.9009999999999998</v>
      </c>
      <c r="F550">
        <v>7.827</v>
      </c>
      <c r="G550">
        <v>8.7530000000000001</v>
      </c>
      <c r="H550">
        <v>9.7870000000000008</v>
      </c>
      <c r="I550">
        <v>10.939</v>
      </c>
      <c r="J550">
        <v>12.224</v>
      </c>
      <c r="K550">
        <v>13.657</v>
      </c>
      <c r="L550">
        <v>15.253</v>
      </c>
      <c r="M550">
        <v>16.850000000000001</v>
      </c>
      <c r="N550" s="116">
        <v>2.1000000000000001E-2</v>
      </c>
      <c r="O550" s="116">
        <v>10.939299999999999</v>
      </c>
      <c r="P550" s="116">
        <v>0.11119999999999999</v>
      </c>
    </row>
    <row r="551" spans="1:16">
      <c r="A551" t="s">
        <v>140</v>
      </c>
      <c r="B551">
        <v>549</v>
      </c>
      <c r="C551" t="s">
        <v>724</v>
      </c>
      <c r="D551">
        <v>18</v>
      </c>
      <c r="E551">
        <v>6.9050000000000002</v>
      </c>
      <c r="F551">
        <v>7.8319999999999999</v>
      </c>
      <c r="G551">
        <v>8.7590000000000003</v>
      </c>
      <c r="H551">
        <v>9.7929999999999993</v>
      </c>
      <c r="I551">
        <v>10.946</v>
      </c>
      <c r="J551">
        <v>12.231999999999999</v>
      </c>
      <c r="K551">
        <v>13.666</v>
      </c>
      <c r="L551">
        <v>15.263</v>
      </c>
      <c r="M551">
        <v>16.861000000000001</v>
      </c>
      <c r="N551" s="116">
        <v>2.0799999999999999E-2</v>
      </c>
      <c r="O551" s="116">
        <v>10.946099999999999</v>
      </c>
      <c r="P551" s="116">
        <v>0.11121</v>
      </c>
    </row>
    <row r="552" spans="1:16">
      <c r="A552" t="s">
        <v>140</v>
      </c>
      <c r="B552">
        <v>550</v>
      </c>
      <c r="C552" t="s">
        <v>725</v>
      </c>
      <c r="D552">
        <v>18</v>
      </c>
      <c r="E552">
        <v>6.9089999999999998</v>
      </c>
      <c r="F552">
        <v>7.8360000000000003</v>
      </c>
      <c r="G552">
        <v>8.7639999999999993</v>
      </c>
      <c r="H552">
        <v>9.7989999999999995</v>
      </c>
      <c r="I552">
        <v>10.952999999999999</v>
      </c>
      <c r="J552">
        <v>12.24</v>
      </c>
      <c r="K552">
        <v>13.673999999999999</v>
      </c>
      <c r="L552">
        <v>15.273</v>
      </c>
      <c r="M552">
        <v>16.872</v>
      </c>
      <c r="N552" s="116">
        <v>2.06E-2</v>
      </c>
      <c r="O552" s="116">
        <v>10.9528</v>
      </c>
      <c r="P552" s="116">
        <v>0.11122</v>
      </c>
    </row>
    <row r="553" spans="1:16">
      <c r="A553" t="s">
        <v>140</v>
      </c>
      <c r="B553">
        <v>551</v>
      </c>
      <c r="C553" t="s">
        <v>726</v>
      </c>
      <c r="D553">
        <v>18</v>
      </c>
      <c r="E553">
        <v>6.9130000000000003</v>
      </c>
      <c r="F553">
        <v>7.8410000000000002</v>
      </c>
      <c r="G553">
        <v>8.7690000000000001</v>
      </c>
      <c r="H553">
        <v>9.8049999999999997</v>
      </c>
      <c r="I553">
        <v>10.96</v>
      </c>
      <c r="J553">
        <v>12.247999999999999</v>
      </c>
      <c r="K553">
        <v>13.683999999999999</v>
      </c>
      <c r="L553">
        <v>15.284000000000001</v>
      </c>
      <c r="M553">
        <v>16.884</v>
      </c>
      <c r="N553" s="116">
        <v>2.0400000000000001E-2</v>
      </c>
      <c r="O553" s="116">
        <v>10.9596</v>
      </c>
      <c r="P553" s="116">
        <v>0.11124000000000001</v>
      </c>
    </row>
    <row r="554" spans="1:16">
      <c r="A554" t="s">
        <v>140</v>
      </c>
      <c r="B554">
        <v>552</v>
      </c>
      <c r="C554" t="s">
        <v>727</v>
      </c>
      <c r="D554">
        <v>18</v>
      </c>
      <c r="E554">
        <v>6.9169999999999998</v>
      </c>
      <c r="F554">
        <v>7.8460000000000001</v>
      </c>
      <c r="G554">
        <v>8.7739999999999991</v>
      </c>
      <c r="H554">
        <v>9.81</v>
      </c>
      <c r="I554">
        <v>10.965999999999999</v>
      </c>
      <c r="J554">
        <v>12.255000000000001</v>
      </c>
      <c r="K554">
        <v>13.692</v>
      </c>
      <c r="L554">
        <v>15.294</v>
      </c>
      <c r="M554">
        <v>16.896000000000001</v>
      </c>
      <c r="N554" s="116">
        <v>2.0199999999999999E-2</v>
      </c>
      <c r="O554" s="116">
        <v>10.9663</v>
      </c>
      <c r="P554" s="116">
        <v>0.11125</v>
      </c>
    </row>
    <row r="555" spans="1:16">
      <c r="A555" t="s">
        <v>140</v>
      </c>
      <c r="B555">
        <v>553</v>
      </c>
      <c r="C555" t="s">
        <v>728</v>
      </c>
      <c r="D555">
        <v>18</v>
      </c>
      <c r="E555">
        <v>6.9210000000000003</v>
      </c>
      <c r="F555">
        <v>7.85</v>
      </c>
      <c r="G555">
        <v>8.7789999999999999</v>
      </c>
      <c r="H555">
        <v>9.8160000000000007</v>
      </c>
      <c r="I555">
        <v>10.973000000000001</v>
      </c>
      <c r="J555">
        <v>12.263</v>
      </c>
      <c r="K555">
        <v>13.701000000000001</v>
      </c>
      <c r="L555">
        <v>15.304</v>
      </c>
      <c r="M555">
        <v>16.908000000000001</v>
      </c>
      <c r="N555" s="116">
        <v>0.02</v>
      </c>
      <c r="O555" s="116">
        <v>10.973000000000001</v>
      </c>
      <c r="P555" s="116">
        <v>0.11126999999999999</v>
      </c>
    </row>
    <row r="556" spans="1:16">
      <c r="A556" t="s">
        <v>140</v>
      </c>
      <c r="B556">
        <v>554</v>
      </c>
      <c r="C556" t="s">
        <v>729</v>
      </c>
      <c r="D556">
        <v>18</v>
      </c>
      <c r="E556">
        <v>6.9249999999999998</v>
      </c>
      <c r="F556">
        <v>7.8550000000000004</v>
      </c>
      <c r="G556">
        <v>8.7850000000000001</v>
      </c>
      <c r="H556">
        <v>9.8219999999999992</v>
      </c>
      <c r="I556">
        <v>10.98</v>
      </c>
      <c r="J556">
        <v>12.271000000000001</v>
      </c>
      <c r="K556">
        <v>13.71</v>
      </c>
      <c r="L556">
        <v>15.314</v>
      </c>
      <c r="M556">
        <v>16.919</v>
      </c>
      <c r="N556" s="116">
        <v>1.9800000000000002E-2</v>
      </c>
      <c r="O556" s="116">
        <v>10.979799999999999</v>
      </c>
      <c r="P556" s="116">
        <v>0.11128</v>
      </c>
    </row>
    <row r="557" spans="1:16">
      <c r="A557" t="s">
        <v>140</v>
      </c>
      <c r="B557">
        <v>555</v>
      </c>
      <c r="C557" t="s">
        <v>730</v>
      </c>
      <c r="D557">
        <v>18</v>
      </c>
      <c r="E557">
        <v>6.9290000000000003</v>
      </c>
      <c r="F557">
        <v>7.859</v>
      </c>
      <c r="G557">
        <v>8.7899999999999991</v>
      </c>
      <c r="H557">
        <v>9.8279999999999994</v>
      </c>
      <c r="I557">
        <v>10.986000000000001</v>
      </c>
      <c r="J557">
        <v>12.278</v>
      </c>
      <c r="K557">
        <v>13.718999999999999</v>
      </c>
      <c r="L557">
        <v>15.324</v>
      </c>
      <c r="M557">
        <v>16.93</v>
      </c>
      <c r="N557" s="116">
        <v>1.9599999999999999E-2</v>
      </c>
      <c r="O557" s="116">
        <v>10.986499999999999</v>
      </c>
      <c r="P557" s="116">
        <v>0.11129</v>
      </c>
    </row>
    <row r="558" spans="1:16">
      <c r="A558" t="s">
        <v>140</v>
      </c>
      <c r="B558">
        <v>556</v>
      </c>
      <c r="C558" t="s">
        <v>731</v>
      </c>
      <c r="D558">
        <v>18</v>
      </c>
      <c r="E558">
        <v>6.9329999999999998</v>
      </c>
      <c r="F558">
        <v>7.8639999999999999</v>
      </c>
      <c r="G558">
        <v>8.7949999999999999</v>
      </c>
      <c r="H558">
        <v>9.8339999999999996</v>
      </c>
      <c r="I558">
        <v>10.993</v>
      </c>
      <c r="J558">
        <v>12.286</v>
      </c>
      <c r="K558">
        <v>13.728</v>
      </c>
      <c r="L558">
        <v>15.335000000000001</v>
      </c>
      <c r="M558">
        <v>16.942</v>
      </c>
      <c r="N558" s="116">
        <v>1.9400000000000001E-2</v>
      </c>
      <c r="O558" s="116">
        <v>10.9932</v>
      </c>
      <c r="P558" s="116">
        <v>0.11131000000000001</v>
      </c>
    </row>
    <row r="559" spans="1:16">
      <c r="A559" t="s">
        <v>140</v>
      </c>
      <c r="B559">
        <v>557</v>
      </c>
      <c r="C559" t="s">
        <v>732</v>
      </c>
      <c r="D559">
        <v>18</v>
      </c>
      <c r="E559">
        <v>6.9370000000000003</v>
      </c>
      <c r="F559">
        <v>7.8680000000000003</v>
      </c>
      <c r="G559">
        <v>8.8000000000000007</v>
      </c>
      <c r="H559">
        <v>9.84</v>
      </c>
      <c r="I559">
        <v>11</v>
      </c>
      <c r="J559">
        <v>12.294</v>
      </c>
      <c r="K559">
        <v>13.737</v>
      </c>
      <c r="L559">
        <v>15.345000000000001</v>
      </c>
      <c r="M559">
        <v>16.952999999999999</v>
      </c>
      <c r="N559" s="116">
        <v>1.9199999999999998E-2</v>
      </c>
      <c r="O559" s="116">
        <v>11</v>
      </c>
      <c r="P559" s="116">
        <v>0.11132</v>
      </c>
    </row>
    <row r="560" spans="1:16">
      <c r="A560" t="s">
        <v>140</v>
      </c>
      <c r="B560">
        <v>558</v>
      </c>
      <c r="C560" t="s">
        <v>733</v>
      </c>
      <c r="D560">
        <v>18</v>
      </c>
      <c r="E560">
        <v>6.94</v>
      </c>
      <c r="F560">
        <v>7.8730000000000002</v>
      </c>
      <c r="G560">
        <v>8.8049999999999997</v>
      </c>
      <c r="H560">
        <v>9.8460000000000001</v>
      </c>
      <c r="I560">
        <v>11.007</v>
      </c>
      <c r="J560">
        <v>12.302</v>
      </c>
      <c r="K560">
        <v>13.746</v>
      </c>
      <c r="L560">
        <v>15.356</v>
      </c>
      <c r="M560">
        <v>16.965</v>
      </c>
      <c r="N560" s="116">
        <v>1.89E-2</v>
      </c>
      <c r="O560" s="116">
        <v>11.0067</v>
      </c>
      <c r="P560" s="116">
        <v>0.11133999999999999</v>
      </c>
    </row>
    <row r="561" spans="1:16">
      <c r="A561" t="s">
        <v>140</v>
      </c>
      <c r="B561">
        <v>559</v>
      </c>
      <c r="C561" t="s">
        <v>734</v>
      </c>
      <c r="D561">
        <v>18</v>
      </c>
      <c r="E561">
        <v>6.9450000000000003</v>
      </c>
      <c r="F561">
        <v>7.8780000000000001</v>
      </c>
      <c r="G561">
        <v>8.8109999999999999</v>
      </c>
      <c r="H561">
        <v>9.8520000000000003</v>
      </c>
      <c r="I561">
        <v>11.013</v>
      </c>
      <c r="J561">
        <v>12.308999999999999</v>
      </c>
      <c r="K561">
        <v>13.754</v>
      </c>
      <c r="L561">
        <v>15.365</v>
      </c>
      <c r="M561">
        <v>16.977</v>
      </c>
      <c r="N561" s="116">
        <v>1.8700000000000001E-2</v>
      </c>
      <c r="O561" s="116">
        <v>11.013400000000001</v>
      </c>
      <c r="P561" s="116">
        <v>0.11135</v>
      </c>
    </row>
    <row r="562" spans="1:16">
      <c r="A562" t="s">
        <v>140</v>
      </c>
      <c r="B562">
        <v>560</v>
      </c>
      <c r="C562" t="s">
        <v>735</v>
      </c>
      <c r="D562">
        <v>18</v>
      </c>
      <c r="E562">
        <v>6.9480000000000004</v>
      </c>
      <c r="F562">
        <v>7.8819999999999997</v>
      </c>
      <c r="G562">
        <v>8.8160000000000007</v>
      </c>
      <c r="H562">
        <v>9.8580000000000005</v>
      </c>
      <c r="I562">
        <v>11.02</v>
      </c>
      <c r="J562">
        <v>12.317</v>
      </c>
      <c r="K562">
        <v>13.763</v>
      </c>
      <c r="L562">
        <v>15.375999999999999</v>
      </c>
      <c r="M562">
        <v>16.989000000000001</v>
      </c>
      <c r="N562" s="116">
        <v>1.8499999999999999E-2</v>
      </c>
      <c r="O562" s="116">
        <v>11.020200000000001</v>
      </c>
      <c r="P562" s="116">
        <v>0.11137</v>
      </c>
    </row>
    <row r="563" spans="1:16">
      <c r="A563" t="s">
        <v>140</v>
      </c>
      <c r="B563">
        <v>561</v>
      </c>
      <c r="C563" t="s">
        <v>736</v>
      </c>
      <c r="D563">
        <v>18</v>
      </c>
      <c r="E563">
        <v>6.952</v>
      </c>
      <c r="F563">
        <v>7.8869999999999996</v>
      </c>
      <c r="G563">
        <v>8.8209999999999997</v>
      </c>
      <c r="H563">
        <v>9.8640000000000008</v>
      </c>
      <c r="I563">
        <v>11.026999999999999</v>
      </c>
      <c r="J563">
        <v>12.324999999999999</v>
      </c>
      <c r="K563">
        <v>13.772</v>
      </c>
      <c r="L563">
        <v>15.385999999999999</v>
      </c>
      <c r="M563">
        <v>17</v>
      </c>
      <c r="N563" s="116">
        <v>1.83E-2</v>
      </c>
      <c r="O563" s="116">
        <v>11.026899999999999</v>
      </c>
      <c r="P563" s="116">
        <v>0.11138000000000001</v>
      </c>
    </row>
    <row r="564" spans="1:16">
      <c r="A564" t="s">
        <v>140</v>
      </c>
      <c r="B564">
        <v>562</v>
      </c>
      <c r="C564" t="s">
        <v>737</v>
      </c>
      <c r="D564">
        <v>18</v>
      </c>
      <c r="E564">
        <v>6.9560000000000004</v>
      </c>
      <c r="F564">
        <v>7.891</v>
      </c>
      <c r="G564">
        <v>8.8260000000000005</v>
      </c>
      <c r="H564">
        <v>9.8689999999999998</v>
      </c>
      <c r="I564">
        <v>11.034000000000001</v>
      </c>
      <c r="J564">
        <v>12.332000000000001</v>
      </c>
      <c r="K564">
        <v>13.781000000000001</v>
      </c>
      <c r="L564">
        <v>15.396000000000001</v>
      </c>
      <c r="M564">
        <v>17.010999999999999</v>
      </c>
      <c r="N564" s="116">
        <v>1.8100000000000002E-2</v>
      </c>
      <c r="O564" s="116">
        <v>11.0336</v>
      </c>
      <c r="P564" s="116">
        <v>0.11139</v>
      </c>
    </row>
    <row r="565" spans="1:16">
      <c r="A565" t="s">
        <v>140</v>
      </c>
      <c r="B565">
        <v>563</v>
      </c>
      <c r="C565" t="s">
        <v>738</v>
      </c>
      <c r="D565">
        <v>18</v>
      </c>
      <c r="E565">
        <v>6.96</v>
      </c>
      <c r="F565">
        <v>7.8959999999999999</v>
      </c>
      <c r="G565">
        <v>8.8309999999999995</v>
      </c>
      <c r="H565">
        <v>9.875</v>
      </c>
      <c r="I565">
        <v>11.04</v>
      </c>
      <c r="J565">
        <v>12.34</v>
      </c>
      <c r="K565">
        <v>13.79</v>
      </c>
      <c r="L565">
        <v>15.406000000000001</v>
      </c>
      <c r="M565">
        <v>17.023</v>
      </c>
      <c r="N565" s="116">
        <v>1.7899999999999999E-2</v>
      </c>
      <c r="O565" s="116">
        <v>11.0403</v>
      </c>
      <c r="P565" s="116">
        <v>0.11141</v>
      </c>
    </row>
    <row r="566" spans="1:16">
      <c r="A566" t="s">
        <v>140</v>
      </c>
      <c r="B566">
        <v>564</v>
      </c>
      <c r="C566" t="s">
        <v>739</v>
      </c>
      <c r="D566">
        <v>18</v>
      </c>
      <c r="E566">
        <v>6.9640000000000004</v>
      </c>
      <c r="F566">
        <v>7.9</v>
      </c>
      <c r="G566">
        <v>8.8360000000000003</v>
      </c>
      <c r="H566">
        <v>9.8810000000000002</v>
      </c>
      <c r="I566">
        <v>11.047000000000001</v>
      </c>
      <c r="J566">
        <v>12.348000000000001</v>
      </c>
      <c r="K566">
        <v>13.798999999999999</v>
      </c>
      <c r="L566">
        <v>15.416</v>
      </c>
      <c r="M566">
        <v>17.033999999999999</v>
      </c>
      <c r="N566" s="116">
        <v>1.77E-2</v>
      </c>
      <c r="O566" s="116">
        <v>11.047000000000001</v>
      </c>
      <c r="P566" s="116">
        <v>0.11142000000000001</v>
      </c>
    </row>
    <row r="567" spans="1:16">
      <c r="A567" t="s">
        <v>140</v>
      </c>
      <c r="B567">
        <v>565</v>
      </c>
      <c r="C567" t="s">
        <v>740</v>
      </c>
      <c r="D567">
        <v>18</v>
      </c>
      <c r="E567">
        <v>6.968</v>
      </c>
      <c r="F567">
        <v>7.9050000000000002</v>
      </c>
      <c r="G567">
        <v>8.8409999999999993</v>
      </c>
      <c r="H567">
        <v>9.8870000000000005</v>
      </c>
      <c r="I567">
        <v>11.054</v>
      </c>
      <c r="J567">
        <v>12.355</v>
      </c>
      <c r="K567">
        <v>13.807</v>
      </c>
      <c r="L567">
        <v>15.427</v>
      </c>
      <c r="M567">
        <v>17.045999999999999</v>
      </c>
      <c r="N567" s="116">
        <v>1.7500000000000002E-2</v>
      </c>
      <c r="O567" s="116">
        <v>11.053699999999999</v>
      </c>
      <c r="P567" s="116">
        <v>0.11144</v>
      </c>
    </row>
    <row r="568" spans="1:16">
      <c r="A568" t="s">
        <v>140</v>
      </c>
      <c r="B568">
        <v>566</v>
      </c>
      <c r="C568" t="s">
        <v>741</v>
      </c>
      <c r="D568">
        <v>18</v>
      </c>
      <c r="E568">
        <v>6.9720000000000004</v>
      </c>
      <c r="F568">
        <v>7.9089999999999998</v>
      </c>
      <c r="G568">
        <v>8.8469999999999995</v>
      </c>
      <c r="H568">
        <v>9.8930000000000007</v>
      </c>
      <c r="I568">
        <v>11.06</v>
      </c>
      <c r="J568">
        <v>12.363</v>
      </c>
      <c r="K568">
        <v>13.816000000000001</v>
      </c>
      <c r="L568">
        <v>15.436999999999999</v>
      </c>
      <c r="M568">
        <v>17.058</v>
      </c>
      <c r="N568" s="116">
        <v>1.7299999999999999E-2</v>
      </c>
      <c r="O568" s="116">
        <v>11.060499999999999</v>
      </c>
      <c r="P568" s="116">
        <v>0.11144999999999999</v>
      </c>
    </row>
    <row r="569" spans="1:16">
      <c r="A569" t="s">
        <v>140</v>
      </c>
      <c r="B569">
        <v>567</v>
      </c>
      <c r="C569" t="s">
        <v>742</v>
      </c>
      <c r="D569">
        <v>18</v>
      </c>
      <c r="E569">
        <v>6.976</v>
      </c>
      <c r="F569">
        <v>7.9139999999999997</v>
      </c>
      <c r="G569">
        <v>8.8520000000000003</v>
      </c>
      <c r="H569">
        <v>9.8989999999999991</v>
      </c>
      <c r="I569">
        <v>11.067</v>
      </c>
      <c r="J569">
        <v>12.371</v>
      </c>
      <c r="K569">
        <v>13.824999999999999</v>
      </c>
      <c r="L569">
        <v>15.446999999999999</v>
      </c>
      <c r="M569">
        <v>17.07</v>
      </c>
      <c r="N569" s="116">
        <v>1.7100000000000001E-2</v>
      </c>
      <c r="O569" s="116">
        <v>11.0672</v>
      </c>
      <c r="P569" s="116">
        <v>0.11147</v>
      </c>
    </row>
    <row r="570" spans="1:16">
      <c r="A570" t="s">
        <v>140</v>
      </c>
      <c r="B570">
        <v>568</v>
      </c>
      <c r="C570" t="s">
        <v>743</v>
      </c>
      <c r="D570">
        <v>18</v>
      </c>
      <c r="E570">
        <v>6.98</v>
      </c>
      <c r="F570">
        <v>7.9189999999999996</v>
      </c>
      <c r="G570">
        <v>8.8569999999999993</v>
      </c>
      <c r="H570">
        <v>9.9049999999999994</v>
      </c>
      <c r="I570">
        <v>11.074</v>
      </c>
      <c r="J570">
        <v>12.379</v>
      </c>
      <c r="K570">
        <v>13.834</v>
      </c>
      <c r="L570">
        <v>15.457000000000001</v>
      </c>
      <c r="M570">
        <v>17.081</v>
      </c>
      <c r="N570" s="116">
        <v>1.6899999999999998E-2</v>
      </c>
      <c r="O570" s="116">
        <v>11.0739</v>
      </c>
      <c r="P570" s="116">
        <v>0.11148</v>
      </c>
    </row>
    <row r="571" spans="1:16">
      <c r="A571" t="s">
        <v>140</v>
      </c>
      <c r="B571">
        <v>569</v>
      </c>
      <c r="C571" t="s">
        <v>744</v>
      </c>
      <c r="D571">
        <v>18</v>
      </c>
      <c r="E571">
        <v>6.984</v>
      </c>
      <c r="F571">
        <v>7.923</v>
      </c>
      <c r="G571">
        <v>8.8620000000000001</v>
      </c>
      <c r="H571">
        <v>9.91</v>
      </c>
      <c r="I571">
        <v>11.081</v>
      </c>
      <c r="J571">
        <v>12.385999999999999</v>
      </c>
      <c r="K571">
        <v>13.843</v>
      </c>
      <c r="L571">
        <v>15.468</v>
      </c>
      <c r="M571">
        <v>17.093</v>
      </c>
      <c r="N571" s="116">
        <v>1.67E-2</v>
      </c>
      <c r="O571" s="116">
        <v>11.0806</v>
      </c>
      <c r="P571" s="116">
        <v>0.1115</v>
      </c>
    </row>
    <row r="572" spans="1:16">
      <c r="A572" t="s">
        <v>140</v>
      </c>
      <c r="B572">
        <v>570</v>
      </c>
      <c r="C572" t="s">
        <v>745</v>
      </c>
      <c r="D572">
        <v>18</v>
      </c>
      <c r="E572">
        <v>6.9880000000000004</v>
      </c>
      <c r="F572">
        <v>7.9279999999999999</v>
      </c>
      <c r="G572">
        <v>8.8670000000000009</v>
      </c>
      <c r="H572">
        <v>9.9160000000000004</v>
      </c>
      <c r="I572">
        <v>11.087</v>
      </c>
      <c r="J572">
        <v>12.394</v>
      </c>
      <c r="K572">
        <v>13.852</v>
      </c>
      <c r="L572">
        <v>15.478</v>
      </c>
      <c r="M572">
        <v>17.103999999999999</v>
      </c>
      <c r="N572" s="116">
        <v>1.6500000000000001E-2</v>
      </c>
      <c r="O572" s="116">
        <v>11.087300000000001</v>
      </c>
      <c r="P572" s="116">
        <v>0.11151</v>
      </c>
    </row>
    <row r="573" spans="1:16">
      <c r="A573" t="s">
        <v>140</v>
      </c>
      <c r="B573">
        <v>571</v>
      </c>
      <c r="C573" t="s">
        <v>746</v>
      </c>
      <c r="D573">
        <v>18</v>
      </c>
      <c r="E573">
        <v>6.992</v>
      </c>
      <c r="F573">
        <v>7.9320000000000004</v>
      </c>
      <c r="G573">
        <v>8.8719999999999999</v>
      </c>
      <c r="H573">
        <v>9.9220000000000006</v>
      </c>
      <c r="I573">
        <v>11.093999999999999</v>
      </c>
      <c r="J573">
        <v>12.401999999999999</v>
      </c>
      <c r="K573">
        <v>13.861000000000001</v>
      </c>
      <c r="L573">
        <v>15.488</v>
      </c>
      <c r="M573">
        <v>17.116</v>
      </c>
      <c r="N573" s="116">
        <v>1.6299999999999999E-2</v>
      </c>
      <c r="O573" s="116">
        <v>11.093999999999999</v>
      </c>
      <c r="P573" s="116">
        <v>0.11153</v>
      </c>
    </row>
    <row r="574" spans="1:16">
      <c r="A574" t="s">
        <v>140</v>
      </c>
      <c r="B574">
        <v>572</v>
      </c>
      <c r="C574" t="s">
        <v>747</v>
      </c>
      <c r="D574">
        <v>18</v>
      </c>
      <c r="E574">
        <v>6.9960000000000004</v>
      </c>
      <c r="F574">
        <v>7.9370000000000003</v>
      </c>
      <c r="G574">
        <v>8.8780000000000001</v>
      </c>
      <c r="H574">
        <v>9.9280000000000008</v>
      </c>
      <c r="I574">
        <v>11.101000000000001</v>
      </c>
      <c r="J574">
        <v>12.409000000000001</v>
      </c>
      <c r="K574">
        <v>13.869</v>
      </c>
      <c r="L574">
        <v>15.497999999999999</v>
      </c>
      <c r="M574">
        <v>17.126999999999999</v>
      </c>
      <c r="N574" s="116">
        <v>1.61E-2</v>
      </c>
      <c r="O574" s="116">
        <v>11.1007</v>
      </c>
      <c r="P574" s="116">
        <v>0.11154</v>
      </c>
    </row>
    <row r="575" spans="1:16">
      <c r="A575" t="s">
        <v>140</v>
      </c>
      <c r="B575">
        <v>573</v>
      </c>
      <c r="C575" t="s">
        <v>748</v>
      </c>
      <c r="D575">
        <v>18</v>
      </c>
      <c r="E575">
        <v>6.9989999999999997</v>
      </c>
      <c r="F575">
        <v>7.9409999999999998</v>
      </c>
      <c r="G575">
        <v>8.8829999999999991</v>
      </c>
      <c r="H575">
        <v>9.9339999999999993</v>
      </c>
      <c r="I575">
        <v>11.106999999999999</v>
      </c>
      <c r="J575">
        <v>12.417</v>
      </c>
      <c r="K575">
        <v>13.878</v>
      </c>
      <c r="L575">
        <v>15.509</v>
      </c>
      <c r="M575">
        <v>17.138999999999999</v>
      </c>
      <c r="N575" s="116">
        <v>1.5900000000000001E-2</v>
      </c>
      <c r="O575" s="116">
        <v>11.1074</v>
      </c>
      <c r="P575" s="116">
        <v>0.11156000000000001</v>
      </c>
    </row>
    <row r="576" spans="1:16">
      <c r="A576" t="s">
        <v>140</v>
      </c>
      <c r="B576">
        <v>574</v>
      </c>
      <c r="C576" t="s">
        <v>749</v>
      </c>
      <c r="D576">
        <v>18</v>
      </c>
      <c r="E576">
        <v>7.0030000000000001</v>
      </c>
      <c r="F576">
        <v>7.9459999999999997</v>
      </c>
      <c r="G576">
        <v>8.8879999999999999</v>
      </c>
      <c r="H576">
        <v>9.94</v>
      </c>
      <c r="I576">
        <v>11.114000000000001</v>
      </c>
      <c r="J576">
        <v>12.425000000000001</v>
      </c>
      <c r="K576">
        <v>13.887</v>
      </c>
      <c r="L576">
        <v>15.519</v>
      </c>
      <c r="M576">
        <v>17.149999999999999</v>
      </c>
      <c r="N576" s="116">
        <v>1.5699999999999999E-2</v>
      </c>
      <c r="O576" s="116">
        <v>11.114100000000001</v>
      </c>
      <c r="P576" s="116">
        <v>0.11157</v>
      </c>
    </row>
    <row r="577" spans="1:16">
      <c r="A577" t="s">
        <v>140</v>
      </c>
      <c r="B577">
        <v>575</v>
      </c>
      <c r="C577" t="s">
        <v>750</v>
      </c>
      <c r="D577">
        <v>18</v>
      </c>
      <c r="E577">
        <v>7.0069999999999997</v>
      </c>
      <c r="F577">
        <v>7.95</v>
      </c>
      <c r="G577">
        <v>8.8930000000000007</v>
      </c>
      <c r="H577">
        <v>9.9459999999999997</v>
      </c>
      <c r="I577">
        <v>11.121</v>
      </c>
      <c r="J577">
        <v>12.432</v>
      </c>
      <c r="K577">
        <v>13.896000000000001</v>
      </c>
      <c r="L577">
        <v>15.529</v>
      </c>
      <c r="M577">
        <v>17.161999999999999</v>
      </c>
      <c r="N577" s="116">
        <v>1.55E-2</v>
      </c>
      <c r="O577" s="116">
        <v>11.120799999999999</v>
      </c>
      <c r="P577" s="116">
        <v>0.11158999999999999</v>
      </c>
    </row>
    <row r="578" spans="1:16">
      <c r="A578" t="s">
        <v>140</v>
      </c>
      <c r="B578">
        <v>576</v>
      </c>
      <c r="C578" t="s">
        <v>751</v>
      </c>
      <c r="D578">
        <v>18</v>
      </c>
      <c r="E578">
        <v>7.0110000000000001</v>
      </c>
      <c r="F578">
        <v>7.9550000000000001</v>
      </c>
      <c r="G578">
        <v>8.8979999999999997</v>
      </c>
      <c r="H578">
        <v>9.952</v>
      </c>
      <c r="I578">
        <v>11.128</v>
      </c>
      <c r="J578">
        <v>12.44</v>
      </c>
      <c r="K578">
        <v>13.904999999999999</v>
      </c>
      <c r="L578">
        <v>15.539</v>
      </c>
      <c r="M578">
        <v>17.172999999999998</v>
      </c>
      <c r="N578" s="116">
        <v>1.5299999999999999E-2</v>
      </c>
      <c r="O578" s="116">
        <v>11.1275</v>
      </c>
      <c r="P578" s="116">
        <v>0.1116</v>
      </c>
    </row>
    <row r="579" spans="1:16">
      <c r="A579" t="s">
        <v>140</v>
      </c>
      <c r="B579">
        <v>577</v>
      </c>
      <c r="C579" t="s">
        <v>752</v>
      </c>
      <c r="D579">
        <v>18</v>
      </c>
      <c r="E579">
        <v>7.0149999999999997</v>
      </c>
      <c r="F579">
        <v>7.9589999999999996</v>
      </c>
      <c r="G579">
        <v>8.9030000000000005</v>
      </c>
      <c r="H579">
        <v>9.9570000000000007</v>
      </c>
      <c r="I579">
        <v>11.134</v>
      </c>
      <c r="J579">
        <v>12.448</v>
      </c>
      <c r="K579">
        <v>13.914</v>
      </c>
      <c r="L579">
        <v>15.55</v>
      </c>
      <c r="M579">
        <v>17.184999999999999</v>
      </c>
      <c r="N579" s="116">
        <v>1.5100000000000001E-2</v>
      </c>
      <c r="O579" s="116">
        <v>11.1342</v>
      </c>
      <c r="P579" s="116">
        <v>0.11162</v>
      </c>
    </row>
    <row r="580" spans="1:16">
      <c r="A580" t="s">
        <v>140</v>
      </c>
      <c r="B580">
        <v>578</v>
      </c>
      <c r="C580" t="s">
        <v>753</v>
      </c>
      <c r="D580">
        <v>18</v>
      </c>
      <c r="E580">
        <v>7.0190000000000001</v>
      </c>
      <c r="F580">
        <v>7.9640000000000004</v>
      </c>
      <c r="G580">
        <v>8.9079999999999995</v>
      </c>
      <c r="H580">
        <v>9.9629999999999992</v>
      </c>
      <c r="I580">
        <v>11.141</v>
      </c>
      <c r="J580">
        <v>12.455</v>
      </c>
      <c r="K580">
        <v>13.923</v>
      </c>
      <c r="L580">
        <v>15.56</v>
      </c>
      <c r="M580">
        <v>17.196999999999999</v>
      </c>
      <c r="N580" s="116">
        <v>1.49E-2</v>
      </c>
      <c r="O580" s="116">
        <v>11.1409</v>
      </c>
      <c r="P580" s="116">
        <v>0.11162999999999999</v>
      </c>
    </row>
    <row r="581" spans="1:16">
      <c r="A581" t="s">
        <v>140</v>
      </c>
      <c r="B581">
        <v>579</v>
      </c>
      <c r="C581" t="s">
        <v>754</v>
      </c>
      <c r="D581">
        <v>19</v>
      </c>
      <c r="E581">
        <v>7.0229999999999997</v>
      </c>
      <c r="F581">
        <v>7.968</v>
      </c>
      <c r="G581">
        <v>8.9130000000000003</v>
      </c>
      <c r="H581">
        <v>9.9689999999999994</v>
      </c>
      <c r="I581">
        <v>11.148</v>
      </c>
      <c r="J581">
        <v>12.462999999999999</v>
      </c>
      <c r="K581">
        <v>13.932</v>
      </c>
      <c r="L581">
        <v>15.57</v>
      </c>
      <c r="M581">
        <v>17.209</v>
      </c>
      <c r="N581" s="116">
        <v>1.47E-2</v>
      </c>
      <c r="O581" s="116">
        <v>11.147600000000001</v>
      </c>
      <c r="P581" s="116">
        <v>0.11165</v>
      </c>
    </row>
    <row r="582" spans="1:16">
      <c r="A582" t="s">
        <v>140</v>
      </c>
      <c r="B582">
        <v>580</v>
      </c>
      <c r="C582" t="s">
        <v>755</v>
      </c>
      <c r="D582">
        <v>19</v>
      </c>
      <c r="E582">
        <v>7.0270000000000001</v>
      </c>
      <c r="F582">
        <v>7.9729999999999999</v>
      </c>
      <c r="G582">
        <v>8.9190000000000005</v>
      </c>
      <c r="H582">
        <v>9.9749999999999996</v>
      </c>
      <c r="I582">
        <v>11.154</v>
      </c>
      <c r="J582">
        <v>12.471</v>
      </c>
      <c r="K582">
        <v>13.94</v>
      </c>
      <c r="L582">
        <v>15.58</v>
      </c>
      <c r="M582">
        <v>17.22</v>
      </c>
      <c r="N582" s="116">
        <v>1.44E-2</v>
      </c>
      <c r="O582" s="116">
        <v>11.154299999999999</v>
      </c>
      <c r="P582" s="116">
        <v>0.11166</v>
      </c>
    </row>
    <row r="583" spans="1:16">
      <c r="A583" t="s">
        <v>140</v>
      </c>
      <c r="B583">
        <v>581</v>
      </c>
      <c r="C583" t="s">
        <v>756</v>
      </c>
      <c r="D583">
        <v>19</v>
      </c>
      <c r="E583">
        <v>7.0309999999999997</v>
      </c>
      <c r="F583">
        <v>7.9770000000000003</v>
      </c>
      <c r="G583">
        <v>8.9239999999999995</v>
      </c>
      <c r="H583">
        <v>9.9809999999999999</v>
      </c>
      <c r="I583">
        <v>11.161</v>
      </c>
      <c r="J583">
        <v>12.478999999999999</v>
      </c>
      <c r="K583">
        <v>13.949</v>
      </c>
      <c r="L583">
        <v>15.590999999999999</v>
      </c>
      <c r="M583">
        <v>17.231999999999999</v>
      </c>
      <c r="N583" s="116">
        <v>1.4200000000000001E-2</v>
      </c>
      <c r="O583" s="116">
        <v>11.161</v>
      </c>
      <c r="P583" s="116">
        <v>0.11168</v>
      </c>
    </row>
    <row r="584" spans="1:16">
      <c r="A584" t="s">
        <v>140</v>
      </c>
      <c r="B584">
        <v>582</v>
      </c>
      <c r="C584" t="s">
        <v>757</v>
      </c>
      <c r="D584">
        <v>19</v>
      </c>
      <c r="E584">
        <v>7.0350000000000001</v>
      </c>
      <c r="F584">
        <v>7.9820000000000002</v>
      </c>
      <c r="G584">
        <v>8.9290000000000003</v>
      </c>
      <c r="H584">
        <v>9.9870000000000001</v>
      </c>
      <c r="I584">
        <v>11.167999999999999</v>
      </c>
      <c r="J584">
        <v>12.486000000000001</v>
      </c>
      <c r="K584">
        <v>13.958</v>
      </c>
      <c r="L584">
        <v>15.601000000000001</v>
      </c>
      <c r="M584">
        <v>17.242999999999999</v>
      </c>
      <c r="N584" s="116">
        <v>1.4E-2</v>
      </c>
      <c r="O584" s="116">
        <v>11.1676</v>
      </c>
      <c r="P584" s="116">
        <v>0.11169</v>
      </c>
    </row>
    <row r="585" spans="1:16">
      <c r="A585" t="s">
        <v>140</v>
      </c>
      <c r="B585">
        <v>583</v>
      </c>
      <c r="C585" t="s">
        <v>758</v>
      </c>
      <c r="D585">
        <v>19</v>
      </c>
      <c r="E585">
        <v>7.0380000000000003</v>
      </c>
      <c r="F585">
        <v>7.9859999999999998</v>
      </c>
      <c r="G585">
        <v>8.9339999999999993</v>
      </c>
      <c r="H585">
        <v>9.9920000000000009</v>
      </c>
      <c r="I585">
        <v>11.173999999999999</v>
      </c>
      <c r="J585">
        <v>12.494</v>
      </c>
      <c r="K585">
        <v>13.967000000000001</v>
      </c>
      <c r="L585">
        <v>15.611000000000001</v>
      </c>
      <c r="M585">
        <v>17.254999999999999</v>
      </c>
      <c r="N585" s="116">
        <v>1.38E-2</v>
      </c>
      <c r="O585" s="116">
        <v>11.174300000000001</v>
      </c>
      <c r="P585" s="116">
        <v>0.11171</v>
      </c>
    </row>
    <row r="586" spans="1:16">
      <c r="A586" t="s">
        <v>140</v>
      </c>
      <c r="B586">
        <v>584</v>
      </c>
      <c r="C586" t="s">
        <v>759</v>
      </c>
      <c r="D586">
        <v>19</v>
      </c>
      <c r="E586">
        <v>7.0419999999999998</v>
      </c>
      <c r="F586">
        <v>7.9909999999999997</v>
      </c>
      <c r="G586">
        <v>8.9390000000000001</v>
      </c>
      <c r="H586">
        <v>9.9979999999999993</v>
      </c>
      <c r="I586">
        <v>11.180999999999999</v>
      </c>
      <c r="J586">
        <v>12.502000000000001</v>
      </c>
      <c r="K586">
        <v>13.976000000000001</v>
      </c>
      <c r="L586">
        <v>15.621</v>
      </c>
      <c r="M586">
        <v>17.265999999999998</v>
      </c>
      <c r="N586" s="116">
        <v>1.3599999999999999E-2</v>
      </c>
      <c r="O586" s="116">
        <v>11.180999999999999</v>
      </c>
      <c r="P586" s="116">
        <v>0.11172</v>
      </c>
    </row>
    <row r="587" spans="1:16">
      <c r="A587" t="s">
        <v>140</v>
      </c>
      <c r="B587">
        <v>585</v>
      </c>
      <c r="C587" t="s">
        <v>760</v>
      </c>
      <c r="D587">
        <v>19</v>
      </c>
      <c r="E587">
        <v>7.0460000000000003</v>
      </c>
      <c r="F587">
        <v>7.9950000000000001</v>
      </c>
      <c r="G587">
        <v>8.9440000000000008</v>
      </c>
      <c r="H587">
        <v>10.004</v>
      </c>
      <c r="I587">
        <v>11.188000000000001</v>
      </c>
      <c r="J587">
        <v>12.509</v>
      </c>
      <c r="K587">
        <v>13.984999999999999</v>
      </c>
      <c r="L587">
        <v>15.631</v>
      </c>
      <c r="M587">
        <v>17.277999999999999</v>
      </c>
      <c r="N587" s="116">
        <v>1.34E-2</v>
      </c>
      <c r="O587" s="116">
        <v>11.1877</v>
      </c>
      <c r="P587" s="116">
        <v>0.11174000000000001</v>
      </c>
    </row>
    <row r="588" spans="1:16">
      <c r="A588" t="s">
        <v>140</v>
      </c>
      <c r="B588">
        <v>586</v>
      </c>
      <c r="C588" t="s">
        <v>761</v>
      </c>
      <c r="D588">
        <v>19</v>
      </c>
      <c r="E588">
        <v>7.05</v>
      </c>
      <c r="F588">
        <v>8</v>
      </c>
      <c r="G588">
        <v>8.9489999999999998</v>
      </c>
      <c r="H588">
        <v>10.01</v>
      </c>
      <c r="I588">
        <v>11.194000000000001</v>
      </c>
      <c r="J588">
        <v>12.516999999999999</v>
      </c>
      <c r="K588">
        <v>13.993</v>
      </c>
      <c r="L588">
        <v>15.641</v>
      </c>
      <c r="M588">
        <v>17.29</v>
      </c>
      <c r="N588" s="116">
        <v>1.32E-2</v>
      </c>
      <c r="O588" s="116">
        <v>11.1944</v>
      </c>
      <c r="P588" s="116">
        <v>0.11175</v>
      </c>
    </row>
    <row r="589" spans="1:16">
      <c r="A589" t="s">
        <v>140</v>
      </c>
      <c r="B589">
        <v>587</v>
      </c>
      <c r="C589" t="s">
        <v>762</v>
      </c>
      <c r="D589">
        <v>19</v>
      </c>
      <c r="E589">
        <v>7.0540000000000003</v>
      </c>
      <c r="F589">
        <v>8.0039999999999996</v>
      </c>
      <c r="G589">
        <v>8.9540000000000006</v>
      </c>
      <c r="H589">
        <v>10.016</v>
      </c>
      <c r="I589">
        <v>11.201000000000001</v>
      </c>
      <c r="J589">
        <v>12.525</v>
      </c>
      <c r="K589">
        <v>14.002000000000001</v>
      </c>
      <c r="L589">
        <v>15.651999999999999</v>
      </c>
      <c r="M589">
        <v>17.300999999999998</v>
      </c>
      <c r="N589" s="116">
        <v>1.2999999999999999E-2</v>
      </c>
      <c r="O589" s="116">
        <v>11.2011</v>
      </c>
      <c r="P589" s="116">
        <v>0.11176999999999999</v>
      </c>
    </row>
    <row r="590" spans="1:16">
      <c r="A590" t="s">
        <v>140</v>
      </c>
      <c r="B590">
        <v>588</v>
      </c>
      <c r="C590" t="s">
        <v>763</v>
      </c>
      <c r="D590">
        <v>19</v>
      </c>
      <c r="E590">
        <v>7.0579999999999998</v>
      </c>
      <c r="F590">
        <v>8.0090000000000003</v>
      </c>
      <c r="G590">
        <v>8.9600000000000009</v>
      </c>
      <c r="H590">
        <v>10.022</v>
      </c>
      <c r="I590">
        <v>11.208</v>
      </c>
      <c r="J590">
        <v>12.532</v>
      </c>
      <c r="K590">
        <v>14.010999999999999</v>
      </c>
      <c r="L590">
        <v>15.662000000000001</v>
      </c>
      <c r="M590">
        <v>17.312999999999999</v>
      </c>
      <c r="N590" s="116">
        <v>1.2800000000000001E-2</v>
      </c>
      <c r="O590" s="116">
        <v>11.207700000000001</v>
      </c>
      <c r="P590" s="116">
        <v>0.11178</v>
      </c>
    </row>
    <row r="591" spans="1:16">
      <c r="A591" t="s">
        <v>140</v>
      </c>
      <c r="B591">
        <v>589</v>
      </c>
      <c r="C591" t="s">
        <v>764</v>
      </c>
      <c r="D591">
        <v>19</v>
      </c>
      <c r="E591">
        <v>7.0620000000000003</v>
      </c>
      <c r="F591">
        <v>8.0129999999999999</v>
      </c>
      <c r="G591">
        <v>8.9649999999999999</v>
      </c>
      <c r="H591">
        <v>10.026999999999999</v>
      </c>
      <c r="I591">
        <v>11.214</v>
      </c>
      <c r="J591">
        <v>12.54</v>
      </c>
      <c r="K591">
        <v>14.02</v>
      </c>
      <c r="L591">
        <v>15.672000000000001</v>
      </c>
      <c r="M591">
        <v>17.324999999999999</v>
      </c>
      <c r="N591" s="116">
        <v>1.26E-2</v>
      </c>
      <c r="O591" s="116">
        <v>11.214399999999999</v>
      </c>
      <c r="P591" s="116">
        <v>0.1118</v>
      </c>
    </row>
    <row r="592" spans="1:16">
      <c r="A592" t="s">
        <v>140</v>
      </c>
      <c r="B592">
        <v>590</v>
      </c>
      <c r="C592" t="s">
        <v>765</v>
      </c>
      <c r="D592">
        <v>19</v>
      </c>
      <c r="E592">
        <v>7.0659999999999998</v>
      </c>
      <c r="F592">
        <v>8.0180000000000007</v>
      </c>
      <c r="G592">
        <v>8.9700000000000006</v>
      </c>
      <c r="H592">
        <v>10.032999999999999</v>
      </c>
      <c r="I592">
        <v>11.221</v>
      </c>
      <c r="J592">
        <v>12.548</v>
      </c>
      <c r="K592">
        <v>14.029</v>
      </c>
      <c r="L592">
        <v>15.683</v>
      </c>
      <c r="M592">
        <v>17.335999999999999</v>
      </c>
      <c r="N592" s="116">
        <v>1.24E-2</v>
      </c>
      <c r="O592" s="116">
        <v>11.2211</v>
      </c>
      <c r="P592" s="116">
        <v>0.11182</v>
      </c>
    </row>
    <row r="593" spans="1:16">
      <c r="A593" t="s">
        <v>140</v>
      </c>
      <c r="B593">
        <v>591</v>
      </c>
      <c r="C593" t="s">
        <v>766</v>
      </c>
      <c r="D593">
        <v>19</v>
      </c>
      <c r="E593">
        <v>7.07</v>
      </c>
      <c r="F593">
        <v>8.0220000000000002</v>
      </c>
      <c r="G593">
        <v>8.9749999999999996</v>
      </c>
      <c r="H593">
        <v>10.039</v>
      </c>
      <c r="I593">
        <v>11.228</v>
      </c>
      <c r="J593">
        <v>12.555</v>
      </c>
      <c r="K593">
        <v>14.038</v>
      </c>
      <c r="L593">
        <v>15.693</v>
      </c>
      <c r="M593">
        <v>17.347999999999999</v>
      </c>
      <c r="N593" s="116">
        <v>1.2200000000000001E-2</v>
      </c>
      <c r="O593" s="116">
        <v>11.2278</v>
      </c>
      <c r="P593" s="116">
        <v>0.11183</v>
      </c>
    </row>
    <row r="594" spans="1:16">
      <c r="A594" t="s">
        <v>140</v>
      </c>
      <c r="B594">
        <v>592</v>
      </c>
      <c r="C594" t="s">
        <v>767</v>
      </c>
      <c r="D594">
        <v>19</v>
      </c>
      <c r="E594">
        <v>7.0730000000000004</v>
      </c>
      <c r="F594">
        <v>8.0269999999999992</v>
      </c>
      <c r="G594">
        <v>8.98</v>
      </c>
      <c r="H594">
        <v>10.045</v>
      </c>
      <c r="I594">
        <v>11.234</v>
      </c>
      <c r="J594">
        <v>12.563000000000001</v>
      </c>
      <c r="K594">
        <v>14.047000000000001</v>
      </c>
      <c r="L594">
        <v>15.702999999999999</v>
      </c>
      <c r="M594">
        <v>17.36</v>
      </c>
      <c r="N594" s="116">
        <v>1.2E-2</v>
      </c>
      <c r="O594" s="116">
        <v>11.234500000000001</v>
      </c>
      <c r="P594" s="116">
        <v>0.11185</v>
      </c>
    </row>
    <row r="595" spans="1:16">
      <c r="A595" t="s">
        <v>140</v>
      </c>
      <c r="B595">
        <v>593</v>
      </c>
      <c r="C595" t="s">
        <v>768</v>
      </c>
      <c r="D595">
        <v>19</v>
      </c>
      <c r="E595">
        <v>7.077</v>
      </c>
      <c r="F595">
        <v>8.0310000000000006</v>
      </c>
      <c r="G595">
        <v>8.9849999999999994</v>
      </c>
      <c r="H595">
        <v>10.051</v>
      </c>
      <c r="I595">
        <v>11.241</v>
      </c>
      <c r="J595">
        <v>12.571</v>
      </c>
      <c r="K595">
        <v>14.055</v>
      </c>
      <c r="L595">
        <v>15.712999999999999</v>
      </c>
      <c r="M595">
        <v>17.370999999999999</v>
      </c>
      <c r="N595" s="116">
        <v>1.18E-2</v>
      </c>
      <c r="O595" s="116">
        <v>11.241099999999999</v>
      </c>
      <c r="P595" s="116">
        <v>0.11186</v>
      </c>
    </row>
    <row r="596" spans="1:16">
      <c r="A596" t="s">
        <v>140</v>
      </c>
      <c r="B596">
        <v>594</v>
      </c>
      <c r="C596" t="s">
        <v>769</v>
      </c>
      <c r="D596">
        <v>19</v>
      </c>
      <c r="E596">
        <v>7.0810000000000004</v>
      </c>
      <c r="F596">
        <v>8.0359999999999996</v>
      </c>
      <c r="G596">
        <v>8.99</v>
      </c>
      <c r="H596">
        <v>10.057</v>
      </c>
      <c r="I596">
        <v>11.247999999999999</v>
      </c>
      <c r="J596">
        <v>12.577999999999999</v>
      </c>
      <c r="K596">
        <v>14.064</v>
      </c>
      <c r="L596">
        <v>15.724</v>
      </c>
      <c r="M596">
        <v>17.382999999999999</v>
      </c>
      <c r="N596" s="116">
        <v>1.1599999999999999E-2</v>
      </c>
      <c r="O596" s="116">
        <v>11.2478</v>
      </c>
      <c r="P596" s="116">
        <v>0.11187999999999999</v>
      </c>
    </row>
    <row r="597" spans="1:16">
      <c r="A597" t="s">
        <v>140</v>
      </c>
      <c r="B597">
        <v>595</v>
      </c>
      <c r="C597" t="s">
        <v>770</v>
      </c>
      <c r="D597">
        <v>19</v>
      </c>
      <c r="E597">
        <v>7.085</v>
      </c>
      <c r="F597">
        <v>8.0399999999999991</v>
      </c>
      <c r="G597">
        <v>8.9949999999999992</v>
      </c>
      <c r="H597">
        <v>10.061999999999999</v>
      </c>
      <c r="I597">
        <v>11.254</v>
      </c>
      <c r="J597">
        <v>12.586</v>
      </c>
      <c r="K597">
        <v>14.073</v>
      </c>
      <c r="L597">
        <v>15.734</v>
      </c>
      <c r="M597">
        <v>17.393999999999998</v>
      </c>
      <c r="N597" s="116">
        <v>1.14E-2</v>
      </c>
      <c r="O597" s="116">
        <v>11.2545</v>
      </c>
      <c r="P597" s="116">
        <v>0.11189</v>
      </c>
    </row>
    <row r="598" spans="1:16">
      <c r="A598" t="s">
        <v>140</v>
      </c>
      <c r="B598">
        <v>596</v>
      </c>
      <c r="C598" t="s">
        <v>771</v>
      </c>
      <c r="D598">
        <v>19</v>
      </c>
      <c r="E598">
        <v>7.0890000000000004</v>
      </c>
      <c r="F598">
        <v>8.0449999999999999</v>
      </c>
      <c r="G598">
        <v>9</v>
      </c>
      <c r="H598">
        <v>10.068</v>
      </c>
      <c r="I598">
        <v>11.260999999999999</v>
      </c>
      <c r="J598">
        <v>12.593999999999999</v>
      </c>
      <c r="K598">
        <v>14.082000000000001</v>
      </c>
      <c r="L598">
        <v>15.744</v>
      </c>
      <c r="M598">
        <v>17.405999999999999</v>
      </c>
      <c r="N598" s="116">
        <v>1.12E-2</v>
      </c>
      <c r="O598" s="116">
        <v>11.261200000000001</v>
      </c>
      <c r="P598" s="116">
        <v>0.11191</v>
      </c>
    </row>
    <row r="599" spans="1:16">
      <c r="A599" t="s">
        <v>140</v>
      </c>
      <c r="B599">
        <v>597</v>
      </c>
      <c r="C599" t="s">
        <v>772</v>
      </c>
      <c r="D599">
        <v>19</v>
      </c>
      <c r="E599">
        <v>7.093</v>
      </c>
      <c r="F599">
        <v>8.0489999999999995</v>
      </c>
      <c r="G599">
        <v>9.0050000000000008</v>
      </c>
      <c r="H599">
        <v>10.074</v>
      </c>
      <c r="I599">
        <v>11.268000000000001</v>
      </c>
      <c r="J599">
        <v>12.601000000000001</v>
      </c>
      <c r="K599">
        <v>14.090999999999999</v>
      </c>
      <c r="L599">
        <v>15.754</v>
      </c>
      <c r="M599">
        <v>17.417000000000002</v>
      </c>
      <c r="N599" s="116">
        <v>1.11E-2</v>
      </c>
      <c r="O599" s="116">
        <v>11.267799999999999</v>
      </c>
      <c r="P599" s="116">
        <v>0.11192000000000001</v>
      </c>
    </row>
    <row r="600" spans="1:16">
      <c r="A600" t="s">
        <v>140</v>
      </c>
      <c r="B600">
        <v>598</v>
      </c>
      <c r="C600" t="s">
        <v>773</v>
      </c>
      <c r="D600">
        <v>19</v>
      </c>
      <c r="E600">
        <v>7.0970000000000004</v>
      </c>
      <c r="F600">
        <v>8.0540000000000003</v>
      </c>
      <c r="G600">
        <v>9.01</v>
      </c>
      <c r="H600">
        <v>10.08</v>
      </c>
      <c r="I600">
        <v>11.273999999999999</v>
      </c>
      <c r="J600">
        <v>12.609</v>
      </c>
      <c r="K600">
        <v>14.1</v>
      </c>
      <c r="L600">
        <v>15.763999999999999</v>
      </c>
      <c r="M600">
        <v>17.428999999999998</v>
      </c>
      <c r="N600" s="116">
        <v>1.09E-2</v>
      </c>
      <c r="O600" s="116">
        <v>11.2745</v>
      </c>
      <c r="P600" s="116">
        <v>0.11194</v>
      </c>
    </row>
    <row r="601" spans="1:16">
      <c r="A601" t="s">
        <v>140</v>
      </c>
      <c r="B601">
        <v>599</v>
      </c>
      <c r="C601" t="s">
        <v>774</v>
      </c>
      <c r="D601">
        <v>19</v>
      </c>
      <c r="E601">
        <v>7.1</v>
      </c>
      <c r="F601">
        <v>8.0579999999999998</v>
      </c>
      <c r="G601">
        <v>9.016</v>
      </c>
      <c r="H601">
        <v>10.086</v>
      </c>
      <c r="I601">
        <v>11.281000000000001</v>
      </c>
      <c r="J601">
        <v>12.617000000000001</v>
      </c>
      <c r="K601">
        <v>14.109</v>
      </c>
      <c r="L601">
        <v>15.775</v>
      </c>
      <c r="M601">
        <v>17.440999999999999</v>
      </c>
      <c r="N601" s="116">
        <v>1.0699999999999999E-2</v>
      </c>
      <c r="O601" s="116">
        <v>11.2812</v>
      </c>
      <c r="P601" s="116">
        <v>0.11196</v>
      </c>
    </row>
    <row r="602" spans="1:16">
      <c r="A602" t="s">
        <v>140</v>
      </c>
      <c r="B602">
        <v>600</v>
      </c>
      <c r="C602" t="s">
        <v>775</v>
      </c>
      <c r="D602">
        <v>19</v>
      </c>
      <c r="E602">
        <v>7.1040000000000001</v>
      </c>
      <c r="F602">
        <v>8.0619999999999994</v>
      </c>
      <c r="G602">
        <v>9.0210000000000008</v>
      </c>
      <c r="H602">
        <v>10.090999999999999</v>
      </c>
      <c r="I602">
        <v>11.288</v>
      </c>
      <c r="J602">
        <v>12.624000000000001</v>
      </c>
      <c r="K602">
        <v>14.117000000000001</v>
      </c>
      <c r="L602">
        <v>15.785</v>
      </c>
      <c r="M602">
        <v>17.452000000000002</v>
      </c>
      <c r="N602" s="116">
        <v>1.0500000000000001E-2</v>
      </c>
      <c r="O602" s="116">
        <v>11.287800000000001</v>
      </c>
      <c r="P602" s="116">
        <v>0.11197</v>
      </c>
    </row>
    <row r="603" spans="1:16">
      <c r="A603" t="s">
        <v>140</v>
      </c>
      <c r="B603">
        <v>601</v>
      </c>
      <c r="C603" t="s">
        <v>776</v>
      </c>
      <c r="D603">
        <v>19</v>
      </c>
      <c r="E603">
        <v>7.1079999999999997</v>
      </c>
      <c r="F603">
        <v>8.0670000000000002</v>
      </c>
      <c r="G603">
        <v>9.0259999999999998</v>
      </c>
      <c r="H603">
        <v>10.097</v>
      </c>
      <c r="I603">
        <v>11.294</v>
      </c>
      <c r="J603">
        <v>12.632</v>
      </c>
      <c r="K603">
        <v>14.125999999999999</v>
      </c>
      <c r="L603">
        <v>15.795</v>
      </c>
      <c r="M603">
        <v>17.463999999999999</v>
      </c>
      <c r="N603" s="116">
        <v>1.03E-2</v>
      </c>
      <c r="O603" s="116">
        <v>11.294499999999999</v>
      </c>
      <c r="P603" s="116">
        <v>0.11199000000000001</v>
      </c>
    </row>
    <row r="604" spans="1:16">
      <c r="A604" t="s">
        <v>140</v>
      </c>
      <c r="B604">
        <v>602</v>
      </c>
      <c r="C604" t="s">
        <v>777</v>
      </c>
      <c r="D604">
        <v>19</v>
      </c>
      <c r="E604">
        <v>7.1120000000000001</v>
      </c>
      <c r="F604">
        <v>8.0709999999999997</v>
      </c>
      <c r="G604">
        <v>9.0310000000000006</v>
      </c>
      <c r="H604">
        <v>10.103</v>
      </c>
      <c r="I604">
        <v>11.301</v>
      </c>
      <c r="J604">
        <v>12.64</v>
      </c>
      <c r="K604">
        <v>14.135</v>
      </c>
      <c r="L604">
        <v>15.805</v>
      </c>
      <c r="M604">
        <v>17.475000000000001</v>
      </c>
      <c r="N604" s="116">
        <v>1.01E-2</v>
      </c>
      <c r="O604" s="116">
        <v>11.3012</v>
      </c>
      <c r="P604" s="116">
        <v>0.112</v>
      </c>
    </row>
    <row r="605" spans="1:16">
      <c r="A605" t="s">
        <v>140</v>
      </c>
      <c r="B605">
        <v>603</v>
      </c>
      <c r="C605" t="s">
        <v>778</v>
      </c>
      <c r="D605">
        <v>19</v>
      </c>
      <c r="E605">
        <v>7.1159999999999997</v>
      </c>
      <c r="F605">
        <v>8.0760000000000005</v>
      </c>
      <c r="G605">
        <v>9.0359999999999996</v>
      </c>
      <c r="H605">
        <v>10.109</v>
      </c>
      <c r="I605">
        <v>11.308</v>
      </c>
      <c r="J605">
        <v>12.647</v>
      </c>
      <c r="K605">
        <v>14.144</v>
      </c>
      <c r="L605">
        <v>15.816000000000001</v>
      </c>
      <c r="M605">
        <v>17.486999999999998</v>
      </c>
      <c r="N605" s="116">
        <v>9.9000000000000008E-3</v>
      </c>
      <c r="O605" s="116">
        <v>11.3078</v>
      </c>
      <c r="P605" s="116">
        <v>0.11201999999999999</v>
      </c>
    </row>
    <row r="606" spans="1:16">
      <c r="A606" t="s">
        <v>140</v>
      </c>
      <c r="B606">
        <v>604</v>
      </c>
      <c r="C606" t="s">
        <v>779</v>
      </c>
      <c r="D606">
        <v>19</v>
      </c>
      <c r="E606">
        <v>7.1189999999999998</v>
      </c>
      <c r="F606">
        <v>8.08</v>
      </c>
      <c r="G606">
        <v>9.0410000000000004</v>
      </c>
      <c r="H606">
        <v>10.115</v>
      </c>
      <c r="I606">
        <v>11.314</v>
      </c>
      <c r="J606">
        <v>12.654999999999999</v>
      </c>
      <c r="K606">
        <v>14.153</v>
      </c>
      <c r="L606">
        <v>15.826000000000001</v>
      </c>
      <c r="M606">
        <v>17.498999999999999</v>
      </c>
      <c r="N606" s="116">
        <v>9.7000000000000003E-3</v>
      </c>
      <c r="O606" s="116">
        <v>11.314500000000001</v>
      </c>
      <c r="P606" s="116">
        <v>0.11204</v>
      </c>
    </row>
    <row r="607" spans="1:16">
      <c r="A607" t="s">
        <v>140</v>
      </c>
      <c r="B607">
        <v>605</v>
      </c>
      <c r="C607" t="s">
        <v>780</v>
      </c>
      <c r="D607">
        <v>19</v>
      </c>
      <c r="E607">
        <v>7.1239999999999997</v>
      </c>
      <c r="F607">
        <v>8.0850000000000009</v>
      </c>
      <c r="G607">
        <v>9.0459999999999994</v>
      </c>
      <c r="H607">
        <v>10.121</v>
      </c>
      <c r="I607">
        <v>11.321</v>
      </c>
      <c r="J607">
        <v>12.663</v>
      </c>
      <c r="K607">
        <v>14.162000000000001</v>
      </c>
      <c r="L607">
        <v>15.836</v>
      </c>
      <c r="M607">
        <v>17.510999999999999</v>
      </c>
      <c r="N607" s="116">
        <v>9.4999999999999998E-3</v>
      </c>
      <c r="O607" s="116">
        <v>11.321199999999999</v>
      </c>
      <c r="P607" s="116">
        <v>0.11205</v>
      </c>
    </row>
    <row r="608" spans="1:16">
      <c r="A608" t="s">
        <v>140</v>
      </c>
      <c r="B608">
        <v>606</v>
      </c>
      <c r="C608" t="s">
        <v>781</v>
      </c>
      <c r="D608">
        <v>19</v>
      </c>
      <c r="E608">
        <v>7.1269999999999998</v>
      </c>
      <c r="F608">
        <v>8.0890000000000004</v>
      </c>
      <c r="G608">
        <v>9.0510000000000002</v>
      </c>
      <c r="H608">
        <v>10.125999999999999</v>
      </c>
      <c r="I608">
        <v>11.327999999999999</v>
      </c>
      <c r="J608">
        <v>12.67</v>
      </c>
      <c r="K608">
        <v>14.170999999999999</v>
      </c>
      <c r="L608">
        <v>15.846</v>
      </c>
      <c r="M608">
        <v>17.521999999999998</v>
      </c>
      <c r="N608" s="116">
        <v>9.2999999999999992E-3</v>
      </c>
      <c r="O608" s="116">
        <v>11.3278</v>
      </c>
      <c r="P608" s="116">
        <v>0.11207</v>
      </c>
    </row>
    <row r="609" spans="1:16">
      <c r="A609" t="s">
        <v>140</v>
      </c>
      <c r="B609">
        <v>607</v>
      </c>
      <c r="C609" t="s">
        <v>782</v>
      </c>
      <c r="D609">
        <v>19</v>
      </c>
      <c r="E609">
        <v>7.1310000000000002</v>
      </c>
      <c r="F609">
        <v>8.0939999999999994</v>
      </c>
      <c r="G609">
        <v>9.0559999999999992</v>
      </c>
      <c r="H609">
        <v>10.132</v>
      </c>
      <c r="I609">
        <v>11.334</v>
      </c>
      <c r="J609">
        <v>12.678000000000001</v>
      </c>
      <c r="K609">
        <v>14.179</v>
      </c>
      <c r="L609">
        <v>15.856</v>
      </c>
      <c r="M609">
        <v>17.533999999999999</v>
      </c>
      <c r="N609" s="116">
        <v>9.1000000000000004E-3</v>
      </c>
      <c r="O609" s="116">
        <v>11.3345</v>
      </c>
      <c r="P609" s="116">
        <v>0.11208</v>
      </c>
    </row>
    <row r="610" spans="1:16">
      <c r="A610" t="s">
        <v>140</v>
      </c>
      <c r="B610">
        <v>608</v>
      </c>
      <c r="C610" t="s">
        <v>783</v>
      </c>
      <c r="D610">
        <v>19</v>
      </c>
      <c r="E610">
        <v>7.1349999999999998</v>
      </c>
      <c r="F610">
        <v>8.0980000000000008</v>
      </c>
      <c r="G610">
        <v>9.0609999999999999</v>
      </c>
      <c r="H610">
        <v>10.138</v>
      </c>
      <c r="I610">
        <v>11.340999999999999</v>
      </c>
      <c r="J610">
        <v>12.686</v>
      </c>
      <c r="K610">
        <v>14.188000000000001</v>
      </c>
      <c r="L610">
        <v>15.867000000000001</v>
      </c>
      <c r="M610">
        <v>17.545999999999999</v>
      </c>
      <c r="N610" s="116">
        <v>8.8999999999999999E-3</v>
      </c>
      <c r="O610" s="116">
        <v>11.341200000000001</v>
      </c>
      <c r="P610" s="116">
        <v>0.11210000000000001</v>
      </c>
    </row>
    <row r="611" spans="1:16">
      <c r="A611" t="s">
        <v>140</v>
      </c>
      <c r="B611">
        <v>609</v>
      </c>
      <c r="C611" t="s">
        <v>784</v>
      </c>
      <c r="D611">
        <v>20</v>
      </c>
      <c r="E611">
        <v>7.1390000000000002</v>
      </c>
      <c r="F611">
        <v>8.1020000000000003</v>
      </c>
      <c r="G611">
        <v>9.0660000000000007</v>
      </c>
      <c r="H611">
        <v>10.144</v>
      </c>
      <c r="I611">
        <v>11.348000000000001</v>
      </c>
      <c r="J611">
        <v>12.693</v>
      </c>
      <c r="K611">
        <v>14.196999999999999</v>
      </c>
      <c r="L611">
        <v>15.877000000000001</v>
      </c>
      <c r="M611">
        <v>17.556999999999999</v>
      </c>
      <c r="N611" s="116">
        <v>8.6999999999999994E-3</v>
      </c>
      <c r="O611" s="116">
        <v>11.347799999999999</v>
      </c>
      <c r="P611" s="116">
        <v>0.11212</v>
      </c>
    </row>
    <row r="612" spans="1:16">
      <c r="A612" t="s">
        <v>140</v>
      </c>
      <c r="B612">
        <v>610</v>
      </c>
      <c r="C612" t="s">
        <v>785</v>
      </c>
      <c r="D612">
        <v>20</v>
      </c>
      <c r="E612">
        <v>7.1429999999999998</v>
      </c>
      <c r="F612">
        <v>8.1069999999999993</v>
      </c>
      <c r="G612">
        <v>9.0719999999999992</v>
      </c>
      <c r="H612">
        <v>10.15</v>
      </c>
      <c r="I612">
        <v>11.353999999999999</v>
      </c>
      <c r="J612">
        <v>12.701000000000001</v>
      </c>
      <c r="K612">
        <v>14.206</v>
      </c>
      <c r="L612">
        <v>15.887</v>
      </c>
      <c r="M612">
        <v>17.568999999999999</v>
      </c>
      <c r="N612" s="116">
        <v>8.5000000000000006E-3</v>
      </c>
      <c r="O612" s="116">
        <v>11.3545</v>
      </c>
      <c r="P612" s="116">
        <v>0.11212999999999999</v>
      </c>
    </row>
    <row r="613" spans="1:16">
      <c r="A613" t="s">
        <v>140</v>
      </c>
      <c r="B613">
        <v>611</v>
      </c>
      <c r="C613" t="s">
        <v>786</v>
      </c>
      <c r="D613">
        <v>20</v>
      </c>
      <c r="E613">
        <v>7.1459999999999999</v>
      </c>
      <c r="F613">
        <v>8.1120000000000001</v>
      </c>
      <c r="G613">
        <v>9.077</v>
      </c>
      <c r="H613">
        <v>10.154999999999999</v>
      </c>
      <c r="I613">
        <v>11.361000000000001</v>
      </c>
      <c r="J613">
        <v>12.709</v>
      </c>
      <c r="K613">
        <v>14.215</v>
      </c>
      <c r="L613">
        <v>15.898</v>
      </c>
      <c r="M613">
        <v>17.581</v>
      </c>
      <c r="N613" s="116">
        <v>8.3000000000000001E-3</v>
      </c>
      <c r="O613" s="116">
        <v>11.3612</v>
      </c>
      <c r="P613" s="116">
        <v>0.11215</v>
      </c>
    </row>
    <row r="614" spans="1:16">
      <c r="A614" t="s">
        <v>140</v>
      </c>
      <c r="B614">
        <v>612</v>
      </c>
      <c r="C614" t="s">
        <v>787</v>
      </c>
      <c r="D614">
        <v>20</v>
      </c>
      <c r="E614">
        <v>7.15</v>
      </c>
      <c r="F614">
        <v>8.1159999999999997</v>
      </c>
      <c r="G614">
        <v>9.0820000000000007</v>
      </c>
      <c r="H614">
        <v>10.161</v>
      </c>
      <c r="I614">
        <v>11.368</v>
      </c>
      <c r="J614">
        <v>12.715999999999999</v>
      </c>
      <c r="K614">
        <v>14.224</v>
      </c>
      <c r="L614">
        <v>15.907999999999999</v>
      </c>
      <c r="M614">
        <v>17.591999999999999</v>
      </c>
      <c r="N614" s="116">
        <v>8.0999999999999996E-3</v>
      </c>
      <c r="O614" s="116">
        <v>11.367800000000001</v>
      </c>
      <c r="P614" s="116">
        <v>0.11216</v>
      </c>
    </row>
    <row r="615" spans="1:16">
      <c r="A615" t="s">
        <v>140</v>
      </c>
      <c r="B615">
        <v>613</v>
      </c>
      <c r="C615" t="s">
        <v>788</v>
      </c>
      <c r="D615">
        <v>20</v>
      </c>
      <c r="E615">
        <v>7.1539999999999999</v>
      </c>
      <c r="F615">
        <v>8.1199999999999992</v>
      </c>
      <c r="G615">
        <v>9.0869999999999997</v>
      </c>
      <c r="H615">
        <v>10.167</v>
      </c>
      <c r="I615">
        <v>11.374000000000001</v>
      </c>
      <c r="J615">
        <v>12.724</v>
      </c>
      <c r="K615">
        <v>14.233000000000001</v>
      </c>
      <c r="L615">
        <v>15.917999999999999</v>
      </c>
      <c r="M615">
        <v>17.603999999999999</v>
      </c>
      <c r="N615" s="116">
        <v>7.9000000000000008E-3</v>
      </c>
      <c r="O615" s="116">
        <v>11.374499999999999</v>
      </c>
      <c r="P615" s="116">
        <v>0.11218</v>
      </c>
    </row>
    <row r="616" spans="1:16">
      <c r="A616" t="s">
        <v>140</v>
      </c>
      <c r="B616">
        <v>614</v>
      </c>
      <c r="C616" t="s">
        <v>789</v>
      </c>
      <c r="D616">
        <v>20</v>
      </c>
      <c r="E616">
        <v>7.1580000000000004</v>
      </c>
      <c r="F616">
        <v>8.125</v>
      </c>
      <c r="G616">
        <v>9.0920000000000005</v>
      </c>
      <c r="H616">
        <v>10.173</v>
      </c>
      <c r="I616">
        <v>11.381</v>
      </c>
      <c r="J616">
        <v>12.731999999999999</v>
      </c>
      <c r="K616">
        <v>14.242000000000001</v>
      </c>
      <c r="L616">
        <v>15.929</v>
      </c>
      <c r="M616">
        <v>17.616</v>
      </c>
      <c r="N616" s="116">
        <v>7.7000000000000002E-3</v>
      </c>
      <c r="O616" s="116">
        <v>11.3811</v>
      </c>
      <c r="P616" s="116">
        <v>0.11219999999999999</v>
      </c>
    </row>
    <row r="617" spans="1:16">
      <c r="A617" t="s">
        <v>140</v>
      </c>
      <c r="B617">
        <v>615</v>
      </c>
      <c r="C617" t="s">
        <v>790</v>
      </c>
      <c r="D617">
        <v>20</v>
      </c>
      <c r="E617">
        <v>7.1619999999999999</v>
      </c>
      <c r="F617">
        <v>8.1289999999999996</v>
      </c>
      <c r="G617">
        <v>9.0969999999999995</v>
      </c>
      <c r="H617">
        <v>10.179</v>
      </c>
      <c r="I617">
        <v>11.388</v>
      </c>
      <c r="J617">
        <v>12.739000000000001</v>
      </c>
      <c r="K617">
        <v>14.25</v>
      </c>
      <c r="L617">
        <v>15.939</v>
      </c>
      <c r="M617">
        <v>17.626999999999999</v>
      </c>
      <c r="N617" s="116">
        <v>7.4999999999999997E-3</v>
      </c>
      <c r="O617" s="116">
        <v>11.3878</v>
      </c>
      <c r="P617" s="116">
        <v>0.11221</v>
      </c>
    </row>
    <row r="618" spans="1:16">
      <c r="A618" t="s">
        <v>140</v>
      </c>
      <c r="B618">
        <v>616</v>
      </c>
      <c r="C618" t="s">
        <v>791</v>
      </c>
      <c r="D618">
        <v>20</v>
      </c>
      <c r="E618">
        <v>7.1660000000000004</v>
      </c>
      <c r="F618">
        <v>8.1340000000000003</v>
      </c>
      <c r="G618">
        <v>9.1020000000000003</v>
      </c>
      <c r="H618">
        <v>10.183999999999999</v>
      </c>
      <c r="I618">
        <v>11.394</v>
      </c>
      <c r="J618">
        <v>12.747</v>
      </c>
      <c r="K618">
        <v>14.259</v>
      </c>
      <c r="L618">
        <v>15.949</v>
      </c>
      <c r="M618">
        <v>17.638999999999999</v>
      </c>
      <c r="N618" s="116">
        <v>7.3000000000000001E-3</v>
      </c>
      <c r="O618" s="116">
        <v>11.394500000000001</v>
      </c>
      <c r="P618" s="116">
        <v>0.11223</v>
      </c>
    </row>
    <row r="619" spans="1:16">
      <c r="A619" t="s">
        <v>140</v>
      </c>
      <c r="B619">
        <v>617</v>
      </c>
      <c r="C619" t="s">
        <v>792</v>
      </c>
      <c r="D619">
        <v>20</v>
      </c>
      <c r="E619">
        <v>7.17</v>
      </c>
      <c r="F619">
        <v>8.1379999999999999</v>
      </c>
      <c r="G619">
        <v>9.1069999999999993</v>
      </c>
      <c r="H619">
        <v>10.19</v>
      </c>
      <c r="I619">
        <v>11.401</v>
      </c>
      <c r="J619">
        <v>12.755000000000001</v>
      </c>
      <c r="K619">
        <v>14.268000000000001</v>
      </c>
      <c r="L619">
        <v>15.959</v>
      </c>
      <c r="M619">
        <v>17.649999999999999</v>
      </c>
      <c r="N619" s="116">
        <v>7.1000000000000004E-3</v>
      </c>
      <c r="O619" s="116">
        <v>11.4011</v>
      </c>
      <c r="P619" s="116">
        <v>0.11224000000000001</v>
      </c>
    </row>
    <row r="620" spans="1:16">
      <c r="A620" t="s">
        <v>140</v>
      </c>
      <c r="B620">
        <v>618</v>
      </c>
      <c r="C620" t="s">
        <v>793</v>
      </c>
      <c r="D620">
        <v>20</v>
      </c>
      <c r="E620">
        <v>7.173</v>
      </c>
      <c r="F620">
        <v>8.1430000000000007</v>
      </c>
      <c r="G620">
        <v>9.1120000000000001</v>
      </c>
      <c r="H620">
        <v>10.196</v>
      </c>
      <c r="I620">
        <v>11.407999999999999</v>
      </c>
      <c r="J620">
        <v>12.763</v>
      </c>
      <c r="K620">
        <v>14.276999999999999</v>
      </c>
      <c r="L620">
        <v>15.97</v>
      </c>
      <c r="M620">
        <v>17.661999999999999</v>
      </c>
      <c r="N620" s="116">
        <v>6.8999999999999999E-3</v>
      </c>
      <c r="O620" s="116">
        <v>11.4078</v>
      </c>
      <c r="P620" s="116">
        <v>0.11226</v>
      </c>
    </row>
    <row r="621" spans="1:16">
      <c r="A621" t="s">
        <v>140</v>
      </c>
      <c r="B621">
        <v>619</v>
      </c>
      <c r="C621" t="s">
        <v>794</v>
      </c>
      <c r="D621">
        <v>20</v>
      </c>
      <c r="E621">
        <v>7.1769999999999996</v>
      </c>
      <c r="F621">
        <v>8.1470000000000002</v>
      </c>
      <c r="G621">
        <v>9.1170000000000009</v>
      </c>
      <c r="H621">
        <v>10.202</v>
      </c>
      <c r="I621">
        <v>11.414</v>
      </c>
      <c r="J621">
        <v>12.77</v>
      </c>
      <c r="K621">
        <v>14.286</v>
      </c>
      <c r="L621">
        <v>15.98</v>
      </c>
      <c r="M621">
        <v>17.673999999999999</v>
      </c>
      <c r="N621" s="116">
        <v>6.7000000000000002E-3</v>
      </c>
      <c r="O621" s="116">
        <v>11.414400000000001</v>
      </c>
      <c r="P621" s="116">
        <v>0.11228</v>
      </c>
    </row>
    <row r="622" spans="1:16">
      <c r="A622" t="s">
        <v>140</v>
      </c>
      <c r="B622">
        <v>620</v>
      </c>
      <c r="C622" t="s">
        <v>795</v>
      </c>
      <c r="D622">
        <v>20</v>
      </c>
      <c r="E622">
        <v>7.181</v>
      </c>
      <c r="F622">
        <v>8.1519999999999992</v>
      </c>
      <c r="G622">
        <v>9.1219999999999999</v>
      </c>
      <c r="H622">
        <v>10.208</v>
      </c>
      <c r="I622">
        <v>11.420999999999999</v>
      </c>
      <c r="J622">
        <v>12.778</v>
      </c>
      <c r="K622">
        <v>14.295</v>
      </c>
      <c r="L622">
        <v>15.99</v>
      </c>
      <c r="M622">
        <v>17.684999999999999</v>
      </c>
      <c r="N622" s="116">
        <v>6.6E-3</v>
      </c>
      <c r="O622" s="116">
        <v>11.421099999999999</v>
      </c>
      <c r="P622" s="116">
        <v>0.11229</v>
      </c>
    </row>
    <row r="623" spans="1:16">
      <c r="A623" t="s">
        <v>140</v>
      </c>
      <c r="B623">
        <v>621</v>
      </c>
      <c r="C623" t="s">
        <v>796</v>
      </c>
      <c r="D623">
        <v>20</v>
      </c>
      <c r="E623">
        <v>7.1849999999999996</v>
      </c>
      <c r="F623">
        <v>8.1560000000000006</v>
      </c>
      <c r="G623">
        <v>9.1270000000000007</v>
      </c>
      <c r="H623">
        <v>10.212999999999999</v>
      </c>
      <c r="I623">
        <v>11.428000000000001</v>
      </c>
      <c r="J623">
        <v>12.785</v>
      </c>
      <c r="K623">
        <v>14.303000000000001</v>
      </c>
      <c r="L623">
        <v>16</v>
      </c>
      <c r="M623">
        <v>17.696999999999999</v>
      </c>
      <c r="N623" s="116">
        <v>6.4000000000000003E-3</v>
      </c>
      <c r="O623" s="116">
        <v>11.4277</v>
      </c>
      <c r="P623" s="116">
        <v>0.11230999999999999</v>
      </c>
    </row>
    <row r="624" spans="1:16">
      <c r="A624" t="s">
        <v>140</v>
      </c>
      <c r="B624">
        <v>622</v>
      </c>
      <c r="C624" t="s">
        <v>797</v>
      </c>
      <c r="D624">
        <v>20</v>
      </c>
      <c r="E624">
        <v>7.1879999999999997</v>
      </c>
      <c r="F624">
        <v>8.16</v>
      </c>
      <c r="G624">
        <v>9.1319999999999997</v>
      </c>
      <c r="H624">
        <v>10.218999999999999</v>
      </c>
      <c r="I624">
        <v>11.433999999999999</v>
      </c>
      <c r="J624">
        <v>12.792999999999999</v>
      </c>
      <c r="K624">
        <v>14.311999999999999</v>
      </c>
      <c r="L624">
        <v>16.010999999999999</v>
      </c>
      <c r="M624">
        <v>17.709</v>
      </c>
      <c r="N624" s="116">
        <v>6.1999999999999998E-3</v>
      </c>
      <c r="O624" s="116">
        <v>11.4344</v>
      </c>
      <c r="P624" s="116">
        <v>0.11233</v>
      </c>
    </row>
    <row r="625" spans="1:16">
      <c r="A625" t="s">
        <v>140</v>
      </c>
      <c r="B625">
        <v>623</v>
      </c>
      <c r="C625" t="s">
        <v>798</v>
      </c>
      <c r="D625">
        <v>20</v>
      </c>
      <c r="E625">
        <v>7.1920000000000002</v>
      </c>
      <c r="F625">
        <v>8.1649999999999991</v>
      </c>
      <c r="G625">
        <v>9.1370000000000005</v>
      </c>
      <c r="H625">
        <v>10.225</v>
      </c>
      <c r="I625">
        <v>11.441000000000001</v>
      </c>
      <c r="J625">
        <v>12.801</v>
      </c>
      <c r="K625">
        <v>14.321</v>
      </c>
      <c r="L625">
        <v>16.021000000000001</v>
      </c>
      <c r="M625">
        <v>17.72</v>
      </c>
      <c r="N625" s="116">
        <v>6.0000000000000001E-3</v>
      </c>
      <c r="O625" s="116">
        <v>11.441000000000001</v>
      </c>
      <c r="P625" s="116">
        <v>0.11234</v>
      </c>
    </row>
    <row r="626" spans="1:16">
      <c r="A626" t="s">
        <v>140</v>
      </c>
      <c r="B626">
        <v>624</v>
      </c>
      <c r="C626" t="s">
        <v>799</v>
      </c>
      <c r="D626">
        <v>20</v>
      </c>
      <c r="E626">
        <v>7.1959999999999997</v>
      </c>
      <c r="F626">
        <v>8.1690000000000005</v>
      </c>
      <c r="G626">
        <v>9.1419999999999995</v>
      </c>
      <c r="H626">
        <v>10.231</v>
      </c>
      <c r="I626">
        <v>11.448</v>
      </c>
      <c r="J626">
        <v>12.808999999999999</v>
      </c>
      <c r="K626">
        <v>14.33</v>
      </c>
      <c r="L626">
        <v>16.030999999999999</v>
      </c>
      <c r="M626">
        <v>17.731999999999999</v>
      </c>
      <c r="N626" s="116">
        <v>5.7999999999999996E-3</v>
      </c>
      <c r="O626" s="116">
        <v>11.447699999999999</v>
      </c>
      <c r="P626" s="116">
        <v>0.11236</v>
      </c>
    </row>
    <row r="627" spans="1:16">
      <c r="A627" t="s">
        <v>140</v>
      </c>
      <c r="B627">
        <v>625</v>
      </c>
      <c r="C627" t="s">
        <v>800</v>
      </c>
      <c r="D627">
        <v>20</v>
      </c>
      <c r="E627">
        <v>7.2</v>
      </c>
      <c r="F627">
        <v>8.1739999999999995</v>
      </c>
      <c r="G627">
        <v>9.1470000000000002</v>
      </c>
      <c r="H627">
        <v>10.236000000000001</v>
      </c>
      <c r="I627">
        <v>11.454000000000001</v>
      </c>
      <c r="J627">
        <v>12.816000000000001</v>
      </c>
      <c r="K627">
        <v>14.339</v>
      </c>
      <c r="L627">
        <v>16.042000000000002</v>
      </c>
      <c r="M627">
        <v>17.744</v>
      </c>
      <c r="N627" s="116">
        <v>5.5999999999999999E-3</v>
      </c>
      <c r="O627" s="116">
        <v>11.4543</v>
      </c>
      <c r="P627" s="116">
        <v>0.11237999999999999</v>
      </c>
    </row>
    <row r="628" spans="1:16">
      <c r="A628" t="s">
        <v>140</v>
      </c>
      <c r="B628">
        <v>626</v>
      </c>
      <c r="C628" t="s">
        <v>801</v>
      </c>
      <c r="D628">
        <v>20</v>
      </c>
      <c r="E628">
        <v>7.2039999999999997</v>
      </c>
      <c r="F628">
        <v>8.1780000000000008</v>
      </c>
      <c r="G628">
        <v>9.1530000000000005</v>
      </c>
      <c r="H628">
        <v>10.242000000000001</v>
      </c>
      <c r="I628">
        <v>11.461</v>
      </c>
      <c r="J628">
        <v>12.824</v>
      </c>
      <c r="K628">
        <v>14.348000000000001</v>
      </c>
      <c r="L628">
        <v>16.052</v>
      </c>
      <c r="M628">
        <v>17.756</v>
      </c>
      <c r="N628" s="116">
        <v>5.4000000000000003E-3</v>
      </c>
      <c r="O628" s="116">
        <v>11.461</v>
      </c>
      <c r="P628" s="116">
        <v>0.11239</v>
      </c>
    </row>
    <row r="629" spans="1:16">
      <c r="A629" t="s">
        <v>140</v>
      </c>
      <c r="B629">
        <v>627</v>
      </c>
      <c r="C629" t="s">
        <v>802</v>
      </c>
      <c r="D629">
        <v>20</v>
      </c>
      <c r="E629">
        <v>7.2080000000000002</v>
      </c>
      <c r="F629">
        <v>8.1829999999999998</v>
      </c>
      <c r="G629">
        <v>9.1579999999999995</v>
      </c>
      <c r="H629">
        <v>10.247999999999999</v>
      </c>
      <c r="I629">
        <v>11.468</v>
      </c>
      <c r="J629">
        <v>12.831</v>
      </c>
      <c r="K629">
        <v>14.356999999999999</v>
      </c>
      <c r="L629">
        <v>16.062000000000001</v>
      </c>
      <c r="M629">
        <v>17.766999999999999</v>
      </c>
      <c r="N629" s="116">
        <v>5.1999999999999998E-3</v>
      </c>
      <c r="O629" s="116">
        <v>11.467599999999999</v>
      </c>
      <c r="P629" s="116">
        <v>0.11241</v>
      </c>
    </row>
    <row r="630" spans="1:16">
      <c r="A630" t="s">
        <v>140</v>
      </c>
      <c r="B630">
        <v>628</v>
      </c>
      <c r="C630" t="s">
        <v>803</v>
      </c>
      <c r="D630">
        <v>20</v>
      </c>
      <c r="E630">
        <v>7.2110000000000003</v>
      </c>
      <c r="F630">
        <v>8.1869999999999994</v>
      </c>
      <c r="G630">
        <v>9.1630000000000003</v>
      </c>
      <c r="H630">
        <v>10.254</v>
      </c>
      <c r="I630">
        <v>11.474</v>
      </c>
      <c r="J630">
        <v>12.839</v>
      </c>
      <c r="K630">
        <v>14.366</v>
      </c>
      <c r="L630">
        <v>16.073</v>
      </c>
      <c r="M630">
        <v>17.779</v>
      </c>
      <c r="N630" s="116">
        <v>5.0000000000000001E-3</v>
      </c>
      <c r="O630" s="116">
        <v>11.474299999999999</v>
      </c>
      <c r="P630" s="116">
        <v>0.11243</v>
      </c>
    </row>
    <row r="631" spans="1:16">
      <c r="A631" t="s">
        <v>140</v>
      </c>
      <c r="B631">
        <v>629</v>
      </c>
      <c r="C631" t="s">
        <v>804</v>
      </c>
      <c r="D631">
        <v>20</v>
      </c>
      <c r="E631">
        <v>7.2149999999999999</v>
      </c>
      <c r="F631">
        <v>8.1910000000000007</v>
      </c>
      <c r="G631">
        <v>9.1679999999999993</v>
      </c>
      <c r="H631">
        <v>10.26</v>
      </c>
      <c r="I631">
        <v>11.481</v>
      </c>
      <c r="J631">
        <v>12.847</v>
      </c>
      <c r="K631">
        <v>14.374000000000001</v>
      </c>
      <c r="L631">
        <v>16.082999999999998</v>
      </c>
      <c r="M631">
        <v>17.791</v>
      </c>
      <c r="N631" s="116">
        <v>4.7999999999999996E-3</v>
      </c>
      <c r="O631" s="116">
        <v>11.4809</v>
      </c>
      <c r="P631" s="116">
        <v>0.11244</v>
      </c>
    </row>
    <row r="632" spans="1:16">
      <c r="A632" t="s">
        <v>140</v>
      </c>
      <c r="B632">
        <v>630</v>
      </c>
      <c r="C632" t="s">
        <v>805</v>
      </c>
      <c r="D632">
        <v>20</v>
      </c>
      <c r="E632">
        <v>7.2190000000000003</v>
      </c>
      <c r="F632">
        <v>8.1959999999999997</v>
      </c>
      <c r="G632">
        <v>9.173</v>
      </c>
      <c r="H632">
        <v>10.265000000000001</v>
      </c>
      <c r="I632">
        <v>11.488</v>
      </c>
      <c r="J632">
        <v>12.855</v>
      </c>
      <c r="K632">
        <v>14.382999999999999</v>
      </c>
      <c r="L632">
        <v>16.093</v>
      </c>
      <c r="M632">
        <v>17.803000000000001</v>
      </c>
      <c r="N632" s="116">
        <v>4.5999999999999999E-3</v>
      </c>
      <c r="O632" s="116">
        <v>11.4876</v>
      </c>
      <c r="P632" s="116">
        <v>0.11246</v>
      </c>
    </row>
    <row r="633" spans="1:16">
      <c r="A633" t="s">
        <v>140</v>
      </c>
      <c r="B633">
        <v>631</v>
      </c>
      <c r="C633" t="s">
        <v>806</v>
      </c>
      <c r="D633">
        <v>20</v>
      </c>
      <c r="E633">
        <v>7.2229999999999999</v>
      </c>
      <c r="F633">
        <v>8.1999999999999993</v>
      </c>
      <c r="G633">
        <v>9.1780000000000008</v>
      </c>
      <c r="H633">
        <v>10.271000000000001</v>
      </c>
      <c r="I633">
        <v>11.494</v>
      </c>
      <c r="J633">
        <v>12.862</v>
      </c>
      <c r="K633">
        <v>14.391999999999999</v>
      </c>
      <c r="L633">
        <v>16.103000000000002</v>
      </c>
      <c r="M633">
        <v>17.815000000000001</v>
      </c>
      <c r="N633" s="116">
        <v>4.4000000000000003E-3</v>
      </c>
      <c r="O633" s="116">
        <v>11.494199999999999</v>
      </c>
      <c r="P633" s="116">
        <v>0.11248</v>
      </c>
    </row>
    <row r="634" spans="1:16">
      <c r="A634" t="s">
        <v>140</v>
      </c>
      <c r="B634">
        <v>632</v>
      </c>
      <c r="C634" t="s">
        <v>807</v>
      </c>
      <c r="D634">
        <v>20</v>
      </c>
      <c r="E634">
        <v>7.2270000000000003</v>
      </c>
      <c r="F634">
        <v>8.2050000000000001</v>
      </c>
      <c r="G634">
        <v>9.1829999999999998</v>
      </c>
      <c r="H634">
        <v>10.276999999999999</v>
      </c>
      <c r="I634">
        <v>11.500999999999999</v>
      </c>
      <c r="J634">
        <v>12.87</v>
      </c>
      <c r="K634">
        <v>14.401</v>
      </c>
      <c r="L634">
        <v>16.113</v>
      </c>
      <c r="M634">
        <v>17.826000000000001</v>
      </c>
      <c r="N634" s="116">
        <v>4.3E-3</v>
      </c>
      <c r="O634" s="116">
        <v>11.5009</v>
      </c>
      <c r="P634" s="116">
        <v>0.11249000000000001</v>
      </c>
    </row>
    <row r="635" spans="1:16">
      <c r="A635" t="s">
        <v>140</v>
      </c>
      <c r="B635">
        <v>633</v>
      </c>
      <c r="C635" t="s">
        <v>808</v>
      </c>
      <c r="D635">
        <v>20</v>
      </c>
      <c r="E635">
        <v>7.23</v>
      </c>
      <c r="F635">
        <v>8.2089999999999996</v>
      </c>
      <c r="G635">
        <v>9.1880000000000006</v>
      </c>
      <c r="H635">
        <v>10.282999999999999</v>
      </c>
      <c r="I635">
        <v>11.507999999999999</v>
      </c>
      <c r="J635">
        <v>12.878</v>
      </c>
      <c r="K635">
        <v>14.41</v>
      </c>
      <c r="L635">
        <v>16.123999999999999</v>
      </c>
      <c r="M635">
        <v>17.838000000000001</v>
      </c>
      <c r="N635" s="116">
        <v>4.1000000000000003E-3</v>
      </c>
      <c r="O635" s="116">
        <v>11.5075</v>
      </c>
      <c r="P635" s="116">
        <v>0.11251</v>
      </c>
    </row>
    <row r="636" spans="1:16">
      <c r="A636" t="s">
        <v>140</v>
      </c>
      <c r="B636">
        <v>634</v>
      </c>
      <c r="C636" t="s">
        <v>809</v>
      </c>
      <c r="D636">
        <v>20</v>
      </c>
      <c r="E636">
        <v>7.234</v>
      </c>
      <c r="F636">
        <v>8.2129999999999992</v>
      </c>
      <c r="G636">
        <v>9.1929999999999996</v>
      </c>
      <c r="H636">
        <v>10.288</v>
      </c>
      <c r="I636">
        <v>11.513999999999999</v>
      </c>
      <c r="J636">
        <v>12.885</v>
      </c>
      <c r="K636">
        <v>14.419</v>
      </c>
      <c r="L636">
        <v>16.134</v>
      </c>
      <c r="M636">
        <v>17.850000000000001</v>
      </c>
      <c r="N636" s="116">
        <v>3.8999999999999998E-3</v>
      </c>
      <c r="O636" s="116">
        <v>11.514200000000001</v>
      </c>
      <c r="P636" s="116">
        <v>0.11253000000000001</v>
      </c>
    </row>
    <row r="637" spans="1:16">
      <c r="A637" t="s">
        <v>140</v>
      </c>
      <c r="B637">
        <v>635</v>
      </c>
      <c r="C637" t="s">
        <v>810</v>
      </c>
      <c r="D637">
        <v>20</v>
      </c>
      <c r="E637">
        <v>7.2380000000000004</v>
      </c>
      <c r="F637">
        <v>8.218</v>
      </c>
      <c r="G637">
        <v>9.1980000000000004</v>
      </c>
      <c r="H637">
        <v>10.294</v>
      </c>
      <c r="I637">
        <v>11.521000000000001</v>
      </c>
      <c r="J637">
        <v>12.893000000000001</v>
      </c>
      <c r="K637">
        <v>14.428000000000001</v>
      </c>
      <c r="L637">
        <v>16.143999999999998</v>
      </c>
      <c r="M637">
        <v>17.861000000000001</v>
      </c>
      <c r="N637" s="116">
        <v>3.7000000000000002E-3</v>
      </c>
      <c r="O637" s="116">
        <v>11.520799999999999</v>
      </c>
      <c r="P637" s="116">
        <v>0.11254</v>
      </c>
    </row>
    <row r="638" spans="1:16">
      <c r="A638" t="s">
        <v>140</v>
      </c>
      <c r="B638">
        <v>636</v>
      </c>
      <c r="C638" t="s">
        <v>811</v>
      </c>
      <c r="D638">
        <v>20</v>
      </c>
      <c r="E638">
        <v>7.242</v>
      </c>
      <c r="F638">
        <v>8.2219999999999995</v>
      </c>
      <c r="G638">
        <v>9.2029999999999994</v>
      </c>
      <c r="H638">
        <v>10.3</v>
      </c>
      <c r="I638">
        <v>11.526999999999999</v>
      </c>
      <c r="J638">
        <v>12.9</v>
      </c>
      <c r="K638">
        <v>14.436</v>
      </c>
      <c r="L638">
        <v>16.155000000000001</v>
      </c>
      <c r="M638">
        <v>17.873000000000001</v>
      </c>
      <c r="N638" s="116">
        <v>3.5000000000000001E-3</v>
      </c>
      <c r="O638" s="116">
        <v>11.5274</v>
      </c>
      <c r="P638" s="116">
        <v>0.11255999999999999</v>
      </c>
    </row>
    <row r="639" spans="1:16">
      <c r="A639" t="s">
        <v>140</v>
      </c>
      <c r="B639">
        <v>637</v>
      </c>
      <c r="C639" t="s">
        <v>812</v>
      </c>
      <c r="D639">
        <v>20</v>
      </c>
      <c r="E639">
        <v>7.2450000000000001</v>
      </c>
      <c r="F639">
        <v>8.2270000000000003</v>
      </c>
      <c r="G639">
        <v>9.2080000000000002</v>
      </c>
      <c r="H639">
        <v>10.305999999999999</v>
      </c>
      <c r="I639">
        <v>11.534000000000001</v>
      </c>
      <c r="J639">
        <v>12.907999999999999</v>
      </c>
      <c r="K639">
        <v>14.446</v>
      </c>
      <c r="L639">
        <v>16.164999999999999</v>
      </c>
      <c r="M639">
        <v>17.885000000000002</v>
      </c>
      <c r="N639" s="116">
        <v>3.3E-3</v>
      </c>
      <c r="O639" s="116">
        <v>11.5341</v>
      </c>
      <c r="P639" s="116">
        <v>0.11258</v>
      </c>
    </row>
    <row r="640" spans="1:16">
      <c r="A640" t="s">
        <v>140</v>
      </c>
      <c r="B640">
        <v>638</v>
      </c>
      <c r="C640" t="s">
        <v>813</v>
      </c>
      <c r="D640">
        <v>20</v>
      </c>
      <c r="E640">
        <v>7.2489999999999997</v>
      </c>
      <c r="F640">
        <v>8.2309999999999999</v>
      </c>
      <c r="G640">
        <v>9.2129999999999992</v>
      </c>
      <c r="H640">
        <v>10.311999999999999</v>
      </c>
      <c r="I640">
        <v>11.541</v>
      </c>
      <c r="J640">
        <v>12.916</v>
      </c>
      <c r="K640">
        <v>14.454000000000001</v>
      </c>
      <c r="L640">
        <v>16.175000000000001</v>
      </c>
      <c r="M640">
        <v>17.896000000000001</v>
      </c>
      <c r="N640" s="116">
        <v>3.0999999999999999E-3</v>
      </c>
      <c r="O640" s="116">
        <v>11.540699999999999</v>
      </c>
      <c r="P640" s="116">
        <v>0.11259</v>
      </c>
    </row>
    <row r="641" spans="1:16">
      <c r="A641" t="s">
        <v>140</v>
      </c>
      <c r="B641">
        <v>639</v>
      </c>
      <c r="C641" t="s">
        <v>814</v>
      </c>
      <c r="D641">
        <v>20</v>
      </c>
      <c r="E641">
        <v>7.2530000000000001</v>
      </c>
      <c r="F641">
        <v>8.2360000000000007</v>
      </c>
      <c r="G641">
        <v>9.218</v>
      </c>
      <c r="H641">
        <v>10.317</v>
      </c>
      <c r="I641">
        <v>11.547000000000001</v>
      </c>
      <c r="J641">
        <v>12.923999999999999</v>
      </c>
      <c r="K641">
        <v>14.462999999999999</v>
      </c>
      <c r="L641">
        <v>16.186</v>
      </c>
      <c r="M641">
        <v>17.908000000000001</v>
      </c>
      <c r="N641" s="116">
        <v>2.8999999999999998E-3</v>
      </c>
      <c r="O641" s="116">
        <v>11.5474</v>
      </c>
      <c r="P641" s="116">
        <v>0.11261</v>
      </c>
    </row>
    <row r="642" spans="1:16">
      <c r="A642" t="s">
        <v>140</v>
      </c>
      <c r="B642">
        <v>640</v>
      </c>
      <c r="C642" t="s">
        <v>815</v>
      </c>
      <c r="D642">
        <v>21</v>
      </c>
      <c r="E642">
        <v>7.2569999999999997</v>
      </c>
      <c r="F642">
        <v>8.24</v>
      </c>
      <c r="G642">
        <v>9.2230000000000008</v>
      </c>
      <c r="H642">
        <v>10.323</v>
      </c>
      <c r="I642">
        <v>11.554</v>
      </c>
      <c r="J642">
        <v>12.930999999999999</v>
      </c>
      <c r="K642">
        <v>14.472</v>
      </c>
      <c r="L642">
        <v>16.196000000000002</v>
      </c>
      <c r="M642">
        <v>17.920000000000002</v>
      </c>
      <c r="N642" s="116">
        <v>2.7000000000000001E-3</v>
      </c>
      <c r="O642" s="116">
        <v>11.554</v>
      </c>
      <c r="P642" s="116">
        <v>0.11262999999999999</v>
      </c>
    </row>
    <row r="643" spans="1:16">
      <c r="A643" t="s">
        <v>140</v>
      </c>
      <c r="B643">
        <v>641</v>
      </c>
      <c r="C643" t="s">
        <v>816</v>
      </c>
      <c r="D643">
        <v>21</v>
      </c>
      <c r="E643">
        <v>7.26</v>
      </c>
      <c r="F643">
        <v>8.2439999999999998</v>
      </c>
      <c r="G643">
        <v>9.2279999999999998</v>
      </c>
      <c r="H643">
        <v>10.329000000000001</v>
      </c>
      <c r="I643">
        <v>11.561</v>
      </c>
      <c r="J643">
        <v>12.939</v>
      </c>
      <c r="K643">
        <v>14.481</v>
      </c>
      <c r="L643">
        <v>16.206</v>
      </c>
      <c r="M643">
        <v>17.931999999999999</v>
      </c>
      <c r="N643" s="116">
        <v>2.5000000000000001E-3</v>
      </c>
      <c r="O643" s="116">
        <v>11.560600000000001</v>
      </c>
      <c r="P643" s="116">
        <v>0.11265</v>
      </c>
    </row>
    <row r="644" spans="1:16">
      <c r="A644" t="s">
        <v>140</v>
      </c>
      <c r="B644">
        <v>642</v>
      </c>
      <c r="C644" t="s">
        <v>817</v>
      </c>
      <c r="D644">
        <v>21</v>
      </c>
      <c r="E644">
        <v>7.2640000000000002</v>
      </c>
      <c r="F644">
        <v>8.2490000000000006</v>
      </c>
      <c r="G644">
        <v>9.2330000000000005</v>
      </c>
      <c r="H644">
        <v>10.335000000000001</v>
      </c>
      <c r="I644">
        <v>11.567</v>
      </c>
      <c r="J644">
        <v>12.946999999999999</v>
      </c>
      <c r="K644">
        <v>14.49</v>
      </c>
      <c r="L644">
        <v>16.216000000000001</v>
      </c>
      <c r="M644">
        <v>17.943000000000001</v>
      </c>
      <c r="N644" s="116">
        <v>2.3999999999999998E-3</v>
      </c>
      <c r="O644" s="116">
        <v>11.567299999999999</v>
      </c>
      <c r="P644" s="116">
        <v>0.11266</v>
      </c>
    </row>
    <row r="645" spans="1:16">
      <c r="A645" t="s">
        <v>140</v>
      </c>
      <c r="B645">
        <v>643</v>
      </c>
      <c r="C645" t="s">
        <v>818</v>
      </c>
      <c r="D645">
        <v>21</v>
      </c>
      <c r="E645">
        <v>7.2679999999999998</v>
      </c>
      <c r="F645">
        <v>8.2530000000000001</v>
      </c>
      <c r="G645">
        <v>9.2379999999999995</v>
      </c>
      <c r="H645">
        <v>10.34</v>
      </c>
      <c r="I645">
        <v>11.574</v>
      </c>
      <c r="J645">
        <v>12.954000000000001</v>
      </c>
      <c r="K645">
        <v>14.499000000000001</v>
      </c>
      <c r="L645">
        <v>16.227</v>
      </c>
      <c r="M645">
        <v>17.954999999999998</v>
      </c>
      <c r="N645" s="116">
        <v>2.2000000000000001E-3</v>
      </c>
      <c r="O645" s="116">
        <v>11.5739</v>
      </c>
      <c r="P645" s="116">
        <v>0.11268</v>
      </c>
    </row>
    <row r="646" spans="1:16">
      <c r="A646" t="s">
        <v>140</v>
      </c>
      <c r="B646">
        <v>644</v>
      </c>
      <c r="C646" t="s">
        <v>819</v>
      </c>
      <c r="D646">
        <v>21</v>
      </c>
      <c r="E646">
        <v>7.2720000000000002</v>
      </c>
      <c r="F646">
        <v>8.2569999999999997</v>
      </c>
      <c r="G646">
        <v>9.2430000000000003</v>
      </c>
      <c r="H646">
        <v>10.346</v>
      </c>
      <c r="I646">
        <v>11.581</v>
      </c>
      <c r="J646">
        <v>12.962</v>
      </c>
      <c r="K646">
        <v>14.507999999999999</v>
      </c>
      <c r="L646">
        <v>16.236999999999998</v>
      </c>
      <c r="M646">
        <v>17.966999999999999</v>
      </c>
      <c r="N646" s="116">
        <v>2E-3</v>
      </c>
      <c r="O646" s="116">
        <v>11.5806</v>
      </c>
      <c r="P646" s="116">
        <v>0.11269999999999999</v>
      </c>
    </row>
    <row r="647" spans="1:16">
      <c r="A647" t="s">
        <v>140</v>
      </c>
      <c r="B647">
        <v>645</v>
      </c>
      <c r="C647" t="s">
        <v>820</v>
      </c>
      <c r="D647">
        <v>21</v>
      </c>
      <c r="E647">
        <v>7.2759999999999998</v>
      </c>
      <c r="F647">
        <v>8.2620000000000005</v>
      </c>
      <c r="G647">
        <v>9.2479999999999993</v>
      </c>
      <c r="H647">
        <v>10.352</v>
      </c>
      <c r="I647">
        <v>11.587</v>
      </c>
      <c r="J647">
        <v>12.968999999999999</v>
      </c>
      <c r="K647">
        <v>14.516</v>
      </c>
      <c r="L647">
        <v>16.247</v>
      </c>
      <c r="M647">
        <v>17.978000000000002</v>
      </c>
      <c r="N647" s="116">
        <v>1.8E-3</v>
      </c>
      <c r="O647" s="116">
        <v>11.587199999999999</v>
      </c>
      <c r="P647" s="116">
        <v>0.11271</v>
      </c>
    </row>
    <row r="648" spans="1:16">
      <c r="A648" t="s">
        <v>140</v>
      </c>
      <c r="B648">
        <v>646</v>
      </c>
      <c r="C648" t="s">
        <v>821</v>
      </c>
      <c r="D648">
        <v>21</v>
      </c>
      <c r="E648">
        <v>7.2789999999999999</v>
      </c>
      <c r="F648">
        <v>8.266</v>
      </c>
      <c r="G648">
        <v>9.2530000000000001</v>
      </c>
      <c r="H648">
        <v>10.358000000000001</v>
      </c>
      <c r="I648">
        <v>11.593999999999999</v>
      </c>
      <c r="J648">
        <v>12.977</v>
      </c>
      <c r="K648">
        <v>14.525</v>
      </c>
      <c r="L648">
        <v>16.257999999999999</v>
      </c>
      <c r="M648">
        <v>17.989999999999998</v>
      </c>
      <c r="N648" s="116">
        <v>1.6000000000000001E-3</v>
      </c>
      <c r="O648" s="116">
        <v>11.5938</v>
      </c>
      <c r="P648" s="116">
        <v>0.11273</v>
      </c>
    </row>
    <row r="649" spans="1:16">
      <c r="A649" t="s">
        <v>140</v>
      </c>
      <c r="B649">
        <v>647</v>
      </c>
      <c r="C649" t="s">
        <v>822</v>
      </c>
      <c r="D649">
        <v>21</v>
      </c>
      <c r="E649">
        <v>7.2830000000000004</v>
      </c>
      <c r="F649">
        <v>8.2710000000000008</v>
      </c>
      <c r="G649">
        <v>9.2579999999999991</v>
      </c>
      <c r="H649">
        <v>10.363</v>
      </c>
      <c r="I649">
        <v>11.6</v>
      </c>
      <c r="J649">
        <v>12.984999999999999</v>
      </c>
      <c r="K649">
        <v>14.534000000000001</v>
      </c>
      <c r="L649">
        <v>16.268000000000001</v>
      </c>
      <c r="M649">
        <v>18.001999999999999</v>
      </c>
      <c r="N649" s="116">
        <v>1.4E-3</v>
      </c>
      <c r="O649" s="116">
        <v>11.6005</v>
      </c>
      <c r="P649" s="116">
        <v>0.11275</v>
      </c>
    </row>
    <row r="650" spans="1:16">
      <c r="A650" t="s">
        <v>140</v>
      </c>
      <c r="B650">
        <v>648</v>
      </c>
      <c r="C650" t="s">
        <v>823</v>
      </c>
      <c r="D650">
        <v>21</v>
      </c>
      <c r="E650">
        <v>7.2869999999999999</v>
      </c>
      <c r="F650">
        <v>8.2750000000000004</v>
      </c>
      <c r="G650">
        <v>9.2629999999999999</v>
      </c>
      <c r="H650">
        <v>10.369</v>
      </c>
      <c r="I650">
        <v>11.606999999999999</v>
      </c>
      <c r="J650">
        <v>12.992000000000001</v>
      </c>
      <c r="K650">
        <v>14.542999999999999</v>
      </c>
      <c r="L650">
        <v>16.277999999999999</v>
      </c>
      <c r="M650">
        <v>18.013000000000002</v>
      </c>
      <c r="N650" s="116">
        <v>1.1999999999999999E-3</v>
      </c>
      <c r="O650" s="116">
        <v>11.607100000000001</v>
      </c>
      <c r="P650" s="116">
        <v>0.11276</v>
      </c>
    </row>
    <row r="651" spans="1:16">
      <c r="A651" t="s">
        <v>140</v>
      </c>
      <c r="B651">
        <v>649</v>
      </c>
      <c r="C651" t="s">
        <v>824</v>
      </c>
      <c r="D651">
        <v>21</v>
      </c>
      <c r="E651">
        <v>7.2910000000000004</v>
      </c>
      <c r="F651">
        <v>8.2799999999999994</v>
      </c>
      <c r="G651">
        <v>9.2680000000000007</v>
      </c>
      <c r="H651">
        <v>10.375</v>
      </c>
      <c r="I651">
        <v>11.614000000000001</v>
      </c>
      <c r="J651">
        <v>13</v>
      </c>
      <c r="K651">
        <v>14.552</v>
      </c>
      <c r="L651">
        <v>16.289000000000001</v>
      </c>
      <c r="M651">
        <v>18.024999999999999</v>
      </c>
      <c r="N651" s="116">
        <v>1E-3</v>
      </c>
      <c r="O651" s="116">
        <v>11.6137</v>
      </c>
      <c r="P651" s="116">
        <v>0.11278000000000001</v>
      </c>
    </row>
    <row r="652" spans="1:16">
      <c r="A652" t="s">
        <v>140</v>
      </c>
      <c r="B652">
        <v>650</v>
      </c>
      <c r="C652" t="s">
        <v>825</v>
      </c>
      <c r="D652">
        <v>21</v>
      </c>
      <c r="E652">
        <v>7.2949999999999999</v>
      </c>
      <c r="F652">
        <v>8.2840000000000007</v>
      </c>
      <c r="G652">
        <v>9.2729999999999997</v>
      </c>
      <c r="H652">
        <v>10.381</v>
      </c>
      <c r="I652">
        <v>11.62</v>
      </c>
      <c r="J652">
        <v>13.007999999999999</v>
      </c>
      <c r="K652">
        <v>14.561</v>
      </c>
      <c r="L652">
        <v>16.298999999999999</v>
      </c>
      <c r="M652">
        <v>18.036999999999999</v>
      </c>
      <c r="N652" s="116">
        <v>8.0000000000000004E-4</v>
      </c>
      <c r="O652" s="116">
        <v>11.6204</v>
      </c>
      <c r="P652" s="116">
        <v>0.1128</v>
      </c>
    </row>
    <row r="653" spans="1:16">
      <c r="A653" t="s">
        <v>140</v>
      </c>
      <c r="B653">
        <v>651</v>
      </c>
      <c r="C653" t="s">
        <v>826</v>
      </c>
      <c r="D653">
        <v>21</v>
      </c>
      <c r="E653">
        <v>7.298</v>
      </c>
      <c r="F653">
        <v>8.2880000000000003</v>
      </c>
      <c r="G653">
        <v>9.2780000000000005</v>
      </c>
      <c r="H653">
        <v>10.385999999999999</v>
      </c>
      <c r="I653">
        <v>11.627000000000001</v>
      </c>
      <c r="J653">
        <v>13.016</v>
      </c>
      <c r="K653">
        <v>14.57</v>
      </c>
      <c r="L653">
        <v>16.309999999999999</v>
      </c>
      <c r="M653">
        <v>18.048999999999999</v>
      </c>
      <c r="N653" s="116">
        <v>6.9999999999999999E-4</v>
      </c>
      <c r="O653" s="116">
        <v>11.627000000000001</v>
      </c>
      <c r="P653" s="116">
        <v>0.11282</v>
      </c>
    </row>
    <row r="654" spans="1:16">
      <c r="A654" t="s">
        <v>140</v>
      </c>
      <c r="B654">
        <v>652</v>
      </c>
      <c r="C654" t="s">
        <v>827</v>
      </c>
      <c r="D654">
        <v>21</v>
      </c>
      <c r="E654">
        <v>7.3019999999999996</v>
      </c>
      <c r="F654">
        <v>8.2929999999999993</v>
      </c>
      <c r="G654">
        <v>9.2829999999999995</v>
      </c>
      <c r="H654">
        <v>10.391999999999999</v>
      </c>
      <c r="I654">
        <v>11.634</v>
      </c>
      <c r="J654">
        <v>13.023</v>
      </c>
      <c r="K654">
        <v>14.577999999999999</v>
      </c>
      <c r="L654">
        <v>16.318999999999999</v>
      </c>
      <c r="M654">
        <v>18.059999999999999</v>
      </c>
      <c r="N654" s="116">
        <v>5.0000000000000001E-4</v>
      </c>
      <c r="O654" s="116">
        <v>11.633599999999999</v>
      </c>
      <c r="P654" s="116">
        <v>0.11283</v>
      </c>
    </row>
    <row r="655" spans="1:16">
      <c r="A655" t="s">
        <v>140</v>
      </c>
      <c r="B655">
        <v>653</v>
      </c>
      <c r="C655" t="s">
        <v>828</v>
      </c>
      <c r="D655">
        <v>21</v>
      </c>
      <c r="E655">
        <v>7.306</v>
      </c>
      <c r="F655">
        <v>8.2970000000000006</v>
      </c>
      <c r="G655">
        <v>9.2880000000000003</v>
      </c>
      <c r="H655">
        <v>10.398</v>
      </c>
      <c r="I655">
        <v>11.64</v>
      </c>
      <c r="J655">
        <v>13.031000000000001</v>
      </c>
      <c r="K655">
        <v>14.587999999999999</v>
      </c>
      <c r="L655">
        <v>16.329999999999998</v>
      </c>
      <c r="M655">
        <v>18.073</v>
      </c>
      <c r="N655" s="116">
        <v>2.9999999999999997E-4</v>
      </c>
      <c r="O655" s="116">
        <v>11.6403</v>
      </c>
      <c r="P655" s="116">
        <v>0.11285000000000001</v>
      </c>
    </row>
    <row r="656" spans="1:16">
      <c r="A656" t="s">
        <v>140</v>
      </c>
      <c r="B656">
        <v>654</v>
      </c>
      <c r="C656" t="s">
        <v>829</v>
      </c>
      <c r="D656">
        <v>21</v>
      </c>
      <c r="E656">
        <v>7.3090000000000002</v>
      </c>
      <c r="F656">
        <v>8.3010000000000002</v>
      </c>
      <c r="G656">
        <v>9.2929999999999993</v>
      </c>
      <c r="H656">
        <v>10.404</v>
      </c>
      <c r="I656">
        <v>11.647</v>
      </c>
      <c r="J656">
        <v>13.039</v>
      </c>
      <c r="K656">
        <v>14.596</v>
      </c>
      <c r="L656">
        <v>16.34</v>
      </c>
      <c r="M656">
        <v>18.084</v>
      </c>
      <c r="N656" s="116">
        <v>1E-4</v>
      </c>
      <c r="O656" s="116">
        <v>11.6469</v>
      </c>
      <c r="P656" s="116">
        <v>0.11287</v>
      </c>
    </row>
    <row r="657" spans="1:16">
      <c r="A657" t="s">
        <v>140</v>
      </c>
      <c r="B657">
        <v>655</v>
      </c>
      <c r="C657" t="s">
        <v>830</v>
      </c>
      <c r="D657">
        <v>21</v>
      </c>
      <c r="E657">
        <v>7.3129999999999997</v>
      </c>
      <c r="F657">
        <v>8.3059999999999992</v>
      </c>
      <c r="G657">
        <v>9.298</v>
      </c>
      <c r="H657">
        <v>10.409000000000001</v>
      </c>
      <c r="I657">
        <v>11.654</v>
      </c>
      <c r="J657">
        <v>13.045999999999999</v>
      </c>
      <c r="K657">
        <v>14.605</v>
      </c>
      <c r="L657">
        <v>16.350999999999999</v>
      </c>
      <c r="M657">
        <v>18.096</v>
      </c>
      <c r="N657" s="116">
        <v>-1E-4</v>
      </c>
      <c r="O657" s="116">
        <v>11.653499999999999</v>
      </c>
      <c r="P657" s="116">
        <v>0.11289</v>
      </c>
    </row>
    <row r="658" spans="1:16">
      <c r="A658" t="s">
        <v>140</v>
      </c>
      <c r="B658">
        <v>656</v>
      </c>
      <c r="C658" t="s">
        <v>831</v>
      </c>
      <c r="D658">
        <v>21</v>
      </c>
      <c r="E658">
        <v>7.3170000000000002</v>
      </c>
      <c r="F658">
        <v>8.31</v>
      </c>
      <c r="G658">
        <v>9.3030000000000008</v>
      </c>
      <c r="H658">
        <v>10.414999999999999</v>
      </c>
      <c r="I658">
        <v>11.66</v>
      </c>
      <c r="J658">
        <v>13.054</v>
      </c>
      <c r="K658">
        <v>14.614000000000001</v>
      </c>
      <c r="L658">
        <v>16.361000000000001</v>
      </c>
      <c r="M658">
        <v>18.108000000000001</v>
      </c>
      <c r="N658" s="116">
        <v>-2.9999999999999997E-4</v>
      </c>
      <c r="O658" s="116">
        <v>11.6601</v>
      </c>
      <c r="P658" s="116">
        <v>0.1129</v>
      </c>
    </row>
    <row r="659" spans="1:16">
      <c r="A659" t="s">
        <v>140</v>
      </c>
      <c r="B659">
        <v>657</v>
      </c>
      <c r="C659" t="s">
        <v>832</v>
      </c>
      <c r="D659">
        <v>21</v>
      </c>
      <c r="E659">
        <v>7.3209999999999997</v>
      </c>
      <c r="F659">
        <v>8.3149999999999995</v>
      </c>
      <c r="G659">
        <v>9.3079999999999998</v>
      </c>
      <c r="H659">
        <v>10.420999999999999</v>
      </c>
      <c r="I659">
        <v>11.667</v>
      </c>
      <c r="J659">
        <v>13.061999999999999</v>
      </c>
      <c r="K659">
        <v>14.622999999999999</v>
      </c>
      <c r="L659">
        <v>16.370999999999999</v>
      </c>
      <c r="M659">
        <v>18.12</v>
      </c>
      <c r="N659" s="116">
        <v>-5.0000000000000001E-4</v>
      </c>
      <c r="O659" s="116">
        <v>11.6668</v>
      </c>
      <c r="P659" s="116">
        <v>0.11292000000000001</v>
      </c>
    </row>
    <row r="660" spans="1:16">
      <c r="A660" t="s">
        <v>140</v>
      </c>
      <c r="B660">
        <v>658</v>
      </c>
      <c r="C660" t="s">
        <v>833</v>
      </c>
      <c r="D660">
        <v>21</v>
      </c>
      <c r="E660">
        <v>7.3239999999999998</v>
      </c>
      <c r="F660">
        <v>8.3190000000000008</v>
      </c>
      <c r="G660">
        <v>9.3130000000000006</v>
      </c>
      <c r="H660">
        <v>10.427</v>
      </c>
      <c r="I660">
        <v>11.673</v>
      </c>
      <c r="J660">
        <v>13.069000000000001</v>
      </c>
      <c r="K660">
        <v>14.632</v>
      </c>
      <c r="L660">
        <v>16.382000000000001</v>
      </c>
      <c r="M660">
        <v>18.132000000000001</v>
      </c>
      <c r="N660" s="116">
        <v>-5.9999999999999995E-4</v>
      </c>
      <c r="O660" s="116">
        <v>11.673400000000001</v>
      </c>
      <c r="P660" s="116">
        <v>0.11294</v>
      </c>
    </row>
    <row r="661" spans="1:16">
      <c r="A661" t="s">
        <v>140</v>
      </c>
      <c r="B661">
        <v>659</v>
      </c>
      <c r="C661" t="s">
        <v>834</v>
      </c>
      <c r="D661">
        <v>21</v>
      </c>
      <c r="E661">
        <v>7.3280000000000003</v>
      </c>
      <c r="F661">
        <v>8.3230000000000004</v>
      </c>
      <c r="G661">
        <v>9.3179999999999996</v>
      </c>
      <c r="H661">
        <v>10.432</v>
      </c>
      <c r="I661">
        <v>11.68</v>
      </c>
      <c r="J661">
        <v>13.077</v>
      </c>
      <c r="K661">
        <v>14.641</v>
      </c>
      <c r="L661">
        <v>16.391999999999999</v>
      </c>
      <c r="M661">
        <v>18.143000000000001</v>
      </c>
      <c r="N661" s="116">
        <v>-8.0000000000000004E-4</v>
      </c>
      <c r="O661" s="116">
        <v>11.68</v>
      </c>
      <c r="P661" s="116">
        <v>0.11296</v>
      </c>
    </row>
    <row r="662" spans="1:16">
      <c r="A662" t="s">
        <v>140</v>
      </c>
      <c r="B662">
        <v>660</v>
      </c>
      <c r="C662" t="s">
        <v>835</v>
      </c>
      <c r="D662">
        <v>21</v>
      </c>
      <c r="E662">
        <v>7.3319999999999999</v>
      </c>
      <c r="F662">
        <v>8.3279999999999994</v>
      </c>
      <c r="G662">
        <v>9.3230000000000004</v>
      </c>
      <c r="H662">
        <v>10.438000000000001</v>
      </c>
      <c r="I662">
        <v>11.686999999999999</v>
      </c>
      <c r="J662">
        <v>13.084</v>
      </c>
      <c r="K662">
        <v>14.65</v>
      </c>
      <c r="L662">
        <v>16.402000000000001</v>
      </c>
      <c r="M662">
        <v>18.155000000000001</v>
      </c>
      <c r="N662" s="116">
        <v>-1E-3</v>
      </c>
      <c r="O662" s="116">
        <v>11.6866</v>
      </c>
      <c r="P662" s="116">
        <v>0.11297</v>
      </c>
    </row>
    <row r="663" spans="1:16">
      <c r="A663" t="s">
        <v>140</v>
      </c>
      <c r="B663">
        <v>661</v>
      </c>
      <c r="C663" t="s">
        <v>836</v>
      </c>
      <c r="D663">
        <v>21</v>
      </c>
      <c r="E663">
        <v>7.3360000000000003</v>
      </c>
      <c r="F663">
        <v>8.3320000000000007</v>
      </c>
      <c r="G663">
        <v>9.3279999999999994</v>
      </c>
      <c r="H663">
        <v>10.444000000000001</v>
      </c>
      <c r="I663">
        <v>11.693</v>
      </c>
      <c r="J663">
        <v>13.092000000000001</v>
      </c>
      <c r="K663">
        <v>14.659000000000001</v>
      </c>
      <c r="L663">
        <v>16.413</v>
      </c>
      <c r="M663">
        <v>18.167000000000002</v>
      </c>
      <c r="N663" s="116">
        <v>-1.1999999999999999E-3</v>
      </c>
      <c r="O663" s="116">
        <v>11.693300000000001</v>
      </c>
      <c r="P663" s="116">
        <v>0.11298999999999999</v>
      </c>
    </row>
    <row r="664" spans="1:16">
      <c r="A664" t="s">
        <v>140</v>
      </c>
      <c r="B664">
        <v>662</v>
      </c>
      <c r="C664" t="s">
        <v>837</v>
      </c>
      <c r="D664">
        <v>21</v>
      </c>
      <c r="E664">
        <v>7.3390000000000004</v>
      </c>
      <c r="F664">
        <v>8.3360000000000003</v>
      </c>
      <c r="G664">
        <v>9.3330000000000002</v>
      </c>
      <c r="H664">
        <v>10.45</v>
      </c>
      <c r="I664">
        <v>11.7</v>
      </c>
      <c r="J664">
        <v>13.1</v>
      </c>
      <c r="K664">
        <v>14.667999999999999</v>
      </c>
      <c r="L664">
        <v>16.422999999999998</v>
      </c>
      <c r="M664">
        <v>18.178999999999998</v>
      </c>
      <c r="N664" s="116">
        <v>-1.4E-3</v>
      </c>
      <c r="O664" s="116">
        <v>11.6999</v>
      </c>
      <c r="P664" s="116">
        <v>0.11301</v>
      </c>
    </row>
    <row r="665" spans="1:16">
      <c r="A665" t="s">
        <v>140</v>
      </c>
      <c r="B665">
        <v>663</v>
      </c>
      <c r="C665" t="s">
        <v>838</v>
      </c>
      <c r="D665">
        <v>21</v>
      </c>
      <c r="E665">
        <v>7.343</v>
      </c>
      <c r="F665">
        <v>8.3409999999999993</v>
      </c>
      <c r="G665">
        <v>9.3379999999999992</v>
      </c>
      <c r="H665">
        <v>10.455</v>
      </c>
      <c r="I665">
        <v>11.706</v>
      </c>
      <c r="J665">
        <v>13.106999999999999</v>
      </c>
      <c r="K665">
        <v>14.676</v>
      </c>
      <c r="L665">
        <v>16.434000000000001</v>
      </c>
      <c r="M665">
        <v>18.190999999999999</v>
      </c>
      <c r="N665" s="116">
        <v>-1.6000000000000001E-3</v>
      </c>
      <c r="O665" s="116">
        <v>11.7065</v>
      </c>
      <c r="P665" s="116">
        <v>0.11303000000000001</v>
      </c>
    </row>
    <row r="666" spans="1:16">
      <c r="A666" t="s">
        <v>140</v>
      </c>
      <c r="B666">
        <v>664</v>
      </c>
      <c r="C666" t="s">
        <v>839</v>
      </c>
      <c r="D666">
        <v>21</v>
      </c>
      <c r="E666">
        <v>7.3470000000000004</v>
      </c>
      <c r="F666">
        <v>8.3450000000000006</v>
      </c>
      <c r="G666">
        <v>9.343</v>
      </c>
      <c r="H666">
        <v>10.461</v>
      </c>
      <c r="I666">
        <v>11.712999999999999</v>
      </c>
      <c r="J666">
        <v>13.115</v>
      </c>
      <c r="K666">
        <v>14.685</v>
      </c>
      <c r="L666">
        <v>16.443999999999999</v>
      </c>
      <c r="M666">
        <v>18.202000000000002</v>
      </c>
      <c r="N666" s="116">
        <v>-1.8E-3</v>
      </c>
      <c r="O666" s="116">
        <v>11.713100000000001</v>
      </c>
      <c r="P666" s="116">
        <v>0.11304</v>
      </c>
    </row>
    <row r="667" spans="1:16">
      <c r="A667" t="s">
        <v>140</v>
      </c>
      <c r="B667">
        <v>665</v>
      </c>
      <c r="C667" t="s">
        <v>840</v>
      </c>
      <c r="D667">
        <v>21</v>
      </c>
      <c r="E667">
        <v>7.351</v>
      </c>
      <c r="F667">
        <v>8.35</v>
      </c>
      <c r="G667">
        <v>9.3480000000000008</v>
      </c>
      <c r="H667">
        <v>10.467000000000001</v>
      </c>
      <c r="I667">
        <v>11.72</v>
      </c>
      <c r="J667">
        <v>13.122999999999999</v>
      </c>
      <c r="K667">
        <v>14.694000000000001</v>
      </c>
      <c r="L667">
        <v>16.454000000000001</v>
      </c>
      <c r="M667">
        <v>18.213999999999999</v>
      </c>
      <c r="N667" s="116">
        <v>-1.9E-3</v>
      </c>
      <c r="O667" s="116">
        <v>11.719799999999999</v>
      </c>
      <c r="P667" s="116">
        <v>0.11305999999999999</v>
      </c>
    </row>
    <row r="668" spans="1:16">
      <c r="A668" t="s">
        <v>140</v>
      </c>
      <c r="B668">
        <v>666</v>
      </c>
      <c r="C668" t="s">
        <v>841</v>
      </c>
      <c r="D668">
        <v>21</v>
      </c>
      <c r="E668">
        <v>7.3540000000000001</v>
      </c>
      <c r="F668">
        <v>8.3539999999999992</v>
      </c>
      <c r="G668">
        <v>9.3529999999999998</v>
      </c>
      <c r="H668">
        <v>10.473000000000001</v>
      </c>
      <c r="I668">
        <v>11.726000000000001</v>
      </c>
      <c r="J668">
        <v>13.13</v>
      </c>
      <c r="K668">
        <v>14.702999999999999</v>
      </c>
      <c r="L668">
        <v>16.463999999999999</v>
      </c>
      <c r="M668">
        <v>18.225999999999999</v>
      </c>
      <c r="N668" s="116">
        <v>-2.0999999999999999E-3</v>
      </c>
      <c r="O668" s="116">
        <v>11.7264</v>
      </c>
      <c r="P668" s="116">
        <v>0.11308</v>
      </c>
    </row>
    <row r="669" spans="1:16">
      <c r="A669" t="s">
        <v>140</v>
      </c>
      <c r="B669">
        <v>667</v>
      </c>
      <c r="C669" t="s">
        <v>842</v>
      </c>
      <c r="D669">
        <v>21</v>
      </c>
      <c r="E669">
        <v>7.3579999999999997</v>
      </c>
      <c r="F669">
        <v>8.3580000000000005</v>
      </c>
      <c r="G669">
        <v>9.3580000000000005</v>
      </c>
      <c r="H669">
        <v>10.478</v>
      </c>
      <c r="I669">
        <v>11.733000000000001</v>
      </c>
      <c r="J669">
        <v>13.138</v>
      </c>
      <c r="K669">
        <v>14.712</v>
      </c>
      <c r="L669">
        <v>16.475000000000001</v>
      </c>
      <c r="M669">
        <v>18.238</v>
      </c>
      <c r="N669" s="116">
        <v>-2.3E-3</v>
      </c>
      <c r="O669" s="116">
        <v>11.733000000000001</v>
      </c>
      <c r="P669" s="116">
        <v>0.11310000000000001</v>
      </c>
    </row>
    <row r="670" spans="1:16">
      <c r="A670" t="s">
        <v>140</v>
      </c>
      <c r="B670">
        <v>668</v>
      </c>
      <c r="C670" t="s">
        <v>843</v>
      </c>
      <c r="D670">
        <v>21</v>
      </c>
      <c r="E670">
        <v>7.3620000000000001</v>
      </c>
      <c r="F670">
        <v>8.3629999999999995</v>
      </c>
      <c r="G670">
        <v>9.3629999999999995</v>
      </c>
      <c r="H670">
        <v>10.484</v>
      </c>
      <c r="I670">
        <v>11.74</v>
      </c>
      <c r="J670">
        <v>13.146000000000001</v>
      </c>
      <c r="K670">
        <v>14.721</v>
      </c>
      <c r="L670">
        <v>16.484999999999999</v>
      </c>
      <c r="M670">
        <v>18.248999999999999</v>
      </c>
      <c r="N670" s="116">
        <v>-2.5000000000000001E-3</v>
      </c>
      <c r="O670" s="116">
        <v>11.739599999999999</v>
      </c>
      <c r="P670" s="116">
        <v>0.11311</v>
      </c>
    </row>
    <row r="671" spans="1:16">
      <c r="A671" t="s">
        <v>140</v>
      </c>
      <c r="B671">
        <v>669</v>
      </c>
      <c r="C671" t="s">
        <v>844</v>
      </c>
      <c r="D671">
        <v>21</v>
      </c>
      <c r="E671">
        <v>7.3659999999999997</v>
      </c>
      <c r="F671">
        <v>8.3670000000000009</v>
      </c>
      <c r="G671">
        <v>9.3680000000000003</v>
      </c>
      <c r="H671">
        <v>10.49</v>
      </c>
      <c r="I671">
        <v>11.746</v>
      </c>
      <c r="J671">
        <v>13.153</v>
      </c>
      <c r="K671">
        <v>14.73</v>
      </c>
      <c r="L671">
        <v>16.495000000000001</v>
      </c>
      <c r="M671">
        <v>18.260999999999999</v>
      </c>
      <c r="N671" s="116">
        <v>-2.7000000000000001E-3</v>
      </c>
      <c r="O671" s="116">
        <v>11.7462</v>
      </c>
      <c r="P671" s="116">
        <v>0.11312999999999999</v>
      </c>
    </row>
    <row r="672" spans="1:16">
      <c r="A672" t="s">
        <v>140</v>
      </c>
      <c r="B672">
        <v>670</v>
      </c>
      <c r="C672" t="s">
        <v>845</v>
      </c>
      <c r="D672">
        <v>22</v>
      </c>
      <c r="E672">
        <v>7.3689999999999998</v>
      </c>
      <c r="F672">
        <v>8.3710000000000004</v>
      </c>
      <c r="G672">
        <v>9.3729999999999993</v>
      </c>
      <c r="H672">
        <v>10.496</v>
      </c>
      <c r="I672">
        <v>11.753</v>
      </c>
      <c r="J672">
        <v>13.161</v>
      </c>
      <c r="K672">
        <v>14.739000000000001</v>
      </c>
      <c r="L672">
        <v>16.506</v>
      </c>
      <c r="M672">
        <v>18.273</v>
      </c>
      <c r="N672" s="116">
        <v>-2.8999999999999998E-3</v>
      </c>
      <c r="O672" s="116">
        <v>11.752800000000001</v>
      </c>
      <c r="P672" s="116">
        <v>0.11315</v>
      </c>
    </row>
    <row r="673" spans="1:16">
      <c r="A673" t="s">
        <v>140</v>
      </c>
      <c r="B673">
        <v>671</v>
      </c>
      <c r="C673" t="s">
        <v>846</v>
      </c>
      <c r="D673">
        <v>22</v>
      </c>
      <c r="E673">
        <v>7.3730000000000002</v>
      </c>
      <c r="F673">
        <v>8.3759999999999994</v>
      </c>
      <c r="G673">
        <v>9.3780000000000001</v>
      </c>
      <c r="H673">
        <v>10.500999999999999</v>
      </c>
      <c r="I673">
        <v>11.76</v>
      </c>
      <c r="J673">
        <v>13.169</v>
      </c>
      <c r="K673">
        <v>14.747999999999999</v>
      </c>
      <c r="L673">
        <v>16.515999999999998</v>
      </c>
      <c r="M673">
        <v>18.285</v>
      </c>
      <c r="N673" s="116">
        <v>-3.0000000000000001E-3</v>
      </c>
      <c r="O673" s="116">
        <v>11.759499999999999</v>
      </c>
      <c r="P673" s="116">
        <v>0.11317000000000001</v>
      </c>
    </row>
    <row r="674" spans="1:16">
      <c r="A674" t="s">
        <v>140</v>
      </c>
      <c r="B674">
        <v>672</v>
      </c>
      <c r="C674" t="s">
        <v>847</v>
      </c>
      <c r="D674">
        <v>22</v>
      </c>
      <c r="E674">
        <v>7.3769999999999998</v>
      </c>
      <c r="F674">
        <v>8.3800000000000008</v>
      </c>
      <c r="G674">
        <v>9.3829999999999991</v>
      </c>
      <c r="H674">
        <v>10.507</v>
      </c>
      <c r="I674">
        <v>11.766</v>
      </c>
      <c r="J674">
        <v>13.176</v>
      </c>
      <c r="K674">
        <v>14.756</v>
      </c>
      <c r="L674">
        <v>16.526</v>
      </c>
      <c r="M674">
        <v>18.295999999999999</v>
      </c>
      <c r="N674" s="116">
        <v>-3.2000000000000002E-3</v>
      </c>
      <c r="O674" s="116">
        <v>11.7661</v>
      </c>
      <c r="P674" s="116">
        <v>0.11318</v>
      </c>
    </row>
    <row r="675" spans="1:16">
      <c r="A675" t="s">
        <v>140</v>
      </c>
      <c r="B675">
        <v>673</v>
      </c>
      <c r="C675" t="s">
        <v>848</v>
      </c>
      <c r="D675">
        <v>22</v>
      </c>
      <c r="E675">
        <v>7.3810000000000002</v>
      </c>
      <c r="F675">
        <v>8.3840000000000003</v>
      </c>
      <c r="G675">
        <v>9.3879999999999999</v>
      </c>
      <c r="H675">
        <v>10.513</v>
      </c>
      <c r="I675">
        <v>11.773</v>
      </c>
      <c r="J675">
        <v>13.183999999999999</v>
      </c>
      <c r="K675">
        <v>14.765000000000001</v>
      </c>
      <c r="L675">
        <v>16.536999999999999</v>
      </c>
      <c r="M675">
        <v>18.308</v>
      </c>
      <c r="N675" s="116">
        <v>-3.3999999999999998E-3</v>
      </c>
      <c r="O675" s="116">
        <v>11.7727</v>
      </c>
      <c r="P675" s="116">
        <v>0.1132</v>
      </c>
    </row>
    <row r="676" spans="1:16">
      <c r="A676" t="s">
        <v>140</v>
      </c>
      <c r="B676">
        <v>674</v>
      </c>
      <c r="C676" t="s">
        <v>849</v>
      </c>
      <c r="D676">
        <v>22</v>
      </c>
      <c r="E676">
        <v>7.3840000000000003</v>
      </c>
      <c r="F676">
        <v>8.3889999999999993</v>
      </c>
      <c r="G676">
        <v>9.3930000000000007</v>
      </c>
      <c r="H676">
        <v>10.519</v>
      </c>
      <c r="I676">
        <v>11.779</v>
      </c>
      <c r="J676">
        <v>13.192</v>
      </c>
      <c r="K676">
        <v>14.773999999999999</v>
      </c>
      <c r="L676">
        <v>16.547000000000001</v>
      </c>
      <c r="M676">
        <v>18.32</v>
      </c>
      <c r="N676" s="116">
        <v>-3.5999999999999999E-3</v>
      </c>
      <c r="O676" s="116">
        <v>11.779299999999999</v>
      </c>
      <c r="P676" s="116">
        <v>0.11322</v>
      </c>
    </row>
    <row r="677" spans="1:16">
      <c r="A677" t="s">
        <v>140</v>
      </c>
      <c r="B677">
        <v>675</v>
      </c>
      <c r="C677" t="s">
        <v>850</v>
      </c>
      <c r="D677">
        <v>22</v>
      </c>
      <c r="E677">
        <v>7.3879999999999999</v>
      </c>
      <c r="F677">
        <v>8.3930000000000007</v>
      </c>
      <c r="G677">
        <v>9.3979999999999997</v>
      </c>
      <c r="H677">
        <v>10.523999999999999</v>
      </c>
      <c r="I677">
        <v>11.786</v>
      </c>
      <c r="J677">
        <v>13.199</v>
      </c>
      <c r="K677">
        <v>14.782999999999999</v>
      </c>
      <c r="L677">
        <v>16.558</v>
      </c>
      <c r="M677">
        <v>18.332000000000001</v>
      </c>
      <c r="N677" s="116">
        <v>-3.8E-3</v>
      </c>
      <c r="O677" s="116">
        <v>11.7859</v>
      </c>
      <c r="P677" s="116">
        <v>0.11323999999999999</v>
      </c>
    </row>
    <row r="678" spans="1:16">
      <c r="A678" t="s">
        <v>140</v>
      </c>
      <c r="B678">
        <v>676</v>
      </c>
      <c r="C678" t="s">
        <v>851</v>
      </c>
      <c r="D678">
        <v>22</v>
      </c>
      <c r="E678">
        <v>7.3920000000000003</v>
      </c>
      <c r="F678">
        <v>8.3970000000000002</v>
      </c>
      <c r="G678">
        <v>9.4030000000000005</v>
      </c>
      <c r="H678">
        <v>10.53</v>
      </c>
      <c r="I678">
        <v>11.792</v>
      </c>
      <c r="J678">
        <v>13.207000000000001</v>
      </c>
      <c r="K678">
        <v>14.792</v>
      </c>
      <c r="L678">
        <v>16.568000000000001</v>
      </c>
      <c r="M678">
        <v>18.344000000000001</v>
      </c>
      <c r="N678" s="116">
        <v>-4.0000000000000001E-3</v>
      </c>
      <c r="O678" s="116">
        <v>11.7925</v>
      </c>
      <c r="P678" s="116">
        <v>0.11326</v>
      </c>
    </row>
    <row r="679" spans="1:16">
      <c r="A679" t="s">
        <v>140</v>
      </c>
      <c r="B679">
        <v>677</v>
      </c>
      <c r="C679" t="s">
        <v>852</v>
      </c>
      <c r="D679">
        <v>22</v>
      </c>
      <c r="E679">
        <v>7.3949999999999996</v>
      </c>
      <c r="F679">
        <v>8.4019999999999992</v>
      </c>
      <c r="G679">
        <v>9.4079999999999995</v>
      </c>
      <c r="H679">
        <v>10.536</v>
      </c>
      <c r="I679">
        <v>11.798999999999999</v>
      </c>
      <c r="J679">
        <v>13.215</v>
      </c>
      <c r="K679">
        <v>14.801</v>
      </c>
      <c r="L679">
        <v>16.577999999999999</v>
      </c>
      <c r="M679">
        <v>18.355</v>
      </c>
      <c r="N679" s="116">
        <v>-4.1000000000000003E-3</v>
      </c>
      <c r="O679" s="116">
        <v>11.799099999999999</v>
      </c>
      <c r="P679" s="116">
        <v>0.11327</v>
      </c>
    </row>
    <row r="680" spans="1:16">
      <c r="A680" t="s">
        <v>140</v>
      </c>
      <c r="B680">
        <v>678</v>
      </c>
      <c r="C680" t="s">
        <v>853</v>
      </c>
      <c r="D680">
        <v>22</v>
      </c>
      <c r="E680">
        <v>7.399</v>
      </c>
      <c r="F680">
        <v>8.4060000000000006</v>
      </c>
      <c r="G680">
        <v>9.4130000000000003</v>
      </c>
      <c r="H680">
        <v>10.542</v>
      </c>
      <c r="I680">
        <v>11.805999999999999</v>
      </c>
      <c r="J680">
        <v>13.222</v>
      </c>
      <c r="K680">
        <v>14.81</v>
      </c>
      <c r="L680">
        <v>16.588000000000001</v>
      </c>
      <c r="M680">
        <v>18.367000000000001</v>
      </c>
      <c r="N680" s="116">
        <v>-4.3E-3</v>
      </c>
      <c r="O680" s="116">
        <v>11.8057</v>
      </c>
      <c r="P680" s="116">
        <v>0.11329</v>
      </c>
    </row>
    <row r="681" spans="1:16">
      <c r="A681" t="s">
        <v>140</v>
      </c>
      <c r="B681">
        <v>679</v>
      </c>
      <c r="C681" t="s">
        <v>854</v>
      </c>
      <c r="D681">
        <v>22</v>
      </c>
      <c r="E681">
        <v>7.4029999999999996</v>
      </c>
      <c r="F681">
        <v>8.41</v>
      </c>
      <c r="G681">
        <v>9.4179999999999993</v>
      </c>
      <c r="H681">
        <v>10.547000000000001</v>
      </c>
      <c r="I681">
        <v>11.811999999999999</v>
      </c>
      <c r="J681">
        <v>13.23</v>
      </c>
      <c r="K681">
        <v>14.819000000000001</v>
      </c>
      <c r="L681">
        <v>16.599</v>
      </c>
      <c r="M681">
        <v>18.379000000000001</v>
      </c>
      <c r="N681" s="116">
        <v>-4.4999999999999997E-3</v>
      </c>
      <c r="O681" s="116">
        <v>11.8124</v>
      </c>
      <c r="P681" s="116">
        <v>0.11330999999999999</v>
      </c>
    </row>
    <row r="682" spans="1:16">
      <c r="A682" t="s">
        <v>140</v>
      </c>
      <c r="B682">
        <v>680</v>
      </c>
      <c r="C682" t="s">
        <v>855</v>
      </c>
      <c r="D682">
        <v>22</v>
      </c>
      <c r="E682">
        <v>7.4059999999999997</v>
      </c>
      <c r="F682">
        <v>8.4149999999999991</v>
      </c>
      <c r="G682">
        <v>9.423</v>
      </c>
      <c r="H682">
        <v>10.553000000000001</v>
      </c>
      <c r="I682">
        <v>11.819000000000001</v>
      </c>
      <c r="J682">
        <v>13.238</v>
      </c>
      <c r="K682">
        <v>14.827999999999999</v>
      </c>
      <c r="L682">
        <v>16.609000000000002</v>
      </c>
      <c r="M682">
        <v>18.390999999999998</v>
      </c>
      <c r="N682" s="116">
        <v>-4.7000000000000002E-3</v>
      </c>
      <c r="O682" s="116">
        <v>11.819000000000001</v>
      </c>
      <c r="P682" s="116">
        <v>0.11333</v>
      </c>
    </row>
    <row r="683" spans="1:16">
      <c r="A683" t="s">
        <v>140</v>
      </c>
      <c r="B683">
        <v>681</v>
      </c>
      <c r="C683" t="s">
        <v>856</v>
      </c>
      <c r="D683">
        <v>22</v>
      </c>
      <c r="E683">
        <v>7.41</v>
      </c>
      <c r="F683">
        <v>8.4190000000000005</v>
      </c>
      <c r="G683">
        <v>9.4280000000000008</v>
      </c>
      <c r="H683">
        <v>10.558999999999999</v>
      </c>
      <c r="I683">
        <v>11.826000000000001</v>
      </c>
      <c r="J683">
        <v>13.244999999999999</v>
      </c>
      <c r="K683">
        <v>14.837</v>
      </c>
      <c r="L683">
        <v>16.62</v>
      </c>
      <c r="M683">
        <v>18.402999999999999</v>
      </c>
      <c r="N683" s="116">
        <v>-4.8999999999999998E-3</v>
      </c>
      <c r="O683" s="116">
        <v>11.8256</v>
      </c>
      <c r="P683" s="116">
        <v>0.11335000000000001</v>
      </c>
    </row>
    <row r="684" spans="1:16">
      <c r="A684" t="s">
        <v>140</v>
      </c>
      <c r="B684">
        <v>682</v>
      </c>
      <c r="C684" t="s">
        <v>857</v>
      </c>
      <c r="D684">
        <v>22</v>
      </c>
      <c r="E684">
        <v>7.4139999999999997</v>
      </c>
      <c r="F684">
        <v>8.4239999999999995</v>
      </c>
      <c r="G684">
        <v>9.4329999999999998</v>
      </c>
      <c r="H684">
        <v>10.564</v>
      </c>
      <c r="I684">
        <v>11.832000000000001</v>
      </c>
      <c r="J684">
        <v>13.253</v>
      </c>
      <c r="K684">
        <v>14.845000000000001</v>
      </c>
      <c r="L684">
        <v>16.63</v>
      </c>
      <c r="M684">
        <v>18.414999999999999</v>
      </c>
      <c r="N684" s="116">
        <v>-5.1000000000000004E-3</v>
      </c>
      <c r="O684" s="116">
        <v>11.8322</v>
      </c>
      <c r="P684" s="116">
        <v>0.11336</v>
      </c>
    </row>
    <row r="685" spans="1:16">
      <c r="A685" t="s">
        <v>140</v>
      </c>
      <c r="B685">
        <v>683</v>
      </c>
      <c r="C685" t="s">
        <v>858</v>
      </c>
      <c r="D685">
        <v>22</v>
      </c>
      <c r="E685">
        <v>7.4180000000000001</v>
      </c>
      <c r="F685">
        <v>8.4280000000000008</v>
      </c>
      <c r="G685">
        <v>9.4380000000000006</v>
      </c>
      <c r="H685">
        <v>10.57</v>
      </c>
      <c r="I685">
        <v>11.839</v>
      </c>
      <c r="J685">
        <v>13.260999999999999</v>
      </c>
      <c r="K685">
        <v>14.853999999999999</v>
      </c>
      <c r="L685">
        <v>16.64</v>
      </c>
      <c r="M685">
        <v>18.425999999999998</v>
      </c>
      <c r="N685" s="116">
        <v>-5.1999999999999998E-3</v>
      </c>
      <c r="O685" s="116">
        <v>11.838800000000001</v>
      </c>
      <c r="P685" s="116">
        <v>0.11337999999999999</v>
      </c>
    </row>
    <row r="686" spans="1:16">
      <c r="A686" t="s">
        <v>140</v>
      </c>
      <c r="B686">
        <v>684</v>
      </c>
      <c r="C686" t="s">
        <v>859</v>
      </c>
      <c r="D686">
        <v>22</v>
      </c>
      <c r="E686">
        <v>7.4210000000000003</v>
      </c>
      <c r="F686">
        <v>8.4320000000000004</v>
      </c>
      <c r="G686">
        <v>9.4429999999999996</v>
      </c>
      <c r="H686">
        <v>10.576000000000001</v>
      </c>
      <c r="I686">
        <v>11.845000000000001</v>
      </c>
      <c r="J686">
        <v>13.268000000000001</v>
      </c>
      <c r="K686">
        <v>14.863</v>
      </c>
      <c r="L686">
        <v>16.651</v>
      </c>
      <c r="M686">
        <v>18.437999999999999</v>
      </c>
      <c r="N686" s="116">
        <v>-5.4000000000000003E-3</v>
      </c>
      <c r="O686" s="116">
        <v>11.8454</v>
      </c>
      <c r="P686" s="116">
        <v>0.1134</v>
      </c>
    </row>
    <row r="687" spans="1:16">
      <c r="A687" t="s">
        <v>140</v>
      </c>
      <c r="B687">
        <v>685</v>
      </c>
      <c r="C687" t="s">
        <v>860</v>
      </c>
      <c r="D687">
        <v>22</v>
      </c>
      <c r="E687">
        <v>7.4249999999999998</v>
      </c>
      <c r="F687">
        <v>8.4359999999999999</v>
      </c>
      <c r="G687">
        <v>9.4480000000000004</v>
      </c>
      <c r="H687">
        <v>10.582000000000001</v>
      </c>
      <c r="I687">
        <v>11.852</v>
      </c>
      <c r="J687">
        <v>13.276</v>
      </c>
      <c r="K687">
        <v>14.872</v>
      </c>
      <c r="L687">
        <v>16.661000000000001</v>
      </c>
      <c r="M687">
        <v>18.45</v>
      </c>
      <c r="N687" s="116">
        <v>-5.5999999999999999E-3</v>
      </c>
      <c r="O687" s="116">
        <v>11.852</v>
      </c>
      <c r="P687" s="116">
        <v>0.11342000000000001</v>
      </c>
    </row>
    <row r="688" spans="1:16">
      <c r="A688" t="s">
        <v>140</v>
      </c>
      <c r="B688">
        <v>686</v>
      </c>
      <c r="C688" t="s">
        <v>861</v>
      </c>
      <c r="D688">
        <v>22</v>
      </c>
      <c r="E688">
        <v>7.4290000000000003</v>
      </c>
      <c r="F688">
        <v>8.4410000000000007</v>
      </c>
      <c r="G688">
        <v>9.4529999999999994</v>
      </c>
      <c r="H688">
        <v>10.587</v>
      </c>
      <c r="I688">
        <v>11.859</v>
      </c>
      <c r="J688">
        <v>13.284000000000001</v>
      </c>
      <c r="K688">
        <v>14.881</v>
      </c>
      <c r="L688">
        <v>16.672000000000001</v>
      </c>
      <c r="M688">
        <v>18.462</v>
      </c>
      <c r="N688" s="116">
        <v>-5.7999999999999996E-3</v>
      </c>
      <c r="O688" s="116">
        <v>11.858599999999999</v>
      </c>
      <c r="P688" s="116">
        <v>0.11344</v>
      </c>
    </row>
    <row r="689" spans="1:16">
      <c r="A689" t="s">
        <v>140</v>
      </c>
      <c r="B689">
        <v>687</v>
      </c>
      <c r="C689" t="s">
        <v>862</v>
      </c>
      <c r="D689">
        <v>22</v>
      </c>
      <c r="E689">
        <v>7.4329999999999998</v>
      </c>
      <c r="F689">
        <v>8.4450000000000003</v>
      </c>
      <c r="G689">
        <v>9.4580000000000002</v>
      </c>
      <c r="H689">
        <v>10.593</v>
      </c>
      <c r="I689">
        <v>11.865</v>
      </c>
      <c r="J689">
        <v>13.291</v>
      </c>
      <c r="K689">
        <v>14.89</v>
      </c>
      <c r="L689">
        <v>16.681999999999999</v>
      </c>
      <c r="M689">
        <v>18.474</v>
      </c>
      <c r="N689" s="116">
        <v>-6.0000000000000001E-3</v>
      </c>
      <c r="O689" s="116">
        <v>11.8652</v>
      </c>
      <c r="P689" s="116">
        <v>0.11345</v>
      </c>
    </row>
    <row r="690" spans="1:16">
      <c r="A690" t="s">
        <v>140</v>
      </c>
      <c r="B690">
        <v>688</v>
      </c>
      <c r="C690" t="s">
        <v>863</v>
      </c>
      <c r="D690">
        <v>22</v>
      </c>
      <c r="E690">
        <v>7.4359999999999999</v>
      </c>
      <c r="F690">
        <v>8.4499999999999993</v>
      </c>
      <c r="G690">
        <v>9.4629999999999992</v>
      </c>
      <c r="H690">
        <v>10.599</v>
      </c>
      <c r="I690">
        <v>11.872</v>
      </c>
      <c r="J690">
        <v>13.298999999999999</v>
      </c>
      <c r="K690">
        <v>14.898999999999999</v>
      </c>
      <c r="L690">
        <v>16.692</v>
      </c>
      <c r="M690">
        <v>18.484999999999999</v>
      </c>
      <c r="N690" s="116">
        <v>-6.1000000000000004E-3</v>
      </c>
      <c r="O690" s="116">
        <v>11.8718</v>
      </c>
      <c r="P690" s="116">
        <v>0.11347</v>
      </c>
    </row>
    <row r="691" spans="1:16">
      <c r="A691" t="s">
        <v>140</v>
      </c>
      <c r="B691">
        <v>689</v>
      </c>
      <c r="C691" t="s">
        <v>864</v>
      </c>
      <c r="D691">
        <v>22</v>
      </c>
      <c r="E691">
        <v>7.44</v>
      </c>
      <c r="F691">
        <v>8.4540000000000006</v>
      </c>
      <c r="G691">
        <v>9.468</v>
      </c>
      <c r="H691">
        <v>10.603999999999999</v>
      </c>
      <c r="I691">
        <v>11.878</v>
      </c>
      <c r="J691">
        <v>13.305999999999999</v>
      </c>
      <c r="K691">
        <v>14.907</v>
      </c>
      <c r="L691">
        <v>16.702000000000002</v>
      </c>
      <c r="M691">
        <v>18.497</v>
      </c>
      <c r="N691" s="116">
        <v>-6.3E-3</v>
      </c>
      <c r="O691" s="116">
        <v>11.878399999999999</v>
      </c>
      <c r="P691" s="116">
        <v>0.11348999999999999</v>
      </c>
    </row>
    <row r="692" spans="1:16">
      <c r="A692" t="s">
        <v>140</v>
      </c>
      <c r="B692">
        <v>690</v>
      </c>
      <c r="C692" t="s">
        <v>865</v>
      </c>
      <c r="D692">
        <v>22</v>
      </c>
      <c r="E692">
        <v>7.4429999999999996</v>
      </c>
      <c r="F692">
        <v>8.4580000000000002</v>
      </c>
      <c r="G692">
        <v>9.4730000000000008</v>
      </c>
      <c r="H692">
        <v>10.61</v>
      </c>
      <c r="I692">
        <v>11.885</v>
      </c>
      <c r="J692">
        <v>13.314</v>
      </c>
      <c r="K692">
        <v>14.916</v>
      </c>
      <c r="L692">
        <v>16.713000000000001</v>
      </c>
      <c r="M692">
        <v>18.509</v>
      </c>
      <c r="N692" s="116">
        <v>-6.4999999999999997E-3</v>
      </c>
      <c r="O692" s="116">
        <v>11.885</v>
      </c>
      <c r="P692" s="116">
        <v>0.11351</v>
      </c>
    </row>
    <row r="693" spans="1:16">
      <c r="A693" t="s">
        <v>140</v>
      </c>
      <c r="B693">
        <v>691</v>
      </c>
      <c r="C693" t="s">
        <v>866</v>
      </c>
      <c r="D693">
        <v>22</v>
      </c>
      <c r="E693">
        <v>7.4470000000000001</v>
      </c>
      <c r="F693">
        <v>8.4619999999999997</v>
      </c>
      <c r="G693">
        <v>9.4779999999999998</v>
      </c>
      <c r="H693">
        <v>10.616</v>
      </c>
      <c r="I693">
        <v>11.891999999999999</v>
      </c>
      <c r="J693">
        <v>13.321999999999999</v>
      </c>
      <c r="K693">
        <v>14.925000000000001</v>
      </c>
      <c r="L693">
        <v>16.722999999999999</v>
      </c>
      <c r="M693">
        <v>18.521000000000001</v>
      </c>
      <c r="N693" s="116">
        <v>-6.7000000000000002E-3</v>
      </c>
      <c r="O693" s="116">
        <v>11.8916</v>
      </c>
      <c r="P693" s="116">
        <v>0.11353000000000001</v>
      </c>
    </row>
    <row r="694" spans="1:16">
      <c r="A694" t="s">
        <v>140</v>
      </c>
      <c r="B694">
        <v>692</v>
      </c>
      <c r="C694" t="s">
        <v>867</v>
      </c>
      <c r="D694">
        <v>22</v>
      </c>
      <c r="E694">
        <v>7.4509999999999996</v>
      </c>
      <c r="F694">
        <v>8.4670000000000005</v>
      </c>
      <c r="G694">
        <v>9.4830000000000005</v>
      </c>
      <c r="H694">
        <v>10.622</v>
      </c>
      <c r="I694">
        <v>11.898</v>
      </c>
      <c r="J694">
        <v>13.329000000000001</v>
      </c>
      <c r="K694">
        <v>14.933999999999999</v>
      </c>
      <c r="L694">
        <v>16.733000000000001</v>
      </c>
      <c r="M694">
        <v>18.533000000000001</v>
      </c>
      <c r="N694" s="116">
        <v>-6.8999999999999999E-3</v>
      </c>
      <c r="O694" s="116">
        <v>11.898199999999999</v>
      </c>
      <c r="P694" s="116">
        <v>0.11354</v>
      </c>
    </row>
    <row r="695" spans="1:16">
      <c r="A695" t="s">
        <v>140</v>
      </c>
      <c r="B695">
        <v>693</v>
      </c>
      <c r="C695" t="s">
        <v>868</v>
      </c>
      <c r="D695">
        <v>22</v>
      </c>
      <c r="E695">
        <v>7.4550000000000001</v>
      </c>
      <c r="F695">
        <v>8.4710000000000001</v>
      </c>
      <c r="G695">
        <v>9.4879999999999995</v>
      </c>
      <c r="H695">
        <v>10.627000000000001</v>
      </c>
      <c r="I695">
        <v>11.904999999999999</v>
      </c>
      <c r="J695">
        <v>13.337</v>
      </c>
      <c r="K695">
        <v>14.943</v>
      </c>
      <c r="L695">
        <v>16.744</v>
      </c>
      <c r="M695">
        <v>18.545000000000002</v>
      </c>
      <c r="N695" s="116">
        <v>-7.0000000000000001E-3</v>
      </c>
      <c r="O695" s="116">
        <v>11.9048</v>
      </c>
      <c r="P695" s="116">
        <v>0.11355999999999999</v>
      </c>
    </row>
    <row r="696" spans="1:16">
      <c r="A696" t="s">
        <v>140</v>
      </c>
      <c r="B696">
        <v>694</v>
      </c>
      <c r="C696" t="s">
        <v>869</v>
      </c>
      <c r="D696">
        <v>22</v>
      </c>
      <c r="E696">
        <v>7.4580000000000002</v>
      </c>
      <c r="F696">
        <v>8.4749999999999996</v>
      </c>
      <c r="G696">
        <v>9.4930000000000003</v>
      </c>
      <c r="H696">
        <v>10.632999999999999</v>
      </c>
      <c r="I696">
        <v>11.911</v>
      </c>
      <c r="J696">
        <v>13.345000000000001</v>
      </c>
      <c r="K696">
        <v>14.952</v>
      </c>
      <c r="L696">
        <v>16.754000000000001</v>
      </c>
      <c r="M696">
        <v>18.556999999999999</v>
      </c>
      <c r="N696" s="116">
        <v>-7.1999999999999998E-3</v>
      </c>
      <c r="O696" s="116">
        <v>11.9114</v>
      </c>
      <c r="P696" s="116">
        <v>0.11358</v>
      </c>
    </row>
    <row r="697" spans="1:16">
      <c r="A697" t="s">
        <v>140</v>
      </c>
      <c r="B697">
        <v>695</v>
      </c>
      <c r="C697" t="s">
        <v>870</v>
      </c>
      <c r="D697">
        <v>22</v>
      </c>
      <c r="E697">
        <v>7.4619999999999997</v>
      </c>
      <c r="F697">
        <v>8.48</v>
      </c>
      <c r="G697">
        <v>9.4979999999999993</v>
      </c>
      <c r="H697">
        <v>10.638999999999999</v>
      </c>
      <c r="I697">
        <v>11.917999999999999</v>
      </c>
      <c r="J697">
        <v>13.352</v>
      </c>
      <c r="K697">
        <v>14.961</v>
      </c>
      <c r="L697">
        <v>16.765000000000001</v>
      </c>
      <c r="M697">
        <v>18.568999999999999</v>
      </c>
      <c r="N697" s="116">
        <v>-7.4000000000000003E-3</v>
      </c>
      <c r="O697" s="116">
        <v>11.917999999999999</v>
      </c>
      <c r="P697" s="116">
        <v>0.11360000000000001</v>
      </c>
    </row>
    <row r="698" spans="1:16">
      <c r="A698" t="s">
        <v>140</v>
      </c>
      <c r="B698">
        <v>696</v>
      </c>
      <c r="C698" t="s">
        <v>871</v>
      </c>
      <c r="D698">
        <v>22</v>
      </c>
      <c r="E698">
        <v>7.4649999999999999</v>
      </c>
      <c r="F698">
        <v>8.484</v>
      </c>
      <c r="G698">
        <v>9.5030000000000001</v>
      </c>
      <c r="H698">
        <v>10.644</v>
      </c>
      <c r="I698">
        <v>11.925000000000001</v>
      </c>
      <c r="J698">
        <v>13.36</v>
      </c>
      <c r="K698">
        <v>14.97</v>
      </c>
      <c r="L698">
        <v>16.774999999999999</v>
      </c>
      <c r="M698">
        <v>18.581</v>
      </c>
      <c r="N698" s="116">
        <v>-7.6E-3</v>
      </c>
      <c r="O698" s="116">
        <v>11.9246</v>
      </c>
      <c r="P698" s="116">
        <v>0.11362</v>
      </c>
    </row>
    <row r="699" spans="1:16">
      <c r="A699" t="s">
        <v>140</v>
      </c>
      <c r="B699">
        <v>697</v>
      </c>
      <c r="C699" t="s">
        <v>872</v>
      </c>
      <c r="D699">
        <v>22</v>
      </c>
      <c r="E699">
        <v>7.4690000000000003</v>
      </c>
      <c r="F699">
        <v>8.4879999999999995</v>
      </c>
      <c r="G699">
        <v>9.5069999999999997</v>
      </c>
      <c r="H699">
        <v>10.65</v>
      </c>
      <c r="I699">
        <v>11.930999999999999</v>
      </c>
      <c r="J699">
        <v>13.368</v>
      </c>
      <c r="K699">
        <v>14.978999999999999</v>
      </c>
      <c r="L699">
        <v>16.786000000000001</v>
      </c>
      <c r="M699">
        <v>18.593</v>
      </c>
      <c r="N699" s="116">
        <v>-7.7999999999999996E-3</v>
      </c>
      <c r="O699" s="116">
        <v>11.9312</v>
      </c>
      <c r="P699" s="116">
        <v>0.11364</v>
      </c>
    </row>
    <row r="700" spans="1:16">
      <c r="A700" t="s">
        <v>140</v>
      </c>
      <c r="B700">
        <v>698</v>
      </c>
      <c r="C700" t="s">
        <v>873</v>
      </c>
      <c r="D700">
        <v>22</v>
      </c>
      <c r="E700">
        <v>7.4729999999999999</v>
      </c>
      <c r="F700">
        <v>8.4930000000000003</v>
      </c>
      <c r="G700">
        <v>9.5129999999999999</v>
      </c>
      <c r="H700">
        <v>10.656000000000001</v>
      </c>
      <c r="I700">
        <v>11.938000000000001</v>
      </c>
      <c r="J700">
        <v>13.375</v>
      </c>
      <c r="K700">
        <v>14.987</v>
      </c>
      <c r="L700">
        <v>16.795999999999999</v>
      </c>
      <c r="M700">
        <v>18.603999999999999</v>
      </c>
      <c r="N700" s="116">
        <v>-7.9000000000000008E-3</v>
      </c>
      <c r="O700" s="116">
        <v>11.937799999999999</v>
      </c>
      <c r="P700" s="116">
        <v>0.11365</v>
      </c>
    </row>
    <row r="701" spans="1:16">
      <c r="A701" t="s">
        <v>140</v>
      </c>
      <c r="B701">
        <v>699</v>
      </c>
      <c r="C701" t="s">
        <v>874</v>
      </c>
      <c r="D701">
        <v>22</v>
      </c>
      <c r="E701">
        <v>7.4770000000000003</v>
      </c>
      <c r="F701">
        <v>8.4969999999999999</v>
      </c>
      <c r="G701">
        <v>9.5169999999999995</v>
      </c>
      <c r="H701">
        <v>10.662000000000001</v>
      </c>
      <c r="I701">
        <v>11.944000000000001</v>
      </c>
      <c r="J701">
        <v>13.382999999999999</v>
      </c>
      <c r="K701">
        <v>14.996</v>
      </c>
      <c r="L701">
        <v>16.806000000000001</v>
      </c>
      <c r="M701">
        <v>18.616</v>
      </c>
      <c r="N701" s="116">
        <v>-8.0999999999999996E-3</v>
      </c>
      <c r="O701" s="116">
        <v>11.9444</v>
      </c>
      <c r="P701" s="116">
        <v>0.11366999999999999</v>
      </c>
    </row>
    <row r="702" spans="1:16">
      <c r="A702" t="s">
        <v>140</v>
      </c>
      <c r="B702">
        <v>700</v>
      </c>
      <c r="C702" t="s">
        <v>875</v>
      </c>
      <c r="D702">
        <v>22</v>
      </c>
      <c r="E702">
        <v>7.48</v>
      </c>
      <c r="F702">
        <v>8.5009999999999994</v>
      </c>
      <c r="G702">
        <v>9.5220000000000002</v>
      </c>
      <c r="H702">
        <v>10.667</v>
      </c>
      <c r="I702">
        <v>11.951000000000001</v>
      </c>
      <c r="J702">
        <v>13.391</v>
      </c>
      <c r="K702">
        <v>15.005000000000001</v>
      </c>
      <c r="L702">
        <v>16.817</v>
      </c>
      <c r="M702">
        <v>18.628</v>
      </c>
      <c r="N702" s="116">
        <v>-8.3000000000000001E-3</v>
      </c>
      <c r="O702" s="116">
        <v>11.951000000000001</v>
      </c>
      <c r="P702" s="116">
        <v>0.11369</v>
      </c>
    </row>
    <row r="703" spans="1:16">
      <c r="A703" t="s">
        <v>140</v>
      </c>
      <c r="B703">
        <v>701</v>
      </c>
      <c r="C703" t="s">
        <v>876</v>
      </c>
      <c r="D703">
        <v>23</v>
      </c>
      <c r="E703">
        <v>7.484</v>
      </c>
      <c r="F703">
        <v>8.5060000000000002</v>
      </c>
      <c r="G703">
        <v>9.5269999999999992</v>
      </c>
      <c r="H703">
        <v>10.673</v>
      </c>
      <c r="I703">
        <v>11.958</v>
      </c>
      <c r="J703">
        <v>13.398</v>
      </c>
      <c r="K703">
        <v>15.013999999999999</v>
      </c>
      <c r="L703">
        <v>16.827000000000002</v>
      </c>
      <c r="M703">
        <v>18.64</v>
      </c>
      <c r="N703" s="116">
        <v>-8.5000000000000006E-3</v>
      </c>
      <c r="O703" s="116">
        <v>11.957599999999999</v>
      </c>
      <c r="P703" s="116">
        <v>0.11371000000000001</v>
      </c>
    </row>
    <row r="704" spans="1:16">
      <c r="A704" t="s">
        <v>140</v>
      </c>
      <c r="B704">
        <v>702</v>
      </c>
      <c r="C704" t="s">
        <v>877</v>
      </c>
      <c r="D704">
        <v>23</v>
      </c>
      <c r="E704">
        <v>7.4880000000000004</v>
      </c>
      <c r="F704">
        <v>8.51</v>
      </c>
      <c r="G704">
        <v>9.532</v>
      </c>
      <c r="H704">
        <v>10.679</v>
      </c>
      <c r="I704">
        <v>11.964</v>
      </c>
      <c r="J704">
        <v>13.406000000000001</v>
      </c>
      <c r="K704">
        <v>15.023</v>
      </c>
      <c r="L704">
        <v>16.838000000000001</v>
      </c>
      <c r="M704">
        <v>18.652000000000001</v>
      </c>
      <c r="N704" s="116">
        <v>-8.6999999999999994E-3</v>
      </c>
      <c r="O704" s="116">
        <v>11.9642</v>
      </c>
      <c r="P704" s="116">
        <v>0.11373</v>
      </c>
    </row>
    <row r="705" spans="1:16">
      <c r="A705" t="s">
        <v>140</v>
      </c>
      <c r="B705">
        <v>703</v>
      </c>
      <c r="C705" t="s">
        <v>878</v>
      </c>
      <c r="D705">
        <v>23</v>
      </c>
      <c r="E705">
        <v>7.4909999999999997</v>
      </c>
      <c r="F705">
        <v>8.5139999999999993</v>
      </c>
      <c r="G705">
        <v>9.5370000000000008</v>
      </c>
      <c r="H705">
        <v>10.683999999999999</v>
      </c>
      <c r="I705">
        <v>11.971</v>
      </c>
      <c r="J705">
        <v>13.414</v>
      </c>
      <c r="K705">
        <v>15.032</v>
      </c>
      <c r="L705">
        <v>16.847999999999999</v>
      </c>
      <c r="M705">
        <v>18.664000000000001</v>
      </c>
      <c r="N705" s="116">
        <v>-8.8000000000000005E-3</v>
      </c>
      <c r="O705" s="116">
        <v>11.970700000000001</v>
      </c>
      <c r="P705" s="116">
        <v>0.11375</v>
      </c>
    </row>
    <row r="706" spans="1:16">
      <c r="A706" t="s">
        <v>140</v>
      </c>
      <c r="B706">
        <v>704</v>
      </c>
      <c r="C706" t="s">
        <v>879</v>
      </c>
      <c r="D706">
        <v>23</v>
      </c>
      <c r="E706">
        <v>7.4950000000000001</v>
      </c>
      <c r="F706">
        <v>8.5190000000000001</v>
      </c>
      <c r="G706">
        <v>9.5419999999999998</v>
      </c>
      <c r="H706">
        <v>10.69</v>
      </c>
      <c r="I706">
        <v>11.977</v>
      </c>
      <c r="J706">
        <v>13.420999999999999</v>
      </c>
      <c r="K706">
        <v>15.041</v>
      </c>
      <c r="L706">
        <v>16.858000000000001</v>
      </c>
      <c r="M706">
        <v>18.675000000000001</v>
      </c>
      <c r="N706" s="116">
        <v>-8.9999999999999993E-3</v>
      </c>
      <c r="O706" s="116">
        <v>11.9773</v>
      </c>
      <c r="P706" s="116">
        <v>0.11376</v>
      </c>
    </row>
    <row r="707" spans="1:16">
      <c r="A707" t="s">
        <v>140</v>
      </c>
      <c r="B707">
        <v>705</v>
      </c>
      <c r="C707" t="s">
        <v>880</v>
      </c>
      <c r="D707">
        <v>23</v>
      </c>
      <c r="E707">
        <v>7.4989999999999997</v>
      </c>
      <c r="F707">
        <v>8.5229999999999997</v>
      </c>
      <c r="G707">
        <v>9.5470000000000006</v>
      </c>
      <c r="H707">
        <v>10.696</v>
      </c>
      <c r="I707">
        <v>11.984</v>
      </c>
      <c r="J707">
        <v>13.429</v>
      </c>
      <c r="K707">
        <v>15.05</v>
      </c>
      <c r="L707">
        <v>16.867999999999999</v>
      </c>
      <c r="M707">
        <v>18.687000000000001</v>
      </c>
      <c r="N707" s="116">
        <v>-9.1999999999999998E-3</v>
      </c>
      <c r="O707" s="116">
        <v>11.9839</v>
      </c>
      <c r="P707" s="116">
        <v>0.11378000000000001</v>
      </c>
    </row>
    <row r="708" spans="1:16">
      <c r="A708" t="s">
        <v>140</v>
      </c>
      <c r="B708">
        <v>706</v>
      </c>
      <c r="C708" t="s">
        <v>881</v>
      </c>
      <c r="D708">
        <v>23</v>
      </c>
      <c r="E708">
        <v>7.5019999999999998</v>
      </c>
      <c r="F708">
        <v>8.5269999999999992</v>
      </c>
      <c r="G708">
        <v>9.5519999999999996</v>
      </c>
      <c r="H708">
        <v>10.701000000000001</v>
      </c>
      <c r="I708">
        <v>11.99</v>
      </c>
      <c r="J708">
        <v>13.436999999999999</v>
      </c>
      <c r="K708">
        <v>15.058999999999999</v>
      </c>
      <c r="L708">
        <v>16.879000000000001</v>
      </c>
      <c r="M708">
        <v>18.699000000000002</v>
      </c>
      <c r="N708" s="116">
        <v>-9.4000000000000004E-3</v>
      </c>
      <c r="O708" s="116">
        <v>11.990500000000001</v>
      </c>
      <c r="P708" s="116">
        <v>0.1138</v>
      </c>
    </row>
    <row r="709" spans="1:16">
      <c r="A709" t="s">
        <v>140</v>
      </c>
      <c r="B709">
        <v>707</v>
      </c>
      <c r="C709" t="s">
        <v>882</v>
      </c>
      <c r="D709">
        <v>23</v>
      </c>
      <c r="E709">
        <v>7.5060000000000002</v>
      </c>
      <c r="F709">
        <v>8.5310000000000006</v>
      </c>
      <c r="G709">
        <v>9.5570000000000004</v>
      </c>
      <c r="H709">
        <v>10.707000000000001</v>
      </c>
      <c r="I709">
        <v>11.997</v>
      </c>
      <c r="J709">
        <v>13.444000000000001</v>
      </c>
      <c r="K709">
        <v>15.068</v>
      </c>
      <c r="L709">
        <v>16.888999999999999</v>
      </c>
      <c r="M709">
        <v>18.710999999999999</v>
      </c>
      <c r="N709" s="116">
        <v>-9.4999999999999998E-3</v>
      </c>
      <c r="O709" s="116">
        <v>11.9971</v>
      </c>
      <c r="P709" s="116">
        <v>0.11382</v>
      </c>
    </row>
    <row r="710" spans="1:16">
      <c r="A710" t="s">
        <v>140</v>
      </c>
      <c r="B710">
        <v>708</v>
      </c>
      <c r="C710" t="s">
        <v>883</v>
      </c>
      <c r="D710">
        <v>23</v>
      </c>
      <c r="E710">
        <v>7.51</v>
      </c>
      <c r="F710">
        <v>8.5359999999999996</v>
      </c>
      <c r="G710">
        <v>9.5619999999999994</v>
      </c>
      <c r="H710">
        <v>10.712999999999999</v>
      </c>
      <c r="I710">
        <v>12.004</v>
      </c>
      <c r="J710">
        <v>13.452</v>
      </c>
      <c r="K710">
        <v>15.077</v>
      </c>
      <c r="L710">
        <v>16.899999999999999</v>
      </c>
      <c r="M710">
        <v>18.722999999999999</v>
      </c>
      <c r="N710" s="116">
        <v>-9.7000000000000003E-3</v>
      </c>
      <c r="O710" s="116">
        <v>12.0037</v>
      </c>
      <c r="P710" s="116">
        <v>0.11384</v>
      </c>
    </row>
    <row r="711" spans="1:16">
      <c r="A711" t="s">
        <v>140</v>
      </c>
      <c r="B711">
        <v>709</v>
      </c>
      <c r="C711" t="s">
        <v>884</v>
      </c>
      <c r="D711">
        <v>23</v>
      </c>
      <c r="E711">
        <v>7.5129999999999999</v>
      </c>
      <c r="F711">
        <v>8.5399999999999991</v>
      </c>
      <c r="G711">
        <v>9.5670000000000002</v>
      </c>
      <c r="H711">
        <v>10.718</v>
      </c>
      <c r="I711">
        <v>12.01</v>
      </c>
      <c r="J711">
        <v>13.46</v>
      </c>
      <c r="K711">
        <v>15.086</v>
      </c>
      <c r="L711">
        <v>16.91</v>
      </c>
      <c r="M711">
        <v>18.734999999999999</v>
      </c>
      <c r="N711" s="116">
        <v>-9.9000000000000008E-3</v>
      </c>
      <c r="O711" s="116">
        <v>12.010300000000001</v>
      </c>
      <c r="P711" s="116">
        <v>0.11386</v>
      </c>
    </row>
    <row r="712" spans="1:16">
      <c r="A712" t="s">
        <v>140</v>
      </c>
      <c r="B712">
        <v>710</v>
      </c>
      <c r="C712" t="s">
        <v>885</v>
      </c>
      <c r="D712">
        <v>23</v>
      </c>
      <c r="E712">
        <v>7.5170000000000003</v>
      </c>
      <c r="F712">
        <v>8.5440000000000005</v>
      </c>
      <c r="G712">
        <v>9.5719999999999992</v>
      </c>
      <c r="H712">
        <v>10.724</v>
      </c>
      <c r="I712">
        <v>12.016999999999999</v>
      </c>
      <c r="J712">
        <v>13.467000000000001</v>
      </c>
      <c r="K712">
        <v>15.093999999999999</v>
      </c>
      <c r="L712">
        <v>16.920999999999999</v>
      </c>
      <c r="M712">
        <v>18.747</v>
      </c>
      <c r="N712" s="116">
        <v>-1.01E-2</v>
      </c>
      <c r="O712" s="116">
        <v>12.0168</v>
      </c>
      <c r="P712" s="116">
        <v>0.11388</v>
      </c>
    </row>
    <row r="713" spans="1:16">
      <c r="A713" t="s">
        <v>140</v>
      </c>
      <c r="B713">
        <v>711</v>
      </c>
      <c r="C713" t="s">
        <v>886</v>
      </c>
      <c r="D713">
        <v>23</v>
      </c>
      <c r="E713">
        <v>7.5209999999999999</v>
      </c>
      <c r="F713">
        <v>8.5489999999999995</v>
      </c>
      <c r="G713">
        <v>9.577</v>
      </c>
      <c r="H713">
        <v>10.73</v>
      </c>
      <c r="I713">
        <v>12.023</v>
      </c>
      <c r="J713">
        <v>13.475</v>
      </c>
      <c r="K713">
        <v>15.103</v>
      </c>
      <c r="L713">
        <v>16.931000000000001</v>
      </c>
      <c r="M713">
        <v>18.757999999999999</v>
      </c>
      <c r="N713" s="116">
        <v>-1.0200000000000001E-2</v>
      </c>
      <c r="O713" s="116">
        <v>12.023400000000001</v>
      </c>
      <c r="P713" s="116">
        <v>0.11389000000000001</v>
      </c>
    </row>
    <row r="714" spans="1:16">
      <c r="A714" t="s">
        <v>140</v>
      </c>
      <c r="B714">
        <v>712</v>
      </c>
      <c r="C714" t="s">
        <v>887</v>
      </c>
      <c r="D714">
        <v>23</v>
      </c>
      <c r="E714">
        <v>7.524</v>
      </c>
      <c r="F714">
        <v>8.5530000000000008</v>
      </c>
      <c r="G714">
        <v>9.5820000000000007</v>
      </c>
      <c r="H714">
        <v>10.736000000000001</v>
      </c>
      <c r="I714">
        <v>12.03</v>
      </c>
      <c r="J714">
        <v>13.481999999999999</v>
      </c>
      <c r="K714">
        <v>15.112</v>
      </c>
      <c r="L714">
        <v>16.940999999999999</v>
      </c>
      <c r="M714">
        <v>18.77</v>
      </c>
      <c r="N714" s="116">
        <v>-1.04E-2</v>
      </c>
      <c r="O714" s="116">
        <v>12.03</v>
      </c>
      <c r="P714" s="116">
        <v>0.11391</v>
      </c>
    </row>
    <row r="715" spans="1:16">
      <c r="A715" t="s">
        <v>140</v>
      </c>
      <c r="B715">
        <v>713</v>
      </c>
      <c r="C715" t="s">
        <v>888</v>
      </c>
      <c r="D715">
        <v>23</v>
      </c>
      <c r="E715">
        <v>7.5279999999999996</v>
      </c>
      <c r="F715">
        <v>8.5570000000000004</v>
      </c>
      <c r="G715">
        <v>9.5869999999999997</v>
      </c>
      <c r="H715">
        <v>10.741</v>
      </c>
      <c r="I715">
        <v>12.037000000000001</v>
      </c>
      <c r="J715">
        <v>13.49</v>
      </c>
      <c r="K715">
        <v>15.121</v>
      </c>
      <c r="L715">
        <v>16.952000000000002</v>
      </c>
      <c r="M715">
        <v>18.782</v>
      </c>
      <c r="N715" s="116">
        <v>-1.06E-2</v>
      </c>
      <c r="O715" s="116">
        <v>12.0366</v>
      </c>
      <c r="P715" s="116">
        <v>0.11393</v>
      </c>
    </row>
    <row r="716" spans="1:16">
      <c r="A716" t="s">
        <v>140</v>
      </c>
      <c r="B716">
        <v>714</v>
      </c>
      <c r="C716" t="s">
        <v>889</v>
      </c>
      <c r="D716">
        <v>23</v>
      </c>
      <c r="E716">
        <v>7.5309999999999997</v>
      </c>
      <c r="F716">
        <v>8.5609999999999999</v>
      </c>
      <c r="G716">
        <v>9.5909999999999993</v>
      </c>
      <c r="H716">
        <v>10.747</v>
      </c>
      <c r="I716">
        <v>12.042999999999999</v>
      </c>
      <c r="J716">
        <v>13.497999999999999</v>
      </c>
      <c r="K716">
        <v>15.13</v>
      </c>
      <c r="L716">
        <v>16.962</v>
      </c>
      <c r="M716">
        <v>18.794</v>
      </c>
      <c r="N716" s="116">
        <v>-1.0800000000000001E-2</v>
      </c>
      <c r="O716" s="116">
        <v>12.043100000000001</v>
      </c>
      <c r="P716" s="116">
        <v>0.11395</v>
      </c>
    </row>
    <row r="717" spans="1:16">
      <c r="A717" t="s">
        <v>140</v>
      </c>
      <c r="B717">
        <v>715</v>
      </c>
      <c r="C717" t="s">
        <v>890</v>
      </c>
      <c r="D717">
        <v>23</v>
      </c>
      <c r="E717">
        <v>7.5350000000000001</v>
      </c>
      <c r="F717">
        <v>8.5660000000000007</v>
      </c>
      <c r="G717">
        <v>9.5960000000000001</v>
      </c>
      <c r="H717">
        <v>10.753</v>
      </c>
      <c r="I717">
        <v>12.05</v>
      </c>
      <c r="J717">
        <v>13.505000000000001</v>
      </c>
      <c r="K717">
        <v>15.138999999999999</v>
      </c>
      <c r="L717">
        <v>16.972000000000001</v>
      </c>
      <c r="M717">
        <v>18.806000000000001</v>
      </c>
      <c r="N717" s="116">
        <v>-1.0999999999999999E-2</v>
      </c>
      <c r="O717" s="116">
        <v>12.0497</v>
      </c>
      <c r="P717" s="116">
        <v>0.11397</v>
      </c>
    </row>
    <row r="718" spans="1:16">
      <c r="A718" t="s">
        <v>140</v>
      </c>
      <c r="B718">
        <v>716</v>
      </c>
      <c r="C718" t="s">
        <v>891</v>
      </c>
      <c r="D718">
        <v>23</v>
      </c>
      <c r="E718">
        <v>7.5389999999999997</v>
      </c>
      <c r="F718">
        <v>8.57</v>
      </c>
      <c r="G718">
        <v>9.6010000000000009</v>
      </c>
      <c r="H718">
        <v>10.757999999999999</v>
      </c>
      <c r="I718">
        <v>12.055999999999999</v>
      </c>
      <c r="J718">
        <v>13.513</v>
      </c>
      <c r="K718">
        <v>15.148</v>
      </c>
      <c r="L718">
        <v>16.983000000000001</v>
      </c>
      <c r="M718">
        <v>18.818000000000001</v>
      </c>
      <c r="N718" s="116">
        <v>-1.11E-2</v>
      </c>
      <c r="O718" s="116">
        <v>12.0563</v>
      </c>
      <c r="P718" s="116">
        <v>0.11398999999999999</v>
      </c>
    </row>
    <row r="719" spans="1:16">
      <c r="A719" t="s">
        <v>140</v>
      </c>
      <c r="B719">
        <v>717</v>
      </c>
      <c r="C719" t="s">
        <v>892</v>
      </c>
      <c r="D719">
        <v>23</v>
      </c>
      <c r="E719">
        <v>7.5419999999999998</v>
      </c>
      <c r="F719">
        <v>8.5739999999999998</v>
      </c>
      <c r="G719">
        <v>9.6059999999999999</v>
      </c>
      <c r="H719">
        <v>10.763999999999999</v>
      </c>
      <c r="I719">
        <v>12.063000000000001</v>
      </c>
      <c r="J719">
        <v>13.521000000000001</v>
      </c>
      <c r="K719">
        <v>15.157</v>
      </c>
      <c r="L719">
        <v>16.992999999999999</v>
      </c>
      <c r="M719">
        <v>18.829999999999998</v>
      </c>
      <c r="N719" s="116">
        <v>-1.1299999999999999E-2</v>
      </c>
      <c r="O719" s="116">
        <v>12.062900000000001</v>
      </c>
      <c r="P719" s="116">
        <v>0.11401</v>
      </c>
    </row>
    <row r="720" spans="1:16">
      <c r="A720" t="s">
        <v>140</v>
      </c>
      <c r="B720">
        <v>718</v>
      </c>
      <c r="C720" t="s">
        <v>893</v>
      </c>
      <c r="D720">
        <v>23</v>
      </c>
      <c r="E720">
        <v>7.5460000000000003</v>
      </c>
      <c r="F720">
        <v>8.5779999999999994</v>
      </c>
      <c r="G720">
        <v>9.6110000000000007</v>
      </c>
      <c r="H720">
        <v>10.769</v>
      </c>
      <c r="I720">
        <v>12.069000000000001</v>
      </c>
      <c r="J720">
        <v>13.528</v>
      </c>
      <c r="K720">
        <v>15.166</v>
      </c>
      <c r="L720">
        <v>17.004000000000001</v>
      </c>
      <c r="M720">
        <v>18.841999999999999</v>
      </c>
      <c r="N720" s="116">
        <v>-1.15E-2</v>
      </c>
      <c r="O720" s="116">
        <v>12.0694</v>
      </c>
      <c r="P720" s="116">
        <v>0.11403000000000001</v>
      </c>
    </row>
    <row r="721" spans="1:16">
      <c r="A721" t="s">
        <v>140</v>
      </c>
      <c r="B721">
        <v>719</v>
      </c>
      <c r="C721" t="s">
        <v>894</v>
      </c>
      <c r="D721">
        <v>23</v>
      </c>
      <c r="E721">
        <v>7.55</v>
      </c>
      <c r="F721">
        <v>8.5830000000000002</v>
      </c>
      <c r="G721">
        <v>9.6159999999999997</v>
      </c>
      <c r="H721">
        <v>10.775</v>
      </c>
      <c r="I721">
        <v>12.076000000000001</v>
      </c>
      <c r="J721">
        <v>13.536</v>
      </c>
      <c r="K721">
        <v>15.173999999999999</v>
      </c>
      <c r="L721">
        <v>17.013999999999999</v>
      </c>
      <c r="M721">
        <v>18.853000000000002</v>
      </c>
      <c r="N721" s="116">
        <v>-1.17E-2</v>
      </c>
      <c r="O721" s="116">
        <v>12.076000000000001</v>
      </c>
      <c r="P721" s="116">
        <v>0.11404</v>
      </c>
    </row>
    <row r="722" spans="1:16">
      <c r="A722" t="s">
        <v>140</v>
      </c>
      <c r="B722">
        <v>720</v>
      </c>
      <c r="C722" t="s">
        <v>895</v>
      </c>
      <c r="D722">
        <v>23</v>
      </c>
      <c r="E722">
        <v>7.5529999999999999</v>
      </c>
      <c r="F722">
        <v>8.5869999999999997</v>
      </c>
      <c r="G722">
        <v>9.6210000000000004</v>
      </c>
      <c r="H722">
        <v>10.781000000000001</v>
      </c>
      <c r="I722">
        <v>12.083</v>
      </c>
      <c r="J722">
        <v>13.542999999999999</v>
      </c>
      <c r="K722">
        <v>15.183</v>
      </c>
      <c r="L722">
        <v>17.024000000000001</v>
      </c>
      <c r="M722">
        <v>18.864999999999998</v>
      </c>
      <c r="N722" s="116">
        <v>-1.18E-2</v>
      </c>
      <c r="O722" s="116">
        <v>12.082599999999999</v>
      </c>
      <c r="P722" s="116">
        <v>0.11405999999999999</v>
      </c>
    </row>
    <row r="723" spans="1:16">
      <c r="A723" t="s">
        <v>140</v>
      </c>
      <c r="B723">
        <v>721</v>
      </c>
      <c r="C723" t="s">
        <v>896</v>
      </c>
      <c r="D723">
        <v>23</v>
      </c>
      <c r="E723">
        <v>7.5570000000000004</v>
      </c>
      <c r="F723">
        <v>8.5909999999999993</v>
      </c>
      <c r="G723">
        <v>9.6259999999999994</v>
      </c>
      <c r="H723">
        <v>10.787000000000001</v>
      </c>
      <c r="I723">
        <v>12.089</v>
      </c>
      <c r="J723">
        <v>13.551</v>
      </c>
      <c r="K723">
        <v>15.192</v>
      </c>
      <c r="L723">
        <v>17.035</v>
      </c>
      <c r="M723">
        <v>18.876999999999999</v>
      </c>
      <c r="N723" s="116">
        <v>-1.2E-2</v>
      </c>
      <c r="O723" s="116">
        <v>12.0891</v>
      </c>
      <c r="P723" s="116">
        <v>0.11408</v>
      </c>
    </row>
    <row r="724" spans="1:16">
      <c r="A724" t="s">
        <v>140</v>
      </c>
      <c r="B724">
        <v>722</v>
      </c>
      <c r="C724" t="s">
        <v>897</v>
      </c>
      <c r="D724">
        <v>23</v>
      </c>
      <c r="E724">
        <v>7.5609999999999999</v>
      </c>
      <c r="F724">
        <v>8.5960000000000001</v>
      </c>
      <c r="G724">
        <v>9.6310000000000002</v>
      </c>
      <c r="H724">
        <v>10.792</v>
      </c>
      <c r="I724">
        <v>12.096</v>
      </c>
      <c r="J724">
        <v>13.558999999999999</v>
      </c>
      <c r="K724">
        <v>15.201000000000001</v>
      </c>
      <c r="L724">
        <v>17.045000000000002</v>
      </c>
      <c r="M724">
        <v>18.888999999999999</v>
      </c>
      <c r="N724" s="116">
        <v>-1.2200000000000001E-2</v>
      </c>
      <c r="O724" s="116">
        <v>12.095700000000001</v>
      </c>
      <c r="P724" s="116">
        <v>0.11409999999999999</v>
      </c>
    </row>
    <row r="725" spans="1:16">
      <c r="A725" t="s">
        <v>140</v>
      </c>
      <c r="B725">
        <v>723</v>
      </c>
      <c r="C725" t="s">
        <v>898</v>
      </c>
      <c r="D725">
        <v>23</v>
      </c>
      <c r="E725">
        <v>7.5640000000000001</v>
      </c>
      <c r="F725">
        <v>8.6</v>
      </c>
      <c r="G725">
        <v>9.6359999999999992</v>
      </c>
      <c r="H725">
        <v>10.798</v>
      </c>
      <c r="I725">
        <v>12.102</v>
      </c>
      <c r="J725">
        <v>13.566000000000001</v>
      </c>
      <c r="K725">
        <v>15.21</v>
      </c>
      <c r="L725">
        <v>17.056000000000001</v>
      </c>
      <c r="M725">
        <v>18.901</v>
      </c>
      <c r="N725" s="116">
        <v>-1.24E-2</v>
      </c>
      <c r="O725" s="116">
        <v>12.1023</v>
      </c>
      <c r="P725" s="116">
        <v>0.11412</v>
      </c>
    </row>
    <row r="726" spans="1:16">
      <c r="A726" t="s">
        <v>140</v>
      </c>
      <c r="B726">
        <v>724</v>
      </c>
      <c r="C726" t="s">
        <v>899</v>
      </c>
      <c r="D726">
        <v>23</v>
      </c>
      <c r="E726">
        <v>7.5679999999999996</v>
      </c>
      <c r="F726">
        <v>8.6039999999999992</v>
      </c>
      <c r="G726">
        <v>9.641</v>
      </c>
      <c r="H726">
        <v>10.804</v>
      </c>
      <c r="I726">
        <v>12.109</v>
      </c>
      <c r="J726">
        <v>13.574</v>
      </c>
      <c r="K726">
        <v>15.218999999999999</v>
      </c>
      <c r="L726">
        <v>17.065999999999999</v>
      </c>
      <c r="M726">
        <v>18.913</v>
      </c>
      <c r="N726" s="116">
        <v>-1.2500000000000001E-2</v>
      </c>
      <c r="O726" s="116">
        <v>12.1088</v>
      </c>
      <c r="P726" s="116">
        <v>0.11414000000000001</v>
      </c>
    </row>
    <row r="727" spans="1:16">
      <c r="A727" t="s">
        <v>140</v>
      </c>
      <c r="B727">
        <v>725</v>
      </c>
      <c r="C727" t="s">
        <v>900</v>
      </c>
      <c r="D727">
        <v>23</v>
      </c>
      <c r="E727">
        <v>7.5709999999999997</v>
      </c>
      <c r="F727">
        <v>8.6080000000000005</v>
      </c>
      <c r="G727">
        <v>9.6449999999999996</v>
      </c>
      <c r="H727">
        <v>10.808999999999999</v>
      </c>
      <c r="I727">
        <v>12.115</v>
      </c>
      <c r="J727">
        <v>13.582000000000001</v>
      </c>
      <c r="K727">
        <v>15.228</v>
      </c>
      <c r="L727">
        <v>17.077000000000002</v>
      </c>
      <c r="M727">
        <v>18.925000000000001</v>
      </c>
      <c r="N727" s="116">
        <v>-1.2699999999999999E-2</v>
      </c>
      <c r="O727" s="116">
        <v>12.115399999999999</v>
      </c>
      <c r="P727" s="116">
        <v>0.11416</v>
      </c>
    </row>
    <row r="728" spans="1:16">
      <c r="A728" t="s">
        <v>140</v>
      </c>
      <c r="B728">
        <v>726</v>
      </c>
      <c r="C728" t="s">
        <v>901</v>
      </c>
      <c r="D728">
        <v>23</v>
      </c>
      <c r="E728">
        <v>7.5750000000000002</v>
      </c>
      <c r="F728">
        <v>8.6129999999999995</v>
      </c>
      <c r="G728">
        <v>9.65</v>
      </c>
      <c r="H728">
        <v>10.815</v>
      </c>
      <c r="I728">
        <v>12.122</v>
      </c>
      <c r="J728">
        <v>13.589</v>
      </c>
      <c r="K728">
        <v>15.237</v>
      </c>
      <c r="L728">
        <v>17.087</v>
      </c>
      <c r="M728">
        <v>18.937000000000001</v>
      </c>
      <c r="N728" s="116">
        <v>-1.29E-2</v>
      </c>
      <c r="O728" s="116">
        <v>12.122</v>
      </c>
      <c r="P728" s="116">
        <v>0.11418</v>
      </c>
    </row>
    <row r="729" spans="1:16">
      <c r="A729" t="s">
        <v>140</v>
      </c>
      <c r="B729">
        <v>727</v>
      </c>
      <c r="C729" t="s">
        <v>902</v>
      </c>
      <c r="D729">
        <v>23</v>
      </c>
      <c r="E729">
        <v>7.5789999999999997</v>
      </c>
      <c r="F729">
        <v>8.6170000000000009</v>
      </c>
      <c r="G729">
        <v>9.6549999999999994</v>
      </c>
      <c r="H729">
        <v>10.821</v>
      </c>
      <c r="I729">
        <v>12.128</v>
      </c>
      <c r="J729">
        <v>13.597</v>
      </c>
      <c r="K729">
        <v>15.246</v>
      </c>
      <c r="L729">
        <v>17.097000000000001</v>
      </c>
      <c r="M729">
        <v>18.949000000000002</v>
      </c>
      <c r="N729" s="116">
        <v>-1.3100000000000001E-2</v>
      </c>
      <c r="O729" s="116">
        <v>12.128500000000001</v>
      </c>
      <c r="P729" s="116">
        <v>0.1142</v>
      </c>
    </row>
    <row r="730" spans="1:16">
      <c r="A730" t="s">
        <v>140</v>
      </c>
      <c r="B730">
        <v>728</v>
      </c>
      <c r="C730" t="s">
        <v>903</v>
      </c>
      <c r="D730">
        <v>23</v>
      </c>
      <c r="E730">
        <v>7.5819999999999999</v>
      </c>
      <c r="F730">
        <v>8.6210000000000004</v>
      </c>
      <c r="G730">
        <v>9.66</v>
      </c>
      <c r="H730">
        <v>10.826000000000001</v>
      </c>
      <c r="I730">
        <v>12.135</v>
      </c>
      <c r="J730">
        <v>13.603999999999999</v>
      </c>
      <c r="K730">
        <v>15.254</v>
      </c>
      <c r="L730">
        <v>17.106999999999999</v>
      </c>
      <c r="M730">
        <v>18.96</v>
      </c>
      <c r="N730" s="116">
        <v>-1.32E-2</v>
      </c>
      <c r="O730" s="116">
        <v>12.1351</v>
      </c>
      <c r="P730" s="116">
        <v>0.11421000000000001</v>
      </c>
    </row>
    <row r="731" spans="1:16">
      <c r="A731" t="s">
        <v>140</v>
      </c>
      <c r="B731">
        <v>729</v>
      </c>
      <c r="C731" t="s">
        <v>904</v>
      </c>
      <c r="D731">
        <v>23</v>
      </c>
      <c r="E731">
        <v>7.5860000000000003</v>
      </c>
      <c r="F731">
        <v>8.6259999999999994</v>
      </c>
      <c r="G731">
        <v>9.6649999999999991</v>
      </c>
      <c r="H731">
        <v>10.832000000000001</v>
      </c>
      <c r="I731">
        <v>12.141999999999999</v>
      </c>
      <c r="J731">
        <v>13.612</v>
      </c>
      <c r="K731">
        <v>15.263</v>
      </c>
      <c r="L731">
        <v>17.117999999999999</v>
      </c>
      <c r="M731">
        <v>18.972000000000001</v>
      </c>
      <c r="N731" s="116">
        <v>-1.34E-2</v>
      </c>
      <c r="O731" s="116">
        <v>12.1416</v>
      </c>
      <c r="P731" s="116">
        <v>0.11423</v>
      </c>
    </row>
    <row r="732" spans="1:16">
      <c r="A732" t="s">
        <v>140</v>
      </c>
      <c r="B732">
        <v>730</v>
      </c>
      <c r="C732" t="s">
        <v>905</v>
      </c>
      <c r="D732">
        <v>23</v>
      </c>
      <c r="E732">
        <v>7.59</v>
      </c>
      <c r="F732">
        <v>8.6300000000000008</v>
      </c>
      <c r="G732">
        <v>9.67</v>
      </c>
      <c r="H732">
        <v>10.837999999999999</v>
      </c>
      <c r="I732">
        <v>12.148</v>
      </c>
      <c r="J732">
        <v>13.62</v>
      </c>
      <c r="K732">
        <v>15.272</v>
      </c>
      <c r="L732">
        <v>17.128</v>
      </c>
      <c r="M732">
        <v>18.984000000000002</v>
      </c>
      <c r="N732" s="116">
        <v>-1.3599999999999999E-2</v>
      </c>
      <c r="O732" s="116">
        <v>12.148199999999999</v>
      </c>
      <c r="P732" s="116">
        <v>0.11425</v>
      </c>
    </row>
    <row r="733" spans="1:16">
      <c r="A733" t="s">
        <v>140</v>
      </c>
      <c r="B733">
        <v>731</v>
      </c>
      <c r="C733" t="s">
        <v>906</v>
      </c>
      <c r="D733">
        <v>24</v>
      </c>
      <c r="E733">
        <v>7.593</v>
      </c>
      <c r="F733">
        <v>8.6340000000000003</v>
      </c>
      <c r="G733">
        <v>9.6750000000000007</v>
      </c>
      <c r="H733">
        <v>10.843</v>
      </c>
      <c r="I733">
        <v>12.154999999999999</v>
      </c>
      <c r="J733">
        <v>13.627000000000001</v>
      </c>
      <c r="K733">
        <v>15.281000000000001</v>
      </c>
      <c r="L733">
        <v>17.138999999999999</v>
      </c>
      <c r="M733">
        <v>18.995999999999999</v>
      </c>
      <c r="N733" s="116">
        <v>-1.37E-2</v>
      </c>
      <c r="O733" s="116">
        <v>12.1548</v>
      </c>
      <c r="P733" s="116">
        <v>0.11427</v>
      </c>
    </row>
    <row r="734" spans="1:16">
      <c r="A734" t="s">
        <v>140</v>
      </c>
      <c r="B734">
        <v>732</v>
      </c>
      <c r="C734" t="s">
        <v>907</v>
      </c>
      <c r="D734">
        <v>24</v>
      </c>
      <c r="E734">
        <v>7.5970000000000004</v>
      </c>
      <c r="F734">
        <v>8.6379999999999999</v>
      </c>
      <c r="G734">
        <v>9.68</v>
      </c>
      <c r="H734">
        <v>10.849</v>
      </c>
      <c r="I734">
        <v>12.161</v>
      </c>
      <c r="J734">
        <v>13.635</v>
      </c>
      <c r="K734">
        <v>15.29</v>
      </c>
      <c r="L734">
        <v>17.149000000000001</v>
      </c>
      <c r="M734">
        <v>19.007999999999999</v>
      </c>
      <c r="N734" s="116">
        <v>-1.3899999999999999E-2</v>
      </c>
      <c r="O734" s="116">
        <v>12.161300000000001</v>
      </c>
      <c r="P734" s="116">
        <v>0.11429</v>
      </c>
    </row>
    <row r="735" spans="1:16">
      <c r="A735" t="s">
        <v>140</v>
      </c>
      <c r="B735">
        <v>733</v>
      </c>
      <c r="C735" t="s">
        <v>908</v>
      </c>
      <c r="D735">
        <v>24</v>
      </c>
      <c r="E735">
        <v>7.6</v>
      </c>
      <c r="F735">
        <v>8.6430000000000007</v>
      </c>
      <c r="G735">
        <v>9.6850000000000005</v>
      </c>
      <c r="H735">
        <v>10.855</v>
      </c>
      <c r="I735">
        <v>12.167999999999999</v>
      </c>
      <c r="J735">
        <v>13.643000000000001</v>
      </c>
      <c r="K735">
        <v>15.298999999999999</v>
      </c>
      <c r="L735">
        <v>17.16</v>
      </c>
      <c r="M735">
        <v>19.02</v>
      </c>
      <c r="N735" s="116">
        <v>-1.41E-2</v>
      </c>
      <c r="O735" s="116">
        <v>12.167899999999999</v>
      </c>
      <c r="P735" s="116">
        <v>0.11430999999999999</v>
      </c>
    </row>
    <row r="736" spans="1:16">
      <c r="A736" t="s">
        <v>140</v>
      </c>
      <c r="B736">
        <v>734</v>
      </c>
      <c r="C736" t="s">
        <v>909</v>
      </c>
      <c r="D736">
        <v>24</v>
      </c>
      <c r="E736">
        <v>7.6040000000000001</v>
      </c>
      <c r="F736">
        <v>8.6470000000000002</v>
      </c>
      <c r="G736">
        <v>9.69</v>
      </c>
      <c r="H736">
        <v>10.86</v>
      </c>
      <c r="I736">
        <v>12.173999999999999</v>
      </c>
      <c r="J736">
        <v>13.65</v>
      </c>
      <c r="K736">
        <v>15.308</v>
      </c>
      <c r="L736">
        <v>17.170000000000002</v>
      </c>
      <c r="M736">
        <v>19.032</v>
      </c>
      <c r="N736" s="116">
        <v>-1.43E-2</v>
      </c>
      <c r="O736" s="116">
        <v>12.1744</v>
      </c>
      <c r="P736" s="116">
        <v>0.11433</v>
      </c>
    </row>
    <row r="737" spans="1:16">
      <c r="A737" t="s">
        <v>140</v>
      </c>
      <c r="B737">
        <v>735</v>
      </c>
      <c r="C737" t="s">
        <v>910</v>
      </c>
      <c r="D737">
        <v>24</v>
      </c>
      <c r="E737">
        <v>7.6079999999999997</v>
      </c>
      <c r="F737">
        <v>8.6509999999999998</v>
      </c>
      <c r="G737">
        <v>9.6940000000000008</v>
      </c>
      <c r="H737">
        <v>10.866</v>
      </c>
      <c r="I737">
        <v>12.180999999999999</v>
      </c>
      <c r="J737">
        <v>13.657999999999999</v>
      </c>
      <c r="K737">
        <v>15.317</v>
      </c>
      <c r="L737">
        <v>17.181000000000001</v>
      </c>
      <c r="M737">
        <v>19.044</v>
      </c>
      <c r="N737" s="116">
        <v>-1.44E-2</v>
      </c>
      <c r="O737" s="116">
        <v>12.180999999999999</v>
      </c>
      <c r="P737" s="116">
        <v>0.11434999999999999</v>
      </c>
    </row>
    <row r="738" spans="1:16">
      <c r="A738" t="s">
        <v>140</v>
      </c>
      <c r="B738">
        <v>736</v>
      </c>
      <c r="C738" t="s">
        <v>911</v>
      </c>
      <c r="D738">
        <v>24</v>
      </c>
      <c r="E738">
        <v>7.6109999999999998</v>
      </c>
      <c r="F738">
        <v>8.6549999999999994</v>
      </c>
      <c r="G738">
        <v>9.6989999999999998</v>
      </c>
      <c r="H738">
        <v>10.871</v>
      </c>
      <c r="I738">
        <v>12.188000000000001</v>
      </c>
      <c r="J738">
        <v>13.666</v>
      </c>
      <c r="K738">
        <v>15.326000000000001</v>
      </c>
      <c r="L738">
        <v>17.190999999999999</v>
      </c>
      <c r="M738">
        <v>19.056000000000001</v>
      </c>
      <c r="N738" s="116">
        <v>-1.46E-2</v>
      </c>
      <c r="O738" s="116">
        <v>12.1875</v>
      </c>
      <c r="P738" s="116">
        <v>0.11437</v>
      </c>
    </row>
    <row r="739" spans="1:16">
      <c r="A739" t="s">
        <v>140</v>
      </c>
      <c r="B739">
        <v>737</v>
      </c>
      <c r="C739" t="s">
        <v>912</v>
      </c>
      <c r="D739">
        <v>24</v>
      </c>
      <c r="E739">
        <v>7.6150000000000002</v>
      </c>
      <c r="F739">
        <v>8.6590000000000007</v>
      </c>
      <c r="G739">
        <v>9.7040000000000006</v>
      </c>
      <c r="H739">
        <v>10.877000000000001</v>
      </c>
      <c r="I739">
        <v>12.194000000000001</v>
      </c>
      <c r="J739">
        <v>13.673</v>
      </c>
      <c r="K739">
        <v>15.335000000000001</v>
      </c>
      <c r="L739">
        <v>17.202000000000002</v>
      </c>
      <c r="M739">
        <v>19.068000000000001</v>
      </c>
      <c r="N739" s="116">
        <v>-1.4800000000000001E-2</v>
      </c>
      <c r="O739" s="116">
        <v>12.194100000000001</v>
      </c>
      <c r="P739" s="116">
        <v>0.11439000000000001</v>
      </c>
    </row>
    <row r="740" spans="1:16">
      <c r="A740" t="s">
        <v>140</v>
      </c>
      <c r="B740">
        <v>738</v>
      </c>
      <c r="C740" t="s">
        <v>913</v>
      </c>
      <c r="D740">
        <v>24</v>
      </c>
      <c r="E740">
        <v>7.6189999999999998</v>
      </c>
      <c r="F740">
        <v>8.6639999999999997</v>
      </c>
      <c r="G740">
        <v>9.7089999999999996</v>
      </c>
      <c r="H740">
        <v>10.882999999999999</v>
      </c>
      <c r="I740">
        <v>12.201000000000001</v>
      </c>
      <c r="J740">
        <v>13.680999999999999</v>
      </c>
      <c r="K740">
        <v>15.343</v>
      </c>
      <c r="L740">
        <v>17.210999999999999</v>
      </c>
      <c r="M740">
        <v>19.079000000000001</v>
      </c>
      <c r="N740" s="116">
        <v>-1.4999999999999999E-2</v>
      </c>
      <c r="O740" s="116">
        <v>12.2006</v>
      </c>
      <c r="P740" s="116">
        <v>0.1144</v>
      </c>
    </row>
    <row r="741" spans="1:16">
      <c r="A741" t="s">
        <v>140</v>
      </c>
      <c r="B741">
        <v>739</v>
      </c>
      <c r="C741" t="s">
        <v>914</v>
      </c>
      <c r="D741">
        <v>24</v>
      </c>
      <c r="E741">
        <v>7.6219999999999999</v>
      </c>
      <c r="F741">
        <v>8.6679999999999993</v>
      </c>
      <c r="G741">
        <v>9.7140000000000004</v>
      </c>
      <c r="H741">
        <v>10.888</v>
      </c>
      <c r="I741">
        <v>12.207000000000001</v>
      </c>
      <c r="J741">
        <v>13.688000000000001</v>
      </c>
      <c r="K741">
        <v>15.352</v>
      </c>
      <c r="L741">
        <v>17.222000000000001</v>
      </c>
      <c r="M741">
        <v>19.091000000000001</v>
      </c>
      <c r="N741" s="116">
        <v>-1.5100000000000001E-2</v>
      </c>
      <c r="O741" s="116">
        <v>12.2072</v>
      </c>
      <c r="P741" s="116">
        <v>0.11441999999999999</v>
      </c>
    </row>
    <row r="742" spans="1:16">
      <c r="A742" t="s">
        <v>140</v>
      </c>
      <c r="B742">
        <v>740</v>
      </c>
      <c r="C742" t="s">
        <v>915</v>
      </c>
      <c r="D742">
        <v>24</v>
      </c>
      <c r="E742">
        <v>7.6260000000000003</v>
      </c>
      <c r="F742">
        <v>8.6720000000000006</v>
      </c>
      <c r="G742">
        <v>9.7189999999999994</v>
      </c>
      <c r="H742">
        <v>10.894</v>
      </c>
      <c r="I742">
        <v>12.214</v>
      </c>
      <c r="J742">
        <v>13.696</v>
      </c>
      <c r="K742">
        <v>15.361000000000001</v>
      </c>
      <c r="L742">
        <v>17.231999999999999</v>
      </c>
      <c r="M742">
        <v>19.103000000000002</v>
      </c>
      <c r="N742" s="116">
        <v>-1.5299999999999999E-2</v>
      </c>
      <c r="O742" s="116">
        <v>12.213699999999999</v>
      </c>
      <c r="P742" s="116">
        <v>0.11444</v>
      </c>
    </row>
    <row r="743" spans="1:16">
      <c r="A743" t="s">
        <v>140</v>
      </c>
      <c r="B743">
        <v>741</v>
      </c>
      <c r="C743" t="s">
        <v>916</v>
      </c>
      <c r="D743">
        <v>24</v>
      </c>
      <c r="E743">
        <v>7.6289999999999996</v>
      </c>
      <c r="F743">
        <v>8.6769999999999996</v>
      </c>
      <c r="G743">
        <v>9.7240000000000002</v>
      </c>
      <c r="H743">
        <v>10.9</v>
      </c>
      <c r="I743">
        <v>12.22</v>
      </c>
      <c r="J743">
        <v>13.704000000000001</v>
      </c>
      <c r="K743">
        <v>15.37</v>
      </c>
      <c r="L743">
        <v>17.242999999999999</v>
      </c>
      <c r="M743">
        <v>19.114999999999998</v>
      </c>
      <c r="N743" s="116">
        <v>-1.55E-2</v>
      </c>
      <c r="O743" s="116">
        <v>12.2202</v>
      </c>
      <c r="P743" s="116">
        <v>0.11446000000000001</v>
      </c>
    </row>
    <row r="744" spans="1:16">
      <c r="A744" t="s">
        <v>140</v>
      </c>
      <c r="B744">
        <v>742</v>
      </c>
      <c r="C744" t="s">
        <v>917</v>
      </c>
      <c r="D744">
        <v>24</v>
      </c>
      <c r="E744">
        <v>7.633</v>
      </c>
      <c r="F744">
        <v>8.6809999999999992</v>
      </c>
      <c r="G744">
        <v>9.7289999999999992</v>
      </c>
      <c r="H744">
        <v>10.904999999999999</v>
      </c>
      <c r="I744">
        <v>12.227</v>
      </c>
      <c r="J744">
        <v>13.711</v>
      </c>
      <c r="K744">
        <v>15.379</v>
      </c>
      <c r="L744">
        <v>17.253</v>
      </c>
      <c r="M744">
        <v>19.126999999999999</v>
      </c>
      <c r="N744" s="116">
        <v>-1.5599999999999999E-2</v>
      </c>
      <c r="O744" s="116">
        <v>12.226800000000001</v>
      </c>
      <c r="P744" s="116">
        <v>0.11448</v>
      </c>
    </row>
    <row r="745" spans="1:16">
      <c r="A745" t="s">
        <v>140</v>
      </c>
      <c r="B745">
        <v>743</v>
      </c>
      <c r="C745" t="s">
        <v>918</v>
      </c>
      <c r="D745">
        <v>24</v>
      </c>
      <c r="E745">
        <v>7.6360000000000001</v>
      </c>
      <c r="F745">
        <v>8.6850000000000005</v>
      </c>
      <c r="G745">
        <v>9.734</v>
      </c>
      <c r="H745">
        <v>10.911</v>
      </c>
      <c r="I745">
        <v>12.233000000000001</v>
      </c>
      <c r="J745">
        <v>13.718999999999999</v>
      </c>
      <c r="K745">
        <v>15.388</v>
      </c>
      <c r="L745">
        <v>17.263999999999999</v>
      </c>
      <c r="M745">
        <v>19.138999999999999</v>
      </c>
      <c r="N745" s="116">
        <v>-1.5800000000000002E-2</v>
      </c>
      <c r="O745" s="116">
        <v>12.2333</v>
      </c>
      <c r="P745" s="116">
        <v>0.1145</v>
      </c>
    </row>
    <row r="746" spans="1:16">
      <c r="A746" t="s">
        <v>140</v>
      </c>
      <c r="B746">
        <v>744</v>
      </c>
      <c r="C746" t="s">
        <v>919</v>
      </c>
      <c r="D746">
        <v>24</v>
      </c>
      <c r="E746">
        <v>7.64</v>
      </c>
      <c r="F746">
        <v>8.6890000000000001</v>
      </c>
      <c r="G746">
        <v>9.7379999999999995</v>
      </c>
      <c r="H746">
        <v>10.917</v>
      </c>
      <c r="I746">
        <v>12.24</v>
      </c>
      <c r="J746">
        <v>13.726000000000001</v>
      </c>
      <c r="K746">
        <v>15.397</v>
      </c>
      <c r="L746">
        <v>17.274000000000001</v>
      </c>
      <c r="M746">
        <v>19.151</v>
      </c>
      <c r="N746" s="116">
        <v>-1.6E-2</v>
      </c>
      <c r="O746" s="116">
        <v>12.239800000000001</v>
      </c>
      <c r="P746" s="116">
        <v>0.11452</v>
      </c>
    </row>
    <row r="747" spans="1:16">
      <c r="A747" t="s">
        <v>140</v>
      </c>
      <c r="B747">
        <v>745</v>
      </c>
      <c r="C747" t="s">
        <v>920</v>
      </c>
      <c r="D747">
        <v>24</v>
      </c>
      <c r="E747">
        <v>7.6440000000000001</v>
      </c>
      <c r="F747">
        <v>8.6929999999999996</v>
      </c>
      <c r="G747">
        <v>9.7430000000000003</v>
      </c>
      <c r="H747">
        <v>10.922000000000001</v>
      </c>
      <c r="I747">
        <v>12.246</v>
      </c>
      <c r="J747">
        <v>13.734</v>
      </c>
      <c r="K747">
        <v>15.406000000000001</v>
      </c>
      <c r="L747">
        <v>17.285</v>
      </c>
      <c r="M747">
        <v>19.163</v>
      </c>
      <c r="N747" s="116">
        <v>-1.6199999999999999E-2</v>
      </c>
      <c r="O747" s="116">
        <v>12.2464</v>
      </c>
      <c r="P747" s="116">
        <v>0.11454</v>
      </c>
    </row>
    <row r="748" spans="1:16">
      <c r="A748" t="s">
        <v>140</v>
      </c>
      <c r="B748">
        <v>746</v>
      </c>
      <c r="C748" t="s">
        <v>921</v>
      </c>
      <c r="D748">
        <v>24</v>
      </c>
      <c r="E748">
        <v>7.6470000000000002</v>
      </c>
      <c r="F748">
        <v>8.6980000000000004</v>
      </c>
      <c r="G748">
        <v>9.7479999999999993</v>
      </c>
      <c r="H748">
        <v>10.928000000000001</v>
      </c>
      <c r="I748">
        <v>12.253</v>
      </c>
      <c r="J748">
        <v>13.742000000000001</v>
      </c>
      <c r="K748">
        <v>15.414999999999999</v>
      </c>
      <c r="L748">
        <v>17.295000000000002</v>
      </c>
      <c r="M748">
        <v>19.175000000000001</v>
      </c>
      <c r="N748" s="116">
        <v>-1.6299999999999999E-2</v>
      </c>
      <c r="O748" s="116">
        <v>12.2529</v>
      </c>
      <c r="P748" s="116">
        <v>0.11456</v>
      </c>
    </row>
    <row r="749" spans="1:16">
      <c r="A749" t="s">
        <v>140</v>
      </c>
      <c r="B749">
        <v>747</v>
      </c>
      <c r="C749" t="s">
        <v>922</v>
      </c>
      <c r="D749">
        <v>24</v>
      </c>
      <c r="E749">
        <v>7.6509999999999998</v>
      </c>
      <c r="F749">
        <v>8.702</v>
      </c>
      <c r="G749">
        <v>9.7530000000000001</v>
      </c>
      <c r="H749">
        <v>10.933</v>
      </c>
      <c r="I749">
        <v>12.259</v>
      </c>
      <c r="J749">
        <v>13.749000000000001</v>
      </c>
      <c r="K749">
        <v>15.423</v>
      </c>
      <c r="L749">
        <v>17.305</v>
      </c>
      <c r="M749">
        <v>19.187000000000001</v>
      </c>
      <c r="N749" s="116">
        <v>-1.6500000000000001E-2</v>
      </c>
      <c r="O749" s="116">
        <v>12.259399999999999</v>
      </c>
      <c r="P749" s="116">
        <v>0.11458</v>
      </c>
    </row>
    <row r="750" spans="1:16">
      <c r="A750" t="s">
        <v>140</v>
      </c>
      <c r="B750">
        <v>748</v>
      </c>
      <c r="C750" t="s">
        <v>923</v>
      </c>
      <c r="D750">
        <v>24</v>
      </c>
      <c r="E750">
        <v>7.6539999999999999</v>
      </c>
      <c r="F750">
        <v>8.7059999999999995</v>
      </c>
      <c r="G750">
        <v>9.7579999999999991</v>
      </c>
      <c r="H750">
        <v>10.939</v>
      </c>
      <c r="I750">
        <v>12.266</v>
      </c>
      <c r="J750">
        <v>13.757</v>
      </c>
      <c r="K750">
        <v>15.432</v>
      </c>
      <c r="L750">
        <v>17.315999999999999</v>
      </c>
      <c r="M750">
        <v>19.199000000000002</v>
      </c>
      <c r="N750" s="116">
        <v>-1.67E-2</v>
      </c>
      <c r="O750" s="116">
        <v>12.266</v>
      </c>
      <c r="P750" s="116">
        <v>0.11459999999999999</v>
      </c>
    </row>
    <row r="751" spans="1:16">
      <c r="A751" t="s">
        <v>140</v>
      </c>
      <c r="B751">
        <v>749</v>
      </c>
      <c r="C751" t="s">
        <v>924</v>
      </c>
      <c r="D751">
        <v>24</v>
      </c>
      <c r="E751">
        <v>7.6580000000000004</v>
      </c>
      <c r="F751">
        <v>8.7100000000000009</v>
      </c>
      <c r="G751">
        <v>9.7629999999999999</v>
      </c>
      <c r="H751">
        <v>10.945</v>
      </c>
      <c r="I751">
        <v>12.272</v>
      </c>
      <c r="J751">
        <v>13.763999999999999</v>
      </c>
      <c r="K751">
        <v>15.441000000000001</v>
      </c>
      <c r="L751">
        <v>17.326000000000001</v>
      </c>
      <c r="M751">
        <v>19.210999999999999</v>
      </c>
      <c r="N751" s="116">
        <v>-1.6799999999999999E-2</v>
      </c>
      <c r="O751" s="116">
        <v>12.272500000000001</v>
      </c>
      <c r="P751" s="116">
        <v>0.11462</v>
      </c>
    </row>
    <row r="752" spans="1:16">
      <c r="A752" t="s">
        <v>140</v>
      </c>
      <c r="B752">
        <v>750</v>
      </c>
      <c r="C752" t="s">
        <v>925</v>
      </c>
      <c r="D752">
        <v>24</v>
      </c>
      <c r="E752">
        <v>7.6609999999999996</v>
      </c>
      <c r="F752">
        <v>8.7140000000000004</v>
      </c>
      <c r="G752">
        <v>9.7669999999999995</v>
      </c>
      <c r="H752">
        <v>10.95</v>
      </c>
      <c r="I752">
        <v>12.279</v>
      </c>
      <c r="J752">
        <v>13.772</v>
      </c>
      <c r="K752">
        <v>15.45</v>
      </c>
      <c r="L752">
        <v>17.337</v>
      </c>
      <c r="M752">
        <v>19.222999999999999</v>
      </c>
      <c r="N752" s="116">
        <v>-1.7000000000000001E-2</v>
      </c>
      <c r="O752" s="116">
        <v>12.279</v>
      </c>
      <c r="P752" s="116">
        <v>0.11464000000000001</v>
      </c>
    </row>
    <row r="753" spans="1:16">
      <c r="A753" t="s">
        <v>140</v>
      </c>
      <c r="B753">
        <v>751</v>
      </c>
      <c r="C753" t="s">
        <v>926</v>
      </c>
      <c r="D753">
        <v>24</v>
      </c>
      <c r="E753">
        <v>7.665</v>
      </c>
      <c r="F753">
        <v>8.7189999999999994</v>
      </c>
      <c r="G753">
        <v>9.7720000000000002</v>
      </c>
      <c r="H753">
        <v>10.956</v>
      </c>
      <c r="I753">
        <v>12.286</v>
      </c>
      <c r="J753">
        <v>13.78</v>
      </c>
      <c r="K753">
        <v>15.459</v>
      </c>
      <c r="L753">
        <v>17.347000000000001</v>
      </c>
      <c r="M753">
        <v>19.234000000000002</v>
      </c>
      <c r="N753" s="116">
        <v>-1.72E-2</v>
      </c>
      <c r="O753" s="116">
        <v>12.285500000000001</v>
      </c>
      <c r="P753" s="116">
        <v>0.11465</v>
      </c>
    </row>
    <row r="754" spans="1:16">
      <c r="A754" t="s">
        <v>140</v>
      </c>
      <c r="B754">
        <v>752</v>
      </c>
      <c r="C754" t="s">
        <v>927</v>
      </c>
      <c r="D754">
        <v>24</v>
      </c>
      <c r="E754">
        <v>7.6689999999999996</v>
      </c>
      <c r="F754">
        <v>8.7230000000000008</v>
      </c>
      <c r="G754">
        <v>9.7769999999999992</v>
      </c>
      <c r="H754">
        <v>10.962</v>
      </c>
      <c r="I754">
        <v>12.292</v>
      </c>
      <c r="J754">
        <v>13.787000000000001</v>
      </c>
      <c r="K754">
        <v>15.468</v>
      </c>
      <c r="L754">
        <v>17.356999999999999</v>
      </c>
      <c r="M754">
        <v>19.245999999999999</v>
      </c>
      <c r="N754" s="116">
        <v>-1.7399999999999999E-2</v>
      </c>
      <c r="O754" s="116">
        <v>12.292</v>
      </c>
      <c r="P754" s="116">
        <v>0.11466999999999999</v>
      </c>
    </row>
    <row r="755" spans="1:16">
      <c r="A755" t="s">
        <v>140</v>
      </c>
      <c r="B755">
        <v>753</v>
      </c>
      <c r="C755" t="s">
        <v>928</v>
      </c>
      <c r="D755">
        <v>24</v>
      </c>
      <c r="E755">
        <v>7.6719999999999997</v>
      </c>
      <c r="F755">
        <v>8.7270000000000003</v>
      </c>
      <c r="G755">
        <v>9.782</v>
      </c>
      <c r="H755">
        <v>10.967000000000001</v>
      </c>
      <c r="I755">
        <v>12.298999999999999</v>
      </c>
      <c r="J755">
        <v>13.795</v>
      </c>
      <c r="K755">
        <v>15.477</v>
      </c>
      <c r="L755">
        <v>17.367000000000001</v>
      </c>
      <c r="M755">
        <v>19.257999999999999</v>
      </c>
      <c r="N755" s="116">
        <v>-1.7500000000000002E-2</v>
      </c>
      <c r="O755" s="116">
        <v>12.2986</v>
      </c>
      <c r="P755" s="116">
        <v>0.11469</v>
      </c>
    </row>
    <row r="756" spans="1:16">
      <c r="A756" t="s">
        <v>140</v>
      </c>
      <c r="B756">
        <v>754</v>
      </c>
      <c r="C756" t="s">
        <v>929</v>
      </c>
      <c r="D756">
        <v>24</v>
      </c>
      <c r="E756">
        <v>7.6760000000000002</v>
      </c>
      <c r="F756">
        <v>8.7309999999999999</v>
      </c>
      <c r="G756">
        <v>9.7870000000000008</v>
      </c>
      <c r="H756">
        <v>10.973000000000001</v>
      </c>
      <c r="I756">
        <v>12.305</v>
      </c>
      <c r="J756">
        <v>13.802</v>
      </c>
      <c r="K756">
        <v>15.484999999999999</v>
      </c>
      <c r="L756">
        <v>17.378</v>
      </c>
      <c r="M756">
        <v>19.27</v>
      </c>
      <c r="N756" s="116">
        <v>-1.77E-2</v>
      </c>
      <c r="O756" s="116">
        <v>12.305099999999999</v>
      </c>
      <c r="P756" s="116">
        <v>0.11471000000000001</v>
      </c>
    </row>
    <row r="757" spans="1:16">
      <c r="A757" t="s">
        <v>140</v>
      </c>
      <c r="B757">
        <v>755</v>
      </c>
      <c r="C757" t="s">
        <v>930</v>
      </c>
      <c r="D757">
        <v>24</v>
      </c>
      <c r="E757">
        <v>7.6790000000000003</v>
      </c>
      <c r="F757">
        <v>8.7360000000000007</v>
      </c>
      <c r="G757">
        <v>9.7919999999999998</v>
      </c>
      <c r="H757">
        <v>10.978</v>
      </c>
      <c r="I757">
        <v>12.311999999999999</v>
      </c>
      <c r="J757">
        <v>13.81</v>
      </c>
      <c r="K757">
        <v>15.494</v>
      </c>
      <c r="L757">
        <v>17.388000000000002</v>
      </c>
      <c r="M757">
        <v>19.282</v>
      </c>
      <c r="N757" s="116">
        <v>-1.7899999999999999E-2</v>
      </c>
      <c r="O757" s="116">
        <v>12.3116</v>
      </c>
      <c r="P757" s="116">
        <v>0.11473</v>
      </c>
    </row>
    <row r="758" spans="1:16">
      <c r="A758" t="s">
        <v>140</v>
      </c>
      <c r="B758">
        <v>756</v>
      </c>
      <c r="C758" t="s">
        <v>931</v>
      </c>
      <c r="D758">
        <v>24</v>
      </c>
      <c r="E758">
        <v>7.6829999999999998</v>
      </c>
      <c r="F758">
        <v>8.74</v>
      </c>
      <c r="G758">
        <v>9.7970000000000006</v>
      </c>
      <c r="H758">
        <v>10.984</v>
      </c>
      <c r="I758">
        <v>12.318</v>
      </c>
      <c r="J758">
        <v>13.818</v>
      </c>
      <c r="K758">
        <v>15.503</v>
      </c>
      <c r="L758">
        <v>17.399000000000001</v>
      </c>
      <c r="M758">
        <v>19.294</v>
      </c>
      <c r="N758" s="116">
        <v>-1.7999999999999999E-2</v>
      </c>
      <c r="O758" s="116">
        <v>12.318099999999999</v>
      </c>
      <c r="P758" s="116">
        <v>0.11475</v>
      </c>
    </row>
    <row r="759" spans="1:16">
      <c r="A759" t="s">
        <v>140</v>
      </c>
      <c r="B759">
        <v>757</v>
      </c>
      <c r="C759" t="s">
        <v>932</v>
      </c>
      <c r="D759">
        <v>24</v>
      </c>
      <c r="E759">
        <v>7.6859999999999999</v>
      </c>
      <c r="F759">
        <v>8.7439999999999998</v>
      </c>
      <c r="G759">
        <v>9.8010000000000002</v>
      </c>
      <c r="H759">
        <v>10.99</v>
      </c>
      <c r="I759">
        <v>12.324999999999999</v>
      </c>
      <c r="J759">
        <v>13.824999999999999</v>
      </c>
      <c r="K759">
        <v>15.512</v>
      </c>
      <c r="L759">
        <v>17.408999999999999</v>
      </c>
      <c r="M759">
        <v>19.306000000000001</v>
      </c>
      <c r="N759" s="116">
        <v>-1.8200000000000001E-2</v>
      </c>
      <c r="O759" s="116">
        <v>12.3246</v>
      </c>
      <c r="P759" s="116">
        <v>0.11477</v>
      </c>
    </row>
    <row r="760" spans="1:16">
      <c r="A760" t="s">
        <v>140</v>
      </c>
      <c r="B760">
        <v>758</v>
      </c>
      <c r="C760" t="s">
        <v>933</v>
      </c>
      <c r="D760">
        <v>24</v>
      </c>
      <c r="E760">
        <v>7.69</v>
      </c>
      <c r="F760">
        <v>8.7479999999999993</v>
      </c>
      <c r="G760">
        <v>9.8059999999999992</v>
      </c>
      <c r="H760">
        <v>10.994999999999999</v>
      </c>
      <c r="I760">
        <v>12.331</v>
      </c>
      <c r="J760">
        <v>13.833</v>
      </c>
      <c r="K760">
        <v>15.521000000000001</v>
      </c>
      <c r="L760">
        <v>17.419</v>
      </c>
      <c r="M760">
        <v>19.318000000000001</v>
      </c>
      <c r="N760" s="116">
        <v>-1.84E-2</v>
      </c>
      <c r="O760" s="116">
        <v>12.331099999999999</v>
      </c>
      <c r="P760" s="116">
        <v>0.11479</v>
      </c>
    </row>
    <row r="761" spans="1:16">
      <c r="A761" t="s">
        <v>140</v>
      </c>
      <c r="B761">
        <v>759</v>
      </c>
      <c r="C761" t="s">
        <v>934</v>
      </c>
      <c r="D761">
        <v>24</v>
      </c>
      <c r="E761">
        <v>7.6929999999999996</v>
      </c>
      <c r="F761">
        <v>8.7520000000000007</v>
      </c>
      <c r="G761">
        <v>9.8109999999999999</v>
      </c>
      <c r="H761">
        <v>11.000999999999999</v>
      </c>
      <c r="I761">
        <v>12.337999999999999</v>
      </c>
      <c r="J761">
        <v>13.84</v>
      </c>
      <c r="K761">
        <v>15.53</v>
      </c>
      <c r="L761">
        <v>17.43</v>
      </c>
      <c r="M761">
        <v>19.329999999999998</v>
      </c>
      <c r="N761" s="116">
        <v>-1.8499999999999999E-2</v>
      </c>
      <c r="O761" s="116">
        <v>12.3376</v>
      </c>
      <c r="P761" s="116">
        <v>0.11481</v>
      </c>
    </row>
    <row r="762" spans="1:16">
      <c r="A762" t="s">
        <v>140</v>
      </c>
      <c r="B762">
        <v>760</v>
      </c>
      <c r="C762" t="s">
        <v>935</v>
      </c>
      <c r="D762">
        <v>24</v>
      </c>
      <c r="E762">
        <v>7.6970000000000001</v>
      </c>
      <c r="F762">
        <v>8.7560000000000002</v>
      </c>
      <c r="G762">
        <v>9.8160000000000007</v>
      </c>
      <c r="H762">
        <v>11.006</v>
      </c>
      <c r="I762">
        <v>12.343999999999999</v>
      </c>
      <c r="J762">
        <v>13.848000000000001</v>
      </c>
      <c r="K762">
        <v>15.539</v>
      </c>
      <c r="L762">
        <v>17.440000000000001</v>
      </c>
      <c r="M762">
        <v>19.341999999999999</v>
      </c>
      <c r="N762" s="116">
        <v>-1.8700000000000001E-2</v>
      </c>
      <c r="O762" s="116">
        <v>12.344099999999999</v>
      </c>
      <c r="P762" s="116">
        <v>0.11483</v>
      </c>
    </row>
    <row r="763" spans="1:16">
      <c r="A763" t="s">
        <v>140</v>
      </c>
      <c r="B763">
        <v>761</v>
      </c>
      <c r="C763" t="s">
        <v>936</v>
      </c>
      <c r="D763">
        <v>25</v>
      </c>
      <c r="E763">
        <v>7.7009999999999996</v>
      </c>
      <c r="F763">
        <v>8.7609999999999992</v>
      </c>
      <c r="G763">
        <v>9.8209999999999997</v>
      </c>
      <c r="H763">
        <v>11.012</v>
      </c>
      <c r="I763">
        <v>12.351000000000001</v>
      </c>
      <c r="J763">
        <v>13.855</v>
      </c>
      <c r="K763">
        <v>15.548</v>
      </c>
      <c r="L763">
        <v>17.451000000000001</v>
      </c>
      <c r="M763">
        <v>19.353999999999999</v>
      </c>
      <c r="N763" s="116">
        <v>-1.89E-2</v>
      </c>
      <c r="O763" s="116">
        <v>12.3506</v>
      </c>
      <c r="P763" s="116">
        <v>0.11484999999999999</v>
      </c>
    </row>
    <row r="764" spans="1:16">
      <c r="A764" t="s">
        <v>140</v>
      </c>
      <c r="B764">
        <v>762</v>
      </c>
      <c r="C764" t="s">
        <v>937</v>
      </c>
      <c r="D764">
        <v>25</v>
      </c>
      <c r="E764">
        <v>7.7039999999999997</v>
      </c>
      <c r="F764">
        <v>8.7650000000000006</v>
      </c>
      <c r="G764">
        <v>9.8260000000000005</v>
      </c>
      <c r="H764">
        <v>11.018000000000001</v>
      </c>
      <c r="I764">
        <v>12.356999999999999</v>
      </c>
      <c r="J764">
        <v>13.863</v>
      </c>
      <c r="K764">
        <v>15.555999999999999</v>
      </c>
      <c r="L764">
        <v>17.460999999999999</v>
      </c>
      <c r="M764">
        <v>19.366</v>
      </c>
      <c r="N764" s="116">
        <v>-1.9099999999999999E-2</v>
      </c>
      <c r="O764" s="116">
        <v>12.357100000000001</v>
      </c>
      <c r="P764" s="116">
        <v>0.11487</v>
      </c>
    </row>
    <row r="765" spans="1:16">
      <c r="A765" t="s">
        <v>140</v>
      </c>
      <c r="B765">
        <v>763</v>
      </c>
      <c r="C765" t="s">
        <v>938</v>
      </c>
      <c r="D765">
        <v>25</v>
      </c>
      <c r="E765">
        <v>7.7080000000000002</v>
      </c>
      <c r="F765">
        <v>8.7690000000000001</v>
      </c>
      <c r="G765">
        <v>9.83</v>
      </c>
      <c r="H765">
        <v>11.023</v>
      </c>
      <c r="I765">
        <v>12.364000000000001</v>
      </c>
      <c r="J765">
        <v>13.871</v>
      </c>
      <c r="K765">
        <v>15.565</v>
      </c>
      <c r="L765">
        <v>17.472000000000001</v>
      </c>
      <c r="M765">
        <v>19.378</v>
      </c>
      <c r="N765" s="116">
        <v>-1.9199999999999998E-2</v>
      </c>
      <c r="O765" s="116">
        <v>12.3636</v>
      </c>
      <c r="P765" s="116">
        <v>0.11489000000000001</v>
      </c>
    </row>
    <row r="766" spans="1:16">
      <c r="A766" t="s">
        <v>140</v>
      </c>
      <c r="B766">
        <v>764</v>
      </c>
      <c r="C766" t="s">
        <v>939</v>
      </c>
      <c r="D766">
        <v>25</v>
      </c>
      <c r="E766">
        <v>7.7110000000000003</v>
      </c>
      <c r="F766">
        <v>8.7729999999999997</v>
      </c>
      <c r="G766">
        <v>9.8350000000000009</v>
      </c>
      <c r="H766">
        <v>11.029</v>
      </c>
      <c r="I766">
        <v>12.37</v>
      </c>
      <c r="J766">
        <v>13.878</v>
      </c>
      <c r="K766">
        <v>15.574</v>
      </c>
      <c r="L766">
        <v>17.481999999999999</v>
      </c>
      <c r="M766">
        <v>19.39</v>
      </c>
      <c r="N766" s="116">
        <v>-1.9400000000000001E-2</v>
      </c>
      <c r="O766" s="116">
        <v>12.370100000000001</v>
      </c>
      <c r="P766" s="116">
        <v>0.11491</v>
      </c>
    </row>
    <row r="767" spans="1:16">
      <c r="A767" t="s">
        <v>140</v>
      </c>
      <c r="B767">
        <v>765</v>
      </c>
      <c r="C767" t="s">
        <v>940</v>
      </c>
      <c r="D767">
        <v>25</v>
      </c>
      <c r="E767">
        <v>7.7149999999999999</v>
      </c>
      <c r="F767">
        <v>8.7769999999999992</v>
      </c>
      <c r="G767">
        <v>9.84</v>
      </c>
      <c r="H767">
        <v>11.034000000000001</v>
      </c>
      <c r="I767">
        <v>12.377000000000001</v>
      </c>
      <c r="J767">
        <v>13.885999999999999</v>
      </c>
      <c r="K767">
        <v>15.583</v>
      </c>
      <c r="L767">
        <v>17.492000000000001</v>
      </c>
      <c r="M767">
        <v>19.402000000000001</v>
      </c>
      <c r="N767" s="116">
        <v>-1.9599999999999999E-2</v>
      </c>
      <c r="O767" s="116">
        <v>12.3766</v>
      </c>
      <c r="P767" s="116">
        <v>0.11493</v>
      </c>
    </row>
    <row r="768" spans="1:16">
      <c r="A768" t="s">
        <v>140</v>
      </c>
      <c r="B768">
        <v>766</v>
      </c>
      <c r="C768" t="s">
        <v>941</v>
      </c>
      <c r="D768">
        <v>25</v>
      </c>
      <c r="E768">
        <v>7.718</v>
      </c>
      <c r="F768">
        <v>8.7810000000000006</v>
      </c>
      <c r="G768">
        <v>9.8450000000000006</v>
      </c>
      <c r="H768">
        <v>11.04</v>
      </c>
      <c r="I768">
        <v>12.382999999999999</v>
      </c>
      <c r="J768">
        <v>13.893000000000001</v>
      </c>
      <c r="K768">
        <v>15.592000000000001</v>
      </c>
      <c r="L768">
        <v>17.503</v>
      </c>
      <c r="M768">
        <v>19.413</v>
      </c>
      <c r="N768" s="116">
        <v>-1.9699999999999999E-2</v>
      </c>
      <c r="O768" s="116">
        <v>12.382999999999999</v>
      </c>
      <c r="P768" s="116">
        <v>0.11495</v>
      </c>
    </row>
    <row r="769" spans="1:16">
      <c r="A769" t="s">
        <v>140</v>
      </c>
      <c r="B769">
        <v>767</v>
      </c>
      <c r="C769" t="s">
        <v>942</v>
      </c>
      <c r="D769">
        <v>25</v>
      </c>
      <c r="E769">
        <v>7.7220000000000004</v>
      </c>
      <c r="F769">
        <v>8.7859999999999996</v>
      </c>
      <c r="G769">
        <v>9.85</v>
      </c>
      <c r="H769">
        <v>11.045</v>
      </c>
      <c r="I769">
        <v>12.39</v>
      </c>
      <c r="J769">
        <v>13.901</v>
      </c>
      <c r="K769">
        <v>15.601000000000001</v>
      </c>
      <c r="L769">
        <v>17.513000000000002</v>
      </c>
      <c r="M769">
        <v>19.425000000000001</v>
      </c>
      <c r="N769" s="116">
        <v>-1.9900000000000001E-2</v>
      </c>
      <c r="O769" s="116">
        <v>12.3895</v>
      </c>
      <c r="P769" s="116">
        <v>0.11497</v>
      </c>
    </row>
    <row r="770" spans="1:16">
      <c r="A770" t="s">
        <v>140</v>
      </c>
      <c r="B770">
        <v>768</v>
      </c>
      <c r="C770" t="s">
        <v>943</v>
      </c>
      <c r="D770">
        <v>25</v>
      </c>
      <c r="E770">
        <v>7.726</v>
      </c>
      <c r="F770">
        <v>8.7899999999999991</v>
      </c>
      <c r="G770">
        <v>9.8550000000000004</v>
      </c>
      <c r="H770">
        <v>11.051</v>
      </c>
      <c r="I770">
        <v>12.396000000000001</v>
      </c>
      <c r="J770">
        <v>13.907999999999999</v>
      </c>
      <c r="K770">
        <v>15.609</v>
      </c>
      <c r="L770">
        <v>17.523</v>
      </c>
      <c r="M770">
        <v>19.437000000000001</v>
      </c>
      <c r="N770" s="116">
        <v>-2.01E-2</v>
      </c>
      <c r="O770" s="116">
        <v>12.396000000000001</v>
      </c>
      <c r="P770" s="116">
        <v>0.11498</v>
      </c>
    </row>
    <row r="771" spans="1:16">
      <c r="A771" t="s">
        <v>140</v>
      </c>
      <c r="B771">
        <v>769</v>
      </c>
      <c r="C771" t="s">
        <v>944</v>
      </c>
      <c r="D771">
        <v>25</v>
      </c>
      <c r="E771">
        <v>7.7290000000000001</v>
      </c>
      <c r="F771">
        <v>8.7940000000000005</v>
      </c>
      <c r="G771">
        <v>9.859</v>
      </c>
      <c r="H771">
        <v>11.057</v>
      </c>
      <c r="I771">
        <v>12.401999999999999</v>
      </c>
      <c r="J771">
        <v>13.916</v>
      </c>
      <c r="K771">
        <v>15.618</v>
      </c>
      <c r="L771">
        <v>17.533000000000001</v>
      </c>
      <c r="M771">
        <v>19.449000000000002</v>
      </c>
      <c r="N771" s="116">
        <v>-2.0199999999999999E-2</v>
      </c>
      <c r="O771" s="116">
        <v>12.4025</v>
      </c>
      <c r="P771" s="116">
        <v>0.115</v>
      </c>
    </row>
    <row r="772" spans="1:16">
      <c r="A772" t="s">
        <v>140</v>
      </c>
      <c r="B772">
        <v>770</v>
      </c>
      <c r="C772" t="s">
        <v>945</v>
      </c>
      <c r="D772">
        <v>25</v>
      </c>
      <c r="E772">
        <v>7.7329999999999997</v>
      </c>
      <c r="F772">
        <v>8.798</v>
      </c>
      <c r="G772">
        <v>9.8640000000000008</v>
      </c>
      <c r="H772">
        <v>11.061999999999999</v>
      </c>
      <c r="I772">
        <v>12.409000000000001</v>
      </c>
      <c r="J772">
        <v>13.923</v>
      </c>
      <c r="K772">
        <v>15.627000000000001</v>
      </c>
      <c r="L772">
        <v>17.544</v>
      </c>
      <c r="M772">
        <v>19.460999999999999</v>
      </c>
      <c r="N772" s="116">
        <v>-2.0400000000000001E-2</v>
      </c>
      <c r="O772" s="116">
        <v>12.409000000000001</v>
      </c>
      <c r="P772" s="116">
        <v>0.11502</v>
      </c>
    </row>
    <row r="773" spans="1:16">
      <c r="A773" t="s">
        <v>140</v>
      </c>
      <c r="B773">
        <v>771</v>
      </c>
      <c r="C773" t="s">
        <v>946</v>
      </c>
      <c r="D773">
        <v>25</v>
      </c>
      <c r="E773">
        <v>7.7359999999999998</v>
      </c>
      <c r="F773">
        <v>8.8030000000000008</v>
      </c>
      <c r="G773">
        <v>9.8689999999999998</v>
      </c>
      <c r="H773">
        <v>11.068</v>
      </c>
      <c r="I773">
        <v>12.414999999999999</v>
      </c>
      <c r="J773">
        <v>13.930999999999999</v>
      </c>
      <c r="K773">
        <v>15.635999999999999</v>
      </c>
      <c r="L773">
        <v>17.553999999999998</v>
      </c>
      <c r="M773">
        <v>19.472000000000001</v>
      </c>
      <c r="N773" s="116">
        <v>-2.06E-2</v>
      </c>
      <c r="O773" s="116">
        <v>12.4154</v>
      </c>
      <c r="P773" s="116">
        <v>0.11504</v>
      </c>
    </row>
    <row r="774" spans="1:16">
      <c r="A774" t="s">
        <v>140</v>
      </c>
      <c r="B774">
        <v>772</v>
      </c>
      <c r="C774" t="s">
        <v>947</v>
      </c>
      <c r="D774">
        <v>25</v>
      </c>
      <c r="E774">
        <v>7.7389999999999999</v>
      </c>
      <c r="F774">
        <v>8.8070000000000004</v>
      </c>
      <c r="G774">
        <v>9.8740000000000006</v>
      </c>
      <c r="H774">
        <v>11.073</v>
      </c>
      <c r="I774">
        <v>12.422000000000001</v>
      </c>
      <c r="J774">
        <v>13.939</v>
      </c>
      <c r="K774">
        <v>15.645</v>
      </c>
      <c r="L774">
        <v>17.565000000000001</v>
      </c>
      <c r="M774">
        <v>19.484000000000002</v>
      </c>
      <c r="N774" s="116">
        <v>-2.07E-2</v>
      </c>
      <c r="O774" s="116">
        <v>12.421900000000001</v>
      </c>
      <c r="P774" s="116">
        <v>0.11506</v>
      </c>
    </row>
    <row r="775" spans="1:16">
      <c r="A775" t="s">
        <v>140</v>
      </c>
      <c r="B775">
        <v>773</v>
      </c>
      <c r="C775" t="s">
        <v>948</v>
      </c>
      <c r="D775">
        <v>25</v>
      </c>
      <c r="E775">
        <v>7.7430000000000003</v>
      </c>
      <c r="F775">
        <v>8.8109999999999999</v>
      </c>
      <c r="G775">
        <v>9.8789999999999996</v>
      </c>
      <c r="H775">
        <v>11.079000000000001</v>
      </c>
      <c r="I775">
        <v>12.428000000000001</v>
      </c>
      <c r="J775">
        <v>13.946</v>
      </c>
      <c r="K775">
        <v>15.654</v>
      </c>
      <c r="L775">
        <v>17.574999999999999</v>
      </c>
      <c r="M775">
        <v>19.495999999999999</v>
      </c>
      <c r="N775" s="116">
        <v>-2.0899999999999998E-2</v>
      </c>
      <c r="O775" s="116">
        <v>12.4284</v>
      </c>
      <c r="P775" s="116">
        <v>0.11508</v>
      </c>
    </row>
    <row r="776" spans="1:16">
      <c r="A776" t="s">
        <v>140</v>
      </c>
      <c r="B776">
        <v>774</v>
      </c>
      <c r="C776" t="s">
        <v>949</v>
      </c>
      <c r="D776">
        <v>25</v>
      </c>
      <c r="E776">
        <v>7.7469999999999999</v>
      </c>
      <c r="F776">
        <v>8.8149999999999995</v>
      </c>
      <c r="G776">
        <v>9.8829999999999991</v>
      </c>
      <c r="H776">
        <v>11.084</v>
      </c>
      <c r="I776">
        <v>12.435</v>
      </c>
      <c r="J776">
        <v>13.954000000000001</v>
      </c>
      <c r="K776">
        <v>15.662000000000001</v>
      </c>
      <c r="L776">
        <v>17.585000000000001</v>
      </c>
      <c r="M776">
        <v>19.507999999999999</v>
      </c>
      <c r="N776" s="116">
        <v>-2.1100000000000001E-2</v>
      </c>
      <c r="O776" s="116">
        <v>12.434799999999999</v>
      </c>
      <c r="P776" s="116">
        <v>0.11509999999999999</v>
      </c>
    </row>
    <row r="777" spans="1:16">
      <c r="A777" t="s">
        <v>140</v>
      </c>
      <c r="B777">
        <v>775</v>
      </c>
      <c r="C777" t="s">
        <v>950</v>
      </c>
      <c r="D777">
        <v>25</v>
      </c>
      <c r="E777">
        <v>7.75</v>
      </c>
      <c r="F777">
        <v>8.8190000000000008</v>
      </c>
      <c r="G777">
        <v>9.8879999999999999</v>
      </c>
      <c r="H777">
        <v>11.09</v>
      </c>
      <c r="I777">
        <v>12.441000000000001</v>
      </c>
      <c r="J777">
        <v>13.961</v>
      </c>
      <c r="K777">
        <v>15.670999999999999</v>
      </c>
      <c r="L777">
        <v>17.596</v>
      </c>
      <c r="M777">
        <v>19.52</v>
      </c>
      <c r="N777" s="116">
        <v>-2.12E-2</v>
      </c>
      <c r="O777" s="116">
        <v>12.4413</v>
      </c>
      <c r="P777" s="116">
        <v>0.11512</v>
      </c>
    </row>
    <row r="778" spans="1:16">
      <c r="A778" t="s">
        <v>140</v>
      </c>
      <c r="B778">
        <v>776</v>
      </c>
      <c r="C778" t="s">
        <v>951</v>
      </c>
      <c r="D778">
        <v>25</v>
      </c>
      <c r="E778">
        <v>7.7530000000000001</v>
      </c>
      <c r="F778">
        <v>8.8230000000000004</v>
      </c>
      <c r="G778">
        <v>9.8930000000000007</v>
      </c>
      <c r="H778">
        <v>11.095000000000001</v>
      </c>
      <c r="I778">
        <v>12.448</v>
      </c>
      <c r="J778">
        <v>13.968999999999999</v>
      </c>
      <c r="K778">
        <v>15.68</v>
      </c>
      <c r="L778">
        <v>17.606000000000002</v>
      </c>
      <c r="M778">
        <v>19.532</v>
      </c>
      <c r="N778" s="116">
        <v>-2.1399999999999999E-2</v>
      </c>
      <c r="O778" s="116">
        <v>12.447699999999999</v>
      </c>
      <c r="P778" s="116">
        <v>0.11514000000000001</v>
      </c>
    </row>
    <row r="779" spans="1:16">
      <c r="A779" t="s">
        <v>140</v>
      </c>
      <c r="B779">
        <v>777</v>
      </c>
      <c r="C779" t="s">
        <v>952</v>
      </c>
      <c r="D779">
        <v>25</v>
      </c>
      <c r="E779">
        <v>7.7569999999999997</v>
      </c>
      <c r="F779">
        <v>8.827</v>
      </c>
      <c r="G779">
        <v>9.8979999999999997</v>
      </c>
      <c r="H779">
        <v>11.101000000000001</v>
      </c>
      <c r="I779">
        <v>12.454000000000001</v>
      </c>
      <c r="J779">
        <v>13.976000000000001</v>
      </c>
      <c r="K779">
        <v>15.689</v>
      </c>
      <c r="L779">
        <v>17.616</v>
      </c>
      <c r="M779">
        <v>19.544</v>
      </c>
      <c r="N779" s="116">
        <v>-2.1600000000000001E-2</v>
      </c>
      <c r="O779" s="116">
        <v>12.4542</v>
      </c>
      <c r="P779" s="116">
        <v>0.11516</v>
      </c>
    </row>
    <row r="780" spans="1:16">
      <c r="A780" t="s">
        <v>140</v>
      </c>
      <c r="B780">
        <v>778</v>
      </c>
      <c r="C780" t="s">
        <v>953</v>
      </c>
      <c r="D780">
        <v>25</v>
      </c>
      <c r="E780">
        <v>7.76</v>
      </c>
      <c r="F780">
        <v>8.8309999999999995</v>
      </c>
      <c r="G780">
        <v>9.9019999999999992</v>
      </c>
      <c r="H780">
        <v>11.106999999999999</v>
      </c>
      <c r="I780">
        <v>12.461</v>
      </c>
      <c r="J780">
        <v>13.984</v>
      </c>
      <c r="K780">
        <v>15.698</v>
      </c>
      <c r="L780">
        <v>17.626999999999999</v>
      </c>
      <c r="M780">
        <v>19.556000000000001</v>
      </c>
      <c r="N780" s="116">
        <v>-2.1700000000000001E-2</v>
      </c>
      <c r="O780" s="116">
        <v>12.460599999999999</v>
      </c>
      <c r="P780" s="116">
        <v>0.11518</v>
      </c>
    </row>
    <row r="781" spans="1:16">
      <c r="A781" t="s">
        <v>140</v>
      </c>
      <c r="B781">
        <v>779</v>
      </c>
      <c r="C781" t="s">
        <v>954</v>
      </c>
      <c r="D781">
        <v>25</v>
      </c>
      <c r="E781">
        <v>7.7640000000000002</v>
      </c>
      <c r="F781">
        <v>8.8360000000000003</v>
      </c>
      <c r="G781">
        <v>9.907</v>
      </c>
      <c r="H781">
        <v>11.112</v>
      </c>
      <c r="I781">
        <v>12.467000000000001</v>
      </c>
      <c r="J781">
        <v>13.991</v>
      </c>
      <c r="K781">
        <v>15.707000000000001</v>
      </c>
      <c r="L781">
        <v>17.637</v>
      </c>
      <c r="M781">
        <v>19.568000000000001</v>
      </c>
      <c r="N781" s="116">
        <v>-2.1899999999999999E-2</v>
      </c>
      <c r="O781" s="116">
        <v>12.4671</v>
      </c>
      <c r="P781" s="116">
        <v>0.1152</v>
      </c>
    </row>
    <row r="782" spans="1:16">
      <c r="A782" t="s">
        <v>140</v>
      </c>
      <c r="B782">
        <v>780</v>
      </c>
      <c r="C782" t="s">
        <v>955</v>
      </c>
      <c r="D782">
        <v>25</v>
      </c>
      <c r="E782">
        <v>7.7670000000000003</v>
      </c>
      <c r="F782">
        <v>8.84</v>
      </c>
      <c r="G782">
        <v>9.9120000000000008</v>
      </c>
      <c r="H782">
        <v>11.118</v>
      </c>
      <c r="I782">
        <v>12.474</v>
      </c>
      <c r="J782">
        <v>13.999000000000001</v>
      </c>
      <c r="K782">
        <v>15.715</v>
      </c>
      <c r="L782">
        <v>17.646999999999998</v>
      </c>
      <c r="M782">
        <v>19.579999999999998</v>
      </c>
      <c r="N782" s="116">
        <v>-2.2100000000000002E-2</v>
      </c>
      <c r="O782" s="116">
        <v>12.4735</v>
      </c>
      <c r="P782" s="116">
        <v>0.11522</v>
      </c>
    </row>
    <row r="783" spans="1:16">
      <c r="A783" t="s">
        <v>140</v>
      </c>
      <c r="B783">
        <v>781</v>
      </c>
      <c r="C783" t="s">
        <v>956</v>
      </c>
      <c r="D783">
        <v>25</v>
      </c>
      <c r="E783">
        <v>7.7709999999999999</v>
      </c>
      <c r="F783">
        <v>8.8439999999999994</v>
      </c>
      <c r="G783">
        <v>9.9169999999999998</v>
      </c>
      <c r="H783">
        <v>11.122999999999999</v>
      </c>
      <c r="I783">
        <v>12.48</v>
      </c>
      <c r="J783">
        <v>14.006</v>
      </c>
      <c r="K783">
        <v>15.724</v>
      </c>
      <c r="L783">
        <v>17.658000000000001</v>
      </c>
      <c r="M783">
        <v>19.591999999999999</v>
      </c>
      <c r="N783" s="116">
        <v>-2.2200000000000001E-2</v>
      </c>
      <c r="O783" s="116">
        <v>12.48</v>
      </c>
      <c r="P783" s="116">
        <v>0.11524</v>
      </c>
    </row>
    <row r="784" spans="1:16">
      <c r="A784" t="s">
        <v>140</v>
      </c>
      <c r="B784">
        <v>782</v>
      </c>
      <c r="C784" t="s">
        <v>957</v>
      </c>
      <c r="D784">
        <v>25</v>
      </c>
      <c r="E784">
        <v>7.774</v>
      </c>
      <c r="F784">
        <v>8.8480000000000008</v>
      </c>
      <c r="G784">
        <v>9.9220000000000006</v>
      </c>
      <c r="H784">
        <v>11.129</v>
      </c>
      <c r="I784">
        <v>12.486000000000001</v>
      </c>
      <c r="J784">
        <v>14.013999999999999</v>
      </c>
      <c r="K784">
        <v>15.733000000000001</v>
      </c>
      <c r="L784">
        <v>17.667999999999999</v>
      </c>
      <c r="M784">
        <v>19.603000000000002</v>
      </c>
      <c r="N784" s="116">
        <v>-2.24E-2</v>
      </c>
      <c r="O784" s="116">
        <v>12.4864</v>
      </c>
      <c r="P784" s="116">
        <v>0.11526</v>
      </c>
    </row>
    <row r="785" spans="1:16">
      <c r="A785" t="s">
        <v>140</v>
      </c>
      <c r="B785">
        <v>783</v>
      </c>
      <c r="C785" t="s">
        <v>958</v>
      </c>
      <c r="D785">
        <v>25</v>
      </c>
      <c r="E785">
        <v>7.7779999999999996</v>
      </c>
      <c r="F785">
        <v>8.8520000000000003</v>
      </c>
      <c r="G785">
        <v>9.9260000000000002</v>
      </c>
      <c r="H785">
        <v>11.134</v>
      </c>
      <c r="I785">
        <v>12.493</v>
      </c>
      <c r="J785">
        <v>14.021000000000001</v>
      </c>
      <c r="K785">
        <v>15.742000000000001</v>
      </c>
      <c r="L785">
        <v>17.678999999999998</v>
      </c>
      <c r="M785">
        <v>19.614999999999998</v>
      </c>
      <c r="N785" s="116">
        <v>-2.2599999999999999E-2</v>
      </c>
      <c r="O785" s="116">
        <v>12.492900000000001</v>
      </c>
      <c r="P785" s="116">
        <v>0.11527999999999999</v>
      </c>
    </row>
    <row r="786" spans="1:16">
      <c r="A786" t="s">
        <v>140</v>
      </c>
      <c r="B786">
        <v>784</v>
      </c>
      <c r="C786" t="s">
        <v>959</v>
      </c>
      <c r="D786">
        <v>25</v>
      </c>
      <c r="E786">
        <v>7.7809999999999997</v>
      </c>
      <c r="F786">
        <v>8.8559999999999999</v>
      </c>
      <c r="G786">
        <v>9.9309999999999992</v>
      </c>
      <c r="H786">
        <v>11.14</v>
      </c>
      <c r="I786">
        <v>12.499000000000001</v>
      </c>
      <c r="J786">
        <v>14.029</v>
      </c>
      <c r="K786">
        <v>15.750999999999999</v>
      </c>
      <c r="L786">
        <v>17.689</v>
      </c>
      <c r="M786">
        <v>19.626999999999999</v>
      </c>
      <c r="N786" s="116">
        <v>-2.2700000000000001E-2</v>
      </c>
      <c r="O786" s="116">
        <v>12.4993</v>
      </c>
      <c r="P786" s="116">
        <v>0.1153</v>
      </c>
    </row>
    <row r="787" spans="1:16">
      <c r="A787" t="s">
        <v>140</v>
      </c>
      <c r="B787">
        <v>785</v>
      </c>
      <c r="C787" t="s">
        <v>960</v>
      </c>
      <c r="D787">
        <v>25</v>
      </c>
      <c r="E787">
        <v>7.7850000000000001</v>
      </c>
      <c r="F787">
        <v>8.86</v>
      </c>
      <c r="G787">
        <v>9.9359999999999999</v>
      </c>
      <c r="H787">
        <v>11.145</v>
      </c>
      <c r="I787">
        <v>12.506</v>
      </c>
      <c r="J787">
        <v>14.036</v>
      </c>
      <c r="K787">
        <v>15.759</v>
      </c>
      <c r="L787">
        <v>17.699000000000002</v>
      </c>
      <c r="M787">
        <v>19.638999999999999</v>
      </c>
      <c r="N787" s="116">
        <v>-2.29E-2</v>
      </c>
      <c r="O787" s="116">
        <v>12.505699999999999</v>
      </c>
      <c r="P787" s="116">
        <v>0.11532000000000001</v>
      </c>
    </row>
    <row r="788" spans="1:16">
      <c r="A788" t="s">
        <v>140</v>
      </c>
      <c r="B788">
        <v>786</v>
      </c>
      <c r="C788" t="s">
        <v>961</v>
      </c>
      <c r="D788">
        <v>25</v>
      </c>
      <c r="E788">
        <v>7.7880000000000003</v>
      </c>
      <c r="F788">
        <v>8.8640000000000008</v>
      </c>
      <c r="G788">
        <v>9.9410000000000007</v>
      </c>
      <c r="H788">
        <v>11.151</v>
      </c>
      <c r="I788">
        <v>12.512</v>
      </c>
      <c r="J788">
        <v>14.044</v>
      </c>
      <c r="K788">
        <v>15.768000000000001</v>
      </c>
      <c r="L788">
        <v>17.71</v>
      </c>
      <c r="M788">
        <v>19.651</v>
      </c>
      <c r="N788" s="116">
        <v>-2.3099999999999999E-2</v>
      </c>
      <c r="O788" s="116">
        <v>12.5121</v>
      </c>
      <c r="P788" s="116">
        <v>0.11534</v>
      </c>
    </row>
    <row r="789" spans="1:16">
      <c r="A789" t="s">
        <v>140</v>
      </c>
      <c r="B789">
        <v>787</v>
      </c>
      <c r="C789" t="s">
        <v>962</v>
      </c>
      <c r="D789">
        <v>25</v>
      </c>
      <c r="E789">
        <v>7.7919999999999998</v>
      </c>
      <c r="F789">
        <v>8.8689999999999998</v>
      </c>
      <c r="G789">
        <v>9.9450000000000003</v>
      </c>
      <c r="H789">
        <v>11.156000000000001</v>
      </c>
      <c r="I789">
        <v>12.519</v>
      </c>
      <c r="J789">
        <v>14.052</v>
      </c>
      <c r="K789">
        <v>15.776999999999999</v>
      </c>
      <c r="L789">
        <v>17.72</v>
      </c>
      <c r="M789">
        <v>19.663</v>
      </c>
      <c r="N789" s="116">
        <v>-2.3199999999999998E-2</v>
      </c>
      <c r="O789" s="116">
        <v>12.518599999999999</v>
      </c>
      <c r="P789" s="116">
        <v>0.11536</v>
      </c>
    </row>
    <row r="790" spans="1:16">
      <c r="A790" t="s">
        <v>140</v>
      </c>
      <c r="B790">
        <v>788</v>
      </c>
      <c r="C790" t="s">
        <v>963</v>
      </c>
      <c r="D790">
        <v>25</v>
      </c>
      <c r="E790">
        <v>7.7949999999999999</v>
      </c>
      <c r="F790">
        <v>8.8729999999999993</v>
      </c>
      <c r="G790">
        <v>9.9499999999999993</v>
      </c>
      <c r="H790">
        <v>11.162000000000001</v>
      </c>
      <c r="I790">
        <v>12.525</v>
      </c>
      <c r="J790">
        <v>14.058999999999999</v>
      </c>
      <c r="K790">
        <v>15.786</v>
      </c>
      <c r="L790">
        <v>17.73</v>
      </c>
      <c r="M790">
        <v>19.675000000000001</v>
      </c>
      <c r="N790" s="116">
        <v>-2.3400000000000001E-2</v>
      </c>
      <c r="O790" s="116">
        <v>12.525</v>
      </c>
      <c r="P790" s="116">
        <v>0.11538</v>
      </c>
    </row>
    <row r="791" spans="1:16">
      <c r="A791" t="s">
        <v>140</v>
      </c>
      <c r="B791">
        <v>789</v>
      </c>
      <c r="C791" t="s">
        <v>964</v>
      </c>
      <c r="D791">
        <v>25</v>
      </c>
      <c r="E791">
        <v>7.7990000000000004</v>
      </c>
      <c r="F791">
        <v>8.8770000000000007</v>
      </c>
      <c r="G791">
        <v>9.9550000000000001</v>
      </c>
      <c r="H791">
        <v>11.167</v>
      </c>
      <c r="I791">
        <v>12.531000000000001</v>
      </c>
      <c r="J791">
        <v>14.066000000000001</v>
      </c>
      <c r="K791">
        <v>15.795</v>
      </c>
      <c r="L791">
        <v>17.741</v>
      </c>
      <c r="M791">
        <v>19.687000000000001</v>
      </c>
      <c r="N791" s="116">
        <v>-2.3599999999999999E-2</v>
      </c>
      <c r="O791" s="116">
        <v>12.5314</v>
      </c>
      <c r="P791" s="116">
        <v>0.1154</v>
      </c>
    </row>
    <row r="792" spans="1:16">
      <c r="A792" t="s">
        <v>140</v>
      </c>
      <c r="B792">
        <v>790</v>
      </c>
      <c r="C792" t="s">
        <v>965</v>
      </c>
      <c r="D792">
        <v>25</v>
      </c>
      <c r="E792">
        <v>7.8019999999999996</v>
      </c>
      <c r="F792">
        <v>8.8810000000000002</v>
      </c>
      <c r="G792">
        <v>9.9600000000000009</v>
      </c>
      <c r="H792">
        <v>11.173</v>
      </c>
      <c r="I792">
        <v>12.538</v>
      </c>
      <c r="J792">
        <v>14.074</v>
      </c>
      <c r="K792">
        <v>15.803000000000001</v>
      </c>
      <c r="L792">
        <v>17.751000000000001</v>
      </c>
      <c r="M792">
        <v>19.698</v>
      </c>
      <c r="N792" s="116">
        <v>-2.3699999999999999E-2</v>
      </c>
      <c r="O792" s="116">
        <v>12.537800000000001</v>
      </c>
      <c r="P792" s="116">
        <v>0.11541999999999999</v>
      </c>
    </row>
    <row r="793" spans="1:16">
      <c r="A793" t="s">
        <v>140</v>
      </c>
      <c r="B793">
        <v>791</v>
      </c>
      <c r="C793" t="s">
        <v>966</v>
      </c>
      <c r="D793">
        <v>25</v>
      </c>
      <c r="E793">
        <v>7.806</v>
      </c>
      <c r="F793">
        <v>8.8849999999999998</v>
      </c>
      <c r="G793">
        <v>9.9640000000000004</v>
      </c>
      <c r="H793">
        <v>11.178000000000001</v>
      </c>
      <c r="I793">
        <v>12.544</v>
      </c>
      <c r="J793">
        <v>14.081</v>
      </c>
      <c r="K793">
        <v>15.811999999999999</v>
      </c>
      <c r="L793">
        <v>17.760999999999999</v>
      </c>
      <c r="M793">
        <v>19.71</v>
      </c>
      <c r="N793" s="116">
        <v>-2.3900000000000001E-2</v>
      </c>
      <c r="O793" s="116">
        <v>12.5442</v>
      </c>
      <c r="P793" s="116">
        <v>0.11544</v>
      </c>
    </row>
    <row r="794" spans="1:16">
      <c r="A794" t="s">
        <v>140</v>
      </c>
      <c r="B794">
        <v>792</v>
      </c>
      <c r="C794" t="s">
        <v>967</v>
      </c>
      <c r="D794">
        <v>26</v>
      </c>
      <c r="E794">
        <v>7.8090000000000002</v>
      </c>
      <c r="F794">
        <v>8.8889999999999993</v>
      </c>
      <c r="G794">
        <v>9.9689999999999994</v>
      </c>
      <c r="H794">
        <v>11.183999999999999</v>
      </c>
      <c r="I794">
        <v>12.551</v>
      </c>
      <c r="J794">
        <v>14.089</v>
      </c>
      <c r="K794">
        <v>15.821</v>
      </c>
      <c r="L794">
        <v>17.771000000000001</v>
      </c>
      <c r="M794">
        <v>19.722000000000001</v>
      </c>
      <c r="N794" s="116">
        <v>-2.41E-2</v>
      </c>
      <c r="O794" s="116">
        <v>12.550599999999999</v>
      </c>
      <c r="P794" s="116">
        <v>0.11545</v>
      </c>
    </row>
    <row r="795" spans="1:16">
      <c r="A795" t="s">
        <v>140</v>
      </c>
      <c r="B795">
        <v>793</v>
      </c>
      <c r="C795" t="s">
        <v>968</v>
      </c>
      <c r="D795">
        <v>26</v>
      </c>
      <c r="E795">
        <v>7.8129999999999997</v>
      </c>
      <c r="F795">
        <v>8.8930000000000007</v>
      </c>
      <c r="G795">
        <v>9.9740000000000002</v>
      </c>
      <c r="H795">
        <v>11.189</v>
      </c>
      <c r="I795">
        <v>12.557</v>
      </c>
      <c r="J795">
        <v>14.096</v>
      </c>
      <c r="K795">
        <v>15.829000000000001</v>
      </c>
      <c r="L795">
        <v>17.780999999999999</v>
      </c>
      <c r="M795">
        <v>19.733000000000001</v>
      </c>
      <c r="N795" s="116">
        <v>-2.4199999999999999E-2</v>
      </c>
      <c r="O795" s="116">
        <v>12.557</v>
      </c>
      <c r="P795" s="116">
        <v>0.11547</v>
      </c>
    </row>
    <row r="796" spans="1:16">
      <c r="A796" t="s">
        <v>140</v>
      </c>
      <c r="B796">
        <v>794</v>
      </c>
      <c r="C796" t="s">
        <v>969</v>
      </c>
      <c r="D796">
        <v>26</v>
      </c>
      <c r="E796">
        <v>7.8159999999999998</v>
      </c>
      <c r="F796">
        <v>8.8979999999999997</v>
      </c>
      <c r="G796">
        <v>9.9789999999999992</v>
      </c>
      <c r="H796">
        <v>11.195</v>
      </c>
      <c r="I796">
        <v>12.563000000000001</v>
      </c>
      <c r="J796">
        <v>14.103999999999999</v>
      </c>
      <c r="K796">
        <v>15.837999999999999</v>
      </c>
      <c r="L796">
        <v>17.792000000000002</v>
      </c>
      <c r="M796">
        <v>19.745000000000001</v>
      </c>
      <c r="N796" s="116">
        <v>-2.4400000000000002E-2</v>
      </c>
      <c r="O796" s="116">
        <v>12.5634</v>
      </c>
      <c r="P796" s="116">
        <v>0.11549</v>
      </c>
    </row>
    <row r="797" spans="1:16">
      <c r="A797" t="s">
        <v>140</v>
      </c>
      <c r="B797">
        <v>795</v>
      </c>
      <c r="C797" t="s">
        <v>970</v>
      </c>
      <c r="D797">
        <v>26</v>
      </c>
      <c r="E797">
        <v>7.82</v>
      </c>
      <c r="F797">
        <v>8.9019999999999992</v>
      </c>
      <c r="G797">
        <v>9.9830000000000005</v>
      </c>
      <c r="H797">
        <v>11.2</v>
      </c>
      <c r="I797">
        <v>12.57</v>
      </c>
      <c r="J797">
        <v>14.111000000000001</v>
      </c>
      <c r="K797">
        <v>15.847</v>
      </c>
      <c r="L797">
        <v>17.802</v>
      </c>
      <c r="M797">
        <v>19.757000000000001</v>
      </c>
      <c r="N797" s="116">
        <v>-2.46E-2</v>
      </c>
      <c r="O797" s="116">
        <v>12.569800000000001</v>
      </c>
      <c r="P797" s="116">
        <v>0.11551</v>
      </c>
    </row>
    <row r="798" spans="1:16">
      <c r="A798" t="s">
        <v>140</v>
      </c>
      <c r="B798">
        <v>796</v>
      </c>
      <c r="C798" t="s">
        <v>971</v>
      </c>
      <c r="D798">
        <v>26</v>
      </c>
      <c r="E798">
        <v>7.8230000000000004</v>
      </c>
      <c r="F798">
        <v>8.9060000000000006</v>
      </c>
      <c r="G798">
        <v>9.9879999999999995</v>
      </c>
      <c r="H798">
        <v>11.206</v>
      </c>
      <c r="I798">
        <v>12.576000000000001</v>
      </c>
      <c r="J798">
        <v>14.119</v>
      </c>
      <c r="K798">
        <v>15.856</v>
      </c>
      <c r="L798">
        <v>17.812000000000001</v>
      </c>
      <c r="M798">
        <v>19.768999999999998</v>
      </c>
      <c r="N798" s="116">
        <v>-2.47E-2</v>
      </c>
      <c r="O798" s="116">
        <v>12.5762</v>
      </c>
      <c r="P798" s="116">
        <v>0.11552999999999999</v>
      </c>
    </row>
    <row r="799" spans="1:16">
      <c r="A799" t="s">
        <v>140</v>
      </c>
      <c r="B799">
        <v>797</v>
      </c>
      <c r="C799" t="s">
        <v>972</v>
      </c>
      <c r="D799">
        <v>26</v>
      </c>
      <c r="E799">
        <v>7.827</v>
      </c>
      <c r="F799">
        <v>8.91</v>
      </c>
      <c r="G799">
        <v>9.9930000000000003</v>
      </c>
      <c r="H799">
        <v>11.211</v>
      </c>
      <c r="I799">
        <v>12.583</v>
      </c>
      <c r="J799">
        <v>14.125999999999999</v>
      </c>
      <c r="K799">
        <v>15.864000000000001</v>
      </c>
      <c r="L799">
        <v>17.823</v>
      </c>
      <c r="M799">
        <v>19.780999999999999</v>
      </c>
      <c r="N799" s="116">
        <v>-2.4899999999999999E-2</v>
      </c>
      <c r="O799" s="116">
        <v>12.582599999999999</v>
      </c>
      <c r="P799" s="116">
        <v>0.11555</v>
      </c>
    </row>
    <row r="800" spans="1:16">
      <c r="A800" t="s">
        <v>140</v>
      </c>
      <c r="B800">
        <v>798</v>
      </c>
      <c r="C800" t="s">
        <v>973</v>
      </c>
      <c r="D800">
        <v>26</v>
      </c>
      <c r="E800">
        <v>7.83</v>
      </c>
      <c r="F800">
        <v>8.9139999999999997</v>
      </c>
      <c r="G800">
        <v>9.9979999999999993</v>
      </c>
      <c r="H800">
        <v>11.217000000000001</v>
      </c>
      <c r="I800">
        <v>12.589</v>
      </c>
      <c r="J800">
        <v>14.134</v>
      </c>
      <c r="K800">
        <v>15.872999999999999</v>
      </c>
      <c r="L800">
        <v>17.832999999999998</v>
      </c>
      <c r="M800">
        <v>19.792999999999999</v>
      </c>
      <c r="N800" s="116">
        <v>-2.5000000000000001E-2</v>
      </c>
      <c r="O800" s="116">
        <v>12.589</v>
      </c>
      <c r="P800" s="116">
        <v>0.11557000000000001</v>
      </c>
    </row>
    <row r="801" spans="1:16">
      <c r="A801" t="s">
        <v>140</v>
      </c>
      <c r="B801">
        <v>799</v>
      </c>
      <c r="C801" t="s">
        <v>974</v>
      </c>
      <c r="D801">
        <v>26</v>
      </c>
      <c r="E801">
        <v>7.8339999999999996</v>
      </c>
      <c r="F801">
        <v>8.9179999999999993</v>
      </c>
      <c r="G801">
        <v>10.002000000000001</v>
      </c>
      <c r="H801">
        <v>11.222</v>
      </c>
      <c r="I801">
        <v>12.595000000000001</v>
      </c>
      <c r="J801">
        <v>14.141</v>
      </c>
      <c r="K801">
        <v>15.882</v>
      </c>
      <c r="L801">
        <v>17.843</v>
      </c>
      <c r="M801">
        <v>19.803999999999998</v>
      </c>
      <c r="N801" s="116">
        <v>-2.52E-2</v>
      </c>
      <c r="O801" s="116">
        <v>12.5954</v>
      </c>
      <c r="P801" s="116">
        <v>0.11559</v>
      </c>
    </row>
    <row r="802" spans="1:16">
      <c r="A802" t="s">
        <v>140</v>
      </c>
      <c r="B802">
        <v>800</v>
      </c>
      <c r="C802" t="s">
        <v>975</v>
      </c>
      <c r="D802">
        <v>26</v>
      </c>
      <c r="E802">
        <v>7.8369999999999997</v>
      </c>
      <c r="F802">
        <v>8.9220000000000006</v>
      </c>
      <c r="G802">
        <v>10.007</v>
      </c>
      <c r="H802">
        <v>11.228</v>
      </c>
      <c r="I802">
        <v>12.602</v>
      </c>
      <c r="J802">
        <v>14.148999999999999</v>
      </c>
      <c r="K802">
        <v>15.891</v>
      </c>
      <c r="L802">
        <v>17.853999999999999</v>
      </c>
      <c r="M802">
        <v>19.815999999999999</v>
      </c>
      <c r="N802" s="116">
        <v>-2.5399999999999999E-2</v>
      </c>
      <c r="O802" s="116">
        <v>12.601800000000001</v>
      </c>
      <c r="P802" s="116">
        <v>0.11561</v>
      </c>
    </row>
    <row r="803" spans="1:16">
      <c r="A803" t="s">
        <v>140</v>
      </c>
      <c r="B803">
        <v>801</v>
      </c>
      <c r="C803" t="s">
        <v>976</v>
      </c>
      <c r="D803">
        <v>26</v>
      </c>
      <c r="E803">
        <v>7.84</v>
      </c>
      <c r="F803">
        <v>8.9260000000000002</v>
      </c>
      <c r="G803">
        <v>10.012</v>
      </c>
      <c r="H803">
        <v>11.233000000000001</v>
      </c>
      <c r="I803">
        <v>12.608000000000001</v>
      </c>
      <c r="J803">
        <v>14.156000000000001</v>
      </c>
      <c r="K803">
        <v>15.9</v>
      </c>
      <c r="L803">
        <v>17.864000000000001</v>
      </c>
      <c r="M803">
        <v>19.827999999999999</v>
      </c>
      <c r="N803" s="116">
        <v>-2.5499999999999998E-2</v>
      </c>
      <c r="O803" s="116">
        <v>12.6082</v>
      </c>
      <c r="P803" s="116">
        <v>0.11563</v>
      </c>
    </row>
    <row r="804" spans="1:16">
      <c r="A804" t="s">
        <v>140</v>
      </c>
      <c r="B804">
        <v>802</v>
      </c>
      <c r="C804" t="s">
        <v>977</v>
      </c>
      <c r="D804">
        <v>26</v>
      </c>
      <c r="E804">
        <v>7.8440000000000003</v>
      </c>
      <c r="F804">
        <v>8.93</v>
      </c>
      <c r="G804">
        <v>10.016</v>
      </c>
      <c r="H804">
        <v>11.239000000000001</v>
      </c>
      <c r="I804">
        <v>12.614000000000001</v>
      </c>
      <c r="J804">
        <v>14.164</v>
      </c>
      <c r="K804">
        <v>15.907999999999999</v>
      </c>
      <c r="L804">
        <v>17.873999999999999</v>
      </c>
      <c r="M804">
        <v>19.84</v>
      </c>
      <c r="N804" s="116">
        <v>-2.5700000000000001E-2</v>
      </c>
      <c r="O804" s="116">
        <v>12.6145</v>
      </c>
      <c r="P804" s="116">
        <v>0.11565</v>
      </c>
    </row>
    <row r="805" spans="1:16">
      <c r="A805" t="s">
        <v>140</v>
      </c>
      <c r="B805">
        <v>803</v>
      </c>
      <c r="C805" t="s">
        <v>978</v>
      </c>
      <c r="D805">
        <v>26</v>
      </c>
      <c r="E805">
        <v>7.8470000000000004</v>
      </c>
      <c r="F805">
        <v>8.9339999999999993</v>
      </c>
      <c r="G805">
        <v>10.021000000000001</v>
      </c>
      <c r="H805">
        <v>11.244</v>
      </c>
      <c r="I805">
        <v>12.621</v>
      </c>
      <c r="J805">
        <v>14.170999999999999</v>
      </c>
      <c r="K805">
        <v>15.917</v>
      </c>
      <c r="L805">
        <v>17.884</v>
      </c>
      <c r="M805">
        <v>19.852</v>
      </c>
      <c r="N805" s="116">
        <v>-2.5899999999999999E-2</v>
      </c>
      <c r="O805" s="116">
        <v>12.620900000000001</v>
      </c>
      <c r="P805" s="116">
        <v>0.11567</v>
      </c>
    </row>
    <row r="806" spans="1:16">
      <c r="A806" t="s">
        <v>140</v>
      </c>
      <c r="B806">
        <v>804</v>
      </c>
      <c r="C806" t="s">
        <v>979</v>
      </c>
      <c r="D806">
        <v>26</v>
      </c>
      <c r="E806">
        <v>7.851</v>
      </c>
      <c r="F806">
        <v>8.9380000000000006</v>
      </c>
      <c r="G806">
        <v>10.026</v>
      </c>
      <c r="H806">
        <v>11.25</v>
      </c>
      <c r="I806">
        <v>12.627000000000001</v>
      </c>
      <c r="J806">
        <v>14.178000000000001</v>
      </c>
      <c r="K806">
        <v>15.926</v>
      </c>
      <c r="L806">
        <v>17.895</v>
      </c>
      <c r="M806">
        <v>19.864000000000001</v>
      </c>
      <c r="N806" s="116">
        <v>-2.5999999999999999E-2</v>
      </c>
      <c r="O806" s="116">
        <v>12.6273</v>
      </c>
      <c r="P806" s="116">
        <v>0.11569</v>
      </c>
    </row>
    <row r="807" spans="1:16">
      <c r="A807" t="s">
        <v>140</v>
      </c>
      <c r="B807">
        <v>805</v>
      </c>
      <c r="C807" t="s">
        <v>980</v>
      </c>
      <c r="D807">
        <v>26</v>
      </c>
      <c r="E807">
        <v>7.8540000000000001</v>
      </c>
      <c r="F807">
        <v>8.9420000000000002</v>
      </c>
      <c r="G807">
        <v>10.031000000000001</v>
      </c>
      <c r="H807">
        <v>11.255000000000001</v>
      </c>
      <c r="I807">
        <v>12.634</v>
      </c>
      <c r="J807">
        <v>14.186</v>
      </c>
      <c r="K807">
        <v>15.933999999999999</v>
      </c>
      <c r="L807">
        <v>17.905000000000001</v>
      </c>
      <c r="M807">
        <v>19.875</v>
      </c>
      <c r="N807" s="116">
        <v>-2.6200000000000001E-2</v>
      </c>
      <c r="O807" s="116">
        <v>12.633599999999999</v>
      </c>
      <c r="P807" s="116">
        <v>0.11570999999999999</v>
      </c>
    </row>
    <row r="808" spans="1:16">
      <c r="A808" t="s">
        <v>140</v>
      </c>
      <c r="B808">
        <v>806</v>
      </c>
      <c r="C808" t="s">
        <v>981</v>
      </c>
      <c r="D808">
        <v>26</v>
      </c>
      <c r="E808">
        <v>7.8579999999999997</v>
      </c>
      <c r="F808">
        <v>8.9459999999999997</v>
      </c>
      <c r="G808">
        <v>10.035</v>
      </c>
      <c r="H808">
        <v>11.260999999999999</v>
      </c>
      <c r="I808">
        <v>12.64</v>
      </c>
      <c r="J808">
        <v>14.193</v>
      </c>
      <c r="K808">
        <v>15.943</v>
      </c>
      <c r="L808">
        <v>17.914999999999999</v>
      </c>
      <c r="M808">
        <v>19.887</v>
      </c>
      <c r="N808" s="116">
        <v>-2.64E-2</v>
      </c>
      <c r="O808" s="116">
        <v>12.64</v>
      </c>
      <c r="P808" s="116">
        <v>0.11573</v>
      </c>
    </row>
    <row r="809" spans="1:16">
      <c r="A809" t="s">
        <v>140</v>
      </c>
      <c r="B809">
        <v>807</v>
      </c>
      <c r="C809" t="s">
        <v>982</v>
      </c>
      <c r="D809">
        <v>26</v>
      </c>
      <c r="E809">
        <v>7.8609999999999998</v>
      </c>
      <c r="F809">
        <v>8.9510000000000005</v>
      </c>
      <c r="G809">
        <v>10.039999999999999</v>
      </c>
      <c r="H809">
        <v>11.266</v>
      </c>
      <c r="I809">
        <v>12.646000000000001</v>
      </c>
      <c r="J809">
        <v>14.201000000000001</v>
      </c>
      <c r="K809">
        <v>15.952</v>
      </c>
      <c r="L809">
        <v>17.925999999999998</v>
      </c>
      <c r="M809">
        <v>19.899000000000001</v>
      </c>
      <c r="N809" s="116">
        <v>-2.6499999999999999E-2</v>
      </c>
      <c r="O809" s="116">
        <v>12.6464</v>
      </c>
      <c r="P809" s="116">
        <v>0.11575000000000001</v>
      </c>
    </row>
    <row r="810" spans="1:16">
      <c r="A810" t="s">
        <v>140</v>
      </c>
      <c r="B810">
        <v>808</v>
      </c>
      <c r="C810" t="s">
        <v>983</v>
      </c>
      <c r="D810">
        <v>26</v>
      </c>
      <c r="E810">
        <v>7.8639999999999999</v>
      </c>
      <c r="F810">
        <v>8.9550000000000001</v>
      </c>
      <c r="G810">
        <v>10.045</v>
      </c>
      <c r="H810">
        <v>11.272</v>
      </c>
      <c r="I810">
        <v>12.653</v>
      </c>
      <c r="J810">
        <v>14.208</v>
      </c>
      <c r="K810">
        <v>15.961</v>
      </c>
      <c r="L810">
        <v>17.936</v>
      </c>
      <c r="M810">
        <v>19.911000000000001</v>
      </c>
      <c r="N810" s="116">
        <v>-2.6700000000000002E-2</v>
      </c>
      <c r="O810" s="116">
        <v>12.652699999999999</v>
      </c>
      <c r="P810" s="116">
        <v>0.11577</v>
      </c>
    </row>
    <row r="811" spans="1:16">
      <c r="A811" t="s">
        <v>140</v>
      </c>
      <c r="B811">
        <v>809</v>
      </c>
      <c r="C811" t="s">
        <v>984</v>
      </c>
      <c r="D811">
        <v>26</v>
      </c>
      <c r="E811">
        <v>7.8680000000000003</v>
      </c>
      <c r="F811">
        <v>8.9589999999999996</v>
      </c>
      <c r="G811">
        <v>10.048999999999999</v>
      </c>
      <c r="H811">
        <v>11.276999999999999</v>
      </c>
      <c r="I811">
        <v>12.659000000000001</v>
      </c>
      <c r="J811">
        <v>14.215999999999999</v>
      </c>
      <c r="K811">
        <v>15.968999999999999</v>
      </c>
      <c r="L811">
        <v>17.946000000000002</v>
      </c>
      <c r="M811">
        <v>19.922999999999998</v>
      </c>
      <c r="N811" s="116">
        <v>-2.6800000000000001E-2</v>
      </c>
      <c r="O811" s="116">
        <v>12.6591</v>
      </c>
      <c r="P811" s="116">
        <v>0.11579</v>
      </c>
    </row>
    <row r="812" spans="1:16">
      <c r="A812" t="s">
        <v>140</v>
      </c>
      <c r="B812">
        <v>810</v>
      </c>
      <c r="C812" t="s">
        <v>985</v>
      </c>
      <c r="D812">
        <v>26</v>
      </c>
      <c r="E812">
        <v>7.8710000000000004</v>
      </c>
      <c r="F812">
        <v>8.9629999999999992</v>
      </c>
      <c r="G812">
        <v>10.054</v>
      </c>
      <c r="H812">
        <v>11.282</v>
      </c>
      <c r="I812">
        <v>12.664999999999999</v>
      </c>
      <c r="J812">
        <v>14.223000000000001</v>
      </c>
      <c r="K812">
        <v>15.978</v>
      </c>
      <c r="L812">
        <v>17.956</v>
      </c>
      <c r="M812">
        <v>19.934999999999999</v>
      </c>
      <c r="N812" s="116">
        <v>-2.7E-2</v>
      </c>
      <c r="O812" s="116">
        <v>12.6654</v>
      </c>
      <c r="P812" s="116">
        <v>0.11581</v>
      </c>
    </row>
    <row r="813" spans="1:16">
      <c r="A813" t="s">
        <v>140</v>
      </c>
      <c r="B813">
        <v>811</v>
      </c>
      <c r="C813" t="s">
        <v>986</v>
      </c>
      <c r="D813">
        <v>26</v>
      </c>
      <c r="E813">
        <v>7.875</v>
      </c>
      <c r="F813">
        <v>8.9670000000000005</v>
      </c>
      <c r="G813">
        <v>10.058999999999999</v>
      </c>
      <c r="H813">
        <v>11.288</v>
      </c>
      <c r="I813">
        <v>12.672000000000001</v>
      </c>
      <c r="J813">
        <v>14.231</v>
      </c>
      <c r="K813">
        <v>15.987</v>
      </c>
      <c r="L813">
        <v>17.966999999999999</v>
      </c>
      <c r="M813">
        <v>19.946999999999999</v>
      </c>
      <c r="N813" s="116">
        <v>-2.7199999999999998E-2</v>
      </c>
      <c r="O813" s="116">
        <v>12.671799999999999</v>
      </c>
      <c r="P813" s="116">
        <v>0.11583</v>
      </c>
    </row>
    <row r="814" spans="1:16">
      <c r="A814" t="s">
        <v>140</v>
      </c>
      <c r="B814">
        <v>812</v>
      </c>
      <c r="C814" t="s">
        <v>987</v>
      </c>
      <c r="D814">
        <v>26</v>
      </c>
      <c r="E814">
        <v>7.8780000000000001</v>
      </c>
      <c r="F814">
        <v>8.9710000000000001</v>
      </c>
      <c r="G814">
        <v>10.063000000000001</v>
      </c>
      <c r="H814">
        <v>11.292999999999999</v>
      </c>
      <c r="I814">
        <v>12.678000000000001</v>
      </c>
      <c r="J814">
        <v>14.238</v>
      </c>
      <c r="K814">
        <v>15.996</v>
      </c>
      <c r="L814">
        <v>17.977</v>
      </c>
      <c r="M814">
        <v>19.957999999999998</v>
      </c>
      <c r="N814" s="116">
        <v>-2.7300000000000001E-2</v>
      </c>
      <c r="O814" s="116">
        <v>12.678100000000001</v>
      </c>
      <c r="P814" s="116">
        <v>0.11584999999999999</v>
      </c>
    </row>
    <row r="815" spans="1:16">
      <c r="A815" t="s">
        <v>140</v>
      </c>
      <c r="B815">
        <v>813</v>
      </c>
      <c r="C815" t="s">
        <v>988</v>
      </c>
      <c r="D815">
        <v>26</v>
      </c>
      <c r="E815">
        <v>7.8810000000000002</v>
      </c>
      <c r="F815">
        <v>8.9749999999999996</v>
      </c>
      <c r="G815">
        <v>10.068</v>
      </c>
      <c r="H815">
        <v>11.298999999999999</v>
      </c>
      <c r="I815">
        <v>12.683999999999999</v>
      </c>
      <c r="J815">
        <v>14.244999999999999</v>
      </c>
      <c r="K815">
        <v>16.004000000000001</v>
      </c>
      <c r="L815">
        <v>17.986999999999998</v>
      </c>
      <c r="M815">
        <v>19.97</v>
      </c>
      <c r="N815" s="116">
        <v>-2.75E-2</v>
      </c>
      <c r="O815" s="116">
        <v>12.6844</v>
      </c>
      <c r="P815" s="116">
        <v>0.11587</v>
      </c>
    </row>
    <row r="816" spans="1:16">
      <c r="A816" t="s">
        <v>140</v>
      </c>
      <c r="B816">
        <v>814</v>
      </c>
      <c r="C816" t="s">
        <v>989</v>
      </c>
      <c r="D816">
        <v>26</v>
      </c>
      <c r="E816">
        <v>7.8849999999999998</v>
      </c>
      <c r="F816">
        <v>8.9789999999999992</v>
      </c>
      <c r="G816">
        <v>10.073</v>
      </c>
      <c r="H816">
        <v>11.304</v>
      </c>
      <c r="I816">
        <v>12.691000000000001</v>
      </c>
      <c r="J816">
        <v>14.253</v>
      </c>
      <c r="K816">
        <v>16.013000000000002</v>
      </c>
      <c r="L816">
        <v>17.997</v>
      </c>
      <c r="M816">
        <v>19.981999999999999</v>
      </c>
      <c r="N816" s="116">
        <v>-2.7699999999999999E-2</v>
      </c>
      <c r="O816" s="116">
        <v>12.690799999999999</v>
      </c>
      <c r="P816" s="116">
        <v>0.11589000000000001</v>
      </c>
    </row>
    <row r="817" spans="1:16">
      <c r="A817" t="s">
        <v>140</v>
      </c>
      <c r="B817">
        <v>815</v>
      </c>
      <c r="C817" t="s">
        <v>990</v>
      </c>
      <c r="D817">
        <v>26</v>
      </c>
      <c r="E817">
        <v>7.8879999999999999</v>
      </c>
      <c r="F817">
        <v>8.9830000000000005</v>
      </c>
      <c r="G817">
        <v>10.077</v>
      </c>
      <c r="H817">
        <v>11.31</v>
      </c>
      <c r="I817">
        <v>12.696999999999999</v>
      </c>
      <c r="J817">
        <v>14.26</v>
      </c>
      <c r="K817">
        <v>16.021999999999998</v>
      </c>
      <c r="L817">
        <v>18.007999999999999</v>
      </c>
      <c r="M817">
        <v>19.994</v>
      </c>
      <c r="N817" s="116">
        <v>-2.7799999999999998E-2</v>
      </c>
      <c r="O817" s="116">
        <v>12.697100000000001</v>
      </c>
      <c r="P817" s="116">
        <v>0.11591</v>
      </c>
    </row>
    <row r="818" spans="1:16">
      <c r="A818" t="s">
        <v>140</v>
      </c>
      <c r="B818">
        <v>816</v>
      </c>
      <c r="C818" t="s">
        <v>991</v>
      </c>
      <c r="D818">
        <v>26</v>
      </c>
      <c r="E818">
        <v>7.8920000000000003</v>
      </c>
      <c r="F818">
        <v>8.9870000000000001</v>
      </c>
      <c r="G818">
        <v>10.082000000000001</v>
      </c>
      <c r="H818">
        <v>11.315</v>
      </c>
      <c r="I818">
        <v>12.702999999999999</v>
      </c>
      <c r="J818">
        <v>14.268000000000001</v>
      </c>
      <c r="K818">
        <v>16.03</v>
      </c>
      <c r="L818">
        <v>18.018000000000001</v>
      </c>
      <c r="M818">
        <v>20.004999999999999</v>
      </c>
      <c r="N818" s="116">
        <v>-2.8000000000000001E-2</v>
      </c>
      <c r="O818" s="116">
        <v>12.7034</v>
      </c>
      <c r="P818" s="116">
        <v>0.11593000000000001</v>
      </c>
    </row>
    <row r="819" spans="1:16">
      <c r="A819" t="s">
        <v>140</v>
      </c>
      <c r="B819">
        <v>817</v>
      </c>
      <c r="C819" t="s">
        <v>992</v>
      </c>
      <c r="D819">
        <v>26</v>
      </c>
      <c r="E819">
        <v>7.8949999999999996</v>
      </c>
      <c r="F819">
        <v>8.9909999999999997</v>
      </c>
      <c r="G819">
        <v>10.087</v>
      </c>
      <c r="H819">
        <v>11.32</v>
      </c>
      <c r="I819">
        <v>12.71</v>
      </c>
      <c r="J819">
        <v>14.275</v>
      </c>
      <c r="K819">
        <v>16.039000000000001</v>
      </c>
      <c r="L819">
        <v>18.027999999999999</v>
      </c>
      <c r="M819">
        <v>20.016999999999999</v>
      </c>
      <c r="N819" s="116">
        <v>-2.81E-2</v>
      </c>
      <c r="O819" s="116">
        <v>12.7098</v>
      </c>
      <c r="P819" s="116">
        <v>0.11595</v>
      </c>
    </row>
    <row r="820" spans="1:16">
      <c r="A820" t="s">
        <v>140</v>
      </c>
      <c r="B820">
        <v>818</v>
      </c>
      <c r="C820" t="s">
        <v>993</v>
      </c>
      <c r="D820">
        <v>26</v>
      </c>
      <c r="E820">
        <v>7.8979999999999997</v>
      </c>
      <c r="F820">
        <v>8.9949999999999992</v>
      </c>
      <c r="G820">
        <v>10.090999999999999</v>
      </c>
      <c r="H820">
        <v>11.326000000000001</v>
      </c>
      <c r="I820">
        <v>12.715999999999999</v>
      </c>
      <c r="J820">
        <v>14.282</v>
      </c>
      <c r="K820">
        <v>16.047999999999998</v>
      </c>
      <c r="L820">
        <v>18.038</v>
      </c>
      <c r="M820">
        <v>20.029</v>
      </c>
      <c r="N820" s="116">
        <v>-2.8299999999999999E-2</v>
      </c>
      <c r="O820" s="116">
        <v>12.716100000000001</v>
      </c>
      <c r="P820" s="116">
        <v>0.11597</v>
      </c>
    </row>
    <row r="821" spans="1:16">
      <c r="A821" t="s">
        <v>140</v>
      </c>
      <c r="B821">
        <v>819</v>
      </c>
      <c r="C821" t="s">
        <v>994</v>
      </c>
      <c r="D821">
        <v>26</v>
      </c>
      <c r="E821">
        <v>7.9020000000000001</v>
      </c>
      <c r="F821">
        <v>8.9990000000000006</v>
      </c>
      <c r="G821">
        <v>10.096</v>
      </c>
      <c r="H821">
        <v>11.331</v>
      </c>
      <c r="I821">
        <v>12.722</v>
      </c>
      <c r="J821">
        <v>14.29</v>
      </c>
      <c r="K821">
        <v>16.056999999999999</v>
      </c>
      <c r="L821">
        <v>18.048999999999999</v>
      </c>
      <c r="M821">
        <v>20.041</v>
      </c>
      <c r="N821" s="116">
        <v>-2.8500000000000001E-2</v>
      </c>
      <c r="O821" s="116">
        <v>12.7224</v>
      </c>
      <c r="P821" s="116">
        <v>0.11599</v>
      </c>
    </row>
    <row r="822" spans="1:16">
      <c r="A822" t="s">
        <v>140</v>
      </c>
      <c r="B822">
        <v>820</v>
      </c>
      <c r="C822" t="s">
        <v>995</v>
      </c>
      <c r="D822">
        <v>26</v>
      </c>
      <c r="E822">
        <v>7.9050000000000002</v>
      </c>
      <c r="F822">
        <v>9.0030000000000001</v>
      </c>
      <c r="G822">
        <v>10.101000000000001</v>
      </c>
      <c r="H822">
        <v>11.337</v>
      </c>
      <c r="I822">
        <v>12.728999999999999</v>
      </c>
      <c r="J822">
        <v>14.297000000000001</v>
      </c>
      <c r="K822">
        <v>16.065000000000001</v>
      </c>
      <c r="L822">
        <v>18.059000000000001</v>
      </c>
      <c r="M822">
        <v>20.052</v>
      </c>
      <c r="N822" s="116">
        <v>-2.86E-2</v>
      </c>
      <c r="O822" s="116">
        <v>12.7287</v>
      </c>
      <c r="P822" s="116">
        <v>0.11601</v>
      </c>
    </row>
    <row r="823" spans="1:16">
      <c r="A823" t="s">
        <v>140</v>
      </c>
      <c r="B823">
        <v>821</v>
      </c>
      <c r="C823" t="s">
        <v>996</v>
      </c>
      <c r="D823">
        <v>26</v>
      </c>
      <c r="E823">
        <v>7.9089999999999998</v>
      </c>
      <c r="F823">
        <v>9.0069999999999997</v>
      </c>
      <c r="G823">
        <v>10.106</v>
      </c>
      <c r="H823">
        <v>11.342000000000001</v>
      </c>
      <c r="I823">
        <v>12.734999999999999</v>
      </c>
      <c r="J823">
        <v>14.304</v>
      </c>
      <c r="K823">
        <v>16.074000000000002</v>
      </c>
      <c r="L823">
        <v>18.068999999999999</v>
      </c>
      <c r="M823">
        <v>20.062999999999999</v>
      </c>
      <c r="N823" s="116">
        <v>-2.8799999999999999E-2</v>
      </c>
      <c r="O823" s="116">
        <v>12.734999999999999</v>
      </c>
      <c r="P823" s="116">
        <v>0.11602</v>
      </c>
    </row>
    <row r="824" spans="1:16">
      <c r="A824" t="s">
        <v>140</v>
      </c>
      <c r="B824">
        <v>822</v>
      </c>
      <c r="C824" t="s">
        <v>997</v>
      </c>
      <c r="D824">
        <v>27</v>
      </c>
      <c r="E824">
        <v>7.9119999999999999</v>
      </c>
      <c r="F824">
        <v>9.0109999999999992</v>
      </c>
      <c r="G824">
        <v>10.11</v>
      </c>
      <c r="H824">
        <v>11.348000000000001</v>
      </c>
      <c r="I824">
        <v>12.741</v>
      </c>
      <c r="J824">
        <v>14.311999999999999</v>
      </c>
      <c r="K824">
        <v>16.082000000000001</v>
      </c>
      <c r="L824">
        <v>18.079000000000001</v>
      </c>
      <c r="M824">
        <v>20.074999999999999</v>
      </c>
      <c r="N824" s="116">
        <v>-2.8899999999999999E-2</v>
      </c>
      <c r="O824" s="116">
        <v>12.741300000000001</v>
      </c>
      <c r="P824" s="116">
        <v>0.11604</v>
      </c>
    </row>
    <row r="825" spans="1:16">
      <c r="A825" t="s">
        <v>140</v>
      </c>
      <c r="B825">
        <v>823</v>
      </c>
      <c r="C825" t="s">
        <v>998</v>
      </c>
      <c r="D825">
        <v>27</v>
      </c>
      <c r="E825">
        <v>7.9160000000000004</v>
      </c>
      <c r="F825">
        <v>9.0150000000000006</v>
      </c>
      <c r="G825">
        <v>10.115</v>
      </c>
      <c r="H825">
        <v>11.353</v>
      </c>
      <c r="I825">
        <v>12.747999999999999</v>
      </c>
      <c r="J825">
        <v>14.319000000000001</v>
      </c>
      <c r="K825">
        <v>16.091000000000001</v>
      </c>
      <c r="L825">
        <v>18.088999999999999</v>
      </c>
      <c r="M825">
        <v>20.087</v>
      </c>
      <c r="N825" s="116">
        <v>-2.9100000000000001E-2</v>
      </c>
      <c r="O825" s="116">
        <v>12.7476</v>
      </c>
      <c r="P825" s="116">
        <v>0.11606</v>
      </c>
    </row>
    <row r="826" spans="1:16">
      <c r="A826" t="s">
        <v>140</v>
      </c>
      <c r="B826">
        <v>824</v>
      </c>
      <c r="C826" t="s">
        <v>999</v>
      </c>
      <c r="D826">
        <v>27</v>
      </c>
      <c r="E826">
        <v>7.9189999999999996</v>
      </c>
      <c r="F826">
        <v>9.0190000000000001</v>
      </c>
      <c r="G826">
        <v>10.119</v>
      </c>
      <c r="H826">
        <v>11.358000000000001</v>
      </c>
      <c r="I826">
        <v>12.754</v>
      </c>
      <c r="J826">
        <v>14.327</v>
      </c>
      <c r="K826">
        <v>16.100000000000001</v>
      </c>
      <c r="L826">
        <v>18.099</v>
      </c>
      <c r="M826">
        <v>20.099</v>
      </c>
      <c r="N826" s="116">
        <v>-2.93E-2</v>
      </c>
      <c r="O826" s="116">
        <v>12.7539</v>
      </c>
      <c r="P826" s="116">
        <v>0.11608</v>
      </c>
    </row>
    <row r="827" spans="1:16">
      <c r="A827" t="s">
        <v>140</v>
      </c>
      <c r="B827">
        <v>825</v>
      </c>
      <c r="C827" t="s">
        <v>1000</v>
      </c>
      <c r="D827">
        <v>27</v>
      </c>
      <c r="E827">
        <v>7.9219999999999997</v>
      </c>
      <c r="F827">
        <v>9.0229999999999997</v>
      </c>
      <c r="G827">
        <v>10.124000000000001</v>
      </c>
      <c r="H827">
        <v>11.364000000000001</v>
      </c>
      <c r="I827">
        <v>12.76</v>
      </c>
      <c r="J827">
        <v>14.334</v>
      </c>
      <c r="K827">
        <v>16.108000000000001</v>
      </c>
      <c r="L827">
        <v>18.109000000000002</v>
      </c>
      <c r="M827">
        <v>20.11</v>
      </c>
      <c r="N827" s="116">
        <v>-2.9399999999999999E-2</v>
      </c>
      <c r="O827" s="116">
        <v>12.760199999999999</v>
      </c>
      <c r="P827" s="116">
        <v>0.11609999999999999</v>
      </c>
    </row>
    <row r="828" spans="1:16">
      <c r="A828" t="s">
        <v>140</v>
      </c>
      <c r="B828">
        <v>826</v>
      </c>
      <c r="C828" t="s">
        <v>1001</v>
      </c>
      <c r="D828">
        <v>27</v>
      </c>
      <c r="E828">
        <v>7.9260000000000002</v>
      </c>
      <c r="F828">
        <v>9.0269999999999992</v>
      </c>
      <c r="G828">
        <v>10.129</v>
      </c>
      <c r="H828">
        <v>11.369</v>
      </c>
      <c r="I828">
        <v>12.766</v>
      </c>
      <c r="J828">
        <v>14.340999999999999</v>
      </c>
      <c r="K828">
        <v>16.117000000000001</v>
      </c>
      <c r="L828">
        <v>18.12</v>
      </c>
      <c r="M828">
        <v>20.122</v>
      </c>
      <c r="N828" s="116">
        <v>-2.9600000000000001E-2</v>
      </c>
      <c r="O828" s="116">
        <v>12.766500000000001</v>
      </c>
      <c r="P828" s="116">
        <v>0.11612</v>
      </c>
    </row>
    <row r="829" spans="1:16">
      <c r="A829" t="s">
        <v>140</v>
      </c>
      <c r="B829">
        <v>827</v>
      </c>
      <c r="C829" t="s">
        <v>1002</v>
      </c>
      <c r="D829">
        <v>27</v>
      </c>
      <c r="E829">
        <v>7.9290000000000003</v>
      </c>
      <c r="F829">
        <v>9.0310000000000006</v>
      </c>
      <c r="G829">
        <v>10.132999999999999</v>
      </c>
      <c r="H829">
        <v>11.375</v>
      </c>
      <c r="I829">
        <v>12.773</v>
      </c>
      <c r="J829">
        <v>14.349</v>
      </c>
      <c r="K829">
        <v>16.126000000000001</v>
      </c>
      <c r="L829">
        <v>18.13</v>
      </c>
      <c r="M829">
        <v>20.134</v>
      </c>
      <c r="N829" s="116">
        <v>-2.9700000000000001E-2</v>
      </c>
      <c r="O829" s="116">
        <v>12.7728</v>
      </c>
      <c r="P829" s="116">
        <v>0.11613999999999999</v>
      </c>
    </row>
    <row r="830" spans="1:16">
      <c r="A830" t="s">
        <v>140</v>
      </c>
      <c r="B830">
        <v>828</v>
      </c>
      <c r="C830" t="s">
        <v>1003</v>
      </c>
      <c r="D830">
        <v>27</v>
      </c>
      <c r="E830">
        <v>7.9320000000000004</v>
      </c>
      <c r="F830">
        <v>9.0350000000000001</v>
      </c>
      <c r="G830">
        <v>10.138</v>
      </c>
      <c r="H830">
        <v>11.38</v>
      </c>
      <c r="I830">
        <v>12.779</v>
      </c>
      <c r="J830">
        <v>14.356</v>
      </c>
      <c r="K830">
        <v>16.134</v>
      </c>
      <c r="L830">
        <v>18.14</v>
      </c>
      <c r="M830">
        <v>20.146000000000001</v>
      </c>
      <c r="N830" s="116">
        <v>-2.9899999999999999E-2</v>
      </c>
      <c r="O830" s="116">
        <v>12.7791</v>
      </c>
      <c r="P830" s="116">
        <v>0.11616</v>
      </c>
    </row>
    <row r="831" spans="1:16">
      <c r="A831" t="s">
        <v>140</v>
      </c>
      <c r="B831">
        <v>829</v>
      </c>
      <c r="C831" t="s">
        <v>1004</v>
      </c>
      <c r="D831">
        <v>27</v>
      </c>
      <c r="E831">
        <v>7.9359999999999999</v>
      </c>
      <c r="F831">
        <v>9.0389999999999997</v>
      </c>
      <c r="G831">
        <v>10.143000000000001</v>
      </c>
      <c r="H831">
        <v>11.385</v>
      </c>
      <c r="I831">
        <v>12.785</v>
      </c>
      <c r="J831">
        <v>14.363</v>
      </c>
      <c r="K831">
        <v>16.143000000000001</v>
      </c>
      <c r="L831">
        <v>18.149999999999999</v>
      </c>
      <c r="M831">
        <v>20.158000000000001</v>
      </c>
      <c r="N831" s="116">
        <v>-3.0099999999999998E-2</v>
      </c>
      <c r="O831" s="116">
        <v>12.785399999999999</v>
      </c>
      <c r="P831" s="116">
        <v>0.11618000000000001</v>
      </c>
    </row>
    <row r="832" spans="1:16">
      <c r="A832" t="s">
        <v>140</v>
      </c>
      <c r="B832">
        <v>830</v>
      </c>
      <c r="C832" t="s">
        <v>1005</v>
      </c>
      <c r="D832">
        <v>27</v>
      </c>
      <c r="E832">
        <v>7.9390000000000001</v>
      </c>
      <c r="F832">
        <v>9.0429999999999993</v>
      </c>
      <c r="G832">
        <v>10.147</v>
      </c>
      <c r="H832">
        <v>11.391</v>
      </c>
      <c r="I832">
        <v>12.792</v>
      </c>
      <c r="J832">
        <v>14.371</v>
      </c>
      <c r="K832">
        <v>16.151</v>
      </c>
      <c r="L832">
        <v>18.16</v>
      </c>
      <c r="M832">
        <v>20.169</v>
      </c>
      <c r="N832" s="116">
        <v>-3.0200000000000001E-2</v>
      </c>
      <c r="O832" s="116">
        <v>12.791600000000001</v>
      </c>
      <c r="P832" s="116">
        <v>0.1162</v>
      </c>
    </row>
    <row r="833" spans="1:16">
      <c r="A833" t="s">
        <v>140</v>
      </c>
      <c r="B833">
        <v>831</v>
      </c>
      <c r="C833" t="s">
        <v>1006</v>
      </c>
      <c r="D833">
        <v>27</v>
      </c>
      <c r="E833">
        <v>7.9429999999999996</v>
      </c>
      <c r="F833">
        <v>9.0470000000000006</v>
      </c>
      <c r="G833">
        <v>10.151999999999999</v>
      </c>
      <c r="H833">
        <v>11.396000000000001</v>
      </c>
      <c r="I833">
        <v>12.798</v>
      </c>
      <c r="J833">
        <v>14.378</v>
      </c>
      <c r="K833">
        <v>16.16</v>
      </c>
      <c r="L833">
        <v>18.170999999999999</v>
      </c>
      <c r="M833">
        <v>20.181000000000001</v>
      </c>
      <c r="N833" s="116">
        <v>-3.04E-2</v>
      </c>
      <c r="O833" s="116">
        <v>12.7979</v>
      </c>
      <c r="P833" s="116">
        <v>0.11622</v>
      </c>
    </row>
    <row r="834" spans="1:16">
      <c r="A834" t="s">
        <v>140</v>
      </c>
      <c r="B834">
        <v>832</v>
      </c>
      <c r="C834" t="s">
        <v>1007</v>
      </c>
      <c r="D834">
        <v>27</v>
      </c>
      <c r="E834">
        <v>7.9459999999999997</v>
      </c>
      <c r="F834">
        <v>9.0510000000000002</v>
      </c>
      <c r="G834">
        <v>10.156000000000001</v>
      </c>
      <c r="H834">
        <v>11.401</v>
      </c>
      <c r="I834">
        <v>12.804</v>
      </c>
      <c r="J834">
        <v>14.385</v>
      </c>
      <c r="K834">
        <v>16.169</v>
      </c>
      <c r="L834">
        <v>18.181000000000001</v>
      </c>
      <c r="M834">
        <v>20.193000000000001</v>
      </c>
      <c r="N834" s="116">
        <v>-3.0499999999999999E-2</v>
      </c>
      <c r="O834" s="116">
        <v>12.8042</v>
      </c>
      <c r="P834" s="116">
        <v>0.11624</v>
      </c>
    </row>
    <row r="835" spans="1:16">
      <c r="A835" t="s">
        <v>140</v>
      </c>
      <c r="B835">
        <v>833</v>
      </c>
      <c r="C835" t="s">
        <v>1008</v>
      </c>
      <c r="D835">
        <v>27</v>
      </c>
      <c r="E835">
        <v>7.9489999999999998</v>
      </c>
      <c r="F835">
        <v>9.0549999999999997</v>
      </c>
      <c r="G835">
        <v>10.161</v>
      </c>
      <c r="H835">
        <v>11.407</v>
      </c>
      <c r="I835">
        <v>12.81</v>
      </c>
      <c r="J835">
        <v>14.393000000000001</v>
      </c>
      <c r="K835">
        <v>16.177</v>
      </c>
      <c r="L835">
        <v>18.190999999999999</v>
      </c>
      <c r="M835">
        <v>20.204000000000001</v>
      </c>
      <c r="N835" s="116">
        <v>-3.0700000000000002E-2</v>
      </c>
      <c r="O835" s="116">
        <v>12.8104</v>
      </c>
      <c r="P835" s="116">
        <v>0.11626</v>
      </c>
    </row>
    <row r="836" spans="1:16">
      <c r="A836" t="s">
        <v>140</v>
      </c>
      <c r="B836">
        <v>834</v>
      </c>
      <c r="C836" t="s">
        <v>1009</v>
      </c>
      <c r="D836">
        <v>27</v>
      </c>
      <c r="E836">
        <v>7.9530000000000003</v>
      </c>
      <c r="F836">
        <v>9.0589999999999993</v>
      </c>
      <c r="G836">
        <v>10.166</v>
      </c>
      <c r="H836">
        <v>11.412000000000001</v>
      </c>
      <c r="I836">
        <v>12.817</v>
      </c>
      <c r="J836">
        <v>14.4</v>
      </c>
      <c r="K836">
        <v>16.186</v>
      </c>
      <c r="L836">
        <v>18.201000000000001</v>
      </c>
      <c r="M836">
        <v>20.216000000000001</v>
      </c>
      <c r="N836" s="116">
        <v>-3.09E-2</v>
      </c>
      <c r="O836" s="116">
        <v>12.816700000000001</v>
      </c>
      <c r="P836" s="116">
        <v>0.11627999999999999</v>
      </c>
    </row>
    <row r="837" spans="1:16">
      <c r="A837" t="s">
        <v>140</v>
      </c>
      <c r="B837">
        <v>835</v>
      </c>
      <c r="C837" t="s">
        <v>1010</v>
      </c>
      <c r="D837">
        <v>27</v>
      </c>
      <c r="E837">
        <v>7.9560000000000004</v>
      </c>
      <c r="F837">
        <v>9.0630000000000006</v>
      </c>
      <c r="G837">
        <v>10.17</v>
      </c>
      <c r="H837">
        <v>11.417999999999999</v>
      </c>
      <c r="I837">
        <v>12.823</v>
      </c>
      <c r="J837">
        <v>14.407999999999999</v>
      </c>
      <c r="K837">
        <v>16.195</v>
      </c>
      <c r="L837">
        <v>18.210999999999999</v>
      </c>
      <c r="M837">
        <v>20.228000000000002</v>
      </c>
      <c r="N837" s="116">
        <v>-3.1E-2</v>
      </c>
      <c r="O837" s="116">
        <v>12.823</v>
      </c>
      <c r="P837" s="116">
        <v>0.1163</v>
      </c>
    </row>
    <row r="838" spans="1:16">
      <c r="A838" t="s">
        <v>140</v>
      </c>
      <c r="B838">
        <v>836</v>
      </c>
      <c r="C838" t="s">
        <v>1011</v>
      </c>
      <c r="D838">
        <v>27</v>
      </c>
      <c r="E838">
        <v>7.9589999999999996</v>
      </c>
      <c r="F838">
        <v>9.0670000000000002</v>
      </c>
      <c r="G838">
        <v>10.175000000000001</v>
      </c>
      <c r="H838">
        <v>11.423</v>
      </c>
      <c r="I838">
        <v>12.829000000000001</v>
      </c>
      <c r="J838">
        <v>14.414999999999999</v>
      </c>
      <c r="K838">
        <v>16.202999999999999</v>
      </c>
      <c r="L838">
        <v>18.221</v>
      </c>
      <c r="M838">
        <v>20.239999999999998</v>
      </c>
      <c r="N838" s="116">
        <v>-3.1199999999999999E-2</v>
      </c>
      <c r="O838" s="116">
        <v>12.8292</v>
      </c>
      <c r="P838" s="116">
        <v>0.11632000000000001</v>
      </c>
    </row>
    <row r="839" spans="1:16">
      <c r="A839" t="s">
        <v>140</v>
      </c>
      <c r="B839">
        <v>837</v>
      </c>
      <c r="C839" t="s">
        <v>1012</v>
      </c>
      <c r="D839">
        <v>27</v>
      </c>
      <c r="E839">
        <v>7.9630000000000001</v>
      </c>
      <c r="F839">
        <v>9.0709999999999997</v>
      </c>
      <c r="G839">
        <v>10.18</v>
      </c>
      <c r="H839">
        <v>11.428000000000001</v>
      </c>
      <c r="I839">
        <v>12.836</v>
      </c>
      <c r="J839">
        <v>14.422000000000001</v>
      </c>
      <c r="K839">
        <v>16.212</v>
      </c>
      <c r="L839">
        <v>18.231999999999999</v>
      </c>
      <c r="M839">
        <v>20.251000000000001</v>
      </c>
      <c r="N839" s="116">
        <v>-3.1300000000000001E-2</v>
      </c>
      <c r="O839" s="116">
        <v>12.8355</v>
      </c>
      <c r="P839" s="116">
        <v>0.11634</v>
      </c>
    </row>
    <row r="840" spans="1:16">
      <c r="A840" t="s">
        <v>140</v>
      </c>
      <c r="B840">
        <v>838</v>
      </c>
      <c r="C840" t="s">
        <v>1013</v>
      </c>
      <c r="D840">
        <v>27</v>
      </c>
      <c r="E840">
        <v>7.9660000000000002</v>
      </c>
      <c r="F840">
        <v>9.0749999999999993</v>
      </c>
      <c r="G840">
        <v>10.183999999999999</v>
      </c>
      <c r="H840">
        <v>11.433999999999999</v>
      </c>
      <c r="I840">
        <v>12.842000000000001</v>
      </c>
      <c r="J840">
        <v>14.429</v>
      </c>
      <c r="K840">
        <v>16.22</v>
      </c>
      <c r="L840">
        <v>18.242000000000001</v>
      </c>
      <c r="M840">
        <v>20.263000000000002</v>
      </c>
      <c r="N840" s="116">
        <v>-3.15E-2</v>
      </c>
      <c r="O840" s="116">
        <v>12.841699999999999</v>
      </c>
      <c r="P840" s="116">
        <v>0.11636000000000001</v>
      </c>
    </row>
    <row r="841" spans="1:16">
      <c r="A841" t="s">
        <v>140</v>
      </c>
      <c r="B841">
        <v>839</v>
      </c>
      <c r="C841" t="s">
        <v>1014</v>
      </c>
      <c r="D841">
        <v>27</v>
      </c>
      <c r="E841">
        <v>7.9690000000000003</v>
      </c>
      <c r="F841">
        <v>9.0790000000000006</v>
      </c>
      <c r="G841">
        <v>10.189</v>
      </c>
      <c r="H841">
        <v>11.439</v>
      </c>
      <c r="I841">
        <v>12.848000000000001</v>
      </c>
      <c r="J841">
        <v>14.436999999999999</v>
      </c>
      <c r="K841">
        <v>16.228999999999999</v>
      </c>
      <c r="L841">
        <v>18.251999999999999</v>
      </c>
      <c r="M841">
        <v>20.274999999999999</v>
      </c>
      <c r="N841" s="116">
        <v>-3.1699999999999999E-2</v>
      </c>
      <c r="O841" s="116">
        <v>12.848000000000001</v>
      </c>
      <c r="P841" s="116">
        <v>0.11638</v>
      </c>
    </row>
    <row r="842" spans="1:16">
      <c r="A842" t="s">
        <v>140</v>
      </c>
      <c r="B842">
        <v>840</v>
      </c>
      <c r="C842" t="s">
        <v>1015</v>
      </c>
      <c r="D842">
        <v>27</v>
      </c>
      <c r="E842">
        <v>7.9729999999999999</v>
      </c>
      <c r="F842">
        <v>9.0830000000000002</v>
      </c>
      <c r="G842">
        <v>10.193</v>
      </c>
      <c r="H842">
        <v>11.444000000000001</v>
      </c>
      <c r="I842">
        <v>12.853999999999999</v>
      </c>
      <c r="J842">
        <v>14.444000000000001</v>
      </c>
      <c r="K842">
        <v>16.238</v>
      </c>
      <c r="L842">
        <v>18.262</v>
      </c>
      <c r="M842">
        <v>20.286000000000001</v>
      </c>
      <c r="N842" s="116">
        <v>-3.1800000000000002E-2</v>
      </c>
      <c r="O842" s="116">
        <v>12.854200000000001</v>
      </c>
      <c r="P842" s="116">
        <v>0.1164</v>
      </c>
    </row>
    <row r="843" spans="1:16">
      <c r="A843" t="s">
        <v>140</v>
      </c>
      <c r="B843">
        <v>841</v>
      </c>
      <c r="C843" t="s">
        <v>1016</v>
      </c>
      <c r="D843">
        <v>27</v>
      </c>
      <c r="E843">
        <v>7.976</v>
      </c>
      <c r="F843">
        <v>9.0869999999999997</v>
      </c>
      <c r="G843">
        <v>10.198</v>
      </c>
      <c r="H843">
        <v>11.45</v>
      </c>
      <c r="I843">
        <v>12.86</v>
      </c>
      <c r="J843">
        <v>14.451000000000001</v>
      </c>
      <c r="K843">
        <v>16.245999999999999</v>
      </c>
      <c r="L843">
        <v>18.271999999999998</v>
      </c>
      <c r="M843">
        <v>20.297999999999998</v>
      </c>
      <c r="N843" s="116">
        <v>-3.2000000000000001E-2</v>
      </c>
      <c r="O843" s="116">
        <v>12.8604</v>
      </c>
      <c r="P843" s="116">
        <v>0.11642</v>
      </c>
    </row>
    <row r="844" spans="1:16">
      <c r="A844" t="s">
        <v>140</v>
      </c>
      <c r="B844">
        <v>842</v>
      </c>
      <c r="C844" t="s">
        <v>1017</v>
      </c>
      <c r="D844">
        <v>27</v>
      </c>
      <c r="E844">
        <v>7.9790000000000001</v>
      </c>
      <c r="F844">
        <v>9.0909999999999993</v>
      </c>
      <c r="G844">
        <v>10.202</v>
      </c>
      <c r="H844">
        <v>11.455</v>
      </c>
      <c r="I844">
        <v>12.867000000000001</v>
      </c>
      <c r="J844">
        <v>14.459</v>
      </c>
      <c r="K844">
        <v>16.254999999999999</v>
      </c>
      <c r="L844">
        <v>18.282</v>
      </c>
      <c r="M844">
        <v>20.309999999999999</v>
      </c>
      <c r="N844" s="116">
        <v>-3.2099999999999997E-2</v>
      </c>
      <c r="O844" s="116">
        <v>12.8667</v>
      </c>
      <c r="P844" s="116">
        <v>0.11644</v>
      </c>
    </row>
    <row r="845" spans="1:16">
      <c r="A845" t="s">
        <v>140</v>
      </c>
      <c r="B845">
        <v>843</v>
      </c>
      <c r="C845" t="s">
        <v>1018</v>
      </c>
      <c r="D845">
        <v>27</v>
      </c>
      <c r="E845">
        <v>7.9829999999999997</v>
      </c>
      <c r="F845">
        <v>9.0950000000000006</v>
      </c>
      <c r="G845">
        <v>10.207000000000001</v>
      </c>
      <c r="H845">
        <v>11.46</v>
      </c>
      <c r="I845">
        <v>12.872999999999999</v>
      </c>
      <c r="J845">
        <v>14.465999999999999</v>
      </c>
      <c r="K845">
        <v>16.263999999999999</v>
      </c>
      <c r="L845">
        <v>18.292000000000002</v>
      </c>
      <c r="M845">
        <v>20.321000000000002</v>
      </c>
      <c r="N845" s="116">
        <v>-3.2300000000000002E-2</v>
      </c>
      <c r="O845" s="116">
        <v>12.8729</v>
      </c>
      <c r="P845" s="116">
        <v>0.11645999999999999</v>
      </c>
    </row>
    <row r="846" spans="1:16">
      <c r="A846" t="s">
        <v>140</v>
      </c>
      <c r="B846">
        <v>844</v>
      </c>
      <c r="C846" t="s">
        <v>1019</v>
      </c>
      <c r="D846">
        <v>27</v>
      </c>
      <c r="E846">
        <v>7.9859999999999998</v>
      </c>
      <c r="F846">
        <v>9.0990000000000002</v>
      </c>
      <c r="G846">
        <v>10.212</v>
      </c>
      <c r="H846">
        <v>11.465999999999999</v>
      </c>
      <c r="I846">
        <v>12.879</v>
      </c>
      <c r="J846">
        <v>14.473000000000001</v>
      </c>
      <c r="K846">
        <v>16.271999999999998</v>
      </c>
      <c r="L846">
        <v>18.302</v>
      </c>
      <c r="M846">
        <v>20.332000000000001</v>
      </c>
      <c r="N846" s="116">
        <v>-3.2399999999999998E-2</v>
      </c>
      <c r="O846" s="116">
        <v>12.879099999999999</v>
      </c>
      <c r="P846" s="116">
        <v>0.11647</v>
      </c>
    </row>
    <row r="847" spans="1:16">
      <c r="A847" t="s">
        <v>140</v>
      </c>
      <c r="B847">
        <v>845</v>
      </c>
      <c r="C847" t="s">
        <v>1020</v>
      </c>
      <c r="D847">
        <v>27</v>
      </c>
      <c r="E847">
        <v>7.9889999999999999</v>
      </c>
      <c r="F847">
        <v>9.1029999999999998</v>
      </c>
      <c r="G847">
        <v>10.215999999999999</v>
      </c>
      <c r="H847">
        <v>11.471</v>
      </c>
      <c r="I847">
        <v>12.885</v>
      </c>
      <c r="J847">
        <v>14.48</v>
      </c>
      <c r="K847">
        <v>16.28</v>
      </c>
      <c r="L847">
        <v>18.312000000000001</v>
      </c>
      <c r="M847">
        <v>20.344000000000001</v>
      </c>
      <c r="N847" s="116">
        <v>-3.2599999999999997E-2</v>
      </c>
      <c r="O847" s="116">
        <v>12.885300000000001</v>
      </c>
      <c r="P847" s="116">
        <v>0.11649</v>
      </c>
    </row>
    <row r="848" spans="1:16">
      <c r="A848" t="s">
        <v>140</v>
      </c>
      <c r="B848">
        <v>846</v>
      </c>
      <c r="C848" t="s">
        <v>1021</v>
      </c>
      <c r="D848">
        <v>27</v>
      </c>
      <c r="E848">
        <v>7.9930000000000003</v>
      </c>
      <c r="F848">
        <v>9.1069999999999993</v>
      </c>
      <c r="G848">
        <v>10.221</v>
      </c>
      <c r="H848">
        <v>11.476000000000001</v>
      </c>
      <c r="I848">
        <v>12.891999999999999</v>
      </c>
      <c r="J848">
        <v>14.488</v>
      </c>
      <c r="K848">
        <v>16.289000000000001</v>
      </c>
      <c r="L848">
        <v>18.321999999999999</v>
      </c>
      <c r="M848">
        <v>20.356000000000002</v>
      </c>
      <c r="N848" s="116">
        <v>-3.2800000000000003E-2</v>
      </c>
      <c r="O848" s="116">
        <v>12.891500000000001</v>
      </c>
      <c r="P848" s="116">
        <v>0.11651</v>
      </c>
    </row>
    <row r="849" spans="1:16">
      <c r="A849" t="s">
        <v>140</v>
      </c>
      <c r="B849">
        <v>847</v>
      </c>
      <c r="C849" t="s">
        <v>1022</v>
      </c>
      <c r="D849">
        <v>27</v>
      </c>
      <c r="E849">
        <v>7.9960000000000004</v>
      </c>
      <c r="F849">
        <v>9.1110000000000007</v>
      </c>
      <c r="G849">
        <v>10.226000000000001</v>
      </c>
      <c r="H849">
        <v>11.481999999999999</v>
      </c>
      <c r="I849">
        <v>12.898</v>
      </c>
      <c r="J849">
        <v>14.494999999999999</v>
      </c>
      <c r="K849">
        <v>16.297999999999998</v>
      </c>
      <c r="L849">
        <v>18.332000000000001</v>
      </c>
      <c r="M849">
        <v>20.367000000000001</v>
      </c>
      <c r="N849" s="116">
        <v>-3.2899999999999999E-2</v>
      </c>
      <c r="O849" s="116">
        <v>12.8978</v>
      </c>
      <c r="P849" s="116">
        <v>0.11652999999999999</v>
      </c>
    </row>
    <row r="850" spans="1:16">
      <c r="A850" t="s">
        <v>140</v>
      </c>
      <c r="B850">
        <v>848</v>
      </c>
      <c r="C850" t="s">
        <v>1023</v>
      </c>
      <c r="D850">
        <v>27</v>
      </c>
      <c r="E850">
        <v>7.9989999999999997</v>
      </c>
      <c r="F850">
        <v>9.1150000000000002</v>
      </c>
      <c r="G850">
        <v>10.23</v>
      </c>
      <c r="H850">
        <v>11.487</v>
      </c>
      <c r="I850">
        <v>12.904</v>
      </c>
      <c r="J850">
        <v>14.502000000000001</v>
      </c>
      <c r="K850">
        <v>16.306000000000001</v>
      </c>
      <c r="L850">
        <v>18.343</v>
      </c>
      <c r="M850">
        <v>20.379000000000001</v>
      </c>
      <c r="N850" s="116">
        <v>-3.3099999999999997E-2</v>
      </c>
      <c r="O850" s="116">
        <v>12.904</v>
      </c>
      <c r="P850" s="116">
        <v>0.11655</v>
      </c>
    </row>
    <row r="851" spans="1:16">
      <c r="A851" t="s">
        <v>140</v>
      </c>
      <c r="B851">
        <v>849</v>
      </c>
      <c r="C851" t="s">
        <v>1024</v>
      </c>
      <c r="D851">
        <v>27</v>
      </c>
      <c r="E851">
        <v>8.0030000000000001</v>
      </c>
      <c r="F851">
        <v>9.1189999999999998</v>
      </c>
      <c r="G851">
        <v>10.234999999999999</v>
      </c>
      <c r="H851">
        <v>11.492000000000001</v>
      </c>
      <c r="I851">
        <v>12.91</v>
      </c>
      <c r="J851">
        <v>14.51</v>
      </c>
      <c r="K851">
        <v>16.315000000000001</v>
      </c>
      <c r="L851">
        <v>18.353000000000002</v>
      </c>
      <c r="M851">
        <v>20.390999999999998</v>
      </c>
      <c r="N851" s="116">
        <v>-3.32E-2</v>
      </c>
      <c r="O851" s="116">
        <v>12.9102</v>
      </c>
      <c r="P851" s="116">
        <v>0.11656999999999999</v>
      </c>
    </row>
    <row r="852" spans="1:16">
      <c r="A852" t="s">
        <v>140</v>
      </c>
      <c r="B852">
        <v>850</v>
      </c>
      <c r="C852" t="s">
        <v>1025</v>
      </c>
      <c r="D852">
        <v>27</v>
      </c>
      <c r="E852">
        <v>8.0060000000000002</v>
      </c>
      <c r="F852">
        <v>9.1229999999999993</v>
      </c>
      <c r="G852">
        <v>10.239000000000001</v>
      </c>
      <c r="H852">
        <v>11.497999999999999</v>
      </c>
      <c r="I852">
        <v>12.916</v>
      </c>
      <c r="J852">
        <v>14.516999999999999</v>
      </c>
      <c r="K852">
        <v>16.323</v>
      </c>
      <c r="L852">
        <v>18.363</v>
      </c>
      <c r="M852">
        <v>20.402000000000001</v>
      </c>
      <c r="N852" s="116">
        <v>-3.3399999999999999E-2</v>
      </c>
      <c r="O852" s="116">
        <v>12.916399999999999</v>
      </c>
      <c r="P852" s="116">
        <v>0.11659</v>
      </c>
    </row>
    <row r="853" spans="1:16">
      <c r="A853" t="s">
        <v>140</v>
      </c>
      <c r="B853">
        <v>851</v>
      </c>
      <c r="C853" t="s">
        <v>1026</v>
      </c>
      <c r="D853">
        <v>27</v>
      </c>
      <c r="E853">
        <v>8.0090000000000003</v>
      </c>
      <c r="F853">
        <v>9.1270000000000007</v>
      </c>
      <c r="G853">
        <v>10.244</v>
      </c>
      <c r="H853">
        <v>11.503</v>
      </c>
      <c r="I853">
        <v>12.923</v>
      </c>
      <c r="J853">
        <v>14.523999999999999</v>
      </c>
      <c r="K853">
        <v>16.332000000000001</v>
      </c>
      <c r="L853">
        <v>18.373000000000001</v>
      </c>
      <c r="M853">
        <v>20.414000000000001</v>
      </c>
      <c r="N853" s="116">
        <v>-3.3599999999999998E-2</v>
      </c>
      <c r="O853" s="116">
        <v>12.922599999999999</v>
      </c>
      <c r="P853" s="116">
        <v>0.11661000000000001</v>
      </c>
    </row>
    <row r="854" spans="1:16">
      <c r="A854" t="s">
        <v>140</v>
      </c>
      <c r="B854">
        <v>852</v>
      </c>
      <c r="C854" t="s">
        <v>1027</v>
      </c>
      <c r="D854">
        <v>27</v>
      </c>
      <c r="E854">
        <v>8.0129999999999999</v>
      </c>
      <c r="F854">
        <v>9.1300000000000008</v>
      </c>
      <c r="G854">
        <v>10.247999999999999</v>
      </c>
      <c r="H854">
        <v>11.507999999999999</v>
      </c>
      <c r="I854">
        <v>12.929</v>
      </c>
      <c r="J854">
        <v>14.531000000000001</v>
      </c>
      <c r="K854">
        <v>16.34</v>
      </c>
      <c r="L854">
        <v>18.382999999999999</v>
      </c>
      <c r="M854">
        <v>20.425999999999998</v>
      </c>
      <c r="N854" s="116">
        <v>-3.3700000000000001E-2</v>
      </c>
      <c r="O854" s="116">
        <v>12.928800000000001</v>
      </c>
      <c r="P854" s="116">
        <v>0.11663</v>
      </c>
    </row>
    <row r="855" spans="1:16">
      <c r="A855" t="s">
        <v>140</v>
      </c>
      <c r="B855">
        <v>853</v>
      </c>
      <c r="C855" t="s">
        <v>1028</v>
      </c>
      <c r="D855">
        <v>28</v>
      </c>
      <c r="E855">
        <v>8.016</v>
      </c>
      <c r="F855">
        <v>9.1340000000000003</v>
      </c>
      <c r="G855">
        <v>10.253</v>
      </c>
      <c r="H855">
        <v>11.513</v>
      </c>
      <c r="I855">
        <v>12.935</v>
      </c>
      <c r="J855">
        <v>14.539</v>
      </c>
      <c r="K855">
        <v>16.349</v>
      </c>
      <c r="L855">
        <v>18.393000000000001</v>
      </c>
      <c r="M855">
        <v>20.437000000000001</v>
      </c>
      <c r="N855" s="116">
        <v>-3.39E-2</v>
      </c>
      <c r="O855" s="116">
        <v>12.935</v>
      </c>
      <c r="P855" s="116">
        <v>0.11665</v>
      </c>
    </row>
    <row r="856" spans="1:16">
      <c r="A856" t="s">
        <v>140</v>
      </c>
      <c r="B856">
        <v>854</v>
      </c>
      <c r="C856" t="s">
        <v>1029</v>
      </c>
      <c r="D856">
        <v>28</v>
      </c>
      <c r="E856">
        <v>8.0190000000000001</v>
      </c>
      <c r="F856">
        <v>9.1379999999999999</v>
      </c>
      <c r="G856">
        <v>10.257</v>
      </c>
      <c r="H856">
        <v>11.519</v>
      </c>
      <c r="I856">
        <v>12.941000000000001</v>
      </c>
      <c r="J856">
        <v>14.545999999999999</v>
      </c>
      <c r="K856">
        <v>16.356999999999999</v>
      </c>
      <c r="L856">
        <v>18.402999999999999</v>
      </c>
      <c r="M856">
        <v>20.449000000000002</v>
      </c>
      <c r="N856" s="116">
        <v>-3.4000000000000002E-2</v>
      </c>
      <c r="O856" s="116">
        <v>12.9411</v>
      </c>
      <c r="P856" s="116">
        <v>0.11667</v>
      </c>
    </row>
    <row r="857" spans="1:16">
      <c r="A857" t="s">
        <v>140</v>
      </c>
      <c r="B857">
        <v>855</v>
      </c>
      <c r="C857" t="s">
        <v>1030</v>
      </c>
      <c r="D857">
        <v>28</v>
      </c>
      <c r="E857">
        <v>8.0220000000000002</v>
      </c>
      <c r="F857">
        <v>9.1419999999999995</v>
      </c>
      <c r="G857">
        <v>10.262</v>
      </c>
      <c r="H857">
        <v>11.523999999999999</v>
      </c>
      <c r="I857">
        <v>12.946999999999999</v>
      </c>
      <c r="J857">
        <v>14.553000000000001</v>
      </c>
      <c r="K857">
        <v>16.366</v>
      </c>
      <c r="L857">
        <v>18.413</v>
      </c>
      <c r="M857">
        <v>20.460999999999999</v>
      </c>
      <c r="N857" s="116">
        <v>-3.4200000000000001E-2</v>
      </c>
      <c r="O857" s="116">
        <v>12.9473</v>
      </c>
      <c r="P857" s="116">
        <v>0.11669</v>
      </c>
    </row>
    <row r="858" spans="1:16">
      <c r="A858" t="s">
        <v>140</v>
      </c>
      <c r="B858">
        <v>856</v>
      </c>
      <c r="C858" t="s">
        <v>1031</v>
      </c>
      <c r="D858">
        <v>28</v>
      </c>
      <c r="E858">
        <v>8.0259999999999998</v>
      </c>
      <c r="F858">
        <v>9.1460000000000008</v>
      </c>
      <c r="G858">
        <v>10.266</v>
      </c>
      <c r="H858">
        <v>11.529</v>
      </c>
      <c r="I858">
        <v>12.954000000000001</v>
      </c>
      <c r="J858">
        <v>14.56</v>
      </c>
      <c r="K858">
        <v>16.375</v>
      </c>
      <c r="L858">
        <v>18.422999999999998</v>
      </c>
      <c r="M858">
        <v>20.472000000000001</v>
      </c>
      <c r="N858" s="116">
        <v>-3.4299999999999997E-2</v>
      </c>
      <c r="O858" s="116">
        <v>12.9535</v>
      </c>
      <c r="P858" s="116">
        <v>0.11670999999999999</v>
      </c>
    </row>
    <row r="859" spans="1:16">
      <c r="A859" t="s">
        <v>140</v>
      </c>
      <c r="B859">
        <v>857</v>
      </c>
      <c r="C859" t="s">
        <v>1032</v>
      </c>
      <c r="D859">
        <v>28</v>
      </c>
      <c r="E859">
        <v>8.0289999999999999</v>
      </c>
      <c r="F859">
        <v>9.15</v>
      </c>
      <c r="G859">
        <v>10.271000000000001</v>
      </c>
      <c r="H859">
        <v>11.535</v>
      </c>
      <c r="I859">
        <v>12.96</v>
      </c>
      <c r="J859">
        <v>14.568</v>
      </c>
      <c r="K859">
        <v>16.382999999999999</v>
      </c>
      <c r="L859">
        <v>18.433</v>
      </c>
      <c r="M859">
        <v>20.484000000000002</v>
      </c>
      <c r="N859" s="116">
        <v>-3.4500000000000003E-2</v>
      </c>
      <c r="O859" s="116">
        <v>12.9597</v>
      </c>
      <c r="P859" s="116">
        <v>0.11673</v>
      </c>
    </row>
    <row r="860" spans="1:16">
      <c r="A860" t="s">
        <v>140</v>
      </c>
      <c r="B860">
        <v>858</v>
      </c>
      <c r="C860" t="s">
        <v>1033</v>
      </c>
      <c r="D860">
        <v>28</v>
      </c>
      <c r="E860">
        <v>8.032</v>
      </c>
      <c r="F860">
        <v>9.1539999999999999</v>
      </c>
      <c r="G860">
        <v>10.275</v>
      </c>
      <c r="H860">
        <v>11.54</v>
      </c>
      <c r="I860">
        <v>12.965999999999999</v>
      </c>
      <c r="J860">
        <v>14.574999999999999</v>
      </c>
      <c r="K860">
        <v>16.391999999999999</v>
      </c>
      <c r="L860">
        <v>18.443000000000001</v>
      </c>
      <c r="M860">
        <v>20.495000000000001</v>
      </c>
      <c r="N860" s="116">
        <v>-3.4599999999999999E-2</v>
      </c>
      <c r="O860" s="116">
        <v>12.9658</v>
      </c>
      <c r="P860" s="116">
        <v>0.11675000000000001</v>
      </c>
    </row>
    <row r="861" spans="1:16">
      <c r="A861" t="s">
        <v>140</v>
      </c>
      <c r="B861">
        <v>859</v>
      </c>
      <c r="C861" t="s">
        <v>1034</v>
      </c>
      <c r="D861">
        <v>28</v>
      </c>
      <c r="E861">
        <v>8.0359999999999996</v>
      </c>
      <c r="F861">
        <v>9.1579999999999995</v>
      </c>
      <c r="G861">
        <v>10.28</v>
      </c>
      <c r="H861">
        <v>11.545</v>
      </c>
      <c r="I861">
        <v>12.972</v>
      </c>
      <c r="J861">
        <v>14.582000000000001</v>
      </c>
      <c r="K861">
        <v>16.399999999999999</v>
      </c>
      <c r="L861">
        <v>18.454000000000001</v>
      </c>
      <c r="M861">
        <v>20.507000000000001</v>
      </c>
      <c r="N861" s="116">
        <v>-3.4799999999999998E-2</v>
      </c>
      <c r="O861" s="116">
        <v>12.972</v>
      </c>
      <c r="P861" s="116">
        <v>0.11677</v>
      </c>
    </row>
    <row r="862" spans="1:16">
      <c r="A862" t="s">
        <v>140</v>
      </c>
      <c r="B862">
        <v>860</v>
      </c>
      <c r="C862" t="s">
        <v>1035</v>
      </c>
      <c r="D862">
        <v>28</v>
      </c>
      <c r="E862">
        <v>8.0389999999999997</v>
      </c>
      <c r="F862">
        <v>9.1620000000000008</v>
      </c>
      <c r="G862">
        <v>10.285</v>
      </c>
      <c r="H862">
        <v>11.55</v>
      </c>
      <c r="I862">
        <v>12.978</v>
      </c>
      <c r="J862">
        <v>14.589</v>
      </c>
      <c r="K862">
        <v>16.408999999999999</v>
      </c>
      <c r="L862">
        <v>18.463999999999999</v>
      </c>
      <c r="M862">
        <v>20.518999999999998</v>
      </c>
      <c r="N862" s="116">
        <v>-3.5000000000000003E-2</v>
      </c>
      <c r="O862" s="116">
        <v>12.978199999999999</v>
      </c>
      <c r="P862" s="116">
        <v>0.11679</v>
      </c>
    </row>
    <row r="863" spans="1:16">
      <c r="A863" t="s">
        <v>140</v>
      </c>
      <c r="B863">
        <v>861</v>
      </c>
      <c r="C863" t="s">
        <v>1036</v>
      </c>
      <c r="D863">
        <v>28</v>
      </c>
      <c r="E863">
        <v>8.0419999999999998</v>
      </c>
      <c r="F863">
        <v>9.1660000000000004</v>
      </c>
      <c r="G863">
        <v>10.289</v>
      </c>
      <c r="H863">
        <v>11.555999999999999</v>
      </c>
      <c r="I863">
        <v>12.984</v>
      </c>
      <c r="J863">
        <v>14.597</v>
      </c>
      <c r="K863">
        <v>16.417000000000002</v>
      </c>
      <c r="L863">
        <v>18.474</v>
      </c>
      <c r="M863">
        <v>20.53</v>
      </c>
      <c r="N863" s="116">
        <v>-3.5099999999999999E-2</v>
      </c>
      <c r="O863" s="116">
        <v>12.984299999999999</v>
      </c>
      <c r="P863" s="116">
        <v>0.11681</v>
      </c>
    </row>
    <row r="864" spans="1:16">
      <c r="A864" t="s">
        <v>140</v>
      </c>
      <c r="B864">
        <v>862</v>
      </c>
      <c r="C864" t="s">
        <v>1037</v>
      </c>
      <c r="D864">
        <v>28</v>
      </c>
      <c r="E864">
        <v>8.0449999999999999</v>
      </c>
      <c r="F864">
        <v>9.1690000000000005</v>
      </c>
      <c r="G864">
        <v>10.294</v>
      </c>
      <c r="H864">
        <v>11.561</v>
      </c>
      <c r="I864">
        <v>12.99</v>
      </c>
      <c r="J864">
        <v>14.603999999999999</v>
      </c>
      <c r="K864">
        <v>16.425999999999998</v>
      </c>
      <c r="L864">
        <v>18.484000000000002</v>
      </c>
      <c r="M864">
        <v>20.542000000000002</v>
      </c>
      <c r="N864" s="116">
        <v>-3.5299999999999998E-2</v>
      </c>
      <c r="O864" s="116">
        <v>12.990500000000001</v>
      </c>
      <c r="P864" s="116">
        <v>0.11683</v>
      </c>
    </row>
    <row r="865" spans="1:16">
      <c r="A865" t="s">
        <v>140</v>
      </c>
      <c r="B865">
        <v>863</v>
      </c>
      <c r="C865" t="s">
        <v>1038</v>
      </c>
      <c r="D865">
        <v>28</v>
      </c>
      <c r="E865">
        <v>8.0489999999999995</v>
      </c>
      <c r="F865">
        <v>9.1739999999999995</v>
      </c>
      <c r="G865">
        <v>10.298</v>
      </c>
      <c r="H865">
        <v>11.566000000000001</v>
      </c>
      <c r="I865">
        <v>12.997</v>
      </c>
      <c r="J865">
        <v>14.611000000000001</v>
      </c>
      <c r="K865">
        <v>16.434000000000001</v>
      </c>
      <c r="L865">
        <v>18.492999999999999</v>
      </c>
      <c r="M865">
        <v>20.553000000000001</v>
      </c>
      <c r="N865" s="116">
        <v>-3.5400000000000001E-2</v>
      </c>
      <c r="O865" s="116">
        <v>12.996600000000001</v>
      </c>
      <c r="P865" s="116">
        <v>0.11684</v>
      </c>
    </row>
    <row r="866" spans="1:16">
      <c r="A866" t="s">
        <v>140</v>
      </c>
      <c r="B866">
        <v>864</v>
      </c>
      <c r="C866" t="s">
        <v>1039</v>
      </c>
      <c r="D866">
        <v>28</v>
      </c>
      <c r="E866">
        <v>8.0519999999999996</v>
      </c>
      <c r="F866">
        <v>9.1769999999999996</v>
      </c>
      <c r="G866">
        <v>10.303000000000001</v>
      </c>
      <c r="H866">
        <v>11.571999999999999</v>
      </c>
      <c r="I866">
        <v>13.003</v>
      </c>
      <c r="J866">
        <v>14.618</v>
      </c>
      <c r="K866">
        <v>16.442</v>
      </c>
      <c r="L866">
        <v>18.503</v>
      </c>
      <c r="M866">
        <v>20.564</v>
      </c>
      <c r="N866" s="116">
        <v>-3.56E-2</v>
      </c>
      <c r="O866" s="116">
        <v>13.002800000000001</v>
      </c>
      <c r="P866" s="116">
        <v>0.11686000000000001</v>
      </c>
    </row>
    <row r="867" spans="1:16">
      <c r="A867" t="s">
        <v>140</v>
      </c>
      <c r="B867">
        <v>865</v>
      </c>
      <c r="C867" t="s">
        <v>1040</v>
      </c>
      <c r="D867">
        <v>28</v>
      </c>
      <c r="E867">
        <v>8.0549999999999997</v>
      </c>
      <c r="F867">
        <v>9.1809999999999992</v>
      </c>
      <c r="G867">
        <v>10.307</v>
      </c>
      <c r="H867">
        <v>11.577</v>
      </c>
      <c r="I867">
        <v>13.009</v>
      </c>
      <c r="J867">
        <v>14.625</v>
      </c>
      <c r="K867">
        <v>16.451000000000001</v>
      </c>
      <c r="L867">
        <v>18.513000000000002</v>
      </c>
      <c r="M867">
        <v>20.576000000000001</v>
      </c>
      <c r="N867" s="116">
        <v>-3.5700000000000003E-2</v>
      </c>
      <c r="O867" s="116">
        <v>13.008900000000001</v>
      </c>
      <c r="P867" s="116">
        <v>0.11688</v>
      </c>
    </row>
    <row r="868" spans="1:16">
      <c r="A868" t="s">
        <v>140</v>
      </c>
      <c r="B868">
        <v>866</v>
      </c>
      <c r="C868" t="s">
        <v>1041</v>
      </c>
      <c r="D868">
        <v>28</v>
      </c>
      <c r="E868">
        <v>8.0589999999999993</v>
      </c>
      <c r="F868">
        <v>9.1850000000000005</v>
      </c>
      <c r="G868">
        <v>10.311999999999999</v>
      </c>
      <c r="H868">
        <v>11.582000000000001</v>
      </c>
      <c r="I868">
        <v>13.015000000000001</v>
      </c>
      <c r="J868">
        <v>14.632999999999999</v>
      </c>
      <c r="K868">
        <v>16.459</v>
      </c>
      <c r="L868">
        <v>18.523</v>
      </c>
      <c r="M868">
        <v>20.587</v>
      </c>
      <c r="N868" s="116">
        <v>-3.5900000000000001E-2</v>
      </c>
      <c r="O868" s="116">
        <v>13.0151</v>
      </c>
      <c r="P868" s="116">
        <v>0.1169</v>
      </c>
    </row>
    <row r="869" spans="1:16">
      <c r="A869" t="s">
        <v>140</v>
      </c>
      <c r="B869">
        <v>867</v>
      </c>
      <c r="C869" t="s">
        <v>1042</v>
      </c>
      <c r="D869">
        <v>28</v>
      </c>
      <c r="E869">
        <v>8.0619999999999994</v>
      </c>
      <c r="F869">
        <v>9.1890000000000001</v>
      </c>
      <c r="G869">
        <v>10.316000000000001</v>
      </c>
      <c r="H869">
        <v>11.587</v>
      </c>
      <c r="I869">
        <v>13.021000000000001</v>
      </c>
      <c r="J869">
        <v>14.64</v>
      </c>
      <c r="K869">
        <v>16.468</v>
      </c>
      <c r="L869">
        <v>18.533000000000001</v>
      </c>
      <c r="M869">
        <v>20.599</v>
      </c>
      <c r="N869" s="116">
        <v>-3.61E-2</v>
      </c>
      <c r="O869" s="116">
        <v>13.0212</v>
      </c>
      <c r="P869" s="116">
        <v>0.11692</v>
      </c>
    </row>
    <row r="870" spans="1:16">
      <c r="A870" t="s">
        <v>140</v>
      </c>
      <c r="B870">
        <v>868</v>
      </c>
      <c r="C870" t="s">
        <v>1043</v>
      </c>
      <c r="D870">
        <v>28</v>
      </c>
      <c r="E870">
        <v>8.0649999999999995</v>
      </c>
      <c r="F870">
        <v>9.1929999999999996</v>
      </c>
      <c r="G870">
        <v>10.321</v>
      </c>
      <c r="H870">
        <v>11.592000000000001</v>
      </c>
      <c r="I870">
        <v>13.026999999999999</v>
      </c>
      <c r="J870">
        <v>14.647</v>
      </c>
      <c r="K870">
        <v>16.475999999999999</v>
      </c>
      <c r="L870">
        <v>18.542999999999999</v>
      </c>
      <c r="M870">
        <v>20.61</v>
      </c>
      <c r="N870" s="116">
        <v>-3.6200000000000003E-2</v>
      </c>
      <c r="O870" s="116">
        <v>13.0273</v>
      </c>
      <c r="P870" s="116">
        <v>0.11694</v>
      </c>
    </row>
    <row r="871" spans="1:16">
      <c r="A871" t="s">
        <v>140</v>
      </c>
      <c r="B871">
        <v>869</v>
      </c>
      <c r="C871" t="s">
        <v>1044</v>
      </c>
      <c r="D871">
        <v>28</v>
      </c>
      <c r="E871">
        <v>8.0679999999999996</v>
      </c>
      <c r="F871">
        <v>9.1969999999999992</v>
      </c>
      <c r="G871">
        <v>10.324999999999999</v>
      </c>
      <c r="H871">
        <v>11.598000000000001</v>
      </c>
      <c r="I871">
        <v>13.032999999999999</v>
      </c>
      <c r="J871">
        <v>14.654</v>
      </c>
      <c r="K871">
        <v>16.484999999999999</v>
      </c>
      <c r="L871">
        <v>18.553000000000001</v>
      </c>
      <c r="M871">
        <v>20.622</v>
      </c>
      <c r="N871" s="116">
        <v>-3.6400000000000002E-2</v>
      </c>
      <c r="O871" s="116">
        <v>13.0334</v>
      </c>
      <c r="P871" s="116">
        <v>0.11695999999999999</v>
      </c>
    </row>
    <row r="872" spans="1:16">
      <c r="A872" t="s">
        <v>140</v>
      </c>
      <c r="B872">
        <v>870</v>
      </c>
      <c r="C872" t="s">
        <v>1045</v>
      </c>
      <c r="D872">
        <v>28</v>
      </c>
      <c r="E872">
        <v>8.0719999999999992</v>
      </c>
      <c r="F872">
        <v>9.2010000000000005</v>
      </c>
      <c r="G872">
        <v>10.33</v>
      </c>
      <c r="H872">
        <v>11.603</v>
      </c>
      <c r="I872">
        <v>13.04</v>
      </c>
      <c r="J872">
        <v>14.661</v>
      </c>
      <c r="K872">
        <v>16.492999999999999</v>
      </c>
      <c r="L872">
        <v>18.564</v>
      </c>
      <c r="M872">
        <v>20.634</v>
      </c>
      <c r="N872" s="116">
        <v>-3.6499999999999998E-2</v>
      </c>
      <c r="O872" s="116">
        <v>13.0396</v>
      </c>
      <c r="P872" s="116">
        <v>0.11698</v>
      </c>
    </row>
    <row r="873" spans="1:16">
      <c r="A873" t="s">
        <v>140</v>
      </c>
      <c r="B873">
        <v>871</v>
      </c>
      <c r="C873" t="s">
        <v>1046</v>
      </c>
      <c r="D873">
        <v>28</v>
      </c>
      <c r="E873">
        <v>8.0749999999999993</v>
      </c>
      <c r="F873">
        <v>9.2050000000000001</v>
      </c>
      <c r="G873">
        <v>10.334</v>
      </c>
      <c r="H873">
        <v>11.608000000000001</v>
      </c>
      <c r="I873">
        <v>13.045999999999999</v>
      </c>
      <c r="J873">
        <v>14.669</v>
      </c>
      <c r="K873">
        <v>16.501999999999999</v>
      </c>
      <c r="L873">
        <v>18.574000000000002</v>
      </c>
      <c r="M873">
        <v>20.645</v>
      </c>
      <c r="N873" s="116">
        <v>-3.6700000000000003E-2</v>
      </c>
      <c r="O873" s="116">
        <v>13.0457</v>
      </c>
      <c r="P873" s="116">
        <v>0.11700000000000001</v>
      </c>
    </row>
    <row r="874" spans="1:16">
      <c r="A874" t="s">
        <v>140</v>
      </c>
      <c r="B874">
        <v>872</v>
      </c>
      <c r="C874" t="s">
        <v>1047</v>
      </c>
      <c r="D874">
        <v>28</v>
      </c>
      <c r="E874">
        <v>8.0779999999999994</v>
      </c>
      <c r="F874">
        <v>9.2080000000000002</v>
      </c>
      <c r="G874">
        <v>10.339</v>
      </c>
      <c r="H874">
        <v>11.613</v>
      </c>
      <c r="I874">
        <v>13.052</v>
      </c>
      <c r="J874">
        <v>14.676</v>
      </c>
      <c r="K874">
        <v>16.510000000000002</v>
      </c>
      <c r="L874">
        <v>18.582999999999998</v>
      </c>
      <c r="M874">
        <v>20.657</v>
      </c>
      <c r="N874" s="116">
        <v>-3.6799999999999999E-2</v>
      </c>
      <c r="O874" s="116">
        <v>13.0518</v>
      </c>
      <c r="P874" s="116">
        <v>0.11702</v>
      </c>
    </row>
    <row r="875" spans="1:16">
      <c r="A875" t="s">
        <v>140</v>
      </c>
      <c r="B875">
        <v>873</v>
      </c>
      <c r="C875" t="s">
        <v>1048</v>
      </c>
      <c r="D875">
        <v>28</v>
      </c>
      <c r="E875">
        <v>8.0809999999999995</v>
      </c>
      <c r="F875">
        <v>9.2119999999999997</v>
      </c>
      <c r="G875">
        <v>10.343</v>
      </c>
      <c r="H875">
        <v>11.619</v>
      </c>
      <c r="I875">
        <v>13.058</v>
      </c>
      <c r="J875">
        <v>14.683</v>
      </c>
      <c r="K875">
        <v>16.518999999999998</v>
      </c>
      <c r="L875">
        <v>18.594000000000001</v>
      </c>
      <c r="M875">
        <v>20.667999999999999</v>
      </c>
      <c r="N875" s="116">
        <v>-3.6999999999999998E-2</v>
      </c>
      <c r="O875" s="116">
        <v>13.0579</v>
      </c>
      <c r="P875" s="116">
        <v>0.11704000000000001</v>
      </c>
    </row>
    <row r="876" spans="1:16">
      <c r="A876" t="s">
        <v>140</v>
      </c>
      <c r="B876">
        <v>874</v>
      </c>
      <c r="C876" t="s">
        <v>1049</v>
      </c>
      <c r="D876">
        <v>28</v>
      </c>
      <c r="E876">
        <v>8.0850000000000009</v>
      </c>
      <c r="F876">
        <v>9.2159999999999993</v>
      </c>
      <c r="G876">
        <v>10.348000000000001</v>
      </c>
      <c r="H876">
        <v>11.624000000000001</v>
      </c>
      <c r="I876">
        <v>13.064</v>
      </c>
      <c r="J876">
        <v>14.69</v>
      </c>
      <c r="K876">
        <v>16.527000000000001</v>
      </c>
      <c r="L876">
        <v>18.603000000000002</v>
      </c>
      <c r="M876">
        <v>20.68</v>
      </c>
      <c r="N876" s="116">
        <v>-3.7100000000000001E-2</v>
      </c>
      <c r="O876" s="116">
        <v>13.064</v>
      </c>
      <c r="P876" s="116">
        <v>0.11706</v>
      </c>
    </row>
    <row r="877" spans="1:16">
      <c r="A877" t="s">
        <v>140</v>
      </c>
      <c r="B877">
        <v>875</v>
      </c>
      <c r="C877" t="s">
        <v>1050</v>
      </c>
      <c r="D877">
        <v>28</v>
      </c>
      <c r="E877">
        <v>8.0879999999999992</v>
      </c>
      <c r="F877">
        <v>9.2200000000000006</v>
      </c>
      <c r="G877">
        <v>10.352</v>
      </c>
      <c r="H877">
        <v>11.629</v>
      </c>
      <c r="I877">
        <v>13.07</v>
      </c>
      <c r="J877">
        <v>14.696999999999999</v>
      </c>
      <c r="K877">
        <v>16.536000000000001</v>
      </c>
      <c r="L877">
        <v>18.614000000000001</v>
      </c>
      <c r="M877">
        <v>20.690999999999999</v>
      </c>
      <c r="N877" s="116">
        <v>-3.73E-2</v>
      </c>
      <c r="O877" s="116">
        <v>13.0701</v>
      </c>
      <c r="P877" s="116">
        <v>0.11708</v>
      </c>
    </row>
    <row r="878" spans="1:16">
      <c r="A878" t="s">
        <v>140</v>
      </c>
      <c r="B878">
        <v>876</v>
      </c>
      <c r="C878" t="s">
        <v>1051</v>
      </c>
      <c r="D878">
        <v>28</v>
      </c>
      <c r="E878">
        <v>8.0909999999999993</v>
      </c>
      <c r="F878">
        <v>9.2240000000000002</v>
      </c>
      <c r="G878">
        <v>10.356</v>
      </c>
      <c r="H878">
        <v>11.634</v>
      </c>
      <c r="I878">
        <v>13.076000000000001</v>
      </c>
      <c r="J878">
        <v>14.704000000000001</v>
      </c>
      <c r="K878">
        <v>16.544</v>
      </c>
      <c r="L878">
        <v>18.623000000000001</v>
      </c>
      <c r="M878">
        <v>20.702999999999999</v>
      </c>
      <c r="N878" s="116">
        <v>-3.7400000000000003E-2</v>
      </c>
      <c r="O878" s="116">
        <v>13.0762</v>
      </c>
      <c r="P878" s="116">
        <v>0.1171</v>
      </c>
    </row>
    <row r="879" spans="1:16">
      <c r="A879" t="s">
        <v>140</v>
      </c>
      <c r="B879">
        <v>877</v>
      </c>
      <c r="C879" t="s">
        <v>1052</v>
      </c>
      <c r="D879">
        <v>28</v>
      </c>
      <c r="E879">
        <v>8.0939999999999994</v>
      </c>
      <c r="F879">
        <v>9.2279999999999998</v>
      </c>
      <c r="G879">
        <v>10.361000000000001</v>
      </c>
      <c r="H879">
        <v>11.638999999999999</v>
      </c>
      <c r="I879">
        <v>13.082000000000001</v>
      </c>
      <c r="J879">
        <v>14.712</v>
      </c>
      <c r="K879">
        <v>16.553000000000001</v>
      </c>
      <c r="L879">
        <v>18.634</v>
      </c>
      <c r="M879">
        <v>20.715</v>
      </c>
      <c r="N879" s="116">
        <v>-3.7600000000000001E-2</v>
      </c>
      <c r="O879" s="116">
        <v>13.0823</v>
      </c>
      <c r="P879" s="116">
        <v>0.11712</v>
      </c>
    </row>
    <row r="880" spans="1:16">
      <c r="A880" t="s">
        <v>140</v>
      </c>
      <c r="B880">
        <v>878</v>
      </c>
      <c r="C880" t="s">
        <v>1053</v>
      </c>
      <c r="D880">
        <v>28</v>
      </c>
      <c r="E880">
        <v>8.0980000000000008</v>
      </c>
      <c r="F880">
        <v>9.2319999999999993</v>
      </c>
      <c r="G880">
        <v>10.366</v>
      </c>
      <c r="H880">
        <v>11.645</v>
      </c>
      <c r="I880">
        <v>13.087999999999999</v>
      </c>
      <c r="J880">
        <v>14.718999999999999</v>
      </c>
      <c r="K880">
        <v>16.561</v>
      </c>
      <c r="L880">
        <v>18.643000000000001</v>
      </c>
      <c r="M880">
        <v>20.725000000000001</v>
      </c>
      <c r="N880" s="116">
        <v>-3.78E-2</v>
      </c>
      <c r="O880" s="116">
        <v>13.0884</v>
      </c>
      <c r="P880" s="116">
        <v>0.11713</v>
      </c>
    </row>
    <row r="881" spans="1:16">
      <c r="A881" t="s">
        <v>140</v>
      </c>
      <c r="B881">
        <v>879</v>
      </c>
      <c r="C881" t="s">
        <v>1054</v>
      </c>
      <c r="D881">
        <v>28</v>
      </c>
      <c r="E881">
        <v>8.1010000000000009</v>
      </c>
      <c r="F881">
        <v>9.2360000000000007</v>
      </c>
      <c r="G881">
        <v>10.37</v>
      </c>
      <c r="H881">
        <v>11.65</v>
      </c>
      <c r="I881">
        <v>13.093999999999999</v>
      </c>
      <c r="J881">
        <v>14.726000000000001</v>
      </c>
      <c r="K881">
        <v>16.568999999999999</v>
      </c>
      <c r="L881">
        <v>18.652999999999999</v>
      </c>
      <c r="M881">
        <v>20.736999999999998</v>
      </c>
      <c r="N881" s="116">
        <v>-3.7900000000000003E-2</v>
      </c>
      <c r="O881" s="116">
        <v>13.0945</v>
      </c>
      <c r="P881" s="116">
        <v>0.11715</v>
      </c>
    </row>
    <row r="882" spans="1:16">
      <c r="A882" t="s">
        <v>140</v>
      </c>
      <c r="B882">
        <v>880</v>
      </c>
      <c r="C882" t="s">
        <v>1055</v>
      </c>
      <c r="D882">
        <v>28</v>
      </c>
      <c r="E882">
        <v>8.1039999999999992</v>
      </c>
      <c r="F882">
        <v>9.2390000000000008</v>
      </c>
      <c r="G882">
        <v>10.375</v>
      </c>
      <c r="H882">
        <v>11.654999999999999</v>
      </c>
      <c r="I882">
        <v>13.101000000000001</v>
      </c>
      <c r="J882">
        <v>14.733000000000001</v>
      </c>
      <c r="K882">
        <v>16.577999999999999</v>
      </c>
      <c r="L882">
        <v>18.663</v>
      </c>
      <c r="M882">
        <v>20.748000000000001</v>
      </c>
      <c r="N882" s="116">
        <v>-3.8100000000000002E-2</v>
      </c>
      <c r="O882" s="116">
        <v>13.1006</v>
      </c>
      <c r="P882" s="116">
        <v>0.11717</v>
      </c>
    </row>
    <row r="883" spans="1:16">
      <c r="A883" t="s">
        <v>140</v>
      </c>
      <c r="B883">
        <v>881</v>
      </c>
      <c r="C883" t="s">
        <v>1056</v>
      </c>
      <c r="D883">
        <v>28</v>
      </c>
      <c r="E883">
        <v>8.1069999999999993</v>
      </c>
      <c r="F883">
        <v>9.2430000000000003</v>
      </c>
      <c r="G883">
        <v>10.379</v>
      </c>
      <c r="H883">
        <v>11.66</v>
      </c>
      <c r="I883">
        <v>13.106999999999999</v>
      </c>
      <c r="J883">
        <v>14.74</v>
      </c>
      <c r="K883">
        <v>16.585999999999999</v>
      </c>
      <c r="L883">
        <v>18.672999999999998</v>
      </c>
      <c r="M883">
        <v>20.76</v>
      </c>
      <c r="N883" s="116">
        <v>-3.8199999999999998E-2</v>
      </c>
      <c r="O883" s="116">
        <v>13.1067</v>
      </c>
      <c r="P883" s="116">
        <v>0.11719</v>
      </c>
    </row>
    <row r="884" spans="1:16">
      <c r="A884" t="s">
        <v>140</v>
      </c>
      <c r="B884">
        <v>882</v>
      </c>
      <c r="C884" t="s">
        <v>1057</v>
      </c>
      <c r="D884">
        <v>28</v>
      </c>
      <c r="E884">
        <v>8.1110000000000007</v>
      </c>
      <c r="F884">
        <v>9.2469999999999999</v>
      </c>
      <c r="G884">
        <v>10.382999999999999</v>
      </c>
      <c r="H884">
        <v>11.664999999999999</v>
      </c>
      <c r="I884">
        <v>13.113</v>
      </c>
      <c r="J884">
        <v>14.747</v>
      </c>
      <c r="K884">
        <v>16.594000000000001</v>
      </c>
      <c r="L884">
        <v>18.683</v>
      </c>
      <c r="M884">
        <v>20.771000000000001</v>
      </c>
      <c r="N884" s="116">
        <v>-3.8399999999999997E-2</v>
      </c>
      <c r="O884" s="116">
        <v>13.1127</v>
      </c>
      <c r="P884" s="116">
        <v>0.11720999999999999</v>
      </c>
    </row>
    <row r="885" spans="1:16">
      <c r="A885" t="s">
        <v>140</v>
      </c>
      <c r="B885">
        <v>883</v>
      </c>
      <c r="C885" t="s">
        <v>1058</v>
      </c>
      <c r="D885">
        <v>29</v>
      </c>
      <c r="E885">
        <v>8.1140000000000008</v>
      </c>
      <c r="F885">
        <v>9.2509999999999994</v>
      </c>
      <c r="G885">
        <v>10.388</v>
      </c>
      <c r="H885">
        <v>11.670999999999999</v>
      </c>
      <c r="I885">
        <v>13.119</v>
      </c>
      <c r="J885">
        <v>14.754</v>
      </c>
      <c r="K885">
        <v>16.603000000000002</v>
      </c>
      <c r="L885">
        <v>18.693000000000001</v>
      </c>
      <c r="M885">
        <v>20.783000000000001</v>
      </c>
      <c r="N885" s="116">
        <v>-3.85E-2</v>
      </c>
      <c r="O885" s="116">
        <v>13.1188</v>
      </c>
      <c r="P885" s="116">
        <v>0.11723</v>
      </c>
    </row>
    <row r="886" spans="1:16">
      <c r="A886" t="s">
        <v>140</v>
      </c>
      <c r="B886">
        <v>884</v>
      </c>
      <c r="C886" t="s">
        <v>1059</v>
      </c>
      <c r="D886">
        <v>29</v>
      </c>
      <c r="E886">
        <v>8.1170000000000009</v>
      </c>
      <c r="F886">
        <v>9.2550000000000008</v>
      </c>
      <c r="G886">
        <v>10.391999999999999</v>
      </c>
      <c r="H886">
        <v>11.676</v>
      </c>
      <c r="I886">
        <v>13.125</v>
      </c>
      <c r="J886">
        <v>14.762</v>
      </c>
      <c r="K886">
        <v>16.611000000000001</v>
      </c>
      <c r="L886">
        <v>18.702999999999999</v>
      </c>
      <c r="M886">
        <v>20.794</v>
      </c>
      <c r="N886" s="116">
        <v>-3.8699999999999998E-2</v>
      </c>
      <c r="O886" s="116">
        <v>13.1249</v>
      </c>
      <c r="P886" s="116">
        <v>0.11724999999999999</v>
      </c>
    </row>
    <row r="887" spans="1:16">
      <c r="A887" t="s">
        <v>140</v>
      </c>
      <c r="B887">
        <v>885</v>
      </c>
      <c r="C887" t="s">
        <v>1060</v>
      </c>
      <c r="D887">
        <v>29</v>
      </c>
      <c r="E887">
        <v>8.1199999999999992</v>
      </c>
      <c r="F887">
        <v>9.2590000000000003</v>
      </c>
      <c r="G887">
        <v>10.397</v>
      </c>
      <c r="H887">
        <v>11.680999999999999</v>
      </c>
      <c r="I887">
        <v>13.131</v>
      </c>
      <c r="J887">
        <v>14.769</v>
      </c>
      <c r="K887">
        <v>16.62</v>
      </c>
      <c r="L887">
        <v>18.713000000000001</v>
      </c>
      <c r="M887">
        <v>20.806000000000001</v>
      </c>
      <c r="N887" s="116">
        <v>-3.8800000000000001E-2</v>
      </c>
      <c r="O887" s="116">
        <v>13.131</v>
      </c>
      <c r="P887" s="116">
        <v>0.11727</v>
      </c>
    </row>
    <row r="888" spans="1:16">
      <c r="A888" t="s">
        <v>140</v>
      </c>
      <c r="B888">
        <v>886</v>
      </c>
      <c r="C888" t="s">
        <v>1061</v>
      </c>
      <c r="D888">
        <v>29</v>
      </c>
      <c r="E888">
        <v>8.1229999999999993</v>
      </c>
      <c r="F888">
        <v>9.2620000000000005</v>
      </c>
      <c r="G888">
        <v>10.401</v>
      </c>
      <c r="H888">
        <v>11.686</v>
      </c>
      <c r="I888">
        <v>13.137</v>
      </c>
      <c r="J888">
        <v>14.776</v>
      </c>
      <c r="K888">
        <v>16.628</v>
      </c>
      <c r="L888">
        <v>18.722999999999999</v>
      </c>
      <c r="M888">
        <v>20.817</v>
      </c>
      <c r="N888" s="116">
        <v>-3.9E-2</v>
      </c>
      <c r="O888" s="116">
        <v>13.137</v>
      </c>
      <c r="P888" s="116">
        <v>0.11729000000000001</v>
      </c>
    </row>
    <row r="889" spans="1:16">
      <c r="A889" t="s">
        <v>140</v>
      </c>
      <c r="B889">
        <v>887</v>
      </c>
      <c r="C889" t="s">
        <v>1062</v>
      </c>
      <c r="D889">
        <v>29</v>
      </c>
      <c r="E889">
        <v>8.1270000000000007</v>
      </c>
      <c r="F889">
        <v>9.266</v>
      </c>
      <c r="G889">
        <v>10.406000000000001</v>
      </c>
      <c r="H889">
        <v>11.691000000000001</v>
      </c>
      <c r="I889">
        <v>13.143000000000001</v>
      </c>
      <c r="J889">
        <v>14.782999999999999</v>
      </c>
      <c r="K889">
        <v>16.637</v>
      </c>
      <c r="L889">
        <v>18.733000000000001</v>
      </c>
      <c r="M889">
        <v>20.829000000000001</v>
      </c>
      <c r="N889" s="116">
        <v>-3.9100000000000003E-2</v>
      </c>
      <c r="O889" s="116">
        <v>13.1431</v>
      </c>
      <c r="P889" s="116">
        <v>0.11731</v>
      </c>
    </row>
    <row r="890" spans="1:16">
      <c r="A890" t="s">
        <v>140</v>
      </c>
      <c r="B890">
        <v>888</v>
      </c>
      <c r="C890" t="s">
        <v>1063</v>
      </c>
      <c r="D890">
        <v>29</v>
      </c>
      <c r="E890">
        <v>8.1300000000000008</v>
      </c>
      <c r="F890">
        <v>9.27</v>
      </c>
      <c r="G890">
        <v>10.41</v>
      </c>
      <c r="H890">
        <v>11.696999999999999</v>
      </c>
      <c r="I890">
        <v>13.148999999999999</v>
      </c>
      <c r="J890">
        <v>14.79</v>
      </c>
      <c r="K890">
        <v>16.645</v>
      </c>
      <c r="L890">
        <v>18.742999999999999</v>
      </c>
      <c r="M890">
        <v>20.84</v>
      </c>
      <c r="N890" s="116">
        <v>-3.9300000000000002E-2</v>
      </c>
      <c r="O890" s="116">
        <v>13.149100000000001</v>
      </c>
      <c r="P890" s="116">
        <v>0.11733</v>
      </c>
    </row>
    <row r="891" spans="1:16">
      <c r="A891" t="s">
        <v>140</v>
      </c>
      <c r="B891">
        <v>889</v>
      </c>
      <c r="C891" t="s">
        <v>1064</v>
      </c>
      <c r="D891">
        <v>29</v>
      </c>
      <c r="E891">
        <v>8.1329999999999991</v>
      </c>
      <c r="F891">
        <v>9.2739999999999991</v>
      </c>
      <c r="G891">
        <v>10.414</v>
      </c>
      <c r="H891">
        <v>11.702</v>
      </c>
      <c r="I891">
        <v>13.154999999999999</v>
      </c>
      <c r="J891">
        <v>14.797000000000001</v>
      </c>
      <c r="K891">
        <v>16.652999999999999</v>
      </c>
      <c r="L891">
        <v>18.753</v>
      </c>
      <c r="M891">
        <v>20.852</v>
      </c>
      <c r="N891" s="116">
        <v>-3.9399999999999998E-2</v>
      </c>
      <c r="O891" s="116">
        <v>13.155200000000001</v>
      </c>
      <c r="P891" s="116">
        <v>0.11735</v>
      </c>
    </row>
    <row r="892" spans="1:16">
      <c r="A892" t="s">
        <v>140</v>
      </c>
      <c r="B892">
        <v>890</v>
      </c>
      <c r="C892" t="s">
        <v>1065</v>
      </c>
      <c r="D892">
        <v>29</v>
      </c>
      <c r="E892">
        <v>8.1359999999999992</v>
      </c>
      <c r="F892">
        <v>9.2780000000000005</v>
      </c>
      <c r="G892">
        <v>10.419</v>
      </c>
      <c r="H892">
        <v>11.707000000000001</v>
      </c>
      <c r="I892">
        <v>13.161</v>
      </c>
      <c r="J892">
        <v>14.804</v>
      </c>
      <c r="K892">
        <v>16.661999999999999</v>
      </c>
      <c r="L892">
        <v>18.763000000000002</v>
      </c>
      <c r="M892">
        <v>20.863</v>
      </c>
      <c r="N892" s="116">
        <v>-3.9600000000000003E-2</v>
      </c>
      <c r="O892" s="116">
        <v>13.161199999999999</v>
      </c>
      <c r="P892" s="116">
        <v>0.11737</v>
      </c>
    </row>
    <row r="893" spans="1:16">
      <c r="A893" t="s">
        <v>140</v>
      </c>
      <c r="B893">
        <v>891</v>
      </c>
      <c r="C893" t="s">
        <v>1066</v>
      </c>
      <c r="D893">
        <v>29</v>
      </c>
      <c r="E893">
        <v>8.1389999999999993</v>
      </c>
      <c r="F893">
        <v>9.2810000000000006</v>
      </c>
      <c r="G893">
        <v>10.423</v>
      </c>
      <c r="H893">
        <v>11.712</v>
      </c>
      <c r="I893">
        <v>13.167</v>
      </c>
      <c r="J893">
        <v>14.811</v>
      </c>
      <c r="K893">
        <v>16.670000000000002</v>
      </c>
      <c r="L893">
        <v>18.771999999999998</v>
      </c>
      <c r="M893">
        <v>20.875</v>
      </c>
      <c r="N893" s="116">
        <v>-3.9699999999999999E-2</v>
      </c>
      <c r="O893" s="116">
        <v>13.167299999999999</v>
      </c>
      <c r="P893" s="116">
        <v>0.11738999999999999</v>
      </c>
    </row>
    <row r="894" spans="1:16">
      <c r="A894" t="s">
        <v>140</v>
      </c>
      <c r="B894">
        <v>892</v>
      </c>
      <c r="C894" t="s">
        <v>1067</v>
      </c>
      <c r="D894">
        <v>29</v>
      </c>
      <c r="E894">
        <v>8.1430000000000007</v>
      </c>
      <c r="F894">
        <v>9.2850000000000001</v>
      </c>
      <c r="G894">
        <v>10.428000000000001</v>
      </c>
      <c r="H894">
        <v>11.717000000000001</v>
      </c>
      <c r="I894">
        <v>13.173</v>
      </c>
      <c r="J894">
        <v>14.818</v>
      </c>
      <c r="K894">
        <v>16.678000000000001</v>
      </c>
      <c r="L894">
        <v>18.782</v>
      </c>
      <c r="M894">
        <v>20.885999999999999</v>
      </c>
      <c r="N894" s="116">
        <v>-3.9899999999999998E-2</v>
      </c>
      <c r="O894" s="116">
        <v>13.173299999999999</v>
      </c>
      <c r="P894" s="116">
        <v>0.1174</v>
      </c>
    </row>
    <row r="895" spans="1:16">
      <c r="A895" t="s">
        <v>140</v>
      </c>
      <c r="B895">
        <v>893</v>
      </c>
      <c r="C895" t="s">
        <v>1068</v>
      </c>
      <c r="D895">
        <v>29</v>
      </c>
      <c r="E895">
        <v>8.1460000000000008</v>
      </c>
      <c r="F895">
        <v>9.2889999999999997</v>
      </c>
      <c r="G895">
        <v>10.432</v>
      </c>
      <c r="H895">
        <v>11.722</v>
      </c>
      <c r="I895">
        <v>13.179</v>
      </c>
      <c r="J895">
        <v>14.824999999999999</v>
      </c>
      <c r="K895">
        <v>16.687000000000001</v>
      </c>
      <c r="L895">
        <v>18.792000000000002</v>
      </c>
      <c r="M895">
        <v>20.896999999999998</v>
      </c>
      <c r="N895" s="116">
        <v>-4.0099999999999997E-2</v>
      </c>
      <c r="O895" s="116">
        <v>13.1793</v>
      </c>
      <c r="P895" s="116">
        <v>0.11742</v>
      </c>
    </row>
    <row r="896" spans="1:16">
      <c r="A896" t="s">
        <v>140</v>
      </c>
      <c r="B896">
        <v>894</v>
      </c>
      <c r="C896" t="s">
        <v>1069</v>
      </c>
      <c r="D896">
        <v>29</v>
      </c>
      <c r="E896">
        <v>8.1489999999999991</v>
      </c>
      <c r="F896">
        <v>9.2929999999999993</v>
      </c>
      <c r="G896">
        <v>10.436999999999999</v>
      </c>
      <c r="H896">
        <v>11.728</v>
      </c>
      <c r="I896">
        <v>13.185</v>
      </c>
      <c r="J896">
        <v>14.833</v>
      </c>
      <c r="K896">
        <v>16.695</v>
      </c>
      <c r="L896">
        <v>18.802</v>
      </c>
      <c r="M896">
        <v>20.908999999999999</v>
      </c>
      <c r="N896" s="116">
        <v>-4.02E-2</v>
      </c>
      <c r="O896" s="116">
        <v>13.1854</v>
      </c>
      <c r="P896" s="116">
        <v>0.11744</v>
      </c>
    </row>
    <row r="897" spans="1:16">
      <c r="A897" t="s">
        <v>140</v>
      </c>
      <c r="B897">
        <v>895</v>
      </c>
      <c r="C897" t="s">
        <v>1070</v>
      </c>
      <c r="D897">
        <v>29</v>
      </c>
      <c r="E897">
        <v>8.1519999999999992</v>
      </c>
      <c r="F897">
        <v>9.2970000000000006</v>
      </c>
      <c r="G897">
        <v>10.441000000000001</v>
      </c>
      <c r="H897">
        <v>11.733000000000001</v>
      </c>
      <c r="I897">
        <v>13.191000000000001</v>
      </c>
      <c r="J897">
        <v>14.84</v>
      </c>
      <c r="K897">
        <v>16.702999999999999</v>
      </c>
      <c r="L897">
        <v>18.812000000000001</v>
      </c>
      <c r="M897">
        <v>20.92</v>
      </c>
      <c r="N897" s="116">
        <v>-4.0399999999999998E-2</v>
      </c>
      <c r="O897" s="116">
        <v>13.1914</v>
      </c>
      <c r="P897" s="116">
        <v>0.11745999999999999</v>
      </c>
    </row>
    <row r="898" spans="1:16">
      <c r="A898" t="s">
        <v>140</v>
      </c>
      <c r="B898">
        <v>896</v>
      </c>
      <c r="C898" t="s">
        <v>1071</v>
      </c>
      <c r="D898">
        <v>29</v>
      </c>
      <c r="E898">
        <v>8.1560000000000006</v>
      </c>
      <c r="F898">
        <v>9.3010000000000002</v>
      </c>
      <c r="G898">
        <v>10.445</v>
      </c>
      <c r="H898">
        <v>11.738</v>
      </c>
      <c r="I898">
        <v>13.196999999999999</v>
      </c>
      <c r="J898">
        <v>14.847</v>
      </c>
      <c r="K898">
        <v>16.712</v>
      </c>
      <c r="L898">
        <v>18.821000000000002</v>
      </c>
      <c r="M898">
        <v>20.931000000000001</v>
      </c>
      <c r="N898" s="116">
        <v>-4.0500000000000001E-2</v>
      </c>
      <c r="O898" s="116">
        <v>13.1974</v>
      </c>
      <c r="P898" s="116">
        <v>0.11748</v>
      </c>
    </row>
    <row r="899" spans="1:16">
      <c r="A899" t="s">
        <v>140</v>
      </c>
      <c r="B899">
        <v>897</v>
      </c>
      <c r="C899" t="s">
        <v>1072</v>
      </c>
      <c r="D899">
        <v>29</v>
      </c>
      <c r="E899">
        <v>8.1590000000000007</v>
      </c>
      <c r="F899">
        <v>9.3040000000000003</v>
      </c>
      <c r="G899">
        <v>10.45</v>
      </c>
      <c r="H899">
        <v>11.743</v>
      </c>
      <c r="I899">
        <v>13.202999999999999</v>
      </c>
      <c r="J899">
        <v>14.853999999999999</v>
      </c>
      <c r="K899">
        <v>16.72</v>
      </c>
      <c r="L899">
        <v>18.831</v>
      </c>
      <c r="M899">
        <v>20.943000000000001</v>
      </c>
      <c r="N899" s="116">
        <v>-4.07E-2</v>
      </c>
      <c r="O899" s="116">
        <v>13.2034</v>
      </c>
      <c r="P899" s="116">
        <v>0.11749999999999999</v>
      </c>
    </row>
    <row r="900" spans="1:16">
      <c r="A900" t="s">
        <v>140</v>
      </c>
      <c r="B900">
        <v>898</v>
      </c>
      <c r="C900" t="s">
        <v>1073</v>
      </c>
      <c r="D900">
        <v>29</v>
      </c>
      <c r="E900">
        <v>8.1620000000000008</v>
      </c>
      <c r="F900">
        <v>9.3079999999999998</v>
      </c>
      <c r="G900">
        <v>10.454000000000001</v>
      </c>
      <c r="H900">
        <v>11.747999999999999</v>
      </c>
      <c r="I900">
        <v>13.21</v>
      </c>
      <c r="J900">
        <v>14.861000000000001</v>
      </c>
      <c r="K900">
        <v>16.728000000000002</v>
      </c>
      <c r="L900">
        <v>18.841000000000001</v>
      </c>
      <c r="M900">
        <v>20.954000000000001</v>
      </c>
      <c r="N900" s="116">
        <v>-4.0800000000000003E-2</v>
      </c>
      <c r="O900" s="116">
        <v>13.2095</v>
      </c>
      <c r="P900" s="116">
        <v>0.11752</v>
      </c>
    </row>
    <row r="901" spans="1:16">
      <c r="A901" t="s">
        <v>140</v>
      </c>
      <c r="B901">
        <v>899</v>
      </c>
      <c r="C901" t="s">
        <v>1074</v>
      </c>
      <c r="D901">
        <v>29</v>
      </c>
      <c r="E901">
        <v>8.1649999999999991</v>
      </c>
      <c r="F901">
        <v>9.3119999999999994</v>
      </c>
      <c r="G901">
        <v>10.459</v>
      </c>
      <c r="H901">
        <v>11.753</v>
      </c>
      <c r="I901">
        <v>13.215999999999999</v>
      </c>
      <c r="J901">
        <v>14.868</v>
      </c>
      <c r="K901">
        <v>16.736999999999998</v>
      </c>
      <c r="L901">
        <v>18.850999999999999</v>
      </c>
      <c r="M901">
        <v>20.966000000000001</v>
      </c>
      <c r="N901" s="116">
        <v>-4.1000000000000002E-2</v>
      </c>
      <c r="O901" s="116">
        <v>13.2155</v>
      </c>
      <c r="P901" s="116">
        <v>0.11754000000000001</v>
      </c>
    </row>
    <row r="902" spans="1:16">
      <c r="A902" t="s">
        <v>140</v>
      </c>
      <c r="B902">
        <v>900</v>
      </c>
      <c r="C902" t="s">
        <v>1075</v>
      </c>
      <c r="D902">
        <v>29</v>
      </c>
      <c r="E902">
        <v>8.1679999999999993</v>
      </c>
      <c r="F902">
        <v>9.3160000000000007</v>
      </c>
      <c r="G902">
        <v>10.462999999999999</v>
      </c>
      <c r="H902">
        <v>11.757999999999999</v>
      </c>
      <c r="I902">
        <v>13.222</v>
      </c>
      <c r="J902">
        <v>14.875</v>
      </c>
      <c r="K902">
        <v>16.745000000000001</v>
      </c>
      <c r="L902">
        <v>18.861000000000001</v>
      </c>
      <c r="M902">
        <v>20.977</v>
      </c>
      <c r="N902" s="116">
        <v>-4.1099999999999998E-2</v>
      </c>
      <c r="O902" s="116">
        <v>13.221500000000001</v>
      </c>
      <c r="P902" s="116">
        <v>0.11756</v>
      </c>
    </row>
    <row r="903" spans="1:16">
      <c r="A903" t="s">
        <v>140</v>
      </c>
      <c r="B903">
        <v>901</v>
      </c>
      <c r="C903" t="s">
        <v>1076</v>
      </c>
      <c r="D903">
        <v>29</v>
      </c>
      <c r="E903">
        <v>8.1709999999999994</v>
      </c>
      <c r="F903">
        <v>9.3190000000000008</v>
      </c>
      <c r="G903">
        <v>10.467000000000001</v>
      </c>
      <c r="H903">
        <v>11.763999999999999</v>
      </c>
      <c r="I903">
        <v>13.228</v>
      </c>
      <c r="J903">
        <v>14.882</v>
      </c>
      <c r="K903">
        <v>16.754000000000001</v>
      </c>
      <c r="L903">
        <v>18.870999999999999</v>
      </c>
      <c r="M903">
        <v>20.989000000000001</v>
      </c>
      <c r="N903" s="116">
        <v>-4.1300000000000003E-2</v>
      </c>
      <c r="O903" s="116">
        <v>13.227499999999999</v>
      </c>
      <c r="P903" s="116">
        <v>0.11758</v>
      </c>
    </row>
    <row r="904" spans="1:16">
      <c r="A904" t="s">
        <v>140</v>
      </c>
      <c r="B904">
        <v>902</v>
      </c>
      <c r="C904" t="s">
        <v>1077</v>
      </c>
      <c r="D904">
        <v>29</v>
      </c>
      <c r="E904">
        <v>8.1750000000000007</v>
      </c>
      <c r="F904">
        <v>9.3230000000000004</v>
      </c>
      <c r="G904">
        <v>10.472</v>
      </c>
      <c r="H904">
        <v>11.769</v>
      </c>
      <c r="I904">
        <v>13.234</v>
      </c>
      <c r="J904">
        <v>14.888999999999999</v>
      </c>
      <c r="K904">
        <v>16.762</v>
      </c>
      <c r="L904">
        <v>18.881</v>
      </c>
      <c r="M904">
        <v>21</v>
      </c>
      <c r="N904" s="116">
        <v>-4.1399999999999999E-2</v>
      </c>
      <c r="O904" s="116">
        <v>13.233499999999999</v>
      </c>
      <c r="P904" s="116">
        <v>0.1176</v>
      </c>
    </row>
    <row r="905" spans="1:16">
      <c r="A905" t="s">
        <v>140</v>
      </c>
      <c r="B905">
        <v>903</v>
      </c>
      <c r="C905" t="s">
        <v>1078</v>
      </c>
      <c r="D905">
        <v>29</v>
      </c>
      <c r="E905">
        <v>8.1780000000000008</v>
      </c>
      <c r="F905">
        <v>9.327</v>
      </c>
      <c r="G905">
        <v>10.476000000000001</v>
      </c>
      <c r="H905">
        <v>11.773999999999999</v>
      </c>
      <c r="I905">
        <v>13.24</v>
      </c>
      <c r="J905">
        <v>14.896000000000001</v>
      </c>
      <c r="K905">
        <v>16.77</v>
      </c>
      <c r="L905">
        <v>18.890999999999998</v>
      </c>
      <c r="M905">
        <v>21.012</v>
      </c>
      <c r="N905" s="116">
        <v>-4.1599999999999998E-2</v>
      </c>
      <c r="O905" s="116">
        <v>13.2395</v>
      </c>
      <c r="P905" s="116">
        <v>0.11762</v>
      </c>
    </row>
    <row r="906" spans="1:16">
      <c r="A906" t="s">
        <v>140</v>
      </c>
      <c r="B906">
        <v>904</v>
      </c>
      <c r="C906" t="s">
        <v>1079</v>
      </c>
      <c r="D906">
        <v>29</v>
      </c>
      <c r="E906">
        <v>8.1809999999999992</v>
      </c>
      <c r="F906">
        <v>9.3309999999999995</v>
      </c>
      <c r="G906">
        <v>10.481</v>
      </c>
      <c r="H906">
        <v>11.779</v>
      </c>
      <c r="I906">
        <v>13.246</v>
      </c>
      <c r="J906">
        <v>14.903</v>
      </c>
      <c r="K906">
        <v>16.777999999999999</v>
      </c>
      <c r="L906">
        <v>18.899999999999999</v>
      </c>
      <c r="M906">
        <v>21.021999999999998</v>
      </c>
      <c r="N906" s="116">
        <v>-4.1700000000000001E-2</v>
      </c>
      <c r="O906" s="116">
        <v>13.2455</v>
      </c>
      <c r="P906" s="116">
        <v>0.11763</v>
      </c>
    </row>
    <row r="907" spans="1:16">
      <c r="A907" t="s">
        <v>140</v>
      </c>
      <c r="B907">
        <v>905</v>
      </c>
      <c r="C907" t="s">
        <v>1080</v>
      </c>
      <c r="D907">
        <v>29</v>
      </c>
      <c r="E907">
        <v>8.1839999999999993</v>
      </c>
      <c r="F907">
        <v>9.3350000000000009</v>
      </c>
      <c r="G907">
        <v>10.484999999999999</v>
      </c>
      <c r="H907">
        <v>11.784000000000001</v>
      </c>
      <c r="I907">
        <v>13.252000000000001</v>
      </c>
      <c r="J907">
        <v>14.91</v>
      </c>
      <c r="K907">
        <v>16.786999999999999</v>
      </c>
      <c r="L907">
        <v>18.91</v>
      </c>
      <c r="M907">
        <v>21.033999999999999</v>
      </c>
      <c r="N907" s="116">
        <v>-4.19E-2</v>
      </c>
      <c r="O907" s="116">
        <v>13.2515</v>
      </c>
      <c r="P907" s="116">
        <v>0.11765</v>
      </c>
    </row>
    <row r="908" spans="1:16">
      <c r="A908" t="s">
        <v>140</v>
      </c>
      <c r="B908">
        <v>906</v>
      </c>
      <c r="C908" t="s">
        <v>1081</v>
      </c>
      <c r="D908">
        <v>29</v>
      </c>
      <c r="E908">
        <v>8.1869999999999994</v>
      </c>
      <c r="F908">
        <v>9.3379999999999992</v>
      </c>
      <c r="G908">
        <v>10.49</v>
      </c>
      <c r="H908">
        <v>11.789</v>
      </c>
      <c r="I908">
        <v>13.257999999999999</v>
      </c>
      <c r="J908">
        <v>14.917</v>
      </c>
      <c r="K908">
        <v>16.795000000000002</v>
      </c>
      <c r="L908">
        <v>18.920000000000002</v>
      </c>
      <c r="M908">
        <v>21.045000000000002</v>
      </c>
      <c r="N908" s="116">
        <v>-4.2000000000000003E-2</v>
      </c>
      <c r="O908" s="116">
        <v>13.2575</v>
      </c>
      <c r="P908" s="116">
        <v>0.11767</v>
      </c>
    </row>
    <row r="909" spans="1:16">
      <c r="A909" t="s">
        <v>140</v>
      </c>
      <c r="B909">
        <v>907</v>
      </c>
      <c r="C909" t="s">
        <v>1082</v>
      </c>
      <c r="D909">
        <v>29</v>
      </c>
      <c r="E909">
        <v>8.1910000000000007</v>
      </c>
      <c r="F909">
        <v>9.3420000000000005</v>
      </c>
      <c r="G909">
        <v>10.494</v>
      </c>
      <c r="H909">
        <v>11.794</v>
      </c>
      <c r="I909">
        <v>13.263</v>
      </c>
      <c r="J909">
        <v>14.923999999999999</v>
      </c>
      <c r="K909">
        <v>16.803000000000001</v>
      </c>
      <c r="L909">
        <v>18.93</v>
      </c>
      <c r="M909">
        <v>21.056000000000001</v>
      </c>
      <c r="N909" s="116">
        <v>-4.2200000000000001E-2</v>
      </c>
      <c r="O909" s="116">
        <v>13.263400000000001</v>
      </c>
      <c r="P909" s="116">
        <v>0.11769</v>
      </c>
    </row>
    <row r="910" spans="1:16">
      <c r="A910" t="s">
        <v>140</v>
      </c>
      <c r="B910">
        <v>908</v>
      </c>
      <c r="C910" t="s">
        <v>1083</v>
      </c>
      <c r="D910">
        <v>29</v>
      </c>
      <c r="E910">
        <v>8.1940000000000008</v>
      </c>
      <c r="F910">
        <v>9.3460000000000001</v>
      </c>
      <c r="G910">
        <v>10.497999999999999</v>
      </c>
      <c r="H910">
        <v>11.798999999999999</v>
      </c>
      <c r="I910">
        <v>13.269</v>
      </c>
      <c r="J910">
        <v>14.930999999999999</v>
      </c>
      <c r="K910">
        <v>16.811</v>
      </c>
      <c r="L910">
        <v>18.940000000000001</v>
      </c>
      <c r="M910">
        <v>21.068000000000001</v>
      </c>
      <c r="N910" s="116">
        <v>-4.2299999999999997E-2</v>
      </c>
      <c r="O910" s="116">
        <v>13.269399999999999</v>
      </c>
      <c r="P910" s="116">
        <v>0.11771</v>
      </c>
    </row>
    <row r="911" spans="1:16">
      <c r="A911" t="s">
        <v>140</v>
      </c>
      <c r="B911">
        <v>909</v>
      </c>
      <c r="C911" t="s">
        <v>1084</v>
      </c>
      <c r="D911">
        <v>29</v>
      </c>
      <c r="E911">
        <v>8.1969999999999992</v>
      </c>
      <c r="F911">
        <v>9.35</v>
      </c>
      <c r="G911">
        <v>10.503</v>
      </c>
      <c r="H911">
        <v>11.804</v>
      </c>
      <c r="I911">
        <v>13.275</v>
      </c>
      <c r="J911">
        <v>14.938000000000001</v>
      </c>
      <c r="K911">
        <v>16.82</v>
      </c>
      <c r="L911">
        <v>18.95</v>
      </c>
      <c r="M911">
        <v>21.079000000000001</v>
      </c>
      <c r="N911" s="116">
        <v>-4.2500000000000003E-2</v>
      </c>
      <c r="O911" s="116">
        <v>13.275399999999999</v>
      </c>
      <c r="P911" s="116">
        <v>0.11773</v>
      </c>
    </row>
    <row r="912" spans="1:16">
      <c r="A912" t="s">
        <v>140</v>
      </c>
      <c r="B912">
        <v>910</v>
      </c>
      <c r="C912" t="s">
        <v>1085</v>
      </c>
      <c r="D912">
        <v>29</v>
      </c>
      <c r="E912">
        <v>8.1999999999999993</v>
      </c>
      <c r="F912">
        <v>9.3529999999999998</v>
      </c>
      <c r="G912">
        <v>10.507</v>
      </c>
      <c r="H912">
        <v>11.81</v>
      </c>
      <c r="I912">
        <v>13.281000000000001</v>
      </c>
      <c r="J912">
        <v>14.946</v>
      </c>
      <c r="K912">
        <v>16.827999999999999</v>
      </c>
      <c r="L912">
        <v>18.959</v>
      </c>
      <c r="M912">
        <v>21.091000000000001</v>
      </c>
      <c r="N912" s="116">
        <v>-4.2599999999999999E-2</v>
      </c>
      <c r="O912" s="116">
        <v>13.2814</v>
      </c>
      <c r="P912" s="116">
        <v>0.11774999999999999</v>
      </c>
    </row>
    <row r="913" spans="1:16">
      <c r="A913" t="s">
        <v>140</v>
      </c>
      <c r="B913">
        <v>911</v>
      </c>
      <c r="C913" t="s">
        <v>1086</v>
      </c>
      <c r="D913">
        <v>29</v>
      </c>
      <c r="E913">
        <v>8.2029999999999994</v>
      </c>
      <c r="F913">
        <v>9.3569999999999993</v>
      </c>
      <c r="G913">
        <v>10.510999999999999</v>
      </c>
      <c r="H913">
        <v>11.815</v>
      </c>
      <c r="I913">
        <v>13.287000000000001</v>
      </c>
      <c r="J913">
        <v>14.952</v>
      </c>
      <c r="K913">
        <v>16.835999999999999</v>
      </c>
      <c r="L913">
        <v>18.969000000000001</v>
      </c>
      <c r="M913">
        <v>21.102</v>
      </c>
      <c r="N913" s="116">
        <v>-4.2799999999999998E-2</v>
      </c>
      <c r="O913" s="116">
        <v>13.2873</v>
      </c>
      <c r="P913" s="116">
        <v>0.11777</v>
      </c>
    </row>
    <row r="914" spans="1:16">
      <c r="A914" t="s">
        <v>140</v>
      </c>
      <c r="B914">
        <v>912</v>
      </c>
      <c r="C914" t="s">
        <v>1087</v>
      </c>
      <c r="D914">
        <v>29</v>
      </c>
      <c r="E914">
        <v>8.2059999999999995</v>
      </c>
      <c r="F914">
        <v>9.3610000000000007</v>
      </c>
      <c r="G914">
        <v>10.516</v>
      </c>
      <c r="H914">
        <v>11.82</v>
      </c>
      <c r="I914">
        <v>13.292999999999999</v>
      </c>
      <c r="J914">
        <v>14.96</v>
      </c>
      <c r="K914">
        <v>16.844999999999999</v>
      </c>
      <c r="L914">
        <v>18.978999999999999</v>
      </c>
      <c r="M914">
        <v>21.113</v>
      </c>
      <c r="N914" s="116">
        <v>-4.2900000000000001E-2</v>
      </c>
      <c r="O914" s="116">
        <v>13.2933</v>
      </c>
      <c r="P914" s="116">
        <v>0.11779000000000001</v>
      </c>
    </row>
    <row r="915" spans="1:16">
      <c r="A915" t="s">
        <v>140</v>
      </c>
      <c r="B915">
        <v>913</v>
      </c>
      <c r="C915" t="s">
        <v>1088</v>
      </c>
      <c r="D915">
        <v>29</v>
      </c>
      <c r="E915">
        <v>8.2089999999999996</v>
      </c>
      <c r="F915">
        <v>9.3650000000000002</v>
      </c>
      <c r="G915">
        <v>10.52</v>
      </c>
      <c r="H915">
        <v>11.824999999999999</v>
      </c>
      <c r="I915">
        <v>13.298999999999999</v>
      </c>
      <c r="J915">
        <v>14.967000000000001</v>
      </c>
      <c r="K915">
        <v>16.853000000000002</v>
      </c>
      <c r="L915">
        <v>18.989000000000001</v>
      </c>
      <c r="M915">
        <v>21.125</v>
      </c>
      <c r="N915" s="116">
        <v>-4.3099999999999999E-2</v>
      </c>
      <c r="O915" s="116">
        <v>13.299300000000001</v>
      </c>
      <c r="P915" s="116">
        <v>0.11781</v>
      </c>
    </row>
    <row r="916" spans="1:16">
      <c r="A916" t="s">
        <v>140</v>
      </c>
      <c r="B916">
        <v>914</v>
      </c>
      <c r="C916" t="s">
        <v>1089</v>
      </c>
      <c r="D916">
        <v>30</v>
      </c>
      <c r="E916">
        <v>8.2119999999999997</v>
      </c>
      <c r="F916">
        <v>9.3680000000000003</v>
      </c>
      <c r="G916">
        <v>10.523999999999999</v>
      </c>
      <c r="H916">
        <v>11.83</v>
      </c>
      <c r="I916">
        <v>13.305</v>
      </c>
      <c r="J916">
        <v>14.974</v>
      </c>
      <c r="K916">
        <v>16.861000000000001</v>
      </c>
      <c r="L916">
        <v>18.998999999999999</v>
      </c>
      <c r="M916">
        <v>21.135999999999999</v>
      </c>
      <c r="N916" s="116">
        <v>-4.3200000000000002E-2</v>
      </c>
      <c r="O916" s="116">
        <v>13.305199999999999</v>
      </c>
      <c r="P916" s="116">
        <v>0.11783</v>
      </c>
    </row>
    <row r="917" spans="1:16">
      <c r="A917" t="s">
        <v>140</v>
      </c>
      <c r="B917">
        <v>915</v>
      </c>
      <c r="C917" t="s">
        <v>1090</v>
      </c>
      <c r="D917">
        <v>30</v>
      </c>
      <c r="E917">
        <v>8.2159999999999993</v>
      </c>
      <c r="F917">
        <v>9.3719999999999999</v>
      </c>
      <c r="G917">
        <v>10.529</v>
      </c>
      <c r="H917">
        <v>11.835000000000001</v>
      </c>
      <c r="I917">
        <v>13.311</v>
      </c>
      <c r="J917">
        <v>14.981</v>
      </c>
      <c r="K917">
        <v>16.87</v>
      </c>
      <c r="L917">
        <v>19.009</v>
      </c>
      <c r="M917">
        <v>21.148</v>
      </c>
      <c r="N917" s="116">
        <v>-4.3400000000000001E-2</v>
      </c>
      <c r="O917" s="116">
        <v>13.311199999999999</v>
      </c>
      <c r="P917" s="116">
        <v>0.11785</v>
      </c>
    </row>
    <row r="918" spans="1:16">
      <c r="A918" t="s">
        <v>140</v>
      </c>
      <c r="B918">
        <v>916</v>
      </c>
      <c r="C918" t="s">
        <v>1091</v>
      </c>
      <c r="D918">
        <v>30</v>
      </c>
      <c r="E918">
        <v>8.2189999999999994</v>
      </c>
      <c r="F918">
        <v>9.3759999999999994</v>
      </c>
      <c r="G918">
        <v>10.532999999999999</v>
      </c>
      <c r="H918">
        <v>11.84</v>
      </c>
      <c r="I918">
        <v>13.317</v>
      </c>
      <c r="J918">
        <v>14.987</v>
      </c>
      <c r="K918">
        <v>16.878</v>
      </c>
      <c r="L918">
        <v>19.018000000000001</v>
      </c>
      <c r="M918">
        <v>21.158000000000001</v>
      </c>
      <c r="N918" s="116">
        <v>-4.3499999999999997E-2</v>
      </c>
      <c r="O918" s="116">
        <v>13.3171</v>
      </c>
      <c r="P918" s="116">
        <v>0.11786000000000001</v>
      </c>
    </row>
    <row r="919" spans="1:16">
      <c r="A919" t="s">
        <v>140</v>
      </c>
      <c r="B919">
        <v>917</v>
      </c>
      <c r="C919" t="s">
        <v>1092</v>
      </c>
      <c r="D919">
        <v>30</v>
      </c>
      <c r="E919">
        <v>8.2219999999999995</v>
      </c>
      <c r="F919">
        <v>9.3800000000000008</v>
      </c>
      <c r="G919">
        <v>10.538</v>
      </c>
      <c r="H919">
        <v>11.845000000000001</v>
      </c>
      <c r="I919">
        <v>13.323</v>
      </c>
      <c r="J919">
        <v>14.994999999999999</v>
      </c>
      <c r="K919">
        <v>16.885999999999999</v>
      </c>
      <c r="L919">
        <v>19.027999999999999</v>
      </c>
      <c r="M919">
        <v>21.17</v>
      </c>
      <c r="N919" s="116">
        <v>-4.3700000000000003E-2</v>
      </c>
      <c r="O919" s="116">
        <v>13.3231</v>
      </c>
      <c r="P919" s="116">
        <v>0.11788</v>
      </c>
    </row>
    <row r="920" spans="1:16">
      <c r="A920" t="s">
        <v>140</v>
      </c>
      <c r="B920">
        <v>918</v>
      </c>
      <c r="C920" t="s">
        <v>1093</v>
      </c>
      <c r="D920">
        <v>30</v>
      </c>
      <c r="E920">
        <v>8.2249999999999996</v>
      </c>
      <c r="F920">
        <v>9.3840000000000003</v>
      </c>
      <c r="G920">
        <v>10.542</v>
      </c>
      <c r="H920">
        <v>11.85</v>
      </c>
      <c r="I920">
        <v>13.329000000000001</v>
      </c>
      <c r="J920">
        <v>15.000999999999999</v>
      </c>
      <c r="K920">
        <v>16.893999999999998</v>
      </c>
      <c r="L920">
        <v>19.036999999999999</v>
      </c>
      <c r="M920">
        <v>21.181000000000001</v>
      </c>
      <c r="N920" s="116">
        <v>-4.3799999999999999E-2</v>
      </c>
      <c r="O920" s="116">
        <v>13.329000000000001</v>
      </c>
      <c r="P920" s="116">
        <v>0.1179</v>
      </c>
    </row>
    <row r="921" spans="1:16">
      <c r="A921" t="s">
        <v>140</v>
      </c>
      <c r="B921">
        <v>919</v>
      </c>
      <c r="C921" t="s">
        <v>1094</v>
      </c>
      <c r="D921">
        <v>30</v>
      </c>
      <c r="E921">
        <v>8.2279999999999998</v>
      </c>
      <c r="F921">
        <v>9.3870000000000005</v>
      </c>
      <c r="G921">
        <v>10.545999999999999</v>
      </c>
      <c r="H921">
        <v>11.855</v>
      </c>
      <c r="I921">
        <v>13.335000000000001</v>
      </c>
      <c r="J921">
        <v>15.009</v>
      </c>
      <c r="K921">
        <v>16.902999999999999</v>
      </c>
      <c r="L921">
        <v>19.047000000000001</v>
      </c>
      <c r="M921">
        <v>21.192</v>
      </c>
      <c r="N921" s="116">
        <v>-4.3999999999999997E-2</v>
      </c>
      <c r="O921" s="116">
        <v>13.335000000000001</v>
      </c>
      <c r="P921" s="116">
        <v>0.11792</v>
      </c>
    </row>
    <row r="922" spans="1:16">
      <c r="A922" t="s">
        <v>140</v>
      </c>
      <c r="B922">
        <v>920</v>
      </c>
      <c r="C922" t="s">
        <v>1095</v>
      </c>
      <c r="D922">
        <v>30</v>
      </c>
      <c r="E922">
        <v>8.2309999999999999</v>
      </c>
      <c r="F922">
        <v>9.391</v>
      </c>
      <c r="G922">
        <v>10.55</v>
      </c>
      <c r="H922">
        <v>11.86</v>
      </c>
      <c r="I922">
        <v>13.340999999999999</v>
      </c>
      <c r="J922">
        <v>15.015000000000001</v>
      </c>
      <c r="K922">
        <v>16.911000000000001</v>
      </c>
      <c r="L922">
        <v>19.056999999999999</v>
      </c>
      <c r="M922">
        <v>21.204000000000001</v>
      </c>
      <c r="N922" s="116">
        <v>-4.41E-2</v>
      </c>
      <c r="O922" s="116">
        <v>13.3409</v>
      </c>
      <c r="P922" s="116">
        <v>0.11794</v>
      </c>
    </row>
    <row r="923" spans="1:16">
      <c r="A923" t="s">
        <v>140</v>
      </c>
      <c r="B923">
        <v>921</v>
      </c>
      <c r="C923" t="s">
        <v>1096</v>
      </c>
      <c r="D923">
        <v>30</v>
      </c>
      <c r="E923">
        <v>8.2349999999999994</v>
      </c>
      <c r="F923">
        <v>9.3949999999999996</v>
      </c>
      <c r="G923">
        <v>10.555</v>
      </c>
      <c r="H923">
        <v>11.865</v>
      </c>
      <c r="I923">
        <v>13.347</v>
      </c>
      <c r="J923">
        <v>15.022</v>
      </c>
      <c r="K923">
        <v>16.919</v>
      </c>
      <c r="L923">
        <v>19.067</v>
      </c>
      <c r="M923">
        <v>21.215</v>
      </c>
      <c r="N923" s="116">
        <v>-4.4299999999999999E-2</v>
      </c>
      <c r="O923" s="116">
        <v>13.3468</v>
      </c>
      <c r="P923" s="116">
        <v>0.11796</v>
      </c>
    </row>
    <row r="924" spans="1:16">
      <c r="A924" t="s">
        <v>140</v>
      </c>
      <c r="B924">
        <v>922</v>
      </c>
      <c r="C924" t="s">
        <v>1097</v>
      </c>
      <c r="D924">
        <v>30</v>
      </c>
      <c r="E924">
        <v>8.2379999999999995</v>
      </c>
      <c r="F924">
        <v>9.3979999999999997</v>
      </c>
      <c r="G924">
        <v>10.558999999999999</v>
      </c>
      <c r="H924">
        <v>11.87</v>
      </c>
      <c r="I924">
        <v>13.353</v>
      </c>
      <c r="J924">
        <v>15.03</v>
      </c>
      <c r="K924">
        <v>16.927</v>
      </c>
      <c r="L924">
        <v>19.077000000000002</v>
      </c>
      <c r="M924">
        <v>21.225999999999999</v>
      </c>
      <c r="N924" s="116">
        <v>-4.4400000000000002E-2</v>
      </c>
      <c r="O924" s="116">
        <v>13.3528</v>
      </c>
      <c r="P924" s="116">
        <v>0.11798</v>
      </c>
    </row>
    <row r="925" spans="1:16">
      <c r="A925" t="s">
        <v>140</v>
      </c>
      <c r="B925">
        <v>923</v>
      </c>
      <c r="C925" t="s">
        <v>1098</v>
      </c>
      <c r="D925">
        <v>30</v>
      </c>
      <c r="E925">
        <v>8.2409999999999997</v>
      </c>
      <c r="F925">
        <v>9.4019999999999992</v>
      </c>
      <c r="G925">
        <v>10.563000000000001</v>
      </c>
      <c r="H925">
        <v>11.875</v>
      </c>
      <c r="I925">
        <v>13.359</v>
      </c>
      <c r="J925">
        <v>15.036</v>
      </c>
      <c r="K925">
        <v>16.936</v>
      </c>
      <c r="L925">
        <v>19.087</v>
      </c>
      <c r="M925">
        <v>21.238</v>
      </c>
      <c r="N925" s="116">
        <v>-4.4600000000000001E-2</v>
      </c>
      <c r="O925" s="116">
        <v>13.358700000000001</v>
      </c>
      <c r="P925" s="116">
        <v>0.11799999999999999</v>
      </c>
    </row>
    <row r="926" spans="1:16">
      <c r="A926" t="s">
        <v>140</v>
      </c>
      <c r="B926">
        <v>924</v>
      </c>
      <c r="C926" t="s">
        <v>1099</v>
      </c>
      <c r="D926">
        <v>30</v>
      </c>
      <c r="E926">
        <v>8.2439999999999998</v>
      </c>
      <c r="F926">
        <v>9.4060000000000006</v>
      </c>
      <c r="G926">
        <v>10.568</v>
      </c>
      <c r="H926">
        <v>11.881</v>
      </c>
      <c r="I926">
        <v>13.365</v>
      </c>
      <c r="J926">
        <v>15.042999999999999</v>
      </c>
      <c r="K926">
        <v>16.943999999999999</v>
      </c>
      <c r="L926">
        <v>19.096</v>
      </c>
      <c r="M926">
        <v>21.248999999999999</v>
      </c>
      <c r="N926" s="116">
        <v>-4.4699999999999997E-2</v>
      </c>
      <c r="O926" s="116">
        <v>13.364599999999999</v>
      </c>
      <c r="P926" s="116">
        <v>0.11802</v>
      </c>
    </row>
    <row r="927" spans="1:16">
      <c r="A927" t="s">
        <v>140</v>
      </c>
      <c r="B927">
        <v>925</v>
      </c>
      <c r="C927" t="s">
        <v>1100</v>
      </c>
      <c r="D927">
        <v>30</v>
      </c>
      <c r="E927">
        <v>8.2469999999999999</v>
      </c>
      <c r="F927">
        <v>9.4090000000000007</v>
      </c>
      <c r="G927">
        <v>10.571999999999999</v>
      </c>
      <c r="H927">
        <v>11.885999999999999</v>
      </c>
      <c r="I927">
        <v>13.37</v>
      </c>
      <c r="J927">
        <v>15.05</v>
      </c>
      <c r="K927">
        <v>16.952000000000002</v>
      </c>
      <c r="L927">
        <v>19.106000000000002</v>
      </c>
      <c r="M927">
        <v>21.26</v>
      </c>
      <c r="N927" s="116">
        <v>-4.4900000000000002E-2</v>
      </c>
      <c r="O927" s="116">
        <v>13.3705</v>
      </c>
      <c r="P927" s="116">
        <v>0.11804000000000001</v>
      </c>
    </row>
    <row r="928" spans="1:16">
      <c r="A928" t="s">
        <v>140</v>
      </c>
      <c r="B928">
        <v>926</v>
      </c>
      <c r="C928" t="s">
        <v>1101</v>
      </c>
      <c r="D928">
        <v>30</v>
      </c>
      <c r="E928">
        <v>8.25</v>
      </c>
      <c r="F928">
        <v>9.4130000000000003</v>
      </c>
      <c r="G928">
        <v>10.577</v>
      </c>
      <c r="H928">
        <v>11.891</v>
      </c>
      <c r="I928">
        <v>13.375999999999999</v>
      </c>
      <c r="J928">
        <v>15.057</v>
      </c>
      <c r="K928">
        <v>16.96</v>
      </c>
      <c r="L928">
        <v>19.116</v>
      </c>
      <c r="M928">
        <v>21.271000000000001</v>
      </c>
      <c r="N928" s="116">
        <v>-4.4999999999999998E-2</v>
      </c>
      <c r="O928" s="116">
        <v>13.3765</v>
      </c>
      <c r="P928" s="116">
        <v>0.11805</v>
      </c>
    </row>
    <row r="929" spans="1:16">
      <c r="A929" t="s">
        <v>140</v>
      </c>
      <c r="B929">
        <v>927</v>
      </c>
      <c r="C929" t="s">
        <v>1102</v>
      </c>
      <c r="D929">
        <v>30</v>
      </c>
      <c r="E929">
        <v>8.2530000000000001</v>
      </c>
      <c r="F929">
        <v>9.4169999999999998</v>
      </c>
      <c r="G929">
        <v>10.581</v>
      </c>
      <c r="H929">
        <v>11.896000000000001</v>
      </c>
      <c r="I929">
        <v>13.382</v>
      </c>
      <c r="J929">
        <v>15.064</v>
      </c>
      <c r="K929">
        <v>16.968</v>
      </c>
      <c r="L929">
        <v>19.125</v>
      </c>
      <c r="M929">
        <v>21.282</v>
      </c>
      <c r="N929" s="116">
        <v>-4.5199999999999997E-2</v>
      </c>
      <c r="O929" s="116">
        <v>13.382400000000001</v>
      </c>
      <c r="P929" s="116">
        <v>0.11806999999999999</v>
      </c>
    </row>
    <row r="930" spans="1:16">
      <c r="A930" t="s">
        <v>140</v>
      </c>
      <c r="B930">
        <v>928</v>
      </c>
      <c r="C930" t="s">
        <v>1103</v>
      </c>
      <c r="D930">
        <v>30</v>
      </c>
      <c r="E930">
        <v>8.2560000000000002</v>
      </c>
      <c r="F930">
        <v>9.4209999999999994</v>
      </c>
      <c r="G930">
        <v>10.585000000000001</v>
      </c>
      <c r="H930">
        <v>11.901</v>
      </c>
      <c r="I930">
        <v>13.388</v>
      </c>
      <c r="J930">
        <v>15.071</v>
      </c>
      <c r="K930">
        <v>16.977</v>
      </c>
      <c r="L930">
        <v>19.135000000000002</v>
      </c>
      <c r="M930">
        <v>21.294</v>
      </c>
      <c r="N930" s="116">
        <v>-4.53E-2</v>
      </c>
      <c r="O930" s="116">
        <v>13.388299999999999</v>
      </c>
      <c r="P930" s="116">
        <v>0.11809</v>
      </c>
    </row>
    <row r="931" spans="1:16">
      <c r="A931" t="s">
        <v>140</v>
      </c>
      <c r="B931">
        <v>929</v>
      </c>
      <c r="C931" t="s">
        <v>1104</v>
      </c>
      <c r="D931">
        <v>30</v>
      </c>
      <c r="E931">
        <v>8.26</v>
      </c>
      <c r="F931">
        <v>9.4250000000000007</v>
      </c>
      <c r="G931">
        <v>10.589</v>
      </c>
      <c r="H931">
        <v>11.906000000000001</v>
      </c>
      <c r="I931">
        <v>13.394</v>
      </c>
      <c r="J931">
        <v>15.077999999999999</v>
      </c>
      <c r="K931">
        <v>16.984999999999999</v>
      </c>
      <c r="L931">
        <v>19.145</v>
      </c>
      <c r="M931">
        <v>21.305</v>
      </c>
      <c r="N931" s="116">
        <v>-4.5499999999999999E-2</v>
      </c>
      <c r="O931" s="116">
        <v>13.3942</v>
      </c>
      <c r="P931" s="116">
        <v>0.11811000000000001</v>
      </c>
    </row>
    <row r="932" spans="1:16">
      <c r="A932" t="s">
        <v>140</v>
      </c>
      <c r="B932">
        <v>930</v>
      </c>
      <c r="C932" t="s">
        <v>1105</v>
      </c>
      <c r="D932">
        <v>30</v>
      </c>
      <c r="E932">
        <v>8.2629999999999999</v>
      </c>
      <c r="F932">
        <v>9.4280000000000008</v>
      </c>
      <c r="G932">
        <v>10.593999999999999</v>
      </c>
      <c r="H932">
        <v>11.911</v>
      </c>
      <c r="I932">
        <v>13.4</v>
      </c>
      <c r="J932">
        <v>15.085000000000001</v>
      </c>
      <c r="K932">
        <v>16.992999999999999</v>
      </c>
      <c r="L932">
        <v>19.155000000000001</v>
      </c>
      <c r="M932">
        <v>21.315999999999999</v>
      </c>
      <c r="N932" s="116">
        <v>-4.5600000000000002E-2</v>
      </c>
      <c r="O932" s="116">
        <v>13.4001</v>
      </c>
      <c r="P932" s="116">
        <v>0.11813</v>
      </c>
    </row>
    <row r="933" spans="1:16">
      <c r="A933" t="s">
        <v>140</v>
      </c>
      <c r="B933">
        <v>931</v>
      </c>
      <c r="C933" t="s">
        <v>1106</v>
      </c>
      <c r="D933">
        <v>30</v>
      </c>
      <c r="E933">
        <v>8.266</v>
      </c>
      <c r="F933">
        <v>9.4320000000000004</v>
      </c>
      <c r="G933">
        <v>10.598000000000001</v>
      </c>
      <c r="H933">
        <v>11.916</v>
      </c>
      <c r="I933">
        <v>13.406000000000001</v>
      </c>
      <c r="J933">
        <v>15.092000000000001</v>
      </c>
      <c r="K933">
        <v>17.001000000000001</v>
      </c>
      <c r="L933">
        <v>19.164999999999999</v>
      </c>
      <c r="M933">
        <v>21.327999999999999</v>
      </c>
      <c r="N933" s="116">
        <v>-4.58E-2</v>
      </c>
      <c r="O933" s="116">
        <v>13.406000000000001</v>
      </c>
      <c r="P933" s="116">
        <v>0.11815000000000001</v>
      </c>
    </row>
    <row r="934" spans="1:16">
      <c r="A934" t="s">
        <v>140</v>
      </c>
      <c r="B934">
        <v>932</v>
      </c>
      <c r="C934" t="s">
        <v>1107</v>
      </c>
      <c r="D934">
        <v>30</v>
      </c>
      <c r="E934">
        <v>8.2690000000000001</v>
      </c>
      <c r="F934">
        <v>9.4359999999999999</v>
      </c>
      <c r="G934">
        <v>10.602</v>
      </c>
      <c r="H934">
        <v>11.920999999999999</v>
      </c>
      <c r="I934">
        <v>13.412000000000001</v>
      </c>
      <c r="J934">
        <v>15.099</v>
      </c>
      <c r="K934">
        <v>17.010000000000002</v>
      </c>
      <c r="L934">
        <v>19.173999999999999</v>
      </c>
      <c r="M934">
        <v>21.338999999999999</v>
      </c>
      <c r="N934" s="116">
        <v>-4.5900000000000003E-2</v>
      </c>
      <c r="O934" s="116">
        <v>13.411899999999999</v>
      </c>
      <c r="P934" s="116">
        <v>0.11817</v>
      </c>
    </row>
    <row r="935" spans="1:16">
      <c r="A935" t="s">
        <v>140</v>
      </c>
      <c r="B935">
        <v>933</v>
      </c>
      <c r="C935" t="s">
        <v>1108</v>
      </c>
      <c r="D935">
        <v>30</v>
      </c>
      <c r="E935">
        <v>8.2720000000000002</v>
      </c>
      <c r="F935">
        <v>9.4390000000000001</v>
      </c>
      <c r="G935">
        <v>10.606999999999999</v>
      </c>
      <c r="H935">
        <v>11.926</v>
      </c>
      <c r="I935">
        <v>13.417999999999999</v>
      </c>
      <c r="J935">
        <v>15.106</v>
      </c>
      <c r="K935">
        <v>17.018000000000001</v>
      </c>
      <c r="L935">
        <v>19.184000000000001</v>
      </c>
      <c r="M935">
        <v>21.35</v>
      </c>
      <c r="N935" s="116">
        <v>-4.6100000000000002E-2</v>
      </c>
      <c r="O935" s="116">
        <v>13.4178</v>
      </c>
      <c r="P935" s="116">
        <v>0.11819</v>
      </c>
    </row>
    <row r="936" spans="1:16">
      <c r="A936" t="s">
        <v>140</v>
      </c>
      <c r="B936">
        <v>934</v>
      </c>
      <c r="C936" t="s">
        <v>1109</v>
      </c>
      <c r="D936">
        <v>30</v>
      </c>
      <c r="E936">
        <v>8.2750000000000004</v>
      </c>
      <c r="F936">
        <v>9.4429999999999996</v>
      </c>
      <c r="G936">
        <v>10.611000000000001</v>
      </c>
      <c r="H936">
        <v>11.930999999999999</v>
      </c>
      <c r="I936">
        <v>13.423999999999999</v>
      </c>
      <c r="J936">
        <v>15.113</v>
      </c>
      <c r="K936">
        <v>17.026</v>
      </c>
      <c r="L936">
        <v>19.193999999999999</v>
      </c>
      <c r="M936">
        <v>21.361999999999998</v>
      </c>
      <c r="N936" s="116">
        <v>-4.6199999999999998E-2</v>
      </c>
      <c r="O936" s="116">
        <v>13.4237</v>
      </c>
      <c r="P936" s="116">
        <v>0.11821</v>
      </c>
    </row>
    <row r="937" spans="1:16">
      <c r="A937" t="s">
        <v>140</v>
      </c>
      <c r="B937">
        <v>935</v>
      </c>
      <c r="C937" t="s">
        <v>1110</v>
      </c>
      <c r="D937">
        <v>30</v>
      </c>
      <c r="E937">
        <v>8.2780000000000005</v>
      </c>
      <c r="F937">
        <v>9.4469999999999992</v>
      </c>
      <c r="G937">
        <v>10.615</v>
      </c>
      <c r="H937">
        <v>11.936</v>
      </c>
      <c r="I937">
        <v>13.43</v>
      </c>
      <c r="J937">
        <v>15.12</v>
      </c>
      <c r="K937">
        <v>17.033999999999999</v>
      </c>
      <c r="L937">
        <v>19.204000000000001</v>
      </c>
      <c r="M937">
        <v>21.373000000000001</v>
      </c>
      <c r="N937" s="116">
        <v>-4.6399999999999997E-2</v>
      </c>
      <c r="O937" s="116">
        <v>13.429600000000001</v>
      </c>
      <c r="P937" s="116">
        <v>0.11823</v>
      </c>
    </row>
    <row r="938" spans="1:16">
      <c r="A938" t="s">
        <v>140</v>
      </c>
      <c r="B938">
        <v>936</v>
      </c>
      <c r="C938" t="s">
        <v>1111</v>
      </c>
      <c r="D938">
        <v>30</v>
      </c>
      <c r="E938">
        <v>8.2810000000000006</v>
      </c>
      <c r="F938">
        <v>9.4499999999999993</v>
      </c>
      <c r="G938">
        <v>10.619</v>
      </c>
      <c r="H938">
        <v>11.941000000000001</v>
      </c>
      <c r="I938">
        <v>13.435</v>
      </c>
      <c r="J938">
        <v>15.127000000000001</v>
      </c>
      <c r="K938">
        <v>17.042000000000002</v>
      </c>
      <c r="L938">
        <v>19.213000000000001</v>
      </c>
      <c r="M938">
        <v>21.384</v>
      </c>
      <c r="N938" s="116">
        <v>-4.65E-2</v>
      </c>
      <c r="O938" s="116">
        <v>13.4354</v>
      </c>
      <c r="P938" s="116">
        <v>0.11824999999999999</v>
      </c>
    </row>
    <row r="939" spans="1:16">
      <c r="A939" t="s">
        <v>140</v>
      </c>
      <c r="B939">
        <v>937</v>
      </c>
      <c r="C939" t="s">
        <v>1112</v>
      </c>
      <c r="D939">
        <v>30</v>
      </c>
      <c r="E939">
        <v>8.2840000000000007</v>
      </c>
      <c r="F939">
        <v>9.4540000000000006</v>
      </c>
      <c r="G939">
        <v>10.624000000000001</v>
      </c>
      <c r="H939">
        <v>11.946</v>
      </c>
      <c r="I939">
        <v>13.441000000000001</v>
      </c>
      <c r="J939">
        <v>15.134</v>
      </c>
      <c r="K939">
        <v>17.05</v>
      </c>
      <c r="L939">
        <v>19.222000000000001</v>
      </c>
      <c r="M939">
        <v>21.395</v>
      </c>
      <c r="N939" s="116">
        <v>-4.6600000000000003E-2</v>
      </c>
      <c r="O939" s="116">
        <v>13.4413</v>
      </c>
      <c r="P939" s="116">
        <v>0.11826</v>
      </c>
    </row>
    <row r="940" spans="1:16">
      <c r="A940" t="s">
        <v>140</v>
      </c>
      <c r="B940">
        <v>938</v>
      </c>
      <c r="C940" t="s">
        <v>1113</v>
      </c>
      <c r="D940">
        <v>30</v>
      </c>
      <c r="E940">
        <v>8.2870000000000008</v>
      </c>
      <c r="F940">
        <v>9.4580000000000002</v>
      </c>
      <c r="G940">
        <v>10.628</v>
      </c>
      <c r="H940">
        <v>11.951000000000001</v>
      </c>
      <c r="I940">
        <v>13.446999999999999</v>
      </c>
      <c r="J940">
        <v>15.141</v>
      </c>
      <c r="K940">
        <v>17.059000000000001</v>
      </c>
      <c r="L940">
        <v>19.231999999999999</v>
      </c>
      <c r="M940">
        <v>21.405999999999999</v>
      </c>
      <c r="N940" s="116">
        <v>-4.6800000000000001E-2</v>
      </c>
      <c r="O940" s="116">
        <v>13.4472</v>
      </c>
      <c r="P940" s="116">
        <v>0.11828</v>
      </c>
    </row>
    <row r="941" spans="1:16">
      <c r="A941" t="s">
        <v>140</v>
      </c>
      <c r="B941">
        <v>939</v>
      </c>
      <c r="C941" t="s">
        <v>1114</v>
      </c>
      <c r="D941">
        <v>30</v>
      </c>
      <c r="E941">
        <v>8.2910000000000004</v>
      </c>
      <c r="F941">
        <v>9.4610000000000003</v>
      </c>
      <c r="G941">
        <v>10.632</v>
      </c>
      <c r="H941">
        <v>11.956</v>
      </c>
      <c r="I941">
        <v>13.452999999999999</v>
      </c>
      <c r="J941">
        <v>15.148</v>
      </c>
      <c r="K941">
        <v>17.067</v>
      </c>
      <c r="L941">
        <v>19.242000000000001</v>
      </c>
      <c r="M941">
        <v>21.417000000000002</v>
      </c>
      <c r="N941" s="116">
        <v>-4.6899999999999997E-2</v>
      </c>
      <c r="O941" s="116">
        <v>13.453099999999999</v>
      </c>
      <c r="P941" s="116">
        <v>0.1183</v>
      </c>
    </row>
    <row r="942" spans="1:16">
      <c r="A942" t="s">
        <v>140</v>
      </c>
      <c r="B942">
        <v>940</v>
      </c>
      <c r="C942" t="s">
        <v>1115</v>
      </c>
      <c r="D942">
        <v>30</v>
      </c>
      <c r="E942">
        <v>8.2940000000000005</v>
      </c>
      <c r="F942">
        <v>9.4649999999999999</v>
      </c>
      <c r="G942">
        <v>10.637</v>
      </c>
      <c r="H942">
        <v>11.961</v>
      </c>
      <c r="I942">
        <v>13.459</v>
      </c>
      <c r="J942">
        <v>15.154</v>
      </c>
      <c r="K942">
        <v>17.074999999999999</v>
      </c>
      <c r="L942">
        <v>19.251999999999999</v>
      </c>
      <c r="M942">
        <v>21.428999999999998</v>
      </c>
      <c r="N942" s="116">
        <v>-4.7100000000000003E-2</v>
      </c>
      <c r="O942" s="116">
        <v>13.4589</v>
      </c>
      <c r="P942" s="116">
        <v>0.11831999999999999</v>
      </c>
    </row>
    <row r="943" spans="1:16">
      <c r="A943" t="s">
        <v>140</v>
      </c>
      <c r="B943">
        <v>941</v>
      </c>
      <c r="C943" t="s">
        <v>1116</v>
      </c>
      <c r="D943">
        <v>30</v>
      </c>
      <c r="E943">
        <v>8.2970000000000006</v>
      </c>
      <c r="F943">
        <v>9.4689999999999994</v>
      </c>
      <c r="G943">
        <v>10.641</v>
      </c>
      <c r="H943">
        <v>11.965999999999999</v>
      </c>
      <c r="I943">
        <v>13.465</v>
      </c>
      <c r="J943">
        <v>15.161</v>
      </c>
      <c r="K943">
        <v>17.082999999999998</v>
      </c>
      <c r="L943">
        <v>19.260999999999999</v>
      </c>
      <c r="M943">
        <v>21.44</v>
      </c>
      <c r="N943" s="116">
        <v>-4.7199999999999999E-2</v>
      </c>
      <c r="O943" s="116">
        <v>13.4648</v>
      </c>
      <c r="P943" s="116">
        <v>0.11834</v>
      </c>
    </row>
    <row r="944" spans="1:16">
      <c r="A944" t="s">
        <v>140</v>
      </c>
      <c r="B944">
        <v>942</v>
      </c>
      <c r="C944" t="s">
        <v>1117</v>
      </c>
      <c r="D944">
        <v>30</v>
      </c>
      <c r="E944">
        <v>8.3000000000000007</v>
      </c>
      <c r="F944">
        <v>9.4719999999999995</v>
      </c>
      <c r="G944">
        <v>10.645</v>
      </c>
      <c r="H944">
        <v>11.971</v>
      </c>
      <c r="I944">
        <v>13.471</v>
      </c>
      <c r="J944">
        <v>15.167999999999999</v>
      </c>
      <c r="K944">
        <v>17.091000000000001</v>
      </c>
      <c r="L944">
        <v>19.271000000000001</v>
      </c>
      <c r="M944">
        <v>21.451000000000001</v>
      </c>
      <c r="N944" s="116">
        <v>-4.7399999999999998E-2</v>
      </c>
      <c r="O944" s="116">
        <v>13.470700000000001</v>
      </c>
      <c r="P944" s="116">
        <v>0.11836000000000001</v>
      </c>
    </row>
    <row r="945" spans="1:16">
      <c r="A945" t="s">
        <v>140</v>
      </c>
      <c r="B945">
        <v>943</v>
      </c>
      <c r="C945" t="s">
        <v>1118</v>
      </c>
      <c r="D945">
        <v>30</v>
      </c>
      <c r="E945">
        <v>8.3030000000000008</v>
      </c>
      <c r="F945">
        <v>9.4760000000000009</v>
      </c>
      <c r="G945">
        <v>10.648999999999999</v>
      </c>
      <c r="H945">
        <v>11.976000000000001</v>
      </c>
      <c r="I945">
        <v>13.476000000000001</v>
      </c>
      <c r="J945">
        <v>15.175000000000001</v>
      </c>
      <c r="K945">
        <v>17.099</v>
      </c>
      <c r="L945">
        <v>19.280999999999999</v>
      </c>
      <c r="M945">
        <v>21.462</v>
      </c>
      <c r="N945" s="116">
        <v>-4.7500000000000001E-2</v>
      </c>
      <c r="O945" s="116">
        <v>13.4765</v>
      </c>
      <c r="P945" s="116">
        <v>0.11838</v>
      </c>
    </row>
    <row r="946" spans="1:16">
      <c r="A946" t="s">
        <v>140</v>
      </c>
      <c r="B946">
        <v>944</v>
      </c>
      <c r="C946" t="s">
        <v>1119</v>
      </c>
      <c r="D946">
        <v>31</v>
      </c>
      <c r="E946">
        <v>8.3059999999999992</v>
      </c>
      <c r="F946">
        <v>9.48</v>
      </c>
      <c r="G946">
        <v>10.654</v>
      </c>
      <c r="H946">
        <v>11.981</v>
      </c>
      <c r="I946">
        <v>13.481999999999999</v>
      </c>
      <c r="J946">
        <v>15.182</v>
      </c>
      <c r="K946">
        <v>17.108000000000001</v>
      </c>
      <c r="L946">
        <v>19.291</v>
      </c>
      <c r="M946">
        <v>21.474</v>
      </c>
      <c r="N946" s="116">
        <v>-4.7699999999999999E-2</v>
      </c>
      <c r="O946" s="116">
        <v>13.4824</v>
      </c>
      <c r="P946" s="116">
        <v>0.11840000000000001</v>
      </c>
    </row>
    <row r="947" spans="1:16">
      <c r="A947" t="s">
        <v>140</v>
      </c>
      <c r="B947">
        <v>945</v>
      </c>
      <c r="C947" t="s">
        <v>1120</v>
      </c>
      <c r="D947">
        <v>31</v>
      </c>
      <c r="E947">
        <v>8.3089999999999993</v>
      </c>
      <c r="F947">
        <v>9.4830000000000005</v>
      </c>
      <c r="G947">
        <v>10.657999999999999</v>
      </c>
      <c r="H947">
        <v>11.986000000000001</v>
      </c>
      <c r="I947">
        <v>13.488</v>
      </c>
      <c r="J947">
        <v>15.189</v>
      </c>
      <c r="K947">
        <v>17.116</v>
      </c>
      <c r="L947">
        <v>19.300999999999998</v>
      </c>
      <c r="M947">
        <v>21.484999999999999</v>
      </c>
      <c r="N947" s="116">
        <v>-4.7800000000000002E-2</v>
      </c>
      <c r="O947" s="116">
        <v>13.488300000000001</v>
      </c>
      <c r="P947" s="116">
        <v>0.11842</v>
      </c>
    </row>
    <row r="948" spans="1:16">
      <c r="A948" t="s">
        <v>140</v>
      </c>
      <c r="B948">
        <v>946</v>
      </c>
      <c r="C948" t="s">
        <v>1121</v>
      </c>
      <c r="D948">
        <v>31</v>
      </c>
      <c r="E948">
        <v>8.3119999999999994</v>
      </c>
      <c r="F948">
        <v>9.4870000000000001</v>
      </c>
      <c r="G948">
        <v>10.662000000000001</v>
      </c>
      <c r="H948">
        <v>11.991</v>
      </c>
      <c r="I948">
        <v>13.494</v>
      </c>
      <c r="J948">
        <v>15.196</v>
      </c>
      <c r="K948">
        <v>17.123999999999999</v>
      </c>
      <c r="L948">
        <v>19.309999999999999</v>
      </c>
      <c r="M948">
        <v>21.495999999999999</v>
      </c>
      <c r="N948" s="116">
        <v>-4.8000000000000001E-2</v>
      </c>
      <c r="O948" s="116">
        <v>13.4941</v>
      </c>
      <c r="P948" s="116">
        <v>0.11842999999999999</v>
      </c>
    </row>
    <row r="949" spans="1:16">
      <c r="A949" t="s">
        <v>140</v>
      </c>
      <c r="B949">
        <v>947</v>
      </c>
      <c r="C949" t="s">
        <v>1122</v>
      </c>
      <c r="D949">
        <v>31</v>
      </c>
      <c r="E949">
        <v>8.3149999999999995</v>
      </c>
      <c r="F949">
        <v>9.4909999999999997</v>
      </c>
      <c r="G949">
        <v>10.667</v>
      </c>
      <c r="H949">
        <v>11.996</v>
      </c>
      <c r="I949">
        <v>13.5</v>
      </c>
      <c r="J949">
        <v>15.202999999999999</v>
      </c>
      <c r="K949">
        <v>17.132000000000001</v>
      </c>
      <c r="L949">
        <v>19.318999999999999</v>
      </c>
      <c r="M949">
        <v>21.507000000000001</v>
      </c>
      <c r="N949" s="116">
        <v>-4.8099999999999997E-2</v>
      </c>
      <c r="O949" s="116">
        <v>13.5</v>
      </c>
      <c r="P949" s="116">
        <v>0.11845</v>
      </c>
    </row>
    <row r="950" spans="1:16">
      <c r="A950" t="s">
        <v>140</v>
      </c>
      <c r="B950">
        <v>948</v>
      </c>
      <c r="C950" t="s">
        <v>1123</v>
      </c>
      <c r="D950">
        <v>31</v>
      </c>
      <c r="E950">
        <v>8.3179999999999996</v>
      </c>
      <c r="F950">
        <v>9.4949999999999992</v>
      </c>
      <c r="G950">
        <v>10.670999999999999</v>
      </c>
      <c r="H950">
        <v>12.000999999999999</v>
      </c>
      <c r="I950">
        <v>13.506</v>
      </c>
      <c r="J950">
        <v>15.21</v>
      </c>
      <c r="K950">
        <v>17.14</v>
      </c>
      <c r="L950">
        <v>19.329000000000001</v>
      </c>
      <c r="M950">
        <v>21.518000000000001</v>
      </c>
      <c r="N950" s="116">
        <v>-4.8300000000000003E-2</v>
      </c>
      <c r="O950" s="116">
        <v>13.505800000000001</v>
      </c>
      <c r="P950" s="116">
        <v>0.11847000000000001</v>
      </c>
    </row>
    <row r="951" spans="1:16">
      <c r="A951" t="s">
        <v>140</v>
      </c>
      <c r="B951">
        <v>949</v>
      </c>
      <c r="C951" t="s">
        <v>1124</v>
      </c>
      <c r="D951">
        <v>31</v>
      </c>
      <c r="E951">
        <v>8.3209999999999997</v>
      </c>
      <c r="F951">
        <v>9.4979999999999993</v>
      </c>
      <c r="G951">
        <v>10.675000000000001</v>
      </c>
      <c r="H951">
        <v>12.006</v>
      </c>
      <c r="I951">
        <v>13.512</v>
      </c>
      <c r="J951">
        <v>15.215999999999999</v>
      </c>
      <c r="K951">
        <v>17.148</v>
      </c>
      <c r="L951">
        <v>19.338999999999999</v>
      </c>
      <c r="M951">
        <v>21.529</v>
      </c>
      <c r="N951" s="116">
        <v>-4.8399999999999999E-2</v>
      </c>
      <c r="O951" s="116">
        <v>13.5116</v>
      </c>
      <c r="P951" s="116">
        <v>0.11849</v>
      </c>
    </row>
    <row r="952" spans="1:16">
      <c r="A952" t="s">
        <v>140</v>
      </c>
      <c r="B952">
        <v>950</v>
      </c>
      <c r="C952" t="s">
        <v>1125</v>
      </c>
      <c r="D952">
        <v>31</v>
      </c>
      <c r="E952">
        <v>8.3239999999999998</v>
      </c>
      <c r="F952">
        <v>9.5020000000000007</v>
      </c>
      <c r="G952">
        <v>10.679</v>
      </c>
      <c r="H952">
        <v>12.010999999999999</v>
      </c>
      <c r="I952">
        <v>13.518000000000001</v>
      </c>
      <c r="J952">
        <v>15.223000000000001</v>
      </c>
      <c r="K952">
        <v>17.157</v>
      </c>
      <c r="L952">
        <v>19.349</v>
      </c>
      <c r="M952">
        <v>21.541</v>
      </c>
      <c r="N952" s="116">
        <v>-4.8599999999999997E-2</v>
      </c>
      <c r="O952" s="116">
        <v>13.5175</v>
      </c>
      <c r="P952" s="116">
        <v>0.11851</v>
      </c>
    </row>
    <row r="953" spans="1:16">
      <c r="A953" t="s">
        <v>140</v>
      </c>
      <c r="B953">
        <v>951</v>
      </c>
      <c r="C953" t="s">
        <v>1126</v>
      </c>
      <c r="D953">
        <v>31</v>
      </c>
      <c r="E953">
        <v>8.327</v>
      </c>
      <c r="F953">
        <v>9.5050000000000008</v>
      </c>
      <c r="G953">
        <v>10.683999999999999</v>
      </c>
      <c r="H953">
        <v>12.016</v>
      </c>
      <c r="I953">
        <v>13.523</v>
      </c>
      <c r="J953">
        <v>15.23</v>
      </c>
      <c r="K953">
        <v>17.164999999999999</v>
      </c>
      <c r="L953">
        <v>19.358000000000001</v>
      </c>
      <c r="M953">
        <v>21.552</v>
      </c>
      <c r="N953" s="116">
        <v>-4.87E-2</v>
      </c>
      <c r="O953" s="116">
        <v>13.523300000000001</v>
      </c>
      <c r="P953" s="116">
        <v>0.11853</v>
      </c>
    </row>
    <row r="954" spans="1:16">
      <c r="A954" t="s">
        <v>140</v>
      </c>
      <c r="B954">
        <v>952</v>
      </c>
      <c r="C954" t="s">
        <v>1127</v>
      </c>
      <c r="D954">
        <v>31</v>
      </c>
      <c r="E954">
        <v>8.33</v>
      </c>
      <c r="F954">
        <v>9.5090000000000003</v>
      </c>
      <c r="G954">
        <v>10.688000000000001</v>
      </c>
      <c r="H954">
        <v>12.021000000000001</v>
      </c>
      <c r="I954">
        <v>13.529</v>
      </c>
      <c r="J954">
        <v>15.237</v>
      </c>
      <c r="K954">
        <v>17.172999999999998</v>
      </c>
      <c r="L954">
        <v>19.367999999999999</v>
      </c>
      <c r="M954">
        <v>21.562999999999999</v>
      </c>
      <c r="N954" s="116">
        <v>-4.8899999999999999E-2</v>
      </c>
      <c r="O954" s="116">
        <v>13.5291</v>
      </c>
      <c r="P954" s="116">
        <v>0.11855</v>
      </c>
    </row>
    <row r="955" spans="1:16">
      <c r="A955" t="s">
        <v>140</v>
      </c>
      <c r="B955">
        <v>953</v>
      </c>
      <c r="C955" t="s">
        <v>1128</v>
      </c>
      <c r="D955">
        <v>31</v>
      </c>
      <c r="E955">
        <v>8.3330000000000002</v>
      </c>
      <c r="F955">
        <v>9.5129999999999999</v>
      </c>
      <c r="G955">
        <v>10.692</v>
      </c>
      <c r="H955">
        <v>12.026</v>
      </c>
      <c r="I955">
        <v>13.535</v>
      </c>
      <c r="J955">
        <v>15.244</v>
      </c>
      <c r="K955">
        <v>17.181000000000001</v>
      </c>
      <c r="L955">
        <v>19.378</v>
      </c>
      <c r="M955">
        <v>21.574000000000002</v>
      </c>
      <c r="N955" s="116">
        <v>-4.9000000000000002E-2</v>
      </c>
      <c r="O955" s="116">
        <v>13.535</v>
      </c>
      <c r="P955" s="116">
        <v>0.11856999999999999</v>
      </c>
    </row>
    <row r="956" spans="1:16">
      <c r="A956" t="s">
        <v>140</v>
      </c>
      <c r="B956">
        <v>954</v>
      </c>
      <c r="C956" t="s">
        <v>1129</v>
      </c>
      <c r="D956">
        <v>31</v>
      </c>
      <c r="E956">
        <v>8.3360000000000003</v>
      </c>
      <c r="F956">
        <v>9.516</v>
      </c>
      <c r="G956">
        <v>10.696</v>
      </c>
      <c r="H956">
        <v>12.031000000000001</v>
      </c>
      <c r="I956">
        <v>13.541</v>
      </c>
      <c r="J956">
        <v>15.250999999999999</v>
      </c>
      <c r="K956">
        <v>17.189</v>
      </c>
      <c r="L956">
        <v>19.387</v>
      </c>
      <c r="M956">
        <v>21.585999999999999</v>
      </c>
      <c r="N956" s="116">
        <v>-4.9099999999999998E-2</v>
      </c>
      <c r="O956" s="116">
        <v>13.540800000000001</v>
      </c>
      <c r="P956" s="116">
        <v>0.11859</v>
      </c>
    </row>
    <row r="957" spans="1:16">
      <c r="A957" t="s">
        <v>140</v>
      </c>
      <c r="B957">
        <v>955</v>
      </c>
      <c r="C957" t="s">
        <v>1130</v>
      </c>
      <c r="D957">
        <v>31</v>
      </c>
      <c r="E957">
        <v>8.34</v>
      </c>
      <c r="F957">
        <v>9.52</v>
      </c>
      <c r="G957">
        <v>10.701000000000001</v>
      </c>
      <c r="H957">
        <v>12.036</v>
      </c>
      <c r="I957">
        <v>13.547000000000001</v>
      </c>
      <c r="J957">
        <v>15.257999999999999</v>
      </c>
      <c r="K957">
        <v>17.196999999999999</v>
      </c>
      <c r="L957">
        <v>19.396999999999998</v>
      </c>
      <c r="M957">
        <v>21.596</v>
      </c>
      <c r="N957" s="116">
        <v>-4.9299999999999997E-2</v>
      </c>
      <c r="O957" s="116">
        <v>13.5466</v>
      </c>
      <c r="P957" s="116">
        <v>0.1186</v>
      </c>
    </row>
    <row r="958" spans="1:16">
      <c r="A958" t="s">
        <v>140</v>
      </c>
      <c r="B958">
        <v>956</v>
      </c>
      <c r="C958" t="s">
        <v>1131</v>
      </c>
      <c r="D958">
        <v>31</v>
      </c>
      <c r="E958">
        <v>8.343</v>
      </c>
      <c r="F958">
        <v>9.5239999999999991</v>
      </c>
      <c r="G958">
        <v>10.705</v>
      </c>
      <c r="H958">
        <v>12.041</v>
      </c>
      <c r="I958">
        <v>13.552</v>
      </c>
      <c r="J958">
        <v>15.265000000000001</v>
      </c>
      <c r="K958">
        <v>17.204999999999998</v>
      </c>
      <c r="L958">
        <v>19.405999999999999</v>
      </c>
      <c r="M958">
        <v>21.606999999999999</v>
      </c>
      <c r="N958" s="116">
        <v>-4.9399999999999999E-2</v>
      </c>
      <c r="O958" s="116">
        <v>13.5524</v>
      </c>
      <c r="P958" s="116">
        <v>0.11862</v>
      </c>
    </row>
    <row r="959" spans="1:16">
      <c r="A959" t="s">
        <v>140</v>
      </c>
      <c r="B959">
        <v>957</v>
      </c>
      <c r="C959" t="s">
        <v>1132</v>
      </c>
      <c r="D959">
        <v>31</v>
      </c>
      <c r="E959">
        <v>8.3460000000000001</v>
      </c>
      <c r="F959">
        <v>9.5280000000000005</v>
      </c>
      <c r="G959">
        <v>10.709</v>
      </c>
      <c r="H959">
        <v>12.045999999999999</v>
      </c>
      <c r="I959">
        <v>13.558</v>
      </c>
      <c r="J959">
        <v>15.272</v>
      </c>
      <c r="K959">
        <v>17.213000000000001</v>
      </c>
      <c r="L959">
        <v>19.416</v>
      </c>
      <c r="M959">
        <v>21.619</v>
      </c>
      <c r="N959" s="116">
        <v>-4.9599999999999998E-2</v>
      </c>
      <c r="O959" s="116">
        <v>13.558299999999999</v>
      </c>
      <c r="P959" s="116">
        <v>0.11864</v>
      </c>
    </row>
    <row r="960" spans="1:16">
      <c r="A960" t="s">
        <v>140</v>
      </c>
      <c r="B960">
        <v>958</v>
      </c>
      <c r="C960" t="s">
        <v>1133</v>
      </c>
      <c r="D960">
        <v>31</v>
      </c>
      <c r="E960">
        <v>8.3490000000000002</v>
      </c>
      <c r="F960">
        <v>9.5310000000000006</v>
      </c>
      <c r="G960">
        <v>10.712999999999999</v>
      </c>
      <c r="H960">
        <v>12.051</v>
      </c>
      <c r="I960">
        <v>13.564</v>
      </c>
      <c r="J960">
        <v>15.278</v>
      </c>
      <c r="K960">
        <v>17.221</v>
      </c>
      <c r="L960">
        <v>19.425999999999998</v>
      </c>
      <c r="M960">
        <v>21.63</v>
      </c>
      <c r="N960" s="116">
        <v>-4.9700000000000001E-2</v>
      </c>
      <c r="O960" s="116">
        <v>13.5641</v>
      </c>
      <c r="P960" s="116">
        <v>0.11866</v>
      </c>
    </row>
    <row r="961" spans="1:16">
      <c r="A961" t="s">
        <v>140</v>
      </c>
      <c r="B961">
        <v>959</v>
      </c>
      <c r="C961" t="s">
        <v>1134</v>
      </c>
      <c r="D961">
        <v>31</v>
      </c>
      <c r="E961">
        <v>8.3520000000000003</v>
      </c>
      <c r="F961">
        <v>9.5350000000000001</v>
      </c>
      <c r="G961">
        <v>10.718</v>
      </c>
      <c r="H961">
        <v>12.055999999999999</v>
      </c>
      <c r="I961">
        <v>13.57</v>
      </c>
      <c r="J961">
        <v>15.285</v>
      </c>
      <c r="K961">
        <v>17.23</v>
      </c>
      <c r="L961">
        <v>19.434999999999999</v>
      </c>
      <c r="M961">
        <v>21.640999999999998</v>
      </c>
      <c r="N961" s="116">
        <v>-4.99E-2</v>
      </c>
      <c r="O961" s="116">
        <v>13.569900000000001</v>
      </c>
      <c r="P961" s="116">
        <v>0.11867999999999999</v>
      </c>
    </row>
    <row r="962" spans="1:16">
      <c r="A962" t="s">
        <v>140</v>
      </c>
      <c r="B962">
        <v>960</v>
      </c>
      <c r="C962" t="s">
        <v>1135</v>
      </c>
      <c r="D962">
        <v>31</v>
      </c>
      <c r="E962">
        <v>8.3550000000000004</v>
      </c>
      <c r="F962">
        <v>9.5380000000000003</v>
      </c>
      <c r="G962">
        <v>10.722</v>
      </c>
      <c r="H962">
        <v>12.06</v>
      </c>
      <c r="I962">
        <v>13.576000000000001</v>
      </c>
      <c r="J962">
        <v>15.292</v>
      </c>
      <c r="K962">
        <v>17.238</v>
      </c>
      <c r="L962">
        <v>19.445</v>
      </c>
      <c r="M962">
        <v>21.652000000000001</v>
      </c>
      <c r="N962" s="116">
        <v>-0.05</v>
      </c>
      <c r="O962" s="116">
        <v>13.575699999999999</v>
      </c>
      <c r="P962" s="116">
        <v>0.1187</v>
      </c>
    </row>
    <row r="963" spans="1:16">
      <c r="A963" t="s">
        <v>140</v>
      </c>
      <c r="B963">
        <v>961</v>
      </c>
      <c r="C963" t="s">
        <v>1136</v>
      </c>
      <c r="D963">
        <v>31</v>
      </c>
      <c r="E963">
        <v>8.3580000000000005</v>
      </c>
      <c r="F963">
        <v>9.5419999999999998</v>
      </c>
      <c r="G963">
        <v>10.726000000000001</v>
      </c>
      <c r="H963">
        <v>12.065</v>
      </c>
      <c r="I963">
        <v>13.582000000000001</v>
      </c>
      <c r="J963">
        <v>15.298999999999999</v>
      </c>
      <c r="K963">
        <v>17.245999999999999</v>
      </c>
      <c r="L963">
        <v>19.454999999999998</v>
      </c>
      <c r="M963">
        <v>21.664000000000001</v>
      </c>
      <c r="N963" s="116">
        <v>-5.0200000000000002E-2</v>
      </c>
      <c r="O963" s="116">
        <v>13.5815</v>
      </c>
      <c r="P963" s="116">
        <v>0.11872000000000001</v>
      </c>
    </row>
    <row r="964" spans="1:16">
      <c r="A964" t="s">
        <v>140</v>
      </c>
      <c r="B964">
        <v>962</v>
      </c>
      <c r="C964" t="s">
        <v>1137</v>
      </c>
      <c r="D964">
        <v>31</v>
      </c>
      <c r="E964">
        <v>8.3610000000000007</v>
      </c>
      <c r="F964">
        <v>9.5449999999999999</v>
      </c>
      <c r="G964">
        <v>10.73</v>
      </c>
      <c r="H964">
        <v>12.07</v>
      </c>
      <c r="I964">
        <v>13.587</v>
      </c>
      <c r="J964">
        <v>15.305999999999999</v>
      </c>
      <c r="K964">
        <v>17.254000000000001</v>
      </c>
      <c r="L964">
        <v>19.463999999999999</v>
      </c>
      <c r="M964">
        <v>21.675000000000001</v>
      </c>
      <c r="N964" s="116">
        <v>-5.0299999999999997E-2</v>
      </c>
      <c r="O964" s="116">
        <v>13.587300000000001</v>
      </c>
      <c r="P964" s="116">
        <v>0.11874</v>
      </c>
    </row>
    <row r="965" spans="1:16">
      <c r="A965" t="s">
        <v>140</v>
      </c>
      <c r="B965">
        <v>963</v>
      </c>
      <c r="C965" t="s">
        <v>1138</v>
      </c>
      <c r="D965">
        <v>31</v>
      </c>
      <c r="E965">
        <v>8.3640000000000008</v>
      </c>
      <c r="F965">
        <v>9.5489999999999995</v>
      </c>
      <c r="G965">
        <v>10.734</v>
      </c>
      <c r="H965">
        <v>12.074999999999999</v>
      </c>
      <c r="I965">
        <v>13.593</v>
      </c>
      <c r="J965">
        <v>15.313000000000001</v>
      </c>
      <c r="K965">
        <v>17.262</v>
      </c>
      <c r="L965">
        <v>19.474</v>
      </c>
      <c r="M965">
        <v>21.686</v>
      </c>
      <c r="N965" s="116">
        <v>-5.0500000000000003E-2</v>
      </c>
      <c r="O965" s="116">
        <v>13.5931</v>
      </c>
      <c r="P965" s="116">
        <v>0.11876</v>
      </c>
    </row>
    <row r="966" spans="1:16">
      <c r="A966" t="s">
        <v>140</v>
      </c>
      <c r="B966">
        <v>964</v>
      </c>
      <c r="C966" t="s">
        <v>1139</v>
      </c>
      <c r="D966">
        <v>31</v>
      </c>
      <c r="E966">
        <v>8.3670000000000009</v>
      </c>
      <c r="F966">
        <v>9.5530000000000008</v>
      </c>
      <c r="G966">
        <v>10.739000000000001</v>
      </c>
      <c r="H966">
        <v>12.08</v>
      </c>
      <c r="I966">
        <v>13.599</v>
      </c>
      <c r="J966">
        <v>15.319000000000001</v>
      </c>
      <c r="K966">
        <v>17.27</v>
      </c>
      <c r="L966">
        <v>19.483000000000001</v>
      </c>
      <c r="M966">
        <v>21.696000000000002</v>
      </c>
      <c r="N966" s="116">
        <v>-5.0599999999999999E-2</v>
      </c>
      <c r="O966" s="116">
        <v>13.5989</v>
      </c>
      <c r="P966" s="116">
        <v>0.11877</v>
      </c>
    </row>
    <row r="967" spans="1:16">
      <c r="A967" t="s">
        <v>140</v>
      </c>
      <c r="B967">
        <v>965</v>
      </c>
      <c r="C967" t="s">
        <v>1140</v>
      </c>
      <c r="D967">
        <v>31</v>
      </c>
      <c r="E967">
        <v>8.3699999999999992</v>
      </c>
      <c r="F967">
        <v>9.5570000000000004</v>
      </c>
      <c r="G967">
        <v>10.743</v>
      </c>
      <c r="H967">
        <v>12.085000000000001</v>
      </c>
      <c r="I967">
        <v>13.605</v>
      </c>
      <c r="J967">
        <v>15.326000000000001</v>
      </c>
      <c r="K967">
        <v>17.277999999999999</v>
      </c>
      <c r="L967">
        <v>19.492999999999999</v>
      </c>
      <c r="M967">
        <v>21.707000000000001</v>
      </c>
      <c r="N967" s="116">
        <v>-5.0700000000000002E-2</v>
      </c>
      <c r="O967" s="116">
        <v>13.604699999999999</v>
      </c>
      <c r="P967" s="116">
        <v>0.11879000000000001</v>
      </c>
    </row>
    <row r="968" spans="1:16">
      <c r="A968" t="s">
        <v>140</v>
      </c>
      <c r="B968">
        <v>966</v>
      </c>
      <c r="C968" t="s">
        <v>1141</v>
      </c>
      <c r="D968">
        <v>31</v>
      </c>
      <c r="E968">
        <v>8.3729999999999993</v>
      </c>
      <c r="F968">
        <v>9.56</v>
      </c>
      <c r="G968">
        <v>10.747</v>
      </c>
      <c r="H968">
        <v>12.09</v>
      </c>
      <c r="I968">
        <v>13.61</v>
      </c>
      <c r="J968">
        <v>15.333</v>
      </c>
      <c r="K968">
        <v>17.286000000000001</v>
      </c>
      <c r="L968">
        <v>19.503</v>
      </c>
      <c r="M968">
        <v>21.719000000000001</v>
      </c>
      <c r="N968" s="116">
        <v>-5.0900000000000001E-2</v>
      </c>
      <c r="O968" s="116">
        <v>13.6105</v>
      </c>
      <c r="P968" s="116">
        <v>0.11881</v>
      </c>
    </row>
    <row r="969" spans="1:16">
      <c r="A969" t="s">
        <v>140</v>
      </c>
      <c r="B969">
        <v>967</v>
      </c>
      <c r="C969" t="s">
        <v>1142</v>
      </c>
      <c r="D969">
        <v>31</v>
      </c>
      <c r="E969">
        <v>8.3759999999999994</v>
      </c>
      <c r="F969">
        <v>9.5640000000000001</v>
      </c>
      <c r="G969">
        <v>10.750999999999999</v>
      </c>
      <c r="H969">
        <v>12.095000000000001</v>
      </c>
      <c r="I969">
        <v>13.616</v>
      </c>
      <c r="J969">
        <v>15.34</v>
      </c>
      <c r="K969">
        <v>17.294</v>
      </c>
      <c r="L969">
        <v>19.512</v>
      </c>
      <c r="M969">
        <v>21.73</v>
      </c>
      <c r="N969" s="116">
        <v>-5.0999999999999997E-2</v>
      </c>
      <c r="O969" s="116">
        <v>13.616300000000001</v>
      </c>
      <c r="P969" s="116">
        <v>0.11883000000000001</v>
      </c>
    </row>
    <row r="970" spans="1:16">
      <c r="A970" t="s">
        <v>140</v>
      </c>
      <c r="B970">
        <v>968</v>
      </c>
      <c r="C970" t="s">
        <v>1143</v>
      </c>
      <c r="D970">
        <v>31</v>
      </c>
      <c r="E970">
        <v>8.3789999999999996</v>
      </c>
      <c r="F970">
        <v>9.5670000000000002</v>
      </c>
      <c r="G970">
        <v>10.756</v>
      </c>
      <c r="H970">
        <v>12.1</v>
      </c>
      <c r="I970">
        <v>13.622</v>
      </c>
      <c r="J970">
        <v>15.347</v>
      </c>
      <c r="K970">
        <v>17.302</v>
      </c>
      <c r="L970">
        <v>19.521999999999998</v>
      </c>
      <c r="M970">
        <v>21.741</v>
      </c>
      <c r="N970" s="116">
        <v>-5.1200000000000002E-2</v>
      </c>
      <c r="O970" s="116">
        <v>13.622</v>
      </c>
      <c r="P970" s="116">
        <v>0.11885</v>
      </c>
    </row>
    <row r="971" spans="1:16">
      <c r="A971" t="s">
        <v>140</v>
      </c>
      <c r="B971">
        <v>969</v>
      </c>
      <c r="C971" t="s">
        <v>1144</v>
      </c>
      <c r="D971">
        <v>31</v>
      </c>
      <c r="E971">
        <v>8.3819999999999997</v>
      </c>
      <c r="F971">
        <v>9.5709999999999997</v>
      </c>
      <c r="G971">
        <v>10.76</v>
      </c>
      <c r="H971">
        <v>12.105</v>
      </c>
      <c r="I971">
        <v>13.628</v>
      </c>
      <c r="J971">
        <v>15.353999999999999</v>
      </c>
      <c r="K971">
        <v>17.311</v>
      </c>
      <c r="L971">
        <v>19.530999999999999</v>
      </c>
      <c r="M971">
        <v>21.751999999999999</v>
      </c>
      <c r="N971" s="116">
        <v>-5.1299999999999998E-2</v>
      </c>
      <c r="O971" s="116">
        <v>13.627800000000001</v>
      </c>
      <c r="P971" s="116">
        <v>0.11887</v>
      </c>
    </row>
    <row r="972" spans="1:16">
      <c r="A972" t="s">
        <v>140</v>
      </c>
      <c r="B972">
        <v>970</v>
      </c>
      <c r="C972" t="s">
        <v>1145</v>
      </c>
      <c r="D972">
        <v>31</v>
      </c>
      <c r="E972">
        <v>8.3849999999999998</v>
      </c>
      <c r="F972">
        <v>9.5749999999999993</v>
      </c>
      <c r="G972">
        <v>10.763999999999999</v>
      </c>
      <c r="H972">
        <v>12.11</v>
      </c>
      <c r="I972">
        <v>13.634</v>
      </c>
      <c r="J972">
        <v>15.36</v>
      </c>
      <c r="K972">
        <v>17.318999999999999</v>
      </c>
      <c r="L972">
        <v>19.541</v>
      </c>
      <c r="M972">
        <v>21.763999999999999</v>
      </c>
      <c r="N972" s="116">
        <v>-5.1499999999999997E-2</v>
      </c>
      <c r="O972" s="116">
        <v>13.633599999999999</v>
      </c>
      <c r="P972" s="116">
        <v>0.11889</v>
      </c>
    </row>
    <row r="973" spans="1:16">
      <c r="A973" t="s">
        <v>140</v>
      </c>
      <c r="B973">
        <v>971</v>
      </c>
      <c r="C973" t="s">
        <v>1146</v>
      </c>
      <c r="D973">
        <v>31</v>
      </c>
      <c r="E973">
        <v>8.3879999999999999</v>
      </c>
      <c r="F973">
        <v>9.5779999999999994</v>
      </c>
      <c r="G973">
        <v>10.768000000000001</v>
      </c>
      <c r="H973">
        <v>12.115</v>
      </c>
      <c r="I973">
        <v>13.638999999999999</v>
      </c>
      <c r="J973">
        <v>15.367000000000001</v>
      </c>
      <c r="K973">
        <v>17.327000000000002</v>
      </c>
      <c r="L973">
        <v>19.550999999999998</v>
      </c>
      <c r="M973">
        <v>21.774999999999999</v>
      </c>
      <c r="N973" s="116">
        <v>-5.16E-2</v>
      </c>
      <c r="O973" s="116">
        <v>13.6394</v>
      </c>
      <c r="P973" s="116">
        <v>0.11891</v>
      </c>
    </row>
    <row r="974" spans="1:16">
      <c r="A974" t="s">
        <v>140</v>
      </c>
      <c r="B974">
        <v>972</v>
      </c>
      <c r="C974" t="s">
        <v>1147</v>
      </c>
      <c r="D974">
        <v>31</v>
      </c>
      <c r="E974">
        <v>8.391</v>
      </c>
      <c r="F974">
        <v>9.5820000000000007</v>
      </c>
      <c r="G974">
        <v>10.773</v>
      </c>
      <c r="H974">
        <v>12.12</v>
      </c>
      <c r="I974">
        <v>13.645</v>
      </c>
      <c r="J974">
        <v>15.374000000000001</v>
      </c>
      <c r="K974">
        <v>17.335000000000001</v>
      </c>
      <c r="L974">
        <v>19.559999999999999</v>
      </c>
      <c r="M974">
        <v>21.785</v>
      </c>
      <c r="N974" s="116">
        <v>-5.1799999999999999E-2</v>
      </c>
      <c r="O974" s="116">
        <v>13.645200000000001</v>
      </c>
      <c r="P974" s="116">
        <v>0.11892</v>
      </c>
    </row>
    <row r="975" spans="1:16">
      <c r="A975" t="s">
        <v>140</v>
      </c>
      <c r="B975">
        <v>973</v>
      </c>
      <c r="C975" t="s">
        <v>1148</v>
      </c>
      <c r="D975">
        <v>31</v>
      </c>
      <c r="E975">
        <v>8.3940000000000001</v>
      </c>
      <c r="F975">
        <v>9.5850000000000009</v>
      </c>
      <c r="G975">
        <v>10.776999999999999</v>
      </c>
      <c r="H975">
        <v>12.125</v>
      </c>
      <c r="I975">
        <v>13.651</v>
      </c>
      <c r="J975">
        <v>15.381</v>
      </c>
      <c r="K975">
        <v>17.343</v>
      </c>
      <c r="L975">
        <v>19.568999999999999</v>
      </c>
      <c r="M975">
        <v>21.795999999999999</v>
      </c>
      <c r="N975" s="116">
        <v>-5.1900000000000002E-2</v>
      </c>
      <c r="O975" s="116">
        <v>13.6509</v>
      </c>
      <c r="P975" s="116">
        <v>0.11894</v>
      </c>
    </row>
    <row r="976" spans="1:16">
      <c r="A976" t="s">
        <v>140</v>
      </c>
      <c r="B976">
        <v>974</v>
      </c>
      <c r="C976" t="s">
        <v>1149</v>
      </c>
      <c r="D976">
        <v>32</v>
      </c>
      <c r="E976">
        <v>8.3970000000000002</v>
      </c>
      <c r="F976">
        <v>9.5890000000000004</v>
      </c>
      <c r="G976">
        <v>10.781000000000001</v>
      </c>
      <c r="H976">
        <v>12.129</v>
      </c>
      <c r="I976">
        <v>13.657</v>
      </c>
      <c r="J976">
        <v>15.388</v>
      </c>
      <c r="K976">
        <v>17.350999999999999</v>
      </c>
      <c r="L976">
        <v>19.579000000000001</v>
      </c>
      <c r="M976">
        <v>21.806999999999999</v>
      </c>
      <c r="N976" s="116">
        <v>-5.1999999999999998E-2</v>
      </c>
      <c r="O976" s="116">
        <v>13.656700000000001</v>
      </c>
      <c r="P976" s="116">
        <v>0.11896</v>
      </c>
    </row>
    <row r="977" spans="1:16">
      <c r="A977" t="s">
        <v>140</v>
      </c>
      <c r="B977">
        <v>975</v>
      </c>
      <c r="C977" t="s">
        <v>1150</v>
      </c>
      <c r="D977">
        <v>32</v>
      </c>
      <c r="E977">
        <v>8.4</v>
      </c>
      <c r="F977">
        <v>9.593</v>
      </c>
      <c r="G977">
        <v>10.785</v>
      </c>
      <c r="H977">
        <v>12.134</v>
      </c>
      <c r="I977">
        <v>13.662000000000001</v>
      </c>
      <c r="J977">
        <v>15.394</v>
      </c>
      <c r="K977">
        <v>17.359000000000002</v>
      </c>
      <c r="L977">
        <v>19.588999999999999</v>
      </c>
      <c r="M977">
        <v>21.818999999999999</v>
      </c>
      <c r="N977" s="116">
        <v>-5.2200000000000003E-2</v>
      </c>
      <c r="O977" s="116">
        <v>13.6625</v>
      </c>
      <c r="P977" s="116">
        <v>0.11898</v>
      </c>
    </row>
    <row r="978" spans="1:16">
      <c r="A978" t="s">
        <v>140</v>
      </c>
      <c r="B978">
        <v>976</v>
      </c>
      <c r="C978" t="s">
        <v>1151</v>
      </c>
      <c r="D978">
        <v>32</v>
      </c>
      <c r="E978">
        <v>8.4030000000000005</v>
      </c>
      <c r="F978">
        <v>9.5960000000000001</v>
      </c>
      <c r="G978">
        <v>10.789</v>
      </c>
      <c r="H978">
        <v>12.138999999999999</v>
      </c>
      <c r="I978">
        <v>13.667999999999999</v>
      </c>
      <c r="J978">
        <v>15.401</v>
      </c>
      <c r="K978">
        <v>17.367000000000001</v>
      </c>
      <c r="L978">
        <v>19.597999999999999</v>
      </c>
      <c r="M978">
        <v>21.83</v>
      </c>
      <c r="N978" s="116">
        <v>-5.2299999999999999E-2</v>
      </c>
      <c r="O978" s="116">
        <v>13.668200000000001</v>
      </c>
      <c r="P978" s="116">
        <v>0.11899999999999999</v>
      </c>
    </row>
    <row r="979" spans="1:16">
      <c r="A979" t="s">
        <v>140</v>
      </c>
      <c r="B979">
        <v>977</v>
      </c>
      <c r="C979" t="s">
        <v>1152</v>
      </c>
      <c r="D979">
        <v>32</v>
      </c>
      <c r="E979">
        <v>8.4060000000000006</v>
      </c>
      <c r="F979">
        <v>9.6</v>
      </c>
      <c r="G979">
        <v>10.792999999999999</v>
      </c>
      <c r="H979">
        <v>12.144</v>
      </c>
      <c r="I979">
        <v>13.673999999999999</v>
      </c>
      <c r="J979">
        <v>15.407999999999999</v>
      </c>
      <c r="K979">
        <v>17.375</v>
      </c>
      <c r="L979">
        <v>19.608000000000001</v>
      </c>
      <c r="M979">
        <v>21.841000000000001</v>
      </c>
      <c r="N979" s="116">
        <v>-5.2499999999999998E-2</v>
      </c>
      <c r="O979" s="116">
        <v>13.673999999999999</v>
      </c>
      <c r="P979" s="116">
        <v>0.11902</v>
      </c>
    </row>
    <row r="980" spans="1:16">
      <c r="A980" t="s">
        <v>140</v>
      </c>
      <c r="B980">
        <v>978</v>
      </c>
      <c r="C980" t="s">
        <v>1153</v>
      </c>
      <c r="D980">
        <v>32</v>
      </c>
      <c r="E980">
        <v>8.4090000000000007</v>
      </c>
      <c r="F980">
        <v>9.6029999999999998</v>
      </c>
      <c r="G980">
        <v>10.797000000000001</v>
      </c>
      <c r="H980">
        <v>12.148999999999999</v>
      </c>
      <c r="I980">
        <v>13.68</v>
      </c>
      <c r="J980">
        <v>15.414999999999999</v>
      </c>
      <c r="K980">
        <v>17.382999999999999</v>
      </c>
      <c r="L980">
        <v>19.617999999999999</v>
      </c>
      <c r="M980">
        <v>21.852</v>
      </c>
      <c r="N980" s="116">
        <v>-5.2600000000000001E-2</v>
      </c>
      <c r="O980" s="116">
        <v>13.6797</v>
      </c>
      <c r="P980" s="116">
        <v>0.11904000000000001</v>
      </c>
    </row>
    <row r="981" spans="1:16">
      <c r="A981" t="s">
        <v>140</v>
      </c>
      <c r="B981">
        <v>979</v>
      </c>
      <c r="C981" t="s">
        <v>1154</v>
      </c>
      <c r="D981">
        <v>32</v>
      </c>
      <c r="E981">
        <v>8.4120000000000008</v>
      </c>
      <c r="F981">
        <v>9.6069999999999993</v>
      </c>
      <c r="G981">
        <v>10.802</v>
      </c>
      <c r="H981">
        <v>12.154</v>
      </c>
      <c r="I981">
        <v>13.686</v>
      </c>
      <c r="J981">
        <v>15.422000000000001</v>
      </c>
      <c r="K981">
        <v>17.390999999999998</v>
      </c>
      <c r="L981">
        <v>19.626999999999999</v>
      </c>
      <c r="M981">
        <v>21.864000000000001</v>
      </c>
      <c r="N981" s="116">
        <v>-5.28E-2</v>
      </c>
      <c r="O981" s="116">
        <v>13.685499999999999</v>
      </c>
      <c r="P981" s="116">
        <v>0.11906</v>
      </c>
    </row>
    <row r="982" spans="1:16">
      <c r="A982" t="s">
        <v>140</v>
      </c>
      <c r="B982">
        <v>980</v>
      </c>
      <c r="C982" t="s">
        <v>1155</v>
      </c>
      <c r="D982">
        <v>32</v>
      </c>
      <c r="E982">
        <v>8.4149999999999991</v>
      </c>
      <c r="F982">
        <v>9.6110000000000007</v>
      </c>
      <c r="G982">
        <v>10.805999999999999</v>
      </c>
      <c r="H982">
        <v>12.159000000000001</v>
      </c>
      <c r="I982">
        <v>13.691000000000001</v>
      </c>
      <c r="J982">
        <v>15.428000000000001</v>
      </c>
      <c r="K982">
        <v>17.399000000000001</v>
      </c>
      <c r="L982">
        <v>19.635999999999999</v>
      </c>
      <c r="M982">
        <v>21.873999999999999</v>
      </c>
      <c r="N982" s="116">
        <v>-5.2900000000000003E-2</v>
      </c>
      <c r="O982" s="116">
        <v>13.6912</v>
      </c>
      <c r="P982" s="116">
        <v>0.11907</v>
      </c>
    </row>
    <row r="983" spans="1:16">
      <c r="A983" t="s">
        <v>140</v>
      </c>
      <c r="B983">
        <v>981</v>
      </c>
      <c r="C983" t="s">
        <v>1156</v>
      </c>
      <c r="D983">
        <v>32</v>
      </c>
      <c r="E983">
        <v>8.4179999999999993</v>
      </c>
      <c r="F983">
        <v>9.6140000000000008</v>
      </c>
      <c r="G983">
        <v>10.81</v>
      </c>
      <c r="H983">
        <v>12.164</v>
      </c>
      <c r="I983">
        <v>13.696999999999999</v>
      </c>
      <c r="J983">
        <v>15.435</v>
      </c>
      <c r="K983">
        <v>17.407</v>
      </c>
      <c r="L983">
        <v>19.646000000000001</v>
      </c>
      <c r="M983">
        <v>21.885000000000002</v>
      </c>
      <c r="N983" s="116">
        <v>-5.2999999999999999E-2</v>
      </c>
      <c r="O983" s="116">
        <v>13.696999999999999</v>
      </c>
      <c r="P983" s="116">
        <v>0.11909</v>
      </c>
    </row>
    <row r="984" spans="1:16">
      <c r="A984" t="s">
        <v>140</v>
      </c>
      <c r="B984">
        <v>982</v>
      </c>
      <c r="C984" t="s">
        <v>1157</v>
      </c>
      <c r="D984">
        <v>32</v>
      </c>
      <c r="E984">
        <v>8.4209999999999994</v>
      </c>
      <c r="F984">
        <v>9.6180000000000003</v>
      </c>
      <c r="G984">
        <v>10.814</v>
      </c>
      <c r="H984">
        <v>12.169</v>
      </c>
      <c r="I984">
        <v>13.702999999999999</v>
      </c>
      <c r="J984">
        <v>15.442</v>
      </c>
      <c r="K984">
        <v>17.414999999999999</v>
      </c>
      <c r="L984">
        <v>19.655999999999999</v>
      </c>
      <c r="M984">
        <v>21.896000000000001</v>
      </c>
      <c r="N984" s="116">
        <v>-5.3199999999999997E-2</v>
      </c>
      <c r="O984" s="116">
        <v>13.7027</v>
      </c>
      <c r="P984" s="116">
        <v>0.11910999999999999</v>
      </c>
    </row>
    <row r="985" spans="1:16">
      <c r="A985" t="s">
        <v>140</v>
      </c>
      <c r="B985">
        <v>983</v>
      </c>
      <c r="C985" t="s">
        <v>1158</v>
      </c>
      <c r="D985">
        <v>32</v>
      </c>
      <c r="E985">
        <v>8.4239999999999995</v>
      </c>
      <c r="F985">
        <v>9.6210000000000004</v>
      </c>
      <c r="G985">
        <v>10.818</v>
      </c>
      <c r="H985">
        <v>12.173999999999999</v>
      </c>
      <c r="I985">
        <v>13.708</v>
      </c>
      <c r="J985">
        <v>15.449</v>
      </c>
      <c r="K985">
        <v>17.422999999999998</v>
      </c>
      <c r="L985">
        <v>19.664999999999999</v>
      </c>
      <c r="M985">
        <v>21.907</v>
      </c>
      <c r="N985" s="116">
        <v>-5.33E-2</v>
      </c>
      <c r="O985" s="116">
        <v>13.708500000000001</v>
      </c>
      <c r="P985" s="116">
        <v>0.11913</v>
      </c>
    </row>
    <row r="986" spans="1:16">
      <c r="A986" t="s">
        <v>140</v>
      </c>
      <c r="B986">
        <v>984</v>
      </c>
      <c r="C986" t="s">
        <v>1159</v>
      </c>
      <c r="D986">
        <v>32</v>
      </c>
      <c r="E986">
        <v>8.4269999999999996</v>
      </c>
      <c r="F986">
        <v>9.625</v>
      </c>
      <c r="G986">
        <v>10.823</v>
      </c>
      <c r="H986">
        <v>12.178000000000001</v>
      </c>
      <c r="I986">
        <v>13.714</v>
      </c>
      <c r="J986">
        <v>15.455</v>
      </c>
      <c r="K986">
        <v>17.431000000000001</v>
      </c>
      <c r="L986">
        <v>19.675000000000001</v>
      </c>
      <c r="M986">
        <v>21.919</v>
      </c>
      <c r="N986" s="116">
        <v>-5.3499999999999999E-2</v>
      </c>
      <c r="O986" s="116">
        <v>13.7142</v>
      </c>
      <c r="P986" s="116">
        <v>0.11915000000000001</v>
      </c>
    </row>
    <row r="987" spans="1:16">
      <c r="A987" t="s">
        <v>140</v>
      </c>
      <c r="B987">
        <v>985</v>
      </c>
      <c r="C987" t="s">
        <v>1160</v>
      </c>
      <c r="D987">
        <v>32</v>
      </c>
      <c r="E987">
        <v>8.43</v>
      </c>
      <c r="F987">
        <v>9.6280000000000001</v>
      </c>
      <c r="G987">
        <v>10.827</v>
      </c>
      <c r="H987">
        <v>12.183</v>
      </c>
      <c r="I987">
        <v>13.72</v>
      </c>
      <c r="J987">
        <v>15.462</v>
      </c>
      <c r="K987">
        <v>17.439</v>
      </c>
      <c r="L987">
        <v>19.684000000000001</v>
      </c>
      <c r="M987">
        <v>21.93</v>
      </c>
      <c r="N987" s="116">
        <v>-5.3600000000000002E-2</v>
      </c>
      <c r="O987" s="116">
        <v>13.719900000000001</v>
      </c>
      <c r="P987" s="116">
        <v>0.11917</v>
      </c>
    </row>
    <row r="988" spans="1:16">
      <c r="A988" t="s">
        <v>140</v>
      </c>
      <c r="B988">
        <v>986</v>
      </c>
      <c r="C988" t="s">
        <v>1161</v>
      </c>
      <c r="D988">
        <v>32</v>
      </c>
      <c r="E988">
        <v>8.4329999999999998</v>
      </c>
      <c r="F988">
        <v>9.6319999999999997</v>
      </c>
      <c r="G988">
        <v>10.831</v>
      </c>
      <c r="H988">
        <v>12.188000000000001</v>
      </c>
      <c r="I988">
        <v>13.726000000000001</v>
      </c>
      <c r="J988">
        <v>15.468999999999999</v>
      </c>
      <c r="K988">
        <v>17.446999999999999</v>
      </c>
      <c r="L988">
        <v>19.693999999999999</v>
      </c>
      <c r="M988">
        <v>21.940999999999999</v>
      </c>
      <c r="N988" s="116">
        <v>-5.3800000000000001E-2</v>
      </c>
      <c r="O988" s="116">
        <v>13.7257</v>
      </c>
      <c r="P988" s="116">
        <v>0.11919</v>
      </c>
    </row>
    <row r="989" spans="1:16">
      <c r="A989" t="s">
        <v>140</v>
      </c>
      <c r="B989">
        <v>987</v>
      </c>
      <c r="C989" t="s">
        <v>1162</v>
      </c>
      <c r="D989">
        <v>32</v>
      </c>
      <c r="E989">
        <v>8.4359999999999999</v>
      </c>
      <c r="F989">
        <v>9.6359999999999992</v>
      </c>
      <c r="G989">
        <v>10.835000000000001</v>
      </c>
      <c r="H989">
        <v>12.193</v>
      </c>
      <c r="I989">
        <v>13.731</v>
      </c>
      <c r="J989">
        <v>15.476000000000001</v>
      </c>
      <c r="K989">
        <v>17.454999999999998</v>
      </c>
      <c r="L989">
        <v>19.702999999999999</v>
      </c>
      <c r="M989">
        <v>21.951000000000001</v>
      </c>
      <c r="N989" s="116">
        <v>-5.3900000000000003E-2</v>
      </c>
      <c r="O989" s="116">
        <v>13.731400000000001</v>
      </c>
      <c r="P989" s="116">
        <v>0.1192</v>
      </c>
    </row>
    <row r="990" spans="1:16">
      <c r="A990" t="s">
        <v>140</v>
      </c>
      <c r="B990">
        <v>988</v>
      </c>
      <c r="C990" t="s">
        <v>1163</v>
      </c>
      <c r="D990">
        <v>32</v>
      </c>
      <c r="E990">
        <v>8.4390000000000001</v>
      </c>
      <c r="F990">
        <v>9.6389999999999993</v>
      </c>
      <c r="G990">
        <v>10.839</v>
      </c>
      <c r="H990">
        <v>12.198</v>
      </c>
      <c r="I990">
        <v>13.737</v>
      </c>
      <c r="J990">
        <v>15.481999999999999</v>
      </c>
      <c r="K990">
        <v>17.463000000000001</v>
      </c>
      <c r="L990">
        <v>19.713000000000001</v>
      </c>
      <c r="M990">
        <v>21.962</v>
      </c>
      <c r="N990" s="116">
        <v>-5.3999999999999999E-2</v>
      </c>
      <c r="O990" s="116">
        <v>13.7371</v>
      </c>
      <c r="P990" s="116">
        <v>0.11922000000000001</v>
      </c>
    </row>
    <row r="991" spans="1:16">
      <c r="A991" t="s">
        <v>140</v>
      </c>
      <c r="B991">
        <v>989</v>
      </c>
      <c r="C991" t="s">
        <v>1164</v>
      </c>
      <c r="D991">
        <v>32</v>
      </c>
      <c r="E991">
        <v>8.4420000000000002</v>
      </c>
      <c r="F991">
        <v>9.6430000000000007</v>
      </c>
      <c r="G991">
        <v>10.843999999999999</v>
      </c>
      <c r="H991">
        <v>12.202999999999999</v>
      </c>
      <c r="I991">
        <v>13.743</v>
      </c>
      <c r="J991">
        <v>15.489000000000001</v>
      </c>
      <c r="K991">
        <v>17.471</v>
      </c>
      <c r="L991">
        <v>19.722000000000001</v>
      </c>
      <c r="M991">
        <v>21.974</v>
      </c>
      <c r="N991" s="116">
        <v>-5.4199999999999998E-2</v>
      </c>
      <c r="O991" s="116">
        <v>13.742900000000001</v>
      </c>
      <c r="P991" s="116">
        <v>0.11924</v>
      </c>
    </row>
    <row r="992" spans="1:16">
      <c r="A992" t="s">
        <v>140</v>
      </c>
      <c r="B992">
        <v>990</v>
      </c>
      <c r="C992" t="s">
        <v>1165</v>
      </c>
      <c r="D992">
        <v>32</v>
      </c>
      <c r="E992">
        <v>8.4450000000000003</v>
      </c>
      <c r="F992">
        <v>9.6460000000000008</v>
      </c>
      <c r="G992">
        <v>10.848000000000001</v>
      </c>
      <c r="H992">
        <v>12.208</v>
      </c>
      <c r="I992">
        <v>13.749000000000001</v>
      </c>
      <c r="J992">
        <v>15.496</v>
      </c>
      <c r="K992">
        <v>17.478999999999999</v>
      </c>
      <c r="L992">
        <v>19.731999999999999</v>
      </c>
      <c r="M992">
        <v>21.984999999999999</v>
      </c>
      <c r="N992" s="116">
        <v>-5.4300000000000001E-2</v>
      </c>
      <c r="O992" s="116">
        <v>13.7486</v>
      </c>
      <c r="P992" s="116">
        <v>0.11926</v>
      </c>
    </row>
    <row r="993" spans="1:16">
      <c r="A993" t="s">
        <v>140</v>
      </c>
      <c r="B993">
        <v>991</v>
      </c>
      <c r="C993" t="s">
        <v>1166</v>
      </c>
      <c r="D993">
        <v>32</v>
      </c>
      <c r="E993">
        <v>8.4480000000000004</v>
      </c>
      <c r="F993">
        <v>9.65</v>
      </c>
      <c r="G993">
        <v>10.852</v>
      </c>
      <c r="H993">
        <v>12.212</v>
      </c>
      <c r="I993">
        <v>13.754</v>
      </c>
      <c r="J993">
        <v>15.503</v>
      </c>
      <c r="K993">
        <v>17.486999999999998</v>
      </c>
      <c r="L993">
        <v>19.742000000000001</v>
      </c>
      <c r="M993">
        <v>21.995999999999999</v>
      </c>
      <c r="N993" s="116">
        <v>-5.45E-2</v>
      </c>
      <c r="O993" s="116">
        <v>13.754300000000001</v>
      </c>
      <c r="P993" s="116">
        <v>0.11928</v>
      </c>
    </row>
    <row r="994" spans="1:16">
      <c r="A994" t="s">
        <v>140</v>
      </c>
      <c r="B994">
        <v>992</v>
      </c>
      <c r="C994" t="s">
        <v>1167</v>
      </c>
      <c r="D994">
        <v>32</v>
      </c>
      <c r="E994">
        <v>8.4510000000000005</v>
      </c>
      <c r="F994">
        <v>9.6530000000000005</v>
      </c>
      <c r="G994">
        <v>10.856</v>
      </c>
      <c r="H994">
        <v>12.217000000000001</v>
      </c>
      <c r="I994">
        <v>13.76</v>
      </c>
      <c r="J994">
        <v>15.51</v>
      </c>
      <c r="K994">
        <v>17.495000000000001</v>
      </c>
      <c r="L994">
        <v>19.751000000000001</v>
      </c>
      <c r="M994">
        <v>22.007000000000001</v>
      </c>
      <c r="N994" s="116">
        <v>-5.4600000000000003E-2</v>
      </c>
      <c r="O994" s="116">
        <v>13.76</v>
      </c>
      <c r="P994" s="116">
        <v>0.1193</v>
      </c>
    </row>
    <row r="995" spans="1:16">
      <c r="A995" t="s">
        <v>140</v>
      </c>
      <c r="B995">
        <v>993</v>
      </c>
      <c r="C995" t="s">
        <v>1168</v>
      </c>
      <c r="D995">
        <v>32</v>
      </c>
      <c r="E995">
        <v>8.4540000000000006</v>
      </c>
      <c r="F995">
        <v>9.657</v>
      </c>
      <c r="G995">
        <v>10.86</v>
      </c>
      <c r="H995">
        <v>12.222</v>
      </c>
      <c r="I995">
        <v>13.766</v>
      </c>
      <c r="J995">
        <v>15.516</v>
      </c>
      <c r="K995">
        <v>17.503</v>
      </c>
      <c r="L995">
        <v>19.760999999999999</v>
      </c>
      <c r="M995">
        <v>22.018000000000001</v>
      </c>
      <c r="N995" s="116">
        <v>-5.4800000000000001E-2</v>
      </c>
      <c r="O995" s="116">
        <v>13.765700000000001</v>
      </c>
      <c r="P995" s="116">
        <v>0.11932</v>
      </c>
    </row>
    <row r="996" spans="1:16">
      <c r="A996" t="s">
        <v>140</v>
      </c>
      <c r="B996">
        <v>994</v>
      </c>
      <c r="C996" t="s">
        <v>1169</v>
      </c>
      <c r="D996">
        <v>32</v>
      </c>
      <c r="E996">
        <v>8.4570000000000007</v>
      </c>
      <c r="F996">
        <v>9.6609999999999996</v>
      </c>
      <c r="G996">
        <v>10.864000000000001</v>
      </c>
      <c r="H996">
        <v>12.227</v>
      </c>
      <c r="I996">
        <v>13.772</v>
      </c>
      <c r="J996">
        <v>15.523</v>
      </c>
      <c r="K996">
        <v>17.510999999999999</v>
      </c>
      <c r="L996">
        <v>19.77</v>
      </c>
      <c r="M996">
        <v>22.027999999999999</v>
      </c>
      <c r="N996" s="116">
        <v>-5.4899999999999997E-2</v>
      </c>
      <c r="O996" s="116">
        <v>13.7715</v>
      </c>
      <c r="P996" s="116">
        <v>0.11933000000000001</v>
      </c>
    </row>
    <row r="997" spans="1:16">
      <c r="A997" t="s">
        <v>140</v>
      </c>
      <c r="B997">
        <v>995</v>
      </c>
      <c r="C997" t="s">
        <v>1170</v>
      </c>
      <c r="D997">
        <v>32</v>
      </c>
      <c r="E997">
        <v>8.4600000000000009</v>
      </c>
      <c r="F997">
        <v>9.6639999999999997</v>
      </c>
      <c r="G997">
        <v>10.868</v>
      </c>
      <c r="H997">
        <v>12.231999999999999</v>
      </c>
      <c r="I997">
        <v>13.776999999999999</v>
      </c>
      <c r="J997">
        <v>15.53</v>
      </c>
      <c r="K997">
        <v>17.518999999999998</v>
      </c>
      <c r="L997">
        <v>19.779</v>
      </c>
      <c r="M997">
        <v>22.039000000000001</v>
      </c>
      <c r="N997" s="116">
        <v>-5.5E-2</v>
      </c>
      <c r="O997" s="116">
        <v>13.777200000000001</v>
      </c>
      <c r="P997" s="116">
        <v>0.11935</v>
      </c>
    </row>
    <row r="998" spans="1:16">
      <c r="A998" t="s">
        <v>140</v>
      </c>
      <c r="B998">
        <v>996</v>
      </c>
      <c r="C998" t="s">
        <v>1171</v>
      </c>
      <c r="D998">
        <v>32</v>
      </c>
      <c r="E998">
        <v>8.4629999999999992</v>
      </c>
      <c r="F998">
        <v>9.6679999999999993</v>
      </c>
      <c r="G998">
        <v>10.872999999999999</v>
      </c>
      <c r="H998">
        <v>12.237</v>
      </c>
      <c r="I998">
        <v>13.782999999999999</v>
      </c>
      <c r="J998">
        <v>15.537000000000001</v>
      </c>
      <c r="K998">
        <v>17.527000000000001</v>
      </c>
      <c r="L998">
        <v>19.789000000000001</v>
      </c>
      <c r="M998">
        <v>22.050999999999998</v>
      </c>
      <c r="N998" s="116">
        <v>-5.5199999999999999E-2</v>
      </c>
      <c r="O998" s="116">
        <v>13.7829</v>
      </c>
      <c r="P998" s="116">
        <v>0.11937</v>
      </c>
    </row>
    <row r="999" spans="1:16">
      <c r="A999" t="s">
        <v>140</v>
      </c>
      <c r="B999">
        <v>997</v>
      </c>
      <c r="C999" t="s">
        <v>1172</v>
      </c>
      <c r="D999">
        <v>32</v>
      </c>
      <c r="E999">
        <v>8.4659999999999993</v>
      </c>
      <c r="F999">
        <v>9.6709999999999994</v>
      </c>
      <c r="G999">
        <v>10.877000000000001</v>
      </c>
      <c r="H999">
        <v>12.242000000000001</v>
      </c>
      <c r="I999">
        <v>13.789</v>
      </c>
      <c r="J999">
        <v>15.542999999999999</v>
      </c>
      <c r="K999">
        <v>17.535</v>
      </c>
      <c r="L999">
        <v>19.798999999999999</v>
      </c>
      <c r="M999">
        <v>22.062000000000001</v>
      </c>
      <c r="N999" s="116">
        <v>-5.5300000000000002E-2</v>
      </c>
      <c r="O999" s="116">
        <v>13.788600000000001</v>
      </c>
      <c r="P999" s="116">
        <v>0.11939</v>
      </c>
    </row>
    <row r="1000" spans="1:16">
      <c r="A1000" t="s">
        <v>140</v>
      </c>
      <c r="B1000">
        <v>998</v>
      </c>
      <c r="C1000" t="s">
        <v>1173</v>
      </c>
      <c r="D1000">
        <v>32</v>
      </c>
      <c r="E1000">
        <v>8.4689999999999994</v>
      </c>
      <c r="F1000">
        <v>9.6750000000000007</v>
      </c>
      <c r="G1000">
        <v>10.881</v>
      </c>
      <c r="H1000">
        <v>12.246</v>
      </c>
      <c r="I1000">
        <v>13.794</v>
      </c>
      <c r="J1000">
        <v>15.55</v>
      </c>
      <c r="K1000">
        <v>17.542999999999999</v>
      </c>
      <c r="L1000">
        <v>19.808</v>
      </c>
      <c r="M1000">
        <v>22.073</v>
      </c>
      <c r="N1000" s="116">
        <v>-5.5500000000000001E-2</v>
      </c>
      <c r="O1000" s="116">
        <v>13.7943</v>
      </c>
      <c r="P1000" s="116">
        <v>0.11941</v>
      </c>
    </row>
    <row r="1001" spans="1:16">
      <c r="A1001" t="s">
        <v>140</v>
      </c>
      <c r="B1001">
        <v>999</v>
      </c>
      <c r="C1001" t="s">
        <v>1174</v>
      </c>
      <c r="D1001">
        <v>32</v>
      </c>
      <c r="E1001">
        <v>8.4719999999999995</v>
      </c>
      <c r="F1001">
        <v>9.6780000000000008</v>
      </c>
      <c r="G1001">
        <v>10.885</v>
      </c>
      <c r="H1001">
        <v>12.250999999999999</v>
      </c>
      <c r="I1001">
        <v>13.8</v>
      </c>
      <c r="J1001">
        <v>15.557</v>
      </c>
      <c r="K1001">
        <v>17.550999999999998</v>
      </c>
      <c r="L1001">
        <v>19.818000000000001</v>
      </c>
      <c r="M1001">
        <v>22.084</v>
      </c>
      <c r="N1001" s="116">
        <v>-5.5599999999999997E-2</v>
      </c>
      <c r="O1001" s="116">
        <v>13.8</v>
      </c>
      <c r="P1001" s="116">
        <v>0.11942999999999999</v>
      </c>
    </row>
    <row r="1002" spans="1:16">
      <c r="A1002" t="s">
        <v>140</v>
      </c>
      <c r="B1002">
        <v>1000</v>
      </c>
      <c r="C1002" t="s">
        <v>1175</v>
      </c>
      <c r="D1002">
        <v>32</v>
      </c>
      <c r="E1002">
        <v>8.4749999999999996</v>
      </c>
      <c r="F1002">
        <v>9.6820000000000004</v>
      </c>
      <c r="G1002">
        <v>10.888999999999999</v>
      </c>
      <c r="H1002">
        <v>12.256</v>
      </c>
      <c r="I1002">
        <v>13.805999999999999</v>
      </c>
      <c r="J1002">
        <v>15.564</v>
      </c>
      <c r="K1002">
        <v>17.559000000000001</v>
      </c>
      <c r="L1002">
        <v>19.827000000000002</v>
      </c>
      <c r="M1002">
        <v>22.094999999999999</v>
      </c>
      <c r="N1002" s="116">
        <v>-5.5800000000000002E-2</v>
      </c>
      <c r="O1002" s="116">
        <v>13.8057</v>
      </c>
      <c r="P1002" s="116">
        <v>0.11945</v>
      </c>
    </row>
    <row r="1003" spans="1:16">
      <c r="A1003" t="s">
        <v>140</v>
      </c>
      <c r="B1003">
        <v>1001</v>
      </c>
      <c r="C1003" t="s">
        <v>1176</v>
      </c>
      <c r="D1003">
        <v>32</v>
      </c>
      <c r="E1003">
        <v>8.4779999999999998</v>
      </c>
      <c r="F1003">
        <v>9.6859999999999999</v>
      </c>
      <c r="G1003">
        <v>10.893000000000001</v>
      </c>
      <c r="H1003">
        <v>12.260999999999999</v>
      </c>
      <c r="I1003">
        <v>13.811</v>
      </c>
      <c r="J1003">
        <v>15.57</v>
      </c>
      <c r="K1003">
        <v>17.567</v>
      </c>
      <c r="L1003">
        <v>19.835999999999999</v>
      </c>
      <c r="M1003">
        <v>22.106000000000002</v>
      </c>
      <c r="N1003" s="116">
        <v>-5.5899999999999998E-2</v>
      </c>
      <c r="O1003" s="116">
        <v>13.811400000000001</v>
      </c>
      <c r="P1003" s="116">
        <v>0.11946</v>
      </c>
    </row>
    <row r="1004" spans="1:16">
      <c r="A1004" t="s">
        <v>140</v>
      </c>
      <c r="B1004">
        <v>1002</v>
      </c>
      <c r="C1004" t="s">
        <v>1177</v>
      </c>
      <c r="D1004">
        <v>32</v>
      </c>
      <c r="E1004">
        <v>8.4809999999999999</v>
      </c>
      <c r="F1004">
        <v>9.6890000000000001</v>
      </c>
      <c r="G1004">
        <v>10.897</v>
      </c>
      <c r="H1004">
        <v>12.266</v>
      </c>
      <c r="I1004">
        <v>13.817</v>
      </c>
      <c r="J1004">
        <v>15.577</v>
      </c>
      <c r="K1004">
        <v>17.574999999999999</v>
      </c>
      <c r="L1004">
        <v>19.846</v>
      </c>
      <c r="M1004">
        <v>22.117000000000001</v>
      </c>
      <c r="N1004" s="116">
        <v>-5.6000000000000001E-2</v>
      </c>
      <c r="O1004" s="116">
        <v>13.8171</v>
      </c>
      <c r="P1004" s="116">
        <v>0.11948</v>
      </c>
    </row>
    <row r="1005" spans="1:16">
      <c r="A1005" t="s">
        <v>140</v>
      </c>
      <c r="B1005">
        <v>1003</v>
      </c>
      <c r="C1005" t="s">
        <v>1178</v>
      </c>
      <c r="D1005">
        <v>32</v>
      </c>
      <c r="E1005">
        <v>8.484</v>
      </c>
      <c r="F1005">
        <v>9.6929999999999996</v>
      </c>
      <c r="G1005">
        <v>10.901999999999999</v>
      </c>
      <c r="H1005">
        <v>12.271000000000001</v>
      </c>
      <c r="I1005">
        <v>13.823</v>
      </c>
      <c r="J1005">
        <v>15.584</v>
      </c>
      <c r="K1005">
        <v>17.582999999999998</v>
      </c>
      <c r="L1005">
        <v>19.855</v>
      </c>
      <c r="M1005">
        <v>22.128</v>
      </c>
      <c r="N1005" s="116">
        <v>-5.62E-2</v>
      </c>
      <c r="O1005" s="116">
        <v>13.822800000000001</v>
      </c>
      <c r="P1005" s="116">
        <v>0.1195</v>
      </c>
    </row>
    <row r="1006" spans="1:16">
      <c r="A1006" t="s">
        <v>140</v>
      </c>
      <c r="B1006">
        <v>1004</v>
      </c>
      <c r="C1006" t="s">
        <v>1179</v>
      </c>
      <c r="D1006">
        <v>32</v>
      </c>
      <c r="E1006">
        <v>8.4870000000000001</v>
      </c>
      <c r="F1006">
        <v>9.6959999999999997</v>
      </c>
      <c r="G1006">
        <v>10.906000000000001</v>
      </c>
      <c r="H1006">
        <v>12.276</v>
      </c>
      <c r="I1006">
        <v>13.827999999999999</v>
      </c>
      <c r="J1006">
        <v>15.59</v>
      </c>
      <c r="K1006">
        <v>17.591000000000001</v>
      </c>
      <c r="L1006">
        <v>19.864999999999998</v>
      </c>
      <c r="M1006">
        <v>22.138999999999999</v>
      </c>
      <c r="N1006" s="116">
        <v>-5.6300000000000003E-2</v>
      </c>
      <c r="O1006" s="116">
        <v>13.8285</v>
      </c>
      <c r="P1006" s="116">
        <v>0.11952</v>
      </c>
    </row>
    <row r="1007" spans="1:16">
      <c r="A1007" t="s">
        <v>140</v>
      </c>
      <c r="B1007">
        <v>1005</v>
      </c>
      <c r="C1007" t="s">
        <v>1180</v>
      </c>
      <c r="D1007">
        <v>33</v>
      </c>
      <c r="E1007">
        <v>8.49</v>
      </c>
      <c r="F1007">
        <v>9.6999999999999993</v>
      </c>
      <c r="G1007">
        <v>10.91</v>
      </c>
      <c r="H1007">
        <v>12.28</v>
      </c>
      <c r="I1007">
        <v>13.834</v>
      </c>
      <c r="J1007">
        <v>15.597</v>
      </c>
      <c r="K1007">
        <v>17.599</v>
      </c>
      <c r="L1007">
        <v>19.875</v>
      </c>
      <c r="M1007">
        <v>22.15</v>
      </c>
      <c r="N1007" s="116">
        <v>-5.6500000000000002E-2</v>
      </c>
      <c r="O1007" s="116">
        <v>13.834099999999999</v>
      </c>
      <c r="P1007" s="116">
        <v>0.11953999999999999</v>
      </c>
    </row>
    <row r="1008" spans="1:16">
      <c r="A1008" t="s">
        <v>140</v>
      </c>
      <c r="B1008">
        <v>1006</v>
      </c>
      <c r="C1008" t="s">
        <v>1181</v>
      </c>
      <c r="D1008">
        <v>33</v>
      </c>
      <c r="E1008">
        <v>8.4930000000000003</v>
      </c>
      <c r="F1008">
        <v>9.7029999999999994</v>
      </c>
      <c r="G1008">
        <v>10.914</v>
      </c>
      <c r="H1008">
        <v>12.285</v>
      </c>
      <c r="I1008">
        <v>13.84</v>
      </c>
      <c r="J1008">
        <v>15.603999999999999</v>
      </c>
      <c r="K1008">
        <v>17.606999999999999</v>
      </c>
      <c r="L1008">
        <v>19.884</v>
      </c>
      <c r="M1008">
        <v>22.161000000000001</v>
      </c>
      <c r="N1008" s="116">
        <v>-5.6599999999999998E-2</v>
      </c>
      <c r="O1008" s="116">
        <v>13.8398</v>
      </c>
      <c r="P1008" s="116">
        <v>0.11956</v>
      </c>
    </row>
    <row r="1009" spans="1:16">
      <c r="A1009" t="s">
        <v>140</v>
      </c>
      <c r="B1009">
        <v>1007</v>
      </c>
      <c r="C1009" t="s">
        <v>1182</v>
      </c>
      <c r="D1009">
        <v>33</v>
      </c>
      <c r="E1009">
        <v>8.4960000000000004</v>
      </c>
      <c r="F1009">
        <v>9.7070000000000007</v>
      </c>
      <c r="G1009">
        <v>10.917999999999999</v>
      </c>
      <c r="H1009">
        <v>12.29</v>
      </c>
      <c r="I1009">
        <v>13.846</v>
      </c>
      <c r="J1009">
        <v>15.61</v>
      </c>
      <c r="K1009">
        <v>17.614999999999998</v>
      </c>
      <c r="L1009">
        <v>19.893000000000001</v>
      </c>
      <c r="M1009">
        <v>22.170999999999999</v>
      </c>
      <c r="N1009" s="116">
        <v>-5.67E-2</v>
      </c>
      <c r="O1009" s="116">
        <v>13.845499999999999</v>
      </c>
      <c r="P1009" s="116">
        <v>0.11957</v>
      </c>
    </row>
    <row r="1010" spans="1:16">
      <c r="A1010" t="s">
        <v>140</v>
      </c>
      <c r="B1010">
        <v>1008</v>
      </c>
      <c r="C1010" t="s">
        <v>1183</v>
      </c>
      <c r="D1010">
        <v>33</v>
      </c>
      <c r="E1010">
        <v>8.4990000000000006</v>
      </c>
      <c r="F1010">
        <v>9.7110000000000003</v>
      </c>
      <c r="G1010">
        <v>10.922000000000001</v>
      </c>
      <c r="H1010">
        <v>12.295</v>
      </c>
      <c r="I1010">
        <v>13.851000000000001</v>
      </c>
      <c r="J1010">
        <v>15.617000000000001</v>
      </c>
      <c r="K1010">
        <v>17.623000000000001</v>
      </c>
      <c r="L1010">
        <v>19.902999999999999</v>
      </c>
      <c r="M1010">
        <v>22.183</v>
      </c>
      <c r="N1010" s="116">
        <v>-5.6899999999999999E-2</v>
      </c>
      <c r="O1010" s="116">
        <v>13.8512</v>
      </c>
      <c r="P1010" s="116">
        <v>0.11959</v>
      </c>
    </row>
    <row r="1011" spans="1:16">
      <c r="A1011" t="s">
        <v>140</v>
      </c>
      <c r="B1011">
        <v>1009</v>
      </c>
      <c r="C1011" t="s">
        <v>1184</v>
      </c>
      <c r="D1011">
        <v>33</v>
      </c>
      <c r="E1011">
        <v>8.5020000000000007</v>
      </c>
      <c r="F1011">
        <v>9.7140000000000004</v>
      </c>
      <c r="G1011">
        <v>10.926</v>
      </c>
      <c r="H1011">
        <v>12.3</v>
      </c>
      <c r="I1011">
        <v>13.856999999999999</v>
      </c>
      <c r="J1011">
        <v>15.624000000000001</v>
      </c>
      <c r="K1011">
        <v>17.631</v>
      </c>
      <c r="L1011">
        <v>19.911999999999999</v>
      </c>
      <c r="M1011">
        <v>22.193999999999999</v>
      </c>
      <c r="N1011" s="116">
        <v>-5.7000000000000002E-2</v>
      </c>
      <c r="O1011" s="116">
        <v>13.8569</v>
      </c>
      <c r="P1011" s="116">
        <v>0.11960999999999999</v>
      </c>
    </row>
    <row r="1012" spans="1:16">
      <c r="A1012" t="s">
        <v>140</v>
      </c>
      <c r="B1012">
        <v>1010</v>
      </c>
      <c r="C1012" t="s">
        <v>1185</v>
      </c>
      <c r="D1012">
        <v>33</v>
      </c>
      <c r="E1012">
        <v>8.5050000000000008</v>
      </c>
      <c r="F1012">
        <v>9.718</v>
      </c>
      <c r="G1012">
        <v>10.93</v>
      </c>
      <c r="H1012">
        <v>12.304</v>
      </c>
      <c r="I1012">
        <v>13.862</v>
      </c>
      <c r="J1012">
        <v>15.631</v>
      </c>
      <c r="K1012">
        <v>17.638999999999999</v>
      </c>
      <c r="L1012">
        <v>19.922000000000001</v>
      </c>
      <c r="M1012">
        <v>22.204999999999998</v>
      </c>
      <c r="N1012" s="116">
        <v>-5.7200000000000001E-2</v>
      </c>
      <c r="O1012" s="116">
        <v>13.862500000000001</v>
      </c>
      <c r="P1012" s="116">
        <v>0.11963</v>
      </c>
    </row>
    <row r="1013" spans="1:16">
      <c r="A1013" t="s">
        <v>140</v>
      </c>
      <c r="B1013">
        <v>1011</v>
      </c>
      <c r="C1013" t="s">
        <v>1186</v>
      </c>
      <c r="D1013">
        <v>33</v>
      </c>
      <c r="E1013">
        <v>8.5079999999999991</v>
      </c>
      <c r="F1013">
        <v>9.7210000000000001</v>
      </c>
      <c r="G1013">
        <v>10.935</v>
      </c>
      <c r="H1013">
        <v>12.308999999999999</v>
      </c>
      <c r="I1013">
        <v>13.868</v>
      </c>
      <c r="J1013">
        <v>15.637</v>
      </c>
      <c r="K1013">
        <v>17.646999999999998</v>
      </c>
      <c r="L1013">
        <v>19.931000000000001</v>
      </c>
      <c r="M1013">
        <v>22.216000000000001</v>
      </c>
      <c r="N1013" s="116">
        <v>-5.7299999999999997E-2</v>
      </c>
      <c r="O1013" s="116">
        <v>13.8682</v>
      </c>
      <c r="P1013" s="116">
        <v>0.11965000000000001</v>
      </c>
    </row>
    <row r="1014" spans="1:16">
      <c r="A1014" t="s">
        <v>140</v>
      </c>
      <c r="B1014">
        <v>1012</v>
      </c>
      <c r="C1014" t="s">
        <v>1187</v>
      </c>
      <c r="D1014">
        <v>33</v>
      </c>
      <c r="E1014">
        <v>8.51</v>
      </c>
      <c r="F1014">
        <v>9.7240000000000002</v>
      </c>
      <c r="G1014">
        <v>10.939</v>
      </c>
      <c r="H1014">
        <v>12.314</v>
      </c>
      <c r="I1014">
        <v>13.874000000000001</v>
      </c>
      <c r="J1014">
        <v>15.644</v>
      </c>
      <c r="K1014">
        <v>17.655000000000001</v>
      </c>
      <c r="L1014">
        <v>19.940999999999999</v>
      </c>
      <c r="M1014">
        <v>22.227</v>
      </c>
      <c r="N1014" s="116">
        <v>-5.74E-2</v>
      </c>
      <c r="O1014" s="116">
        <v>13.873900000000001</v>
      </c>
      <c r="P1014" s="116">
        <v>0.11967</v>
      </c>
    </row>
    <row r="1015" spans="1:16">
      <c r="A1015" t="s">
        <v>140</v>
      </c>
      <c r="B1015">
        <v>1013</v>
      </c>
      <c r="C1015" t="s">
        <v>1188</v>
      </c>
      <c r="D1015">
        <v>33</v>
      </c>
      <c r="E1015">
        <v>8.5139999999999993</v>
      </c>
      <c r="F1015">
        <v>9.7279999999999998</v>
      </c>
      <c r="G1015">
        <v>10.943</v>
      </c>
      <c r="H1015">
        <v>12.319000000000001</v>
      </c>
      <c r="I1015">
        <v>13.88</v>
      </c>
      <c r="J1015">
        <v>15.651</v>
      </c>
      <c r="K1015">
        <v>17.663</v>
      </c>
      <c r="L1015">
        <v>19.95</v>
      </c>
      <c r="M1015">
        <v>22.236999999999998</v>
      </c>
      <c r="N1015" s="116">
        <v>-5.7599999999999998E-2</v>
      </c>
      <c r="O1015" s="116">
        <v>13.8796</v>
      </c>
      <c r="P1015" s="116">
        <v>0.11967999999999999</v>
      </c>
    </row>
    <row r="1016" spans="1:16">
      <c r="A1016" t="s">
        <v>140</v>
      </c>
      <c r="B1016">
        <v>1014</v>
      </c>
      <c r="C1016" t="s">
        <v>1189</v>
      </c>
      <c r="D1016">
        <v>33</v>
      </c>
      <c r="E1016">
        <v>8.5169999999999995</v>
      </c>
      <c r="F1016">
        <v>9.7319999999999993</v>
      </c>
      <c r="G1016">
        <v>10.946999999999999</v>
      </c>
      <c r="H1016">
        <v>12.324</v>
      </c>
      <c r="I1016">
        <v>13.885</v>
      </c>
      <c r="J1016">
        <v>15.657</v>
      </c>
      <c r="K1016">
        <v>17.670000000000002</v>
      </c>
      <c r="L1016">
        <v>19.959</v>
      </c>
      <c r="M1016">
        <v>22.248000000000001</v>
      </c>
      <c r="N1016" s="116">
        <v>-5.7700000000000001E-2</v>
      </c>
      <c r="O1016" s="116">
        <v>13.885199999999999</v>
      </c>
      <c r="P1016" s="116">
        <v>0.1197</v>
      </c>
    </row>
    <row r="1017" spans="1:16">
      <c r="A1017" t="s">
        <v>140</v>
      </c>
      <c r="B1017">
        <v>1015</v>
      </c>
      <c r="C1017" t="s">
        <v>1190</v>
      </c>
      <c r="D1017">
        <v>33</v>
      </c>
      <c r="E1017">
        <v>8.5190000000000001</v>
      </c>
      <c r="F1017">
        <v>9.7349999999999994</v>
      </c>
      <c r="G1017">
        <v>10.951000000000001</v>
      </c>
      <c r="H1017">
        <v>12.329000000000001</v>
      </c>
      <c r="I1017">
        <v>13.891</v>
      </c>
      <c r="J1017">
        <v>15.664</v>
      </c>
      <c r="K1017">
        <v>17.678000000000001</v>
      </c>
      <c r="L1017">
        <v>19.969000000000001</v>
      </c>
      <c r="M1017">
        <v>22.259</v>
      </c>
      <c r="N1017" s="116">
        <v>-5.79E-2</v>
      </c>
      <c r="O1017" s="116">
        <v>13.8909</v>
      </c>
      <c r="P1017" s="116">
        <v>0.11971999999999999</v>
      </c>
    </row>
    <row r="1018" spans="1:16">
      <c r="A1018" t="s">
        <v>140</v>
      </c>
      <c r="B1018">
        <v>1016</v>
      </c>
      <c r="C1018" t="s">
        <v>1191</v>
      </c>
      <c r="D1018">
        <v>33</v>
      </c>
      <c r="E1018">
        <v>8.5220000000000002</v>
      </c>
      <c r="F1018">
        <v>9.7390000000000008</v>
      </c>
      <c r="G1018">
        <v>10.955</v>
      </c>
      <c r="H1018">
        <v>12.333</v>
      </c>
      <c r="I1018">
        <v>13.897</v>
      </c>
      <c r="J1018">
        <v>15.670999999999999</v>
      </c>
      <c r="K1018">
        <v>17.687000000000001</v>
      </c>
      <c r="L1018">
        <v>19.978999999999999</v>
      </c>
      <c r="M1018">
        <v>22.271000000000001</v>
      </c>
      <c r="N1018" s="116">
        <v>-5.8000000000000003E-2</v>
      </c>
      <c r="O1018" s="116">
        <v>13.896599999999999</v>
      </c>
      <c r="P1018" s="116">
        <v>0.11974</v>
      </c>
    </row>
    <row r="1019" spans="1:16">
      <c r="A1019" t="s">
        <v>140</v>
      </c>
      <c r="B1019">
        <v>1017</v>
      </c>
      <c r="C1019" t="s">
        <v>1192</v>
      </c>
      <c r="D1019">
        <v>33</v>
      </c>
      <c r="E1019">
        <v>8.5250000000000004</v>
      </c>
      <c r="F1019">
        <v>9.7420000000000009</v>
      </c>
      <c r="G1019">
        <v>10.959</v>
      </c>
      <c r="H1019">
        <v>12.337999999999999</v>
      </c>
      <c r="I1019">
        <v>13.901999999999999</v>
      </c>
      <c r="J1019">
        <v>15.677</v>
      </c>
      <c r="K1019">
        <v>17.693999999999999</v>
      </c>
      <c r="L1019">
        <v>19.988</v>
      </c>
      <c r="M1019">
        <v>22.280999999999999</v>
      </c>
      <c r="N1019" s="116">
        <v>-5.8099999999999999E-2</v>
      </c>
      <c r="O1019" s="116">
        <v>13.902200000000001</v>
      </c>
      <c r="P1019" s="116">
        <v>0.11976000000000001</v>
      </c>
    </row>
    <row r="1020" spans="1:16">
      <c r="A1020" t="s">
        <v>140</v>
      </c>
      <c r="B1020">
        <v>1018</v>
      </c>
      <c r="C1020" t="s">
        <v>1193</v>
      </c>
      <c r="D1020">
        <v>33</v>
      </c>
      <c r="E1020">
        <v>8.5280000000000005</v>
      </c>
      <c r="F1020">
        <v>9.7460000000000004</v>
      </c>
      <c r="G1020">
        <v>10.962999999999999</v>
      </c>
      <c r="H1020">
        <v>12.343</v>
      </c>
      <c r="I1020">
        <v>13.907999999999999</v>
      </c>
      <c r="J1020">
        <v>15.683999999999999</v>
      </c>
      <c r="K1020">
        <v>17.702000000000002</v>
      </c>
      <c r="L1020">
        <v>19.998000000000001</v>
      </c>
      <c r="M1020">
        <v>22.292999999999999</v>
      </c>
      <c r="N1020" s="116">
        <v>-5.8299999999999998E-2</v>
      </c>
      <c r="O1020" s="116">
        <v>13.9079</v>
      </c>
      <c r="P1020" s="116">
        <v>0.11978</v>
      </c>
    </row>
    <row r="1021" spans="1:16">
      <c r="A1021" t="s">
        <v>140</v>
      </c>
      <c r="B1021">
        <v>1019</v>
      </c>
      <c r="C1021" t="s">
        <v>1194</v>
      </c>
      <c r="D1021">
        <v>33</v>
      </c>
      <c r="E1021">
        <v>8.5310000000000006</v>
      </c>
      <c r="F1021">
        <v>9.7490000000000006</v>
      </c>
      <c r="G1021">
        <v>10.968</v>
      </c>
      <c r="H1021">
        <v>12.348000000000001</v>
      </c>
      <c r="I1021">
        <v>13.914</v>
      </c>
      <c r="J1021">
        <v>15.691000000000001</v>
      </c>
      <c r="K1021">
        <v>17.71</v>
      </c>
      <c r="L1021">
        <v>20.006</v>
      </c>
      <c r="M1021">
        <v>22.303000000000001</v>
      </c>
      <c r="N1021" s="116">
        <v>-5.8400000000000001E-2</v>
      </c>
      <c r="O1021" s="116">
        <v>13.913500000000001</v>
      </c>
      <c r="P1021" s="116">
        <v>0.11978999999999999</v>
      </c>
    </row>
    <row r="1022" spans="1:16">
      <c r="A1022" t="s">
        <v>140</v>
      </c>
      <c r="B1022">
        <v>1020</v>
      </c>
      <c r="C1022" t="s">
        <v>1195</v>
      </c>
      <c r="D1022">
        <v>33</v>
      </c>
      <c r="E1022">
        <v>8.5340000000000007</v>
      </c>
      <c r="F1022">
        <v>9.7530000000000001</v>
      </c>
      <c r="G1022">
        <v>10.972</v>
      </c>
      <c r="H1022">
        <v>12.353</v>
      </c>
      <c r="I1022">
        <v>13.919</v>
      </c>
      <c r="J1022">
        <v>15.698</v>
      </c>
      <c r="K1022">
        <v>17.718</v>
      </c>
      <c r="L1022">
        <v>20.015999999999998</v>
      </c>
      <c r="M1022">
        <v>22.314</v>
      </c>
      <c r="N1022" s="116">
        <v>-5.8599999999999999E-2</v>
      </c>
      <c r="O1022" s="116">
        <v>13.9192</v>
      </c>
      <c r="P1022" s="116">
        <v>0.11981</v>
      </c>
    </row>
    <row r="1023" spans="1:16">
      <c r="A1023" t="s">
        <v>140</v>
      </c>
      <c r="B1023">
        <v>1021</v>
      </c>
      <c r="C1023" t="s">
        <v>1196</v>
      </c>
      <c r="D1023">
        <v>33</v>
      </c>
      <c r="E1023">
        <v>8.5370000000000008</v>
      </c>
      <c r="F1023">
        <v>9.7560000000000002</v>
      </c>
      <c r="G1023">
        <v>10.976000000000001</v>
      </c>
      <c r="H1023">
        <v>12.356999999999999</v>
      </c>
      <c r="I1023">
        <v>13.925000000000001</v>
      </c>
      <c r="J1023">
        <v>15.704000000000001</v>
      </c>
      <c r="K1023">
        <v>17.725999999999999</v>
      </c>
      <c r="L1023">
        <v>20.026</v>
      </c>
      <c r="M1023">
        <v>22.324999999999999</v>
      </c>
      <c r="N1023" s="116">
        <v>-5.8700000000000002E-2</v>
      </c>
      <c r="O1023" s="116">
        <v>13.924799999999999</v>
      </c>
      <c r="P1023" s="116">
        <v>0.11983000000000001</v>
      </c>
    </row>
    <row r="1024" spans="1:16">
      <c r="A1024" t="s">
        <v>140</v>
      </c>
      <c r="B1024">
        <v>1022</v>
      </c>
      <c r="C1024" t="s">
        <v>1197</v>
      </c>
      <c r="D1024">
        <v>33</v>
      </c>
      <c r="E1024">
        <v>8.5399999999999991</v>
      </c>
      <c r="F1024">
        <v>9.76</v>
      </c>
      <c r="G1024">
        <v>10.98</v>
      </c>
      <c r="H1024">
        <v>12.362</v>
      </c>
      <c r="I1024">
        <v>13.93</v>
      </c>
      <c r="J1024">
        <v>15.711</v>
      </c>
      <c r="K1024">
        <v>17.734000000000002</v>
      </c>
      <c r="L1024">
        <v>20.035</v>
      </c>
      <c r="M1024">
        <v>22.335999999999999</v>
      </c>
      <c r="N1024" s="116">
        <v>-5.8799999999999998E-2</v>
      </c>
      <c r="O1024" s="116">
        <v>13.9305</v>
      </c>
      <c r="P1024" s="116">
        <v>0.11985</v>
      </c>
    </row>
    <row r="1025" spans="1:16">
      <c r="A1025" t="s">
        <v>140</v>
      </c>
      <c r="B1025">
        <v>1023</v>
      </c>
      <c r="C1025" t="s">
        <v>1198</v>
      </c>
      <c r="D1025">
        <v>33</v>
      </c>
      <c r="E1025">
        <v>8.5429999999999993</v>
      </c>
      <c r="F1025">
        <v>9.7629999999999999</v>
      </c>
      <c r="G1025">
        <v>10.984</v>
      </c>
      <c r="H1025">
        <v>12.367000000000001</v>
      </c>
      <c r="I1025">
        <v>13.936</v>
      </c>
      <c r="J1025">
        <v>15.718</v>
      </c>
      <c r="K1025">
        <v>17.742000000000001</v>
      </c>
      <c r="L1025">
        <v>20.045000000000002</v>
      </c>
      <c r="M1025">
        <v>22.347000000000001</v>
      </c>
      <c r="N1025" s="116">
        <v>-5.8999999999999997E-2</v>
      </c>
      <c r="O1025" s="116">
        <v>13.9361</v>
      </c>
      <c r="P1025" s="116">
        <v>0.11987</v>
      </c>
    </row>
    <row r="1026" spans="1:16">
      <c r="A1026" t="s">
        <v>140</v>
      </c>
      <c r="B1026">
        <v>1024</v>
      </c>
      <c r="C1026" t="s">
        <v>1199</v>
      </c>
      <c r="D1026">
        <v>33</v>
      </c>
      <c r="E1026">
        <v>8.5459999999999994</v>
      </c>
      <c r="F1026">
        <v>9.7669999999999995</v>
      </c>
      <c r="G1026">
        <v>10.988</v>
      </c>
      <c r="H1026">
        <v>12.372</v>
      </c>
      <c r="I1026">
        <v>13.942</v>
      </c>
      <c r="J1026">
        <v>15.724</v>
      </c>
      <c r="K1026">
        <v>17.75</v>
      </c>
      <c r="L1026">
        <v>20.053999999999998</v>
      </c>
      <c r="M1026">
        <v>22.358000000000001</v>
      </c>
      <c r="N1026" s="116">
        <v>-5.91E-2</v>
      </c>
      <c r="O1026" s="116">
        <v>13.941800000000001</v>
      </c>
      <c r="P1026" s="116">
        <v>0.11988</v>
      </c>
    </row>
    <row r="1027" spans="1:16">
      <c r="A1027" t="s">
        <v>140</v>
      </c>
      <c r="B1027">
        <v>1025</v>
      </c>
      <c r="C1027" t="s">
        <v>1200</v>
      </c>
      <c r="D1027">
        <v>33</v>
      </c>
      <c r="E1027">
        <v>8.5489999999999995</v>
      </c>
      <c r="F1027">
        <v>9.7710000000000008</v>
      </c>
      <c r="G1027">
        <v>10.992000000000001</v>
      </c>
      <c r="H1027">
        <v>12.377000000000001</v>
      </c>
      <c r="I1027">
        <v>13.946999999999999</v>
      </c>
      <c r="J1027">
        <v>15.731</v>
      </c>
      <c r="K1027">
        <v>17.757999999999999</v>
      </c>
      <c r="L1027">
        <v>20.062999999999999</v>
      </c>
      <c r="M1027">
        <v>22.369</v>
      </c>
      <c r="N1027" s="116">
        <v>-5.9299999999999999E-2</v>
      </c>
      <c r="O1027" s="116">
        <v>13.9474</v>
      </c>
      <c r="P1027" s="116">
        <v>0.11990000000000001</v>
      </c>
    </row>
    <row r="1028" spans="1:16">
      <c r="A1028" t="s">
        <v>140</v>
      </c>
      <c r="B1028">
        <v>1026</v>
      </c>
      <c r="C1028" t="s">
        <v>1201</v>
      </c>
      <c r="D1028">
        <v>33</v>
      </c>
      <c r="E1028">
        <v>8.5519999999999996</v>
      </c>
      <c r="F1028">
        <v>9.7739999999999991</v>
      </c>
      <c r="G1028">
        <v>10.996</v>
      </c>
      <c r="H1028">
        <v>12.382</v>
      </c>
      <c r="I1028">
        <v>13.952999999999999</v>
      </c>
      <c r="J1028">
        <v>15.738</v>
      </c>
      <c r="K1028">
        <v>17.765999999999998</v>
      </c>
      <c r="L1028">
        <v>20.073</v>
      </c>
      <c r="M1028">
        <v>22.38</v>
      </c>
      <c r="N1028" s="116">
        <v>-5.9400000000000001E-2</v>
      </c>
      <c r="O1028" s="116">
        <v>13.953099999999999</v>
      </c>
      <c r="P1028" s="116">
        <v>0.11992</v>
      </c>
    </row>
    <row r="1029" spans="1:16">
      <c r="A1029" t="s">
        <v>140</v>
      </c>
      <c r="B1029">
        <v>1027</v>
      </c>
      <c r="C1029" t="s">
        <v>1202</v>
      </c>
      <c r="D1029">
        <v>33</v>
      </c>
      <c r="E1029">
        <v>8.5549999999999997</v>
      </c>
      <c r="F1029">
        <v>9.7769999999999992</v>
      </c>
      <c r="G1029">
        <v>11</v>
      </c>
      <c r="H1029">
        <v>12.385999999999999</v>
      </c>
      <c r="I1029">
        <v>13.959</v>
      </c>
      <c r="J1029">
        <v>15.744</v>
      </c>
      <c r="K1029">
        <v>17.774000000000001</v>
      </c>
      <c r="L1029">
        <v>20.082000000000001</v>
      </c>
      <c r="M1029">
        <v>22.390999999999998</v>
      </c>
      <c r="N1029" s="116">
        <v>-5.9499999999999997E-2</v>
      </c>
      <c r="O1029" s="116">
        <v>13.9587</v>
      </c>
      <c r="P1029" s="116">
        <v>0.11994</v>
      </c>
    </row>
    <row r="1030" spans="1:16">
      <c r="A1030" t="s">
        <v>140</v>
      </c>
      <c r="B1030">
        <v>1028</v>
      </c>
      <c r="C1030" t="s">
        <v>1203</v>
      </c>
      <c r="D1030">
        <v>33</v>
      </c>
      <c r="E1030">
        <v>8.5579999999999998</v>
      </c>
      <c r="F1030">
        <v>9.7810000000000006</v>
      </c>
      <c r="G1030">
        <v>11.004</v>
      </c>
      <c r="H1030">
        <v>12.391</v>
      </c>
      <c r="I1030">
        <v>13.964</v>
      </c>
      <c r="J1030">
        <v>15.750999999999999</v>
      </c>
      <c r="K1030">
        <v>17.782</v>
      </c>
      <c r="L1030">
        <v>20.091999999999999</v>
      </c>
      <c r="M1030">
        <v>22.402000000000001</v>
      </c>
      <c r="N1030" s="116">
        <v>-5.9700000000000003E-2</v>
      </c>
      <c r="O1030" s="116">
        <v>13.964399999999999</v>
      </c>
      <c r="P1030" s="116">
        <v>0.11996</v>
      </c>
    </row>
    <row r="1031" spans="1:16">
      <c r="A1031" t="s">
        <v>140</v>
      </c>
      <c r="B1031">
        <v>1029</v>
      </c>
      <c r="C1031" t="s">
        <v>1204</v>
      </c>
      <c r="D1031">
        <v>33</v>
      </c>
      <c r="E1031">
        <v>8.56</v>
      </c>
      <c r="F1031">
        <v>9.7840000000000007</v>
      </c>
      <c r="G1031">
        <v>11.007999999999999</v>
      </c>
      <c r="H1031">
        <v>12.396000000000001</v>
      </c>
      <c r="I1031">
        <v>13.97</v>
      </c>
      <c r="J1031">
        <v>15.757999999999999</v>
      </c>
      <c r="K1031">
        <v>17.79</v>
      </c>
      <c r="L1031">
        <v>20.100999999999999</v>
      </c>
      <c r="M1031">
        <v>22.413</v>
      </c>
      <c r="N1031" s="116">
        <v>-5.9799999999999999E-2</v>
      </c>
      <c r="O1031" s="116">
        <v>13.97</v>
      </c>
      <c r="P1031" s="116">
        <v>0.11998</v>
      </c>
    </row>
    <row r="1032" spans="1:16">
      <c r="A1032" t="s">
        <v>140</v>
      </c>
      <c r="B1032">
        <v>1030</v>
      </c>
      <c r="C1032" t="s">
        <v>1205</v>
      </c>
      <c r="D1032">
        <v>33</v>
      </c>
      <c r="E1032">
        <v>8.5640000000000001</v>
      </c>
      <c r="F1032">
        <v>9.7880000000000003</v>
      </c>
      <c r="G1032">
        <v>11.013</v>
      </c>
      <c r="H1032">
        <v>12.401</v>
      </c>
      <c r="I1032">
        <v>13.976000000000001</v>
      </c>
      <c r="J1032">
        <v>15.763999999999999</v>
      </c>
      <c r="K1032">
        <v>17.797000000000001</v>
      </c>
      <c r="L1032">
        <v>20.11</v>
      </c>
      <c r="M1032">
        <v>22.422999999999998</v>
      </c>
      <c r="N1032" s="116">
        <v>-0.06</v>
      </c>
      <c r="O1032" s="116">
        <v>13.9756</v>
      </c>
      <c r="P1032" s="116">
        <v>0.11999</v>
      </c>
    </row>
    <row r="1033" spans="1:16">
      <c r="A1033" t="s">
        <v>140</v>
      </c>
      <c r="B1033">
        <v>1031</v>
      </c>
      <c r="C1033" t="s">
        <v>1206</v>
      </c>
      <c r="D1033">
        <v>33</v>
      </c>
      <c r="E1033">
        <v>8.5670000000000002</v>
      </c>
      <c r="F1033">
        <v>9.7919999999999998</v>
      </c>
      <c r="G1033">
        <v>11.016999999999999</v>
      </c>
      <c r="H1033">
        <v>12.406000000000001</v>
      </c>
      <c r="I1033">
        <v>13.981</v>
      </c>
      <c r="J1033">
        <v>15.771000000000001</v>
      </c>
      <c r="K1033">
        <v>17.805</v>
      </c>
      <c r="L1033">
        <v>20.12</v>
      </c>
      <c r="M1033">
        <v>22.434000000000001</v>
      </c>
      <c r="N1033" s="116">
        <v>-6.0100000000000001E-2</v>
      </c>
      <c r="O1033" s="116">
        <v>13.981299999999999</v>
      </c>
      <c r="P1033" s="116">
        <v>0.12001000000000001</v>
      </c>
    </row>
    <row r="1034" spans="1:16">
      <c r="A1034" t="s">
        <v>140</v>
      </c>
      <c r="B1034">
        <v>1032</v>
      </c>
      <c r="C1034" t="s">
        <v>1207</v>
      </c>
      <c r="D1034">
        <v>33</v>
      </c>
      <c r="E1034">
        <v>8.5690000000000008</v>
      </c>
      <c r="F1034">
        <v>9.7949999999999999</v>
      </c>
      <c r="G1034">
        <v>11.021000000000001</v>
      </c>
      <c r="H1034">
        <v>12.41</v>
      </c>
      <c r="I1034">
        <v>13.987</v>
      </c>
      <c r="J1034">
        <v>15.778</v>
      </c>
      <c r="K1034">
        <v>17.812999999999999</v>
      </c>
      <c r="L1034">
        <v>20.129000000000001</v>
      </c>
      <c r="M1034">
        <v>22.445</v>
      </c>
      <c r="N1034" s="116">
        <v>-6.0199999999999997E-2</v>
      </c>
      <c r="O1034" s="116">
        <v>13.9869</v>
      </c>
      <c r="P1034" s="116">
        <v>0.12003</v>
      </c>
    </row>
    <row r="1035" spans="1:16">
      <c r="A1035" t="s">
        <v>140</v>
      </c>
      <c r="B1035">
        <v>1033</v>
      </c>
      <c r="C1035" t="s">
        <v>1208</v>
      </c>
      <c r="D1035">
        <v>33</v>
      </c>
      <c r="E1035">
        <v>8.5719999999999992</v>
      </c>
      <c r="F1035">
        <v>9.7989999999999995</v>
      </c>
      <c r="G1035">
        <v>11.025</v>
      </c>
      <c r="H1035">
        <v>12.414999999999999</v>
      </c>
      <c r="I1035">
        <v>13.992000000000001</v>
      </c>
      <c r="J1035">
        <v>15.784000000000001</v>
      </c>
      <c r="K1035">
        <v>17.821000000000002</v>
      </c>
      <c r="L1035">
        <v>20.138999999999999</v>
      </c>
      <c r="M1035">
        <v>22.456</v>
      </c>
      <c r="N1035" s="116">
        <v>-6.0400000000000002E-2</v>
      </c>
      <c r="O1035" s="116">
        <v>13.9925</v>
      </c>
      <c r="P1035" s="116">
        <v>0.12005</v>
      </c>
    </row>
    <row r="1036" spans="1:16">
      <c r="A1036" t="s">
        <v>140</v>
      </c>
      <c r="B1036">
        <v>1034</v>
      </c>
      <c r="C1036" t="s">
        <v>1209</v>
      </c>
      <c r="D1036">
        <v>33</v>
      </c>
      <c r="E1036">
        <v>8.5749999999999993</v>
      </c>
      <c r="F1036">
        <v>9.8019999999999996</v>
      </c>
      <c r="G1036">
        <v>11.029</v>
      </c>
      <c r="H1036">
        <v>12.42</v>
      </c>
      <c r="I1036">
        <v>13.997999999999999</v>
      </c>
      <c r="J1036">
        <v>15.791</v>
      </c>
      <c r="K1036">
        <v>17.829000000000001</v>
      </c>
      <c r="L1036">
        <v>20.148</v>
      </c>
      <c r="M1036">
        <v>22.468</v>
      </c>
      <c r="N1036" s="116">
        <v>-6.0499999999999998E-2</v>
      </c>
      <c r="O1036" s="116">
        <v>13.998200000000001</v>
      </c>
      <c r="P1036" s="116">
        <v>0.12007</v>
      </c>
    </row>
    <row r="1037" spans="1:16">
      <c r="A1037" t="s">
        <v>140</v>
      </c>
      <c r="B1037">
        <v>1035</v>
      </c>
      <c r="C1037" t="s">
        <v>1210</v>
      </c>
      <c r="D1037">
        <v>34</v>
      </c>
      <c r="E1037">
        <v>8.5779999999999994</v>
      </c>
      <c r="F1037">
        <v>9.8059999999999992</v>
      </c>
      <c r="G1037">
        <v>11.032999999999999</v>
      </c>
      <c r="H1037">
        <v>12.425000000000001</v>
      </c>
      <c r="I1037">
        <v>14.004</v>
      </c>
      <c r="J1037">
        <v>15.797000000000001</v>
      </c>
      <c r="K1037">
        <v>17.837</v>
      </c>
      <c r="L1037">
        <v>20.157</v>
      </c>
      <c r="M1037">
        <v>22.478000000000002</v>
      </c>
      <c r="N1037" s="116">
        <v>-6.0699999999999997E-2</v>
      </c>
      <c r="O1037" s="116">
        <v>14.0038</v>
      </c>
      <c r="P1037" s="116">
        <v>0.12008000000000001</v>
      </c>
    </row>
    <row r="1038" spans="1:16">
      <c r="A1038" t="s">
        <v>140</v>
      </c>
      <c r="B1038">
        <v>1036</v>
      </c>
      <c r="C1038" t="s">
        <v>1211</v>
      </c>
      <c r="D1038">
        <v>34</v>
      </c>
      <c r="E1038">
        <v>8.5809999999999995</v>
      </c>
      <c r="F1038">
        <v>9.8089999999999993</v>
      </c>
      <c r="G1038">
        <v>11.037000000000001</v>
      </c>
      <c r="H1038">
        <v>12.429</v>
      </c>
      <c r="I1038">
        <v>14.009</v>
      </c>
      <c r="J1038">
        <v>15.804</v>
      </c>
      <c r="K1038">
        <v>17.844999999999999</v>
      </c>
      <c r="L1038">
        <v>20.167000000000002</v>
      </c>
      <c r="M1038">
        <v>22.489000000000001</v>
      </c>
      <c r="N1038" s="116">
        <v>-6.08E-2</v>
      </c>
      <c r="O1038" s="116">
        <v>14.009399999999999</v>
      </c>
      <c r="P1038" s="116">
        <v>0.1201</v>
      </c>
    </row>
    <row r="1039" spans="1:16">
      <c r="A1039" t="s">
        <v>140</v>
      </c>
      <c r="B1039">
        <v>1037</v>
      </c>
      <c r="C1039" t="s">
        <v>1212</v>
      </c>
      <c r="D1039">
        <v>34</v>
      </c>
      <c r="E1039">
        <v>8.5839999999999996</v>
      </c>
      <c r="F1039">
        <v>9.8130000000000006</v>
      </c>
      <c r="G1039">
        <v>11.041</v>
      </c>
      <c r="H1039">
        <v>12.433999999999999</v>
      </c>
      <c r="I1039">
        <v>14.015000000000001</v>
      </c>
      <c r="J1039">
        <v>15.811</v>
      </c>
      <c r="K1039">
        <v>17.852</v>
      </c>
      <c r="L1039">
        <v>20.175999999999998</v>
      </c>
      <c r="M1039">
        <v>22.5</v>
      </c>
      <c r="N1039" s="116">
        <v>-6.0900000000000003E-2</v>
      </c>
      <c r="O1039" s="116">
        <v>14.015000000000001</v>
      </c>
      <c r="P1039" s="116">
        <v>0.12012</v>
      </c>
    </row>
    <row r="1040" spans="1:16">
      <c r="A1040" t="s">
        <v>140</v>
      </c>
      <c r="B1040">
        <v>1038</v>
      </c>
      <c r="C1040" t="s">
        <v>1213</v>
      </c>
      <c r="D1040">
        <v>34</v>
      </c>
      <c r="E1040">
        <v>8.5869999999999997</v>
      </c>
      <c r="F1040">
        <v>9.8160000000000007</v>
      </c>
      <c r="G1040">
        <v>11.045</v>
      </c>
      <c r="H1040">
        <v>12.439</v>
      </c>
      <c r="I1040">
        <v>14.021000000000001</v>
      </c>
      <c r="J1040">
        <v>15.818</v>
      </c>
      <c r="K1040">
        <v>17.861000000000001</v>
      </c>
      <c r="L1040">
        <v>20.186</v>
      </c>
      <c r="M1040">
        <v>22.510999999999999</v>
      </c>
      <c r="N1040" s="116">
        <v>-6.1100000000000002E-2</v>
      </c>
      <c r="O1040" s="116">
        <v>14.0207</v>
      </c>
      <c r="P1040" s="116">
        <v>0.12014</v>
      </c>
    </row>
    <row r="1041" spans="1:16">
      <c r="A1041" t="s">
        <v>140</v>
      </c>
      <c r="B1041">
        <v>1039</v>
      </c>
      <c r="C1041" t="s">
        <v>1214</v>
      </c>
      <c r="D1041">
        <v>34</v>
      </c>
      <c r="E1041">
        <v>8.59</v>
      </c>
      <c r="F1041">
        <v>9.82</v>
      </c>
      <c r="G1041">
        <v>11.048999999999999</v>
      </c>
      <c r="H1041">
        <v>12.444000000000001</v>
      </c>
      <c r="I1041">
        <v>14.026</v>
      </c>
      <c r="J1041">
        <v>15.824</v>
      </c>
      <c r="K1041">
        <v>17.867999999999999</v>
      </c>
      <c r="L1041">
        <v>20.195</v>
      </c>
      <c r="M1041">
        <v>22.521999999999998</v>
      </c>
      <c r="N1041" s="116">
        <v>-6.1199999999999997E-2</v>
      </c>
      <c r="O1041" s="116">
        <v>14.026300000000001</v>
      </c>
      <c r="P1041" s="116">
        <v>0.12016</v>
      </c>
    </row>
    <row r="1042" spans="1:16">
      <c r="A1042" t="s">
        <v>140</v>
      </c>
      <c r="B1042">
        <v>1040</v>
      </c>
      <c r="C1042" t="s">
        <v>1215</v>
      </c>
      <c r="D1042">
        <v>34</v>
      </c>
      <c r="E1042">
        <v>8.593</v>
      </c>
      <c r="F1042">
        <v>9.8230000000000004</v>
      </c>
      <c r="G1042">
        <v>11.053000000000001</v>
      </c>
      <c r="H1042">
        <v>12.449</v>
      </c>
      <c r="I1042">
        <v>14.032</v>
      </c>
      <c r="J1042">
        <v>15.831</v>
      </c>
      <c r="K1042">
        <v>17.876000000000001</v>
      </c>
      <c r="L1042">
        <v>20.204000000000001</v>
      </c>
      <c r="M1042">
        <v>22.532</v>
      </c>
      <c r="N1042" s="116">
        <v>-6.13E-2</v>
      </c>
      <c r="O1042" s="116">
        <v>14.0319</v>
      </c>
      <c r="P1042" s="116">
        <v>0.12017</v>
      </c>
    </row>
    <row r="1043" spans="1:16">
      <c r="A1043" t="s">
        <v>140</v>
      </c>
      <c r="B1043">
        <v>1041</v>
      </c>
      <c r="C1043" t="s">
        <v>1216</v>
      </c>
      <c r="D1043">
        <v>34</v>
      </c>
      <c r="E1043">
        <v>8.5960000000000001</v>
      </c>
      <c r="F1043">
        <v>9.827</v>
      </c>
      <c r="G1043">
        <v>11.058</v>
      </c>
      <c r="H1043">
        <v>12.452999999999999</v>
      </c>
      <c r="I1043">
        <v>14.038</v>
      </c>
      <c r="J1043">
        <v>15.837</v>
      </c>
      <c r="K1043">
        <v>17.884</v>
      </c>
      <c r="L1043">
        <v>20.213999999999999</v>
      </c>
      <c r="M1043">
        <v>22.542999999999999</v>
      </c>
      <c r="N1043" s="116">
        <v>-6.1499999999999999E-2</v>
      </c>
      <c r="O1043" s="116">
        <v>14.0375</v>
      </c>
      <c r="P1043" s="116">
        <v>0.12019000000000001</v>
      </c>
    </row>
    <row r="1044" spans="1:16">
      <c r="A1044" t="s">
        <v>140</v>
      </c>
      <c r="B1044">
        <v>1042</v>
      </c>
      <c r="C1044" t="s">
        <v>1217</v>
      </c>
      <c r="D1044">
        <v>34</v>
      </c>
      <c r="E1044">
        <v>8.5990000000000002</v>
      </c>
      <c r="F1044">
        <v>9.83</v>
      </c>
      <c r="G1044">
        <v>11.061999999999999</v>
      </c>
      <c r="H1044">
        <v>12.458</v>
      </c>
      <c r="I1044">
        <v>14.042999999999999</v>
      </c>
      <c r="J1044">
        <v>15.843999999999999</v>
      </c>
      <c r="K1044">
        <v>17.891999999999999</v>
      </c>
      <c r="L1044">
        <v>20.222999999999999</v>
      </c>
      <c r="M1044">
        <v>22.553999999999998</v>
      </c>
      <c r="N1044" s="116">
        <v>-6.1600000000000002E-2</v>
      </c>
      <c r="O1044" s="116">
        <v>14.043100000000001</v>
      </c>
      <c r="P1044" s="116">
        <v>0.12021</v>
      </c>
    </row>
    <row r="1045" spans="1:16">
      <c r="A1045" t="s">
        <v>140</v>
      </c>
      <c r="B1045">
        <v>1043</v>
      </c>
      <c r="C1045" t="s">
        <v>1218</v>
      </c>
      <c r="D1045">
        <v>34</v>
      </c>
      <c r="E1045">
        <v>8.6020000000000003</v>
      </c>
      <c r="F1045">
        <v>9.8339999999999996</v>
      </c>
      <c r="G1045">
        <v>11.066000000000001</v>
      </c>
      <c r="H1045">
        <v>12.462999999999999</v>
      </c>
      <c r="I1045">
        <v>14.048999999999999</v>
      </c>
      <c r="J1045">
        <v>15.851000000000001</v>
      </c>
      <c r="K1045">
        <v>17.899999999999999</v>
      </c>
      <c r="L1045">
        <v>20.233000000000001</v>
      </c>
      <c r="M1045">
        <v>22.565999999999999</v>
      </c>
      <c r="N1045" s="116">
        <v>-6.1800000000000001E-2</v>
      </c>
      <c r="O1045" s="116">
        <v>14.0488</v>
      </c>
      <c r="P1045" s="116">
        <v>0.12023</v>
      </c>
    </row>
    <row r="1046" spans="1:16">
      <c r="A1046" t="s">
        <v>140</v>
      </c>
      <c r="B1046">
        <v>1044</v>
      </c>
      <c r="C1046" t="s">
        <v>1219</v>
      </c>
      <c r="D1046">
        <v>34</v>
      </c>
      <c r="E1046">
        <v>8.6039999999999992</v>
      </c>
      <c r="F1046">
        <v>9.8369999999999997</v>
      </c>
      <c r="G1046">
        <v>11.07</v>
      </c>
      <c r="H1046">
        <v>12.468</v>
      </c>
      <c r="I1046">
        <v>14.054</v>
      </c>
      <c r="J1046">
        <v>15.856999999999999</v>
      </c>
      <c r="K1046">
        <v>17.908000000000001</v>
      </c>
      <c r="L1046">
        <v>20.242000000000001</v>
      </c>
      <c r="M1046">
        <v>22.577000000000002</v>
      </c>
      <c r="N1046" s="116">
        <v>-6.1899999999999997E-2</v>
      </c>
      <c r="O1046" s="116">
        <v>14.054399999999999</v>
      </c>
      <c r="P1046" s="116">
        <v>0.12025</v>
      </c>
    </row>
    <row r="1047" spans="1:16">
      <c r="A1047" t="s">
        <v>140</v>
      </c>
      <c r="B1047">
        <v>1045</v>
      </c>
      <c r="C1047" t="s">
        <v>1220</v>
      </c>
      <c r="D1047">
        <v>34</v>
      </c>
      <c r="E1047">
        <v>8.6080000000000005</v>
      </c>
      <c r="F1047">
        <v>9.8409999999999993</v>
      </c>
      <c r="G1047">
        <v>11.074</v>
      </c>
      <c r="H1047">
        <v>12.472</v>
      </c>
      <c r="I1047">
        <v>14.06</v>
      </c>
      <c r="J1047">
        <v>15.864000000000001</v>
      </c>
      <c r="K1047">
        <v>17.914999999999999</v>
      </c>
      <c r="L1047">
        <v>20.251000000000001</v>
      </c>
      <c r="M1047">
        <v>22.587</v>
      </c>
      <c r="N1047" s="116">
        <v>-6.2E-2</v>
      </c>
      <c r="O1047" s="116">
        <v>14.06</v>
      </c>
      <c r="P1047" s="116">
        <v>0.12026000000000001</v>
      </c>
    </row>
    <row r="1048" spans="1:16">
      <c r="A1048" t="s">
        <v>140</v>
      </c>
      <c r="B1048">
        <v>1046</v>
      </c>
      <c r="C1048" t="s">
        <v>1221</v>
      </c>
      <c r="D1048">
        <v>34</v>
      </c>
      <c r="E1048">
        <v>8.61</v>
      </c>
      <c r="F1048">
        <v>9.8439999999999994</v>
      </c>
      <c r="G1048">
        <v>11.077999999999999</v>
      </c>
      <c r="H1048">
        <v>12.477</v>
      </c>
      <c r="I1048">
        <v>14.066000000000001</v>
      </c>
      <c r="J1048">
        <v>15.871</v>
      </c>
      <c r="K1048">
        <v>17.922999999999998</v>
      </c>
      <c r="L1048">
        <v>20.260999999999999</v>
      </c>
      <c r="M1048">
        <v>22.597999999999999</v>
      </c>
      <c r="N1048" s="116">
        <v>-6.2199999999999998E-2</v>
      </c>
      <c r="O1048" s="116">
        <v>14.0656</v>
      </c>
      <c r="P1048" s="116">
        <v>0.12028</v>
      </c>
    </row>
    <row r="1049" spans="1:16">
      <c r="A1049" t="s">
        <v>140</v>
      </c>
      <c r="B1049">
        <v>1047</v>
      </c>
      <c r="C1049" t="s">
        <v>1222</v>
      </c>
      <c r="D1049">
        <v>34</v>
      </c>
      <c r="E1049">
        <v>8.6129999999999995</v>
      </c>
      <c r="F1049">
        <v>9.8480000000000008</v>
      </c>
      <c r="G1049">
        <v>11.082000000000001</v>
      </c>
      <c r="H1049">
        <v>12.481999999999999</v>
      </c>
      <c r="I1049">
        <v>14.071</v>
      </c>
      <c r="J1049">
        <v>15.877000000000001</v>
      </c>
      <c r="K1049">
        <v>17.931000000000001</v>
      </c>
      <c r="L1049">
        <v>20.27</v>
      </c>
      <c r="M1049">
        <v>22.609000000000002</v>
      </c>
      <c r="N1049" s="116">
        <v>-6.2300000000000001E-2</v>
      </c>
      <c r="O1049" s="116">
        <v>14.071199999999999</v>
      </c>
      <c r="P1049" s="116">
        <v>0.1203</v>
      </c>
    </row>
    <row r="1050" spans="1:16">
      <c r="A1050" t="s">
        <v>140</v>
      </c>
      <c r="B1050">
        <v>1048</v>
      </c>
      <c r="C1050" t="s">
        <v>1223</v>
      </c>
      <c r="D1050">
        <v>34</v>
      </c>
      <c r="E1050">
        <v>8.6159999999999997</v>
      </c>
      <c r="F1050">
        <v>9.8510000000000009</v>
      </c>
      <c r="G1050">
        <v>11.086</v>
      </c>
      <c r="H1050">
        <v>12.487</v>
      </c>
      <c r="I1050">
        <v>14.077</v>
      </c>
      <c r="J1050">
        <v>15.884</v>
      </c>
      <c r="K1050">
        <v>17.939</v>
      </c>
      <c r="L1050">
        <v>20.28</v>
      </c>
      <c r="M1050">
        <v>22.62</v>
      </c>
      <c r="N1050" s="116">
        <v>-6.2399999999999997E-2</v>
      </c>
      <c r="O1050" s="116">
        <v>14.0768</v>
      </c>
      <c r="P1050" s="116">
        <v>0.12032</v>
      </c>
    </row>
    <row r="1051" spans="1:16">
      <c r="A1051" t="s">
        <v>140</v>
      </c>
      <c r="B1051">
        <v>1049</v>
      </c>
      <c r="C1051" t="s">
        <v>1224</v>
      </c>
      <c r="D1051">
        <v>34</v>
      </c>
      <c r="E1051">
        <v>8.6189999999999998</v>
      </c>
      <c r="F1051">
        <v>9.8550000000000004</v>
      </c>
      <c r="G1051">
        <v>11.09</v>
      </c>
      <c r="H1051">
        <v>12.491</v>
      </c>
      <c r="I1051">
        <v>14.082000000000001</v>
      </c>
      <c r="J1051">
        <v>15.89</v>
      </c>
      <c r="K1051">
        <v>17.946999999999999</v>
      </c>
      <c r="L1051">
        <v>20.289000000000001</v>
      </c>
      <c r="M1051">
        <v>22.63</v>
      </c>
      <c r="N1051" s="116">
        <v>-6.2600000000000003E-2</v>
      </c>
      <c r="O1051" s="116">
        <v>14.0824</v>
      </c>
      <c r="P1051" s="116">
        <v>0.12033000000000001</v>
      </c>
    </row>
    <row r="1052" spans="1:16">
      <c r="A1052" t="s">
        <v>140</v>
      </c>
      <c r="B1052">
        <v>1050</v>
      </c>
      <c r="C1052" t="s">
        <v>1225</v>
      </c>
      <c r="D1052">
        <v>34</v>
      </c>
      <c r="E1052">
        <v>8.6219999999999999</v>
      </c>
      <c r="F1052">
        <v>9.8580000000000005</v>
      </c>
      <c r="G1052">
        <v>11.093999999999999</v>
      </c>
      <c r="H1052">
        <v>12.496</v>
      </c>
      <c r="I1052">
        <v>14.087999999999999</v>
      </c>
      <c r="J1052">
        <v>15.897</v>
      </c>
      <c r="K1052">
        <v>17.954999999999998</v>
      </c>
      <c r="L1052">
        <v>20.297999999999998</v>
      </c>
      <c r="M1052">
        <v>22.640999999999998</v>
      </c>
      <c r="N1052" s="116">
        <v>-6.2700000000000006E-2</v>
      </c>
      <c r="O1052" s="116">
        <v>14.087999999999999</v>
      </c>
      <c r="P1052" s="116">
        <v>0.12035</v>
      </c>
    </row>
    <row r="1053" spans="1:16">
      <c r="A1053" t="s">
        <v>140</v>
      </c>
      <c r="B1053">
        <v>1051</v>
      </c>
      <c r="C1053" t="s">
        <v>1226</v>
      </c>
      <c r="D1053">
        <v>34</v>
      </c>
      <c r="E1053">
        <v>8.625</v>
      </c>
      <c r="F1053">
        <v>9.8620000000000001</v>
      </c>
      <c r="G1053">
        <v>11.098000000000001</v>
      </c>
      <c r="H1053">
        <v>12.500999999999999</v>
      </c>
      <c r="I1053">
        <v>14.093999999999999</v>
      </c>
      <c r="J1053">
        <v>15.904</v>
      </c>
      <c r="K1053">
        <v>17.963000000000001</v>
      </c>
      <c r="L1053">
        <v>20.308</v>
      </c>
      <c r="M1053">
        <v>22.652000000000001</v>
      </c>
      <c r="N1053" s="116">
        <v>-6.2899999999999998E-2</v>
      </c>
      <c r="O1053" s="116">
        <v>14.0936</v>
      </c>
      <c r="P1053" s="116">
        <v>0.12037</v>
      </c>
    </row>
    <row r="1054" spans="1:16">
      <c r="A1054" t="s">
        <v>140</v>
      </c>
      <c r="B1054">
        <v>1052</v>
      </c>
      <c r="C1054" t="s">
        <v>1227</v>
      </c>
      <c r="D1054">
        <v>34</v>
      </c>
      <c r="E1054">
        <v>8.6280000000000001</v>
      </c>
      <c r="F1054">
        <v>9.8650000000000002</v>
      </c>
      <c r="G1054">
        <v>11.102</v>
      </c>
      <c r="H1054">
        <v>12.506</v>
      </c>
      <c r="I1054">
        <v>14.099</v>
      </c>
      <c r="J1054">
        <v>15.91</v>
      </c>
      <c r="K1054">
        <v>17.971</v>
      </c>
      <c r="L1054">
        <v>20.317</v>
      </c>
      <c r="M1054">
        <v>22.663</v>
      </c>
      <c r="N1054" s="116">
        <v>-6.3E-2</v>
      </c>
      <c r="O1054" s="116">
        <v>14.0992</v>
      </c>
      <c r="P1054" s="116">
        <v>0.12039</v>
      </c>
    </row>
    <row r="1055" spans="1:16">
      <c r="A1055" t="s">
        <v>140</v>
      </c>
      <c r="B1055">
        <v>1053</v>
      </c>
      <c r="C1055" t="s">
        <v>1228</v>
      </c>
      <c r="D1055">
        <v>34</v>
      </c>
      <c r="E1055">
        <v>8.6310000000000002</v>
      </c>
      <c r="F1055">
        <v>9.8680000000000003</v>
      </c>
      <c r="G1055">
        <v>11.106</v>
      </c>
      <c r="H1055">
        <v>12.51</v>
      </c>
      <c r="I1055">
        <v>14.105</v>
      </c>
      <c r="J1055">
        <v>15.917</v>
      </c>
      <c r="K1055">
        <v>17.978999999999999</v>
      </c>
      <c r="L1055">
        <v>20.327000000000002</v>
      </c>
      <c r="M1055">
        <v>22.673999999999999</v>
      </c>
      <c r="N1055" s="116">
        <v>-6.3100000000000003E-2</v>
      </c>
      <c r="O1055" s="116">
        <v>14.104799999999999</v>
      </c>
      <c r="P1055" s="116">
        <v>0.12041</v>
      </c>
    </row>
    <row r="1056" spans="1:16">
      <c r="A1056" t="s">
        <v>140</v>
      </c>
      <c r="B1056">
        <v>1054</v>
      </c>
      <c r="C1056" t="s">
        <v>1229</v>
      </c>
      <c r="D1056">
        <v>34</v>
      </c>
      <c r="E1056">
        <v>8.6340000000000003</v>
      </c>
      <c r="F1056">
        <v>9.8719999999999999</v>
      </c>
      <c r="G1056">
        <v>11.11</v>
      </c>
      <c r="H1056">
        <v>12.515000000000001</v>
      </c>
      <c r="I1056">
        <v>14.11</v>
      </c>
      <c r="J1056">
        <v>15.923</v>
      </c>
      <c r="K1056">
        <v>17.986000000000001</v>
      </c>
      <c r="L1056">
        <v>20.335000000000001</v>
      </c>
      <c r="M1056">
        <v>22.684999999999999</v>
      </c>
      <c r="N1056" s="116">
        <v>-6.3299999999999995E-2</v>
      </c>
      <c r="O1056" s="116">
        <v>14.1104</v>
      </c>
      <c r="P1056" s="116">
        <v>0.12042</v>
      </c>
    </row>
    <row r="1057" spans="1:16">
      <c r="A1057" t="s">
        <v>140</v>
      </c>
      <c r="B1057">
        <v>1055</v>
      </c>
      <c r="C1057" t="s">
        <v>1230</v>
      </c>
      <c r="D1057">
        <v>34</v>
      </c>
      <c r="E1057">
        <v>8.6370000000000005</v>
      </c>
      <c r="F1057">
        <v>9.8759999999999994</v>
      </c>
      <c r="G1057">
        <v>11.114000000000001</v>
      </c>
      <c r="H1057">
        <v>12.52</v>
      </c>
      <c r="I1057">
        <v>14.116</v>
      </c>
      <c r="J1057">
        <v>15.93</v>
      </c>
      <c r="K1057">
        <v>17.994</v>
      </c>
      <c r="L1057">
        <v>20.344999999999999</v>
      </c>
      <c r="M1057">
        <v>22.696000000000002</v>
      </c>
      <c r="N1057" s="116">
        <v>-6.3399999999999998E-2</v>
      </c>
      <c r="O1057" s="116">
        <v>14.116</v>
      </c>
      <c r="P1057" s="116">
        <v>0.12044000000000001</v>
      </c>
    </row>
    <row r="1058" spans="1:16">
      <c r="A1058" t="s">
        <v>140</v>
      </c>
      <c r="B1058">
        <v>1056</v>
      </c>
      <c r="C1058" t="s">
        <v>1231</v>
      </c>
      <c r="D1058">
        <v>34</v>
      </c>
      <c r="E1058">
        <v>8.6389999999999993</v>
      </c>
      <c r="F1058">
        <v>9.8789999999999996</v>
      </c>
      <c r="G1058">
        <v>11.118</v>
      </c>
      <c r="H1058">
        <v>12.525</v>
      </c>
      <c r="I1058">
        <v>14.122</v>
      </c>
      <c r="J1058">
        <v>15.936999999999999</v>
      </c>
      <c r="K1058">
        <v>18.001999999999999</v>
      </c>
      <c r="L1058">
        <v>20.353999999999999</v>
      </c>
      <c r="M1058">
        <v>22.707000000000001</v>
      </c>
      <c r="N1058" s="116">
        <v>-6.3500000000000001E-2</v>
      </c>
      <c r="O1058" s="116">
        <v>14.121600000000001</v>
      </c>
      <c r="P1058" s="116">
        <v>0.12046</v>
      </c>
    </row>
    <row r="1059" spans="1:16">
      <c r="A1059" t="s">
        <v>140</v>
      </c>
      <c r="B1059">
        <v>1057</v>
      </c>
      <c r="C1059" t="s">
        <v>1232</v>
      </c>
      <c r="D1059">
        <v>34</v>
      </c>
      <c r="E1059">
        <v>8.6419999999999995</v>
      </c>
      <c r="F1059">
        <v>9.8819999999999997</v>
      </c>
      <c r="G1059">
        <v>11.122999999999999</v>
      </c>
      <c r="H1059">
        <v>12.529</v>
      </c>
      <c r="I1059">
        <v>14.127000000000001</v>
      </c>
      <c r="J1059">
        <v>15.943</v>
      </c>
      <c r="K1059">
        <v>18.010000000000002</v>
      </c>
      <c r="L1059">
        <v>20.364000000000001</v>
      </c>
      <c r="M1059">
        <v>22.718</v>
      </c>
      <c r="N1059" s="116">
        <v>-6.3700000000000007E-2</v>
      </c>
      <c r="O1059" s="116">
        <v>14.1272</v>
      </c>
      <c r="P1059" s="116">
        <v>0.12048</v>
      </c>
    </row>
    <row r="1060" spans="1:16">
      <c r="A1060" t="s">
        <v>140</v>
      </c>
      <c r="B1060">
        <v>1058</v>
      </c>
      <c r="C1060" t="s">
        <v>1233</v>
      </c>
      <c r="D1060">
        <v>34</v>
      </c>
      <c r="E1060">
        <v>8.6449999999999996</v>
      </c>
      <c r="F1060">
        <v>9.8859999999999992</v>
      </c>
      <c r="G1060">
        <v>11.127000000000001</v>
      </c>
      <c r="H1060">
        <v>12.534000000000001</v>
      </c>
      <c r="I1060">
        <v>14.132999999999999</v>
      </c>
      <c r="J1060">
        <v>15.95</v>
      </c>
      <c r="K1060">
        <v>18.018000000000001</v>
      </c>
      <c r="L1060">
        <v>20.373000000000001</v>
      </c>
      <c r="M1060">
        <v>22.728999999999999</v>
      </c>
      <c r="N1060" s="116">
        <v>-6.3799999999999996E-2</v>
      </c>
      <c r="O1060" s="116">
        <v>14.1328</v>
      </c>
      <c r="P1060" s="116">
        <v>0.1205</v>
      </c>
    </row>
    <row r="1061" spans="1:16">
      <c r="A1061" t="s">
        <v>140</v>
      </c>
      <c r="B1061">
        <v>1059</v>
      </c>
      <c r="C1061" t="s">
        <v>1234</v>
      </c>
      <c r="D1061">
        <v>34</v>
      </c>
      <c r="E1061">
        <v>8.6479999999999997</v>
      </c>
      <c r="F1061">
        <v>9.89</v>
      </c>
      <c r="G1061">
        <v>11.131</v>
      </c>
      <c r="H1061">
        <v>12.539</v>
      </c>
      <c r="I1061">
        <v>14.138</v>
      </c>
      <c r="J1061">
        <v>15.957000000000001</v>
      </c>
      <c r="K1061">
        <v>18.026</v>
      </c>
      <c r="L1061">
        <v>20.382000000000001</v>
      </c>
      <c r="M1061">
        <v>22.739000000000001</v>
      </c>
      <c r="N1061" s="116">
        <v>-6.3899999999999998E-2</v>
      </c>
      <c r="O1061" s="116">
        <v>14.138400000000001</v>
      </c>
      <c r="P1061" s="116">
        <v>0.12051000000000001</v>
      </c>
    </row>
    <row r="1062" spans="1:16">
      <c r="A1062" t="s">
        <v>140</v>
      </c>
      <c r="B1062">
        <v>1060</v>
      </c>
      <c r="C1062" t="s">
        <v>1235</v>
      </c>
      <c r="D1062">
        <v>34</v>
      </c>
      <c r="E1062">
        <v>8.6509999999999998</v>
      </c>
      <c r="F1062">
        <v>9.8930000000000007</v>
      </c>
      <c r="G1062">
        <v>11.135</v>
      </c>
      <c r="H1062">
        <v>12.544</v>
      </c>
      <c r="I1062">
        <v>14.144</v>
      </c>
      <c r="J1062">
        <v>15.962999999999999</v>
      </c>
      <c r="K1062">
        <v>18.033999999999999</v>
      </c>
      <c r="L1062">
        <v>20.391999999999999</v>
      </c>
      <c r="M1062">
        <v>22.75</v>
      </c>
      <c r="N1062" s="116">
        <v>-6.4100000000000004E-2</v>
      </c>
      <c r="O1062" s="116">
        <v>14.144</v>
      </c>
      <c r="P1062" s="116">
        <v>0.12053</v>
      </c>
    </row>
    <row r="1063" spans="1:16">
      <c r="A1063" t="s">
        <v>140</v>
      </c>
      <c r="B1063">
        <v>1061</v>
      </c>
      <c r="C1063" t="s">
        <v>1236</v>
      </c>
      <c r="D1063">
        <v>34</v>
      </c>
      <c r="E1063">
        <v>8.6539999999999999</v>
      </c>
      <c r="F1063">
        <v>9.8960000000000008</v>
      </c>
      <c r="G1063">
        <v>11.138999999999999</v>
      </c>
      <c r="H1063">
        <v>12.548</v>
      </c>
      <c r="I1063">
        <v>14.15</v>
      </c>
      <c r="J1063">
        <v>15.97</v>
      </c>
      <c r="K1063">
        <v>18.041</v>
      </c>
      <c r="L1063">
        <v>20.401</v>
      </c>
      <c r="M1063">
        <v>22.760999999999999</v>
      </c>
      <c r="N1063" s="116">
        <v>-6.4199999999999993E-2</v>
      </c>
      <c r="O1063" s="116">
        <v>14.1495</v>
      </c>
      <c r="P1063" s="116">
        <v>0.12055</v>
      </c>
    </row>
    <row r="1064" spans="1:16">
      <c r="A1064" t="s">
        <v>140</v>
      </c>
      <c r="B1064">
        <v>1062</v>
      </c>
      <c r="C1064" t="s">
        <v>1237</v>
      </c>
      <c r="D1064">
        <v>34</v>
      </c>
      <c r="E1064">
        <v>8.657</v>
      </c>
      <c r="F1064">
        <v>9.9</v>
      </c>
      <c r="G1064">
        <v>11.143000000000001</v>
      </c>
      <c r="H1064">
        <v>12.553000000000001</v>
      </c>
      <c r="I1064">
        <v>14.154999999999999</v>
      </c>
      <c r="J1064">
        <v>15.976000000000001</v>
      </c>
      <c r="K1064">
        <v>18.048999999999999</v>
      </c>
      <c r="L1064">
        <v>20.411000000000001</v>
      </c>
      <c r="M1064">
        <v>22.771999999999998</v>
      </c>
      <c r="N1064" s="116">
        <v>-6.4399999999999999E-2</v>
      </c>
      <c r="O1064" s="116">
        <v>14.155099999999999</v>
      </c>
      <c r="P1064" s="116">
        <v>0.12057</v>
      </c>
    </row>
    <row r="1065" spans="1:16">
      <c r="A1065" t="s">
        <v>140</v>
      </c>
      <c r="B1065">
        <v>1063</v>
      </c>
      <c r="C1065" t="s">
        <v>1238</v>
      </c>
      <c r="D1065">
        <v>34</v>
      </c>
      <c r="E1065">
        <v>8.66</v>
      </c>
      <c r="F1065">
        <v>9.9030000000000005</v>
      </c>
      <c r="G1065">
        <v>11.147</v>
      </c>
      <c r="H1065">
        <v>12.558</v>
      </c>
      <c r="I1065">
        <v>14.161</v>
      </c>
      <c r="J1065">
        <v>15.983000000000001</v>
      </c>
      <c r="K1065">
        <v>18.056999999999999</v>
      </c>
      <c r="L1065">
        <v>20.420000000000002</v>
      </c>
      <c r="M1065">
        <v>22.782</v>
      </c>
      <c r="N1065" s="116">
        <v>-6.4500000000000002E-2</v>
      </c>
      <c r="O1065" s="116">
        <v>14.1607</v>
      </c>
      <c r="P1065" s="116">
        <v>0.12058000000000001</v>
      </c>
    </row>
    <row r="1066" spans="1:16">
      <c r="A1066" t="s">
        <v>140</v>
      </c>
      <c r="B1066">
        <v>1064</v>
      </c>
      <c r="C1066" t="s">
        <v>1239</v>
      </c>
      <c r="D1066">
        <v>34</v>
      </c>
      <c r="E1066">
        <v>8.6630000000000003</v>
      </c>
      <c r="F1066">
        <v>9.907</v>
      </c>
      <c r="G1066">
        <v>11.151</v>
      </c>
      <c r="H1066">
        <v>12.563000000000001</v>
      </c>
      <c r="I1066">
        <v>14.166</v>
      </c>
      <c r="J1066">
        <v>15.99</v>
      </c>
      <c r="K1066">
        <v>18.065000000000001</v>
      </c>
      <c r="L1066">
        <v>20.428999999999998</v>
      </c>
      <c r="M1066">
        <v>22.792999999999999</v>
      </c>
      <c r="N1066" s="116">
        <v>-6.4600000000000005E-2</v>
      </c>
      <c r="O1066" s="116">
        <v>14.1663</v>
      </c>
      <c r="P1066" s="116">
        <v>0.1206</v>
      </c>
    </row>
    <row r="1067" spans="1:16">
      <c r="A1067" t="s">
        <v>140</v>
      </c>
      <c r="B1067">
        <v>1065</v>
      </c>
      <c r="C1067" t="s">
        <v>1240</v>
      </c>
      <c r="D1067">
        <v>34</v>
      </c>
      <c r="E1067">
        <v>8.6660000000000004</v>
      </c>
      <c r="F1067">
        <v>9.91</v>
      </c>
      <c r="G1067">
        <v>11.154999999999999</v>
      </c>
      <c r="H1067">
        <v>12.567</v>
      </c>
      <c r="I1067">
        <v>14.172000000000001</v>
      </c>
      <c r="J1067">
        <v>15.996</v>
      </c>
      <c r="K1067">
        <v>18.073</v>
      </c>
      <c r="L1067">
        <v>20.439</v>
      </c>
      <c r="M1067">
        <v>22.805</v>
      </c>
      <c r="N1067" s="116">
        <v>-6.4799999999999996E-2</v>
      </c>
      <c r="O1067" s="116">
        <v>14.171900000000001</v>
      </c>
      <c r="P1067" s="116">
        <v>0.12062</v>
      </c>
    </row>
    <row r="1068" spans="1:16">
      <c r="A1068" t="s">
        <v>140</v>
      </c>
      <c r="B1068">
        <v>1066</v>
      </c>
      <c r="C1068" t="s">
        <v>1241</v>
      </c>
      <c r="D1068">
        <v>35</v>
      </c>
      <c r="E1068">
        <v>8.6679999999999993</v>
      </c>
      <c r="F1068">
        <v>9.9139999999999997</v>
      </c>
      <c r="G1068">
        <v>11.159000000000001</v>
      </c>
      <c r="H1068">
        <v>12.571999999999999</v>
      </c>
      <c r="I1068">
        <v>14.178000000000001</v>
      </c>
      <c r="J1068">
        <v>16.003</v>
      </c>
      <c r="K1068">
        <v>18.081</v>
      </c>
      <c r="L1068">
        <v>20.448</v>
      </c>
      <c r="M1068">
        <v>22.815999999999999</v>
      </c>
      <c r="N1068" s="116">
        <v>-6.4899999999999999E-2</v>
      </c>
      <c r="O1068" s="116">
        <v>14.1775</v>
      </c>
      <c r="P1068" s="116">
        <v>0.12064</v>
      </c>
    </row>
    <row r="1069" spans="1:16">
      <c r="A1069" t="s">
        <v>140</v>
      </c>
      <c r="B1069">
        <v>1067</v>
      </c>
      <c r="C1069" t="s">
        <v>1242</v>
      </c>
      <c r="D1069">
        <v>35</v>
      </c>
      <c r="E1069">
        <v>8.6720000000000006</v>
      </c>
      <c r="F1069">
        <v>9.9169999999999998</v>
      </c>
      <c r="G1069">
        <v>11.163</v>
      </c>
      <c r="H1069">
        <v>12.577</v>
      </c>
      <c r="I1069">
        <v>14.183</v>
      </c>
      <c r="J1069">
        <v>16.009</v>
      </c>
      <c r="K1069">
        <v>18.088000000000001</v>
      </c>
      <c r="L1069">
        <v>20.457000000000001</v>
      </c>
      <c r="M1069">
        <v>22.826000000000001</v>
      </c>
      <c r="N1069" s="116">
        <v>-6.5000000000000002E-2</v>
      </c>
      <c r="O1069" s="116">
        <v>14.183</v>
      </c>
      <c r="P1069" s="116">
        <v>0.12064999999999999</v>
      </c>
    </row>
    <row r="1070" spans="1:16">
      <c r="A1070" t="s">
        <v>140</v>
      </c>
      <c r="B1070">
        <v>1068</v>
      </c>
      <c r="C1070" t="s">
        <v>1243</v>
      </c>
      <c r="D1070">
        <v>35</v>
      </c>
      <c r="E1070">
        <v>8.6739999999999995</v>
      </c>
      <c r="F1070">
        <v>9.9209999999999994</v>
      </c>
      <c r="G1070">
        <v>11.167</v>
      </c>
      <c r="H1070">
        <v>12.582000000000001</v>
      </c>
      <c r="I1070">
        <v>14.189</v>
      </c>
      <c r="J1070">
        <v>16.015999999999998</v>
      </c>
      <c r="K1070">
        <v>18.096</v>
      </c>
      <c r="L1070">
        <v>20.466999999999999</v>
      </c>
      <c r="M1070">
        <v>22.837</v>
      </c>
      <c r="N1070" s="116">
        <v>-6.5199999999999994E-2</v>
      </c>
      <c r="O1070" s="116">
        <v>14.188599999999999</v>
      </c>
      <c r="P1070" s="116">
        <v>0.12067</v>
      </c>
    </row>
    <row r="1071" spans="1:16">
      <c r="A1071" t="s">
        <v>140</v>
      </c>
      <c r="B1071">
        <v>1069</v>
      </c>
      <c r="C1071" t="s">
        <v>1244</v>
      </c>
      <c r="D1071">
        <v>35</v>
      </c>
      <c r="E1071">
        <v>8.6769999999999996</v>
      </c>
      <c r="F1071">
        <v>9.9239999999999995</v>
      </c>
      <c r="G1071">
        <v>11.170999999999999</v>
      </c>
      <c r="H1071">
        <v>12.586</v>
      </c>
      <c r="I1071">
        <v>14.194000000000001</v>
      </c>
      <c r="J1071">
        <v>16.023</v>
      </c>
      <c r="K1071">
        <v>18.103999999999999</v>
      </c>
      <c r="L1071">
        <v>20.475999999999999</v>
      </c>
      <c r="M1071">
        <v>22.847999999999999</v>
      </c>
      <c r="N1071" s="116">
        <v>-6.5299999999999997E-2</v>
      </c>
      <c r="O1071" s="116">
        <v>14.1942</v>
      </c>
      <c r="P1071" s="116">
        <v>0.12069000000000001</v>
      </c>
    </row>
    <row r="1072" spans="1:16">
      <c r="A1072" t="s">
        <v>140</v>
      </c>
      <c r="B1072">
        <v>1070</v>
      </c>
      <c r="C1072" t="s">
        <v>1245</v>
      </c>
      <c r="D1072">
        <v>35</v>
      </c>
      <c r="E1072">
        <v>8.68</v>
      </c>
      <c r="F1072">
        <v>9.9280000000000008</v>
      </c>
      <c r="G1072">
        <v>11.175000000000001</v>
      </c>
      <c r="H1072">
        <v>12.590999999999999</v>
      </c>
      <c r="I1072">
        <v>14.2</v>
      </c>
      <c r="J1072">
        <v>16.029</v>
      </c>
      <c r="K1072">
        <v>18.111999999999998</v>
      </c>
      <c r="L1072">
        <v>20.484999999999999</v>
      </c>
      <c r="M1072">
        <v>22.859000000000002</v>
      </c>
      <c r="N1072" s="116">
        <v>-6.54E-2</v>
      </c>
      <c r="O1072" s="116">
        <v>14.1998</v>
      </c>
      <c r="P1072" s="116">
        <v>0.12071</v>
      </c>
    </row>
    <row r="1073" spans="1:16">
      <c r="A1073" t="s">
        <v>140</v>
      </c>
      <c r="B1073">
        <v>1071</v>
      </c>
      <c r="C1073" t="s">
        <v>1246</v>
      </c>
      <c r="D1073">
        <v>35</v>
      </c>
      <c r="E1073">
        <v>8.6829999999999998</v>
      </c>
      <c r="F1073">
        <v>9.9309999999999992</v>
      </c>
      <c r="G1073">
        <v>11.179</v>
      </c>
      <c r="H1073">
        <v>12.596</v>
      </c>
      <c r="I1073">
        <v>14.205</v>
      </c>
      <c r="J1073">
        <v>16.036000000000001</v>
      </c>
      <c r="K1073">
        <v>18.12</v>
      </c>
      <c r="L1073">
        <v>20.495000000000001</v>
      </c>
      <c r="M1073">
        <v>22.87</v>
      </c>
      <c r="N1073" s="116">
        <v>-6.5600000000000006E-2</v>
      </c>
      <c r="O1073" s="116">
        <v>14.205299999999999</v>
      </c>
      <c r="P1073" s="116">
        <v>0.12073</v>
      </c>
    </row>
    <row r="1074" spans="1:16">
      <c r="A1074" t="s">
        <v>140</v>
      </c>
      <c r="B1074">
        <v>1072</v>
      </c>
      <c r="C1074" t="s">
        <v>1247</v>
      </c>
      <c r="D1074">
        <v>35</v>
      </c>
      <c r="E1074">
        <v>8.6859999999999999</v>
      </c>
      <c r="F1074">
        <v>9.9350000000000005</v>
      </c>
      <c r="G1074">
        <v>11.183</v>
      </c>
      <c r="H1074">
        <v>12.601000000000001</v>
      </c>
      <c r="I1074">
        <v>14.211</v>
      </c>
      <c r="J1074">
        <v>16.042000000000002</v>
      </c>
      <c r="K1074">
        <v>18.126999999999999</v>
      </c>
      <c r="L1074">
        <v>20.504000000000001</v>
      </c>
      <c r="M1074">
        <v>22.88</v>
      </c>
      <c r="N1074" s="116">
        <v>-6.5699999999999995E-2</v>
      </c>
      <c r="O1074" s="116">
        <v>14.210900000000001</v>
      </c>
      <c r="P1074" s="116">
        <v>0.12074</v>
      </c>
    </row>
    <row r="1075" spans="1:16">
      <c r="A1075" t="s">
        <v>140</v>
      </c>
      <c r="B1075">
        <v>1073</v>
      </c>
      <c r="C1075" t="s">
        <v>1248</v>
      </c>
      <c r="D1075">
        <v>35</v>
      </c>
      <c r="E1075">
        <v>8.6890000000000001</v>
      </c>
      <c r="F1075">
        <v>9.9380000000000006</v>
      </c>
      <c r="G1075">
        <v>11.186999999999999</v>
      </c>
      <c r="H1075">
        <v>12.605</v>
      </c>
      <c r="I1075">
        <v>14.215999999999999</v>
      </c>
      <c r="J1075">
        <v>16.048999999999999</v>
      </c>
      <c r="K1075">
        <v>18.135000000000002</v>
      </c>
      <c r="L1075">
        <v>20.513000000000002</v>
      </c>
      <c r="M1075">
        <v>22.890999999999998</v>
      </c>
      <c r="N1075" s="116">
        <v>-6.5799999999999997E-2</v>
      </c>
      <c r="O1075" s="116">
        <v>14.2165</v>
      </c>
      <c r="P1075" s="116">
        <v>0.12076000000000001</v>
      </c>
    </row>
    <row r="1076" spans="1:16">
      <c r="A1076" t="s">
        <v>140</v>
      </c>
      <c r="B1076">
        <v>1074</v>
      </c>
      <c r="C1076" t="s">
        <v>1249</v>
      </c>
      <c r="D1076">
        <v>35</v>
      </c>
      <c r="E1076">
        <v>8.6920000000000002</v>
      </c>
      <c r="F1076">
        <v>9.9420000000000002</v>
      </c>
      <c r="G1076">
        <v>11.191000000000001</v>
      </c>
      <c r="H1076">
        <v>12.61</v>
      </c>
      <c r="I1076">
        <v>14.222</v>
      </c>
      <c r="J1076">
        <v>16.056000000000001</v>
      </c>
      <c r="K1076">
        <v>18.143000000000001</v>
      </c>
      <c r="L1076">
        <v>20.523</v>
      </c>
      <c r="M1076">
        <v>22.902000000000001</v>
      </c>
      <c r="N1076" s="116">
        <v>-6.6000000000000003E-2</v>
      </c>
      <c r="O1076" s="116">
        <v>14.222099999999999</v>
      </c>
      <c r="P1076" s="116">
        <v>0.12078</v>
      </c>
    </row>
    <row r="1077" spans="1:16">
      <c r="A1077" t="s">
        <v>140</v>
      </c>
      <c r="B1077">
        <v>1075</v>
      </c>
      <c r="C1077" t="s">
        <v>1250</v>
      </c>
      <c r="D1077">
        <v>35</v>
      </c>
      <c r="E1077">
        <v>8.6940000000000008</v>
      </c>
      <c r="F1077">
        <v>9.9450000000000003</v>
      </c>
      <c r="G1077">
        <v>11.195</v>
      </c>
      <c r="H1077">
        <v>12.615</v>
      </c>
      <c r="I1077">
        <v>14.228</v>
      </c>
      <c r="J1077">
        <v>16.062000000000001</v>
      </c>
      <c r="K1077">
        <v>18.151</v>
      </c>
      <c r="L1077">
        <v>20.532</v>
      </c>
      <c r="M1077">
        <v>22.913</v>
      </c>
      <c r="N1077" s="116">
        <v>-6.6100000000000006E-2</v>
      </c>
      <c r="O1077" s="116">
        <v>14.227600000000001</v>
      </c>
      <c r="P1077" s="116">
        <v>0.1208</v>
      </c>
    </row>
    <row r="1078" spans="1:16">
      <c r="A1078" t="s">
        <v>140</v>
      </c>
      <c r="B1078">
        <v>1076</v>
      </c>
      <c r="C1078" t="s">
        <v>1251</v>
      </c>
      <c r="D1078">
        <v>35</v>
      </c>
      <c r="E1078">
        <v>8.6980000000000004</v>
      </c>
      <c r="F1078">
        <v>9.9489999999999998</v>
      </c>
      <c r="G1078">
        <v>11.2</v>
      </c>
      <c r="H1078">
        <v>12.62</v>
      </c>
      <c r="I1078">
        <v>14.233000000000001</v>
      </c>
      <c r="J1078">
        <v>16.068999999999999</v>
      </c>
      <c r="K1078">
        <v>18.158999999999999</v>
      </c>
      <c r="L1078">
        <v>20.541</v>
      </c>
      <c r="M1078">
        <v>22.923999999999999</v>
      </c>
      <c r="N1078" s="116">
        <v>-6.6299999999999998E-2</v>
      </c>
      <c r="O1078" s="116">
        <v>14.2332</v>
      </c>
      <c r="P1078" s="116">
        <v>0.12081</v>
      </c>
    </row>
    <row r="1079" spans="1:16">
      <c r="A1079" t="s">
        <v>140</v>
      </c>
      <c r="B1079">
        <v>1077</v>
      </c>
      <c r="C1079" t="s">
        <v>1252</v>
      </c>
      <c r="D1079">
        <v>35</v>
      </c>
      <c r="E1079">
        <v>8.6999999999999993</v>
      </c>
      <c r="F1079">
        <v>9.952</v>
      </c>
      <c r="G1079">
        <v>11.204000000000001</v>
      </c>
      <c r="H1079">
        <v>12.624000000000001</v>
      </c>
      <c r="I1079">
        <v>14.239000000000001</v>
      </c>
      <c r="J1079">
        <v>16.074999999999999</v>
      </c>
      <c r="K1079">
        <v>18.167000000000002</v>
      </c>
      <c r="L1079">
        <v>20.550999999999998</v>
      </c>
      <c r="M1079">
        <v>22.934999999999999</v>
      </c>
      <c r="N1079" s="116">
        <v>-6.6400000000000001E-2</v>
      </c>
      <c r="O1079" s="116">
        <v>14.238799999999999</v>
      </c>
      <c r="P1079" s="116">
        <v>0.12083000000000001</v>
      </c>
    </row>
    <row r="1080" spans="1:16">
      <c r="A1080" t="s">
        <v>140</v>
      </c>
      <c r="B1080">
        <v>1078</v>
      </c>
      <c r="C1080" t="s">
        <v>1253</v>
      </c>
      <c r="D1080">
        <v>35</v>
      </c>
      <c r="E1080">
        <v>8.7029999999999994</v>
      </c>
      <c r="F1080">
        <v>9.9550000000000001</v>
      </c>
      <c r="G1080">
        <v>11.207000000000001</v>
      </c>
      <c r="H1080">
        <v>12.629</v>
      </c>
      <c r="I1080">
        <v>14.244</v>
      </c>
      <c r="J1080">
        <v>16.082000000000001</v>
      </c>
      <c r="K1080">
        <v>18.175000000000001</v>
      </c>
      <c r="L1080">
        <v>20.56</v>
      </c>
      <c r="M1080">
        <v>22.946000000000002</v>
      </c>
      <c r="N1080" s="116">
        <v>-6.6500000000000004E-2</v>
      </c>
      <c r="O1080" s="116">
        <v>14.244300000000001</v>
      </c>
      <c r="P1080" s="116">
        <v>0.12085</v>
      </c>
    </row>
    <row r="1081" spans="1:16">
      <c r="A1081" t="s">
        <v>140</v>
      </c>
      <c r="B1081">
        <v>1079</v>
      </c>
      <c r="C1081" t="s">
        <v>1254</v>
      </c>
      <c r="D1081">
        <v>35</v>
      </c>
      <c r="E1081">
        <v>8.7059999999999995</v>
      </c>
      <c r="F1081">
        <v>9.9589999999999996</v>
      </c>
      <c r="G1081">
        <v>11.211</v>
      </c>
      <c r="H1081">
        <v>12.634</v>
      </c>
      <c r="I1081">
        <v>14.25</v>
      </c>
      <c r="J1081">
        <v>16.088999999999999</v>
      </c>
      <c r="K1081">
        <v>18.183</v>
      </c>
      <c r="L1081">
        <v>20.57</v>
      </c>
      <c r="M1081">
        <v>22.957000000000001</v>
      </c>
      <c r="N1081" s="116">
        <v>-6.6699999999999995E-2</v>
      </c>
      <c r="O1081" s="116">
        <v>14.2499</v>
      </c>
      <c r="P1081" s="116">
        <v>0.12087000000000001</v>
      </c>
    </row>
    <row r="1082" spans="1:16">
      <c r="A1082" t="s">
        <v>140</v>
      </c>
      <c r="B1082">
        <v>1080</v>
      </c>
      <c r="C1082" t="s">
        <v>1255</v>
      </c>
      <c r="D1082">
        <v>35</v>
      </c>
      <c r="E1082">
        <v>8.7089999999999996</v>
      </c>
      <c r="F1082">
        <v>9.9619999999999997</v>
      </c>
      <c r="G1082">
        <v>11.215999999999999</v>
      </c>
      <c r="H1082">
        <v>12.638</v>
      </c>
      <c r="I1082">
        <v>14.255000000000001</v>
      </c>
      <c r="J1082">
        <v>16.094999999999999</v>
      </c>
      <c r="K1082">
        <v>18.190000000000001</v>
      </c>
      <c r="L1082">
        <v>20.577999999999999</v>
      </c>
      <c r="M1082">
        <v>22.966999999999999</v>
      </c>
      <c r="N1082" s="116">
        <v>-6.6799999999999998E-2</v>
      </c>
      <c r="O1082" s="116">
        <v>14.2554</v>
      </c>
      <c r="P1082" s="116">
        <v>0.12088</v>
      </c>
    </row>
    <row r="1083" spans="1:16">
      <c r="A1083" t="s">
        <v>140</v>
      </c>
      <c r="B1083">
        <v>1081</v>
      </c>
      <c r="C1083" t="s">
        <v>1256</v>
      </c>
      <c r="D1083">
        <v>35</v>
      </c>
      <c r="E1083">
        <v>8.7119999999999997</v>
      </c>
      <c r="F1083">
        <v>9.9659999999999993</v>
      </c>
      <c r="G1083">
        <v>11.22</v>
      </c>
      <c r="H1083">
        <v>12.643000000000001</v>
      </c>
      <c r="I1083">
        <v>14.260999999999999</v>
      </c>
      <c r="J1083">
        <v>16.102</v>
      </c>
      <c r="K1083">
        <v>18.198</v>
      </c>
      <c r="L1083">
        <v>20.588000000000001</v>
      </c>
      <c r="M1083">
        <v>22.978000000000002</v>
      </c>
      <c r="N1083" s="116">
        <v>-6.6900000000000001E-2</v>
      </c>
      <c r="O1083" s="116">
        <v>14.260999999999999</v>
      </c>
      <c r="P1083" s="116">
        <v>0.12089999999999999</v>
      </c>
    </row>
    <row r="1084" spans="1:16">
      <c r="A1084" t="s">
        <v>140</v>
      </c>
      <c r="B1084">
        <v>1082</v>
      </c>
      <c r="C1084" t="s">
        <v>1257</v>
      </c>
      <c r="D1084">
        <v>35</v>
      </c>
      <c r="E1084">
        <v>8.7149999999999999</v>
      </c>
      <c r="F1084">
        <v>9.9689999999999994</v>
      </c>
      <c r="G1084">
        <v>11.224</v>
      </c>
      <c r="H1084">
        <v>12.648</v>
      </c>
      <c r="I1084">
        <v>14.266999999999999</v>
      </c>
      <c r="J1084">
        <v>16.108000000000001</v>
      </c>
      <c r="K1084">
        <v>18.206</v>
      </c>
      <c r="L1084">
        <v>20.597000000000001</v>
      </c>
      <c r="M1084">
        <v>22.989000000000001</v>
      </c>
      <c r="N1084" s="116">
        <v>-6.7100000000000007E-2</v>
      </c>
      <c r="O1084" s="116">
        <v>14.2666</v>
      </c>
      <c r="P1084" s="116">
        <v>0.12092</v>
      </c>
    </row>
    <row r="1085" spans="1:16">
      <c r="A1085" t="s">
        <v>140</v>
      </c>
      <c r="B1085">
        <v>1083</v>
      </c>
      <c r="C1085" t="s">
        <v>1258</v>
      </c>
      <c r="D1085">
        <v>35</v>
      </c>
      <c r="E1085">
        <v>8.718</v>
      </c>
      <c r="F1085">
        <v>9.9730000000000008</v>
      </c>
      <c r="G1085">
        <v>11.228</v>
      </c>
      <c r="H1085">
        <v>12.653</v>
      </c>
      <c r="I1085">
        <v>14.272</v>
      </c>
      <c r="J1085">
        <v>16.114999999999998</v>
      </c>
      <c r="K1085">
        <v>18.213999999999999</v>
      </c>
      <c r="L1085">
        <v>20.606999999999999</v>
      </c>
      <c r="M1085">
        <v>23</v>
      </c>
      <c r="N1085" s="116">
        <v>-6.7199999999999996E-2</v>
      </c>
      <c r="O1085" s="116">
        <v>14.2721</v>
      </c>
      <c r="P1085" s="116">
        <v>0.12094000000000001</v>
      </c>
    </row>
    <row r="1086" spans="1:16">
      <c r="A1086" t="s">
        <v>140</v>
      </c>
      <c r="B1086">
        <v>1084</v>
      </c>
      <c r="C1086" t="s">
        <v>1259</v>
      </c>
      <c r="D1086">
        <v>35</v>
      </c>
      <c r="E1086">
        <v>8.7210000000000001</v>
      </c>
      <c r="F1086">
        <v>9.9760000000000009</v>
      </c>
      <c r="G1086">
        <v>11.231999999999999</v>
      </c>
      <c r="H1086">
        <v>12.657</v>
      </c>
      <c r="I1086">
        <v>14.278</v>
      </c>
      <c r="J1086">
        <v>16.120999999999999</v>
      </c>
      <c r="K1086">
        <v>18.221</v>
      </c>
      <c r="L1086">
        <v>20.616</v>
      </c>
      <c r="M1086">
        <v>23.01</v>
      </c>
      <c r="N1086" s="116">
        <v>-6.7299999999999999E-2</v>
      </c>
      <c r="O1086" s="116">
        <v>14.277699999999999</v>
      </c>
      <c r="P1086" s="116">
        <v>0.12095</v>
      </c>
    </row>
    <row r="1087" spans="1:16">
      <c r="A1087" t="s">
        <v>140</v>
      </c>
      <c r="B1087">
        <v>1085</v>
      </c>
      <c r="C1087" t="s">
        <v>1260</v>
      </c>
      <c r="D1087">
        <v>35</v>
      </c>
      <c r="E1087">
        <v>8.7240000000000002</v>
      </c>
      <c r="F1087">
        <v>9.98</v>
      </c>
      <c r="G1087">
        <v>11.236000000000001</v>
      </c>
      <c r="H1087">
        <v>12.662000000000001</v>
      </c>
      <c r="I1087">
        <v>14.282999999999999</v>
      </c>
      <c r="J1087">
        <v>16.128</v>
      </c>
      <c r="K1087">
        <v>18.228999999999999</v>
      </c>
      <c r="L1087">
        <v>20.625</v>
      </c>
      <c r="M1087">
        <v>23.021000000000001</v>
      </c>
      <c r="N1087" s="116">
        <v>-6.7500000000000004E-2</v>
      </c>
      <c r="O1087" s="116">
        <v>14.283200000000001</v>
      </c>
      <c r="P1087" s="116">
        <v>0.12096999999999999</v>
      </c>
    </row>
    <row r="1088" spans="1:16">
      <c r="A1088" t="s">
        <v>140</v>
      </c>
      <c r="B1088">
        <v>1086</v>
      </c>
      <c r="C1088" t="s">
        <v>1261</v>
      </c>
      <c r="D1088">
        <v>35</v>
      </c>
      <c r="E1088">
        <v>8.7260000000000009</v>
      </c>
      <c r="F1088">
        <v>9.9830000000000005</v>
      </c>
      <c r="G1088">
        <v>11.24</v>
      </c>
      <c r="H1088">
        <v>12.667</v>
      </c>
      <c r="I1088">
        <v>14.289</v>
      </c>
      <c r="J1088">
        <v>16.135000000000002</v>
      </c>
      <c r="K1088">
        <v>18.236999999999998</v>
      </c>
      <c r="L1088">
        <v>20.635000000000002</v>
      </c>
      <c r="M1088">
        <v>23.032</v>
      </c>
      <c r="N1088" s="116">
        <v>-6.7599999999999993E-2</v>
      </c>
      <c r="O1088" s="116">
        <v>14.2888</v>
      </c>
      <c r="P1088" s="116">
        <v>0.12099</v>
      </c>
    </row>
    <row r="1089" spans="1:16">
      <c r="A1089" t="s">
        <v>140</v>
      </c>
      <c r="B1089">
        <v>1087</v>
      </c>
      <c r="C1089" t="s">
        <v>1262</v>
      </c>
      <c r="D1089">
        <v>35</v>
      </c>
      <c r="E1089">
        <v>8.7289999999999992</v>
      </c>
      <c r="F1089">
        <v>9.9860000000000007</v>
      </c>
      <c r="G1089">
        <v>11.244</v>
      </c>
      <c r="H1089">
        <v>12.670999999999999</v>
      </c>
      <c r="I1089">
        <v>14.294</v>
      </c>
      <c r="J1089">
        <v>16.140999999999998</v>
      </c>
      <c r="K1089">
        <v>18.245000000000001</v>
      </c>
      <c r="L1089">
        <v>20.643999999999998</v>
      </c>
      <c r="M1089">
        <v>23.042999999999999</v>
      </c>
      <c r="N1089" s="116">
        <v>-6.7699999999999996E-2</v>
      </c>
      <c r="O1089" s="116">
        <v>14.2944</v>
      </c>
      <c r="P1089" s="116">
        <v>0.12101000000000001</v>
      </c>
    </row>
    <row r="1090" spans="1:16">
      <c r="A1090" t="s">
        <v>140</v>
      </c>
      <c r="B1090">
        <v>1088</v>
      </c>
      <c r="C1090" t="s">
        <v>1263</v>
      </c>
      <c r="D1090">
        <v>35</v>
      </c>
      <c r="E1090">
        <v>8.7319999999999993</v>
      </c>
      <c r="F1090">
        <v>9.99</v>
      </c>
      <c r="G1090">
        <v>11.247999999999999</v>
      </c>
      <c r="H1090">
        <v>12.676</v>
      </c>
      <c r="I1090">
        <v>14.3</v>
      </c>
      <c r="J1090">
        <v>16.148</v>
      </c>
      <c r="K1090">
        <v>18.253</v>
      </c>
      <c r="L1090">
        <v>20.652999999999999</v>
      </c>
      <c r="M1090">
        <v>23.053999999999998</v>
      </c>
      <c r="N1090" s="116">
        <v>-6.7900000000000002E-2</v>
      </c>
      <c r="O1090" s="116">
        <v>14.299899999999999</v>
      </c>
      <c r="P1090" s="116">
        <v>0.12102</v>
      </c>
    </row>
    <row r="1091" spans="1:16">
      <c r="A1091" t="s">
        <v>140</v>
      </c>
      <c r="B1091">
        <v>1089</v>
      </c>
      <c r="C1091" t="s">
        <v>1264</v>
      </c>
      <c r="D1091">
        <v>35</v>
      </c>
      <c r="E1091">
        <v>8.7349999999999994</v>
      </c>
      <c r="F1091">
        <v>9.9930000000000003</v>
      </c>
      <c r="G1091">
        <v>11.252000000000001</v>
      </c>
      <c r="H1091">
        <v>12.680999999999999</v>
      </c>
      <c r="I1091">
        <v>14.305999999999999</v>
      </c>
      <c r="J1091">
        <v>16.154</v>
      </c>
      <c r="K1091">
        <v>18.260000000000002</v>
      </c>
      <c r="L1091">
        <v>20.663</v>
      </c>
      <c r="M1091">
        <v>23.065000000000001</v>
      </c>
      <c r="N1091" s="116">
        <v>-6.8000000000000005E-2</v>
      </c>
      <c r="O1091" s="116">
        <v>14.3055</v>
      </c>
      <c r="P1091" s="116">
        <v>0.12103999999999999</v>
      </c>
    </row>
    <row r="1092" spans="1:16">
      <c r="A1092" t="s">
        <v>140</v>
      </c>
      <c r="B1092">
        <v>1090</v>
      </c>
      <c r="C1092" t="s">
        <v>1265</v>
      </c>
      <c r="D1092">
        <v>35</v>
      </c>
      <c r="E1092">
        <v>8.7379999999999995</v>
      </c>
      <c r="F1092">
        <v>9.9969999999999999</v>
      </c>
      <c r="G1092">
        <v>11.256</v>
      </c>
      <c r="H1092">
        <v>12.686</v>
      </c>
      <c r="I1092">
        <v>14.311</v>
      </c>
      <c r="J1092">
        <v>16.161000000000001</v>
      </c>
      <c r="K1092">
        <v>18.268000000000001</v>
      </c>
      <c r="L1092">
        <v>20.672000000000001</v>
      </c>
      <c r="M1092">
        <v>23.076000000000001</v>
      </c>
      <c r="N1092" s="116">
        <v>-6.8099999999999994E-2</v>
      </c>
      <c r="O1092" s="116">
        <v>14.311</v>
      </c>
      <c r="P1092" s="116">
        <v>0.12106</v>
      </c>
    </row>
    <row r="1093" spans="1:16">
      <c r="A1093" t="s">
        <v>140</v>
      </c>
      <c r="B1093">
        <v>1091</v>
      </c>
      <c r="C1093" t="s">
        <v>1266</v>
      </c>
      <c r="D1093">
        <v>35</v>
      </c>
      <c r="E1093">
        <v>8.7409999999999997</v>
      </c>
      <c r="F1093">
        <v>10</v>
      </c>
      <c r="G1093">
        <v>11.26</v>
      </c>
      <c r="H1093">
        <v>12.69</v>
      </c>
      <c r="I1093">
        <v>14.317</v>
      </c>
      <c r="J1093">
        <v>16.167999999999999</v>
      </c>
      <c r="K1093">
        <v>18.276</v>
      </c>
      <c r="L1093">
        <v>20.681999999999999</v>
      </c>
      <c r="M1093">
        <v>23.087</v>
      </c>
      <c r="N1093" s="116">
        <v>-6.83E-2</v>
      </c>
      <c r="O1093" s="116">
        <v>14.316599999999999</v>
      </c>
      <c r="P1093" s="116">
        <v>0.12107999999999999</v>
      </c>
    </row>
    <row r="1094" spans="1:16">
      <c r="A1094" t="s">
        <v>140</v>
      </c>
      <c r="B1094">
        <v>1092</v>
      </c>
      <c r="C1094" t="s">
        <v>1267</v>
      </c>
      <c r="D1094">
        <v>35</v>
      </c>
      <c r="E1094">
        <v>8.7439999999999998</v>
      </c>
      <c r="F1094">
        <v>10.004</v>
      </c>
      <c r="G1094">
        <v>11.263999999999999</v>
      </c>
      <c r="H1094">
        <v>12.695</v>
      </c>
      <c r="I1094">
        <v>14.321999999999999</v>
      </c>
      <c r="J1094">
        <v>16.173999999999999</v>
      </c>
      <c r="K1094">
        <v>18.283999999999999</v>
      </c>
      <c r="L1094">
        <v>20.69</v>
      </c>
      <c r="M1094">
        <v>23.097000000000001</v>
      </c>
      <c r="N1094" s="116">
        <v>-6.8400000000000002E-2</v>
      </c>
      <c r="O1094" s="116">
        <v>14.322100000000001</v>
      </c>
      <c r="P1094" s="116">
        <v>0.12109</v>
      </c>
    </row>
    <row r="1095" spans="1:16">
      <c r="A1095" t="s">
        <v>140</v>
      </c>
      <c r="B1095">
        <v>1093</v>
      </c>
      <c r="C1095" t="s">
        <v>1268</v>
      </c>
      <c r="D1095">
        <v>35</v>
      </c>
      <c r="E1095">
        <v>8.7469999999999999</v>
      </c>
      <c r="F1095">
        <v>10.007</v>
      </c>
      <c r="G1095">
        <v>11.268000000000001</v>
      </c>
      <c r="H1095">
        <v>12.7</v>
      </c>
      <c r="I1095">
        <v>14.327999999999999</v>
      </c>
      <c r="J1095">
        <v>16.181000000000001</v>
      </c>
      <c r="K1095">
        <v>18.292000000000002</v>
      </c>
      <c r="L1095">
        <v>20.7</v>
      </c>
      <c r="M1095">
        <v>23.108000000000001</v>
      </c>
      <c r="N1095" s="116">
        <v>-6.8500000000000005E-2</v>
      </c>
      <c r="O1095" s="116">
        <v>14.3277</v>
      </c>
      <c r="P1095" s="116">
        <v>0.12111</v>
      </c>
    </row>
    <row r="1096" spans="1:16">
      <c r="A1096" t="s">
        <v>140</v>
      </c>
      <c r="B1096">
        <v>1094</v>
      </c>
      <c r="C1096" t="s">
        <v>1269</v>
      </c>
      <c r="D1096">
        <v>35</v>
      </c>
      <c r="E1096">
        <v>8.7490000000000006</v>
      </c>
      <c r="F1096">
        <v>10.010999999999999</v>
      </c>
      <c r="G1096">
        <v>11.272</v>
      </c>
      <c r="H1096">
        <v>12.704000000000001</v>
      </c>
      <c r="I1096">
        <v>14.333</v>
      </c>
      <c r="J1096">
        <v>16.187000000000001</v>
      </c>
      <c r="K1096">
        <v>18.3</v>
      </c>
      <c r="L1096">
        <v>20.709</v>
      </c>
      <c r="M1096">
        <v>23.119</v>
      </c>
      <c r="N1096" s="116">
        <v>-6.8699999999999997E-2</v>
      </c>
      <c r="O1096" s="116">
        <v>14.3332</v>
      </c>
      <c r="P1096" s="116">
        <v>0.12113</v>
      </c>
    </row>
    <row r="1097" spans="1:16">
      <c r="A1097" t="s">
        <v>140</v>
      </c>
      <c r="B1097">
        <v>1095</v>
      </c>
      <c r="C1097" t="s">
        <v>1270</v>
      </c>
      <c r="D1097">
        <v>35</v>
      </c>
      <c r="E1097">
        <v>8.7520000000000007</v>
      </c>
      <c r="F1097">
        <v>10.013999999999999</v>
      </c>
      <c r="G1097">
        <v>11.276</v>
      </c>
      <c r="H1097">
        <v>12.709</v>
      </c>
      <c r="I1097">
        <v>14.339</v>
      </c>
      <c r="J1097">
        <v>16.193999999999999</v>
      </c>
      <c r="K1097">
        <v>18.306999999999999</v>
      </c>
      <c r="L1097">
        <v>20.719000000000001</v>
      </c>
      <c r="M1097">
        <v>23.13</v>
      </c>
      <c r="N1097" s="116">
        <v>-6.88E-2</v>
      </c>
      <c r="O1097" s="116">
        <v>14.338699999999999</v>
      </c>
      <c r="P1097" s="116">
        <v>0.12114999999999999</v>
      </c>
    </row>
    <row r="1098" spans="1:16">
      <c r="A1098" t="s">
        <v>140</v>
      </c>
      <c r="B1098">
        <v>1096</v>
      </c>
      <c r="C1098" t="s">
        <v>1271</v>
      </c>
      <c r="D1098">
        <v>36</v>
      </c>
      <c r="E1098">
        <v>8.7550000000000008</v>
      </c>
      <c r="F1098">
        <v>10.018000000000001</v>
      </c>
      <c r="G1098">
        <v>11.28</v>
      </c>
      <c r="H1098">
        <v>12.714</v>
      </c>
      <c r="I1098">
        <v>14.343999999999999</v>
      </c>
      <c r="J1098">
        <v>16.2</v>
      </c>
      <c r="K1098">
        <v>18.315000000000001</v>
      </c>
      <c r="L1098">
        <v>20.728000000000002</v>
      </c>
      <c r="M1098">
        <v>23.14</v>
      </c>
      <c r="N1098" s="116">
        <v>-6.8900000000000003E-2</v>
      </c>
      <c r="O1098" s="116">
        <v>14.3443</v>
      </c>
      <c r="P1098" s="116">
        <v>0.12116</v>
      </c>
    </row>
    <row r="1099" spans="1:16">
      <c r="A1099" t="s">
        <v>140</v>
      </c>
      <c r="B1099">
        <v>1097</v>
      </c>
      <c r="C1099" t="s">
        <v>1272</v>
      </c>
      <c r="D1099">
        <v>36</v>
      </c>
      <c r="E1099">
        <v>8.7579999999999991</v>
      </c>
      <c r="F1099">
        <v>10.021000000000001</v>
      </c>
      <c r="G1099">
        <v>11.284000000000001</v>
      </c>
      <c r="H1099">
        <v>12.718999999999999</v>
      </c>
      <c r="I1099">
        <v>14.35</v>
      </c>
      <c r="J1099">
        <v>16.207000000000001</v>
      </c>
      <c r="K1099">
        <v>18.323</v>
      </c>
      <c r="L1099">
        <v>20.736999999999998</v>
      </c>
      <c r="M1099">
        <v>23.151</v>
      </c>
      <c r="N1099" s="116">
        <v>-6.9099999999999995E-2</v>
      </c>
      <c r="O1099" s="116">
        <v>14.3498</v>
      </c>
      <c r="P1099" s="116">
        <v>0.12118</v>
      </c>
    </row>
    <row r="1100" spans="1:16">
      <c r="A1100" t="s">
        <v>140</v>
      </c>
      <c r="B1100">
        <v>1098</v>
      </c>
      <c r="C1100" t="s">
        <v>1273</v>
      </c>
      <c r="D1100">
        <v>36</v>
      </c>
      <c r="E1100">
        <v>8.7609999999999992</v>
      </c>
      <c r="F1100">
        <v>10.023999999999999</v>
      </c>
      <c r="G1100">
        <v>11.288</v>
      </c>
      <c r="H1100">
        <v>12.723000000000001</v>
      </c>
      <c r="I1100">
        <v>14.355</v>
      </c>
      <c r="J1100">
        <v>16.213000000000001</v>
      </c>
      <c r="K1100">
        <v>18.331</v>
      </c>
      <c r="L1100">
        <v>20.747</v>
      </c>
      <c r="M1100">
        <v>23.161999999999999</v>
      </c>
      <c r="N1100" s="116">
        <v>-6.9199999999999998E-2</v>
      </c>
      <c r="O1100" s="116">
        <v>14.355399999999999</v>
      </c>
      <c r="P1100" s="116">
        <v>0.1212</v>
      </c>
    </row>
    <row r="1101" spans="1:16">
      <c r="A1101" t="s">
        <v>140</v>
      </c>
      <c r="B1101">
        <v>1099</v>
      </c>
      <c r="C1101" t="s">
        <v>1274</v>
      </c>
      <c r="D1101">
        <v>36</v>
      </c>
      <c r="E1101">
        <v>8.7639999999999993</v>
      </c>
      <c r="F1101">
        <v>10.028</v>
      </c>
      <c r="G1101">
        <v>11.292</v>
      </c>
      <c r="H1101">
        <v>12.728</v>
      </c>
      <c r="I1101">
        <v>14.361000000000001</v>
      </c>
      <c r="J1101">
        <v>16.22</v>
      </c>
      <c r="K1101">
        <v>18.338000000000001</v>
      </c>
      <c r="L1101">
        <v>20.754999999999999</v>
      </c>
      <c r="M1101">
        <v>23.172000000000001</v>
      </c>
      <c r="N1101" s="116">
        <v>-6.93E-2</v>
      </c>
      <c r="O1101" s="116">
        <v>14.360900000000001</v>
      </c>
      <c r="P1101" s="116">
        <v>0.12121</v>
      </c>
    </row>
    <row r="1102" spans="1:16">
      <c r="A1102" t="s">
        <v>140</v>
      </c>
      <c r="B1102">
        <v>1100</v>
      </c>
      <c r="C1102" t="s">
        <v>1275</v>
      </c>
      <c r="D1102">
        <v>36</v>
      </c>
      <c r="E1102">
        <v>8.7669999999999995</v>
      </c>
      <c r="F1102">
        <v>10.031000000000001</v>
      </c>
      <c r="G1102">
        <v>11.295999999999999</v>
      </c>
      <c r="H1102">
        <v>12.733000000000001</v>
      </c>
      <c r="I1102">
        <v>14.366</v>
      </c>
      <c r="J1102">
        <v>16.225999999999999</v>
      </c>
      <c r="K1102">
        <v>18.346</v>
      </c>
      <c r="L1102">
        <v>20.765000000000001</v>
      </c>
      <c r="M1102">
        <v>23.184000000000001</v>
      </c>
      <c r="N1102" s="116">
        <v>-6.9500000000000006E-2</v>
      </c>
      <c r="O1102" s="116">
        <v>14.3665</v>
      </c>
      <c r="P1102" s="116">
        <v>0.12123</v>
      </c>
    </row>
    <row r="1103" spans="1:16">
      <c r="A1103" t="s">
        <v>140</v>
      </c>
      <c r="B1103">
        <v>1101</v>
      </c>
      <c r="C1103" t="s">
        <v>1276</v>
      </c>
      <c r="D1103">
        <v>36</v>
      </c>
      <c r="E1103">
        <v>8.77</v>
      </c>
      <c r="F1103">
        <v>10.035</v>
      </c>
      <c r="G1103">
        <v>11.3</v>
      </c>
      <c r="H1103">
        <v>12.737</v>
      </c>
      <c r="I1103">
        <v>14.372</v>
      </c>
      <c r="J1103">
        <v>16.233000000000001</v>
      </c>
      <c r="K1103">
        <v>18.353999999999999</v>
      </c>
      <c r="L1103">
        <v>20.774000000000001</v>
      </c>
      <c r="M1103">
        <v>23.193999999999999</v>
      </c>
      <c r="N1103" s="116">
        <v>-6.9599999999999995E-2</v>
      </c>
      <c r="O1103" s="116">
        <v>14.372</v>
      </c>
      <c r="P1103" s="116">
        <v>0.12125</v>
      </c>
    </row>
    <row r="1104" spans="1:16">
      <c r="A1104" t="s">
        <v>140</v>
      </c>
      <c r="B1104">
        <v>1102</v>
      </c>
      <c r="C1104" t="s">
        <v>1277</v>
      </c>
      <c r="D1104">
        <v>36</v>
      </c>
      <c r="E1104">
        <v>8.7720000000000002</v>
      </c>
      <c r="F1104">
        <v>10.038</v>
      </c>
      <c r="G1104">
        <v>11.304</v>
      </c>
      <c r="H1104">
        <v>12.742000000000001</v>
      </c>
      <c r="I1104">
        <v>14.378</v>
      </c>
      <c r="J1104">
        <v>16.239999999999998</v>
      </c>
      <c r="K1104">
        <v>18.361999999999998</v>
      </c>
      <c r="L1104">
        <v>20.783999999999999</v>
      </c>
      <c r="M1104">
        <v>23.204999999999998</v>
      </c>
      <c r="N1104" s="116">
        <v>-6.9699999999999998E-2</v>
      </c>
      <c r="O1104" s="116">
        <v>14.3775</v>
      </c>
      <c r="P1104" s="116">
        <v>0.12127</v>
      </c>
    </row>
    <row r="1105" spans="1:16">
      <c r="A1105" t="s">
        <v>140</v>
      </c>
      <c r="B1105">
        <v>1103</v>
      </c>
      <c r="C1105" t="s">
        <v>1278</v>
      </c>
      <c r="D1105">
        <v>36</v>
      </c>
      <c r="E1105">
        <v>8.7759999999999998</v>
      </c>
      <c r="F1105">
        <v>10.042</v>
      </c>
      <c r="G1105">
        <v>11.308</v>
      </c>
      <c r="H1105">
        <v>12.747</v>
      </c>
      <c r="I1105">
        <v>14.382999999999999</v>
      </c>
      <c r="J1105">
        <v>16.245999999999999</v>
      </c>
      <c r="K1105">
        <v>18.37</v>
      </c>
      <c r="L1105">
        <v>20.792999999999999</v>
      </c>
      <c r="M1105">
        <v>23.216000000000001</v>
      </c>
      <c r="N1105" s="116">
        <v>-6.9900000000000004E-2</v>
      </c>
      <c r="O1105" s="116">
        <v>14.383100000000001</v>
      </c>
      <c r="P1105" s="116">
        <v>0.12128</v>
      </c>
    </row>
    <row r="1106" spans="1:16">
      <c r="A1106" t="s">
        <v>140</v>
      </c>
      <c r="B1106">
        <v>1104</v>
      </c>
      <c r="C1106" t="s">
        <v>1279</v>
      </c>
      <c r="D1106">
        <v>36</v>
      </c>
      <c r="E1106">
        <v>8.7780000000000005</v>
      </c>
      <c r="F1106">
        <v>10.045</v>
      </c>
      <c r="G1106">
        <v>11.311999999999999</v>
      </c>
      <c r="H1106">
        <v>12.750999999999999</v>
      </c>
      <c r="I1106">
        <v>14.388999999999999</v>
      </c>
      <c r="J1106">
        <v>16.253</v>
      </c>
      <c r="K1106">
        <v>18.376999999999999</v>
      </c>
      <c r="L1106">
        <v>20.802</v>
      </c>
      <c r="M1106">
        <v>23.227</v>
      </c>
      <c r="N1106" s="116">
        <v>-7.0000000000000007E-2</v>
      </c>
      <c r="O1106" s="116">
        <v>14.3886</v>
      </c>
      <c r="P1106" s="116">
        <v>0.12130000000000001</v>
      </c>
    </row>
    <row r="1107" spans="1:16">
      <c r="A1107" t="s">
        <v>140</v>
      </c>
      <c r="B1107">
        <v>1105</v>
      </c>
      <c r="C1107" t="s">
        <v>1280</v>
      </c>
      <c r="D1107">
        <v>36</v>
      </c>
      <c r="E1107">
        <v>8.7810000000000006</v>
      </c>
      <c r="F1107">
        <v>10.048999999999999</v>
      </c>
      <c r="G1107">
        <v>11.316000000000001</v>
      </c>
      <c r="H1107">
        <v>12.756</v>
      </c>
      <c r="I1107">
        <v>14.394</v>
      </c>
      <c r="J1107">
        <v>16.259</v>
      </c>
      <c r="K1107">
        <v>18.385000000000002</v>
      </c>
      <c r="L1107">
        <v>20.812000000000001</v>
      </c>
      <c r="M1107">
        <v>23.238</v>
      </c>
      <c r="N1107" s="116">
        <v>-7.0099999999999996E-2</v>
      </c>
      <c r="O1107" s="116">
        <v>14.3942</v>
      </c>
      <c r="P1107" s="116">
        <v>0.12132</v>
      </c>
    </row>
    <row r="1108" spans="1:16">
      <c r="A1108" t="s">
        <v>140</v>
      </c>
      <c r="B1108">
        <v>1106</v>
      </c>
      <c r="C1108" t="s">
        <v>1281</v>
      </c>
      <c r="D1108">
        <v>36</v>
      </c>
      <c r="E1108">
        <v>8.7840000000000007</v>
      </c>
      <c r="F1108">
        <v>10.052</v>
      </c>
      <c r="G1108">
        <v>11.32</v>
      </c>
      <c r="H1108">
        <v>12.760999999999999</v>
      </c>
      <c r="I1108">
        <v>14.4</v>
      </c>
      <c r="J1108">
        <v>16.265999999999998</v>
      </c>
      <c r="K1108">
        <v>18.393000000000001</v>
      </c>
      <c r="L1108">
        <v>20.821000000000002</v>
      </c>
      <c r="M1108">
        <v>23.248999999999999</v>
      </c>
      <c r="N1108" s="116">
        <v>-7.0300000000000001E-2</v>
      </c>
      <c r="O1108" s="116">
        <v>14.399699999999999</v>
      </c>
      <c r="P1108" s="116">
        <v>0.12134</v>
      </c>
    </row>
    <row r="1109" spans="1:16">
      <c r="A1109" t="s">
        <v>140</v>
      </c>
      <c r="B1109">
        <v>1107</v>
      </c>
      <c r="C1109" t="s">
        <v>1282</v>
      </c>
      <c r="D1109">
        <v>36</v>
      </c>
      <c r="E1109">
        <v>8.7870000000000008</v>
      </c>
      <c r="F1109">
        <v>10.055999999999999</v>
      </c>
      <c r="G1109">
        <v>11.324</v>
      </c>
      <c r="H1109">
        <v>12.766</v>
      </c>
      <c r="I1109">
        <v>14.404999999999999</v>
      </c>
      <c r="J1109">
        <v>16.271999999999998</v>
      </c>
      <c r="K1109">
        <v>18.401</v>
      </c>
      <c r="L1109">
        <v>20.83</v>
      </c>
      <c r="M1109">
        <v>23.259</v>
      </c>
      <c r="N1109" s="116">
        <v>-7.0400000000000004E-2</v>
      </c>
      <c r="O1109" s="116">
        <v>14.405200000000001</v>
      </c>
      <c r="P1109" s="116">
        <v>0.12135</v>
      </c>
    </row>
    <row r="1110" spans="1:16">
      <c r="A1110" t="s">
        <v>140</v>
      </c>
      <c r="B1110">
        <v>1108</v>
      </c>
      <c r="C1110" t="s">
        <v>1283</v>
      </c>
      <c r="D1110">
        <v>36</v>
      </c>
      <c r="E1110">
        <v>8.7899999999999991</v>
      </c>
      <c r="F1110">
        <v>10.058999999999999</v>
      </c>
      <c r="G1110">
        <v>11.327999999999999</v>
      </c>
      <c r="H1110">
        <v>12.77</v>
      </c>
      <c r="I1110">
        <v>14.411</v>
      </c>
      <c r="J1110">
        <v>16.279</v>
      </c>
      <c r="K1110">
        <v>18.408999999999999</v>
      </c>
      <c r="L1110">
        <v>20.838999999999999</v>
      </c>
      <c r="M1110">
        <v>23.27</v>
      </c>
      <c r="N1110" s="116">
        <v>-7.0499999999999993E-2</v>
      </c>
      <c r="O1110" s="116">
        <v>14.4108</v>
      </c>
      <c r="P1110" s="116">
        <v>0.12137000000000001</v>
      </c>
    </row>
    <row r="1111" spans="1:16">
      <c r="A1111" t="s">
        <v>140</v>
      </c>
      <c r="B1111">
        <v>1109</v>
      </c>
      <c r="C1111" t="s">
        <v>1284</v>
      </c>
      <c r="D1111">
        <v>36</v>
      </c>
      <c r="E1111">
        <v>8.7929999999999993</v>
      </c>
      <c r="F1111">
        <v>10.061999999999999</v>
      </c>
      <c r="G1111">
        <v>11.332000000000001</v>
      </c>
      <c r="H1111">
        <v>12.775</v>
      </c>
      <c r="I1111">
        <v>14.416</v>
      </c>
      <c r="J1111">
        <v>16.285</v>
      </c>
      <c r="K1111">
        <v>18.417000000000002</v>
      </c>
      <c r="L1111">
        <v>20.849</v>
      </c>
      <c r="M1111">
        <v>23.280999999999999</v>
      </c>
      <c r="N1111" s="116">
        <v>-7.0699999999999999E-2</v>
      </c>
      <c r="O1111" s="116">
        <v>14.4163</v>
      </c>
      <c r="P1111" s="116">
        <v>0.12139</v>
      </c>
    </row>
    <row r="1112" spans="1:16">
      <c r="A1112" t="s">
        <v>140</v>
      </c>
      <c r="B1112">
        <v>1110</v>
      </c>
      <c r="C1112" t="s">
        <v>1285</v>
      </c>
      <c r="D1112">
        <v>36</v>
      </c>
      <c r="E1112">
        <v>8.7949999999999999</v>
      </c>
      <c r="F1112">
        <v>10.066000000000001</v>
      </c>
      <c r="G1112">
        <v>11.336</v>
      </c>
      <c r="H1112">
        <v>12.78</v>
      </c>
      <c r="I1112">
        <v>14.422000000000001</v>
      </c>
      <c r="J1112">
        <v>16.292000000000002</v>
      </c>
      <c r="K1112">
        <v>18.423999999999999</v>
      </c>
      <c r="L1112">
        <v>20.858000000000001</v>
      </c>
      <c r="M1112">
        <v>23.292000000000002</v>
      </c>
      <c r="N1112" s="116">
        <v>-7.0800000000000002E-2</v>
      </c>
      <c r="O1112" s="116">
        <v>14.421799999999999</v>
      </c>
      <c r="P1112" s="116">
        <v>0.12141</v>
      </c>
    </row>
    <row r="1113" spans="1:16">
      <c r="A1113" t="s">
        <v>140</v>
      </c>
      <c r="B1113">
        <v>1111</v>
      </c>
      <c r="C1113" t="s">
        <v>1286</v>
      </c>
      <c r="D1113">
        <v>36</v>
      </c>
      <c r="E1113">
        <v>8.798</v>
      </c>
      <c r="F1113">
        <v>10.069000000000001</v>
      </c>
      <c r="G1113">
        <v>11.34</v>
      </c>
      <c r="H1113">
        <v>12.784000000000001</v>
      </c>
      <c r="I1113">
        <v>14.427</v>
      </c>
      <c r="J1113">
        <v>16.298999999999999</v>
      </c>
      <c r="K1113">
        <v>18.431999999999999</v>
      </c>
      <c r="L1113">
        <v>20.867000000000001</v>
      </c>
      <c r="M1113">
        <v>23.302</v>
      </c>
      <c r="N1113" s="116">
        <v>-7.0900000000000005E-2</v>
      </c>
      <c r="O1113" s="116">
        <v>14.4274</v>
      </c>
      <c r="P1113" s="116">
        <v>0.12142</v>
      </c>
    </row>
    <row r="1114" spans="1:16">
      <c r="A1114" t="s">
        <v>140</v>
      </c>
      <c r="B1114">
        <v>1112</v>
      </c>
      <c r="C1114" t="s">
        <v>1287</v>
      </c>
      <c r="D1114">
        <v>36</v>
      </c>
      <c r="E1114">
        <v>8.8010000000000002</v>
      </c>
      <c r="F1114">
        <v>10.073</v>
      </c>
      <c r="G1114">
        <v>11.343999999999999</v>
      </c>
      <c r="H1114">
        <v>12.789</v>
      </c>
      <c r="I1114">
        <v>14.433</v>
      </c>
      <c r="J1114">
        <v>16.305</v>
      </c>
      <c r="K1114">
        <v>18.440000000000001</v>
      </c>
      <c r="L1114">
        <v>20.876999999999999</v>
      </c>
      <c r="M1114">
        <v>23.314</v>
      </c>
      <c r="N1114" s="116">
        <v>-7.1099999999999997E-2</v>
      </c>
      <c r="O1114" s="116">
        <v>14.4329</v>
      </c>
      <c r="P1114" s="116">
        <v>0.12144000000000001</v>
      </c>
    </row>
    <row r="1115" spans="1:16">
      <c r="A1115" t="s">
        <v>140</v>
      </c>
      <c r="B1115">
        <v>1113</v>
      </c>
      <c r="C1115" t="s">
        <v>1288</v>
      </c>
      <c r="D1115">
        <v>36</v>
      </c>
      <c r="E1115">
        <v>8.8040000000000003</v>
      </c>
      <c r="F1115">
        <v>10.076000000000001</v>
      </c>
      <c r="G1115">
        <v>11.348000000000001</v>
      </c>
      <c r="H1115">
        <v>12.794</v>
      </c>
      <c r="I1115">
        <v>14.438000000000001</v>
      </c>
      <c r="J1115">
        <v>16.312000000000001</v>
      </c>
      <c r="K1115">
        <v>18.448</v>
      </c>
      <c r="L1115">
        <v>20.885999999999999</v>
      </c>
      <c r="M1115">
        <v>23.324000000000002</v>
      </c>
      <c r="N1115" s="116">
        <v>-7.1199999999999999E-2</v>
      </c>
      <c r="O1115" s="116">
        <v>14.4384</v>
      </c>
      <c r="P1115" s="116">
        <v>0.12146</v>
      </c>
    </row>
    <row r="1116" spans="1:16">
      <c r="A1116" t="s">
        <v>140</v>
      </c>
      <c r="B1116">
        <v>1114</v>
      </c>
      <c r="C1116" t="s">
        <v>1289</v>
      </c>
      <c r="D1116">
        <v>36</v>
      </c>
      <c r="E1116">
        <v>8.8070000000000004</v>
      </c>
      <c r="F1116">
        <v>10.08</v>
      </c>
      <c r="G1116">
        <v>11.352</v>
      </c>
      <c r="H1116">
        <v>12.798</v>
      </c>
      <c r="I1116">
        <v>14.444000000000001</v>
      </c>
      <c r="J1116">
        <v>16.318000000000001</v>
      </c>
      <c r="K1116">
        <v>18.454999999999998</v>
      </c>
      <c r="L1116">
        <v>20.895</v>
      </c>
      <c r="M1116">
        <v>23.334</v>
      </c>
      <c r="N1116" s="116">
        <v>-7.1300000000000002E-2</v>
      </c>
      <c r="O1116" s="116">
        <v>14.443899999999999</v>
      </c>
      <c r="P1116" s="116">
        <v>0.12146999999999999</v>
      </c>
    </row>
    <row r="1117" spans="1:16">
      <c r="A1117" t="s">
        <v>140</v>
      </c>
      <c r="B1117">
        <v>1115</v>
      </c>
      <c r="C1117" t="s">
        <v>1290</v>
      </c>
      <c r="D1117">
        <v>36</v>
      </c>
      <c r="E1117">
        <v>8.81</v>
      </c>
      <c r="F1117">
        <v>10.083</v>
      </c>
      <c r="G1117">
        <v>11.356</v>
      </c>
      <c r="H1117">
        <v>12.803000000000001</v>
      </c>
      <c r="I1117">
        <v>14.45</v>
      </c>
      <c r="J1117">
        <v>16.324999999999999</v>
      </c>
      <c r="K1117">
        <v>18.463000000000001</v>
      </c>
      <c r="L1117">
        <v>20.904</v>
      </c>
      <c r="M1117">
        <v>23.346</v>
      </c>
      <c r="N1117" s="116">
        <v>-7.1499999999999994E-2</v>
      </c>
      <c r="O1117" s="116">
        <v>14.4495</v>
      </c>
      <c r="P1117" s="116">
        <v>0.12149</v>
      </c>
    </row>
    <row r="1118" spans="1:16">
      <c r="A1118" t="s">
        <v>140</v>
      </c>
      <c r="B1118">
        <v>1116</v>
      </c>
      <c r="C1118" t="s">
        <v>1291</v>
      </c>
      <c r="D1118">
        <v>36</v>
      </c>
      <c r="E1118">
        <v>8.8130000000000006</v>
      </c>
      <c r="F1118">
        <v>10.086</v>
      </c>
      <c r="G1118">
        <v>11.36</v>
      </c>
      <c r="H1118">
        <v>12.808</v>
      </c>
      <c r="I1118">
        <v>14.455</v>
      </c>
      <c r="J1118">
        <v>16.331</v>
      </c>
      <c r="K1118">
        <v>18.471</v>
      </c>
      <c r="L1118">
        <v>20.914000000000001</v>
      </c>
      <c r="M1118">
        <v>23.356999999999999</v>
      </c>
      <c r="N1118" s="116">
        <v>-7.1599999999999997E-2</v>
      </c>
      <c r="O1118" s="116">
        <v>14.455</v>
      </c>
      <c r="P1118" s="116">
        <v>0.12151000000000001</v>
      </c>
    </row>
    <row r="1119" spans="1:16">
      <c r="A1119" t="s">
        <v>140</v>
      </c>
      <c r="B1119">
        <v>1117</v>
      </c>
      <c r="C1119" t="s">
        <v>1292</v>
      </c>
      <c r="D1119">
        <v>36</v>
      </c>
      <c r="E1119">
        <v>8.8149999999999995</v>
      </c>
      <c r="F1119">
        <v>10.09</v>
      </c>
      <c r="G1119">
        <v>11.364000000000001</v>
      </c>
      <c r="H1119">
        <v>12.811999999999999</v>
      </c>
      <c r="I1119">
        <v>14.46</v>
      </c>
      <c r="J1119">
        <v>16.338000000000001</v>
      </c>
      <c r="K1119">
        <v>18.478999999999999</v>
      </c>
      <c r="L1119">
        <v>20.922999999999998</v>
      </c>
      <c r="M1119">
        <v>23.367999999999999</v>
      </c>
      <c r="N1119" s="116">
        <v>-7.17E-2</v>
      </c>
      <c r="O1119" s="116">
        <v>14.4605</v>
      </c>
      <c r="P1119" s="116">
        <v>0.12153</v>
      </c>
    </row>
    <row r="1120" spans="1:16">
      <c r="A1120" t="s">
        <v>140</v>
      </c>
      <c r="B1120">
        <v>1118</v>
      </c>
      <c r="C1120" t="s">
        <v>1293</v>
      </c>
      <c r="D1120">
        <v>36</v>
      </c>
      <c r="E1120">
        <v>8.8179999999999996</v>
      </c>
      <c r="F1120">
        <v>10.093</v>
      </c>
      <c r="G1120">
        <v>11.368</v>
      </c>
      <c r="H1120">
        <v>12.817</v>
      </c>
      <c r="I1120">
        <v>14.465999999999999</v>
      </c>
      <c r="J1120">
        <v>16.344000000000001</v>
      </c>
      <c r="K1120">
        <v>18.486000000000001</v>
      </c>
      <c r="L1120">
        <v>20.931999999999999</v>
      </c>
      <c r="M1120">
        <v>23.378</v>
      </c>
      <c r="N1120" s="116">
        <v>-7.1800000000000003E-2</v>
      </c>
      <c r="O1120" s="116">
        <v>14.466100000000001</v>
      </c>
      <c r="P1120" s="116">
        <v>0.12154</v>
      </c>
    </row>
    <row r="1121" spans="1:16">
      <c r="A1121" t="s">
        <v>140</v>
      </c>
      <c r="B1121">
        <v>1119</v>
      </c>
      <c r="C1121" t="s">
        <v>1294</v>
      </c>
      <c r="D1121">
        <v>36</v>
      </c>
      <c r="E1121">
        <v>8.8209999999999997</v>
      </c>
      <c r="F1121">
        <v>10.097</v>
      </c>
      <c r="G1121">
        <v>11.372</v>
      </c>
      <c r="H1121">
        <v>12.821999999999999</v>
      </c>
      <c r="I1121">
        <v>14.472</v>
      </c>
      <c r="J1121">
        <v>16.350999999999999</v>
      </c>
      <c r="K1121">
        <v>18.494</v>
      </c>
      <c r="L1121">
        <v>20.942</v>
      </c>
      <c r="M1121">
        <v>23.388999999999999</v>
      </c>
      <c r="N1121" s="116">
        <v>-7.1999999999999995E-2</v>
      </c>
      <c r="O1121" s="116">
        <v>14.4716</v>
      </c>
      <c r="P1121" s="116">
        <v>0.12156</v>
      </c>
    </row>
    <row r="1122" spans="1:16">
      <c r="A1122" t="s">
        <v>140</v>
      </c>
      <c r="B1122">
        <v>1120</v>
      </c>
      <c r="C1122" t="s">
        <v>1295</v>
      </c>
      <c r="D1122">
        <v>36</v>
      </c>
      <c r="E1122">
        <v>8.8239999999999998</v>
      </c>
      <c r="F1122">
        <v>10.1</v>
      </c>
      <c r="G1122">
        <v>11.375999999999999</v>
      </c>
      <c r="H1122">
        <v>12.827</v>
      </c>
      <c r="I1122">
        <v>14.477</v>
      </c>
      <c r="J1122">
        <v>16.356999999999999</v>
      </c>
      <c r="K1122">
        <v>18.501999999999999</v>
      </c>
      <c r="L1122">
        <v>20.951000000000001</v>
      </c>
      <c r="M1122">
        <v>23.4</v>
      </c>
      <c r="N1122" s="116">
        <v>-7.2099999999999997E-2</v>
      </c>
      <c r="O1122" s="116">
        <v>14.4771</v>
      </c>
      <c r="P1122" s="116">
        <v>0.12157999999999999</v>
      </c>
    </row>
    <row r="1123" spans="1:16">
      <c r="A1123" t="s">
        <v>140</v>
      </c>
      <c r="B1123">
        <v>1121</v>
      </c>
      <c r="C1123" t="s">
        <v>1296</v>
      </c>
      <c r="D1123">
        <v>36</v>
      </c>
      <c r="E1123">
        <v>8.827</v>
      </c>
      <c r="F1123">
        <v>10.103999999999999</v>
      </c>
      <c r="G1123">
        <v>11.38</v>
      </c>
      <c r="H1123">
        <v>12.831</v>
      </c>
      <c r="I1123">
        <v>14.483000000000001</v>
      </c>
      <c r="J1123">
        <v>16.364000000000001</v>
      </c>
      <c r="K1123">
        <v>18.510000000000002</v>
      </c>
      <c r="L1123">
        <v>20.96</v>
      </c>
      <c r="M1123">
        <v>23.41</v>
      </c>
      <c r="N1123" s="116">
        <v>-7.22E-2</v>
      </c>
      <c r="O1123" s="116">
        <v>14.4826</v>
      </c>
      <c r="P1123" s="116">
        <v>0.12159</v>
      </c>
    </row>
    <row r="1124" spans="1:16">
      <c r="A1124" t="s">
        <v>140</v>
      </c>
      <c r="B1124">
        <v>1122</v>
      </c>
      <c r="C1124" t="s">
        <v>1297</v>
      </c>
      <c r="D1124">
        <v>36</v>
      </c>
      <c r="E1124">
        <v>8.83</v>
      </c>
      <c r="F1124">
        <v>10.106999999999999</v>
      </c>
      <c r="G1124">
        <v>11.384</v>
      </c>
      <c r="H1124">
        <v>12.836</v>
      </c>
      <c r="I1124">
        <v>14.488</v>
      </c>
      <c r="J1124">
        <v>16.37</v>
      </c>
      <c r="K1124">
        <v>18.516999999999999</v>
      </c>
      <c r="L1124">
        <v>20.969000000000001</v>
      </c>
      <c r="M1124">
        <v>23.420999999999999</v>
      </c>
      <c r="N1124" s="116">
        <v>-7.2400000000000006E-2</v>
      </c>
      <c r="O1124" s="116">
        <v>14.488099999999999</v>
      </c>
      <c r="P1124" s="116">
        <v>0.12161</v>
      </c>
    </row>
    <row r="1125" spans="1:16">
      <c r="A1125" t="s">
        <v>140</v>
      </c>
      <c r="B1125">
        <v>1123</v>
      </c>
      <c r="C1125" t="s">
        <v>1298</v>
      </c>
      <c r="D1125">
        <v>36</v>
      </c>
      <c r="E1125">
        <v>8.8330000000000002</v>
      </c>
      <c r="F1125">
        <v>10.11</v>
      </c>
      <c r="G1125">
        <v>11.388</v>
      </c>
      <c r="H1125">
        <v>12.840999999999999</v>
      </c>
      <c r="I1125">
        <v>14.494</v>
      </c>
      <c r="J1125">
        <v>16.376999999999999</v>
      </c>
      <c r="K1125">
        <v>18.524999999999999</v>
      </c>
      <c r="L1125">
        <v>20.978999999999999</v>
      </c>
      <c r="M1125">
        <v>23.431999999999999</v>
      </c>
      <c r="N1125" s="116">
        <v>-7.2499999999999995E-2</v>
      </c>
      <c r="O1125" s="116">
        <v>14.4937</v>
      </c>
      <c r="P1125" s="116">
        <v>0.12163</v>
      </c>
    </row>
    <row r="1126" spans="1:16">
      <c r="A1126" t="s">
        <v>140</v>
      </c>
      <c r="B1126">
        <v>1124</v>
      </c>
      <c r="C1126" t="s">
        <v>1299</v>
      </c>
      <c r="D1126">
        <v>36</v>
      </c>
      <c r="E1126">
        <v>8.8350000000000009</v>
      </c>
      <c r="F1126">
        <v>10.114000000000001</v>
      </c>
      <c r="G1126">
        <v>11.391999999999999</v>
      </c>
      <c r="H1126">
        <v>12.845000000000001</v>
      </c>
      <c r="I1126">
        <v>14.499000000000001</v>
      </c>
      <c r="J1126">
        <v>16.384</v>
      </c>
      <c r="K1126">
        <v>18.533000000000001</v>
      </c>
      <c r="L1126">
        <v>20.988</v>
      </c>
      <c r="M1126">
        <v>23.443000000000001</v>
      </c>
      <c r="N1126" s="116">
        <v>-7.2599999999999998E-2</v>
      </c>
      <c r="O1126" s="116">
        <v>14.4992</v>
      </c>
      <c r="P1126" s="116">
        <v>0.12164999999999999</v>
      </c>
    </row>
    <row r="1127" spans="1:16">
      <c r="A1127" t="s">
        <v>140</v>
      </c>
      <c r="B1127">
        <v>1125</v>
      </c>
      <c r="C1127" t="s">
        <v>1300</v>
      </c>
      <c r="D1127">
        <v>36</v>
      </c>
      <c r="E1127">
        <v>8.8390000000000004</v>
      </c>
      <c r="F1127">
        <v>10.117000000000001</v>
      </c>
      <c r="G1127">
        <v>11.396000000000001</v>
      </c>
      <c r="H1127">
        <v>12.85</v>
      </c>
      <c r="I1127">
        <v>14.505000000000001</v>
      </c>
      <c r="J1127">
        <v>16.39</v>
      </c>
      <c r="K1127">
        <v>18.541</v>
      </c>
      <c r="L1127">
        <v>20.997</v>
      </c>
      <c r="M1127">
        <v>23.454000000000001</v>
      </c>
      <c r="N1127" s="116">
        <v>-7.2800000000000004E-2</v>
      </c>
      <c r="O1127" s="116">
        <v>14.5047</v>
      </c>
      <c r="P1127" s="116">
        <v>0.12166</v>
      </c>
    </row>
    <row r="1128" spans="1:16">
      <c r="A1128" t="s">
        <v>140</v>
      </c>
      <c r="B1128">
        <v>1126</v>
      </c>
      <c r="C1128" t="s">
        <v>1301</v>
      </c>
      <c r="D1128">
        <v>36</v>
      </c>
      <c r="E1128">
        <v>8.8409999999999993</v>
      </c>
      <c r="F1128">
        <v>10.121</v>
      </c>
      <c r="G1128">
        <v>11.4</v>
      </c>
      <c r="H1128">
        <v>12.855</v>
      </c>
      <c r="I1128">
        <v>14.51</v>
      </c>
      <c r="J1128">
        <v>16.396999999999998</v>
      </c>
      <c r="K1128">
        <v>18.548999999999999</v>
      </c>
      <c r="L1128">
        <v>21.007000000000001</v>
      </c>
      <c r="M1128">
        <v>23.465</v>
      </c>
      <c r="N1128" s="116">
        <v>-7.2900000000000006E-2</v>
      </c>
      <c r="O1128" s="116">
        <v>14.510199999999999</v>
      </c>
      <c r="P1128" s="116">
        <v>0.12168</v>
      </c>
    </row>
    <row r="1129" spans="1:16">
      <c r="A1129" t="s">
        <v>140</v>
      </c>
      <c r="B1129">
        <v>1127</v>
      </c>
      <c r="C1129" t="s">
        <v>1302</v>
      </c>
      <c r="D1129">
        <v>37</v>
      </c>
      <c r="E1129">
        <v>8.8439999999999994</v>
      </c>
      <c r="F1129">
        <v>10.124000000000001</v>
      </c>
      <c r="G1129">
        <v>11.404</v>
      </c>
      <c r="H1129">
        <v>12.859</v>
      </c>
      <c r="I1129">
        <v>14.516</v>
      </c>
      <c r="J1129">
        <v>16.402999999999999</v>
      </c>
      <c r="K1129">
        <v>18.556999999999999</v>
      </c>
      <c r="L1129">
        <v>21.015999999999998</v>
      </c>
      <c r="M1129">
        <v>23.475999999999999</v>
      </c>
      <c r="N1129" s="116">
        <v>-7.2999999999999995E-2</v>
      </c>
      <c r="O1129" s="116">
        <v>14.5158</v>
      </c>
      <c r="P1129" s="116">
        <v>0.1217</v>
      </c>
    </row>
    <row r="1130" spans="1:16">
      <c r="A1130" t="s">
        <v>140</v>
      </c>
      <c r="B1130">
        <v>1128</v>
      </c>
      <c r="C1130" t="s">
        <v>1303</v>
      </c>
      <c r="D1130">
        <v>37</v>
      </c>
      <c r="E1130">
        <v>8.8469999999999995</v>
      </c>
      <c r="F1130">
        <v>10.128</v>
      </c>
      <c r="G1130">
        <v>11.407999999999999</v>
      </c>
      <c r="H1130">
        <v>12.864000000000001</v>
      </c>
      <c r="I1130">
        <v>14.521000000000001</v>
      </c>
      <c r="J1130">
        <v>16.41</v>
      </c>
      <c r="K1130">
        <v>18.564</v>
      </c>
      <c r="L1130">
        <v>21.024999999999999</v>
      </c>
      <c r="M1130">
        <v>23.486000000000001</v>
      </c>
      <c r="N1130" s="116">
        <v>-7.3200000000000001E-2</v>
      </c>
      <c r="O1130" s="116">
        <v>14.5213</v>
      </c>
      <c r="P1130" s="116">
        <v>0.12171</v>
      </c>
    </row>
    <row r="1131" spans="1:16">
      <c r="A1131" t="s">
        <v>140</v>
      </c>
      <c r="B1131">
        <v>1129</v>
      </c>
      <c r="C1131" t="s">
        <v>1304</v>
      </c>
      <c r="D1131">
        <v>37</v>
      </c>
      <c r="E1131">
        <v>8.85</v>
      </c>
      <c r="F1131">
        <v>10.131</v>
      </c>
      <c r="G1131">
        <v>11.412000000000001</v>
      </c>
      <c r="H1131">
        <v>12.869</v>
      </c>
      <c r="I1131">
        <v>14.526999999999999</v>
      </c>
      <c r="J1131">
        <v>16.416</v>
      </c>
      <c r="K1131">
        <v>18.571999999999999</v>
      </c>
      <c r="L1131">
        <v>21.033999999999999</v>
      </c>
      <c r="M1131">
        <v>23.497</v>
      </c>
      <c r="N1131" s="116">
        <v>-7.3300000000000004E-2</v>
      </c>
      <c r="O1131" s="116">
        <v>14.5268</v>
      </c>
      <c r="P1131" s="116">
        <v>0.12173</v>
      </c>
    </row>
    <row r="1132" spans="1:16">
      <c r="A1132" t="s">
        <v>140</v>
      </c>
      <c r="B1132">
        <v>1130</v>
      </c>
      <c r="C1132" t="s">
        <v>1305</v>
      </c>
      <c r="D1132">
        <v>37</v>
      </c>
      <c r="E1132">
        <v>8.8529999999999998</v>
      </c>
      <c r="F1132">
        <v>10.134</v>
      </c>
      <c r="G1132">
        <v>11.416</v>
      </c>
      <c r="H1132">
        <v>12.872999999999999</v>
      </c>
      <c r="I1132">
        <v>14.532</v>
      </c>
      <c r="J1132">
        <v>16.422999999999998</v>
      </c>
      <c r="K1132">
        <v>18.579999999999998</v>
      </c>
      <c r="L1132">
        <v>21.044</v>
      </c>
      <c r="M1132">
        <v>23.507999999999999</v>
      </c>
      <c r="N1132" s="116">
        <v>-7.3400000000000007E-2</v>
      </c>
      <c r="O1132" s="116">
        <v>14.532299999999999</v>
      </c>
      <c r="P1132" s="116">
        <v>0.12175</v>
      </c>
    </row>
    <row r="1133" spans="1:16">
      <c r="A1133" t="s">
        <v>140</v>
      </c>
      <c r="B1133">
        <v>1131</v>
      </c>
      <c r="C1133" t="s">
        <v>1306</v>
      </c>
      <c r="D1133">
        <v>37</v>
      </c>
      <c r="E1133">
        <v>8.8550000000000004</v>
      </c>
      <c r="F1133">
        <v>10.138</v>
      </c>
      <c r="G1133">
        <v>11.42</v>
      </c>
      <c r="H1133">
        <v>12.878</v>
      </c>
      <c r="I1133">
        <v>14.538</v>
      </c>
      <c r="J1133">
        <v>16.428999999999998</v>
      </c>
      <c r="K1133">
        <v>18.588000000000001</v>
      </c>
      <c r="L1133">
        <v>21.053000000000001</v>
      </c>
      <c r="M1133">
        <v>23.518999999999998</v>
      </c>
      <c r="N1133" s="116">
        <v>-7.3599999999999999E-2</v>
      </c>
      <c r="O1133" s="116">
        <v>14.537800000000001</v>
      </c>
      <c r="P1133" s="116">
        <v>0.12177</v>
      </c>
    </row>
    <row r="1134" spans="1:16">
      <c r="A1134" t="s">
        <v>140</v>
      </c>
      <c r="B1134">
        <v>1132</v>
      </c>
      <c r="C1134" t="s">
        <v>1307</v>
      </c>
      <c r="D1134">
        <v>37</v>
      </c>
      <c r="E1134">
        <v>8.859</v>
      </c>
      <c r="F1134">
        <v>10.141</v>
      </c>
      <c r="G1134">
        <v>11.423999999999999</v>
      </c>
      <c r="H1134">
        <v>12.882999999999999</v>
      </c>
      <c r="I1134">
        <v>14.542999999999999</v>
      </c>
      <c r="J1134">
        <v>16.436</v>
      </c>
      <c r="K1134">
        <v>18.594999999999999</v>
      </c>
      <c r="L1134">
        <v>21.062000000000001</v>
      </c>
      <c r="M1134">
        <v>23.529</v>
      </c>
      <c r="N1134" s="116">
        <v>-7.3700000000000002E-2</v>
      </c>
      <c r="O1134" s="116">
        <v>14.5433</v>
      </c>
      <c r="P1134" s="116">
        <v>0.12178</v>
      </c>
    </row>
    <row r="1135" spans="1:16">
      <c r="A1135" t="s">
        <v>140</v>
      </c>
      <c r="B1135">
        <v>1133</v>
      </c>
      <c r="C1135" t="s">
        <v>1308</v>
      </c>
      <c r="D1135">
        <v>37</v>
      </c>
      <c r="E1135">
        <v>8.8610000000000007</v>
      </c>
      <c r="F1135">
        <v>10.145</v>
      </c>
      <c r="G1135">
        <v>11.428000000000001</v>
      </c>
      <c r="H1135">
        <v>12.888</v>
      </c>
      <c r="I1135">
        <v>14.548999999999999</v>
      </c>
      <c r="J1135">
        <v>16.442</v>
      </c>
      <c r="K1135">
        <v>18.603000000000002</v>
      </c>
      <c r="L1135">
        <v>21.071999999999999</v>
      </c>
      <c r="M1135">
        <v>23.54</v>
      </c>
      <c r="N1135" s="116">
        <v>-7.3800000000000004E-2</v>
      </c>
      <c r="O1135" s="116">
        <v>14.5489</v>
      </c>
      <c r="P1135" s="116">
        <v>0.12180000000000001</v>
      </c>
    </row>
    <row r="1136" spans="1:16">
      <c r="A1136" t="s">
        <v>140</v>
      </c>
      <c r="B1136">
        <v>1134</v>
      </c>
      <c r="C1136" t="s">
        <v>1309</v>
      </c>
      <c r="D1136">
        <v>37</v>
      </c>
      <c r="E1136">
        <v>8.8640000000000008</v>
      </c>
      <c r="F1136">
        <v>10.148</v>
      </c>
      <c r="G1136">
        <v>11.432</v>
      </c>
      <c r="H1136">
        <v>12.891999999999999</v>
      </c>
      <c r="I1136">
        <v>14.554</v>
      </c>
      <c r="J1136">
        <v>16.449000000000002</v>
      </c>
      <c r="K1136">
        <v>18.611000000000001</v>
      </c>
      <c r="L1136">
        <v>21.081</v>
      </c>
      <c r="M1136">
        <v>23.550999999999998</v>
      </c>
      <c r="N1136" s="116">
        <v>-7.3899999999999993E-2</v>
      </c>
      <c r="O1136" s="116">
        <v>14.554399999999999</v>
      </c>
      <c r="P1136" s="116">
        <v>0.12182</v>
      </c>
    </row>
    <row r="1137" spans="1:16">
      <c r="A1137" t="s">
        <v>140</v>
      </c>
      <c r="B1137">
        <v>1135</v>
      </c>
      <c r="C1137" t="s">
        <v>1310</v>
      </c>
      <c r="D1137">
        <v>37</v>
      </c>
      <c r="E1137">
        <v>8.8670000000000009</v>
      </c>
      <c r="F1137">
        <v>10.151999999999999</v>
      </c>
      <c r="G1137">
        <v>11.436</v>
      </c>
      <c r="H1137">
        <v>12.897</v>
      </c>
      <c r="I1137">
        <v>14.56</v>
      </c>
      <c r="J1137">
        <v>16.454999999999998</v>
      </c>
      <c r="K1137">
        <v>18.619</v>
      </c>
      <c r="L1137">
        <v>21.09</v>
      </c>
      <c r="M1137">
        <v>23.562000000000001</v>
      </c>
      <c r="N1137" s="116">
        <v>-7.4099999999999999E-2</v>
      </c>
      <c r="O1137" s="116">
        <v>14.559900000000001</v>
      </c>
      <c r="P1137" s="116">
        <v>0.12182999999999999</v>
      </c>
    </row>
    <row r="1138" spans="1:16">
      <c r="A1138" t="s">
        <v>140</v>
      </c>
      <c r="B1138">
        <v>1136</v>
      </c>
      <c r="C1138" t="s">
        <v>1311</v>
      </c>
      <c r="D1138">
        <v>37</v>
      </c>
      <c r="E1138">
        <v>8.8699999999999992</v>
      </c>
      <c r="F1138">
        <v>10.154999999999999</v>
      </c>
      <c r="G1138">
        <v>11.44</v>
      </c>
      <c r="H1138">
        <v>12.901999999999999</v>
      </c>
      <c r="I1138">
        <v>14.565</v>
      </c>
      <c r="J1138">
        <v>16.462</v>
      </c>
      <c r="K1138">
        <v>18.626000000000001</v>
      </c>
      <c r="L1138">
        <v>21.099</v>
      </c>
      <c r="M1138">
        <v>23.573</v>
      </c>
      <c r="N1138" s="116">
        <v>-7.4200000000000002E-2</v>
      </c>
      <c r="O1138" s="116">
        <v>14.5654</v>
      </c>
      <c r="P1138" s="116">
        <v>0.12185</v>
      </c>
    </row>
    <row r="1139" spans="1:16">
      <c r="A1139" t="s">
        <v>140</v>
      </c>
      <c r="B1139">
        <v>1137</v>
      </c>
      <c r="C1139" t="s">
        <v>1312</v>
      </c>
      <c r="D1139">
        <v>37</v>
      </c>
      <c r="E1139">
        <v>8.8729999999999993</v>
      </c>
      <c r="F1139">
        <v>10.157999999999999</v>
      </c>
      <c r="G1139">
        <v>11.444000000000001</v>
      </c>
      <c r="H1139">
        <v>12.906000000000001</v>
      </c>
      <c r="I1139">
        <v>14.571</v>
      </c>
      <c r="J1139">
        <v>16.469000000000001</v>
      </c>
      <c r="K1139">
        <v>18.634</v>
      </c>
      <c r="L1139">
        <v>21.109000000000002</v>
      </c>
      <c r="M1139">
        <v>23.584</v>
      </c>
      <c r="N1139" s="116">
        <v>-7.4300000000000005E-2</v>
      </c>
      <c r="O1139" s="116">
        <v>14.5709</v>
      </c>
      <c r="P1139" s="116">
        <v>0.12187000000000001</v>
      </c>
    </row>
    <row r="1140" spans="1:16">
      <c r="A1140" t="s">
        <v>140</v>
      </c>
      <c r="B1140">
        <v>1138</v>
      </c>
      <c r="C1140" t="s">
        <v>1313</v>
      </c>
      <c r="D1140">
        <v>37</v>
      </c>
      <c r="E1140">
        <v>8.875</v>
      </c>
      <c r="F1140">
        <v>10.162000000000001</v>
      </c>
      <c r="G1140">
        <v>11.448</v>
      </c>
      <c r="H1140">
        <v>12.911</v>
      </c>
      <c r="I1140">
        <v>14.576000000000001</v>
      </c>
      <c r="J1140">
        <v>16.475000000000001</v>
      </c>
      <c r="K1140">
        <v>18.641999999999999</v>
      </c>
      <c r="L1140">
        <v>21.117999999999999</v>
      </c>
      <c r="M1140">
        <v>23.594999999999999</v>
      </c>
      <c r="N1140" s="116">
        <v>-7.4499999999999997E-2</v>
      </c>
      <c r="O1140" s="116">
        <v>14.5764</v>
      </c>
      <c r="P1140" s="116">
        <v>0.12189</v>
      </c>
    </row>
    <row r="1141" spans="1:16">
      <c r="A1141" t="s">
        <v>140</v>
      </c>
      <c r="B1141">
        <v>1139</v>
      </c>
      <c r="C1141" t="s">
        <v>1314</v>
      </c>
      <c r="D1141">
        <v>37</v>
      </c>
      <c r="E1141">
        <v>8.8789999999999996</v>
      </c>
      <c r="F1141">
        <v>10.164999999999999</v>
      </c>
      <c r="G1141">
        <v>11.452</v>
      </c>
      <c r="H1141">
        <v>12.916</v>
      </c>
      <c r="I1141">
        <v>14.582000000000001</v>
      </c>
      <c r="J1141">
        <v>16.481999999999999</v>
      </c>
      <c r="K1141">
        <v>18.649999999999999</v>
      </c>
      <c r="L1141">
        <v>21.126999999999999</v>
      </c>
      <c r="M1141">
        <v>23.605</v>
      </c>
      <c r="N1141" s="116">
        <v>-7.46E-2</v>
      </c>
      <c r="O1141" s="116">
        <v>14.581899999999999</v>
      </c>
      <c r="P1141" s="116">
        <v>0.12189999999999999</v>
      </c>
    </row>
    <row r="1142" spans="1:16">
      <c r="A1142" t="s">
        <v>140</v>
      </c>
      <c r="B1142">
        <v>1140</v>
      </c>
      <c r="C1142" t="s">
        <v>1315</v>
      </c>
      <c r="D1142">
        <v>37</v>
      </c>
      <c r="E1142">
        <v>8.8810000000000002</v>
      </c>
      <c r="F1142">
        <v>10.169</v>
      </c>
      <c r="G1142">
        <v>11.456</v>
      </c>
      <c r="H1142">
        <v>12.92</v>
      </c>
      <c r="I1142">
        <v>14.587999999999999</v>
      </c>
      <c r="J1142">
        <v>16.488</v>
      </c>
      <c r="K1142">
        <v>18.658000000000001</v>
      </c>
      <c r="L1142">
        <v>21.137</v>
      </c>
      <c r="M1142">
        <v>23.616</v>
      </c>
      <c r="N1142" s="116">
        <v>-7.4700000000000003E-2</v>
      </c>
      <c r="O1142" s="116">
        <v>14.5875</v>
      </c>
      <c r="P1142" s="116">
        <v>0.12192</v>
      </c>
    </row>
    <row r="1143" spans="1:16">
      <c r="A1143" t="s">
        <v>140</v>
      </c>
      <c r="B1143">
        <v>1141</v>
      </c>
      <c r="C1143" t="s">
        <v>1316</v>
      </c>
      <c r="D1143">
        <v>37</v>
      </c>
      <c r="E1143">
        <v>8.8840000000000003</v>
      </c>
      <c r="F1143">
        <v>10.172000000000001</v>
      </c>
      <c r="G1143">
        <v>11.46</v>
      </c>
      <c r="H1143">
        <v>12.925000000000001</v>
      </c>
      <c r="I1143">
        <v>14.593</v>
      </c>
      <c r="J1143">
        <v>16.495000000000001</v>
      </c>
      <c r="K1143">
        <v>18.664999999999999</v>
      </c>
      <c r="L1143">
        <v>21.146000000000001</v>
      </c>
      <c r="M1143">
        <v>23.626999999999999</v>
      </c>
      <c r="N1143" s="116">
        <v>-7.4899999999999994E-2</v>
      </c>
      <c r="O1143" s="116">
        <v>14.593</v>
      </c>
      <c r="P1143" s="116">
        <v>0.12194000000000001</v>
      </c>
    </row>
    <row r="1144" spans="1:16">
      <c r="A1144" t="s">
        <v>140</v>
      </c>
      <c r="B1144">
        <v>1142</v>
      </c>
      <c r="C1144" t="s">
        <v>1317</v>
      </c>
      <c r="D1144">
        <v>37</v>
      </c>
      <c r="E1144">
        <v>8.8870000000000005</v>
      </c>
      <c r="F1144">
        <v>10.176</v>
      </c>
      <c r="G1144">
        <v>11.464</v>
      </c>
      <c r="H1144">
        <v>12.93</v>
      </c>
      <c r="I1144">
        <v>14.598000000000001</v>
      </c>
      <c r="J1144">
        <v>16.501000000000001</v>
      </c>
      <c r="K1144">
        <v>18.672999999999998</v>
      </c>
      <c r="L1144">
        <v>21.155000000000001</v>
      </c>
      <c r="M1144">
        <v>23.637</v>
      </c>
      <c r="N1144" s="116">
        <v>-7.4999999999999997E-2</v>
      </c>
      <c r="O1144" s="116">
        <v>14.5985</v>
      </c>
      <c r="P1144" s="116">
        <v>0.12195</v>
      </c>
    </row>
    <row r="1145" spans="1:16">
      <c r="A1145" t="s">
        <v>140</v>
      </c>
      <c r="B1145">
        <v>1143</v>
      </c>
      <c r="C1145" t="s">
        <v>1318</v>
      </c>
      <c r="D1145">
        <v>37</v>
      </c>
      <c r="E1145">
        <v>8.89</v>
      </c>
      <c r="F1145">
        <v>10.179</v>
      </c>
      <c r="G1145">
        <v>11.468</v>
      </c>
      <c r="H1145">
        <v>12.933999999999999</v>
      </c>
      <c r="I1145">
        <v>14.603999999999999</v>
      </c>
      <c r="J1145">
        <v>16.507999999999999</v>
      </c>
      <c r="K1145">
        <v>18.681000000000001</v>
      </c>
      <c r="L1145">
        <v>21.164999999999999</v>
      </c>
      <c r="M1145">
        <v>23.648</v>
      </c>
      <c r="N1145" s="116">
        <v>-7.51E-2</v>
      </c>
      <c r="O1145" s="116">
        <v>14.603999999999999</v>
      </c>
      <c r="P1145" s="116">
        <v>0.12197</v>
      </c>
    </row>
    <row r="1146" spans="1:16">
      <c r="A1146" t="s">
        <v>140</v>
      </c>
      <c r="B1146">
        <v>1144</v>
      </c>
      <c r="C1146" t="s">
        <v>1319</v>
      </c>
      <c r="D1146">
        <v>37</v>
      </c>
      <c r="E1146">
        <v>8.8930000000000007</v>
      </c>
      <c r="F1146">
        <v>10.182</v>
      </c>
      <c r="G1146">
        <v>11.472</v>
      </c>
      <c r="H1146">
        <v>12.939</v>
      </c>
      <c r="I1146">
        <v>14.61</v>
      </c>
      <c r="J1146">
        <v>16.513999999999999</v>
      </c>
      <c r="K1146">
        <v>18.689</v>
      </c>
      <c r="L1146">
        <v>21.173999999999999</v>
      </c>
      <c r="M1146">
        <v>23.658999999999999</v>
      </c>
      <c r="N1146" s="116">
        <v>-7.5200000000000003E-2</v>
      </c>
      <c r="O1146" s="116">
        <v>14.609500000000001</v>
      </c>
      <c r="P1146" s="116">
        <v>0.12199</v>
      </c>
    </row>
    <row r="1147" spans="1:16">
      <c r="A1147" t="s">
        <v>140</v>
      </c>
      <c r="B1147">
        <v>1145</v>
      </c>
      <c r="C1147" t="s">
        <v>1320</v>
      </c>
      <c r="D1147">
        <v>37</v>
      </c>
      <c r="E1147">
        <v>8.8960000000000008</v>
      </c>
      <c r="F1147">
        <v>10.186</v>
      </c>
      <c r="G1147">
        <v>11.476000000000001</v>
      </c>
      <c r="H1147">
        <v>12.944000000000001</v>
      </c>
      <c r="I1147">
        <v>14.615</v>
      </c>
      <c r="J1147">
        <v>16.521000000000001</v>
      </c>
      <c r="K1147">
        <v>18.696000000000002</v>
      </c>
      <c r="L1147">
        <v>21.183</v>
      </c>
      <c r="M1147">
        <v>23.67</v>
      </c>
      <c r="N1147" s="116">
        <v>-7.5399999999999995E-2</v>
      </c>
      <c r="O1147" s="116">
        <v>14.615</v>
      </c>
      <c r="P1147" s="116">
        <v>0.122</v>
      </c>
    </row>
    <row r="1148" spans="1:16">
      <c r="A1148" t="s">
        <v>140</v>
      </c>
      <c r="B1148">
        <v>1146</v>
      </c>
      <c r="C1148" t="s">
        <v>1321</v>
      </c>
      <c r="D1148">
        <v>37</v>
      </c>
      <c r="E1148">
        <v>8.8979999999999997</v>
      </c>
      <c r="F1148">
        <v>10.189</v>
      </c>
      <c r="G1148">
        <v>11.48</v>
      </c>
      <c r="H1148">
        <v>12.948</v>
      </c>
      <c r="I1148">
        <v>14.62</v>
      </c>
      <c r="J1148">
        <v>16.527000000000001</v>
      </c>
      <c r="K1148">
        <v>18.704000000000001</v>
      </c>
      <c r="L1148">
        <v>21.192</v>
      </c>
      <c r="M1148">
        <v>23.681000000000001</v>
      </c>
      <c r="N1148" s="116">
        <v>-7.5499999999999998E-2</v>
      </c>
      <c r="O1148" s="116">
        <v>14.6205</v>
      </c>
      <c r="P1148" s="116">
        <v>0.12202</v>
      </c>
    </row>
    <row r="1149" spans="1:16">
      <c r="A1149" t="s">
        <v>140</v>
      </c>
      <c r="B1149">
        <v>1147</v>
      </c>
      <c r="C1149" t="s">
        <v>1322</v>
      </c>
      <c r="D1149">
        <v>37</v>
      </c>
      <c r="E1149">
        <v>8.9009999999999998</v>
      </c>
      <c r="F1149">
        <v>10.193</v>
      </c>
      <c r="G1149">
        <v>11.484</v>
      </c>
      <c r="H1149">
        <v>12.952999999999999</v>
      </c>
      <c r="I1149">
        <v>14.625999999999999</v>
      </c>
      <c r="J1149">
        <v>16.533999999999999</v>
      </c>
      <c r="K1149">
        <v>18.712</v>
      </c>
      <c r="L1149">
        <v>21.202000000000002</v>
      </c>
      <c r="M1149">
        <v>23.692</v>
      </c>
      <c r="N1149" s="116">
        <v>-7.5600000000000001E-2</v>
      </c>
      <c r="O1149" s="116">
        <v>14.625999999999999</v>
      </c>
      <c r="P1149" s="116">
        <v>0.12204</v>
      </c>
    </row>
    <row r="1150" spans="1:16">
      <c r="A1150" t="s">
        <v>140</v>
      </c>
      <c r="B1150">
        <v>1148</v>
      </c>
      <c r="C1150" t="s">
        <v>1323</v>
      </c>
      <c r="D1150">
        <v>37</v>
      </c>
      <c r="E1150">
        <v>8.9039999999999999</v>
      </c>
      <c r="F1150">
        <v>10.196</v>
      </c>
      <c r="G1150">
        <v>11.488</v>
      </c>
      <c r="H1150">
        <v>12.958</v>
      </c>
      <c r="I1150">
        <v>14.632</v>
      </c>
      <c r="J1150">
        <v>16.54</v>
      </c>
      <c r="K1150">
        <v>18.72</v>
      </c>
      <c r="L1150">
        <v>21.210999999999999</v>
      </c>
      <c r="M1150">
        <v>23.702999999999999</v>
      </c>
      <c r="N1150" s="116">
        <v>-7.5800000000000006E-2</v>
      </c>
      <c r="O1150" s="116">
        <v>14.631500000000001</v>
      </c>
      <c r="P1150" s="116">
        <v>0.12206</v>
      </c>
    </row>
    <row r="1151" spans="1:16">
      <c r="A1151" t="s">
        <v>140</v>
      </c>
      <c r="B1151">
        <v>1149</v>
      </c>
      <c r="C1151" t="s">
        <v>1324</v>
      </c>
      <c r="D1151">
        <v>37</v>
      </c>
      <c r="E1151">
        <v>8.907</v>
      </c>
      <c r="F1151">
        <v>10.199999999999999</v>
      </c>
      <c r="G1151">
        <v>11.492000000000001</v>
      </c>
      <c r="H1151">
        <v>12.962</v>
      </c>
      <c r="I1151">
        <v>14.637</v>
      </c>
      <c r="J1151">
        <v>16.547000000000001</v>
      </c>
      <c r="K1151">
        <v>18.727</v>
      </c>
      <c r="L1151">
        <v>21.22</v>
      </c>
      <c r="M1151">
        <v>23.713000000000001</v>
      </c>
      <c r="N1151" s="116">
        <v>-7.5899999999999995E-2</v>
      </c>
      <c r="O1151" s="116">
        <v>14.6371</v>
      </c>
      <c r="P1151" s="116">
        <v>0.12207</v>
      </c>
    </row>
    <row r="1152" spans="1:16">
      <c r="A1152" t="s">
        <v>140</v>
      </c>
      <c r="B1152">
        <v>1150</v>
      </c>
      <c r="C1152" t="s">
        <v>1325</v>
      </c>
      <c r="D1152">
        <v>37</v>
      </c>
      <c r="E1152">
        <v>8.91</v>
      </c>
      <c r="F1152">
        <v>10.202999999999999</v>
      </c>
      <c r="G1152">
        <v>11.496</v>
      </c>
      <c r="H1152">
        <v>12.967000000000001</v>
      </c>
      <c r="I1152">
        <v>14.643000000000001</v>
      </c>
      <c r="J1152">
        <v>16.553000000000001</v>
      </c>
      <c r="K1152">
        <v>18.734999999999999</v>
      </c>
      <c r="L1152">
        <v>21.23</v>
      </c>
      <c r="M1152">
        <v>23.724</v>
      </c>
      <c r="N1152" s="116">
        <v>-7.5999999999999998E-2</v>
      </c>
      <c r="O1152" s="116">
        <v>14.6426</v>
      </c>
      <c r="P1152" s="116">
        <v>0.12209</v>
      </c>
    </row>
    <row r="1153" spans="1:16">
      <c r="A1153" t="s">
        <v>140</v>
      </c>
      <c r="B1153">
        <v>1151</v>
      </c>
      <c r="C1153" t="s">
        <v>1326</v>
      </c>
      <c r="D1153">
        <v>37</v>
      </c>
      <c r="E1153">
        <v>8.9130000000000003</v>
      </c>
      <c r="F1153">
        <v>10.206</v>
      </c>
      <c r="G1153">
        <v>11.5</v>
      </c>
      <c r="H1153">
        <v>12.972</v>
      </c>
      <c r="I1153">
        <v>14.648</v>
      </c>
      <c r="J1153">
        <v>16.559999999999999</v>
      </c>
      <c r="K1153">
        <v>18.742999999999999</v>
      </c>
      <c r="L1153">
        <v>21.239000000000001</v>
      </c>
      <c r="M1153">
        <v>23.734999999999999</v>
      </c>
      <c r="N1153" s="116">
        <v>-7.6200000000000004E-2</v>
      </c>
      <c r="O1153" s="116">
        <v>14.648099999999999</v>
      </c>
      <c r="P1153" s="116">
        <v>0.12211</v>
      </c>
    </row>
    <row r="1154" spans="1:16">
      <c r="A1154" t="s">
        <v>140</v>
      </c>
      <c r="B1154">
        <v>1152</v>
      </c>
      <c r="C1154" t="s">
        <v>1327</v>
      </c>
      <c r="D1154">
        <v>37</v>
      </c>
      <c r="E1154">
        <v>8.9160000000000004</v>
      </c>
      <c r="F1154">
        <v>10.210000000000001</v>
      </c>
      <c r="G1154">
        <v>11.504</v>
      </c>
      <c r="H1154">
        <v>12.976000000000001</v>
      </c>
      <c r="I1154">
        <v>14.654</v>
      </c>
      <c r="J1154">
        <v>16.565999999999999</v>
      </c>
      <c r="K1154">
        <v>18.751000000000001</v>
      </c>
      <c r="L1154">
        <v>21.248000000000001</v>
      </c>
      <c r="M1154">
        <v>23.745000000000001</v>
      </c>
      <c r="N1154" s="116">
        <v>-7.6300000000000007E-2</v>
      </c>
      <c r="O1154" s="116">
        <v>14.653600000000001</v>
      </c>
      <c r="P1154" s="116">
        <v>0.12212000000000001</v>
      </c>
    </row>
    <row r="1155" spans="1:16">
      <c r="A1155" t="s">
        <v>140</v>
      </c>
      <c r="B1155">
        <v>1153</v>
      </c>
      <c r="C1155" t="s">
        <v>1328</v>
      </c>
      <c r="D1155">
        <v>37</v>
      </c>
      <c r="E1155">
        <v>8.9179999999999993</v>
      </c>
      <c r="F1155">
        <v>10.212999999999999</v>
      </c>
      <c r="G1155">
        <v>11.507999999999999</v>
      </c>
      <c r="H1155">
        <v>12.981</v>
      </c>
      <c r="I1155">
        <v>14.659000000000001</v>
      </c>
      <c r="J1155">
        <v>16.573</v>
      </c>
      <c r="K1155">
        <v>18.759</v>
      </c>
      <c r="L1155">
        <v>21.257000000000001</v>
      </c>
      <c r="M1155">
        <v>23.756</v>
      </c>
      <c r="N1155" s="116">
        <v>-7.6399999999999996E-2</v>
      </c>
      <c r="O1155" s="116">
        <v>14.6591</v>
      </c>
      <c r="P1155" s="116">
        <v>0.12214</v>
      </c>
    </row>
    <row r="1156" spans="1:16">
      <c r="A1156" t="s">
        <v>140</v>
      </c>
      <c r="B1156">
        <v>1154</v>
      </c>
      <c r="C1156" t="s">
        <v>1329</v>
      </c>
      <c r="D1156">
        <v>37</v>
      </c>
      <c r="E1156">
        <v>8.9209999999999994</v>
      </c>
      <c r="F1156">
        <v>10.215999999999999</v>
      </c>
      <c r="G1156">
        <v>11.512</v>
      </c>
      <c r="H1156">
        <v>12.986000000000001</v>
      </c>
      <c r="I1156">
        <v>14.664999999999999</v>
      </c>
      <c r="J1156">
        <v>16.579999999999998</v>
      </c>
      <c r="K1156">
        <v>18.765999999999998</v>
      </c>
      <c r="L1156">
        <v>21.266999999999999</v>
      </c>
      <c r="M1156">
        <v>23.766999999999999</v>
      </c>
      <c r="N1156" s="116">
        <v>-7.6499999999999999E-2</v>
      </c>
      <c r="O1156" s="116">
        <v>14.6646</v>
      </c>
      <c r="P1156" s="116">
        <v>0.12216</v>
      </c>
    </row>
    <row r="1157" spans="1:16">
      <c r="A1157" t="s">
        <v>140</v>
      </c>
      <c r="B1157">
        <v>1155</v>
      </c>
      <c r="C1157" t="s">
        <v>1330</v>
      </c>
      <c r="D1157">
        <v>37</v>
      </c>
      <c r="E1157">
        <v>8.9239999999999995</v>
      </c>
      <c r="F1157">
        <v>10.220000000000001</v>
      </c>
      <c r="G1157">
        <v>11.516</v>
      </c>
      <c r="H1157">
        <v>12.99</v>
      </c>
      <c r="I1157">
        <v>14.67</v>
      </c>
      <c r="J1157">
        <v>16.585999999999999</v>
      </c>
      <c r="K1157">
        <v>18.774000000000001</v>
      </c>
      <c r="L1157">
        <v>21.276</v>
      </c>
      <c r="M1157">
        <v>23.777999999999999</v>
      </c>
      <c r="N1157" s="116">
        <v>-7.6700000000000004E-2</v>
      </c>
      <c r="O1157" s="116">
        <v>14.6701</v>
      </c>
      <c r="P1157" s="116">
        <v>0.12217</v>
      </c>
    </row>
    <row r="1158" spans="1:16">
      <c r="A1158" t="s">
        <v>140</v>
      </c>
      <c r="B1158">
        <v>1156</v>
      </c>
      <c r="C1158" t="s">
        <v>1331</v>
      </c>
      <c r="D1158">
        <v>37</v>
      </c>
      <c r="E1158">
        <v>8.9269999999999996</v>
      </c>
      <c r="F1158">
        <v>10.223000000000001</v>
      </c>
      <c r="G1158">
        <v>11.52</v>
      </c>
      <c r="H1158">
        <v>12.994999999999999</v>
      </c>
      <c r="I1158">
        <v>14.676</v>
      </c>
      <c r="J1158">
        <v>16.593</v>
      </c>
      <c r="K1158">
        <v>18.782</v>
      </c>
      <c r="L1158">
        <v>21.285</v>
      </c>
      <c r="M1158">
        <v>23.789000000000001</v>
      </c>
      <c r="N1158" s="116">
        <v>-7.6799999999999993E-2</v>
      </c>
      <c r="O1158" s="116">
        <v>14.675599999999999</v>
      </c>
      <c r="P1158" s="116">
        <v>0.12218999999999999</v>
      </c>
    </row>
    <row r="1159" spans="1:16">
      <c r="A1159" t="s">
        <v>140</v>
      </c>
      <c r="B1159">
        <v>1157</v>
      </c>
      <c r="C1159" t="s">
        <v>1332</v>
      </c>
      <c r="D1159">
        <v>38</v>
      </c>
      <c r="E1159">
        <v>8.93</v>
      </c>
      <c r="F1159">
        <v>10.227</v>
      </c>
      <c r="G1159">
        <v>11.523999999999999</v>
      </c>
      <c r="H1159">
        <v>13</v>
      </c>
      <c r="I1159">
        <v>14.680999999999999</v>
      </c>
      <c r="J1159">
        <v>16.599</v>
      </c>
      <c r="K1159">
        <v>18.79</v>
      </c>
      <c r="L1159">
        <v>21.295000000000002</v>
      </c>
      <c r="M1159">
        <v>23.8</v>
      </c>
      <c r="N1159" s="116">
        <v>-7.6899999999999996E-2</v>
      </c>
      <c r="O1159" s="116">
        <v>14.681100000000001</v>
      </c>
      <c r="P1159" s="116">
        <v>0.12221</v>
      </c>
    </row>
    <row r="1160" spans="1:16">
      <c r="A1160" t="s">
        <v>140</v>
      </c>
      <c r="B1160">
        <v>1158</v>
      </c>
      <c r="C1160" t="s">
        <v>1333</v>
      </c>
      <c r="D1160">
        <v>38</v>
      </c>
      <c r="E1160">
        <v>8.9329999999999998</v>
      </c>
      <c r="F1160">
        <v>10.23</v>
      </c>
      <c r="G1160">
        <v>11.528</v>
      </c>
      <c r="H1160">
        <v>13.004</v>
      </c>
      <c r="I1160">
        <v>14.686999999999999</v>
      </c>
      <c r="J1160">
        <v>16.606000000000002</v>
      </c>
      <c r="K1160">
        <v>18.797000000000001</v>
      </c>
      <c r="L1160">
        <v>21.303999999999998</v>
      </c>
      <c r="M1160">
        <v>23.81</v>
      </c>
      <c r="N1160" s="116">
        <v>-7.7100000000000002E-2</v>
      </c>
      <c r="O1160" s="116">
        <v>14.6866</v>
      </c>
      <c r="P1160" s="116">
        <v>0.12222</v>
      </c>
    </row>
    <row r="1161" spans="1:16">
      <c r="A1161" t="s">
        <v>140</v>
      </c>
      <c r="B1161">
        <v>1159</v>
      </c>
      <c r="C1161" t="s">
        <v>1334</v>
      </c>
      <c r="D1161">
        <v>38</v>
      </c>
      <c r="E1161">
        <v>8.9359999999999999</v>
      </c>
      <c r="F1161">
        <v>10.234</v>
      </c>
      <c r="G1161">
        <v>11.532</v>
      </c>
      <c r="H1161">
        <v>13.009</v>
      </c>
      <c r="I1161">
        <v>14.692</v>
      </c>
      <c r="J1161">
        <v>16.611999999999998</v>
      </c>
      <c r="K1161">
        <v>18.805</v>
      </c>
      <c r="L1161">
        <v>21.312999999999999</v>
      </c>
      <c r="M1161">
        <v>23.821000000000002</v>
      </c>
      <c r="N1161" s="116">
        <v>-7.7200000000000005E-2</v>
      </c>
      <c r="O1161" s="116">
        <v>14.6921</v>
      </c>
      <c r="P1161" s="116">
        <v>0.12224</v>
      </c>
    </row>
    <row r="1162" spans="1:16">
      <c r="A1162" t="s">
        <v>140</v>
      </c>
      <c r="B1162">
        <v>1160</v>
      </c>
      <c r="C1162" t="s">
        <v>1335</v>
      </c>
      <c r="D1162">
        <v>38</v>
      </c>
      <c r="E1162">
        <v>8.9380000000000006</v>
      </c>
      <c r="F1162">
        <v>10.237</v>
      </c>
      <c r="G1162">
        <v>11.536</v>
      </c>
      <c r="H1162">
        <v>13.013999999999999</v>
      </c>
      <c r="I1162">
        <v>14.698</v>
      </c>
      <c r="J1162">
        <v>16.619</v>
      </c>
      <c r="K1162">
        <v>18.812999999999999</v>
      </c>
      <c r="L1162">
        <v>21.323</v>
      </c>
      <c r="M1162">
        <v>23.832000000000001</v>
      </c>
      <c r="N1162" s="116">
        <v>-7.7299999999999994E-2</v>
      </c>
      <c r="O1162" s="116">
        <v>14.6976</v>
      </c>
      <c r="P1162" s="116">
        <v>0.12225999999999999</v>
      </c>
    </row>
    <row r="1163" spans="1:16">
      <c r="A1163" t="s">
        <v>140</v>
      </c>
      <c r="B1163">
        <v>1161</v>
      </c>
      <c r="C1163" t="s">
        <v>1336</v>
      </c>
      <c r="D1163">
        <v>38</v>
      </c>
      <c r="E1163">
        <v>8.9410000000000007</v>
      </c>
      <c r="F1163">
        <v>10.24</v>
      </c>
      <c r="G1163">
        <v>11.54</v>
      </c>
      <c r="H1163">
        <v>13.018000000000001</v>
      </c>
      <c r="I1163">
        <v>14.702999999999999</v>
      </c>
      <c r="J1163">
        <v>16.625</v>
      </c>
      <c r="K1163">
        <v>18.821000000000002</v>
      </c>
      <c r="L1163">
        <v>21.332000000000001</v>
      </c>
      <c r="M1163">
        <v>23.843</v>
      </c>
      <c r="N1163" s="116">
        <v>-7.7399999999999997E-2</v>
      </c>
      <c r="O1163" s="116">
        <v>14.703200000000001</v>
      </c>
      <c r="P1163" s="116">
        <v>0.12228</v>
      </c>
    </row>
    <row r="1164" spans="1:16">
      <c r="A1164" t="s">
        <v>140</v>
      </c>
      <c r="B1164">
        <v>1162</v>
      </c>
      <c r="C1164" t="s">
        <v>1337</v>
      </c>
      <c r="D1164">
        <v>38</v>
      </c>
      <c r="E1164">
        <v>8.9440000000000008</v>
      </c>
      <c r="F1164">
        <v>10.244</v>
      </c>
      <c r="G1164">
        <v>11.544</v>
      </c>
      <c r="H1164">
        <v>13.023</v>
      </c>
      <c r="I1164">
        <v>14.709</v>
      </c>
      <c r="J1164">
        <v>16.632000000000001</v>
      </c>
      <c r="K1164">
        <v>18.827999999999999</v>
      </c>
      <c r="L1164">
        <v>21.341000000000001</v>
      </c>
      <c r="M1164">
        <v>23.853999999999999</v>
      </c>
      <c r="N1164" s="116">
        <v>-7.7600000000000002E-2</v>
      </c>
      <c r="O1164" s="116">
        <v>14.7087</v>
      </c>
      <c r="P1164" s="116">
        <v>0.12229</v>
      </c>
    </row>
    <row r="1165" spans="1:16">
      <c r="A1165" t="s">
        <v>140</v>
      </c>
      <c r="B1165">
        <v>1163</v>
      </c>
      <c r="C1165" t="s">
        <v>1338</v>
      </c>
      <c r="D1165">
        <v>38</v>
      </c>
      <c r="E1165">
        <v>8.9469999999999992</v>
      </c>
      <c r="F1165">
        <v>10.247</v>
      </c>
      <c r="G1165">
        <v>11.548</v>
      </c>
      <c r="H1165">
        <v>13.028</v>
      </c>
      <c r="I1165">
        <v>14.714</v>
      </c>
      <c r="J1165">
        <v>16.638000000000002</v>
      </c>
      <c r="K1165">
        <v>18.835999999999999</v>
      </c>
      <c r="L1165">
        <v>21.350999999999999</v>
      </c>
      <c r="M1165">
        <v>23.864999999999998</v>
      </c>
      <c r="N1165" s="116">
        <v>-7.7700000000000005E-2</v>
      </c>
      <c r="O1165" s="116">
        <v>14.7142</v>
      </c>
      <c r="P1165" s="116">
        <v>0.12231</v>
      </c>
    </row>
    <row r="1166" spans="1:16">
      <c r="A1166" t="s">
        <v>140</v>
      </c>
      <c r="B1166">
        <v>1164</v>
      </c>
      <c r="C1166" t="s">
        <v>1339</v>
      </c>
      <c r="D1166">
        <v>38</v>
      </c>
      <c r="E1166">
        <v>8.9499999999999993</v>
      </c>
      <c r="F1166">
        <v>10.250999999999999</v>
      </c>
      <c r="G1166">
        <v>11.552</v>
      </c>
      <c r="H1166">
        <v>13.032</v>
      </c>
      <c r="I1166">
        <v>14.72</v>
      </c>
      <c r="J1166">
        <v>16.645</v>
      </c>
      <c r="K1166">
        <v>18.844000000000001</v>
      </c>
      <c r="L1166">
        <v>21.36</v>
      </c>
      <c r="M1166">
        <v>23.876000000000001</v>
      </c>
      <c r="N1166" s="116">
        <v>-7.7799999999999994E-2</v>
      </c>
      <c r="O1166" s="116">
        <v>14.7197</v>
      </c>
      <c r="P1166" s="116">
        <v>0.12232999999999999</v>
      </c>
    </row>
    <row r="1167" spans="1:16">
      <c r="A1167" t="s">
        <v>140</v>
      </c>
      <c r="B1167">
        <v>1165</v>
      </c>
      <c r="C1167" t="s">
        <v>1340</v>
      </c>
      <c r="D1167">
        <v>38</v>
      </c>
      <c r="E1167">
        <v>8.9529999999999994</v>
      </c>
      <c r="F1167">
        <v>10.254</v>
      </c>
      <c r="G1167">
        <v>11.555999999999999</v>
      </c>
      <c r="H1167">
        <v>13.037000000000001</v>
      </c>
      <c r="I1167">
        <v>14.725</v>
      </c>
      <c r="J1167">
        <v>16.651</v>
      </c>
      <c r="K1167">
        <v>18.852</v>
      </c>
      <c r="L1167">
        <v>21.369</v>
      </c>
      <c r="M1167">
        <v>23.885999999999999</v>
      </c>
      <c r="N1167" s="116">
        <v>-7.8E-2</v>
      </c>
      <c r="O1167" s="116">
        <v>14.725199999999999</v>
      </c>
      <c r="P1167" s="116">
        <v>0.12234</v>
      </c>
    </row>
    <row r="1168" spans="1:16">
      <c r="A1168" t="s">
        <v>140</v>
      </c>
      <c r="B1168">
        <v>1166</v>
      </c>
      <c r="C1168" t="s">
        <v>1341</v>
      </c>
      <c r="D1168">
        <v>38</v>
      </c>
      <c r="E1168">
        <v>8.9550000000000001</v>
      </c>
      <c r="F1168">
        <v>10.257999999999999</v>
      </c>
      <c r="G1168">
        <v>11.56</v>
      </c>
      <c r="H1168">
        <v>13.042</v>
      </c>
      <c r="I1168">
        <v>14.731</v>
      </c>
      <c r="J1168">
        <v>16.658000000000001</v>
      </c>
      <c r="K1168">
        <v>18.86</v>
      </c>
      <c r="L1168">
        <v>21.378</v>
      </c>
      <c r="M1168">
        <v>23.896999999999998</v>
      </c>
      <c r="N1168" s="116">
        <v>-7.8100000000000003E-2</v>
      </c>
      <c r="O1168" s="116">
        <v>14.730700000000001</v>
      </c>
      <c r="P1168" s="116">
        <v>0.12236</v>
      </c>
    </row>
    <row r="1169" spans="1:16">
      <c r="A1169" t="s">
        <v>140</v>
      </c>
      <c r="B1169">
        <v>1167</v>
      </c>
      <c r="C1169" t="s">
        <v>1342</v>
      </c>
      <c r="D1169">
        <v>38</v>
      </c>
      <c r="E1169">
        <v>8.9580000000000002</v>
      </c>
      <c r="F1169">
        <v>10.260999999999999</v>
      </c>
      <c r="G1169">
        <v>11.564</v>
      </c>
      <c r="H1169">
        <v>13.045999999999999</v>
      </c>
      <c r="I1169">
        <v>14.736000000000001</v>
      </c>
      <c r="J1169">
        <v>16.664000000000001</v>
      </c>
      <c r="K1169">
        <v>18.867000000000001</v>
      </c>
      <c r="L1169">
        <v>21.388000000000002</v>
      </c>
      <c r="M1169">
        <v>23.908000000000001</v>
      </c>
      <c r="N1169" s="116">
        <v>-7.8200000000000006E-2</v>
      </c>
      <c r="O1169" s="116">
        <v>14.7362</v>
      </c>
      <c r="P1169" s="116">
        <v>0.12238</v>
      </c>
    </row>
    <row r="1170" spans="1:16">
      <c r="A1170" t="s">
        <v>140</v>
      </c>
      <c r="B1170">
        <v>1168</v>
      </c>
      <c r="C1170" t="s">
        <v>1343</v>
      </c>
      <c r="D1170">
        <v>38</v>
      </c>
      <c r="E1170">
        <v>8.9610000000000003</v>
      </c>
      <c r="F1170">
        <v>10.263999999999999</v>
      </c>
      <c r="G1170">
        <v>11.568</v>
      </c>
      <c r="H1170">
        <v>13.051</v>
      </c>
      <c r="I1170">
        <v>14.742000000000001</v>
      </c>
      <c r="J1170">
        <v>16.670999999999999</v>
      </c>
      <c r="K1170">
        <v>18.875</v>
      </c>
      <c r="L1170">
        <v>21.396999999999998</v>
      </c>
      <c r="M1170">
        <v>23.917999999999999</v>
      </c>
      <c r="N1170" s="116">
        <v>-7.8299999999999995E-2</v>
      </c>
      <c r="O1170" s="116">
        <v>14.7417</v>
      </c>
      <c r="P1170" s="116">
        <v>0.12239</v>
      </c>
    </row>
    <row r="1171" spans="1:16">
      <c r="A1171" t="s">
        <v>140</v>
      </c>
      <c r="B1171">
        <v>1169</v>
      </c>
      <c r="C1171" t="s">
        <v>1344</v>
      </c>
      <c r="D1171">
        <v>38</v>
      </c>
      <c r="E1171">
        <v>8.9640000000000004</v>
      </c>
      <c r="F1171">
        <v>10.268000000000001</v>
      </c>
      <c r="G1171">
        <v>11.571999999999999</v>
      </c>
      <c r="H1171">
        <v>13.055999999999999</v>
      </c>
      <c r="I1171">
        <v>14.747</v>
      </c>
      <c r="J1171">
        <v>16.677</v>
      </c>
      <c r="K1171">
        <v>18.882999999999999</v>
      </c>
      <c r="L1171">
        <v>21.405999999999999</v>
      </c>
      <c r="M1171">
        <v>23.928999999999998</v>
      </c>
      <c r="N1171" s="116">
        <v>-7.85E-2</v>
      </c>
      <c r="O1171" s="116">
        <v>14.747199999999999</v>
      </c>
      <c r="P1171" s="116">
        <v>0.12241</v>
      </c>
    </row>
    <row r="1172" spans="1:16">
      <c r="A1172" t="s">
        <v>140</v>
      </c>
      <c r="B1172">
        <v>1170</v>
      </c>
      <c r="C1172" t="s">
        <v>1345</v>
      </c>
      <c r="D1172">
        <v>38</v>
      </c>
      <c r="E1172">
        <v>8.9670000000000005</v>
      </c>
      <c r="F1172">
        <v>10.271000000000001</v>
      </c>
      <c r="G1172">
        <v>11.576000000000001</v>
      </c>
      <c r="H1172">
        <v>13.06</v>
      </c>
      <c r="I1172">
        <v>14.753</v>
      </c>
      <c r="J1172">
        <v>16.684000000000001</v>
      </c>
      <c r="K1172">
        <v>18.890999999999998</v>
      </c>
      <c r="L1172">
        <v>21.416</v>
      </c>
      <c r="M1172">
        <v>23.940999999999999</v>
      </c>
      <c r="N1172" s="116">
        <v>-7.8600000000000003E-2</v>
      </c>
      <c r="O1172" s="116">
        <v>14.752700000000001</v>
      </c>
      <c r="P1172" s="116">
        <v>0.12243</v>
      </c>
    </row>
    <row r="1173" spans="1:16">
      <c r="A1173" t="s">
        <v>140</v>
      </c>
      <c r="B1173">
        <v>1171</v>
      </c>
      <c r="C1173" t="s">
        <v>1346</v>
      </c>
      <c r="D1173">
        <v>38</v>
      </c>
      <c r="E1173">
        <v>8.9700000000000006</v>
      </c>
      <c r="F1173">
        <v>10.275</v>
      </c>
      <c r="G1173">
        <v>11.58</v>
      </c>
      <c r="H1173">
        <v>13.065</v>
      </c>
      <c r="I1173">
        <v>14.757999999999999</v>
      </c>
      <c r="J1173">
        <v>16.690000000000001</v>
      </c>
      <c r="K1173">
        <v>18.898</v>
      </c>
      <c r="L1173">
        <v>21.423999999999999</v>
      </c>
      <c r="M1173">
        <v>23.951000000000001</v>
      </c>
      <c r="N1173" s="116">
        <v>-7.8700000000000006E-2</v>
      </c>
      <c r="O1173" s="116">
        <v>14.7582</v>
      </c>
      <c r="P1173" s="116">
        <v>0.12243999999999999</v>
      </c>
    </row>
    <row r="1174" spans="1:16">
      <c r="A1174" t="s">
        <v>140</v>
      </c>
      <c r="B1174">
        <v>1172</v>
      </c>
      <c r="C1174" t="s">
        <v>1347</v>
      </c>
      <c r="D1174">
        <v>38</v>
      </c>
      <c r="E1174">
        <v>8.9730000000000008</v>
      </c>
      <c r="F1174">
        <v>10.278</v>
      </c>
      <c r="G1174">
        <v>11.584</v>
      </c>
      <c r="H1174">
        <v>13.07</v>
      </c>
      <c r="I1174">
        <v>14.763999999999999</v>
      </c>
      <c r="J1174">
        <v>16.696999999999999</v>
      </c>
      <c r="K1174">
        <v>18.905999999999999</v>
      </c>
      <c r="L1174">
        <v>21.434000000000001</v>
      </c>
      <c r="M1174">
        <v>23.962</v>
      </c>
      <c r="N1174" s="116">
        <v>-7.8799999999999995E-2</v>
      </c>
      <c r="O1174" s="116">
        <v>14.7637</v>
      </c>
      <c r="P1174" s="116">
        <v>0.12246</v>
      </c>
    </row>
    <row r="1175" spans="1:16">
      <c r="A1175" t="s">
        <v>140</v>
      </c>
      <c r="B1175">
        <v>1173</v>
      </c>
      <c r="C1175" t="s">
        <v>1348</v>
      </c>
      <c r="D1175">
        <v>38</v>
      </c>
      <c r="E1175">
        <v>8.9749999999999996</v>
      </c>
      <c r="F1175">
        <v>10.281000000000001</v>
      </c>
      <c r="G1175">
        <v>11.587</v>
      </c>
      <c r="H1175">
        <v>13.074</v>
      </c>
      <c r="I1175">
        <v>14.769</v>
      </c>
      <c r="J1175">
        <v>16.704000000000001</v>
      </c>
      <c r="K1175">
        <v>18.914000000000001</v>
      </c>
      <c r="L1175">
        <v>21.443999999999999</v>
      </c>
      <c r="M1175">
        <v>23.972999999999999</v>
      </c>
      <c r="N1175" s="116">
        <v>-7.9000000000000001E-2</v>
      </c>
      <c r="O1175" s="116">
        <v>14.7692</v>
      </c>
      <c r="P1175" s="116">
        <v>0.12248000000000001</v>
      </c>
    </row>
    <row r="1176" spans="1:16">
      <c r="A1176" t="s">
        <v>140</v>
      </c>
      <c r="B1176">
        <v>1174</v>
      </c>
      <c r="C1176" t="s">
        <v>1349</v>
      </c>
      <c r="D1176">
        <v>38</v>
      </c>
      <c r="E1176">
        <v>8.9779999999999998</v>
      </c>
      <c r="F1176">
        <v>10.285</v>
      </c>
      <c r="G1176">
        <v>11.592000000000001</v>
      </c>
      <c r="H1176">
        <v>13.079000000000001</v>
      </c>
      <c r="I1176">
        <v>14.775</v>
      </c>
      <c r="J1176">
        <v>16.71</v>
      </c>
      <c r="K1176">
        <v>18.922000000000001</v>
      </c>
      <c r="L1176">
        <v>21.452000000000002</v>
      </c>
      <c r="M1176">
        <v>23.983000000000001</v>
      </c>
      <c r="N1176" s="116">
        <v>-7.9100000000000004E-2</v>
      </c>
      <c r="O1176" s="116">
        <v>14.774699999999999</v>
      </c>
      <c r="P1176" s="116">
        <v>0.12249</v>
      </c>
    </row>
    <row r="1177" spans="1:16">
      <c r="A1177" t="s">
        <v>140</v>
      </c>
      <c r="B1177">
        <v>1175</v>
      </c>
      <c r="C1177" t="s">
        <v>1350</v>
      </c>
      <c r="D1177">
        <v>38</v>
      </c>
      <c r="E1177">
        <v>8.9809999999999999</v>
      </c>
      <c r="F1177">
        <v>10.288</v>
      </c>
      <c r="G1177">
        <v>11.595000000000001</v>
      </c>
      <c r="H1177">
        <v>13.084</v>
      </c>
      <c r="I1177">
        <v>14.78</v>
      </c>
      <c r="J1177">
        <v>16.716999999999999</v>
      </c>
      <c r="K1177">
        <v>18.928999999999998</v>
      </c>
      <c r="L1177">
        <v>21.462</v>
      </c>
      <c r="M1177">
        <v>23.994</v>
      </c>
      <c r="N1177" s="116">
        <v>-7.9200000000000007E-2</v>
      </c>
      <c r="O1177" s="116">
        <v>14.780200000000001</v>
      </c>
      <c r="P1177" s="116">
        <v>0.12250999999999999</v>
      </c>
    </row>
    <row r="1178" spans="1:16">
      <c r="A1178" t="s">
        <v>140</v>
      </c>
      <c r="B1178">
        <v>1176</v>
      </c>
      <c r="C1178" t="s">
        <v>1351</v>
      </c>
      <c r="D1178">
        <v>38</v>
      </c>
      <c r="E1178">
        <v>8.984</v>
      </c>
      <c r="F1178">
        <v>10.292</v>
      </c>
      <c r="G1178">
        <v>11.599</v>
      </c>
      <c r="H1178">
        <v>13.087999999999999</v>
      </c>
      <c r="I1178">
        <v>14.786</v>
      </c>
      <c r="J1178">
        <v>16.722999999999999</v>
      </c>
      <c r="K1178">
        <v>18.937000000000001</v>
      </c>
      <c r="L1178">
        <v>21.471</v>
      </c>
      <c r="M1178">
        <v>24.004999999999999</v>
      </c>
      <c r="N1178" s="116">
        <v>-7.9399999999999998E-2</v>
      </c>
      <c r="O1178" s="116">
        <v>14.7857</v>
      </c>
      <c r="P1178" s="116">
        <v>0.12253</v>
      </c>
    </row>
    <row r="1179" spans="1:16">
      <c r="A1179" t="s">
        <v>140</v>
      </c>
      <c r="B1179">
        <v>1177</v>
      </c>
      <c r="C1179" t="s">
        <v>1352</v>
      </c>
      <c r="D1179">
        <v>38</v>
      </c>
      <c r="E1179">
        <v>8.9870000000000001</v>
      </c>
      <c r="F1179">
        <v>10.295</v>
      </c>
      <c r="G1179">
        <v>11.603999999999999</v>
      </c>
      <c r="H1179">
        <v>13.093</v>
      </c>
      <c r="I1179">
        <v>14.791</v>
      </c>
      <c r="J1179">
        <v>16.728999999999999</v>
      </c>
      <c r="K1179">
        <v>18.945</v>
      </c>
      <c r="L1179">
        <v>21.48</v>
      </c>
      <c r="M1179">
        <v>24.015999999999998</v>
      </c>
      <c r="N1179" s="116">
        <v>-7.9500000000000001E-2</v>
      </c>
      <c r="O1179" s="116">
        <v>14.7912</v>
      </c>
      <c r="P1179" s="116">
        <v>0.12254</v>
      </c>
    </row>
    <row r="1180" spans="1:16">
      <c r="A1180" t="s">
        <v>140</v>
      </c>
      <c r="B1180">
        <v>1178</v>
      </c>
      <c r="C1180" t="s">
        <v>1353</v>
      </c>
      <c r="D1180">
        <v>38</v>
      </c>
      <c r="E1180">
        <v>8.99</v>
      </c>
      <c r="F1180">
        <v>10.298999999999999</v>
      </c>
      <c r="G1180">
        <v>11.606999999999999</v>
      </c>
      <c r="H1180">
        <v>13.098000000000001</v>
      </c>
      <c r="I1180">
        <v>14.797000000000001</v>
      </c>
      <c r="J1180">
        <v>16.736000000000001</v>
      </c>
      <c r="K1180">
        <v>18.952999999999999</v>
      </c>
      <c r="L1180">
        <v>21.49</v>
      </c>
      <c r="M1180">
        <v>24.027000000000001</v>
      </c>
      <c r="N1180" s="116">
        <v>-7.9600000000000004E-2</v>
      </c>
      <c r="O1180" s="116">
        <v>14.7967</v>
      </c>
      <c r="P1180" s="116">
        <v>0.12256</v>
      </c>
    </row>
    <row r="1181" spans="1:16">
      <c r="A1181" t="s">
        <v>140</v>
      </c>
      <c r="B1181">
        <v>1179</v>
      </c>
      <c r="C1181" t="s">
        <v>1354</v>
      </c>
      <c r="D1181">
        <v>38</v>
      </c>
      <c r="E1181">
        <v>8.9920000000000009</v>
      </c>
      <c r="F1181">
        <v>10.302</v>
      </c>
      <c r="G1181">
        <v>11.611000000000001</v>
      </c>
      <c r="H1181">
        <v>13.102</v>
      </c>
      <c r="I1181">
        <v>14.802</v>
      </c>
      <c r="J1181">
        <v>16.742999999999999</v>
      </c>
      <c r="K1181">
        <v>18.960999999999999</v>
      </c>
      <c r="L1181">
        <v>21.498999999999999</v>
      </c>
      <c r="M1181">
        <v>24.038</v>
      </c>
      <c r="N1181" s="116">
        <v>-7.9699999999999993E-2</v>
      </c>
      <c r="O1181" s="116">
        <v>14.802199999999999</v>
      </c>
      <c r="P1181" s="116">
        <v>0.12257999999999999</v>
      </c>
    </row>
    <row r="1182" spans="1:16">
      <c r="A1182" t="s">
        <v>140</v>
      </c>
      <c r="B1182">
        <v>1180</v>
      </c>
      <c r="C1182" t="s">
        <v>1355</v>
      </c>
      <c r="D1182">
        <v>38</v>
      </c>
      <c r="E1182">
        <v>8.9960000000000004</v>
      </c>
      <c r="F1182">
        <v>10.305</v>
      </c>
      <c r="G1182">
        <v>11.615</v>
      </c>
      <c r="H1182">
        <v>13.106999999999999</v>
      </c>
      <c r="I1182">
        <v>14.808</v>
      </c>
      <c r="J1182">
        <v>16.748999999999999</v>
      </c>
      <c r="K1182">
        <v>18.968</v>
      </c>
      <c r="L1182">
        <v>21.507999999999999</v>
      </c>
      <c r="M1182">
        <v>24.047999999999998</v>
      </c>
      <c r="N1182" s="116">
        <v>-7.9899999999999999E-2</v>
      </c>
      <c r="O1182" s="116">
        <v>14.807700000000001</v>
      </c>
      <c r="P1182" s="116">
        <v>0.12259</v>
      </c>
    </row>
    <row r="1183" spans="1:16">
      <c r="A1183" t="s">
        <v>140</v>
      </c>
      <c r="B1183">
        <v>1181</v>
      </c>
      <c r="C1183" t="s">
        <v>1356</v>
      </c>
      <c r="D1183">
        <v>38</v>
      </c>
      <c r="E1183">
        <v>8.9979999999999993</v>
      </c>
      <c r="F1183">
        <v>10.308999999999999</v>
      </c>
      <c r="G1183">
        <v>11.619</v>
      </c>
      <c r="H1183">
        <v>13.112</v>
      </c>
      <c r="I1183">
        <v>14.813000000000001</v>
      </c>
      <c r="J1183">
        <v>16.756</v>
      </c>
      <c r="K1183">
        <v>18.975999999999999</v>
      </c>
      <c r="L1183">
        <v>21.518000000000001</v>
      </c>
      <c r="M1183">
        <v>24.059000000000001</v>
      </c>
      <c r="N1183" s="116">
        <v>-0.08</v>
      </c>
      <c r="O1183" s="116">
        <v>14.8132</v>
      </c>
      <c r="P1183" s="116">
        <v>0.12261</v>
      </c>
    </row>
    <row r="1184" spans="1:16">
      <c r="A1184" t="s">
        <v>140</v>
      </c>
      <c r="B1184">
        <v>1182</v>
      </c>
      <c r="C1184" t="s">
        <v>1357</v>
      </c>
      <c r="D1184">
        <v>38</v>
      </c>
      <c r="E1184">
        <v>9.0009999999999994</v>
      </c>
      <c r="F1184">
        <v>10.311999999999999</v>
      </c>
      <c r="G1184">
        <v>11.622999999999999</v>
      </c>
      <c r="H1184">
        <v>13.116</v>
      </c>
      <c r="I1184">
        <v>14.819000000000001</v>
      </c>
      <c r="J1184">
        <v>16.762</v>
      </c>
      <c r="K1184">
        <v>18.984000000000002</v>
      </c>
      <c r="L1184">
        <v>21.527000000000001</v>
      </c>
      <c r="M1184">
        <v>24.07</v>
      </c>
      <c r="N1184" s="116">
        <v>-8.0100000000000005E-2</v>
      </c>
      <c r="O1184" s="116">
        <v>14.8187</v>
      </c>
      <c r="P1184" s="116">
        <v>0.12263</v>
      </c>
    </row>
    <row r="1185" spans="1:16">
      <c r="A1185" t="s">
        <v>140</v>
      </c>
      <c r="B1185">
        <v>1183</v>
      </c>
      <c r="C1185" t="s">
        <v>1358</v>
      </c>
      <c r="D1185">
        <v>38</v>
      </c>
      <c r="E1185">
        <v>9.0039999999999996</v>
      </c>
      <c r="F1185">
        <v>10.315</v>
      </c>
      <c r="G1185">
        <v>11.627000000000001</v>
      </c>
      <c r="H1185">
        <v>13.121</v>
      </c>
      <c r="I1185">
        <v>14.824</v>
      </c>
      <c r="J1185">
        <v>16.768999999999998</v>
      </c>
      <c r="K1185">
        <v>18.992000000000001</v>
      </c>
      <c r="L1185">
        <v>21.536999999999999</v>
      </c>
      <c r="M1185">
        <v>24.081</v>
      </c>
      <c r="N1185" s="116">
        <v>-8.0199999999999994E-2</v>
      </c>
      <c r="O1185" s="116">
        <v>14.824199999999999</v>
      </c>
      <c r="P1185" s="116">
        <v>0.12265</v>
      </c>
    </row>
    <row r="1186" spans="1:16">
      <c r="A1186" t="s">
        <v>140</v>
      </c>
      <c r="B1186">
        <v>1184</v>
      </c>
      <c r="C1186" t="s">
        <v>1359</v>
      </c>
      <c r="D1186">
        <v>38</v>
      </c>
      <c r="E1186">
        <v>9.0069999999999997</v>
      </c>
      <c r="F1186">
        <v>10.319000000000001</v>
      </c>
      <c r="G1186">
        <v>11.631</v>
      </c>
      <c r="H1186">
        <v>13.125999999999999</v>
      </c>
      <c r="I1186">
        <v>14.83</v>
      </c>
      <c r="J1186">
        <v>16.774999999999999</v>
      </c>
      <c r="K1186">
        <v>18.998999999999999</v>
      </c>
      <c r="L1186">
        <v>21.545000000000002</v>
      </c>
      <c r="M1186">
        <v>24.091999999999999</v>
      </c>
      <c r="N1186" s="116">
        <v>-8.0399999999999999E-2</v>
      </c>
      <c r="O1186" s="116">
        <v>14.829700000000001</v>
      </c>
      <c r="P1186" s="116">
        <v>0.12266000000000001</v>
      </c>
    </row>
    <row r="1187" spans="1:16">
      <c r="A1187" t="s">
        <v>140</v>
      </c>
      <c r="B1187">
        <v>1185</v>
      </c>
      <c r="C1187" t="s">
        <v>1360</v>
      </c>
      <c r="D1187">
        <v>38</v>
      </c>
      <c r="E1187">
        <v>9.0090000000000003</v>
      </c>
      <c r="F1187">
        <v>10.321999999999999</v>
      </c>
      <c r="G1187">
        <v>11.635</v>
      </c>
      <c r="H1187">
        <v>13.13</v>
      </c>
      <c r="I1187">
        <v>14.835000000000001</v>
      </c>
      <c r="J1187">
        <v>16.782</v>
      </c>
      <c r="K1187">
        <v>19.007000000000001</v>
      </c>
      <c r="L1187">
        <v>21.555</v>
      </c>
      <c r="M1187">
        <v>24.103000000000002</v>
      </c>
      <c r="N1187" s="116">
        <v>-8.0500000000000002E-2</v>
      </c>
      <c r="O1187" s="116">
        <v>14.8352</v>
      </c>
      <c r="P1187" s="116">
        <v>0.12268</v>
      </c>
    </row>
    <row r="1188" spans="1:16">
      <c r="A1188" t="s">
        <v>140</v>
      </c>
      <c r="B1188">
        <v>1186</v>
      </c>
      <c r="C1188" t="s">
        <v>1361</v>
      </c>
      <c r="D1188">
        <v>38</v>
      </c>
      <c r="E1188">
        <v>9.0120000000000005</v>
      </c>
      <c r="F1188">
        <v>10.326000000000001</v>
      </c>
      <c r="G1188">
        <v>11.638999999999999</v>
      </c>
      <c r="H1188">
        <v>13.135</v>
      </c>
      <c r="I1188">
        <v>14.840999999999999</v>
      </c>
      <c r="J1188">
        <v>16.788</v>
      </c>
      <c r="K1188">
        <v>19.015000000000001</v>
      </c>
      <c r="L1188">
        <v>21.564</v>
      </c>
      <c r="M1188">
        <v>24.114000000000001</v>
      </c>
      <c r="N1188" s="116">
        <v>-8.0600000000000005E-2</v>
      </c>
      <c r="O1188" s="116">
        <v>14.8407</v>
      </c>
      <c r="P1188" s="116">
        <v>0.1227</v>
      </c>
    </row>
    <row r="1189" spans="1:16">
      <c r="A1189" t="s">
        <v>140</v>
      </c>
      <c r="B1189">
        <v>1187</v>
      </c>
      <c r="C1189" t="s">
        <v>1362</v>
      </c>
      <c r="D1189">
        <v>38</v>
      </c>
      <c r="E1189">
        <v>9.0150000000000006</v>
      </c>
      <c r="F1189">
        <v>10.329000000000001</v>
      </c>
      <c r="G1189">
        <v>11.643000000000001</v>
      </c>
      <c r="H1189">
        <v>13.14</v>
      </c>
      <c r="I1189">
        <v>14.846</v>
      </c>
      <c r="J1189">
        <v>16.795000000000002</v>
      </c>
      <c r="K1189">
        <v>19.023</v>
      </c>
      <c r="L1189">
        <v>21.573</v>
      </c>
      <c r="M1189">
        <v>24.123999999999999</v>
      </c>
      <c r="N1189" s="116">
        <v>-8.0799999999999997E-2</v>
      </c>
      <c r="O1189" s="116">
        <v>14.8462</v>
      </c>
      <c r="P1189" s="116">
        <v>0.12271</v>
      </c>
    </row>
    <row r="1190" spans="1:16">
      <c r="A1190" t="s">
        <v>140</v>
      </c>
      <c r="B1190">
        <v>1188</v>
      </c>
      <c r="C1190" t="s">
        <v>1363</v>
      </c>
      <c r="D1190">
        <v>39</v>
      </c>
      <c r="E1190">
        <v>9.0180000000000007</v>
      </c>
      <c r="F1190">
        <v>10.333</v>
      </c>
      <c r="G1190">
        <v>11.647</v>
      </c>
      <c r="H1190">
        <v>13.144</v>
      </c>
      <c r="I1190">
        <v>14.852</v>
      </c>
      <c r="J1190">
        <v>16.800999999999998</v>
      </c>
      <c r="K1190">
        <v>19.030999999999999</v>
      </c>
      <c r="L1190">
        <v>21.582999999999998</v>
      </c>
      <c r="M1190">
        <v>24.135000000000002</v>
      </c>
      <c r="N1190" s="116">
        <v>-8.09E-2</v>
      </c>
      <c r="O1190" s="116">
        <v>14.851699999999999</v>
      </c>
      <c r="P1190" s="116">
        <v>0.12273000000000001</v>
      </c>
    </row>
    <row r="1191" spans="1:16">
      <c r="A1191" t="s">
        <v>140</v>
      </c>
      <c r="B1191">
        <v>1189</v>
      </c>
      <c r="C1191" t="s">
        <v>1364</v>
      </c>
      <c r="D1191">
        <v>39</v>
      </c>
      <c r="E1191">
        <v>9.0210000000000008</v>
      </c>
      <c r="F1191">
        <v>10.336</v>
      </c>
      <c r="G1191">
        <v>11.651</v>
      </c>
      <c r="H1191">
        <v>13.148999999999999</v>
      </c>
      <c r="I1191">
        <v>14.856999999999999</v>
      </c>
      <c r="J1191">
        <v>16.808</v>
      </c>
      <c r="K1191">
        <v>19.038</v>
      </c>
      <c r="L1191">
        <v>21.591999999999999</v>
      </c>
      <c r="M1191">
        <v>24.146000000000001</v>
      </c>
      <c r="N1191" s="116">
        <v>-8.1000000000000003E-2</v>
      </c>
      <c r="O1191" s="116">
        <v>14.857200000000001</v>
      </c>
      <c r="P1191" s="116">
        <v>0.12275</v>
      </c>
    </row>
    <row r="1192" spans="1:16">
      <c r="A1192" t="s">
        <v>140</v>
      </c>
      <c r="B1192">
        <v>1190</v>
      </c>
      <c r="C1192" t="s">
        <v>1365</v>
      </c>
      <c r="D1192">
        <v>39</v>
      </c>
      <c r="E1192">
        <v>9.0239999999999991</v>
      </c>
      <c r="F1192">
        <v>10.339</v>
      </c>
      <c r="G1192">
        <v>11.654999999999999</v>
      </c>
      <c r="H1192">
        <v>13.154</v>
      </c>
      <c r="I1192">
        <v>14.863</v>
      </c>
      <c r="J1192">
        <v>16.814</v>
      </c>
      <c r="K1192">
        <v>19.045999999999999</v>
      </c>
      <c r="L1192">
        <v>21.600999999999999</v>
      </c>
      <c r="M1192">
        <v>24.155999999999999</v>
      </c>
      <c r="N1192" s="116">
        <v>-8.1100000000000005E-2</v>
      </c>
      <c r="O1192" s="116">
        <v>14.8627</v>
      </c>
      <c r="P1192" s="116">
        <v>0.12275999999999999</v>
      </c>
    </row>
    <row r="1193" spans="1:16">
      <c r="A1193" t="s">
        <v>140</v>
      </c>
      <c r="B1193">
        <v>1191</v>
      </c>
      <c r="C1193" t="s">
        <v>1366</v>
      </c>
      <c r="D1193">
        <v>39</v>
      </c>
      <c r="E1193">
        <v>9.0269999999999992</v>
      </c>
      <c r="F1193">
        <v>10.343</v>
      </c>
      <c r="G1193">
        <v>11.659000000000001</v>
      </c>
      <c r="H1193">
        <v>13.157999999999999</v>
      </c>
      <c r="I1193">
        <v>14.868</v>
      </c>
      <c r="J1193">
        <v>16.821000000000002</v>
      </c>
      <c r="K1193">
        <v>19.053999999999998</v>
      </c>
      <c r="L1193">
        <v>21.611000000000001</v>
      </c>
      <c r="M1193">
        <v>24.167999999999999</v>
      </c>
      <c r="N1193" s="116">
        <v>-8.1299999999999997E-2</v>
      </c>
      <c r="O1193" s="116">
        <v>14.8682</v>
      </c>
      <c r="P1193" s="116">
        <v>0.12278</v>
      </c>
    </row>
    <row r="1194" spans="1:16">
      <c r="A1194" t="s">
        <v>140</v>
      </c>
      <c r="B1194">
        <v>1192</v>
      </c>
      <c r="C1194" t="s">
        <v>1367</v>
      </c>
      <c r="D1194">
        <v>39</v>
      </c>
      <c r="E1194">
        <v>9.0289999999999999</v>
      </c>
      <c r="F1194">
        <v>10.346</v>
      </c>
      <c r="G1194">
        <v>11.663</v>
      </c>
      <c r="H1194">
        <v>13.163</v>
      </c>
      <c r="I1194">
        <v>14.874000000000001</v>
      </c>
      <c r="J1194">
        <v>16.827000000000002</v>
      </c>
      <c r="K1194">
        <v>19.062000000000001</v>
      </c>
      <c r="L1194">
        <v>21.62</v>
      </c>
      <c r="M1194">
        <v>24.178999999999998</v>
      </c>
      <c r="N1194" s="116">
        <v>-8.14E-2</v>
      </c>
      <c r="O1194" s="116">
        <v>14.873699999999999</v>
      </c>
      <c r="P1194" s="116">
        <v>0.12280000000000001</v>
      </c>
    </row>
    <row r="1195" spans="1:16">
      <c r="A1195" t="s">
        <v>140</v>
      </c>
      <c r="B1195">
        <v>1193</v>
      </c>
      <c r="C1195" t="s">
        <v>1368</v>
      </c>
      <c r="D1195">
        <v>39</v>
      </c>
      <c r="E1195">
        <v>9.032</v>
      </c>
      <c r="F1195">
        <v>10.35</v>
      </c>
      <c r="G1195">
        <v>11.667</v>
      </c>
      <c r="H1195">
        <v>13.167999999999999</v>
      </c>
      <c r="I1195">
        <v>14.879</v>
      </c>
      <c r="J1195">
        <v>16.834</v>
      </c>
      <c r="K1195">
        <v>19.068999999999999</v>
      </c>
      <c r="L1195">
        <v>21.629000000000001</v>
      </c>
      <c r="M1195">
        <v>24.189</v>
      </c>
      <c r="N1195" s="116">
        <v>-8.1500000000000003E-2</v>
      </c>
      <c r="O1195" s="116">
        <v>14.879200000000001</v>
      </c>
      <c r="P1195" s="116">
        <v>0.12281</v>
      </c>
    </row>
    <row r="1196" spans="1:16">
      <c r="A1196" t="s">
        <v>140</v>
      </c>
      <c r="B1196">
        <v>1194</v>
      </c>
      <c r="C1196" t="s">
        <v>1369</v>
      </c>
      <c r="D1196">
        <v>39</v>
      </c>
      <c r="E1196">
        <v>9.0350000000000001</v>
      </c>
      <c r="F1196">
        <v>10.353</v>
      </c>
      <c r="G1196">
        <v>11.670999999999999</v>
      </c>
      <c r="H1196">
        <v>13.172000000000001</v>
      </c>
      <c r="I1196">
        <v>14.885</v>
      </c>
      <c r="J1196">
        <v>16.84</v>
      </c>
      <c r="K1196">
        <v>19.077000000000002</v>
      </c>
      <c r="L1196">
        <v>21.638999999999999</v>
      </c>
      <c r="M1196">
        <v>24.2</v>
      </c>
      <c r="N1196" s="116">
        <v>-8.1600000000000006E-2</v>
      </c>
      <c r="O1196" s="116">
        <v>14.8847</v>
      </c>
      <c r="P1196" s="116">
        <v>0.12282999999999999</v>
      </c>
    </row>
    <row r="1197" spans="1:16">
      <c r="A1197" t="s">
        <v>140</v>
      </c>
      <c r="B1197">
        <v>1195</v>
      </c>
      <c r="C1197" t="s">
        <v>1370</v>
      </c>
      <c r="D1197">
        <v>39</v>
      </c>
      <c r="E1197">
        <v>9.0380000000000003</v>
      </c>
      <c r="F1197">
        <v>10.356</v>
      </c>
      <c r="G1197">
        <v>11.675000000000001</v>
      </c>
      <c r="H1197">
        <v>13.177</v>
      </c>
      <c r="I1197">
        <v>14.89</v>
      </c>
      <c r="J1197">
        <v>16.847000000000001</v>
      </c>
      <c r="K1197">
        <v>19.085000000000001</v>
      </c>
      <c r="L1197">
        <v>21.648</v>
      </c>
      <c r="M1197">
        <v>24.210999999999999</v>
      </c>
      <c r="N1197" s="116">
        <v>-8.1799999999999998E-2</v>
      </c>
      <c r="O1197" s="116">
        <v>14.8902</v>
      </c>
      <c r="P1197" s="116">
        <v>0.12285</v>
      </c>
    </row>
    <row r="1198" spans="1:16">
      <c r="A1198" t="s">
        <v>140</v>
      </c>
      <c r="B1198">
        <v>1196</v>
      </c>
      <c r="C1198" t="s">
        <v>1371</v>
      </c>
      <c r="D1198">
        <v>39</v>
      </c>
      <c r="E1198">
        <v>9.0410000000000004</v>
      </c>
      <c r="F1198">
        <v>10.36</v>
      </c>
      <c r="G1198">
        <v>11.679</v>
      </c>
      <c r="H1198">
        <v>13.182</v>
      </c>
      <c r="I1198">
        <v>14.896000000000001</v>
      </c>
      <c r="J1198">
        <v>16.853000000000002</v>
      </c>
      <c r="K1198">
        <v>19.093</v>
      </c>
      <c r="L1198">
        <v>21.657</v>
      </c>
      <c r="M1198">
        <v>24.222000000000001</v>
      </c>
      <c r="N1198" s="116">
        <v>-8.1900000000000001E-2</v>
      </c>
      <c r="O1198" s="116">
        <v>14.8957</v>
      </c>
      <c r="P1198" s="116">
        <v>0.12286</v>
      </c>
    </row>
    <row r="1199" spans="1:16">
      <c r="A1199" t="s">
        <v>140</v>
      </c>
      <c r="B1199">
        <v>1197</v>
      </c>
      <c r="C1199" t="s">
        <v>1372</v>
      </c>
      <c r="D1199">
        <v>39</v>
      </c>
      <c r="E1199">
        <v>9.0440000000000005</v>
      </c>
      <c r="F1199">
        <v>10.363</v>
      </c>
      <c r="G1199">
        <v>11.683</v>
      </c>
      <c r="H1199">
        <v>13.186</v>
      </c>
      <c r="I1199">
        <v>14.901</v>
      </c>
      <c r="J1199">
        <v>16.86</v>
      </c>
      <c r="K1199">
        <v>19.100000000000001</v>
      </c>
      <c r="L1199">
        <v>21.667000000000002</v>
      </c>
      <c r="M1199">
        <v>24.233000000000001</v>
      </c>
      <c r="N1199" s="116">
        <v>-8.2000000000000003E-2</v>
      </c>
      <c r="O1199" s="116">
        <v>14.901199999999999</v>
      </c>
      <c r="P1199" s="116">
        <v>0.12288</v>
      </c>
    </row>
    <row r="1200" spans="1:16">
      <c r="A1200" t="s">
        <v>140</v>
      </c>
      <c r="B1200">
        <v>1198</v>
      </c>
      <c r="C1200" t="s">
        <v>1373</v>
      </c>
      <c r="D1200">
        <v>39</v>
      </c>
      <c r="E1200">
        <v>9.0459999999999994</v>
      </c>
      <c r="F1200">
        <v>10.367000000000001</v>
      </c>
      <c r="G1200">
        <v>11.686999999999999</v>
      </c>
      <c r="H1200">
        <v>13.191000000000001</v>
      </c>
      <c r="I1200">
        <v>14.907</v>
      </c>
      <c r="J1200">
        <v>16.867000000000001</v>
      </c>
      <c r="K1200">
        <v>19.108000000000001</v>
      </c>
      <c r="L1200">
        <v>21.675999999999998</v>
      </c>
      <c r="M1200">
        <v>24.244</v>
      </c>
      <c r="N1200" s="116">
        <v>-8.2100000000000006E-2</v>
      </c>
      <c r="O1200" s="116">
        <v>14.906700000000001</v>
      </c>
      <c r="P1200" s="116">
        <v>0.1229</v>
      </c>
    </row>
    <row r="1201" spans="1:16">
      <c r="A1201" t="s">
        <v>140</v>
      </c>
      <c r="B1201">
        <v>1199</v>
      </c>
      <c r="C1201" t="s">
        <v>1374</v>
      </c>
      <c r="D1201">
        <v>39</v>
      </c>
      <c r="E1201">
        <v>9.0489999999999995</v>
      </c>
      <c r="F1201">
        <v>10.37</v>
      </c>
      <c r="G1201">
        <v>11.691000000000001</v>
      </c>
      <c r="H1201">
        <v>13.196</v>
      </c>
      <c r="I1201">
        <v>14.912000000000001</v>
      </c>
      <c r="J1201">
        <v>16.873000000000001</v>
      </c>
      <c r="K1201">
        <v>19.116</v>
      </c>
      <c r="L1201">
        <v>21.684999999999999</v>
      </c>
      <c r="M1201">
        <v>24.254000000000001</v>
      </c>
      <c r="N1201" s="116">
        <v>-8.2299999999999998E-2</v>
      </c>
      <c r="O1201" s="116">
        <v>14.9122</v>
      </c>
      <c r="P1201" s="116">
        <v>0.12291000000000001</v>
      </c>
    </row>
    <row r="1202" spans="1:16">
      <c r="A1202" t="s">
        <v>140</v>
      </c>
      <c r="B1202">
        <v>1200</v>
      </c>
      <c r="C1202" t="s">
        <v>1375</v>
      </c>
      <c r="D1202">
        <v>39</v>
      </c>
      <c r="E1202">
        <v>9.0519999999999996</v>
      </c>
      <c r="F1202">
        <v>10.372999999999999</v>
      </c>
      <c r="G1202">
        <v>11.695</v>
      </c>
      <c r="H1202">
        <v>13.2</v>
      </c>
      <c r="I1202">
        <v>14.917999999999999</v>
      </c>
      <c r="J1202">
        <v>16.88</v>
      </c>
      <c r="K1202">
        <v>19.123999999999999</v>
      </c>
      <c r="L1202">
        <v>21.693999999999999</v>
      </c>
      <c r="M1202">
        <v>24.265000000000001</v>
      </c>
      <c r="N1202" s="116">
        <v>-8.2400000000000001E-2</v>
      </c>
      <c r="O1202" s="116">
        <v>14.9177</v>
      </c>
      <c r="P1202" s="116">
        <v>0.12293</v>
      </c>
    </row>
    <row r="1203" spans="1:16">
      <c r="A1203" t="s">
        <v>140</v>
      </c>
      <c r="B1203">
        <v>1201</v>
      </c>
      <c r="C1203" t="s">
        <v>1376</v>
      </c>
      <c r="D1203">
        <v>39</v>
      </c>
      <c r="E1203">
        <v>9.0549999999999997</v>
      </c>
      <c r="F1203">
        <v>10.377000000000001</v>
      </c>
      <c r="G1203">
        <v>11.699</v>
      </c>
      <c r="H1203">
        <v>13.205</v>
      </c>
      <c r="I1203">
        <v>14.923</v>
      </c>
      <c r="J1203">
        <v>16.885999999999999</v>
      </c>
      <c r="K1203">
        <v>19.132000000000001</v>
      </c>
      <c r="L1203">
        <v>21.704000000000001</v>
      </c>
      <c r="M1203">
        <v>24.276</v>
      </c>
      <c r="N1203" s="116">
        <v>-8.2500000000000004E-2</v>
      </c>
      <c r="O1203" s="116">
        <v>14.9232</v>
      </c>
      <c r="P1203" s="116">
        <v>0.12295</v>
      </c>
    </row>
    <row r="1204" spans="1:16">
      <c r="A1204" t="s">
        <v>140</v>
      </c>
      <c r="B1204">
        <v>1202</v>
      </c>
      <c r="C1204" t="s">
        <v>1377</v>
      </c>
      <c r="D1204">
        <v>39</v>
      </c>
      <c r="E1204">
        <v>9.0579999999999998</v>
      </c>
      <c r="F1204">
        <v>10.38</v>
      </c>
      <c r="G1204">
        <v>11.702999999999999</v>
      </c>
      <c r="H1204">
        <v>13.21</v>
      </c>
      <c r="I1204">
        <v>14.929</v>
      </c>
      <c r="J1204">
        <v>16.893000000000001</v>
      </c>
      <c r="K1204">
        <v>19.138999999999999</v>
      </c>
      <c r="L1204">
        <v>21.713000000000001</v>
      </c>
      <c r="M1204">
        <v>24.286000000000001</v>
      </c>
      <c r="N1204" s="116">
        <v>-8.2600000000000007E-2</v>
      </c>
      <c r="O1204" s="116">
        <v>14.928699999999999</v>
      </c>
      <c r="P1204" s="116">
        <v>0.12296</v>
      </c>
    </row>
    <row r="1205" spans="1:16">
      <c r="A1205" t="s">
        <v>140</v>
      </c>
      <c r="B1205">
        <v>1203</v>
      </c>
      <c r="C1205" t="s">
        <v>1378</v>
      </c>
      <c r="D1205">
        <v>39</v>
      </c>
      <c r="E1205">
        <v>9.0609999999999999</v>
      </c>
      <c r="F1205">
        <v>10.384</v>
      </c>
      <c r="G1205">
        <v>11.707000000000001</v>
      </c>
      <c r="H1205">
        <v>13.214</v>
      </c>
      <c r="I1205">
        <v>14.933999999999999</v>
      </c>
      <c r="J1205">
        <v>16.899000000000001</v>
      </c>
      <c r="K1205">
        <v>19.146999999999998</v>
      </c>
      <c r="L1205">
        <v>21.722000000000001</v>
      </c>
      <c r="M1205">
        <v>24.297999999999998</v>
      </c>
      <c r="N1205" s="116">
        <v>-8.2799999999999999E-2</v>
      </c>
      <c r="O1205" s="116">
        <v>14.934200000000001</v>
      </c>
      <c r="P1205" s="116">
        <v>0.12298000000000001</v>
      </c>
    </row>
    <row r="1206" spans="1:16">
      <c r="A1206" t="s">
        <v>140</v>
      </c>
      <c r="B1206">
        <v>1204</v>
      </c>
      <c r="C1206" t="s">
        <v>1379</v>
      </c>
      <c r="D1206">
        <v>39</v>
      </c>
      <c r="E1206">
        <v>9.0630000000000006</v>
      </c>
      <c r="F1206">
        <v>10.387</v>
      </c>
      <c r="G1206">
        <v>11.711</v>
      </c>
      <c r="H1206">
        <v>13.218999999999999</v>
      </c>
      <c r="I1206">
        <v>14.94</v>
      </c>
      <c r="J1206">
        <v>16.905999999999999</v>
      </c>
      <c r="K1206">
        <v>19.155000000000001</v>
      </c>
      <c r="L1206">
        <v>21.731999999999999</v>
      </c>
      <c r="M1206">
        <v>24.309000000000001</v>
      </c>
      <c r="N1206" s="116">
        <v>-8.2900000000000001E-2</v>
      </c>
      <c r="O1206" s="116">
        <v>14.9397</v>
      </c>
      <c r="P1206" s="116">
        <v>0.123</v>
      </c>
    </row>
    <row r="1207" spans="1:16">
      <c r="A1207" t="s">
        <v>140</v>
      </c>
      <c r="B1207">
        <v>1205</v>
      </c>
      <c r="C1207" t="s">
        <v>1380</v>
      </c>
      <c r="D1207">
        <v>39</v>
      </c>
      <c r="E1207">
        <v>9.0660000000000007</v>
      </c>
      <c r="F1207">
        <v>10.391</v>
      </c>
      <c r="G1207">
        <v>11.715</v>
      </c>
      <c r="H1207">
        <v>13.224</v>
      </c>
      <c r="I1207">
        <v>14.945</v>
      </c>
      <c r="J1207">
        <v>16.911999999999999</v>
      </c>
      <c r="K1207">
        <v>19.163</v>
      </c>
      <c r="L1207">
        <v>21.741</v>
      </c>
      <c r="M1207">
        <v>24.318999999999999</v>
      </c>
      <c r="N1207" s="116">
        <v>-8.3000000000000004E-2</v>
      </c>
      <c r="O1207" s="116">
        <v>14.9452</v>
      </c>
      <c r="P1207" s="116">
        <v>0.12300999999999999</v>
      </c>
    </row>
    <row r="1208" spans="1:16">
      <c r="A1208" t="s">
        <v>140</v>
      </c>
      <c r="B1208">
        <v>1206</v>
      </c>
      <c r="C1208" t="s">
        <v>1381</v>
      </c>
      <c r="D1208">
        <v>39</v>
      </c>
      <c r="E1208">
        <v>9.0690000000000008</v>
      </c>
      <c r="F1208">
        <v>10.394</v>
      </c>
      <c r="G1208">
        <v>11.718999999999999</v>
      </c>
      <c r="H1208">
        <v>13.228</v>
      </c>
      <c r="I1208">
        <v>14.951000000000001</v>
      </c>
      <c r="J1208">
        <v>16.919</v>
      </c>
      <c r="K1208">
        <v>19.170000000000002</v>
      </c>
      <c r="L1208">
        <v>21.75</v>
      </c>
      <c r="M1208">
        <v>24.33</v>
      </c>
      <c r="N1208" s="116">
        <v>-8.3099999999999993E-2</v>
      </c>
      <c r="O1208" s="116">
        <v>14.950699999999999</v>
      </c>
      <c r="P1208" s="116">
        <v>0.12303</v>
      </c>
    </row>
    <row r="1209" spans="1:16">
      <c r="A1209" t="s">
        <v>140</v>
      </c>
      <c r="B1209">
        <v>1207</v>
      </c>
      <c r="C1209" t="s">
        <v>1382</v>
      </c>
      <c r="D1209">
        <v>39</v>
      </c>
      <c r="E1209">
        <v>9.0719999999999992</v>
      </c>
      <c r="F1209">
        <v>10.397</v>
      </c>
      <c r="G1209">
        <v>11.723000000000001</v>
      </c>
      <c r="H1209">
        <v>13.233000000000001</v>
      </c>
      <c r="I1209">
        <v>14.956</v>
      </c>
      <c r="J1209">
        <v>16.925000000000001</v>
      </c>
      <c r="K1209">
        <v>19.178000000000001</v>
      </c>
      <c r="L1209">
        <v>21.76</v>
      </c>
      <c r="M1209">
        <v>24.341999999999999</v>
      </c>
      <c r="N1209" s="116">
        <v>-8.3299999999999999E-2</v>
      </c>
      <c r="O1209" s="116">
        <v>14.956200000000001</v>
      </c>
      <c r="P1209" s="116">
        <v>0.12305000000000001</v>
      </c>
    </row>
    <row r="1210" spans="1:16">
      <c r="A1210" t="s">
        <v>140</v>
      </c>
      <c r="B1210">
        <v>1208</v>
      </c>
      <c r="C1210" t="s">
        <v>1383</v>
      </c>
      <c r="D1210">
        <v>39</v>
      </c>
      <c r="E1210">
        <v>9.0749999999999993</v>
      </c>
      <c r="F1210">
        <v>10.401</v>
      </c>
      <c r="G1210">
        <v>11.727</v>
      </c>
      <c r="H1210">
        <v>13.238</v>
      </c>
      <c r="I1210">
        <v>14.962</v>
      </c>
      <c r="J1210">
        <v>16.931999999999999</v>
      </c>
      <c r="K1210">
        <v>19.186</v>
      </c>
      <c r="L1210">
        <v>21.768999999999998</v>
      </c>
      <c r="M1210">
        <v>24.352</v>
      </c>
      <c r="N1210" s="116">
        <v>-8.3400000000000002E-2</v>
      </c>
      <c r="O1210" s="116">
        <v>14.9617</v>
      </c>
      <c r="P1210" s="116">
        <v>0.12306</v>
      </c>
    </row>
    <row r="1211" spans="1:16">
      <c r="A1211" t="s">
        <v>140</v>
      </c>
      <c r="B1211">
        <v>1209</v>
      </c>
      <c r="C1211" t="s">
        <v>1384</v>
      </c>
      <c r="D1211">
        <v>39</v>
      </c>
      <c r="E1211">
        <v>9.0779999999999994</v>
      </c>
      <c r="F1211">
        <v>10.404</v>
      </c>
      <c r="G1211">
        <v>11.731</v>
      </c>
      <c r="H1211">
        <v>13.242000000000001</v>
      </c>
      <c r="I1211">
        <v>14.967000000000001</v>
      </c>
      <c r="J1211">
        <v>16.937999999999999</v>
      </c>
      <c r="K1211">
        <v>19.193999999999999</v>
      </c>
      <c r="L1211">
        <v>21.777999999999999</v>
      </c>
      <c r="M1211">
        <v>24.363</v>
      </c>
      <c r="N1211" s="116">
        <v>-8.3500000000000005E-2</v>
      </c>
      <c r="O1211" s="116">
        <v>14.9672</v>
      </c>
      <c r="P1211" s="116">
        <v>0.12307999999999999</v>
      </c>
    </row>
    <row r="1212" spans="1:16">
      <c r="A1212" t="s">
        <v>140</v>
      </c>
      <c r="B1212">
        <v>1210</v>
      </c>
      <c r="C1212" t="s">
        <v>1385</v>
      </c>
      <c r="D1212">
        <v>39</v>
      </c>
      <c r="E1212">
        <v>9.08</v>
      </c>
      <c r="F1212">
        <v>10.407</v>
      </c>
      <c r="G1212">
        <v>11.734</v>
      </c>
      <c r="H1212">
        <v>13.247</v>
      </c>
      <c r="I1212">
        <v>14.973000000000001</v>
      </c>
      <c r="J1212">
        <v>16.945</v>
      </c>
      <c r="K1212">
        <v>19.202000000000002</v>
      </c>
      <c r="L1212">
        <v>21.788</v>
      </c>
      <c r="M1212">
        <v>24.373999999999999</v>
      </c>
      <c r="N1212" s="116">
        <v>-8.3599999999999994E-2</v>
      </c>
      <c r="O1212" s="116">
        <v>14.9727</v>
      </c>
      <c r="P1212" s="116">
        <v>0.1231</v>
      </c>
    </row>
    <row r="1213" spans="1:16">
      <c r="A1213" t="s">
        <v>140</v>
      </c>
      <c r="B1213">
        <v>1211</v>
      </c>
      <c r="C1213" t="s">
        <v>1386</v>
      </c>
      <c r="D1213">
        <v>39</v>
      </c>
      <c r="E1213">
        <v>9.0830000000000002</v>
      </c>
      <c r="F1213">
        <v>10.411</v>
      </c>
      <c r="G1213">
        <v>11.739000000000001</v>
      </c>
      <c r="H1213">
        <v>13.252000000000001</v>
      </c>
      <c r="I1213">
        <v>14.978</v>
      </c>
      <c r="J1213">
        <v>16.951000000000001</v>
      </c>
      <c r="K1213">
        <v>19.209</v>
      </c>
      <c r="L1213">
        <v>21.797000000000001</v>
      </c>
      <c r="M1213">
        <v>24.384</v>
      </c>
      <c r="N1213" s="116">
        <v>-8.3799999999999999E-2</v>
      </c>
      <c r="O1213" s="116">
        <v>14.978199999999999</v>
      </c>
      <c r="P1213" s="116">
        <v>0.12311</v>
      </c>
    </row>
    <row r="1214" spans="1:16">
      <c r="A1214" t="s">
        <v>140</v>
      </c>
      <c r="B1214">
        <v>1212</v>
      </c>
      <c r="C1214" t="s">
        <v>1387</v>
      </c>
      <c r="D1214">
        <v>39</v>
      </c>
      <c r="E1214">
        <v>9.0860000000000003</v>
      </c>
      <c r="F1214">
        <v>10.414</v>
      </c>
      <c r="G1214">
        <v>11.742000000000001</v>
      </c>
      <c r="H1214">
        <v>13.256</v>
      </c>
      <c r="I1214">
        <v>14.984</v>
      </c>
      <c r="J1214">
        <v>16.957999999999998</v>
      </c>
      <c r="K1214">
        <v>19.216999999999999</v>
      </c>
      <c r="L1214">
        <v>21.806000000000001</v>
      </c>
      <c r="M1214">
        <v>24.395</v>
      </c>
      <c r="N1214" s="116">
        <v>-8.3900000000000002E-2</v>
      </c>
      <c r="O1214" s="116">
        <v>14.983700000000001</v>
      </c>
      <c r="P1214" s="116">
        <v>0.12313</v>
      </c>
    </row>
    <row r="1215" spans="1:16">
      <c r="A1215" t="s">
        <v>140</v>
      </c>
      <c r="B1215">
        <v>1213</v>
      </c>
      <c r="C1215" t="s">
        <v>1388</v>
      </c>
      <c r="D1215">
        <v>39</v>
      </c>
      <c r="E1215">
        <v>9.0890000000000004</v>
      </c>
      <c r="F1215">
        <v>10.417999999999999</v>
      </c>
      <c r="G1215">
        <v>11.746</v>
      </c>
      <c r="H1215">
        <v>13.260999999999999</v>
      </c>
      <c r="I1215">
        <v>14.989000000000001</v>
      </c>
      <c r="J1215">
        <v>16.963999999999999</v>
      </c>
      <c r="K1215">
        <v>19.225000000000001</v>
      </c>
      <c r="L1215">
        <v>21.815999999999999</v>
      </c>
      <c r="M1215">
        <v>24.407</v>
      </c>
      <c r="N1215" s="116">
        <v>-8.4000000000000005E-2</v>
      </c>
      <c r="O1215" s="116">
        <v>14.9892</v>
      </c>
      <c r="P1215" s="116">
        <v>0.12315</v>
      </c>
    </row>
    <row r="1216" spans="1:16">
      <c r="A1216" t="s">
        <v>140</v>
      </c>
      <c r="B1216">
        <v>1214</v>
      </c>
      <c r="C1216" t="s">
        <v>1389</v>
      </c>
      <c r="D1216">
        <v>39</v>
      </c>
      <c r="E1216">
        <v>9.0920000000000005</v>
      </c>
      <c r="F1216">
        <v>10.420999999999999</v>
      </c>
      <c r="G1216">
        <v>11.75</v>
      </c>
      <c r="H1216">
        <v>13.266</v>
      </c>
      <c r="I1216">
        <v>14.994999999999999</v>
      </c>
      <c r="J1216">
        <v>16.971</v>
      </c>
      <c r="K1216">
        <v>19.233000000000001</v>
      </c>
      <c r="L1216">
        <v>21.824999999999999</v>
      </c>
      <c r="M1216">
        <v>24.417000000000002</v>
      </c>
      <c r="N1216" s="116">
        <v>-8.4099999999999994E-2</v>
      </c>
      <c r="O1216" s="116">
        <v>14.9947</v>
      </c>
      <c r="P1216" s="116">
        <v>0.12316000000000001</v>
      </c>
    </row>
    <row r="1217" spans="1:16">
      <c r="A1217" t="s">
        <v>140</v>
      </c>
      <c r="B1217">
        <v>1215</v>
      </c>
      <c r="C1217" t="s">
        <v>1390</v>
      </c>
      <c r="D1217">
        <v>39</v>
      </c>
      <c r="E1217">
        <v>9.0950000000000006</v>
      </c>
      <c r="F1217">
        <v>10.425000000000001</v>
      </c>
      <c r="G1217">
        <v>11.754</v>
      </c>
      <c r="H1217">
        <v>13.27</v>
      </c>
      <c r="I1217">
        <v>15</v>
      </c>
      <c r="J1217">
        <v>16.977</v>
      </c>
      <c r="K1217">
        <v>19.241</v>
      </c>
      <c r="L1217">
        <v>21.834</v>
      </c>
      <c r="M1217">
        <v>24.428000000000001</v>
      </c>
      <c r="N1217" s="116">
        <v>-8.43E-2</v>
      </c>
      <c r="O1217" s="116">
        <v>15.0002</v>
      </c>
      <c r="P1217" s="116">
        <v>0.12318</v>
      </c>
    </row>
    <row r="1218" spans="1:16">
      <c r="A1218" t="s">
        <v>140</v>
      </c>
      <c r="B1218">
        <v>1216</v>
      </c>
      <c r="C1218" t="s">
        <v>1391</v>
      </c>
      <c r="D1218">
        <v>39</v>
      </c>
      <c r="E1218">
        <v>9.0969999999999995</v>
      </c>
      <c r="F1218">
        <v>10.428000000000001</v>
      </c>
      <c r="G1218">
        <v>11.757999999999999</v>
      </c>
      <c r="H1218">
        <v>13.275</v>
      </c>
      <c r="I1218">
        <v>15.006</v>
      </c>
      <c r="J1218">
        <v>16.984000000000002</v>
      </c>
      <c r="K1218">
        <v>19.248000000000001</v>
      </c>
      <c r="L1218">
        <v>21.844000000000001</v>
      </c>
      <c r="M1218">
        <v>24.439</v>
      </c>
      <c r="N1218" s="116">
        <v>-8.4400000000000003E-2</v>
      </c>
      <c r="O1218" s="116">
        <v>15.005699999999999</v>
      </c>
      <c r="P1218" s="116">
        <v>0.1232</v>
      </c>
    </row>
    <row r="1219" spans="1:16">
      <c r="A1219" t="s">
        <v>140</v>
      </c>
      <c r="B1219">
        <v>1217</v>
      </c>
      <c r="C1219" t="s">
        <v>1392</v>
      </c>
      <c r="D1219">
        <v>39</v>
      </c>
      <c r="E1219">
        <v>9.1</v>
      </c>
      <c r="F1219">
        <v>10.430999999999999</v>
      </c>
      <c r="G1219">
        <v>11.762</v>
      </c>
      <c r="H1219">
        <v>13.28</v>
      </c>
      <c r="I1219">
        <v>15.010999999999999</v>
      </c>
      <c r="J1219">
        <v>16.989999999999998</v>
      </c>
      <c r="K1219">
        <v>19.256</v>
      </c>
      <c r="L1219">
        <v>21.853000000000002</v>
      </c>
      <c r="M1219">
        <v>24.449000000000002</v>
      </c>
      <c r="N1219" s="116">
        <v>-8.4500000000000006E-2</v>
      </c>
      <c r="O1219" s="116">
        <v>15.011200000000001</v>
      </c>
      <c r="P1219" s="116">
        <v>0.12321</v>
      </c>
    </row>
    <row r="1220" spans="1:16">
      <c r="A1220" t="s">
        <v>140</v>
      </c>
      <c r="B1220">
        <v>1218</v>
      </c>
      <c r="C1220" t="s">
        <v>1393</v>
      </c>
      <c r="D1220">
        <v>40</v>
      </c>
      <c r="E1220">
        <v>9.1029999999999998</v>
      </c>
      <c r="F1220">
        <v>10.435</v>
      </c>
      <c r="G1220">
        <v>11.766</v>
      </c>
      <c r="H1220">
        <v>13.284000000000001</v>
      </c>
      <c r="I1220">
        <v>15.016999999999999</v>
      </c>
      <c r="J1220">
        <v>16.997</v>
      </c>
      <c r="K1220">
        <v>19.263999999999999</v>
      </c>
      <c r="L1220">
        <v>21.861999999999998</v>
      </c>
      <c r="M1220">
        <v>24.460999999999999</v>
      </c>
      <c r="N1220" s="116">
        <v>-8.4599999999999995E-2</v>
      </c>
      <c r="O1220" s="116">
        <v>15.0167</v>
      </c>
      <c r="P1220" s="116">
        <v>0.12323000000000001</v>
      </c>
    </row>
    <row r="1221" spans="1:16">
      <c r="A1221" t="s">
        <v>140</v>
      </c>
      <c r="B1221">
        <v>1219</v>
      </c>
      <c r="C1221" t="s">
        <v>1394</v>
      </c>
      <c r="D1221">
        <v>40</v>
      </c>
      <c r="E1221">
        <v>9.1059999999999999</v>
      </c>
      <c r="F1221">
        <v>10.438000000000001</v>
      </c>
      <c r="G1221">
        <v>11.77</v>
      </c>
      <c r="H1221">
        <v>13.289</v>
      </c>
      <c r="I1221">
        <v>15.022</v>
      </c>
      <c r="J1221">
        <v>17.004000000000001</v>
      </c>
      <c r="K1221">
        <v>19.271999999999998</v>
      </c>
      <c r="L1221">
        <v>21.872</v>
      </c>
      <c r="M1221">
        <v>24.472000000000001</v>
      </c>
      <c r="N1221" s="116">
        <v>-8.48E-2</v>
      </c>
      <c r="O1221" s="116">
        <v>15.0222</v>
      </c>
      <c r="P1221" s="116">
        <v>0.12325</v>
      </c>
    </row>
    <row r="1222" spans="1:16">
      <c r="A1222" t="s">
        <v>140</v>
      </c>
      <c r="B1222">
        <v>1220</v>
      </c>
      <c r="C1222" t="s">
        <v>1395</v>
      </c>
      <c r="D1222">
        <v>40</v>
      </c>
      <c r="E1222">
        <v>9.109</v>
      </c>
      <c r="F1222">
        <v>10.442</v>
      </c>
      <c r="G1222">
        <v>11.773999999999999</v>
      </c>
      <c r="H1222">
        <v>13.294</v>
      </c>
      <c r="I1222">
        <v>15.028</v>
      </c>
      <c r="J1222">
        <v>17.010000000000002</v>
      </c>
      <c r="K1222">
        <v>19.279</v>
      </c>
      <c r="L1222">
        <v>21.881</v>
      </c>
      <c r="M1222">
        <v>24.481999999999999</v>
      </c>
      <c r="N1222" s="116">
        <v>-8.4900000000000003E-2</v>
      </c>
      <c r="O1222" s="116">
        <v>15.027699999999999</v>
      </c>
      <c r="P1222" s="116">
        <v>0.12325999999999999</v>
      </c>
    </row>
    <row r="1223" spans="1:16">
      <c r="A1223" t="s">
        <v>140</v>
      </c>
      <c r="B1223">
        <v>1221</v>
      </c>
      <c r="C1223" t="s">
        <v>1396</v>
      </c>
      <c r="D1223">
        <v>40</v>
      </c>
      <c r="E1223">
        <v>9.1120000000000001</v>
      </c>
      <c r="F1223">
        <v>10.445</v>
      </c>
      <c r="G1223">
        <v>11.778</v>
      </c>
      <c r="H1223">
        <v>13.298</v>
      </c>
      <c r="I1223">
        <v>15.032999999999999</v>
      </c>
      <c r="J1223">
        <v>17.016999999999999</v>
      </c>
      <c r="K1223">
        <v>19.286999999999999</v>
      </c>
      <c r="L1223">
        <v>21.89</v>
      </c>
      <c r="M1223">
        <v>24.492999999999999</v>
      </c>
      <c r="N1223" s="116">
        <v>-8.5000000000000006E-2</v>
      </c>
      <c r="O1223" s="116">
        <v>15.033200000000001</v>
      </c>
      <c r="P1223" s="116">
        <v>0.12328</v>
      </c>
    </row>
    <row r="1224" spans="1:16">
      <c r="A1224" t="s">
        <v>140</v>
      </c>
      <c r="B1224">
        <v>1222</v>
      </c>
      <c r="C1224" t="s">
        <v>1397</v>
      </c>
      <c r="D1224">
        <v>40</v>
      </c>
      <c r="E1224">
        <v>9.1140000000000008</v>
      </c>
      <c r="F1224">
        <v>10.448</v>
      </c>
      <c r="G1224">
        <v>11.782</v>
      </c>
      <c r="H1224">
        <v>13.303000000000001</v>
      </c>
      <c r="I1224">
        <v>15.039</v>
      </c>
      <c r="J1224">
        <v>17.023</v>
      </c>
      <c r="K1224">
        <v>19.295000000000002</v>
      </c>
      <c r="L1224">
        <v>21.9</v>
      </c>
      <c r="M1224">
        <v>24.504000000000001</v>
      </c>
      <c r="N1224" s="116">
        <v>-8.5099999999999995E-2</v>
      </c>
      <c r="O1224" s="116">
        <v>15.0387</v>
      </c>
      <c r="P1224" s="116">
        <v>0.12330000000000001</v>
      </c>
    </row>
    <row r="1225" spans="1:16">
      <c r="A1225" t="s">
        <v>140</v>
      </c>
      <c r="B1225">
        <v>1223</v>
      </c>
      <c r="C1225" t="s">
        <v>1398</v>
      </c>
      <c r="D1225">
        <v>40</v>
      </c>
      <c r="E1225">
        <v>9.1170000000000009</v>
      </c>
      <c r="F1225">
        <v>10.452</v>
      </c>
      <c r="G1225">
        <v>11.786</v>
      </c>
      <c r="H1225">
        <v>13.307</v>
      </c>
      <c r="I1225">
        <v>15.044</v>
      </c>
      <c r="J1225">
        <v>17.03</v>
      </c>
      <c r="K1225">
        <v>19.303000000000001</v>
      </c>
      <c r="L1225">
        <v>21.908999999999999</v>
      </c>
      <c r="M1225">
        <v>24.515000000000001</v>
      </c>
      <c r="N1225" s="116">
        <v>-8.5300000000000001E-2</v>
      </c>
      <c r="O1225" s="116">
        <v>15.0442</v>
      </c>
      <c r="P1225" s="116">
        <v>0.12331</v>
      </c>
    </row>
    <row r="1226" spans="1:16">
      <c r="A1226" t="s">
        <v>140</v>
      </c>
      <c r="B1226">
        <v>1224</v>
      </c>
      <c r="C1226" t="s">
        <v>1399</v>
      </c>
      <c r="D1226">
        <v>40</v>
      </c>
      <c r="E1226">
        <v>9.1199999999999992</v>
      </c>
      <c r="F1226">
        <v>10.455</v>
      </c>
      <c r="G1226">
        <v>11.79</v>
      </c>
      <c r="H1226">
        <v>13.311999999999999</v>
      </c>
      <c r="I1226">
        <v>15.05</v>
      </c>
      <c r="J1226">
        <v>17.036000000000001</v>
      </c>
      <c r="K1226">
        <v>19.311</v>
      </c>
      <c r="L1226">
        <v>21.917999999999999</v>
      </c>
      <c r="M1226">
        <v>24.526</v>
      </c>
      <c r="N1226" s="116">
        <v>-8.5400000000000004E-2</v>
      </c>
      <c r="O1226" s="116">
        <v>15.0497</v>
      </c>
      <c r="P1226" s="116">
        <v>0.12333</v>
      </c>
    </row>
    <row r="1227" spans="1:16">
      <c r="A1227" t="s">
        <v>140</v>
      </c>
      <c r="B1227">
        <v>1225</v>
      </c>
      <c r="C1227" t="s">
        <v>1400</v>
      </c>
      <c r="D1227">
        <v>40</v>
      </c>
      <c r="E1227">
        <v>9.1229999999999993</v>
      </c>
      <c r="F1227">
        <v>10.458</v>
      </c>
      <c r="G1227">
        <v>11.794</v>
      </c>
      <c r="H1227">
        <v>13.317</v>
      </c>
      <c r="I1227">
        <v>15.055</v>
      </c>
      <c r="J1227">
        <v>17.042999999999999</v>
      </c>
      <c r="K1227">
        <v>19.318000000000001</v>
      </c>
      <c r="L1227">
        <v>21.928000000000001</v>
      </c>
      <c r="M1227">
        <v>24.536999999999999</v>
      </c>
      <c r="N1227" s="116">
        <v>-8.5500000000000007E-2</v>
      </c>
      <c r="O1227" s="116">
        <v>15.055199999999999</v>
      </c>
      <c r="P1227" s="116">
        <v>0.12335</v>
      </c>
    </row>
    <row r="1228" spans="1:16">
      <c r="A1228" t="s">
        <v>140</v>
      </c>
      <c r="B1228">
        <v>1226</v>
      </c>
      <c r="C1228" t="s">
        <v>1401</v>
      </c>
      <c r="D1228">
        <v>40</v>
      </c>
      <c r="E1228">
        <v>9.1259999999999994</v>
      </c>
      <c r="F1228">
        <v>10.462</v>
      </c>
      <c r="G1228">
        <v>11.798</v>
      </c>
      <c r="H1228">
        <v>13.321</v>
      </c>
      <c r="I1228">
        <v>15.061</v>
      </c>
      <c r="J1228">
        <v>17.048999999999999</v>
      </c>
      <c r="K1228">
        <v>19.326000000000001</v>
      </c>
      <c r="L1228">
        <v>21.937000000000001</v>
      </c>
      <c r="M1228">
        <v>24.547000000000001</v>
      </c>
      <c r="N1228" s="116">
        <v>-8.5599999999999996E-2</v>
      </c>
      <c r="O1228" s="116">
        <v>15.060700000000001</v>
      </c>
      <c r="P1228" s="116">
        <v>0.12336</v>
      </c>
    </row>
    <row r="1229" spans="1:16">
      <c r="A1229" t="s">
        <v>140</v>
      </c>
      <c r="B1229">
        <v>1227</v>
      </c>
      <c r="C1229" t="s">
        <v>1402</v>
      </c>
      <c r="D1229">
        <v>40</v>
      </c>
      <c r="E1229">
        <v>9.1289999999999996</v>
      </c>
      <c r="F1229">
        <v>10.465</v>
      </c>
      <c r="G1229">
        <v>11.802</v>
      </c>
      <c r="H1229">
        <v>13.326000000000001</v>
      </c>
      <c r="I1229">
        <v>15.066000000000001</v>
      </c>
      <c r="J1229">
        <v>17.056000000000001</v>
      </c>
      <c r="K1229">
        <v>19.334</v>
      </c>
      <c r="L1229">
        <v>21.946000000000002</v>
      </c>
      <c r="M1229">
        <v>24.559000000000001</v>
      </c>
      <c r="N1229" s="116">
        <v>-8.5800000000000001E-2</v>
      </c>
      <c r="O1229" s="116">
        <v>15.0662</v>
      </c>
      <c r="P1229" s="116">
        <v>0.12338</v>
      </c>
    </row>
    <row r="1230" spans="1:16">
      <c r="A1230" t="s">
        <v>140</v>
      </c>
      <c r="B1230">
        <v>1228</v>
      </c>
      <c r="C1230" t="s">
        <v>1403</v>
      </c>
      <c r="D1230">
        <v>40</v>
      </c>
      <c r="E1230">
        <v>9.1310000000000002</v>
      </c>
      <c r="F1230">
        <v>10.468999999999999</v>
      </c>
      <c r="G1230">
        <v>11.805999999999999</v>
      </c>
      <c r="H1230">
        <v>13.331</v>
      </c>
      <c r="I1230">
        <v>15.071999999999999</v>
      </c>
      <c r="J1230">
        <v>17.062000000000001</v>
      </c>
      <c r="K1230">
        <v>19.341999999999999</v>
      </c>
      <c r="L1230">
        <v>21.956</v>
      </c>
      <c r="M1230">
        <v>24.57</v>
      </c>
      <c r="N1230" s="116">
        <v>-8.5900000000000004E-2</v>
      </c>
      <c r="O1230" s="116">
        <v>15.0717</v>
      </c>
      <c r="P1230" s="116">
        <v>0.1234</v>
      </c>
    </row>
    <row r="1231" spans="1:16">
      <c r="A1231" t="s">
        <v>140</v>
      </c>
      <c r="B1231">
        <v>1229</v>
      </c>
      <c r="C1231" t="s">
        <v>1404</v>
      </c>
      <c r="D1231">
        <v>40</v>
      </c>
      <c r="E1231">
        <v>9.1340000000000003</v>
      </c>
      <c r="F1231">
        <v>10.472</v>
      </c>
      <c r="G1231">
        <v>11.81</v>
      </c>
      <c r="H1231">
        <v>13.335000000000001</v>
      </c>
      <c r="I1231">
        <v>15.077</v>
      </c>
      <c r="J1231">
        <v>17.068999999999999</v>
      </c>
      <c r="K1231">
        <v>19.350000000000001</v>
      </c>
      <c r="L1231">
        <v>21.965</v>
      </c>
      <c r="M1231">
        <v>24.581</v>
      </c>
      <c r="N1231" s="116">
        <v>-8.5999999999999993E-2</v>
      </c>
      <c r="O1231" s="116">
        <v>15.077199999999999</v>
      </c>
      <c r="P1231" s="116">
        <v>0.12342</v>
      </c>
    </row>
    <row r="1232" spans="1:16">
      <c r="A1232" t="s">
        <v>140</v>
      </c>
      <c r="B1232">
        <v>1230</v>
      </c>
      <c r="C1232" t="s">
        <v>1405</v>
      </c>
      <c r="D1232">
        <v>40</v>
      </c>
      <c r="E1232">
        <v>9.1370000000000005</v>
      </c>
      <c r="F1232">
        <v>10.475</v>
      </c>
      <c r="G1232">
        <v>11.814</v>
      </c>
      <c r="H1232">
        <v>13.34</v>
      </c>
      <c r="I1232">
        <v>15.083</v>
      </c>
      <c r="J1232">
        <v>17.074999999999999</v>
      </c>
      <c r="K1232">
        <v>19.356999999999999</v>
      </c>
      <c r="L1232">
        <v>21.974</v>
      </c>
      <c r="M1232">
        <v>24.591000000000001</v>
      </c>
      <c r="N1232" s="116">
        <v>-8.6099999999999996E-2</v>
      </c>
      <c r="O1232" s="116">
        <v>15.082700000000001</v>
      </c>
      <c r="P1232" s="116">
        <v>0.12343</v>
      </c>
    </row>
    <row r="1233" spans="1:16">
      <c r="A1233" t="s">
        <v>140</v>
      </c>
      <c r="B1233">
        <v>1231</v>
      </c>
      <c r="C1233" t="s">
        <v>1406</v>
      </c>
      <c r="D1233">
        <v>40</v>
      </c>
      <c r="E1233">
        <v>9.14</v>
      </c>
      <c r="F1233">
        <v>10.478999999999999</v>
      </c>
      <c r="G1233">
        <v>11.818</v>
      </c>
      <c r="H1233">
        <v>13.345000000000001</v>
      </c>
      <c r="I1233">
        <v>15.087999999999999</v>
      </c>
      <c r="J1233">
        <v>17.082000000000001</v>
      </c>
      <c r="K1233">
        <v>19.364999999999998</v>
      </c>
      <c r="L1233">
        <v>21.984000000000002</v>
      </c>
      <c r="M1233">
        <v>24.603000000000002</v>
      </c>
      <c r="N1233" s="116">
        <v>-8.6300000000000002E-2</v>
      </c>
      <c r="O1233" s="116">
        <v>15.088200000000001</v>
      </c>
      <c r="P1233" s="116">
        <v>0.12345</v>
      </c>
    </row>
    <row r="1234" spans="1:16">
      <c r="A1234" t="s">
        <v>140</v>
      </c>
      <c r="B1234">
        <v>1232</v>
      </c>
      <c r="C1234" t="s">
        <v>1407</v>
      </c>
      <c r="D1234">
        <v>40</v>
      </c>
      <c r="E1234">
        <v>9.1430000000000007</v>
      </c>
      <c r="F1234">
        <v>10.481999999999999</v>
      </c>
      <c r="G1234">
        <v>11.821999999999999</v>
      </c>
      <c r="H1234">
        <v>13.349</v>
      </c>
      <c r="I1234">
        <v>15.093999999999999</v>
      </c>
      <c r="J1234">
        <v>17.088999999999999</v>
      </c>
      <c r="K1234">
        <v>19.373000000000001</v>
      </c>
      <c r="L1234">
        <v>21.992999999999999</v>
      </c>
      <c r="M1234">
        <v>24.614000000000001</v>
      </c>
      <c r="N1234" s="116">
        <v>-8.6400000000000005E-2</v>
      </c>
      <c r="O1234" s="116">
        <v>15.0937</v>
      </c>
      <c r="P1234" s="116">
        <v>0.12347</v>
      </c>
    </row>
    <row r="1235" spans="1:16">
      <c r="A1235" t="s">
        <v>140</v>
      </c>
      <c r="B1235">
        <v>1233</v>
      </c>
      <c r="C1235" t="s">
        <v>1408</v>
      </c>
      <c r="D1235">
        <v>40</v>
      </c>
      <c r="E1235">
        <v>9.1460000000000008</v>
      </c>
      <c r="F1235">
        <v>10.486000000000001</v>
      </c>
      <c r="G1235">
        <v>11.826000000000001</v>
      </c>
      <c r="H1235">
        <v>13.353999999999999</v>
      </c>
      <c r="I1235">
        <v>15.099</v>
      </c>
      <c r="J1235">
        <v>17.094999999999999</v>
      </c>
      <c r="K1235">
        <v>19.381</v>
      </c>
      <c r="L1235">
        <v>22.001999999999999</v>
      </c>
      <c r="M1235">
        <v>24.623999999999999</v>
      </c>
      <c r="N1235" s="116">
        <v>-8.6499999999999994E-2</v>
      </c>
      <c r="O1235" s="116">
        <v>15.0992</v>
      </c>
      <c r="P1235" s="116">
        <v>0.12348000000000001</v>
      </c>
    </row>
    <row r="1236" spans="1:16">
      <c r="A1236" t="s">
        <v>140</v>
      </c>
      <c r="B1236">
        <v>1234</v>
      </c>
      <c r="C1236" t="s">
        <v>1409</v>
      </c>
      <c r="D1236">
        <v>40</v>
      </c>
      <c r="E1236">
        <v>9.1479999999999997</v>
      </c>
      <c r="F1236">
        <v>10.489000000000001</v>
      </c>
      <c r="G1236">
        <v>11.83</v>
      </c>
      <c r="H1236">
        <v>13.359</v>
      </c>
      <c r="I1236">
        <v>15.105</v>
      </c>
      <c r="J1236">
        <v>17.102</v>
      </c>
      <c r="K1236">
        <v>19.388999999999999</v>
      </c>
      <c r="L1236">
        <v>22.012</v>
      </c>
      <c r="M1236">
        <v>24.635000000000002</v>
      </c>
      <c r="N1236" s="116">
        <v>-8.6599999999999996E-2</v>
      </c>
      <c r="O1236" s="116">
        <v>15.104699999999999</v>
      </c>
      <c r="P1236" s="116">
        <v>0.1235</v>
      </c>
    </row>
    <row r="1237" spans="1:16">
      <c r="A1237" t="s">
        <v>140</v>
      </c>
      <c r="B1237">
        <v>1235</v>
      </c>
      <c r="C1237" t="s">
        <v>1410</v>
      </c>
      <c r="D1237">
        <v>40</v>
      </c>
      <c r="E1237">
        <v>9.1509999999999998</v>
      </c>
      <c r="F1237">
        <v>10.492000000000001</v>
      </c>
      <c r="G1237">
        <v>11.834</v>
      </c>
      <c r="H1237">
        <v>13.363</v>
      </c>
      <c r="I1237">
        <v>15.11</v>
      </c>
      <c r="J1237">
        <v>17.108000000000001</v>
      </c>
      <c r="K1237">
        <v>19.396999999999998</v>
      </c>
      <c r="L1237">
        <v>22.021999999999998</v>
      </c>
      <c r="M1237">
        <v>24.646000000000001</v>
      </c>
      <c r="N1237" s="116">
        <v>-8.6800000000000002E-2</v>
      </c>
      <c r="O1237" s="116">
        <v>15.110200000000001</v>
      </c>
      <c r="P1237" s="116">
        <v>0.12352</v>
      </c>
    </row>
    <row r="1238" spans="1:16">
      <c r="A1238" t="s">
        <v>140</v>
      </c>
      <c r="B1238">
        <v>1236</v>
      </c>
      <c r="C1238" t="s">
        <v>1411</v>
      </c>
      <c r="D1238">
        <v>40</v>
      </c>
      <c r="E1238">
        <v>9.1539999999999999</v>
      </c>
      <c r="F1238">
        <v>10.496</v>
      </c>
      <c r="G1238">
        <v>11.837999999999999</v>
      </c>
      <c r="H1238">
        <v>13.368</v>
      </c>
      <c r="I1238">
        <v>15.116</v>
      </c>
      <c r="J1238">
        <v>17.114999999999998</v>
      </c>
      <c r="K1238">
        <v>19.404</v>
      </c>
      <c r="L1238">
        <v>22.03</v>
      </c>
      <c r="M1238">
        <v>24.657</v>
      </c>
      <c r="N1238" s="116">
        <v>-8.6900000000000005E-2</v>
      </c>
      <c r="O1238" s="116">
        <v>15.1157</v>
      </c>
      <c r="P1238" s="116">
        <v>0.12353</v>
      </c>
    </row>
    <row r="1239" spans="1:16">
      <c r="A1239" t="s">
        <v>140</v>
      </c>
      <c r="B1239">
        <v>1237</v>
      </c>
      <c r="C1239" t="s">
        <v>1412</v>
      </c>
      <c r="D1239">
        <v>40</v>
      </c>
      <c r="E1239">
        <v>9.157</v>
      </c>
      <c r="F1239">
        <v>10.499000000000001</v>
      </c>
      <c r="G1239">
        <v>11.842000000000001</v>
      </c>
      <c r="H1239">
        <v>13.372999999999999</v>
      </c>
      <c r="I1239">
        <v>15.121</v>
      </c>
      <c r="J1239">
        <v>17.120999999999999</v>
      </c>
      <c r="K1239">
        <v>19.411999999999999</v>
      </c>
      <c r="L1239">
        <v>22.04</v>
      </c>
      <c r="M1239">
        <v>24.667999999999999</v>
      </c>
      <c r="N1239" s="116">
        <v>-8.6999999999999994E-2</v>
      </c>
      <c r="O1239" s="116">
        <v>15.1212</v>
      </c>
      <c r="P1239" s="116">
        <v>0.12354999999999999</v>
      </c>
    </row>
    <row r="1240" spans="1:16">
      <c r="A1240" t="s">
        <v>140</v>
      </c>
      <c r="B1240">
        <v>1238</v>
      </c>
      <c r="C1240" t="s">
        <v>1413</v>
      </c>
      <c r="D1240">
        <v>40</v>
      </c>
      <c r="E1240">
        <v>9.1590000000000007</v>
      </c>
      <c r="F1240">
        <v>10.502000000000001</v>
      </c>
      <c r="G1240">
        <v>11.845000000000001</v>
      </c>
      <c r="H1240">
        <v>13.377000000000001</v>
      </c>
      <c r="I1240">
        <v>15.127000000000001</v>
      </c>
      <c r="J1240">
        <v>17.128</v>
      </c>
      <c r="K1240">
        <v>19.420000000000002</v>
      </c>
      <c r="L1240">
        <v>22.048999999999999</v>
      </c>
      <c r="M1240">
        <v>24.678999999999998</v>
      </c>
      <c r="N1240" s="116">
        <v>-8.7099999999999997E-2</v>
      </c>
      <c r="O1240" s="116">
        <v>15.1267</v>
      </c>
      <c r="P1240" s="116">
        <v>0.12357</v>
      </c>
    </row>
    <row r="1241" spans="1:16">
      <c r="A1241" t="s">
        <v>140</v>
      </c>
      <c r="B1241">
        <v>1239</v>
      </c>
      <c r="C1241" t="s">
        <v>1414</v>
      </c>
      <c r="D1241">
        <v>40</v>
      </c>
      <c r="E1241">
        <v>9.1630000000000003</v>
      </c>
      <c r="F1241">
        <v>10.506</v>
      </c>
      <c r="G1241">
        <v>11.85</v>
      </c>
      <c r="H1241">
        <v>13.382</v>
      </c>
      <c r="I1241">
        <v>15.132</v>
      </c>
      <c r="J1241">
        <v>17.134</v>
      </c>
      <c r="K1241">
        <v>19.427</v>
      </c>
      <c r="L1241">
        <v>22.058</v>
      </c>
      <c r="M1241">
        <v>24.689</v>
      </c>
      <c r="N1241" s="116">
        <v>-8.72E-2</v>
      </c>
      <c r="O1241" s="116">
        <v>15.132199999999999</v>
      </c>
      <c r="P1241" s="116">
        <v>0.12358</v>
      </c>
    </row>
    <row r="1242" spans="1:16">
      <c r="A1242" t="s">
        <v>140</v>
      </c>
      <c r="B1242">
        <v>1240</v>
      </c>
      <c r="C1242" t="s">
        <v>1415</v>
      </c>
      <c r="D1242">
        <v>40</v>
      </c>
      <c r="E1242">
        <v>9.1649999999999991</v>
      </c>
      <c r="F1242">
        <v>10.509</v>
      </c>
      <c r="G1242">
        <v>11.853</v>
      </c>
      <c r="H1242">
        <v>13.387</v>
      </c>
      <c r="I1242">
        <v>15.138</v>
      </c>
      <c r="J1242">
        <v>17.140999999999998</v>
      </c>
      <c r="K1242">
        <v>19.434999999999999</v>
      </c>
      <c r="L1242">
        <v>22.068000000000001</v>
      </c>
      <c r="M1242">
        <v>24.701000000000001</v>
      </c>
      <c r="N1242" s="116">
        <v>-8.7400000000000005E-2</v>
      </c>
      <c r="O1242" s="116">
        <v>15.137700000000001</v>
      </c>
      <c r="P1242" s="116">
        <v>0.1236</v>
      </c>
    </row>
    <row r="1243" spans="1:16">
      <c r="A1243" t="s">
        <v>140</v>
      </c>
      <c r="B1243">
        <v>1241</v>
      </c>
      <c r="C1243" t="s">
        <v>1416</v>
      </c>
      <c r="D1243">
        <v>40</v>
      </c>
      <c r="E1243">
        <v>9.1679999999999993</v>
      </c>
      <c r="F1243">
        <v>10.513</v>
      </c>
      <c r="G1243">
        <v>11.856999999999999</v>
      </c>
      <c r="H1243">
        <v>13.391</v>
      </c>
      <c r="I1243">
        <v>15.143000000000001</v>
      </c>
      <c r="J1243">
        <v>17.146999999999998</v>
      </c>
      <c r="K1243">
        <v>19.443000000000001</v>
      </c>
      <c r="L1243">
        <v>22.077999999999999</v>
      </c>
      <c r="M1243">
        <v>24.712</v>
      </c>
      <c r="N1243" s="116">
        <v>-8.7499999999999994E-2</v>
      </c>
      <c r="O1243" s="116">
        <v>15.1432</v>
      </c>
      <c r="P1243" s="116">
        <v>0.12361999999999999</v>
      </c>
    </row>
    <row r="1244" spans="1:16">
      <c r="A1244" t="s">
        <v>140</v>
      </c>
      <c r="B1244">
        <v>1242</v>
      </c>
      <c r="C1244" t="s">
        <v>1417</v>
      </c>
      <c r="D1244">
        <v>40</v>
      </c>
      <c r="E1244">
        <v>9.1709999999999994</v>
      </c>
      <c r="F1244">
        <v>10.516</v>
      </c>
      <c r="G1244">
        <v>11.861000000000001</v>
      </c>
      <c r="H1244">
        <v>13.396000000000001</v>
      </c>
      <c r="I1244">
        <v>15.148999999999999</v>
      </c>
      <c r="J1244">
        <v>17.154</v>
      </c>
      <c r="K1244">
        <v>19.451000000000001</v>
      </c>
      <c r="L1244">
        <v>22.085999999999999</v>
      </c>
      <c r="M1244">
        <v>24.722000000000001</v>
      </c>
      <c r="N1244" s="116">
        <v>-8.7599999999999997E-2</v>
      </c>
      <c r="O1244" s="116">
        <v>15.1487</v>
      </c>
      <c r="P1244" s="116">
        <v>0.12363</v>
      </c>
    </row>
    <row r="1245" spans="1:16">
      <c r="A1245" t="s">
        <v>140</v>
      </c>
      <c r="B1245">
        <v>1243</v>
      </c>
      <c r="C1245" t="s">
        <v>1418</v>
      </c>
      <c r="D1245">
        <v>40</v>
      </c>
      <c r="E1245">
        <v>9.1739999999999995</v>
      </c>
      <c r="F1245">
        <v>10.52</v>
      </c>
      <c r="G1245">
        <v>11.865</v>
      </c>
      <c r="H1245">
        <v>13.401</v>
      </c>
      <c r="I1245">
        <v>15.154</v>
      </c>
      <c r="J1245">
        <v>17.16</v>
      </c>
      <c r="K1245">
        <v>19.459</v>
      </c>
      <c r="L1245">
        <v>22.096</v>
      </c>
      <c r="M1245">
        <v>24.733000000000001</v>
      </c>
      <c r="N1245" s="116">
        <v>-8.77E-2</v>
      </c>
      <c r="O1245" s="116">
        <v>15.154199999999999</v>
      </c>
      <c r="P1245" s="116">
        <v>0.12365</v>
      </c>
    </row>
    <row r="1246" spans="1:16">
      <c r="A1246" t="s">
        <v>140</v>
      </c>
      <c r="B1246">
        <v>1244</v>
      </c>
      <c r="C1246" t="s">
        <v>1419</v>
      </c>
      <c r="D1246">
        <v>40</v>
      </c>
      <c r="E1246">
        <v>9.1760000000000002</v>
      </c>
      <c r="F1246">
        <v>10.523</v>
      </c>
      <c r="G1246">
        <v>11.869</v>
      </c>
      <c r="H1246">
        <v>13.404999999999999</v>
      </c>
      <c r="I1246">
        <v>15.16</v>
      </c>
      <c r="J1246">
        <v>17.167000000000002</v>
      </c>
      <c r="K1246">
        <v>19.466999999999999</v>
      </c>
      <c r="L1246">
        <v>22.106000000000002</v>
      </c>
      <c r="M1246">
        <v>24.744</v>
      </c>
      <c r="N1246" s="116">
        <v>-8.7900000000000006E-2</v>
      </c>
      <c r="O1246" s="116">
        <v>15.159599999999999</v>
      </c>
      <c r="P1246" s="116">
        <v>0.12367</v>
      </c>
    </row>
    <row r="1247" spans="1:16">
      <c r="A1247" t="s">
        <v>140</v>
      </c>
      <c r="B1247">
        <v>1245</v>
      </c>
      <c r="C1247" t="s">
        <v>1420</v>
      </c>
      <c r="D1247">
        <v>40</v>
      </c>
      <c r="E1247">
        <v>9.18</v>
      </c>
      <c r="F1247">
        <v>10.526</v>
      </c>
      <c r="G1247">
        <v>11.872999999999999</v>
      </c>
      <c r="H1247">
        <v>13.41</v>
      </c>
      <c r="I1247">
        <v>15.164999999999999</v>
      </c>
      <c r="J1247">
        <v>17.172999999999998</v>
      </c>
      <c r="K1247">
        <v>19.474</v>
      </c>
      <c r="L1247">
        <v>22.114000000000001</v>
      </c>
      <c r="M1247">
        <v>24.754999999999999</v>
      </c>
      <c r="N1247" s="116">
        <v>-8.7999999999999995E-2</v>
      </c>
      <c r="O1247" s="116">
        <v>15.165100000000001</v>
      </c>
      <c r="P1247" s="116">
        <v>0.12368</v>
      </c>
    </row>
    <row r="1248" spans="1:16">
      <c r="A1248" t="s">
        <v>140</v>
      </c>
      <c r="B1248">
        <v>1246</v>
      </c>
      <c r="C1248" t="s">
        <v>1421</v>
      </c>
      <c r="D1248">
        <v>40</v>
      </c>
      <c r="E1248">
        <v>9.1820000000000004</v>
      </c>
      <c r="F1248">
        <v>10.53</v>
      </c>
      <c r="G1248">
        <v>11.877000000000001</v>
      </c>
      <c r="H1248">
        <v>13.414</v>
      </c>
      <c r="I1248">
        <v>15.170999999999999</v>
      </c>
      <c r="J1248">
        <v>17.18</v>
      </c>
      <c r="K1248">
        <v>19.481999999999999</v>
      </c>
      <c r="L1248">
        <v>22.123999999999999</v>
      </c>
      <c r="M1248">
        <v>24.765999999999998</v>
      </c>
      <c r="N1248" s="116">
        <v>-8.8099999999999998E-2</v>
      </c>
      <c r="O1248" s="116">
        <v>15.1706</v>
      </c>
      <c r="P1248" s="116">
        <v>0.1237</v>
      </c>
    </row>
    <row r="1249" spans="1:16">
      <c r="A1249" t="s">
        <v>140</v>
      </c>
      <c r="B1249">
        <v>1247</v>
      </c>
      <c r="C1249" t="s">
        <v>1422</v>
      </c>
      <c r="D1249">
        <v>40</v>
      </c>
      <c r="E1249">
        <v>9.1850000000000005</v>
      </c>
      <c r="F1249">
        <v>10.532999999999999</v>
      </c>
      <c r="G1249">
        <v>11.881</v>
      </c>
      <c r="H1249">
        <v>13.419</v>
      </c>
      <c r="I1249">
        <v>15.176</v>
      </c>
      <c r="J1249">
        <v>17.186</v>
      </c>
      <c r="K1249">
        <v>19.489999999999998</v>
      </c>
      <c r="L1249">
        <v>22.134</v>
      </c>
      <c r="M1249">
        <v>24.777000000000001</v>
      </c>
      <c r="N1249" s="116">
        <v>-8.8200000000000001E-2</v>
      </c>
      <c r="O1249" s="116">
        <v>15.1761</v>
      </c>
      <c r="P1249" s="116">
        <v>0.12372</v>
      </c>
    </row>
    <row r="1250" spans="1:16">
      <c r="A1250" t="s">
        <v>140</v>
      </c>
      <c r="B1250">
        <v>1248</v>
      </c>
      <c r="C1250" t="s">
        <v>1423</v>
      </c>
      <c r="D1250">
        <v>41</v>
      </c>
      <c r="E1250">
        <v>9.1880000000000006</v>
      </c>
      <c r="F1250">
        <v>10.537000000000001</v>
      </c>
      <c r="G1250">
        <v>11.885</v>
      </c>
      <c r="H1250">
        <v>13.423999999999999</v>
      </c>
      <c r="I1250">
        <v>15.182</v>
      </c>
      <c r="J1250">
        <v>17.193000000000001</v>
      </c>
      <c r="K1250">
        <v>19.498000000000001</v>
      </c>
      <c r="L1250">
        <v>22.141999999999999</v>
      </c>
      <c r="M1250">
        <v>24.786999999999999</v>
      </c>
      <c r="N1250" s="116">
        <v>-8.8300000000000003E-2</v>
      </c>
      <c r="O1250" s="116">
        <v>15.1816</v>
      </c>
      <c r="P1250" s="116">
        <v>0.12373000000000001</v>
      </c>
    </row>
    <row r="1251" spans="1:16">
      <c r="A1251" t="s">
        <v>140</v>
      </c>
      <c r="B1251">
        <v>1249</v>
      </c>
      <c r="C1251" t="s">
        <v>1424</v>
      </c>
      <c r="D1251">
        <v>41</v>
      </c>
      <c r="E1251">
        <v>9.1910000000000007</v>
      </c>
      <c r="F1251">
        <v>10.54</v>
      </c>
      <c r="G1251">
        <v>11.888999999999999</v>
      </c>
      <c r="H1251">
        <v>13.428000000000001</v>
      </c>
      <c r="I1251">
        <v>15.186999999999999</v>
      </c>
      <c r="J1251">
        <v>17.199000000000002</v>
      </c>
      <c r="K1251">
        <v>19.506</v>
      </c>
      <c r="L1251">
        <v>22.152000000000001</v>
      </c>
      <c r="M1251">
        <v>24.798999999999999</v>
      </c>
      <c r="N1251" s="116">
        <v>-8.8499999999999995E-2</v>
      </c>
      <c r="O1251" s="116">
        <v>15.187099999999999</v>
      </c>
      <c r="P1251" s="116">
        <v>0.12375</v>
      </c>
    </row>
    <row r="1252" spans="1:16">
      <c r="A1252" t="s">
        <v>140</v>
      </c>
      <c r="B1252">
        <v>1250</v>
      </c>
      <c r="C1252" t="s">
        <v>1425</v>
      </c>
      <c r="D1252">
        <v>41</v>
      </c>
      <c r="E1252">
        <v>9.1929999999999996</v>
      </c>
      <c r="F1252">
        <v>10.542999999999999</v>
      </c>
      <c r="G1252">
        <v>11.893000000000001</v>
      </c>
      <c r="H1252">
        <v>13.433</v>
      </c>
      <c r="I1252">
        <v>15.193</v>
      </c>
      <c r="J1252">
        <v>17.206</v>
      </c>
      <c r="K1252">
        <v>19.513000000000002</v>
      </c>
      <c r="L1252">
        <v>22.161999999999999</v>
      </c>
      <c r="M1252">
        <v>24.81</v>
      </c>
      <c r="N1252" s="116">
        <v>-8.8599999999999998E-2</v>
      </c>
      <c r="O1252" s="116">
        <v>15.192600000000001</v>
      </c>
      <c r="P1252" s="116">
        <v>0.12377000000000001</v>
      </c>
    </row>
    <row r="1253" spans="1:16">
      <c r="A1253" t="s">
        <v>140</v>
      </c>
      <c r="B1253">
        <v>1251</v>
      </c>
      <c r="C1253" t="s">
        <v>1426</v>
      </c>
      <c r="D1253">
        <v>41</v>
      </c>
      <c r="E1253">
        <v>9.1959999999999997</v>
      </c>
      <c r="F1253">
        <v>10.545999999999999</v>
      </c>
      <c r="G1253">
        <v>11.897</v>
      </c>
      <c r="H1253">
        <v>13.438000000000001</v>
      </c>
      <c r="I1253">
        <v>15.198</v>
      </c>
      <c r="J1253">
        <v>17.213000000000001</v>
      </c>
      <c r="K1253">
        <v>19.521000000000001</v>
      </c>
      <c r="L1253">
        <v>22.170999999999999</v>
      </c>
      <c r="M1253">
        <v>24.821000000000002</v>
      </c>
      <c r="N1253" s="116">
        <v>-8.8700000000000001E-2</v>
      </c>
      <c r="O1253" s="116">
        <v>15.1981</v>
      </c>
      <c r="P1253" s="116">
        <v>0.12379</v>
      </c>
    </row>
    <row r="1254" spans="1:16">
      <c r="A1254" t="s">
        <v>140</v>
      </c>
      <c r="B1254">
        <v>1252</v>
      </c>
      <c r="C1254" t="s">
        <v>1427</v>
      </c>
      <c r="D1254">
        <v>41</v>
      </c>
      <c r="E1254">
        <v>9.1989999999999998</v>
      </c>
      <c r="F1254">
        <v>10.55</v>
      </c>
      <c r="G1254">
        <v>11.901</v>
      </c>
      <c r="H1254">
        <v>13.442</v>
      </c>
      <c r="I1254">
        <v>15.204000000000001</v>
      </c>
      <c r="J1254">
        <v>17.219000000000001</v>
      </c>
      <c r="K1254">
        <v>19.529</v>
      </c>
      <c r="L1254">
        <v>22.18</v>
      </c>
      <c r="M1254">
        <v>24.831</v>
      </c>
      <c r="N1254" s="116">
        <v>-8.8800000000000004E-2</v>
      </c>
      <c r="O1254" s="116">
        <v>15.2036</v>
      </c>
      <c r="P1254" s="116">
        <v>0.12379999999999999</v>
      </c>
    </row>
    <row r="1255" spans="1:16">
      <c r="A1255" t="s">
        <v>140</v>
      </c>
      <c r="B1255">
        <v>1253</v>
      </c>
      <c r="C1255" t="s">
        <v>1428</v>
      </c>
      <c r="D1255">
        <v>41</v>
      </c>
      <c r="E1255">
        <v>9.202</v>
      </c>
      <c r="F1255">
        <v>10.553000000000001</v>
      </c>
      <c r="G1255">
        <v>11.904999999999999</v>
      </c>
      <c r="H1255">
        <v>13.446999999999999</v>
      </c>
      <c r="I1255">
        <v>15.209</v>
      </c>
      <c r="J1255">
        <v>17.225999999999999</v>
      </c>
      <c r="K1255">
        <v>19.536999999999999</v>
      </c>
      <c r="L1255">
        <v>22.19</v>
      </c>
      <c r="M1255">
        <v>24.843</v>
      </c>
      <c r="N1255" s="116">
        <v>-8.8999999999999996E-2</v>
      </c>
      <c r="O1255" s="116">
        <v>15.209099999999999</v>
      </c>
      <c r="P1255" s="116">
        <v>0.12382</v>
      </c>
    </row>
    <row r="1256" spans="1:16">
      <c r="A1256" t="s">
        <v>140</v>
      </c>
      <c r="B1256">
        <v>1254</v>
      </c>
      <c r="C1256" t="s">
        <v>1429</v>
      </c>
      <c r="D1256">
        <v>41</v>
      </c>
      <c r="E1256">
        <v>9.2050000000000001</v>
      </c>
      <c r="F1256">
        <v>10.557</v>
      </c>
      <c r="G1256">
        <v>11.909000000000001</v>
      </c>
      <c r="H1256">
        <v>13.452</v>
      </c>
      <c r="I1256">
        <v>15.215</v>
      </c>
      <c r="J1256">
        <v>17.231999999999999</v>
      </c>
      <c r="K1256">
        <v>19.545000000000002</v>
      </c>
      <c r="L1256">
        <v>22.199000000000002</v>
      </c>
      <c r="M1256">
        <v>24.853999999999999</v>
      </c>
      <c r="N1256" s="116">
        <v>-8.9099999999999999E-2</v>
      </c>
      <c r="O1256" s="116">
        <v>15.214600000000001</v>
      </c>
      <c r="P1256" s="116">
        <v>0.12384000000000001</v>
      </c>
    </row>
    <row r="1257" spans="1:16">
      <c r="A1257" t="s">
        <v>140</v>
      </c>
      <c r="B1257">
        <v>1255</v>
      </c>
      <c r="C1257" t="s">
        <v>1430</v>
      </c>
      <c r="D1257">
        <v>41</v>
      </c>
      <c r="E1257">
        <v>9.2080000000000002</v>
      </c>
      <c r="F1257">
        <v>10.56</v>
      </c>
      <c r="G1257">
        <v>11.913</v>
      </c>
      <c r="H1257">
        <v>13.456</v>
      </c>
      <c r="I1257">
        <v>15.22</v>
      </c>
      <c r="J1257">
        <v>17.239000000000001</v>
      </c>
      <c r="K1257">
        <v>19.552</v>
      </c>
      <c r="L1257">
        <v>22.207999999999998</v>
      </c>
      <c r="M1257">
        <v>24.864000000000001</v>
      </c>
      <c r="N1257" s="116">
        <v>-8.9200000000000002E-2</v>
      </c>
      <c r="O1257" s="116">
        <v>15.2201</v>
      </c>
      <c r="P1257" s="116">
        <v>0.12385</v>
      </c>
    </row>
    <row r="1258" spans="1:16">
      <c r="A1258" t="s">
        <v>140</v>
      </c>
      <c r="B1258">
        <v>1256</v>
      </c>
      <c r="C1258" t="s">
        <v>1431</v>
      </c>
      <c r="D1258">
        <v>41</v>
      </c>
      <c r="E1258">
        <v>9.2100000000000009</v>
      </c>
      <c r="F1258">
        <v>10.563000000000001</v>
      </c>
      <c r="G1258">
        <v>11.917</v>
      </c>
      <c r="H1258">
        <v>13.461</v>
      </c>
      <c r="I1258">
        <v>15.226000000000001</v>
      </c>
      <c r="J1258">
        <v>17.245000000000001</v>
      </c>
      <c r="K1258">
        <v>19.559999999999999</v>
      </c>
      <c r="L1258">
        <v>22.218</v>
      </c>
      <c r="M1258">
        <v>24.875</v>
      </c>
      <c r="N1258" s="116">
        <v>-8.9300000000000004E-2</v>
      </c>
      <c r="O1258" s="116">
        <v>15.2256</v>
      </c>
      <c r="P1258" s="116">
        <v>0.12386999999999999</v>
      </c>
    </row>
    <row r="1259" spans="1:16">
      <c r="A1259" t="s">
        <v>140</v>
      </c>
      <c r="B1259">
        <v>1257</v>
      </c>
      <c r="C1259" t="s">
        <v>1432</v>
      </c>
      <c r="D1259">
        <v>41</v>
      </c>
      <c r="E1259">
        <v>9.2129999999999992</v>
      </c>
      <c r="F1259">
        <v>10.567</v>
      </c>
      <c r="G1259">
        <v>11.920999999999999</v>
      </c>
      <c r="H1259">
        <v>13.465</v>
      </c>
      <c r="I1259">
        <v>15.231</v>
      </c>
      <c r="J1259">
        <v>17.251999999999999</v>
      </c>
      <c r="K1259">
        <v>19.568000000000001</v>
      </c>
      <c r="L1259">
        <v>22.227</v>
      </c>
      <c r="M1259">
        <v>24.887</v>
      </c>
      <c r="N1259" s="116">
        <v>-8.9399999999999993E-2</v>
      </c>
      <c r="O1259" s="116">
        <v>15.2311</v>
      </c>
      <c r="P1259" s="116">
        <v>0.12389</v>
      </c>
    </row>
    <row r="1260" spans="1:16">
      <c r="A1260" t="s">
        <v>140</v>
      </c>
      <c r="B1260">
        <v>1258</v>
      </c>
      <c r="C1260" t="s">
        <v>1433</v>
      </c>
      <c r="D1260">
        <v>41</v>
      </c>
      <c r="E1260">
        <v>9.2159999999999993</v>
      </c>
      <c r="F1260">
        <v>10.57</v>
      </c>
      <c r="G1260">
        <v>11.925000000000001</v>
      </c>
      <c r="H1260">
        <v>13.47</v>
      </c>
      <c r="I1260">
        <v>15.237</v>
      </c>
      <c r="J1260">
        <v>17.257999999999999</v>
      </c>
      <c r="K1260">
        <v>19.576000000000001</v>
      </c>
      <c r="L1260">
        <v>22.236000000000001</v>
      </c>
      <c r="M1260">
        <v>24.896999999999998</v>
      </c>
      <c r="N1260" s="116">
        <v>-8.9599999999999999E-2</v>
      </c>
      <c r="O1260" s="116">
        <v>15.236599999999999</v>
      </c>
      <c r="P1260" s="116">
        <v>0.1239</v>
      </c>
    </row>
    <row r="1261" spans="1:16">
      <c r="A1261" t="s">
        <v>140</v>
      </c>
      <c r="B1261">
        <v>1259</v>
      </c>
      <c r="C1261" t="s">
        <v>1434</v>
      </c>
      <c r="D1261">
        <v>41</v>
      </c>
      <c r="E1261">
        <v>9.2189999999999994</v>
      </c>
      <c r="F1261">
        <v>10.574</v>
      </c>
      <c r="G1261">
        <v>11.929</v>
      </c>
      <c r="H1261">
        <v>13.475</v>
      </c>
      <c r="I1261">
        <v>15.242000000000001</v>
      </c>
      <c r="J1261">
        <v>17.265000000000001</v>
      </c>
      <c r="K1261">
        <v>19.584</v>
      </c>
      <c r="L1261">
        <v>22.245999999999999</v>
      </c>
      <c r="M1261">
        <v>24.908000000000001</v>
      </c>
      <c r="N1261" s="116">
        <v>-8.9700000000000002E-2</v>
      </c>
      <c r="O1261" s="116">
        <v>15.242100000000001</v>
      </c>
      <c r="P1261" s="116">
        <v>0.12392</v>
      </c>
    </row>
    <row r="1262" spans="1:16">
      <c r="A1262" t="s">
        <v>140</v>
      </c>
      <c r="B1262">
        <v>1260</v>
      </c>
      <c r="C1262" t="s">
        <v>1435</v>
      </c>
      <c r="D1262">
        <v>41</v>
      </c>
      <c r="E1262">
        <v>9.2210000000000001</v>
      </c>
      <c r="F1262">
        <v>10.577</v>
      </c>
      <c r="G1262">
        <v>11.932</v>
      </c>
      <c r="H1262">
        <v>13.478999999999999</v>
      </c>
      <c r="I1262">
        <v>15.247999999999999</v>
      </c>
      <c r="J1262">
        <v>17.271000000000001</v>
      </c>
      <c r="K1262">
        <v>19.591999999999999</v>
      </c>
      <c r="L1262">
        <v>22.256</v>
      </c>
      <c r="M1262">
        <v>24.919</v>
      </c>
      <c r="N1262" s="116">
        <v>-8.9800000000000005E-2</v>
      </c>
      <c r="O1262" s="116">
        <v>15.2476</v>
      </c>
      <c r="P1262" s="116">
        <v>0.12393999999999999</v>
      </c>
    </row>
    <row r="1263" spans="1:16">
      <c r="A1263" t="s">
        <v>140</v>
      </c>
      <c r="B1263">
        <v>1261</v>
      </c>
      <c r="C1263" t="s">
        <v>1436</v>
      </c>
      <c r="D1263">
        <v>41</v>
      </c>
      <c r="E1263">
        <v>9.2240000000000002</v>
      </c>
      <c r="F1263">
        <v>10.581</v>
      </c>
      <c r="G1263">
        <v>11.936999999999999</v>
      </c>
      <c r="H1263">
        <v>13.484</v>
      </c>
      <c r="I1263">
        <v>15.253</v>
      </c>
      <c r="J1263">
        <v>17.277999999999999</v>
      </c>
      <c r="K1263">
        <v>19.599</v>
      </c>
      <c r="L1263">
        <v>22.263999999999999</v>
      </c>
      <c r="M1263">
        <v>24.93</v>
      </c>
      <c r="N1263" s="116">
        <v>-8.9899999999999994E-2</v>
      </c>
      <c r="O1263" s="116">
        <v>15.2531</v>
      </c>
      <c r="P1263" s="116">
        <v>0.12395</v>
      </c>
    </row>
    <row r="1264" spans="1:16">
      <c r="A1264" t="s">
        <v>140</v>
      </c>
      <c r="B1264">
        <v>1262</v>
      </c>
      <c r="C1264" t="s">
        <v>1437</v>
      </c>
      <c r="D1264">
        <v>41</v>
      </c>
      <c r="E1264">
        <v>9.2270000000000003</v>
      </c>
      <c r="F1264">
        <v>10.584</v>
      </c>
      <c r="G1264">
        <v>11.94</v>
      </c>
      <c r="H1264">
        <v>13.489000000000001</v>
      </c>
      <c r="I1264">
        <v>15.259</v>
      </c>
      <c r="J1264">
        <v>17.285</v>
      </c>
      <c r="K1264">
        <v>19.606999999999999</v>
      </c>
      <c r="L1264">
        <v>22.274000000000001</v>
      </c>
      <c r="M1264">
        <v>24.940999999999999</v>
      </c>
      <c r="N1264" s="116">
        <v>-9.01E-2</v>
      </c>
      <c r="O1264" s="116">
        <v>15.258599999999999</v>
      </c>
      <c r="P1264" s="116">
        <v>0.12397</v>
      </c>
    </row>
    <row r="1265" spans="1:16">
      <c r="A1265" t="s">
        <v>140</v>
      </c>
      <c r="B1265">
        <v>1263</v>
      </c>
      <c r="C1265" t="s">
        <v>1438</v>
      </c>
      <c r="D1265">
        <v>41</v>
      </c>
      <c r="E1265">
        <v>9.23</v>
      </c>
      <c r="F1265">
        <v>10.587</v>
      </c>
      <c r="G1265">
        <v>11.944000000000001</v>
      </c>
      <c r="H1265">
        <v>13.493</v>
      </c>
      <c r="I1265">
        <v>15.263999999999999</v>
      </c>
      <c r="J1265">
        <v>17.291</v>
      </c>
      <c r="K1265">
        <v>19.614999999999998</v>
      </c>
      <c r="L1265">
        <v>22.283999999999999</v>
      </c>
      <c r="M1265">
        <v>24.952000000000002</v>
      </c>
      <c r="N1265" s="116">
        <v>-9.0200000000000002E-2</v>
      </c>
      <c r="O1265" s="116">
        <v>15.264099999999999</v>
      </c>
      <c r="P1265" s="116">
        <v>0.12399</v>
      </c>
    </row>
    <row r="1266" spans="1:16">
      <c r="A1266" t="s">
        <v>140</v>
      </c>
      <c r="B1266">
        <v>1264</v>
      </c>
      <c r="C1266" t="s">
        <v>1439</v>
      </c>
      <c r="D1266">
        <v>41</v>
      </c>
      <c r="E1266">
        <v>9.2330000000000005</v>
      </c>
      <c r="F1266">
        <v>10.59</v>
      </c>
      <c r="G1266">
        <v>11.948</v>
      </c>
      <c r="H1266">
        <v>13.497999999999999</v>
      </c>
      <c r="I1266">
        <v>15.27</v>
      </c>
      <c r="J1266">
        <v>17.297999999999998</v>
      </c>
      <c r="K1266">
        <v>19.623000000000001</v>
      </c>
      <c r="L1266">
        <v>22.292999999999999</v>
      </c>
      <c r="M1266">
        <v>24.963999999999999</v>
      </c>
      <c r="N1266" s="116">
        <v>-9.0300000000000005E-2</v>
      </c>
      <c r="O1266" s="116">
        <v>15.269600000000001</v>
      </c>
      <c r="P1266" s="116">
        <v>0.12401</v>
      </c>
    </row>
    <row r="1267" spans="1:16">
      <c r="A1267" t="s">
        <v>140</v>
      </c>
      <c r="B1267">
        <v>1265</v>
      </c>
      <c r="C1267" t="s">
        <v>1440</v>
      </c>
      <c r="D1267">
        <v>41</v>
      </c>
      <c r="E1267">
        <v>9.2360000000000007</v>
      </c>
      <c r="F1267">
        <v>10.593999999999999</v>
      </c>
      <c r="G1267">
        <v>11.952</v>
      </c>
      <c r="H1267">
        <v>13.503</v>
      </c>
      <c r="I1267">
        <v>15.275</v>
      </c>
      <c r="J1267">
        <v>17.303999999999998</v>
      </c>
      <c r="K1267">
        <v>19.631</v>
      </c>
      <c r="L1267">
        <v>22.302</v>
      </c>
      <c r="M1267">
        <v>24.974</v>
      </c>
      <c r="N1267" s="116">
        <v>-9.0399999999999994E-2</v>
      </c>
      <c r="O1267" s="116">
        <v>15.2751</v>
      </c>
      <c r="P1267" s="116">
        <v>0.12402000000000001</v>
      </c>
    </row>
    <row r="1268" spans="1:16">
      <c r="A1268" t="s">
        <v>140</v>
      </c>
      <c r="B1268">
        <v>1266</v>
      </c>
      <c r="C1268" t="s">
        <v>1441</v>
      </c>
      <c r="D1268">
        <v>41</v>
      </c>
      <c r="E1268">
        <v>9.2379999999999995</v>
      </c>
      <c r="F1268">
        <v>10.597</v>
      </c>
      <c r="G1268">
        <v>11.956</v>
      </c>
      <c r="H1268">
        <v>13.507</v>
      </c>
      <c r="I1268">
        <v>15.281000000000001</v>
      </c>
      <c r="J1268">
        <v>17.311</v>
      </c>
      <c r="K1268">
        <v>19.638000000000002</v>
      </c>
      <c r="L1268">
        <v>22.312000000000001</v>
      </c>
      <c r="M1268">
        <v>24.984999999999999</v>
      </c>
      <c r="N1268" s="116">
        <v>-9.0499999999999997E-2</v>
      </c>
      <c r="O1268" s="116">
        <v>15.2806</v>
      </c>
      <c r="P1268" s="116">
        <v>0.12404</v>
      </c>
    </row>
    <row r="1269" spans="1:16">
      <c r="A1269" t="s">
        <v>140</v>
      </c>
      <c r="B1269">
        <v>1267</v>
      </c>
      <c r="C1269" t="s">
        <v>1442</v>
      </c>
      <c r="D1269">
        <v>41</v>
      </c>
      <c r="E1269">
        <v>9.2409999999999997</v>
      </c>
      <c r="F1269">
        <v>10.601000000000001</v>
      </c>
      <c r="G1269">
        <v>11.96</v>
      </c>
      <c r="H1269">
        <v>13.512</v>
      </c>
      <c r="I1269">
        <v>15.286</v>
      </c>
      <c r="J1269">
        <v>17.317</v>
      </c>
      <c r="K1269">
        <v>19.646000000000001</v>
      </c>
      <c r="L1269">
        <v>22.321999999999999</v>
      </c>
      <c r="M1269">
        <v>24.997</v>
      </c>
      <c r="N1269" s="116">
        <v>-9.0700000000000003E-2</v>
      </c>
      <c r="O1269" s="116">
        <v>15.286099999999999</v>
      </c>
      <c r="P1269" s="116">
        <v>0.12406</v>
      </c>
    </row>
    <row r="1270" spans="1:16">
      <c r="A1270" t="s">
        <v>140</v>
      </c>
      <c r="B1270">
        <v>1268</v>
      </c>
      <c r="C1270" t="s">
        <v>1443</v>
      </c>
      <c r="D1270">
        <v>41</v>
      </c>
      <c r="E1270">
        <v>9.2439999999999998</v>
      </c>
      <c r="F1270">
        <v>10.603999999999999</v>
      </c>
      <c r="G1270">
        <v>11.964</v>
      </c>
      <c r="H1270">
        <v>13.516999999999999</v>
      </c>
      <c r="I1270">
        <v>15.292</v>
      </c>
      <c r="J1270">
        <v>17.324000000000002</v>
      </c>
      <c r="K1270">
        <v>19.654</v>
      </c>
      <c r="L1270">
        <v>22.33</v>
      </c>
      <c r="M1270">
        <v>25.007000000000001</v>
      </c>
      <c r="N1270" s="116">
        <v>-9.0800000000000006E-2</v>
      </c>
      <c r="O1270" s="116">
        <v>15.291600000000001</v>
      </c>
      <c r="P1270" s="116">
        <v>0.12407</v>
      </c>
    </row>
    <row r="1271" spans="1:16">
      <c r="A1271" t="s">
        <v>140</v>
      </c>
      <c r="B1271">
        <v>1269</v>
      </c>
      <c r="C1271" t="s">
        <v>1444</v>
      </c>
      <c r="D1271">
        <v>41</v>
      </c>
      <c r="E1271">
        <v>9.2469999999999999</v>
      </c>
      <c r="F1271">
        <v>10.606999999999999</v>
      </c>
      <c r="G1271">
        <v>11.968</v>
      </c>
      <c r="H1271">
        <v>13.521000000000001</v>
      </c>
      <c r="I1271">
        <v>15.297000000000001</v>
      </c>
      <c r="J1271">
        <v>17.329999999999998</v>
      </c>
      <c r="K1271">
        <v>19.661999999999999</v>
      </c>
      <c r="L1271">
        <v>22.34</v>
      </c>
      <c r="M1271">
        <v>25.018000000000001</v>
      </c>
      <c r="N1271" s="116">
        <v>-9.0899999999999995E-2</v>
      </c>
      <c r="O1271" s="116">
        <v>15.2971</v>
      </c>
      <c r="P1271" s="116">
        <v>0.12409000000000001</v>
      </c>
    </row>
    <row r="1272" spans="1:16">
      <c r="A1272" t="s">
        <v>140</v>
      </c>
      <c r="B1272">
        <v>1270</v>
      </c>
      <c r="C1272" t="s">
        <v>1445</v>
      </c>
      <c r="D1272">
        <v>41</v>
      </c>
      <c r="E1272">
        <v>9.2490000000000006</v>
      </c>
      <c r="F1272">
        <v>10.611000000000001</v>
      </c>
      <c r="G1272">
        <v>11.972</v>
      </c>
      <c r="H1272">
        <v>13.526</v>
      </c>
      <c r="I1272">
        <v>15.303000000000001</v>
      </c>
      <c r="J1272">
        <v>17.337</v>
      </c>
      <c r="K1272">
        <v>19.670000000000002</v>
      </c>
      <c r="L1272">
        <v>22.35</v>
      </c>
      <c r="M1272">
        <v>25.029</v>
      </c>
      <c r="N1272" s="116">
        <v>-9.0999999999999998E-2</v>
      </c>
      <c r="O1272" s="116">
        <v>15.3026</v>
      </c>
      <c r="P1272" s="116">
        <v>0.12411</v>
      </c>
    </row>
    <row r="1273" spans="1:16">
      <c r="A1273" t="s">
        <v>140</v>
      </c>
      <c r="B1273">
        <v>1271</v>
      </c>
      <c r="C1273" t="s">
        <v>1446</v>
      </c>
      <c r="D1273">
        <v>41</v>
      </c>
      <c r="E1273">
        <v>9.2530000000000001</v>
      </c>
      <c r="F1273">
        <v>10.614000000000001</v>
      </c>
      <c r="G1273">
        <v>11.976000000000001</v>
      </c>
      <c r="H1273">
        <v>13.531000000000001</v>
      </c>
      <c r="I1273">
        <v>15.308</v>
      </c>
      <c r="J1273">
        <v>17.343</v>
      </c>
      <c r="K1273">
        <v>19.677</v>
      </c>
      <c r="L1273">
        <v>22.359000000000002</v>
      </c>
      <c r="M1273">
        <v>25.04</v>
      </c>
      <c r="N1273" s="116">
        <v>-9.1200000000000003E-2</v>
      </c>
      <c r="O1273" s="116">
        <v>15.3081</v>
      </c>
      <c r="P1273" s="116">
        <v>0.12411999999999999</v>
      </c>
    </row>
    <row r="1274" spans="1:16">
      <c r="A1274" t="s">
        <v>140</v>
      </c>
      <c r="B1274">
        <v>1272</v>
      </c>
      <c r="C1274" t="s">
        <v>1447</v>
      </c>
      <c r="D1274">
        <v>41</v>
      </c>
      <c r="E1274">
        <v>9.2550000000000008</v>
      </c>
      <c r="F1274">
        <v>10.618</v>
      </c>
      <c r="G1274">
        <v>11.98</v>
      </c>
      <c r="H1274">
        <v>13.535</v>
      </c>
      <c r="I1274">
        <v>15.314</v>
      </c>
      <c r="J1274">
        <v>17.350000000000001</v>
      </c>
      <c r="K1274">
        <v>19.684999999999999</v>
      </c>
      <c r="L1274">
        <v>22.367999999999999</v>
      </c>
      <c r="M1274">
        <v>25.050999999999998</v>
      </c>
      <c r="N1274" s="116">
        <v>-9.1300000000000006E-2</v>
      </c>
      <c r="O1274" s="116">
        <v>15.313499999999999</v>
      </c>
      <c r="P1274" s="116">
        <v>0.12414</v>
      </c>
    </row>
    <row r="1275" spans="1:16">
      <c r="A1275" t="s">
        <v>140</v>
      </c>
      <c r="B1275">
        <v>1273</v>
      </c>
      <c r="C1275" t="s">
        <v>1448</v>
      </c>
      <c r="D1275">
        <v>41</v>
      </c>
      <c r="E1275">
        <v>9.2579999999999991</v>
      </c>
      <c r="F1275">
        <v>10.621</v>
      </c>
      <c r="G1275">
        <v>11.984</v>
      </c>
      <c r="H1275">
        <v>13.54</v>
      </c>
      <c r="I1275">
        <v>15.319000000000001</v>
      </c>
      <c r="J1275">
        <v>17.356000000000002</v>
      </c>
      <c r="K1275">
        <v>19.693000000000001</v>
      </c>
      <c r="L1275">
        <v>22.378</v>
      </c>
      <c r="M1275">
        <v>25.062000000000001</v>
      </c>
      <c r="N1275" s="116">
        <v>-9.1399999999999995E-2</v>
      </c>
      <c r="O1275" s="116">
        <v>15.319000000000001</v>
      </c>
      <c r="P1275" s="116">
        <v>0.12416000000000001</v>
      </c>
    </row>
    <row r="1276" spans="1:16">
      <c r="A1276" t="s">
        <v>140</v>
      </c>
      <c r="B1276">
        <v>1274</v>
      </c>
      <c r="C1276" t="s">
        <v>1449</v>
      </c>
      <c r="D1276">
        <v>41</v>
      </c>
      <c r="E1276">
        <v>9.2609999999999992</v>
      </c>
      <c r="F1276">
        <v>10.624000000000001</v>
      </c>
      <c r="G1276">
        <v>11.988</v>
      </c>
      <c r="H1276">
        <v>13.544</v>
      </c>
      <c r="I1276">
        <v>15.324</v>
      </c>
      <c r="J1276">
        <v>17.363</v>
      </c>
      <c r="K1276">
        <v>19.701000000000001</v>
      </c>
      <c r="L1276">
        <v>22.387</v>
      </c>
      <c r="M1276">
        <v>25.073</v>
      </c>
      <c r="N1276" s="116">
        <v>-9.1499999999999998E-2</v>
      </c>
      <c r="O1276" s="116">
        <v>15.3245</v>
      </c>
      <c r="P1276" s="116">
        <v>0.12418</v>
      </c>
    </row>
    <row r="1277" spans="1:16">
      <c r="A1277" t="s">
        <v>140</v>
      </c>
      <c r="B1277">
        <v>1275</v>
      </c>
      <c r="C1277" t="s">
        <v>1450</v>
      </c>
      <c r="D1277">
        <v>41</v>
      </c>
      <c r="E1277">
        <v>9.2639999999999993</v>
      </c>
      <c r="F1277">
        <v>10.628</v>
      </c>
      <c r="G1277">
        <v>11.992000000000001</v>
      </c>
      <c r="H1277">
        <v>13.548999999999999</v>
      </c>
      <c r="I1277">
        <v>15.33</v>
      </c>
      <c r="J1277">
        <v>17.369</v>
      </c>
      <c r="K1277">
        <v>19.709</v>
      </c>
      <c r="L1277">
        <v>22.396000000000001</v>
      </c>
      <c r="M1277">
        <v>25.084</v>
      </c>
      <c r="N1277" s="116">
        <v>-9.1600000000000001E-2</v>
      </c>
      <c r="O1277" s="116">
        <v>15.33</v>
      </c>
      <c r="P1277" s="116">
        <v>0.12418999999999999</v>
      </c>
    </row>
    <row r="1278" spans="1:16">
      <c r="A1278" t="s">
        <v>140</v>
      </c>
      <c r="B1278">
        <v>1276</v>
      </c>
      <c r="C1278" t="s">
        <v>1451</v>
      </c>
      <c r="D1278">
        <v>41</v>
      </c>
      <c r="E1278">
        <v>9.266</v>
      </c>
      <c r="F1278">
        <v>10.631</v>
      </c>
      <c r="G1278">
        <v>11.996</v>
      </c>
      <c r="H1278">
        <v>13.554</v>
      </c>
      <c r="I1278">
        <v>15.336</v>
      </c>
      <c r="J1278">
        <v>17.376000000000001</v>
      </c>
      <c r="K1278">
        <v>19.716999999999999</v>
      </c>
      <c r="L1278">
        <v>22.405999999999999</v>
      </c>
      <c r="M1278">
        <v>25.094999999999999</v>
      </c>
      <c r="N1278" s="116">
        <v>-9.1800000000000007E-2</v>
      </c>
      <c r="O1278" s="116">
        <v>15.3355</v>
      </c>
      <c r="P1278" s="116">
        <v>0.12421</v>
      </c>
    </row>
    <row r="1279" spans="1:16">
      <c r="A1279" t="s">
        <v>140</v>
      </c>
      <c r="B1279">
        <v>1277</v>
      </c>
      <c r="C1279" t="s">
        <v>1452</v>
      </c>
      <c r="D1279">
        <v>41</v>
      </c>
      <c r="E1279">
        <v>9.2690000000000001</v>
      </c>
      <c r="F1279">
        <v>10.634</v>
      </c>
      <c r="G1279">
        <v>11.999000000000001</v>
      </c>
      <c r="H1279">
        <v>13.558</v>
      </c>
      <c r="I1279">
        <v>15.340999999999999</v>
      </c>
      <c r="J1279">
        <v>17.382999999999999</v>
      </c>
      <c r="K1279">
        <v>19.725000000000001</v>
      </c>
      <c r="L1279">
        <v>22.414999999999999</v>
      </c>
      <c r="M1279">
        <v>25.106000000000002</v>
      </c>
      <c r="N1279" s="116">
        <v>-9.1899999999999996E-2</v>
      </c>
      <c r="O1279" s="116">
        <v>15.340999999999999</v>
      </c>
      <c r="P1279" s="116">
        <v>0.12422999999999999</v>
      </c>
    </row>
    <row r="1280" spans="1:16">
      <c r="A1280" t="s">
        <v>140</v>
      </c>
      <c r="B1280">
        <v>1278</v>
      </c>
      <c r="C1280" t="s">
        <v>1453</v>
      </c>
      <c r="D1280">
        <v>41</v>
      </c>
      <c r="E1280">
        <v>9.2720000000000002</v>
      </c>
      <c r="F1280">
        <v>10.638</v>
      </c>
      <c r="G1280">
        <v>12.004</v>
      </c>
      <c r="H1280">
        <v>13.563000000000001</v>
      </c>
      <c r="I1280">
        <v>15.346</v>
      </c>
      <c r="J1280">
        <v>17.388999999999999</v>
      </c>
      <c r="K1280">
        <v>19.731999999999999</v>
      </c>
      <c r="L1280">
        <v>22.423999999999999</v>
      </c>
      <c r="M1280">
        <v>25.117000000000001</v>
      </c>
      <c r="N1280" s="116">
        <v>-9.1999999999999998E-2</v>
      </c>
      <c r="O1280" s="116">
        <v>15.346500000000001</v>
      </c>
      <c r="P1280" s="116">
        <v>0.12424</v>
      </c>
    </row>
    <row r="1281" spans="1:16">
      <c r="A1281" t="s">
        <v>140</v>
      </c>
      <c r="B1281">
        <v>1279</v>
      </c>
      <c r="C1281" t="s">
        <v>1454</v>
      </c>
      <c r="D1281">
        <v>42</v>
      </c>
      <c r="E1281">
        <v>9.2750000000000004</v>
      </c>
      <c r="F1281">
        <v>10.641</v>
      </c>
      <c r="G1281">
        <v>12.007</v>
      </c>
      <c r="H1281">
        <v>13.568</v>
      </c>
      <c r="I1281">
        <v>15.352</v>
      </c>
      <c r="J1281">
        <v>17.396000000000001</v>
      </c>
      <c r="K1281">
        <v>19.739999999999998</v>
      </c>
      <c r="L1281">
        <v>22.434000000000001</v>
      </c>
      <c r="M1281">
        <v>25.128</v>
      </c>
      <c r="N1281" s="116">
        <v>-9.2100000000000001E-2</v>
      </c>
      <c r="O1281" s="116">
        <v>15.352</v>
      </c>
      <c r="P1281" s="116">
        <v>0.12426</v>
      </c>
    </row>
    <row r="1282" spans="1:16">
      <c r="A1282" t="s">
        <v>140</v>
      </c>
      <c r="B1282">
        <v>1280</v>
      </c>
      <c r="C1282" t="s">
        <v>1455</v>
      </c>
      <c r="D1282">
        <v>42</v>
      </c>
      <c r="E1282">
        <v>9.2769999999999992</v>
      </c>
      <c r="F1282">
        <v>10.644</v>
      </c>
      <c r="G1282">
        <v>12.010999999999999</v>
      </c>
      <c r="H1282">
        <v>13.571999999999999</v>
      </c>
      <c r="I1282">
        <v>15.358000000000001</v>
      </c>
      <c r="J1282">
        <v>17.402000000000001</v>
      </c>
      <c r="K1282">
        <v>19.748000000000001</v>
      </c>
      <c r="L1282">
        <v>22.443999999999999</v>
      </c>
      <c r="M1282">
        <v>25.138999999999999</v>
      </c>
      <c r="N1282" s="116">
        <v>-9.2200000000000004E-2</v>
      </c>
      <c r="O1282" s="116">
        <v>15.3575</v>
      </c>
      <c r="P1282" s="116">
        <v>0.12428</v>
      </c>
    </row>
    <row r="1283" spans="1:16">
      <c r="A1283" t="s">
        <v>140</v>
      </c>
      <c r="B1283">
        <v>1281</v>
      </c>
      <c r="C1283" t="s">
        <v>1456</v>
      </c>
      <c r="D1283">
        <v>42</v>
      </c>
      <c r="E1283">
        <v>9.2799999999999994</v>
      </c>
      <c r="F1283">
        <v>10.648</v>
      </c>
      <c r="G1283">
        <v>12.015000000000001</v>
      </c>
      <c r="H1283">
        <v>13.577</v>
      </c>
      <c r="I1283">
        <v>15.363</v>
      </c>
      <c r="J1283">
        <v>17.408999999999999</v>
      </c>
      <c r="K1283">
        <v>19.756</v>
      </c>
      <c r="L1283">
        <v>22.452999999999999</v>
      </c>
      <c r="M1283">
        <v>25.151</v>
      </c>
      <c r="N1283" s="116">
        <v>-9.2399999999999996E-2</v>
      </c>
      <c r="O1283" s="116">
        <v>15.363</v>
      </c>
      <c r="P1283" s="116">
        <v>0.12429999999999999</v>
      </c>
    </row>
    <row r="1284" spans="1:16">
      <c r="A1284" t="s">
        <v>140</v>
      </c>
      <c r="B1284">
        <v>1282</v>
      </c>
      <c r="C1284" t="s">
        <v>1457</v>
      </c>
      <c r="D1284">
        <v>42</v>
      </c>
      <c r="E1284">
        <v>9.2829999999999995</v>
      </c>
      <c r="F1284">
        <v>10.651</v>
      </c>
      <c r="G1284">
        <v>12.019</v>
      </c>
      <c r="H1284">
        <v>13.582000000000001</v>
      </c>
      <c r="I1284">
        <v>15.368</v>
      </c>
      <c r="J1284">
        <v>17.414999999999999</v>
      </c>
      <c r="K1284">
        <v>19.763999999999999</v>
      </c>
      <c r="L1284">
        <v>22.462</v>
      </c>
      <c r="M1284">
        <v>25.161000000000001</v>
      </c>
      <c r="N1284" s="116">
        <v>-9.2499999999999999E-2</v>
      </c>
      <c r="O1284" s="116">
        <v>15.368499999999999</v>
      </c>
      <c r="P1284" s="116">
        <v>0.12431</v>
      </c>
    </row>
    <row r="1285" spans="1:16">
      <c r="A1285" t="s">
        <v>140</v>
      </c>
      <c r="B1285">
        <v>1283</v>
      </c>
      <c r="C1285" t="s">
        <v>1458</v>
      </c>
      <c r="D1285">
        <v>42</v>
      </c>
      <c r="E1285">
        <v>9.2859999999999996</v>
      </c>
      <c r="F1285">
        <v>10.654999999999999</v>
      </c>
      <c r="G1285">
        <v>12.023</v>
      </c>
      <c r="H1285">
        <v>13.586</v>
      </c>
      <c r="I1285">
        <v>15.374000000000001</v>
      </c>
      <c r="J1285">
        <v>17.422000000000001</v>
      </c>
      <c r="K1285">
        <v>19.771999999999998</v>
      </c>
      <c r="L1285">
        <v>22.472000000000001</v>
      </c>
      <c r="M1285">
        <v>25.172000000000001</v>
      </c>
      <c r="N1285" s="116">
        <v>-9.2600000000000002E-2</v>
      </c>
      <c r="O1285" s="116">
        <v>15.374000000000001</v>
      </c>
      <c r="P1285" s="116">
        <v>0.12433</v>
      </c>
    </row>
    <row r="1286" spans="1:16">
      <c r="A1286" t="s">
        <v>140</v>
      </c>
      <c r="B1286">
        <v>1284</v>
      </c>
      <c r="C1286" t="s">
        <v>1459</v>
      </c>
      <c r="D1286">
        <v>42</v>
      </c>
      <c r="E1286">
        <v>9.2889999999999997</v>
      </c>
      <c r="F1286">
        <v>10.657999999999999</v>
      </c>
      <c r="G1286">
        <v>12.026999999999999</v>
      </c>
      <c r="H1286">
        <v>13.590999999999999</v>
      </c>
      <c r="I1286">
        <v>15.38</v>
      </c>
      <c r="J1286">
        <v>17.428999999999998</v>
      </c>
      <c r="K1286">
        <v>19.78</v>
      </c>
      <c r="L1286">
        <v>22.481000000000002</v>
      </c>
      <c r="M1286">
        <v>25.183</v>
      </c>
      <c r="N1286" s="116">
        <v>-9.2700000000000005E-2</v>
      </c>
      <c r="O1286" s="116">
        <v>15.3795</v>
      </c>
      <c r="P1286" s="116">
        <v>0.12435</v>
      </c>
    </row>
    <row r="1287" spans="1:16">
      <c r="A1287" t="s">
        <v>140</v>
      </c>
      <c r="B1287">
        <v>1285</v>
      </c>
      <c r="C1287" t="s">
        <v>1460</v>
      </c>
      <c r="D1287">
        <v>42</v>
      </c>
      <c r="E1287">
        <v>9.2919999999999998</v>
      </c>
      <c r="F1287">
        <v>10.661</v>
      </c>
      <c r="G1287">
        <v>12.031000000000001</v>
      </c>
      <c r="H1287">
        <v>13.596</v>
      </c>
      <c r="I1287">
        <v>15.385</v>
      </c>
      <c r="J1287">
        <v>17.434999999999999</v>
      </c>
      <c r="K1287">
        <v>19.786999999999999</v>
      </c>
      <c r="L1287">
        <v>22.49</v>
      </c>
      <c r="M1287">
        <v>25.193999999999999</v>
      </c>
      <c r="N1287" s="116">
        <v>-9.2799999999999994E-2</v>
      </c>
      <c r="O1287" s="116">
        <v>15.385</v>
      </c>
      <c r="P1287" s="116">
        <v>0.12436</v>
      </c>
    </row>
    <row r="1288" spans="1:16">
      <c r="A1288" t="s">
        <v>140</v>
      </c>
      <c r="B1288">
        <v>1286</v>
      </c>
      <c r="C1288" t="s">
        <v>1461</v>
      </c>
      <c r="D1288">
        <v>42</v>
      </c>
      <c r="E1288">
        <v>9.2940000000000005</v>
      </c>
      <c r="F1288">
        <v>10.664999999999999</v>
      </c>
      <c r="G1288">
        <v>12.035</v>
      </c>
      <c r="H1288">
        <v>13.6</v>
      </c>
      <c r="I1288">
        <v>15.39</v>
      </c>
      <c r="J1288">
        <v>17.442</v>
      </c>
      <c r="K1288">
        <v>19.795000000000002</v>
      </c>
      <c r="L1288">
        <v>22.5</v>
      </c>
      <c r="M1288">
        <v>25.204999999999998</v>
      </c>
      <c r="N1288" s="116">
        <v>-9.2999999999999999E-2</v>
      </c>
      <c r="O1288" s="116">
        <v>15.390499999999999</v>
      </c>
      <c r="P1288" s="116">
        <v>0.12438</v>
      </c>
    </row>
    <row r="1289" spans="1:16">
      <c r="A1289" t="s">
        <v>140</v>
      </c>
      <c r="B1289">
        <v>1287</v>
      </c>
      <c r="C1289" t="s">
        <v>1462</v>
      </c>
      <c r="D1289">
        <v>42</v>
      </c>
      <c r="E1289">
        <v>9.2970000000000006</v>
      </c>
      <c r="F1289">
        <v>10.667999999999999</v>
      </c>
      <c r="G1289">
        <v>12.039</v>
      </c>
      <c r="H1289">
        <v>13.605</v>
      </c>
      <c r="I1289">
        <v>15.396000000000001</v>
      </c>
      <c r="J1289">
        <v>17.448</v>
      </c>
      <c r="K1289">
        <v>19.803000000000001</v>
      </c>
      <c r="L1289">
        <v>22.51</v>
      </c>
      <c r="M1289">
        <v>25.216000000000001</v>
      </c>
      <c r="N1289" s="116">
        <v>-9.3100000000000002E-2</v>
      </c>
      <c r="O1289" s="116">
        <v>15.396000000000001</v>
      </c>
      <c r="P1289" s="116">
        <v>0.1244</v>
      </c>
    </row>
    <row r="1290" spans="1:16">
      <c r="A1290" t="s">
        <v>140</v>
      </c>
      <c r="B1290">
        <v>1288</v>
      </c>
      <c r="C1290" t="s">
        <v>1463</v>
      </c>
      <c r="D1290">
        <v>42</v>
      </c>
      <c r="E1290">
        <v>9.3000000000000007</v>
      </c>
      <c r="F1290">
        <v>10.670999999999999</v>
      </c>
      <c r="G1290">
        <v>12.042999999999999</v>
      </c>
      <c r="H1290">
        <v>13.609</v>
      </c>
      <c r="I1290">
        <v>15.401999999999999</v>
      </c>
      <c r="J1290">
        <v>17.454999999999998</v>
      </c>
      <c r="K1290">
        <v>19.811</v>
      </c>
      <c r="L1290">
        <v>22.518999999999998</v>
      </c>
      <c r="M1290">
        <v>25.228000000000002</v>
      </c>
      <c r="N1290" s="116">
        <v>-9.3200000000000005E-2</v>
      </c>
      <c r="O1290" s="116">
        <v>15.4015</v>
      </c>
      <c r="P1290" s="116">
        <v>0.12442</v>
      </c>
    </row>
    <row r="1291" spans="1:16">
      <c r="A1291" t="s">
        <v>140</v>
      </c>
      <c r="B1291">
        <v>1289</v>
      </c>
      <c r="C1291" t="s">
        <v>1464</v>
      </c>
      <c r="D1291">
        <v>42</v>
      </c>
      <c r="E1291">
        <v>9.3030000000000008</v>
      </c>
      <c r="F1291">
        <v>10.675000000000001</v>
      </c>
      <c r="G1291">
        <v>12.047000000000001</v>
      </c>
      <c r="H1291">
        <v>13.614000000000001</v>
      </c>
      <c r="I1291">
        <v>15.407</v>
      </c>
      <c r="J1291">
        <v>17.460999999999999</v>
      </c>
      <c r="K1291">
        <v>19.818999999999999</v>
      </c>
      <c r="L1291">
        <v>22.527999999999999</v>
      </c>
      <c r="M1291">
        <v>25.238</v>
      </c>
      <c r="N1291" s="116">
        <v>-9.3299999999999994E-2</v>
      </c>
      <c r="O1291" s="116">
        <v>15.407</v>
      </c>
      <c r="P1291" s="116">
        <v>0.12443</v>
      </c>
    </row>
    <row r="1292" spans="1:16">
      <c r="A1292" t="s">
        <v>140</v>
      </c>
      <c r="B1292">
        <v>1290</v>
      </c>
      <c r="C1292" t="s">
        <v>1465</v>
      </c>
      <c r="D1292">
        <v>42</v>
      </c>
      <c r="E1292">
        <v>9.3049999999999997</v>
      </c>
      <c r="F1292">
        <v>10.678000000000001</v>
      </c>
      <c r="G1292">
        <v>12.051</v>
      </c>
      <c r="H1292">
        <v>13.619</v>
      </c>
      <c r="I1292">
        <v>15.412000000000001</v>
      </c>
      <c r="J1292">
        <v>17.468</v>
      </c>
      <c r="K1292">
        <v>19.826000000000001</v>
      </c>
      <c r="L1292">
        <v>22.538</v>
      </c>
      <c r="M1292">
        <v>25.248999999999999</v>
      </c>
      <c r="N1292" s="116">
        <v>-9.3399999999999997E-2</v>
      </c>
      <c r="O1292" s="116">
        <v>15.4125</v>
      </c>
      <c r="P1292" s="116">
        <v>0.12445000000000001</v>
      </c>
    </row>
    <row r="1293" spans="1:16">
      <c r="A1293" t="s">
        <v>140</v>
      </c>
      <c r="B1293">
        <v>1291</v>
      </c>
      <c r="C1293" t="s">
        <v>1466</v>
      </c>
      <c r="D1293">
        <v>42</v>
      </c>
      <c r="E1293">
        <v>9.3079999999999998</v>
      </c>
      <c r="F1293">
        <v>10.680999999999999</v>
      </c>
      <c r="G1293">
        <v>12.055</v>
      </c>
      <c r="H1293">
        <v>13.622999999999999</v>
      </c>
      <c r="I1293">
        <v>15.417999999999999</v>
      </c>
      <c r="J1293">
        <v>17.474</v>
      </c>
      <c r="K1293">
        <v>19.834</v>
      </c>
      <c r="L1293">
        <v>22.547000000000001</v>
      </c>
      <c r="M1293">
        <v>25.260999999999999</v>
      </c>
      <c r="N1293" s="116">
        <v>-9.3600000000000003E-2</v>
      </c>
      <c r="O1293" s="116">
        <v>15.417899999999999</v>
      </c>
      <c r="P1293" s="116">
        <v>0.12447</v>
      </c>
    </row>
    <row r="1294" spans="1:16">
      <c r="A1294" t="s">
        <v>140</v>
      </c>
      <c r="B1294">
        <v>1292</v>
      </c>
      <c r="C1294" t="s">
        <v>1467</v>
      </c>
      <c r="D1294">
        <v>42</v>
      </c>
      <c r="E1294">
        <v>9.3109999999999999</v>
      </c>
      <c r="F1294">
        <v>10.685</v>
      </c>
      <c r="G1294">
        <v>12.058999999999999</v>
      </c>
      <c r="H1294">
        <v>13.628</v>
      </c>
      <c r="I1294">
        <v>15.423</v>
      </c>
      <c r="J1294">
        <v>17.481000000000002</v>
      </c>
      <c r="K1294">
        <v>19.841999999999999</v>
      </c>
      <c r="L1294">
        <v>22.556000000000001</v>
      </c>
      <c r="M1294">
        <v>25.271000000000001</v>
      </c>
      <c r="N1294" s="116">
        <v>-9.3700000000000006E-2</v>
      </c>
      <c r="O1294" s="116">
        <v>15.423400000000001</v>
      </c>
      <c r="P1294" s="116">
        <v>0.12447999999999999</v>
      </c>
    </row>
    <row r="1295" spans="1:16">
      <c r="A1295" t="s">
        <v>140</v>
      </c>
      <c r="B1295">
        <v>1293</v>
      </c>
      <c r="C1295" t="s">
        <v>1468</v>
      </c>
      <c r="D1295">
        <v>42</v>
      </c>
      <c r="E1295">
        <v>9.3140000000000001</v>
      </c>
      <c r="F1295">
        <v>10.688000000000001</v>
      </c>
      <c r="G1295">
        <v>12.063000000000001</v>
      </c>
      <c r="H1295">
        <v>13.632999999999999</v>
      </c>
      <c r="I1295">
        <v>15.429</v>
      </c>
      <c r="J1295">
        <v>17.486999999999998</v>
      </c>
      <c r="K1295">
        <v>19.850000000000001</v>
      </c>
      <c r="L1295">
        <v>22.565999999999999</v>
      </c>
      <c r="M1295">
        <v>25.282</v>
      </c>
      <c r="N1295" s="116">
        <v>-9.3799999999999994E-2</v>
      </c>
      <c r="O1295" s="116">
        <v>15.428900000000001</v>
      </c>
      <c r="P1295" s="116">
        <v>0.1245</v>
      </c>
    </row>
    <row r="1296" spans="1:16">
      <c r="A1296" t="s">
        <v>140</v>
      </c>
      <c r="B1296">
        <v>1294</v>
      </c>
      <c r="C1296" t="s">
        <v>1469</v>
      </c>
      <c r="D1296">
        <v>42</v>
      </c>
      <c r="E1296">
        <v>9.3160000000000007</v>
      </c>
      <c r="F1296">
        <v>10.691000000000001</v>
      </c>
      <c r="G1296">
        <v>12.066000000000001</v>
      </c>
      <c r="H1296">
        <v>13.637</v>
      </c>
      <c r="I1296">
        <v>15.433999999999999</v>
      </c>
      <c r="J1296">
        <v>17.494</v>
      </c>
      <c r="K1296">
        <v>19.858000000000001</v>
      </c>
      <c r="L1296">
        <v>22.576000000000001</v>
      </c>
      <c r="M1296">
        <v>25.292999999999999</v>
      </c>
      <c r="N1296" s="116">
        <v>-9.3899999999999997E-2</v>
      </c>
      <c r="O1296" s="116">
        <v>15.4344</v>
      </c>
      <c r="P1296" s="116">
        <v>0.12452000000000001</v>
      </c>
    </row>
    <row r="1297" spans="1:16">
      <c r="A1297" t="s">
        <v>140</v>
      </c>
      <c r="B1297">
        <v>1295</v>
      </c>
      <c r="C1297" t="s">
        <v>1470</v>
      </c>
      <c r="D1297">
        <v>42</v>
      </c>
      <c r="E1297">
        <v>9.3190000000000008</v>
      </c>
      <c r="F1297">
        <v>10.695</v>
      </c>
      <c r="G1297">
        <v>12.07</v>
      </c>
      <c r="H1297">
        <v>13.641999999999999</v>
      </c>
      <c r="I1297">
        <v>15.44</v>
      </c>
      <c r="J1297">
        <v>17.501000000000001</v>
      </c>
      <c r="K1297">
        <v>19.866</v>
      </c>
      <c r="L1297">
        <v>22.585000000000001</v>
      </c>
      <c r="M1297">
        <v>25.305</v>
      </c>
      <c r="N1297" s="116">
        <v>-9.4E-2</v>
      </c>
      <c r="O1297" s="116">
        <v>15.4399</v>
      </c>
      <c r="P1297" s="116">
        <v>0.12454</v>
      </c>
    </row>
    <row r="1298" spans="1:16">
      <c r="A1298" t="s">
        <v>140</v>
      </c>
      <c r="B1298">
        <v>1296</v>
      </c>
      <c r="C1298" t="s">
        <v>1471</v>
      </c>
      <c r="D1298">
        <v>42</v>
      </c>
      <c r="E1298">
        <v>9.3219999999999992</v>
      </c>
      <c r="F1298">
        <v>10.698</v>
      </c>
      <c r="G1298">
        <v>12.074</v>
      </c>
      <c r="H1298">
        <v>13.647</v>
      </c>
      <c r="I1298">
        <v>15.445</v>
      </c>
      <c r="J1298">
        <v>17.507000000000001</v>
      </c>
      <c r="K1298">
        <v>19.873000000000001</v>
      </c>
      <c r="L1298">
        <v>22.594000000000001</v>
      </c>
      <c r="M1298">
        <v>25.315000000000001</v>
      </c>
      <c r="N1298" s="116">
        <v>-9.4200000000000006E-2</v>
      </c>
      <c r="O1298" s="116">
        <v>15.445399999999999</v>
      </c>
      <c r="P1298" s="116">
        <v>0.12454999999999999</v>
      </c>
    </row>
    <row r="1299" spans="1:16">
      <c r="A1299" t="s">
        <v>140</v>
      </c>
      <c r="B1299">
        <v>1297</v>
      </c>
      <c r="C1299" t="s">
        <v>1472</v>
      </c>
      <c r="D1299">
        <v>42</v>
      </c>
      <c r="E1299">
        <v>9.3249999999999993</v>
      </c>
      <c r="F1299">
        <v>10.702</v>
      </c>
      <c r="G1299">
        <v>12.077999999999999</v>
      </c>
      <c r="H1299">
        <v>13.651</v>
      </c>
      <c r="I1299">
        <v>15.451000000000001</v>
      </c>
      <c r="J1299">
        <v>17.513999999999999</v>
      </c>
      <c r="K1299">
        <v>19.881</v>
      </c>
      <c r="L1299">
        <v>22.603999999999999</v>
      </c>
      <c r="M1299">
        <v>25.326000000000001</v>
      </c>
      <c r="N1299" s="116">
        <v>-9.4299999999999995E-2</v>
      </c>
      <c r="O1299" s="116">
        <v>15.450900000000001</v>
      </c>
      <c r="P1299" s="116">
        <v>0.12457</v>
      </c>
    </row>
    <row r="1300" spans="1:16">
      <c r="A1300" t="s">
        <v>140</v>
      </c>
      <c r="B1300">
        <v>1298</v>
      </c>
      <c r="C1300" t="s">
        <v>1473</v>
      </c>
      <c r="D1300">
        <v>42</v>
      </c>
      <c r="E1300">
        <v>9.3279999999999994</v>
      </c>
      <c r="F1300">
        <v>10.705</v>
      </c>
      <c r="G1300">
        <v>12.082000000000001</v>
      </c>
      <c r="H1300">
        <v>13.656000000000001</v>
      </c>
      <c r="I1300">
        <v>15.456</v>
      </c>
      <c r="J1300">
        <v>17.52</v>
      </c>
      <c r="K1300">
        <v>19.888999999999999</v>
      </c>
      <c r="L1300">
        <v>22.613</v>
      </c>
      <c r="M1300">
        <v>25.338000000000001</v>
      </c>
      <c r="N1300" s="116">
        <v>-9.4399999999999998E-2</v>
      </c>
      <c r="O1300" s="116">
        <v>15.4564</v>
      </c>
      <c r="P1300" s="116">
        <v>0.12459000000000001</v>
      </c>
    </row>
    <row r="1301" spans="1:16">
      <c r="A1301" t="s">
        <v>140</v>
      </c>
      <c r="B1301">
        <v>1299</v>
      </c>
      <c r="C1301" t="s">
        <v>1474</v>
      </c>
      <c r="D1301">
        <v>42</v>
      </c>
      <c r="E1301">
        <v>9.33</v>
      </c>
      <c r="F1301">
        <v>10.708</v>
      </c>
      <c r="G1301">
        <v>12.086</v>
      </c>
      <c r="H1301">
        <v>13.66</v>
      </c>
      <c r="I1301">
        <v>15.462</v>
      </c>
      <c r="J1301">
        <v>17.527000000000001</v>
      </c>
      <c r="K1301">
        <v>19.896999999999998</v>
      </c>
      <c r="L1301">
        <v>22.623000000000001</v>
      </c>
      <c r="M1301">
        <v>25.349</v>
      </c>
      <c r="N1301" s="116">
        <v>-9.4500000000000001E-2</v>
      </c>
      <c r="O1301" s="116">
        <v>15.4619</v>
      </c>
      <c r="P1301" s="116">
        <v>0.12461</v>
      </c>
    </row>
    <row r="1302" spans="1:16">
      <c r="A1302" t="s">
        <v>140</v>
      </c>
      <c r="B1302">
        <v>1300</v>
      </c>
      <c r="C1302" t="s">
        <v>1475</v>
      </c>
      <c r="D1302">
        <v>42</v>
      </c>
      <c r="E1302">
        <v>9.3330000000000002</v>
      </c>
      <c r="F1302">
        <v>10.712</v>
      </c>
      <c r="G1302">
        <v>12.09</v>
      </c>
      <c r="H1302">
        <v>13.664999999999999</v>
      </c>
      <c r="I1302">
        <v>15.467000000000001</v>
      </c>
      <c r="J1302">
        <v>17.533000000000001</v>
      </c>
      <c r="K1302">
        <v>19.905000000000001</v>
      </c>
      <c r="L1302">
        <v>22.632000000000001</v>
      </c>
      <c r="M1302">
        <v>25.359000000000002</v>
      </c>
      <c r="N1302" s="116">
        <v>-9.4600000000000004E-2</v>
      </c>
      <c r="O1302" s="116">
        <v>15.4674</v>
      </c>
      <c r="P1302" s="116">
        <v>0.12461999999999999</v>
      </c>
    </row>
    <row r="1303" spans="1:16">
      <c r="A1303" t="s">
        <v>140</v>
      </c>
      <c r="B1303">
        <v>1301</v>
      </c>
      <c r="C1303" t="s">
        <v>1476</v>
      </c>
      <c r="D1303">
        <v>42</v>
      </c>
      <c r="E1303">
        <v>9.3360000000000003</v>
      </c>
      <c r="F1303">
        <v>10.715</v>
      </c>
      <c r="G1303">
        <v>12.093999999999999</v>
      </c>
      <c r="H1303">
        <v>13.67</v>
      </c>
      <c r="I1303">
        <v>15.473000000000001</v>
      </c>
      <c r="J1303">
        <v>17.54</v>
      </c>
      <c r="K1303">
        <v>19.913</v>
      </c>
      <c r="L1303">
        <v>22.641999999999999</v>
      </c>
      <c r="M1303">
        <v>25.370999999999999</v>
      </c>
      <c r="N1303" s="116">
        <v>-9.4799999999999995E-2</v>
      </c>
      <c r="O1303" s="116">
        <v>15.472899999999999</v>
      </c>
      <c r="P1303" s="116">
        <v>0.12464</v>
      </c>
    </row>
    <row r="1304" spans="1:16">
      <c r="A1304" t="s">
        <v>140</v>
      </c>
      <c r="B1304">
        <v>1302</v>
      </c>
      <c r="C1304" t="s">
        <v>1477</v>
      </c>
      <c r="D1304">
        <v>42</v>
      </c>
      <c r="E1304">
        <v>9.3390000000000004</v>
      </c>
      <c r="F1304">
        <v>10.718</v>
      </c>
      <c r="G1304">
        <v>12.098000000000001</v>
      </c>
      <c r="H1304">
        <v>13.673999999999999</v>
      </c>
      <c r="I1304">
        <v>15.478</v>
      </c>
      <c r="J1304">
        <v>17.545999999999999</v>
      </c>
      <c r="K1304">
        <v>19.920999999999999</v>
      </c>
      <c r="L1304">
        <v>22.651</v>
      </c>
      <c r="M1304">
        <v>25.382000000000001</v>
      </c>
      <c r="N1304" s="116">
        <v>-9.4899999999999998E-2</v>
      </c>
      <c r="O1304" s="116">
        <v>15.478400000000001</v>
      </c>
      <c r="P1304" s="116">
        <v>0.12466000000000001</v>
      </c>
    </row>
    <row r="1305" spans="1:16">
      <c r="A1305" t="s">
        <v>140</v>
      </c>
      <c r="B1305">
        <v>1303</v>
      </c>
      <c r="C1305" t="s">
        <v>1478</v>
      </c>
      <c r="D1305">
        <v>42</v>
      </c>
      <c r="E1305">
        <v>9.3420000000000005</v>
      </c>
      <c r="F1305">
        <v>10.722</v>
      </c>
      <c r="G1305">
        <v>12.102</v>
      </c>
      <c r="H1305">
        <v>13.679</v>
      </c>
      <c r="I1305">
        <v>15.484</v>
      </c>
      <c r="J1305">
        <v>17.553000000000001</v>
      </c>
      <c r="K1305">
        <v>19.928000000000001</v>
      </c>
      <c r="L1305">
        <v>22.66</v>
      </c>
      <c r="M1305">
        <v>25.391999999999999</v>
      </c>
      <c r="N1305" s="116">
        <v>-9.5000000000000001E-2</v>
      </c>
      <c r="O1305" s="116">
        <v>15.4839</v>
      </c>
      <c r="P1305" s="116">
        <v>0.12467</v>
      </c>
    </row>
    <row r="1306" spans="1:16">
      <c r="A1306" t="s">
        <v>140</v>
      </c>
      <c r="B1306">
        <v>1304</v>
      </c>
      <c r="C1306" t="s">
        <v>1479</v>
      </c>
      <c r="D1306">
        <v>42</v>
      </c>
      <c r="E1306">
        <v>9.3439999999999994</v>
      </c>
      <c r="F1306">
        <v>10.725</v>
      </c>
      <c r="G1306">
        <v>12.106</v>
      </c>
      <c r="H1306">
        <v>13.683999999999999</v>
      </c>
      <c r="I1306">
        <v>15.489000000000001</v>
      </c>
      <c r="J1306">
        <v>17.559000000000001</v>
      </c>
      <c r="K1306">
        <v>19.936</v>
      </c>
      <c r="L1306">
        <v>22.67</v>
      </c>
      <c r="M1306">
        <v>25.404</v>
      </c>
      <c r="N1306" s="116">
        <v>-9.5100000000000004E-2</v>
      </c>
      <c r="O1306" s="116">
        <v>15.4894</v>
      </c>
      <c r="P1306" s="116">
        <v>0.12469</v>
      </c>
    </row>
    <row r="1307" spans="1:16">
      <c r="A1307" t="s">
        <v>140</v>
      </c>
      <c r="B1307">
        <v>1305</v>
      </c>
      <c r="C1307" t="s">
        <v>1480</v>
      </c>
      <c r="D1307">
        <v>42</v>
      </c>
      <c r="E1307">
        <v>9.3469999999999995</v>
      </c>
      <c r="F1307">
        <v>10.728</v>
      </c>
      <c r="G1307">
        <v>12.11</v>
      </c>
      <c r="H1307">
        <v>13.688000000000001</v>
      </c>
      <c r="I1307">
        <v>15.494999999999999</v>
      </c>
      <c r="J1307">
        <v>17.565999999999999</v>
      </c>
      <c r="K1307">
        <v>19.943999999999999</v>
      </c>
      <c r="L1307">
        <v>22.678999999999998</v>
      </c>
      <c r="M1307">
        <v>25.414999999999999</v>
      </c>
      <c r="N1307" s="116">
        <v>-9.5200000000000007E-2</v>
      </c>
      <c r="O1307" s="116">
        <v>15.4948</v>
      </c>
      <c r="P1307" s="116">
        <v>0.12471</v>
      </c>
    </row>
    <row r="1308" spans="1:16">
      <c r="A1308" t="s">
        <v>140</v>
      </c>
      <c r="B1308">
        <v>1306</v>
      </c>
      <c r="C1308" t="s">
        <v>1481</v>
      </c>
      <c r="D1308">
        <v>42</v>
      </c>
      <c r="E1308">
        <v>9.35</v>
      </c>
      <c r="F1308">
        <v>10.731999999999999</v>
      </c>
      <c r="G1308">
        <v>12.114000000000001</v>
      </c>
      <c r="H1308">
        <v>13.693</v>
      </c>
      <c r="I1308">
        <v>15.5</v>
      </c>
      <c r="J1308">
        <v>17.573</v>
      </c>
      <c r="K1308">
        <v>19.952000000000002</v>
      </c>
      <c r="L1308">
        <v>22.689</v>
      </c>
      <c r="M1308">
        <v>25.425999999999998</v>
      </c>
      <c r="N1308" s="116">
        <v>-9.5399999999999999E-2</v>
      </c>
      <c r="O1308" s="116">
        <v>15.500299999999999</v>
      </c>
      <c r="P1308" s="116">
        <v>0.12472999999999999</v>
      </c>
    </row>
    <row r="1309" spans="1:16">
      <c r="A1309" t="s">
        <v>140</v>
      </c>
      <c r="B1309">
        <v>1307</v>
      </c>
      <c r="C1309" t="s">
        <v>1482</v>
      </c>
      <c r="D1309">
        <v>42</v>
      </c>
      <c r="E1309">
        <v>9.3529999999999998</v>
      </c>
      <c r="F1309">
        <v>10.734999999999999</v>
      </c>
      <c r="G1309">
        <v>12.118</v>
      </c>
      <c r="H1309">
        <v>13.696999999999999</v>
      </c>
      <c r="I1309">
        <v>15.506</v>
      </c>
      <c r="J1309">
        <v>17.579000000000001</v>
      </c>
      <c r="K1309">
        <v>19.96</v>
      </c>
      <c r="L1309">
        <v>22.698</v>
      </c>
      <c r="M1309">
        <v>25.437000000000001</v>
      </c>
      <c r="N1309" s="116">
        <v>-9.5500000000000002E-2</v>
      </c>
      <c r="O1309" s="116">
        <v>15.505800000000001</v>
      </c>
      <c r="P1309" s="116">
        <v>0.12474</v>
      </c>
    </row>
    <row r="1310" spans="1:16">
      <c r="A1310" t="s">
        <v>140</v>
      </c>
      <c r="B1310">
        <v>1308</v>
      </c>
      <c r="C1310" t="s">
        <v>1483</v>
      </c>
      <c r="D1310">
        <v>42</v>
      </c>
      <c r="E1310">
        <v>9.3550000000000004</v>
      </c>
      <c r="F1310">
        <v>10.738</v>
      </c>
      <c r="G1310">
        <v>12.121</v>
      </c>
      <c r="H1310">
        <v>13.702</v>
      </c>
      <c r="I1310">
        <v>15.510999999999999</v>
      </c>
      <c r="J1310">
        <v>17.585999999999999</v>
      </c>
      <c r="K1310">
        <v>19.968</v>
      </c>
      <c r="L1310">
        <v>22.707999999999998</v>
      </c>
      <c r="M1310">
        <v>25.448</v>
      </c>
      <c r="N1310" s="116">
        <v>-9.5600000000000004E-2</v>
      </c>
      <c r="O1310" s="116">
        <v>15.5113</v>
      </c>
      <c r="P1310" s="116">
        <v>0.12476</v>
      </c>
    </row>
    <row r="1311" spans="1:16">
      <c r="A1311" t="s">
        <v>140</v>
      </c>
      <c r="B1311">
        <v>1309</v>
      </c>
      <c r="C1311" t="s">
        <v>1484</v>
      </c>
      <c r="D1311">
        <v>43</v>
      </c>
      <c r="E1311">
        <v>9.3580000000000005</v>
      </c>
      <c r="F1311">
        <v>10.742000000000001</v>
      </c>
      <c r="G1311">
        <v>12.125</v>
      </c>
      <c r="H1311">
        <v>13.707000000000001</v>
      </c>
      <c r="I1311">
        <v>15.516999999999999</v>
      </c>
      <c r="J1311">
        <v>17.591999999999999</v>
      </c>
      <c r="K1311">
        <v>19.975999999999999</v>
      </c>
      <c r="L1311">
        <v>22.716999999999999</v>
      </c>
      <c r="M1311">
        <v>25.459</v>
      </c>
      <c r="N1311" s="116">
        <v>-9.5699999999999993E-2</v>
      </c>
      <c r="O1311" s="116">
        <v>15.5168</v>
      </c>
      <c r="P1311" s="116">
        <v>0.12478</v>
      </c>
    </row>
    <row r="1312" spans="1:16">
      <c r="A1312" t="s">
        <v>140</v>
      </c>
      <c r="B1312">
        <v>1310</v>
      </c>
      <c r="C1312" t="s">
        <v>1485</v>
      </c>
      <c r="D1312">
        <v>43</v>
      </c>
      <c r="E1312">
        <v>9.3610000000000007</v>
      </c>
      <c r="F1312">
        <v>10.744999999999999</v>
      </c>
      <c r="G1312">
        <v>12.129</v>
      </c>
      <c r="H1312">
        <v>13.711</v>
      </c>
      <c r="I1312">
        <v>15.522</v>
      </c>
      <c r="J1312">
        <v>17.599</v>
      </c>
      <c r="K1312">
        <v>19.984000000000002</v>
      </c>
      <c r="L1312">
        <v>22.727</v>
      </c>
      <c r="M1312">
        <v>25.471</v>
      </c>
      <c r="N1312" s="116">
        <v>-9.5799999999999996E-2</v>
      </c>
      <c r="O1312" s="116">
        <v>15.5223</v>
      </c>
      <c r="P1312" s="116">
        <v>0.12479999999999999</v>
      </c>
    </row>
    <row r="1313" spans="1:16">
      <c r="A1313" t="s">
        <v>140</v>
      </c>
      <c r="B1313">
        <v>1311</v>
      </c>
      <c r="C1313" t="s">
        <v>1486</v>
      </c>
      <c r="D1313">
        <v>43</v>
      </c>
      <c r="E1313">
        <v>9.3640000000000008</v>
      </c>
      <c r="F1313">
        <v>10.749000000000001</v>
      </c>
      <c r="G1313">
        <v>12.132999999999999</v>
      </c>
      <c r="H1313">
        <v>13.715999999999999</v>
      </c>
      <c r="I1313">
        <v>15.528</v>
      </c>
      <c r="J1313">
        <v>17.605</v>
      </c>
      <c r="K1313">
        <v>19.991</v>
      </c>
      <c r="L1313">
        <v>22.736000000000001</v>
      </c>
      <c r="M1313">
        <v>25.481000000000002</v>
      </c>
      <c r="N1313" s="116">
        <v>-9.5899999999999999E-2</v>
      </c>
      <c r="O1313" s="116">
        <v>15.527799999999999</v>
      </c>
      <c r="P1313" s="116">
        <v>0.12481</v>
      </c>
    </row>
    <row r="1314" spans="1:16">
      <c r="A1314" t="s">
        <v>140</v>
      </c>
      <c r="B1314">
        <v>1312</v>
      </c>
      <c r="C1314" t="s">
        <v>1487</v>
      </c>
      <c r="D1314">
        <v>43</v>
      </c>
      <c r="E1314">
        <v>9.3670000000000009</v>
      </c>
      <c r="F1314">
        <v>10.752000000000001</v>
      </c>
      <c r="G1314">
        <v>12.137</v>
      </c>
      <c r="H1314">
        <v>13.721</v>
      </c>
      <c r="I1314">
        <v>15.532999999999999</v>
      </c>
      <c r="J1314">
        <v>17.611999999999998</v>
      </c>
      <c r="K1314">
        <v>19.998999999999999</v>
      </c>
      <c r="L1314">
        <v>22.745999999999999</v>
      </c>
      <c r="M1314">
        <v>25.492000000000001</v>
      </c>
      <c r="N1314" s="116">
        <v>-9.6100000000000005E-2</v>
      </c>
      <c r="O1314" s="116">
        <v>15.533300000000001</v>
      </c>
      <c r="P1314" s="116">
        <v>0.12483</v>
      </c>
    </row>
    <row r="1315" spans="1:16">
      <c r="A1315" t="s">
        <v>140</v>
      </c>
      <c r="B1315">
        <v>1313</v>
      </c>
      <c r="C1315" t="s">
        <v>1488</v>
      </c>
      <c r="D1315">
        <v>43</v>
      </c>
      <c r="E1315">
        <v>9.3689999999999998</v>
      </c>
      <c r="F1315">
        <v>10.755000000000001</v>
      </c>
      <c r="G1315">
        <v>12.141</v>
      </c>
      <c r="H1315">
        <v>13.725</v>
      </c>
      <c r="I1315">
        <v>15.539</v>
      </c>
      <c r="J1315">
        <v>17.617999999999999</v>
      </c>
      <c r="K1315">
        <v>20.007000000000001</v>
      </c>
      <c r="L1315">
        <v>22.754999999999999</v>
      </c>
      <c r="M1315">
        <v>25.504000000000001</v>
      </c>
      <c r="N1315" s="116">
        <v>-9.6199999999999994E-2</v>
      </c>
      <c r="O1315" s="116">
        <v>15.5388</v>
      </c>
      <c r="P1315" s="116">
        <v>0.12485</v>
      </c>
    </row>
    <row r="1316" spans="1:16">
      <c r="A1316" t="s">
        <v>140</v>
      </c>
      <c r="B1316">
        <v>1314</v>
      </c>
      <c r="C1316" t="s">
        <v>1489</v>
      </c>
      <c r="D1316">
        <v>43</v>
      </c>
      <c r="E1316">
        <v>9.3719999999999999</v>
      </c>
      <c r="F1316">
        <v>10.757999999999999</v>
      </c>
      <c r="G1316">
        <v>12.145</v>
      </c>
      <c r="H1316">
        <v>13.73</v>
      </c>
      <c r="I1316">
        <v>15.544</v>
      </c>
      <c r="J1316">
        <v>17.625</v>
      </c>
      <c r="K1316">
        <v>20.015000000000001</v>
      </c>
      <c r="L1316">
        <v>22.765000000000001</v>
      </c>
      <c r="M1316">
        <v>25.515000000000001</v>
      </c>
      <c r="N1316" s="116">
        <v>-9.6299999999999997E-2</v>
      </c>
      <c r="O1316" s="116">
        <v>15.5443</v>
      </c>
      <c r="P1316" s="116">
        <v>0.12486999999999999</v>
      </c>
    </row>
    <row r="1317" spans="1:16">
      <c r="A1317" t="s">
        <v>140</v>
      </c>
      <c r="B1317">
        <v>1315</v>
      </c>
      <c r="C1317" t="s">
        <v>1490</v>
      </c>
      <c r="D1317">
        <v>43</v>
      </c>
      <c r="E1317">
        <v>9.375</v>
      </c>
      <c r="F1317">
        <v>10.762</v>
      </c>
      <c r="G1317">
        <v>12.148999999999999</v>
      </c>
      <c r="H1317">
        <v>13.734999999999999</v>
      </c>
      <c r="I1317">
        <v>15.55</v>
      </c>
      <c r="J1317">
        <v>17.631</v>
      </c>
      <c r="K1317">
        <v>20.023</v>
      </c>
      <c r="L1317">
        <v>22.774000000000001</v>
      </c>
      <c r="M1317">
        <v>25.524999999999999</v>
      </c>
      <c r="N1317" s="116">
        <v>-9.64E-2</v>
      </c>
      <c r="O1317" s="116">
        <v>15.549799999999999</v>
      </c>
      <c r="P1317" s="116">
        <v>0.12488</v>
      </c>
    </row>
    <row r="1318" spans="1:16">
      <c r="A1318" t="s">
        <v>140</v>
      </c>
      <c r="B1318">
        <v>1316</v>
      </c>
      <c r="C1318" t="s">
        <v>1491</v>
      </c>
      <c r="D1318">
        <v>43</v>
      </c>
      <c r="E1318">
        <v>9.3770000000000007</v>
      </c>
      <c r="F1318">
        <v>10.765000000000001</v>
      </c>
      <c r="G1318">
        <v>12.153</v>
      </c>
      <c r="H1318">
        <v>13.739000000000001</v>
      </c>
      <c r="I1318">
        <v>15.555</v>
      </c>
      <c r="J1318">
        <v>17.638000000000002</v>
      </c>
      <c r="K1318">
        <v>20.03</v>
      </c>
      <c r="L1318">
        <v>22.783999999999999</v>
      </c>
      <c r="M1318">
        <v>25.536999999999999</v>
      </c>
      <c r="N1318" s="116">
        <v>-9.6500000000000002E-2</v>
      </c>
      <c r="O1318" s="116">
        <v>15.555199999999999</v>
      </c>
      <c r="P1318" s="116">
        <v>0.1249</v>
      </c>
    </row>
    <row r="1319" spans="1:16">
      <c r="A1319" t="s">
        <v>140</v>
      </c>
      <c r="B1319">
        <v>1317</v>
      </c>
      <c r="C1319" t="s">
        <v>1492</v>
      </c>
      <c r="D1319">
        <v>43</v>
      </c>
      <c r="E1319">
        <v>9.3800000000000008</v>
      </c>
      <c r="F1319">
        <v>10.768000000000001</v>
      </c>
      <c r="G1319">
        <v>12.157</v>
      </c>
      <c r="H1319">
        <v>13.744</v>
      </c>
      <c r="I1319">
        <v>15.561</v>
      </c>
      <c r="J1319">
        <v>17.645</v>
      </c>
      <c r="K1319">
        <v>20.039000000000001</v>
      </c>
      <c r="L1319">
        <v>22.792999999999999</v>
      </c>
      <c r="M1319">
        <v>25.547999999999998</v>
      </c>
      <c r="N1319" s="116">
        <v>-9.6699999999999994E-2</v>
      </c>
      <c r="O1319" s="116">
        <v>15.560700000000001</v>
      </c>
      <c r="P1319" s="116">
        <v>0.12492</v>
      </c>
    </row>
    <row r="1320" spans="1:16">
      <c r="A1320" t="s">
        <v>140</v>
      </c>
      <c r="B1320">
        <v>1318</v>
      </c>
      <c r="C1320" t="s">
        <v>1493</v>
      </c>
      <c r="D1320">
        <v>43</v>
      </c>
      <c r="E1320">
        <v>9.3829999999999991</v>
      </c>
      <c r="F1320">
        <v>10.772</v>
      </c>
      <c r="G1320">
        <v>12.161</v>
      </c>
      <c r="H1320">
        <v>13.747999999999999</v>
      </c>
      <c r="I1320">
        <v>15.566000000000001</v>
      </c>
      <c r="J1320">
        <v>17.651</v>
      </c>
      <c r="K1320">
        <v>20.045999999999999</v>
      </c>
      <c r="L1320">
        <v>22.803000000000001</v>
      </c>
      <c r="M1320">
        <v>25.559000000000001</v>
      </c>
      <c r="N1320" s="116">
        <v>-9.6799999999999997E-2</v>
      </c>
      <c r="O1320" s="116">
        <v>15.5662</v>
      </c>
      <c r="P1320" s="116">
        <v>0.12494</v>
      </c>
    </row>
    <row r="1321" spans="1:16">
      <c r="A1321" t="s">
        <v>140</v>
      </c>
      <c r="B1321">
        <v>1319</v>
      </c>
      <c r="C1321" t="s">
        <v>1494</v>
      </c>
      <c r="D1321">
        <v>43</v>
      </c>
      <c r="E1321">
        <v>9.3859999999999992</v>
      </c>
      <c r="F1321">
        <v>10.775</v>
      </c>
      <c r="G1321">
        <v>12.164999999999999</v>
      </c>
      <c r="H1321">
        <v>13.753</v>
      </c>
      <c r="I1321">
        <v>15.571999999999999</v>
      </c>
      <c r="J1321">
        <v>17.658000000000001</v>
      </c>
      <c r="K1321">
        <v>20.053999999999998</v>
      </c>
      <c r="L1321">
        <v>22.812000000000001</v>
      </c>
      <c r="M1321">
        <v>25.57</v>
      </c>
      <c r="N1321" s="116">
        <v>-9.69E-2</v>
      </c>
      <c r="O1321" s="116">
        <v>15.5717</v>
      </c>
      <c r="P1321" s="116">
        <v>0.12495000000000001</v>
      </c>
    </row>
    <row r="1322" spans="1:16">
      <c r="A1322" t="s">
        <v>140</v>
      </c>
      <c r="B1322">
        <v>1320</v>
      </c>
      <c r="C1322" t="s">
        <v>1495</v>
      </c>
      <c r="D1322">
        <v>43</v>
      </c>
      <c r="E1322">
        <v>9.3889999999999993</v>
      </c>
      <c r="F1322">
        <v>10.779</v>
      </c>
      <c r="G1322">
        <v>12.167999999999999</v>
      </c>
      <c r="H1322">
        <v>13.757999999999999</v>
      </c>
      <c r="I1322">
        <v>15.577</v>
      </c>
      <c r="J1322">
        <v>17.664000000000001</v>
      </c>
      <c r="K1322">
        <v>20.062000000000001</v>
      </c>
      <c r="L1322">
        <v>22.821999999999999</v>
      </c>
      <c r="M1322">
        <v>25.581</v>
      </c>
      <c r="N1322" s="116">
        <v>-9.7000000000000003E-2</v>
      </c>
      <c r="O1322" s="116">
        <v>15.577199999999999</v>
      </c>
      <c r="P1322" s="116">
        <v>0.12497</v>
      </c>
    </row>
    <row r="1323" spans="1:16">
      <c r="A1323" t="s">
        <v>140</v>
      </c>
      <c r="B1323">
        <v>1321</v>
      </c>
      <c r="C1323" t="s">
        <v>1496</v>
      </c>
      <c r="D1323">
        <v>43</v>
      </c>
      <c r="E1323">
        <v>9.391</v>
      </c>
      <c r="F1323">
        <v>10.782</v>
      </c>
      <c r="G1323">
        <v>12.172000000000001</v>
      </c>
      <c r="H1323">
        <v>13.762</v>
      </c>
      <c r="I1323">
        <v>15.583</v>
      </c>
      <c r="J1323">
        <v>17.670999999999999</v>
      </c>
      <c r="K1323">
        <v>20.07</v>
      </c>
      <c r="L1323">
        <v>22.831</v>
      </c>
      <c r="M1323">
        <v>25.591999999999999</v>
      </c>
      <c r="N1323" s="116">
        <v>-9.7100000000000006E-2</v>
      </c>
      <c r="O1323" s="116">
        <v>15.582700000000001</v>
      </c>
      <c r="P1323" s="116">
        <v>0.12499</v>
      </c>
    </row>
    <row r="1324" spans="1:16">
      <c r="A1324" t="s">
        <v>140</v>
      </c>
      <c r="B1324">
        <v>1322</v>
      </c>
      <c r="C1324" t="s">
        <v>1497</v>
      </c>
      <c r="D1324">
        <v>43</v>
      </c>
      <c r="E1324">
        <v>9.3940000000000001</v>
      </c>
      <c r="F1324">
        <v>10.785</v>
      </c>
      <c r="G1324">
        <v>12.176</v>
      </c>
      <c r="H1324">
        <v>13.766999999999999</v>
      </c>
      <c r="I1324">
        <v>15.587999999999999</v>
      </c>
      <c r="J1324">
        <v>17.677</v>
      </c>
      <c r="K1324">
        <v>20.077999999999999</v>
      </c>
      <c r="L1324">
        <v>22.841000000000001</v>
      </c>
      <c r="M1324">
        <v>25.603999999999999</v>
      </c>
      <c r="N1324" s="116">
        <v>-9.7199999999999995E-2</v>
      </c>
      <c r="O1324" s="116">
        <v>15.588200000000001</v>
      </c>
      <c r="P1324" s="116">
        <v>0.12501000000000001</v>
      </c>
    </row>
    <row r="1325" spans="1:16">
      <c r="A1325" t="s">
        <v>140</v>
      </c>
      <c r="B1325">
        <v>1323</v>
      </c>
      <c r="C1325" t="s">
        <v>1498</v>
      </c>
      <c r="D1325">
        <v>43</v>
      </c>
      <c r="E1325">
        <v>9.3970000000000002</v>
      </c>
      <c r="F1325">
        <v>10.789</v>
      </c>
      <c r="G1325">
        <v>12.18</v>
      </c>
      <c r="H1325">
        <v>13.772</v>
      </c>
      <c r="I1325">
        <v>15.593999999999999</v>
      </c>
      <c r="J1325">
        <v>17.684000000000001</v>
      </c>
      <c r="K1325">
        <v>20.085999999999999</v>
      </c>
      <c r="L1325">
        <v>22.85</v>
      </c>
      <c r="M1325">
        <v>25.614000000000001</v>
      </c>
      <c r="N1325" s="116">
        <v>-9.74E-2</v>
      </c>
      <c r="O1325" s="116">
        <v>15.5937</v>
      </c>
      <c r="P1325" s="116">
        <v>0.12501999999999999</v>
      </c>
    </row>
    <row r="1326" spans="1:16">
      <c r="A1326" t="s">
        <v>140</v>
      </c>
      <c r="B1326">
        <v>1324</v>
      </c>
      <c r="C1326" t="s">
        <v>1499</v>
      </c>
      <c r="D1326">
        <v>43</v>
      </c>
      <c r="E1326">
        <v>9.4</v>
      </c>
      <c r="F1326">
        <v>10.792</v>
      </c>
      <c r="G1326">
        <v>12.183999999999999</v>
      </c>
      <c r="H1326">
        <v>13.776</v>
      </c>
      <c r="I1326">
        <v>15.599</v>
      </c>
      <c r="J1326">
        <v>17.690999999999999</v>
      </c>
      <c r="K1326">
        <v>20.094000000000001</v>
      </c>
      <c r="L1326">
        <v>22.86</v>
      </c>
      <c r="M1326">
        <v>25.626000000000001</v>
      </c>
      <c r="N1326" s="116">
        <v>-9.7500000000000003E-2</v>
      </c>
      <c r="O1326" s="116">
        <v>15.5992</v>
      </c>
      <c r="P1326" s="116">
        <v>0.12504000000000001</v>
      </c>
    </row>
    <row r="1327" spans="1:16">
      <c r="A1327" t="s">
        <v>140</v>
      </c>
      <c r="B1327">
        <v>1325</v>
      </c>
      <c r="C1327" t="s">
        <v>1500</v>
      </c>
      <c r="D1327">
        <v>43</v>
      </c>
      <c r="E1327">
        <v>9.4019999999999992</v>
      </c>
      <c r="F1327">
        <v>10.795</v>
      </c>
      <c r="G1327">
        <v>12.188000000000001</v>
      </c>
      <c r="H1327">
        <v>13.781000000000001</v>
      </c>
      <c r="I1327">
        <v>15.605</v>
      </c>
      <c r="J1327">
        <v>17.696999999999999</v>
      </c>
      <c r="K1327">
        <v>20.102</v>
      </c>
      <c r="L1327">
        <v>22.869</v>
      </c>
      <c r="M1327">
        <v>25.637</v>
      </c>
      <c r="N1327" s="116">
        <v>-9.7600000000000006E-2</v>
      </c>
      <c r="O1327" s="116">
        <v>15.604699999999999</v>
      </c>
      <c r="P1327" s="116">
        <v>0.12506</v>
      </c>
    </row>
    <row r="1328" spans="1:16">
      <c r="A1328" t="s">
        <v>140</v>
      </c>
      <c r="B1328">
        <v>1326</v>
      </c>
      <c r="C1328" t="s">
        <v>1501</v>
      </c>
      <c r="D1328">
        <v>43</v>
      </c>
      <c r="E1328">
        <v>9.4049999999999994</v>
      </c>
      <c r="F1328">
        <v>10.798</v>
      </c>
      <c r="G1328">
        <v>12.192</v>
      </c>
      <c r="H1328">
        <v>13.785</v>
      </c>
      <c r="I1328">
        <v>15.61</v>
      </c>
      <c r="J1328">
        <v>17.704000000000001</v>
      </c>
      <c r="K1328">
        <v>20.109000000000002</v>
      </c>
      <c r="L1328">
        <v>22.879000000000001</v>
      </c>
      <c r="M1328">
        <v>25.648</v>
      </c>
      <c r="N1328" s="116">
        <v>-9.7699999999999995E-2</v>
      </c>
      <c r="O1328" s="116">
        <v>15.610099999999999</v>
      </c>
      <c r="P1328" s="116">
        <v>0.12508</v>
      </c>
    </row>
    <row r="1329" spans="1:16">
      <c r="A1329" t="s">
        <v>140</v>
      </c>
      <c r="B1329">
        <v>1327</v>
      </c>
      <c r="C1329" t="s">
        <v>1502</v>
      </c>
      <c r="D1329">
        <v>43</v>
      </c>
      <c r="E1329">
        <v>9.4079999999999995</v>
      </c>
      <c r="F1329">
        <v>10.802</v>
      </c>
      <c r="G1329">
        <v>12.196</v>
      </c>
      <c r="H1329">
        <v>13.79</v>
      </c>
      <c r="I1329">
        <v>15.616</v>
      </c>
      <c r="J1329">
        <v>17.71</v>
      </c>
      <c r="K1329">
        <v>20.117000000000001</v>
      </c>
      <c r="L1329">
        <v>22.888000000000002</v>
      </c>
      <c r="M1329">
        <v>25.66</v>
      </c>
      <c r="N1329" s="116">
        <v>-9.7799999999999998E-2</v>
      </c>
      <c r="O1329" s="116">
        <v>15.615600000000001</v>
      </c>
      <c r="P1329" s="116">
        <v>0.12509999999999999</v>
      </c>
    </row>
    <row r="1330" spans="1:16">
      <c r="A1330" t="s">
        <v>140</v>
      </c>
      <c r="B1330">
        <v>1328</v>
      </c>
      <c r="C1330" t="s">
        <v>1503</v>
      </c>
      <c r="D1330">
        <v>43</v>
      </c>
      <c r="E1330">
        <v>9.4109999999999996</v>
      </c>
      <c r="F1330">
        <v>10.805</v>
      </c>
      <c r="G1330">
        <v>12.2</v>
      </c>
      <c r="H1330">
        <v>13.795</v>
      </c>
      <c r="I1330">
        <v>15.621</v>
      </c>
      <c r="J1330">
        <v>17.716999999999999</v>
      </c>
      <c r="K1330">
        <v>20.125</v>
      </c>
      <c r="L1330">
        <v>22.898</v>
      </c>
      <c r="M1330">
        <v>25.67</v>
      </c>
      <c r="N1330" s="116">
        <v>-9.8000000000000004E-2</v>
      </c>
      <c r="O1330" s="116">
        <v>15.6211</v>
      </c>
      <c r="P1330" s="116">
        <v>0.12511</v>
      </c>
    </row>
    <row r="1331" spans="1:16">
      <c r="A1331" t="s">
        <v>140</v>
      </c>
      <c r="B1331">
        <v>1329</v>
      </c>
      <c r="C1331" t="s">
        <v>1504</v>
      </c>
      <c r="D1331">
        <v>43</v>
      </c>
      <c r="E1331">
        <v>9.4130000000000003</v>
      </c>
      <c r="F1331">
        <v>10.808</v>
      </c>
      <c r="G1331">
        <v>12.204000000000001</v>
      </c>
      <c r="H1331">
        <v>13.798999999999999</v>
      </c>
      <c r="I1331">
        <v>15.627000000000001</v>
      </c>
      <c r="J1331">
        <v>17.722999999999999</v>
      </c>
      <c r="K1331">
        <v>20.132999999999999</v>
      </c>
      <c r="L1331">
        <v>22.907</v>
      </c>
      <c r="M1331">
        <v>25.681000000000001</v>
      </c>
      <c r="N1331" s="116">
        <v>-9.8100000000000007E-2</v>
      </c>
      <c r="O1331" s="116">
        <v>15.6266</v>
      </c>
      <c r="P1331" s="116">
        <v>0.12512999999999999</v>
      </c>
    </row>
    <row r="1332" spans="1:16">
      <c r="A1332" t="s">
        <v>140</v>
      </c>
      <c r="B1332">
        <v>1330</v>
      </c>
      <c r="C1332" t="s">
        <v>1505</v>
      </c>
      <c r="D1332">
        <v>43</v>
      </c>
      <c r="E1332">
        <v>9.4160000000000004</v>
      </c>
      <c r="F1332">
        <v>10.811999999999999</v>
      </c>
      <c r="G1332">
        <v>12.208</v>
      </c>
      <c r="H1332">
        <v>13.804</v>
      </c>
      <c r="I1332">
        <v>15.632</v>
      </c>
      <c r="J1332">
        <v>17.73</v>
      </c>
      <c r="K1332">
        <v>20.140999999999998</v>
      </c>
      <c r="L1332">
        <v>22.917000000000002</v>
      </c>
      <c r="M1332">
        <v>25.693000000000001</v>
      </c>
      <c r="N1332" s="116">
        <v>-9.8199999999999996E-2</v>
      </c>
      <c r="O1332" s="116">
        <v>15.632099999999999</v>
      </c>
      <c r="P1332" s="116">
        <v>0.12515000000000001</v>
      </c>
    </row>
    <row r="1333" spans="1:16">
      <c r="A1333" t="s">
        <v>140</v>
      </c>
      <c r="B1333">
        <v>1331</v>
      </c>
      <c r="C1333" t="s">
        <v>1506</v>
      </c>
      <c r="D1333">
        <v>43</v>
      </c>
      <c r="E1333">
        <v>9.4190000000000005</v>
      </c>
      <c r="F1333">
        <v>10.815</v>
      </c>
      <c r="G1333">
        <v>12.211</v>
      </c>
      <c r="H1333">
        <v>13.808</v>
      </c>
      <c r="I1333">
        <v>15.638</v>
      </c>
      <c r="J1333">
        <v>17.736999999999998</v>
      </c>
      <c r="K1333">
        <v>20.149000000000001</v>
      </c>
      <c r="L1333">
        <v>22.927</v>
      </c>
      <c r="M1333">
        <v>25.704000000000001</v>
      </c>
      <c r="N1333" s="116">
        <v>-9.8299999999999998E-2</v>
      </c>
      <c r="O1333" s="116">
        <v>15.637600000000001</v>
      </c>
      <c r="P1333" s="116">
        <v>0.12517</v>
      </c>
    </row>
    <row r="1334" spans="1:16">
      <c r="A1334" t="s">
        <v>140</v>
      </c>
      <c r="B1334">
        <v>1332</v>
      </c>
      <c r="C1334" t="s">
        <v>1507</v>
      </c>
      <c r="D1334">
        <v>43</v>
      </c>
      <c r="E1334">
        <v>9.4220000000000006</v>
      </c>
      <c r="F1334">
        <v>10.819000000000001</v>
      </c>
      <c r="G1334">
        <v>12.215</v>
      </c>
      <c r="H1334">
        <v>13.813000000000001</v>
      </c>
      <c r="I1334">
        <v>15.643000000000001</v>
      </c>
      <c r="J1334">
        <v>17.742999999999999</v>
      </c>
      <c r="K1334">
        <v>20.155999999999999</v>
      </c>
      <c r="L1334">
        <v>22.934999999999999</v>
      </c>
      <c r="M1334">
        <v>25.713999999999999</v>
      </c>
      <c r="N1334" s="116">
        <v>-9.8400000000000001E-2</v>
      </c>
      <c r="O1334" s="116">
        <v>15.6431</v>
      </c>
      <c r="P1334" s="116">
        <v>0.12518000000000001</v>
      </c>
    </row>
    <row r="1335" spans="1:16">
      <c r="A1335" t="s">
        <v>140</v>
      </c>
      <c r="B1335">
        <v>1333</v>
      </c>
      <c r="C1335" t="s">
        <v>1508</v>
      </c>
      <c r="D1335">
        <v>43</v>
      </c>
      <c r="E1335">
        <v>9.4239999999999995</v>
      </c>
      <c r="F1335">
        <v>10.821999999999999</v>
      </c>
      <c r="G1335">
        <v>12.218999999999999</v>
      </c>
      <c r="H1335">
        <v>13.818</v>
      </c>
      <c r="I1335">
        <v>15.648999999999999</v>
      </c>
      <c r="J1335">
        <v>17.75</v>
      </c>
      <c r="K1335">
        <v>20.164000000000001</v>
      </c>
      <c r="L1335">
        <v>22.945</v>
      </c>
      <c r="M1335">
        <v>25.725999999999999</v>
      </c>
      <c r="N1335" s="116">
        <v>-9.8500000000000004E-2</v>
      </c>
      <c r="O1335" s="116">
        <v>15.6486</v>
      </c>
      <c r="P1335" s="116">
        <v>0.12520000000000001</v>
      </c>
    </row>
    <row r="1336" spans="1:16">
      <c r="A1336" t="s">
        <v>140</v>
      </c>
      <c r="B1336">
        <v>1334</v>
      </c>
      <c r="C1336" t="s">
        <v>1509</v>
      </c>
      <c r="D1336">
        <v>43</v>
      </c>
      <c r="E1336">
        <v>9.4269999999999996</v>
      </c>
      <c r="F1336">
        <v>10.824999999999999</v>
      </c>
      <c r="G1336">
        <v>12.223000000000001</v>
      </c>
      <c r="H1336">
        <v>13.821999999999999</v>
      </c>
      <c r="I1336">
        <v>15.654</v>
      </c>
      <c r="J1336">
        <v>17.756</v>
      </c>
      <c r="K1336">
        <v>20.172000000000001</v>
      </c>
      <c r="L1336">
        <v>22.954999999999998</v>
      </c>
      <c r="M1336">
        <v>25.736999999999998</v>
      </c>
      <c r="N1336" s="116">
        <v>-9.8699999999999996E-2</v>
      </c>
      <c r="O1336" s="116">
        <v>15.654</v>
      </c>
      <c r="P1336" s="116">
        <v>0.12522</v>
      </c>
    </row>
    <row r="1337" spans="1:16">
      <c r="A1337" t="s">
        <v>140</v>
      </c>
      <c r="B1337">
        <v>1335</v>
      </c>
      <c r="C1337" t="s">
        <v>1510</v>
      </c>
      <c r="D1337">
        <v>43</v>
      </c>
      <c r="E1337">
        <v>9.43</v>
      </c>
      <c r="F1337">
        <v>10.827999999999999</v>
      </c>
      <c r="G1337">
        <v>12.227</v>
      </c>
      <c r="H1337">
        <v>13.827</v>
      </c>
      <c r="I1337">
        <v>15.66</v>
      </c>
      <c r="J1337">
        <v>17.763000000000002</v>
      </c>
      <c r="K1337">
        <v>20.18</v>
      </c>
      <c r="L1337">
        <v>22.963999999999999</v>
      </c>
      <c r="M1337">
        <v>25.748999999999999</v>
      </c>
      <c r="N1337" s="116">
        <v>-9.8799999999999999E-2</v>
      </c>
      <c r="O1337" s="116">
        <v>15.6595</v>
      </c>
      <c r="P1337" s="116">
        <v>0.12523999999999999</v>
      </c>
    </row>
    <row r="1338" spans="1:16">
      <c r="A1338" t="s">
        <v>140</v>
      </c>
      <c r="B1338">
        <v>1336</v>
      </c>
      <c r="C1338" t="s">
        <v>1511</v>
      </c>
      <c r="D1338">
        <v>43</v>
      </c>
      <c r="E1338">
        <v>9.4320000000000004</v>
      </c>
      <c r="F1338">
        <v>10.832000000000001</v>
      </c>
      <c r="G1338">
        <v>12.231</v>
      </c>
      <c r="H1338">
        <v>13.831</v>
      </c>
      <c r="I1338">
        <v>15.664999999999999</v>
      </c>
      <c r="J1338">
        <v>17.768999999999998</v>
      </c>
      <c r="K1338">
        <v>20.187999999999999</v>
      </c>
      <c r="L1338">
        <v>22.974</v>
      </c>
      <c r="M1338">
        <v>25.76</v>
      </c>
      <c r="N1338" s="116">
        <v>-9.8900000000000002E-2</v>
      </c>
      <c r="O1338" s="116">
        <v>15.664999999999999</v>
      </c>
      <c r="P1338" s="116">
        <v>0.12526000000000001</v>
      </c>
    </row>
    <row r="1339" spans="1:16">
      <c r="A1339" t="s">
        <v>140</v>
      </c>
      <c r="B1339">
        <v>1337</v>
      </c>
      <c r="C1339" t="s">
        <v>1512</v>
      </c>
      <c r="D1339">
        <v>43</v>
      </c>
      <c r="E1339">
        <v>9.4350000000000005</v>
      </c>
      <c r="F1339">
        <v>10.835000000000001</v>
      </c>
      <c r="G1339">
        <v>12.234999999999999</v>
      </c>
      <c r="H1339">
        <v>13.836</v>
      </c>
      <c r="I1339">
        <v>15.67</v>
      </c>
      <c r="J1339">
        <v>17.776</v>
      </c>
      <c r="K1339">
        <v>20.196000000000002</v>
      </c>
      <c r="L1339">
        <v>22.983000000000001</v>
      </c>
      <c r="M1339">
        <v>25.77</v>
      </c>
      <c r="N1339" s="116">
        <v>-9.9000000000000005E-2</v>
      </c>
      <c r="O1339" s="116">
        <v>15.670500000000001</v>
      </c>
      <c r="P1339" s="116">
        <v>0.12526999999999999</v>
      </c>
    </row>
    <row r="1340" spans="1:16">
      <c r="A1340" t="s">
        <v>140</v>
      </c>
      <c r="B1340">
        <v>1338</v>
      </c>
      <c r="C1340" t="s">
        <v>1513</v>
      </c>
      <c r="D1340">
        <v>43</v>
      </c>
      <c r="E1340">
        <v>9.4380000000000006</v>
      </c>
      <c r="F1340">
        <v>10.837999999999999</v>
      </c>
      <c r="G1340">
        <v>12.239000000000001</v>
      </c>
      <c r="H1340">
        <v>13.840999999999999</v>
      </c>
      <c r="I1340">
        <v>15.676</v>
      </c>
      <c r="J1340">
        <v>17.782</v>
      </c>
      <c r="K1340">
        <v>20.204000000000001</v>
      </c>
      <c r="L1340">
        <v>22.992999999999999</v>
      </c>
      <c r="M1340">
        <v>25.782</v>
      </c>
      <c r="N1340" s="116">
        <v>-9.9099999999999994E-2</v>
      </c>
      <c r="O1340" s="116">
        <v>15.676</v>
      </c>
      <c r="P1340" s="116">
        <v>0.12529000000000001</v>
      </c>
    </row>
    <row r="1341" spans="1:16">
      <c r="A1341" t="s">
        <v>140</v>
      </c>
      <c r="B1341">
        <v>1339</v>
      </c>
      <c r="C1341" t="s">
        <v>1514</v>
      </c>
      <c r="D1341">
        <v>43</v>
      </c>
      <c r="E1341">
        <v>9.4410000000000007</v>
      </c>
      <c r="F1341">
        <v>10.842000000000001</v>
      </c>
      <c r="G1341">
        <v>12.243</v>
      </c>
      <c r="H1341">
        <v>13.845000000000001</v>
      </c>
      <c r="I1341">
        <v>15.682</v>
      </c>
      <c r="J1341">
        <v>17.789000000000001</v>
      </c>
      <c r="K1341">
        <v>20.212</v>
      </c>
      <c r="L1341">
        <v>23.001999999999999</v>
      </c>
      <c r="M1341">
        <v>25.792999999999999</v>
      </c>
      <c r="N1341" s="116">
        <v>-9.9199999999999997E-2</v>
      </c>
      <c r="O1341" s="116">
        <v>15.6815</v>
      </c>
      <c r="P1341" s="116">
        <v>0.12531</v>
      </c>
    </row>
    <row r="1342" spans="1:16">
      <c r="A1342" t="s">
        <v>140</v>
      </c>
      <c r="B1342">
        <v>1340</v>
      </c>
      <c r="C1342" t="s">
        <v>1515</v>
      </c>
      <c r="D1342">
        <v>44</v>
      </c>
      <c r="E1342">
        <v>9.4429999999999996</v>
      </c>
      <c r="F1342">
        <v>10.845000000000001</v>
      </c>
      <c r="G1342">
        <v>12.247</v>
      </c>
      <c r="H1342">
        <v>13.85</v>
      </c>
      <c r="I1342">
        <v>15.686999999999999</v>
      </c>
      <c r="J1342">
        <v>17.795999999999999</v>
      </c>
      <c r="K1342">
        <v>20.22</v>
      </c>
      <c r="L1342">
        <v>23.012</v>
      </c>
      <c r="M1342">
        <v>25.805</v>
      </c>
      <c r="N1342" s="116">
        <v>-9.9400000000000002E-2</v>
      </c>
      <c r="O1342" s="116">
        <v>15.686999999999999</v>
      </c>
      <c r="P1342" s="116">
        <v>0.12533</v>
      </c>
    </row>
    <row r="1343" spans="1:16">
      <c r="A1343" t="s">
        <v>140</v>
      </c>
      <c r="B1343">
        <v>1341</v>
      </c>
      <c r="C1343" t="s">
        <v>1516</v>
      </c>
      <c r="D1343">
        <v>44</v>
      </c>
      <c r="E1343">
        <v>9.4459999999999997</v>
      </c>
      <c r="F1343">
        <v>10.848000000000001</v>
      </c>
      <c r="G1343">
        <v>12.250999999999999</v>
      </c>
      <c r="H1343">
        <v>13.855</v>
      </c>
      <c r="I1343">
        <v>15.692</v>
      </c>
      <c r="J1343">
        <v>17.802</v>
      </c>
      <c r="K1343">
        <v>20.227</v>
      </c>
      <c r="L1343">
        <v>23.021000000000001</v>
      </c>
      <c r="M1343">
        <v>25.815000000000001</v>
      </c>
      <c r="N1343" s="116">
        <v>-9.9500000000000005E-2</v>
      </c>
      <c r="O1343" s="116">
        <v>15.692399999999999</v>
      </c>
      <c r="P1343" s="116">
        <v>0.12534000000000001</v>
      </c>
    </row>
    <row r="1344" spans="1:16">
      <c r="A1344" t="s">
        <v>140</v>
      </c>
      <c r="B1344">
        <v>1342</v>
      </c>
      <c r="C1344" t="s">
        <v>1517</v>
      </c>
      <c r="D1344">
        <v>44</v>
      </c>
      <c r="E1344">
        <v>9.4489999999999998</v>
      </c>
      <c r="F1344">
        <v>10.852</v>
      </c>
      <c r="G1344">
        <v>12.254</v>
      </c>
      <c r="H1344">
        <v>13.859</v>
      </c>
      <c r="I1344">
        <v>15.698</v>
      </c>
      <c r="J1344">
        <v>17.809000000000001</v>
      </c>
      <c r="K1344">
        <v>20.234999999999999</v>
      </c>
      <c r="L1344">
        <v>23.030999999999999</v>
      </c>
      <c r="M1344">
        <v>25.826000000000001</v>
      </c>
      <c r="N1344" s="116">
        <v>-9.9599999999999994E-2</v>
      </c>
      <c r="O1344" s="116">
        <v>15.697900000000001</v>
      </c>
      <c r="P1344" s="116">
        <v>0.12536</v>
      </c>
    </row>
    <row r="1345" spans="1:16">
      <c r="A1345" t="s">
        <v>140</v>
      </c>
      <c r="B1345">
        <v>1343</v>
      </c>
      <c r="C1345" t="s">
        <v>1518</v>
      </c>
      <c r="D1345">
        <v>44</v>
      </c>
      <c r="E1345">
        <v>9.452</v>
      </c>
      <c r="F1345">
        <v>10.855</v>
      </c>
      <c r="G1345">
        <v>12.257999999999999</v>
      </c>
      <c r="H1345">
        <v>13.864000000000001</v>
      </c>
      <c r="I1345">
        <v>15.702999999999999</v>
      </c>
      <c r="J1345">
        <v>17.815000000000001</v>
      </c>
      <c r="K1345">
        <v>20.242999999999999</v>
      </c>
      <c r="L1345">
        <v>23.04</v>
      </c>
      <c r="M1345">
        <v>25.838000000000001</v>
      </c>
      <c r="N1345" s="116">
        <v>-9.9699999999999997E-2</v>
      </c>
      <c r="O1345" s="116">
        <v>15.7034</v>
      </c>
      <c r="P1345" s="116">
        <v>0.12537999999999999</v>
      </c>
    </row>
    <row r="1346" spans="1:16">
      <c r="A1346" t="s">
        <v>140</v>
      </c>
      <c r="B1346">
        <v>1344</v>
      </c>
      <c r="C1346" t="s">
        <v>1519</v>
      </c>
      <c r="D1346">
        <v>44</v>
      </c>
      <c r="E1346">
        <v>9.4540000000000006</v>
      </c>
      <c r="F1346">
        <v>10.858000000000001</v>
      </c>
      <c r="G1346">
        <v>12.262</v>
      </c>
      <c r="H1346">
        <v>13.868</v>
      </c>
      <c r="I1346">
        <v>15.709</v>
      </c>
      <c r="J1346">
        <v>17.821999999999999</v>
      </c>
      <c r="K1346">
        <v>20.251000000000001</v>
      </c>
      <c r="L1346">
        <v>23.05</v>
      </c>
      <c r="M1346">
        <v>25.849</v>
      </c>
      <c r="N1346" s="116">
        <v>-9.98E-2</v>
      </c>
      <c r="O1346" s="116">
        <v>15.7089</v>
      </c>
      <c r="P1346" s="116">
        <v>0.12540000000000001</v>
      </c>
    </row>
    <row r="1347" spans="1:16">
      <c r="A1347" t="s">
        <v>140</v>
      </c>
      <c r="B1347">
        <v>1345</v>
      </c>
      <c r="C1347" t="s">
        <v>1520</v>
      </c>
      <c r="D1347">
        <v>44</v>
      </c>
      <c r="E1347">
        <v>9.4570000000000007</v>
      </c>
      <c r="F1347">
        <v>10.861000000000001</v>
      </c>
      <c r="G1347">
        <v>12.266</v>
      </c>
      <c r="H1347">
        <v>13.872999999999999</v>
      </c>
      <c r="I1347">
        <v>15.714</v>
      </c>
      <c r="J1347">
        <v>17.827999999999999</v>
      </c>
      <c r="K1347">
        <v>20.259</v>
      </c>
      <c r="L1347">
        <v>23.06</v>
      </c>
      <c r="M1347">
        <v>25.86</v>
      </c>
      <c r="N1347" s="116">
        <v>-9.9900000000000003E-2</v>
      </c>
      <c r="O1347" s="116">
        <v>15.714399999999999</v>
      </c>
      <c r="P1347" s="116">
        <v>0.12542</v>
      </c>
    </row>
    <row r="1348" spans="1:16">
      <c r="A1348" t="s">
        <v>140</v>
      </c>
      <c r="B1348">
        <v>1346</v>
      </c>
      <c r="C1348" t="s">
        <v>1521</v>
      </c>
      <c r="D1348">
        <v>44</v>
      </c>
      <c r="E1348">
        <v>9.4600000000000009</v>
      </c>
      <c r="F1348">
        <v>10.865</v>
      </c>
      <c r="G1348">
        <v>12.27</v>
      </c>
      <c r="H1348">
        <v>13.878</v>
      </c>
      <c r="I1348">
        <v>15.72</v>
      </c>
      <c r="J1348">
        <v>17.835000000000001</v>
      </c>
      <c r="K1348">
        <v>20.266999999999999</v>
      </c>
      <c r="L1348">
        <v>23.068999999999999</v>
      </c>
      <c r="M1348">
        <v>25.870999999999999</v>
      </c>
      <c r="N1348" s="116">
        <v>-0.10009999999999999</v>
      </c>
      <c r="O1348" s="116">
        <v>15.719900000000001</v>
      </c>
      <c r="P1348" s="116">
        <v>0.12543000000000001</v>
      </c>
    </row>
    <row r="1349" spans="1:16">
      <c r="A1349" t="s">
        <v>140</v>
      </c>
      <c r="B1349">
        <v>1347</v>
      </c>
      <c r="C1349" t="s">
        <v>1522</v>
      </c>
      <c r="D1349">
        <v>44</v>
      </c>
      <c r="E1349">
        <v>9.4629999999999992</v>
      </c>
      <c r="F1349">
        <v>10.868</v>
      </c>
      <c r="G1349">
        <v>12.273999999999999</v>
      </c>
      <c r="H1349">
        <v>13.882</v>
      </c>
      <c r="I1349">
        <v>15.725</v>
      </c>
      <c r="J1349">
        <v>17.841000000000001</v>
      </c>
      <c r="K1349">
        <v>20.274999999999999</v>
      </c>
      <c r="L1349">
        <v>23.077999999999999</v>
      </c>
      <c r="M1349">
        <v>25.882000000000001</v>
      </c>
      <c r="N1349" s="116">
        <v>-0.1002</v>
      </c>
      <c r="O1349" s="116">
        <v>15.725300000000001</v>
      </c>
      <c r="P1349" s="116">
        <v>0.12545000000000001</v>
      </c>
    </row>
    <row r="1350" spans="1:16">
      <c r="A1350" t="s">
        <v>140</v>
      </c>
      <c r="B1350">
        <v>1348</v>
      </c>
      <c r="C1350" t="s">
        <v>1523</v>
      </c>
      <c r="D1350">
        <v>44</v>
      </c>
      <c r="E1350">
        <v>9.4649999999999999</v>
      </c>
      <c r="F1350">
        <v>10.871</v>
      </c>
      <c r="G1350">
        <v>12.278</v>
      </c>
      <c r="H1350">
        <v>13.887</v>
      </c>
      <c r="I1350">
        <v>15.731</v>
      </c>
      <c r="J1350">
        <v>17.847999999999999</v>
      </c>
      <c r="K1350">
        <v>20.283000000000001</v>
      </c>
      <c r="L1350">
        <v>23.088000000000001</v>
      </c>
      <c r="M1350">
        <v>25.893999999999998</v>
      </c>
      <c r="N1350" s="116">
        <v>-0.1003</v>
      </c>
      <c r="O1350" s="116">
        <v>15.7308</v>
      </c>
      <c r="P1350" s="116">
        <v>0.12547</v>
      </c>
    </row>
    <row r="1351" spans="1:16">
      <c r="A1351" t="s">
        <v>140</v>
      </c>
      <c r="B1351">
        <v>1349</v>
      </c>
      <c r="C1351" t="s">
        <v>1524</v>
      </c>
      <c r="D1351">
        <v>44</v>
      </c>
      <c r="E1351">
        <v>9.468</v>
      </c>
      <c r="F1351">
        <v>10.875</v>
      </c>
      <c r="G1351">
        <v>12.282</v>
      </c>
      <c r="H1351">
        <v>13.891</v>
      </c>
      <c r="I1351">
        <v>15.736000000000001</v>
      </c>
      <c r="J1351">
        <v>17.855</v>
      </c>
      <c r="K1351">
        <v>20.291</v>
      </c>
      <c r="L1351">
        <v>23.097999999999999</v>
      </c>
      <c r="M1351">
        <v>25.905000000000001</v>
      </c>
      <c r="N1351" s="116">
        <v>-0.1004</v>
      </c>
      <c r="O1351" s="116">
        <v>15.7363</v>
      </c>
      <c r="P1351" s="116">
        <v>0.12548999999999999</v>
      </c>
    </row>
    <row r="1352" spans="1:16">
      <c r="A1352" t="s">
        <v>140</v>
      </c>
      <c r="B1352">
        <v>1350</v>
      </c>
      <c r="C1352" t="s">
        <v>1525</v>
      </c>
      <c r="D1352">
        <v>44</v>
      </c>
      <c r="E1352">
        <v>9.4710000000000001</v>
      </c>
      <c r="F1352">
        <v>10.878</v>
      </c>
      <c r="G1352">
        <v>12.285</v>
      </c>
      <c r="H1352">
        <v>13.896000000000001</v>
      </c>
      <c r="I1352">
        <v>15.742000000000001</v>
      </c>
      <c r="J1352">
        <v>17.861000000000001</v>
      </c>
      <c r="K1352">
        <v>20.298999999999999</v>
      </c>
      <c r="L1352">
        <v>23.108000000000001</v>
      </c>
      <c r="M1352">
        <v>25.916</v>
      </c>
      <c r="N1352" s="116">
        <v>-0.10050000000000001</v>
      </c>
      <c r="O1352" s="116">
        <v>15.7418</v>
      </c>
      <c r="P1352" s="116">
        <v>0.12551000000000001</v>
      </c>
    </row>
    <row r="1353" spans="1:16">
      <c r="A1353" t="s">
        <v>140</v>
      </c>
      <c r="B1353">
        <v>1351</v>
      </c>
      <c r="C1353" t="s">
        <v>1526</v>
      </c>
      <c r="D1353">
        <v>44</v>
      </c>
      <c r="E1353">
        <v>9.4740000000000002</v>
      </c>
      <c r="F1353">
        <v>10.882</v>
      </c>
      <c r="G1353">
        <v>12.29</v>
      </c>
      <c r="H1353">
        <v>13.901</v>
      </c>
      <c r="I1353">
        <v>15.747</v>
      </c>
      <c r="J1353">
        <v>17.867999999999999</v>
      </c>
      <c r="K1353">
        <v>20.306000000000001</v>
      </c>
      <c r="L1353">
        <v>23.117000000000001</v>
      </c>
      <c r="M1353">
        <v>25.927</v>
      </c>
      <c r="N1353" s="116">
        <v>-0.10059999999999999</v>
      </c>
      <c r="O1353" s="116">
        <v>15.747299999999999</v>
      </c>
      <c r="P1353" s="116">
        <v>0.12551999999999999</v>
      </c>
    </row>
    <row r="1354" spans="1:16">
      <c r="A1354" t="s">
        <v>140</v>
      </c>
      <c r="B1354">
        <v>1352</v>
      </c>
      <c r="C1354" t="s">
        <v>1527</v>
      </c>
      <c r="D1354">
        <v>44</v>
      </c>
      <c r="E1354">
        <v>9.4760000000000009</v>
      </c>
      <c r="F1354">
        <v>10.885</v>
      </c>
      <c r="G1354">
        <v>12.292999999999999</v>
      </c>
      <c r="H1354">
        <v>13.904999999999999</v>
      </c>
      <c r="I1354">
        <v>15.753</v>
      </c>
      <c r="J1354">
        <v>17.873999999999999</v>
      </c>
      <c r="K1354">
        <v>20.314</v>
      </c>
      <c r="L1354">
        <v>23.126000000000001</v>
      </c>
      <c r="M1354">
        <v>25.937999999999999</v>
      </c>
      <c r="N1354" s="116">
        <v>-0.1008</v>
      </c>
      <c r="O1354" s="116">
        <v>15.752800000000001</v>
      </c>
      <c r="P1354" s="116">
        <v>0.12554000000000001</v>
      </c>
    </row>
    <row r="1355" spans="1:16">
      <c r="A1355" t="s">
        <v>140</v>
      </c>
      <c r="B1355">
        <v>1353</v>
      </c>
      <c r="C1355" t="s">
        <v>1528</v>
      </c>
      <c r="D1355">
        <v>44</v>
      </c>
      <c r="E1355">
        <v>9.4789999999999992</v>
      </c>
      <c r="F1355">
        <v>10.888</v>
      </c>
      <c r="G1355">
        <v>12.297000000000001</v>
      </c>
      <c r="H1355">
        <v>13.91</v>
      </c>
      <c r="I1355">
        <v>15.757999999999999</v>
      </c>
      <c r="J1355">
        <v>17.881</v>
      </c>
      <c r="K1355">
        <v>20.321999999999999</v>
      </c>
      <c r="L1355">
        <v>23.135999999999999</v>
      </c>
      <c r="M1355">
        <v>25.95</v>
      </c>
      <c r="N1355" s="116">
        <v>-0.1009</v>
      </c>
      <c r="O1355" s="116">
        <v>15.7582</v>
      </c>
      <c r="P1355" s="116">
        <v>0.12556</v>
      </c>
    </row>
    <row r="1356" spans="1:16">
      <c r="A1356" t="s">
        <v>140</v>
      </c>
      <c r="B1356">
        <v>1354</v>
      </c>
      <c r="C1356" t="s">
        <v>1529</v>
      </c>
      <c r="D1356">
        <v>44</v>
      </c>
      <c r="E1356">
        <v>9.4809999999999999</v>
      </c>
      <c r="F1356">
        <v>10.891</v>
      </c>
      <c r="G1356">
        <v>12.301</v>
      </c>
      <c r="H1356">
        <v>13.914</v>
      </c>
      <c r="I1356">
        <v>15.763999999999999</v>
      </c>
      <c r="J1356">
        <v>17.887</v>
      </c>
      <c r="K1356">
        <v>20.329999999999998</v>
      </c>
      <c r="L1356">
        <v>23.146000000000001</v>
      </c>
      <c r="M1356">
        <v>25.960999999999999</v>
      </c>
      <c r="N1356" s="116">
        <v>-0.10100000000000001</v>
      </c>
      <c r="O1356" s="116">
        <v>15.7637</v>
      </c>
      <c r="P1356" s="116">
        <v>0.12558</v>
      </c>
    </row>
    <row r="1357" spans="1:16">
      <c r="A1357" t="s">
        <v>140</v>
      </c>
      <c r="B1357">
        <v>1355</v>
      </c>
      <c r="C1357" t="s">
        <v>1530</v>
      </c>
      <c r="D1357">
        <v>44</v>
      </c>
      <c r="E1357">
        <v>9.484</v>
      </c>
      <c r="F1357">
        <v>10.895</v>
      </c>
      <c r="G1357">
        <v>12.305</v>
      </c>
      <c r="H1357">
        <v>13.919</v>
      </c>
      <c r="I1357">
        <v>15.769</v>
      </c>
      <c r="J1357">
        <v>17.893999999999998</v>
      </c>
      <c r="K1357">
        <v>20.338000000000001</v>
      </c>
      <c r="L1357">
        <v>23.155000000000001</v>
      </c>
      <c r="M1357">
        <v>25.972000000000001</v>
      </c>
      <c r="N1357" s="116">
        <v>-0.1011</v>
      </c>
      <c r="O1357" s="116">
        <v>15.7692</v>
      </c>
      <c r="P1357" s="116">
        <v>0.12559999999999999</v>
      </c>
    </row>
    <row r="1358" spans="1:16">
      <c r="A1358" t="s">
        <v>140</v>
      </c>
      <c r="B1358">
        <v>1356</v>
      </c>
      <c r="C1358" t="s">
        <v>1531</v>
      </c>
      <c r="D1358">
        <v>44</v>
      </c>
      <c r="E1358">
        <v>9.4870000000000001</v>
      </c>
      <c r="F1358">
        <v>10.898</v>
      </c>
      <c r="G1358">
        <v>12.308999999999999</v>
      </c>
      <c r="H1358">
        <v>13.923999999999999</v>
      </c>
      <c r="I1358">
        <v>15.775</v>
      </c>
      <c r="J1358">
        <v>17.899999999999999</v>
      </c>
      <c r="K1358">
        <v>20.346</v>
      </c>
      <c r="L1358">
        <v>23.164000000000001</v>
      </c>
      <c r="M1358">
        <v>25.983000000000001</v>
      </c>
      <c r="N1358" s="116">
        <v>-0.1012</v>
      </c>
      <c r="O1358" s="116">
        <v>15.774699999999999</v>
      </c>
      <c r="P1358" s="116">
        <v>0.12561</v>
      </c>
    </row>
    <row r="1359" spans="1:16">
      <c r="A1359" t="s">
        <v>140</v>
      </c>
      <c r="B1359">
        <v>1357</v>
      </c>
      <c r="C1359" t="s">
        <v>1532</v>
      </c>
      <c r="D1359">
        <v>44</v>
      </c>
      <c r="E1359">
        <v>9.49</v>
      </c>
      <c r="F1359">
        <v>10.901</v>
      </c>
      <c r="G1359">
        <v>12.313000000000001</v>
      </c>
      <c r="H1359">
        <v>13.928000000000001</v>
      </c>
      <c r="I1359">
        <v>15.78</v>
      </c>
      <c r="J1359">
        <v>17.907</v>
      </c>
      <c r="K1359">
        <v>20.353999999999999</v>
      </c>
      <c r="L1359">
        <v>23.173999999999999</v>
      </c>
      <c r="M1359">
        <v>25.994</v>
      </c>
      <c r="N1359" s="116">
        <v>-0.1013</v>
      </c>
      <c r="O1359" s="116">
        <v>15.780200000000001</v>
      </c>
      <c r="P1359" s="116">
        <v>0.12562999999999999</v>
      </c>
    </row>
    <row r="1360" spans="1:16">
      <c r="A1360" t="s">
        <v>140</v>
      </c>
      <c r="B1360">
        <v>1358</v>
      </c>
      <c r="C1360" t="s">
        <v>1533</v>
      </c>
      <c r="D1360">
        <v>44</v>
      </c>
      <c r="E1360">
        <v>9.4920000000000009</v>
      </c>
      <c r="F1360">
        <v>10.904999999999999</v>
      </c>
      <c r="G1360">
        <v>12.317</v>
      </c>
      <c r="H1360">
        <v>13.933</v>
      </c>
      <c r="I1360">
        <v>15.786</v>
      </c>
      <c r="J1360">
        <v>17.914000000000001</v>
      </c>
      <c r="K1360">
        <v>20.361999999999998</v>
      </c>
      <c r="L1360">
        <v>23.184000000000001</v>
      </c>
      <c r="M1360">
        <v>26.006</v>
      </c>
      <c r="N1360" s="116">
        <v>-0.10150000000000001</v>
      </c>
      <c r="O1360" s="116">
        <v>15.785600000000001</v>
      </c>
      <c r="P1360" s="116">
        <v>0.12565000000000001</v>
      </c>
    </row>
    <row r="1361" spans="1:16">
      <c r="A1361" t="s">
        <v>140</v>
      </c>
      <c r="B1361">
        <v>1359</v>
      </c>
      <c r="C1361" t="s">
        <v>1534</v>
      </c>
      <c r="D1361">
        <v>44</v>
      </c>
      <c r="E1361">
        <v>9.4949999999999992</v>
      </c>
      <c r="F1361">
        <v>10.907999999999999</v>
      </c>
      <c r="G1361">
        <v>12.32</v>
      </c>
      <c r="H1361">
        <v>13.936999999999999</v>
      </c>
      <c r="I1361">
        <v>15.791</v>
      </c>
      <c r="J1361">
        <v>17.920000000000002</v>
      </c>
      <c r="K1361">
        <v>20.37</v>
      </c>
      <c r="L1361">
        <v>23.193000000000001</v>
      </c>
      <c r="M1361">
        <v>26.016999999999999</v>
      </c>
      <c r="N1361" s="116">
        <v>-0.1016</v>
      </c>
      <c r="O1361" s="116">
        <v>15.7911</v>
      </c>
      <c r="P1361" s="116">
        <v>0.12567</v>
      </c>
    </row>
    <row r="1362" spans="1:16">
      <c r="A1362" t="s">
        <v>140</v>
      </c>
      <c r="B1362">
        <v>1360</v>
      </c>
      <c r="C1362" t="s">
        <v>1535</v>
      </c>
      <c r="D1362">
        <v>44</v>
      </c>
      <c r="E1362">
        <v>9.4979999999999993</v>
      </c>
      <c r="F1362">
        <v>10.911</v>
      </c>
      <c r="G1362">
        <v>12.324</v>
      </c>
      <c r="H1362">
        <v>13.942</v>
      </c>
      <c r="I1362">
        <v>15.797000000000001</v>
      </c>
      <c r="J1362">
        <v>17.927</v>
      </c>
      <c r="K1362">
        <v>20.378</v>
      </c>
      <c r="L1362">
        <v>23.202999999999999</v>
      </c>
      <c r="M1362">
        <v>26.027999999999999</v>
      </c>
      <c r="N1362" s="116">
        <v>-0.1017</v>
      </c>
      <c r="O1362" s="116">
        <v>15.7966</v>
      </c>
      <c r="P1362" s="116">
        <v>0.12569</v>
      </c>
    </row>
    <row r="1363" spans="1:16">
      <c r="A1363" t="s">
        <v>140</v>
      </c>
      <c r="B1363">
        <v>1361</v>
      </c>
      <c r="C1363" t="s">
        <v>1536</v>
      </c>
      <c r="D1363">
        <v>44</v>
      </c>
      <c r="E1363">
        <v>9.5009999999999994</v>
      </c>
      <c r="F1363">
        <v>10.914999999999999</v>
      </c>
      <c r="G1363">
        <v>12.327999999999999</v>
      </c>
      <c r="H1363">
        <v>13.946999999999999</v>
      </c>
      <c r="I1363">
        <v>15.802</v>
      </c>
      <c r="J1363">
        <v>17.933</v>
      </c>
      <c r="K1363">
        <v>20.385000000000002</v>
      </c>
      <c r="L1363">
        <v>23.212</v>
      </c>
      <c r="M1363">
        <v>26.039000000000001</v>
      </c>
      <c r="N1363" s="116">
        <v>-0.1018</v>
      </c>
      <c r="O1363" s="116">
        <v>15.802099999999999</v>
      </c>
      <c r="P1363" s="116">
        <v>0.12570000000000001</v>
      </c>
    </row>
    <row r="1364" spans="1:16">
      <c r="A1364" t="s">
        <v>140</v>
      </c>
      <c r="B1364">
        <v>1362</v>
      </c>
      <c r="C1364" t="s">
        <v>1537</v>
      </c>
      <c r="D1364">
        <v>44</v>
      </c>
      <c r="E1364">
        <v>9.5030000000000001</v>
      </c>
      <c r="F1364">
        <v>10.917999999999999</v>
      </c>
      <c r="G1364">
        <v>12.332000000000001</v>
      </c>
      <c r="H1364">
        <v>13.951000000000001</v>
      </c>
      <c r="I1364">
        <v>15.808</v>
      </c>
      <c r="J1364">
        <v>17.940000000000001</v>
      </c>
      <c r="K1364">
        <v>20.393000000000001</v>
      </c>
      <c r="L1364">
        <v>23.222000000000001</v>
      </c>
      <c r="M1364">
        <v>26.05</v>
      </c>
      <c r="N1364" s="116">
        <v>-0.1019</v>
      </c>
      <c r="O1364" s="116">
        <v>15.807600000000001</v>
      </c>
      <c r="P1364" s="116">
        <v>0.12572</v>
      </c>
    </row>
    <row r="1365" spans="1:16">
      <c r="A1365" t="s">
        <v>140</v>
      </c>
      <c r="B1365">
        <v>1363</v>
      </c>
      <c r="C1365" t="s">
        <v>1538</v>
      </c>
      <c r="D1365">
        <v>44</v>
      </c>
      <c r="E1365">
        <v>9.5060000000000002</v>
      </c>
      <c r="F1365">
        <v>10.920999999999999</v>
      </c>
      <c r="G1365">
        <v>12.336</v>
      </c>
      <c r="H1365">
        <v>13.956</v>
      </c>
      <c r="I1365">
        <v>15.813000000000001</v>
      </c>
      <c r="J1365">
        <v>17.946000000000002</v>
      </c>
      <c r="K1365">
        <v>20.401</v>
      </c>
      <c r="L1365">
        <v>23.231000000000002</v>
      </c>
      <c r="M1365">
        <v>26.061</v>
      </c>
      <c r="N1365" s="116">
        <v>-0.10199999999999999</v>
      </c>
      <c r="O1365" s="116">
        <v>15.813000000000001</v>
      </c>
      <c r="P1365" s="116">
        <v>0.12573999999999999</v>
      </c>
    </row>
    <row r="1366" spans="1:16">
      <c r="A1366" t="s">
        <v>140</v>
      </c>
      <c r="B1366">
        <v>1364</v>
      </c>
      <c r="C1366" t="s">
        <v>1539</v>
      </c>
      <c r="D1366">
        <v>44</v>
      </c>
      <c r="E1366">
        <v>9.5090000000000003</v>
      </c>
      <c r="F1366">
        <v>10.923999999999999</v>
      </c>
      <c r="G1366">
        <v>12.34</v>
      </c>
      <c r="H1366">
        <v>13.96</v>
      </c>
      <c r="I1366">
        <v>15.818</v>
      </c>
      <c r="J1366">
        <v>17.952999999999999</v>
      </c>
      <c r="K1366">
        <v>20.408999999999999</v>
      </c>
      <c r="L1366">
        <v>23.241</v>
      </c>
      <c r="M1366">
        <v>26.073</v>
      </c>
      <c r="N1366" s="116">
        <v>-0.1022</v>
      </c>
      <c r="O1366" s="116">
        <v>15.8185</v>
      </c>
      <c r="P1366" s="116">
        <v>0.12576000000000001</v>
      </c>
    </row>
    <row r="1367" spans="1:16">
      <c r="A1367" t="s">
        <v>140</v>
      </c>
      <c r="B1367">
        <v>1365</v>
      </c>
      <c r="C1367" t="s">
        <v>1540</v>
      </c>
      <c r="D1367">
        <v>44</v>
      </c>
      <c r="E1367">
        <v>9.5109999999999992</v>
      </c>
      <c r="F1367">
        <v>10.928000000000001</v>
      </c>
      <c r="G1367">
        <v>12.343999999999999</v>
      </c>
      <c r="H1367">
        <v>13.965</v>
      </c>
      <c r="I1367">
        <v>15.824</v>
      </c>
      <c r="J1367">
        <v>17.96</v>
      </c>
      <c r="K1367">
        <v>20.417000000000002</v>
      </c>
      <c r="L1367">
        <v>23.251000000000001</v>
      </c>
      <c r="M1367">
        <v>26.085000000000001</v>
      </c>
      <c r="N1367" s="116">
        <v>-0.1023</v>
      </c>
      <c r="O1367" s="116">
        <v>15.824</v>
      </c>
      <c r="P1367" s="116">
        <v>0.12578</v>
      </c>
    </row>
    <row r="1368" spans="1:16">
      <c r="A1368" t="s">
        <v>140</v>
      </c>
      <c r="B1368">
        <v>1366</v>
      </c>
      <c r="C1368" t="s">
        <v>1541</v>
      </c>
      <c r="D1368">
        <v>44</v>
      </c>
      <c r="E1368">
        <v>9.5139999999999993</v>
      </c>
      <c r="F1368">
        <v>10.930999999999999</v>
      </c>
      <c r="G1368">
        <v>12.348000000000001</v>
      </c>
      <c r="H1368">
        <v>13.97</v>
      </c>
      <c r="I1368">
        <v>15.83</v>
      </c>
      <c r="J1368">
        <v>17.966000000000001</v>
      </c>
      <c r="K1368">
        <v>20.425000000000001</v>
      </c>
      <c r="L1368">
        <v>23.260999999999999</v>
      </c>
      <c r="M1368">
        <v>26.096</v>
      </c>
      <c r="N1368" s="116">
        <v>-0.1024</v>
      </c>
      <c r="O1368" s="116">
        <v>15.829499999999999</v>
      </c>
      <c r="P1368" s="116">
        <v>0.1258</v>
      </c>
    </row>
    <row r="1369" spans="1:16">
      <c r="A1369" t="s">
        <v>140</v>
      </c>
      <c r="B1369">
        <v>1367</v>
      </c>
      <c r="C1369" t="s">
        <v>1542</v>
      </c>
      <c r="D1369">
        <v>44</v>
      </c>
      <c r="E1369">
        <v>9.5169999999999995</v>
      </c>
      <c r="F1369">
        <v>10.933999999999999</v>
      </c>
      <c r="G1369">
        <v>12.352</v>
      </c>
      <c r="H1369">
        <v>13.974</v>
      </c>
      <c r="I1369">
        <v>15.835000000000001</v>
      </c>
      <c r="J1369">
        <v>17.972999999999999</v>
      </c>
      <c r="K1369">
        <v>20.433</v>
      </c>
      <c r="L1369">
        <v>23.27</v>
      </c>
      <c r="M1369">
        <v>26.106000000000002</v>
      </c>
      <c r="N1369" s="116">
        <v>-0.10249999999999999</v>
      </c>
      <c r="O1369" s="116">
        <v>15.835000000000001</v>
      </c>
      <c r="P1369" s="116">
        <v>0.12581000000000001</v>
      </c>
    </row>
    <row r="1370" spans="1:16">
      <c r="A1370" t="s">
        <v>140</v>
      </c>
      <c r="B1370">
        <v>1368</v>
      </c>
      <c r="C1370" t="s">
        <v>1543</v>
      </c>
      <c r="D1370">
        <v>44</v>
      </c>
      <c r="E1370">
        <v>9.52</v>
      </c>
      <c r="F1370">
        <v>10.938000000000001</v>
      </c>
      <c r="G1370">
        <v>12.355</v>
      </c>
      <c r="H1370">
        <v>13.978999999999999</v>
      </c>
      <c r="I1370">
        <v>15.84</v>
      </c>
      <c r="J1370">
        <v>17.978999999999999</v>
      </c>
      <c r="K1370">
        <v>20.440999999999999</v>
      </c>
      <c r="L1370">
        <v>23.279</v>
      </c>
      <c r="M1370">
        <v>26.117999999999999</v>
      </c>
      <c r="N1370" s="116">
        <v>-0.1026</v>
      </c>
      <c r="O1370" s="116">
        <v>15.840400000000001</v>
      </c>
      <c r="P1370" s="116">
        <v>0.12583</v>
      </c>
    </row>
    <row r="1371" spans="1:16">
      <c r="A1371" t="s">
        <v>140</v>
      </c>
      <c r="B1371">
        <v>1369</v>
      </c>
      <c r="C1371" t="s">
        <v>1544</v>
      </c>
      <c r="D1371">
        <v>44</v>
      </c>
      <c r="E1371">
        <v>9.5220000000000002</v>
      </c>
      <c r="F1371">
        <v>10.941000000000001</v>
      </c>
      <c r="G1371">
        <v>12.359</v>
      </c>
      <c r="H1371">
        <v>13.983000000000001</v>
      </c>
      <c r="I1371">
        <v>15.846</v>
      </c>
      <c r="J1371">
        <v>17.986000000000001</v>
      </c>
      <c r="K1371">
        <v>20.449000000000002</v>
      </c>
      <c r="L1371">
        <v>23.289000000000001</v>
      </c>
      <c r="M1371">
        <v>26.129000000000001</v>
      </c>
      <c r="N1371" s="116">
        <v>-0.1027</v>
      </c>
      <c r="O1371" s="116">
        <v>15.8459</v>
      </c>
      <c r="P1371" s="116">
        <v>0.12584999999999999</v>
      </c>
    </row>
    <row r="1372" spans="1:16">
      <c r="A1372" t="s">
        <v>140</v>
      </c>
      <c r="B1372">
        <v>1370</v>
      </c>
      <c r="C1372" t="s">
        <v>1545</v>
      </c>
      <c r="D1372">
        <v>45</v>
      </c>
      <c r="E1372">
        <v>9.5250000000000004</v>
      </c>
      <c r="F1372">
        <v>10.944000000000001</v>
      </c>
      <c r="G1372">
        <v>12.363</v>
      </c>
      <c r="H1372">
        <v>13.988</v>
      </c>
      <c r="I1372">
        <v>15.851000000000001</v>
      </c>
      <c r="J1372">
        <v>17.992000000000001</v>
      </c>
      <c r="K1372">
        <v>20.457000000000001</v>
      </c>
      <c r="L1372">
        <v>23.298999999999999</v>
      </c>
      <c r="M1372">
        <v>26.14</v>
      </c>
      <c r="N1372" s="116">
        <v>-0.1028</v>
      </c>
      <c r="O1372" s="116">
        <v>15.8514</v>
      </c>
      <c r="P1372" s="116">
        <v>0.12587000000000001</v>
      </c>
    </row>
    <row r="1373" spans="1:16">
      <c r="A1373" t="s">
        <v>140</v>
      </c>
      <c r="B1373">
        <v>1371</v>
      </c>
      <c r="C1373" t="s">
        <v>1546</v>
      </c>
      <c r="D1373">
        <v>45</v>
      </c>
      <c r="E1373">
        <v>9.5280000000000005</v>
      </c>
      <c r="F1373">
        <v>10.946999999999999</v>
      </c>
      <c r="G1373">
        <v>12.367000000000001</v>
      </c>
      <c r="H1373">
        <v>13.993</v>
      </c>
      <c r="I1373">
        <v>15.856999999999999</v>
      </c>
      <c r="J1373">
        <v>17.998999999999999</v>
      </c>
      <c r="K1373">
        <v>20.465</v>
      </c>
      <c r="L1373">
        <v>23.308</v>
      </c>
      <c r="M1373">
        <v>26.152000000000001</v>
      </c>
      <c r="N1373" s="116">
        <v>-0.10299999999999999</v>
      </c>
      <c r="O1373" s="116">
        <v>15.8569</v>
      </c>
      <c r="P1373" s="116">
        <v>0.12589</v>
      </c>
    </row>
    <row r="1374" spans="1:16">
      <c r="A1374" t="s">
        <v>140</v>
      </c>
      <c r="B1374">
        <v>1372</v>
      </c>
      <c r="C1374" t="s">
        <v>1547</v>
      </c>
      <c r="D1374">
        <v>45</v>
      </c>
      <c r="E1374">
        <v>9.5299999999999994</v>
      </c>
      <c r="F1374">
        <v>10.95</v>
      </c>
      <c r="G1374">
        <v>12.371</v>
      </c>
      <c r="H1374">
        <v>13.997</v>
      </c>
      <c r="I1374">
        <v>15.862</v>
      </c>
      <c r="J1374">
        <v>18.006</v>
      </c>
      <c r="K1374">
        <v>20.472999999999999</v>
      </c>
      <c r="L1374">
        <v>23.318000000000001</v>
      </c>
      <c r="M1374">
        <v>26.163</v>
      </c>
      <c r="N1374" s="116">
        <v>-0.1031</v>
      </c>
      <c r="O1374" s="116">
        <v>15.862299999999999</v>
      </c>
      <c r="P1374" s="116">
        <v>0.12590999999999999</v>
      </c>
    </row>
    <row r="1375" spans="1:16">
      <c r="A1375" t="s">
        <v>140</v>
      </c>
      <c r="B1375">
        <v>1373</v>
      </c>
      <c r="C1375" t="s">
        <v>1548</v>
      </c>
      <c r="D1375">
        <v>45</v>
      </c>
      <c r="E1375">
        <v>9.5329999999999995</v>
      </c>
      <c r="F1375">
        <v>10.954000000000001</v>
      </c>
      <c r="G1375">
        <v>12.375</v>
      </c>
      <c r="H1375">
        <v>14.002000000000001</v>
      </c>
      <c r="I1375">
        <v>15.868</v>
      </c>
      <c r="J1375">
        <v>18.012</v>
      </c>
      <c r="K1375">
        <v>20.48</v>
      </c>
      <c r="L1375">
        <v>23.327000000000002</v>
      </c>
      <c r="M1375">
        <v>26.173999999999999</v>
      </c>
      <c r="N1375" s="116">
        <v>-0.1032</v>
      </c>
      <c r="O1375" s="116">
        <v>15.867800000000001</v>
      </c>
      <c r="P1375" s="116">
        <v>0.12592</v>
      </c>
    </row>
    <row r="1376" spans="1:16">
      <c r="A1376" t="s">
        <v>140</v>
      </c>
      <c r="B1376">
        <v>1374</v>
      </c>
      <c r="C1376" t="s">
        <v>1549</v>
      </c>
      <c r="D1376">
        <v>45</v>
      </c>
      <c r="E1376">
        <v>9.5359999999999996</v>
      </c>
      <c r="F1376">
        <v>10.957000000000001</v>
      </c>
      <c r="G1376">
        <v>12.379</v>
      </c>
      <c r="H1376">
        <v>14.006</v>
      </c>
      <c r="I1376">
        <v>15.872999999999999</v>
      </c>
      <c r="J1376">
        <v>18.018999999999998</v>
      </c>
      <c r="K1376">
        <v>20.488</v>
      </c>
      <c r="L1376">
        <v>23.337</v>
      </c>
      <c r="M1376">
        <v>26.184999999999999</v>
      </c>
      <c r="N1376" s="116">
        <v>-0.1033</v>
      </c>
      <c r="O1376" s="116">
        <v>15.8733</v>
      </c>
      <c r="P1376" s="116">
        <v>0.12594</v>
      </c>
    </row>
    <row r="1377" spans="1:16">
      <c r="A1377" t="s">
        <v>140</v>
      </c>
      <c r="B1377">
        <v>1375</v>
      </c>
      <c r="C1377" t="s">
        <v>1550</v>
      </c>
      <c r="D1377">
        <v>45</v>
      </c>
      <c r="E1377">
        <v>9.5380000000000003</v>
      </c>
      <c r="F1377">
        <v>10.961</v>
      </c>
      <c r="G1377">
        <v>12.382999999999999</v>
      </c>
      <c r="H1377">
        <v>14.010999999999999</v>
      </c>
      <c r="I1377">
        <v>15.879</v>
      </c>
      <c r="J1377">
        <v>18.024999999999999</v>
      </c>
      <c r="K1377">
        <v>20.495999999999999</v>
      </c>
      <c r="L1377">
        <v>23.346</v>
      </c>
      <c r="M1377">
        <v>26.196999999999999</v>
      </c>
      <c r="N1377" s="116">
        <v>-0.10340000000000001</v>
      </c>
      <c r="O1377" s="116">
        <v>15.8788</v>
      </c>
      <c r="P1377" s="116">
        <v>0.12595999999999999</v>
      </c>
    </row>
    <row r="1378" spans="1:16">
      <c r="A1378" t="s">
        <v>140</v>
      </c>
      <c r="B1378">
        <v>1376</v>
      </c>
      <c r="C1378" t="s">
        <v>1551</v>
      </c>
      <c r="D1378">
        <v>45</v>
      </c>
      <c r="E1378">
        <v>9.5410000000000004</v>
      </c>
      <c r="F1378">
        <v>10.964</v>
      </c>
      <c r="G1378">
        <v>12.385999999999999</v>
      </c>
      <c r="H1378">
        <v>14.015000000000001</v>
      </c>
      <c r="I1378">
        <v>15.884</v>
      </c>
      <c r="J1378">
        <v>18.032</v>
      </c>
      <c r="K1378">
        <v>20.504000000000001</v>
      </c>
      <c r="L1378">
        <v>23.356000000000002</v>
      </c>
      <c r="M1378">
        <v>26.207999999999998</v>
      </c>
      <c r="N1378" s="116">
        <v>-0.10349999999999999</v>
      </c>
      <c r="O1378" s="116">
        <v>15.8842</v>
      </c>
      <c r="P1378" s="116">
        <v>0.12598000000000001</v>
      </c>
    </row>
    <row r="1379" spans="1:16">
      <c r="A1379" t="s">
        <v>140</v>
      </c>
      <c r="B1379">
        <v>1377</v>
      </c>
      <c r="C1379" t="s">
        <v>1552</v>
      </c>
      <c r="D1379">
        <v>45</v>
      </c>
      <c r="E1379">
        <v>9.5440000000000005</v>
      </c>
      <c r="F1379">
        <v>10.967000000000001</v>
      </c>
      <c r="G1379">
        <v>12.39</v>
      </c>
      <c r="H1379">
        <v>14.02</v>
      </c>
      <c r="I1379">
        <v>15.89</v>
      </c>
      <c r="J1379">
        <v>18.038</v>
      </c>
      <c r="K1379">
        <v>20.512</v>
      </c>
      <c r="L1379">
        <v>23.366</v>
      </c>
      <c r="M1379">
        <v>26.22</v>
      </c>
      <c r="N1379" s="116">
        <v>-0.1037</v>
      </c>
      <c r="O1379" s="116">
        <v>15.889699999999999</v>
      </c>
      <c r="P1379" s="116">
        <v>0.126</v>
      </c>
    </row>
    <row r="1380" spans="1:16">
      <c r="A1380" t="s">
        <v>140</v>
      </c>
      <c r="B1380">
        <v>1378</v>
      </c>
      <c r="C1380" t="s">
        <v>1553</v>
      </c>
      <c r="D1380">
        <v>45</v>
      </c>
      <c r="E1380">
        <v>9.5459999999999994</v>
      </c>
      <c r="F1380">
        <v>10.97</v>
      </c>
      <c r="G1380">
        <v>12.394</v>
      </c>
      <c r="H1380">
        <v>14.025</v>
      </c>
      <c r="I1380">
        <v>15.895</v>
      </c>
      <c r="J1380">
        <v>18.045000000000002</v>
      </c>
      <c r="K1380">
        <v>20.52</v>
      </c>
      <c r="L1380">
        <v>23.376000000000001</v>
      </c>
      <c r="M1380">
        <v>26.231000000000002</v>
      </c>
      <c r="N1380" s="116">
        <v>-0.1038</v>
      </c>
      <c r="O1380" s="116">
        <v>15.895200000000001</v>
      </c>
      <c r="P1380" s="116">
        <v>0.12601999999999999</v>
      </c>
    </row>
    <row r="1381" spans="1:16">
      <c r="A1381" t="s">
        <v>140</v>
      </c>
      <c r="B1381">
        <v>1379</v>
      </c>
      <c r="C1381" t="s">
        <v>1554</v>
      </c>
      <c r="D1381">
        <v>45</v>
      </c>
      <c r="E1381">
        <v>9.5489999999999995</v>
      </c>
      <c r="F1381">
        <v>10.974</v>
      </c>
      <c r="G1381">
        <v>12.398</v>
      </c>
      <c r="H1381">
        <v>14.029</v>
      </c>
      <c r="I1381">
        <v>15.901</v>
      </c>
      <c r="J1381">
        <v>18.050999999999998</v>
      </c>
      <c r="K1381">
        <v>20.527999999999999</v>
      </c>
      <c r="L1381">
        <v>23.385000000000002</v>
      </c>
      <c r="M1381">
        <v>26.241</v>
      </c>
      <c r="N1381" s="116">
        <v>-0.10390000000000001</v>
      </c>
      <c r="O1381" s="116">
        <v>15.900700000000001</v>
      </c>
      <c r="P1381" s="116">
        <v>0.12603</v>
      </c>
    </row>
    <row r="1382" spans="1:16">
      <c r="A1382" t="s">
        <v>140</v>
      </c>
      <c r="B1382">
        <v>1380</v>
      </c>
      <c r="C1382" t="s">
        <v>1555</v>
      </c>
      <c r="D1382">
        <v>45</v>
      </c>
      <c r="E1382">
        <v>9.5519999999999996</v>
      </c>
      <c r="F1382">
        <v>10.977</v>
      </c>
      <c r="G1382">
        <v>12.401999999999999</v>
      </c>
      <c r="H1382">
        <v>14.034000000000001</v>
      </c>
      <c r="I1382">
        <v>15.906000000000001</v>
      </c>
      <c r="J1382">
        <v>18.058</v>
      </c>
      <c r="K1382">
        <v>20.536000000000001</v>
      </c>
      <c r="L1382">
        <v>23.393999999999998</v>
      </c>
      <c r="M1382">
        <v>26.253</v>
      </c>
      <c r="N1382" s="116">
        <v>-0.104</v>
      </c>
      <c r="O1382" s="116">
        <v>15.9061</v>
      </c>
      <c r="P1382" s="116">
        <v>0.12605</v>
      </c>
    </row>
    <row r="1383" spans="1:16">
      <c r="A1383" t="s">
        <v>140</v>
      </c>
      <c r="B1383">
        <v>1381</v>
      </c>
      <c r="C1383" t="s">
        <v>1556</v>
      </c>
      <c r="D1383">
        <v>45</v>
      </c>
      <c r="E1383">
        <v>9.5549999999999997</v>
      </c>
      <c r="F1383">
        <v>10.98</v>
      </c>
      <c r="G1383">
        <v>12.406000000000001</v>
      </c>
      <c r="H1383">
        <v>14.038</v>
      </c>
      <c r="I1383">
        <v>15.912000000000001</v>
      </c>
      <c r="J1383">
        <v>18.065000000000001</v>
      </c>
      <c r="K1383">
        <v>20.544</v>
      </c>
      <c r="L1383">
        <v>23.404</v>
      </c>
      <c r="M1383">
        <v>26.263999999999999</v>
      </c>
      <c r="N1383" s="116">
        <v>-0.1041</v>
      </c>
      <c r="O1383" s="116">
        <v>15.9116</v>
      </c>
      <c r="P1383" s="116">
        <v>0.12606999999999999</v>
      </c>
    </row>
    <row r="1384" spans="1:16">
      <c r="A1384" t="s">
        <v>140</v>
      </c>
      <c r="B1384">
        <v>1382</v>
      </c>
      <c r="C1384" t="s">
        <v>1557</v>
      </c>
      <c r="D1384">
        <v>45</v>
      </c>
      <c r="E1384">
        <v>9.5570000000000004</v>
      </c>
      <c r="F1384">
        <v>10.983000000000001</v>
      </c>
      <c r="G1384">
        <v>12.41</v>
      </c>
      <c r="H1384">
        <v>14.042999999999999</v>
      </c>
      <c r="I1384">
        <v>15.917</v>
      </c>
      <c r="J1384">
        <v>18.071000000000002</v>
      </c>
      <c r="K1384">
        <v>20.552</v>
      </c>
      <c r="L1384">
        <v>23.414000000000001</v>
      </c>
      <c r="M1384">
        <v>26.276</v>
      </c>
      <c r="N1384" s="116">
        <v>-0.1042</v>
      </c>
      <c r="O1384" s="116">
        <v>15.9171</v>
      </c>
      <c r="P1384" s="116">
        <v>0.12609000000000001</v>
      </c>
    </row>
    <row r="1385" spans="1:16">
      <c r="A1385" t="s">
        <v>140</v>
      </c>
      <c r="B1385">
        <v>1383</v>
      </c>
      <c r="C1385" t="s">
        <v>1558</v>
      </c>
      <c r="D1385">
        <v>45</v>
      </c>
      <c r="E1385">
        <v>9.56</v>
      </c>
      <c r="F1385">
        <v>10.987</v>
      </c>
      <c r="G1385">
        <v>12.413</v>
      </c>
      <c r="H1385">
        <v>14.048</v>
      </c>
      <c r="I1385">
        <v>15.923</v>
      </c>
      <c r="J1385">
        <v>18.077999999999999</v>
      </c>
      <c r="K1385">
        <v>20.56</v>
      </c>
      <c r="L1385">
        <v>23.422999999999998</v>
      </c>
      <c r="M1385">
        <v>26.286999999999999</v>
      </c>
      <c r="N1385" s="116">
        <v>-0.1043</v>
      </c>
      <c r="O1385" s="116">
        <v>15.922599999999999</v>
      </c>
      <c r="P1385" s="116">
        <v>0.12611</v>
      </c>
    </row>
    <row r="1386" spans="1:16">
      <c r="A1386" t="s">
        <v>140</v>
      </c>
      <c r="B1386">
        <v>1384</v>
      </c>
      <c r="C1386" t="s">
        <v>1559</v>
      </c>
      <c r="D1386">
        <v>45</v>
      </c>
      <c r="E1386">
        <v>9.5630000000000006</v>
      </c>
      <c r="F1386">
        <v>10.99</v>
      </c>
      <c r="G1386">
        <v>12.417</v>
      </c>
      <c r="H1386">
        <v>14.052</v>
      </c>
      <c r="I1386">
        <v>15.928000000000001</v>
      </c>
      <c r="J1386">
        <v>18.084</v>
      </c>
      <c r="K1386">
        <v>20.568000000000001</v>
      </c>
      <c r="L1386">
        <v>23.433</v>
      </c>
      <c r="M1386">
        <v>26.298999999999999</v>
      </c>
      <c r="N1386" s="116">
        <v>-0.1045</v>
      </c>
      <c r="O1386" s="116">
        <v>15.928000000000001</v>
      </c>
      <c r="P1386" s="116">
        <v>0.12612999999999999</v>
      </c>
    </row>
    <row r="1387" spans="1:16">
      <c r="A1387" t="s">
        <v>140</v>
      </c>
      <c r="B1387">
        <v>1385</v>
      </c>
      <c r="C1387" t="s">
        <v>1560</v>
      </c>
      <c r="D1387">
        <v>45</v>
      </c>
      <c r="E1387">
        <v>9.5649999999999995</v>
      </c>
      <c r="F1387">
        <v>10.993</v>
      </c>
      <c r="G1387">
        <v>12.420999999999999</v>
      </c>
      <c r="H1387">
        <v>14.057</v>
      </c>
      <c r="I1387">
        <v>15.933999999999999</v>
      </c>
      <c r="J1387">
        <v>18.091000000000001</v>
      </c>
      <c r="K1387">
        <v>20.576000000000001</v>
      </c>
      <c r="L1387">
        <v>23.443000000000001</v>
      </c>
      <c r="M1387">
        <v>26.31</v>
      </c>
      <c r="N1387" s="116">
        <v>-0.1046</v>
      </c>
      <c r="O1387" s="116">
        <v>15.9335</v>
      </c>
      <c r="P1387" s="116">
        <v>0.12615000000000001</v>
      </c>
    </row>
    <row r="1388" spans="1:16">
      <c r="A1388" t="s">
        <v>140</v>
      </c>
      <c r="B1388">
        <v>1386</v>
      </c>
      <c r="C1388" t="s">
        <v>1561</v>
      </c>
      <c r="D1388">
        <v>45</v>
      </c>
      <c r="E1388">
        <v>9.5679999999999996</v>
      </c>
      <c r="F1388">
        <v>10.997</v>
      </c>
      <c r="G1388">
        <v>12.425000000000001</v>
      </c>
      <c r="H1388">
        <v>14.061</v>
      </c>
      <c r="I1388">
        <v>15.939</v>
      </c>
      <c r="J1388">
        <v>18.097000000000001</v>
      </c>
      <c r="K1388">
        <v>20.582999999999998</v>
      </c>
      <c r="L1388">
        <v>23.452000000000002</v>
      </c>
      <c r="M1388">
        <v>26.32</v>
      </c>
      <c r="N1388" s="116">
        <v>-0.1047</v>
      </c>
      <c r="O1388" s="116">
        <v>15.939</v>
      </c>
      <c r="P1388" s="116">
        <v>0.12615999999999999</v>
      </c>
    </row>
    <row r="1389" spans="1:16">
      <c r="A1389" t="s">
        <v>140</v>
      </c>
      <c r="B1389">
        <v>1387</v>
      </c>
      <c r="C1389" t="s">
        <v>1562</v>
      </c>
      <c r="D1389">
        <v>45</v>
      </c>
      <c r="E1389">
        <v>9.5709999999999997</v>
      </c>
      <c r="F1389">
        <v>11</v>
      </c>
      <c r="G1389">
        <v>12.429</v>
      </c>
      <c r="H1389">
        <v>14.066000000000001</v>
      </c>
      <c r="I1389">
        <v>15.944000000000001</v>
      </c>
      <c r="J1389">
        <v>18.103999999999999</v>
      </c>
      <c r="K1389">
        <v>20.591000000000001</v>
      </c>
      <c r="L1389">
        <v>23.462</v>
      </c>
      <c r="M1389">
        <v>26.332000000000001</v>
      </c>
      <c r="N1389" s="116">
        <v>-0.1048</v>
      </c>
      <c r="O1389" s="116">
        <v>15.9445</v>
      </c>
      <c r="P1389" s="116">
        <v>0.12617999999999999</v>
      </c>
    </row>
    <row r="1390" spans="1:16">
      <c r="A1390" t="s">
        <v>140</v>
      </c>
      <c r="B1390">
        <v>1388</v>
      </c>
      <c r="C1390" t="s">
        <v>1563</v>
      </c>
      <c r="D1390">
        <v>45</v>
      </c>
      <c r="E1390">
        <v>9.5730000000000004</v>
      </c>
      <c r="F1390">
        <v>11.003</v>
      </c>
      <c r="G1390">
        <v>12.433</v>
      </c>
      <c r="H1390">
        <v>14.071</v>
      </c>
      <c r="I1390">
        <v>15.95</v>
      </c>
      <c r="J1390">
        <v>18.111000000000001</v>
      </c>
      <c r="K1390">
        <v>20.599</v>
      </c>
      <c r="L1390">
        <v>23.471</v>
      </c>
      <c r="M1390">
        <v>26.343</v>
      </c>
      <c r="N1390" s="116">
        <v>-0.10489999999999999</v>
      </c>
      <c r="O1390" s="116">
        <v>15.9499</v>
      </c>
      <c r="P1390" s="116">
        <v>0.12620000000000001</v>
      </c>
    </row>
    <row r="1391" spans="1:16">
      <c r="A1391" t="s">
        <v>140</v>
      </c>
      <c r="B1391">
        <v>1389</v>
      </c>
      <c r="C1391" t="s">
        <v>1564</v>
      </c>
      <c r="D1391">
        <v>45</v>
      </c>
      <c r="E1391">
        <v>9.5760000000000005</v>
      </c>
      <c r="F1391">
        <v>11.006</v>
      </c>
      <c r="G1391">
        <v>12.436999999999999</v>
      </c>
      <c r="H1391">
        <v>14.074999999999999</v>
      </c>
      <c r="I1391">
        <v>15.955</v>
      </c>
      <c r="J1391">
        <v>18.117000000000001</v>
      </c>
      <c r="K1391">
        <v>20.606999999999999</v>
      </c>
      <c r="L1391">
        <v>23.481000000000002</v>
      </c>
      <c r="M1391">
        <v>26.355</v>
      </c>
      <c r="N1391" s="116">
        <v>-0.105</v>
      </c>
      <c r="O1391" s="116">
        <v>15.955399999999999</v>
      </c>
      <c r="P1391" s="116">
        <v>0.12622</v>
      </c>
    </row>
    <row r="1392" spans="1:16">
      <c r="A1392" t="s">
        <v>140</v>
      </c>
      <c r="B1392">
        <v>1390</v>
      </c>
      <c r="C1392" t="s">
        <v>1565</v>
      </c>
      <c r="D1392">
        <v>45</v>
      </c>
      <c r="E1392">
        <v>9.5790000000000006</v>
      </c>
      <c r="F1392">
        <v>11.01</v>
      </c>
      <c r="G1392">
        <v>12.44</v>
      </c>
      <c r="H1392">
        <v>14.08</v>
      </c>
      <c r="I1392">
        <v>15.961</v>
      </c>
      <c r="J1392">
        <v>18.123999999999999</v>
      </c>
      <c r="K1392">
        <v>20.614999999999998</v>
      </c>
      <c r="L1392">
        <v>23.491</v>
      </c>
      <c r="M1392">
        <v>26.366</v>
      </c>
      <c r="N1392" s="116">
        <v>-0.1051</v>
      </c>
      <c r="O1392" s="116">
        <v>15.960900000000001</v>
      </c>
      <c r="P1392" s="116">
        <v>0.12623999999999999</v>
      </c>
    </row>
    <row r="1393" spans="1:16">
      <c r="A1393" t="s">
        <v>140</v>
      </c>
      <c r="B1393">
        <v>1391</v>
      </c>
      <c r="C1393" t="s">
        <v>1566</v>
      </c>
      <c r="D1393">
        <v>45</v>
      </c>
      <c r="E1393">
        <v>9.5809999999999995</v>
      </c>
      <c r="F1393">
        <v>11.013</v>
      </c>
      <c r="G1393">
        <v>12.444000000000001</v>
      </c>
      <c r="H1393">
        <v>14.084</v>
      </c>
      <c r="I1393">
        <v>15.965999999999999</v>
      </c>
      <c r="J1393">
        <v>18.13</v>
      </c>
      <c r="K1393">
        <v>20.623000000000001</v>
      </c>
      <c r="L1393">
        <v>23.501000000000001</v>
      </c>
      <c r="M1393">
        <v>26.378</v>
      </c>
      <c r="N1393" s="116">
        <v>-0.1053</v>
      </c>
      <c r="O1393" s="116">
        <v>15.9664</v>
      </c>
      <c r="P1393" s="116">
        <v>0.12626000000000001</v>
      </c>
    </row>
    <row r="1394" spans="1:16">
      <c r="A1394" t="s">
        <v>140</v>
      </c>
      <c r="B1394">
        <v>1392</v>
      </c>
      <c r="C1394" t="s">
        <v>1567</v>
      </c>
      <c r="D1394">
        <v>45</v>
      </c>
      <c r="E1394">
        <v>9.5839999999999996</v>
      </c>
      <c r="F1394">
        <v>11.016</v>
      </c>
      <c r="G1394">
        <v>12.448</v>
      </c>
      <c r="H1394">
        <v>14.089</v>
      </c>
      <c r="I1394">
        <v>15.972</v>
      </c>
      <c r="J1394">
        <v>18.137</v>
      </c>
      <c r="K1394">
        <v>20.631</v>
      </c>
      <c r="L1394">
        <v>23.509</v>
      </c>
      <c r="M1394">
        <v>26.388000000000002</v>
      </c>
      <c r="N1394" s="116">
        <v>-0.10539999999999999</v>
      </c>
      <c r="O1394" s="116">
        <v>15.9718</v>
      </c>
      <c r="P1394" s="116">
        <v>0.12626999999999999</v>
      </c>
    </row>
    <row r="1395" spans="1:16">
      <c r="A1395" t="s">
        <v>140</v>
      </c>
      <c r="B1395">
        <v>1393</v>
      </c>
      <c r="C1395" t="s">
        <v>1568</v>
      </c>
      <c r="D1395">
        <v>45</v>
      </c>
      <c r="E1395">
        <v>9.5869999999999997</v>
      </c>
      <c r="F1395">
        <v>11.02</v>
      </c>
      <c r="G1395">
        <v>12.452</v>
      </c>
      <c r="H1395">
        <v>14.093</v>
      </c>
      <c r="I1395">
        <v>15.977</v>
      </c>
      <c r="J1395">
        <v>18.143000000000001</v>
      </c>
      <c r="K1395">
        <v>20.638999999999999</v>
      </c>
      <c r="L1395">
        <v>23.518999999999998</v>
      </c>
      <c r="M1395">
        <v>26.4</v>
      </c>
      <c r="N1395" s="116">
        <v>-0.1055</v>
      </c>
      <c r="O1395" s="116">
        <v>15.9773</v>
      </c>
      <c r="P1395" s="116">
        <v>0.12629000000000001</v>
      </c>
    </row>
    <row r="1396" spans="1:16">
      <c r="A1396" t="s">
        <v>140</v>
      </c>
      <c r="B1396">
        <v>1394</v>
      </c>
      <c r="C1396" t="s">
        <v>1569</v>
      </c>
      <c r="D1396">
        <v>45</v>
      </c>
      <c r="E1396">
        <v>9.59</v>
      </c>
      <c r="F1396">
        <v>11.023</v>
      </c>
      <c r="G1396">
        <v>12.456</v>
      </c>
      <c r="H1396">
        <v>14.098000000000001</v>
      </c>
      <c r="I1396">
        <v>15.983000000000001</v>
      </c>
      <c r="J1396">
        <v>18.149999999999999</v>
      </c>
      <c r="K1396">
        <v>20.646999999999998</v>
      </c>
      <c r="L1396">
        <v>23.529</v>
      </c>
      <c r="M1396">
        <v>26.411000000000001</v>
      </c>
      <c r="N1396" s="116">
        <v>-0.1056</v>
      </c>
      <c r="O1396" s="116">
        <v>15.982799999999999</v>
      </c>
      <c r="P1396" s="116">
        <v>0.12631000000000001</v>
      </c>
    </row>
    <row r="1397" spans="1:16">
      <c r="A1397" t="s">
        <v>140</v>
      </c>
      <c r="B1397">
        <v>1395</v>
      </c>
      <c r="C1397" t="s">
        <v>1570</v>
      </c>
      <c r="D1397">
        <v>45</v>
      </c>
      <c r="E1397">
        <v>9.5920000000000005</v>
      </c>
      <c r="F1397">
        <v>11.026</v>
      </c>
      <c r="G1397">
        <v>12.46</v>
      </c>
      <c r="H1397">
        <v>14.103</v>
      </c>
      <c r="I1397">
        <v>15.988</v>
      </c>
      <c r="J1397">
        <v>18.157</v>
      </c>
      <c r="K1397">
        <v>20.655000000000001</v>
      </c>
      <c r="L1397">
        <v>23.539000000000001</v>
      </c>
      <c r="M1397">
        <v>26.422000000000001</v>
      </c>
      <c r="N1397" s="116">
        <v>-0.1057</v>
      </c>
      <c r="O1397" s="116">
        <v>15.988200000000001</v>
      </c>
      <c r="P1397" s="116">
        <v>0.12633</v>
      </c>
    </row>
    <row r="1398" spans="1:16">
      <c r="A1398" t="s">
        <v>140</v>
      </c>
      <c r="B1398">
        <v>1396</v>
      </c>
      <c r="C1398" t="s">
        <v>1571</v>
      </c>
      <c r="D1398">
        <v>45</v>
      </c>
      <c r="E1398">
        <v>9.5950000000000006</v>
      </c>
      <c r="F1398">
        <v>11.029</v>
      </c>
      <c r="G1398">
        <v>12.464</v>
      </c>
      <c r="H1398">
        <v>14.106999999999999</v>
      </c>
      <c r="I1398">
        <v>15.994</v>
      </c>
      <c r="J1398">
        <v>18.163</v>
      </c>
      <c r="K1398">
        <v>20.663</v>
      </c>
      <c r="L1398">
        <v>23.547999999999998</v>
      </c>
      <c r="M1398">
        <v>26.434000000000001</v>
      </c>
      <c r="N1398" s="116">
        <v>-0.10580000000000001</v>
      </c>
      <c r="O1398" s="116">
        <v>15.9937</v>
      </c>
      <c r="P1398" s="116">
        <v>0.12634999999999999</v>
      </c>
    </row>
    <row r="1399" spans="1:16">
      <c r="A1399" t="s">
        <v>140</v>
      </c>
      <c r="B1399">
        <v>1397</v>
      </c>
      <c r="C1399" t="s">
        <v>1572</v>
      </c>
      <c r="D1399">
        <v>45</v>
      </c>
      <c r="E1399">
        <v>9.5969999999999995</v>
      </c>
      <c r="F1399">
        <v>11.032</v>
      </c>
      <c r="G1399">
        <v>12.467000000000001</v>
      </c>
      <c r="H1399">
        <v>14.112</v>
      </c>
      <c r="I1399">
        <v>15.999000000000001</v>
      </c>
      <c r="J1399">
        <v>18.170000000000002</v>
      </c>
      <c r="K1399">
        <v>20.670999999999999</v>
      </c>
      <c r="L1399">
        <v>23.558</v>
      </c>
      <c r="M1399">
        <v>26.445</v>
      </c>
      <c r="N1399" s="116">
        <v>-0.10589999999999999</v>
      </c>
      <c r="O1399" s="116">
        <v>15.9992</v>
      </c>
      <c r="P1399" s="116">
        <v>0.12637000000000001</v>
      </c>
    </row>
    <row r="1400" spans="1:16">
      <c r="A1400" t="s">
        <v>140</v>
      </c>
      <c r="B1400">
        <v>1398</v>
      </c>
      <c r="C1400" t="s">
        <v>1573</v>
      </c>
      <c r="D1400">
        <v>45</v>
      </c>
      <c r="E1400">
        <v>9.6</v>
      </c>
      <c r="F1400">
        <v>11.036</v>
      </c>
      <c r="G1400">
        <v>12.471</v>
      </c>
      <c r="H1400">
        <v>14.116</v>
      </c>
      <c r="I1400">
        <v>16.004999999999999</v>
      </c>
      <c r="J1400">
        <v>18.175999999999998</v>
      </c>
      <c r="K1400">
        <v>20.678999999999998</v>
      </c>
      <c r="L1400">
        <v>23.568000000000001</v>
      </c>
      <c r="M1400">
        <v>26.457000000000001</v>
      </c>
      <c r="N1400" s="116">
        <v>-0.1061</v>
      </c>
      <c r="O1400" s="116">
        <v>16.0047</v>
      </c>
      <c r="P1400" s="116">
        <v>0.12639</v>
      </c>
    </row>
    <row r="1401" spans="1:16">
      <c r="A1401" t="s">
        <v>140</v>
      </c>
      <c r="B1401">
        <v>1399</v>
      </c>
      <c r="C1401" t="s">
        <v>1574</v>
      </c>
      <c r="D1401">
        <v>45</v>
      </c>
      <c r="E1401">
        <v>9.6029999999999998</v>
      </c>
      <c r="F1401">
        <v>11.039</v>
      </c>
      <c r="G1401">
        <v>12.475</v>
      </c>
      <c r="H1401">
        <v>14.121</v>
      </c>
      <c r="I1401">
        <v>16.010000000000002</v>
      </c>
      <c r="J1401">
        <v>18.183</v>
      </c>
      <c r="K1401">
        <v>20.687000000000001</v>
      </c>
      <c r="L1401">
        <v>23.577999999999999</v>
      </c>
      <c r="M1401">
        <v>26.468</v>
      </c>
      <c r="N1401" s="116">
        <v>-0.1062</v>
      </c>
      <c r="O1401" s="116">
        <v>16.010100000000001</v>
      </c>
      <c r="P1401" s="116">
        <v>0.12640999999999999</v>
      </c>
    </row>
    <row r="1402" spans="1:16">
      <c r="A1402" t="s">
        <v>140</v>
      </c>
      <c r="B1402">
        <v>1400</v>
      </c>
      <c r="C1402" t="s">
        <v>1575</v>
      </c>
      <c r="D1402">
        <v>45</v>
      </c>
      <c r="E1402">
        <v>9.6059999999999999</v>
      </c>
      <c r="F1402">
        <v>11.042</v>
      </c>
      <c r="G1402">
        <v>12.478999999999999</v>
      </c>
      <c r="H1402">
        <v>14.125999999999999</v>
      </c>
      <c r="I1402">
        <v>16.015999999999998</v>
      </c>
      <c r="J1402">
        <v>18.189</v>
      </c>
      <c r="K1402">
        <v>20.693999999999999</v>
      </c>
      <c r="L1402">
        <v>23.587</v>
      </c>
      <c r="M1402">
        <v>26.478999999999999</v>
      </c>
      <c r="N1402" s="116">
        <v>-0.10630000000000001</v>
      </c>
      <c r="O1402" s="116">
        <v>16.015599999999999</v>
      </c>
      <c r="P1402" s="116">
        <v>0.12642</v>
      </c>
    </row>
    <row r="1403" spans="1:16">
      <c r="A1403" t="s">
        <v>140</v>
      </c>
      <c r="B1403">
        <v>1401</v>
      </c>
      <c r="C1403" t="s">
        <v>1576</v>
      </c>
      <c r="D1403">
        <v>46</v>
      </c>
      <c r="E1403">
        <v>9.6080000000000005</v>
      </c>
      <c r="F1403">
        <v>11.045999999999999</v>
      </c>
      <c r="G1403">
        <v>12.483000000000001</v>
      </c>
      <c r="H1403">
        <v>14.13</v>
      </c>
      <c r="I1403">
        <v>16.021000000000001</v>
      </c>
      <c r="J1403">
        <v>18.196000000000002</v>
      </c>
      <c r="K1403">
        <v>20.702000000000002</v>
      </c>
      <c r="L1403">
        <v>23.596</v>
      </c>
      <c r="M1403">
        <v>26.49</v>
      </c>
      <c r="N1403" s="116">
        <v>-0.10639999999999999</v>
      </c>
      <c r="O1403" s="116">
        <v>16.021100000000001</v>
      </c>
      <c r="P1403" s="116">
        <v>0.12644</v>
      </c>
    </row>
    <row r="1404" spans="1:16">
      <c r="A1404" t="s">
        <v>140</v>
      </c>
      <c r="B1404">
        <v>1402</v>
      </c>
      <c r="C1404" t="s">
        <v>1577</v>
      </c>
      <c r="D1404">
        <v>46</v>
      </c>
      <c r="E1404">
        <v>9.6110000000000007</v>
      </c>
      <c r="F1404">
        <v>11.048999999999999</v>
      </c>
      <c r="G1404">
        <v>12.487</v>
      </c>
      <c r="H1404">
        <v>14.135</v>
      </c>
      <c r="I1404">
        <v>16.026</v>
      </c>
      <c r="J1404">
        <v>18.202999999999999</v>
      </c>
      <c r="K1404">
        <v>20.71</v>
      </c>
      <c r="L1404">
        <v>23.606000000000002</v>
      </c>
      <c r="M1404">
        <v>26.501999999999999</v>
      </c>
      <c r="N1404" s="116">
        <v>-0.1065</v>
      </c>
      <c r="O1404" s="116">
        <v>16.026499999999999</v>
      </c>
      <c r="P1404" s="116">
        <v>0.12645999999999999</v>
      </c>
    </row>
    <row r="1405" spans="1:16">
      <c r="A1405" t="s">
        <v>140</v>
      </c>
      <c r="B1405">
        <v>1403</v>
      </c>
      <c r="C1405" t="s">
        <v>1578</v>
      </c>
      <c r="D1405">
        <v>46</v>
      </c>
      <c r="E1405">
        <v>9.6140000000000008</v>
      </c>
      <c r="F1405">
        <v>11.052</v>
      </c>
      <c r="G1405">
        <v>12.491</v>
      </c>
      <c r="H1405">
        <v>14.138999999999999</v>
      </c>
      <c r="I1405">
        <v>16.032</v>
      </c>
      <c r="J1405">
        <v>18.209</v>
      </c>
      <c r="K1405">
        <v>20.718</v>
      </c>
      <c r="L1405">
        <v>23.616</v>
      </c>
      <c r="M1405">
        <v>26.513000000000002</v>
      </c>
      <c r="N1405" s="116">
        <v>-0.1066</v>
      </c>
      <c r="O1405" s="116">
        <v>16.032</v>
      </c>
      <c r="P1405" s="116">
        <v>0.12648000000000001</v>
      </c>
    </row>
    <row r="1406" spans="1:16">
      <c r="A1406" t="s">
        <v>140</v>
      </c>
      <c r="B1406">
        <v>1404</v>
      </c>
      <c r="C1406" t="s">
        <v>1579</v>
      </c>
      <c r="D1406">
        <v>46</v>
      </c>
      <c r="E1406">
        <v>9.6159999999999997</v>
      </c>
      <c r="F1406">
        <v>11.055</v>
      </c>
      <c r="G1406">
        <v>12.494</v>
      </c>
      <c r="H1406">
        <v>14.144</v>
      </c>
      <c r="I1406">
        <v>16.038</v>
      </c>
      <c r="J1406">
        <v>18.216000000000001</v>
      </c>
      <c r="K1406">
        <v>20.725999999999999</v>
      </c>
      <c r="L1406">
        <v>23.626000000000001</v>
      </c>
      <c r="M1406">
        <v>26.524999999999999</v>
      </c>
      <c r="N1406" s="116">
        <v>-0.1067</v>
      </c>
      <c r="O1406" s="116">
        <v>16.037500000000001</v>
      </c>
      <c r="P1406" s="116">
        <v>0.1265</v>
      </c>
    </row>
    <row r="1407" spans="1:16">
      <c r="A1407" t="s">
        <v>140</v>
      </c>
      <c r="B1407">
        <v>1405</v>
      </c>
      <c r="C1407" t="s">
        <v>1580</v>
      </c>
      <c r="D1407">
        <v>46</v>
      </c>
      <c r="E1407">
        <v>9.6189999999999998</v>
      </c>
      <c r="F1407">
        <v>11.058999999999999</v>
      </c>
      <c r="G1407">
        <v>12.497999999999999</v>
      </c>
      <c r="H1407">
        <v>14.148</v>
      </c>
      <c r="I1407">
        <v>16.042999999999999</v>
      </c>
      <c r="J1407">
        <v>18.222000000000001</v>
      </c>
      <c r="K1407">
        <v>20.734000000000002</v>
      </c>
      <c r="L1407">
        <v>23.635000000000002</v>
      </c>
      <c r="M1407">
        <v>26.536000000000001</v>
      </c>
      <c r="N1407" s="116">
        <v>-0.10680000000000001</v>
      </c>
      <c r="O1407" s="116">
        <v>16.042999999999999</v>
      </c>
      <c r="P1407" s="116">
        <v>0.12651999999999999</v>
      </c>
    </row>
    <row r="1408" spans="1:16">
      <c r="A1408" t="s">
        <v>140</v>
      </c>
      <c r="B1408">
        <v>1406</v>
      </c>
      <c r="C1408" t="s">
        <v>1581</v>
      </c>
      <c r="D1408">
        <v>46</v>
      </c>
      <c r="E1408">
        <v>9.6210000000000004</v>
      </c>
      <c r="F1408">
        <v>11.061999999999999</v>
      </c>
      <c r="G1408">
        <v>12.502000000000001</v>
      </c>
      <c r="H1408">
        <v>14.153</v>
      </c>
      <c r="I1408">
        <v>16.047999999999998</v>
      </c>
      <c r="J1408">
        <v>18.228999999999999</v>
      </c>
      <c r="K1408">
        <v>20.742000000000001</v>
      </c>
      <c r="L1408">
        <v>23.645</v>
      </c>
      <c r="M1408">
        <v>26.547999999999998</v>
      </c>
      <c r="N1408" s="116">
        <v>-0.107</v>
      </c>
      <c r="O1408" s="116">
        <v>16.048400000000001</v>
      </c>
      <c r="P1408" s="116">
        <v>0.12654000000000001</v>
      </c>
    </row>
    <row r="1409" spans="1:16">
      <c r="A1409" t="s">
        <v>140</v>
      </c>
      <c r="B1409">
        <v>1407</v>
      </c>
      <c r="C1409" t="s">
        <v>1582</v>
      </c>
      <c r="D1409">
        <v>46</v>
      </c>
      <c r="E1409">
        <v>9.6240000000000006</v>
      </c>
      <c r="F1409">
        <v>11.065</v>
      </c>
      <c r="G1409">
        <v>12.506</v>
      </c>
      <c r="H1409">
        <v>14.157</v>
      </c>
      <c r="I1409">
        <v>16.053999999999998</v>
      </c>
      <c r="J1409">
        <v>18.236000000000001</v>
      </c>
      <c r="K1409">
        <v>20.75</v>
      </c>
      <c r="L1409">
        <v>23.655000000000001</v>
      </c>
      <c r="M1409">
        <v>26.559000000000001</v>
      </c>
      <c r="N1409" s="116">
        <v>-0.1071</v>
      </c>
      <c r="O1409" s="116">
        <v>16.053899999999999</v>
      </c>
      <c r="P1409" s="116">
        <v>0.12656000000000001</v>
      </c>
    </row>
    <row r="1410" spans="1:16">
      <c r="A1410" t="s">
        <v>140</v>
      </c>
      <c r="B1410">
        <v>1408</v>
      </c>
      <c r="C1410" t="s">
        <v>1583</v>
      </c>
      <c r="D1410">
        <v>46</v>
      </c>
      <c r="E1410">
        <v>9.6270000000000007</v>
      </c>
      <c r="F1410">
        <v>11.069000000000001</v>
      </c>
      <c r="G1410">
        <v>12.51</v>
      </c>
      <c r="H1410">
        <v>14.162000000000001</v>
      </c>
      <c r="I1410">
        <v>16.059000000000001</v>
      </c>
      <c r="J1410">
        <v>18.242000000000001</v>
      </c>
      <c r="K1410">
        <v>20.757999999999999</v>
      </c>
      <c r="L1410">
        <v>23.664000000000001</v>
      </c>
      <c r="M1410">
        <v>26.57</v>
      </c>
      <c r="N1410" s="116">
        <v>-0.1072</v>
      </c>
      <c r="O1410" s="116">
        <v>16.0594</v>
      </c>
      <c r="P1410" s="116">
        <v>0.12656999999999999</v>
      </c>
    </row>
    <row r="1411" spans="1:16">
      <c r="A1411" t="s">
        <v>140</v>
      </c>
      <c r="B1411">
        <v>1409</v>
      </c>
      <c r="C1411" t="s">
        <v>1584</v>
      </c>
      <c r="D1411">
        <v>46</v>
      </c>
      <c r="E1411">
        <v>9.6300000000000008</v>
      </c>
      <c r="F1411">
        <v>11.071999999999999</v>
      </c>
      <c r="G1411">
        <v>12.513999999999999</v>
      </c>
      <c r="H1411">
        <v>14.167</v>
      </c>
      <c r="I1411">
        <v>16.065000000000001</v>
      </c>
      <c r="J1411">
        <v>18.248999999999999</v>
      </c>
      <c r="K1411">
        <v>20.765999999999998</v>
      </c>
      <c r="L1411">
        <v>23.672999999999998</v>
      </c>
      <c r="M1411">
        <v>26.581</v>
      </c>
      <c r="N1411" s="116">
        <v>-0.10730000000000001</v>
      </c>
      <c r="O1411" s="116">
        <v>16.064800000000002</v>
      </c>
      <c r="P1411" s="116">
        <v>0.12659000000000001</v>
      </c>
    </row>
    <row r="1412" spans="1:16">
      <c r="A1412" t="s">
        <v>140</v>
      </c>
      <c r="B1412">
        <v>1410</v>
      </c>
      <c r="C1412" t="s">
        <v>1585</v>
      </c>
      <c r="D1412">
        <v>46</v>
      </c>
      <c r="E1412">
        <v>9.6319999999999997</v>
      </c>
      <c r="F1412">
        <v>11.074999999999999</v>
      </c>
      <c r="G1412">
        <v>12.518000000000001</v>
      </c>
      <c r="H1412">
        <v>14.170999999999999</v>
      </c>
      <c r="I1412">
        <v>16.07</v>
      </c>
      <c r="J1412">
        <v>18.254999999999999</v>
      </c>
      <c r="K1412">
        <v>20.774000000000001</v>
      </c>
      <c r="L1412">
        <v>23.683</v>
      </c>
      <c r="M1412">
        <v>26.593</v>
      </c>
      <c r="N1412" s="116">
        <v>-0.1074</v>
      </c>
      <c r="O1412" s="116">
        <v>16.0703</v>
      </c>
      <c r="P1412" s="116">
        <v>0.12661</v>
      </c>
    </row>
    <row r="1413" spans="1:16">
      <c r="A1413" t="s">
        <v>140</v>
      </c>
      <c r="B1413">
        <v>1411</v>
      </c>
      <c r="C1413" t="s">
        <v>1586</v>
      </c>
      <c r="D1413">
        <v>46</v>
      </c>
      <c r="E1413">
        <v>9.6349999999999998</v>
      </c>
      <c r="F1413">
        <v>11.077999999999999</v>
      </c>
      <c r="G1413">
        <v>12.521000000000001</v>
      </c>
      <c r="H1413">
        <v>14.176</v>
      </c>
      <c r="I1413">
        <v>16.076000000000001</v>
      </c>
      <c r="J1413">
        <v>18.262</v>
      </c>
      <c r="K1413">
        <v>20.782</v>
      </c>
      <c r="L1413">
        <v>23.693000000000001</v>
      </c>
      <c r="M1413">
        <v>26.603999999999999</v>
      </c>
      <c r="N1413" s="116">
        <v>-0.1075</v>
      </c>
      <c r="O1413" s="116">
        <v>16.075800000000001</v>
      </c>
      <c r="P1413" s="116">
        <v>0.12662999999999999</v>
      </c>
    </row>
    <row r="1414" spans="1:16">
      <c r="A1414" t="s">
        <v>140</v>
      </c>
      <c r="B1414">
        <v>1412</v>
      </c>
      <c r="C1414" t="s">
        <v>1587</v>
      </c>
      <c r="D1414">
        <v>46</v>
      </c>
      <c r="E1414">
        <v>9.6370000000000005</v>
      </c>
      <c r="F1414">
        <v>11.081</v>
      </c>
      <c r="G1414">
        <v>12.525</v>
      </c>
      <c r="H1414">
        <v>14.18</v>
      </c>
      <c r="I1414">
        <v>16.081</v>
      </c>
      <c r="J1414">
        <v>18.268000000000001</v>
      </c>
      <c r="K1414">
        <v>20.79</v>
      </c>
      <c r="L1414">
        <v>23.702999999999999</v>
      </c>
      <c r="M1414">
        <v>26.614999999999998</v>
      </c>
      <c r="N1414" s="116">
        <v>-0.1076</v>
      </c>
      <c r="O1414" s="116">
        <v>16.081199999999999</v>
      </c>
      <c r="P1414" s="116">
        <v>0.12665000000000001</v>
      </c>
    </row>
    <row r="1415" spans="1:16">
      <c r="A1415" t="s">
        <v>140</v>
      </c>
      <c r="B1415">
        <v>1413</v>
      </c>
      <c r="C1415" t="s">
        <v>1588</v>
      </c>
      <c r="D1415">
        <v>46</v>
      </c>
      <c r="E1415">
        <v>9.64</v>
      </c>
      <c r="F1415">
        <v>11.085000000000001</v>
      </c>
      <c r="G1415">
        <v>12.529</v>
      </c>
      <c r="H1415">
        <v>14.185</v>
      </c>
      <c r="I1415">
        <v>16.087</v>
      </c>
      <c r="J1415">
        <v>18.274999999999999</v>
      </c>
      <c r="K1415">
        <v>20.797999999999998</v>
      </c>
      <c r="L1415">
        <v>23.713000000000001</v>
      </c>
      <c r="M1415">
        <v>26.626999999999999</v>
      </c>
      <c r="N1415" s="116">
        <v>-0.10780000000000001</v>
      </c>
      <c r="O1415" s="116">
        <v>16.0867</v>
      </c>
      <c r="P1415" s="116">
        <v>0.12667</v>
      </c>
    </row>
    <row r="1416" spans="1:16">
      <c r="A1416" t="s">
        <v>140</v>
      </c>
      <c r="B1416">
        <v>1414</v>
      </c>
      <c r="C1416" t="s">
        <v>1589</v>
      </c>
      <c r="D1416">
        <v>46</v>
      </c>
      <c r="E1416">
        <v>9.6430000000000007</v>
      </c>
      <c r="F1416">
        <v>11.087999999999999</v>
      </c>
      <c r="G1416">
        <v>12.532999999999999</v>
      </c>
      <c r="H1416">
        <v>14.19</v>
      </c>
      <c r="I1416">
        <v>16.091999999999999</v>
      </c>
      <c r="J1416">
        <v>18.282</v>
      </c>
      <c r="K1416">
        <v>20.806000000000001</v>
      </c>
      <c r="L1416">
        <v>23.722000000000001</v>
      </c>
      <c r="M1416">
        <v>26.638999999999999</v>
      </c>
      <c r="N1416" s="116">
        <v>-0.1079</v>
      </c>
      <c r="O1416" s="116">
        <v>16.092199999999998</v>
      </c>
      <c r="P1416" s="116">
        <v>0.12669</v>
      </c>
    </row>
    <row r="1417" spans="1:16">
      <c r="A1417" t="s">
        <v>140</v>
      </c>
      <c r="B1417">
        <v>1415</v>
      </c>
      <c r="C1417" t="s">
        <v>1590</v>
      </c>
      <c r="D1417">
        <v>46</v>
      </c>
      <c r="E1417">
        <v>9.6449999999999996</v>
      </c>
      <c r="F1417">
        <v>11.090999999999999</v>
      </c>
      <c r="G1417">
        <v>12.537000000000001</v>
      </c>
      <c r="H1417">
        <v>14.194000000000001</v>
      </c>
      <c r="I1417">
        <v>16.097999999999999</v>
      </c>
      <c r="J1417">
        <v>18.288</v>
      </c>
      <c r="K1417">
        <v>20.814</v>
      </c>
      <c r="L1417">
        <v>23.731999999999999</v>
      </c>
      <c r="M1417">
        <v>26.65</v>
      </c>
      <c r="N1417" s="116">
        <v>-0.108</v>
      </c>
      <c r="O1417" s="116">
        <v>16.0976</v>
      </c>
      <c r="P1417" s="116">
        <v>0.12670999999999999</v>
      </c>
    </row>
    <row r="1418" spans="1:16">
      <c r="A1418" t="s">
        <v>140</v>
      </c>
      <c r="B1418">
        <v>1416</v>
      </c>
      <c r="C1418" t="s">
        <v>1591</v>
      </c>
      <c r="D1418">
        <v>46</v>
      </c>
      <c r="E1418">
        <v>9.6479999999999997</v>
      </c>
      <c r="F1418">
        <v>11.093999999999999</v>
      </c>
      <c r="G1418">
        <v>12.54</v>
      </c>
      <c r="H1418">
        <v>14.199</v>
      </c>
      <c r="I1418">
        <v>16.103000000000002</v>
      </c>
      <c r="J1418">
        <v>18.295000000000002</v>
      </c>
      <c r="K1418">
        <v>20.821999999999999</v>
      </c>
      <c r="L1418">
        <v>23.742000000000001</v>
      </c>
      <c r="M1418">
        <v>26.661999999999999</v>
      </c>
      <c r="N1418" s="116">
        <v>-0.1081</v>
      </c>
      <c r="O1418" s="116">
        <v>16.103100000000001</v>
      </c>
      <c r="P1418" s="116">
        <v>0.12673000000000001</v>
      </c>
    </row>
    <row r="1419" spans="1:16">
      <c r="A1419" t="s">
        <v>140</v>
      </c>
      <c r="B1419">
        <v>1417</v>
      </c>
      <c r="C1419" t="s">
        <v>1592</v>
      </c>
      <c r="D1419">
        <v>46</v>
      </c>
      <c r="E1419">
        <v>9.6509999999999998</v>
      </c>
      <c r="F1419">
        <v>11.098000000000001</v>
      </c>
      <c r="G1419">
        <v>12.545</v>
      </c>
      <c r="H1419">
        <v>14.202999999999999</v>
      </c>
      <c r="I1419">
        <v>16.109000000000002</v>
      </c>
      <c r="J1419">
        <v>18.300999999999998</v>
      </c>
      <c r="K1419">
        <v>20.83</v>
      </c>
      <c r="L1419">
        <v>23.751000000000001</v>
      </c>
      <c r="M1419">
        <v>26.672000000000001</v>
      </c>
      <c r="N1419" s="116">
        <v>-0.1082</v>
      </c>
      <c r="O1419" s="116">
        <v>16.108599999999999</v>
      </c>
      <c r="P1419" s="116">
        <v>0.12673999999999999</v>
      </c>
    </row>
    <row r="1420" spans="1:16">
      <c r="A1420" t="s">
        <v>140</v>
      </c>
      <c r="B1420">
        <v>1418</v>
      </c>
      <c r="C1420" t="s">
        <v>1593</v>
      </c>
      <c r="D1420">
        <v>46</v>
      </c>
      <c r="E1420">
        <v>9.6539999999999999</v>
      </c>
      <c r="F1420">
        <v>11.101000000000001</v>
      </c>
      <c r="G1420">
        <v>12.548</v>
      </c>
      <c r="H1420">
        <v>14.208</v>
      </c>
      <c r="I1420">
        <v>16.114000000000001</v>
      </c>
      <c r="J1420">
        <v>18.308</v>
      </c>
      <c r="K1420">
        <v>20.837</v>
      </c>
      <c r="L1420">
        <v>23.76</v>
      </c>
      <c r="M1420">
        <v>26.683</v>
      </c>
      <c r="N1420" s="116">
        <v>-0.10829999999999999</v>
      </c>
      <c r="O1420" s="116">
        <v>16.114000000000001</v>
      </c>
      <c r="P1420" s="116">
        <v>0.12676000000000001</v>
      </c>
    </row>
    <row r="1421" spans="1:16">
      <c r="A1421" t="s">
        <v>140</v>
      </c>
      <c r="B1421">
        <v>1419</v>
      </c>
      <c r="C1421" t="s">
        <v>1594</v>
      </c>
      <c r="D1421">
        <v>46</v>
      </c>
      <c r="E1421">
        <v>9.6560000000000006</v>
      </c>
      <c r="F1421">
        <v>11.103999999999999</v>
      </c>
      <c r="G1421">
        <v>12.552</v>
      </c>
      <c r="H1421">
        <v>14.212</v>
      </c>
      <c r="I1421">
        <v>16.119</v>
      </c>
      <c r="J1421">
        <v>18.314</v>
      </c>
      <c r="K1421">
        <v>20.846</v>
      </c>
      <c r="L1421">
        <v>23.77</v>
      </c>
      <c r="M1421">
        <v>26.695</v>
      </c>
      <c r="N1421" s="116">
        <v>-0.1084</v>
      </c>
      <c r="O1421" s="116">
        <v>16.119499999999999</v>
      </c>
      <c r="P1421" s="116">
        <v>0.12678</v>
      </c>
    </row>
    <row r="1422" spans="1:16">
      <c r="A1422" t="s">
        <v>140</v>
      </c>
      <c r="B1422">
        <v>1420</v>
      </c>
      <c r="C1422" t="s">
        <v>1595</v>
      </c>
      <c r="D1422">
        <v>46</v>
      </c>
      <c r="E1422">
        <v>9.6590000000000007</v>
      </c>
      <c r="F1422">
        <v>11.106999999999999</v>
      </c>
      <c r="G1422">
        <v>12.555999999999999</v>
      </c>
      <c r="H1422">
        <v>14.217000000000001</v>
      </c>
      <c r="I1422">
        <v>16.125</v>
      </c>
      <c r="J1422">
        <v>18.321000000000002</v>
      </c>
      <c r="K1422">
        <v>20.853999999999999</v>
      </c>
      <c r="L1422">
        <v>23.78</v>
      </c>
      <c r="M1422">
        <v>26.706</v>
      </c>
      <c r="N1422" s="116">
        <v>-0.1085</v>
      </c>
      <c r="O1422" s="116">
        <v>16.125</v>
      </c>
      <c r="P1422" s="116">
        <v>0.1268</v>
      </c>
    </row>
    <row r="1423" spans="1:16">
      <c r="A1423" t="s">
        <v>140</v>
      </c>
      <c r="B1423">
        <v>1421</v>
      </c>
      <c r="C1423" t="s">
        <v>1596</v>
      </c>
      <c r="D1423">
        <v>46</v>
      </c>
      <c r="E1423">
        <v>9.6609999999999996</v>
      </c>
      <c r="F1423">
        <v>11.111000000000001</v>
      </c>
      <c r="G1423">
        <v>12.56</v>
      </c>
      <c r="H1423">
        <v>14.221</v>
      </c>
      <c r="I1423">
        <v>16.13</v>
      </c>
      <c r="J1423">
        <v>18.327999999999999</v>
      </c>
      <c r="K1423">
        <v>20.861999999999998</v>
      </c>
      <c r="L1423">
        <v>23.79</v>
      </c>
      <c r="M1423">
        <v>26.718</v>
      </c>
      <c r="N1423" s="116">
        <v>-0.1087</v>
      </c>
      <c r="O1423" s="116">
        <v>16.130400000000002</v>
      </c>
      <c r="P1423" s="116">
        <v>0.12681999999999999</v>
      </c>
    </row>
    <row r="1424" spans="1:16">
      <c r="A1424" t="s">
        <v>140</v>
      </c>
      <c r="B1424">
        <v>1422</v>
      </c>
      <c r="C1424" t="s">
        <v>1597</v>
      </c>
      <c r="D1424">
        <v>46</v>
      </c>
      <c r="E1424">
        <v>9.6639999999999997</v>
      </c>
      <c r="F1424">
        <v>11.114000000000001</v>
      </c>
      <c r="G1424">
        <v>12.564</v>
      </c>
      <c r="H1424">
        <v>14.226000000000001</v>
      </c>
      <c r="I1424">
        <v>16.135999999999999</v>
      </c>
      <c r="J1424">
        <v>18.334</v>
      </c>
      <c r="K1424">
        <v>20.87</v>
      </c>
      <c r="L1424">
        <v>23.8</v>
      </c>
      <c r="M1424">
        <v>26.73</v>
      </c>
      <c r="N1424" s="116">
        <v>-0.10879999999999999</v>
      </c>
      <c r="O1424" s="116">
        <v>16.135899999999999</v>
      </c>
      <c r="P1424" s="116">
        <v>0.12684000000000001</v>
      </c>
    </row>
    <row r="1425" spans="1:16">
      <c r="A1425" t="s">
        <v>140</v>
      </c>
      <c r="B1425">
        <v>1423</v>
      </c>
      <c r="C1425" t="s">
        <v>1598</v>
      </c>
      <c r="D1425">
        <v>46</v>
      </c>
      <c r="E1425">
        <v>9.6669999999999998</v>
      </c>
      <c r="F1425">
        <v>11.117000000000001</v>
      </c>
      <c r="G1425">
        <v>12.567</v>
      </c>
      <c r="H1425">
        <v>14.231</v>
      </c>
      <c r="I1425">
        <v>16.140999999999998</v>
      </c>
      <c r="J1425">
        <v>18.341000000000001</v>
      </c>
      <c r="K1425">
        <v>20.878</v>
      </c>
      <c r="L1425">
        <v>23.809000000000001</v>
      </c>
      <c r="M1425">
        <v>26.741</v>
      </c>
      <c r="N1425" s="116">
        <v>-0.1089</v>
      </c>
      <c r="O1425" s="116">
        <v>16.141400000000001</v>
      </c>
      <c r="P1425" s="116">
        <v>0.12686</v>
      </c>
    </row>
    <row r="1426" spans="1:16">
      <c r="A1426" t="s">
        <v>140</v>
      </c>
      <c r="B1426">
        <v>1424</v>
      </c>
      <c r="C1426" t="s">
        <v>1599</v>
      </c>
      <c r="D1426">
        <v>46</v>
      </c>
      <c r="E1426">
        <v>9.6690000000000005</v>
      </c>
      <c r="F1426">
        <v>11.12</v>
      </c>
      <c r="G1426">
        <v>12.571</v>
      </c>
      <c r="H1426">
        <v>14.234999999999999</v>
      </c>
      <c r="I1426">
        <v>16.146999999999998</v>
      </c>
      <c r="J1426">
        <v>18.347000000000001</v>
      </c>
      <c r="K1426">
        <v>20.885999999999999</v>
      </c>
      <c r="L1426">
        <v>23.818999999999999</v>
      </c>
      <c r="M1426">
        <v>26.751999999999999</v>
      </c>
      <c r="N1426" s="116">
        <v>-0.109</v>
      </c>
      <c r="O1426" s="116">
        <v>16.146799999999999</v>
      </c>
      <c r="P1426" s="116">
        <v>0.12687999999999999</v>
      </c>
    </row>
    <row r="1427" spans="1:16">
      <c r="A1427" t="s">
        <v>140</v>
      </c>
      <c r="B1427">
        <v>1425</v>
      </c>
      <c r="C1427" t="s">
        <v>1600</v>
      </c>
      <c r="D1427">
        <v>46</v>
      </c>
      <c r="E1427">
        <v>9.6720000000000006</v>
      </c>
      <c r="F1427">
        <v>11.122999999999999</v>
      </c>
      <c r="G1427">
        <v>12.574999999999999</v>
      </c>
      <c r="H1427">
        <v>14.24</v>
      </c>
      <c r="I1427">
        <v>16.152000000000001</v>
      </c>
      <c r="J1427">
        <v>18.353999999999999</v>
      </c>
      <c r="K1427">
        <v>20.893999999999998</v>
      </c>
      <c r="L1427">
        <v>23.829000000000001</v>
      </c>
      <c r="M1427">
        <v>26.763999999999999</v>
      </c>
      <c r="N1427" s="116">
        <v>-0.1091</v>
      </c>
      <c r="O1427" s="116">
        <v>16.1523</v>
      </c>
      <c r="P1427" s="116">
        <v>0.12690000000000001</v>
      </c>
    </row>
    <row r="1428" spans="1:16">
      <c r="A1428" t="s">
        <v>140</v>
      </c>
      <c r="B1428">
        <v>1426</v>
      </c>
      <c r="C1428" t="s">
        <v>1601</v>
      </c>
      <c r="D1428">
        <v>46</v>
      </c>
      <c r="E1428">
        <v>9.6750000000000007</v>
      </c>
      <c r="F1428">
        <v>11.127000000000001</v>
      </c>
      <c r="G1428">
        <v>12.579000000000001</v>
      </c>
      <c r="H1428">
        <v>14.244</v>
      </c>
      <c r="I1428">
        <v>16.158000000000001</v>
      </c>
      <c r="J1428">
        <v>18.361000000000001</v>
      </c>
      <c r="K1428">
        <v>20.902000000000001</v>
      </c>
      <c r="L1428">
        <v>23.838999999999999</v>
      </c>
      <c r="M1428">
        <v>26.776</v>
      </c>
      <c r="N1428" s="116">
        <v>-0.10920000000000001</v>
      </c>
      <c r="O1428" s="116">
        <v>16.157800000000002</v>
      </c>
      <c r="P1428" s="116">
        <v>0.12692000000000001</v>
      </c>
    </row>
    <row r="1429" spans="1:16">
      <c r="A1429" t="s">
        <v>140</v>
      </c>
      <c r="B1429">
        <v>1427</v>
      </c>
      <c r="C1429" t="s">
        <v>1602</v>
      </c>
      <c r="D1429">
        <v>46</v>
      </c>
      <c r="E1429">
        <v>9.6769999999999996</v>
      </c>
      <c r="F1429">
        <v>11.13</v>
      </c>
      <c r="G1429">
        <v>12.583</v>
      </c>
      <c r="H1429">
        <v>14.249000000000001</v>
      </c>
      <c r="I1429">
        <v>16.163</v>
      </c>
      <c r="J1429">
        <v>18.367000000000001</v>
      </c>
      <c r="K1429">
        <v>20.908999999999999</v>
      </c>
      <c r="L1429">
        <v>23.847000000000001</v>
      </c>
      <c r="M1429">
        <v>26.786000000000001</v>
      </c>
      <c r="N1429" s="116">
        <v>-0.10929999999999999</v>
      </c>
      <c r="O1429" s="116">
        <v>16.1632</v>
      </c>
      <c r="P1429" s="116">
        <v>0.12692999999999999</v>
      </c>
    </row>
    <row r="1430" spans="1:16">
      <c r="A1430" t="s">
        <v>140</v>
      </c>
      <c r="B1430">
        <v>1428</v>
      </c>
      <c r="C1430" t="s">
        <v>1603</v>
      </c>
      <c r="D1430">
        <v>46</v>
      </c>
      <c r="E1430">
        <v>9.68</v>
      </c>
      <c r="F1430">
        <v>11.132999999999999</v>
      </c>
      <c r="G1430">
        <v>12.587</v>
      </c>
      <c r="H1430">
        <v>14.253</v>
      </c>
      <c r="I1430">
        <v>16.169</v>
      </c>
      <c r="J1430">
        <v>18.373999999999999</v>
      </c>
      <c r="K1430">
        <v>20.917000000000002</v>
      </c>
      <c r="L1430">
        <v>23.856999999999999</v>
      </c>
      <c r="M1430">
        <v>26.797000000000001</v>
      </c>
      <c r="N1430" s="116">
        <v>-0.1094</v>
      </c>
      <c r="O1430" s="116">
        <v>16.168700000000001</v>
      </c>
      <c r="P1430" s="116">
        <v>0.12695000000000001</v>
      </c>
    </row>
    <row r="1431" spans="1:16">
      <c r="A1431" t="s">
        <v>140</v>
      </c>
      <c r="B1431">
        <v>1429</v>
      </c>
      <c r="C1431" t="s">
        <v>1604</v>
      </c>
      <c r="D1431">
        <v>46</v>
      </c>
      <c r="E1431">
        <v>9.6829999999999998</v>
      </c>
      <c r="F1431">
        <v>11.137</v>
      </c>
      <c r="G1431">
        <v>12.590999999999999</v>
      </c>
      <c r="H1431">
        <v>14.257999999999999</v>
      </c>
      <c r="I1431">
        <v>16.173999999999999</v>
      </c>
      <c r="J1431">
        <v>18.38</v>
      </c>
      <c r="K1431">
        <v>20.925000000000001</v>
      </c>
      <c r="L1431">
        <v>23.867000000000001</v>
      </c>
      <c r="M1431">
        <v>26.809000000000001</v>
      </c>
      <c r="N1431" s="116">
        <v>-0.1096</v>
      </c>
      <c r="O1431" s="116">
        <v>16.174199999999999</v>
      </c>
      <c r="P1431" s="116">
        <v>0.12697</v>
      </c>
    </row>
    <row r="1432" spans="1:16">
      <c r="A1432" t="s">
        <v>140</v>
      </c>
      <c r="B1432">
        <v>1430</v>
      </c>
      <c r="C1432" t="s">
        <v>1605</v>
      </c>
      <c r="D1432">
        <v>46</v>
      </c>
      <c r="E1432">
        <v>9.6850000000000005</v>
      </c>
      <c r="F1432">
        <v>11.14</v>
      </c>
      <c r="G1432">
        <v>12.593999999999999</v>
      </c>
      <c r="H1432">
        <v>14.263</v>
      </c>
      <c r="I1432">
        <v>16.18</v>
      </c>
      <c r="J1432">
        <v>18.387</v>
      </c>
      <c r="K1432">
        <v>20.933</v>
      </c>
      <c r="L1432">
        <v>23.876999999999999</v>
      </c>
      <c r="M1432">
        <v>26.821000000000002</v>
      </c>
      <c r="N1432" s="116">
        <v>-0.10970000000000001</v>
      </c>
      <c r="O1432" s="116">
        <v>16.179600000000001</v>
      </c>
      <c r="P1432" s="116">
        <v>0.12698999999999999</v>
      </c>
    </row>
    <row r="1433" spans="1:16">
      <c r="A1433" t="s">
        <v>140</v>
      </c>
      <c r="B1433">
        <v>1431</v>
      </c>
      <c r="C1433" t="s">
        <v>1606</v>
      </c>
      <c r="D1433">
        <v>47</v>
      </c>
      <c r="E1433">
        <v>9.6880000000000006</v>
      </c>
      <c r="F1433">
        <v>11.143000000000001</v>
      </c>
      <c r="G1433">
        <v>12.598000000000001</v>
      </c>
      <c r="H1433">
        <v>14.266999999999999</v>
      </c>
      <c r="I1433">
        <v>16.184999999999999</v>
      </c>
      <c r="J1433">
        <v>18.393000000000001</v>
      </c>
      <c r="K1433">
        <v>20.940999999999999</v>
      </c>
      <c r="L1433">
        <v>23.887</v>
      </c>
      <c r="M1433">
        <v>26.832000000000001</v>
      </c>
      <c r="N1433" s="116">
        <v>-0.10979999999999999</v>
      </c>
      <c r="O1433" s="116">
        <v>16.185099999999998</v>
      </c>
      <c r="P1433" s="116">
        <v>0.12701000000000001</v>
      </c>
    </row>
    <row r="1434" spans="1:16">
      <c r="A1434" t="s">
        <v>140</v>
      </c>
      <c r="B1434">
        <v>1432</v>
      </c>
      <c r="C1434" t="s">
        <v>1607</v>
      </c>
      <c r="D1434">
        <v>47</v>
      </c>
      <c r="E1434">
        <v>9.6910000000000007</v>
      </c>
      <c r="F1434">
        <v>11.146000000000001</v>
      </c>
      <c r="G1434">
        <v>12.602</v>
      </c>
      <c r="H1434">
        <v>14.272</v>
      </c>
      <c r="I1434">
        <v>16.190999999999999</v>
      </c>
      <c r="J1434">
        <v>18.399999999999999</v>
      </c>
      <c r="K1434">
        <v>20.949000000000002</v>
      </c>
      <c r="L1434">
        <v>23.896000000000001</v>
      </c>
      <c r="M1434">
        <v>26.844000000000001</v>
      </c>
      <c r="N1434" s="116">
        <v>-0.1099</v>
      </c>
      <c r="O1434" s="116">
        <v>16.1906</v>
      </c>
      <c r="P1434" s="116">
        <v>0.12703</v>
      </c>
    </row>
    <row r="1435" spans="1:16">
      <c r="A1435" t="s">
        <v>140</v>
      </c>
      <c r="B1435">
        <v>1433</v>
      </c>
      <c r="C1435" t="s">
        <v>1608</v>
      </c>
      <c r="D1435">
        <v>47</v>
      </c>
      <c r="E1435">
        <v>9.6929999999999996</v>
      </c>
      <c r="F1435">
        <v>11.148999999999999</v>
      </c>
      <c r="G1435">
        <v>12.606</v>
      </c>
      <c r="H1435">
        <v>14.276</v>
      </c>
      <c r="I1435">
        <v>16.196000000000002</v>
      </c>
      <c r="J1435">
        <v>18.407</v>
      </c>
      <c r="K1435">
        <v>20.957000000000001</v>
      </c>
      <c r="L1435">
        <v>23.905999999999999</v>
      </c>
      <c r="M1435">
        <v>26.855</v>
      </c>
      <c r="N1435" s="116">
        <v>-0.11</v>
      </c>
      <c r="O1435" s="116">
        <v>16.196000000000002</v>
      </c>
      <c r="P1435" s="116">
        <v>0.12705</v>
      </c>
    </row>
    <row r="1436" spans="1:16">
      <c r="A1436" t="s">
        <v>140</v>
      </c>
      <c r="B1436">
        <v>1434</v>
      </c>
      <c r="C1436" t="s">
        <v>1609</v>
      </c>
      <c r="D1436">
        <v>47</v>
      </c>
      <c r="E1436">
        <v>9.6959999999999997</v>
      </c>
      <c r="F1436">
        <v>11.153</v>
      </c>
      <c r="G1436">
        <v>12.61</v>
      </c>
      <c r="H1436">
        <v>14.281000000000001</v>
      </c>
      <c r="I1436">
        <v>16.202000000000002</v>
      </c>
      <c r="J1436">
        <v>18.413</v>
      </c>
      <c r="K1436">
        <v>20.965</v>
      </c>
      <c r="L1436">
        <v>23.916</v>
      </c>
      <c r="M1436">
        <v>26.867000000000001</v>
      </c>
      <c r="N1436" s="116">
        <v>-0.1101</v>
      </c>
      <c r="O1436" s="116">
        <v>16.201499999999999</v>
      </c>
      <c r="P1436" s="116">
        <v>0.12706999999999999</v>
      </c>
    </row>
    <row r="1437" spans="1:16">
      <c r="A1437" t="s">
        <v>140</v>
      </c>
      <c r="B1437">
        <v>1435</v>
      </c>
      <c r="C1437" t="s">
        <v>1610</v>
      </c>
      <c r="D1437">
        <v>47</v>
      </c>
      <c r="E1437">
        <v>9.6980000000000004</v>
      </c>
      <c r="F1437">
        <v>11.156000000000001</v>
      </c>
      <c r="G1437">
        <v>12.613</v>
      </c>
      <c r="H1437">
        <v>14.285</v>
      </c>
      <c r="I1437">
        <v>16.207000000000001</v>
      </c>
      <c r="J1437">
        <v>18.420000000000002</v>
      </c>
      <c r="K1437">
        <v>20.972999999999999</v>
      </c>
      <c r="L1437">
        <v>23.925999999999998</v>
      </c>
      <c r="M1437">
        <v>26.878</v>
      </c>
      <c r="N1437" s="116">
        <v>-0.11020000000000001</v>
      </c>
      <c r="O1437" s="116">
        <v>16.206900000000001</v>
      </c>
      <c r="P1437" s="116">
        <v>0.12709000000000001</v>
      </c>
    </row>
    <row r="1438" spans="1:16">
      <c r="A1438" t="s">
        <v>140</v>
      </c>
      <c r="B1438">
        <v>1436</v>
      </c>
      <c r="C1438" t="s">
        <v>1611</v>
      </c>
      <c r="D1438">
        <v>47</v>
      </c>
      <c r="E1438">
        <v>9.7010000000000005</v>
      </c>
      <c r="F1438">
        <v>11.159000000000001</v>
      </c>
      <c r="G1438">
        <v>12.617000000000001</v>
      </c>
      <c r="H1438">
        <v>14.29</v>
      </c>
      <c r="I1438">
        <v>16.212</v>
      </c>
      <c r="J1438">
        <v>18.425999999999998</v>
      </c>
      <c r="K1438">
        <v>20.981000000000002</v>
      </c>
      <c r="L1438">
        <v>23.934999999999999</v>
      </c>
      <c r="M1438">
        <v>26.89</v>
      </c>
      <c r="N1438" s="116">
        <v>-0.1103</v>
      </c>
      <c r="O1438" s="116">
        <v>16.212399999999999</v>
      </c>
      <c r="P1438" s="116">
        <v>0.12711</v>
      </c>
    </row>
    <row r="1439" spans="1:16">
      <c r="A1439" t="s">
        <v>140</v>
      </c>
      <c r="B1439">
        <v>1437</v>
      </c>
      <c r="C1439" t="s">
        <v>1612</v>
      </c>
      <c r="D1439">
        <v>47</v>
      </c>
      <c r="E1439">
        <v>9.7040000000000006</v>
      </c>
      <c r="F1439">
        <v>11.162000000000001</v>
      </c>
      <c r="G1439">
        <v>12.621</v>
      </c>
      <c r="H1439">
        <v>14.294</v>
      </c>
      <c r="I1439">
        <v>16.218</v>
      </c>
      <c r="J1439">
        <v>18.433</v>
      </c>
      <c r="K1439">
        <v>20.989000000000001</v>
      </c>
      <c r="L1439">
        <v>23.945</v>
      </c>
      <c r="M1439">
        <v>26.901</v>
      </c>
      <c r="N1439" s="116">
        <v>-0.1105</v>
      </c>
      <c r="O1439" s="116">
        <v>16.2179</v>
      </c>
      <c r="P1439" s="116">
        <v>0.12712999999999999</v>
      </c>
    </row>
    <row r="1440" spans="1:16">
      <c r="A1440" t="s">
        <v>140</v>
      </c>
      <c r="B1440">
        <v>1438</v>
      </c>
      <c r="C1440" t="s">
        <v>1613</v>
      </c>
      <c r="D1440">
        <v>47</v>
      </c>
      <c r="E1440">
        <v>9.7059999999999995</v>
      </c>
      <c r="F1440">
        <v>11.164999999999999</v>
      </c>
      <c r="G1440">
        <v>12.625</v>
      </c>
      <c r="H1440">
        <v>14.298999999999999</v>
      </c>
      <c r="I1440">
        <v>16.222999999999999</v>
      </c>
      <c r="J1440">
        <v>18.440000000000001</v>
      </c>
      <c r="K1440">
        <v>20.997</v>
      </c>
      <c r="L1440">
        <v>23.954999999999998</v>
      </c>
      <c r="M1440">
        <v>26.913</v>
      </c>
      <c r="N1440" s="116">
        <v>-0.1106</v>
      </c>
      <c r="O1440" s="116">
        <v>16.223299999999998</v>
      </c>
      <c r="P1440" s="116">
        <v>0.12715000000000001</v>
      </c>
    </row>
    <row r="1441" spans="1:16">
      <c r="A1441" t="s">
        <v>140</v>
      </c>
      <c r="B1441">
        <v>1439</v>
      </c>
      <c r="C1441" t="s">
        <v>1614</v>
      </c>
      <c r="D1441">
        <v>47</v>
      </c>
      <c r="E1441">
        <v>9.7089999999999996</v>
      </c>
      <c r="F1441">
        <v>11.169</v>
      </c>
      <c r="G1441">
        <v>12.629</v>
      </c>
      <c r="H1441">
        <v>14.303000000000001</v>
      </c>
      <c r="I1441">
        <v>16.228999999999999</v>
      </c>
      <c r="J1441">
        <v>18.446000000000002</v>
      </c>
      <c r="K1441">
        <v>21.004999999999999</v>
      </c>
      <c r="L1441">
        <v>23.965</v>
      </c>
      <c r="M1441">
        <v>26.923999999999999</v>
      </c>
      <c r="N1441" s="116">
        <v>-0.11070000000000001</v>
      </c>
      <c r="O1441" s="116">
        <v>16.2288</v>
      </c>
      <c r="P1441" s="116">
        <v>0.12717000000000001</v>
      </c>
    </row>
    <row r="1442" spans="1:16">
      <c r="A1442" t="s">
        <v>140</v>
      </c>
      <c r="B1442">
        <v>1440</v>
      </c>
      <c r="C1442" t="s">
        <v>1615</v>
      </c>
      <c r="D1442">
        <v>47</v>
      </c>
      <c r="E1442">
        <v>9.7119999999999997</v>
      </c>
      <c r="F1442">
        <v>11.172000000000001</v>
      </c>
      <c r="G1442">
        <v>12.632999999999999</v>
      </c>
      <c r="H1442">
        <v>14.308</v>
      </c>
      <c r="I1442">
        <v>16.234000000000002</v>
      </c>
      <c r="J1442">
        <v>18.452999999999999</v>
      </c>
      <c r="K1442">
        <v>21.013000000000002</v>
      </c>
      <c r="L1442">
        <v>23.974</v>
      </c>
      <c r="M1442">
        <v>26.934999999999999</v>
      </c>
      <c r="N1442" s="116">
        <v>-0.1108</v>
      </c>
      <c r="O1442" s="116">
        <v>16.234300000000001</v>
      </c>
      <c r="P1442" s="116">
        <v>0.12717999999999999</v>
      </c>
    </row>
    <row r="1443" spans="1:16">
      <c r="A1443" t="s">
        <v>140</v>
      </c>
      <c r="B1443">
        <v>1441</v>
      </c>
      <c r="C1443" t="s">
        <v>1616</v>
      </c>
      <c r="D1443">
        <v>47</v>
      </c>
      <c r="E1443">
        <v>9.7140000000000004</v>
      </c>
      <c r="F1443">
        <v>11.175000000000001</v>
      </c>
      <c r="G1443">
        <v>12.635999999999999</v>
      </c>
      <c r="H1443">
        <v>14.313000000000001</v>
      </c>
      <c r="I1443">
        <v>16.239999999999998</v>
      </c>
      <c r="J1443">
        <v>18.459</v>
      </c>
      <c r="K1443">
        <v>21.021000000000001</v>
      </c>
      <c r="L1443">
        <v>23.984000000000002</v>
      </c>
      <c r="M1443">
        <v>26.946000000000002</v>
      </c>
      <c r="N1443" s="116">
        <v>-0.1109</v>
      </c>
      <c r="O1443" s="116">
        <v>16.239699999999999</v>
      </c>
      <c r="P1443" s="116">
        <v>0.12720000000000001</v>
      </c>
    </row>
    <row r="1444" spans="1:16">
      <c r="A1444" t="s">
        <v>140</v>
      </c>
      <c r="B1444">
        <v>1442</v>
      </c>
      <c r="C1444" t="s">
        <v>1617</v>
      </c>
      <c r="D1444">
        <v>47</v>
      </c>
      <c r="E1444">
        <v>9.7170000000000005</v>
      </c>
      <c r="F1444">
        <v>11.179</v>
      </c>
      <c r="G1444">
        <v>12.64</v>
      </c>
      <c r="H1444">
        <v>14.317</v>
      </c>
      <c r="I1444">
        <v>16.245000000000001</v>
      </c>
      <c r="J1444">
        <v>18.466000000000001</v>
      </c>
      <c r="K1444">
        <v>21.029</v>
      </c>
      <c r="L1444">
        <v>23.992999999999999</v>
      </c>
      <c r="M1444">
        <v>26.957999999999998</v>
      </c>
      <c r="N1444" s="116">
        <v>-0.111</v>
      </c>
      <c r="O1444" s="116">
        <v>16.245200000000001</v>
      </c>
      <c r="P1444" s="116">
        <v>0.12722</v>
      </c>
    </row>
    <row r="1445" spans="1:16">
      <c r="A1445" t="s">
        <v>140</v>
      </c>
      <c r="B1445">
        <v>1443</v>
      </c>
      <c r="C1445" t="s">
        <v>1618</v>
      </c>
      <c r="D1445">
        <v>47</v>
      </c>
      <c r="E1445">
        <v>9.7200000000000006</v>
      </c>
      <c r="F1445">
        <v>11.182</v>
      </c>
      <c r="G1445">
        <v>12.644</v>
      </c>
      <c r="H1445">
        <v>14.321999999999999</v>
      </c>
      <c r="I1445">
        <v>16.251000000000001</v>
      </c>
      <c r="J1445">
        <v>18.472000000000001</v>
      </c>
      <c r="K1445">
        <v>21.036999999999999</v>
      </c>
      <c r="L1445">
        <v>24.003</v>
      </c>
      <c r="M1445">
        <v>26.969000000000001</v>
      </c>
      <c r="N1445" s="116">
        <v>-0.1111</v>
      </c>
      <c r="O1445" s="116">
        <v>16.250599999999999</v>
      </c>
      <c r="P1445" s="116">
        <v>0.12723999999999999</v>
      </c>
    </row>
    <row r="1446" spans="1:16">
      <c r="A1446" t="s">
        <v>140</v>
      </c>
      <c r="B1446">
        <v>1444</v>
      </c>
      <c r="C1446" t="s">
        <v>1619</v>
      </c>
      <c r="D1446">
        <v>47</v>
      </c>
      <c r="E1446">
        <v>9.7219999999999995</v>
      </c>
      <c r="F1446">
        <v>11.185</v>
      </c>
      <c r="G1446">
        <v>12.648</v>
      </c>
      <c r="H1446">
        <v>14.326000000000001</v>
      </c>
      <c r="I1446">
        <v>16.256</v>
      </c>
      <c r="J1446">
        <v>18.478999999999999</v>
      </c>
      <c r="K1446">
        <v>21.045000000000002</v>
      </c>
      <c r="L1446">
        <v>24.013000000000002</v>
      </c>
      <c r="M1446">
        <v>26.981000000000002</v>
      </c>
      <c r="N1446" s="116">
        <v>-0.11119999999999999</v>
      </c>
      <c r="O1446" s="116">
        <v>16.2561</v>
      </c>
      <c r="P1446" s="116">
        <v>0.12726000000000001</v>
      </c>
    </row>
    <row r="1447" spans="1:16">
      <c r="A1447" t="s">
        <v>140</v>
      </c>
      <c r="B1447">
        <v>1445</v>
      </c>
      <c r="C1447" t="s">
        <v>1620</v>
      </c>
      <c r="D1447">
        <v>47</v>
      </c>
      <c r="E1447">
        <v>9.7249999999999996</v>
      </c>
      <c r="F1447">
        <v>11.188000000000001</v>
      </c>
      <c r="G1447">
        <v>12.651999999999999</v>
      </c>
      <c r="H1447">
        <v>14.331</v>
      </c>
      <c r="I1447">
        <v>16.262</v>
      </c>
      <c r="J1447">
        <v>18.486000000000001</v>
      </c>
      <c r="K1447">
        <v>21.053000000000001</v>
      </c>
      <c r="L1447">
        <v>24.023</v>
      </c>
      <c r="M1447">
        <v>26.992000000000001</v>
      </c>
      <c r="N1447" s="116">
        <v>-0.1113</v>
      </c>
      <c r="O1447" s="116">
        <v>16.261600000000001</v>
      </c>
      <c r="P1447" s="116">
        <v>0.12728</v>
      </c>
    </row>
    <row r="1448" spans="1:16">
      <c r="A1448" t="s">
        <v>140</v>
      </c>
      <c r="B1448">
        <v>1446</v>
      </c>
      <c r="C1448" t="s">
        <v>1621</v>
      </c>
      <c r="D1448">
        <v>47</v>
      </c>
      <c r="E1448">
        <v>9.7270000000000003</v>
      </c>
      <c r="F1448">
        <v>11.191000000000001</v>
      </c>
      <c r="G1448">
        <v>12.654999999999999</v>
      </c>
      <c r="H1448">
        <v>14.335000000000001</v>
      </c>
      <c r="I1448">
        <v>16.266999999999999</v>
      </c>
      <c r="J1448">
        <v>18.492000000000001</v>
      </c>
      <c r="K1448">
        <v>21.061</v>
      </c>
      <c r="L1448">
        <v>24.033000000000001</v>
      </c>
      <c r="M1448">
        <v>27.004000000000001</v>
      </c>
      <c r="N1448" s="116">
        <v>-0.1115</v>
      </c>
      <c r="O1448" s="116">
        <v>16.266999999999999</v>
      </c>
      <c r="P1448" s="116">
        <v>0.1273</v>
      </c>
    </row>
    <row r="1449" spans="1:16">
      <c r="A1449" t="s">
        <v>140</v>
      </c>
      <c r="B1449">
        <v>1447</v>
      </c>
      <c r="C1449" t="s">
        <v>1622</v>
      </c>
      <c r="D1449">
        <v>47</v>
      </c>
      <c r="E1449">
        <v>9.73</v>
      </c>
      <c r="F1449">
        <v>11.195</v>
      </c>
      <c r="G1449">
        <v>12.659000000000001</v>
      </c>
      <c r="H1449">
        <v>14.34</v>
      </c>
      <c r="I1449">
        <v>16.271999999999998</v>
      </c>
      <c r="J1449">
        <v>18.498999999999999</v>
      </c>
      <c r="K1449">
        <v>21.068999999999999</v>
      </c>
      <c r="L1449">
        <v>24.042000000000002</v>
      </c>
      <c r="M1449">
        <v>27.015999999999998</v>
      </c>
      <c r="N1449" s="116">
        <v>-0.1116</v>
      </c>
      <c r="O1449" s="116">
        <v>16.272500000000001</v>
      </c>
      <c r="P1449" s="116">
        <v>0.12731999999999999</v>
      </c>
    </row>
    <row r="1450" spans="1:16">
      <c r="A1450" t="s">
        <v>140</v>
      </c>
      <c r="B1450">
        <v>1448</v>
      </c>
      <c r="C1450" t="s">
        <v>1623</v>
      </c>
      <c r="D1450">
        <v>47</v>
      </c>
      <c r="E1450">
        <v>9.7330000000000005</v>
      </c>
      <c r="F1450">
        <v>11.198</v>
      </c>
      <c r="G1450">
        <v>12.663</v>
      </c>
      <c r="H1450">
        <v>14.343999999999999</v>
      </c>
      <c r="I1450">
        <v>16.277999999999999</v>
      </c>
      <c r="J1450">
        <v>18.504999999999999</v>
      </c>
      <c r="K1450">
        <v>21.077000000000002</v>
      </c>
      <c r="L1450">
        <v>24.052</v>
      </c>
      <c r="M1450">
        <v>27.027000000000001</v>
      </c>
      <c r="N1450" s="116">
        <v>-0.11169999999999999</v>
      </c>
      <c r="O1450" s="116">
        <v>16.277899999999999</v>
      </c>
      <c r="P1450" s="116">
        <v>0.12734000000000001</v>
      </c>
    </row>
    <row r="1451" spans="1:16">
      <c r="A1451" t="s">
        <v>140</v>
      </c>
      <c r="B1451">
        <v>1449</v>
      </c>
      <c r="C1451" t="s">
        <v>1624</v>
      </c>
      <c r="D1451">
        <v>47</v>
      </c>
      <c r="E1451">
        <v>9.7349999999999994</v>
      </c>
      <c r="F1451">
        <v>11.201000000000001</v>
      </c>
      <c r="G1451">
        <v>12.667</v>
      </c>
      <c r="H1451">
        <v>14.349</v>
      </c>
      <c r="I1451">
        <v>16.283000000000001</v>
      </c>
      <c r="J1451">
        <v>18.512</v>
      </c>
      <c r="K1451">
        <v>21.085000000000001</v>
      </c>
      <c r="L1451">
        <v>24.062000000000001</v>
      </c>
      <c r="M1451">
        <v>27.039000000000001</v>
      </c>
      <c r="N1451" s="116">
        <v>-0.1118</v>
      </c>
      <c r="O1451" s="116">
        <v>16.2834</v>
      </c>
      <c r="P1451" s="116">
        <v>0.12736</v>
      </c>
    </row>
    <row r="1452" spans="1:16">
      <c r="A1452" t="s">
        <v>140</v>
      </c>
      <c r="B1452">
        <v>1450</v>
      </c>
      <c r="C1452" t="s">
        <v>1625</v>
      </c>
      <c r="D1452">
        <v>47</v>
      </c>
      <c r="E1452">
        <v>9.7379999999999995</v>
      </c>
      <c r="F1452">
        <v>11.204000000000001</v>
      </c>
      <c r="G1452">
        <v>12.670999999999999</v>
      </c>
      <c r="H1452">
        <v>14.353999999999999</v>
      </c>
      <c r="I1452">
        <v>16.289000000000001</v>
      </c>
      <c r="J1452">
        <v>18.518999999999998</v>
      </c>
      <c r="K1452">
        <v>21.093</v>
      </c>
      <c r="L1452">
        <v>24.071999999999999</v>
      </c>
      <c r="M1452">
        <v>27.05</v>
      </c>
      <c r="N1452" s="116">
        <v>-0.1119</v>
      </c>
      <c r="O1452" s="116">
        <v>16.288900000000002</v>
      </c>
      <c r="P1452" s="116">
        <v>0.12737999999999999</v>
      </c>
    </row>
    <row r="1453" spans="1:16">
      <c r="A1453" t="s">
        <v>140</v>
      </c>
      <c r="B1453">
        <v>1451</v>
      </c>
      <c r="C1453" t="s">
        <v>1626</v>
      </c>
      <c r="D1453">
        <v>47</v>
      </c>
      <c r="E1453">
        <v>9.74</v>
      </c>
      <c r="F1453">
        <v>11.207000000000001</v>
      </c>
      <c r="G1453">
        <v>12.673999999999999</v>
      </c>
      <c r="H1453">
        <v>14.358000000000001</v>
      </c>
      <c r="I1453">
        <v>16.294</v>
      </c>
      <c r="J1453">
        <v>18.524999999999999</v>
      </c>
      <c r="K1453">
        <v>21.100999999999999</v>
      </c>
      <c r="L1453">
        <v>24.081</v>
      </c>
      <c r="M1453">
        <v>27.062000000000001</v>
      </c>
      <c r="N1453" s="116">
        <v>-0.112</v>
      </c>
      <c r="O1453" s="116">
        <v>16.2943</v>
      </c>
      <c r="P1453" s="116">
        <v>0.12740000000000001</v>
      </c>
    </row>
    <row r="1454" spans="1:16">
      <c r="A1454" t="s">
        <v>140</v>
      </c>
      <c r="B1454">
        <v>1452</v>
      </c>
      <c r="C1454" t="s">
        <v>1627</v>
      </c>
      <c r="D1454">
        <v>47</v>
      </c>
      <c r="E1454">
        <v>9.7430000000000003</v>
      </c>
      <c r="F1454">
        <v>11.211</v>
      </c>
      <c r="G1454">
        <v>12.678000000000001</v>
      </c>
      <c r="H1454">
        <v>14.363</v>
      </c>
      <c r="I1454">
        <v>16.3</v>
      </c>
      <c r="J1454">
        <v>18.532</v>
      </c>
      <c r="K1454">
        <v>21.109000000000002</v>
      </c>
      <c r="L1454">
        <v>24.091000000000001</v>
      </c>
      <c r="M1454">
        <v>27.073</v>
      </c>
      <c r="N1454" s="116">
        <v>-0.11210000000000001</v>
      </c>
      <c r="O1454" s="116">
        <v>16.299800000000001</v>
      </c>
      <c r="P1454" s="116">
        <v>0.12742000000000001</v>
      </c>
    </row>
    <row r="1455" spans="1:16">
      <c r="A1455" t="s">
        <v>140</v>
      </c>
      <c r="B1455">
        <v>1453</v>
      </c>
      <c r="C1455" t="s">
        <v>1628</v>
      </c>
      <c r="D1455">
        <v>47</v>
      </c>
      <c r="E1455">
        <v>9.7460000000000004</v>
      </c>
      <c r="F1455">
        <v>11.214</v>
      </c>
      <c r="G1455">
        <v>12.682</v>
      </c>
      <c r="H1455">
        <v>14.367000000000001</v>
      </c>
      <c r="I1455">
        <v>16.305</v>
      </c>
      <c r="J1455">
        <v>18.539000000000001</v>
      </c>
      <c r="K1455">
        <v>21.117000000000001</v>
      </c>
      <c r="L1455">
        <v>24.100999999999999</v>
      </c>
      <c r="M1455">
        <v>27.085000000000001</v>
      </c>
      <c r="N1455" s="116">
        <v>-0.11219999999999999</v>
      </c>
      <c r="O1455" s="116">
        <v>16.305299999999999</v>
      </c>
      <c r="P1455" s="116">
        <v>0.12744</v>
      </c>
    </row>
    <row r="1456" spans="1:16">
      <c r="A1456" t="s">
        <v>140</v>
      </c>
      <c r="B1456">
        <v>1454</v>
      </c>
      <c r="C1456" t="s">
        <v>1629</v>
      </c>
      <c r="D1456">
        <v>47</v>
      </c>
      <c r="E1456">
        <v>9.7479999999999993</v>
      </c>
      <c r="F1456">
        <v>11.217000000000001</v>
      </c>
      <c r="G1456">
        <v>12.686</v>
      </c>
      <c r="H1456">
        <v>14.372</v>
      </c>
      <c r="I1456">
        <v>16.311</v>
      </c>
      <c r="J1456">
        <v>18.545000000000002</v>
      </c>
      <c r="K1456">
        <v>21.125</v>
      </c>
      <c r="L1456">
        <v>24.111000000000001</v>
      </c>
      <c r="M1456">
        <v>27.096</v>
      </c>
      <c r="N1456" s="116">
        <v>-0.1123</v>
      </c>
      <c r="O1456" s="116">
        <v>16.310700000000001</v>
      </c>
      <c r="P1456" s="116">
        <v>0.12745999999999999</v>
      </c>
    </row>
    <row r="1457" spans="1:16">
      <c r="A1457" t="s">
        <v>140</v>
      </c>
      <c r="B1457">
        <v>1455</v>
      </c>
      <c r="C1457" t="s">
        <v>1630</v>
      </c>
      <c r="D1457">
        <v>47</v>
      </c>
      <c r="E1457">
        <v>9.7509999999999994</v>
      </c>
      <c r="F1457">
        <v>11.221</v>
      </c>
      <c r="G1457">
        <v>12.69</v>
      </c>
      <c r="H1457">
        <v>14.375999999999999</v>
      </c>
      <c r="I1457">
        <v>16.315999999999999</v>
      </c>
      <c r="J1457">
        <v>18.552</v>
      </c>
      <c r="K1457">
        <v>21.132999999999999</v>
      </c>
      <c r="L1457">
        <v>24.12</v>
      </c>
      <c r="M1457">
        <v>27.106999999999999</v>
      </c>
      <c r="N1457" s="116">
        <v>-0.1125</v>
      </c>
      <c r="O1457" s="116">
        <v>16.316199999999998</v>
      </c>
      <c r="P1457" s="116">
        <v>0.12747</v>
      </c>
    </row>
    <row r="1458" spans="1:16">
      <c r="A1458" t="s">
        <v>140</v>
      </c>
      <c r="B1458">
        <v>1456</v>
      </c>
      <c r="C1458" t="s">
        <v>1631</v>
      </c>
      <c r="D1458">
        <v>47</v>
      </c>
      <c r="E1458">
        <v>9.7539999999999996</v>
      </c>
      <c r="F1458">
        <v>11.224</v>
      </c>
      <c r="G1458">
        <v>12.694000000000001</v>
      </c>
      <c r="H1458">
        <v>14.381</v>
      </c>
      <c r="I1458">
        <v>16.321999999999999</v>
      </c>
      <c r="J1458">
        <v>18.558</v>
      </c>
      <c r="K1458">
        <v>21.140999999999998</v>
      </c>
      <c r="L1458">
        <v>24.13</v>
      </c>
      <c r="M1458">
        <v>27.117999999999999</v>
      </c>
      <c r="N1458" s="116">
        <v>-0.11260000000000001</v>
      </c>
      <c r="O1458" s="116">
        <v>16.3216</v>
      </c>
      <c r="P1458" s="116">
        <v>0.12748999999999999</v>
      </c>
    </row>
    <row r="1459" spans="1:16">
      <c r="A1459" t="s">
        <v>140</v>
      </c>
      <c r="B1459">
        <v>1457</v>
      </c>
      <c r="C1459" t="s">
        <v>1632</v>
      </c>
      <c r="D1459">
        <v>47</v>
      </c>
      <c r="E1459">
        <v>9.7560000000000002</v>
      </c>
      <c r="F1459">
        <v>11.227</v>
      </c>
      <c r="G1459">
        <v>12.696999999999999</v>
      </c>
      <c r="H1459">
        <v>14.385999999999999</v>
      </c>
      <c r="I1459">
        <v>16.327000000000002</v>
      </c>
      <c r="J1459">
        <v>18.565000000000001</v>
      </c>
      <c r="K1459">
        <v>21.149000000000001</v>
      </c>
      <c r="L1459">
        <v>24.138999999999999</v>
      </c>
      <c r="M1459">
        <v>27.13</v>
      </c>
      <c r="N1459" s="116">
        <v>-0.11269999999999999</v>
      </c>
      <c r="O1459" s="116">
        <v>16.327100000000002</v>
      </c>
      <c r="P1459" s="116">
        <v>0.12751000000000001</v>
      </c>
    </row>
    <row r="1460" spans="1:16">
      <c r="A1460" t="s">
        <v>140</v>
      </c>
      <c r="B1460">
        <v>1458</v>
      </c>
      <c r="C1460" t="s">
        <v>1633</v>
      </c>
      <c r="D1460">
        <v>47</v>
      </c>
      <c r="E1460">
        <v>9.7590000000000003</v>
      </c>
      <c r="F1460">
        <v>11.23</v>
      </c>
      <c r="G1460">
        <v>12.701000000000001</v>
      </c>
      <c r="H1460">
        <v>14.39</v>
      </c>
      <c r="I1460">
        <v>16.332000000000001</v>
      </c>
      <c r="J1460">
        <v>18.571000000000002</v>
      </c>
      <c r="K1460">
        <v>21.157</v>
      </c>
      <c r="L1460">
        <v>24.149000000000001</v>
      </c>
      <c r="M1460">
        <v>27.141999999999999</v>
      </c>
      <c r="N1460" s="116">
        <v>-0.1128</v>
      </c>
      <c r="O1460" s="116">
        <v>16.3325</v>
      </c>
      <c r="P1460" s="116">
        <v>0.12753</v>
      </c>
    </row>
    <row r="1461" spans="1:16">
      <c r="A1461" t="s">
        <v>140</v>
      </c>
      <c r="B1461">
        <v>1459</v>
      </c>
      <c r="C1461" t="s">
        <v>1634</v>
      </c>
      <c r="D1461">
        <v>47</v>
      </c>
      <c r="E1461">
        <v>9.7609999999999992</v>
      </c>
      <c r="F1461">
        <v>11.233000000000001</v>
      </c>
      <c r="G1461">
        <v>12.705</v>
      </c>
      <c r="H1461">
        <v>14.395</v>
      </c>
      <c r="I1461">
        <v>16.338000000000001</v>
      </c>
      <c r="J1461">
        <v>18.577999999999999</v>
      </c>
      <c r="K1461">
        <v>21.164999999999999</v>
      </c>
      <c r="L1461">
        <v>24.158999999999999</v>
      </c>
      <c r="M1461">
        <v>27.152999999999999</v>
      </c>
      <c r="N1461" s="116">
        <v>-0.1129</v>
      </c>
      <c r="O1461" s="116">
        <v>16.338000000000001</v>
      </c>
      <c r="P1461" s="116">
        <v>0.12755</v>
      </c>
    </row>
    <row r="1462" spans="1:16">
      <c r="A1462" t="s">
        <v>140</v>
      </c>
      <c r="B1462">
        <v>1460</v>
      </c>
      <c r="C1462" t="s">
        <v>1635</v>
      </c>
      <c r="D1462">
        <v>47</v>
      </c>
      <c r="E1462">
        <v>9.7639999999999993</v>
      </c>
      <c r="F1462">
        <v>11.236000000000001</v>
      </c>
      <c r="G1462">
        <v>12.709</v>
      </c>
      <c r="H1462">
        <v>14.398999999999999</v>
      </c>
      <c r="I1462">
        <v>16.343</v>
      </c>
      <c r="J1462">
        <v>18.585000000000001</v>
      </c>
      <c r="K1462">
        <v>21.172999999999998</v>
      </c>
      <c r="L1462">
        <v>24.169</v>
      </c>
      <c r="M1462">
        <v>27.164999999999999</v>
      </c>
      <c r="N1462" s="116">
        <v>-0.113</v>
      </c>
      <c r="O1462" s="116">
        <v>16.343499999999999</v>
      </c>
      <c r="P1462" s="116">
        <v>0.12756999999999999</v>
      </c>
    </row>
    <row r="1463" spans="1:16">
      <c r="A1463" t="s">
        <v>140</v>
      </c>
      <c r="B1463">
        <v>1461</v>
      </c>
      <c r="C1463" t="s">
        <v>1636</v>
      </c>
      <c r="D1463">
        <v>48</v>
      </c>
      <c r="E1463">
        <v>9.7669999999999995</v>
      </c>
      <c r="F1463">
        <v>11.24</v>
      </c>
      <c r="G1463">
        <v>12.712999999999999</v>
      </c>
      <c r="H1463">
        <v>14.404</v>
      </c>
      <c r="I1463">
        <v>16.349</v>
      </c>
      <c r="J1463">
        <v>18.591000000000001</v>
      </c>
      <c r="K1463">
        <v>21.181000000000001</v>
      </c>
      <c r="L1463">
        <v>24.178000000000001</v>
      </c>
      <c r="M1463">
        <v>27.175999999999998</v>
      </c>
      <c r="N1463" s="116">
        <v>-0.11310000000000001</v>
      </c>
      <c r="O1463" s="116">
        <v>16.3489</v>
      </c>
      <c r="P1463" s="116">
        <v>0.12759000000000001</v>
      </c>
    </row>
    <row r="1464" spans="1:16">
      <c r="A1464" t="s">
        <v>140</v>
      </c>
      <c r="B1464">
        <v>1462</v>
      </c>
      <c r="C1464" t="s">
        <v>1637</v>
      </c>
      <c r="D1464">
        <v>48</v>
      </c>
      <c r="E1464">
        <v>9.7690000000000001</v>
      </c>
      <c r="F1464">
        <v>11.243</v>
      </c>
      <c r="G1464">
        <v>12.715999999999999</v>
      </c>
      <c r="H1464">
        <v>14.407999999999999</v>
      </c>
      <c r="I1464">
        <v>16.353999999999999</v>
      </c>
      <c r="J1464">
        <v>18.597999999999999</v>
      </c>
      <c r="K1464">
        <v>21.189</v>
      </c>
      <c r="L1464">
        <v>24.187999999999999</v>
      </c>
      <c r="M1464">
        <v>27.187999999999999</v>
      </c>
      <c r="N1464" s="116">
        <v>-0.1132</v>
      </c>
      <c r="O1464" s="116">
        <v>16.354399999999998</v>
      </c>
      <c r="P1464" s="116">
        <v>0.12761</v>
      </c>
    </row>
    <row r="1465" spans="1:16">
      <c r="A1465" t="s">
        <v>140</v>
      </c>
      <c r="B1465">
        <v>1463</v>
      </c>
      <c r="C1465" t="s">
        <v>1638</v>
      </c>
      <c r="D1465">
        <v>48</v>
      </c>
      <c r="E1465">
        <v>9.7720000000000002</v>
      </c>
      <c r="F1465">
        <v>11.246</v>
      </c>
      <c r="G1465">
        <v>12.72</v>
      </c>
      <c r="H1465">
        <v>14.413</v>
      </c>
      <c r="I1465">
        <v>16.36</v>
      </c>
      <c r="J1465">
        <v>18.603999999999999</v>
      </c>
      <c r="K1465">
        <v>21.196999999999999</v>
      </c>
      <c r="L1465">
        <v>24.198</v>
      </c>
      <c r="M1465">
        <v>27.199000000000002</v>
      </c>
      <c r="N1465" s="116">
        <v>-0.1133</v>
      </c>
      <c r="O1465" s="116">
        <v>16.3598</v>
      </c>
      <c r="P1465" s="116">
        <v>0.12762999999999999</v>
      </c>
    </row>
    <row r="1466" spans="1:16">
      <c r="A1466" t="s">
        <v>140</v>
      </c>
      <c r="B1466">
        <v>1464</v>
      </c>
      <c r="C1466" t="s">
        <v>1639</v>
      </c>
      <c r="D1466">
        <v>48</v>
      </c>
      <c r="E1466">
        <v>9.7739999999999991</v>
      </c>
      <c r="F1466">
        <v>11.249000000000001</v>
      </c>
      <c r="G1466">
        <v>12.724</v>
      </c>
      <c r="H1466">
        <v>14.417</v>
      </c>
      <c r="I1466">
        <v>16.364999999999998</v>
      </c>
      <c r="J1466">
        <v>18.611000000000001</v>
      </c>
      <c r="K1466">
        <v>21.204999999999998</v>
      </c>
      <c r="L1466">
        <v>24.207999999999998</v>
      </c>
      <c r="M1466">
        <v>27.210999999999999</v>
      </c>
      <c r="N1466" s="116">
        <v>-0.1134</v>
      </c>
      <c r="O1466" s="116">
        <v>16.365300000000001</v>
      </c>
      <c r="P1466" s="116">
        <v>0.12765000000000001</v>
      </c>
    </row>
    <row r="1467" spans="1:16">
      <c r="A1467" t="s">
        <v>140</v>
      </c>
      <c r="B1467">
        <v>1465</v>
      </c>
      <c r="C1467" t="s">
        <v>1640</v>
      </c>
      <c r="D1467">
        <v>48</v>
      </c>
      <c r="E1467">
        <v>9.7769999999999992</v>
      </c>
      <c r="F1467">
        <v>11.252000000000001</v>
      </c>
      <c r="G1467">
        <v>12.728</v>
      </c>
      <c r="H1467">
        <v>14.422000000000001</v>
      </c>
      <c r="I1467">
        <v>16.370999999999999</v>
      </c>
      <c r="J1467">
        <v>18.617999999999999</v>
      </c>
      <c r="K1467">
        <v>21.213000000000001</v>
      </c>
      <c r="L1467">
        <v>24.218</v>
      </c>
      <c r="M1467">
        <v>27.222999999999999</v>
      </c>
      <c r="N1467" s="116">
        <v>-0.11360000000000001</v>
      </c>
      <c r="O1467" s="116">
        <v>16.370799999999999</v>
      </c>
      <c r="P1467" s="116">
        <v>0.12767000000000001</v>
      </c>
    </row>
    <row r="1468" spans="1:16">
      <c r="A1468" t="s">
        <v>140</v>
      </c>
      <c r="B1468">
        <v>1466</v>
      </c>
      <c r="C1468" t="s">
        <v>1641</v>
      </c>
      <c r="D1468">
        <v>48</v>
      </c>
      <c r="E1468">
        <v>9.7799999999999994</v>
      </c>
      <c r="F1468">
        <v>11.256</v>
      </c>
      <c r="G1468">
        <v>12.731999999999999</v>
      </c>
      <c r="H1468">
        <v>14.426</v>
      </c>
      <c r="I1468">
        <v>16.376000000000001</v>
      </c>
      <c r="J1468">
        <v>18.623999999999999</v>
      </c>
      <c r="K1468">
        <v>21.221</v>
      </c>
      <c r="L1468">
        <v>24.228000000000002</v>
      </c>
      <c r="M1468">
        <v>27.234000000000002</v>
      </c>
      <c r="N1468" s="116">
        <v>-0.1137</v>
      </c>
      <c r="O1468" s="116">
        <v>16.376200000000001</v>
      </c>
      <c r="P1468" s="116">
        <v>0.12769</v>
      </c>
    </row>
    <row r="1469" spans="1:16">
      <c r="A1469" t="s">
        <v>140</v>
      </c>
      <c r="B1469">
        <v>1467</v>
      </c>
      <c r="C1469" t="s">
        <v>1642</v>
      </c>
      <c r="D1469">
        <v>48</v>
      </c>
      <c r="E1469">
        <v>9.782</v>
      </c>
      <c r="F1469">
        <v>11.259</v>
      </c>
      <c r="G1469">
        <v>12.734999999999999</v>
      </c>
      <c r="H1469">
        <v>14.430999999999999</v>
      </c>
      <c r="I1469">
        <v>16.382000000000001</v>
      </c>
      <c r="J1469">
        <v>18.631</v>
      </c>
      <c r="K1469">
        <v>21.228999999999999</v>
      </c>
      <c r="L1469">
        <v>24.236999999999998</v>
      </c>
      <c r="M1469">
        <v>27.245999999999999</v>
      </c>
      <c r="N1469" s="116">
        <v>-0.1138</v>
      </c>
      <c r="O1469" s="116">
        <v>16.381699999999999</v>
      </c>
      <c r="P1469" s="116">
        <v>0.12770999999999999</v>
      </c>
    </row>
    <row r="1470" spans="1:16">
      <c r="A1470" t="s">
        <v>140</v>
      </c>
      <c r="B1470">
        <v>1468</v>
      </c>
      <c r="C1470" t="s">
        <v>1643</v>
      </c>
      <c r="D1470">
        <v>48</v>
      </c>
      <c r="E1470">
        <v>9.7850000000000001</v>
      </c>
      <c r="F1470">
        <v>11.262</v>
      </c>
      <c r="G1470">
        <v>12.739000000000001</v>
      </c>
      <c r="H1470">
        <v>14.435</v>
      </c>
      <c r="I1470">
        <v>16.387</v>
      </c>
      <c r="J1470">
        <v>18.637</v>
      </c>
      <c r="K1470">
        <v>21.236999999999998</v>
      </c>
      <c r="L1470">
        <v>24.247</v>
      </c>
      <c r="M1470">
        <v>27.257000000000001</v>
      </c>
      <c r="N1470" s="116">
        <v>-0.1139</v>
      </c>
      <c r="O1470" s="116">
        <v>16.3871</v>
      </c>
      <c r="P1470" s="116">
        <v>0.12773000000000001</v>
      </c>
    </row>
    <row r="1471" spans="1:16">
      <c r="A1471" t="s">
        <v>140</v>
      </c>
      <c r="B1471">
        <v>1469</v>
      </c>
      <c r="C1471" t="s">
        <v>1644</v>
      </c>
      <c r="D1471">
        <v>48</v>
      </c>
      <c r="E1471">
        <v>9.7870000000000008</v>
      </c>
      <c r="F1471">
        <v>11.265000000000001</v>
      </c>
      <c r="G1471">
        <v>12.743</v>
      </c>
      <c r="H1471">
        <v>14.44</v>
      </c>
      <c r="I1471">
        <v>16.393000000000001</v>
      </c>
      <c r="J1471">
        <v>18.643999999999998</v>
      </c>
      <c r="K1471">
        <v>21.245000000000001</v>
      </c>
      <c r="L1471">
        <v>24.257000000000001</v>
      </c>
      <c r="M1471">
        <v>27.268999999999998</v>
      </c>
      <c r="N1471" s="116">
        <v>-0.114</v>
      </c>
      <c r="O1471" s="116">
        <v>16.392600000000002</v>
      </c>
      <c r="P1471" s="116">
        <v>0.12775</v>
      </c>
    </row>
    <row r="1472" spans="1:16">
      <c r="A1472" t="s">
        <v>140</v>
      </c>
      <c r="B1472">
        <v>1470</v>
      </c>
      <c r="C1472" t="s">
        <v>1645</v>
      </c>
      <c r="D1472">
        <v>48</v>
      </c>
      <c r="E1472">
        <v>9.7899999999999991</v>
      </c>
      <c r="F1472">
        <v>11.268000000000001</v>
      </c>
      <c r="G1472">
        <v>12.747</v>
      </c>
      <c r="H1472">
        <v>14.445</v>
      </c>
      <c r="I1472">
        <v>16.398</v>
      </c>
      <c r="J1472">
        <v>18.651</v>
      </c>
      <c r="K1472">
        <v>21.253</v>
      </c>
      <c r="L1472">
        <v>24.266999999999999</v>
      </c>
      <c r="M1472">
        <v>27.280999999999999</v>
      </c>
      <c r="N1472" s="116">
        <v>-0.11409999999999999</v>
      </c>
      <c r="O1472" s="116">
        <v>16.398099999999999</v>
      </c>
      <c r="P1472" s="116">
        <v>0.12776999999999999</v>
      </c>
    </row>
    <row r="1473" spans="1:16">
      <c r="A1473" t="s">
        <v>140</v>
      </c>
      <c r="B1473">
        <v>1471</v>
      </c>
      <c r="C1473" t="s">
        <v>1646</v>
      </c>
      <c r="D1473">
        <v>48</v>
      </c>
      <c r="E1473">
        <v>9.7929999999999993</v>
      </c>
      <c r="F1473">
        <v>11.272</v>
      </c>
      <c r="G1473">
        <v>12.750999999999999</v>
      </c>
      <c r="H1473">
        <v>14.449</v>
      </c>
      <c r="I1473">
        <v>16.404</v>
      </c>
      <c r="J1473">
        <v>18.657</v>
      </c>
      <c r="K1473">
        <v>21.260999999999999</v>
      </c>
      <c r="L1473">
        <v>24.277000000000001</v>
      </c>
      <c r="M1473">
        <v>27.292000000000002</v>
      </c>
      <c r="N1473" s="116">
        <v>-0.1142</v>
      </c>
      <c r="O1473" s="116">
        <v>16.403500000000001</v>
      </c>
      <c r="P1473" s="116">
        <v>0.12778999999999999</v>
      </c>
    </row>
    <row r="1474" spans="1:16">
      <c r="A1474" t="s">
        <v>140</v>
      </c>
      <c r="B1474">
        <v>1472</v>
      </c>
      <c r="C1474" t="s">
        <v>1647</v>
      </c>
      <c r="D1474">
        <v>48</v>
      </c>
      <c r="E1474">
        <v>9.7949999999999999</v>
      </c>
      <c r="F1474">
        <v>11.275</v>
      </c>
      <c r="G1474">
        <v>12.754</v>
      </c>
      <c r="H1474">
        <v>14.454000000000001</v>
      </c>
      <c r="I1474">
        <v>16.408999999999999</v>
      </c>
      <c r="J1474">
        <v>18.664000000000001</v>
      </c>
      <c r="K1474">
        <v>21.268999999999998</v>
      </c>
      <c r="L1474">
        <v>24.286000000000001</v>
      </c>
      <c r="M1474">
        <v>27.303999999999998</v>
      </c>
      <c r="N1474" s="116">
        <v>-0.1143</v>
      </c>
      <c r="O1474" s="116">
        <v>16.408999999999999</v>
      </c>
      <c r="P1474" s="116">
        <v>0.12781000000000001</v>
      </c>
    </row>
    <row r="1475" spans="1:16">
      <c r="A1475" t="s">
        <v>140</v>
      </c>
      <c r="B1475">
        <v>1473</v>
      </c>
      <c r="C1475" t="s">
        <v>1648</v>
      </c>
      <c r="D1475">
        <v>48</v>
      </c>
      <c r="E1475">
        <v>9.798</v>
      </c>
      <c r="F1475">
        <v>11.278</v>
      </c>
      <c r="G1475">
        <v>12.757999999999999</v>
      </c>
      <c r="H1475">
        <v>14.458</v>
      </c>
      <c r="I1475">
        <v>16.414000000000001</v>
      </c>
      <c r="J1475">
        <v>18.670000000000002</v>
      </c>
      <c r="K1475">
        <v>21.277000000000001</v>
      </c>
      <c r="L1475">
        <v>24.295999999999999</v>
      </c>
      <c r="M1475">
        <v>27.315000000000001</v>
      </c>
      <c r="N1475" s="116">
        <v>-0.1144</v>
      </c>
      <c r="O1475" s="116">
        <v>16.414400000000001</v>
      </c>
      <c r="P1475" s="116">
        <v>0.12783</v>
      </c>
    </row>
    <row r="1476" spans="1:16">
      <c r="A1476" t="s">
        <v>140</v>
      </c>
      <c r="B1476">
        <v>1474</v>
      </c>
      <c r="C1476" t="s">
        <v>1649</v>
      </c>
      <c r="D1476">
        <v>48</v>
      </c>
      <c r="E1476">
        <v>9.8000000000000007</v>
      </c>
      <c r="F1476">
        <v>11.281000000000001</v>
      </c>
      <c r="G1476">
        <v>12.762</v>
      </c>
      <c r="H1476">
        <v>14.462999999999999</v>
      </c>
      <c r="I1476">
        <v>16.420000000000002</v>
      </c>
      <c r="J1476">
        <v>18.677</v>
      </c>
      <c r="K1476">
        <v>21.285</v>
      </c>
      <c r="L1476">
        <v>24.306000000000001</v>
      </c>
      <c r="M1476">
        <v>27.327000000000002</v>
      </c>
      <c r="N1476" s="116">
        <v>-0.11459999999999999</v>
      </c>
      <c r="O1476" s="116">
        <v>16.419899999999998</v>
      </c>
      <c r="P1476" s="116">
        <v>0.12784999999999999</v>
      </c>
    </row>
    <row r="1477" spans="1:16">
      <c r="A1477" t="s">
        <v>140</v>
      </c>
      <c r="B1477">
        <v>1475</v>
      </c>
      <c r="C1477" t="s">
        <v>1650</v>
      </c>
      <c r="D1477">
        <v>48</v>
      </c>
      <c r="E1477">
        <v>9.8030000000000008</v>
      </c>
      <c r="F1477">
        <v>11.284000000000001</v>
      </c>
      <c r="G1477">
        <v>12.766</v>
      </c>
      <c r="H1477">
        <v>14.467000000000001</v>
      </c>
      <c r="I1477">
        <v>16.425000000000001</v>
      </c>
      <c r="J1477">
        <v>18.683</v>
      </c>
      <c r="K1477">
        <v>21.292999999999999</v>
      </c>
      <c r="L1477">
        <v>24.315999999999999</v>
      </c>
      <c r="M1477">
        <v>27.338000000000001</v>
      </c>
      <c r="N1477" s="116">
        <v>-0.1147</v>
      </c>
      <c r="O1477" s="116">
        <v>16.4253</v>
      </c>
      <c r="P1477" s="116">
        <v>0.12787000000000001</v>
      </c>
    </row>
    <row r="1478" spans="1:16">
      <c r="A1478" t="s">
        <v>140</v>
      </c>
      <c r="B1478">
        <v>1476</v>
      </c>
      <c r="C1478" t="s">
        <v>1651</v>
      </c>
      <c r="D1478">
        <v>48</v>
      </c>
      <c r="E1478">
        <v>9.8059999999999992</v>
      </c>
      <c r="F1478">
        <v>11.288</v>
      </c>
      <c r="G1478">
        <v>12.77</v>
      </c>
      <c r="H1478">
        <v>14.472</v>
      </c>
      <c r="I1478">
        <v>16.431000000000001</v>
      </c>
      <c r="J1478">
        <v>18.690000000000001</v>
      </c>
      <c r="K1478">
        <v>21.300999999999998</v>
      </c>
      <c r="L1478">
        <v>24.326000000000001</v>
      </c>
      <c r="M1478">
        <v>27.35</v>
      </c>
      <c r="N1478" s="116">
        <v>-0.1148</v>
      </c>
      <c r="O1478" s="116">
        <v>16.430800000000001</v>
      </c>
      <c r="P1478" s="116">
        <v>0.12789</v>
      </c>
    </row>
    <row r="1479" spans="1:16">
      <c r="A1479" t="s">
        <v>140</v>
      </c>
      <c r="B1479">
        <v>1477</v>
      </c>
      <c r="C1479" t="s">
        <v>1652</v>
      </c>
      <c r="D1479">
        <v>48</v>
      </c>
      <c r="E1479">
        <v>9.8079999999999998</v>
      </c>
      <c r="F1479">
        <v>11.291</v>
      </c>
      <c r="G1479">
        <v>12.773</v>
      </c>
      <c r="H1479">
        <v>14.476000000000001</v>
      </c>
      <c r="I1479">
        <v>16.436</v>
      </c>
      <c r="J1479">
        <v>18.696999999999999</v>
      </c>
      <c r="K1479">
        <v>21.309000000000001</v>
      </c>
      <c r="L1479">
        <v>24.335999999999999</v>
      </c>
      <c r="M1479">
        <v>27.361999999999998</v>
      </c>
      <c r="N1479" s="116">
        <v>-0.1149</v>
      </c>
      <c r="O1479" s="116">
        <v>16.436299999999999</v>
      </c>
      <c r="P1479" s="116">
        <v>0.12791</v>
      </c>
    </row>
    <row r="1480" spans="1:16">
      <c r="A1480" t="s">
        <v>140</v>
      </c>
      <c r="B1480">
        <v>1478</v>
      </c>
      <c r="C1480" t="s">
        <v>1653</v>
      </c>
      <c r="D1480">
        <v>48</v>
      </c>
      <c r="E1480">
        <v>9.8109999999999999</v>
      </c>
      <c r="F1480">
        <v>11.294</v>
      </c>
      <c r="G1480">
        <v>12.776999999999999</v>
      </c>
      <c r="H1480">
        <v>14.481</v>
      </c>
      <c r="I1480">
        <v>16.442</v>
      </c>
      <c r="J1480">
        <v>18.702999999999999</v>
      </c>
      <c r="K1480">
        <v>21.317</v>
      </c>
      <c r="L1480">
        <v>24.344999999999999</v>
      </c>
      <c r="M1480">
        <v>27.373000000000001</v>
      </c>
      <c r="N1480" s="116">
        <v>-0.115</v>
      </c>
      <c r="O1480" s="116">
        <v>16.441700000000001</v>
      </c>
      <c r="P1480" s="116">
        <v>0.12792999999999999</v>
      </c>
    </row>
    <row r="1481" spans="1:16">
      <c r="A1481" t="s">
        <v>140</v>
      </c>
      <c r="B1481">
        <v>1479</v>
      </c>
      <c r="C1481" t="s">
        <v>1654</v>
      </c>
      <c r="D1481">
        <v>48</v>
      </c>
      <c r="E1481">
        <v>9.8130000000000006</v>
      </c>
      <c r="F1481">
        <v>11.297000000000001</v>
      </c>
      <c r="G1481">
        <v>12.781000000000001</v>
      </c>
      <c r="H1481">
        <v>14.484999999999999</v>
      </c>
      <c r="I1481">
        <v>16.446999999999999</v>
      </c>
      <c r="J1481">
        <v>18.71</v>
      </c>
      <c r="K1481">
        <v>21.324999999999999</v>
      </c>
      <c r="L1481">
        <v>24.355</v>
      </c>
      <c r="M1481">
        <v>27.385000000000002</v>
      </c>
      <c r="N1481" s="116">
        <v>-0.11509999999999999</v>
      </c>
      <c r="O1481" s="116">
        <v>16.447199999999999</v>
      </c>
      <c r="P1481" s="116">
        <v>0.12795000000000001</v>
      </c>
    </row>
    <row r="1482" spans="1:16">
      <c r="A1482" t="s">
        <v>140</v>
      </c>
      <c r="B1482">
        <v>1480</v>
      </c>
      <c r="C1482" t="s">
        <v>1655</v>
      </c>
      <c r="D1482">
        <v>48</v>
      </c>
      <c r="E1482">
        <v>9.8160000000000007</v>
      </c>
      <c r="F1482">
        <v>11.3</v>
      </c>
      <c r="G1482">
        <v>12.785</v>
      </c>
      <c r="H1482">
        <v>14.49</v>
      </c>
      <c r="I1482">
        <v>16.452999999999999</v>
      </c>
      <c r="J1482">
        <v>18.716999999999999</v>
      </c>
      <c r="K1482">
        <v>21.332999999999998</v>
      </c>
      <c r="L1482">
        <v>24.364999999999998</v>
      </c>
      <c r="M1482">
        <v>27.396000000000001</v>
      </c>
      <c r="N1482" s="116">
        <v>-0.1152</v>
      </c>
      <c r="O1482" s="116">
        <v>16.4526</v>
      </c>
      <c r="P1482" s="116">
        <v>0.12797</v>
      </c>
    </row>
    <row r="1483" spans="1:16">
      <c r="A1483" t="s">
        <v>140</v>
      </c>
      <c r="B1483">
        <v>1481</v>
      </c>
      <c r="C1483" t="s">
        <v>1656</v>
      </c>
      <c r="D1483">
        <v>48</v>
      </c>
      <c r="E1483">
        <v>9.8179999999999996</v>
      </c>
      <c r="F1483">
        <v>11.303000000000001</v>
      </c>
      <c r="G1483">
        <v>12.788</v>
      </c>
      <c r="H1483">
        <v>14.494</v>
      </c>
      <c r="I1483">
        <v>16.457999999999998</v>
      </c>
      <c r="J1483">
        <v>18.722999999999999</v>
      </c>
      <c r="K1483">
        <v>21.341000000000001</v>
      </c>
      <c r="L1483">
        <v>24.375</v>
      </c>
      <c r="M1483">
        <v>27.408000000000001</v>
      </c>
      <c r="N1483" s="116">
        <v>-0.1153</v>
      </c>
      <c r="O1483" s="116">
        <v>16.458100000000002</v>
      </c>
      <c r="P1483" s="116">
        <v>0.12798999999999999</v>
      </c>
    </row>
    <row r="1484" spans="1:16">
      <c r="A1484" t="s">
        <v>140</v>
      </c>
      <c r="B1484">
        <v>1482</v>
      </c>
      <c r="C1484" t="s">
        <v>1657</v>
      </c>
      <c r="D1484">
        <v>48</v>
      </c>
      <c r="E1484">
        <v>9.8209999999999997</v>
      </c>
      <c r="F1484">
        <v>11.307</v>
      </c>
      <c r="G1484">
        <v>12.792</v>
      </c>
      <c r="H1484">
        <v>14.499000000000001</v>
      </c>
      <c r="I1484">
        <v>16.463999999999999</v>
      </c>
      <c r="J1484">
        <v>18.73</v>
      </c>
      <c r="K1484">
        <v>21.349</v>
      </c>
      <c r="L1484">
        <v>24.384</v>
      </c>
      <c r="M1484">
        <v>27.419</v>
      </c>
      <c r="N1484" s="116">
        <v>-0.1154</v>
      </c>
      <c r="O1484" s="116">
        <v>16.4635</v>
      </c>
      <c r="P1484" s="116">
        <v>0.12801000000000001</v>
      </c>
    </row>
    <row r="1485" spans="1:16">
      <c r="A1485" t="s">
        <v>140</v>
      </c>
      <c r="B1485">
        <v>1483</v>
      </c>
      <c r="C1485" t="s">
        <v>1658</v>
      </c>
      <c r="D1485">
        <v>48</v>
      </c>
      <c r="E1485">
        <v>9.8230000000000004</v>
      </c>
      <c r="F1485">
        <v>11.31</v>
      </c>
      <c r="G1485">
        <v>12.795999999999999</v>
      </c>
      <c r="H1485">
        <v>14.503</v>
      </c>
      <c r="I1485">
        <v>16.469000000000001</v>
      </c>
      <c r="J1485">
        <v>18.736000000000001</v>
      </c>
      <c r="K1485">
        <v>21.356999999999999</v>
      </c>
      <c r="L1485">
        <v>24.393999999999998</v>
      </c>
      <c r="M1485">
        <v>27.431000000000001</v>
      </c>
      <c r="N1485" s="116">
        <v>-0.11550000000000001</v>
      </c>
      <c r="O1485" s="116">
        <v>16.469000000000001</v>
      </c>
      <c r="P1485" s="116">
        <v>0.12803</v>
      </c>
    </row>
    <row r="1486" spans="1:16">
      <c r="A1486" t="s">
        <v>140</v>
      </c>
      <c r="B1486">
        <v>1484</v>
      </c>
      <c r="C1486" t="s">
        <v>1659</v>
      </c>
      <c r="D1486">
        <v>48</v>
      </c>
      <c r="E1486">
        <v>9.8260000000000005</v>
      </c>
      <c r="F1486">
        <v>11.313000000000001</v>
      </c>
      <c r="G1486">
        <v>12.8</v>
      </c>
      <c r="H1486">
        <v>14.507999999999999</v>
      </c>
      <c r="I1486">
        <v>16.474</v>
      </c>
      <c r="J1486">
        <v>18.742999999999999</v>
      </c>
      <c r="K1486">
        <v>21.364999999999998</v>
      </c>
      <c r="L1486">
        <v>24.402999999999999</v>
      </c>
      <c r="M1486">
        <v>27.442</v>
      </c>
      <c r="N1486" s="116">
        <v>-0.11559999999999999</v>
      </c>
      <c r="O1486" s="116">
        <v>16.474499999999999</v>
      </c>
      <c r="P1486" s="116">
        <v>0.12803999999999999</v>
      </c>
    </row>
    <row r="1487" spans="1:16">
      <c r="A1487" t="s">
        <v>140</v>
      </c>
      <c r="B1487">
        <v>1485</v>
      </c>
      <c r="C1487" t="s">
        <v>1660</v>
      </c>
      <c r="D1487">
        <v>48</v>
      </c>
      <c r="E1487">
        <v>9.8290000000000006</v>
      </c>
      <c r="F1487">
        <v>11.317</v>
      </c>
      <c r="G1487">
        <v>12.804</v>
      </c>
      <c r="H1487">
        <v>14.513</v>
      </c>
      <c r="I1487">
        <v>16.48</v>
      </c>
      <c r="J1487">
        <v>18.748999999999999</v>
      </c>
      <c r="K1487">
        <v>21.373000000000001</v>
      </c>
      <c r="L1487">
        <v>24.413</v>
      </c>
      <c r="M1487">
        <v>27.452999999999999</v>
      </c>
      <c r="N1487" s="116">
        <v>-0.1158</v>
      </c>
      <c r="O1487" s="116">
        <v>16.479900000000001</v>
      </c>
      <c r="P1487" s="116">
        <v>0.12806000000000001</v>
      </c>
    </row>
    <row r="1488" spans="1:16">
      <c r="A1488" t="s">
        <v>140</v>
      </c>
      <c r="B1488">
        <v>1486</v>
      </c>
      <c r="C1488" t="s">
        <v>1661</v>
      </c>
      <c r="D1488">
        <v>48</v>
      </c>
      <c r="E1488">
        <v>9.8320000000000007</v>
      </c>
      <c r="F1488">
        <v>11.32</v>
      </c>
      <c r="G1488">
        <v>12.808</v>
      </c>
      <c r="H1488">
        <v>14.516999999999999</v>
      </c>
      <c r="I1488">
        <v>16.484999999999999</v>
      </c>
      <c r="J1488">
        <v>18.756</v>
      </c>
      <c r="K1488">
        <v>21.381</v>
      </c>
      <c r="L1488">
        <v>24.422999999999998</v>
      </c>
      <c r="M1488">
        <v>27.465</v>
      </c>
      <c r="N1488" s="116">
        <v>-0.1159</v>
      </c>
      <c r="O1488" s="116">
        <v>16.485399999999998</v>
      </c>
      <c r="P1488" s="116">
        <v>0.12808</v>
      </c>
    </row>
    <row r="1489" spans="1:16">
      <c r="A1489" t="s">
        <v>140</v>
      </c>
      <c r="B1489">
        <v>1487</v>
      </c>
      <c r="C1489" t="s">
        <v>1662</v>
      </c>
      <c r="D1489">
        <v>48</v>
      </c>
      <c r="E1489">
        <v>9.8339999999999996</v>
      </c>
      <c r="F1489">
        <v>11.323</v>
      </c>
      <c r="G1489">
        <v>12.811</v>
      </c>
      <c r="H1489">
        <v>14.522</v>
      </c>
      <c r="I1489">
        <v>16.491</v>
      </c>
      <c r="J1489">
        <v>18.763000000000002</v>
      </c>
      <c r="K1489">
        <v>21.388999999999999</v>
      </c>
      <c r="L1489">
        <v>24.433</v>
      </c>
      <c r="M1489">
        <v>27.477</v>
      </c>
      <c r="N1489" s="116">
        <v>-0.11600000000000001</v>
      </c>
      <c r="O1489" s="116">
        <v>16.4908</v>
      </c>
      <c r="P1489" s="116">
        <v>0.12809999999999999</v>
      </c>
    </row>
    <row r="1490" spans="1:16">
      <c r="A1490" t="s">
        <v>140</v>
      </c>
      <c r="B1490">
        <v>1488</v>
      </c>
      <c r="C1490" t="s">
        <v>1663</v>
      </c>
      <c r="D1490">
        <v>48</v>
      </c>
      <c r="E1490">
        <v>9.8369999999999997</v>
      </c>
      <c r="F1490">
        <v>11.326000000000001</v>
      </c>
      <c r="G1490">
        <v>12.815</v>
      </c>
      <c r="H1490">
        <v>14.526</v>
      </c>
      <c r="I1490">
        <v>16.495999999999999</v>
      </c>
      <c r="J1490">
        <v>18.768999999999998</v>
      </c>
      <c r="K1490">
        <v>21.396999999999998</v>
      </c>
      <c r="L1490">
        <v>24.443000000000001</v>
      </c>
      <c r="M1490">
        <v>27.488</v>
      </c>
      <c r="N1490" s="116">
        <v>-0.11609999999999999</v>
      </c>
      <c r="O1490" s="116">
        <v>16.496300000000002</v>
      </c>
      <c r="P1490" s="116">
        <v>0.12812000000000001</v>
      </c>
    </row>
    <row r="1491" spans="1:16">
      <c r="A1491" t="s">
        <v>140</v>
      </c>
      <c r="B1491">
        <v>1489</v>
      </c>
      <c r="C1491" t="s">
        <v>1664</v>
      </c>
      <c r="D1491">
        <v>48</v>
      </c>
      <c r="E1491">
        <v>9.8390000000000004</v>
      </c>
      <c r="F1491">
        <v>11.329000000000001</v>
      </c>
      <c r="G1491">
        <v>12.819000000000001</v>
      </c>
      <c r="H1491">
        <v>14.531000000000001</v>
      </c>
      <c r="I1491">
        <v>16.501999999999999</v>
      </c>
      <c r="J1491">
        <v>18.776</v>
      </c>
      <c r="K1491">
        <v>21.405000000000001</v>
      </c>
      <c r="L1491">
        <v>24.452999999999999</v>
      </c>
      <c r="M1491">
        <v>27.5</v>
      </c>
      <c r="N1491" s="116">
        <v>-0.1162</v>
      </c>
      <c r="O1491" s="116">
        <v>16.5017</v>
      </c>
      <c r="P1491" s="116">
        <v>0.12814</v>
      </c>
    </row>
    <row r="1492" spans="1:16">
      <c r="A1492" t="s">
        <v>140</v>
      </c>
      <c r="B1492">
        <v>1490</v>
      </c>
      <c r="C1492" t="s">
        <v>1665</v>
      </c>
      <c r="D1492">
        <v>48</v>
      </c>
      <c r="E1492">
        <v>9.8420000000000005</v>
      </c>
      <c r="F1492">
        <v>11.332000000000001</v>
      </c>
      <c r="G1492">
        <v>12.823</v>
      </c>
      <c r="H1492">
        <v>14.535</v>
      </c>
      <c r="I1492">
        <v>16.507000000000001</v>
      </c>
      <c r="J1492">
        <v>18.782</v>
      </c>
      <c r="K1492">
        <v>21.413</v>
      </c>
      <c r="L1492">
        <v>24.462</v>
      </c>
      <c r="M1492">
        <v>27.510999999999999</v>
      </c>
      <c r="N1492" s="116">
        <v>-0.1163</v>
      </c>
      <c r="O1492" s="116">
        <v>16.507200000000001</v>
      </c>
      <c r="P1492" s="116">
        <v>0.12816</v>
      </c>
    </row>
    <row r="1493" spans="1:16">
      <c r="A1493" t="s">
        <v>140</v>
      </c>
      <c r="B1493">
        <v>1491</v>
      </c>
      <c r="C1493" t="s">
        <v>1666</v>
      </c>
      <c r="D1493">
        <v>48</v>
      </c>
      <c r="E1493">
        <v>9.8450000000000006</v>
      </c>
      <c r="F1493">
        <v>11.336</v>
      </c>
      <c r="G1493">
        <v>12.827</v>
      </c>
      <c r="H1493">
        <v>14.54</v>
      </c>
      <c r="I1493">
        <v>16.513000000000002</v>
      </c>
      <c r="J1493">
        <v>18.789000000000001</v>
      </c>
      <c r="K1493">
        <v>21.420999999999999</v>
      </c>
      <c r="L1493">
        <v>24.472000000000001</v>
      </c>
      <c r="M1493">
        <v>27.523</v>
      </c>
      <c r="N1493" s="116">
        <v>-0.1164</v>
      </c>
      <c r="O1493" s="116">
        <v>16.512599999999999</v>
      </c>
      <c r="P1493" s="116">
        <v>0.12817999999999999</v>
      </c>
    </row>
    <row r="1494" spans="1:16">
      <c r="A1494" t="s">
        <v>140</v>
      </c>
      <c r="B1494">
        <v>1492</v>
      </c>
      <c r="C1494" t="s">
        <v>1667</v>
      </c>
      <c r="D1494">
        <v>49</v>
      </c>
      <c r="E1494">
        <v>9.8469999999999995</v>
      </c>
      <c r="F1494">
        <v>11.339</v>
      </c>
      <c r="G1494">
        <v>12.83</v>
      </c>
      <c r="H1494">
        <v>14.544</v>
      </c>
      <c r="I1494">
        <v>16.518000000000001</v>
      </c>
      <c r="J1494">
        <v>18.795999999999999</v>
      </c>
      <c r="K1494">
        <v>21.428999999999998</v>
      </c>
      <c r="L1494">
        <v>24.481999999999999</v>
      </c>
      <c r="M1494">
        <v>27.535</v>
      </c>
      <c r="N1494" s="116">
        <v>-0.11650000000000001</v>
      </c>
      <c r="O1494" s="116">
        <v>16.5181</v>
      </c>
      <c r="P1494" s="116">
        <v>0.12820000000000001</v>
      </c>
    </row>
    <row r="1495" spans="1:16">
      <c r="A1495" t="s">
        <v>140</v>
      </c>
      <c r="B1495">
        <v>1493</v>
      </c>
      <c r="C1495" t="s">
        <v>1668</v>
      </c>
      <c r="D1495">
        <v>49</v>
      </c>
      <c r="E1495">
        <v>9.85</v>
      </c>
      <c r="F1495">
        <v>11.342000000000001</v>
      </c>
      <c r="G1495">
        <v>12.834</v>
      </c>
      <c r="H1495">
        <v>14.548999999999999</v>
      </c>
      <c r="I1495">
        <v>16.524000000000001</v>
      </c>
      <c r="J1495">
        <v>18.802</v>
      </c>
      <c r="K1495">
        <v>21.437999999999999</v>
      </c>
      <c r="L1495">
        <v>24.492000000000001</v>
      </c>
      <c r="M1495">
        <v>27.545999999999999</v>
      </c>
      <c r="N1495" s="116">
        <v>-0.1166</v>
      </c>
      <c r="O1495" s="116">
        <v>16.523599999999998</v>
      </c>
      <c r="P1495" s="116">
        <v>0.12822</v>
      </c>
    </row>
    <row r="1496" spans="1:16">
      <c r="A1496" t="s">
        <v>140</v>
      </c>
      <c r="B1496">
        <v>1494</v>
      </c>
      <c r="C1496" t="s">
        <v>1669</v>
      </c>
      <c r="D1496">
        <v>49</v>
      </c>
      <c r="E1496">
        <v>9.8520000000000003</v>
      </c>
      <c r="F1496">
        <v>11.345000000000001</v>
      </c>
      <c r="G1496">
        <v>12.837999999999999</v>
      </c>
      <c r="H1496">
        <v>14.553000000000001</v>
      </c>
      <c r="I1496">
        <v>16.529</v>
      </c>
      <c r="J1496">
        <v>18.809000000000001</v>
      </c>
      <c r="K1496">
        <v>21.445</v>
      </c>
      <c r="L1496">
        <v>24.501999999999999</v>
      </c>
      <c r="M1496">
        <v>27.558</v>
      </c>
      <c r="N1496" s="116">
        <v>-0.1167</v>
      </c>
      <c r="O1496" s="116">
        <v>16.529</v>
      </c>
      <c r="P1496" s="116">
        <v>0.12823999999999999</v>
      </c>
    </row>
    <row r="1497" spans="1:16">
      <c r="A1497" t="s">
        <v>140</v>
      </c>
      <c r="B1497">
        <v>1495</v>
      </c>
      <c r="C1497" t="s">
        <v>1670</v>
      </c>
      <c r="D1497">
        <v>49</v>
      </c>
      <c r="E1497">
        <v>9.8550000000000004</v>
      </c>
      <c r="F1497">
        <v>11.348000000000001</v>
      </c>
      <c r="G1497">
        <v>12.842000000000001</v>
      </c>
      <c r="H1497">
        <v>14.558</v>
      </c>
      <c r="I1497">
        <v>16.533999999999999</v>
      </c>
      <c r="J1497">
        <v>18.815000000000001</v>
      </c>
      <c r="K1497">
        <v>21.454000000000001</v>
      </c>
      <c r="L1497">
        <v>24.512</v>
      </c>
      <c r="M1497">
        <v>27.57</v>
      </c>
      <c r="N1497" s="116">
        <v>-0.1168</v>
      </c>
      <c r="O1497" s="116">
        <v>16.534500000000001</v>
      </c>
      <c r="P1497" s="116">
        <v>0.12826000000000001</v>
      </c>
    </row>
    <row r="1498" spans="1:16">
      <c r="A1498" t="s">
        <v>140</v>
      </c>
      <c r="B1498">
        <v>1496</v>
      </c>
      <c r="C1498" t="s">
        <v>1671</v>
      </c>
      <c r="D1498">
        <v>49</v>
      </c>
      <c r="E1498">
        <v>9.8569999999999993</v>
      </c>
      <c r="F1498">
        <v>11.351000000000001</v>
      </c>
      <c r="G1498">
        <v>12.845000000000001</v>
      </c>
      <c r="H1498">
        <v>14.561999999999999</v>
      </c>
      <c r="I1498">
        <v>16.54</v>
      </c>
      <c r="J1498">
        <v>18.821999999999999</v>
      </c>
      <c r="K1498">
        <v>21.462</v>
      </c>
      <c r="L1498">
        <v>24.521000000000001</v>
      </c>
      <c r="M1498">
        <v>27.581</v>
      </c>
      <c r="N1498" s="116">
        <v>-0.11700000000000001</v>
      </c>
      <c r="O1498" s="116">
        <v>16.539899999999999</v>
      </c>
      <c r="P1498" s="116">
        <v>0.12828000000000001</v>
      </c>
    </row>
    <row r="1499" spans="1:16">
      <c r="A1499" t="s">
        <v>140</v>
      </c>
      <c r="B1499">
        <v>1497</v>
      </c>
      <c r="C1499" t="s">
        <v>1672</v>
      </c>
      <c r="D1499">
        <v>49</v>
      </c>
      <c r="E1499">
        <v>9.86</v>
      </c>
      <c r="F1499">
        <v>11.355</v>
      </c>
      <c r="G1499">
        <v>12.849</v>
      </c>
      <c r="H1499">
        <v>14.567</v>
      </c>
      <c r="I1499">
        <v>16.545000000000002</v>
      </c>
      <c r="J1499">
        <v>18.829000000000001</v>
      </c>
      <c r="K1499">
        <v>21.47</v>
      </c>
      <c r="L1499">
        <v>24.530999999999999</v>
      </c>
      <c r="M1499">
        <v>27.593</v>
      </c>
      <c r="N1499" s="116">
        <v>-0.1171</v>
      </c>
      <c r="O1499" s="116">
        <v>16.545400000000001</v>
      </c>
      <c r="P1499" s="116">
        <v>0.1283</v>
      </c>
    </row>
    <row r="1500" spans="1:16">
      <c r="A1500" t="s">
        <v>140</v>
      </c>
      <c r="B1500">
        <v>1498</v>
      </c>
      <c r="C1500" t="s">
        <v>1673</v>
      </c>
      <c r="D1500">
        <v>49</v>
      </c>
      <c r="E1500">
        <v>9.8629999999999995</v>
      </c>
      <c r="F1500">
        <v>11.358000000000001</v>
      </c>
      <c r="G1500">
        <v>12.853</v>
      </c>
      <c r="H1500">
        <v>14.571999999999999</v>
      </c>
      <c r="I1500">
        <v>16.550999999999998</v>
      </c>
      <c r="J1500">
        <v>18.835000000000001</v>
      </c>
      <c r="K1500">
        <v>21.478000000000002</v>
      </c>
      <c r="L1500">
        <v>24.541</v>
      </c>
      <c r="M1500">
        <v>27.605</v>
      </c>
      <c r="N1500" s="116">
        <v>-0.1172</v>
      </c>
      <c r="O1500" s="116">
        <v>16.550799999999999</v>
      </c>
      <c r="P1500" s="116">
        <v>0.12831999999999999</v>
      </c>
    </row>
    <row r="1501" spans="1:16">
      <c r="A1501" t="s">
        <v>140</v>
      </c>
      <c r="B1501">
        <v>1499</v>
      </c>
      <c r="C1501" t="s">
        <v>1674</v>
      </c>
      <c r="D1501">
        <v>49</v>
      </c>
      <c r="E1501">
        <v>9.8650000000000002</v>
      </c>
      <c r="F1501">
        <v>11.361000000000001</v>
      </c>
      <c r="G1501">
        <v>12.856999999999999</v>
      </c>
      <c r="H1501">
        <v>14.576000000000001</v>
      </c>
      <c r="I1501">
        <v>16.556000000000001</v>
      </c>
      <c r="J1501">
        <v>18.841999999999999</v>
      </c>
      <c r="K1501">
        <v>21.486000000000001</v>
      </c>
      <c r="L1501">
        <v>24.550999999999998</v>
      </c>
      <c r="M1501">
        <v>27.616</v>
      </c>
      <c r="N1501" s="116">
        <v>-0.1173</v>
      </c>
      <c r="O1501" s="116">
        <v>16.5563</v>
      </c>
      <c r="P1501" s="116">
        <v>0.12834000000000001</v>
      </c>
    </row>
    <row r="1502" spans="1:16">
      <c r="A1502" t="s">
        <v>140</v>
      </c>
      <c r="B1502">
        <v>1500</v>
      </c>
      <c r="C1502" t="s">
        <v>1675</v>
      </c>
      <c r="D1502">
        <v>49</v>
      </c>
      <c r="E1502">
        <v>9.8680000000000003</v>
      </c>
      <c r="F1502">
        <v>11.364000000000001</v>
      </c>
      <c r="G1502">
        <v>12.861000000000001</v>
      </c>
      <c r="H1502">
        <v>14.581</v>
      </c>
      <c r="I1502">
        <v>16.562000000000001</v>
      </c>
      <c r="J1502">
        <v>18.849</v>
      </c>
      <c r="K1502">
        <v>21.494</v>
      </c>
      <c r="L1502">
        <v>24.561</v>
      </c>
      <c r="M1502">
        <v>27.628</v>
      </c>
      <c r="N1502" s="116">
        <v>-0.1174</v>
      </c>
      <c r="O1502" s="116">
        <v>16.561800000000002</v>
      </c>
      <c r="P1502" s="116">
        <v>0.12836</v>
      </c>
    </row>
    <row r="1503" spans="1:16">
      <c r="A1503" t="s">
        <v>140</v>
      </c>
      <c r="B1503">
        <v>1501</v>
      </c>
      <c r="C1503" t="s">
        <v>1676</v>
      </c>
      <c r="D1503">
        <v>49</v>
      </c>
      <c r="E1503">
        <v>9.8699999999999992</v>
      </c>
      <c r="F1503">
        <v>11.367000000000001</v>
      </c>
      <c r="G1503">
        <v>12.864000000000001</v>
      </c>
      <c r="H1503">
        <v>14.585000000000001</v>
      </c>
      <c r="I1503">
        <v>16.567</v>
      </c>
      <c r="J1503">
        <v>18.855</v>
      </c>
      <c r="K1503">
        <v>21.501999999999999</v>
      </c>
      <c r="L1503">
        <v>24.571000000000002</v>
      </c>
      <c r="M1503">
        <v>27.638999999999999</v>
      </c>
      <c r="N1503" s="116">
        <v>-0.11749999999999999</v>
      </c>
      <c r="O1503" s="116">
        <v>16.5672</v>
      </c>
      <c r="P1503" s="116">
        <v>0.12837999999999999</v>
      </c>
    </row>
    <row r="1504" spans="1:16">
      <c r="A1504" t="s">
        <v>140</v>
      </c>
      <c r="B1504">
        <v>1502</v>
      </c>
      <c r="C1504" t="s">
        <v>1677</v>
      </c>
      <c r="D1504">
        <v>49</v>
      </c>
      <c r="E1504">
        <v>9.8729999999999993</v>
      </c>
      <c r="F1504">
        <v>11.371</v>
      </c>
      <c r="G1504">
        <v>12.868</v>
      </c>
      <c r="H1504">
        <v>14.59</v>
      </c>
      <c r="I1504">
        <v>16.573</v>
      </c>
      <c r="J1504">
        <v>18.861999999999998</v>
      </c>
      <c r="K1504">
        <v>21.51</v>
      </c>
      <c r="L1504">
        <v>24.581</v>
      </c>
      <c r="M1504">
        <v>27.651</v>
      </c>
      <c r="N1504" s="116">
        <v>-0.1176</v>
      </c>
      <c r="O1504" s="116">
        <v>16.572700000000001</v>
      </c>
      <c r="P1504" s="116">
        <v>0.12839999999999999</v>
      </c>
    </row>
    <row r="1505" spans="1:16">
      <c r="A1505" t="s">
        <v>140</v>
      </c>
      <c r="B1505">
        <v>1503</v>
      </c>
      <c r="C1505" t="s">
        <v>1678</v>
      </c>
      <c r="D1505">
        <v>49</v>
      </c>
      <c r="E1505">
        <v>9.875</v>
      </c>
      <c r="F1505">
        <v>11.374000000000001</v>
      </c>
      <c r="G1505">
        <v>12.872</v>
      </c>
      <c r="H1505">
        <v>14.593999999999999</v>
      </c>
      <c r="I1505">
        <v>16.577999999999999</v>
      </c>
      <c r="J1505">
        <v>18.867999999999999</v>
      </c>
      <c r="K1505">
        <v>21.518000000000001</v>
      </c>
      <c r="L1505">
        <v>24.59</v>
      </c>
      <c r="M1505">
        <v>27.663</v>
      </c>
      <c r="N1505" s="116">
        <v>-0.1177</v>
      </c>
      <c r="O1505" s="116">
        <v>16.578099999999999</v>
      </c>
      <c r="P1505" s="116">
        <v>0.12842000000000001</v>
      </c>
    </row>
    <row r="1506" spans="1:16">
      <c r="A1506" t="s">
        <v>140</v>
      </c>
      <c r="B1506">
        <v>1504</v>
      </c>
      <c r="C1506" t="s">
        <v>1679</v>
      </c>
      <c r="D1506">
        <v>49</v>
      </c>
      <c r="E1506">
        <v>9.8780000000000001</v>
      </c>
      <c r="F1506">
        <v>11.377000000000001</v>
      </c>
      <c r="G1506">
        <v>12.875999999999999</v>
      </c>
      <c r="H1506">
        <v>14.599</v>
      </c>
      <c r="I1506">
        <v>16.584</v>
      </c>
      <c r="J1506">
        <v>18.875</v>
      </c>
      <c r="K1506">
        <v>21.526</v>
      </c>
      <c r="L1506">
        <v>24.6</v>
      </c>
      <c r="M1506">
        <v>27.673999999999999</v>
      </c>
      <c r="N1506" s="116">
        <v>-0.1178</v>
      </c>
      <c r="O1506" s="116">
        <v>16.583600000000001</v>
      </c>
      <c r="P1506" s="116">
        <v>0.12844</v>
      </c>
    </row>
    <row r="1507" spans="1:16">
      <c r="A1507" t="s">
        <v>140</v>
      </c>
      <c r="B1507">
        <v>1505</v>
      </c>
      <c r="C1507" t="s">
        <v>1680</v>
      </c>
      <c r="D1507">
        <v>49</v>
      </c>
      <c r="E1507">
        <v>9.8810000000000002</v>
      </c>
      <c r="F1507">
        <v>11.38</v>
      </c>
      <c r="G1507">
        <v>12.879</v>
      </c>
      <c r="H1507">
        <v>14.603</v>
      </c>
      <c r="I1507">
        <v>16.588999999999999</v>
      </c>
      <c r="J1507">
        <v>18.881</v>
      </c>
      <c r="K1507">
        <v>21.533999999999999</v>
      </c>
      <c r="L1507">
        <v>24.61</v>
      </c>
      <c r="M1507">
        <v>27.686</v>
      </c>
      <c r="N1507" s="116">
        <v>-0.1179</v>
      </c>
      <c r="O1507" s="116">
        <v>16.588999999999999</v>
      </c>
      <c r="P1507" s="116">
        <v>0.12845999999999999</v>
      </c>
    </row>
    <row r="1508" spans="1:16">
      <c r="A1508" t="s">
        <v>140</v>
      </c>
      <c r="B1508">
        <v>1506</v>
      </c>
      <c r="C1508" t="s">
        <v>1681</v>
      </c>
      <c r="D1508">
        <v>49</v>
      </c>
      <c r="E1508">
        <v>9.8829999999999991</v>
      </c>
      <c r="F1508">
        <v>11.382999999999999</v>
      </c>
      <c r="G1508">
        <v>12.882999999999999</v>
      </c>
      <c r="H1508">
        <v>14.608000000000001</v>
      </c>
      <c r="I1508">
        <v>16.594000000000001</v>
      </c>
      <c r="J1508">
        <v>18.888000000000002</v>
      </c>
      <c r="K1508">
        <v>21.542000000000002</v>
      </c>
      <c r="L1508">
        <v>24.62</v>
      </c>
      <c r="M1508">
        <v>27.698</v>
      </c>
      <c r="N1508" s="116">
        <v>-0.11799999999999999</v>
      </c>
      <c r="O1508" s="116">
        <v>16.5945</v>
      </c>
      <c r="P1508" s="116">
        <v>0.12848000000000001</v>
      </c>
    </row>
    <row r="1509" spans="1:16">
      <c r="A1509" t="s">
        <v>140</v>
      </c>
      <c r="B1509">
        <v>1507</v>
      </c>
      <c r="C1509" t="s">
        <v>1682</v>
      </c>
      <c r="D1509">
        <v>49</v>
      </c>
      <c r="E1509">
        <v>9.8859999999999992</v>
      </c>
      <c r="F1509">
        <v>11.385999999999999</v>
      </c>
      <c r="G1509">
        <v>12.887</v>
      </c>
      <c r="H1509">
        <v>14.612</v>
      </c>
      <c r="I1509">
        <v>16.600000000000001</v>
      </c>
      <c r="J1509">
        <v>18.895</v>
      </c>
      <c r="K1509">
        <v>21.55</v>
      </c>
      <c r="L1509">
        <v>24.63</v>
      </c>
      <c r="M1509">
        <v>27.709</v>
      </c>
      <c r="N1509" s="116">
        <v>-0.1182</v>
      </c>
      <c r="O1509" s="116">
        <v>16.599900000000002</v>
      </c>
      <c r="P1509" s="116">
        <v>0.1285</v>
      </c>
    </row>
    <row r="1510" spans="1:16">
      <c r="A1510" t="s">
        <v>140</v>
      </c>
      <c r="B1510">
        <v>1508</v>
      </c>
      <c r="C1510" t="s">
        <v>1683</v>
      </c>
      <c r="D1510">
        <v>49</v>
      </c>
      <c r="E1510">
        <v>9.8879999999999999</v>
      </c>
      <c r="F1510">
        <v>11.39</v>
      </c>
      <c r="G1510">
        <v>12.891</v>
      </c>
      <c r="H1510">
        <v>14.617000000000001</v>
      </c>
      <c r="I1510">
        <v>16.605</v>
      </c>
      <c r="J1510">
        <v>18.901</v>
      </c>
      <c r="K1510">
        <v>21.558</v>
      </c>
      <c r="L1510">
        <v>24.64</v>
      </c>
      <c r="M1510">
        <v>27.721</v>
      </c>
      <c r="N1510" s="116">
        <v>-0.1183</v>
      </c>
      <c r="O1510" s="116">
        <v>16.605399999999999</v>
      </c>
      <c r="P1510" s="116">
        <v>0.12852</v>
      </c>
    </row>
    <row r="1511" spans="1:16">
      <c r="A1511" t="s">
        <v>140</v>
      </c>
      <c r="B1511">
        <v>1509</v>
      </c>
      <c r="C1511" t="s">
        <v>1684</v>
      </c>
      <c r="D1511">
        <v>49</v>
      </c>
      <c r="E1511">
        <v>9.891</v>
      </c>
      <c r="F1511">
        <v>11.393000000000001</v>
      </c>
      <c r="G1511">
        <v>12.895</v>
      </c>
      <c r="H1511">
        <v>14.621</v>
      </c>
      <c r="I1511">
        <v>16.611000000000001</v>
      </c>
      <c r="J1511">
        <v>18.908000000000001</v>
      </c>
      <c r="K1511">
        <v>21.565999999999999</v>
      </c>
      <c r="L1511">
        <v>24.65</v>
      </c>
      <c r="M1511">
        <v>27.733000000000001</v>
      </c>
      <c r="N1511" s="116">
        <v>-0.11840000000000001</v>
      </c>
      <c r="O1511" s="116">
        <v>16.610900000000001</v>
      </c>
      <c r="P1511" s="116">
        <v>0.12853999999999999</v>
      </c>
    </row>
    <row r="1512" spans="1:16">
      <c r="A1512" t="s">
        <v>140</v>
      </c>
      <c r="B1512">
        <v>1510</v>
      </c>
      <c r="C1512" t="s">
        <v>1685</v>
      </c>
      <c r="D1512">
        <v>49</v>
      </c>
      <c r="E1512">
        <v>9.8930000000000007</v>
      </c>
      <c r="F1512">
        <v>11.396000000000001</v>
      </c>
      <c r="G1512">
        <v>12.898</v>
      </c>
      <c r="H1512">
        <v>14.625999999999999</v>
      </c>
      <c r="I1512">
        <v>16.616</v>
      </c>
      <c r="J1512">
        <v>18.914999999999999</v>
      </c>
      <c r="K1512">
        <v>21.574000000000002</v>
      </c>
      <c r="L1512">
        <v>24.658999999999999</v>
      </c>
      <c r="M1512">
        <v>27.744</v>
      </c>
      <c r="N1512" s="116">
        <v>-0.11849999999999999</v>
      </c>
      <c r="O1512" s="116">
        <v>16.616299999999999</v>
      </c>
      <c r="P1512" s="116">
        <v>0.12856000000000001</v>
      </c>
    </row>
    <row r="1513" spans="1:16">
      <c r="A1513" t="s">
        <v>140</v>
      </c>
      <c r="B1513">
        <v>1511</v>
      </c>
      <c r="C1513" t="s">
        <v>1686</v>
      </c>
      <c r="D1513">
        <v>49</v>
      </c>
      <c r="E1513">
        <v>9.8960000000000008</v>
      </c>
      <c r="F1513">
        <v>11.398999999999999</v>
      </c>
      <c r="G1513">
        <v>12.901999999999999</v>
      </c>
      <c r="H1513">
        <v>14.63</v>
      </c>
      <c r="I1513">
        <v>16.622</v>
      </c>
      <c r="J1513">
        <v>18.920999999999999</v>
      </c>
      <c r="K1513">
        <v>21.582000000000001</v>
      </c>
      <c r="L1513">
        <v>24.669</v>
      </c>
      <c r="M1513">
        <v>27.756</v>
      </c>
      <c r="N1513" s="116">
        <v>-0.1186</v>
      </c>
      <c r="O1513" s="116">
        <v>16.6218</v>
      </c>
      <c r="P1513" s="116">
        <v>0.12858</v>
      </c>
    </row>
    <row r="1514" spans="1:16">
      <c r="A1514" t="s">
        <v>140</v>
      </c>
      <c r="B1514">
        <v>1512</v>
      </c>
      <c r="C1514" t="s">
        <v>1687</v>
      </c>
      <c r="D1514">
        <v>49</v>
      </c>
      <c r="E1514">
        <v>9.8989999999999991</v>
      </c>
      <c r="F1514">
        <v>11.401999999999999</v>
      </c>
      <c r="G1514">
        <v>12.906000000000001</v>
      </c>
      <c r="H1514">
        <v>14.635</v>
      </c>
      <c r="I1514">
        <v>16.626999999999999</v>
      </c>
      <c r="J1514">
        <v>18.928000000000001</v>
      </c>
      <c r="K1514">
        <v>21.59</v>
      </c>
      <c r="L1514">
        <v>24.678999999999998</v>
      </c>
      <c r="M1514">
        <v>27.768000000000001</v>
      </c>
      <c r="N1514" s="116">
        <v>-0.1187</v>
      </c>
      <c r="O1514" s="116">
        <v>16.627199999999998</v>
      </c>
      <c r="P1514" s="116">
        <v>0.12859999999999999</v>
      </c>
    </row>
    <row r="1515" spans="1:16">
      <c r="A1515" t="s">
        <v>140</v>
      </c>
      <c r="B1515">
        <v>1513</v>
      </c>
      <c r="C1515" t="s">
        <v>1688</v>
      </c>
      <c r="D1515">
        <v>49</v>
      </c>
      <c r="E1515">
        <v>9.9009999999999998</v>
      </c>
      <c r="F1515">
        <v>11.404999999999999</v>
      </c>
      <c r="G1515">
        <v>12.91</v>
      </c>
      <c r="H1515">
        <v>14.638999999999999</v>
      </c>
      <c r="I1515">
        <v>16.632999999999999</v>
      </c>
      <c r="J1515">
        <v>18.934999999999999</v>
      </c>
      <c r="K1515">
        <v>21.599</v>
      </c>
      <c r="L1515">
        <v>24.69</v>
      </c>
      <c r="M1515">
        <v>27.78</v>
      </c>
      <c r="N1515" s="116">
        <v>-0.1188</v>
      </c>
      <c r="O1515" s="116">
        <v>16.6327</v>
      </c>
      <c r="P1515" s="116">
        <v>0.12862999999999999</v>
      </c>
    </row>
    <row r="1516" spans="1:16">
      <c r="A1516" t="s">
        <v>140</v>
      </c>
      <c r="B1516">
        <v>1514</v>
      </c>
      <c r="C1516" t="s">
        <v>1689</v>
      </c>
      <c r="D1516">
        <v>49</v>
      </c>
      <c r="E1516">
        <v>9.9030000000000005</v>
      </c>
      <c r="F1516">
        <v>11.407999999999999</v>
      </c>
      <c r="G1516">
        <v>12.913</v>
      </c>
      <c r="H1516">
        <v>14.644</v>
      </c>
      <c r="I1516">
        <v>16.638000000000002</v>
      </c>
      <c r="J1516">
        <v>18.940999999999999</v>
      </c>
      <c r="K1516">
        <v>21.606999999999999</v>
      </c>
      <c r="L1516">
        <v>24.699000000000002</v>
      </c>
      <c r="M1516">
        <v>27.792000000000002</v>
      </c>
      <c r="N1516" s="116">
        <v>-0.11890000000000001</v>
      </c>
      <c r="O1516" s="116">
        <v>16.638100000000001</v>
      </c>
      <c r="P1516" s="116">
        <v>0.12864999999999999</v>
      </c>
    </row>
    <row r="1517" spans="1:16">
      <c r="A1517" t="s">
        <v>140</v>
      </c>
      <c r="B1517">
        <v>1515</v>
      </c>
      <c r="C1517" t="s">
        <v>1690</v>
      </c>
      <c r="D1517">
        <v>49</v>
      </c>
      <c r="E1517">
        <v>9.9060000000000006</v>
      </c>
      <c r="F1517">
        <v>11.411</v>
      </c>
      <c r="G1517">
        <v>12.917</v>
      </c>
      <c r="H1517">
        <v>14.648</v>
      </c>
      <c r="I1517">
        <v>16.643999999999998</v>
      </c>
      <c r="J1517">
        <v>18.948</v>
      </c>
      <c r="K1517">
        <v>21.614999999999998</v>
      </c>
      <c r="L1517">
        <v>24.709</v>
      </c>
      <c r="M1517">
        <v>27.803999999999998</v>
      </c>
      <c r="N1517" s="116">
        <v>-0.11899999999999999</v>
      </c>
      <c r="O1517" s="116">
        <v>16.643599999999999</v>
      </c>
      <c r="P1517" s="116">
        <v>0.12867000000000001</v>
      </c>
    </row>
    <row r="1518" spans="1:16">
      <c r="A1518" t="s">
        <v>140</v>
      </c>
      <c r="B1518">
        <v>1516</v>
      </c>
      <c r="C1518" t="s">
        <v>1691</v>
      </c>
      <c r="D1518">
        <v>49</v>
      </c>
      <c r="E1518">
        <v>9.9079999999999995</v>
      </c>
      <c r="F1518">
        <v>11.414999999999999</v>
      </c>
      <c r="G1518">
        <v>12.920999999999999</v>
      </c>
      <c r="H1518">
        <v>14.653</v>
      </c>
      <c r="I1518">
        <v>16.649000000000001</v>
      </c>
      <c r="J1518">
        <v>18.954000000000001</v>
      </c>
      <c r="K1518">
        <v>21.623000000000001</v>
      </c>
      <c r="L1518">
        <v>24.719000000000001</v>
      </c>
      <c r="M1518">
        <v>27.815000000000001</v>
      </c>
      <c r="N1518" s="116">
        <v>-0.1191</v>
      </c>
      <c r="O1518" s="116">
        <v>16.649000000000001</v>
      </c>
      <c r="P1518" s="116">
        <v>0.12869</v>
      </c>
    </row>
    <row r="1519" spans="1:16">
      <c r="A1519" t="s">
        <v>140</v>
      </c>
      <c r="B1519">
        <v>1517</v>
      </c>
      <c r="C1519" t="s">
        <v>1692</v>
      </c>
      <c r="D1519">
        <v>49</v>
      </c>
      <c r="E1519">
        <v>9.9109999999999996</v>
      </c>
      <c r="F1519">
        <v>11.417999999999999</v>
      </c>
      <c r="G1519">
        <v>12.925000000000001</v>
      </c>
      <c r="H1519">
        <v>14.657</v>
      </c>
      <c r="I1519">
        <v>16.654</v>
      </c>
      <c r="J1519">
        <v>18.960999999999999</v>
      </c>
      <c r="K1519">
        <v>21.631</v>
      </c>
      <c r="L1519">
        <v>24.728999999999999</v>
      </c>
      <c r="M1519">
        <v>27.827000000000002</v>
      </c>
      <c r="N1519" s="116">
        <v>-0.1192</v>
      </c>
      <c r="O1519" s="116">
        <v>16.654499999999999</v>
      </c>
      <c r="P1519" s="116">
        <v>0.12870999999999999</v>
      </c>
    </row>
    <row r="1520" spans="1:16">
      <c r="A1520" t="s">
        <v>140</v>
      </c>
      <c r="B1520">
        <v>1518</v>
      </c>
      <c r="C1520" t="s">
        <v>1693</v>
      </c>
      <c r="D1520">
        <v>49</v>
      </c>
      <c r="E1520">
        <v>9.9139999999999997</v>
      </c>
      <c r="F1520">
        <v>11.420999999999999</v>
      </c>
      <c r="G1520">
        <v>12.928000000000001</v>
      </c>
      <c r="H1520">
        <v>14.662000000000001</v>
      </c>
      <c r="I1520">
        <v>16.66</v>
      </c>
      <c r="J1520">
        <v>18.968</v>
      </c>
      <c r="K1520">
        <v>21.638999999999999</v>
      </c>
      <c r="L1520">
        <v>24.739000000000001</v>
      </c>
      <c r="M1520">
        <v>27.838999999999999</v>
      </c>
      <c r="N1520" s="116">
        <v>-0.1193</v>
      </c>
      <c r="O1520" s="116">
        <v>16.6599</v>
      </c>
      <c r="P1520" s="116">
        <v>0.12873000000000001</v>
      </c>
    </row>
    <row r="1521" spans="1:16">
      <c r="A1521" t="s">
        <v>140</v>
      </c>
      <c r="B1521">
        <v>1519</v>
      </c>
      <c r="C1521" t="s">
        <v>1694</v>
      </c>
      <c r="D1521">
        <v>49</v>
      </c>
      <c r="E1521">
        <v>9.9160000000000004</v>
      </c>
      <c r="F1521">
        <v>11.423999999999999</v>
      </c>
      <c r="G1521">
        <v>12.932</v>
      </c>
      <c r="H1521">
        <v>14.666</v>
      </c>
      <c r="I1521">
        <v>16.664999999999999</v>
      </c>
      <c r="J1521">
        <v>18.974</v>
      </c>
      <c r="K1521">
        <v>21.646999999999998</v>
      </c>
      <c r="L1521">
        <v>24.748999999999999</v>
      </c>
      <c r="M1521">
        <v>27.850999999999999</v>
      </c>
      <c r="N1521" s="116">
        <v>-0.1195</v>
      </c>
      <c r="O1521" s="116">
        <v>16.665400000000002</v>
      </c>
      <c r="P1521" s="116">
        <v>0.12875</v>
      </c>
    </row>
    <row r="1522" spans="1:16">
      <c r="A1522" t="s">
        <v>140</v>
      </c>
      <c r="B1522">
        <v>1520</v>
      </c>
      <c r="C1522" t="s">
        <v>1695</v>
      </c>
      <c r="D1522">
        <v>49</v>
      </c>
      <c r="E1522">
        <v>9.9190000000000005</v>
      </c>
      <c r="F1522">
        <v>11.427</v>
      </c>
      <c r="G1522">
        <v>12.936</v>
      </c>
      <c r="H1522">
        <v>14.670999999999999</v>
      </c>
      <c r="I1522">
        <v>16.670999999999999</v>
      </c>
      <c r="J1522">
        <v>18.981000000000002</v>
      </c>
      <c r="K1522">
        <v>21.655000000000001</v>
      </c>
      <c r="L1522">
        <v>24.759</v>
      </c>
      <c r="M1522">
        <v>27.861999999999998</v>
      </c>
      <c r="N1522" s="116">
        <v>-0.1196</v>
      </c>
      <c r="O1522" s="116">
        <v>16.6709</v>
      </c>
      <c r="P1522" s="116">
        <v>0.12877</v>
      </c>
    </row>
    <row r="1523" spans="1:16">
      <c r="A1523" t="s">
        <v>140</v>
      </c>
      <c r="B1523">
        <v>1521</v>
      </c>
      <c r="C1523" t="s">
        <v>1696</v>
      </c>
      <c r="D1523">
        <v>49</v>
      </c>
      <c r="E1523">
        <v>9.9209999999999994</v>
      </c>
      <c r="F1523">
        <v>11.430999999999999</v>
      </c>
      <c r="G1523">
        <v>12.94</v>
      </c>
      <c r="H1523">
        <v>14.676</v>
      </c>
      <c r="I1523">
        <v>16.675999999999998</v>
      </c>
      <c r="J1523">
        <v>18.988</v>
      </c>
      <c r="K1523">
        <v>21.663</v>
      </c>
      <c r="L1523">
        <v>24.768999999999998</v>
      </c>
      <c r="M1523">
        <v>27.873999999999999</v>
      </c>
      <c r="N1523" s="116">
        <v>-0.1197</v>
      </c>
      <c r="O1523" s="116">
        <v>16.676300000000001</v>
      </c>
      <c r="P1523" s="116">
        <v>0.12878999999999999</v>
      </c>
    </row>
    <row r="1524" spans="1:16">
      <c r="A1524" t="s">
        <v>140</v>
      </c>
      <c r="B1524">
        <v>1522</v>
      </c>
      <c r="C1524" t="s">
        <v>1697</v>
      </c>
      <c r="D1524">
        <v>50</v>
      </c>
      <c r="E1524">
        <v>9.9239999999999995</v>
      </c>
      <c r="F1524">
        <v>11.433999999999999</v>
      </c>
      <c r="G1524">
        <v>12.944000000000001</v>
      </c>
      <c r="H1524">
        <v>14.68</v>
      </c>
      <c r="I1524">
        <v>16.681999999999999</v>
      </c>
      <c r="J1524">
        <v>18.994</v>
      </c>
      <c r="K1524">
        <v>21.670999999999999</v>
      </c>
      <c r="L1524">
        <v>24.779</v>
      </c>
      <c r="M1524">
        <v>27.885999999999999</v>
      </c>
      <c r="N1524" s="116">
        <v>-0.1198</v>
      </c>
      <c r="O1524" s="116">
        <v>16.681799999999999</v>
      </c>
      <c r="P1524" s="116">
        <v>0.12881000000000001</v>
      </c>
    </row>
    <row r="1525" spans="1:16">
      <c r="A1525" t="s">
        <v>140</v>
      </c>
      <c r="B1525">
        <v>1523</v>
      </c>
      <c r="C1525" t="s">
        <v>1698</v>
      </c>
      <c r="D1525">
        <v>50</v>
      </c>
      <c r="E1525">
        <v>9.9260000000000002</v>
      </c>
      <c r="F1525">
        <v>11.436999999999999</v>
      </c>
      <c r="G1525">
        <v>12.946999999999999</v>
      </c>
      <c r="H1525">
        <v>14.685</v>
      </c>
      <c r="I1525">
        <v>16.687000000000001</v>
      </c>
      <c r="J1525">
        <v>19.001000000000001</v>
      </c>
      <c r="K1525">
        <v>21.678999999999998</v>
      </c>
      <c r="L1525">
        <v>24.788</v>
      </c>
      <c r="M1525">
        <v>27.896999999999998</v>
      </c>
      <c r="N1525" s="116">
        <v>-0.11990000000000001</v>
      </c>
      <c r="O1525" s="116">
        <v>16.687200000000001</v>
      </c>
      <c r="P1525" s="116">
        <v>0.12883</v>
      </c>
    </row>
    <row r="1526" spans="1:16">
      <c r="A1526" t="s">
        <v>140</v>
      </c>
      <c r="B1526">
        <v>1524</v>
      </c>
      <c r="C1526" t="s">
        <v>1699</v>
      </c>
      <c r="D1526">
        <v>50</v>
      </c>
      <c r="E1526">
        <v>9.9290000000000003</v>
      </c>
      <c r="F1526">
        <v>11.44</v>
      </c>
      <c r="G1526">
        <v>12.951000000000001</v>
      </c>
      <c r="H1526">
        <v>14.689</v>
      </c>
      <c r="I1526">
        <v>16.693000000000001</v>
      </c>
      <c r="J1526">
        <v>19.007000000000001</v>
      </c>
      <c r="K1526">
        <v>21.687999999999999</v>
      </c>
      <c r="L1526">
        <v>24.797999999999998</v>
      </c>
      <c r="M1526">
        <v>27.908999999999999</v>
      </c>
      <c r="N1526" s="116">
        <v>-0.12</v>
      </c>
      <c r="O1526" s="116">
        <v>16.692699999999999</v>
      </c>
      <c r="P1526" s="116">
        <v>0.12884999999999999</v>
      </c>
    </row>
    <row r="1527" spans="1:16">
      <c r="A1527" t="s">
        <v>140</v>
      </c>
      <c r="B1527">
        <v>1525</v>
      </c>
      <c r="C1527" t="s">
        <v>1700</v>
      </c>
      <c r="D1527">
        <v>50</v>
      </c>
      <c r="E1527">
        <v>9.9320000000000004</v>
      </c>
      <c r="F1527">
        <v>11.443</v>
      </c>
      <c r="G1527">
        <v>12.955</v>
      </c>
      <c r="H1527">
        <v>14.694000000000001</v>
      </c>
      <c r="I1527">
        <v>16.698</v>
      </c>
      <c r="J1527">
        <v>19.013999999999999</v>
      </c>
      <c r="K1527">
        <v>21.696000000000002</v>
      </c>
      <c r="L1527">
        <v>24.808</v>
      </c>
      <c r="M1527">
        <v>27.920999999999999</v>
      </c>
      <c r="N1527" s="116">
        <v>-0.1201</v>
      </c>
      <c r="O1527" s="116">
        <v>16.6981</v>
      </c>
      <c r="P1527" s="116">
        <v>0.12887000000000001</v>
      </c>
    </row>
    <row r="1528" spans="1:16">
      <c r="A1528" t="s">
        <v>140</v>
      </c>
      <c r="B1528">
        <v>1526</v>
      </c>
      <c r="C1528" t="s">
        <v>1701</v>
      </c>
      <c r="D1528">
        <v>50</v>
      </c>
      <c r="E1528">
        <v>9.9339999999999993</v>
      </c>
      <c r="F1528">
        <v>11.446</v>
      </c>
      <c r="G1528">
        <v>12.959</v>
      </c>
      <c r="H1528">
        <v>14.698</v>
      </c>
      <c r="I1528">
        <v>16.704000000000001</v>
      </c>
      <c r="J1528">
        <v>19.021000000000001</v>
      </c>
      <c r="K1528">
        <v>21.704000000000001</v>
      </c>
      <c r="L1528">
        <v>24.818000000000001</v>
      </c>
      <c r="M1528">
        <v>27.931999999999999</v>
      </c>
      <c r="N1528" s="116">
        <v>-0.1202</v>
      </c>
      <c r="O1528" s="116">
        <v>16.703600000000002</v>
      </c>
      <c r="P1528" s="116">
        <v>0.12889</v>
      </c>
    </row>
    <row r="1529" spans="1:16">
      <c r="A1529" t="s">
        <v>140</v>
      </c>
      <c r="B1529">
        <v>1527</v>
      </c>
      <c r="C1529" t="s">
        <v>1702</v>
      </c>
      <c r="D1529">
        <v>50</v>
      </c>
      <c r="E1529">
        <v>9.9369999999999994</v>
      </c>
      <c r="F1529">
        <v>11.449</v>
      </c>
      <c r="G1529">
        <v>12.962</v>
      </c>
      <c r="H1529">
        <v>14.702999999999999</v>
      </c>
      <c r="I1529">
        <v>16.709</v>
      </c>
      <c r="J1529">
        <v>19.027000000000001</v>
      </c>
      <c r="K1529">
        <v>21.712</v>
      </c>
      <c r="L1529">
        <v>24.827999999999999</v>
      </c>
      <c r="M1529">
        <v>27.943999999999999</v>
      </c>
      <c r="N1529" s="116">
        <v>-0.1203</v>
      </c>
      <c r="O1529" s="116">
        <v>16.709</v>
      </c>
      <c r="P1529" s="116">
        <v>0.12891</v>
      </c>
    </row>
    <row r="1530" spans="1:16">
      <c r="A1530" t="s">
        <v>140</v>
      </c>
      <c r="B1530">
        <v>1528</v>
      </c>
      <c r="C1530" t="s">
        <v>1703</v>
      </c>
      <c r="D1530">
        <v>50</v>
      </c>
      <c r="E1530">
        <v>9.9390000000000001</v>
      </c>
      <c r="F1530">
        <v>11.452999999999999</v>
      </c>
      <c r="G1530">
        <v>12.965999999999999</v>
      </c>
      <c r="H1530">
        <v>14.707000000000001</v>
      </c>
      <c r="I1530">
        <v>16.713999999999999</v>
      </c>
      <c r="J1530">
        <v>19.033999999999999</v>
      </c>
      <c r="K1530">
        <v>21.72</v>
      </c>
      <c r="L1530">
        <v>24.838000000000001</v>
      </c>
      <c r="M1530">
        <v>27.956</v>
      </c>
      <c r="N1530" s="116">
        <v>-0.12039999999999999</v>
      </c>
      <c r="O1530" s="116">
        <v>16.714500000000001</v>
      </c>
      <c r="P1530" s="116">
        <v>0.12892999999999999</v>
      </c>
    </row>
    <row r="1531" spans="1:16">
      <c r="A1531" t="s">
        <v>140</v>
      </c>
      <c r="B1531">
        <v>1529</v>
      </c>
      <c r="C1531" t="s">
        <v>1704</v>
      </c>
      <c r="D1531">
        <v>50</v>
      </c>
      <c r="E1531">
        <v>9.9420000000000002</v>
      </c>
      <c r="F1531">
        <v>11.456</v>
      </c>
      <c r="G1531">
        <v>12.97</v>
      </c>
      <c r="H1531">
        <v>14.712</v>
      </c>
      <c r="I1531">
        <v>16.72</v>
      </c>
      <c r="J1531">
        <v>19.04</v>
      </c>
      <c r="K1531">
        <v>21.728000000000002</v>
      </c>
      <c r="L1531">
        <v>24.847999999999999</v>
      </c>
      <c r="M1531">
        <v>27.966999999999999</v>
      </c>
      <c r="N1531" s="116">
        <v>-0.1205</v>
      </c>
      <c r="O1531" s="116">
        <v>16.72</v>
      </c>
      <c r="P1531" s="116">
        <v>0.12895000000000001</v>
      </c>
    </row>
    <row r="1532" spans="1:16">
      <c r="A1532" t="s">
        <v>140</v>
      </c>
      <c r="B1532">
        <v>1530</v>
      </c>
      <c r="C1532" t="s">
        <v>1705</v>
      </c>
      <c r="D1532">
        <v>50</v>
      </c>
      <c r="E1532">
        <v>9.9440000000000008</v>
      </c>
      <c r="F1532">
        <v>11.459</v>
      </c>
      <c r="G1532">
        <v>12.974</v>
      </c>
      <c r="H1532">
        <v>14.715999999999999</v>
      </c>
      <c r="I1532">
        <v>16.725000000000001</v>
      </c>
      <c r="J1532">
        <v>19.047000000000001</v>
      </c>
      <c r="K1532">
        <v>21.736000000000001</v>
      </c>
      <c r="L1532">
        <v>24.856999999999999</v>
      </c>
      <c r="M1532">
        <v>27.978999999999999</v>
      </c>
      <c r="N1532" s="116">
        <v>-0.1206</v>
      </c>
      <c r="O1532" s="116">
        <v>16.7254</v>
      </c>
      <c r="P1532" s="116">
        <v>0.12897</v>
      </c>
    </row>
    <row r="1533" spans="1:16">
      <c r="A1533" t="s">
        <v>140</v>
      </c>
      <c r="B1533">
        <v>1531</v>
      </c>
      <c r="C1533" t="s">
        <v>1706</v>
      </c>
      <c r="D1533">
        <v>50</v>
      </c>
      <c r="E1533">
        <v>9.9469999999999992</v>
      </c>
      <c r="F1533">
        <v>11.462</v>
      </c>
      <c r="G1533">
        <v>12.977</v>
      </c>
      <c r="H1533">
        <v>14.721</v>
      </c>
      <c r="I1533">
        <v>16.731000000000002</v>
      </c>
      <c r="J1533">
        <v>19.053999999999998</v>
      </c>
      <c r="K1533">
        <v>21.744</v>
      </c>
      <c r="L1533">
        <v>24.867000000000001</v>
      </c>
      <c r="M1533">
        <v>27.991</v>
      </c>
      <c r="N1533" s="116">
        <v>-0.1207</v>
      </c>
      <c r="O1533" s="116">
        <v>16.730899999999998</v>
      </c>
      <c r="P1533" s="116">
        <v>0.12898999999999999</v>
      </c>
    </row>
    <row r="1534" spans="1:16">
      <c r="A1534" t="s">
        <v>140</v>
      </c>
      <c r="B1534">
        <v>1532</v>
      </c>
      <c r="C1534" t="s">
        <v>1707</v>
      </c>
      <c r="D1534">
        <v>50</v>
      </c>
      <c r="E1534">
        <v>9.9489999999999998</v>
      </c>
      <c r="F1534">
        <v>11.465</v>
      </c>
      <c r="G1534">
        <v>12.981</v>
      </c>
      <c r="H1534">
        <v>14.725</v>
      </c>
      <c r="I1534">
        <v>16.736000000000001</v>
      </c>
      <c r="J1534">
        <v>19.059999999999999</v>
      </c>
      <c r="K1534">
        <v>21.751999999999999</v>
      </c>
      <c r="L1534">
        <v>24.876999999999999</v>
      </c>
      <c r="M1534">
        <v>28.001999999999999</v>
      </c>
      <c r="N1534" s="116">
        <v>-0.1208</v>
      </c>
      <c r="O1534" s="116">
        <v>16.7363</v>
      </c>
      <c r="P1534" s="116">
        <v>0.12901000000000001</v>
      </c>
    </row>
    <row r="1535" spans="1:16">
      <c r="A1535" t="s">
        <v>140</v>
      </c>
      <c r="B1535">
        <v>1533</v>
      </c>
      <c r="C1535" t="s">
        <v>1708</v>
      </c>
      <c r="D1535">
        <v>50</v>
      </c>
      <c r="E1535">
        <v>9.952</v>
      </c>
      <c r="F1535">
        <v>11.468999999999999</v>
      </c>
      <c r="G1535">
        <v>12.984999999999999</v>
      </c>
      <c r="H1535">
        <v>14.73</v>
      </c>
      <c r="I1535">
        <v>16.742000000000001</v>
      </c>
      <c r="J1535">
        <v>19.067</v>
      </c>
      <c r="K1535">
        <v>21.76</v>
      </c>
      <c r="L1535">
        <v>24.887</v>
      </c>
      <c r="M1535">
        <v>28.013999999999999</v>
      </c>
      <c r="N1535" s="116">
        <v>-0.121</v>
      </c>
      <c r="O1535" s="116">
        <v>16.741800000000001</v>
      </c>
      <c r="P1535" s="116">
        <v>0.12903000000000001</v>
      </c>
    </row>
    <row r="1536" spans="1:16">
      <c r="A1536" t="s">
        <v>140</v>
      </c>
      <c r="B1536">
        <v>1534</v>
      </c>
      <c r="C1536" t="s">
        <v>1709</v>
      </c>
      <c r="D1536">
        <v>50</v>
      </c>
      <c r="E1536">
        <v>9.9550000000000001</v>
      </c>
      <c r="F1536">
        <v>11.472</v>
      </c>
      <c r="G1536">
        <v>12.989000000000001</v>
      </c>
      <c r="H1536">
        <v>14.734</v>
      </c>
      <c r="I1536">
        <v>16.747</v>
      </c>
      <c r="J1536">
        <v>19.074000000000002</v>
      </c>
      <c r="K1536">
        <v>21.768000000000001</v>
      </c>
      <c r="L1536">
        <v>24.896999999999998</v>
      </c>
      <c r="M1536">
        <v>28.026</v>
      </c>
      <c r="N1536" s="116">
        <v>-0.1211</v>
      </c>
      <c r="O1536" s="116">
        <v>16.747199999999999</v>
      </c>
      <c r="P1536" s="116">
        <v>0.12905</v>
      </c>
    </row>
    <row r="1537" spans="1:16">
      <c r="A1537" t="s">
        <v>140</v>
      </c>
      <c r="B1537">
        <v>1535</v>
      </c>
      <c r="C1537" t="s">
        <v>1710</v>
      </c>
      <c r="D1537">
        <v>50</v>
      </c>
      <c r="E1537">
        <v>9.9570000000000007</v>
      </c>
      <c r="F1537">
        <v>11.475</v>
      </c>
      <c r="G1537">
        <v>12.993</v>
      </c>
      <c r="H1537">
        <v>14.739000000000001</v>
      </c>
      <c r="I1537">
        <v>16.753</v>
      </c>
      <c r="J1537">
        <v>19.079999999999998</v>
      </c>
      <c r="K1537">
        <v>21.776</v>
      </c>
      <c r="L1537">
        <v>24.907</v>
      </c>
      <c r="M1537">
        <v>28.038</v>
      </c>
      <c r="N1537" s="116">
        <v>-0.1212</v>
      </c>
      <c r="O1537" s="116">
        <v>16.752700000000001</v>
      </c>
      <c r="P1537" s="116">
        <v>0.12906999999999999</v>
      </c>
    </row>
    <row r="1538" spans="1:16">
      <c r="A1538" t="s">
        <v>140</v>
      </c>
      <c r="B1538">
        <v>1536</v>
      </c>
      <c r="C1538" t="s">
        <v>1711</v>
      </c>
      <c r="D1538">
        <v>50</v>
      </c>
      <c r="E1538">
        <v>9.9600000000000009</v>
      </c>
      <c r="F1538">
        <v>11.478</v>
      </c>
      <c r="G1538">
        <v>12.996</v>
      </c>
      <c r="H1538">
        <v>14.743</v>
      </c>
      <c r="I1538">
        <v>16.757999999999999</v>
      </c>
      <c r="J1538">
        <v>19.087</v>
      </c>
      <c r="K1538">
        <v>21.783999999999999</v>
      </c>
      <c r="L1538">
        <v>24.917000000000002</v>
      </c>
      <c r="M1538">
        <v>28.048999999999999</v>
      </c>
      <c r="N1538" s="116">
        <v>-0.12130000000000001</v>
      </c>
      <c r="O1538" s="116">
        <v>16.758099999999999</v>
      </c>
      <c r="P1538" s="116">
        <v>0.12909000000000001</v>
      </c>
    </row>
    <row r="1539" spans="1:16">
      <c r="A1539" t="s">
        <v>140</v>
      </c>
      <c r="B1539">
        <v>1537</v>
      </c>
      <c r="C1539" t="s">
        <v>1712</v>
      </c>
      <c r="D1539">
        <v>50</v>
      </c>
      <c r="E1539">
        <v>9.9619999999999997</v>
      </c>
      <c r="F1539">
        <v>11.481</v>
      </c>
      <c r="G1539">
        <v>13</v>
      </c>
      <c r="H1539">
        <v>14.747999999999999</v>
      </c>
      <c r="I1539">
        <v>16.763999999999999</v>
      </c>
      <c r="J1539">
        <v>19.093</v>
      </c>
      <c r="K1539">
        <v>21.792000000000002</v>
      </c>
      <c r="L1539">
        <v>24.927</v>
      </c>
      <c r="M1539">
        <v>28.061</v>
      </c>
      <c r="N1539" s="116">
        <v>-0.12139999999999999</v>
      </c>
      <c r="O1539" s="116">
        <v>16.7636</v>
      </c>
      <c r="P1539" s="116">
        <v>0.12911</v>
      </c>
    </row>
    <row r="1540" spans="1:16">
      <c r="A1540" t="s">
        <v>140</v>
      </c>
      <c r="B1540">
        <v>1538</v>
      </c>
      <c r="C1540" t="s">
        <v>1713</v>
      </c>
      <c r="D1540">
        <v>50</v>
      </c>
      <c r="E1540">
        <v>9.9649999999999999</v>
      </c>
      <c r="F1540">
        <v>11.484</v>
      </c>
      <c r="G1540">
        <v>13.004</v>
      </c>
      <c r="H1540">
        <v>14.752000000000001</v>
      </c>
      <c r="I1540">
        <v>16.768999999999998</v>
      </c>
      <c r="J1540">
        <v>19.100000000000001</v>
      </c>
      <c r="K1540">
        <v>21.8</v>
      </c>
      <c r="L1540">
        <v>24.937000000000001</v>
      </c>
      <c r="M1540">
        <v>28.073</v>
      </c>
      <c r="N1540" s="116">
        <v>-0.1215</v>
      </c>
      <c r="O1540" s="116">
        <v>16.768999999999998</v>
      </c>
      <c r="P1540" s="116">
        <v>0.12912999999999999</v>
      </c>
    </row>
    <row r="1541" spans="1:16">
      <c r="A1541" t="s">
        <v>140</v>
      </c>
      <c r="B1541">
        <v>1539</v>
      </c>
      <c r="C1541" t="s">
        <v>1714</v>
      </c>
      <c r="D1541">
        <v>50</v>
      </c>
      <c r="E1541">
        <v>9.9670000000000005</v>
      </c>
      <c r="F1541">
        <v>11.488</v>
      </c>
      <c r="G1541">
        <v>13.007999999999999</v>
      </c>
      <c r="H1541">
        <v>14.757</v>
      </c>
      <c r="I1541">
        <v>16.774000000000001</v>
      </c>
      <c r="J1541">
        <v>19.106999999999999</v>
      </c>
      <c r="K1541">
        <v>21.809000000000001</v>
      </c>
      <c r="L1541">
        <v>24.946999999999999</v>
      </c>
      <c r="M1541">
        <v>28.084</v>
      </c>
      <c r="N1541" s="116">
        <v>-0.1216</v>
      </c>
      <c r="O1541" s="116">
        <v>16.7745</v>
      </c>
      <c r="P1541" s="116">
        <v>0.12914999999999999</v>
      </c>
    </row>
    <row r="1542" spans="1:16">
      <c r="A1542" t="s">
        <v>140</v>
      </c>
      <c r="B1542">
        <v>1540</v>
      </c>
      <c r="C1542" t="s">
        <v>1715</v>
      </c>
      <c r="D1542">
        <v>50</v>
      </c>
      <c r="E1542">
        <v>9.9700000000000006</v>
      </c>
      <c r="F1542">
        <v>11.491</v>
      </c>
      <c r="G1542">
        <v>13.010999999999999</v>
      </c>
      <c r="H1542">
        <v>14.762</v>
      </c>
      <c r="I1542">
        <v>16.78</v>
      </c>
      <c r="J1542">
        <v>19.113</v>
      </c>
      <c r="K1542">
        <v>21.817</v>
      </c>
      <c r="L1542">
        <v>24.956</v>
      </c>
      <c r="M1542">
        <v>28.096</v>
      </c>
      <c r="N1542" s="116">
        <v>-0.1217</v>
      </c>
      <c r="O1542" s="116">
        <v>16.78</v>
      </c>
      <c r="P1542" s="116">
        <v>0.12917000000000001</v>
      </c>
    </row>
    <row r="1543" spans="1:16">
      <c r="A1543" t="s">
        <v>140</v>
      </c>
      <c r="B1543">
        <v>1541</v>
      </c>
      <c r="C1543" t="s">
        <v>1716</v>
      </c>
      <c r="D1543">
        <v>50</v>
      </c>
      <c r="E1543">
        <v>9.9730000000000008</v>
      </c>
      <c r="F1543">
        <v>11.494</v>
      </c>
      <c r="G1543">
        <v>13.015000000000001</v>
      </c>
      <c r="H1543">
        <v>14.766</v>
      </c>
      <c r="I1543">
        <v>16.785</v>
      </c>
      <c r="J1543">
        <v>19.12</v>
      </c>
      <c r="K1543">
        <v>21.824999999999999</v>
      </c>
      <c r="L1543">
        <v>24.966000000000001</v>
      </c>
      <c r="M1543">
        <v>28.108000000000001</v>
      </c>
      <c r="N1543" s="116">
        <v>-0.12180000000000001</v>
      </c>
      <c r="O1543" s="116">
        <v>16.785399999999999</v>
      </c>
      <c r="P1543" s="116">
        <v>0.12919</v>
      </c>
    </row>
    <row r="1544" spans="1:16">
      <c r="A1544" t="s">
        <v>140</v>
      </c>
      <c r="B1544">
        <v>1542</v>
      </c>
      <c r="C1544" t="s">
        <v>1717</v>
      </c>
      <c r="D1544">
        <v>50</v>
      </c>
      <c r="E1544">
        <v>9.9749999999999996</v>
      </c>
      <c r="F1544">
        <v>11.497</v>
      </c>
      <c r="G1544">
        <v>13.019</v>
      </c>
      <c r="H1544">
        <v>14.771000000000001</v>
      </c>
      <c r="I1544">
        <v>16.791</v>
      </c>
      <c r="J1544">
        <v>19.126999999999999</v>
      </c>
      <c r="K1544">
        <v>21.832999999999998</v>
      </c>
      <c r="L1544">
        <v>24.975999999999999</v>
      </c>
      <c r="M1544">
        <v>28.12</v>
      </c>
      <c r="N1544" s="116">
        <v>-0.12189999999999999</v>
      </c>
      <c r="O1544" s="116">
        <v>16.790900000000001</v>
      </c>
      <c r="P1544" s="116">
        <v>0.12920999999999999</v>
      </c>
    </row>
    <row r="1545" spans="1:16">
      <c r="A1545" t="s">
        <v>140</v>
      </c>
      <c r="B1545">
        <v>1543</v>
      </c>
      <c r="C1545" t="s">
        <v>1718</v>
      </c>
      <c r="D1545">
        <v>50</v>
      </c>
      <c r="E1545">
        <v>9.9779999999999998</v>
      </c>
      <c r="F1545">
        <v>11.5</v>
      </c>
      <c r="G1545">
        <v>13.023</v>
      </c>
      <c r="H1545">
        <v>14.775</v>
      </c>
      <c r="I1545">
        <v>16.795999999999999</v>
      </c>
      <c r="J1545">
        <v>19.132999999999999</v>
      </c>
      <c r="K1545">
        <v>21.841000000000001</v>
      </c>
      <c r="L1545">
        <v>24.986000000000001</v>
      </c>
      <c r="M1545">
        <v>28.131</v>
      </c>
      <c r="N1545" s="116">
        <v>-0.122</v>
      </c>
      <c r="O1545" s="116">
        <v>16.796299999999999</v>
      </c>
      <c r="P1545" s="116">
        <v>0.12923000000000001</v>
      </c>
    </row>
    <row r="1546" spans="1:16">
      <c r="A1546" t="s">
        <v>140</v>
      </c>
      <c r="B1546">
        <v>1544</v>
      </c>
      <c r="C1546" t="s">
        <v>1719</v>
      </c>
      <c r="D1546">
        <v>50</v>
      </c>
      <c r="E1546">
        <v>9.98</v>
      </c>
      <c r="F1546">
        <v>11.503</v>
      </c>
      <c r="G1546">
        <v>13.026</v>
      </c>
      <c r="H1546">
        <v>14.78</v>
      </c>
      <c r="I1546">
        <v>16.802</v>
      </c>
      <c r="J1546">
        <v>19.14</v>
      </c>
      <c r="K1546">
        <v>21.849</v>
      </c>
      <c r="L1546">
        <v>24.995999999999999</v>
      </c>
      <c r="M1546">
        <v>28.143000000000001</v>
      </c>
      <c r="N1546" s="116">
        <v>-0.1221</v>
      </c>
      <c r="O1546" s="116">
        <v>16.8018</v>
      </c>
      <c r="P1546" s="116">
        <v>0.12925</v>
      </c>
    </row>
    <row r="1547" spans="1:16">
      <c r="A1547" t="s">
        <v>140</v>
      </c>
      <c r="B1547">
        <v>1545</v>
      </c>
      <c r="C1547" t="s">
        <v>1720</v>
      </c>
      <c r="D1547">
        <v>50</v>
      </c>
      <c r="E1547">
        <v>9.9819999999999993</v>
      </c>
      <c r="F1547">
        <v>11.506</v>
      </c>
      <c r="G1547">
        <v>13.03</v>
      </c>
      <c r="H1547">
        <v>14.784000000000001</v>
      </c>
      <c r="I1547">
        <v>16.806999999999999</v>
      </c>
      <c r="J1547">
        <v>19.146000000000001</v>
      </c>
      <c r="K1547">
        <v>21.856999999999999</v>
      </c>
      <c r="L1547">
        <v>25.007000000000001</v>
      </c>
      <c r="M1547">
        <v>28.155999999999999</v>
      </c>
      <c r="N1547" s="116">
        <v>-0.1222</v>
      </c>
      <c r="O1547" s="116">
        <v>16.807200000000002</v>
      </c>
      <c r="P1547" s="116">
        <v>0.12928000000000001</v>
      </c>
    </row>
    <row r="1548" spans="1:16">
      <c r="A1548" t="s">
        <v>140</v>
      </c>
      <c r="B1548">
        <v>1546</v>
      </c>
      <c r="C1548" t="s">
        <v>1721</v>
      </c>
      <c r="D1548">
        <v>50</v>
      </c>
      <c r="E1548">
        <v>9.9849999999999994</v>
      </c>
      <c r="F1548">
        <v>11.509</v>
      </c>
      <c r="G1548">
        <v>13.034000000000001</v>
      </c>
      <c r="H1548">
        <v>14.788</v>
      </c>
      <c r="I1548">
        <v>16.812999999999999</v>
      </c>
      <c r="J1548">
        <v>19.152999999999999</v>
      </c>
      <c r="K1548">
        <v>21.866</v>
      </c>
      <c r="L1548">
        <v>25.016999999999999</v>
      </c>
      <c r="M1548">
        <v>28.167999999999999</v>
      </c>
      <c r="N1548" s="116">
        <v>-0.12230000000000001</v>
      </c>
      <c r="O1548" s="116">
        <v>16.8127</v>
      </c>
      <c r="P1548" s="116">
        <v>0.1293</v>
      </c>
    </row>
    <row r="1549" spans="1:16">
      <c r="A1549" t="s">
        <v>140</v>
      </c>
      <c r="B1549">
        <v>1547</v>
      </c>
      <c r="C1549" t="s">
        <v>1722</v>
      </c>
      <c r="D1549">
        <v>50</v>
      </c>
      <c r="E1549">
        <v>9.9870000000000001</v>
      </c>
      <c r="F1549">
        <v>11.512</v>
      </c>
      <c r="G1549">
        <v>13.037000000000001</v>
      </c>
      <c r="H1549">
        <v>14.792999999999999</v>
      </c>
      <c r="I1549">
        <v>16.818000000000001</v>
      </c>
      <c r="J1549">
        <v>19.16</v>
      </c>
      <c r="K1549">
        <v>21.873999999999999</v>
      </c>
      <c r="L1549">
        <v>25.027000000000001</v>
      </c>
      <c r="M1549">
        <v>28.178999999999998</v>
      </c>
      <c r="N1549" s="116">
        <v>-0.1225</v>
      </c>
      <c r="O1549" s="116">
        <v>16.818100000000001</v>
      </c>
      <c r="P1549" s="116">
        <v>0.12931999999999999</v>
      </c>
    </row>
    <row r="1550" spans="1:16">
      <c r="A1550" t="s">
        <v>140</v>
      </c>
      <c r="B1550">
        <v>1548</v>
      </c>
      <c r="C1550" t="s">
        <v>1723</v>
      </c>
      <c r="D1550">
        <v>50</v>
      </c>
      <c r="E1550">
        <v>9.99</v>
      </c>
      <c r="F1550">
        <v>11.516</v>
      </c>
      <c r="G1550">
        <v>13.041</v>
      </c>
      <c r="H1550">
        <v>14.797000000000001</v>
      </c>
      <c r="I1550">
        <v>16.824000000000002</v>
      </c>
      <c r="J1550">
        <v>19.166</v>
      </c>
      <c r="K1550">
        <v>21.882000000000001</v>
      </c>
      <c r="L1550">
        <v>25.036999999999999</v>
      </c>
      <c r="M1550">
        <v>28.190999999999999</v>
      </c>
      <c r="N1550" s="116">
        <v>-0.1226</v>
      </c>
      <c r="O1550" s="116">
        <v>16.823599999999999</v>
      </c>
      <c r="P1550" s="116">
        <v>0.12934000000000001</v>
      </c>
    </row>
    <row r="1551" spans="1:16">
      <c r="A1551" t="s">
        <v>140</v>
      </c>
      <c r="B1551">
        <v>1549</v>
      </c>
      <c r="C1551" t="s">
        <v>1724</v>
      </c>
      <c r="D1551">
        <v>50</v>
      </c>
      <c r="E1551">
        <v>9.9930000000000003</v>
      </c>
      <c r="F1551">
        <v>11.519</v>
      </c>
      <c r="G1551">
        <v>13.045</v>
      </c>
      <c r="H1551">
        <v>14.802</v>
      </c>
      <c r="I1551">
        <v>16.829000000000001</v>
      </c>
      <c r="J1551">
        <v>19.172999999999998</v>
      </c>
      <c r="K1551">
        <v>21.89</v>
      </c>
      <c r="L1551">
        <v>25.045999999999999</v>
      </c>
      <c r="M1551">
        <v>28.202999999999999</v>
      </c>
      <c r="N1551" s="116">
        <v>-0.1227</v>
      </c>
      <c r="O1551" s="116">
        <v>16.829000000000001</v>
      </c>
      <c r="P1551" s="116">
        <v>0.12936</v>
      </c>
    </row>
    <row r="1552" spans="1:16">
      <c r="A1552" t="s">
        <v>140</v>
      </c>
      <c r="B1552">
        <v>1550</v>
      </c>
      <c r="C1552" t="s">
        <v>1725</v>
      </c>
      <c r="D1552">
        <v>50</v>
      </c>
      <c r="E1552">
        <v>9.9949999999999992</v>
      </c>
      <c r="F1552">
        <v>11.522</v>
      </c>
      <c r="G1552">
        <v>13.048999999999999</v>
      </c>
      <c r="H1552">
        <v>14.807</v>
      </c>
      <c r="I1552">
        <v>16.834</v>
      </c>
      <c r="J1552">
        <v>19.18</v>
      </c>
      <c r="K1552">
        <v>21.898</v>
      </c>
      <c r="L1552">
        <v>25.056000000000001</v>
      </c>
      <c r="M1552">
        <v>28.215</v>
      </c>
      <c r="N1552" s="116">
        <v>-0.12280000000000001</v>
      </c>
      <c r="O1552" s="116">
        <v>16.834499999999998</v>
      </c>
      <c r="P1552" s="116">
        <v>0.12938</v>
      </c>
    </row>
    <row r="1553" spans="1:16">
      <c r="A1553" t="s">
        <v>140</v>
      </c>
      <c r="B1553">
        <v>1551</v>
      </c>
      <c r="C1553" t="s">
        <v>1726</v>
      </c>
      <c r="D1553">
        <v>50</v>
      </c>
      <c r="E1553">
        <v>9.9979999999999993</v>
      </c>
      <c r="F1553">
        <v>11.525</v>
      </c>
      <c r="G1553">
        <v>13.053000000000001</v>
      </c>
      <c r="H1553">
        <v>14.811</v>
      </c>
      <c r="I1553">
        <v>16.84</v>
      </c>
      <c r="J1553">
        <v>19.186</v>
      </c>
      <c r="K1553">
        <v>21.905999999999999</v>
      </c>
      <c r="L1553">
        <v>25.065999999999999</v>
      </c>
      <c r="M1553">
        <v>28.225999999999999</v>
      </c>
      <c r="N1553" s="116">
        <v>-0.1229</v>
      </c>
      <c r="O1553" s="116">
        <v>16.84</v>
      </c>
      <c r="P1553" s="116">
        <v>0.12939999999999999</v>
      </c>
    </row>
    <row r="1554" spans="1:16">
      <c r="A1554" t="s">
        <v>140</v>
      </c>
      <c r="B1554">
        <v>1552</v>
      </c>
      <c r="C1554" t="s">
        <v>1727</v>
      </c>
      <c r="D1554">
        <v>50</v>
      </c>
      <c r="E1554">
        <v>10</v>
      </c>
      <c r="F1554">
        <v>11.528</v>
      </c>
      <c r="G1554">
        <v>13.055999999999999</v>
      </c>
      <c r="H1554">
        <v>14.816000000000001</v>
      </c>
      <c r="I1554">
        <v>16.844999999999999</v>
      </c>
      <c r="J1554">
        <v>19.193000000000001</v>
      </c>
      <c r="K1554">
        <v>21.914000000000001</v>
      </c>
      <c r="L1554">
        <v>25.076000000000001</v>
      </c>
      <c r="M1554">
        <v>28.238</v>
      </c>
      <c r="N1554" s="116">
        <v>-0.123</v>
      </c>
      <c r="O1554" s="116">
        <v>16.845400000000001</v>
      </c>
      <c r="P1554" s="116">
        <v>0.12942000000000001</v>
      </c>
    </row>
    <row r="1555" spans="1:16">
      <c r="A1555" t="s">
        <v>140</v>
      </c>
      <c r="B1555">
        <v>1553</v>
      </c>
      <c r="C1555" t="s">
        <v>1728</v>
      </c>
      <c r="D1555">
        <v>51</v>
      </c>
      <c r="E1555">
        <v>10.003</v>
      </c>
      <c r="F1555">
        <v>11.531000000000001</v>
      </c>
      <c r="G1555">
        <v>13.06</v>
      </c>
      <c r="H1555">
        <v>14.82</v>
      </c>
      <c r="I1555">
        <v>16.850999999999999</v>
      </c>
      <c r="J1555">
        <v>19.2</v>
      </c>
      <c r="K1555">
        <v>21.922000000000001</v>
      </c>
      <c r="L1555">
        <v>25.085999999999999</v>
      </c>
      <c r="M1555">
        <v>28.25</v>
      </c>
      <c r="N1555" s="116">
        <v>-0.1231</v>
      </c>
      <c r="O1555" s="116">
        <v>16.850899999999999</v>
      </c>
      <c r="P1555" s="116">
        <v>0.12944</v>
      </c>
    </row>
    <row r="1556" spans="1:16">
      <c r="A1556" t="s">
        <v>140</v>
      </c>
      <c r="B1556">
        <v>1554</v>
      </c>
      <c r="C1556" t="s">
        <v>1729</v>
      </c>
      <c r="D1556">
        <v>51</v>
      </c>
      <c r="E1556">
        <v>10.005000000000001</v>
      </c>
      <c r="F1556">
        <v>11.535</v>
      </c>
      <c r="G1556">
        <v>13.064</v>
      </c>
      <c r="H1556">
        <v>14.824999999999999</v>
      </c>
      <c r="I1556">
        <v>16.856000000000002</v>
      </c>
      <c r="J1556">
        <v>19.206</v>
      </c>
      <c r="K1556">
        <v>21.93</v>
      </c>
      <c r="L1556">
        <v>25.096</v>
      </c>
      <c r="M1556">
        <v>28.262</v>
      </c>
      <c r="N1556" s="116">
        <v>-0.1232</v>
      </c>
      <c r="O1556" s="116">
        <v>16.856300000000001</v>
      </c>
      <c r="P1556" s="116">
        <v>0.12945999999999999</v>
      </c>
    </row>
    <row r="1557" spans="1:16">
      <c r="A1557" t="s">
        <v>140</v>
      </c>
      <c r="B1557">
        <v>1555</v>
      </c>
      <c r="C1557" t="s">
        <v>1730</v>
      </c>
      <c r="D1557">
        <v>51</v>
      </c>
      <c r="E1557">
        <v>10.007999999999999</v>
      </c>
      <c r="F1557">
        <v>11.538</v>
      </c>
      <c r="G1557">
        <v>13.068</v>
      </c>
      <c r="H1557">
        <v>14.829000000000001</v>
      </c>
      <c r="I1557">
        <v>16.861999999999998</v>
      </c>
      <c r="J1557">
        <v>19.213000000000001</v>
      </c>
      <c r="K1557">
        <v>21.937999999999999</v>
      </c>
      <c r="L1557">
        <v>25.106000000000002</v>
      </c>
      <c r="M1557">
        <v>28.273</v>
      </c>
      <c r="N1557" s="116">
        <v>-0.12330000000000001</v>
      </c>
      <c r="O1557" s="116">
        <v>16.861799999999999</v>
      </c>
      <c r="P1557" s="116">
        <v>0.12948000000000001</v>
      </c>
    </row>
    <row r="1558" spans="1:16">
      <c r="A1558" t="s">
        <v>140</v>
      </c>
      <c r="B1558">
        <v>1556</v>
      </c>
      <c r="C1558" t="s">
        <v>1731</v>
      </c>
      <c r="D1558">
        <v>51</v>
      </c>
      <c r="E1558">
        <v>10.01</v>
      </c>
      <c r="F1558">
        <v>11.541</v>
      </c>
      <c r="G1558">
        <v>13.071</v>
      </c>
      <c r="H1558">
        <v>14.834</v>
      </c>
      <c r="I1558">
        <v>16.867000000000001</v>
      </c>
      <c r="J1558">
        <v>19.219000000000001</v>
      </c>
      <c r="K1558">
        <v>21.946000000000002</v>
      </c>
      <c r="L1558">
        <v>25.116</v>
      </c>
      <c r="M1558">
        <v>28.285</v>
      </c>
      <c r="N1558" s="116">
        <v>-0.1234</v>
      </c>
      <c r="O1558" s="116">
        <v>16.8672</v>
      </c>
      <c r="P1558" s="116">
        <v>0.1295</v>
      </c>
    </row>
    <row r="1559" spans="1:16">
      <c r="A1559" t="s">
        <v>140</v>
      </c>
      <c r="B1559">
        <v>1557</v>
      </c>
      <c r="C1559" t="s">
        <v>1732</v>
      </c>
      <c r="D1559">
        <v>51</v>
      </c>
      <c r="E1559">
        <v>10.013</v>
      </c>
      <c r="F1559">
        <v>11.544</v>
      </c>
      <c r="G1559">
        <v>13.074999999999999</v>
      </c>
      <c r="H1559">
        <v>14.837999999999999</v>
      </c>
      <c r="I1559">
        <v>16.873000000000001</v>
      </c>
      <c r="J1559">
        <v>19.225999999999999</v>
      </c>
      <c r="K1559">
        <v>21.954000000000001</v>
      </c>
      <c r="L1559">
        <v>25.126000000000001</v>
      </c>
      <c r="M1559">
        <v>28.297000000000001</v>
      </c>
      <c r="N1559" s="116">
        <v>-0.1235</v>
      </c>
      <c r="O1559" s="116">
        <v>16.872699999999998</v>
      </c>
      <c r="P1559" s="116">
        <v>0.12952</v>
      </c>
    </row>
    <row r="1560" spans="1:16">
      <c r="A1560" t="s">
        <v>140</v>
      </c>
      <c r="B1560">
        <v>1558</v>
      </c>
      <c r="C1560" t="s">
        <v>1733</v>
      </c>
      <c r="D1560">
        <v>51</v>
      </c>
      <c r="E1560">
        <v>10.015000000000001</v>
      </c>
      <c r="F1560">
        <v>11.547000000000001</v>
      </c>
      <c r="G1560">
        <v>13.079000000000001</v>
      </c>
      <c r="H1560">
        <v>14.843</v>
      </c>
      <c r="I1560">
        <v>16.878</v>
      </c>
      <c r="J1560">
        <v>19.233000000000001</v>
      </c>
      <c r="K1560">
        <v>21.962</v>
      </c>
      <c r="L1560">
        <v>25.135000000000002</v>
      </c>
      <c r="M1560">
        <v>28.308</v>
      </c>
      <c r="N1560" s="116">
        <v>-0.1236</v>
      </c>
      <c r="O1560" s="116">
        <v>16.8781</v>
      </c>
      <c r="P1560" s="116">
        <v>0.12953999999999999</v>
      </c>
    </row>
    <row r="1561" spans="1:16">
      <c r="A1561" t="s">
        <v>140</v>
      </c>
      <c r="B1561">
        <v>1559</v>
      </c>
      <c r="C1561" t="s">
        <v>1734</v>
      </c>
      <c r="D1561">
        <v>51</v>
      </c>
      <c r="E1561">
        <v>10.018000000000001</v>
      </c>
      <c r="F1561">
        <v>11.55</v>
      </c>
      <c r="G1561">
        <v>13.083</v>
      </c>
      <c r="H1561">
        <v>14.847</v>
      </c>
      <c r="I1561">
        <v>16.884</v>
      </c>
      <c r="J1561">
        <v>19.239000000000001</v>
      </c>
      <c r="K1561">
        <v>21.971</v>
      </c>
      <c r="L1561">
        <v>25.145</v>
      </c>
      <c r="M1561">
        <v>28.32</v>
      </c>
      <c r="N1561" s="116">
        <v>-0.1237</v>
      </c>
      <c r="O1561" s="116">
        <v>16.883600000000001</v>
      </c>
      <c r="P1561" s="116">
        <v>0.12956000000000001</v>
      </c>
    </row>
    <row r="1562" spans="1:16">
      <c r="A1562" t="s">
        <v>140</v>
      </c>
      <c r="B1562">
        <v>1560</v>
      </c>
      <c r="C1562" t="s">
        <v>1735</v>
      </c>
      <c r="D1562">
        <v>51</v>
      </c>
      <c r="E1562">
        <v>10.021000000000001</v>
      </c>
      <c r="F1562">
        <v>11.554</v>
      </c>
      <c r="G1562">
        <v>13.086</v>
      </c>
      <c r="H1562">
        <v>14.852</v>
      </c>
      <c r="I1562">
        <v>16.888999999999999</v>
      </c>
      <c r="J1562">
        <v>19.245999999999999</v>
      </c>
      <c r="K1562">
        <v>21.978999999999999</v>
      </c>
      <c r="L1562">
        <v>25.155000000000001</v>
      </c>
      <c r="M1562">
        <v>28.332000000000001</v>
      </c>
      <c r="N1562" s="116">
        <v>-0.12379999999999999</v>
      </c>
      <c r="O1562" s="116">
        <v>16.889099999999999</v>
      </c>
      <c r="P1562" s="116">
        <v>0.12958</v>
      </c>
    </row>
    <row r="1563" spans="1:16">
      <c r="A1563" t="s">
        <v>140</v>
      </c>
      <c r="B1563">
        <v>1561</v>
      </c>
      <c r="C1563" t="s">
        <v>1736</v>
      </c>
      <c r="D1563">
        <v>51</v>
      </c>
      <c r="E1563">
        <v>10.023</v>
      </c>
      <c r="F1563">
        <v>11.557</v>
      </c>
      <c r="G1563">
        <v>13.09</v>
      </c>
      <c r="H1563">
        <v>14.856</v>
      </c>
      <c r="I1563">
        <v>16.893999999999998</v>
      </c>
      <c r="J1563">
        <v>19.251999999999999</v>
      </c>
      <c r="K1563">
        <v>21.986999999999998</v>
      </c>
      <c r="L1563">
        <v>25.164999999999999</v>
      </c>
      <c r="M1563">
        <v>28.344000000000001</v>
      </c>
      <c r="N1563" s="116">
        <v>-0.1239</v>
      </c>
      <c r="O1563" s="116">
        <v>16.894500000000001</v>
      </c>
      <c r="P1563" s="116">
        <v>0.12959999999999999</v>
      </c>
    </row>
    <row r="1564" spans="1:16">
      <c r="A1564" t="s">
        <v>140</v>
      </c>
      <c r="B1564">
        <v>1562</v>
      </c>
      <c r="C1564" t="s">
        <v>1737</v>
      </c>
      <c r="D1564">
        <v>51</v>
      </c>
      <c r="E1564">
        <v>10.026</v>
      </c>
      <c r="F1564">
        <v>11.56</v>
      </c>
      <c r="G1564">
        <v>13.093999999999999</v>
      </c>
      <c r="H1564">
        <v>14.861000000000001</v>
      </c>
      <c r="I1564">
        <v>16.899999999999999</v>
      </c>
      <c r="J1564">
        <v>19.259</v>
      </c>
      <c r="K1564">
        <v>21.995000000000001</v>
      </c>
      <c r="L1564">
        <v>25.175000000000001</v>
      </c>
      <c r="M1564">
        <v>28.356000000000002</v>
      </c>
      <c r="N1564" s="116">
        <v>-0.124</v>
      </c>
      <c r="O1564" s="116">
        <v>16.899999999999999</v>
      </c>
      <c r="P1564" s="116">
        <v>0.12962000000000001</v>
      </c>
    </row>
    <row r="1565" spans="1:16">
      <c r="A1565" t="s">
        <v>140</v>
      </c>
      <c r="B1565">
        <v>1563</v>
      </c>
      <c r="C1565" t="s">
        <v>1738</v>
      </c>
      <c r="D1565">
        <v>51</v>
      </c>
      <c r="E1565">
        <v>10.028</v>
      </c>
      <c r="F1565">
        <v>11.563000000000001</v>
      </c>
      <c r="G1565">
        <v>13.097</v>
      </c>
      <c r="H1565">
        <v>14.865</v>
      </c>
      <c r="I1565">
        <v>16.905000000000001</v>
      </c>
      <c r="J1565">
        <v>19.265999999999998</v>
      </c>
      <c r="K1565">
        <v>22.003</v>
      </c>
      <c r="L1565">
        <v>25.186</v>
      </c>
      <c r="M1565">
        <v>28.369</v>
      </c>
      <c r="N1565" s="116">
        <v>-0.1242</v>
      </c>
      <c r="O1565" s="116">
        <v>16.9054</v>
      </c>
      <c r="P1565" s="116">
        <v>0.12964999999999999</v>
      </c>
    </row>
    <row r="1566" spans="1:16">
      <c r="A1566" t="s">
        <v>140</v>
      </c>
      <c r="B1566">
        <v>1564</v>
      </c>
      <c r="C1566" t="s">
        <v>1739</v>
      </c>
      <c r="D1566">
        <v>51</v>
      </c>
      <c r="E1566">
        <v>10.031000000000001</v>
      </c>
      <c r="F1566">
        <v>11.566000000000001</v>
      </c>
      <c r="G1566">
        <v>13.101000000000001</v>
      </c>
      <c r="H1566">
        <v>14.87</v>
      </c>
      <c r="I1566">
        <v>16.911000000000001</v>
      </c>
      <c r="J1566">
        <v>19.273</v>
      </c>
      <c r="K1566">
        <v>22.012</v>
      </c>
      <c r="L1566">
        <v>25.196000000000002</v>
      </c>
      <c r="M1566">
        <v>28.381</v>
      </c>
      <c r="N1566" s="116">
        <v>-0.12429999999999999</v>
      </c>
      <c r="O1566" s="116">
        <v>16.910900000000002</v>
      </c>
      <c r="P1566" s="116">
        <v>0.12967000000000001</v>
      </c>
    </row>
    <row r="1567" spans="1:16">
      <c r="A1567" t="s">
        <v>140</v>
      </c>
      <c r="B1567">
        <v>1565</v>
      </c>
      <c r="C1567" t="s">
        <v>1740</v>
      </c>
      <c r="D1567">
        <v>51</v>
      </c>
      <c r="E1567">
        <v>10.032999999999999</v>
      </c>
      <c r="F1567">
        <v>11.569000000000001</v>
      </c>
      <c r="G1567">
        <v>13.105</v>
      </c>
      <c r="H1567">
        <v>14.874000000000001</v>
      </c>
      <c r="I1567">
        <v>16.916</v>
      </c>
      <c r="J1567">
        <v>19.279</v>
      </c>
      <c r="K1567">
        <v>22.02</v>
      </c>
      <c r="L1567">
        <v>25.206</v>
      </c>
      <c r="M1567">
        <v>28.391999999999999</v>
      </c>
      <c r="N1567" s="116">
        <v>-0.1244</v>
      </c>
      <c r="O1567" s="116">
        <v>16.9163</v>
      </c>
      <c r="P1567" s="116">
        <v>0.12969</v>
      </c>
    </row>
    <row r="1568" spans="1:16">
      <c r="A1568" t="s">
        <v>140</v>
      </c>
      <c r="B1568">
        <v>1566</v>
      </c>
      <c r="C1568" t="s">
        <v>1741</v>
      </c>
      <c r="D1568">
        <v>51</v>
      </c>
      <c r="E1568">
        <v>10.036</v>
      </c>
      <c r="F1568">
        <v>11.571999999999999</v>
      </c>
      <c r="G1568">
        <v>13.109</v>
      </c>
      <c r="H1568">
        <v>14.879</v>
      </c>
      <c r="I1568">
        <v>16.922000000000001</v>
      </c>
      <c r="J1568">
        <v>19.286000000000001</v>
      </c>
      <c r="K1568">
        <v>22.027999999999999</v>
      </c>
      <c r="L1568">
        <v>25.216000000000001</v>
      </c>
      <c r="M1568">
        <v>28.404</v>
      </c>
      <c r="N1568" s="116">
        <v>-0.1245</v>
      </c>
      <c r="O1568" s="116">
        <v>16.921800000000001</v>
      </c>
      <c r="P1568" s="116">
        <v>0.12970999999999999</v>
      </c>
    </row>
    <row r="1569" spans="1:16">
      <c r="A1569" t="s">
        <v>140</v>
      </c>
      <c r="B1569">
        <v>1567</v>
      </c>
      <c r="C1569" t="s">
        <v>1742</v>
      </c>
      <c r="D1569">
        <v>51</v>
      </c>
      <c r="E1569">
        <v>10.038</v>
      </c>
      <c r="F1569">
        <v>11.574999999999999</v>
      </c>
      <c r="G1569">
        <v>13.113</v>
      </c>
      <c r="H1569">
        <v>14.882999999999999</v>
      </c>
      <c r="I1569">
        <v>16.927</v>
      </c>
      <c r="J1569">
        <v>19.292000000000002</v>
      </c>
      <c r="K1569">
        <v>22.036000000000001</v>
      </c>
      <c r="L1569">
        <v>25.225999999999999</v>
      </c>
      <c r="M1569">
        <v>28.416</v>
      </c>
      <c r="N1569" s="116">
        <v>-0.1246</v>
      </c>
      <c r="O1569" s="116">
        <v>16.927199999999999</v>
      </c>
      <c r="P1569" s="116">
        <v>0.12973000000000001</v>
      </c>
    </row>
    <row r="1570" spans="1:16">
      <c r="A1570" t="s">
        <v>140</v>
      </c>
      <c r="B1570">
        <v>1568</v>
      </c>
      <c r="C1570" t="s">
        <v>1743</v>
      </c>
      <c r="D1570">
        <v>51</v>
      </c>
      <c r="E1570">
        <v>10.041</v>
      </c>
      <c r="F1570">
        <v>11.577999999999999</v>
      </c>
      <c r="G1570">
        <v>13.116</v>
      </c>
      <c r="H1570">
        <v>14.888</v>
      </c>
      <c r="I1570">
        <v>16.933</v>
      </c>
      <c r="J1570">
        <v>19.298999999999999</v>
      </c>
      <c r="K1570">
        <v>22.044</v>
      </c>
      <c r="L1570">
        <v>25.236000000000001</v>
      </c>
      <c r="M1570">
        <v>28.428000000000001</v>
      </c>
      <c r="N1570" s="116">
        <v>-0.12470000000000001</v>
      </c>
      <c r="O1570" s="116">
        <v>16.932700000000001</v>
      </c>
      <c r="P1570" s="116">
        <v>0.12975</v>
      </c>
    </row>
    <row r="1571" spans="1:16">
      <c r="A1571" t="s">
        <v>140</v>
      </c>
      <c r="B1571">
        <v>1569</v>
      </c>
      <c r="C1571" t="s">
        <v>1744</v>
      </c>
      <c r="D1571">
        <v>51</v>
      </c>
      <c r="E1571">
        <v>10.042999999999999</v>
      </c>
      <c r="F1571">
        <v>11.582000000000001</v>
      </c>
      <c r="G1571">
        <v>13.12</v>
      </c>
      <c r="H1571">
        <v>14.891999999999999</v>
      </c>
      <c r="I1571">
        <v>16.937999999999999</v>
      </c>
      <c r="J1571">
        <v>19.306000000000001</v>
      </c>
      <c r="K1571">
        <v>22.052</v>
      </c>
      <c r="L1571">
        <v>25.245999999999999</v>
      </c>
      <c r="M1571">
        <v>28.439</v>
      </c>
      <c r="N1571" s="116">
        <v>-0.12479999999999999</v>
      </c>
      <c r="O1571" s="116">
        <v>16.938199999999998</v>
      </c>
      <c r="P1571" s="116">
        <v>0.12977</v>
      </c>
    </row>
    <row r="1572" spans="1:16">
      <c r="A1572" t="s">
        <v>140</v>
      </c>
      <c r="B1572">
        <v>1570</v>
      </c>
      <c r="C1572" t="s">
        <v>1745</v>
      </c>
      <c r="D1572">
        <v>51</v>
      </c>
      <c r="E1572">
        <v>10.045999999999999</v>
      </c>
      <c r="F1572">
        <v>11.585000000000001</v>
      </c>
      <c r="G1572">
        <v>13.124000000000001</v>
      </c>
      <c r="H1572">
        <v>14.897</v>
      </c>
      <c r="I1572">
        <v>16.943999999999999</v>
      </c>
      <c r="J1572">
        <v>19.312000000000001</v>
      </c>
      <c r="K1572">
        <v>22.06</v>
      </c>
      <c r="L1572">
        <v>25.256</v>
      </c>
      <c r="M1572">
        <v>28.451000000000001</v>
      </c>
      <c r="N1572" s="116">
        <v>-0.1249</v>
      </c>
      <c r="O1572" s="116">
        <v>16.9436</v>
      </c>
      <c r="P1572" s="116">
        <v>0.12978999999999999</v>
      </c>
    </row>
    <row r="1573" spans="1:16">
      <c r="A1573" t="s">
        <v>140</v>
      </c>
      <c r="B1573">
        <v>1571</v>
      </c>
      <c r="C1573" t="s">
        <v>1746</v>
      </c>
      <c r="D1573">
        <v>51</v>
      </c>
      <c r="E1573">
        <v>10.048</v>
      </c>
      <c r="F1573">
        <v>11.587999999999999</v>
      </c>
      <c r="G1573">
        <v>13.128</v>
      </c>
      <c r="H1573">
        <v>14.901</v>
      </c>
      <c r="I1573">
        <v>16.949000000000002</v>
      </c>
      <c r="J1573">
        <v>19.318999999999999</v>
      </c>
      <c r="K1573">
        <v>22.068000000000001</v>
      </c>
      <c r="L1573">
        <v>25.265999999999998</v>
      </c>
      <c r="M1573">
        <v>28.463000000000001</v>
      </c>
      <c r="N1573" s="116">
        <v>-0.125</v>
      </c>
      <c r="O1573" s="116">
        <v>16.949100000000001</v>
      </c>
      <c r="P1573" s="116">
        <v>0.12981000000000001</v>
      </c>
    </row>
    <row r="1574" spans="1:16">
      <c r="A1574" t="s">
        <v>140</v>
      </c>
      <c r="B1574">
        <v>1572</v>
      </c>
      <c r="C1574" t="s">
        <v>1747</v>
      </c>
      <c r="D1574">
        <v>51</v>
      </c>
      <c r="E1574">
        <v>10.051</v>
      </c>
      <c r="F1574">
        <v>11.590999999999999</v>
      </c>
      <c r="G1574">
        <v>13.131</v>
      </c>
      <c r="H1574">
        <v>14.906000000000001</v>
      </c>
      <c r="I1574">
        <v>16.954000000000001</v>
      </c>
      <c r="J1574">
        <v>19.326000000000001</v>
      </c>
      <c r="K1574">
        <v>22.076000000000001</v>
      </c>
      <c r="L1574">
        <v>25.274999999999999</v>
      </c>
      <c r="M1574">
        <v>28.475000000000001</v>
      </c>
      <c r="N1574" s="116">
        <v>-0.12509999999999999</v>
      </c>
      <c r="O1574" s="116">
        <v>16.954499999999999</v>
      </c>
      <c r="P1574" s="116">
        <v>0.12983</v>
      </c>
    </row>
    <row r="1575" spans="1:16">
      <c r="A1575" t="s">
        <v>140</v>
      </c>
      <c r="B1575">
        <v>1573</v>
      </c>
      <c r="C1575" t="s">
        <v>1748</v>
      </c>
      <c r="D1575">
        <v>51</v>
      </c>
      <c r="E1575">
        <v>10.053000000000001</v>
      </c>
      <c r="F1575">
        <v>11.593999999999999</v>
      </c>
      <c r="G1575">
        <v>13.135</v>
      </c>
      <c r="H1575">
        <v>14.91</v>
      </c>
      <c r="I1575">
        <v>16.96</v>
      </c>
      <c r="J1575">
        <v>19.332000000000001</v>
      </c>
      <c r="K1575">
        <v>22.084</v>
      </c>
      <c r="L1575">
        <v>25.285</v>
      </c>
      <c r="M1575">
        <v>28.486000000000001</v>
      </c>
      <c r="N1575" s="116">
        <v>-0.12520000000000001</v>
      </c>
      <c r="O1575" s="116">
        <v>16.96</v>
      </c>
      <c r="P1575" s="116">
        <v>0.12984999999999999</v>
      </c>
    </row>
    <row r="1576" spans="1:16">
      <c r="A1576" t="s">
        <v>140</v>
      </c>
      <c r="B1576">
        <v>1574</v>
      </c>
      <c r="C1576" t="s">
        <v>1749</v>
      </c>
      <c r="D1576">
        <v>51</v>
      </c>
      <c r="E1576">
        <v>10.055999999999999</v>
      </c>
      <c r="F1576">
        <v>11.597</v>
      </c>
      <c r="G1576">
        <v>13.138999999999999</v>
      </c>
      <c r="H1576">
        <v>14.914999999999999</v>
      </c>
      <c r="I1576">
        <v>16.965</v>
      </c>
      <c r="J1576">
        <v>19.338999999999999</v>
      </c>
      <c r="K1576">
        <v>22.091999999999999</v>
      </c>
      <c r="L1576">
        <v>25.295000000000002</v>
      </c>
      <c r="M1576">
        <v>28.498000000000001</v>
      </c>
      <c r="N1576" s="116">
        <v>-0.12529999999999999</v>
      </c>
      <c r="O1576" s="116">
        <v>16.965399999999999</v>
      </c>
      <c r="P1576" s="116">
        <v>0.12987000000000001</v>
      </c>
    </row>
    <row r="1577" spans="1:16">
      <c r="A1577" t="s">
        <v>140</v>
      </c>
      <c r="B1577">
        <v>1575</v>
      </c>
      <c r="C1577" t="s">
        <v>1750</v>
      </c>
      <c r="D1577">
        <v>51</v>
      </c>
      <c r="E1577">
        <v>10.058</v>
      </c>
      <c r="F1577">
        <v>11.601000000000001</v>
      </c>
      <c r="G1577">
        <v>13.143000000000001</v>
      </c>
      <c r="H1577">
        <v>14.919</v>
      </c>
      <c r="I1577">
        <v>16.971</v>
      </c>
      <c r="J1577">
        <v>19.344999999999999</v>
      </c>
      <c r="K1577">
        <v>22.100999999999999</v>
      </c>
      <c r="L1577">
        <v>25.305</v>
      </c>
      <c r="M1577">
        <v>28.51</v>
      </c>
      <c r="N1577" s="116">
        <v>-0.12540000000000001</v>
      </c>
      <c r="O1577" s="116">
        <v>16.9709</v>
      </c>
      <c r="P1577" s="116">
        <v>0.12989000000000001</v>
      </c>
    </row>
    <row r="1578" spans="1:16">
      <c r="A1578" t="s">
        <v>140</v>
      </c>
      <c r="B1578">
        <v>1576</v>
      </c>
      <c r="C1578" t="s">
        <v>1751</v>
      </c>
      <c r="D1578">
        <v>51</v>
      </c>
      <c r="E1578">
        <v>10.061</v>
      </c>
      <c r="F1578">
        <v>11.603999999999999</v>
      </c>
      <c r="G1578">
        <v>13.146000000000001</v>
      </c>
      <c r="H1578">
        <v>14.923999999999999</v>
      </c>
      <c r="I1578">
        <v>16.975999999999999</v>
      </c>
      <c r="J1578">
        <v>19.352</v>
      </c>
      <c r="K1578">
        <v>22.109000000000002</v>
      </c>
      <c r="L1578">
        <v>25.315000000000001</v>
      </c>
      <c r="M1578">
        <v>28.521999999999998</v>
      </c>
      <c r="N1578" s="116">
        <v>-0.1255</v>
      </c>
      <c r="O1578" s="116">
        <v>16.976299999999998</v>
      </c>
      <c r="P1578" s="116">
        <v>0.12991</v>
      </c>
    </row>
    <row r="1579" spans="1:16">
      <c r="A1579" t="s">
        <v>140</v>
      </c>
      <c r="B1579">
        <v>1577</v>
      </c>
      <c r="C1579" t="s">
        <v>1752</v>
      </c>
      <c r="D1579">
        <v>51</v>
      </c>
      <c r="E1579">
        <v>10.064</v>
      </c>
      <c r="F1579">
        <v>11.606999999999999</v>
      </c>
      <c r="G1579">
        <v>13.15</v>
      </c>
      <c r="H1579">
        <v>14.928000000000001</v>
      </c>
      <c r="I1579">
        <v>16.981999999999999</v>
      </c>
      <c r="J1579">
        <v>19.359000000000002</v>
      </c>
      <c r="K1579">
        <v>22.117000000000001</v>
      </c>
      <c r="L1579">
        <v>25.324999999999999</v>
      </c>
      <c r="M1579">
        <v>28.533000000000001</v>
      </c>
      <c r="N1579" s="116">
        <v>-0.12559999999999999</v>
      </c>
      <c r="O1579" s="116">
        <v>16.9818</v>
      </c>
      <c r="P1579" s="116">
        <v>0.12992999999999999</v>
      </c>
    </row>
    <row r="1580" spans="1:16">
      <c r="A1580" t="s">
        <v>140</v>
      </c>
      <c r="B1580">
        <v>1578</v>
      </c>
      <c r="C1580" t="s">
        <v>1753</v>
      </c>
      <c r="D1580">
        <v>51</v>
      </c>
      <c r="E1580">
        <v>10.066000000000001</v>
      </c>
      <c r="F1580">
        <v>11.61</v>
      </c>
      <c r="G1580">
        <v>13.154</v>
      </c>
      <c r="H1580">
        <v>14.933</v>
      </c>
      <c r="I1580">
        <v>16.986999999999998</v>
      </c>
      <c r="J1580">
        <v>19.366</v>
      </c>
      <c r="K1580">
        <v>22.125</v>
      </c>
      <c r="L1580">
        <v>25.335999999999999</v>
      </c>
      <c r="M1580">
        <v>28.545999999999999</v>
      </c>
      <c r="N1580" s="116">
        <v>-0.12570000000000001</v>
      </c>
      <c r="O1580" s="116">
        <v>16.987300000000001</v>
      </c>
      <c r="P1580" s="116">
        <v>0.12995999999999999</v>
      </c>
    </row>
    <row r="1581" spans="1:16">
      <c r="A1581" t="s">
        <v>140</v>
      </c>
      <c r="B1581">
        <v>1579</v>
      </c>
      <c r="C1581" t="s">
        <v>1754</v>
      </c>
      <c r="D1581">
        <v>51</v>
      </c>
      <c r="E1581">
        <v>10.068</v>
      </c>
      <c r="F1581">
        <v>11.613</v>
      </c>
      <c r="G1581">
        <v>13.157</v>
      </c>
      <c r="H1581">
        <v>14.936999999999999</v>
      </c>
      <c r="I1581">
        <v>16.992999999999999</v>
      </c>
      <c r="J1581">
        <v>19.372</v>
      </c>
      <c r="K1581">
        <v>22.132999999999999</v>
      </c>
      <c r="L1581">
        <v>25.346</v>
      </c>
      <c r="M1581">
        <v>28.558</v>
      </c>
      <c r="N1581" s="116">
        <v>-0.1258</v>
      </c>
      <c r="O1581" s="116">
        <v>16.992699999999999</v>
      </c>
      <c r="P1581" s="116">
        <v>0.12998000000000001</v>
      </c>
    </row>
    <row r="1582" spans="1:16">
      <c r="A1582" t="s">
        <v>140</v>
      </c>
      <c r="B1582">
        <v>1580</v>
      </c>
      <c r="C1582" t="s">
        <v>1755</v>
      </c>
      <c r="D1582">
        <v>51</v>
      </c>
      <c r="E1582">
        <v>10.071</v>
      </c>
      <c r="F1582">
        <v>11.616</v>
      </c>
      <c r="G1582">
        <v>13.161</v>
      </c>
      <c r="H1582">
        <v>14.942</v>
      </c>
      <c r="I1582">
        <v>16.998000000000001</v>
      </c>
      <c r="J1582">
        <v>19.379000000000001</v>
      </c>
      <c r="K1582">
        <v>22.141999999999999</v>
      </c>
      <c r="L1582">
        <v>25.356000000000002</v>
      </c>
      <c r="M1582">
        <v>28.57</v>
      </c>
      <c r="N1582" s="116">
        <v>-0.12590000000000001</v>
      </c>
      <c r="O1582" s="116">
        <v>16.998200000000001</v>
      </c>
      <c r="P1582" s="116">
        <v>0.13</v>
      </c>
    </row>
    <row r="1583" spans="1:16">
      <c r="A1583" t="s">
        <v>140</v>
      </c>
      <c r="B1583">
        <v>1581</v>
      </c>
      <c r="C1583" t="s">
        <v>1756</v>
      </c>
      <c r="D1583">
        <v>51</v>
      </c>
      <c r="E1583">
        <v>10.073</v>
      </c>
      <c r="F1583">
        <v>11.619</v>
      </c>
      <c r="G1583">
        <v>13.164999999999999</v>
      </c>
      <c r="H1583">
        <v>14.946</v>
      </c>
      <c r="I1583">
        <v>17.004000000000001</v>
      </c>
      <c r="J1583">
        <v>19.385000000000002</v>
      </c>
      <c r="K1583">
        <v>22.15</v>
      </c>
      <c r="L1583">
        <v>25.366</v>
      </c>
      <c r="M1583">
        <v>28.582000000000001</v>
      </c>
      <c r="N1583" s="116">
        <v>-0.126</v>
      </c>
      <c r="O1583" s="116">
        <v>17.003599999999999</v>
      </c>
      <c r="P1583" s="116">
        <v>0.13002</v>
      </c>
    </row>
    <row r="1584" spans="1:16">
      <c r="A1584" t="s">
        <v>140</v>
      </c>
      <c r="B1584">
        <v>1582</v>
      </c>
      <c r="C1584" t="s">
        <v>1757</v>
      </c>
      <c r="D1584">
        <v>51</v>
      </c>
      <c r="E1584">
        <v>10.076000000000001</v>
      </c>
      <c r="F1584">
        <v>11.622</v>
      </c>
      <c r="G1584">
        <v>13.169</v>
      </c>
      <c r="H1584">
        <v>14.951000000000001</v>
      </c>
      <c r="I1584">
        <v>17.009</v>
      </c>
      <c r="J1584">
        <v>19.391999999999999</v>
      </c>
      <c r="K1584">
        <v>22.158000000000001</v>
      </c>
      <c r="L1584">
        <v>25.376000000000001</v>
      </c>
      <c r="M1584">
        <v>28.594000000000001</v>
      </c>
      <c r="N1584" s="116">
        <v>-0.12620000000000001</v>
      </c>
      <c r="O1584" s="116">
        <v>17.0091</v>
      </c>
      <c r="P1584" s="116">
        <v>0.13003999999999999</v>
      </c>
    </row>
    <row r="1585" spans="1:16">
      <c r="A1585" t="s">
        <v>140</v>
      </c>
      <c r="B1585">
        <v>1583</v>
      </c>
      <c r="C1585" t="s">
        <v>1758</v>
      </c>
      <c r="D1585">
        <v>52</v>
      </c>
      <c r="E1585">
        <v>10.077999999999999</v>
      </c>
      <c r="F1585">
        <v>11.625</v>
      </c>
      <c r="G1585">
        <v>13.172000000000001</v>
      </c>
      <c r="H1585">
        <v>14.955</v>
      </c>
      <c r="I1585">
        <v>17.013999999999999</v>
      </c>
      <c r="J1585">
        <v>19.399000000000001</v>
      </c>
      <c r="K1585">
        <v>22.166</v>
      </c>
      <c r="L1585">
        <v>25.385999999999999</v>
      </c>
      <c r="M1585">
        <v>28.606000000000002</v>
      </c>
      <c r="N1585" s="116">
        <v>-0.1263</v>
      </c>
      <c r="O1585" s="116">
        <v>17.014500000000002</v>
      </c>
      <c r="P1585" s="116">
        <v>0.13006000000000001</v>
      </c>
    </row>
    <row r="1586" spans="1:16">
      <c r="A1586" t="s">
        <v>140</v>
      </c>
      <c r="B1586">
        <v>1584</v>
      </c>
      <c r="C1586" t="s">
        <v>1759</v>
      </c>
      <c r="D1586">
        <v>52</v>
      </c>
      <c r="E1586">
        <v>10.081</v>
      </c>
      <c r="F1586">
        <v>11.629</v>
      </c>
      <c r="G1586">
        <v>13.176</v>
      </c>
      <c r="H1586">
        <v>14.96</v>
      </c>
      <c r="I1586">
        <v>17.02</v>
      </c>
      <c r="J1586">
        <v>19.405000000000001</v>
      </c>
      <c r="K1586">
        <v>22.173999999999999</v>
      </c>
      <c r="L1586">
        <v>25.396000000000001</v>
      </c>
      <c r="M1586">
        <v>28.617000000000001</v>
      </c>
      <c r="N1586" s="116">
        <v>-0.12640000000000001</v>
      </c>
      <c r="O1586" s="116">
        <v>17.02</v>
      </c>
      <c r="P1586" s="116">
        <v>0.13008</v>
      </c>
    </row>
    <row r="1587" spans="1:16">
      <c r="A1587" t="s">
        <v>140</v>
      </c>
      <c r="B1587">
        <v>1585</v>
      </c>
      <c r="C1587" t="s">
        <v>1760</v>
      </c>
      <c r="D1587">
        <v>52</v>
      </c>
      <c r="E1587">
        <v>10.084</v>
      </c>
      <c r="F1587">
        <v>11.632</v>
      </c>
      <c r="G1587">
        <v>13.18</v>
      </c>
      <c r="H1587">
        <v>14.964</v>
      </c>
      <c r="I1587">
        <v>17.026</v>
      </c>
      <c r="J1587">
        <v>19.411999999999999</v>
      </c>
      <c r="K1587">
        <v>22.181999999999999</v>
      </c>
      <c r="L1587">
        <v>25.405999999999999</v>
      </c>
      <c r="M1587">
        <v>28.629000000000001</v>
      </c>
      <c r="N1587" s="116">
        <v>-0.1265</v>
      </c>
      <c r="O1587" s="116">
        <v>17.025500000000001</v>
      </c>
      <c r="P1587" s="116">
        <v>0.13009999999999999</v>
      </c>
    </row>
    <row r="1588" spans="1:16">
      <c r="A1588" t="s">
        <v>140</v>
      </c>
      <c r="B1588">
        <v>1586</v>
      </c>
      <c r="C1588" t="s">
        <v>1761</v>
      </c>
      <c r="D1588">
        <v>52</v>
      </c>
      <c r="E1588">
        <v>10.086</v>
      </c>
      <c r="F1588">
        <v>11.635</v>
      </c>
      <c r="G1588">
        <v>13.183999999999999</v>
      </c>
      <c r="H1588">
        <v>14.968999999999999</v>
      </c>
      <c r="I1588">
        <v>17.030999999999999</v>
      </c>
      <c r="J1588">
        <v>19.419</v>
      </c>
      <c r="K1588">
        <v>22.19</v>
      </c>
      <c r="L1588">
        <v>25.416</v>
      </c>
      <c r="M1588">
        <v>28.640999999999998</v>
      </c>
      <c r="N1588" s="116">
        <v>-0.12659999999999999</v>
      </c>
      <c r="O1588" s="116">
        <v>17.030899999999999</v>
      </c>
      <c r="P1588" s="116">
        <v>0.13012000000000001</v>
      </c>
    </row>
    <row r="1589" spans="1:16">
      <c r="A1589" t="s">
        <v>140</v>
      </c>
      <c r="B1589">
        <v>1587</v>
      </c>
      <c r="C1589" t="s">
        <v>1762</v>
      </c>
      <c r="D1589">
        <v>52</v>
      </c>
      <c r="E1589">
        <v>10.089</v>
      </c>
      <c r="F1589">
        <v>11.638</v>
      </c>
      <c r="G1589">
        <v>13.188000000000001</v>
      </c>
      <c r="H1589">
        <v>14.973000000000001</v>
      </c>
      <c r="I1589">
        <v>17.036000000000001</v>
      </c>
      <c r="J1589">
        <v>19.425000000000001</v>
      </c>
      <c r="K1589">
        <v>22.198</v>
      </c>
      <c r="L1589">
        <v>25.425999999999998</v>
      </c>
      <c r="M1589">
        <v>28.652999999999999</v>
      </c>
      <c r="N1589" s="116">
        <v>-0.12670000000000001</v>
      </c>
      <c r="O1589" s="116">
        <v>17.0364</v>
      </c>
      <c r="P1589" s="116">
        <v>0.13014000000000001</v>
      </c>
    </row>
    <row r="1590" spans="1:16">
      <c r="A1590" t="s">
        <v>140</v>
      </c>
      <c r="B1590">
        <v>1588</v>
      </c>
      <c r="C1590" t="s">
        <v>1763</v>
      </c>
      <c r="D1590">
        <v>52</v>
      </c>
      <c r="E1590">
        <v>10.090999999999999</v>
      </c>
      <c r="F1590">
        <v>11.641</v>
      </c>
      <c r="G1590">
        <v>13.191000000000001</v>
      </c>
      <c r="H1590">
        <v>14.978</v>
      </c>
      <c r="I1590">
        <v>17.042000000000002</v>
      </c>
      <c r="J1590">
        <v>19.431999999999999</v>
      </c>
      <c r="K1590">
        <v>22.206</v>
      </c>
      <c r="L1590">
        <v>25.436</v>
      </c>
      <c r="M1590">
        <v>28.664999999999999</v>
      </c>
      <c r="N1590" s="116">
        <v>-0.1268</v>
      </c>
      <c r="O1590" s="116">
        <v>17.041799999999999</v>
      </c>
      <c r="P1590" s="116">
        <v>0.13016</v>
      </c>
    </row>
    <row r="1591" spans="1:16">
      <c r="A1591" t="s">
        <v>140</v>
      </c>
      <c r="B1591">
        <v>1589</v>
      </c>
      <c r="C1591" t="s">
        <v>1764</v>
      </c>
      <c r="D1591">
        <v>52</v>
      </c>
      <c r="E1591">
        <v>10.093999999999999</v>
      </c>
      <c r="F1591">
        <v>11.644</v>
      </c>
      <c r="G1591">
        <v>13.195</v>
      </c>
      <c r="H1591">
        <v>14.981999999999999</v>
      </c>
      <c r="I1591">
        <v>17.047000000000001</v>
      </c>
      <c r="J1591">
        <v>19.439</v>
      </c>
      <c r="K1591">
        <v>22.215</v>
      </c>
      <c r="L1591">
        <v>25.446000000000002</v>
      </c>
      <c r="M1591">
        <v>28.677</v>
      </c>
      <c r="N1591" s="116">
        <v>-0.12690000000000001</v>
      </c>
      <c r="O1591" s="116">
        <v>17.0473</v>
      </c>
      <c r="P1591" s="116">
        <v>0.13017999999999999</v>
      </c>
    </row>
    <row r="1592" spans="1:16">
      <c r="A1592" t="s">
        <v>140</v>
      </c>
      <c r="B1592">
        <v>1590</v>
      </c>
      <c r="C1592" t="s">
        <v>1765</v>
      </c>
      <c r="D1592">
        <v>52</v>
      </c>
      <c r="E1592">
        <v>10.096</v>
      </c>
      <c r="F1592">
        <v>11.647</v>
      </c>
      <c r="G1592">
        <v>13.199</v>
      </c>
      <c r="H1592">
        <v>14.987</v>
      </c>
      <c r="I1592">
        <v>17.053000000000001</v>
      </c>
      <c r="J1592">
        <v>19.445</v>
      </c>
      <c r="K1592">
        <v>22.222999999999999</v>
      </c>
      <c r="L1592">
        <v>25.454999999999998</v>
      </c>
      <c r="M1592">
        <v>28.687999999999999</v>
      </c>
      <c r="N1592" s="116">
        <v>-0.127</v>
      </c>
      <c r="O1592" s="116">
        <v>17.052700000000002</v>
      </c>
      <c r="P1592" s="116">
        <v>0.13020000000000001</v>
      </c>
    </row>
    <row r="1593" spans="1:16">
      <c r="A1593" t="s">
        <v>140</v>
      </c>
      <c r="B1593">
        <v>1591</v>
      </c>
      <c r="C1593" t="s">
        <v>1766</v>
      </c>
      <c r="D1593">
        <v>52</v>
      </c>
      <c r="E1593">
        <v>10.098000000000001</v>
      </c>
      <c r="F1593">
        <v>11.65</v>
      </c>
      <c r="G1593">
        <v>13.202</v>
      </c>
      <c r="H1593">
        <v>14.991</v>
      </c>
      <c r="I1593">
        <v>17.058</v>
      </c>
      <c r="J1593">
        <v>19.452000000000002</v>
      </c>
      <c r="K1593">
        <v>22.231000000000002</v>
      </c>
      <c r="L1593">
        <v>25.466000000000001</v>
      </c>
      <c r="M1593">
        <v>28.701000000000001</v>
      </c>
      <c r="N1593" s="116">
        <v>-0.12709999999999999</v>
      </c>
      <c r="O1593" s="116">
        <v>17.058199999999999</v>
      </c>
      <c r="P1593" s="116">
        <v>0.13023000000000001</v>
      </c>
    </row>
    <row r="1594" spans="1:16">
      <c r="A1594" t="s">
        <v>140</v>
      </c>
      <c r="B1594">
        <v>1592</v>
      </c>
      <c r="C1594" t="s">
        <v>1767</v>
      </c>
      <c r="D1594">
        <v>52</v>
      </c>
      <c r="E1594">
        <v>10.101000000000001</v>
      </c>
      <c r="F1594">
        <v>11.653</v>
      </c>
      <c r="G1594">
        <v>13.206</v>
      </c>
      <c r="H1594">
        <v>14.996</v>
      </c>
      <c r="I1594">
        <v>17.064</v>
      </c>
      <c r="J1594">
        <v>19.459</v>
      </c>
      <c r="K1594">
        <v>22.239000000000001</v>
      </c>
      <c r="L1594">
        <v>25.475999999999999</v>
      </c>
      <c r="M1594">
        <v>28.713000000000001</v>
      </c>
      <c r="N1594" s="116">
        <v>-0.12720000000000001</v>
      </c>
      <c r="O1594" s="116">
        <v>17.063600000000001</v>
      </c>
      <c r="P1594" s="116">
        <v>0.13025</v>
      </c>
    </row>
    <row r="1595" spans="1:16">
      <c r="A1595" t="s">
        <v>140</v>
      </c>
      <c r="B1595">
        <v>1593</v>
      </c>
      <c r="C1595" t="s">
        <v>1768</v>
      </c>
      <c r="D1595">
        <v>52</v>
      </c>
      <c r="E1595">
        <v>10.103</v>
      </c>
      <c r="F1595">
        <v>11.657</v>
      </c>
      <c r="G1595">
        <v>13.21</v>
      </c>
      <c r="H1595">
        <v>15</v>
      </c>
      <c r="I1595">
        <v>17.068999999999999</v>
      </c>
      <c r="J1595">
        <v>19.465</v>
      </c>
      <c r="K1595">
        <v>22.247</v>
      </c>
      <c r="L1595">
        <v>25.486000000000001</v>
      </c>
      <c r="M1595">
        <v>28.725000000000001</v>
      </c>
      <c r="N1595" s="116">
        <v>-0.1273</v>
      </c>
      <c r="O1595" s="116">
        <v>17.069099999999999</v>
      </c>
      <c r="P1595" s="116">
        <v>0.13027</v>
      </c>
    </row>
    <row r="1596" spans="1:16">
      <c r="A1596" t="s">
        <v>140</v>
      </c>
      <c r="B1596">
        <v>1594</v>
      </c>
      <c r="C1596" t="s">
        <v>1769</v>
      </c>
      <c r="D1596">
        <v>52</v>
      </c>
      <c r="E1596">
        <v>10.106</v>
      </c>
      <c r="F1596">
        <v>11.66</v>
      </c>
      <c r="G1596">
        <v>13.214</v>
      </c>
      <c r="H1596">
        <v>15.005000000000001</v>
      </c>
      <c r="I1596">
        <v>17.074999999999999</v>
      </c>
      <c r="J1596">
        <v>19.472000000000001</v>
      </c>
      <c r="K1596">
        <v>22.256</v>
      </c>
      <c r="L1596">
        <v>25.495999999999999</v>
      </c>
      <c r="M1596">
        <v>28.736999999999998</v>
      </c>
      <c r="N1596" s="116">
        <v>-0.12740000000000001</v>
      </c>
      <c r="O1596" s="116">
        <v>17.0746</v>
      </c>
      <c r="P1596" s="116">
        <v>0.13028999999999999</v>
      </c>
    </row>
    <row r="1597" spans="1:16">
      <c r="A1597" t="s">
        <v>140</v>
      </c>
      <c r="B1597">
        <v>1595</v>
      </c>
      <c r="C1597" t="s">
        <v>1770</v>
      </c>
      <c r="D1597">
        <v>52</v>
      </c>
      <c r="E1597">
        <v>10.108000000000001</v>
      </c>
      <c r="F1597">
        <v>11.663</v>
      </c>
      <c r="G1597">
        <v>13.217000000000001</v>
      </c>
      <c r="H1597">
        <v>15.009</v>
      </c>
      <c r="I1597">
        <v>17.079999999999998</v>
      </c>
      <c r="J1597">
        <v>19.478999999999999</v>
      </c>
      <c r="K1597">
        <v>22.263999999999999</v>
      </c>
      <c r="L1597">
        <v>25.506</v>
      </c>
      <c r="M1597">
        <v>28.748000000000001</v>
      </c>
      <c r="N1597" s="116">
        <v>-0.1275</v>
      </c>
      <c r="O1597" s="116">
        <v>17.079999999999998</v>
      </c>
      <c r="P1597" s="116">
        <v>0.13031000000000001</v>
      </c>
    </row>
    <row r="1598" spans="1:16">
      <c r="A1598" t="s">
        <v>140</v>
      </c>
      <c r="B1598">
        <v>1596</v>
      </c>
      <c r="C1598" t="s">
        <v>1771</v>
      </c>
      <c r="D1598">
        <v>52</v>
      </c>
      <c r="E1598">
        <v>10.111000000000001</v>
      </c>
      <c r="F1598">
        <v>11.666</v>
      </c>
      <c r="G1598">
        <v>13.221</v>
      </c>
      <c r="H1598">
        <v>15.013999999999999</v>
      </c>
      <c r="I1598">
        <v>17.085999999999999</v>
      </c>
      <c r="J1598">
        <v>19.484999999999999</v>
      </c>
      <c r="K1598">
        <v>22.271999999999998</v>
      </c>
      <c r="L1598">
        <v>25.515999999999998</v>
      </c>
      <c r="M1598">
        <v>28.76</v>
      </c>
      <c r="N1598" s="116">
        <v>-0.12759999999999999</v>
      </c>
      <c r="O1598" s="116">
        <v>17.0855</v>
      </c>
      <c r="P1598" s="116">
        <v>0.13033</v>
      </c>
    </row>
    <row r="1599" spans="1:16">
      <c r="A1599" t="s">
        <v>140</v>
      </c>
      <c r="B1599">
        <v>1597</v>
      </c>
      <c r="C1599" t="s">
        <v>1772</v>
      </c>
      <c r="D1599">
        <v>52</v>
      </c>
      <c r="E1599">
        <v>10.113</v>
      </c>
      <c r="F1599">
        <v>11.669</v>
      </c>
      <c r="G1599">
        <v>13.225</v>
      </c>
      <c r="H1599">
        <v>15.018000000000001</v>
      </c>
      <c r="I1599">
        <v>17.091000000000001</v>
      </c>
      <c r="J1599">
        <v>19.492000000000001</v>
      </c>
      <c r="K1599">
        <v>22.28</v>
      </c>
      <c r="L1599">
        <v>25.526</v>
      </c>
      <c r="M1599">
        <v>28.771999999999998</v>
      </c>
      <c r="N1599" s="116">
        <v>-0.12770000000000001</v>
      </c>
      <c r="O1599" s="116">
        <v>17.090900000000001</v>
      </c>
      <c r="P1599" s="116">
        <v>0.13034999999999999</v>
      </c>
    </row>
    <row r="1600" spans="1:16">
      <c r="A1600" t="s">
        <v>140</v>
      </c>
      <c r="B1600">
        <v>1598</v>
      </c>
      <c r="C1600" t="s">
        <v>1773</v>
      </c>
      <c r="D1600">
        <v>52</v>
      </c>
      <c r="E1600">
        <v>10.116</v>
      </c>
      <c r="F1600">
        <v>11.672000000000001</v>
      </c>
      <c r="G1600">
        <v>13.228999999999999</v>
      </c>
      <c r="H1600">
        <v>15.023</v>
      </c>
      <c r="I1600">
        <v>17.096</v>
      </c>
      <c r="J1600">
        <v>19.498000000000001</v>
      </c>
      <c r="K1600">
        <v>22.288</v>
      </c>
      <c r="L1600">
        <v>25.536000000000001</v>
      </c>
      <c r="M1600">
        <v>28.783999999999999</v>
      </c>
      <c r="N1600" s="116">
        <v>-0.1278</v>
      </c>
      <c r="O1600" s="116">
        <v>17.096399999999999</v>
      </c>
      <c r="P1600" s="116">
        <v>0.13037000000000001</v>
      </c>
    </row>
    <row r="1601" spans="1:16">
      <c r="A1601" t="s">
        <v>140</v>
      </c>
      <c r="B1601">
        <v>1599</v>
      </c>
      <c r="C1601" t="s">
        <v>1774</v>
      </c>
      <c r="D1601">
        <v>52</v>
      </c>
      <c r="E1601">
        <v>10.119</v>
      </c>
      <c r="F1601">
        <v>11.675000000000001</v>
      </c>
      <c r="G1601">
        <v>13.231999999999999</v>
      </c>
      <c r="H1601">
        <v>15.026999999999999</v>
      </c>
      <c r="I1601">
        <v>17.102</v>
      </c>
      <c r="J1601">
        <v>19.504999999999999</v>
      </c>
      <c r="K1601">
        <v>22.295999999999999</v>
      </c>
      <c r="L1601">
        <v>25.545999999999999</v>
      </c>
      <c r="M1601">
        <v>28.795999999999999</v>
      </c>
      <c r="N1601" s="116">
        <v>-0.12790000000000001</v>
      </c>
      <c r="O1601" s="116">
        <v>17.101800000000001</v>
      </c>
      <c r="P1601" s="116">
        <v>0.13039000000000001</v>
      </c>
    </row>
    <row r="1602" spans="1:16">
      <c r="A1602" t="s">
        <v>140</v>
      </c>
      <c r="B1602">
        <v>1600</v>
      </c>
      <c r="C1602" t="s">
        <v>1775</v>
      </c>
      <c r="D1602">
        <v>52</v>
      </c>
      <c r="E1602">
        <v>10.121</v>
      </c>
      <c r="F1602">
        <v>11.679</v>
      </c>
      <c r="G1602">
        <v>13.236000000000001</v>
      </c>
      <c r="H1602">
        <v>15.032</v>
      </c>
      <c r="I1602">
        <v>17.106999999999999</v>
      </c>
      <c r="J1602">
        <v>19.512</v>
      </c>
      <c r="K1602">
        <v>22.303999999999998</v>
      </c>
      <c r="L1602">
        <v>25.556000000000001</v>
      </c>
      <c r="M1602">
        <v>28.808</v>
      </c>
      <c r="N1602" s="116">
        <v>-0.128</v>
      </c>
      <c r="O1602" s="116">
        <v>17.107299999999999</v>
      </c>
      <c r="P1602" s="116">
        <v>0.13041</v>
      </c>
    </row>
    <row r="1603" spans="1:16">
      <c r="A1603" t="s">
        <v>140</v>
      </c>
      <c r="B1603">
        <v>1601</v>
      </c>
      <c r="C1603" t="s">
        <v>1776</v>
      </c>
      <c r="D1603">
        <v>52</v>
      </c>
      <c r="E1603">
        <v>10.124000000000001</v>
      </c>
      <c r="F1603">
        <v>11.682</v>
      </c>
      <c r="G1603">
        <v>13.24</v>
      </c>
      <c r="H1603">
        <v>15.036</v>
      </c>
      <c r="I1603">
        <v>17.113</v>
      </c>
      <c r="J1603">
        <v>19.518000000000001</v>
      </c>
      <c r="K1603">
        <v>22.312000000000001</v>
      </c>
      <c r="L1603">
        <v>25.565999999999999</v>
      </c>
      <c r="M1603">
        <v>28.818999999999999</v>
      </c>
      <c r="N1603" s="116">
        <v>-0.12809999999999999</v>
      </c>
      <c r="O1603" s="116">
        <v>17.1127</v>
      </c>
      <c r="P1603" s="116">
        <v>0.13042999999999999</v>
      </c>
    </row>
    <row r="1604" spans="1:16">
      <c r="A1604" t="s">
        <v>140</v>
      </c>
      <c r="B1604">
        <v>1602</v>
      </c>
      <c r="C1604" t="s">
        <v>1777</v>
      </c>
      <c r="D1604">
        <v>52</v>
      </c>
      <c r="E1604">
        <v>10.125999999999999</v>
      </c>
      <c r="F1604">
        <v>11.685</v>
      </c>
      <c r="G1604">
        <v>13.244</v>
      </c>
      <c r="H1604">
        <v>15.041</v>
      </c>
      <c r="I1604">
        <v>17.117999999999999</v>
      </c>
      <c r="J1604">
        <v>19.524999999999999</v>
      </c>
      <c r="K1604">
        <v>22.32</v>
      </c>
      <c r="L1604">
        <v>25.576000000000001</v>
      </c>
      <c r="M1604">
        <v>28.831</v>
      </c>
      <c r="N1604" s="116">
        <v>-0.12820000000000001</v>
      </c>
      <c r="O1604" s="116">
        <v>17.118200000000002</v>
      </c>
      <c r="P1604" s="116">
        <v>0.13045000000000001</v>
      </c>
    </row>
    <row r="1605" spans="1:16">
      <c r="A1605" t="s">
        <v>140</v>
      </c>
      <c r="B1605">
        <v>1603</v>
      </c>
      <c r="C1605" t="s">
        <v>1778</v>
      </c>
      <c r="D1605">
        <v>52</v>
      </c>
      <c r="E1605">
        <v>10.129</v>
      </c>
      <c r="F1605">
        <v>11.688000000000001</v>
      </c>
      <c r="G1605">
        <v>13.247</v>
      </c>
      <c r="H1605">
        <v>15.045</v>
      </c>
      <c r="I1605">
        <v>17.123999999999999</v>
      </c>
      <c r="J1605">
        <v>19.532</v>
      </c>
      <c r="K1605">
        <v>22.329000000000001</v>
      </c>
      <c r="L1605">
        <v>25.585999999999999</v>
      </c>
      <c r="M1605">
        <v>28.843</v>
      </c>
      <c r="N1605" s="116">
        <v>-0.1283</v>
      </c>
      <c r="O1605" s="116">
        <v>17.123699999999999</v>
      </c>
      <c r="P1605" s="116">
        <v>0.13047</v>
      </c>
    </row>
    <row r="1606" spans="1:16">
      <c r="A1606" t="s">
        <v>140</v>
      </c>
      <c r="B1606">
        <v>1604</v>
      </c>
      <c r="C1606" t="s">
        <v>1779</v>
      </c>
      <c r="D1606">
        <v>52</v>
      </c>
      <c r="E1606">
        <v>10.131</v>
      </c>
      <c r="F1606">
        <v>11.691000000000001</v>
      </c>
      <c r="G1606">
        <v>13.250999999999999</v>
      </c>
      <c r="H1606">
        <v>15.05</v>
      </c>
      <c r="I1606">
        <v>17.129000000000001</v>
      </c>
      <c r="J1606">
        <v>19.538</v>
      </c>
      <c r="K1606">
        <v>22.337</v>
      </c>
      <c r="L1606">
        <v>25.597000000000001</v>
      </c>
      <c r="M1606">
        <v>28.856000000000002</v>
      </c>
      <c r="N1606" s="116">
        <v>-0.1285</v>
      </c>
      <c r="O1606" s="116">
        <v>17.129100000000001</v>
      </c>
      <c r="P1606" s="116">
        <v>0.1305</v>
      </c>
    </row>
    <row r="1607" spans="1:16">
      <c r="A1607" t="s">
        <v>140</v>
      </c>
      <c r="B1607">
        <v>1605</v>
      </c>
      <c r="C1607" t="s">
        <v>1780</v>
      </c>
      <c r="D1607">
        <v>52</v>
      </c>
      <c r="E1607">
        <v>10.132999999999999</v>
      </c>
      <c r="F1607">
        <v>11.694000000000001</v>
      </c>
      <c r="G1607">
        <v>13.255000000000001</v>
      </c>
      <c r="H1607">
        <v>15.054</v>
      </c>
      <c r="I1607">
        <v>17.135000000000002</v>
      </c>
      <c r="J1607">
        <v>19.545000000000002</v>
      </c>
      <c r="K1607">
        <v>22.344999999999999</v>
      </c>
      <c r="L1607">
        <v>25.606999999999999</v>
      </c>
      <c r="M1607">
        <v>28.867999999999999</v>
      </c>
      <c r="N1607" s="116">
        <v>-0.12859999999999999</v>
      </c>
      <c r="O1607" s="116">
        <v>17.134599999999999</v>
      </c>
      <c r="P1607" s="116">
        <v>0.13052</v>
      </c>
    </row>
    <row r="1608" spans="1:16">
      <c r="A1608" t="s">
        <v>140</v>
      </c>
      <c r="B1608">
        <v>1606</v>
      </c>
      <c r="C1608" t="s">
        <v>1781</v>
      </c>
      <c r="D1608">
        <v>52</v>
      </c>
      <c r="E1608">
        <v>10.135999999999999</v>
      </c>
      <c r="F1608">
        <v>11.696999999999999</v>
      </c>
      <c r="G1608">
        <v>13.257999999999999</v>
      </c>
      <c r="H1608">
        <v>15.058999999999999</v>
      </c>
      <c r="I1608">
        <v>17.14</v>
      </c>
      <c r="J1608">
        <v>19.552</v>
      </c>
      <c r="K1608">
        <v>22.353000000000002</v>
      </c>
      <c r="L1608">
        <v>25.617000000000001</v>
      </c>
      <c r="M1608">
        <v>28.88</v>
      </c>
      <c r="N1608" s="116">
        <v>-0.12870000000000001</v>
      </c>
      <c r="O1608" s="116">
        <v>17.14</v>
      </c>
      <c r="P1608" s="116">
        <v>0.13053999999999999</v>
      </c>
    </row>
    <row r="1609" spans="1:16">
      <c r="A1609" t="s">
        <v>140</v>
      </c>
      <c r="B1609">
        <v>1607</v>
      </c>
      <c r="C1609" t="s">
        <v>1782</v>
      </c>
      <c r="D1609">
        <v>52</v>
      </c>
      <c r="E1609">
        <v>10.138999999999999</v>
      </c>
      <c r="F1609">
        <v>11.7</v>
      </c>
      <c r="G1609">
        <v>13.262</v>
      </c>
      <c r="H1609">
        <v>15.063000000000001</v>
      </c>
      <c r="I1609">
        <v>17.146000000000001</v>
      </c>
      <c r="J1609">
        <v>19.558</v>
      </c>
      <c r="K1609">
        <v>22.361999999999998</v>
      </c>
      <c r="L1609">
        <v>25.626999999999999</v>
      </c>
      <c r="M1609">
        <v>28.891999999999999</v>
      </c>
      <c r="N1609" s="116">
        <v>-0.1288</v>
      </c>
      <c r="O1609" s="116">
        <v>17.145499999999998</v>
      </c>
      <c r="P1609" s="116">
        <v>0.13056000000000001</v>
      </c>
    </row>
    <row r="1610" spans="1:16">
      <c r="A1610" t="s">
        <v>140</v>
      </c>
      <c r="B1610">
        <v>1608</v>
      </c>
      <c r="C1610" t="s">
        <v>1783</v>
      </c>
      <c r="D1610">
        <v>52</v>
      </c>
      <c r="E1610">
        <v>10.141</v>
      </c>
      <c r="F1610">
        <v>11.702999999999999</v>
      </c>
      <c r="G1610">
        <v>13.266</v>
      </c>
      <c r="H1610">
        <v>15.068</v>
      </c>
      <c r="I1610">
        <v>17.151</v>
      </c>
      <c r="J1610">
        <v>19.565000000000001</v>
      </c>
      <c r="K1610">
        <v>22.37</v>
      </c>
      <c r="L1610">
        <v>25.637</v>
      </c>
      <c r="M1610">
        <v>28.904</v>
      </c>
      <c r="N1610" s="116">
        <v>-0.12889999999999999</v>
      </c>
      <c r="O1610" s="116">
        <v>17.1509</v>
      </c>
      <c r="P1610" s="116">
        <v>0.13058</v>
      </c>
    </row>
    <row r="1611" spans="1:16">
      <c r="A1611" t="s">
        <v>140</v>
      </c>
      <c r="B1611">
        <v>1609</v>
      </c>
      <c r="C1611" t="s">
        <v>1784</v>
      </c>
      <c r="D1611">
        <v>52</v>
      </c>
      <c r="E1611">
        <v>10.144</v>
      </c>
      <c r="F1611">
        <v>11.707000000000001</v>
      </c>
      <c r="G1611">
        <v>13.27</v>
      </c>
      <c r="H1611">
        <v>15.071999999999999</v>
      </c>
      <c r="I1611">
        <v>17.155999999999999</v>
      </c>
      <c r="J1611">
        <v>19.571999999999999</v>
      </c>
      <c r="K1611">
        <v>22.378</v>
      </c>
      <c r="L1611">
        <v>25.646999999999998</v>
      </c>
      <c r="M1611">
        <v>28.916</v>
      </c>
      <c r="N1611" s="116">
        <v>-0.129</v>
      </c>
      <c r="O1611" s="116">
        <v>17.156400000000001</v>
      </c>
      <c r="P1611" s="116">
        <v>0.13059999999999999</v>
      </c>
    </row>
    <row r="1612" spans="1:16">
      <c r="A1612" t="s">
        <v>140</v>
      </c>
      <c r="B1612">
        <v>1610</v>
      </c>
      <c r="C1612" t="s">
        <v>1785</v>
      </c>
      <c r="D1612">
        <v>52</v>
      </c>
      <c r="E1612">
        <v>10.146000000000001</v>
      </c>
      <c r="F1612">
        <v>11.71</v>
      </c>
      <c r="G1612">
        <v>13.273</v>
      </c>
      <c r="H1612">
        <v>15.077</v>
      </c>
      <c r="I1612">
        <v>17.161999999999999</v>
      </c>
      <c r="J1612">
        <v>19.577999999999999</v>
      </c>
      <c r="K1612">
        <v>22.385999999999999</v>
      </c>
      <c r="L1612">
        <v>25.657</v>
      </c>
      <c r="M1612">
        <v>28.927</v>
      </c>
      <c r="N1612" s="116">
        <v>-0.12909999999999999</v>
      </c>
      <c r="O1612" s="116">
        <v>17.161799999999999</v>
      </c>
      <c r="P1612" s="116">
        <v>0.13062000000000001</v>
      </c>
    </row>
    <row r="1613" spans="1:16">
      <c r="A1613" t="s">
        <v>140</v>
      </c>
      <c r="B1613">
        <v>1611</v>
      </c>
      <c r="C1613" t="s">
        <v>1786</v>
      </c>
      <c r="D1613">
        <v>52</v>
      </c>
      <c r="E1613">
        <v>10.148999999999999</v>
      </c>
      <c r="F1613">
        <v>11.712999999999999</v>
      </c>
      <c r="G1613">
        <v>13.276999999999999</v>
      </c>
      <c r="H1613">
        <v>15.081</v>
      </c>
      <c r="I1613">
        <v>17.167000000000002</v>
      </c>
      <c r="J1613">
        <v>19.585000000000001</v>
      </c>
      <c r="K1613">
        <v>22.393999999999998</v>
      </c>
      <c r="L1613">
        <v>25.667000000000002</v>
      </c>
      <c r="M1613">
        <v>28.939</v>
      </c>
      <c r="N1613" s="116">
        <v>-0.12920000000000001</v>
      </c>
      <c r="O1613" s="116">
        <v>17.167300000000001</v>
      </c>
      <c r="P1613" s="116">
        <v>0.13064000000000001</v>
      </c>
    </row>
    <row r="1614" spans="1:16">
      <c r="A1614" t="s">
        <v>140</v>
      </c>
      <c r="B1614">
        <v>1612</v>
      </c>
      <c r="C1614" t="s">
        <v>1787</v>
      </c>
      <c r="D1614">
        <v>52</v>
      </c>
      <c r="E1614">
        <v>10.151</v>
      </c>
      <c r="F1614">
        <v>11.715999999999999</v>
      </c>
      <c r="G1614">
        <v>13.281000000000001</v>
      </c>
      <c r="H1614">
        <v>15.086</v>
      </c>
      <c r="I1614">
        <v>17.172999999999998</v>
      </c>
      <c r="J1614">
        <v>19.591999999999999</v>
      </c>
      <c r="K1614">
        <v>22.402000000000001</v>
      </c>
      <c r="L1614">
        <v>25.677</v>
      </c>
      <c r="M1614">
        <v>28.951000000000001</v>
      </c>
      <c r="N1614" s="116">
        <v>-0.1293</v>
      </c>
      <c r="O1614" s="116">
        <v>17.172799999999999</v>
      </c>
      <c r="P1614" s="116">
        <v>0.13066</v>
      </c>
    </row>
    <row r="1615" spans="1:16">
      <c r="A1615" t="s">
        <v>140</v>
      </c>
      <c r="B1615">
        <v>1613</v>
      </c>
      <c r="C1615" t="s">
        <v>1788</v>
      </c>
      <c r="D1615">
        <v>52</v>
      </c>
      <c r="E1615">
        <v>10.154</v>
      </c>
      <c r="F1615">
        <v>11.718999999999999</v>
      </c>
      <c r="G1615">
        <v>13.285</v>
      </c>
      <c r="H1615">
        <v>15.09</v>
      </c>
      <c r="I1615">
        <v>17.178000000000001</v>
      </c>
      <c r="J1615">
        <v>19.597999999999999</v>
      </c>
      <c r="K1615">
        <v>22.41</v>
      </c>
      <c r="L1615">
        <v>25.687000000000001</v>
      </c>
      <c r="M1615">
        <v>28.963000000000001</v>
      </c>
      <c r="N1615" s="116">
        <v>-0.12939999999999999</v>
      </c>
      <c r="O1615" s="116">
        <v>17.1782</v>
      </c>
      <c r="P1615" s="116">
        <v>0.13067999999999999</v>
      </c>
    </row>
    <row r="1616" spans="1:16">
      <c r="A1616" t="s">
        <v>140</v>
      </c>
      <c r="B1616">
        <v>1614</v>
      </c>
      <c r="C1616" t="s">
        <v>1789</v>
      </c>
      <c r="D1616">
        <v>53</v>
      </c>
      <c r="E1616">
        <v>10.156000000000001</v>
      </c>
      <c r="F1616">
        <v>11.722</v>
      </c>
      <c r="G1616">
        <v>13.288</v>
      </c>
      <c r="H1616">
        <v>15.095000000000001</v>
      </c>
      <c r="I1616">
        <v>17.184000000000001</v>
      </c>
      <c r="J1616">
        <v>19.605</v>
      </c>
      <c r="K1616">
        <v>22.419</v>
      </c>
      <c r="L1616">
        <v>25.696999999999999</v>
      </c>
      <c r="M1616">
        <v>28.975000000000001</v>
      </c>
      <c r="N1616" s="116">
        <v>-0.1295</v>
      </c>
      <c r="O1616" s="116">
        <v>17.183700000000002</v>
      </c>
      <c r="P1616" s="116">
        <v>0.13070000000000001</v>
      </c>
    </row>
    <row r="1617" spans="1:16">
      <c r="A1617" t="s">
        <v>140</v>
      </c>
      <c r="B1617">
        <v>1615</v>
      </c>
      <c r="C1617" t="s">
        <v>1790</v>
      </c>
      <c r="D1617">
        <v>53</v>
      </c>
      <c r="E1617">
        <v>10.157999999999999</v>
      </c>
      <c r="F1617">
        <v>11.725</v>
      </c>
      <c r="G1617">
        <v>13.292</v>
      </c>
      <c r="H1617">
        <v>15.099</v>
      </c>
      <c r="I1617">
        <v>17.189</v>
      </c>
      <c r="J1617">
        <v>19.611999999999998</v>
      </c>
      <c r="K1617">
        <v>22.427</v>
      </c>
      <c r="L1617">
        <v>25.707999999999998</v>
      </c>
      <c r="M1617">
        <v>28.988</v>
      </c>
      <c r="N1617" s="116">
        <v>-0.12959999999999999</v>
      </c>
      <c r="O1617" s="116">
        <v>17.1891</v>
      </c>
      <c r="P1617" s="116">
        <v>0.13073000000000001</v>
      </c>
    </row>
    <row r="1618" spans="1:16">
      <c r="A1618" t="s">
        <v>140</v>
      </c>
      <c r="B1618">
        <v>1616</v>
      </c>
      <c r="C1618" t="s">
        <v>1791</v>
      </c>
      <c r="D1618">
        <v>53</v>
      </c>
      <c r="E1618">
        <v>10.161</v>
      </c>
      <c r="F1618">
        <v>11.728</v>
      </c>
      <c r="G1618">
        <v>13.295999999999999</v>
      </c>
      <c r="H1618">
        <v>15.103999999999999</v>
      </c>
      <c r="I1618">
        <v>17.195</v>
      </c>
      <c r="J1618">
        <v>19.617999999999999</v>
      </c>
      <c r="K1618">
        <v>22.434999999999999</v>
      </c>
      <c r="L1618">
        <v>25.718</v>
      </c>
      <c r="M1618">
        <v>29</v>
      </c>
      <c r="N1618" s="116">
        <v>-0.12970000000000001</v>
      </c>
      <c r="O1618" s="116">
        <v>17.194600000000001</v>
      </c>
      <c r="P1618" s="116">
        <v>0.13075000000000001</v>
      </c>
    </row>
    <row r="1619" spans="1:16">
      <c r="A1619" t="s">
        <v>140</v>
      </c>
      <c r="B1619">
        <v>1617</v>
      </c>
      <c r="C1619" t="s">
        <v>1792</v>
      </c>
      <c r="D1619">
        <v>53</v>
      </c>
      <c r="E1619">
        <v>10.163</v>
      </c>
      <c r="F1619">
        <v>11.731</v>
      </c>
      <c r="G1619">
        <v>13.298999999999999</v>
      </c>
      <c r="H1619">
        <v>15.108000000000001</v>
      </c>
      <c r="I1619">
        <v>17.2</v>
      </c>
      <c r="J1619">
        <v>19.625</v>
      </c>
      <c r="K1619">
        <v>22.443000000000001</v>
      </c>
      <c r="L1619">
        <v>25.728000000000002</v>
      </c>
      <c r="M1619">
        <v>29.012</v>
      </c>
      <c r="N1619" s="116">
        <v>-0.1298</v>
      </c>
      <c r="O1619" s="116">
        <v>17.2</v>
      </c>
      <c r="P1619" s="116">
        <v>0.13077</v>
      </c>
    </row>
    <row r="1620" spans="1:16">
      <c r="A1620" t="s">
        <v>140</v>
      </c>
      <c r="B1620">
        <v>1618</v>
      </c>
      <c r="C1620" t="s">
        <v>1793</v>
      </c>
      <c r="D1620">
        <v>53</v>
      </c>
      <c r="E1620">
        <v>10.166</v>
      </c>
      <c r="F1620">
        <v>11.734</v>
      </c>
      <c r="G1620">
        <v>13.303000000000001</v>
      </c>
      <c r="H1620">
        <v>15.113</v>
      </c>
      <c r="I1620">
        <v>17.206</v>
      </c>
      <c r="J1620">
        <v>19.632000000000001</v>
      </c>
      <c r="K1620">
        <v>22.451000000000001</v>
      </c>
      <c r="L1620">
        <v>25.738</v>
      </c>
      <c r="M1620">
        <v>29.024000000000001</v>
      </c>
      <c r="N1620" s="116">
        <v>-0.12989999999999999</v>
      </c>
      <c r="O1620" s="116">
        <v>17.205500000000001</v>
      </c>
      <c r="P1620" s="116">
        <v>0.13078999999999999</v>
      </c>
    </row>
    <row r="1621" spans="1:16">
      <c r="A1621" t="s">
        <v>140</v>
      </c>
      <c r="B1621">
        <v>1619</v>
      </c>
      <c r="C1621" t="s">
        <v>1794</v>
      </c>
      <c r="D1621">
        <v>53</v>
      </c>
      <c r="E1621">
        <v>10.167999999999999</v>
      </c>
      <c r="F1621">
        <v>11.738</v>
      </c>
      <c r="G1621">
        <v>13.307</v>
      </c>
      <c r="H1621">
        <v>15.117000000000001</v>
      </c>
      <c r="I1621">
        <v>17.210999999999999</v>
      </c>
      <c r="J1621">
        <v>19.638000000000002</v>
      </c>
      <c r="K1621">
        <v>22.46</v>
      </c>
      <c r="L1621">
        <v>25.747</v>
      </c>
      <c r="M1621">
        <v>29.035</v>
      </c>
      <c r="N1621" s="116">
        <v>-0.13</v>
      </c>
      <c r="O1621" s="116">
        <v>17.210899999999999</v>
      </c>
      <c r="P1621" s="116">
        <v>0.13081000000000001</v>
      </c>
    </row>
    <row r="1622" spans="1:16">
      <c r="A1622" t="s">
        <v>140</v>
      </c>
      <c r="B1622">
        <v>1620</v>
      </c>
      <c r="C1622" t="s">
        <v>1795</v>
      </c>
      <c r="D1622">
        <v>53</v>
      </c>
      <c r="E1622">
        <v>10.170999999999999</v>
      </c>
      <c r="F1622">
        <v>11.741</v>
      </c>
      <c r="G1622">
        <v>13.311</v>
      </c>
      <c r="H1622">
        <v>15.122</v>
      </c>
      <c r="I1622">
        <v>17.216000000000001</v>
      </c>
      <c r="J1622">
        <v>19.645</v>
      </c>
      <c r="K1622">
        <v>22.468</v>
      </c>
      <c r="L1622">
        <v>25.757999999999999</v>
      </c>
      <c r="M1622">
        <v>29.047000000000001</v>
      </c>
      <c r="N1622" s="116">
        <v>-0.13009999999999999</v>
      </c>
      <c r="O1622" s="116">
        <v>17.2164</v>
      </c>
      <c r="P1622" s="116">
        <v>0.13083</v>
      </c>
    </row>
    <row r="1623" spans="1:16">
      <c r="A1623" t="s">
        <v>140</v>
      </c>
      <c r="B1623">
        <v>1621</v>
      </c>
      <c r="C1623" t="s">
        <v>1796</v>
      </c>
      <c r="D1623">
        <v>53</v>
      </c>
      <c r="E1623">
        <v>10.173</v>
      </c>
      <c r="F1623">
        <v>11.744</v>
      </c>
      <c r="G1623">
        <v>13.314</v>
      </c>
      <c r="H1623">
        <v>15.125999999999999</v>
      </c>
      <c r="I1623">
        <v>17.222000000000001</v>
      </c>
      <c r="J1623">
        <v>19.651</v>
      </c>
      <c r="K1623">
        <v>22.475999999999999</v>
      </c>
      <c r="L1623">
        <v>25.766999999999999</v>
      </c>
      <c r="M1623">
        <v>29.059000000000001</v>
      </c>
      <c r="N1623" s="116">
        <v>-0.13020000000000001</v>
      </c>
      <c r="O1623" s="116">
        <v>17.221800000000002</v>
      </c>
      <c r="P1623" s="116">
        <v>0.13084999999999999</v>
      </c>
    </row>
    <row r="1624" spans="1:16">
      <c r="A1624" t="s">
        <v>140</v>
      </c>
      <c r="B1624">
        <v>1622</v>
      </c>
      <c r="C1624" t="s">
        <v>1797</v>
      </c>
      <c r="D1624">
        <v>53</v>
      </c>
      <c r="E1624">
        <v>10.176</v>
      </c>
      <c r="F1624">
        <v>11.747</v>
      </c>
      <c r="G1624">
        <v>13.318</v>
      </c>
      <c r="H1624">
        <v>15.131</v>
      </c>
      <c r="I1624">
        <v>17.227</v>
      </c>
      <c r="J1624">
        <v>19.658000000000001</v>
      </c>
      <c r="K1624">
        <v>22.484000000000002</v>
      </c>
      <c r="L1624">
        <v>25.777999999999999</v>
      </c>
      <c r="M1624">
        <v>29.071000000000002</v>
      </c>
      <c r="N1624" s="116">
        <v>-0.1303</v>
      </c>
      <c r="O1624" s="116">
        <v>17.2273</v>
      </c>
      <c r="P1624" s="116">
        <v>0.13086999999999999</v>
      </c>
    </row>
    <row r="1625" spans="1:16">
      <c r="A1625" t="s">
        <v>140</v>
      </c>
      <c r="B1625">
        <v>1623</v>
      </c>
      <c r="C1625" t="s">
        <v>1798</v>
      </c>
      <c r="D1625">
        <v>53</v>
      </c>
      <c r="E1625">
        <v>10.179</v>
      </c>
      <c r="F1625">
        <v>11.75</v>
      </c>
      <c r="G1625">
        <v>13.321999999999999</v>
      </c>
      <c r="H1625">
        <v>15.135</v>
      </c>
      <c r="I1625">
        <v>17.233000000000001</v>
      </c>
      <c r="J1625">
        <v>19.664999999999999</v>
      </c>
      <c r="K1625">
        <v>22.492000000000001</v>
      </c>
      <c r="L1625">
        <v>25.788</v>
      </c>
      <c r="M1625">
        <v>29.082999999999998</v>
      </c>
      <c r="N1625" s="116">
        <v>-0.13039999999999999</v>
      </c>
      <c r="O1625" s="116">
        <v>17.232800000000001</v>
      </c>
      <c r="P1625" s="116">
        <v>0.13089000000000001</v>
      </c>
    </row>
    <row r="1626" spans="1:16">
      <c r="A1626" t="s">
        <v>140</v>
      </c>
      <c r="B1626">
        <v>1624</v>
      </c>
      <c r="C1626" t="s">
        <v>1799</v>
      </c>
      <c r="D1626">
        <v>53</v>
      </c>
      <c r="E1626">
        <v>10.180999999999999</v>
      </c>
      <c r="F1626">
        <v>11.753</v>
      </c>
      <c r="G1626">
        <v>13.326000000000001</v>
      </c>
      <c r="H1626">
        <v>15.14</v>
      </c>
      <c r="I1626">
        <v>17.238</v>
      </c>
      <c r="J1626">
        <v>19.670999999999999</v>
      </c>
      <c r="K1626">
        <v>22.5</v>
      </c>
      <c r="L1626">
        <v>25.797999999999998</v>
      </c>
      <c r="M1626">
        <v>29.094999999999999</v>
      </c>
      <c r="N1626" s="116">
        <v>-0.1305</v>
      </c>
      <c r="O1626" s="116">
        <v>17.238199999999999</v>
      </c>
      <c r="P1626" s="116">
        <v>0.13091</v>
      </c>
    </row>
    <row r="1627" spans="1:16">
      <c r="A1627" t="s">
        <v>140</v>
      </c>
      <c r="B1627">
        <v>1625</v>
      </c>
      <c r="C1627" t="s">
        <v>1800</v>
      </c>
      <c r="D1627">
        <v>53</v>
      </c>
      <c r="E1627">
        <v>10.183999999999999</v>
      </c>
      <c r="F1627">
        <v>11.756</v>
      </c>
      <c r="G1627">
        <v>13.329000000000001</v>
      </c>
      <c r="H1627">
        <v>15.144</v>
      </c>
      <c r="I1627">
        <v>17.244</v>
      </c>
      <c r="J1627">
        <v>19.678000000000001</v>
      </c>
      <c r="K1627">
        <v>22.507999999999999</v>
      </c>
      <c r="L1627">
        <v>25.808</v>
      </c>
      <c r="M1627">
        <v>29.106999999999999</v>
      </c>
      <c r="N1627" s="116">
        <v>-0.13059999999999999</v>
      </c>
      <c r="O1627" s="116">
        <v>17.2437</v>
      </c>
      <c r="P1627" s="116">
        <v>0.13092999999999999</v>
      </c>
    </row>
    <row r="1628" spans="1:16">
      <c r="A1628" t="s">
        <v>140</v>
      </c>
      <c r="B1628">
        <v>1626</v>
      </c>
      <c r="C1628" t="s">
        <v>1801</v>
      </c>
      <c r="D1628">
        <v>53</v>
      </c>
      <c r="E1628">
        <v>10.186</v>
      </c>
      <c r="F1628">
        <v>11.759</v>
      </c>
      <c r="G1628">
        <v>13.333</v>
      </c>
      <c r="H1628">
        <v>15.148999999999999</v>
      </c>
      <c r="I1628">
        <v>17.248999999999999</v>
      </c>
      <c r="J1628">
        <v>19.684999999999999</v>
      </c>
      <c r="K1628">
        <v>22.516999999999999</v>
      </c>
      <c r="L1628">
        <v>25.818000000000001</v>
      </c>
      <c r="M1628">
        <v>29.12</v>
      </c>
      <c r="N1628" s="116">
        <v>-0.13070000000000001</v>
      </c>
      <c r="O1628" s="116">
        <v>17.249099999999999</v>
      </c>
      <c r="P1628" s="116">
        <v>0.13095999999999999</v>
      </c>
    </row>
    <row r="1629" spans="1:16">
      <c r="A1629" t="s">
        <v>140</v>
      </c>
      <c r="B1629">
        <v>1627</v>
      </c>
      <c r="C1629" t="s">
        <v>1802</v>
      </c>
      <c r="D1629">
        <v>53</v>
      </c>
      <c r="E1629">
        <v>10.188000000000001</v>
      </c>
      <c r="F1629">
        <v>11.762</v>
      </c>
      <c r="G1629">
        <v>13.337</v>
      </c>
      <c r="H1629">
        <v>15.153</v>
      </c>
      <c r="I1629">
        <v>17.254999999999999</v>
      </c>
      <c r="J1629">
        <v>19.692</v>
      </c>
      <c r="K1629">
        <v>22.524999999999999</v>
      </c>
      <c r="L1629">
        <v>25.827999999999999</v>
      </c>
      <c r="M1629">
        <v>29.132000000000001</v>
      </c>
      <c r="N1629" s="116">
        <v>-0.1308</v>
      </c>
      <c r="O1629" s="116">
        <v>17.2546</v>
      </c>
      <c r="P1629" s="116">
        <v>0.13098000000000001</v>
      </c>
    </row>
    <row r="1630" spans="1:16">
      <c r="A1630" t="s">
        <v>140</v>
      </c>
      <c r="B1630">
        <v>1628</v>
      </c>
      <c r="C1630" t="s">
        <v>1803</v>
      </c>
      <c r="D1630">
        <v>53</v>
      </c>
      <c r="E1630">
        <v>10.191000000000001</v>
      </c>
      <c r="F1630">
        <v>11.765000000000001</v>
      </c>
      <c r="G1630">
        <v>13.34</v>
      </c>
      <c r="H1630">
        <v>15.157999999999999</v>
      </c>
      <c r="I1630">
        <v>17.260000000000002</v>
      </c>
      <c r="J1630">
        <v>19.698</v>
      </c>
      <c r="K1630">
        <v>22.533000000000001</v>
      </c>
      <c r="L1630">
        <v>25.838000000000001</v>
      </c>
      <c r="M1630">
        <v>29.143999999999998</v>
      </c>
      <c r="N1630" s="116">
        <v>-0.13089999999999999</v>
      </c>
      <c r="O1630" s="116">
        <v>17.260000000000002</v>
      </c>
      <c r="P1630" s="116">
        <v>0.13100000000000001</v>
      </c>
    </row>
    <row r="1631" spans="1:16">
      <c r="A1631" t="s">
        <v>140</v>
      </c>
      <c r="B1631">
        <v>1629</v>
      </c>
      <c r="C1631" t="s">
        <v>1804</v>
      </c>
      <c r="D1631">
        <v>53</v>
      </c>
      <c r="E1631">
        <v>10.193</v>
      </c>
      <c r="F1631">
        <v>11.769</v>
      </c>
      <c r="G1631">
        <v>13.343999999999999</v>
      </c>
      <c r="H1631">
        <v>15.162000000000001</v>
      </c>
      <c r="I1631">
        <v>17.265999999999998</v>
      </c>
      <c r="J1631">
        <v>19.704999999999998</v>
      </c>
      <c r="K1631">
        <v>22.541</v>
      </c>
      <c r="L1631">
        <v>25.847999999999999</v>
      </c>
      <c r="M1631">
        <v>29.155999999999999</v>
      </c>
      <c r="N1631" s="116">
        <v>-0.13100000000000001</v>
      </c>
      <c r="O1631" s="116">
        <v>17.265499999999999</v>
      </c>
      <c r="P1631" s="116">
        <v>0.13102</v>
      </c>
    </row>
    <row r="1632" spans="1:16">
      <c r="A1632" t="s">
        <v>140</v>
      </c>
      <c r="B1632">
        <v>1630</v>
      </c>
      <c r="C1632" t="s">
        <v>1805</v>
      </c>
      <c r="D1632">
        <v>53</v>
      </c>
      <c r="E1632">
        <v>10.196</v>
      </c>
      <c r="F1632">
        <v>11.772</v>
      </c>
      <c r="G1632">
        <v>13.348000000000001</v>
      </c>
      <c r="H1632">
        <v>15.167</v>
      </c>
      <c r="I1632">
        <v>17.271000000000001</v>
      </c>
      <c r="J1632">
        <v>19.710999999999999</v>
      </c>
      <c r="K1632">
        <v>22.548999999999999</v>
      </c>
      <c r="L1632">
        <v>25.858000000000001</v>
      </c>
      <c r="M1632">
        <v>29.167000000000002</v>
      </c>
      <c r="N1632" s="116">
        <v>-0.13109999999999999</v>
      </c>
      <c r="O1632" s="116">
        <v>17.270900000000001</v>
      </c>
      <c r="P1632" s="116">
        <v>0.13103999999999999</v>
      </c>
    </row>
    <row r="1633" spans="1:16">
      <c r="A1633" t="s">
        <v>140</v>
      </c>
      <c r="B1633">
        <v>1631</v>
      </c>
      <c r="C1633" t="s">
        <v>1806</v>
      </c>
      <c r="D1633">
        <v>53</v>
      </c>
      <c r="E1633">
        <v>10.198</v>
      </c>
      <c r="F1633">
        <v>11.775</v>
      </c>
      <c r="G1633">
        <v>13.351000000000001</v>
      </c>
      <c r="H1633">
        <v>15.170999999999999</v>
      </c>
      <c r="I1633">
        <v>17.276</v>
      </c>
      <c r="J1633">
        <v>19.718</v>
      </c>
      <c r="K1633">
        <v>22.558</v>
      </c>
      <c r="L1633">
        <v>25.867999999999999</v>
      </c>
      <c r="M1633">
        <v>29.178999999999998</v>
      </c>
      <c r="N1633" s="116">
        <v>-0.13120000000000001</v>
      </c>
      <c r="O1633" s="116">
        <v>17.276399999999999</v>
      </c>
      <c r="P1633" s="116">
        <v>0.13106000000000001</v>
      </c>
    </row>
    <row r="1634" spans="1:16">
      <c r="A1634" t="s">
        <v>140</v>
      </c>
      <c r="B1634">
        <v>1632</v>
      </c>
      <c r="C1634" t="s">
        <v>1807</v>
      </c>
      <c r="D1634">
        <v>53</v>
      </c>
      <c r="E1634">
        <v>10.201000000000001</v>
      </c>
      <c r="F1634">
        <v>11.778</v>
      </c>
      <c r="G1634">
        <v>13.355</v>
      </c>
      <c r="H1634">
        <v>15.176</v>
      </c>
      <c r="I1634">
        <v>17.282</v>
      </c>
      <c r="J1634">
        <v>19.725000000000001</v>
      </c>
      <c r="K1634">
        <v>22.565999999999999</v>
      </c>
      <c r="L1634">
        <v>25.879000000000001</v>
      </c>
      <c r="M1634">
        <v>29.190999999999999</v>
      </c>
      <c r="N1634" s="116">
        <v>-0.13139999999999999</v>
      </c>
      <c r="O1634" s="116">
        <v>17.2818</v>
      </c>
      <c r="P1634" s="116">
        <v>0.13108</v>
      </c>
    </row>
    <row r="1635" spans="1:16">
      <c r="A1635" t="s">
        <v>140</v>
      </c>
      <c r="B1635">
        <v>1633</v>
      </c>
      <c r="C1635" t="s">
        <v>1808</v>
      </c>
      <c r="D1635">
        <v>53</v>
      </c>
      <c r="E1635">
        <v>10.202999999999999</v>
      </c>
      <c r="F1635">
        <v>11.781000000000001</v>
      </c>
      <c r="G1635">
        <v>13.359</v>
      </c>
      <c r="H1635">
        <v>15.18</v>
      </c>
      <c r="I1635">
        <v>17.286999999999999</v>
      </c>
      <c r="J1635">
        <v>19.731000000000002</v>
      </c>
      <c r="K1635">
        <v>22.574000000000002</v>
      </c>
      <c r="L1635">
        <v>25.888999999999999</v>
      </c>
      <c r="M1635">
        <v>29.202999999999999</v>
      </c>
      <c r="N1635" s="116">
        <v>-0.13150000000000001</v>
      </c>
      <c r="O1635" s="116">
        <v>17.287299999999998</v>
      </c>
      <c r="P1635" s="116">
        <v>0.13109999999999999</v>
      </c>
    </row>
    <row r="1636" spans="1:16">
      <c r="A1636" t="s">
        <v>140</v>
      </c>
      <c r="B1636">
        <v>1634</v>
      </c>
      <c r="C1636" t="s">
        <v>1809</v>
      </c>
      <c r="D1636">
        <v>53</v>
      </c>
      <c r="E1636">
        <v>10.206</v>
      </c>
      <c r="F1636">
        <v>11.784000000000001</v>
      </c>
      <c r="G1636">
        <v>13.363</v>
      </c>
      <c r="H1636">
        <v>15.185</v>
      </c>
      <c r="I1636">
        <v>17.292999999999999</v>
      </c>
      <c r="J1636">
        <v>19.738</v>
      </c>
      <c r="K1636">
        <v>22.582000000000001</v>
      </c>
      <c r="L1636">
        <v>25.899000000000001</v>
      </c>
      <c r="M1636">
        <v>29.215</v>
      </c>
      <c r="N1636" s="116">
        <v>-0.13159999999999999</v>
      </c>
      <c r="O1636" s="116">
        <v>17.2927</v>
      </c>
      <c r="P1636" s="116">
        <v>0.13111999999999999</v>
      </c>
    </row>
    <row r="1637" spans="1:16">
      <c r="A1637" t="s">
        <v>140</v>
      </c>
      <c r="B1637">
        <v>1635</v>
      </c>
      <c r="C1637" t="s">
        <v>1810</v>
      </c>
      <c r="D1637">
        <v>53</v>
      </c>
      <c r="E1637">
        <v>10.208</v>
      </c>
      <c r="F1637">
        <v>11.787000000000001</v>
      </c>
      <c r="G1637">
        <v>13.366</v>
      </c>
      <c r="H1637">
        <v>15.189</v>
      </c>
      <c r="I1637">
        <v>17.297999999999998</v>
      </c>
      <c r="J1637">
        <v>19.745000000000001</v>
      </c>
      <c r="K1637">
        <v>22.59</v>
      </c>
      <c r="L1637">
        <v>25.908999999999999</v>
      </c>
      <c r="M1637">
        <v>29.227</v>
      </c>
      <c r="N1637" s="116">
        <v>-0.13170000000000001</v>
      </c>
      <c r="O1637" s="116">
        <v>17.298200000000001</v>
      </c>
      <c r="P1637" s="116">
        <v>0.13114000000000001</v>
      </c>
    </row>
    <row r="1638" spans="1:16">
      <c r="A1638" t="s">
        <v>140</v>
      </c>
      <c r="B1638">
        <v>1636</v>
      </c>
      <c r="C1638" t="s">
        <v>1811</v>
      </c>
      <c r="D1638">
        <v>53</v>
      </c>
      <c r="E1638">
        <v>10.211</v>
      </c>
      <c r="F1638">
        <v>11.79</v>
      </c>
      <c r="G1638">
        <v>13.37</v>
      </c>
      <c r="H1638">
        <v>15.194000000000001</v>
      </c>
      <c r="I1638">
        <v>17.303999999999998</v>
      </c>
      <c r="J1638">
        <v>19.751999999999999</v>
      </c>
      <c r="K1638">
        <v>22.599</v>
      </c>
      <c r="L1638">
        <v>25.92</v>
      </c>
      <c r="M1638">
        <v>29.24</v>
      </c>
      <c r="N1638" s="116">
        <v>-0.1318</v>
      </c>
      <c r="O1638" s="116">
        <v>17.303699999999999</v>
      </c>
      <c r="P1638" s="116">
        <v>0.13117000000000001</v>
      </c>
    </row>
    <row r="1639" spans="1:16">
      <c r="A1639" t="s">
        <v>140</v>
      </c>
      <c r="B1639">
        <v>1637</v>
      </c>
      <c r="C1639" t="s">
        <v>1812</v>
      </c>
      <c r="D1639">
        <v>53</v>
      </c>
      <c r="E1639">
        <v>10.212999999999999</v>
      </c>
      <c r="F1639">
        <v>11.792999999999999</v>
      </c>
      <c r="G1639">
        <v>13.374000000000001</v>
      </c>
      <c r="H1639">
        <v>15.198</v>
      </c>
      <c r="I1639">
        <v>17.309000000000001</v>
      </c>
      <c r="J1639">
        <v>19.757999999999999</v>
      </c>
      <c r="K1639">
        <v>22.606999999999999</v>
      </c>
      <c r="L1639">
        <v>25.93</v>
      </c>
      <c r="M1639">
        <v>29.251999999999999</v>
      </c>
      <c r="N1639" s="116">
        <v>-0.13189999999999999</v>
      </c>
      <c r="O1639" s="116">
        <v>17.309100000000001</v>
      </c>
      <c r="P1639" s="116">
        <v>0.13119</v>
      </c>
    </row>
    <row r="1640" spans="1:16">
      <c r="A1640" t="s">
        <v>140</v>
      </c>
      <c r="B1640">
        <v>1638</v>
      </c>
      <c r="C1640" t="s">
        <v>1813</v>
      </c>
      <c r="D1640">
        <v>53</v>
      </c>
      <c r="E1640">
        <v>10.215999999999999</v>
      </c>
      <c r="F1640">
        <v>11.797000000000001</v>
      </c>
      <c r="G1640">
        <v>13.377000000000001</v>
      </c>
      <c r="H1640">
        <v>15.202999999999999</v>
      </c>
      <c r="I1640">
        <v>17.315000000000001</v>
      </c>
      <c r="J1640">
        <v>19.765000000000001</v>
      </c>
      <c r="K1640">
        <v>22.614999999999998</v>
      </c>
      <c r="L1640">
        <v>25.94</v>
      </c>
      <c r="M1640">
        <v>29.263999999999999</v>
      </c>
      <c r="N1640" s="116">
        <v>-0.13200000000000001</v>
      </c>
      <c r="O1640" s="116">
        <v>17.314599999999999</v>
      </c>
      <c r="P1640" s="116">
        <v>0.13120999999999999</v>
      </c>
    </row>
    <row r="1641" spans="1:16">
      <c r="A1641" t="s">
        <v>140</v>
      </c>
      <c r="B1641">
        <v>1639</v>
      </c>
      <c r="C1641" t="s">
        <v>1814</v>
      </c>
      <c r="D1641">
        <v>53</v>
      </c>
      <c r="E1641">
        <v>10.218</v>
      </c>
      <c r="F1641">
        <v>11.8</v>
      </c>
      <c r="G1641">
        <v>13.381</v>
      </c>
      <c r="H1641">
        <v>15.207000000000001</v>
      </c>
      <c r="I1641">
        <v>17.32</v>
      </c>
      <c r="J1641">
        <v>19.771999999999998</v>
      </c>
      <c r="K1641">
        <v>22.623000000000001</v>
      </c>
      <c r="L1641">
        <v>25.95</v>
      </c>
      <c r="M1641">
        <v>29.276</v>
      </c>
      <c r="N1641" s="116">
        <v>-0.1321</v>
      </c>
      <c r="O1641" s="116">
        <v>17.32</v>
      </c>
      <c r="P1641" s="116">
        <v>0.13123000000000001</v>
      </c>
    </row>
    <row r="1642" spans="1:16">
      <c r="A1642" t="s">
        <v>140</v>
      </c>
      <c r="B1642">
        <v>1640</v>
      </c>
      <c r="C1642" t="s">
        <v>1815</v>
      </c>
      <c r="D1642">
        <v>53</v>
      </c>
      <c r="E1642">
        <v>10.221</v>
      </c>
      <c r="F1642">
        <v>11.803000000000001</v>
      </c>
      <c r="G1642">
        <v>13.385</v>
      </c>
      <c r="H1642">
        <v>15.212</v>
      </c>
      <c r="I1642">
        <v>17.326000000000001</v>
      </c>
      <c r="J1642">
        <v>19.777999999999999</v>
      </c>
      <c r="K1642">
        <v>22.631</v>
      </c>
      <c r="L1642">
        <v>25.96</v>
      </c>
      <c r="M1642">
        <v>29.288</v>
      </c>
      <c r="N1642" s="116">
        <v>-0.13220000000000001</v>
      </c>
      <c r="O1642" s="116">
        <v>17.325500000000002</v>
      </c>
      <c r="P1642" s="116">
        <v>0.13125000000000001</v>
      </c>
    </row>
    <row r="1643" spans="1:16">
      <c r="A1643" t="s">
        <v>140</v>
      </c>
      <c r="B1643">
        <v>1641</v>
      </c>
      <c r="C1643" t="s">
        <v>1816</v>
      </c>
      <c r="D1643">
        <v>53</v>
      </c>
      <c r="E1643">
        <v>10.223000000000001</v>
      </c>
      <c r="F1643">
        <v>11.805999999999999</v>
      </c>
      <c r="G1643">
        <v>13.388999999999999</v>
      </c>
      <c r="H1643">
        <v>15.215999999999999</v>
      </c>
      <c r="I1643">
        <v>17.331</v>
      </c>
      <c r="J1643">
        <v>19.785</v>
      </c>
      <c r="K1643">
        <v>22.64</v>
      </c>
      <c r="L1643">
        <v>25.97</v>
      </c>
      <c r="M1643">
        <v>29.3</v>
      </c>
      <c r="N1643" s="116">
        <v>-0.1323</v>
      </c>
      <c r="O1643" s="116">
        <v>17.3309</v>
      </c>
      <c r="P1643" s="116">
        <v>0.13127</v>
      </c>
    </row>
    <row r="1644" spans="1:16">
      <c r="A1644" t="s">
        <v>140</v>
      </c>
      <c r="B1644">
        <v>1642</v>
      </c>
      <c r="C1644" t="s">
        <v>1817</v>
      </c>
      <c r="D1644">
        <v>53</v>
      </c>
      <c r="E1644">
        <v>10.226000000000001</v>
      </c>
      <c r="F1644">
        <v>11.808999999999999</v>
      </c>
      <c r="G1644">
        <v>13.391999999999999</v>
      </c>
      <c r="H1644">
        <v>15.221</v>
      </c>
      <c r="I1644">
        <v>17.335999999999999</v>
      </c>
      <c r="J1644">
        <v>19.792000000000002</v>
      </c>
      <c r="K1644">
        <v>22.648</v>
      </c>
      <c r="L1644">
        <v>25.98</v>
      </c>
      <c r="M1644">
        <v>29.312000000000001</v>
      </c>
      <c r="N1644" s="116">
        <v>-0.13239999999999999</v>
      </c>
      <c r="O1644" s="116">
        <v>17.336400000000001</v>
      </c>
      <c r="P1644" s="116">
        <v>0.13128999999999999</v>
      </c>
    </row>
    <row r="1645" spans="1:16">
      <c r="A1645" t="s">
        <v>140</v>
      </c>
      <c r="B1645">
        <v>1643</v>
      </c>
      <c r="C1645" t="s">
        <v>1818</v>
      </c>
      <c r="D1645">
        <v>53</v>
      </c>
      <c r="E1645">
        <v>10.228</v>
      </c>
      <c r="F1645">
        <v>11.811999999999999</v>
      </c>
      <c r="G1645">
        <v>13.396000000000001</v>
      </c>
      <c r="H1645">
        <v>15.225</v>
      </c>
      <c r="I1645">
        <v>17.341999999999999</v>
      </c>
      <c r="J1645">
        <v>19.797999999999998</v>
      </c>
      <c r="K1645">
        <v>22.655999999999999</v>
      </c>
      <c r="L1645">
        <v>25.99</v>
      </c>
      <c r="M1645">
        <v>29.324000000000002</v>
      </c>
      <c r="N1645" s="116">
        <v>-0.13250000000000001</v>
      </c>
      <c r="O1645" s="116">
        <v>17.341799999999999</v>
      </c>
      <c r="P1645" s="116">
        <v>0.13131000000000001</v>
      </c>
    </row>
    <row r="1646" spans="1:16">
      <c r="A1646" t="s">
        <v>140</v>
      </c>
      <c r="B1646">
        <v>1644</v>
      </c>
      <c r="C1646" t="s">
        <v>1819</v>
      </c>
      <c r="D1646">
        <v>54</v>
      </c>
      <c r="E1646">
        <v>10.231</v>
      </c>
      <c r="F1646">
        <v>11.815</v>
      </c>
      <c r="G1646">
        <v>13.4</v>
      </c>
      <c r="H1646">
        <v>15.23</v>
      </c>
      <c r="I1646">
        <v>17.347000000000001</v>
      </c>
      <c r="J1646">
        <v>19.805</v>
      </c>
      <c r="K1646">
        <v>22.664000000000001</v>
      </c>
      <c r="L1646">
        <v>26</v>
      </c>
      <c r="M1646">
        <v>29.335999999999999</v>
      </c>
      <c r="N1646" s="116">
        <v>-0.1326</v>
      </c>
      <c r="O1646" s="116">
        <v>17.347300000000001</v>
      </c>
      <c r="P1646" s="116">
        <v>0.13133</v>
      </c>
    </row>
    <row r="1647" spans="1:16">
      <c r="A1647" t="s">
        <v>140</v>
      </c>
      <c r="B1647">
        <v>1645</v>
      </c>
      <c r="C1647" t="s">
        <v>1820</v>
      </c>
      <c r="D1647">
        <v>54</v>
      </c>
      <c r="E1647">
        <v>10.233000000000001</v>
      </c>
      <c r="F1647">
        <v>11.818</v>
      </c>
      <c r="G1647">
        <v>13.404</v>
      </c>
      <c r="H1647">
        <v>15.234</v>
      </c>
      <c r="I1647">
        <v>17.353000000000002</v>
      </c>
      <c r="J1647">
        <v>19.811</v>
      </c>
      <c r="K1647">
        <v>22.672000000000001</v>
      </c>
      <c r="L1647">
        <v>26.01</v>
      </c>
      <c r="M1647">
        <v>29.347999999999999</v>
      </c>
      <c r="N1647" s="116">
        <v>-0.13270000000000001</v>
      </c>
      <c r="O1647" s="116">
        <v>17.352699999999999</v>
      </c>
      <c r="P1647" s="116">
        <v>0.13134999999999999</v>
      </c>
    </row>
    <row r="1648" spans="1:16">
      <c r="A1648" t="s">
        <v>140</v>
      </c>
      <c r="B1648">
        <v>1646</v>
      </c>
      <c r="C1648" t="s">
        <v>1821</v>
      </c>
      <c r="D1648">
        <v>54</v>
      </c>
      <c r="E1648">
        <v>10.236000000000001</v>
      </c>
      <c r="F1648">
        <v>11.821999999999999</v>
      </c>
      <c r="G1648">
        <v>13.407</v>
      </c>
      <c r="H1648">
        <v>15.239000000000001</v>
      </c>
      <c r="I1648">
        <v>17.358000000000001</v>
      </c>
      <c r="J1648">
        <v>19.818000000000001</v>
      </c>
      <c r="K1648">
        <v>22.68</v>
      </c>
      <c r="L1648">
        <v>26.02</v>
      </c>
      <c r="M1648">
        <v>29.36</v>
      </c>
      <c r="N1648" s="116">
        <v>-0.1328</v>
      </c>
      <c r="O1648" s="116">
        <v>17.3582</v>
      </c>
      <c r="P1648" s="116">
        <v>0.13136999999999999</v>
      </c>
    </row>
    <row r="1649" spans="1:16">
      <c r="A1649" t="s">
        <v>140</v>
      </c>
      <c r="B1649">
        <v>1647</v>
      </c>
      <c r="C1649" t="s">
        <v>1822</v>
      </c>
      <c r="D1649">
        <v>54</v>
      </c>
      <c r="E1649">
        <v>10.238</v>
      </c>
      <c r="F1649">
        <v>11.824</v>
      </c>
      <c r="G1649">
        <v>13.411</v>
      </c>
      <c r="H1649">
        <v>15.243</v>
      </c>
      <c r="I1649">
        <v>17.364000000000001</v>
      </c>
      <c r="J1649">
        <v>19.824999999999999</v>
      </c>
      <c r="K1649">
        <v>22.689</v>
      </c>
      <c r="L1649">
        <v>26.030999999999999</v>
      </c>
      <c r="M1649">
        <v>29.373000000000001</v>
      </c>
      <c r="N1649" s="116">
        <v>-0.13289999999999999</v>
      </c>
      <c r="O1649" s="116">
        <v>17.363600000000002</v>
      </c>
      <c r="P1649" s="116">
        <v>0.13139999999999999</v>
      </c>
    </row>
    <row r="1650" spans="1:16">
      <c r="A1650" t="s">
        <v>140</v>
      </c>
      <c r="B1650">
        <v>1648</v>
      </c>
      <c r="C1650" t="s">
        <v>1823</v>
      </c>
      <c r="D1650">
        <v>54</v>
      </c>
      <c r="E1650">
        <v>10.24</v>
      </c>
      <c r="F1650">
        <v>11.827</v>
      </c>
      <c r="G1650">
        <v>13.414999999999999</v>
      </c>
      <c r="H1650">
        <v>15.247</v>
      </c>
      <c r="I1650">
        <v>17.369</v>
      </c>
      <c r="J1650">
        <v>19.832000000000001</v>
      </c>
      <c r="K1650">
        <v>22.696999999999999</v>
      </c>
      <c r="L1650">
        <v>26.041</v>
      </c>
      <c r="M1650">
        <v>29.385000000000002</v>
      </c>
      <c r="N1650" s="116">
        <v>-0.13300000000000001</v>
      </c>
      <c r="O1650" s="116">
        <v>17.3691</v>
      </c>
      <c r="P1650" s="116">
        <v>0.13142000000000001</v>
      </c>
    </row>
    <row r="1651" spans="1:16">
      <c r="A1651" t="s">
        <v>140</v>
      </c>
      <c r="B1651">
        <v>1649</v>
      </c>
      <c r="C1651" t="s">
        <v>1824</v>
      </c>
      <c r="D1651">
        <v>54</v>
      </c>
      <c r="E1651">
        <v>10.243</v>
      </c>
      <c r="F1651">
        <v>11.831</v>
      </c>
      <c r="G1651">
        <v>13.417999999999999</v>
      </c>
      <c r="H1651">
        <v>15.252000000000001</v>
      </c>
      <c r="I1651">
        <v>17.373999999999999</v>
      </c>
      <c r="J1651">
        <v>19.838000000000001</v>
      </c>
      <c r="K1651">
        <v>22.704999999999998</v>
      </c>
      <c r="L1651">
        <v>26.050999999999998</v>
      </c>
      <c r="M1651">
        <v>29.396000000000001</v>
      </c>
      <c r="N1651" s="116">
        <v>-0.1331</v>
      </c>
      <c r="O1651" s="116">
        <v>17.374500000000001</v>
      </c>
      <c r="P1651" s="116">
        <v>0.13144</v>
      </c>
    </row>
    <row r="1652" spans="1:16">
      <c r="A1652" t="s">
        <v>140</v>
      </c>
      <c r="B1652">
        <v>1650</v>
      </c>
      <c r="C1652" t="s">
        <v>1825</v>
      </c>
      <c r="D1652">
        <v>54</v>
      </c>
      <c r="E1652">
        <v>10.244999999999999</v>
      </c>
      <c r="F1652">
        <v>11.834</v>
      </c>
      <c r="G1652">
        <v>13.422000000000001</v>
      </c>
      <c r="H1652">
        <v>15.256</v>
      </c>
      <c r="I1652">
        <v>17.38</v>
      </c>
      <c r="J1652">
        <v>19.844999999999999</v>
      </c>
      <c r="K1652">
        <v>22.713000000000001</v>
      </c>
      <c r="L1652">
        <v>26.061</v>
      </c>
      <c r="M1652">
        <v>29.408000000000001</v>
      </c>
      <c r="N1652" s="116">
        <v>-0.13320000000000001</v>
      </c>
      <c r="O1652" s="116">
        <v>17.38</v>
      </c>
      <c r="P1652" s="116">
        <v>0.13145999999999999</v>
      </c>
    </row>
    <row r="1653" spans="1:16">
      <c r="A1653" t="s">
        <v>140</v>
      </c>
      <c r="B1653">
        <v>1651</v>
      </c>
      <c r="C1653" t="s">
        <v>1826</v>
      </c>
      <c r="D1653">
        <v>54</v>
      </c>
      <c r="E1653">
        <v>10.247999999999999</v>
      </c>
      <c r="F1653">
        <v>11.837</v>
      </c>
      <c r="G1653">
        <v>13.426</v>
      </c>
      <c r="H1653">
        <v>15.260999999999999</v>
      </c>
      <c r="I1653">
        <v>17.385000000000002</v>
      </c>
      <c r="J1653">
        <v>19.850999999999999</v>
      </c>
      <c r="K1653">
        <v>22.721</v>
      </c>
      <c r="L1653">
        <v>26.071000000000002</v>
      </c>
      <c r="M1653">
        <v>29.42</v>
      </c>
      <c r="N1653" s="116">
        <v>-0.1333</v>
      </c>
      <c r="O1653" s="116">
        <v>17.385400000000001</v>
      </c>
      <c r="P1653" s="116">
        <v>0.13148000000000001</v>
      </c>
    </row>
    <row r="1654" spans="1:16">
      <c r="A1654" t="s">
        <v>140</v>
      </c>
      <c r="B1654">
        <v>1652</v>
      </c>
      <c r="C1654" t="s">
        <v>1827</v>
      </c>
      <c r="D1654">
        <v>54</v>
      </c>
      <c r="E1654">
        <v>10.25</v>
      </c>
      <c r="F1654">
        <v>11.84</v>
      </c>
      <c r="G1654">
        <v>13.43</v>
      </c>
      <c r="H1654">
        <v>15.265000000000001</v>
      </c>
      <c r="I1654">
        <v>17.390999999999998</v>
      </c>
      <c r="J1654">
        <v>19.858000000000001</v>
      </c>
      <c r="K1654">
        <v>22.73</v>
      </c>
      <c r="L1654">
        <v>26.081</v>
      </c>
      <c r="M1654">
        <v>29.431999999999999</v>
      </c>
      <c r="N1654" s="116">
        <v>-0.13339999999999999</v>
      </c>
      <c r="O1654" s="116">
        <v>17.390899999999998</v>
      </c>
      <c r="P1654" s="116">
        <v>0.13150000000000001</v>
      </c>
    </row>
    <row r="1655" spans="1:16">
      <c r="A1655" t="s">
        <v>140</v>
      </c>
      <c r="B1655">
        <v>1653</v>
      </c>
      <c r="C1655" t="s">
        <v>1828</v>
      </c>
      <c r="D1655">
        <v>54</v>
      </c>
      <c r="E1655">
        <v>10.253</v>
      </c>
      <c r="F1655">
        <v>11.843</v>
      </c>
      <c r="G1655">
        <v>13.433</v>
      </c>
      <c r="H1655">
        <v>15.27</v>
      </c>
      <c r="I1655">
        <v>17.396000000000001</v>
      </c>
      <c r="J1655">
        <v>19.864999999999998</v>
      </c>
      <c r="K1655">
        <v>22.738</v>
      </c>
      <c r="L1655">
        <v>26.091000000000001</v>
      </c>
      <c r="M1655">
        <v>29.443999999999999</v>
      </c>
      <c r="N1655" s="116">
        <v>-0.13350000000000001</v>
      </c>
      <c r="O1655" s="116">
        <v>17.3963</v>
      </c>
      <c r="P1655" s="116">
        <v>0.13152</v>
      </c>
    </row>
    <row r="1656" spans="1:16">
      <c r="A1656" t="s">
        <v>140</v>
      </c>
      <c r="B1656">
        <v>1654</v>
      </c>
      <c r="C1656" t="s">
        <v>1829</v>
      </c>
      <c r="D1656">
        <v>54</v>
      </c>
      <c r="E1656">
        <v>10.255000000000001</v>
      </c>
      <c r="F1656">
        <v>11.846</v>
      </c>
      <c r="G1656">
        <v>13.436999999999999</v>
      </c>
      <c r="H1656">
        <v>15.273999999999999</v>
      </c>
      <c r="I1656">
        <v>17.402000000000001</v>
      </c>
      <c r="J1656">
        <v>19.870999999999999</v>
      </c>
      <c r="K1656">
        <v>22.745999999999999</v>
      </c>
      <c r="L1656">
        <v>26.100999999999999</v>
      </c>
      <c r="M1656">
        <v>29.456</v>
      </c>
      <c r="N1656" s="116">
        <v>-0.1336</v>
      </c>
      <c r="O1656" s="116">
        <v>17.401800000000001</v>
      </c>
      <c r="P1656" s="116">
        <v>0.13153999999999999</v>
      </c>
    </row>
    <row r="1657" spans="1:16">
      <c r="A1657" t="s">
        <v>140</v>
      </c>
      <c r="B1657">
        <v>1655</v>
      </c>
      <c r="C1657" t="s">
        <v>1830</v>
      </c>
      <c r="D1657">
        <v>54</v>
      </c>
      <c r="E1657">
        <v>10.257999999999999</v>
      </c>
      <c r="F1657">
        <v>11.849</v>
      </c>
      <c r="G1657">
        <v>13.441000000000001</v>
      </c>
      <c r="H1657">
        <v>15.279</v>
      </c>
      <c r="I1657">
        <v>17.407</v>
      </c>
      <c r="J1657">
        <v>19.878</v>
      </c>
      <c r="K1657">
        <v>22.754000000000001</v>
      </c>
      <c r="L1657">
        <v>26.111000000000001</v>
      </c>
      <c r="M1657">
        <v>29.468</v>
      </c>
      <c r="N1657" s="116">
        <v>-0.13370000000000001</v>
      </c>
      <c r="O1657" s="116">
        <v>17.4072</v>
      </c>
      <c r="P1657" s="116">
        <v>0.13156000000000001</v>
      </c>
    </row>
    <row r="1658" spans="1:16">
      <c r="A1658" t="s">
        <v>140</v>
      </c>
      <c r="B1658">
        <v>1656</v>
      </c>
      <c r="C1658" t="s">
        <v>1831</v>
      </c>
      <c r="D1658">
        <v>54</v>
      </c>
      <c r="E1658">
        <v>10.26</v>
      </c>
      <c r="F1658">
        <v>11.852</v>
      </c>
      <c r="G1658">
        <v>13.444000000000001</v>
      </c>
      <c r="H1658">
        <v>15.282999999999999</v>
      </c>
      <c r="I1658">
        <v>17.413</v>
      </c>
      <c r="J1658">
        <v>19.885000000000002</v>
      </c>
      <c r="K1658">
        <v>22.763000000000002</v>
      </c>
      <c r="L1658">
        <v>26.122</v>
      </c>
      <c r="M1658">
        <v>29.481000000000002</v>
      </c>
      <c r="N1658" s="116">
        <v>-0.1338</v>
      </c>
      <c r="O1658" s="116">
        <v>17.412700000000001</v>
      </c>
      <c r="P1658" s="116">
        <v>0.13159000000000001</v>
      </c>
    </row>
    <row r="1659" spans="1:16">
      <c r="A1659" t="s">
        <v>140</v>
      </c>
      <c r="B1659">
        <v>1657</v>
      </c>
      <c r="C1659" t="s">
        <v>1832</v>
      </c>
      <c r="D1659">
        <v>54</v>
      </c>
      <c r="E1659">
        <v>10.262</v>
      </c>
      <c r="F1659">
        <v>11.855</v>
      </c>
      <c r="G1659">
        <v>13.448</v>
      </c>
      <c r="H1659">
        <v>15.288</v>
      </c>
      <c r="I1659">
        <v>17.417999999999999</v>
      </c>
      <c r="J1659">
        <v>19.891999999999999</v>
      </c>
      <c r="K1659">
        <v>22.771000000000001</v>
      </c>
      <c r="L1659">
        <v>26.132000000000001</v>
      </c>
      <c r="M1659">
        <v>29.492999999999999</v>
      </c>
      <c r="N1659" s="116">
        <v>-0.13389999999999999</v>
      </c>
      <c r="O1659" s="116">
        <v>17.418099999999999</v>
      </c>
      <c r="P1659" s="116">
        <v>0.13161</v>
      </c>
    </row>
    <row r="1660" spans="1:16">
      <c r="A1660" t="s">
        <v>140</v>
      </c>
      <c r="B1660">
        <v>1658</v>
      </c>
      <c r="C1660" t="s">
        <v>1833</v>
      </c>
      <c r="D1660">
        <v>54</v>
      </c>
      <c r="E1660">
        <v>10.265000000000001</v>
      </c>
      <c r="F1660">
        <v>11.858000000000001</v>
      </c>
      <c r="G1660">
        <v>13.452</v>
      </c>
      <c r="H1660">
        <v>15.292</v>
      </c>
      <c r="I1660">
        <v>17.423999999999999</v>
      </c>
      <c r="J1660">
        <v>19.898</v>
      </c>
      <c r="K1660">
        <v>22.779</v>
      </c>
      <c r="L1660">
        <v>26.141999999999999</v>
      </c>
      <c r="M1660">
        <v>29.504999999999999</v>
      </c>
      <c r="N1660" s="116">
        <v>-0.13400000000000001</v>
      </c>
      <c r="O1660" s="116">
        <v>17.4236</v>
      </c>
      <c r="P1660" s="116">
        <v>0.13163</v>
      </c>
    </row>
    <row r="1661" spans="1:16">
      <c r="A1661" t="s">
        <v>140</v>
      </c>
      <c r="B1661">
        <v>1659</v>
      </c>
      <c r="C1661" t="s">
        <v>1834</v>
      </c>
      <c r="D1661">
        <v>54</v>
      </c>
      <c r="E1661">
        <v>10.266999999999999</v>
      </c>
      <c r="F1661">
        <v>11.861000000000001</v>
      </c>
      <c r="G1661">
        <v>13.455</v>
      </c>
      <c r="H1661">
        <v>15.297000000000001</v>
      </c>
      <c r="I1661">
        <v>17.428999999999998</v>
      </c>
      <c r="J1661">
        <v>19.905000000000001</v>
      </c>
      <c r="K1661">
        <v>22.786999999999999</v>
      </c>
      <c r="L1661">
        <v>26.152000000000001</v>
      </c>
      <c r="M1661">
        <v>29.516999999999999</v>
      </c>
      <c r="N1661" s="116">
        <v>-0.1341</v>
      </c>
      <c r="O1661" s="116">
        <v>17.428999999999998</v>
      </c>
      <c r="P1661" s="116">
        <v>0.13164999999999999</v>
      </c>
    </row>
    <row r="1662" spans="1:16">
      <c r="A1662" t="s">
        <v>140</v>
      </c>
      <c r="B1662">
        <v>1660</v>
      </c>
      <c r="C1662" t="s">
        <v>1835</v>
      </c>
      <c r="D1662">
        <v>54</v>
      </c>
      <c r="E1662">
        <v>10.27</v>
      </c>
      <c r="F1662">
        <v>11.865</v>
      </c>
      <c r="G1662">
        <v>13.459</v>
      </c>
      <c r="H1662">
        <v>15.301</v>
      </c>
      <c r="I1662">
        <v>17.434000000000001</v>
      </c>
      <c r="J1662">
        <v>19.911999999999999</v>
      </c>
      <c r="K1662">
        <v>22.795000000000002</v>
      </c>
      <c r="L1662">
        <v>26.161999999999999</v>
      </c>
      <c r="M1662">
        <v>29.529</v>
      </c>
      <c r="N1662" s="116">
        <v>-0.13420000000000001</v>
      </c>
      <c r="O1662" s="116">
        <v>17.4345</v>
      </c>
      <c r="P1662" s="116">
        <v>0.13167000000000001</v>
      </c>
    </row>
    <row r="1663" spans="1:16">
      <c r="A1663" t="s">
        <v>140</v>
      </c>
      <c r="B1663">
        <v>1661</v>
      </c>
      <c r="C1663" t="s">
        <v>1836</v>
      </c>
      <c r="D1663">
        <v>54</v>
      </c>
      <c r="E1663">
        <v>10.272</v>
      </c>
      <c r="F1663">
        <v>11.868</v>
      </c>
      <c r="G1663">
        <v>13.462999999999999</v>
      </c>
      <c r="H1663">
        <v>15.305999999999999</v>
      </c>
      <c r="I1663">
        <v>17.440000000000001</v>
      </c>
      <c r="J1663">
        <v>19.917999999999999</v>
      </c>
      <c r="K1663">
        <v>22.803000000000001</v>
      </c>
      <c r="L1663">
        <v>26.172000000000001</v>
      </c>
      <c r="M1663">
        <v>29.541</v>
      </c>
      <c r="N1663" s="116">
        <v>-0.1343</v>
      </c>
      <c r="O1663" s="116">
        <v>17.439900000000002</v>
      </c>
      <c r="P1663" s="116">
        <v>0.13169</v>
      </c>
    </row>
    <row r="1664" spans="1:16">
      <c r="A1664" t="s">
        <v>140</v>
      </c>
      <c r="B1664">
        <v>1662</v>
      </c>
      <c r="C1664" t="s">
        <v>1837</v>
      </c>
      <c r="D1664">
        <v>54</v>
      </c>
      <c r="E1664">
        <v>10.275</v>
      </c>
      <c r="F1664">
        <v>11.871</v>
      </c>
      <c r="G1664">
        <v>13.467000000000001</v>
      </c>
      <c r="H1664">
        <v>15.31</v>
      </c>
      <c r="I1664">
        <v>17.445</v>
      </c>
      <c r="J1664">
        <v>19.925000000000001</v>
      </c>
      <c r="K1664">
        <v>22.812000000000001</v>
      </c>
      <c r="L1664">
        <v>26.181999999999999</v>
      </c>
      <c r="M1664">
        <v>29.553000000000001</v>
      </c>
      <c r="N1664" s="116">
        <v>-0.13439999999999999</v>
      </c>
      <c r="O1664" s="116">
        <v>17.445399999999999</v>
      </c>
      <c r="P1664" s="116">
        <v>0.13170999999999999</v>
      </c>
    </row>
    <row r="1665" spans="1:16">
      <c r="A1665" t="s">
        <v>140</v>
      </c>
      <c r="B1665">
        <v>1663</v>
      </c>
      <c r="C1665" t="s">
        <v>1838</v>
      </c>
      <c r="D1665">
        <v>54</v>
      </c>
      <c r="E1665">
        <v>10.276999999999999</v>
      </c>
      <c r="F1665">
        <v>11.874000000000001</v>
      </c>
      <c r="G1665">
        <v>13.47</v>
      </c>
      <c r="H1665">
        <v>15.315</v>
      </c>
      <c r="I1665">
        <v>17.451000000000001</v>
      </c>
      <c r="J1665">
        <v>19.931000000000001</v>
      </c>
      <c r="K1665">
        <v>22.82</v>
      </c>
      <c r="L1665">
        <v>26.192</v>
      </c>
      <c r="M1665">
        <v>29.565000000000001</v>
      </c>
      <c r="N1665" s="116">
        <v>-0.13450000000000001</v>
      </c>
      <c r="O1665" s="116">
        <v>17.450800000000001</v>
      </c>
      <c r="P1665" s="116">
        <v>0.13173000000000001</v>
      </c>
    </row>
    <row r="1666" spans="1:16">
      <c r="A1666" t="s">
        <v>140</v>
      </c>
      <c r="B1666">
        <v>1664</v>
      </c>
      <c r="C1666" t="s">
        <v>1839</v>
      </c>
      <c r="D1666">
        <v>54</v>
      </c>
      <c r="E1666">
        <v>10.28</v>
      </c>
      <c r="F1666">
        <v>11.877000000000001</v>
      </c>
      <c r="G1666">
        <v>13.474</v>
      </c>
      <c r="H1666">
        <v>15.319000000000001</v>
      </c>
      <c r="I1666">
        <v>17.456</v>
      </c>
      <c r="J1666">
        <v>19.937999999999999</v>
      </c>
      <c r="K1666">
        <v>22.827999999999999</v>
      </c>
      <c r="L1666">
        <v>26.202000000000002</v>
      </c>
      <c r="M1666">
        <v>29.577000000000002</v>
      </c>
      <c r="N1666" s="116">
        <v>-0.1346</v>
      </c>
      <c r="O1666" s="116">
        <v>17.456299999999999</v>
      </c>
      <c r="P1666" s="116">
        <v>0.13175000000000001</v>
      </c>
    </row>
    <row r="1667" spans="1:16">
      <c r="A1667" t="s">
        <v>140</v>
      </c>
      <c r="B1667">
        <v>1665</v>
      </c>
      <c r="C1667" t="s">
        <v>1840</v>
      </c>
      <c r="D1667">
        <v>54</v>
      </c>
      <c r="E1667">
        <v>10.282</v>
      </c>
      <c r="F1667">
        <v>11.88</v>
      </c>
      <c r="G1667">
        <v>13.478</v>
      </c>
      <c r="H1667">
        <v>15.324</v>
      </c>
      <c r="I1667">
        <v>17.462</v>
      </c>
      <c r="J1667">
        <v>19.945</v>
      </c>
      <c r="K1667">
        <v>22.835999999999999</v>
      </c>
      <c r="L1667">
        <v>26.212</v>
      </c>
      <c r="M1667">
        <v>29.588999999999999</v>
      </c>
      <c r="N1667" s="116">
        <v>-0.13469999999999999</v>
      </c>
      <c r="O1667" s="116">
        <v>17.4617</v>
      </c>
      <c r="P1667" s="116">
        <v>0.13177</v>
      </c>
    </row>
    <row r="1668" spans="1:16">
      <c r="A1668" t="s">
        <v>140</v>
      </c>
      <c r="B1668">
        <v>1666</v>
      </c>
      <c r="C1668" t="s">
        <v>1841</v>
      </c>
      <c r="D1668">
        <v>54</v>
      </c>
      <c r="E1668">
        <v>10.285</v>
      </c>
      <c r="F1668">
        <v>11.882999999999999</v>
      </c>
      <c r="G1668">
        <v>13.481</v>
      </c>
      <c r="H1668">
        <v>15.327999999999999</v>
      </c>
      <c r="I1668">
        <v>17.466999999999999</v>
      </c>
      <c r="J1668">
        <v>19.952000000000002</v>
      </c>
      <c r="K1668">
        <v>22.844999999999999</v>
      </c>
      <c r="L1668">
        <v>26.222999999999999</v>
      </c>
      <c r="M1668">
        <v>29.602</v>
      </c>
      <c r="N1668" s="116">
        <v>-0.1348</v>
      </c>
      <c r="O1668" s="116">
        <v>17.467199999999998</v>
      </c>
      <c r="P1668" s="116">
        <v>0.1318</v>
      </c>
    </row>
    <row r="1669" spans="1:16">
      <c r="A1669" t="s">
        <v>140</v>
      </c>
      <c r="B1669">
        <v>1667</v>
      </c>
      <c r="C1669" t="s">
        <v>1842</v>
      </c>
      <c r="D1669">
        <v>54</v>
      </c>
      <c r="E1669">
        <v>10.287000000000001</v>
      </c>
      <c r="F1669">
        <v>11.885999999999999</v>
      </c>
      <c r="G1669">
        <v>13.484999999999999</v>
      </c>
      <c r="H1669">
        <v>15.332000000000001</v>
      </c>
      <c r="I1669">
        <v>17.472999999999999</v>
      </c>
      <c r="J1669">
        <v>19.957999999999998</v>
      </c>
      <c r="K1669">
        <v>22.853000000000002</v>
      </c>
      <c r="L1669">
        <v>26.233000000000001</v>
      </c>
      <c r="M1669">
        <v>29.614000000000001</v>
      </c>
      <c r="N1669" s="116">
        <v>-0.13489999999999999</v>
      </c>
      <c r="O1669" s="116">
        <v>17.4726</v>
      </c>
      <c r="P1669" s="116">
        <v>0.13181999999999999</v>
      </c>
    </row>
    <row r="1670" spans="1:16">
      <c r="A1670" t="s">
        <v>140</v>
      </c>
      <c r="B1670">
        <v>1668</v>
      </c>
      <c r="C1670" t="s">
        <v>1843</v>
      </c>
      <c r="D1670">
        <v>54</v>
      </c>
      <c r="E1670">
        <v>10.29</v>
      </c>
      <c r="F1670">
        <v>11.888999999999999</v>
      </c>
      <c r="G1670">
        <v>13.489000000000001</v>
      </c>
      <c r="H1670">
        <v>15.337</v>
      </c>
      <c r="I1670">
        <v>17.478000000000002</v>
      </c>
      <c r="J1670">
        <v>19.965</v>
      </c>
      <c r="K1670">
        <v>22.861000000000001</v>
      </c>
      <c r="L1670">
        <v>26.244</v>
      </c>
      <c r="M1670">
        <v>29.626000000000001</v>
      </c>
      <c r="N1670" s="116">
        <v>-0.13500000000000001</v>
      </c>
      <c r="O1670" s="116">
        <v>17.478100000000001</v>
      </c>
      <c r="P1670" s="116">
        <v>0.13184000000000001</v>
      </c>
    </row>
    <row r="1671" spans="1:16">
      <c r="A1671" t="s">
        <v>140</v>
      </c>
      <c r="B1671">
        <v>1669</v>
      </c>
      <c r="C1671" t="s">
        <v>1844</v>
      </c>
      <c r="D1671">
        <v>54</v>
      </c>
      <c r="E1671">
        <v>10.292</v>
      </c>
      <c r="F1671">
        <v>11.891999999999999</v>
      </c>
      <c r="G1671">
        <v>13.492000000000001</v>
      </c>
      <c r="H1671">
        <v>15.340999999999999</v>
      </c>
      <c r="I1671">
        <v>17.484000000000002</v>
      </c>
      <c r="J1671">
        <v>19.971</v>
      </c>
      <c r="K1671">
        <v>22.869</v>
      </c>
      <c r="L1671">
        <v>26.254000000000001</v>
      </c>
      <c r="M1671">
        <v>29.638000000000002</v>
      </c>
      <c r="N1671" s="116">
        <v>-0.1351</v>
      </c>
      <c r="O1671" s="116">
        <v>17.483499999999999</v>
      </c>
      <c r="P1671" s="116">
        <v>0.13186</v>
      </c>
    </row>
    <row r="1672" spans="1:16">
      <c r="A1672" t="s">
        <v>140</v>
      </c>
      <c r="B1672">
        <v>1670</v>
      </c>
      <c r="C1672" t="s">
        <v>1845</v>
      </c>
      <c r="D1672">
        <v>54</v>
      </c>
      <c r="E1672">
        <v>10.295</v>
      </c>
      <c r="F1672">
        <v>11.895</v>
      </c>
      <c r="G1672">
        <v>13.496</v>
      </c>
      <c r="H1672">
        <v>15.346</v>
      </c>
      <c r="I1672">
        <v>17.489000000000001</v>
      </c>
      <c r="J1672">
        <v>19.978000000000002</v>
      </c>
      <c r="K1672">
        <v>22.876999999999999</v>
      </c>
      <c r="L1672">
        <v>26.263999999999999</v>
      </c>
      <c r="M1672">
        <v>29.65</v>
      </c>
      <c r="N1672" s="116">
        <v>-0.13519999999999999</v>
      </c>
      <c r="O1672" s="116">
        <v>17.489000000000001</v>
      </c>
      <c r="P1672" s="116">
        <v>0.13188</v>
      </c>
    </row>
    <row r="1673" spans="1:16">
      <c r="A1673" t="s">
        <v>140</v>
      </c>
      <c r="B1673">
        <v>1671</v>
      </c>
      <c r="C1673" t="s">
        <v>1846</v>
      </c>
      <c r="D1673">
        <v>54</v>
      </c>
      <c r="E1673">
        <v>10.297000000000001</v>
      </c>
      <c r="F1673">
        <v>11.898</v>
      </c>
      <c r="G1673">
        <v>13.5</v>
      </c>
      <c r="H1673">
        <v>15.35</v>
      </c>
      <c r="I1673">
        <v>17.494</v>
      </c>
      <c r="J1673">
        <v>19.984999999999999</v>
      </c>
      <c r="K1673">
        <v>22.885999999999999</v>
      </c>
      <c r="L1673">
        <v>26.274000000000001</v>
      </c>
      <c r="M1673">
        <v>29.661999999999999</v>
      </c>
      <c r="N1673" s="116">
        <v>-0.1353</v>
      </c>
      <c r="O1673" s="116">
        <v>17.494399999999999</v>
      </c>
      <c r="P1673" s="116">
        <v>0.13189999999999999</v>
      </c>
    </row>
    <row r="1674" spans="1:16">
      <c r="A1674" t="s">
        <v>140</v>
      </c>
      <c r="B1674">
        <v>1672</v>
      </c>
      <c r="C1674" t="s">
        <v>1847</v>
      </c>
      <c r="D1674">
        <v>54</v>
      </c>
      <c r="E1674">
        <v>10.3</v>
      </c>
      <c r="F1674">
        <v>11.901999999999999</v>
      </c>
      <c r="G1674">
        <v>13.504</v>
      </c>
      <c r="H1674">
        <v>15.355</v>
      </c>
      <c r="I1674">
        <v>17.5</v>
      </c>
      <c r="J1674">
        <v>19.992000000000001</v>
      </c>
      <c r="K1674">
        <v>22.893999999999998</v>
      </c>
      <c r="L1674">
        <v>26.283999999999999</v>
      </c>
      <c r="M1674">
        <v>29.673999999999999</v>
      </c>
      <c r="N1674" s="116">
        <v>-0.13539999999999999</v>
      </c>
      <c r="O1674" s="116">
        <v>17.4999</v>
      </c>
      <c r="P1674" s="116">
        <v>0.13192000000000001</v>
      </c>
    </row>
    <row r="1675" spans="1:16">
      <c r="A1675" t="s">
        <v>140</v>
      </c>
      <c r="B1675">
        <v>1673</v>
      </c>
      <c r="C1675" t="s">
        <v>1848</v>
      </c>
      <c r="D1675">
        <v>54</v>
      </c>
      <c r="E1675">
        <v>10.302</v>
      </c>
      <c r="F1675">
        <v>11.904999999999999</v>
      </c>
      <c r="G1675">
        <v>13.507</v>
      </c>
      <c r="H1675">
        <v>15.359</v>
      </c>
      <c r="I1675">
        <v>17.504999999999999</v>
      </c>
      <c r="J1675">
        <v>19.998000000000001</v>
      </c>
      <c r="K1675">
        <v>22.902000000000001</v>
      </c>
      <c r="L1675">
        <v>26.294</v>
      </c>
      <c r="M1675">
        <v>29.686</v>
      </c>
      <c r="N1675" s="116">
        <v>-0.13550000000000001</v>
      </c>
      <c r="O1675" s="116">
        <v>17.505299999999998</v>
      </c>
      <c r="P1675" s="116">
        <v>0.13194</v>
      </c>
    </row>
    <row r="1676" spans="1:16">
      <c r="A1676" t="s">
        <v>140</v>
      </c>
      <c r="B1676">
        <v>1674</v>
      </c>
      <c r="C1676" t="s">
        <v>1849</v>
      </c>
      <c r="D1676">
        <v>54</v>
      </c>
      <c r="E1676">
        <v>10.305</v>
      </c>
      <c r="F1676">
        <v>11.907999999999999</v>
      </c>
      <c r="G1676">
        <v>13.510999999999999</v>
      </c>
      <c r="H1676">
        <v>15.364000000000001</v>
      </c>
      <c r="I1676">
        <v>17.510999999999999</v>
      </c>
      <c r="J1676">
        <v>20.004999999999999</v>
      </c>
      <c r="K1676">
        <v>22.91</v>
      </c>
      <c r="L1676">
        <v>26.303999999999998</v>
      </c>
      <c r="M1676">
        <v>29.698</v>
      </c>
      <c r="N1676" s="116">
        <v>-0.1356</v>
      </c>
      <c r="O1676" s="116">
        <v>17.5107</v>
      </c>
      <c r="P1676" s="116">
        <v>0.13195999999999999</v>
      </c>
    </row>
    <row r="1677" spans="1:16">
      <c r="A1677" t="s">
        <v>140</v>
      </c>
      <c r="B1677">
        <v>1675</v>
      </c>
      <c r="C1677" t="s">
        <v>1850</v>
      </c>
      <c r="D1677">
        <v>55</v>
      </c>
      <c r="E1677">
        <v>10.307</v>
      </c>
      <c r="F1677">
        <v>11.911</v>
      </c>
      <c r="G1677">
        <v>13.515000000000001</v>
      </c>
      <c r="H1677">
        <v>15.368</v>
      </c>
      <c r="I1677">
        <v>17.515999999999998</v>
      </c>
      <c r="J1677">
        <v>20.012</v>
      </c>
      <c r="K1677">
        <v>22.919</v>
      </c>
      <c r="L1677">
        <v>26.315000000000001</v>
      </c>
      <c r="M1677">
        <v>29.710999999999999</v>
      </c>
      <c r="N1677" s="116">
        <v>-0.13569999999999999</v>
      </c>
      <c r="O1677" s="116">
        <v>17.516200000000001</v>
      </c>
      <c r="P1677" s="116">
        <v>0.13199</v>
      </c>
    </row>
    <row r="1678" spans="1:16">
      <c r="A1678" t="s">
        <v>140</v>
      </c>
      <c r="B1678">
        <v>1676</v>
      </c>
      <c r="C1678" t="s">
        <v>1851</v>
      </c>
      <c r="D1678">
        <v>55</v>
      </c>
      <c r="E1678">
        <v>10.308999999999999</v>
      </c>
      <c r="F1678">
        <v>11.914</v>
      </c>
      <c r="G1678">
        <v>13.518000000000001</v>
      </c>
      <c r="H1678">
        <v>15.372999999999999</v>
      </c>
      <c r="I1678">
        <v>17.521999999999998</v>
      </c>
      <c r="J1678">
        <v>20.018000000000001</v>
      </c>
      <c r="K1678">
        <v>22.927</v>
      </c>
      <c r="L1678">
        <v>26.324999999999999</v>
      </c>
      <c r="M1678">
        <v>29.722999999999999</v>
      </c>
      <c r="N1678" s="116">
        <v>-0.1358</v>
      </c>
      <c r="O1678" s="116">
        <v>17.521599999999999</v>
      </c>
      <c r="P1678" s="116">
        <v>0.13200999999999999</v>
      </c>
    </row>
    <row r="1679" spans="1:16">
      <c r="A1679" t="s">
        <v>140</v>
      </c>
      <c r="B1679">
        <v>1677</v>
      </c>
      <c r="C1679" t="s">
        <v>1852</v>
      </c>
      <c r="D1679">
        <v>55</v>
      </c>
      <c r="E1679">
        <v>10.311999999999999</v>
      </c>
      <c r="F1679">
        <v>11.917</v>
      </c>
      <c r="G1679">
        <v>13.522</v>
      </c>
      <c r="H1679">
        <v>15.377000000000001</v>
      </c>
      <c r="I1679">
        <v>17.527000000000001</v>
      </c>
      <c r="J1679">
        <v>20.024999999999999</v>
      </c>
      <c r="K1679">
        <v>22.934999999999999</v>
      </c>
      <c r="L1679">
        <v>26.335000000000001</v>
      </c>
      <c r="M1679">
        <v>29.734999999999999</v>
      </c>
      <c r="N1679" s="116">
        <v>-0.13589999999999999</v>
      </c>
      <c r="O1679" s="116">
        <v>17.527100000000001</v>
      </c>
      <c r="P1679" s="116">
        <v>0.13203000000000001</v>
      </c>
    </row>
    <row r="1680" spans="1:16">
      <c r="A1680" t="s">
        <v>140</v>
      </c>
      <c r="B1680">
        <v>1678</v>
      </c>
      <c r="C1680" t="s">
        <v>1853</v>
      </c>
      <c r="D1680">
        <v>55</v>
      </c>
      <c r="E1680">
        <v>10.314</v>
      </c>
      <c r="F1680">
        <v>11.92</v>
      </c>
      <c r="G1680">
        <v>13.526</v>
      </c>
      <c r="H1680">
        <v>15.382</v>
      </c>
      <c r="I1680">
        <v>17.532</v>
      </c>
      <c r="J1680">
        <v>20.032</v>
      </c>
      <c r="K1680">
        <v>22.943000000000001</v>
      </c>
      <c r="L1680">
        <v>26.344999999999999</v>
      </c>
      <c r="M1680">
        <v>29.747</v>
      </c>
      <c r="N1680" s="116">
        <v>-0.13600000000000001</v>
      </c>
      <c r="O1680" s="116">
        <v>17.532499999999999</v>
      </c>
      <c r="P1680" s="116">
        <v>0.13205</v>
      </c>
    </row>
    <row r="1681" spans="1:16">
      <c r="A1681" t="s">
        <v>140</v>
      </c>
      <c r="B1681">
        <v>1679</v>
      </c>
      <c r="C1681" t="s">
        <v>1854</v>
      </c>
      <c r="D1681">
        <v>55</v>
      </c>
      <c r="E1681">
        <v>10.317</v>
      </c>
      <c r="F1681">
        <v>11.923</v>
      </c>
      <c r="G1681">
        <v>13.529</v>
      </c>
      <c r="H1681">
        <v>15.385999999999999</v>
      </c>
      <c r="I1681">
        <v>17.538</v>
      </c>
      <c r="J1681">
        <v>20.038</v>
      </c>
      <c r="K1681">
        <v>22.951000000000001</v>
      </c>
      <c r="L1681">
        <v>26.355</v>
      </c>
      <c r="M1681">
        <v>29.759</v>
      </c>
      <c r="N1681" s="116">
        <v>-0.1361</v>
      </c>
      <c r="O1681" s="116">
        <v>17.538</v>
      </c>
      <c r="P1681" s="116">
        <v>0.13206999999999999</v>
      </c>
    </row>
    <row r="1682" spans="1:16">
      <c r="A1682" t="s">
        <v>140</v>
      </c>
      <c r="B1682">
        <v>1680</v>
      </c>
      <c r="C1682" t="s">
        <v>1855</v>
      </c>
      <c r="D1682">
        <v>55</v>
      </c>
      <c r="E1682">
        <v>10.319000000000001</v>
      </c>
      <c r="F1682">
        <v>11.926</v>
      </c>
      <c r="G1682">
        <v>13.532999999999999</v>
      </c>
      <c r="H1682">
        <v>15.391</v>
      </c>
      <c r="I1682">
        <v>17.542999999999999</v>
      </c>
      <c r="J1682">
        <v>20.045000000000002</v>
      </c>
      <c r="K1682">
        <v>22.959</v>
      </c>
      <c r="L1682">
        <v>26.364999999999998</v>
      </c>
      <c r="M1682">
        <v>29.771000000000001</v>
      </c>
      <c r="N1682" s="116">
        <v>-0.13619999999999999</v>
      </c>
      <c r="O1682" s="116">
        <v>17.543399999999998</v>
      </c>
      <c r="P1682" s="116">
        <v>0.13209000000000001</v>
      </c>
    </row>
    <row r="1683" spans="1:16">
      <c r="A1683" t="s">
        <v>140</v>
      </c>
      <c r="B1683">
        <v>1681</v>
      </c>
      <c r="C1683" t="s">
        <v>1856</v>
      </c>
      <c r="D1683">
        <v>55</v>
      </c>
      <c r="E1683">
        <v>10.321999999999999</v>
      </c>
      <c r="F1683">
        <v>11.929</v>
      </c>
      <c r="G1683">
        <v>13.537000000000001</v>
      </c>
      <c r="H1683">
        <v>15.395</v>
      </c>
      <c r="I1683">
        <v>17.548999999999999</v>
      </c>
      <c r="J1683">
        <v>20.052</v>
      </c>
      <c r="K1683">
        <v>22.968</v>
      </c>
      <c r="L1683">
        <v>26.375</v>
      </c>
      <c r="M1683">
        <v>29.783000000000001</v>
      </c>
      <c r="N1683" s="116">
        <v>-0.1363</v>
      </c>
      <c r="O1683" s="116">
        <v>17.5489</v>
      </c>
      <c r="P1683" s="116">
        <v>0.13211000000000001</v>
      </c>
    </row>
    <row r="1684" spans="1:16">
      <c r="A1684" t="s">
        <v>140</v>
      </c>
      <c r="B1684">
        <v>1682</v>
      </c>
      <c r="C1684" t="s">
        <v>1857</v>
      </c>
      <c r="D1684">
        <v>55</v>
      </c>
      <c r="E1684">
        <v>10.324</v>
      </c>
      <c r="F1684">
        <v>11.932</v>
      </c>
      <c r="G1684">
        <v>13.541</v>
      </c>
      <c r="H1684">
        <v>15.4</v>
      </c>
      <c r="I1684">
        <v>17.553999999999998</v>
      </c>
      <c r="J1684">
        <v>20.058</v>
      </c>
      <c r="K1684">
        <v>22.975999999999999</v>
      </c>
      <c r="L1684">
        <v>26.385000000000002</v>
      </c>
      <c r="M1684">
        <v>29.795000000000002</v>
      </c>
      <c r="N1684" s="116">
        <v>-0.13639999999999999</v>
      </c>
      <c r="O1684" s="116">
        <v>17.554300000000001</v>
      </c>
      <c r="P1684" s="116">
        <v>0.13213</v>
      </c>
    </row>
    <row r="1685" spans="1:16">
      <c r="A1685" t="s">
        <v>140</v>
      </c>
      <c r="B1685">
        <v>1683</v>
      </c>
      <c r="C1685" t="s">
        <v>1858</v>
      </c>
      <c r="D1685">
        <v>55</v>
      </c>
      <c r="E1685">
        <v>10.327</v>
      </c>
      <c r="F1685">
        <v>11.936</v>
      </c>
      <c r="G1685">
        <v>13.544</v>
      </c>
      <c r="H1685">
        <v>15.404</v>
      </c>
      <c r="I1685">
        <v>17.559999999999999</v>
      </c>
      <c r="J1685">
        <v>20.065000000000001</v>
      </c>
      <c r="K1685">
        <v>22.984000000000002</v>
      </c>
      <c r="L1685">
        <v>26.395</v>
      </c>
      <c r="M1685">
        <v>29.806999999999999</v>
      </c>
      <c r="N1685" s="116">
        <v>-0.13650000000000001</v>
      </c>
      <c r="O1685" s="116">
        <v>17.559799999999999</v>
      </c>
      <c r="P1685" s="116">
        <v>0.13214999999999999</v>
      </c>
    </row>
    <row r="1686" spans="1:16">
      <c r="A1686" t="s">
        <v>140</v>
      </c>
      <c r="B1686">
        <v>1684</v>
      </c>
      <c r="C1686" t="s">
        <v>1859</v>
      </c>
      <c r="D1686">
        <v>55</v>
      </c>
      <c r="E1686">
        <v>10.329000000000001</v>
      </c>
      <c r="F1686">
        <v>11.938000000000001</v>
      </c>
      <c r="G1686">
        <v>13.548</v>
      </c>
      <c r="H1686">
        <v>15.407999999999999</v>
      </c>
      <c r="I1686">
        <v>17.565000000000001</v>
      </c>
      <c r="J1686">
        <v>20.071999999999999</v>
      </c>
      <c r="K1686">
        <v>22.992999999999999</v>
      </c>
      <c r="L1686">
        <v>26.405999999999999</v>
      </c>
      <c r="M1686">
        <v>29.82</v>
      </c>
      <c r="N1686" s="116">
        <v>-0.1366</v>
      </c>
      <c r="O1686" s="116">
        <v>17.565200000000001</v>
      </c>
      <c r="P1686" s="116">
        <v>0.13217999999999999</v>
      </c>
    </row>
    <row r="1687" spans="1:16">
      <c r="A1687" t="s">
        <v>140</v>
      </c>
      <c r="B1687">
        <v>1685</v>
      </c>
      <c r="C1687" t="s">
        <v>1860</v>
      </c>
      <c r="D1687">
        <v>55</v>
      </c>
      <c r="E1687">
        <v>10.331</v>
      </c>
      <c r="F1687">
        <v>11.941000000000001</v>
      </c>
      <c r="G1687">
        <v>13.551</v>
      </c>
      <c r="H1687">
        <v>15.413</v>
      </c>
      <c r="I1687">
        <v>17.571000000000002</v>
      </c>
      <c r="J1687">
        <v>20.077999999999999</v>
      </c>
      <c r="K1687">
        <v>23.001000000000001</v>
      </c>
      <c r="L1687">
        <v>26.416</v>
      </c>
      <c r="M1687">
        <v>29.832000000000001</v>
      </c>
      <c r="N1687" s="116">
        <v>-0.13669999999999999</v>
      </c>
      <c r="O1687" s="116">
        <v>17.570599999999999</v>
      </c>
      <c r="P1687" s="116">
        <v>0.13220000000000001</v>
      </c>
    </row>
    <row r="1688" spans="1:16">
      <c r="A1688" t="s">
        <v>140</v>
      </c>
      <c r="B1688">
        <v>1686</v>
      </c>
      <c r="C1688" t="s">
        <v>1861</v>
      </c>
      <c r="D1688">
        <v>55</v>
      </c>
      <c r="E1688">
        <v>10.334</v>
      </c>
      <c r="F1688">
        <v>11.944000000000001</v>
      </c>
      <c r="G1688">
        <v>13.555</v>
      </c>
      <c r="H1688">
        <v>15.417</v>
      </c>
      <c r="I1688">
        <v>17.576000000000001</v>
      </c>
      <c r="J1688">
        <v>20.085000000000001</v>
      </c>
      <c r="K1688">
        <v>23.009</v>
      </c>
      <c r="L1688">
        <v>26.427</v>
      </c>
      <c r="M1688">
        <v>29.844000000000001</v>
      </c>
      <c r="N1688" s="116">
        <v>-0.1368</v>
      </c>
      <c r="O1688" s="116">
        <v>17.5761</v>
      </c>
      <c r="P1688" s="116">
        <v>0.13222</v>
      </c>
    </row>
    <row r="1689" spans="1:16">
      <c r="A1689" t="s">
        <v>140</v>
      </c>
      <c r="B1689">
        <v>1687</v>
      </c>
      <c r="C1689" t="s">
        <v>1862</v>
      </c>
      <c r="D1689">
        <v>55</v>
      </c>
      <c r="E1689">
        <v>10.336</v>
      </c>
      <c r="F1689">
        <v>11.948</v>
      </c>
      <c r="G1689">
        <v>13.558999999999999</v>
      </c>
      <c r="H1689">
        <v>15.422000000000001</v>
      </c>
      <c r="I1689">
        <v>17.582000000000001</v>
      </c>
      <c r="J1689">
        <v>20.091999999999999</v>
      </c>
      <c r="K1689">
        <v>23.016999999999999</v>
      </c>
      <c r="L1689">
        <v>26.437000000000001</v>
      </c>
      <c r="M1689">
        <v>29.856000000000002</v>
      </c>
      <c r="N1689" s="116">
        <v>-0.13689999999999999</v>
      </c>
      <c r="O1689" s="116">
        <v>17.581499999999998</v>
      </c>
      <c r="P1689" s="116">
        <v>0.13224</v>
      </c>
    </row>
    <row r="1690" spans="1:16">
      <c r="A1690" t="s">
        <v>140</v>
      </c>
      <c r="B1690">
        <v>1688</v>
      </c>
      <c r="C1690" t="s">
        <v>1863</v>
      </c>
      <c r="D1690">
        <v>55</v>
      </c>
      <c r="E1690">
        <v>10.339</v>
      </c>
      <c r="F1690">
        <v>11.951000000000001</v>
      </c>
      <c r="G1690">
        <v>13.563000000000001</v>
      </c>
      <c r="H1690">
        <v>15.426</v>
      </c>
      <c r="I1690">
        <v>17.587</v>
      </c>
      <c r="J1690">
        <v>20.097999999999999</v>
      </c>
      <c r="K1690">
        <v>23.024999999999999</v>
      </c>
      <c r="L1690">
        <v>26.446999999999999</v>
      </c>
      <c r="M1690">
        <v>29.867999999999999</v>
      </c>
      <c r="N1690" s="116">
        <v>-0.13700000000000001</v>
      </c>
      <c r="O1690" s="116">
        <v>17.587</v>
      </c>
      <c r="P1690" s="116">
        <v>0.13225999999999999</v>
      </c>
    </row>
    <row r="1691" spans="1:16">
      <c r="A1691" t="s">
        <v>140</v>
      </c>
      <c r="B1691">
        <v>1689</v>
      </c>
      <c r="C1691" t="s">
        <v>1864</v>
      </c>
      <c r="D1691">
        <v>55</v>
      </c>
      <c r="E1691">
        <v>10.340999999999999</v>
      </c>
      <c r="F1691">
        <v>11.954000000000001</v>
      </c>
      <c r="G1691">
        <v>13.566000000000001</v>
      </c>
      <c r="H1691">
        <v>15.430999999999999</v>
      </c>
      <c r="I1691">
        <v>17.591999999999999</v>
      </c>
      <c r="J1691">
        <v>20.105</v>
      </c>
      <c r="K1691">
        <v>23.033000000000001</v>
      </c>
      <c r="L1691">
        <v>26.457000000000001</v>
      </c>
      <c r="M1691">
        <v>29.88</v>
      </c>
      <c r="N1691" s="116">
        <v>-0.1371</v>
      </c>
      <c r="O1691" s="116">
        <v>17.592400000000001</v>
      </c>
      <c r="P1691" s="116">
        <v>0.13228000000000001</v>
      </c>
    </row>
    <row r="1692" spans="1:16">
      <c r="A1692" t="s">
        <v>140</v>
      </c>
      <c r="B1692">
        <v>1690</v>
      </c>
      <c r="C1692" t="s">
        <v>1865</v>
      </c>
      <c r="D1692">
        <v>55</v>
      </c>
      <c r="E1692">
        <v>10.343999999999999</v>
      </c>
      <c r="F1692">
        <v>11.957000000000001</v>
      </c>
      <c r="G1692">
        <v>13.57</v>
      </c>
      <c r="H1692">
        <v>15.435</v>
      </c>
      <c r="I1692">
        <v>17.597999999999999</v>
      </c>
      <c r="J1692">
        <v>20.111999999999998</v>
      </c>
      <c r="K1692">
        <v>23.042000000000002</v>
      </c>
      <c r="L1692">
        <v>26.466999999999999</v>
      </c>
      <c r="M1692">
        <v>29.893000000000001</v>
      </c>
      <c r="N1692" s="116">
        <v>-0.13730000000000001</v>
      </c>
      <c r="O1692" s="116">
        <v>17.597899999999999</v>
      </c>
      <c r="P1692" s="116">
        <v>0.1323</v>
      </c>
    </row>
    <row r="1693" spans="1:16">
      <c r="A1693" t="s">
        <v>140</v>
      </c>
      <c r="B1693">
        <v>1691</v>
      </c>
      <c r="C1693" t="s">
        <v>1866</v>
      </c>
      <c r="D1693">
        <v>55</v>
      </c>
      <c r="E1693">
        <v>10.346</v>
      </c>
      <c r="F1693">
        <v>11.96</v>
      </c>
      <c r="G1693">
        <v>13.574</v>
      </c>
      <c r="H1693">
        <v>15.44</v>
      </c>
      <c r="I1693">
        <v>17.603000000000002</v>
      </c>
      <c r="J1693">
        <v>20.117999999999999</v>
      </c>
      <c r="K1693">
        <v>23.05</v>
      </c>
      <c r="L1693">
        <v>26.477</v>
      </c>
      <c r="M1693">
        <v>29.905000000000001</v>
      </c>
      <c r="N1693" s="116">
        <v>-0.13739999999999999</v>
      </c>
      <c r="O1693" s="116">
        <v>17.603300000000001</v>
      </c>
      <c r="P1693" s="116">
        <v>0.13231999999999999</v>
      </c>
    </row>
    <row r="1694" spans="1:16">
      <c r="A1694" t="s">
        <v>140</v>
      </c>
      <c r="B1694">
        <v>1692</v>
      </c>
      <c r="C1694" t="s">
        <v>1867</v>
      </c>
      <c r="D1694">
        <v>55</v>
      </c>
      <c r="E1694">
        <v>10.349</v>
      </c>
      <c r="F1694">
        <v>11.962999999999999</v>
      </c>
      <c r="G1694">
        <v>13.577999999999999</v>
      </c>
      <c r="H1694">
        <v>15.444000000000001</v>
      </c>
      <c r="I1694">
        <v>17.609000000000002</v>
      </c>
      <c r="J1694">
        <v>20.125</v>
      </c>
      <c r="K1694">
        <v>23.058</v>
      </c>
      <c r="L1694">
        <v>26.486999999999998</v>
      </c>
      <c r="M1694">
        <v>29.916</v>
      </c>
      <c r="N1694" s="116">
        <v>-0.13750000000000001</v>
      </c>
      <c r="O1694" s="116">
        <v>17.608699999999999</v>
      </c>
      <c r="P1694" s="116">
        <v>0.13234000000000001</v>
      </c>
    </row>
    <row r="1695" spans="1:16">
      <c r="A1695" t="s">
        <v>140</v>
      </c>
      <c r="B1695">
        <v>1693</v>
      </c>
      <c r="C1695" t="s">
        <v>1868</v>
      </c>
      <c r="D1695">
        <v>55</v>
      </c>
      <c r="E1695">
        <v>10.351000000000001</v>
      </c>
      <c r="F1695">
        <v>11.965999999999999</v>
      </c>
      <c r="G1695">
        <v>13.581</v>
      </c>
      <c r="H1695">
        <v>15.449</v>
      </c>
      <c r="I1695">
        <v>17.614000000000001</v>
      </c>
      <c r="J1695">
        <v>20.132000000000001</v>
      </c>
      <c r="K1695">
        <v>23.067</v>
      </c>
      <c r="L1695">
        <v>26.498000000000001</v>
      </c>
      <c r="M1695">
        <v>29.93</v>
      </c>
      <c r="N1695" s="116">
        <v>-0.1376</v>
      </c>
      <c r="O1695" s="116">
        <v>17.6142</v>
      </c>
      <c r="P1695" s="116">
        <v>0.13236999999999999</v>
      </c>
    </row>
    <row r="1696" spans="1:16">
      <c r="A1696" t="s">
        <v>140</v>
      </c>
      <c r="B1696">
        <v>1694</v>
      </c>
      <c r="C1696" t="s">
        <v>1869</v>
      </c>
      <c r="D1696">
        <v>55</v>
      </c>
      <c r="E1696">
        <v>10.353</v>
      </c>
      <c r="F1696">
        <v>11.968999999999999</v>
      </c>
      <c r="G1696">
        <v>13.585000000000001</v>
      </c>
      <c r="H1696">
        <v>15.452999999999999</v>
      </c>
      <c r="I1696">
        <v>17.62</v>
      </c>
      <c r="J1696">
        <v>20.138000000000002</v>
      </c>
      <c r="K1696">
        <v>23.074999999999999</v>
      </c>
      <c r="L1696">
        <v>26.507999999999999</v>
      </c>
      <c r="M1696">
        <v>29.942</v>
      </c>
      <c r="N1696" s="116">
        <v>-0.13769999999999999</v>
      </c>
      <c r="O1696" s="116">
        <v>17.619599999999998</v>
      </c>
      <c r="P1696" s="116">
        <v>0.13239000000000001</v>
      </c>
    </row>
    <row r="1697" spans="1:16">
      <c r="A1697" t="s">
        <v>140</v>
      </c>
      <c r="B1697">
        <v>1695</v>
      </c>
      <c r="C1697" t="s">
        <v>1870</v>
      </c>
      <c r="D1697">
        <v>55</v>
      </c>
      <c r="E1697">
        <v>10.356</v>
      </c>
      <c r="F1697">
        <v>11.972</v>
      </c>
      <c r="G1697">
        <v>13.587999999999999</v>
      </c>
      <c r="H1697">
        <v>15.458</v>
      </c>
      <c r="I1697">
        <v>17.625</v>
      </c>
      <c r="J1697">
        <v>20.145</v>
      </c>
      <c r="K1697">
        <v>23.082999999999998</v>
      </c>
      <c r="L1697">
        <v>26.518000000000001</v>
      </c>
      <c r="M1697">
        <v>29.954000000000001</v>
      </c>
      <c r="N1697" s="116">
        <v>-0.13780000000000001</v>
      </c>
      <c r="O1697" s="116">
        <v>17.6251</v>
      </c>
      <c r="P1697" s="116">
        <v>0.13241</v>
      </c>
    </row>
    <row r="1698" spans="1:16">
      <c r="A1698" t="s">
        <v>140</v>
      </c>
      <c r="B1698">
        <v>1696</v>
      </c>
      <c r="C1698" t="s">
        <v>1871</v>
      </c>
      <c r="D1698">
        <v>55</v>
      </c>
      <c r="E1698">
        <v>10.358000000000001</v>
      </c>
      <c r="F1698">
        <v>11.975</v>
      </c>
      <c r="G1698">
        <v>13.592000000000001</v>
      </c>
      <c r="H1698">
        <v>15.462</v>
      </c>
      <c r="I1698">
        <v>17.63</v>
      </c>
      <c r="J1698">
        <v>20.152000000000001</v>
      </c>
      <c r="K1698">
        <v>23.091000000000001</v>
      </c>
      <c r="L1698">
        <v>26.527999999999999</v>
      </c>
      <c r="M1698">
        <v>29.966000000000001</v>
      </c>
      <c r="N1698" s="116">
        <v>-0.13789999999999999</v>
      </c>
      <c r="O1698" s="116">
        <v>17.630500000000001</v>
      </c>
      <c r="P1698" s="116">
        <v>0.13242999999999999</v>
      </c>
    </row>
    <row r="1699" spans="1:16">
      <c r="A1699" t="s">
        <v>140</v>
      </c>
      <c r="B1699">
        <v>1697</v>
      </c>
      <c r="C1699" t="s">
        <v>1872</v>
      </c>
      <c r="D1699">
        <v>55</v>
      </c>
      <c r="E1699">
        <v>10.361000000000001</v>
      </c>
      <c r="F1699">
        <v>11.978</v>
      </c>
      <c r="G1699">
        <v>13.596</v>
      </c>
      <c r="H1699">
        <v>15.467000000000001</v>
      </c>
      <c r="I1699">
        <v>17.635999999999999</v>
      </c>
      <c r="J1699">
        <v>20.158000000000001</v>
      </c>
      <c r="K1699">
        <v>23.099</v>
      </c>
      <c r="L1699">
        <v>26.539000000000001</v>
      </c>
      <c r="M1699">
        <v>29.978000000000002</v>
      </c>
      <c r="N1699" s="116">
        <v>-0.13800000000000001</v>
      </c>
      <c r="O1699" s="116">
        <v>17.635999999999999</v>
      </c>
      <c r="P1699" s="116">
        <v>0.13245000000000001</v>
      </c>
    </row>
    <row r="1700" spans="1:16">
      <c r="A1700" t="s">
        <v>140</v>
      </c>
      <c r="B1700">
        <v>1698</v>
      </c>
      <c r="C1700" t="s">
        <v>1873</v>
      </c>
      <c r="D1700">
        <v>55</v>
      </c>
      <c r="E1700">
        <v>10.363</v>
      </c>
      <c r="F1700">
        <v>11.981</v>
      </c>
      <c r="G1700">
        <v>13.6</v>
      </c>
      <c r="H1700">
        <v>15.471</v>
      </c>
      <c r="I1700">
        <v>17.640999999999998</v>
      </c>
      <c r="J1700">
        <v>20.164999999999999</v>
      </c>
      <c r="K1700">
        <v>23.106999999999999</v>
      </c>
      <c r="L1700">
        <v>26.548999999999999</v>
      </c>
      <c r="M1700">
        <v>29.99</v>
      </c>
      <c r="N1700" s="116">
        <v>-0.1381</v>
      </c>
      <c r="O1700" s="116">
        <v>17.641400000000001</v>
      </c>
      <c r="P1700" s="116">
        <v>0.13247</v>
      </c>
    </row>
    <row r="1701" spans="1:16">
      <c r="A1701" t="s">
        <v>140</v>
      </c>
      <c r="B1701">
        <v>1699</v>
      </c>
      <c r="C1701" t="s">
        <v>1874</v>
      </c>
      <c r="D1701">
        <v>55</v>
      </c>
      <c r="E1701">
        <v>10.366</v>
      </c>
      <c r="F1701">
        <v>11.984999999999999</v>
      </c>
      <c r="G1701">
        <v>13.603</v>
      </c>
      <c r="H1701">
        <v>15.476000000000001</v>
      </c>
      <c r="I1701">
        <v>17.646999999999998</v>
      </c>
      <c r="J1701">
        <v>20.172000000000001</v>
      </c>
      <c r="K1701">
        <v>23.116</v>
      </c>
      <c r="L1701">
        <v>26.559000000000001</v>
      </c>
      <c r="M1701">
        <v>30.001999999999999</v>
      </c>
      <c r="N1701" s="116">
        <v>-0.13819999999999999</v>
      </c>
      <c r="O1701" s="116">
        <v>17.646799999999999</v>
      </c>
      <c r="P1701" s="116">
        <v>0.13249</v>
      </c>
    </row>
    <row r="1702" spans="1:16">
      <c r="A1702" t="s">
        <v>140</v>
      </c>
      <c r="B1702">
        <v>1700</v>
      </c>
      <c r="C1702" t="s">
        <v>1875</v>
      </c>
      <c r="D1702">
        <v>55</v>
      </c>
      <c r="E1702">
        <v>10.368</v>
      </c>
      <c r="F1702">
        <v>11.988</v>
      </c>
      <c r="G1702">
        <v>13.606999999999999</v>
      </c>
      <c r="H1702">
        <v>15.48</v>
      </c>
      <c r="I1702">
        <v>17.652000000000001</v>
      </c>
      <c r="J1702">
        <v>20.178000000000001</v>
      </c>
      <c r="K1702">
        <v>23.123999999999999</v>
      </c>
      <c r="L1702">
        <v>26.568999999999999</v>
      </c>
      <c r="M1702">
        <v>30.013999999999999</v>
      </c>
      <c r="N1702" s="116">
        <v>-0.13830000000000001</v>
      </c>
      <c r="O1702" s="116">
        <v>17.6523</v>
      </c>
      <c r="P1702" s="116">
        <v>0.13250999999999999</v>
      </c>
    </row>
    <row r="1703" spans="1:16">
      <c r="A1703" t="s">
        <v>140</v>
      </c>
      <c r="B1703">
        <v>1701</v>
      </c>
      <c r="C1703" t="s">
        <v>1876</v>
      </c>
      <c r="D1703">
        <v>55</v>
      </c>
      <c r="E1703">
        <v>10.371</v>
      </c>
      <c r="F1703">
        <v>11.991</v>
      </c>
      <c r="G1703">
        <v>13.611000000000001</v>
      </c>
      <c r="H1703">
        <v>15.484999999999999</v>
      </c>
      <c r="I1703">
        <v>17.658000000000001</v>
      </c>
      <c r="J1703">
        <v>20.184999999999999</v>
      </c>
      <c r="K1703">
        <v>23.132000000000001</v>
      </c>
      <c r="L1703">
        <v>26.579000000000001</v>
      </c>
      <c r="M1703">
        <v>30.026</v>
      </c>
      <c r="N1703" s="116">
        <v>-0.1384</v>
      </c>
      <c r="O1703" s="116">
        <v>17.657699999999998</v>
      </c>
      <c r="P1703" s="116">
        <v>0.13253000000000001</v>
      </c>
    </row>
    <row r="1704" spans="1:16">
      <c r="A1704" t="s">
        <v>140</v>
      </c>
      <c r="B1704">
        <v>1702</v>
      </c>
      <c r="C1704" t="s">
        <v>1877</v>
      </c>
      <c r="D1704">
        <v>55</v>
      </c>
      <c r="E1704">
        <v>10.372999999999999</v>
      </c>
      <c r="F1704">
        <v>11.994</v>
      </c>
      <c r="G1704">
        <v>13.614000000000001</v>
      </c>
      <c r="H1704">
        <v>15.489000000000001</v>
      </c>
      <c r="I1704">
        <v>17.663</v>
      </c>
      <c r="J1704">
        <v>20.192</v>
      </c>
      <c r="K1704">
        <v>23.140999999999998</v>
      </c>
      <c r="L1704">
        <v>26.59</v>
      </c>
      <c r="M1704">
        <v>30.039000000000001</v>
      </c>
      <c r="N1704" s="116">
        <v>-0.13850000000000001</v>
      </c>
      <c r="O1704" s="116">
        <v>17.6632</v>
      </c>
      <c r="P1704" s="116">
        <v>0.13256000000000001</v>
      </c>
    </row>
    <row r="1705" spans="1:16">
      <c r="A1705" t="s">
        <v>140</v>
      </c>
      <c r="B1705">
        <v>1703</v>
      </c>
      <c r="C1705" t="s">
        <v>1878</v>
      </c>
      <c r="D1705">
        <v>55</v>
      </c>
      <c r="E1705">
        <v>10.375</v>
      </c>
      <c r="F1705">
        <v>11.997</v>
      </c>
      <c r="G1705">
        <v>13.618</v>
      </c>
      <c r="H1705">
        <v>15.493</v>
      </c>
      <c r="I1705">
        <v>17.669</v>
      </c>
      <c r="J1705">
        <v>20.198</v>
      </c>
      <c r="K1705">
        <v>23.149000000000001</v>
      </c>
      <c r="L1705">
        <v>26.6</v>
      </c>
      <c r="M1705">
        <v>30.050999999999998</v>
      </c>
      <c r="N1705" s="116">
        <v>-0.1386</v>
      </c>
      <c r="O1705" s="116">
        <v>17.668600000000001</v>
      </c>
      <c r="P1705" s="116">
        <v>0.13258</v>
      </c>
    </row>
    <row r="1706" spans="1:16">
      <c r="A1706" t="s">
        <v>140</v>
      </c>
      <c r="B1706">
        <v>1704</v>
      </c>
      <c r="C1706" t="s">
        <v>1879</v>
      </c>
      <c r="D1706">
        <v>55</v>
      </c>
      <c r="E1706">
        <v>10.378</v>
      </c>
      <c r="F1706">
        <v>12</v>
      </c>
      <c r="G1706">
        <v>13.622</v>
      </c>
      <c r="H1706">
        <v>15.497999999999999</v>
      </c>
      <c r="I1706">
        <v>17.673999999999999</v>
      </c>
      <c r="J1706">
        <v>20.204999999999998</v>
      </c>
      <c r="K1706">
        <v>23.157</v>
      </c>
      <c r="L1706">
        <v>26.61</v>
      </c>
      <c r="M1706">
        <v>30.062999999999999</v>
      </c>
      <c r="N1706" s="116">
        <v>-0.13869999999999999</v>
      </c>
      <c r="O1706" s="116">
        <v>17.673999999999999</v>
      </c>
      <c r="P1706" s="116">
        <v>0.1326</v>
      </c>
    </row>
    <row r="1707" spans="1:16">
      <c r="A1707" t="s">
        <v>140</v>
      </c>
      <c r="B1707">
        <v>1705</v>
      </c>
      <c r="C1707" t="s">
        <v>1880</v>
      </c>
      <c r="D1707">
        <v>56</v>
      </c>
      <c r="E1707">
        <v>10.38</v>
      </c>
      <c r="F1707">
        <v>12.003</v>
      </c>
      <c r="G1707">
        <v>13.625</v>
      </c>
      <c r="H1707">
        <v>15.502000000000001</v>
      </c>
      <c r="I1707">
        <v>17.68</v>
      </c>
      <c r="J1707">
        <v>20.212</v>
      </c>
      <c r="K1707">
        <v>23.164999999999999</v>
      </c>
      <c r="L1707">
        <v>26.62</v>
      </c>
      <c r="M1707">
        <v>30.074999999999999</v>
      </c>
      <c r="N1707" s="116">
        <v>-0.13880000000000001</v>
      </c>
      <c r="O1707" s="116">
        <v>17.679500000000001</v>
      </c>
      <c r="P1707" s="116">
        <v>0.13261999999999999</v>
      </c>
    </row>
    <row r="1708" spans="1:16">
      <c r="A1708" t="s">
        <v>140</v>
      </c>
      <c r="B1708">
        <v>1706</v>
      </c>
      <c r="C1708" t="s">
        <v>1881</v>
      </c>
      <c r="D1708">
        <v>56</v>
      </c>
      <c r="E1708">
        <v>10.382999999999999</v>
      </c>
      <c r="F1708">
        <v>12.006</v>
      </c>
      <c r="G1708">
        <v>13.629</v>
      </c>
      <c r="H1708">
        <v>15.507</v>
      </c>
      <c r="I1708">
        <v>17.684999999999999</v>
      </c>
      <c r="J1708">
        <v>20.218</v>
      </c>
      <c r="K1708">
        <v>23.172999999999998</v>
      </c>
      <c r="L1708">
        <v>26.63</v>
      </c>
      <c r="M1708">
        <v>30.087</v>
      </c>
      <c r="N1708" s="116">
        <v>-0.1389</v>
      </c>
      <c r="O1708" s="116">
        <v>17.684899999999999</v>
      </c>
      <c r="P1708" s="116">
        <v>0.13264000000000001</v>
      </c>
    </row>
    <row r="1709" spans="1:16">
      <c r="A1709" t="s">
        <v>140</v>
      </c>
      <c r="B1709">
        <v>1707</v>
      </c>
      <c r="C1709" t="s">
        <v>1882</v>
      </c>
      <c r="D1709">
        <v>56</v>
      </c>
      <c r="E1709">
        <v>10.385</v>
      </c>
      <c r="F1709">
        <v>12.009</v>
      </c>
      <c r="G1709">
        <v>13.632999999999999</v>
      </c>
      <c r="H1709">
        <v>15.510999999999999</v>
      </c>
      <c r="I1709">
        <v>17.690000000000001</v>
      </c>
      <c r="J1709">
        <v>20.225000000000001</v>
      </c>
      <c r="K1709">
        <v>23.181999999999999</v>
      </c>
      <c r="L1709">
        <v>26.640999999999998</v>
      </c>
      <c r="M1709">
        <v>30.099</v>
      </c>
      <c r="N1709" s="116">
        <v>-0.13900000000000001</v>
      </c>
      <c r="O1709" s="116">
        <v>17.6904</v>
      </c>
      <c r="P1709" s="116">
        <v>0.13266</v>
      </c>
    </row>
    <row r="1710" spans="1:16">
      <c r="A1710" t="s">
        <v>140</v>
      </c>
      <c r="B1710">
        <v>1708</v>
      </c>
      <c r="C1710" t="s">
        <v>1883</v>
      </c>
      <c r="D1710">
        <v>56</v>
      </c>
      <c r="E1710">
        <v>10.388</v>
      </c>
      <c r="F1710">
        <v>12.012</v>
      </c>
      <c r="G1710">
        <v>13.635999999999999</v>
      </c>
      <c r="H1710">
        <v>15.516</v>
      </c>
      <c r="I1710">
        <v>17.696000000000002</v>
      </c>
      <c r="J1710">
        <v>20.231999999999999</v>
      </c>
      <c r="K1710">
        <v>23.19</v>
      </c>
      <c r="L1710">
        <v>26.651</v>
      </c>
      <c r="M1710">
        <v>30.111000000000001</v>
      </c>
      <c r="N1710" s="116">
        <v>-0.1391</v>
      </c>
      <c r="O1710" s="116">
        <v>17.695799999999998</v>
      </c>
      <c r="P1710" s="116">
        <v>0.13267999999999999</v>
      </c>
    </row>
    <row r="1711" spans="1:16">
      <c r="A1711" t="s">
        <v>140</v>
      </c>
      <c r="B1711">
        <v>1709</v>
      </c>
      <c r="C1711" t="s">
        <v>1884</v>
      </c>
      <c r="D1711">
        <v>56</v>
      </c>
      <c r="E1711">
        <v>10.39</v>
      </c>
      <c r="F1711">
        <v>12.015000000000001</v>
      </c>
      <c r="G1711">
        <v>13.64</v>
      </c>
      <c r="H1711">
        <v>15.52</v>
      </c>
      <c r="I1711">
        <v>17.701000000000001</v>
      </c>
      <c r="J1711">
        <v>20.238</v>
      </c>
      <c r="K1711">
        <v>23.198</v>
      </c>
      <c r="L1711">
        <v>26.661000000000001</v>
      </c>
      <c r="M1711">
        <v>30.123000000000001</v>
      </c>
      <c r="N1711" s="116">
        <v>-0.13919999999999999</v>
      </c>
      <c r="O1711" s="116">
        <v>17.7012</v>
      </c>
      <c r="P1711" s="116">
        <v>0.13270000000000001</v>
      </c>
    </row>
    <row r="1712" spans="1:16">
      <c r="A1712" t="s">
        <v>140</v>
      </c>
      <c r="B1712">
        <v>1710</v>
      </c>
      <c r="C1712" t="s">
        <v>1885</v>
      </c>
      <c r="D1712">
        <v>56</v>
      </c>
      <c r="E1712">
        <v>10.393000000000001</v>
      </c>
      <c r="F1712">
        <v>12.018000000000001</v>
      </c>
      <c r="G1712">
        <v>13.644</v>
      </c>
      <c r="H1712">
        <v>15.525</v>
      </c>
      <c r="I1712">
        <v>17.707000000000001</v>
      </c>
      <c r="J1712">
        <v>20.245000000000001</v>
      </c>
      <c r="K1712">
        <v>23.206</v>
      </c>
      <c r="L1712">
        <v>26.670999999999999</v>
      </c>
      <c r="M1712">
        <v>30.135999999999999</v>
      </c>
      <c r="N1712" s="116">
        <v>-0.13930000000000001</v>
      </c>
      <c r="O1712" s="116">
        <v>17.706700000000001</v>
      </c>
      <c r="P1712" s="116">
        <v>0.13272</v>
      </c>
    </row>
    <row r="1713" spans="1:16">
      <c r="A1713" t="s">
        <v>140</v>
      </c>
      <c r="B1713">
        <v>1711</v>
      </c>
      <c r="C1713" t="s">
        <v>1886</v>
      </c>
      <c r="D1713">
        <v>56</v>
      </c>
      <c r="E1713">
        <v>10.395</v>
      </c>
      <c r="F1713">
        <v>12.021000000000001</v>
      </c>
      <c r="G1713">
        <v>13.647</v>
      </c>
      <c r="H1713">
        <v>15.529</v>
      </c>
      <c r="I1713">
        <v>17.712</v>
      </c>
      <c r="J1713">
        <v>20.251999999999999</v>
      </c>
      <c r="K1713">
        <v>23.215</v>
      </c>
      <c r="L1713">
        <v>26.681999999999999</v>
      </c>
      <c r="M1713">
        <v>30.149000000000001</v>
      </c>
      <c r="N1713" s="116">
        <v>-0.1394</v>
      </c>
      <c r="O1713" s="116">
        <v>17.7121</v>
      </c>
      <c r="P1713" s="116">
        <v>0.13275000000000001</v>
      </c>
    </row>
    <row r="1714" spans="1:16">
      <c r="A1714" t="s">
        <v>140</v>
      </c>
      <c r="B1714">
        <v>1712</v>
      </c>
      <c r="C1714" t="s">
        <v>1887</v>
      </c>
      <c r="D1714">
        <v>56</v>
      </c>
      <c r="E1714">
        <v>10.397</v>
      </c>
      <c r="F1714">
        <v>12.023999999999999</v>
      </c>
      <c r="G1714">
        <v>13.651</v>
      </c>
      <c r="H1714">
        <v>15.532999999999999</v>
      </c>
      <c r="I1714">
        <v>17.718</v>
      </c>
      <c r="J1714">
        <v>20.257999999999999</v>
      </c>
      <c r="K1714">
        <v>23.222999999999999</v>
      </c>
      <c r="L1714">
        <v>26.692</v>
      </c>
      <c r="M1714">
        <v>30.161000000000001</v>
      </c>
      <c r="N1714" s="116">
        <v>-0.13950000000000001</v>
      </c>
      <c r="O1714" s="116">
        <v>17.717500000000001</v>
      </c>
      <c r="P1714" s="116">
        <v>0.13277</v>
      </c>
    </row>
    <row r="1715" spans="1:16">
      <c r="A1715" t="s">
        <v>140</v>
      </c>
      <c r="B1715">
        <v>1713</v>
      </c>
      <c r="C1715" t="s">
        <v>1888</v>
      </c>
      <c r="D1715">
        <v>56</v>
      </c>
      <c r="E1715">
        <v>10.4</v>
      </c>
      <c r="F1715">
        <v>12.026999999999999</v>
      </c>
      <c r="G1715">
        <v>13.654999999999999</v>
      </c>
      <c r="H1715">
        <v>15.538</v>
      </c>
      <c r="I1715">
        <v>17.722999999999999</v>
      </c>
      <c r="J1715">
        <v>20.265000000000001</v>
      </c>
      <c r="K1715">
        <v>23.231000000000002</v>
      </c>
      <c r="L1715">
        <v>26.702000000000002</v>
      </c>
      <c r="M1715">
        <v>30.172999999999998</v>
      </c>
      <c r="N1715" s="116">
        <v>-0.1396</v>
      </c>
      <c r="O1715" s="116">
        <v>17.722999999999999</v>
      </c>
      <c r="P1715" s="116">
        <v>0.13278999999999999</v>
      </c>
    </row>
    <row r="1716" spans="1:16">
      <c r="A1716" t="s">
        <v>140</v>
      </c>
      <c r="B1716">
        <v>1714</v>
      </c>
      <c r="C1716" t="s">
        <v>1889</v>
      </c>
      <c r="D1716">
        <v>56</v>
      </c>
      <c r="E1716">
        <v>10.401999999999999</v>
      </c>
      <c r="F1716">
        <v>12.03</v>
      </c>
      <c r="G1716">
        <v>13.657999999999999</v>
      </c>
      <c r="H1716">
        <v>15.542</v>
      </c>
      <c r="I1716">
        <v>17.728000000000002</v>
      </c>
      <c r="J1716">
        <v>20.271999999999998</v>
      </c>
      <c r="K1716">
        <v>23.239000000000001</v>
      </c>
      <c r="L1716">
        <v>26.712</v>
      </c>
      <c r="M1716">
        <v>30.184999999999999</v>
      </c>
      <c r="N1716" s="116">
        <v>-0.13969999999999999</v>
      </c>
      <c r="O1716" s="116">
        <v>17.728400000000001</v>
      </c>
      <c r="P1716" s="116">
        <v>0.13281000000000001</v>
      </c>
    </row>
    <row r="1717" spans="1:16">
      <c r="A1717" t="s">
        <v>140</v>
      </c>
      <c r="B1717">
        <v>1715</v>
      </c>
      <c r="C1717" t="s">
        <v>1890</v>
      </c>
      <c r="D1717">
        <v>56</v>
      </c>
      <c r="E1717">
        <v>10.404999999999999</v>
      </c>
      <c r="F1717">
        <v>12.032999999999999</v>
      </c>
      <c r="G1717">
        <v>13.662000000000001</v>
      </c>
      <c r="H1717">
        <v>15.547000000000001</v>
      </c>
      <c r="I1717">
        <v>17.734000000000002</v>
      </c>
      <c r="J1717">
        <v>20.277999999999999</v>
      </c>
      <c r="K1717">
        <v>23.247</v>
      </c>
      <c r="L1717">
        <v>26.722000000000001</v>
      </c>
      <c r="M1717">
        <v>30.196999999999999</v>
      </c>
      <c r="N1717" s="116">
        <v>-0.13980000000000001</v>
      </c>
      <c r="O1717" s="116">
        <v>17.733899999999998</v>
      </c>
      <c r="P1717" s="116">
        <v>0.13283</v>
      </c>
    </row>
    <row r="1718" spans="1:16">
      <c r="A1718" t="s">
        <v>140</v>
      </c>
      <c r="B1718">
        <v>1716</v>
      </c>
      <c r="C1718" t="s">
        <v>1891</v>
      </c>
      <c r="D1718">
        <v>56</v>
      </c>
      <c r="E1718">
        <v>10.407</v>
      </c>
      <c r="F1718">
        <v>12.037000000000001</v>
      </c>
      <c r="G1718">
        <v>13.666</v>
      </c>
      <c r="H1718">
        <v>15.551</v>
      </c>
      <c r="I1718">
        <v>17.739000000000001</v>
      </c>
      <c r="J1718">
        <v>20.285</v>
      </c>
      <c r="K1718">
        <v>23.256</v>
      </c>
      <c r="L1718">
        <v>26.731999999999999</v>
      </c>
      <c r="M1718">
        <v>30.209</v>
      </c>
      <c r="N1718" s="116">
        <v>-0.1399</v>
      </c>
      <c r="O1718" s="116">
        <v>17.7393</v>
      </c>
      <c r="P1718" s="116">
        <v>0.13285</v>
      </c>
    </row>
    <row r="1719" spans="1:16">
      <c r="A1719" t="s">
        <v>140</v>
      </c>
      <c r="B1719">
        <v>1717</v>
      </c>
      <c r="C1719" t="s">
        <v>1892</v>
      </c>
      <c r="D1719">
        <v>56</v>
      </c>
      <c r="E1719">
        <v>10.41</v>
      </c>
      <c r="F1719">
        <v>12.04</v>
      </c>
      <c r="G1719">
        <v>13.67</v>
      </c>
      <c r="H1719">
        <v>15.555999999999999</v>
      </c>
      <c r="I1719">
        <v>17.745000000000001</v>
      </c>
      <c r="J1719">
        <v>20.292000000000002</v>
      </c>
      <c r="K1719">
        <v>23.263999999999999</v>
      </c>
      <c r="L1719">
        <v>26.742000000000001</v>
      </c>
      <c r="M1719">
        <v>30.221</v>
      </c>
      <c r="N1719" s="116">
        <v>-0.14000000000000001</v>
      </c>
      <c r="O1719" s="116">
        <v>17.744700000000002</v>
      </c>
      <c r="P1719" s="116">
        <v>0.13286999999999999</v>
      </c>
    </row>
    <row r="1720" spans="1:16">
      <c r="A1720" t="s">
        <v>140</v>
      </c>
      <c r="B1720">
        <v>1718</v>
      </c>
      <c r="C1720" t="s">
        <v>1893</v>
      </c>
      <c r="D1720">
        <v>56</v>
      </c>
      <c r="E1720">
        <v>10.412000000000001</v>
      </c>
      <c r="F1720">
        <v>12.042999999999999</v>
      </c>
      <c r="G1720">
        <v>13.673</v>
      </c>
      <c r="H1720">
        <v>15.56</v>
      </c>
      <c r="I1720">
        <v>17.75</v>
      </c>
      <c r="J1720">
        <v>20.297999999999998</v>
      </c>
      <c r="K1720">
        <v>23.271999999999998</v>
      </c>
      <c r="L1720">
        <v>26.753</v>
      </c>
      <c r="M1720">
        <v>30.233000000000001</v>
      </c>
      <c r="N1720" s="116">
        <v>-0.1401</v>
      </c>
      <c r="O1720" s="116">
        <v>17.7502</v>
      </c>
      <c r="P1720" s="116">
        <v>0.13289000000000001</v>
      </c>
    </row>
    <row r="1721" spans="1:16">
      <c r="A1721" t="s">
        <v>140</v>
      </c>
      <c r="B1721">
        <v>1719</v>
      </c>
      <c r="C1721" t="s">
        <v>1894</v>
      </c>
      <c r="D1721">
        <v>56</v>
      </c>
      <c r="E1721">
        <v>10.414999999999999</v>
      </c>
      <c r="F1721">
        <v>12.045999999999999</v>
      </c>
      <c r="G1721">
        <v>13.677</v>
      </c>
      <c r="H1721">
        <v>15.565</v>
      </c>
      <c r="I1721">
        <v>17.756</v>
      </c>
      <c r="J1721">
        <v>20.305</v>
      </c>
      <c r="K1721">
        <v>23.28</v>
      </c>
      <c r="L1721">
        <v>26.763000000000002</v>
      </c>
      <c r="M1721">
        <v>30.245000000000001</v>
      </c>
      <c r="N1721" s="116">
        <v>-0.14019999999999999</v>
      </c>
      <c r="O1721" s="116">
        <v>17.755600000000001</v>
      </c>
      <c r="P1721" s="116">
        <v>0.13291</v>
      </c>
    </row>
    <row r="1722" spans="1:16">
      <c r="A1722" t="s">
        <v>140</v>
      </c>
      <c r="B1722">
        <v>1720</v>
      </c>
      <c r="C1722" t="s">
        <v>1895</v>
      </c>
      <c r="D1722">
        <v>56</v>
      </c>
      <c r="E1722">
        <v>10.417</v>
      </c>
      <c r="F1722">
        <v>12.048999999999999</v>
      </c>
      <c r="G1722">
        <v>13.68</v>
      </c>
      <c r="H1722">
        <v>15.569000000000001</v>
      </c>
      <c r="I1722">
        <v>17.760999999999999</v>
      </c>
      <c r="J1722">
        <v>20.312000000000001</v>
      </c>
      <c r="K1722">
        <v>23.289000000000001</v>
      </c>
      <c r="L1722">
        <v>26.774000000000001</v>
      </c>
      <c r="M1722">
        <v>30.257999999999999</v>
      </c>
      <c r="N1722" s="116">
        <v>-0.14030000000000001</v>
      </c>
      <c r="O1722" s="116">
        <v>17.760999999999999</v>
      </c>
      <c r="P1722" s="116">
        <v>0.13294</v>
      </c>
    </row>
    <row r="1723" spans="1:16">
      <c r="A1723" t="s">
        <v>140</v>
      </c>
      <c r="B1723">
        <v>1721</v>
      </c>
      <c r="C1723" t="s">
        <v>1896</v>
      </c>
      <c r="D1723">
        <v>56</v>
      </c>
      <c r="E1723">
        <v>10.419</v>
      </c>
      <c r="F1723">
        <v>12.052</v>
      </c>
      <c r="G1723">
        <v>13.683999999999999</v>
      </c>
      <c r="H1723">
        <v>15.574</v>
      </c>
      <c r="I1723">
        <v>17.765999999999998</v>
      </c>
      <c r="J1723">
        <v>20.318000000000001</v>
      </c>
      <c r="K1723">
        <v>23.297000000000001</v>
      </c>
      <c r="L1723">
        <v>26.783999999999999</v>
      </c>
      <c r="M1723">
        <v>30.271000000000001</v>
      </c>
      <c r="N1723" s="116">
        <v>-0.1404</v>
      </c>
      <c r="O1723" s="116">
        <v>17.766500000000001</v>
      </c>
      <c r="P1723" s="116">
        <v>0.13295999999999999</v>
      </c>
    </row>
    <row r="1724" spans="1:16">
      <c r="A1724" t="s">
        <v>140</v>
      </c>
      <c r="B1724">
        <v>1722</v>
      </c>
      <c r="C1724" t="s">
        <v>1897</v>
      </c>
      <c r="D1724">
        <v>56</v>
      </c>
      <c r="E1724">
        <v>10.422000000000001</v>
      </c>
      <c r="F1724">
        <v>12.055</v>
      </c>
      <c r="G1724">
        <v>13.688000000000001</v>
      </c>
      <c r="H1724">
        <v>15.577999999999999</v>
      </c>
      <c r="I1724">
        <v>17.771999999999998</v>
      </c>
      <c r="J1724">
        <v>20.324999999999999</v>
      </c>
      <c r="K1724">
        <v>23.305</v>
      </c>
      <c r="L1724">
        <v>26.794</v>
      </c>
      <c r="M1724">
        <v>30.282</v>
      </c>
      <c r="N1724" s="116">
        <v>-0.1404</v>
      </c>
      <c r="O1724" s="116">
        <v>17.771899999999999</v>
      </c>
      <c r="P1724" s="116">
        <v>0.13297999999999999</v>
      </c>
    </row>
    <row r="1725" spans="1:16">
      <c r="A1725" t="s">
        <v>140</v>
      </c>
      <c r="B1725">
        <v>1723</v>
      </c>
      <c r="C1725" t="s">
        <v>1898</v>
      </c>
      <c r="D1725">
        <v>56</v>
      </c>
      <c r="E1725">
        <v>10.423999999999999</v>
      </c>
      <c r="F1725">
        <v>12.058</v>
      </c>
      <c r="G1725">
        <v>13.691000000000001</v>
      </c>
      <c r="H1725">
        <v>15.583</v>
      </c>
      <c r="I1725">
        <v>17.777000000000001</v>
      </c>
      <c r="J1725">
        <v>20.332000000000001</v>
      </c>
      <c r="K1725">
        <v>23.312999999999999</v>
      </c>
      <c r="L1725">
        <v>26.803999999999998</v>
      </c>
      <c r="M1725">
        <v>30.294</v>
      </c>
      <c r="N1725" s="116">
        <v>-0.14050000000000001</v>
      </c>
      <c r="O1725" s="116">
        <v>17.7773</v>
      </c>
      <c r="P1725" s="116">
        <v>0.13300000000000001</v>
      </c>
    </row>
    <row r="1726" spans="1:16">
      <c r="A1726" t="s">
        <v>140</v>
      </c>
      <c r="B1726">
        <v>1724</v>
      </c>
      <c r="C1726" t="s">
        <v>1899</v>
      </c>
      <c r="D1726">
        <v>56</v>
      </c>
      <c r="E1726">
        <v>10.426</v>
      </c>
      <c r="F1726">
        <v>12.061</v>
      </c>
      <c r="G1726">
        <v>13.695</v>
      </c>
      <c r="H1726">
        <v>15.587</v>
      </c>
      <c r="I1726">
        <v>17.783000000000001</v>
      </c>
      <c r="J1726">
        <v>20.338000000000001</v>
      </c>
      <c r="K1726">
        <v>23.321000000000002</v>
      </c>
      <c r="L1726">
        <v>26.814</v>
      </c>
      <c r="M1726">
        <v>30.306999999999999</v>
      </c>
      <c r="N1726" s="116">
        <v>-0.1406</v>
      </c>
      <c r="O1726" s="116">
        <v>17.782800000000002</v>
      </c>
      <c r="P1726" s="116">
        <v>0.13302</v>
      </c>
    </row>
    <row r="1727" spans="1:16">
      <c r="A1727" t="s">
        <v>140</v>
      </c>
      <c r="B1727">
        <v>1725</v>
      </c>
      <c r="C1727" t="s">
        <v>1900</v>
      </c>
      <c r="D1727">
        <v>56</v>
      </c>
      <c r="E1727">
        <v>10.429</v>
      </c>
      <c r="F1727">
        <v>12.064</v>
      </c>
      <c r="G1727">
        <v>13.699</v>
      </c>
      <c r="H1727">
        <v>15.590999999999999</v>
      </c>
      <c r="I1727">
        <v>17.788</v>
      </c>
      <c r="J1727">
        <v>20.344999999999999</v>
      </c>
      <c r="K1727">
        <v>23.33</v>
      </c>
      <c r="L1727">
        <v>26.824000000000002</v>
      </c>
      <c r="M1727">
        <v>30.318999999999999</v>
      </c>
      <c r="N1727" s="116">
        <v>-0.14069999999999999</v>
      </c>
      <c r="O1727" s="116">
        <v>17.7882</v>
      </c>
      <c r="P1727" s="116">
        <v>0.13303999999999999</v>
      </c>
    </row>
    <row r="1728" spans="1:16">
      <c r="A1728" t="s">
        <v>140</v>
      </c>
      <c r="B1728">
        <v>1726</v>
      </c>
      <c r="C1728" t="s">
        <v>1901</v>
      </c>
      <c r="D1728">
        <v>56</v>
      </c>
      <c r="E1728">
        <v>10.430999999999999</v>
      </c>
      <c r="F1728">
        <v>12.067</v>
      </c>
      <c r="G1728">
        <v>13.702999999999999</v>
      </c>
      <c r="H1728">
        <v>15.596</v>
      </c>
      <c r="I1728">
        <v>17.794</v>
      </c>
      <c r="J1728">
        <v>20.352</v>
      </c>
      <c r="K1728">
        <v>23.338000000000001</v>
      </c>
      <c r="L1728">
        <v>26.834</v>
      </c>
      <c r="M1728">
        <v>30.331</v>
      </c>
      <c r="N1728" s="116">
        <v>-0.14080000000000001</v>
      </c>
      <c r="O1728" s="116">
        <v>17.793600000000001</v>
      </c>
      <c r="P1728" s="116">
        <v>0.13306000000000001</v>
      </c>
    </row>
    <row r="1729" spans="1:16">
      <c r="A1729" t="s">
        <v>140</v>
      </c>
      <c r="B1729">
        <v>1727</v>
      </c>
      <c r="C1729" t="s">
        <v>1902</v>
      </c>
      <c r="D1729">
        <v>56</v>
      </c>
      <c r="E1729">
        <v>10.433999999999999</v>
      </c>
      <c r="F1729">
        <v>12.07</v>
      </c>
      <c r="G1729">
        <v>13.706</v>
      </c>
      <c r="H1729">
        <v>15.6</v>
      </c>
      <c r="I1729">
        <v>17.798999999999999</v>
      </c>
      <c r="J1729">
        <v>20.358000000000001</v>
      </c>
      <c r="K1729">
        <v>23.346</v>
      </c>
      <c r="L1729">
        <v>26.844000000000001</v>
      </c>
      <c r="M1729">
        <v>30.343</v>
      </c>
      <c r="N1729" s="116">
        <v>-0.1409</v>
      </c>
      <c r="O1729" s="116">
        <v>17.799099999999999</v>
      </c>
      <c r="P1729" s="116">
        <v>0.13308</v>
      </c>
    </row>
    <row r="1730" spans="1:16">
      <c r="A1730" t="s">
        <v>140</v>
      </c>
      <c r="B1730">
        <v>1728</v>
      </c>
      <c r="C1730" t="s">
        <v>1903</v>
      </c>
      <c r="D1730">
        <v>56</v>
      </c>
      <c r="E1730">
        <v>10.436</v>
      </c>
      <c r="F1730">
        <v>12.073</v>
      </c>
      <c r="G1730">
        <v>13.71</v>
      </c>
      <c r="H1730">
        <v>15.605</v>
      </c>
      <c r="I1730">
        <v>17.803999999999998</v>
      </c>
      <c r="J1730">
        <v>20.364999999999998</v>
      </c>
      <c r="K1730">
        <v>23.353999999999999</v>
      </c>
      <c r="L1730">
        <v>26.853999999999999</v>
      </c>
      <c r="M1730">
        <v>30.355</v>
      </c>
      <c r="N1730" s="116">
        <v>-0.14099999999999999</v>
      </c>
      <c r="O1730" s="116">
        <v>17.804500000000001</v>
      </c>
      <c r="P1730" s="116">
        <v>0.1331</v>
      </c>
    </row>
    <row r="1731" spans="1:16">
      <c r="A1731" t="s">
        <v>140</v>
      </c>
      <c r="B1731">
        <v>1729</v>
      </c>
      <c r="C1731" t="s">
        <v>1904</v>
      </c>
      <c r="D1731">
        <v>56</v>
      </c>
      <c r="E1731">
        <v>10.438000000000001</v>
      </c>
      <c r="F1731">
        <v>12.076000000000001</v>
      </c>
      <c r="G1731">
        <v>13.712999999999999</v>
      </c>
      <c r="H1731">
        <v>15.609</v>
      </c>
      <c r="I1731">
        <v>17.809999999999999</v>
      </c>
      <c r="J1731">
        <v>20.372</v>
      </c>
      <c r="K1731">
        <v>23.363</v>
      </c>
      <c r="L1731">
        <v>26.864999999999998</v>
      </c>
      <c r="M1731">
        <v>30.367999999999999</v>
      </c>
      <c r="N1731" s="116">
        <v>-0.1411</v>
      </c>
      <c r="O1731" s="116">
        <v>17.809899999999999</v>
      </c>
      <c r="P1731" s="116">
        <v>0.13313</v>
      </c>
    </row>
    <row r="1732" spans="1:16">
      <c r="A1732" t="s">
        <v>140</v>
      </c>
      <c r="B1732">
        <v>1730</v>
      </c>
      <c r="C1732" t="s">
        <v>1905</v>
      </c>
      <c r="D1732">
        <v>56</v>
      </c>
      <c r="E1732">
        <v>10.441000000000001</v>
      </c>
      <c r="F1732">
        <v>12.079000000000001</v>
      </c>
      <c r="G1732">
        <v>13.717000000000001</v>
      </c>
      <c r="H1732">
        <v>15.614000000000001</v>
      </c>
      <c r="I1732">
        <v>17.815000000000001</v>
      </c>
      <c r="J1732">
        <v>20.379000000000001</v>
      </c>
      <c r="K1732">
        <v>23.370999999999999</v>
      </c>
      <c r="L1732">
        <v>26.876000000000001</v>
      </c>
      <c r="M1732">
        <v>30.38</v>
      </c>
      <c r="N1732" s="116">
        <v>-0.14119999999999999</v>
      </c>
      <c r="O1732" s="116">
        <v>17.8154</v>
      </c>
      <c r="P1732" s="116">
        <v>0.13314999999999999</v>
      </c>
    </row>
    <row r="1733" spans="1:16">
      <c r="A1733" t="s">
        <v>140</v>
      </c>
      <c r="B1733">
        <v>1731</v>
      </c>
      <c r="C1733" t="s">
        <v>1906</v>
      </c>
      <c r="D1733">
        <v>56</v>
      </c>
      <c r="E1733">
        <v>10.443</v>
      </c>
      <c r="F1733">
        <v>12.082000000000001</v>
      </c>
      <c r="G1733">
        <v>13.721</v>
      </c>
      <c r="H1733">
        <v>15.618</v>
      </c>
      <c r="I1733">
        <v>17.821000000000002</v>
      </c>
      <c r="J1733">
        <v>20.385000000000002</v>
      </c>
      <c r="K1733">
        <v>23.379000000000001</v>
      </c>
      <c r="L1733">
        <v>26.885999999999999</v>
      </c>
      <c r="M1733">
        <v>30.391999999999999</v>
      </c>
      <c r="N1733" s="116">
        <v>-0.14130000000000001</v>
      </c>
      <c r="O1733" s="116">
        <v>17.820799999999998</v>
      </c>
      <c r="P1733" s="116">
        <v>0.13317000000000001</v>
      </c>
    </row>
    <row r="1734" spans="1:16">
      <c r="A1734" t="s">
        <v>140</v>
      </c>
      <c r="B1734">
        <v>1732</v>
      </c>
      <c r="C1734" t="s">
        <v>1907</v>
      </c>
      <c r="D1734">
        <v>56</v>
      </c>
      <c r="E1734">
        <v>10.446</v>
      </c>
      <c r="F1734">
        <v>12.085000000000001</v>
      </c>
      <c r="G1734">
        <v>13.725</v>
      </c>
      <c r="H1734">
        <v>15.622999999999999</v>
      </c>
      <c r="I1734">
        <v>17.826000000000001</v>
      </c>
      <c r="J1734">
        <v>20.391999999999999</v>
      </c>
      <c r="K1734">
        <v>23.387</v>
      </c>
      <c r="L1734">
        <v>26.896000000000001</v>
      </c>
      <c r="M1734">
        <v>30.404</v>
      </c>
      <c r="N1734" s="116">
        <v>-0.1414</v>
      </c>
      <c r="O1734" s="116">
        <v>17.8262</v>
      </c>
      <c r="P1734" s="116">
        <v>0.13319</v>
      </c>
    </row>
    <row r="1735" spans="1:16">
      <c r="A1735" t="s">
        <v>140</v>
      </c>
      <c r="B1735">
        <v>1733</v>
      </c>
      <c r="C1735" t="s">
        <v>1908</v>
      </c>
      <c r="D1735">
        <v>56</v>
      </c>
      <c r="E1735">
        <v>10.448</v>
      </c>
      <c r="F1735">
        <v>12.087999999999999</v>
      </c>
      <c r="G1735">
        <v>13.728</v>
      </c>
      <c r="H1735">
        <v>15.627000000000001</v>
      </c>
      <c r="I1735">
        <v>17.832000000000001</v>
      </c>
      <c r="J1735">
        <v>20.398</v>
      </c>
      <c r="K1735">
        <v>23.396000000000001</v>
      </c>
      <c r="L1735">
        <v>26.905999999999999</v>
      </c>
      <c r="M1735">
        <v>30.416</v>
      </c>
      <c r="N1735" s="116">
        <v>-0.14149999999999999</v>
      </c>
      <c r="O1735" s="116">
        <v>17.831700000000001</v>
      </c>
      <c r="P1735" s="116">
        <v>0.13321</v>
      </c>
    </row>
    <row r="1736" spans="1:16">
      <c r="A1736" t="s">
        <v>140</v>
      </c>
      <c r="B1736">
        <v>1734</v>
      </c>
      <c r="C1736" t="s">
        <v>1909</v>
      </c>
      <c r="D1736">
        <v>56</v>
      </c>
      <c r="E1736">
        <v>10.451000000000001</v>
      </c>
      <c r="F1736">
        <v>12.090999999999999</v>
      </c>
      <c r="G1736">
        <v>13.731999999999999</v>
      </c>
      <c r="H1736">
        <v>15.632</v>
      </c>
      <c r="I1736">
        <v>17.837</v>
      </c>
      <c r="J1736">
        <v>20.405000000000001</v>
      </c>
      <c r="K1736">
        <v>23.404</v>
      </c>
      <c r="L1736">
        <v>26.916</v>
      </c>
      <c r="M1736">
        <v>30.428999999999998</v>
      </c>
      <c r="N1736" s="116">
        <v>-0.1416</v>
      </c>
      <c r="O1736" s="116">
        <v>17.8371</v>
      </c>
      <c r="P1736" s="116">
        <v>0.13322999999999999</v>
      </c>
    </row>
    <row r="1737" spans="1:16">
      <c r="A1737" t="s">
        <v>140</v>
      </c>
      <c r="B1737">
        <v>1735</v>
      </c>
      <c r="C1737" t="s">
        <v>1910</v>
      </c>
      <c r="D1737">
        <v>57</v>
      </c>
      <c r="E1737">
        <v>10.452999999999999</v>
      </c>
      <c r="F1737">
        <v>12.093999999999999</v>
      </c>
      <c r="G1737">
        <v>13.736000000000001</v>
      </c>
      <c r="H1737">
        <v>15.635999999999999</v>
      </c>
      <c r="I1737">
        <v>17.841999999999999</v>
      </c>
      <c r="J1737">
        <v>20.411999999999999</v>
      </c>
      <c r="K1737">
        <v>23.411999999999999</v>
      </c>
      <c r="L1737">
        <v>26.925999999999998</v>
      </c>
      <c r="M1737">
        <v>30.440999999999999</v>
      </c>
      <c r="N1737" s="116">
        <v>-0.14169999999999999</v>
      </c>
      <c r="O1737" s="116">
        <v>17.842500000000001</v>
      </c>
      <c r="P1737" s="116">
        <v>0.13325000000000001</v>
      </c>
    </row>
    <row r="1738" spans="1:16">
      <c r="A1738" t="s">
        <v>140</v>
      </c>
      <c r="B1738">
        <v>1736</v>
      </c>
      <c r="C1738" t="s">
        <v>1911</v>
      </c>
      <c r="D1738">
        <v>57</v>
      </c>
      <c r="E1738">
        <v>10.456</v>
      </c>
      <c r="F1738">
        <v>12.098000000000001</v>
      </c>
      <c r="G1738">
        <v>13.739000000000001</v>
      </c>
      <c r="H1738">
        <v>15.641</v>
      </c>
      <c r="I1738">
        <v>17.847999999999999</v>
      </c>
      <c r="J1738">
        <v>20.417999999999999</v>
      </c>
      <c r="K1738">
        <v>23.42</v>
      </c>
      <c r="L1738">
        <v>26.936</v>
      </c>
      <c r="M1738">
        <v>30.452999999999999</v>
      </c>
      <c r="N1738" s="116">
        <v>-0.14180000000000001</v>
      </c>
      <c r="O1738" s="116">
        <v>17.847999999999999</v>
      </c>
      <c r="P1738" s="116">
        <v>0.13327</v>
      </c>
    </row>
    <row r="1739" spans="1:16">
      <c r="A1739" t="s">
        <v>140</v>
      </c>
      <c r="B1739">
        <v>1737</v>
      </c>
      <c r="C1739" t="s">
        <v>1912</v>
      </c>
      <c r="D1739">
        <v>57</v>
      </c>
      <c r="E1739">
        <v>10.458</v>
      </c>
      <c r="F1739">
        <v>12.101000000000001</v>
      </c>
      <c r="G1739">
        <v>13.743</v>
      </c>
      <c r="H1739">
        <v>15.645</v>
      </c>
      <c r="I1739">
        <v>17.853000000000002</v>
      </c>
      <c r="J1739">
        <v>20.425000000000001</v>
      </c>
      <c r="K1739">
        <v>23.428000000000001</v>
      </c>
      <c r="L1739">
        <v>26.946999999999999</v>
      </c>
      <c r="M1739">
        <v>30.465</v>
      </c>
      <c r="N1739" s="116">
        <v>-0.1419</v>
      </c>
      <c r="O1739" s="116">
        <v>17.853400000000001</v>
      </c>
      <c r="P1739" s="116">
        <v>0.13328999999999999</v>
      </c>
    </row>
    <row r="1740" spans="1:16">
      <c r="A1740" t="s">
        <v>140</v>
      </c>
      <c r="B1740">
        <v>1738</v>
      </c>
      <c r="C1740" t="s">
        <v>1913</v>
      </c>
      <c r="D1740">
        <v>57</v>
      </c>
      <c r="E1740">
        <v>10.46</v>
      </c>
      <c r="F1740">
        <v>12.103</v>
      </c>
      <c r="G1740">
        <v>13.746</v>
      </c>
      <c r="H1740">
        <v>15.648999999999999</v>
      </c>
      <c r="I1740">
        <v>17.859000000000002</v>
      </c>
      <c r="J1740">
        <v>20.431999999999999</v>
      </c>
      <c r="K1740">
        <v>23.437000000000001</v>
      </c>
      <c r="L1740">
        <v>26.957999999999998</v>
      </c>
      <c r="M1740">
        <v>30.478000000000002</v>
      </c>
      <c r="N1740" s="116">
        <v>-0.14199999999999999</v>
      </c>
      <c r="O1740" s="116">
        <v>17.858799999999999</v>
      </c>
      <c r="P1740" s="116">
        <v>0.13331999999999999</v>
      </c>
    </row>
    <row r="1741" spans="1:16">
      <c r="A1741" t="s">
        <v>140</v>
      </c>
      <c r="B1741">
        <v>1739</v>
      </c>
      <c r="C1741" t="s">
        <v>1914</v>
      </c>
      <c r="D1741">
        <v>57</v>
      </c>
      <c r="E1741">
        <v>10.462999999999999</v>
      </c>
      <c r="F1741">
        <v>12.106</v>
      </c>
      <c r="G1741">
        <v>13.75</v>
      </c>
      <c r="H1741">
        <v>15.654</v>
      </c>
      <c r="I1741">
        <v>17.864000000000001</v>
      </c>
      <c r="J1741">
        <v>20.437999999999999</v>
      </c>
      <c r="K1741">
        <v>23.445</v>
      </c>
      <c r="L1741">
        <v>26.968</v>
      </c>
      <c r="M1741">
        <v>30.49</v>
      </c>
      <c r="N1741" s="116">
        <v>-0.1421</v>
      </c>
      <c r="O1741" s="116">
        <v>17.8642</v>
      </c>
      <c r="P1741" s="116">
        <v>0.13333999999999999</v>
      </c>
    </row>
    <row r="1742" spans="1:16">
      <c r="A1742" t="s">
        <v>140</v>
      </c>
      <c r="B1742">
        <v>1740</v>
      </c>
      <c r="C1742" t="s">
        <v>1915</v>
      </c>
      <c r="D1742">
        <v>57</v>
      </c>
      <c r="E1742">
        <v>10.465</v>
      </c>
      <c r="F1742">
        <v>12.11</v>
      </c>
      <c r="G1742">
        <v>13.754</v>
      </c>
      <c r="H1742">
        <v>15.657999999999999</v>
      </c>
      <c r="I1742">
        <v>17.87</v>
      </c>
      <c r="J1742">
        <v>20.445</v>
      </c>
      <c r="K1742">
        <v>23.452999999999999</v>
      </c>
      <c r="L1742">
        <v>26.978000000000002</v>
      </c>
      <c r="M1742">
        <v>30.501999999999999</v>
      </c>
      <c r="N1742" s="116">
        <v>-0.14219999999999999</v>
      </c>
      <c r="O1742" s="116">
        <v>17.869700000000002</v>
      </c>
      <c r="P1742" s="116">
        <v>0.13336000000000001</v>
      </c>
    </row>
    <row r="1743" spans="1:16">
      <c r="A1743" t="s">
        <v>140</v>
      </c>
      <c r="B1743">
        <v>1741</v>
      </c>
      <c r="C1743" t="s">
        <v>1916</v>
      </c>
      <c r="D1743">
        <v>57</v>
      </c>
      <c r="E1743">
        <v>10.468</v>
      </c>
      <c r="F1743">
        <v>12.113</v>
      </c>
      <c r="G1743">
        <v>13.757999999999999</v>
      </c>
      <c r="H1743">
        <v>15.663</v>
      </c>
      <c r="I1743">
        <v>17.875</v>
      </c>
      <c r="J1743">
        <v>20.452000000000002</v>
      </c>
      <c r="K1743">
        <v>23.462</v>
      </c>
      <c r="L1743">
        <v>26.988</v>
      </c>
      <c r="M1743">
        <v>30.513999999999999</v>
      </c>
      <c r="N1743" s="116">
        <v>-0.14230000000000001</v>
      </c>
      <c r="O1743" s="116">
        <v>17.8751</v>
      </c>
      <c r="P1743" s="116">
        <v>0.13338</v>
      </c>
    </row>
    <row r="1744" spans="1:16">
      <c r="A1744" t="s">
        <v>140</v>
      </c>
      <c r="B1744">
        <v>1742</v>
      </c>
      <c r="C1744" t="s">
        <v>1917</v>
      </c>
      <c r="D1744">
        <v>57</v>
      </c>
      <c r="E1744">
        <v>10.47</v>
      </c>
      <c r="F1744">
        <v>12.116</v>
      </c>
      <c r="G1744">
        <v>13.760999999999999</v>
      </c>
      <c r="H1744">
        <v>15.667</v>
      </c>
      <c r="I1744">
        <v>17.88</v>
      </c>
      <c r="J1744">
        <v>20.457999999999998</v>
      </c>
      <c r="K1744">
        <v>23.47</v>
      </c>
      <c r="L1744">
        <v>26.998000000000001</v>
      </c>
      <c r="M1744">
        <v>30.526</v>
      </c>
      <c r="N1744" s="116">
        <v>-0.1424</v>
      </c>
      <c r="O1744" s="116">
        <v>17.880500000000001</v>
      </c>
      <c r="P1744" s="116">
        <v>0.13339999999999999</v>
      </c>
    </row>
    <row r="1745" spans="1:16">
      <c r="A1745" t="s">
        <v>140</v>
      </c>
      <c r="B1745">
        <v>1743</v>
      </c>
      <c r="C1745" t="s">
        <v>1918</v>
      </c>
      <c r="D1745">
        <v>57</v>
      </c>
      <c r="E1745">
        <v>10.473000000000001</v>
      </c>
      <c r="F1745">
        <v>12.119</v>
      </c>
      <c r="G1745">
        <v>13.765000000000001</v>
      </c>
      <c r="H1745">
        <v>15.672000000000001</v>
      </c>
      <c r="I1745">
        <v>17.885999999999999</v>
      </c>
      <c r="J1745">
        <v>20.465</v>
      </c>
      <c r="K1745">
        <v>23.478000000000002</v>
      </c>
      <c r="L1745">
        <v>27.007999999999999</v>
      </c>
      <c r="M1745">
        <v>30.539000000000001</v>
      </c>
      <c r="N1745" s="116">
        <v>-0.14249999999999999</v>
      </c>
      <c r="O1745" s="116">
        <v>17.885999999999999</v>
      </c>
      <c r="P1745" s="116">
        <v>0.13342000000000001</v>
      </c>
    </row>
    <row r="1746" spans="1:16">
      <c r="A1746" t="s">
        <v>140</v>
      </c>
      <c r="B1746">
        <v>1744</v>
      </c>
      <c r="C1746" t="s">
        <v>1919</v>
      </c>
      <c r="D1746">
        <v>57</v>
      </c>
      <c r="E1746">
        <v>10.475</v>
      </c>
      <c r="F1746">
        <v>12.122</v>
      </c>
      <c r="G1746">
        <v>13.769</v>
      </c>
      <c r="H1746">
        <v>15.676</v>
      </c>
      <c r="I1746">
        <v>17.890999999999998</v>
      </c>
      <c r="J1746">
        <v>20.472000000000001</v>
      </c>
      <c r="K1746">
        <v>23.486000000000001</v>
      </c>
      <c r="L1746">
        <v>27.018000000000001</v>
      </c>
      <c r="M1746">
        <v>30.550999999999998</v>
      </c>
      <c r="N1746" s="116">
        <v>-0.1426</v>
      </c>
      <c r="O1746" s="116">
        <v>17.891400000000001</v>
      </c>
      <c r="P1746" s="116">
        <v>0.13344</v>
      </c>
    </row>
    <row r="1747" spans="1:16">
      <c r="A1747" t="s">
        <v>140</v>
      </c>
      <c r="B1747">
        <v>1745</v>
      </c>
      <c r="C1747" t="s">
        <v>1920</v>
      </c>
      <c r="D1747">
        <v>57</v>
      </c>
      <c r="E1747">
        <v>10.478</v>
      </c>
      <c r="F1747">
        <v>12.125</v>
      </c>
      <c r="G1747">
        <v>13.772</v>
      </c>
      <c r="H1747">
        <v>15.68</v>
      </c>
      <c r="I1747">
        <v>17.896999999999998</v>
      </c>
      <c r="J1747">
        <v>20.478000000000002</v>
      </c>
      <c r="K1747">
        <v>23.494</v>
      </c>
      <c r="L1747">
        <v>27.029</v>
      </c>
      <c r="M1747">
        <v>30.562999999999999</v>
      </c>
      <c r="N1747" s="116">
        <v>-0.14269999999999999</v>
      </c>
      <c r="O1747" s="116">
        <v>17.896799999999999</v>
      </c>
      <c r="P1747" s="116">
        <v>0.13346</v>
      </c>
    </row>
    <row r="1748" spans="1:16">
      <c r="A1748" t="s">
        <v>140</v>
      </c>
      <c r="B1748">
        <v>1746</v>
      </c>
      <c r="C1748" t="s">
        <v>1921</v>
      </c>
      <c r="D1748">
        <v>57</v>
      </c>
      <c r="E1748">
        <v>10.48</v>
      </c>
      <c r="F1748">
        <v>12.128</v>
      </c>
      <c r="G1748">
        <v>13.776</v>
      </c>
      <c r="H1748">
        <v>15.685</v>
      </c>
      <c r="I1748">
        <v>17.902000000000001</v>
      </c>
      <c r="J1748">
        <v>20.484999999999999</v>
      </c>
      <c r="K1748">
        <v>23.501999999999999</v>
      </c>
      <c r="L1748">
        <v>27.039000000000001</v>
      </c>
      <c r="M1748">
        <v>30.574999999999999</v>
      </c>
      <c r="N1748" s="116">
        <v>-0.14280000000000001</v>
      </c>
      <c r="O1748" s="116">
        <v>17.902200000000001</v>
      </c>
      <c r="P1748" s="116">
        <v>0.13347999999999999</v>
      </c>
    </row>
    <row r="1749" spans="1:16">
      <c r="A1749" t="s">
        <v>140</v>
      </c>
      <c r="B1749">
        <v>1747</v>
      </c>
      <c r="C1749" t="s">
        <v>1922</v>
      </c>
      <c r="D1749">
        <v>57</v>
      </c>
      <c r="E1749">
        <v>10.481999999999999</v>
      </c>
      <c r="F1749">
        <v>12.131</v>
      </c>
      <c r="G1749">
        <v>13.779</v>
      </c>
      <c r="H1749">
        <v>15.689</v>
      </c>
      <c r="I1749">
        <v>17.908000000000001</v>
      </c>
      <c r="J1749">
        <v>20.492000000000001</v>
      </c>
      <c r="K1749">
        <v>23.510999999999999</v>
      </c>
      <c r="L1749">
        <v>27.05</v>
      </c>
      <c r="M1749">
        <v>30.588000000000001</v>
      </c>
      <c r="N1749" s="116">
        <v>-0.1429</v>
      </c>
      <c r="O1749" s="116">
        <v>17.907699999999998</v>
      </c>
      <c r="P1749" s="116">
        <v>0.13350999999999999</v>
      </c>
    </row>
    <row r="1750" spans="1:16">
      <c r="A1750" t="s">
        <v>140</v>
      </c>
      <c r="B1750">
        <v>1748</v>
      </c>
      <c r="C1750" t="s">
        <v>1923</v>
      </c>
      <c r="D1750">
        <v>57</v>
      </c>
      <c r="E1750">
        <v>10.484</v>
      </c>
      <c r="F1750">
        <v>12.134</v>
      </c>
      <c r="G1750">
        <v>13.782999999999999</v>
      </c>
      <c r="H1750">
        <v>15.694000000000001</v>
      </c>
      <c r="I1750">
        <v>17.913</v>
      </c>
      <c r="J1750">
        <v>20.498999999999999</v>
      </c>
      <c r="K1750">
        <v>23.518999999999998</v>
      </c>
      <c r="L1750">
        <v>27.06</v>
      </c>
      <c r="M1750">
        <v>30.6</v>
      </c>
      <c r="N1750" s="116">
        <v>-0.14299999999999999</v>
      </c>
      <c r="O1750" s="116">
        <v>17.9131</v>
      </c>
      <c r="P1750" s="116">
        <v>0.13353000000000001</v>
      </c>
    </row>
    <row r="1751" spans="1:16">
      <c r="A1751" t="s">
        <v>140</v>
      </c>
      <c r="B1751">
        <v>1749</v>
      </c>
      <c r="C1751" t="s">
        <v>1924</v>
      </c>
      <c r="D1751">
        <v>57</v>
      </c>
      <c r="E1751">
        <v>10.487</v>
      </c>
      <c r="F1751">
        <v>12.137</v>
      </c>
      <c r="G1751">
        <v>13.787000000000001</v>
      </c>
      <c r="H1751">
        <v>15.698</v>
      </c>
      <c r="I1751">
        <v>17.917999999999999</v>
      </c>
      <c r="J1751">
        <v>20.504999999999999</v>
      </c>
      <c r="K1751">
        <v>23.527999999999999</v>
      </c>
      <c r="L1751">
        <v>27.07</v>
      </c>
      <c r="M1751">
        <v>30.613</v>
      </c>
      <c r="N1751" s="116">
        <v>-0.1431</v>
      </c>
      <c r="O1751" s="116">
        <v>17.918500000000002</v>
      </c>
      <c r="P1751" s="116">
        <v>0.13355</v>
      </c>
    </row>
    <row r="1752" spans="1:16">
      <c r="A1752" t="s">
        <v>140</v>
      </c>
      <c r="B1752">
        <v>1750</v>
      </c>
      <c r="C1752" t="s">
        <v>1925</v>
      </c>
      <c r="D1752">
        <v>57</v>
      </c>
      <c r="E1752">
        <v>10.489000000000001</v>
      </c>
      <c r="F1752">
        <v>12.14</v>
      </c>
      <c r="G1752">
        <v>13.791</v>
      </c>
      <c r="H1752">
        <v>15.702999999999999</v>
      </c>
      <c r="I1752">
        <v>17.923999999999999</v>
      </c>
      <c r="J1752">
        <v>20.512</v>
      </c>
      <c r="K1752">
        <v>23.536000000000001</v>
      </c>
      <c r="L1752">
        <v>27.08</v>
      </c>
      <c r="M1752">
        <v>30.625</v>
      </c>
      <c r="N1752" s="116">
        <v>-0.14319999999999999</v>
      </c>
      <c r="O1752" s="116">
        <v>17.923999999999999</v>
      </c>
      <c r="P1752" s="116">
        <v>0.13356999999999999</v>
      </c>
    </row>
    <row r="1753" spans="1:16">
      <c r="A1753" t="s">
        <v>140</v>
      </c>
      <c r="B1753">
        <v>1751</v>
      </c>
      <c r="C1753" t="s">
        <v>1926</v>
      </c>
      <c r="D1753">
        <v>57</v>
      </c>
      <c r="E1753">
        <v>10.492000000000001</v>
      </c>
      <c r="F1753">
        <v>12.143000000000001</v>
      </c>
      <c r="G1753">
        <v>13.794</v>
      </c>
      <c r="H1753">
        <v>15.707000000000001</v>
      </c>
      <c r="I1753">
        <v>17.928999999999998</v>
      </c>
      <c r="J1753">
        <v>20.518999999999998</v>
      </c>
      <c r="K1753">
        <v>23.544</v>
      </c>
      <c r="L1753">
        <v>27.09</v>
      </c>
      <c r="M1753">
        <v>30.637</v>
      </c>
      <c r="N1753" s="116">
        <v>-0.14330000000000001</v>
      </c>
      <c r="O1753" s="116">
        <v>17.929400000000001</v>
      </c>
      <c r="P1753" s="116">
        <v>0.13358999999999999</v>
      </c>
    </row>
    <row r="1754" spans="1:16">
      <c r="A1754" t="s">
        <v>140</v>
      </c>
      <c r="B1754">
        <v>1752</v>
      </c>
      <c r="C1754" t="s">
        <v>1927</v>
      </c>
      <c r="D1754">
        <v>57</v>
      </c>
      <c r="E1754">
        <v>10.494</v>
      </c>
      <c r="F1754">
        <v>12.146000000000001</v>
      </c>
      <c r="G1754">
        <v>13.798</v>
      </c>
      <c r="H1754">
        <v>15.712</v>
      </c>
      <c r="I1754">
        <v>17.934999999999999</v>
      </c>
      <c r="J1754">
        <v>20.524999999999999</v>
      </c>
      <c r="K1754">
        <v>23.552</v>
      </c>
      <c r="L1754">
        <v>27.100999999999999</v>
      </c>
      <c r="M1754">
        <v>30.649000000000001</v>
      </c>
      <c r="N1754" s="116">
        <v>-0.1434</v>
      </c>
      <c r="O1754" s="116">
        <v>17.934799999999999</v>
      </c>
      <c r="P1754" s="116">
        <v>0.13361000000000001</v>
      </c>
    </row>
    <row r="1755" spans="1:16">
      <c r="A1755" t="s">
        <v>140</v>
      </c>
      <c r="B1755">
        <v>1753</v>
      </c>
      <c r="C1755" t="s">
        <v>1928</v>
      </c>
      <c r="D1755">
        <v>57</v>
      </c>
      <c r="E1755">
        <v>10.497</v>
      </c>
      <c r="F1755">
        <v>12.148999999999999</v>
      </c>
      <c r="G1755">
        <v>13.802</v>
      </c>
      <c r="H1755">
        <v>15.715999999999999</v>
      </c>
      <c r="I1755">
        <v>17.940000000000001</v>
      </c>
      <c r="J1755">
        <v>20.532</v>
      </c>
      <c r="K1755">
        <v>23.56</v>
      </c>
      <c r="L1755">
        <v>27.111000000000001</v>
      </c>
      <c r="M1755">
        <v>30.661000000000001</v>
      </c>
      <c r="N1755" s="116">
        <v>-0.14349999999999999</v>
      </c>
      <c r="O1755" s="116">
        <v>17.940200000000001</v>
      </c>
      <c r="P1755" s="116">
        <v>0.13363</v>
      </c>
    </row>
    <row r="1756" spans="1:16">
      <c r="A1756" t="s">
        <v>140</v>
      </c>
      <c r="B1756">
        <v>1754</v>
      </c>
      <c r="C1756" t="s">
        <v>1929</v>
      </c>
      <c r="D1756">
        <v>57</v>
      </c>
      <c r="E1756">
        <v>10.499000000000001</v>
      </c>
      <c r="F1756">
        <v>12.151999999999999</v>
      </c>
      <c r="G1756">
        <v>13.805</v>
      </c>
      <c r="H1756">
        <v>15.721</v>
      </c>
      <c r="I1756">
        <v>17.946000000000002</v>
      </c>
      <c r="J1756">
        <v>20.538</v>
      </c>
      <c r="K1756">
        <v>23.568999999999999</v>
      </c>
      <c r="L1756">
        <v>27.120999999999999</v>
      </c>
      <c r="M1756">
        <v>30.672999999999998</v>
      </c>
      <c r="N1756" s="116">
        <v>-0.14360000000000001</v>
      </c>
      <c r="O1756" s="116">
        <v>17.945699999999999</v>
      </c>
      <c r="P1756" s="116">
        <v>0.13364999999999999</v>
      </c>
    </row>
    <row r="1757" spans="1:16">
      <c r="A1757" t="s">
        <v>140</v>
      </c>
      <c r="B1757">
        <v>1755</v>
      </c>
      <c r="C1757" t="s">
        <v>1930</v>
      </c>
      <c r="D1757">
        <v>57</v>
      </c>
      <c r="E1757">
        <v>10.502000000000001</v>
      </c>
      <c r="F1757">
        <v>12.154999999999999</v>
      </c>
      <c r="G1757">
        <v>13.808999999999999</v>
      </c>
      <c r="H1757">
        <v>15.725</v>
      </c>
      <c r="I1757">
        <v>17.951000000000001</v>
      </c>
      <c r="J1757">
        <v>20.545000000000002</v>
      </c>
      <c r="K1757">
        <v>23.577000000000002</v>
      </c>
      <c r="L1757">
        <v>27.131</v>
      </c>
      <c r="M1757">
        <v>30.684999999999999</v>
      </c>
      <c r="N1757" s="116">
        <v>-0.14369999999999999</v>
      </c>
      <c r="O1757" s="116">
        <v>17.9511</v>
      </c>
      <c r="P1757" s="116">
        <v>0.13367000000000001</v>
      </c>
    </row>
    <row r="1758" spans="1:16">
      <c r="A1758" t="s">
        <v>140</v>
      </c>
      <c r="B1758">
        <v>1756</v>
      </c>
      <c r="C1758" t="s">
        <v>1931</v>
      </c>
      <c r="D1758">
        <v>57</v>
      </c>
      <c r="E1758">
        <v>10.504</v>
      </c>
      <c r="F1758">
        <v>12.157999999999999</v>
      </c>
      <c r="G1758">
        <v>13.811999999999999</v>
      </c>
      <c r="H1758">
        <v>15.728999999999999</v>
      </c>
      <c r="I1758">
        <v>17.956</v>
      </c>
      <c r="J1758">
        <v>20.552</v>
      </c>
      <c r="K1758">
        <v>23.585000000000001</v>
      </c>
      <c r="L1758">
        <v>27.141999999999999</v>
      </c>
      <c r="M1758">
        <v>30.699000000000002</v>
      </c>
      <c r="N1758" s="116">
        <v>-0.14380000000000001</v>
      </c>
      <c r="O1758" s="116">
        <v>17.956499999999998</v>
      </c>
      <c r="P1758" s="116">
        <v>0.13370000000000001</v>
      </c>
    </row>
    <row r="1759" spans="1:16">
      <c r="A1759" t="s">
        <v>140</v>
      </c>
      <c r="B1759">
        <v>1757</v>
      </c>
      <c r="C1759" t="s">
        <v>1932</v>
      </c>
      <c r="D1759">
        <v>57</v>
      </c>
      <c r="E1759">
        <v>10.506</v>
      </c>
      <c r="F1759">
        <v>12.161</v>
      </c>
      <c r="G1759">
        <v>13.816000000000001</v>
      </c>
      <c r="H1759">
        <v>15.734</v>
      </c>
      <c r="I1759">
        <v>17.962</v>
      </c>
      <c r="J1759">
        <v>20.559000000000001</v>
      </c>
      <c r="K1759">
        <v>23.594000000000001</v>
      </c>
      <c r="L1759">
        <v>27.152000000000001</v>
      </c>
      <c r="M1759">
        <v>30.710999999999999</v>
      </c>
      <c r="N1759" s="116">
        <v>-0.1439</v>
      </c>
      <c r="O1759" s="116">
        <v>17.9619</v>
      </c>
      <c r="P1759" s="116">
        <v>0.13372000000000001</v>
      </c>
    </row>
    <row r="1760" spans="1:16">
      <c r="A1760" t="s">
        <v>140</v>
      </c>
      <c r="B1760">
        <v>1758</v>
      </c>
      <c r="C1760" t="s">
        <v>1933</v>
      </c>
      <c r="D1760">
        <v>57</v>
      </c>
      <c r="E1760">
        <v>10.509</v>
      </c>
      <c r="F1760">
        <v>12.164</v>
      </c>
      <c r="G1760">
        <v>13.82</v>
      </c>
      <c r="H1760">
        <v>15.738</v>
      </c>
      <c r="I1760">
        <v>17.966999999999999</v>
      </c>
      <c r="J1760">
        <v>20.565000000000001</v>
      </c>
      <c r="K1760">
        <v>23.602</v>
      </c>
      <c r="L1760">
        <v>27.161999999999999</v>
      </c>
      <c r="M1760">
        <v>30.722999999999999</v>
      </c>
      <c r="N1760" s="116">
        <v>-0.14399999999999999</v>
      </c>
      <c r="O1760" s="116">
        <v>17.967400000000001</v>
      </c>
      <c r="P1760" s="116">
        <v>0.13374</v>
      </c>
    </row>
    <row r="1761" spans="1:16">
      <c r="A1761" t="s">
        <v>140</v>
      </c>
      <c r="B1761">
        <v>1759</v>
      </c>
      <c r="C1761" t="s">
        <v>1934</v>
      </c>
      <c r="D1761">
        <v>57</v>
      </c>
      <c r="E1761">
        <v>10.510999999999999</v>
      </c>
      <c r="F1761">
        <v>12.167</v>
      </c>
      <c r="G1761">
        <v>13.823</v>
      </c>
      <c r="H1761">
        <v>15.743</v>
      </c>
      <c r="I1761">
        <v>17.972999999999999</v>
      </c>
      <c r="J1761">
        <v>20.571999999999999</v>
      </c>
      <c r="K1761">
        <v>23.61</v>
      </c>
      <c r="L1761">
        <v>27.172999999999998</v>
      </c>
      <c r="M1761">
        <v>30.734999999999999</v>
      </c>
      <c r="N1761" s="116">
        <v>-0.14410000000000001</v>
      </c>
      <c r="O1761" s="116">
        <v>17.972799999999999</v>
      </c>
      <c r="P1761" s="116">
        <v>0.13375999999999999</v>
      </c>
    </row>
    <row r="1762" spans="1:16">
      <c r="A1762" t="s">
        <v>140</v>
      </c>
      <c r="B1762">
        <v>1760</v>
      </c>
      <c r="C1762" t="s">
        <v>1935</v>
      </c>
      <c r="D1762">
        <v>57</v>
      </c>
      <c r="E1762">
        <v>10.513999999999999</v>
      </c>
      <c r="F1762">
        <v>12.17</v>
      </c>
      <c r="G1762">
        <v>13.827</v>
      </c>
      <c r="H1762">
        <v>15.747</v>
      </c>
      <c r="I1762">
        <v>17.978000000000002</v>
      </c>
      <c r="J1762">
        <v>20.579000000000001</v>
      </c>
      <c r="K1762">
        <v>23.617999999999999</v>
      </c>
      <c r="L1762">
        <v>27.183</v>
      </c>
      <c r="M1762">
        <v>30.747</v>
      </c>
      <c r="N1762" s="116">
        <v>-0.14419999999999999</v>
      </c>
      <c r="O1762" s="116">
        <v>17.978200000000001</v>
      </c>
      <c r="P1762" s="116">
        <v>0.13378000000000001</v>
      </c>
    </row>
    <row r="1763" spans="1:16">
      <c r="A1763" t="s">
        <v>140</v>
      </c>
      <c r="B1763">
        <v>1761</v>
      </c>
      <c r="C1763" t="s">
        <v>1936</v>
      </c>
      <c r="D1763">
        <v>57</v>
      </c>
      <c r="E1763">
        <v>10.516</v>
      </c>
      <c r="F1763">
        <v>12.173</v>
      </c>
      <c r="G1763">
        <v>13.831</v>
      </c>
      <c r="H1763">
        <v>15.750999999999999</v>
      </c>
      <c r="I1763">
        <v>17.984000000000002</v>
      </c>
      <c r="J1763">
        <v>20.585000000000001</v>
      </c>
      <c r="K1763">
        <v>23.626000000000001</v>
      </c>
      <c r="L1763">
        <v>27.193000000000001</v>
      </c>
      <c r="M1763">
        <v>30.759</v>
      </c>
      <c r="N1763" s="116">
        <v>-0.14430000000000001</v>
      </c>
      <c r="O1763" s="116">
        <v>17.983599999999999</v>
      </c>
      <c r="P1763" s="116">
        <v>0.1338</v>
      </c>
    </row>
    <row r="1764" spans="1:16">
      <c r="A1764" t="s">
        <v>140</v>
      </c>
      <c r="B1764">
        <v>1762</v>
      </c>
      <c r="C1764" t="s">
        <v>1937</v>
      </c>
      <c r="D1764">
        <v>57</v>
      </c>
      <c r="E1764">
        <v>10.518000000000001</v>
      </c>
      <c r="F1764">
        <v>12.176</v>
      </c>
      <c r="G1764">
        <v>13.834</v>
      </c>
      <c r="H1764">
        <v>15.756</v>
      </c>
      <c r="I1764">
        <v>17.989000000000001</v>
      </c>
      <c r="J1764">
        <v>20.591999999999999</v>
      </c>
      <c r="K1764">
        <v>23.635000000000002</v>
      </c>
      <c r="L1764">
        <v>27.202999999999999</v>
      </c>
      <c r="M1764">
        <v>30.771000000000001</v>
      </c>
      <c r="N1764" s="116">
        <v>-0.1444</v>
      </c>
      <c r="O1764" s="116">
        <v>17.989000000000001</v>
      </c>
      <c r="P1764" s="116">
        <v>0.13381999999999999</v>
      </c>
    </row>
    <row r="1765" spans="1:16">
      <c r="A1765" t="s">
        <v>140</v>
      </c>
      <c r="B1765">
        <v>1763</v>
      </c>
      <c r="C1765" t="s">
        <v>1938</v>
      </c>
      <c r="D1765">
        <v>57</v>
      </c>
      <c r="E1765">
        <v>10.521000000000001</v>
      </c>
      <c r="F1765">
        <v>12.18</v>
      </c>
      <c r="G1765">
        <v>13.837999999999999</v>
      </c>
      <c r="H1765">
        <v>15.76</v>
      </c>
      <c r="I1765">
        <v>17.994</v>
      </c>
      <c r="J1765">
        <v>20.597999999999999</v>
      </c>
      <c r="K1765">
        <v>23.643000000000001</v>
      </c>
      <c r="L1765">
        <v>27.213000000000001</v>
      </c>
      <c r="M1765">
        <v>30.783999999999999</v>
      </c>
      <c r="N1765" s="116">
        <v>-0.14449999999999999</v>
      </c>
      <c r="O1765" s="116">
        <v>17.994499999999999</v>
      </c>
      <c r="P1765" s="116">
        <v>0.13383999999999999</v>
      </c>
    </row>
    <row r="1766" spans="1:16">
      <c r="A1766" t="s">
        <v>140</v>
      </c>
      <c r="B1766">
        <v>1764</v>
      </c>
      <c r="C1766" t="s">
        <v>1939</v>
      </c>
      <c r="D1766">
        <v>57</v>
      </c>
      <c r="E1766">
        <v>10.523</v>
      </c>
      <c r="F1766">
        <v>12.183</v>
      </c>
      <c r="G1766">
        <v>13.842000000000001</v>
      </c>
      <c r="H1766">
        <v>15.765000000000001</v>
      </c>
      <c r="I1766">
        <v>18</v>
      </c>
      <c r="J1766">
        <v>20.605</v>
      </c>
      <c r="K1766">
        <v>23.651</v>
      </c>
      <c r="L1766">
        <v>27.222999999999999</v>
      </c>
      <c r="M1766">
        <v>30.795999999999999</v>
      </c>
      <c r="N1766" s="116">
        <v>-0.14460000000000001</v>
      </c>
      <c r="O1766" s="116">
        <v>17.9999</v>
      </c>
      <c r="P1766" s="116">
        <v>0.13386000000000001</v>
      </c>
    </row>
    <row r="1767" spans="1:16">
      <c r="A1767" t="s">
        <v>140</v>
      </c>
      <c r="B1767">
        <v>1765</v>
      </c>
      <c r="C1767" t="s">
        <v>1940</v>
      </c>
      <c r="D1767">
        <v>57</v>
      </c>
      <c r="E1767">
        <v>10.525</v>
      </c>
      <c r="F1767">
        <v>12.185</v>
      </c>
      <c r="G1767">
        <v>13.845000000000001</v>
      </c>
      <c r="H1767">
        <v>15.769</v>
      </c>
      <c r="I1767">
        <v>18.004999999999999</v>
      </c>
      <c r="J1767">
        <v>20.611999999999998</v>
      </c>
      <c r="K1767">
        <v>23.66</v>
      </c>
      <c r="L1767">
        <v>27.234000000000002</v>
      </c>
      <c r="M1767">
        <v>30.809000000000001</v>
      </c>
      <c r="N1767" s="116">
        <v>-0.1447</v>
      </c>
      <c r="O1767" s="116">
        <v>18.005299999999998</v>
      </c>
      <c r="P1767" s="116">
        <v>0.13389000000000001</v>
      </c>
    </row>
    <row r="1768" spans="1:16">
      <c r="A1768" t="s">
        <v>140</v>
      </c>
      <c r="B1768">
        <v>1766</v>
      </c>
      <c r="C1768" t="s">
        <v>1941</v>
      </c>
      <c r="D1768">
        <v>58</v>
      </c>
      <c r="E1768">
        <v>10.528</v>
      </c>
      <c r="F1768">
        <v>12.188000000000001</v>
      </c>
      <c r="G1768">
        <v>13.849</v>
      </c>
      <c r="H1768">
        <v>15.773999999999999</v>
      </c>
      <c r="I1768">
        <v>18.010999999999999</v>
      </c>
      <c r="J1768">
        <v>20.619</v>
      </c>
      <c r="K1768">
        <v>23.667999999999999</v>
      </c>
      <c r="L1768">
        <v>27.245000000000001</v>
      </c>
      <c r="M1768">
        <v>30.821000000000002</v>
      </c>
      <c r="N1768" s="116">
        <v>-0.14480000000000001</v>
      </c>
      <c r="O1768" s="116">
        <v>18.0107</v>
      </c>
      <c r="P1768" s="116">
        <v>0.13391</v>
      </c>
    </row>
    <row r="1769" spans="1:16">
      <c r="A1769" t="s">
        <v>140</v>
      </c>
      <c r="B1769">
        <v>1767</v>
      </c>
      <c r="C1769" t="s">
        <v>1942</v>
      </c>
      <c r="D1769">
        <v>58</v>
      </c>
      <c r="E1769">
        <v>10.53</v>
      </c>
      <c r="F1769">
        <v>12.192</v>
      </c>
      <c r="G1769">
        <v>13.853</v>
      </c>
      <c r="H1769">
        <v>15.778</v>
      </c>
      <c r="I1769">
        <v>18.015999999999998</v>
      </c>
      <c r="J1769">
        <v>20.625</v>
      </c>
      <c r="K1769">
        <v>23.675999999999998</v>
      </c>
      <c r="L1769">
        <v>27.254999999999999</v>
      </c>
      <c r="M1769">
        <v>30.834</v>
      </c>
      <c r="N1769" s="116">
        <v>-0.1449</v>
      </c>
      <c r="O1769" s="116">
        <v>18.016200000000001</v>
      </c>
      <c r="P1769" s="116">
        <v>0.13392999999999999</v>
      </c>
    </row>
    <row r="1770" spans="1:16">
      <c r="A1770" t="s">
        <v>140</v>
      </c>
      <c r="B1770">
        <v>1768</v>
      </c>
      <c r="C1770" t="s">
        <v>1943</v>
      </c>
      <c r="D1770">
        <v>58</v>
      </c>
      <c r="E1770">
        <v>10.532999999999999</v>
      </c>
      <c r="F1770">
        <v>12.195</v>
      </c>
      <c r="G1770">
        <v>13.856</v>
      </c>
      <c r="H1770">
        <v>15.782999999999999</v>
      </c>
      <c r="I1770">
        <v>18.021999999999998</v>
      </c>
      <c r="J1770">
        <v>20.632000000000001</v>
      </c>
      <c r="K1770">
        <v>23.684000000000001</v>
      </c>
      <c r="L1770">
        <v>27.265000000000001</v>
      </c>
      <c r="M1770">
        <v>30.846</v>
      </c>
      <c r="N1770" s="116">
        <v>-0.14499999999999999</v>
      </c>
      <c r="O1770" s="116">
        <v>18.021599999999999</v>
      </c>
      <c r="P1770" s="116">
        <v>0.13395000000000001</v>
      </c>
    </row>
    <row r="1771" spans="1:16">
      <c r="A1771" t="s">
        <v>140</v>
      </c>
      <c r="B1771">
        <v>1769</v>
      </c>
      <c r="C1771" t="s">
        <v>1944</v>
      </c>
      <c r="D1771">
        <v>58</v>
      </c>
      <c r="E1771">
        <v>10.535</v>
      </c>
      <c r="F1771">
        <v>12.198</v>
      </c>
      <c r="G1771">
        <v>13.86</v>
      </c>
      <c r="H1771">
        <v>15.787000000000001</v>
      </c>
      <c r="I1771">
        <v>18.027000000000001</v>
      </c>
      <c r="J1771">
        <v>20.638999999999999</v>
      </c>
      <c r="K1771">
        <v>23.692</v>
      </c>
      <c r="L1771">
        <v>27.274999999999999</v>
      </c>
      <c r="M1771">
        <v>30.858000000000001</v>
      </c>
      <c r="N1771" s="116">
        <v>-0.14510000000000001</v>
      </c>
      <c r="O1771" s="116">
        <v>18.027000000000001</v>
      </c>
      <c r="P1771" s="116">
        <v>0.13397000000000001</v>
      </c>
    </row>
    <row r="1772" spans="1:16">
      <c r="A1772" t="s">
        <v>140</v>
      </c>
      <c r="B1772">
        <v>1770</v>
      </c>
      <c r="C1772" t="s">
        <v>1945</v>
      </c>
      <c r="D1772">
        <v>58</v>
      </c>
      <c r="E1772">
        <v>10.538</v>
      </c>
      <c r="F1772">
        <v>12.201000000000001</v>
      </c>
      <c r="G1772">
        <v>13.864000000000001</v>
      </c>
      <c r="H1772">
        <v>15.791</v>
      </c>
      <c r="I1772">
        <v>18.032</v>
      </c>
      <c r="J1772">
        <v>20.645</v>
      </c>
      <c r="K1772">
        <v>23.701000000000001</v>
      </c>
      <c r="L1772">
        <v>27.285</v>
      </c>
      <c r="M1772">
        <v>30.87</v>
      </c>
      <c r="N1772" s="116">
        <v>-0.1452</v>
      </c>
      <c r="O1772" s="116">
        <v>18.032399999999999</v>
      </c>
      <c r="P1772" s="116">
        <v>0.13399</v>
      </c>
    </row>
    <row r="1773" spans="1:16">
      <c r="A1773" t="s">
        <v>140</v>
      </c>
      <c r="B1773">
        <v>1771</v>
      </c>
      <c r="C1773" t="s">
        <v>1946</v>
      </c>
      <c r="D1773">
        <v>58</v>
      </c>
      <c r="E1773">
        <v>10.54</v>
      </c>
      <c r="F1773">
        <v>12.204000000000001</v>
      </c>
      <c r="G1773">
        <v>13.867000000000001</v>
      </c>
      <c r="H1773">
        <v>15.795999999999999</v>
      </c>
      <c r="I1773">
        <v>18.038</v>
      </c>
      <c r="J1773">
        <v>20.652000000000001</v>
      </c>
      <c r="K1773">
        <v>23.709</v>
      </c>
      <c r="L1773">
        <v>27.295000000000002</v>
      </c>
      <c r="M1773">
        <v>30.882000000000001</v>
      </c>
      <c r="N1773" s="116">
        <v>-0.14530000000000001</v>
      </c>
      <c r="O1773" s="116">
        <v>18.037800000000001</v>
      </c>
      <c r="P1773" s="116">
        <v>0.13400999999999999</v>
      </c>
    </row>
    <row r="1774" spans="1:16">
      <c r="A1774" t="s">
        <v>140</v>
      </c>
      <c r="B1774">
        <v>1772</v>
      </c>
      <c r="C1774" t="s">
        <v>1947</v>
      </c>
      <c r="D1774">
        <v>58</v>
      </c>
      <c r="E1774">
        <v>10.542999999999999</v>
      </c>
      <c r="F1774">
        <v>12.207000000000001</v>
      </c>
      <c r="G1774">
        <v>13.871</v>
      </c>
      <c r="H1774">
        <v>15.8</v>
      </c>
      <c r="I1774">
        <v>18.042999999999999</v>
      </c>
      <c r="J1774">
        <v>20.658000000000001</v>
      </c>
      <c r="K1774">
        <v>23.716999999999999</v>
      </c>
      <c r="L1774">
        <v>27.306000000000001</v>
      </c>
      <c r="M1774">
        <v>30.893999999999998</v>
      </c>
      <c r="N1774" s="116">
        <v>-0.1454</v>
      </c>
      <c r="O1774" s="116">
        <v>18.043199999999999</v>
      </c>
      <c r="P1774" s="116">
        <v>0.13403000000000001</v>
      </c>
    </row>
    <row r="1775" spans="1:16">
      <c r="A1775" t="s">
        <v>140</v>
      </c>
      <c r="B1775">
        <v>1773</v>
      </c>
      <c r="C1775" t="s">
        <v>1948</v>
      </c>
      <c r="D1775">
        <v>58</v>
      </c>
      <c r="E1775">
        <v>10.545</v>
      </c>
      <c r="F1775">
        <v>12.21</v>
      </c>
      <c r="G1775">
        <v>13.875</v>
      </c>
      <c r="H1775">
        <v>15.805</v>
      </c>
      <c r="I1775">
        <v>18.048999999999999</v>
      </c>
      <c r="J1775">
        <v>20.664999999999999</v>
      </c>
      <c r="K1775">
        <v>23.725000000000001</v>
      </c>
      <c r="L1775">
        <v>27.315999999999999</v>
      </c>
      <c r="M1775">
        <v>30.905999999999999</v>
      </c>
      <c r="N1775" s="116">
        <v>-0.14549999999999999</v>
      </c>
      <c r="O1775" s="116">
        <v>18.0487</v>
      </c>
      <c r="P1775" s="116">
        <v>0.13405</v>
      </c>
    </row>
    <row r="1776" spans="1:16">
      <c r="A1776" t="s">
        <v>140</v>
      </c>
      <c r="B1776">
        <v>1774</v>
      </c>
      <c r="C1776" t="s">
        <v>1949</v>
      </c>
      <c r="D1776">
        <v>58</v>
      </c>
      <c r="E1776">
        <v>10.547000000000001</v>
      </c>
      <c r="F1776">
        <v>12.212999999999999</v>
      </c>
      <c r="G1776">
        <v>13.878</v>
      </c>
      <c r="H1776">
        <v>15.808999999999999</v>
      </c>
      <c r="I1776">
        <v>18.053999999999998</v>
      </c>
      <c r="J1776">
        <v>20.672000000000001</v>
      </c>
      <c r="K1776">
        <v>23.734000000000002</v>
      </c>
      <c r="L1776">
        <v>27.327000000000002</v>
      </c>
      <c r="M1776">
        <v>30.92</v>
      </c>
      <c r="N1776" s="116">
        <v>-0.14560000000000001</v>
      </c>
      <c r="O1776" s="116">
        <v>18.054099999999998</v>
      </c>
      <c r="P1776" s="116">
        <v>0.13408</v>
      </c>
    </row>
    <row r="1777" spans="1:16">
      <c r="A1777" t="s">
        <v>140</v>
      </c>
      <c r="B1777">
        <v>1775</v>
      </c>
      <c r="C1777" t="s">
        <v>1950</v>
      </c>
      <c r="D1777">
        <v>58</v>
      </c>
      <c r="E1777">
        <v>10.55</v>
      </c>
      <c r="F1777">
        <v>12.215999999999999</v>
      </c>
      <c r="G1777">
        <v>13.882</v>
      </c>
      <c r="H1777">
        <v>15.814</v>
      </c>
      <c r="I1777">
        <v>18.059999999999999</v>
      </c>
      <c r="J1777">
        <v>20.678999999999998</v>
      </c>
      <c r="K1777">
        <v>23.742000000000001</v>
      </c>
      <c r="L1777">
        <v>27.337</v>
      </c>
      <c r="M1777">
        <v>30.931999999999999</v>
      </c>
      <c r="N1777" s="116">
        <v>-0.1457</v>
      </c>
      <c r="O1777" s="116">
        <v>18.0595</v>
      </c>
      <c r="P1777" s="116">
        <v>0.1341</v>
      </c>
    </row>
    <row r="1778" spans="1:16">
      <c r="A1778" t="s">
        <v>140</v>
      </c>
      <c r="B1778">
        <v>1776</v>
      </c>
      <c r="C1778" t="s">
        <v>1951</v>
      </c>
      <c r="D1778">
        <v>58</v>
      </c>
      <c r="E1778">
        <v>10.552</v>
      </c>
      <c r="F1778">
        <v>12.218999999999999</v>
      </c>
      <c r="G1778">
        <v>13.885</v>
      </c>
      <c r="H1778">
        <v>15.818</v>
      </c>
      <c r="I1778">
        <v>18.065000000000001</v>
      </c>
      <c r="J1778">
        <v>20.684999999999999</v>
      </c>
      <c r="K1778">
        <v>23.75</v>
      </c>
      <c r="L1778">
        <v>27.347000000000001</v>
      </c>
      <c r="M1778">
        <v>30.943999999999999</v>
      </c>
      <c r="N1778" s="116">
        <v>-0.14580000000000001</v>
      </c>
      <c r="O1778" s="116">
        <v>18.064900000000002</v>
      </c>
      <c r="P1778" s="116">
        <v>0.13411999999999999</v>
      </c>
    </row>
    <row r="1779" spans="1:16">
      <c r="A1779" t="s">
        <v>140</v>
      </c>
      <c r="B1779">
        <v>1777</v>
      </c>
      <c r="C1779" t="s">
        <v>1952</v>
      </c>
      <c r="D1779">
        <v>58</v>
      </c>
      <c r="E1779">
        <v>10.554</v>
      </c>
      <c r="F1779">
        <v>12.222</v>
      </c>
      <c r="G1779">
        <v>13.888999999999999</v>
      </c>
      <c r="H1779">
        <v>15.821999999999999</v>
      </c>
      <c r="I1779">
        <v>18.07</v>
      </c>
      <c r="J1779">
        <v>20.692</v>
      </c>
      <c r="K1779">
        <v>23.759</v>
      </c>
      <c r="L1779">
        <v>27.356999999999999</v>
      </c>
      <c r="M1779">
        <v>30.956</v>
      </c>
      <c r="N1779" s="116">
        <v>-0.1459</v>
      </c>
      <c r="O1779" s="116">
        <v>18.0703</v>
      </c>
      <c r="P1779" s="116">
        <v>0.13414000000000001</v>
      </c>
    </row>
    <row r="1780" spans="1:16">
      <c r="A1780" t="s">
        <v>140</v>
      </c>
      <c r="B1780">
        <v>1778</v>
      </c>
      <c r="C1780" t="s">
        <v>1953</v>
      </c>
      <c r="D1780">
        <v>58</v>
      </c>
      <c r="E1780">
        <v>10.557</v>
      </c>
      <c r="F1780">
        <v>12.225</v>
      </c>
      <c r="G1780">
        <v>13.893000000000001</v>
      </c>
      <c r="H1780">
        <v>15.827</v>
      </c>
      <c r="I1780">
        <v>18.076000000000001</v>
      </c>
      <c r="J1780">
        <v>20.699000000000002</v>
      </c>
      <c r="K1780">
        <v>23.766999999999999</v>
      </c>
      <c r="L1780">
        <v>27.367999999999999</v>
      </c>
      <c r="M1780">
        <v>30.969000000000001</v>
      </c>
      <c r="N1780" s="116">
        <v>-0.14599999999999999</v>
      </c>
      <c r="O1780" s="116">
        <v>18.075800000000001</v>
      </c>
      <c r="P1780" s="116">
        <v>0.13416</v>
      </c>
    </row>
    <row r="1781" spans="1:16">
      <c r="A1781" t="s">
        <v>140</v>
      </c>
      <c r="B1781">
        <v>1779</v>
      </c>
      <c r="C1781" t="s">
        <v>1954</v>
      </c>
      <c r="D1781">
        <v>58</v>
      </c>
      <c r="E1781">
        <v>10.558999999999999</v>
      </c>
      <c r="F1781">
        <v>12.228</v>
      </c>
      <c r="G1781">
        <v>13.897</v>
      </c>
      <c r="H1781">
        <v>15.831</v>
      </c>
      <c r="I1781">
        <v>18.081</v>
      </c>
      <c r="J1781">
        <v>20.704999999999998</v>
      </c>
      <c r="K1781">
        <v>23.774999999999999</v>
      </c>
      <c r="L1781">
        <v>27.378</v>
      </c>
      <c r="M1781">
        <v>30.981000000000002</v>
      </c>
      <c r="N1781" s="116">
        <v>-0.14610000000000001</v>
      </c>
      <c r="O1781" s="116">
        <v>18.081199999999999</v>
      </c>
      <c r="P1781" s="116">
        <v>0.13417999999999999</v>
      </c>
    </row>
    <row r="1782" spans="1:16">
      <c r="A1782" t="s">
        <v>140</v>
      </c>
      <c r="B1782">
        <v>1780</v>
      </c>
      <c r="C1782" t="s">
        <v>1955</v>
      </c>
      <c r="D1782">
        <v>58</v>
      </c>
      <c r="E1782">
        <v>10.561999999999999</v>
      </c>
      <c r="F1782">
        <v>12.231</v>
      </c>
      <c r="G1782">
        <v>13.9</v>
      </c>
      <c r="H1782">
        <v>15.836</v>
      </c>
      <c r="I1782">
        <v>18.087</v>
      </c>
      <c r="J1782">
        <v>20.712</v>
      </c>
      <c r="K1782">
        <v>23.783000000000001</v>
      </c>
      <c r="L1782">
        <v>27.388000000000002</v>
      </c>
      <c r="M1782">
        <v>30.992999999999999</v>
      </c>
      <c r="N1782" s="116">
        <v>-0.1462</v>
      </c>
      <c r="O1782" s="116">
        <v>18.086600000000001</v>
      </c>
      <c r="P1782" s="116">
        <v>0.13420000000000001</v>
      </c>
    </row>
    <row r="1783" spans="1:16">
      <c r="A1783" t="s">
        <v>140</v>
      </c>
      <c r="B1783">
        <v>1781</v>
      </c>
      <c r="C1783" t="s">
        <v>1956</v>
      </c>
      <c r="D1783">
        <v>58</v>
      </c>
      <c r="E1783">
        <v>10.564</v>
      </c>
      <c r="F1783">
        <v>12.234</v>
      </c>
      <c r="G1783">
        <v>13.904</v>
      </c>
      <c r="H1783">
        <v>15.84</v>
      </c>
      <c r="I1783">
        <v>18.091999999999999</v>
      </c>
      <c r="J1783">
        <v>20.718</v>
      </c>
      <c r="K1783">
        <v>23.791</v>
      </c>
      <c r="L1783">
        <v>27.398</v>
      </c>
      <c r="M1783">
        <v>31.004999999999999</v>
      </c>
      <c r="N1783" s="116">
        <v>-0.1462</v>
      </c>
      <c r="O1783" s="116">
        <v>18.091999999999999</v>
      </c>
      <c r="P1783" s="116">
        <v>0.13422000000000001</v>
      </c>
    </row>
    <row r="1784" spans="1:16">
      <c r="A1784" t="s">
        <v>140</v>
      </c>
      <c r="B1784">
        <v>1782</v>
      </c>
      <c r="C1784" t="s">
        <v>1957</v>
      </c>
      <c r="D1784">
        <v>58</v>
      </c>
      <c r="E1784">
        <v>10.567</v>
      </c>
      <c r="F1784">
        <v>12.237</v>
      </c>
      <c r="G1784">
        <v>13.907</v>
      </c>
      <c r="H1784">
        <v>15.845000000000001</v>
      </c>
      <c r="I1784">
        <v>18.097000000000001</v>
      </c>
      <c r="J1784">
        <v>20.725000000000001</v>
      </c>
      <c r="K1784">
        <v>23.798999999999999</v>
      </c>
      <c r="L1784">
        <v>27.408000000000001</v>
      </c>
      <c r="M1784">
        <v>31.016999999999999</v>
      </c>
      <c r="N1784" s="116">
        <v>-0.14630000000000001</v>
      </c>
      <c r="O1784" s="116">
        <v>18.0974</v>
      </c>
      <c r="P1784" s="116">
        <v>0.13424</v>
      </c>
    </row>
    <row r="1785" spans="1:16">
      <c r="A1785" t="s">
        <v>140</v>
      </c>
      <c r="B1785">
        <v>1783</v>
      </c>
      <c r="C1785" t="s">
        <v>1958</v>
      </c>
      <c r="D1785">
        <v>58</v>
      </c>
      <c r="E1785">
        <v>10.569000000000001</v>
      </c>
      <c r="F1785">
        <v>12.24</v>
      </c>
      <c r="G1785">
        <v>13.911</v>
      </c>
      <c r="H1785">
        <v>15.849</v>
      </c>
      <c r="I1785">
        <v>18.103000000000002</v>
      </c>
      <c r="J1785">
        <v>20.731999999999999</v>
      </c>
      <c r="K1785">
        <v>23.808</v>
      </c>
      <c r="L1785">
        <v>27.417999999999999</v>
      </c>
      <c r="M1785">
        <v>31.029</v>
      </c>
      <c r="N1785" s="116">
        <v>-0.1464</v>
      </c>
      <c r="O1785" s="116">
        <v>18.102799999999998</v>
      </c>
      <c r="P1785" s="116">
        <v>0.13425999999999999</v>
      </c>
    </row>
    <row r="1786" spans="1:16">
      <c r="A1786" t="s">
        <v>140</v>
      </c>
      <c r="B1786">
        <v>1784</v>
      </c>
      <c r="C1786" t="s">
        <v>1959</v>
      </c>
      <c r="D1786">
        <v>58</v>
      </c>
      <c r="E1786">
        <v>10.571</v>
      </c>
      <c r="F1786">
        <v>12.243</v>
      </c>
      <c r="G1786">
        <v>13.914999999999999</v>
      </c>
      <c r="H1786">
        <v>15.853</v>
      </c>
      <c r="I1786">
        <v>18.108000000000001</v>
      </c>
      <c r="J1786">
        <v>20.739000000000001</v>
      </c>
      <c r="K1786">
        <v>23.815999999999999</v>
      </c>
      <c r="L1786">
        <v>27.428999999999998</v>
      </c>
      <c r="M1786">
        <v>31.042000000000002</v>
      </c>
      <c r="N1786" s="116">
        <v>-0.14649999999999999</v>
      </c>
      <c r="O1786" s="116">
        <v>18.1082</v>
      </c>
      <c r="P1786" s="116">
        <v>0.13428999999999999</v>
      </c>
    </row>
    <row r="1787" spans="1:16">
      <c r="A1787" t="s">
        <v>140</v>
      </c>
      <c r="B1787">
        <v>1785</v>
      </c>
      <c r="C1787" t="s">
        <v>1960</v>
      </c>
      <c r="D1787">
        <v>58</v>
      </c>
      <c r="E1787">
        <v>10.574</v>
      </c>
      <c r="F1787">
        <v>12.246</v>
      </c>
      <c r="G1787">
        <v>13.917999999999999</v>
      </c>
      <c r="H1787">
        <v>15.858000000000001</v>
      </c>
      <c r="I1787">
        <v>18.114000000000001</v>
      </c>
      <c r="J1787">
        <v>20.745000000000001</v>
      </c>
      <c r="K1787">
        <v>23.824999999999999</v>
      </c>
      <c r="L1787">
        <v>27.44</v>
      </c>
      <c r="M1787">
        <v>31.055</v>
      </c>
      <c r="N1787" s="116">
        <v>-0.14660000000000001</v>
      </c>
      <c r="O1787" s="116">
        <v>18.113700000000001</v>
      </c>
      <c r="P1787" s="116">
        <v>0.13431000000000001</v>
      </c>
    </row>
    <row r="1788" spans="1:16">
      <c r="A1788" t="s">
        <v>140</v>
      </c>
      <c r="B1788">
        <v>1786</v>
      </c>
      <c r="C1788" t="s">
        <v>1961</v>
      </c>
      <c r="D1788">
        <v>58</v>
      </c>
      <c r="E1788">
        <v>10.576000000000001</v>
      </c>
      <c r="F1788">
        <v>12.249000000000001</v>
      </c>
      <c r="G1788">
        <v>13.922000000000001</v>
      </c>
      <c r="H1788">
        <v>15.862</v>
      </c>
      <c r="I1788">
        <v>18.119</v>
      </c>
      <c r="J1788">
        <v>20.751999999999999</v>
      </c>
      <c r="K1788">
        <v>23.832999999999998</v>
      </c>
      <c r="L1788">
        <v>27.45</v>
      </c>
      <c r="M1788">
        <v>31.067</v>
      </c>
      <c r="N1788" s="116">
        <v>-0.1467</v>
      </c>
      <c r="O1788" s="116">
        <v>18.1191</v>
      </c>
      <c r="P1788" s="116">
        <v>0.13433</v>
      </c>
    </row>
    <row r="1789" spans="1:16">
      <c r="A1789" t="s">
        <v>140</v>
      </c>
      <c r="B1789">
        <v>1787</v>
      </c>
      <c r="C1789" t="s">
        <v>1962</v>
      </c>
      <c r="D1789">
        <v>58</v>
      </c>
      <c r="E1789">
        <v>10.577999999999999</v>
      </c>
      <c r="F1789">
        <v>12.252000000000001</v>
      </c>
      <c r="G1789">
        <v>13.926</v>
      </c>
      <c r="H1789">
        <v>15.867000000000001</v>
      </c>
      <c r="I1789">
        <v>18.123999999999999</v>
      </c>
      <c r="J1789">
        <v>20.759</v>
      </c>
      <c r="K1789">
        <v>23.841000000000001</v>
      </c>
      <c r="L1789">
        <v>27.46</v>
      </c>
      <c r="M1789">
        <v>31.079000000000001</v>
      </c>
      <c r="N1789" s="116">
        <v>-0.14680000000000001</v>
      </c>
      <c r="O1789" s="116">
        <v>18.124500000000001</v>
      </c>
      <c r="P1789" s="116">
        <v>0.13435</v>
      </c>
    </row>
    <row r="1790" spans="1:16">
      <c r="A1790" t="s">
        <v>140</v>
      </c>
      <c r="B1790">
        <v>1788</v>
      </c>
      <c r="C1790" t="s">
        <v>1963</v>
      </c>
      <c r="D1790">
        <v>58</v>
      </c>
      <c r="E1790">
        <v>10.581</v>
      </c>
      <c r="F1790">
        <v>12.255000000000001</v>
      </c>
      <c r="G1790">
        <v>13.929</v>
      </c>
      <c r="H1790">
        <v>15.871</v>
      </c>
      <c r="I1790">
        <v>18.13</v>
      </c>
      <c r="J1790">
        <v>20.765000000000001</v>
      </c>
      <c r="K1790">
        <v>23.849</v>
      </c>
      <c r="L1790">
        <v>27.47</v>
      </c>
      <c r="M1790">
        <v>31.091000000000001</v>
      </c>
      <c r="N1790" s="116">
        <v>-0.1469</v>
      </c>
      <c r="O1790" s="116">
        <v>18.129899999999999</v>
      </c>
      <c r="P1790" s="116">
        <v>0.13436999999999999</v>
      </c>
    </row>
    <row r="1791" spans="1:16">
      <c r="A1791" t="s">
        <v>140</v>
      </c>
      <c r="B1791">
        <v>1789</v>
      </c>
      <c r="C1791" t="s">
        <v>1964</v>
      </c>
      <c r="D1791">
        <v>58</v>
      </c>
      <c r="E1791">
        <v>10.583</v>
      </c>
      <c r="F1791">
        <v>12.257999999999999</v>
      </c>
      <c r="G1791">
        <v>13.933</v>
      </c>
      <c r="H1791">
        <v>15.875999999999999</v>
      </c>
      <c r="I1791">
        <v>18.135000000000002</v>
      </c>
      <c r="J1791">
        <v>20.771999999999998</v>
      </c>
      <c r="K1791">
        <v>23.856999999999999</v>
      </c>
      <c r="L1791">
        <v>27.48</v>
      </c>
      <c r="M1791">
        <v>31.103000000000002</v>
      </c>
      <c r="N1791" s="116">
        <v>-0.14699999999999999</v>
      </c>
      <c r="O1791" s="116">
        <v>18.135300000000001</v>
      </c>
      <c r="P1791" s="116">
        <v>0.13439000000000001</v>
      </c>
    </row>
    <row r="1792" spans="1:16">
      <c r="A1792" t="s">
        <v>140</v>
      </c>
      <c r="B1792">
        <v>1790</v>
      </c>
      <c r="C1792" t="s">
        <v>1965</v>
      </c>
      <c r="D1792">
        <v>58</v>
      </c>
      <c r="E1792">
        <v>10.586</v>
      </c>
      <c r="F1792">
        <v>12.260999999999999</v>
      </c>
      <c r="G1792">
        <v>13.936999999999999</v>
      </c>
      <c r="H1792">
        <v>15.88</v>
      </c>
      <c r="I1792">
        <v>18.140999999999998</v>
      </c>
      <c r="J1792">
        <v>20.777999999999999</v>
      </c>
      <c r="K1792">
        <v>23.866</v>
      </c>
      <c r="L1792">
        <v>27.491</v>
      </c>
      <c r="M1792">
        <v>31.114999999999998</v>
      </c>
      <c r="N1792" s="116">
        <v>-0.14710000000000001</v>
      </c>
      <c r="O1792" s="116">
        <v>18.140699999999999</v>
      </c>
      <c r="P1792" s="116">
        <v>0.13441</v>
      </c>
    </row>
    <row r="1793" spans="1:16">
      <c r="A1793" t="s">
        <v>140</v>
      </c>
      <c r="B1793">
        <v>1791</v>
      </c>
      <c r="C1793" t="s">
        <v>1966</v>
      </c>
      <c r="D1793">
        <v>58</v>
      </c>
      <c r="E1793">
        <v>10.587999999999999</v>
      </c>
      <c r="F1793">
        <v>12.263999999999999</v>
      </c>
      <c r="G1793">
        <v>13.94</v>
      </c>
      <c r="H1793">
        <v>15.884</v>
      </c>
      <c r="I1793">
        <v>18.146000000000001</v>
      </c>
      <c r="J1793">
        <v>20.785</v>
      </c>
      <c r="K1793">
        <v>23.873999999999999</v>
      </c>
      <c r="L1793">
        <v>27.501000000000001</v>
      </c>
      <c r="M1793">
        <v>31.128</v>
      </c>
      <c r="N1793" s="116">
        <v>-0.1472</v>
      </c>
      <c r="O1793" s="116">
        <v>18.146100000000001</v>
      </c>
      <c r="P1793" s="116">
        <v>0.13442999999999999</v>
      </c>
    </row>
    <row r="1794" spans="1:16">
      <c r="A1794" t="s">
        <v>140</v>
      </c>
      <c r="B1794">
        <v>1792</v>
      </c>
      <c r="C1794" t="s">
        <v>1967</v>
      </c>
      <c r="D1794">
        <v>58</v>
      </c>
      <c r="E1794">
        <v>10.590999999999999</v>
      </c>
      <c r="F1794">
        <v>12.266999999999999</v>
      </c>
      <c r="G1794">
        <v>13.944000000000001</v>
      </c>
      <c r="H1794">
        <v>15.888999999999999</v>
      </c>
      <c r="I1794">
        <v>18.152000000000001</v>
      </c>
      <c r="J1794">
        <v>20.792000000000002</v>
      </c>
      <c r="K1794">
        <v>23.882000000000001</v>
      </c>
      <c r="L1794">
        <v>27.510999999999999</v>
      </c>
      <c r="M1794">
        <v>31.14</v>
      </c>
      <c r="N1794" s="116">
        <v>-0.14729999999999999</v>
      </c>
      <c r="O1794" s="116">
        <v>18.151499999999999</v>
      </c>
      <c r="P1794" s="116">
        <v>0.13444999999999999</v>
      </c>
    </row>
    <row r="1795" spans="1:16">
      <c r="A1795" t="s">
        <v>140</v>
      </c>
      <c r="B1795">
        <v>1793</v>
      </c>
      <c r="C1795" t="s">
        <v>1968</v>
      </c>
      <c r="D1795">
        <v>58</v>
      </c>
      <c r="E1795">
        <v>10.593</v>
      </c>
      <c r="F1795">
        <v>12.27</v>
      </c>
      <c r="G1795">
        <v>13.946999999999999</v>
      </c>
      <c r="H1795">
        <v>15.893000000000001</v>
      </c>
      <c r="I1795">
        <v>18.157</v>
      </c>
      <c r="J1795">
        <v>20.798999999999999</v>
      </c>
      <c r="K1795">
        <v>23.890999999999998</v>
      </c>
      <c r="L1795">
        <v>27.521999999999998</v>
      </c>
      <c r="M1795">
        <v>31.152999999999999</v>
      </c>
      <c r="N1795" s="116">
        <v>-0.1474</v>
      </c>
      <c r="O1795" s="116">
        <v>18.157</v>
      </c>
      <c r="P1795" s="116">
        <v>0.13447999999999999</v>
      </c>
    </row>
    <row r="1796" spans="1:16">
      <c r="A1796" t="s">
        <v>140</v>
      </c>
      <c r="B1796">
        <v>1794</v>
      </c>
      <c r="C1796" t="s">
        <v>1969</v>
      </c>
      <c r="D1796">
        <v>58</v>
      </c>
      <c r="E1796">
        <v>10.595000000000001</v>
      </c>
      <c r="F1796">
        <v>12.273</v>
      </c>
      <c r="G1796">
        <v>13.951000000000001</v>
      </c>
      <c r="H1796">
        <v>15.898</v>
      </c>
      <c r="I1796">
        <v>18.161999999999999</v>
      </c>
      <c r="J1796">
        <v>20.805</v>
      </c>
      <c r="K1796">
        <v>23.899000000000001</v>
      </c>
      <c r="L1796">
        <v>27.532</v>
      </c>
      <c r="M1796">
        <v>31.166</v>
      </c>
      <c r="N1796" s="116">
        <v>-0.14749999999999999</v>
      </c>
      <c r="O1796" s="116">
        <v>18.162400000000002</v>
      </c>
      <c r="P1796" s="116">
        <v>0.13450000000000001</v>
      </c>
    </row>
    <row r="1797" spans="1:16">
      <c r="A1797" t="s">
        <v>140</v>
      </c>
      <c r="B1797">
        <v>1795</v>
      </c>
      <c r="C1797" t="s">
        <v>1970</v>
      </c>
      <c r="D1797">
        <v>58</v>
      </c>
      <c r="E1797">
        <v>10.597</v>
      </c>
      <c r="F1797">
        <v>12.276</v>
      </c>
      <c r="G1797">
        <v>13.955</v>
      </c>
      <c r="H1797">
        <v>15.901999999999999</v>
      </c>
      <c r="I1797">
        <v>18.167999999999999</v>
      </c>
      <c r="J1797">
        <v>20.812000000000001</v>
      </c>
      <c r="K1797">
        <v>23.907</v>
      </c>
      <c r="L1797">
        <v>27.542000000000002</v>
      </c>
      <c r="M1797">
        <v>31.178000000000001</v>
      </c>
      <c r="N1797" s="116">
        <v>-0.14760000000000001</v>
      </c>
      <c r="O1797" s="116">
        <v>18.1678</v>
      </c>
      <c r="P1797" s="116">
        <v>0.13452</v>
      </c>
    </row>
    <row r="1798" spans="1:16">
      <c r="A1798" t="s">
        <v>140</v>
      </c>
      <c r="B1798">
        <v>1796</v>
      </c>
      <c r="C1798" t="s">
        <v>1971</v>
      </c>
      <c r="D1798">
        <v>59</v>
      </c>
      <c r="E1798">
        <v>10.6</v>
      </c>
      <c r="F1798">
        <v>12.279</v>
      </c>
      <c r="G1798">
        <v>13.958</v>
      </c>
      <c r="H1798">
        <v>15.906000000000001</v>
      </c>
      <c r="I1798">
        <v>18.172999999999998</v>
      </c>
      <c r="J1798">
        <v>20.818999999999999</v>
      </c>
      <c r="K1798">
        <v>23.914999999999999</v>
      </c>
      <c r="L1798">
        <v>27.553000000000001</v>
      </c>
      <c r="M1798">
        <v>31.19</v>
      </c>
      <c r="N1798" s="116">
        <v>-0.1477</v>
      </c>
      <c r="O1798" s="116">
        <v>18.173200000000001</v>
      </c>
      <c r="P1798" s="116">
        <v>0.13453999999999999</v>
      </c>
    </row>
    <row r="1799" spans="1:16">
      <c r="A1799" t="s">
        <v>140</v>
      </c>
      <c r="B1799">
        <v>1797</v>
      </c>
      <c r="C1799" t="s">
        <v>1972</v>
      </c>
      <c r="D1799">
        <v>59</v>
      </c>
      <c r="E1799">
        <v>10.602</v>
      </c>
      <c r="F1799">
        <v>12.282</v>
      </c>
      <c r="G1799">
        <v>13.962</v>
      </c>
      <c r="H1799">
        <v>15.911</v>
      </c>
      <c r="I1799">
        <v>18.178999999999998</v>
      </c>
      <c r="J1799">
        <v>20.824999999999999</v>
      </c>
      <c r="K1799">
        <v>23.923999999999999</v>
      </c>
      <c r="L1799">
        <v>27.562999999999999</v>
      </c>
      <c r="M1799">
        <v>31.202000000000002</v>
      </c>
      <c r="N1799" s="116">
        <v>-0.14779999999999999</v>
      </c>
      <c r="O1799" s="116">
        <v>18.178599999999999</v>
      </c>
      <c r="P1799" s="116">
        <v>0.13456000000000001</v>
      </c>
    </row>
    <row r="1800" spans="1:16">
      <c r="A1800" t="s">
        <v>140</v>
      </c>
      <c r="B1800">
        <v>1798</v>
      </c>
      <c r="C1800" t="s">
        <v>1973</v>
      </c>
      <c r="D1800">
        <v>59</v>
      </c>
      <c r="E1800">
        <v>10.605</v>
      </c>
      <c r="F1800">
        <v>12.285</v>
      </c>
      <c r="G1800">
        <v>13.965999999999999</v>
      </c>
      <c r="H1800">
        <v>15.914999999999999</v>
      </c>
      <c r="I1800">
        <v>18.184000000000001</v>
      </c>
      <c r="J1800">
        <v>20.832000000000001</v>
      </c>
      <c r="K1800">
        <v>23.931999999999999</v>
      </c>
      <c r="L1800">
        <v>27.573</v>
      </c>
      <c r="M1800">
        <v>31.213999999999999</v>
      </c>
      <c r="N1800" s="116">
        <v>-0.1479</v>
      </c>
      <c r="O1800" s="116">
        <v>18.184000000000001</v>
      </c>
      <c r="P1800" s="116">
        <v>0.13458000000000001</v>
      </c>
    </row>
    <row r="1801" spans="1:16">
      <c r="A1801" t="s">
        <v>140</v>
      </c>
      <c r="B1801">
        <v>1799</v>
      </c>
      <c r="C1801" t="s">
        <v>1974</v>
      </c>
      <c r="D1801">
        <v>59</v>
      </c>
      <c r="E1801">
        <v>10.606999999999999</v>
      </c>
      <c r="F1801">
        <v>12.288</v>
      </c>
      <c r="G1801">
        <v>13.968999999999999</v>
      </c>
      <c r="H1801">
        <v>15.92</v>
      </c>
      <c r="I1801">
        <v>18.189</v>
      </c>
      <c r="J1801">
        <v>20.838000000000001</v>
      </c>
      <c r="K1801">
        <v>23.94</v>
      </c>
      <c r="L1801">
        <v>27.582999999999998</v>
      </c>
      <c r="M1801">
        <v>31.227</v>
      </c>
      <c r="N1801" s="116">
        <v>-0.14799999999999999</v>
      </c>
      <c r="O1801" s="116">
        <v>18.189399999999999</v>
      </c>
      <c r="P1801" s="116">
        <v>0.1346</v>
      </c>
    </row>
    <row r="1802" spans="1:16">
      <c r="A1802" t="s">
        <v>140</v>
      </c>
      <c r="B1802">
        <v>1800</v>
      </c>
      <c r="C1802" t="s">
        <v>1975</v>
      </c>
      <c r="D1802">
        <v>59</v>
      </c>
      <c r="E1802">
        <v>10.61</v>
      </c>
      <c r="F1802">
        <v>12.291</v>
      </c>
      <c r="G1802">
        <v>13.973000000000001</v>
      </c>
      <c r="H1802">
        <v>15.923999999999999</v>
      </c>
      <c r="I1802">
        <v>18.195</v>
      </c>
      <c r="J1802">
        <v>20.844999999999999</v>
      </c>
      <c r="K1802">
        <v>23.948</v>
      </c>
      <c r="L1802">
        <v>27.593</v>
      </c>
      <c r="M1802">
        <v>31.239000000000001</v>
      </c>
      <c r="N1802" s="116">
        <v>-0.14810000000000001</v>
      </c>
      <c r="O1802" s="116">
        <v>18.194800000000001</v>
      </c>
      <c r="P1802" s="116">
        <v>0.13461999999999999</v>
      </c>
    </row>
    <row r="1803" spans="1:16">
      <c r="A1803" t="s">
        <v>140</v>
      </c>
      <c r="B1803">
        <v>1801</v>
      </c>
      <c r="C1803" t="s">
        <v>1976</v>
      </c>
      <c r="D1803">
        <v>59</v>
      </c>
      <c r="E1803">
        <v>10.612</v>
      </c>
      <c r="F1803">
        <v>12.294</v>
      </c>
      <c r="G1803">
        <v>13.977</v>
      </c>
      <c r="H1803">
        <v>15.929</v>
      </c>
      <c r="I1803">
        <v>18.2</v>
      </c>
      <c r="J1803">
        <v>20.852</v>
      </c>
      <c r="K1803">
        <v>23.956</v>
      </c>
      <c r="L1803">
        <v>27.603999999999999</v>
      </c>
      <c r="M1803">
        <v>31.251000000000001</v>
      </c>
      <c r="N1803" s="116">
        <v>-0.1482</v>
      </c>
      <c r="O1803" s="116">
        <v>18.200199999999999</v>
      </c>
      <c r="P1803" s="116">
        <v>0.13464000000000001</v>
      </c>
    </row>
    <row r="1804" spans="1:16">
      <c r="A1804" t="s">
        <v>140</v>
      </c>
      <c r="B1804">
        <v>1802</v>
      </c>
      <c r="C1804" t="s">
        <v>1977</v>
      </c>
      <c r="D1804">
        <v>59</v>
      </c>
      <c r="E1804">
        <v>10.615</v>
      </c>
      <c r="F1804">
        <v>12.297000000000001</v>
      </c>
      <c r="G1804">
        <v>13.98</v>
      </c>
      <c r="H1804">
        <v>15.933</v>
      </c>
      <c r="I1804">
        <v>18.206</v>
      </c>
      <c r="J1804">
        <v>20.858000000000001</v>
      </c>
      <c r="K1804">
        <v>23.965</v>
      </c>
      <c r="L1804">
        <v>27.614000000000001</v>
      </c>
      <c r="M1804">
        <v>31.263000000000002</v>
      </c>
      <c r="N1804" s="116">
        <v>-0.14829999999999999</v>
      </c>
      <c r="O1804" s="116">
        <v>18.2056</v>
      </c>
      <c r="P1804" s="116">
        <v>0.13466</v>
      </c>
    </row>
    <row r="1805" spans="1:16">
      <c r="A1805" t="s">
        <v>140</v>
      </c>
      <c r="B1805">
        <v>1803</v>
      </c>
      <c r="C1805" t="s">
        <v>1978</v>
      </c>
      <c r="D1805">
        <v>59</v>
      </c>
      <c r="E1805">
        <v>10.617000000000001</v>
      </c>
      <c r="F1805">
        <v>12.3</v>
      </c>
      <c r="G1805">
        <v>13.984</v>
      </c>
      <c r="H1805">
        <v>15.936999999999999</v>
      </c>
      <c r="I1805">
        <v>18.210999999999999</v>
      </c>
      <c r="J1805">
        <v>20.864999999999998</v>
      </c>
      <c r="K1805">
        <v>23.972999999999999</v>
      </c>
      <c r="L1805">
        <v>27.625</v>
      </c>
      <c r="M1805">
        <v>31.277000000000001</v>
      </c>
      <c r="N1805" s="116">
        <v>-0.1484</v>
      </c>
      <c r="O1805" s="116">
        <v>18.210999999999999</v>
      </c>
      <c r="P1805" s="116">
        <v>0.13469</v>
      </c>
    </row>
    <row r="1806" spans="1:16">
      <c r="A1806" t="s">
        <v>140</v>
      </c>
      <c r="B1806">
        <v>1804</v>
      </c>
      <c r="C1806" t="s">
        <v>1979</v>
      </c>
      <c r="D1806">
        <v>59</v>
      </c>
      <c r="E1806">
        <v>10.619</v>
      </c>
      <c r="F1806">
        <v>12.303000000000001</v>
      </c>
      <c r="G1806">
        <v>13.987</v>
      </c>
      <c r="H1806">
        <v>15.942</v>
      </c>
      <c r="I1806">
        <v>18.216000000000001</v>
      </c>
      <c r="J1806">
        <v>20.872</v>
      </c>
      <c r="K1806">
        <v>23.981000000000002</v>
      </c>
      <c r="L1806">
        <v>27.635000000000002</v>
      </c>
      <c r="M1806">
        <v>31.289000000000001</v>
      </c>
      <c r="N1806" s="116">
        <v>-0.14849999999999999</v>
      </c>
      <c r="O1806" s="116">
        <v>18.2164</v>
      </c>
      <c r="P1806" s="116">
        <v>0.13471</v>
      </c>
    </row>
    <row r="1807" spans="1:16">
      <c r="A1807" t="s">
        <v>140</v>
      </c>
      <c r="B1807">
        <v>1805</v>
      </c>
      <c r="C1807" t="s">
        <v>1980</v>
      </c>
      <c r="D1807">
        <v>59</v>
      </c>
      <c r="E1807">
        <v>10.621</v>
      </c>
      <c r="F1807">
        <v>12.305999999999999</v>
      </c>
      <c r="G1807">
        <v>13.991</v>
      </c>
      <c r="H1807">
        <v>15.946</v>
      </c>
      <c r="I1807">
        <v>18.222000000000001</v>
      </c>
      <c r="J1807">
        <v>20.878</v>
      </c>
      <c r="K1807">
        <v>23.99</v>
      </c>
      <c r="L1807">
        <v>27.645</v>
      </c>
      <c r="M1807">
        <v>31.300999999999998</v>
      </c>
      <c r="N1807" s="116">
        <v>-0.14860000000000001</v>
      </c>
      <c r="O1807" s="116">
        <v>18.221800000000002</v>
      </c>
      <c r="P1807" s="116">
        <v>0.13472999999999999</v>
      </c>
    </row>
    <row r="1808" spans="1:16">
      <c r="A1808" t="s">
        <v>140</v>
      </c>
      <c r="B1808">
        <v>1806</v>
      </c>
      <c r="C1808" t="s">
        <v>1981</v>
      </c>
      <c r="D1808">
        <v>59</v>
      </c>
      <c r="E1808">
        <v>10.624000000000001</v>
      </c>
      <c r="F1808">
        <v>12.308999999999999</v>
      </c>
      <c r="G1808">
        <v>13.994999999999999</v>
      </c>
      <c r="H1808">
        <v>15.951000000000001</v>
      </c>
      <c r="I1808">
        <v>18.227</v>
      </c>
      <c r="J1808">
        <v>20.885000000000002</v>
      </c>
      <c r="K1808">
        <v>23.998000000000001</v>
      </c>
      <c r="L1808">
        <v>27.655999999999999</v>
      </c>
      <c r="M1808">
        <v>31.312999999999999</v>
      </c>
      <c r="N1808" s="116">
        <v>-0.1487</v>
      </c>
      <c r="O1808" s="116">
        <v>18.2272</v>
      </c>
      <c r="P1808" s="116">
        <v>0.13475000000000001</v>
      </c>
    </row>
    <row r="1809" spans="1:16">
      <c r="A1809" t="s">
        <v>140</v>
      </c>
      <c r="B1809">
        <v>1807</v>
      </c>
      <c r="C1809" t="s">
        <v>1982</v>
      </c>
      <c r="D1809">
        <v>59</v>
      </c>
      <c r="E1809">
        <v>10.625999999999999</v>
      </c>
      <c r="F1809">
        <v>12.311999999999999</v>
      </c>
      <c r="G1809">
        <v>13.997999999999999</v>
      </c>
      <c r="H1809">
        <v>15.955</v>
      </c>
      <c r="I1809">
        <v>18.233000000000001</v>
      </c>
      <c r="J1809">
        <v>20.891999999999999</v>
      </c>
      <c r="K1809">
        <v>24.006</v>
      </c>
      <c r="L1809">
        <v>27.666</v>
      </c>
      <c r="M1809">
        <v>31.326000000000001</v>
      </c>
      <c r="N1809" s="116">
        <v>-0.14879999999999999</v>
      </c>
      <c r="O1809" s="116">
        <v>18.232700000000001</v>
      </c>
      <c r="P1809" s="116">
        <v>0.13477</v>
      </c>
    </row>
    <row r="1810" spans="1:16">
      <c r="A1810" t="s">
        <v>140</v>
      </c>
      <c r="B1810">
        <v>1808</v>
      </c>
      <c r="C1810" t="s">
        <v>1983</v>
      </c>
      <c r="D1810">
        <v>59</v>
      </c>
      <c r="E1810">
        <v>10.629</v>
      </c>
      <c r="F1810">
        <v>12.315</v>
      </c>
      <c r="G1810">
        <v>14.002000000000001</v>
      </c>
      <c r="H1810">
        <v>15.96</v>
      </c>
      <c r="I1810">
        <v>18.238</v>
      </c>
      <c r="J1810">
        <v>20.898</v>
      </c>
      <c r="K1810">
        <v>24.013999999999999</v>
      </c>
      <c r="L1810">
        <v>27.675999999999998</v>
      </c>
      <c r="M1810">
        <v>31.338000000000001</v>
      </c>
      <c r="N1810" s="116">
        <v>-0.1489</v>
      </c>
      <c r="O1810" s="116">
        <v>18.238099999999999</v>
      </c>
      <c r="P1810" s="116">
        <v>0.13478999999999999</v>
      </c>
    </row>
    <row r="1811" spans="1:16">
      <c r="A1811" t="s">
        <v>140</v>
      </c>
      <c r="B1811">
        <v>1809</v>
      </c>
      <c r="C1811" t="s">
        <v>1984</v>
      </c>
      <c r="D1811">
        <v>59</v>
      </c>
      <c r="E1811">
        <v>10.631</v>
      </c>
      <c r="F1811">
        <v>12.318</v>
      </c>
      <c r="G1811">
        <v>14.006</v>
      </c>
      <c r="H1811">
        <v>15.964</v>
      </c>
      <c r="I1811">
        <v>18.244</v>
      </c>
      <c r="J1811">
        <v>20.905000000000001</v>
      </c>
      <c r="K1811">
        <v>24.023</v>
      </c>
      <c r="L1811">
        <v>27.686</v>
      </c>
      <c r="M1811">
        <v>31.35</v>
      </c>
      <c r="N1811" s="116">
        <v>-0.14899999999999999</v>
      </c>
      <c r="O1811" s="116">
        <v>18.243500000000001</v>
      </c>
      <c r="P1811" s="116">
        <v>0.13481000000000001</v>
      </c>
    </row>
    <row r="1812" spans="1:16">
      <c r="A1812" t="s">
        <v>140</v>
      </c>
      <c r="B1812">
        <v>1810</v>
      </c>
      <c r="C1812" t="s">
        <v>1985</v>
      </c>
      <c r="D1812">
        <v>59</v>
      </c>
      <c r="E1812">
        <v>10.634</v>
      </c>
      <c r="F1812">
        <v>12.321</v>
      </c>
      <c r="G1812">
        <v>14.009</v>
      </c>
      <c r="H1812">
        <v>15.968</v>
      </c>
      <c r="I1812">
        <v>18.248999999999999</v>
      </c>
      <c r="J1812">
        <v>20.911999999999999</v>
      </c>
      <c r="K1812">
        <v>24.030999999999999</v>
      </c>
      <c r="L1812">
        <v>27.696000000000002</v>
      </c>
      <c r="M1812">
        <v>31.361999999999998</v>
      </c>
      <c r="N1812" s="116">
        <v>-0.14910000000000001</v>
      </c>
      <c r="O1812" s="116">
        <v>18.248899999999999</v>
      </c>
      <c r="P1812" s="116">
        <v>0.13483000000000001</v>
      </c>
    </row>
    <row r="1813" spans="1:16">
      <c r="A1813" t="s">
        <v>140</v>
      </c>
      <c r="B1813">
        <v>1811</v>
      </c>
      <c r="C1813" t="s">
        <v>1986</v>
      </c>
      <c r="D1813">
        <v>59</v>
      </c>
      <c r="E1813">
        <v>10.635999999999999</v>
      </c>
      <c r="F1813">
        <v>12.324</v>
      </c>
      <c r="G1813">
        <v>14.013</v>
      </c>
      <c r="H1813">
        <v>15.973000000000001</v>
      </c>
      <c r="I1813">
        <v>18.254000000000001</v>
      </c>
      <c r="J1813">
        <v>20.917999999999999</v>
      </c>
      <c r="K1813">
        <v>24.039000000000001</v>
      </c>
      <c r="L1813">
        <v>27.706</v>
      </c>
      <c r="M1813">
        <v>31.373999999999999</v>
      </c>
      <c r="N1813" s="116">
        <v>-0.14910000000000001</v>
      </c>
      <c r="O1813" s="116">
        <v>18.254300000000001</v>
      </c>
      <c r="P1813" s="116">
        <v>0.13485</v>
      </c>
    </row>
    <row r="1814" spans="1:16">
      <c r="A1814" t="s">
        <v>140</v>
      </c>
      <c r="B1814">
        <v>1812</v>
      </c>
      <c r="C1814" t="s">
        <v>1987</v>
      </c>
      <c r="D1814">
        <v>59</v>
      </c>
      <c r="E1814">
        <v>10.638</v>
      </c>
      <c r="F1814">
        <v>12.327</v>
      </c>
      <c r="G1814">
        <v>14.016999999999999</v>
      </c>
      <c r="H1814">
        <v>15.977</v>
      </c>
      <c r="I1814">
        <v>18.260000000000002</v>
      </c>
      <c r="J1814">
        <v>20.925000000000001</v>
      </c>
      <c r="K1814">
        <v>24.047000000000001</v>
      </c>
      <c r="L1814">
        <v>27.716999999999999</v>
      </c>
      <c r="M1814">
        <v>31.385999999999999</v>
      </c>
      <c r="N1814" s="116">
        <v>-0.1492</v>
      </c>
      <c r="O1814" s="116">
        <v>18.259699999999999</v>
      </c>
      <c r="P1814" s="116">
        <v>0.13486999999999999</v>
      </c>
    </row>
    <row r="1815" spans="1:16">
      <c r="A1815" t="s">
        <v>140</v>
      </c>
      <c r="B1815">
        <v>1813</v>
      </c>
      <c r="C1815" t="s">
        <v>1988</v>
      </c>
      <c r="D1815">
        <v>59</v>
      </c>
      <c r="E1815">
        <v>10.64</v>
      </c>
      <c r="F1815">
        <v>12.33</v>
      </c>
      <c r="G1815">
        <v>14.02</v>
      </c>
      <c r="H1815">
        <v>15.981999999999999</v>
      </c>
      <c r="I1815">
        <v>18.265000000000001</v>
      </c>
      <c r="J1815">
        <v>20.931999999999999</v>
      </c>
      <c r="K1815">
        <v>24.056000000000001</v>
      </c>
      <c r="L1815">
        <v>27.728000000000002</v>
      </c>
      <c r="M1815">
        <v>31.4</v>
      </c>
      <c r="N1815" s="116">
        <v>-0.14929999999999999</v>
      </c>
      <c r="O1815" s="116">
        <v>18.2651</v>
      </c>
      <c r="P1815" s="116">
        <v>0.13489999999999999</v>
      </c>
    </row>
    <row r="1816" spans="1:16">
      <c r="A1816" t="s">
        <v>140</v>
      </c>
      <c r="B1816">
        <v>1814</v>
      </c>
      <c r="C1816" t="s">
        <v>1989</v>
      </c>
      <c r="D1816">
        <v>59</v>
      </c>
      <c r="E1816">
        <v>10.643000000000001</v>
      </c>
      <c r="F1816">
        <v>12.333</v>
      </c>
      <c r="G1816">
        <v>14.023999999999999</v>
      </c>
      <c r="H1816">
        <v>15.986000000000001</v>
      </c>
      <c r="I1816">
        <v>18.27</v>
      </c>
      <c r="J1816">
        <v>20.937999999999999</v>
      </c>
      <c r="K1816">
        <v>24.064</v>
      </c>
      <c r="L1816">
        <v>27.738</v>
      </c>
      <c r="M1816">
        <v>31.411999999999999</v>
      </c>
      <c r="N1816" s="116">
        <v>-0.14940000000000001</v>
      </c>
      <c r="O1816" s="116">
        <v>18.270499999999998</v>
      </c>
      <c r="P1816" s="116">
        <v>0.13492000000000001</v>
      </c>
    </row>
    <row r="1817" spans="1:16">
      <c r="A1817" t="s">
        <v>140</v>
      </c>
      <c r="B1817">
        <v>1815</v>
      </c>
      <c r="C1817" t="s">
        <v>1990</v>
      </c>
      <c r="D1817">
        <v>59</v>
      </c>
      <c r="E1817">
        <v>10.645</v>
      </c>
      <c r="F1817">
        <v>12.336</v>
      </c>
      <c r="G1817">
        <v>14.026999999999999</v>
      </c>
      <c r="H1817">
        <v>15.99</v>
      </c>
      <c r="I1817">
        <v>18.276</v>
      </c>
      <c r="J1817">
        <v>20.945</v>
      </c>
      <c r="K1817">
        <v>24.071999999999999</v>
      </c>
      <c r="L1817">
        <v>27.748000000000001</v>
      </c>
      <c r="M1817">
        <v>31.423999999999999</v>
      </c>
      <c r="N1817" s="116">
        <v>-0.14949999999999999</v>
      </c>
      <c r="O1817" s="116">
        <v>18.2759</v>
      </c>
      <c r="P1817" s="116">
        <v>0.13494</v>
      </c>
    </row>
    <row r="1818" spans="1:16">
      <c r="A1818" t="s">
        <v>140</v>
      </c>
      <c r="B1818">
        <v>1816</v>
      </c>
      <c r="C1818" t="s">
        <v>1991</v>
      </c>
      <c r="D1818">
        <v>59</v>
      </c>
      <c r="E1818">
        <v>10.648</v>
      </c>
      <c r="F1818">
        <v>12.339</v>
      </c>
      <c r="G1818">
        <v>14.031000000000001</v>
      </c>
      <c r="H1818">
        <v>15.994999999999999</v>
      </c>
      <c r="I1818">
        <v>18.280999999999999</v>
      </c>
      <c r="J1818">
        <v>20.952000000000002</v>
      </c>
      <c r="K1818">
        <v>24.08</v>
      </c>
      <c r="L1818">
        <v>27.757999999999999</v>
      </c>
      <c r="M1818">
        <v>31.436</v>
      </c>
      <c r="N1818" s="116">
        <v>-0.14960000000000001</v>
      </c>
      <c r="O1818" s="116">
        <v>18.281300000000002</v>
      </c>
      <c r="P1818" s="116">
        <v>0.13496</v>
      </c>
    </row>
    <row r="1819" spans="1:16">
      <c r="A1819" t="s">
        <v>140</v>
      </c>
      <c r="B1819">
        <v>1817</v>
      </c>
      <c r="C1819" t="s">
        <v>1992</v>
      </c>
      <c r="D1819">
        <v>59</v>
      </c>
      <c r="E1819">
        <v>10.65</v>
      </c>
      <c r="F1819">
        <v>12.342000000000001</v>
      </c>
      <c r="G1819">
        <v>14.035</v>
      </c>
      <c r="H1819">
        <v>15.999000000000001</v>
      </c>
      <c r="I1819">
        <v>18.286999999999999</v>
      </c>
      <c r="J1819">
        <v>20.957999999999998</v>
      </c>
      <c r="K1819">
        <v>24.088999999999999</v>
      </c>
      <c r="L1819">
        <v>27.768999999999998</v>
      </c>
      <c r="M1819">
        <v>31.449000000000002</v>
      </c>
      <c r="N1819" s="116">
        <v>-0.1497</v>
      </c>
      <c r="O1819" s="116">
        <v>18.2867</v>
      </c>
      <c r="P1819" s="116">
        <v>0.13497999999999999</v>
      </c>
    </row>
    <row r="1820" spans="1:16">
      <c r="A1820" t="s">
        <v>140</v>
      </c>
      <c r="B1820">
        <v>1818</v>
      </c>
      <c r="C1820" t="s">
        <v>1993</v>
      </c>
      <c r="D1820">
        <v>59</v>
      </c>
      <c r="E1820">
        <v>10.651999999999999</v>
      </c>
      <c r="F1820">
        <v>12.345000000000001</v>
      </c>
      <c r="G1820">
        <v>14.038</v>
      </c>
      <c r="H1820">
        <v>16.004000000000001</v>
      </c>
      <c r="I1820">
        <v>18.292000000000002</v>
      </c>
      <c r="J1820">
        <v>20.965</v>
      </c>
      <c r="K1820">
        <v>24.097000000000001</v>
      </c>
      <c r="L1820">
        <v>27.779</v>
      </c>
      <c r="M1820">
        <v>31.460999999999999</v>
      </c>
      <c r="N1820" s="116">
        <v>-0.14979999999999999</v>
      </c>
      <c r="O1820" s="116">
        <v>18.292100000000001</v>
      </c>
      <c r="P1820" s="116">
        <v>0.13500000000000001</v>
      </c>
    </row>
    <row r="1821" spans="1:16">
      <c r="A1821" t="s">
        <v>140</v>
      </c>
      <c r="B1821">
        <v>1819</v>
      </c>
      <c r="C1821" t="s">
        <v>1994</v>
      </c>
      <c r="D1821">
        <v>59</v>
      </c>
      <c r="E1821">
        <v>10.654999999999999</v>
      </c>
      <c r="F1821">
        <v>12.348000000000001</v>
      </c>
      <c r="G1821">
        <v>14.042</v>
      </c>
      <c r="H1821">
        <v>16.007999999999999</v>
      </c>
      <c r="I1821">
        <v>18.297999999999998</v>
      </c>
      <c r="J1821">
        <v>20.972000000000001</v>
      </c>
      <c r="K1821">
        <v>24.105</v>
      </c>
      <c r="L1821">
        <v>27.789000000000001</v>
      </c>
      <c r="M1821">
        <v>31.472999999999999</v>
      </c>
      <c r="N1821" s="116">
        <v>-0.14990000000000001</v>
      </c>
      <c r="O1821" s="116">
        <v>18.297499999999999</v>
      </c>
      <c r="P1821" s="116">
        <v>0.13502</v>
      </c>
    </row>
    <row r="1822" spans="1:16">
      <c r="A1822" t="s">
        <v>140</v>
      </c>
      <c r="B1822">
        <v>1820</v>
      </c>
      <c r="C1822" t="s">
        <v>1995</v>
      </c>
      <c r="D1822">
        <v>59</v>
      </c>
      <c r="E1822">
        <v>10.657</v>
      </c>
      <c r="F1822">
        <v>12.351000000000001</v>
      </c>
      <c r="G1822">
        <v>14.045999999999999</v>
      </c>
      <c r="H1822">
        <v>16.012</v>
      </c>
      <c r="I1822">
        <v>18.303000000000001</v>
      </c>
      <c r="J1822">
        <v>20.978000000000002</v>
      </c>
      <c r="K1822">
        <v>24.113</v>
      </c>
      <c r="L1822">
        <v>27.798999999999999</v>
      </c>
      <c r="M1822">
        <v>31.484999999999999</v>
      </c>
      <c r="N1822" s="116">
        <v>-0.15</v>
      </c>
      <c r="O1822" s="116">
        <v>18.302900000000001</v>
      </c>
      <c r="P1822" s="116">
        <v>0.13503999999999999</v>
      </c>
    </row>
    <row r="1823" spans="1:16">
      <c r="A1823" t="s">
        <v>140</v>
      </c>
      <c r="B1823">
        <v>1821</v>
      </c>
      <c r="C1823" t="s">
        <v>1996</v>
      </c>
      <c r="D1823">
        <v>59</v>
      </c>
      <c r="E1823">
        <v>10.66</v>
      </c>
      <c r="F1823">
        <v>12.353999999999999</v>
      </c>
      <c r="G1823">
        <v>14.048999999999999</v>
      </c>
      <c r="H1823">
        <v>16.016999999999999</v>
      </c>
      <c r="I1823">
        <v>18.308</v>
      </c>
      <c r="J1823">
        <v>20.984999999999999</v>
      </c>
      <c r="K1823">
        <v>24.120999999999999</v>
      </c>
      <c r="L1823">
        <v>27.81</v>
      </c>
      <c r="M1823">
        <v>31.498000000000001</v>
      </c>
      <c r="N1823" s="116">
        <v>-0.15010000000000001</v>
      </c>
      <c r="O1823" s="116">
        <v>18.308299999999999</v>
      </c>
      <c r="P1823" s="116">
        <v>0.13506000000000001</v>
      </c>
    </row>
    <row r="1824" spans="1:16">
      <c r="A1824" t="s">
        <v>140</v>
      </c>
      <c r="B1824">
        <v>1822</v>
      </c>
      <c r="C1824" t="s">
        <v>1997</v>
      </c>
      <c r="D1824">
        <v>59</v>
      </c>
      <c r="E1824">
        <v>10.662000000000001</v>
      </c>
      <c r="F1824">
        <v>12.358000000000001</v>
      </c>
      <c r="G1824">
        <v>14.053000000000001</v>
      </c>
      <c r="H1824">
        <v>16.021000000000001</v>
      </c>
      <c r="I1824">
        <v>18.314</v>
      </c>
      <c r="J1824">
        <v>20.992000000000001</v>
      </c>
      <c r="K1824">
        <v>24.13</v>
      </c>
      <c r="L1824">
        <v>27.82</v>
      </c>
      <c r="M1824">
        <v>31.51</v>
      </c>
      <c r="N1824" s="116">
        <v>-0.1502</v>
      </c>
      <c r="O1824" s="116">
        <v>18.313700000000001</v>
      </c>
      <c r="P1824" s="116">
        <v>0.13508000000000001</v>
      </c>
    </row>
    <row r="1825" spans="1:16">
      <c r="A1825" t="s">
        <v>140</v>
      </c>
      <c r="B1825">
        <v>1823</v>
      </c>
      <c r="C1825" t="s">
        <v>1998</v>
      </c>
      <c r="D1825">
        <v>59</v>
      </c>
      <c r="E1825">
        <v>10.664</v>
      </c>
      <c r="F1825">
        <v>12.36</v>
      </c>
      <c r="G1825">
        <v>14.055999999999999</v>
      </c>
      <c r="H1825">
        <v>16.026</v>
      </c>
      <c r="I1825">
        <v>18.318999999999999</v>
      </c>
      <c r="J1825">
        <v>20.998000000000001</v>
      </c>
      <c r="K1825">
        <v>24.138000000000002</v>
      </c>
      <c r="L1825">
        <v>27.831</v>
      </c>
      <c r="M1825">
        <v>31.523</v>
      </c>
      <c r="N1825" s="116">
        <v>-0.15029999999999999</v>
      </c>
      <c r="O1825" s="116">
        <v>18.318999999999999</v>
      </c>
      <c r="P1825" s="116">
        <v>0.13511000000000001</v>
      </c>
    </row>
    <row r="1826" spans="1:16">
      <c r="A1826" t="s">
        <v>140</v>
      </c>
      <c r="B1826">
        <v>1824</v>
      </c>
      <c r="C1826" t="s">
        <v>1999</v>
      </c>
      <c r="D1826">
        <v>59</v>
      </c>
      <c r="E1826">
        <v>10.667</v>
      </c>
      <c r="F1826">
        <v>12.363</v>
      </c>
      <c r="G1826">
        <v>14.06</v>
      </c>
      <c r="H1826">
        <v>16.03</v>
      </c>
      <c r="I1826">
        <v>18.324000000000002</v>
      </c>
      <c r="J1826">
        <v>21.004999999999999</v>
      </c>
      <c r="K1826">
        <v>24.146999999999998</v>
      </c>
      <c r="L1826">
        <v>27.841000000000001</v>
      </c>
      <c r="M1826">
        <v>31.535</v>
      </c>
      <c r="N1826" s="116">
        <v>-0.15040000000000001</v>
      </c>
      <c r="O1826" s="116">
        <v>18.324400000000001</v>
      </c>
      <c r="P1826" s="116">
        <v>0.13513</v>
      </c>
    </row>
    <row r="1827" spans="1:16">
      <c r="A1827" t="s">
        <v>140</v>
      </c>
      <c r="B1827">
        <v>1825</v>
      </c>
      <c r="C1827" t="s">
        <v>2000</v>
      </c>
      <c r="D1827">
        <v>59</v>
      </c>
      <c r="E1827">
        <v>10.669</v>
      </c>
      <c r="F1827">
        <v>12.366</v>
      </c>
      <c r="G1827">
        <v>14.063000000000001</v>
      </c>
      <c r="H1827">
        <v>16.033999999999999</v>
      </c>
      <c r="I1827">
        <v>18.329999999999998</v>
      </c>
      <c r="J1827">
        <v>21.012</v>
      </c>
      <c r="K1827">
        <v>24.155000000000001</v>
      </c>
      <c r="L1827">
        <v>27.850999999999999</v>
      </c>
      <c r="M1827">
        <v>31.547999999999998</v>
      </c>
      <c r="N1827" s="116">
        <v>-0.15049999999999999</v>
      </c>
      <c r="O1827" s="116">
        <v>18.329799999999999</v>
      </c>
      <c r="P1827" s="116">
        <v>0.13514999999999999</v>
      </c>
    </row>
    <row r="1828" spans="1:16">
      <c r="A1828" t="s">
        <v>140</v>
      </c>
      <c r="B1828">
        <v>1826</v>
      </c>
      <c r="C1828" t="s">
        <v>2001</v>
      </c>
      <c r="D1828">
        <v>59</v>
      </c>
      <c r="E1828">
        <v>10.670999999999999</v>
      </c>
      <c r="F1828">
        <v>12.369</v>
      </c>
      <c r="G1828">
        <v>14.067</v>
      </c>
      <c r="H1828">
        <v>16.039000000000001</v>
      </c>
      <c r="I1828">
        <v>18.335000000000001</v>
      </c>
      <c r="J1828">
        <v>21.018000000000001</v>
      </c>
      <c r="K1828">
        <v>24.163</v>
      </c>
      <c r="L1828">
        <v>27.861000000000001</v>
      </c>
      <c r="M1828">
        <v>31.56</v>
      </c>
      <c r="N1828" s="116">
        <v>-0.15060000000000001</v>
      </c>
      <c r="O1828" s="116">
        <v>18.3352</v>
      </c>
      <c r="P1828" s="116">
        <v>0.13517000000000001</v>
      </c>
    </row>
    <row r="1829" spans="1:16">
      <c r="A1829" t="s">
        <v>140</v>
      </c>
      <c r="B1829">
        <v>1827</v>
      </c>
      <c r="C1829" t="s">
        <v>2002</v>
      </c>
      <c r="D1829">
        <v>60</v>
      </c>
      <c r="E1829">
        <v>10.673999999999999</v>
      </c>
      <c r="F1829">
        <v>12.372</v>
      </c>
      <c r="G1829">
        <v>14.071</v>
      </c>
      <c r="H1829">
        <v>16.042999999999999</v>
      </c>
      <c r="I1829">
        <v>18.341000000000001</v>
      </c>
      <c r="J1829">
        <v>21.024999999999999</v>
      </c>
      <c r="K1829">
        <v>24.170999999999999</v>
      </c>
      <c r="L1829">
        <v>27.872</v>
      </c>
      <c r="M1829">
        <v>31.571999999999999</v>
      </c>
      <c r="N1829" s="116">
        <v>-0.1507</v>
      </c>
      <c r="O1829" s="116">
        <v>18.340599999999998</v>
      </c>
      <c r="P1829" s="116">
        <v>0.13519</v>
      </c>
    </row>
    <row r="1830" spans="1:16">
      <c r="A1830" t="s">
        <v>140</v>
      </c>
      <c r="B1830">
        <v>1828</v>
      </c>
      <c r="C1830" t="s">
        <v>2003</v>
      </c>
      <c r="D1830">
        <v>60</v>
      </c>
      <c r="E1830">
        <v>10.676</v>
      </c>
      <c r="F1830">
        <v>12.375</v>
      </c>
      <c r="G1830">
        <v>14.074</v>
      </c>
      <c r="H1830">
        <v>16.047999999999998</v>
      </c>
      <c r="I1830">
        <v>18.346</v>
      </c>
      <c r="J1830">
        <v>21.030999999999999</v>
      </c>
      <c r="K1830">
        <v>24.178999999999998</v>
      </c>
      <c r="L1830">
        <v>27.882000000000001</v>
      </c>
      <c r="M1830">
        <v>31.584</v>
      </c>
      <c r="N1830" s="116">
        <v>-0.15079999999999999</v>
      </c>
      <c r="O1830" s="116">
        <v>18.346</v>
      </c>
      <c r="P1830" s="116">
        <v>0.13521</v>
      </c>
    </row>
    <row r="1831" spans="1:16">
      <c r="A1831" t="s">
        <v>140</v>
      </c>
      <c r="B1831">
        <v>1829</v>
      </c>
      <c r="C1831" t="s">
        <v>2004</v>
      </c>
      <c r="D1831">
        <v>60</v>
      </c>
      <c r="E1831">
        <v>10.679</v>
      </c>
      <c r="F1831">
        <v>12.378</v>
      </c>
      <c r="G1831">
        <v>14.077999999999999</v>
      </c>
      <c r="H1831">
        <v>16.052</v>
      </c>
      <c r="I1831">
        <v>18.350999999999999</v>
      </c>
      <c r="J1831">
        <v>21.038</v>
      </c>
      <c r="K1831">
        <v>24.187999999999999</v>
      </c>
      <c r="L1831">
        <v>27.891999999999999</v>
      </c>
      <c r="M1831">
        <v>31.597000000000001</v>
      </c>
      <c r="N1831" s="116">
        <v>-0.15090000000000001</v>
      </c>
      <c r="O1831" s="116">
        <v>18.351400000000002</v>
      </c>
      <c r="P1831" s="116">
        <v>0.13522999999999999</v>
      </c>
    </row>
    <row r="1832" spans="1:16">
      <c r="A1832" t="s">
        <v>140</v>
      </c>
      <c r="B1832">
        <v>1830</v>
      </c>
      <c r="C1832" t="s">
        <v>2005</v>
      </c>
      <c r="D1832">
        <v>60</v>
      </c>
      <c r="E1832">
        <v>10.680999999999999</v>
      </c>
      <c r="F1832">
        <v>12.381</v>
      </c>
      <c r="G1832">
        <v>14.082000000000001</v>
      </c>
      <c r="H1832">
        <v>16.056000000000001</v>
      </c>
      <c r="I1832">
        <v>18.356999999999999</v>
      </c>
      <c r="J1832">
        <v>21.045000000000002</v>
      </c>
      <c r="K1832">
        <v>24.196000000000002</v>
      </c>
      <c r="L1832">
        <v>27.902000000000001</v>
      </c>
      <c r="M1832">
        <v>31.609000000000002</v>
      </c>
      <c r="N1832" s="116">
        <v>-0.151</v>
      </c>
      <c r="O1832" s="116">
        <v>18.3568</v>
      </c>
      <c r="P1832" s="116">
        <v>0.13525000000000001</v>
      </c>
    </row>
    <row r="1833" spans="1:16">
      <c r="A1833" t="s">
        <v>140</v>
      </c>
      <c r="B1833">
        <v>1831</v>
      </c>
      <c r="C1833" t="s">
        <v>2006</v>
      </c>
      <c r="D1833">
        <v>60</v>
      </c>
      <c r="E1833">
        <v>10.683</v>
      </c>
      <c r="F1833">
        <v>12.384</v>
      </c>
      <c r="G1833">
        <v>14.085000000000001</v>
      </c>
      <c r="H1833">
        <v>16.061</v>
      </c>
      <c r="I1833">
        <v>18.361999999999998</v>
      </c>
      <c r="J1833">
        <v>21.050999999999998</v>
      </c>
      <c r="K1833">
        <v>24.204000000000001</v>
      </c>
      <c r="L1833">
        <v>27.913</v>
      </c>
      <c r="M1833">
        <v>31.620999999999999</v>
      </c>
      <c r="N1833" s="116">
        <v>-0.15110000000000001</v>
      </c>
      <c r="O1833" s="116">
        <v>18.362200000000001</v>
      </c>
      <c r="P1833" s="116">
        <v>0.13527</v>
      </c>
    </row>
    <row r="1834" spans="1:16">
      <c r="A1834" t="s">
        <v>140</v>
      </c>
      <c r="B1834">
        <v>1832</v>
      </c>
      <c r="C1834" t="s">
        <v>2007</v>
      </c>
      <c r="D1834">
        <v>60</v>
      </c>
      <c r="E1834">
        <v>10.686</v>
      </c>
      <c r="F1834">
        <v>12.387</v>
      </c>
      <c r="G1834">
        <v>14.089</v>
      </c>
      <c r="H1834">
        <v>16.065000000000001</v>
      </c>
      <c r="I1834">
        <v>18.367999999999999</v>
      </c>
      <c r="J1834">
        <v>21.058</v>
      </c>
      <c r="K1834">
        <v>24.212</v>
      </c>
      <c r="L1834">
        <v>27.922999999999998</v>
      </c>
      <c r="M1834">
        <v>31.632999999999999</v>
      </c>
      <c r="N1834" s="116">
        <v>-0.1512</v>
      </c>
      <c r="O1834" s="116">
        <v>18.367599999999999</v>
      </c>
      <c r="P1834" s="116">
        <v>0.13528999999999999</v>
      </c>
    </row>
    <row r="1835" spans="1:16">
      <c r="A1835" t="s">
        <v>140</v>
      </c>
      <c r="B1835">
        <v>1833</v>
      </c>
      <c r="C1835" t="s">
        <v>2008</v>
      </c>
      <c r="D1835">
        <v>60</v>
      </c>
      <c r="E1835">
        <v>10.688000000000001</v>
      </c>
      <c r="F1835">
        <v>12.39</v>
      </c>
      <c r="G1835">
        <v>14.093</v>
      </c>
      <c r="H1835">
        <v>16.07</v>
      </c>
      <c r="I1835">
        <v>18.373000000000001</v>
      </c>
      <c r="J1835">
        <v>21.065000000000001</v>
      </c>
      <c r="K1835">
        <v>24.22</v>
      </c>
      <c r="L1835">
        <v>27.933</v>
      </c>
      <c r="M1835">
        <v>31.646000000000001</v>
      </c>
      <c r="N1835" s="116">
        <v>-0.15129999999999999</v>
      </c>
      <c r="O1835" s="116">
        <v>18.373000000000001</v>
      </c>
      <c r="P1835" s="116">
        <v>0.13531000000000001</v>
      </c>
    </row>
    <row r="1836" spans="1:16">
      <c r="A1836" t="s">
        <v>140</v>
      </c>
      <c r="B1836">
        <v>1834</v>
      </c>
      <c r="C1836" t="s">
        <v>2009</v>
      </c>
      <c r="D1836">
        <v>60</v>
      </c>
      <c r="E1836">
        <v>10.69</v>
      </c>
      <c r="F1836">
        <v>12.393000000000001</v>
      </c>
      <c r="G1836">
        <v>14.096</v>
      </c>
      <c r="H1836">
        <v>16.074000000000002</v>
      </c>
      <c r="I1836">
        <v>18.378</v>
      </c>
      <c r="J1836">
        <v>21.071999999999999</v>
      </c>
      <c r="K1836">
        <v>24.228999999999999</v>
      </c>
      <c r="L1836">
        <v>27.943999999999999</v>
      </c>
      <c r="M1836">
        <v>31.658999999999999</v>
      </c>
      <c r="N1836" s="116">
        <v>-0.15140000000000001</v>
      </c>
      <c r="O1836" s="116">
        <v>18.378399999999999</v>
      </c>
      <c r="P1836" s="116">
        <v>0.13533999999999999</v>
      </c>
    </row>
    <row r="1837" spans="1:16">
      <c r="A1837" t="s">
        <v>140</v>
      </c>
      <c r="B1837">
        <v>1835</v>
      </c>
      <c r="C1837" t="s">
        <v>2010</v>
      </c>
      <c r="D1837">
        <v>60</v>
      </c>
      <c r="E1837">
        <v>10.693</v>
      </c>
      <c r="F1837">
        <v>12.396000000000001</v>
      </c>
      <c r="G1837">
        <v>14.1</v>
      </c>
      <c r="H1837">
        <v>16.077999999999999</v>
      </c>
      <c r="I1837">
        <v>18.384</v>
      </c>
      <c r="J1837">
        <v>21.077999999999999</v>
      </c>
      <c r="K1837">
        <v>24.236999999999998</v>
      </c>
      <c r="L1837">
        <v>27.954000000000001</v>
      </c>
      <c r="M1837">
        <v>31.670999999999999</v>
      </c>
      <c r="N1837" s="116">
        <v>-0.15140000000000001</v>
      </c>
      <c r="O1837" s="116">
        <v>18.383800000000001</v>
      </c>
      <c r="P1837" s="116">
        <v>0.13536000000000001</v>
      </c>
    </row>
    <row r="1838" spans="1:16">
      <c r="A1838" t="s">
        <v>140</v>
      </c>
      <c r="B1838">
        <v>1836</v>
      </c>
      <c r="C1838" t="s">
        <v>2011</v>
      </c>
      <c r="D1838">
        <v>60</v>
      </c>
      <c r="E1838">
        <v>10.695</v>
      </c>
      <c r="F1838">
        <v>12.398999999999999</v>
      </c>
      <c r="G1838">
        <v>14.103</v>
      </c>
      <c r="H1838">
        <v>16.082999999999998</v>
      </c>
      <c r="I1838">
        <v>18.388999999999999</v>
      </c>
      <c r="J1838">
        <v>21.085000000000001</v>
      </c>
      <c r="K1838">
        <v>24.245000000000001</v>
      </c>
      <c r="L1838">
        <v>27.963999999999999</v>
      </c>
      <c r="M1838">
        <v>31.683</v>
      </c>
      <c r="N1838" s="116">
        <v>-0.1515</v>
      </c>
      <c r="O1838" s="116">
        <v>18.389099999999999</v>
      </c>
      <c r="P1838" s="116">
        <v>0.13538</v>
      </c>
    </row>
    <row r="1839" spans="1:16">
      <c r="A1839" t="s">
        <v>140</v>
      </c>
      <c r="B1839">
        <v>1837</v>
      </c>
      <c r="C1839" t="s">
        <v>2012</v>
      </c>
      <c r="D1839">
        <v>60</v>
      </c>
      <c r="E1839">
        <v>10.696999999999999</v>
      </c>
      <c r="F1839">
        <v>12.401999999999999</v>
      </c>
      <c r="G1839">
        <v>14.106999999999999</v>
      </c>
      <c r="H1839">
        <v>16.087</v>
      </c>
      <c r="I1839">
        <v>18.393999999999998</v>
      </c>
      <c r="J1839">
        <v>21.091000000000001</v>
      </c>
      <c r="K1839">
        <v>24.254000000000001</v>
      </c>
      <c r="L1839">
        <v>27.975000000000001</v>
      </c>
      <c r="M1839">
        <v>31.696000000000002</v>
      </c>
      <c r="N1839" s="116">
        <v>-0.15160000000000001</v>
      </c>
      <c r="O1839" s="116">
        <v>18.394500000000001</v>
      </c>
      <c r="P1839" s="116">
        <v>0.13539999999999999</v>
      </c>
    </row>
    <row r="1840" spans="1:16">
      <c r="A1840" t="s">
        <v>140</v>
      </c>
      <c r="B1840">
        <v>1838</v>
      </c>
      <c r="C1840" t="s">
        <v>2013</v>
      </c>
      <c r="D1840">
        <v>60</v>
      </c>
      <c r="E1840">
        <v>10.7</v>
      </c>
      <c r="F1840">
        <v>12.404999999999999</v>
      </c>
      <c r="G1840">
        <v>14.111000000000001</v>
      </c>
      <c r="H1840">
        <v>16.091999999999999</v>
      </c>
      <c r="I1840">
        <v>18.399999999999999</v>
      </c>
      <c r="J1840">
        <v>21.097999999999999</v>
      </c>
      <c r="K1840">
        <v>24.262</v>
      </c>
      <c r="L1840">
        <v>27.984999999999999</v>
      </c>
      <c r="M1840">
        <v>31.707999999999998</v>
      </c>
      <c r="N1840" s="116">
        <v>-0.1517</v>
      </c>
      <c r="O1840" s="116">
        <v>18.399899999999999</v>
      </c>
      <c r="P1840" s="116">
        <v>0.13542000000000001</v>
      </c>
    </row>
    <row r="1841" spans="1:16">
      <c r="A1841" t="s">
        <v>140</v>
      </c>
      <c r="B1841">
        <v>1839</v>
      </c>
      <c r="C1841" t="s">
        <v>2014</v>
      </c>
      <c r="D1841">
        <v>60</v>
      </c>
      <c r="E1841">
        <v>10.702</v>
      </c>
      <c r="F1841">
        <v>12.407999999999999</v>
      </c>
      <c r="G1841">
        <v>14.114000000000001</v>
      </c>
      <c r="H1841">
        <v>16.096</v>
      </c>
      <c r="I1841">
        <v>18.405000000000001</v>
      </c>
      <c r="J1841">
        <v>21.105</v>
      </c>
      <c r="K1841">
        <v>24.27</v>
      </c>
      <c r="L1841">
        <v>27.995000000000001</v>
      </c>
      <c r="M1841">
        <v>31.72</v>
      </c>
      <c r="N1841" s="116">
        <v>-0.15179999999999999</v>
      </c>
      <c r="O1841" s="116">
        <v>18.4053</v>
      </c>
      <c r="P1841" s="116">
        <v>0.13544</v>
      </c>
    </row>
    <row r="1842" spans="1:16">
      <c r="A1842" t="s">
        <v>140</v>
      </c>
      <c r="B1842">
        <v>1840</v>
      </c>
      <c r="C1842" t="s">
        <v>2015</v>
      </c>
      <c r="D1842">
        <v>60</v>
      </c>
      <c r="E1842">
        <v>10.705</v>
      </c>
      <c r="F1842">
        <v>12.411</v>
      </c>
      <c r="G1842">
        <v>14.118</v>
      </c>
      <c r="H1842">
        <v>16.100000000000001</v>
      </c>
      <c r="I1842">
        <v>18.411000000000001</v>
      </c>
      <c r="J1842">
        <v>21.111000000000001</v>
      </c>
      <c r="K1842">
        <v>24.277999999999999</v>
      </c>
      <c r="L1842">
        <v>28.004999999999999</v>
      </c>
      <c r="M1842">
        <v>31.731999999999999</v>
      </c>
      <c r="N1842" s="116">
        <v>-0.15190000000000001</v>
      </c>
      <c r="O1842" s="116">
        <v>18.410699999999999</v>
      </c>
      <c r="P1842" s="116">
        <v>0.13546</v>
      </c>
    </row>
    <row r="1843" spans="1:16">
      <c r="A1843" t="s">
        <v>140</v>
      </c>
      <c r="B1843">
        <v>1841</v>
      </c>
      <c r="C1843" t="s">
        <v>2016</v>
      </c>
      <c r="D1843">
        <v>60</v>
      </c>
      <c r="E1843">
        <v>10.707000000000001</v>
      </c>
      <c r="F1843">
        <v>12.414</v>
      </c>
      <c r="G1843">
        <v>14.121</v>
      </c>
      <c r="H1843">
        <v>16.105</v>
      </c>
      <c r="I1843">
        <v>18.416</v>
      </c>
      <c r="J1843">
        <v>21.117999999999999</v>
      </c>
      <c r="K1843">
        <v>24.286999999999999</v>
      </c>
      <c r="L1843">
        <v>28.015999999999998</v>
      </c>
      <c r="M1843">
        <v>31.745000000000001</v>
      </c>
      <c r="N1843" s="116">
        <v>-0.152</v>
      </c>
      <c r="O1843" s="116">
        <v>18.4161</v>
      </c>
      <c r="P1843" s="116">
        <v>0.13547999999999999</v>
      </c>
    </row>
    <row r="1844" spans="1:16">
      <c r="A1844" t="s">
        <v>140</v>
      </c>
      <c r="B1844">
        <v>1842</v>
      </c>
      <c r="C1844" t="s">
        <v>2017</v>
      </c>
      <c r="D1844">
        <v>60</v>
      </c>
      <c r="E1844">
        <v>10.709</v>
      </c>
      <c r="F1844">
        <v>12.417</v>
      </c>
      <c r="G1844">
        <v>14.125</v>
      </c>
      <c r="H1844">
        <v>16.109000000000002</v>
      </c>
      <c r="I1844">
        <v>18.422000000000001</v>
      </c>
      <c r="J1844">
        <v>21.125</v>
      </c>
      <c r="K1844">
        <v>24.295000000000002</v>
      </c>
      <c r="L1844">
        <v>28.026</v>
      </c>
      <c r="M1844">
        <v>31.757000000000001</v>
      </c>
      <c r="N1844" s="116">
        <v>-0.15210000000000001</v>
      </c>
      <c r="O1844" s="116">
        <v>18.421500000000002</v>
      </c>
      <c r="P1844" s="116">
        <v>0.13550000000000001</v>
      </c>
    </row>
    <row r="1845" spans="1:16">
      <c r="A1845" t="s">
        <v>140</v>
      </c>
      <c r="B1845">
        <v>1843</v>
      </c>
      <c r="C1845" t="s">
        <v>2018</v>
      </c>
      <c r="D1845">
        <v>60</v>
      </c>
      <c r="E1845">
        <v>10.712</v>
      </c>
      <c r="F1845">
        <v>12.42</v>
      </c>
      <c r="G1845">
        <v>14.129</v>
      </c>
      <c r="H1845">
        <v>16.114000000000001</v>
      </c>
      <c r="I1845">
        <v>18.427</v>
      </c>
      <c r="J1845">
        <v>21.131</v>
      </c>
      <c r="K1845">
        <v>24.303000000000001</v>
      </c>
      <c r="L1845">
        <v>28.036000000000001</v>
      </c>
      <c r="M1845">
        <v>31.768999999999998</v>
      </c>
      <c r="N1845" s="116">
        <v>-0.1522</v>
      </c>
      <c r="O1845" s="116">
        <v>18.4268</v>
      </c>
      <c r="P1845" s="116">
        <v>0.13552</v>
      </c>
    </row>
    <row r="1846" spans="1:16">
      <c r="A1846" t="s">
        <v>140</v>
      </c>
      <c r="B1846">
        <v>1844</v>
      </c>
      <c r="C1846" t="s">
        <v>2019</v>
      </c>
      <c r="D1846">
        <v>60</v>
      </c>
      <c r="E1846">
        <v>10.714</v>
      </c>
      <c r="F1846">
        <v>12.423</v>
      </c>
      <c r="G1846">
        <v>14.132</v>
      </c>
      <c r="H1846">
        <v>16.117999999999999</v>
      </c>
      <c r="I1846">
        <v>18.431999999999999</v>
      </c>
      <c r="J1846">
        <v>21.138000000000002</v>
      </c>
      <c r="K1846">
        <v>24.311</v>
      </c>
      <c r="L1846">
        <v>28.045999999999999</v>
      </c>
      <c r="M1846">
        <v>31.780999999999999</v>
      </c>
      <c r="N1846" s="116">
        <v>-0.15229999999999999</v>
      </c>
      <c r="O1846" s="116">
        <v>18.432200000000002</v>
      </c>
      <c r="P1846" s="116">
        <v>0.13553999999999999</v>
      </c>
    </row>
    <row r="1847" spans="1:16">
      <c r="A1847" t="s">
        <v>140</v>
      </c>
      <c r="B1847">
        <v>1845</v>
      </c>
      <c r="C1847" t="s">
        <v>2020</v>
      </c>
      <c r="D1847">
        <v>60</v>
      </c>
      <c r="E1847">
        <v>10.715999999999999</v>
      </c>
      <c r="F1847">
        <v>12.426</v>
      </c>
      <c r="G1847">
        <v>14.135999999999999</v>
      </c>
      <c r="H1847">
        <v>16.122</v>
      </c>
      <c r="I1847">
        <v>18.437999999999999</v>
      </c>
      <c r="J1847">
        <v>21.145</v>
      </c>
      <c r="K1847">
        <v>24.32</v>
      </c>
      <c r="L1847">
        <v>28.056999999999999</v>
      </c>
      <c r="M1847">
        <v>31.795000000000002</v>
      </c>
      <c r="N1847" s="116">
        <v>-0.15240000000000001</v>
      </c>
      <c r="O1847" s="116">
        <v>18.4376</v>
      </c>
      <c r="P1847" s="116">
        <v>0.13557</v>
      </c>
    </row>
    <row r="1848" spans="1:16">
      <c r="A1848" t="s">
        <v>140</v>
      </c>
      <c r="B1848">
        <v>1846</v>
      </c>
      <c r="C1848" t="s">
        <v>2021</v>
      </c>
      <c r="D1848">
        <v>60</v>
      </c>
      <c r="E1848">
        <v>10.718999999999999</v>
      </c>
      <c r="F1848">
        <v>12.429</v>
      </c>
      <c r="G1848">
        <v>14.138999999999999</v>
      </c>
      <c r="H1848">
        <v>16.126999999999999</v>
      </c>
      <c r="I1848">
        <v>18.443000000000001</v>
      </c>
      <c r="J1848">
        <v>21.151</v>
      </c>
      <c r="K1848">
        <v>24.327999999999999</v>
      </c>
      <c r="L1848">
        <v>28.068000000000001</v>
      </c>
      <c r="M1848">
        <v>31.806999999999999</v>
      </c>
      <c r="N1848" s="116">
        <v>-0.1525</v>
      </c>
      <c r="O1848" s="116">
        <v>18.443000000000001</v>
      </c>
      <c r="P1848" s="116">
        <v>0.13558999999999999</v>
      </c>
    </row>
    <row r="1849" spans="1:16">
      <c r="A1849" t="s">
        <v>140</v>
      </c>
      <c r="B1849">
        <v>1847</v>
      </c>
      <c r="C1849" t="s">
        <v>2022</v>
      </c>
      <c r="D1849">
        <v>60</v>
      </c>
      <c r="E1849">
        <v>10.721</v>
      </c>
      <c r="F1849">
        <v>12.432</v>
      </c>
      <c r="G1849">
        <v>14.143000000000001</v>
      </c>
      <c r="H1849">
        <v>16.131</v>
      </c>
      <c r="I1849">
        <v>18.448</v>
      </c>
      <c r="J1849">
        <v>21.158000000000001</v>
      </c>
      <c r="K1849">
        <v>24.335999999999999</v>
      </c>
      <c r="L1849">
        <v>28.077999999999999</v>
      </c>
      <c r="M1849">
        <v>31.82</v>
      </c>
      <c r="N1849" s="116">
        <v>-0.15260000000000001</v>
      </c>
      <c r="O1849" s="116">
        <v>18.448399999999999</v>
      </c>
      <c r="P1849" s="116">
        <v>0.13561000000000001</v>
      </c>
    </row>
    <row r="1850" spans="1:16">
      <c r="A1850" t="s">
        <v>140</v>
      </c>
      <c r="B1850">
        <v>1848</v>
      </c>
      <c r="C1850" t="s">
        <v>2023</v>
      </c>
      <c r="D1850">
        <v>60</v>
      </c>
      <c r="E1850">
        <v>10.723000000000001</v>
      </c>
      <c r="F1850">
        <v>12.435</v>
      </c>
      <c r="G1850">
        <v>14.147</v>
      </c>
      <c r="H1850">
        <v>16.135999999999999</v>
      </c>
      <c r="I1850">
        <v>18.454000000000001</v>
      </c>
      <c r="J1850">
        <v>21.164000000000001</v>
      </c>
      <c r="K1850">
        <v>24.344999999999999</v>
      </c>
      <c r="L1850">
        <v>28.088000000000001</v>
      </c>
      <c r="M1850">
        <v>31.832000000000001</v>
      </c>
      <c r="N1850" s="116">
        <v>-0.1527</v>
      </c>
      <c r="O1850" s="116">
        <v>18.453800000000001</v>
      </c>
      <c r="P1850" s="116">
        <v>0.13563</v>
      </c>
    </row>
    <row r="1851" spans="1:16">
      <c r="A1851" t="s">
        <v>140</v>
      </c>
      <c r="B1851">
        <v>1849</v>
      </c>
      <c r="C1851" t="s">
        <v>2024</v>
      </c>
      <c r="D1851">
        <v>60</v>
      </c>
      <c r="E1851">
        <v>10.726000000000001</v>
      </c>
      <c r="F1851">
        <v>12.438000000000001</v>
      </c>
      <c r="G1851">
        <v>14.15</v>
      </c>
      <c r="H1851">
        <v>16.14</v>
      </c>
      <c r="I1851">
        <v>18.459</v>
      </c>
      <c r="J1851">
        <v>21.170999999999999</v>
      </c>
      <c r="K1851">
        <v>24.353000000000002</v>
      </c>
      <c r="L1851">
        <v>28.097999999999999</v>
      </c>
      <c r="M1851">
        <v>31.844000000000001</v>
      </c>
      <c r="N1851" s="116">
        <v>-0.15279999999999999</v>
      </c>
      <c r="O1851" s="116">
        <v>18.459099999999999</v>
      </c>
      <c r="P1851" s="116">
        <v>0.13564999999999999</v>
      </c>
    </row>
    <row r="1852" spans="1:16">
      <c r="A1852" t="s">
        <v>140</v>
      </c>
      <c r="B1852">
        <v>1850</v>
      </c>
      <c r="C1852" t="s">
        <v>2025</v>
      </c>
      <c r="D1852">
        <v>60</v>
      </c>
      <c r="E1852">
        <v>10.728</v>
      </c>
      <c r="F1852">
        <v>12.441000000000001</v>
      </c>
      <c r="G1852">
        <v>14.154</v>
      </c>
      <c r="H1852">
        <v>16.143999999999998</v>
      </c>
      <c r="I1852">
        <v>18.463999999999999</v>
      </c>
      <c r="J1852">
        <v>21.178000000000001</v>
      </c>
      <c r="K1852">
        <v>24.361000000000001</v>
      </c>
      <c r="L1852">
        <v>28.109000000000002</v>
      </c>
      <c r="M1852">
        <v>31.856000000000002</v>
      </c>
      <c r="N1852" s="116">
        <v>-0.15290000000000001</v>
      </c>
      <c r="O1852" s="116">
        <v>18.464500000000001</v>
      </c>
      <c r="P1852" s="116">
        <v>0.13567000000000001</v>
      </c>
    </row>
    <row r="1853" spans="1:16">
      <c r="A1853" t="s">
        <v>140</v>
      </c>
      <c r="B1853">
        <v>1851</v>
      </c>
      <c r="C1853" t="s">
        <v>2026</v>
      </c>
      <c r="D1853">
        <v>60</v>
      </c>
      <c r="E1853">
        <v>10.731</v>
      </c>
      <c r="F1853">
        <v>12.444000000000001</v>
      </c>
      <c r="G1853">
        <v>14.157999999999999</v>
      </c>
      <c r="H1853">
        <v>16.149000000000001</v>
      </c>
      <c r="I1853">
        <v>18.47</v>
      </c>
      <c r="J1853">
        <v>21.184000000000001</v>
      </c>
      <c r="K1853">
        <v>24.369</v>
      </c>
      <c r="L1853">
        <v>28.119</v>
      </c>
      <c r="M1853">
        <v>31.869</v>
      </c>
      <c r="N1853" s="116">
        <v>-0.153</v>
      </c>
      <c r="O1853" s="116">
        <v>18.469899999999999</v>
      </c>
      <c r="P1853" s="116">
        <v>0.13569000000000001</v>
      </c>
    </row>
    <row r="1854" spans="1:16">
      <c r="A1854" t="s">
        <v>140</v>
      </c>
      <c r="B1854">
        <v>1852</v>
      </c>
      <c r="C1854" t="s">
        <v>2027</v>
      </c>
      <c r="D1854">
        <v>60</v>
      </c>
      <c r="E1854">
        <v>10.733000000000001</v>
      </c>
      <c r="F1854">
        <v>12.446999999999999</v>
      </c>
      <c r="G1854">
        <v>14.161</v>
      </c>
      <c r="H1854">
        <v>16.152999999999999</v>
      </c>
      <c r="I1854">
        <v>18.475000000000001</v>
      </c>
      <c r="J1854">
        <v>21.190999999999999</v>
      </c>
      <c r="K1854">
        <v>24.376999999999999</v>
      </c>
      <c r="L1854">
        <v>28.129000000000001</v>
      </c>
      <c r="M1854">
        <v>31.881</v>
      </c>
      <c r="N1854" s="116">
        <v>-0.15310000000000001</v>
      </c>
      <c r="O1854" s="116">
        <v>18.475300000000001</v>
      </c>
      <c r="P1854" s="116">
        <v>0.13571</v>
      </c>
    </row>
    <row r="1855" spans="1:16">
      <c r="A1855" t="s">
        <v>140</v>
      </c>
      <c r="B1855">
        <v>1853</v>
      </c>
      <c r="C1855" t="s">
        <v>2028</v>
      </c>
      <c r="D1855">
        <v>60</v>
      </c>
      <c r="E1855">
        <v>10.736000000000001</v>
      </c>
      <c r="F1855">
        <v>12.45</v>
      </c>
      <c r="G1855">
        <v>14.164999999999999</v>
      </c>
      <c r="H1855">
        <v>16.158000000000001</v>
      </c>
      <c r="I1855">
        <v>18.481000000000002</v>
      </c>
      <c r="J1855">
        <v>21.198</v>
      </c>
      <c r="K1855">
        <v>24.385999999999999</v>
      </c>
      <c r="L1855">
        <v>28.138999999999999</v>
      </c>
      <c r="M1855">
        <v>31.893000000000001</v>
      </c>
      <c r="N1855" s="116">
        <v>-0.1532</v>
      </c>
      <c r="O1855" s="116">
        <v>18.480699999999999</v>
      </c>
      <c r="P1855" s="116">
        <v>0.13572999999999999</v>
      </c>
    </row>
    <row r="1856" spans="1:16">
      <c r="A1856" t="s">
        <v>140</v>
      </c>
      <c r="B1856">
        <v>1854</v>
      </c>
      <c r="C1856" t="s">
        <v>2029</v>
      </c>
      <c r="D1856">
        <v>60</v>
      </c>
      <c r="E1856">
        <v>10.738</v>
      </c>
      <c r="F1856">
        <v>12.452999999999999</v>
      </c>
      <c r="G1856">
        <v>14.167999999999999</v>
      </c>
      <c r="H1856">
        <v>16.161999999999999</v>
      </c>
      <c r="I1856">
        <v>18.486000000000001</v>
      </c>
      <c r="J1856">
        <v>21.204000000000001</v>
      </c>
      <c r="K1856">
        <v>24.393999999999998</v>
      </c>
      <c r="L1856">
        <v>28.15</v>
      </c>
      <c r="M1856">
        <v>31.905000000000001</v>
      </c>
      <c r="N1856" s="116">
        <v>-0.15329999999999999</v>
      </c>
      <c r="O1856" s="116">
        <v>18.486000000000001</v>
      </c>
      <c r="P1856" s="116">
        <v>0.13575000000000001</v>
      </c>
    </row>
    <row r="1857" spans="1:16">
      <c r="A1857" t="s">
        <v>140</v>
      </c>
      <c r="B1857">
        <v>1855</v>
      </c>
      <c r="C1857" t="s">
        <v>2030</v>
      </c>
      <c r="D1857">
        <v>60</v>
      </c>
      <c r="E1857">
        <v>10.74</v>
      </c>
      <c r="F1857">
        <v>12.456</v>
      </c>
      <c r="G1857">
        <v>14.172000000000001</v>
      </c>
      <c r="H1857">
        <v>16.166</v>
      </c>
      <c r="I1857">
        <v>18.491</v>
      </c>
      <c r="J1857">
        <v>21.210999999999999</v>
      </c>
      <c r="K1857">
        <v>24.402000000000001</v>
      </c>
      <c r="L1857">
        <v>28.16</v>
      </c>
      <c r="M1857">
        <v>31.917000000000002</v>
      </c>
      <c r="N1857" s="116">
        <v>-0.15329999999999999</v>
      </c>
      <c r="O1857" s="116">
        <v>18.491399999999999</v>
      </c>
      <c r="P1857" s="116">
        <v>0.13577</v>
      </c>
    </row>
    <row r="1858" spans="1:16">
      <c r="A1858" t="s">
        <v>140</v>
      </c>
      <c r="B1858">
        <v>1856</v>
      </c>
      <c r="C1858" t="s">
        <v>2031</v>
      </c>
      <c r="D1858">
        <v>60</v>
      </c>
      <c r="E1858">
        <v>10.742000000000001</v>
      </c>
      <c r="F1858">
        <v>12.459</v>
      </c>
      <c r="G1858">
        <v>14.175000000000001</v>
      </c>
      <c r="H1858">
        <v>16.170999999999999</v>
      </c>
      <c r="I1858">
        <v>18.497</v>
      </c>
      <c r="J1858">
        <v>21.218</v>
      </c>
      <c r="K1858">
        <v>24.411000000000001</v>
      </c>
      <c r="L1858">
        <v>28.170999999999999</v>
      </c>
      <c r="M1858">
        <v>31.931000000000001</v>
      </c>
      <c r="N1858" s="116">
        <v>-0.15340000000000001</v>
      </c>
      <c r="O1858" s="116">
        <v>18.4968</v>
      </c>
      <c r="P1858" s="116">
        <v>0.1358</v>
      </c>
    </row>
    <row r="1859" spans="1:16">
      <c r="A1859" t="s">
        <v>141</v>
      </c>
      <c r="B1859">
        <v>0</v>
      </c>
      <c r="C1859" t="s">
        <v>2032</v>
      </c>
      <c r="D1859">
        <v>0</v>
      </c>
      <c r="E1859">
        <v>1.671</v>
      </c>
      <c r="F1859">
        <v>2.0329999999999999</v>
      </c>
      <c r="G1859">
        <v>2.395</v>
      </c>
      <c r="H1859">
        <v>2.794</v>
      </c>
      <c r="I1859">
        <v>3.2320000000000002</v>
      </c>
      <c r="J1859">
        <v>3.7109999999999999</v>
      </c>
      <c r="K1859">
        <v>4.2300000000000004</v>
      </c>
      <c r="L1859">
        <v>4.7930000000000001</v>
      </c>
      <c r="M1859">
        <v>5.3559999999999999</v>
      </c>
      <c r="N1859" s="116">
        <v>0.38090000000000002</v>
      </c>
      <c r="O1859" s="116">
        <v>3.2322000000000002</v>
      </c>
      <c r="P1859" s="116">
        <v>0.14171</v>
      </c>
    </row>
    <row r="1860" spans="1:16">
      <c r="A1860" t="s">
        <v>141</v>
      </c>
      <c r="B1860">
        <v>1</v>
      </c>
      <c r="C1860" t="s">
        <v>2033</v>
      </c>
      <c r="D1860">
        <v>0</v>
      </c>
      <c r="E1860">
        <v>1.635</v>
      </c>
      <c r="F1860">
        <v>1.994</v>
      </c>
      <c r="G1860">
        <v>2.3519999999999999</v>
      </c>
      <c r="H1860">
        <v>2.7519999999999998</v>
      </c>
      <c r="I1860">
        <v>3.1960000000000002</v>
      </c>
      <c r="J1860">
        <v>3.6850000000000001</v>
      </c>
      <c r="K1860">
        <v>4.2220000000000004</v>
      </c>
      <c r="L1860">
        <v>4.8099999999999996</v>
      </c>
      <c r="M1860">
        <v>5.3979999999999997</v>
      </c>
      <c r="N1860" s="116">
        <v>0.32590000000000002</v>
      </c>
      <c r="O1860" s="116">
        <v>3.1957</v>
      </c>
      <c r="P1860" s="116">
        <v>0.14577999999999999</v>
      </c>
    </row>
    <row r="1861" spans="1:16">
      <c r="A1861" t="s">
        <v>141</v>
      </c>
      <c r="B1861">
        <v>2</v>
      </c>
      <c r="C1861" t="s">
        <v>2034</v>
      </c>
      <c r="D1861">
        <v>0</v>
      </c>
      <c r="E1861">
        <v>1.643</v>
      </c>
      <c r="F1861">
        <v>2.0019999999999998</v>
      </c>
      <c r="G1861">
        <v>2.3620000000000001</v>
      </c>
      <c r="H1861">
        <v>2.7639999999999998</v>
      </c>
      <c r="I1861">
        <v>3.21</v>
      </c>
      <c r="J1861">
        <v>3.7040000000000002</v>
      </c>
      <c r="K1861">
        <v>4.2489999999999997</v>
      </c>
      <c r="L1861">
        <v>4.8460000000000001</v>
      </c>
      <c r="M1861">
        <v>5.4429999999999996</v>
      </c>
      <c r="N1861" s="116">
        <v>0.31009999999999999</v>
      </c>
      <c r="O1861" s="116">
        <v>3.2103999999999999</v>
      </c>
      <c r="P1861" s="116">
        <v>0.14637</v>
      </c>
    </row>
    <row r="1862" spans="1:16">
      <c r="A1862" t="s">
        <v>141</v>
      </c>
      <c r="B1862">
        <v>3</v>
      </c>
      <c r="C1862" t="s">
        <v>2035</v>
      </c>
      <c r="D1862">
        <v>0</v>
      </c>
      <c r="E1862">
        <v>1.6559999999999999</v>
      </c>
      <c r="F1862">
        <v>2.0169999999999999</v>
      </c>
      <c r="G1862">
        <v>2.3780000000000001</v>
      </c>
      <c r="H1862">
        <v>2.782</v>
      </c>
      <c r="I1862">
        <v>3.2320000000000002</v>
      </c>
      <c r="J1862">
        <v>3.73</v>
      </c>
      <c r="K1862">
        <v>4.28</v>
      </c>
      <c r="L1862">
        <v>4.8849999999999998</v>
      </c>
      <c r="M1862">
        <v>5.4889999999999999</v>
      </c>
      <c r="N1862" s="116">
        <v>0.29859999999999998</v>
      </c>
      <c r="O1862" s="116">
        <v>3.2315</v>
      </c>
      <c r="P1862" s="116">
        <v>0.14657000000000001</v>
      </c>
    </row>
    <row r="1863" spans="1:16">
      <c r="A1863" t="s">
        <v>141</v>
      </c>
      <c r="B1863">
        <v>4</v>
      </c>
      <c r="C1863" t="s">
        <v>2036</v>
      </c>
      <c r="D1863">
        <v>0</v>
      </c>
      <c r="E1863">
        <v>1.6719999999999999</v>
      </c>
      <c r="F1863">
        <v>2.0339999999999998</v>
      </c>
      <c r="G1863">
        <v>2.3969999999999998</v>
      </c>
      <c r="H1863">
        <v>2.8029999999999999</v>
      </c>
      <c r="I1863">
        <v>3.2559999999999998</v>
      </c>
      <c r="J1863">
        <v>3.758</v>
      </c>
      <c r="K1863">
        <v>4.3140000000000001</v>
      </c>
      <c r="L1863">
        <v>4.9249999999999998</v>
      </c>
      <c r="M1863">
        <v>5.5369999999999999</v>
      </c>
      <c r="N1863" s="116">
        <v>0.28910000000000002</v>
      </c>
      <c r="O1863" s="116">
        <v>3.2557999999999998</v>
      </c>
      <c r="P1863" s="116">
        <v>0.14657999999999999</v>
      </c>
    </row>
    <row r="1864" spans="1:16">
      <c r="A1864" t="s">
        <v>141</v>
      </c>
      <c r="B1864">
        <v>5</v>
      </c>
      <c r="C1864" t="s">
        <v>2037</v>
      </c>
      <c r="D1864">
        <v>0</v>
      </c>
      <c r="E1864">
        <v>1.6890000000000001</v>
      </c>
      <c r="F1864">
        <v>2.0529999999999999</v>
      </c>
      <c r="G1864">
        <v>2.4180000000000001</v>
      </c>
      <c r="H1864">
        <v>2.8260000000000001</v>
      </c>
      <c r="I1864">
        <v>3.282</v>
      </c>
      <c r="J1864">
        <v>3.7890000000000001</v>
      </c>
      <c r="K1864">
        <v>4.3490000000000002</v>
      </c>
      <c r="L1864">
        <v>4.9669999999999996</v>
      </c>
      <c r="M1864">
        <v>5.585</v>
      </c>
      <c r="N1864" s="116">
        <v>0.28100000000000003</v>
      </c>
      <c r="O1864" s="116">
        <v>3.2820999999999998</v>
      </c>
      <c r="P1864" s="116">
        <v>0.14646000000000001</v>
      </c>
    </row>
    <row r="1865" spans="1:16">
      <c r="A1865" t="s">
        <v>141</v>
      </c>
      <c r="B1865">
        <v>6</v>
      </c>
      <c r="C1865" t="s">
        <v>2038</v>
      </c>
      <c r="D1865">
        <v>0</v>
      </c>
      <c r="E1865">
        <v>1.708</v>
      </c>
      <c r="F1865">
        <v>2.0739999999999998</v>
      </c>
      <c r="G1865">
        <v>2.44</v>
      </c>
      <c r="H1865">
        <v>2.851</v>
      </c>
      <c r="I1865">
        <v>3.31</v>
      </c>
      <c r="J1865">
        <v>3.82</v>
      </c>
      <c r="K1865">
        <v>4.3860000000000001</v>
      </c>
      <c r="L1865">
        <v>5.0090000000000003</v>
      </c>
      <c r="M1865">
        <v>5.633</v>
      </c>
      <c r="N1865" s="116">
        <v>0.2737</v>
      </c>
      <c r="O1865" s="116">
        <v>3.3098999999999998</v>
      </c>
      <c r="P1865" s="116">
        <v>0.14626</v>
      </c>
    </row>
    <row r="1866" spans="1:16">
      <c r="A1866" t="s">
        <v>141</v>
      </c>
      <c r="B1866">
        <v>7</v>
      </c>
      <c r="C1866" t="s">
        <v>2039</v>
      </c>
      <c r="D1866">
        <v>0</v>
      </c>
      <c r="E1866">
        <v>1.7270000000000001</v>
      </c>
      <c r="F1866">
        <v>2.0960000000000001</v>
      </c>
      <c r="G1866">
        <v>2.464</v>
      </c>
      <c r="H1866">
        <v>2.8769999999999998</v>
      </c>
      <c r="I1866">
        <v>3.339</v>
      </c>
      <c r="J1866">
        <v>3.8530000000000002</v>
      </c>
      <c r="K1866">
        <v>4.423</v>
      </c>
      <c r="L1866">
        <v>5.0519999999999996</v>
      </c>
      <c r="M1866">
        <v>5.6820000000000004</v>
      </c>
      <c r="N1866" s="116">
        <v>0.2671</v>
      </c>
      <c r="O1866" s="116">
        <v>3.3388</v>
      </c>
      <c r="P1866" s="116">
        <v>0.14599999999999999</v>
      </c>
    </row>
    <row r="1867" spans="1:16">
      <c r="A1867" t="s">
        <v>141</v>
      </c>
      <c r="B1867">
        <v>8</v>
      </c>
      <c r="C1867" t="s">
        <v>2040</v>
      </c>
      <c r="D1867">
        <v>0</v>
      </c>
      <c r="E1867">
        <v>1.748</v>
      </c>
      <c r="F1867">
        <v>2.1179999999999999</v>
      </c>
      <c r="G1867">
        <v>2.488</v>
      </c>
      <c r="H1867">
        <v>2.9039999999999999</v>
      </c>
      <c r="I1867">
        <v>3.3690000000000002</v>
      </c>
      <c r="J1867">
        <v>3.887</v>
      </c>
      <c r="K1867">
        <v>4.4610000000000003</v>
      </c>
      <c r="L1867">
        <v>5.0960000000000001</v>
      </c>
      <c r="M1867">
        <v>5.7309999999999999</v>
      </c>
      <c r="N1867" s="116">
        <v>0.26090000000000002</v>
      </c>
      <c r="O1867" s="116">
        <v>3.3687</v>
      </c>
      <c r="P1867" s="116">
        <v>0.14568999999999999</v>
      </c>
    </row>
    <row r="1868" spans="1:16">
      <c r="A1868" t="s">
        <v>141</v>
      </c>
      <c r="B1868">
        <v>9</v>
      </c>
      <c r="C1868" t="s">
        <v>2041</v>
      </c>
      <c r="D1868">
        <v>0</v>
      </c>
      <c r="E1868">
        <v>1.7689999999999999</v>
      </c>
      <c r="F1868">
        <v>2.141</v>
      </c>
      <c r="G1868">
        <v>2.5129999999999999</v>
      </c>
      <c r="H1868">
        <v>2.9319999999999999</v>
      </c>
      <c r="I1868">
        <v>3.4</v>
      </c>
      <c r="J1868">
        <v>3.9209999999999998</v>
      </c>
      <c r="K1868">
        <v>4.5</v>
      </c>
      <c r="L1868">
        <v>5.14</v>
      </c>
      <c r="M1868">
        <v>5.78</v>
      </c>
      <c r="N1868" s="116">
        <v>0.25509999999999999</v>
      </c>
      <c r="O1868" s="116">
        <v>3.3995000000000002</v>
      </c>
      <c r="P1868" s="116">
        <v>0.14534</v>
      </c>
    </row>
    <row r="1869" spans="1:16">
      <c r="A1869" t="s">
        <v>141</v>
      </c>
      <c r="B1869">
        <v>10</v>
      </c>
      <c r="C1869" t="s">
        <v>2042</v>
      </c>
      <c r="D1869">
        <v>0</v>
      </c>
      <c r="E1869">
        <v>1.7909999999999999</v>
      </c>
      <c r="F1869">
        <v>2.165</v>
      </c>
      <c r="G1869">
        <v>2.54</v>
      </c>
      <c r="H1869">
        <v>2.96</v>
      </c>
      <c r="I1869">
        <v>3.431</v>
      </c>
      <c r="J1869">
        <v>3.9569999999999999</v>
      </c>
      <c r="K1869">
        <v>4.54</v>
      </c>
      <c r="L1869">
        <v>5.1859999999999999</v>
      </c>
      <c r="M1869">
        <v>5.8310000000000004</v>
      </c>
      <c r="N1869" s="116">
        <v>0.24970000000000001</v>
      </c>
      <c r="O1869" s="116">
        <v>3.4314</v>
      </c>
      <c r="P1869" s="116">
        <v>0.14498</v>
      </c>
    </row>
    <row r="1870" spans="1:16">
      <c r="A1870" t="s">
        <v>141</v>
      </c>
      <c r="B1870">
        <v>11</v>
      </c>
      <c r="C1870" t="s">
        <v>2043</v>
      </c>
      <c r="D1870">
        <v>0</v>
      </c>
      <c r="E1870">
        <v>1.8140000000000001</v>
      </c>
      <c r="F1870">
        <v>2.19</v>
      </c>
      <c r="G1870">
        <v>2.5670000000000002</v>
      </c>
      <c r="H1870">
        <v>2.99</v>
      </c>
      <c r="I1870">
        <v>3.464</v>
      </c>
      <c r="J1870">
        <v>3.9929999999999999</v>
      </c>
      <c r="K1870">
        <v>4.5810000000000004</v>
      </c>
      <c r="L1870">
        <v>5.2320000000000002</v>
      </c>
      <c r="M1870">
        <v>5.883</v>
      </c>
      <c r="N1870" s="116">
        <v>0.24460000000000001</v>
      </c>
      <c r="O1870" s="116">
        <v>3.4643000000000002</v>
      </c>
      <c r="P1870" s="116">
        <v>0.14459</v>
      </c>
    </row>
    <row r="1871" spans="1:16">
      <c r="A1871" t="s">
        <v>141</v>
      </c>
      <c r="B1871">
        <v>12</v>
      </c>
      <c r="C1871" t="s">
        <v>2044</v>
      </c>
      <c r="D1871">
        <v>0</v>
      </c>
      <c r="E1871">
        <v>1.837</v>
      </c>
      <c r="F1871">
        <v>2.2160000000000002</v>
      </c>
      <c r="G1871">
        <v>2.5950000000000002</v>
      </c>
      <c r="H1871">
        <v>3.0209999999999999</v>
      </c>
      <c r="I1871">
        <v>3.4980000000000002</v>
      </c>
      <c r="J1871">
        <v>4.0309999999999997</v>
      </c>
      <c r="K1871">
        <v>4.6230000000000002</v>
      </c>
      <c r="L1871">
        <v>5.28</v>
      </c>
      <c r="M1871">
        <v>5.9359999999999999</v>
      </c>
      <c r="N1871" s="116">
        <v>0.2397</v>
      </c>
      <c r="O1871" s="116">
        <v>3.4983</v>
      </c>
      <c r="P1871" s="116">
        <v>0.14419999999999999</v>
      </c>
    </row>
    <row r="1872" spans="1:16">
      <c r="A1872" t="s">
        <v>141</v>
      </c>
      <c r="B1872">
        <v>13</v>
      </c>
      <c r="C1872" t="s">
        <v>2045</v>
      </c>
      <c r="D1872">
        <v>0</v>
      </c>
      <c r="E1872">
        <v>1.861</v>
      </c>
      <c r="F1872">
        <v>2.242</v>
      </c>
      <c r="G1872">
        <v>2.6230000000000002</v>
      </c>
      <c r="H1872">
        <v>3.052</v>
      </c>
      <c r="I1872">
        <v>3.5329999999999999</v>
      </c>
      <c r="J1872">
        <v>4.07</v>
      </c>
      <c r="K1872">
        <v>4.6669999999999998</v>
      </c>
      <c r="L1872">
        <v>5.3289999999999997</v>
      </c>
      <c r="M1872">
        <v>5.9909999999999997</v>
      </c>
      <c r="N1872" s="116">
        <v>0.2349</v>
      </c>
      <c r="O1872" s="116">
        <v>3.5333000000000001</v>
      </c>
      <c r="P1872" s="116">
        <v>0.14380000000000001</v>
      </c>
    </row>
    <row r="1873" spans="1:16">
      <c r="A1873" t="s">
        <v>141</v>
      </c>
      <c r="B1873">
        <v>14</v>
      </c>
      <c r="C1873" t="s">
        <v>2046</v>
      </c>
      <c r="D1873">
        <v>0</v>
      </c>
      <c r="E1873">
        <v>1.885</v>
      </c>
      <c r="F1873">
        <v>2.2690000000000001</v>
      </c>
      <c r="G1873">
        <v>2.653</v>
      </c>
      <c r="H1873">
        <v>3.085</v>
      </c>
      <c r="I1873">
        <v>3.569</v>
      </c>
      <c r="J1873">
        <v>4.1100000000000003</v>
      </c>
      <c r="K1873">
        <v>4.7119999999999997</v>
      </c>
      <c r="L1873">
        <v>5.3789999999999996</v>
      </c>
      <c r="M1873">
        <v>6.0469999999999997</v>
      </c>
      <c r="N1873" s="116">
        <v>0.23039999999999999</v>
      </c>
      <c r="O1873" s="116">
        <v>3.5693000000000001</v>
      </c>
      <c r="P1873" s="116">
        <v>0.14338999999999999</v>
      </c>
    </row>
    <row r="1874" spans="1:16">
      <c r="A1874" t="s">
        <v>141</v>
      </c>
      <c r="B1874">
        <v>15</v>
      </c>
      <c r="C1874" t="s">
        <v>2047</v>
      </c>
      <c r="D1874">
        <v>0</v>
      </c>
      <c r="E1874">
        <v>1.91</v>
      </c>
      <c r="F1874">
        <v>2.2970000000000002</v>
      </c>
      <c r="G1874">
        <v>2.6829999999999998</v>
      </c>
      <c r="H1874">
        <v>3.1179999999999999</v>
      </c>
      <c r="I1874">
        <v>3.6059999999999999</v>
      </c>
      <c r="J1874">
        <v>4.1509999999999998</v>
      </c>
      <c r="K1874">
        <v>4.758</v>
      </c>
      <c r="L1874">
        <v>5.431</v>
      </c>
      <c r="M1874">
        <v>6.1040000000000001</v>
      </c>
      <c r="N1874" s="116">
        <v>0.22600000000000001</v>
      </c>
      <c r="O1874" s="116">
        <v>3.6063000000000001</v>
      </c>
      <c r="P1874" s="116">
        <v>0.14299000000000001</v>
      </c>
    </row>
    <row r="1875" spans="1:16">
      <c r="A1875" t="s">
        <v>141</v>
      </c>
      <c r="B1875">
        <v>16</v>
      </c>
      <c r="C1875" t="s">
        <v>2048</v>
      </c>
      <c r="D1875">
        <v>0</v>
      </c>
      <c r="E1875">
        <v>1.9350000000000001</v>
      </c>
      <c r="F1875">
        <v>2.3250000000000002</v>
      </c>
      <c r="G1875">
        <v>2.714</v>
      </c>
      <c r="H1875">
        <v>3.1520000000000001</v>
      </c>
      <c r="I1875">
        <v>3.6440000000000001</v>
      </c>
      <c r="J1875">
        <v>4.1929999999999996</v>
      </c>
      <c r="K1875">
        <v>4.8040000000000003</v>
      </c>
      <c r="L1875">
        <v>5.4829999999999997</v>
      </c>
      <c r="M1875">
        <v>6.1619999999999999</v>
      </c>
      <c r="N1875" s="116">
        <v>0.2218</v>
      </c>
      <c r="O1875" s="116">
        <v>3.6438000000000001</v>
      </c>
      <c r="P1875" s="116">
        <v>0.14258000000000001</v>
      </c>
    </row>
    <row r="1876" spans="1:16">
      <c r="A1876" t="s">
        <v>141</v>
      </c>
      <c r="B1876">
        <v>17</v>
      </c>
      <c r="C1876" t="s">
        <v>2049</v>
      </c>
      <c r="D1876">
        <v>0</v>
      </c>
      <c r="E1876">
        <v>1.9610000000000001</v>
      </c>
      <c r="F1876">
        <v>2.3530000000000002</v>
      </c>
      <c r="G1876">
        <v>2.7450000000000001</v>
      </c>
      <c r="H1876">
        <v>3.1869999999999998</v>
      </c>
      <c r="I1876">
        <v>3.6819999999999999</v>
      </c>
      <c r="J1876">
        <v>4.2350000000000003</v>
      </c>
      <c r="K1876">
        <v>4.8520000000000003</v>
      </c>
      <c r="L1876">
        <v>5.5359999999999996</v>
      </c>
      <c r="M1876">
        <v>6.2210000000000001</v>
      </c>
      <c r="N1876" s="116">
        <v>0.2177</v>
      </c>
      <c r="O1876" s="116">
        <v>3.6818</v>
      </c>
      <c r="P1876" s="116">
        <v>0.14218</v>
      </c>
    </row>
    <row r="1877" spans="1:16">
      <c r="A1877" t="s">
        <v>141</v>
      </c>
      <c r="B1877">
        <v>18</v>
      </c>
      <c r="C1877" t="s">
        <v>2050</v>
      </c>
      <c r="D1877">
        <v>0</v>
      </c>
      <c r="E1877">
        <v>1.9870000000000001</v>
      </c>
      <c r="F1877">
        <v>2.3820000000000001</v>
      </c>
      <c r="G1877">
        <v>2.7770000000000001</v>
      </c>
      <c r="H1877">
        <v>3.2210000000000001</v>
      </c>
      <c r="I1877">
        <v>3.72</v>
      </c>
      <c r="J1877">
        <v>4.2779999999999996</v>
      </c>
      <c r="K1877">
        <v>4.899</v>
      </c>
      <c r="L1877">
        <v>5.5890000000000004</v>
      </c>
      <c r="M1877">
        <v>6.2789999999999999</v>
      </c>
      <c r="N1877" s="116">
        <v>0.2137</v>
      </c>
      <c r="O1877" s="116">
        <v>3.7201</v>
      </c>
      <c r="P1877" s="116">
        <v>0.14177000000000001</v>
      </c>
    </row>
    <row r="1878" spans="1:16">
      <c r="A1878" t="s">
        <v>141</v>
      </c>
      <c r="B1878">
        <v>19</v>
      </c>
      <c r="C1878" t="s">
        <v>2051</v>
      </c>
      <c r="D1878">
        <v>0</v>
      </c>
      <c r="E1878">
        <v>2.0129999999999999</v>
      </c>
      <c r="F1878">
        <v>2.41</v>
      </c>
      <c r="G1878">
        <v>2.8079999999999998</v>
      </c>
      <c r="H1878">
        <v>3.2559999999999998</v>
      </c>
      <c r="I1878">
        <v>3.758</v>
      </c>
      <c r="J1878">
        <v>4.32</v>
      </c>
      <c r="K1878">
        <v>4.9459999999999997</v>
      </c>
      <c r="L1878">
        <v>5.6420000000000003</v>
      </c>
      <c r="M1878">
        <v>6.3380000000000001</v>
      </c>
      <c r="N1878" s="116">
        <v>0.2099</v>
      </c>
      <c r="O1878" s="116">
        <v>3.7584</v>
      </c>
      <c r="P1878" s="116">
        <v>0.14138000000000001</v>
      </c>
    </row>
    <row r="1879" spans="1:16">
      <c r="A1879" t="s">
        <v>141</v>
      </c>
      <c r="B1879">
        <v>20</v>
      </c>
      <c r="C1879" t="s">
        <v>2052</v>
      </c>
      <c r="D1879">
        <v>0</v>
      </c>
      <c r="E1879">
        <v>2.0390000000000001</v>
      </c>
      <c r="F1879">
        <v>2.4390000000000001</v>
      </c>
      <c r="G1879">
        <v>2.84</v>
      </c>
      <c r="H1879">
        <v>3.2909999999999999</v>
      </c>
      <c r="I1879">
        <v>3.7970000000000002</v>
      </c>
      <c r="J1879">
        <v>4.3630000000000004</v>
      </c>
      <c r="K1879">
        <v>4.9939999999999998</v>
      </c>
      <c r="L1879">
        <v>5.6950000000000003</v>
      </c>
      <c r="M1879">
        <v>6.3970000000000002</v>
      </c>
      <c r="N1879" s="116">
        <v>0.20610000000000001</v>
      </c>
      <c r="O1879" s="116">
        <v>3.7968000000000002</v>
      </c>
      <c r="P1879" s="116">
        <v>0.14097999999999999</v>
      </c>
    </row>
    <row r="1880" spans="1:16">
      <c r="A1880" t="s">
        <v>141</v>
      </c>
      <c r="B1880">
        <v>21</v>
      </c>
      <c r="C1880" t="s">
        <v>2053</v>
      </c>
      <c r="D1880">
        <v>0</v>
      </c>
      <c r="E1880">
        <v>2.0640000000000001</v>
      </c>
      <c r="F1880">
        <v>2.468</v>
      </c>
      <c r="G1880">
        <v>2.871</v>
      </c>
      <c r="H1880">
        <v>3.3250000000000002</v>
      </c>
      <c r="I1880">
        <v>3.835</v>
      </c>
      <c r="J1880">
        <v>4.4059999999999997</v>
      </c>
      <c r="K1880">
        <v>5.0419999999999998</v>
      </c>
      <c r="L1880">
        <v>5.7489999999999997</v>
      </c>
      <c r="M1880">
        <v>6.4560000000000004</v>
      </c>
      <c r="N1880" s="116">
        <v>0.2024</v>
      </c>
      <c r="O1880" s="116">
        <v>3.8351999999999999</v>
      </c>
      <c r="P1880" s="116">
        <v>0.1406</v>
      </c>
    </row>
    <row r="1881" spans="1:16">
      <c r="A1881" t="s">
        <v>141</v>
      </c>
      <c r="B1881">
        <v>22</v>
      </c>
      <c r="C1881" t="s">
        <v>2054</v>
      </c>
      <c r="D1881">
        <v>0</v>
      </c>
      <c r="E1881">
        <v>2.09</v>
      </c>
      <c r="F1881">
        <v>2.496</v>
      </c>
      <c r="G1881">
        <v>2.903</v>
      </c>
      <c r="H1881">
        <v>3.36</v>
      </c>
      <c r="I1881">
        <v>3.8740000000000001</v>
      </c>
      <c r="J1881">
        <v>4.4480000000000004</v>
      </c>
      <c r="K1881">
        <v>5.0890000000000004</v>
      </c>
      <c r="L1881">
        <v>5.8019999999999996</v>
      </c>
      <c r="M1881">
        <v>6.5140000000000002</v>
      </c>
      <c r="N1881" s="116">
        <v>0.19889999999999999</v>
      </c>
      <c r="O1881" s="116">
        <v>3.8734999999999999</v>
      </c>
      <c r="P1881" s="116">
        <v>0.14021</v>
      </c>
    </row>
    <row r="1882" spans="1:16">
      <c r="A1882" t="s">
        <v>141</v>
      </c>
      <c r="B1882">
        <v>23</v>
      </c>
      <c r="C1882" t="s">
        <v>2055</v>
      </c>
      <c r="D1882">
        <v>0</v>
      </c>
      <c r="E1882">
        <v>2.1160000000000001</v>
      </c>
      <c r="F1882">
        <v>2.5249999999999999</v>
      </c>
      <c r="G1882">
        <v>2.9340000000000002</v>
      </c>
      <c r="H1882">
        <v>3.395</v>
      </c>
      <c r="I1882">
        <v>3.9119999999999999</v>
      </c>
      <c r="J1882">
        <v>4.49</v>
      </c>
      <c r="K1882">
        <v>5.1360000000000001</v>
      </c>
      <c r="L1882">
        <v>5.8540000000000001</v>
      </c>
      <c r="M1882">
        <v>6.5720000000000001</v>
      </c>
      <c r="N1882" s="116">
        <v>0.19539999999999999</v>
      </c>
      <c r="O1882" s="116">
        <v>3.9116</v>
      </c>
      <c r="P1882" s="116">
        <v>0.13983999999999999</v>
      </c>
    </row>
    <row r="1883" spans="1:16">
      <c r="A1883" t="s">
        <v>141</v>
      </c>
      <c r="B1883">
        <v>24</v>
      </c>
      <c r="C1883" t="s">
        <v>2056</v>
      </c>
      <c r="D1883">
        <v>0</v>
      </c>
      <c r="E1883">
        <v>2.1419999999999999</v>
      </c>
      <c r="F1883">
        <v>2.5529999999999999</v>
      </c>
      <c r="G1883">
        <v>2.9649999999999999</v>
      </c>
      <c r="H1883">
        <v>3.4289999999999998</v>
      </c>
      <c r="I1883">
        <v>3.95</v>
      </c>
      <c r="J1883">
        <v>4.532</v>
      </c>
      <c r="K1883">
        <v>5.1829999999999998</v>
      </c>
      <c r="L1883">
        <v>5.9059999999999997</v>
      </c>
      <c r="M1883">
        <v>6.63</v>
      </c>
      <c r="N1883" s="116">
        <v>0.19189999999999999</v>
      </c>
      <c r="O1883" s="116">
        <v>3.9495</v>
      </c>
      <c r="P1883" s="116">
        <v>0.13947000000000001</v>
      </c>
    </row>
    <row r="1884" spans="1:16">
      <c r="A1884" t="s">
        <v>141</v>
      </c>
      <c r="B1884">
        <v>25</v>
      </c>
      <c r="C1884" t="s">
        <v>2057</v>
      </c>
      <c r="D1884">
        <v>0</v>
      </c>
      <c r="E1884">
        <v>2.1669999999999998</v>
      </c>
      <c r="F1884">
        <v>2.5819999999999999</v>
      </c>
      <c r="G1884">
        <v>2.996</v>
      </c>
      <c r="H1884">
        <v>3.4630000000000001</v>
      </c>
      <c r="I1884">
        <v>3.9870000000000001</v>
      </c>
      <c r="J1884">
        <v>4.5739999999999998</v>
      </c>
      <c r="K1884">
        <v>5.2290000000000001</v>
      </c>
      <c r="L1884">
        <v>5.9580000000000002</v>
      </c>
      <c r="M1884">
        <v>6.6870000000000003</v>
      </c>
      <c r="N1884" s="116">
        <v>0.18859999999999999</v>
      </c>
      <c r="O1884" s="116">
        <v>3.9872000000000001</v>
      </c>
      <c r="P1884" s="116">
        <v>0.1391</v>
      </c>
    </row>
    <row r="1885" spans="1:16">
      <c r="A1885" t="s">
        <v>141</v>
      </c>
      <c r="B1885">
        <v>26</v>
      </c>
      <c r="C1885" t="s">
        <v>2058</v>
      </c>
      <c r="D1885">
        <v>0</v>
      </c>
      <c r="E1885">
        <v>2.1930000000000001</v>
      </c>
      <c r="F1885">
        <v>2.61</v>
      </c>
      <c r="G1885">
        <v>3.0270000000000001</v>
      </c>
      <c r="H1885">
        <v>3.4969999999999999</v>
      </c>
      <c r="I1885">
        <v>4.0250000000000004</v>
      </c>
      <c r="J1885">
        <v>4.6159999999999997</v>
      </c>
      <c r="K1885">
        <v>5.2750000000000004</v>
      </c>
      <c r="L1885">
        <v>6.01</v>
      </c>
      <c r="M1885">
        <v>6.7450000000000001</v>
      </c>
      <c r="N1885" s="116">
        <v>0.18529999999999999</v>
      </c>
      <c r="O1885" s="116">
        <v>4.0247000000000002</v>
      </c>
      <c r="P1885" s="116">
        <v>0.13875000000000001</v>
      </c>
    </row>
    <row r="1886" spans="1:16">
      <c r="A1886" t="s">
        <v>141</v>
      </c>
      <c r="B1886">
        <v>27</v>
      </c>
      <c r="C1886" t="s">
        <v>2059</v>
      </c>
      <c r="D1886">
        <v>0</v>
      </c>
      <c r="E1886">
        <v>2.218</v>
      </c>
      <c r="F1886">
        <v>2.6379999999999999</v>
      </c>
      <c r="G1886">
        <v>3.0579999999999998</v>
      </c>
      <c r="H1886">
        <v>3.5310000000000001</v>
      </c>
      <c r="I1886">
        <v>4.0620000000000003</v>
      </c>
      <c r="J1886">
        <v>4.657</v>
      </c>
      <c r="K1886">
        <v>5.3209999999999997</v>
      </c>
      <c r="L1886">
        <v>6.0609999999999999</v>
      </c>
      <c r="M1886">
        <v>6.8010000000000002</v>
      </c>
      <c r="N1886" s="116">
        <v>0.18210000000000001</v>
      </c>
      <c r="O1886" s="116">
        <v>4.0617999999999999</v>
      </c>
      <c r="P1886" s="116">
        <v>0.1384</v>
      </c>
    </row>
    <row r="1887" spans="1:16">
      <c r="A1887" t="s">
        <v>141</v>
      </c>
      <c r="B1887">
        <v>28</v>
      </c>
      <c r="C1887" t="s">
        <v>2060</v>
      </c>
      <c r="D1887">
        <v>0</v>
      </c>
      <c r="E1887">
        <v>2.2429999999999999</v>
      </c>
      <c r="F1887">
        <v>2.665</v>
      </c>
      <c r="G1887">
        <v>3.0880000000000001</v>
      </c>
      <c r="H1887">
        <v>3.5640000000000001</v>
      </c>
      <c r="I1887">
        <v>4.0990000000000002</v>
      </c>
      <c r="J1887">
        <v>4.6980000000000004</v>
      </c>
      <c r="K1887">
        <v>5.3659999999999997</v>
      </c>
      <c r="L1887">
        <v>6.1120000000000001</v>
      </c>
      <c r="M1887">
        <v>6.8570000000000002</v>
      </c>
      <c r="N1887" s="116">
        <v>0.1789</v>
      </c>
      <c r="O1887" s="116">
        <v>4.0987</v>
      </c>
      <c r="P1887" s="116">
        <v>0.13805000000000001</v>
      </c>
    </row>
    <row r="1888" spans="1:16">
      <c r="A1888" t="s">
        <v>141</v>
      </c>
      <c r="B1888">
        <v>29</v>
      </c>
      <c r="C1888" t="s">
        <v>2061</v>
      </c>
      <c r="D1888">
        <v>0</v>
      </c>
      <c r="E1888">
        <v>2.2679999999999998</v>
      </c>
      <c r="F1888">
        <v>2.6930000000000001</v>
      </c>
      <c r="G1888">
        <v>3.1179999999999999</v>
      </c>
      <c r="H1888">
        <v>3.597</v>
      </c>
      <c r="I1888">
        <v>4.1349999999999998</v>
      </c>
      <c r="J1888">
        <v>4.7380000000000004</v>
      </c>
      <c r="K1888">
        <v>5.4109999999999996</v>
      </c>
      <c r="L1888">
        <v>6.1619999999999999</v>
      </c>
      <c r="M1888">
        <v>6.9119999999999999</v>
      </c>
      <c r="N1888" s="116">
        <v>0.17580000000000001</v>
      </c>
      <c r="O1888" s="116">
        <v>4.1353</v>
      </c>
      <c r="P1888" s="116">
        <v>0.13771</v>
      </c>
    </row>
    <row r="1889" spans="1:16">
      <c r="A1889" t="s">
        <v>141</v>
      </c>
      <c r="B1889">
        <v>30</v>
      </c>
      <c r="C1889" t="s">
        <v>2062</v>
      </c>
      <c r="D1889">
        <v>0</v>
      </c>
      <c r="E1889">
        <v>2.2930000000000001</v>
      </c>
      <c r="F1889">
        <v>2.72</v>
      </c>
      <c r="G1889">
        <v>3.1480000000000001</v>
      </c>
      <c r="H1889">
        <v>3.63</v>
      </c>
      <c r="I1889">
        <v>4.1719999999999997</v>
      </c>
      <c r="J1889">
        <v>4.7779999999999996</v>
      </c>
      <c r="K1889">
        <v>5.4560000000000004</v>
      </c>
      <c r="L1889">
        <v>6.2119999999999997</v>
      </c>
      <c r="M1889">
        <v>6.9669999999999996</v>
      </c>
      <c r="N1889" s="116">
        <v>0.17269999999999999</v>
      </c>
      <c r="O1889" s="116">
        <v>4.1715999999999998</v>
      </c>
      <c r="P1889" s="116">
        <v>0.13738</v>
      </c>
    </row>
    <row r="1890" spans="1:16">
      <c r="A1890" t="s">
        <v>141</v>
      </c>
      <c r="B1890">
        <v>31</v>
      </c>
      <c r="C1890" t="s">
        <v>2063</v>
      </c>
      <c r="D1890">
        <v>1</v>
      </c>
      <c r="E1890">
        <v>2.3170000000000002</v>
      </c>
      <c r="F1890">
        <v>2.7469999999999999</v>
      </c>
      <c r="G1890">
        <v>3.1779999999999999</v>
      </c>
      <c r="H1890">
        <v>3.6629999999999998</v>
      </c>
      <c r="I1890">
        <v>4.2080000000000002</v>
      </c>
      <c r="J1890">
        <v>4.8179999999999996</v>
      </c>
      <c r="K1890">
        <v>5.5</v>
      </c>
      <c r="L1890">
        <v>6.2610000000000001</v>
      </c>
      <c r="M1890">
        <v>7.0220000000000002</v>
      </c>
      <c r="N1890" s="116">
        <v>0.16969999999999999</v>
      </c>
      <c r="O1890" s="116">
        <v>4.2074999999999996</v>
      </c>
      <c r="P1890" s="116">
        <v>0.13705999999999999</v>
      </c>
    </row>
    <row r="1891" spans="1:16">
      <c r="A1891" t="s">
        <v>141</v>
      </c>
      <c r="B1891">
        <v>32</v>
      </c>
      <c r="C1891" t="s">
        <v>2064</v>
      </c>
      <c r="D1891">
        <v>1</v>
      </c>
      <c r="E1891">
        <v>2.3410000000000002</v>
      </c>
      <c r="F1891">
        <v>2.774</v>
      </c>
      <c r="G1891">
        <v>3.2069999999999999</v>
      </c>
      <c r="H1891">
        <v>3.6949999999999998</v>
      </c>
      <c r="I1891">
        <v>4.2430000000000003</v>
      </c>
      <c r="J1891">
        <v>4.8570000000000002</v>
      </c>
      <c r="K1891">
        <v>5.5439999999999996</v>
      </c>
      <c r="L1891">
        <v>6.31</v>
      </c>
      <c r="M1891">
        <v>7.0750000000000002</v>
      </c>
      <c r="N1891" s="116">
        <v>0.1668</v>
      </c>
      <c r="O1891" s="116">
        <v>4.2431000000000001</v>
      </c>
      <c r="P1891" s="116">
        <v>0.13674</v>
      </c>
    </row>
    <row r="1892" spans="1:16">
      <c r="A1892" t="s">
        <v>141</v>
      </c>
      <c r="B1892">
        <v>33</v>
      </c>
      <c r="C1892" t="s">
        <v>2065</v>
      </c>
      <c r="D1892">
        <v>1</v>
      </c>
      <c r="E1892">
        <v>2.3650000000000002</v>
      </c>
      <c r="F1892">
        <v>2.8010000000000002</v>
      </c>
      <c r="G1892">
        <v>3.2360000000000002</v>
      </c>
      <c r="H1892">
        <v>3.7269999999999999</v>
      </c>
      <c r="I1892">
        <v>4.2779999999999996</v>
      </c>
      <c r="J1892">
        <v>4.8959999999999999</v>
      </c>
      <c r="K1892">
        <v>5.5869999999999997</v>
      </c>
      <c r="L1892">
        <v>6.3579999999999997</v>
      </c>
      <c r="M1892">
        <v>7.1289999999999996</v>
      </c>
      <c r="N1892" s="116">
        <v>0.1638</v>
      </c>
      <c r="O1892" s="116">
        <v>4.2782999999999998</v>
      </c>
      <c r="P1892" s="116">
        <v>0.13643</v>
      </c>
    </row>
    <row r="1893" spans="1:16">
      <c r="A1893" t="s">
        <v>141</v>
      </c>
      <c r="B1893">
        <v>34</v>
      </c>
      <c r="C1893" t="s">
        <v>2066</v>
      </c>
      <c r="D1893">
        <v>1</v>
      </c>
      <c r="E1893">
        <v>2.3889999999999998</v>
      </c>
      <c r="F1893">
        <v>2.827</v>
      </c>
      <c r="G1893">
        <v>3.2650000000000001</v>
      </c>
      <c r="H1893">
        <v>3.758</v>
      </c>
      <c r="I1893">
        <v>4.3129999999999997</v>
      </c>
      <c r="J1893">
        <v>4.9349999999999996</v>
      </c>
      <c r="K1893">
        <v>5.63</v>
      </c>
      <c r="L1893">
        <v>6.4059999999999997</v>
      </c>
      <c r="M1893">
        <v>7.181</v>
      </c>
      <c r="N1893" s="116">
        <v>0.161</v>
      </c>
      <c r="O1893" s="116">
        <v>4.3131000000000004</v>
      </c>
      <c r="P1893" s="116">
        <v>0.13613</v>
      </c>
    </row>
    <row r="1894" spans="1:16">
      <c r="A1894" t="s">
        <v>141</v>
      </c>
      <c r="B1894">
        <v>35</v>
      </c>
      <c r="C1894" t="s">
        <v>2067</v>
      </c>
      <c r="D1894">
        <v>1</v>
      </c>
      <c r="E1894">
        <v>2.4129999999999998</v>
      </c>
      <c r="F1894">
        <v>2.8530000000000002</v>
      </c>
      <c r="G1894">
        <v>3.294</v>
      </c>
      <c r="H1894">
        <v>3.79</v>
      </c>
      <c r="I1894">
        <v>4.3479999999999999</v>
      </c>
      <c r="J1894">
        <v>4.9729999999999999</v>
      </c>
      <c r="K1894">
        <v>5.6719999999999997</v>
      </c>
      <c r="L1894">
        <v>6.4530000000000003</v>
      </c>
      <c r="M1894">
        <v>7.2329999999999997</v>
      </c>
      <c r="N1894" s="116">
        <v>0.15820000000000001</v>
      </c>
      <c r="O1894" s="116">
        <v>4.3475999999999999</v>
      </c>
      <c r="P1894" s="116">
        <v>0.13583000000000001</v>
      </c>
    </row>
    <row r="1895" spans="1:16">
      <c r="A1895" t="s">
        <v>141</v>
      </c>
      <c r="B1895">
        <v>36</v>
      </c>
      <c r="C1895" t="s">
        <v>2068</v>
      </c>
      <c r="D1895">
        <v>1</v>
      </c>
      <c r="E1895">
        <v>2.4359999999999999</v>
      </c>
      <c r="F1895">
        <v>2.879</v>
      </c>
      <c r="G1895">
        <v>3.3220000000000001</v>
      </c>
      <c r="H1895">
        <v>3.8210000000000002</v>
      </c>
      <c r="I1895">
        <v>4.3819999999999997</v>
      </c>
      <c r="J1895">
        <v>5.0110000000000001</v>
      </c>
      <c r="K1895">
        <v>5.7140000000000004</v>
      </c>
      <c r="L1895">
        <v>6.5</v>
      </c>
      <c r="M1895">
        <v>7.2850000000000001</v>
      </c>
      <c r="N1895" s="116">
        <v>0.15540000000000001</v>
      </c>
      <c r="O1895" s="116">
        <v>4.3818000000000001</v>
      </c>
      <c r="P1895" s="116">
        <v>0.13553999999999999</v>
      </c>
    </row>
    <row r="1896" spans="1:16">
      <c r="A1896" t="s">
        <v>141</v>
      </c>
      <c r="B1896">
        <v>37</v>
      </c>
      <c r="C1896" t="s">
        <v>2069</v>
      </c>
      <c r="D1896">
        <v>1</v>
      </c>
      <c r="E1896">
        <v>2.4590000000000001</v>
      </c>
      <c r="F1896">
        <v>2.9039999999999999</v>
      </c>
      <c r="G1896">
        <v>3.35</v>
      </c>
      <c r="H1896">
        <v>3.851</v>
      </c>
      <c r="I1896">
        <v>4.4160000000000004</v>
      </c>
      <c r="J1896">
        <v>5.048</v>
      </c>
      <c r="K1896">
        <v>5.7560000000000002</v>
      </c>
      <c r="L1896">
        <v>6.5460000000000003</v>
      </c>
      <c r="M1896">
        <v>7.3360000000000003</v>
      </c>
      <c r="N1896" s="116">
        <v>0.15260000000000001</v>
      </c>
      <c r="O1896" s="116">
        <v>4.4154999999999998</v>
      </c>
      <c r="P1896" s="116">
        <v>0.13525999999999999</v>
      </c>
    </row>
    <row r="1897" spans="1:16">
      <c r="A1897" t="s">
        <v>141</v>
      </c>
      <c r="B1897">
        <v>38</v>
      </c>
      <c r="C1897" t="s">
        <v>2070</v>
      </c>
      <c r="D1897">
        <v>1</v>
      </c>
      <c r="E1897">
        <v>2.4820000000000002</v>
      </c>
      <c r="F1897">
        <v>2.93</v>
      </c>
      <c r="G1897">
        <v>3.3769999999999998</v>
      </c>
      <c r="H1897">
        <v>3.8820000000000001</v>
      </c>
      <c r="I1897">
        <v>4.4489999999999998</v>
      </c>
      <c r="J1897">
        <v>5.085</v>
      </c>
      <c r="K1897">
        <v>5.7969999999999997</v>
      </c>
      <c r="L1897">
        <v>6.5919999999999996</v>
      </c>
      <c r="M1897">
        <v>7.3860000000000001</v>
      </c>
      <c r="N1897" s="116">
        <v>0.14990000000000001</v>
      </c>
      <c r="O1897" s="116">
        <v>4.4489999999999998</v>
      </c>
      <c r="P1897" s="116">
        <v>0.13497999999999999</v>
      </c>
    </row>
    <row r="1898" spans="1:16">
      <c r="A1898" t="s">
        <v>141</v>
      </c>
      <c r="B1898">
        <v>39</v>
      </c>
      <c r="C1898" t="s">
        <v>2071</v>
      </c>
      <c r="D1898">
        <v>1</v>
      </c>
      <c r="E1898">
        <v>2.5049999999999999</v>
      </c>
      <c r="F1898">
        <v>2.9550000000000001</v>
      </c>
      <c r="G1898">
        <v>3.4049999999999998</v>
      </c>
      <c r="H1898">
        <v>3.9119999999999999</v>
      </c>
      <c r="I1898">
        <v>4.4820000000000002</v>
      </c>
      <c r="J1898">
        <v>5.1219999999999999</v>
      </c>
      <c r="K1898">
        <v>5.8369999999999997</v>
      </c>
      <c r="L1898">
        <v>6.6369999999999996</v>
      </c>
      <c r="M1898">
        <v>7.4359999999999999</v>
      </c>
      <c r="N1898" s="116">
        <v>0.14729999999999999</v>
      </c>
      <c r="O1898" s="116">
        <v>4.4820000000000002</v>
      </c>
      <c r="P1898" s="116">
        <v>0.13469999999999999</v>
      </c>
    </row>
    <row r="1899" spans="1:16">
      <c r="A1899" t="s">
        <v>141</v>
      </c>
      <c r="B1899">
        <v>40</v>
      </c>
      <c r="C1899" t="s">
        <v>2072</v>
      </c>
      <c r="D1899">
        <v>1</v>
      </c>
      <c r="E1899">
        <v>2.5270000000000001</v>
      </c>
      <c r="F1899">
        <v>2.98</v>
      </c>
      <c r="G1899">
        <v>3.4319999999999999</v>
      </c>
      <c r="H1899">
        <v>3.9420000000000002</v>
      </c>
      <c r="I1899">
        <v>4.5149999999999997</v>
      </c>
      <c r="J1899">
        <v>5.1580000000000004</v>
      </c>
      <c r="K1899">
        <v>5.8780000000000001</v>
      </c>
      <c r="L1899">
        <v>6.6820000000000004</v>
      </c>
      <c r="M1899">
        <v>7.4859999999999998</v>
      </c>
      <c r="N1899" s="116">
        <v>0.14460000000000001</v>
      </c>
      <c r="O1899" s="116">
        <v>4.5148000000000001</v>
      </c>
      <c r="P1899" s="116">
        <v>0.13444</v>
      </c>
    </row>
    <row r="1900" spans="1:16">
      <c r="A1900" t="s">
        <v>141</v>
      </c>
      <c r="B1900">
        <v>41</v>
      </c>
      <c r="C1900" t="s">
        <v>2073</v>
      </c>
      <c r="D1900">
        <v>1</v>
      </c>
      <c r="E1900">
        <v>2.5499999999999998</v>
      </c>
      <c r="F1900">
        <v>3.004</v>
      </c>
      <c r="G1900">
        <v>3.4590000000000001</v>
      </c>
      <c r="H1900">
        <v>3.9710000000000001</v>
      </c>
      <c r="I1900">
        <v>4.5469999999999997</v>
      </c>
      <c r="J1900">
        <v>5.194</v>
      </c>
      <c r="K1900">
        <v>5.9169999999999998</v>
      </c>
      <c r="L1900">
        <v>6.726</v>
      </c>
      <c r="M1900">
        <v>7.5339999999999998</v>
      </c>
      <c r="N1900" s="116">
        <v>0.14199999999999999</v>
      </c>
      <c r="O1900" s="116">
        <v>4.5472000000000001</v>
      </c>
      <c r="P1900" s="116">
        <v>0.13417999999999999</v>
      </c>
    </row>
    <row r="1901" spans="1:16">
      <c r="A1901" t="s">
        <v>141</v>
      </c>
      <c r="B1901">
        <v>42</v>
      </c>
      <c r="C1901" t="s">
        <v>2074</v>
      </c>
      <c r="D1901">
        <v>1</v>
      </c>
      <c r="E1901">
        <v>2.5720000000000001</v>
      </c>
      <c r="F1901">
        <v>3.0289999999999999</v>
      </c>
      <c r="G1901">
        <v>3.4849999999999999</v>
      </c>
      <c r="H1901">
        <v>4</v>
      </c>
      <c r="I1901">
        <v>4.5789999999999997</v>
      </c>
      <c r="J1901">
        <v>5.2290000000000001</v>
      </c>
      <c r="K1901">
        <v>5.9569999999999999</v>
      </c>
      <c r="L1901">
        <v>6.77</v>
      </c>
      <c r="M1901">
        <v>7.5830000000000002</v>
      </c>
      <c r="N1901" s="116">
        <v>0.13950000000000001</v>
      </c>
      <c r="O1901" s="116">
        <v>4.5792999999999999</v>
      </c>
      <c r="P1901" s="116">
        <v>0.13392000000000001</v>
      </c>
    </row>
    <row r="1902" spans="1:16">
      <c r="A1902" t="s">
        <v>141</v>
      </c>
      <c r="B1902">
        <v>43</v>
      </c>
      <c r="C1902" t="s">
        <v>2075</v>
      </c>
      <c r="D1902">
        <v>1</v>
      </c>
      <c r="E1902">
        <v>2.5939999999999999</v>
      </c>
      <c r="F1902">
        <v>3.0529999999999999</v>
      </c>
      <c r="G1902">
        <v>3.512</v>
      </c>
      <c r="H1902">
        <v>4.0289999999999999</v>
      </c>
      <c r="I1902">
        <v>4.6109999999999998</v>
      </c>
      <c r="J1902">
        <v>5.2640000000000002</v>
      </c>
      <c r="K1902">
        <v>5.9950000000000001</v>
      </c>
      <c r="L1902">
        <v>6.8129999999999997</v>
      </c>
      <c r="M1902">
        <v>7.6310000000000002</v>
      </c>
      <c r="N1902" s="116">
        <v>0.13689999999999999</v>
      </c>
      <c r="O1902" s="116">
        <v>4.6109999999999998</v>
      </c>
      <c r="P1902" s="116">
        <v>0.13367000000000001</v>
      </c>
    </row>
    <row r="1903" spans="1:16">
      <c r="A1903" t="s">
        <v>141</v>
      </c>
      <c r="B1903">
        <v>44</v>
      </c>
      <c r="C1903" t="s">
        <v>2076</v>
      </c>
      <c r="D1903">
        <v>1</v>
      </c>
      <c r="E1903">
        <v>2.6150000000000002</v>
      </c>
      <c r="F1903">
        <v>3.077</v>
      </c>
      <c r="G1903">
        <v>3.5379999999999998</v>
      </c>
      <c r="H1903">
        <v>4.0579999999999998</v>
      </c>
      <c r="I1903">
        <v>4.6420000000000003</v>
      </c>
      <c r="J1903">
        <v>5.2990000000000004</v>
      </c>
      <c r="K1903">
        <v>6.0339999999999998</v>
      </c>
      <c r="L1903">
        <v>6.8559999999999999</v>
      </c>
      <c r="M1903">
        <v>7.6779999999999999</v>
      </c>
      <c r="N1903" s="116">
        <v>0.13439999999999999</v>
      </c>
      <c r="O1903" s="116">
        <v>4.6425000000000001</v>
      </c>
      <c r="P1903" s="116">
        <v>0.13342000000000001</v>
      </c>
    </row>
    <row r="1904" spans="1:16">
      <c r="A1904" t="s">
        <v>141</v>
      </c>
      <c r="B1904">
        <v>45</v>
      </c>
      <c r="C1904" t="s">
        <v>2077</v>
      </c>
      <c r="D1904">
        <v>1</v>
      </c>
      <c r="E1904">
        <v>2.637</v>
      </c>
      <c r="F1904">
        <v>3.1</v>
      </c>
      <c r="G1904">
        <v>3.5640000000000001</v>
      </c>
      <c r="H1904">
        <v>4.0860000000000003</v>
      </c>
      <c r="I1904">
        <v>4.6740000000000004</v>
      </c>
      <c r="J1904">
        <v>5.3330000000000002</v>
      </c>
      <c r="K1904">
        <v>6.0720000000000001</v>
      </c>
      <c r="L1904">
        <v>6.8979999999999997</v>
      </c>
      <c r="M1904">
        <v>7.7249999999999996</v>
      </c>
      <c r="N1904" s="116">
        <v>0.13200000000000001</v>
      </c>
      <c r="O1904" s="116">
        <v>4.6736000000000004</v>
      </c>
      <c r="P1904" s="116">
        <v>0.13317999999999999</v>
      </c>
    </row>
    <row r="1905" spans="1:16">
      <c r="A1905" t="s">
        <v>141</v>
      </c>
      <c r="B1905">
        <v>46</v>
      </c>
      <c r="C1905" t="s">
        <v>2078</v>
      </c>
      <c r="D1905">
        <v>1</v>
      </c>
      <c r="E1905">
        <v>2.6579999999999999</v>
      </c>
      <c r="F1905">
        <v>3.1240000000000001</v>
      </c>
      <c r="G1905">
        <v>3.589</v>
      </c>
      <c r="H1905">
        <v>4.1139999999999999</v>
      </c>
      <c r="I1905">
        <v>4.7039999999999997</v>
      </c>
      <c r="J1905">
        <v>5.367</v>
      </c>
      <c r="K1905">
        <v>6.11</v>
      </c>
      <c r="L1905">
        <v>6.9409999999999998</v>
      </c>
      <c r="M1905">
        <v>7.7709999999999999</v>
      </c>
      <c r="N1905" s="116">
        <v>0.1295</v>
      </c>
      <c r="O1905" s="116">
        <v>4.7043999999999997</v>
      </c>
      <c r="P1905" s="116">
        <v>0.13295000000000001</v>
      </c>
    </row>
    <row r="1906" spans="1:16">
      <c r="A1906" t="s">
        <v>141</v>
      </c>
      <c r="B1906">
        <v>47</v>
      </c>
      <c r="C1906" t="s">
        <v>2079</v>
      </c>
      <c r="D1906">
        <v>1</v>
      </c>
      <c r="E1906">
        <v>2.6789999999999998</v>
      </c>
      <c r="F1906">
        <v>3.1469999999999998</v>
      </c>
      <c r="G1906">
        <v>3.6139999999999999</v>
      </c>
      <c r="H1906">
        <v>4.1420000000000003</v>
      </c>
      <c r="I1906">
        <v>4.7350000000000003</v>
      </c>
      <c r="J1906">
        <v>5.4009999999999998</v>
      </c>
      <c r="K1906">
        <v>6.1470000000000002</v>
      </c>
      <c r="L1906">
        <v>6.9820000000000002</v>
      </c>
      <c r="M1906">
        <v>7.8170000000000002</v>
      </c>
      <c r="N1906" s="116">
        <v>0.12709999999999999</v>
      </c>
      <c r="O1906" s="116">
        <v>4.7348999999999997</v>
      </c>
      <c r="P1906" s="116">
        <v>0.13272</v>
      </c>
    </row>
    <row r="1907" spans="1:16">
      <c r="A1907" t="s">
        <v>141</v>
      </c>
      <c r="B1907">
        <v>48</v>
      </c>
      <c r="C1907" t="s">
        <v>2080</v>
      </c>
      <c r="D1907">
        <v>1</v>
      </c>
      <c r="E1907">
        <v>2.7</v>
      </c>
      <c r="F1907">
        <v>3.17</v>
      </c>
      <c r="G1907">
        <v>3.6389999999999998</v>
      </c>
      <c r="H1907">
        <v>4.1689999999999996</v>
      </c>
      <c r="I1907">
        <v>4.7649999999999997</v>
      </c>
      <c r="J1907">
        <v>5.4340000000000002</v>
      </c>
      <c r="K1907">
        <v>6.1840000000000002</v>
      </c>
      <c r="L1907">
        <v>7.024</v>
      </c>
      <c r="M1907">
        <v>7.8630000000000004</v>
      </c>
      <c r="N1907" s="116">
        <v>0.12470000000000001</v>
      </c>
      <c r="O1907" s="116">
        <v>4.7651000000000003</v>
      </c>
      <c r="P1907" s="116">
        <v>0.13250000000000001</v>
      </c>
    </row>
    <row r="1908" spans="1:16">
      <c r="A1908" t="s">
        <v>141</v>
      </c>
      <c r="B1908">
        <v>49</v>
      </c>
      <c r="C1908" t="s">
        <v>2081</v>
      </c>
      <c r="D1908">
        <v>1</v>
      </c>
      <c r="E1908">
        <v>2.72</v>
      </c>
      <c r="F1908">
        <v>3.1920000000000002</v>
      </c>
      <c r="G1908">
        <v>3.6640000000000001</v>
      </c>
      <c r="H1908">
        <v>4.1959999999999997</v>
      </c>
      <c r="I1908">
        <v>4.7949999999999999</v>
      </c>
      <c r="J1908">
        <v>5.4669999999999996</v>
      </c>
      <c r="K1908">
        <v>6.2210000000000001</v>
      </c>
      <c r="L1908">
        <v>7.0640000000000001</v>
      </c>
      <c r="M1908">
        <v>7.9080000000000004</v>
      </c>
      <c r="N1908" s="116">
        <v>0.12239999999999999</v>
      </c>
      <c r="O1908" s="116">
        <v>4.7949999999999999</v>
      </c>
      <c r="P1908" s="116">
        <v>0.13228000000000001</v>
      </c>
    </row>
    <row r="1909" spans="1:16">
      <c r="A1909" t="s">
        <v>141</v>
      </c>
      <c r="B1909">
        <v>50</v>
      </c>
      <c r="C1909" t="s">
        <v>2082</v>
      </c>
      <c r="D1909">
        <v>1</v>
      </c>
      <c r="E1909">
        <v>2.7410000000000001</v>
      </c>
      <c r="F1909">
        <v>3.2149999999999999</v>
      </c>
      <c r="G1909">
        <v>3.6890000000000001</v>
      </c>
      <c r="H1909">
        <v>4.2229999999999999</v>
      </c>
      <c r="I1909">
        <v>4.8239999999999998</v>
      </c>
      <c r="J1909">
        <v>5.5</v>
      </c>
      <c r="K1909">
        <v>6.2569999999999997</v>
      </c>
      <c r="L1909">
        <v>7.1050000000000004</v>
      </c>
      <c r="M1909">
        <v>7.952</v>
      </c>
      <c r="N1909" s="116">
        <v>0.12</v>
      </c>
      <c r="O1909" s="116">
        <v>4.8244999999999996</v>
      </c>
      <c r="P1909" s="116">
        <v>0.13206000000000001</v>
      </c>
    </row>
    <row r="1910" spans="1:16">
      <c r="A1910" t="s">
        <v>141</v>
      </c>
      <c r="B1910">
        <v>51</v>
      </c>
      <c r="C1910" t="s">
        <v>2083</v>
      </c>
      <c r="D1910">
        <v>1</v>
      </c>
      <c r="E1910">
        <v>2.7610000000000001</v>
      </c>
      <c r="F1910">
        <v>3.2370000000000001</v>
      </c>
      <c r="G1910">
        <v>3.7130000000000001</v>
      </c>
      <c r="H1910">
        <v>4.25</v>
      </c>
      <c r="I1910">
        <v>4.8540000000000001</v>
      </c>
      <c r="J1910">
        <v>5.532</v>
      </c>
      <c r="K1910">
        <v>6.2930000000000001</v>
      </c>
      <c r="L1910">
        <v>7.1449999999999996</v>
      </c>
      <c r="M1910">
        <v>7.9960000000000004</v>
      </c>
      <c r="N1910" s="116">
        <v>0.1177</v>
      </c>
      <c r="O1910" s="116">
        <v>4.8537999999999997</v>
      </c>
      <c r="P1910" s="116">
        <v>0.13184999999999999</v>
      </c>
    </row>
    <row r="1911" spans="1:16">
      <c r="A1911" t="s">
        <v>141</v>
      </c>
      <c r="B1911">
        <v>52</v>
      </c>
      <c r="C1911" t="s">
        <v>2084</v>
      </c>
      <c r="D1911">
        <v>1</v>
      </c>
      <c r="E1911">
        <v>2.7810000000000001</v>
      </c>
      <c r="F1911">
        <v>3.2589999999999999</v>
      </c>
      <c r="G1911">
        <v>3.7370000000000001</v>
      </c>
      <c r="H1911">
        <v>4.2759999999999998</v>
      </c>
      <c r="I1911">
        <v>4.883</v>
      </c>
      <c r="J1911">
        <v>5.5640000000000001</v>
      </c>
      <c r="K1911">
        <v>6.3289999999999997</v>
      </c>
      <c r="L1911">
        <v>7.1849999999999996</v>
      </c>
      <c r="M1911">
        <v>8.0399999999999991</v>
      </c>
      <c r="N1911" s="116">
        <v>0.1154</v>
      </c>
      <c r="O1911" s="116">
        <v>4.8827999999999996</v>
      </c>
      <c r="P1911" s="116">
        <v>0.13164999999999999</v>
      </c>
    </row>
    <row r="1912" spans="1:16">
      <c r="A1912" t="s">
        <v>141</v>
      </c>
      <c r="B1912">
        <v>53</v>
      </c>
      <c r="C1912" t="s">
        <v>2085</v>
      </c>
      <c r="D1912">
        <v>1</v>
      </c>
      <c r="E1912">
        <v>2.8010000000000002</v>
      </c>
      <c r="F1912">
        <v>3.2810000000000001</v>
      </c>
      <c r="G1912">
        <v>3.7610000000000001</v>
      </c>
      <c r="H1912">
        <v>4.3019999999999996</v>
      </c>
      <c r="I1912">
        <v>4.9119999999999999</v>
      </c>
      <c r="J1912">
        <v>5.5960000000000001</v>
      </c>
      <c r="K1912">
        <v>6.3639999999999999</v>
      </c>
      <c r="L1912">
        <v>7.2240000000000002</v>
      </c>
      <c r="M1912">
        <v>8.0839999999999996</v>
      </c>
      <c r="N1912" s="116">
        <v>0.1132</v>
      </c>
      <c r="O1912" s="116">
        <v>4.9115000000000002</v>
      </c>
      <c r="P1912" s="116">
        <v>0.13145000000000001</v>
      </c>
    </row>
    <row r="1913" spans="1:16">
      <c r="A1913" t="s">
        <v>141</v>
      </c>
      <c r="B1913">
        <v>54</v>
      </c>
      <c r="C1913" t="s">
        <v>2086</v>
      </c>
      <c r="D1913">
        <v>1</v>
      </c>
      <c r="E1913">
        <v>2.8210000000000002</v>
      </c>
      <c r="F1913">
        <v>3.3029999999999999</v>
      </c>
      <c r="G1913">
        <v>3.7850000000000001</v>
      </c>
      <c r="H1913">
        <v>4.3280000000000003</v>
      </c>
      <c r="I1913">
        <v>4.9400000000000004</v>
      </c>
      <c r="J1913">
        <v>5.6269999999999998</v>
      </c>
      <c r="K1913">
        <v>6.399</v>
      </c>
      <c r="L1913">
        <v>7.2629999999999999</v>
      </c>
      <c r="M1913">
        <v>8.1270000000000007</v>
      </c>
      <c r="N1913" s="116">
        <v>0.1109</v>
      </c>
      <c r="O1913" s="116">
        <v>4.9398999999999997</v>
      </c>
      <c r="P1913" s="116">
        <v>0.13125000000000001</v>
      </c>
    </row>
    <row r="1914" spans="1:16">
      <c r="A1914" t="s">
        <v>141</v>
      </c>
      <c r="B1914">
        <v>55</v>
      </c>
      <c r="C1914" t="s">
        <v>2087</v>
      </c>
      <c r="D1914">
        <v>1</v>
      </c>
      <c r="E1914">
        <v>2.84</v>
      </c>
      <c r="F1914">
        <v>3.3239999999999998</v>
      </c>
      <c r="G1914">
        <v>3.8079999999999998</v>
      </c>
      <c r="H1914">
        <v>4.3540000000000001</v>
      </c>
      <c r="I1914">
        <v>4.968</v>
      </c>
      <c r="J1914">
        <v>5.6580000000000004</v>
      </c>
      <c r="K1914">
        <v>6.4329999999999998</v>
      </c>
      <c r="L1914">
        <v>7.3010000000000002</v>
      </c>
      <c r="M1914">
        <v>8.1690000000000005</v>
      </c>
      <c r="N1914" s="116">
        <v>0.1087</v>
      </c>
      <c r="O1914" s="116">
        <v>4.968</v>
      </c>
      <c r="P1914" s="116">
        <v>0.13106000000000001</v>
      </c>
    </row>
    <row r="1915" spans="1:16">
      <c r="A1915" t="s">
        <v>141</v>
      </c>
      <c r="B1915">
        <v>56</v>
      </c>
      <c r="C1915" t="s">
        <v>2088</v>
      </c>
      <c r="D1915">
        <v>1</v>
      </c>
      <c r="E1915">
        <v>2.86</v>
      </c>
      <c r="F1915">
        <v>3.3450000000000002</v>
      </c>
      <c r="G1915">
        <v>3.831</v>
      </c>
      <c r="H1915">
        <v>4.3789999999999996</v>
      </c>
      <c r="I1915">
        <v>4.9960000000000004</v>
      </c>
      <c r="J1915">
        <v>5.6890000000000001</v>
      </c>
      <c r="K1915">
        <v>6.4669999999999996</v>
      </c>
      <c r="L1915">
        <v>7.3390000000000004</v>
      </c>
      <c r="M1915">
        <v>8.2110000000000003</v>
      </c>
      <c r="N1915" s="116">
        <v>0.1065</v>
      </c>
      <c r="O1915" s="116">
        <v>4.9958999999999998</v>
      </c>
      <c r="P1915" s="116">
        <v>0.13086999999999999</v>
      </c>
    </row>
    <row r="1916" spans="1:16">
      <c r="A1916" t="s">
        <v>141</v>
      </c>
      <c r="B1916">
        <v>57</v>
      </c>
      <c r="C1916" t="s">
        <v>2089</v>
      </c>
      <c r="D1916">
        <v>1</v>
      </c>
      <c r="E1916">
        <v>2.879</v>
      </c>
      <c r="F1916">
        <v>3.3660000000000001</v>
      </c>
      <c r="G1916">
        <v>3.8540000000000001</v>
      </c>
      <c r="H1916">
        <v>4.4039999999999999</v>
      </c>
      <c r="I1916">
        <v>5.024</v>
      </c>
      <c r="J1916">
        <v>5.72</v>
      </c>
      <c r="K1916">
        <v>6.5010000000000003</v>
      </c>
      <c r="L1916">
        <v>7.3769999999999998</v>
      </c>
      <c r="M1916">
        <v>8.2530000000000001</v>
      </c>
      <c r="N1916" s="116">
        <v>0.10440000000000001</v>
      </c>
      <c r="O1916" s="116">
        <v>5.0235000000000003</v>
      </c>
      <c r="P1916" s="116">
        <v>0.13067999999999999</v>
      </c>
    </row>
    <row r="1917" spans="1:16">
      <c r="A1917" t="s">
        <v>141</v>
      </c>
      <c r="B1917">
        <v>58</v>
      </c>
      <c r="C1917" t="s">
        <v>2090</v>
      </c>
      <c r="D1917">
        <v>1</v>
      </c>
      <c r="E1917">
        <v>2.8980000000000001</v>
      </c>
      <c r="F1917">
        <v>3.387</v>
      </c>
      <c r="G1917">
        <v>3.8769999999999998</v>
      </c>
      <c r="H1917">
        <v>4.4290000000000003</v>
      </c>
      <c r="I1917">
        <v>5.0510000000000002</v>
      </c>
      <c r="J1917">
        <v>5.75</v>
      </c>
      <c r="K1917">
        <v>6.5350000000000001</v>
      </c>
      <c r="L1917">
        <v>7.4139999999999997</v>
      </c>
      <c r="M1917">
        <v>8.2940000000000005</v>
      </c>
      <c r="N1917" s="116">
        <v>0.1022</v>
      </c>
      <c r="O1917" s="116">
        <v>5.0509000000000004</v>
      </c>
      <c r="P1917" s="116">
        <v>0.1305</v>
      </c>
    </row>
    <row r="1918" spans="1:16">
      <c r="A1918" t="s">
        <v>141</v>
      </c>
      <c r="B1918">
        <v>59</v>
      </c>
      <c r="C1918" t="s">
        <v>2091</v>
      </c>
      <c r="D1918">
        <v>1</v>
      </c>
      <c r="E1918">
        <v>2.9159999999999999</v>
      </c>
      <c r="F1918">
        <v>3.4079999999999999</v>
      </c>
      <c r="G1918">
        <v>3.899</v>
      </c>
      <c r="H1918">
        <v>4.4539999999999997</v>
      </c>
      <c r="I1918">
        <v>5.0780000000000003</v>
      </c>
      <c r="J1918">
        <v>5.78</v>
      </c>
      <c r="K1918">
        <v>6.5679999999999996</v>
      </c>
      <c r="L1918">
        <v>7.452</v>
      </c>
      <c r="M1918">
        <v>8.3350000000000009</v>
      </c>
      <c r="N1918" s="116">
        <v>0.10009999999999999</v>
      </c>
      <c r="O1918" s="116">
        <v>5.0780000000000003</v>
      </c>
      <c r="P1918" s="116">
        <v>0.13033</v>
      </c>
    </row>
    <row r="1919" spans="1:16">
      <c r="A1919" t="s">
        <v>141</v>
      </c>
      <c r="B1919">
        <v>60</v>
      </c>
      <c r="C1919" t="s">
        <v>2092</v>
      </c>
      <c r="D1919">
        <v>1</v>
      </c>
      <c r="E1919">
        <v>2.9350000000000001</v>
      </c>
      <c r="F1919">
        <v>3.4279999999999999</v>
      </c>
      <c r="G1919">
        <v>3.9220000000000002</v>
      </c>
      <c r="H1919">
        <v>4.4779999999999998</v>
      </c>
      <c r="I1919">
        <v>5.1050000000000004</v>
      </c>
      <c r="J1919">
        <v>5.81</v>
      </c>
      <c r="K1919">
        <v>6.601</v>
      </c>
      <c r="L1919">
        <v>7.4880000000000004</v>
      </c>
      <c r="M1919">
        <v>8.3759999999999994</v>
      </c>
      <c r="N1919" s="116">
        <v>9.8000000000000004E-2</v>
      </c>
      <c r="O1919" s="116">
        <v>5.1048999999999998</v>
      </c>
      <c r="P1919" s="116">
        <v>0.13014999999999999</v>
      </c>
    </row>
    <row r="1920" spans="1:16">
      <c r="A1920" t="s">
        <v>141</v>
      </c>
      <c r="B1920">
        <v>61</v>
      </c>
      <c r="C1920" t="s">
        <v>2093</v>
      </c>
      <c r="D1920">
        <v>2</v>
      </c>
      <c r="E1920">
        <v>2.9529999999999998</v>
      </c>
      <c r="F1920">
        <v>3.4489999999999998</v>
      </c>
      <c r="G1920">
        <v>3.944</v>
      </c>
      <c r="H1920">
        <v>4.5019999999999998</v>
      </c>
      <c r="I1920">
        <v>5.1319999999999997</v>
      </c>
      <c r="J1920">
        <v>5.8390000000000004</v>
      </c>
      <c r="K1920">
        <v>6.6340000000000003</v>
      </c>
      <c r="L1920">
        <v>7.5250000000000004</v>
      </c>
      <c r="M1920">
        <v>8.4160000000000004</v>
      </c>
      <c r="N1920" s="116">
        <v>9.5899999999999999E-2</v>
      </c>
      <c r="O1920" s="116">
        <v>5.1315</v>
      </c>
      <c r="P1920" s="116">
        <v>0.12998000000000001</v>
      </c>
    </row>
    <row r="1921" spans="1:16">
      <c r="A1921" t="s">
        <v>141</v>
      </c>
      <c r="B1921">
        <v>62</v>
      </c>
      <c r="C1921" t="s">
        <v>2094</v>
      </c>
      <c r="D1921">
        <v>2</v>
      </c>
      <c r="E1921">
        <v>2.972</v>
      </c>
      <c r="F1921">
        <v>3.4689999999999999</v>
      </c>
      <c r="G1921">
        <v>3.9660000000000002</v>
      </c>
      <c r="H1921">
        <v>4.5259999999999998</v>
      </c>
      <c r="I1921">
        <v>5.1580000000000004</v>
      </c>
      <c r="J1921">
        <v>5.8680000000000003</v>
      </c>
      <c r="K1921">
        <v>6.6660000000000004</v>
      </c>
      <c r="L1921">
        <v>7.5609999999999999</v>
      </c>
      <c r="M1921">
        <v>8.4570000000000007</v>
      </c>
      <c r="N1921" s="116">
        <v>9.3799999999999994E-2</v>
      </c>
      <c r="O1921" s="116">
        <v>5.1580000000000004</v>
      </c>
      <c r="P1921" s="116">
        <v>0.12981999999999999</v>
      </c>
    </row>
    <row r="1922" spans="1:16">
      <c r="A1922" t="s">
        <v>141</v>
      </c>
      <c r="B1922">
        <v>63</v>
      </c>
      <c r="C1922" t="s">
        <v>2095</v>
      </c>
      <c r="D1922">
        <v>2</v>
      </c>
      <c r="E1922">
        <v>2.99</v>
      </c>
      <c r="F1922">
        <v>3.4889999999999999</v>
      </c>
      <c r="G1922">
        <v>3.9870000000000001</v>
      </c>
      <c r="H1922">
        <v>4.55</v>
      </c>
      <c r="I1922">
        <v>5.1840000000000002</v>
      </c>
      <c r="J1922">
        <v>5.8970000000000002</v>
      </c>
      <c r="K1922">
        <v>6.6989999999999998</v>
      </c>
      <c r="L1922">
        <v>7.5970000000000004</v>
      </c>
      <c r="M1922">
        <v>8.4960000000000004</v>
      </c>
      <c r="N1922" s="116">
        <v>9.1800000000000007E-2</v>
      </c>
      <c r="O1922" s="116">
        <v>5.1841999999999997</v>
      </c>
      <c r="P1922" s="116">
        <v>0.12966</v>
      </c>
    </row>
    <row r="1923" spans="1:16">
      <c r="A1923" t="s">
        <v>141</v>
      </c>
      <c r="B1923">
        <v>64</v>
      </c>
      <c r="C1923" t="s">
        <v>2096</v>
      </c>
      <c r="D1923">
        <v>2</v>
      </c>
      <c r="E1923">
        <v>3.008</v>
      </c>
      <c r="F1923">
        <v>3.508</v>
      </c>
      <c r="G1923">
        <v>4.0090000000000003</v>
      </c>
      <c r="H1923">
        <v>4.5739999999999998</v>
      </c>
      <c r="I1923">
        <v>5.21</v>
      </c>
      <c r="J1923">
        <v>5.9260000000000002</v>
      </c>
      <c r="K1923">
        <v>6.7309999999999999</v>
      </c>
      <c r="L1923">
        <v>7.633</v>
      </c>
      <c r="M1923">
        <v>8.5359999999999996</v>
      </c>
      <c r="N1923" s="116">
        <v>8.9700000000000002E-2</v>
      </c>
      <c r="O1923" s="116">
        <v>5.2102000000000004</v>
      </c>
      <c r="P1923" s="116">
        <v>0.1295</v>
      </c>
    </row>
    <row r="1924" spans="1:16">
      <c r="A1924" t="s">
        <v>141</v>
      </c>
      <c r="B1924">
        <v>65</v>
      </c>
      <c r="C1924" t="s">
        <v>2097</v>
      </c>
      <c r="D1924">
        <v>2</v>
      </c>
      <c r="E1924">
        <v>3.0259999999999998</v>
      </c>
      <c r="F1924">
        <v>3.528</v>
      </c>
      <c r="G1924">
        <v>4.0309999999999997</v>
      </c>
      <c r="H1924">
        <v>4.5970000000000004</v>
      </c>
      <c r="I1924">
        <v>5.2359999999999998</v>
      </c>
      <c r="J1924">
        <v>5.9550000000000001</v>
      </c>
      <c r="K1924">
        <v>6.7619999999999996</v>
      </c>
      <c r="L1924">
        <v>7.6689999999999996</v>
      </c>
      <c r="M1924">
        <v>8.5749999999999993</v>
      </c>
      <c r="N1924" s="116">
        <v>8.77E-2</v>
      </c>
      <c r="O1924" s="116">
        <v>5.2359999999999998</v>
      </c>
      <c r="P1924" s="116">
        <v>0.12934000000000001</v>
      </c>
    </row>
    <row r="1925" spans="1:16">
      <c r="A1925" t="s">
        <v>141</v>
      </c>
      <c r="B1925">
        <v>66</v>
      </c>
      <c r="C1925" t="s">
        <v>2098</v>
      </c>
      <c r="D1925">
        <v>2</v>
      </c>
      <c r="E1925">
        <v>3.044</v>
      </c>
      <c r="F1925">
        <v>3.548</v>
      </c>
      <c r="G1925">
        <v>4.0519999999999996</v>
      </c>
      <c r="H1925">
        <v>4.6210000000000004</v>
      </c>
      <c r="I1925">
        <v>5.2619999999999996</v>
      </c>
      <c r="J1925">
        <v>5.9829999999999997</v>
      </c>
      <c r="K1925">
        <v>6.7939999999999996</v>
      </c>
      <c r="L1925">
        <v>7.7039999999999997</v>
      </c>
      <c r="M1925">
        <v>8.6140000000000008</v>
      </c>
      <c r="N1925" s="116">
        <v>8.5699999999999998E-2</v>
      </c>
      <c r="O1925" s="116">
        <v>5.2615999999999996</v>
      </c>
      <c r="P1925" s="116">
        <v>0.12919</v>
      </c>
    </row>
    <row r="1926" spans="1:16">
      <c r="A1926" t="s">
        <v>141</v>
      </c>
      <c r="B1926">
        <v>67</v>
      </c>
      <c r="C1926" t="s">
        <v>2099</v>
      </c>
      <c r="D1926">
        <v>2</v>
      </c>
      <c r="E1926">
        <v>3.0609999999999999</v>
      </c>
      <c r="F1926">
        <v>3.5670000000000002</v>
      </c>
      <c r="G1926">
        <v>4.0730000000000004</v>
      </c>
      <c r="H1926">
        <v>4.6440000000000001</v>
      </c>
      <c r="I1926">
        <v>5.2869999999999999</v>
      </c>
      <c r="J1926">
        <v>6.0110000000000001</v>
      </c>
      <c r="K1926">
        <v>6.8250000000000002</v>
      </c>
      <c r="L1926">
        <v>7.7389999999999999</v>
      </c>
      <c r="M1926">
        <v>8.6519999999999992</v>
      </c>
      <c r="N1926" s="116">
        <v>8.3799999999999999E-2</v>
      </c>
      <c r="O1926" s="116">
        <v>5.2869999999999999</v>
      </c>
      <c r="P1926" s="116">
        <v>0.12903999999999999</v>
      </c>
    </row>
    <row r="1927" spans="1:16">
      <c r="A1927" t="s">
        <v>141</v>
      </c>
      <c r="B1927">
        <v>68</v>
      </c>
      <c r="C1927" t="s">
        <v>2100</v>
      </c>
      <c r="D1927">
        <v>2</v>
      </c>
      <c r="E1927">
        <v>3.0790000000000002</v>
      </c>
      <c r="F1927">
        <v>3.5859999999999999</v>
      </c>
      <c r="G1927">
        <v>4.0940000000000003</v>
      </c>
      <c r="H1927">
        <v>4.6669999999999998</v>
      </c>
      <c r="I1927">
        <v>5.3120000000000003</v>
      </c>
      <c r="J1927">
        <v>6.0389999999999997</v>
      </c>
      <c r="K1927">
        <v>6.8559999999999999</v>
      </c>
      <c r="L1927">
        <v>7.7729999999999997</v>
      </c>
      <c r="M1927">
        <v>8.69</v>
      </c>
      <c r="N1927" s="116">
        <v>8.1799999999999998E-2</v>
      </c>
      <c r="O1927" s="116">
        <v>5.3121</v>
      </c>
      <c r="P1927" s="116">
        <v>0.12889</v>
      </c>
    </row>
    <row r="1928" spans="1:16">
      <c r="A1928" t="s">
        <v>141</v>
      </c>
      <c r="B1928">
        <v>69</v>
      </c>
      <c r="C1928" t="s">
        <v>2101</v>
      </c>
      <c r="D1928">
        <v>2</v>
      </c>
      <c r="E1928">
        <v>3.0960000000000001</v>
      </c>
      <c r="F1928">
        <v>3.605</v>
      </c>
      <c r="G1928">
        <v>4.1139999999999999</v>
      </c>
      <c r="H1928">
        <v>4.6890000000000001</v>
      </c>
      <c r="I1928">
        <v>5.3369999999999997</v>
      </c>
      <c r="J1928">
        <v>6.0659999999999998</v>
      </c>
      <c r="K1928">
        <v>6.8860000000000001</v>
      </c>
      <c r="L1928">
        <v>7.8070000000000004</v>
      </c>
      <c r="M1928">
        <v>8.7279999999999998</v>
      </c>
      <c r="N1928" s="116">
        <v>7.9799999999999996E-2</v>
      </c>
      <c r="O1928" s="116">
        <v>5.3369999999999997</v>
      </c>
      <c r="P1928" s="116">
        <v>0.12875</v>
      </c>
    </row>
    <row r="1929" spans="1:16">
      <c r="A1929" t="s">
        <v>141</v>
      </c>
      <c r="B1929">
        <v>70</v>
      </c>
      <c r="C1929" t="s">
        <v>2102</v>
      </c>
      <c r="D1929">
        <v>2</v>
      </c>
      <c r="E1929">
        <v>3.113</v>
      </c>
      <c r="F1929">
        <v>3.6240000000000001</v>
      </c>
      <c r="G1929">
        <v>4.1349999999999998</v>
      </c>
      <c r="H1929">
        <v>4.7119999999999997</v>
      </c>
      <c r="I1929">
        <v>5.3620000000000001</v>
      </c>
      <c r="J1929">
        <v>6.0940000000000003</v>
      </c>
      <c r="K1929">
        <v>6.9169999999999998</v>
      </c>
      <c r="L1929">
        <v>7.8419999999999996</v>
      </c>
      <c r="M1929">
        <v>8.766</v>
      </c>
      <c r="N1929" s="116">
        <v>7.7899999999999997E-2</v>
      </c>
      <c r="O1929" s="116">
        <v>5.3617999999999997</v>
      </c>
      <c r="P1929" s="116">
        <v>0.12861</v>
      </c>
    </row>
    <row r="1930" spans="1:16">
      <c r="A1930" t="s">
        <v>141</v>
      </c>
      <c r="B1930">
        <v>71</v>
      </c>
      <c r="C1930" t="s">
        <v>2103</v>
      </c>
      <c r="D1930">
        <v>2</v>
      </c>
      <c r="E1930">
        <v>3.13</v>
      </c>
      <c r="F1930">
        <v>3.6429999999999998</v>
      </c>
      <c r="G1930">
        <v>4.1550000000000002</v>
      </c>
      <c r="H1930">
        <v>4.734</v>
      </c>
      <c r="I1930">
        <v>5.3860000000000001</v>
      </c>
      <c r="J1930">
        <v>6.1210000000000004</v>
      </c>
      <c r="K1930">
        <v>6.9470000000000001</v>
      </c>
      <c r="L1930">
        <v>7.875</v>
      </c>
      <c r="M1930">
        <v>8.8040000000000003</v>
      </c>
      <c r="N1930" s="116">
        <v>7.5999999999999998E-2</v>
      </c>
      <c r="O1930" s="116">
        <v>5.3863000000000003</v>
      </c>
      <c r="P1930" s="116">
        <v>0.12847</v>
      </c>
    </row>
    <row r="1931" spans="1:16">
      <c r="A1931" t="s">
        <v>141</v>
      </c>
      <c r="B1931">
        <v>72</v>
      </c>
      <c r="C1931" t="s">
        <v>2104</v>
      </c>
      <c r="D1931">
        <v>2</v>
      </c>
      <c r="E1931">
        <v>3.1469999999999998</v>
      </c>
      <c r="F1931">
        <v>3.661</v>
      </c>
      <c r="G1931">
        <v>4.1749999999999998</v>
      </c>
      <c r="H1931">
        <v>4.7560000000000002</v>
      </c>
      <c r="I1931">
        <v>5.4109999999999996</v>
      </c>
      <c r="J1931">
        <v>6.1479999999999997</v>
      </c>
      <c r="K1931">
        <v>6.9770000000000003</v>
      </c>
      <c r="L1931">
        <v>7.9089999999999998</v>
      </c>
      <c r="M1931">
        <v>8.8409999999999993</v>
      </c>
      <c r="N1931" s="116">
        <v>7.4099999999999999E-2</v>
      </c>
      <c r="O1931" s="116">
        <v>5.4107000000000003</v>
      </c>
      <c r="P1931" s="116">
        <v>0.12834000000000001</v>
      </c>
    </row>
    <row r="1932" spans="1:16">
      <c r="A1932" t="s">
        <v>141</v>
      </c>
      <c r="B1932">
        <v>73</v>
      </c>
      <c r="C1932" t="s">
        <v>2105</v>
      </c>
      <c r="D1932">
        <v>2</v>
      </c>
      <c r="E1932">
        <v>3.1629999999999998</v>
      </c>
      <c r="F1932">
        <v>3.6789999999999998</v>
      </c>
      <c r="G1932">
        <v>4.1950000000000003</v>
      </c>
      <c r="H1932">
        <v>4.7779999999999996</v>
      </c>
      <c r="I1932">
        <v>5.4349999999999996</v>
      </c>
      <c r="J1932">
        <v>6.1749999999999998</v>
      </c>
      <c r="K1932">
        <v>7.0069999999999997</v>
      </c>
      <c r="L1932">
        <v>7.9420000000000002</v>
      </c>
      <c r="M1932">
        <v>8.8780000000000001</v>
      </c>
      <c r="N1932" s="116">
        <v>7.22E-2</v>
      </c>
      <c r="O1932" s="116">
        <v>5.4348000000000001</v>
      </c>
      <c r="P1932" s="116">
        <v>0.12820999999999999</v>
      </c>
    </row>
    <row r="1933" spans="1:16">
      <c r="A1933" t="s">
        <v>141</v>
      </c>
      <c r="B1933">
        <v>74</v>
      </c>
      <c r="C1933" t="s">
        <v>2106</v>
      </c>
      <c r="D1933">
        <v>2</v>
      </c>
      <c r="E1933">
        <v>3.18</v>
      </c>
      <c r="F1933">
        <v>3.698</v>
      </c>
      <c r="G1933">
        <v>4.2149999999999999</v>
      </c>
      <c r="H1933">
        <v>4.8</v>
      </c>
      <c r="I1933">
        <v>5.4589999999999996</v>
      </c>
      <c r="J1933">
        <v>6.2009999999999996</v>
      </c>
      <c r="K1933">
        <v>7.0359999999999996</v>
      </c>
      <c r="L1933">
        <v>7.9749999999999996</v>
      </c>
      <c r="M1933">
        <v>8.9139999999999997</v>
      </c>
      <c r="N1933" s="116">
        <v>7.0400000000000004E-2</v>
      </c>
      <c r="O1933" s="116">
        <v>5.4587000000000003</v>
      </c>
      <c r="P1933" s="116">
        <v>0.12808</v>
      </c>
    </row>
    <row r="1934" spans="1:16">
      <c r="A1934" t="s">
        <v>141</v>
      </c>
      <c r="B1934">
        <v>75</v>
      </c>
      <c r="C1934" t="s">
        <v>2107</v>
      </c>
      <c r="D1934">
        <v>2</v>
      </c>
      <c r="E1934">
        <v>3.1960000000000002</v>
      </c>
      <c r="F1934">
        <v>3.7160000000000002</v>
      </c>
      <c r="G1934">
        <v>4.2350000000000003</v>
      </c>
      <c r="H1934">
        <v>4.8209999999999997</v>
      </c>
      <c r="I1934">
        <v>5.4820000000000002</v>
      </c>
      <c r="J1934">
        <v>6.2270000000000003</v>
      </c>
      <c r="K1934">
        <v>7.0659999999999998</v>
      </c>
      <c r="L1934">
        <v>8.0079999999999991</v>
      </c>
      <c r="M1934">
        <v>8.9510000000000005</v>
      </c>
      <c r="N1934" s="116">
        <v>6.8500000000000005E-2</v>
      </c>
      <c r="O1934" s="116">
        <v>5.4824999999999999</v>
      </c>
      <c r="P1934" s="116">
        <v>0.12795000000000001</v>
      </c>
    </row>
    <row r="1935" spans="1:16">
      <c r="A1935" t="s">
        <v>141</v>
      </c>
      <c r="B1935">
        <v>76</v>
      </c>
      <c r="C1935" t="s">
        <v>2108</v>
      </c>
      <c r="D1935">
        <v>2</v>
      </c>
      <c r="E1935">
        <v>3.2130000000000001</v>
      </c>
      <c r="F1935">
        <v>3.734</v>
      </c>
      <c r="G1935">
        <v>4.2549999999999999</v>
      </c>
      <c r="H1935">
        <v>4.843</v>
      </c>
      <c r="I1935">
        <v>5.5060000000000002</v>
      </c>
      <c r="J1935">
        <v>6.2539999999999996</v>
      </c>
      <c r="K1935">
        <v>7.0949999999999998</v>
      </c>
      <c r="L1935">
        <v>8.0410000000000004</v>
      </c>
      <c r="M1935">
        <v>8.9870000000000001</v>
      </c>
      <c r="N1935" s="116">
        <v>6.6699999999999995E-2</v>
      </c>
      <c r="O1935" s="116">
        <v>5.5061</v>
      </c>
      <c r="P1935" s="116">
        <v>0.12783</v>
      </c>
    </row>
    <row r="1936" spans="1:16">
      <c r="A1936" t="s">
        <v>141</v>
      </c>
      <c r="B1936">
        <v>77</v>
      </c>
      <c r="C1936" t="s">
        <v>2109</v>
      </c>
      <c r="D1936">
        <v>2</v>
      </c>
      <c r="E1936">
        <v>3.2290000000000001</v>
      </c>
      <c r="F1936">
        <v>3.7519999999999998</v>
      </c>
      <c r="G1936">
        <v>4.274</v>
      </c>
      <c r="H1936">
        <v>4.8639999999999999</v>
      </c>
      <c r="I1936">
        <v>5.53</v>
      </c>
      <c r="J1936">
        <v>6.2789999999999999</v>
      </c>
      <c r="K1936">
        <v>7.1239999999999997</v>
      </c>
      <c r="L1936">
        <v>8.0730000000000004</v>
      </c>
      <c r="M1936">
        <v>9.0220000000000002</v>
      </c>
      <c r="N1936" s="116">
        <v>6.4799999999999996E-2</v>
      </c>
      <c r="O1936" s="116">
        <v>5.5294999999999996</v>
      </c>
      <c r="P1936" s="116">
        <v>0.12770000000000001</v>
      </c>
    </row>
    <row r="1937" spans="1:16">
      <c r="A1937" t="s">
        <v>141</v>
      </c>
      <c r="B1937">
        <v>78</v>
      </c>
      <c r="C1937" t="s">
        <v>2110</v>
      </c>
      <c r="D1937">
        <v>2</v>
      </c>
      <c r="E1937">
        <v>3.2450000000000001</v>
      </c>
      <c r="F1937">
        <v>3.7690000000000001</v>
      </c>
      <c r="G1937">
        <v>4.2930000000000001</v>
      </c>
      <c r="H1937">
        <v>4.8849999999999998</v>
      </c>
      <c r="I1937">
        <v>5.5529999999999999</v>
      </c>
      <c r="J1937">
        <v>6.3049999999999997</v>
      </c>
      <c r="K1937">
        <v>7.1520000000000001</v>
      </c>
      <c r="L1937">
        <v>8.1050000000000004</v>
      </c>
      <c r="M1937">
        <v>9.0579999999999998</v>
      </c>
      <c r="N1937" s="116">
        <v>6.3E-2</v>
      </c>
      <c r="O1937" s="116">
        <v>5.5526999999999997</v>
      </c>
      <c r="P1937" s="116">
        <v>0.12758</v>
      </c>
    </row>
    <row r="1938" spans="1:16">
      <c r="A1938" t="s">
        <v>141</v>
      </c>
      <c r="B1938">
        <v>79</v>
      </c>
      <c r="C1938" t="s">
        <v>2111</v>
      </c>
      <c r="D1938">
        <v>2</v>
      </c>
      <c r="E1938">
        <v>3.2610000000000001</v>
      </c>
      <c r="F1938">
        <v>3.7869999999999999</v>
      </c>
      <c r="G1938">
        <v>4.3120000000000003</v>
      </c>
      <c r="H1938">
        <v>4.9059999999999997</v>
      </c>
      <c r="I1938">
        <v>5.5759999999999996</v>
      </c>
      <c r="J1938">
        <v>6.3310000000000004</v>
      </c>
      <c r="K1938">
        <v>7.181</v>
      </c>
      <c r="L1938">
        <v>8.1370000000000005</v>
      </c>
      <c r="M1938">
        <v>9.093</v>
      </c>
      <c r="N1938" s="116">
        <v>6.1199999999999997E-2</v>
      </c>
      <c r="O1938" s="116">
        <v>5.5757000000000003</v>
      </c>
      <c r="P1938" s="116">
        <v>0.12747</v>
      </c>
    </row>
    <row r="1939" spans="1:16">
      <c r="A1939" t="s">
        <v>141</v>
      </c>
      <c r="B1939">
        <v>80</v>
      </c>
      <c r="C1939" t="s">
        <v>2112</v>
      </c>
      <c r="D1939">
        <v>2</v>
      </c>
      <c r="E1939">
        <v>3.2770000000000001</v>
      </c>
      <c r="F1939">
        <v>3.8039999999999998</v>
      </c>
      <c r="G1939">
        <v>4.3310000000000004</v>
      </c>
      <c r="H1939">
        <v>4.9269999999999996</v>
      </c>
      <c r="I1939">
        <v>5.5990000000000002</v>
      </c>
      <c r="J1939">
        <v>6.3559999999999999</v>
      </c>
      <c r="K1939">
        <v>7.2089999999999996</v>
      </c>
      <c r="L1939">
        <v>8.1690000000000005</v>
      </c>
      <c r="M1939">
        <v>9.1280000000000001</v>
      </c>
      <c r="N1939" s="116">
        <v>5.9499999999999997E-2</v>
      </c>
      <c r="O1939" s="116">
        <v>5.5986000000000002</v>
      </c>
      <c r="P1939" s="116">
        <v>0.12734999999999999</v>
      </c>
    </row>
    <row r="1940" spans="1:16">
      <c r="A1940" t="s">
        <v>141</v>
      </c>
      <c r="B1940">
        <v>81</v>
      </c>
      <c r="C1940" t="s">
        <v>2113</v>
      </c>
      <c r="D1940">
        <v>2</v>
      </c>
      <c r="E1940">
        <v>3.2919999999999998</v>
      </c>
      <c r="F1940">
        <v>3.8210000000000002</v>
      </c>
      <c r="G1940">
        <v>4.3499999999999996</v>
      </c>
      <c r="H1940">
        <v>4.9470000000000001</v>
      </c>
      <c r="I1940">
        <v>5.6210000000000004</v>
      </c>
      <c r="J1940">
        <v>6.3810000000000002</v>
      </c>
      <c r="K1940">
        <v>7.2370000000000001</v>
      </c>
      <c r="L1940">
        <v>8.1999999999999993</v>
      </c>
      <c r="M1940">
        <v>9.1630000000000003</v>
      </c>
      <c r="N1940" s="116">
        <v>5.7700000000000001E-2</v>
      </c>
      <c r="O1940" s="116">
        <v>5.6212999999999997</v>
      </c>
      <c r="P1940" s="116">
        <v>0.12723999999999999</v>
      </c>
    </row>
    <row r="1941" spans="1:16">
      <c r="A1941" t="s">
        <v>141</v>
      </c>
      <c r="B1941">
        <v>82</v>
      </c>
      <c r="C1941" t="s">
        <v>2114</v>
      </c>
      <c r="D1941">
        <v>2</v>
      </c>
      <c r="E1941">
        <v>3.3079999999999998</v>
      </c>
      <c r="F1941">
        <v>3.8380000000000001</v>
      </c>
      <c r="G1941">
        <v>4.3689999999999998</v>
      </c>
      <c r="H1941">
        <v>4.968</v>
      </c>
      <c r="I1941">
        <v>5.6440000000000001</v>
      </c>
      <c r="J1941">
        <v>6.4059999999999997</v>
      </c>
      <c r="K1941">
        <v>7.2649999999999997</v>
      </c>
      <c r="L1941">
        <v>8.2309999999999999</v>
      </c>
      <c r="M1941">
        <v>9.1980000000000004</v>
      </c>
      <c r="N1941" s="116">
        <v>5.5899999999999998E-2</v>
      </c>
      <c r="O1941" s="116">
        <v>5.6437999999999997</v>
      </c>
      <c r="P1941" s="116">
        <v>0.12712999999999999</v>
      </c>
    </row>
    <row r="1942" spans="1:16">
      <c r="A1942" t="s">
        <v>141</v>
      </c>
      <c r="B1942">
        <v>83</v>
      </c>
      <c r="C1942" t="s">
        <v>2115</v>
      </c>
      <c r="D1942">
        <v>2</v>
      </c>
      <c r="E1942">
        <v>3.323</v>
      </c>
      <c r="F1942">
        <v>3.855</v>
      </c>
      <c r="G1942">
        <v>4.3869999999999996</v>
      </c>
      <c r="H1942">
        <v>4.9880000000000004</v>
      </c>
      <c r="I1942">
        <v>5.6660000000000004</v>
      </c>
      <c r="J1942">
        <v>6.431</v>
      </c>
      <c r="K1942">
        <v>7.2919999999999998</v>
      </c>
      <c r="L1942">
        <v>8.2620000000000005</v>
      </c>
      <c r="M1942">
        <v>9.2319999999999993</v>
      </c>
      <c r="N1942" s="116">
        <v>5.4199999999999998E-2</v>
      </c>
      <c r="O1942" s="116">
        <v>5.6661999999999999</v>
      </c>
      <c r="P1942" s="116">
        <v>0.12701999999999999</v>
      </c>
    </row>
    <row r="1943" spans="1:16">
      <c r="A1943" t="s">
        <v>141</v>
      </c>
      <c r="B1943">
        <v>84</v>
      </c>
      <c r="C1943" t="s">
        <v>2116</v>
      </c>
      <c r="D1943">
        <v>2</v>
      </c>
      <c r="E1943">
        <v>3.339</v>
      </c>
      <c r="F1943">
        <v>3.8719999999999999</v>
      </c>
      <c r="G1943">
        <v>4.4059999999999997</v>
      </c>
      <c r="H1943">
        <v>5.008</v>
      </c>
      <c r="I1943">
        <v>5.6879999999999997</v>
      </c>
      <c r="J1943">
        <v>6.4550000000000001</v>
      </c>
      <c r="K1943">
        <v>7.32</v>
      </c>
      <c r="L1943">
        <v>8.2929999999999993</v>
      </c>
      <c r="M1943">
        <v>9.266</v>
      </c>
      <c r="N1943" s="116">
        <v>5.2499999999999998E-2</v>
      </c>
      <c r="O1943" s="116">
        <v>5.6882999999999999</v>
      </c>
      <c r="P1943" s="116">
        <v>0.12691</v>
      </c>
    </row>
    <row r="1944" spans="1:16">
      <c r="A1944" t="s">
        <v>141</v>
      </c>
      <c r="B1944">
        <v>85</v>
      </c>
      <c r="C1944" t="s">
        <v>2117</v>
      </c>
      <c r="D1944">
        <v>2</v>
      </c>
      <c r="E1944">
        <v>3.3540000000000001</v>
      </c>
      <c r="F1944">
        <v>3.8889999999999998</v>
      </c>
      <c r="G1944">
        <v>4.4240000000000004</v>
      </c>
      <c r="H1944">
        <v>5.0279999999999996</v>
      </c>
      <c r="I1944">
        <v>5.71</v>
      </c>
      <c r="J1944">
        <v>6.48</v>
      </c>
      <c r="K1944">
        <v>7.3470000000000004</v>
      </c>
      <c r="L1944">
        <v>8.3239999999999998</v>
      </c>
      <c r="M1944">
        <v>9.3000000000000007</v>
      </c>
      <c r="N1944" s="116">
        <v>5.0799999999999998E-2</v>
      </c>
      <c r="O1944" s="116">
        <v>5.7103999999999999</v>
      </c>
      <c r="P1944" s="116">
        <v>0.12681000000000001</v>
      </c>
    </row>
    <row r="1945" spans="1:16">
      <c r="A1945" t="s">
        <v>141</v>
      </c>
      <c r="B1945">
        <v>86</v>
      </c>
      <c r="C1945" t="s">
        <v>2118</v>
      </c>
      <c r="D1945">
        <v>2</v>
      </c>
      <c r="E1945">
        <v>3.3690000000000002</v>
      </c>
      <c r="F1945">
        <v>3.9049999999999998</v>
      </c>
      <c r="G1945">
        <v>4.4420000000000002</v>
      </c>
      <c r="H1945">
        <v>5.048</v>
      </c>
      <c r="I1945">
        <v>5.7320000000000002</v>
      </c>
      <c r="J1945">
        <v>6.5039999999999996</v>
      </c>
      <c r="K1945">
        <v>7.3739999999999997</v>
      </c>
      <c r="L1945">
        <v>8.3539999999999992</v>
      </c>
      <c r="M1945">
        <v>9.3339999999999996</v>
      </c>
      <c r="N1945" s="116">
        <v>4.9000000000000002E-2</v>
      </c>
      <c r="O1945" s="116">
        <v>5.7321999999999997</v>
      </c>
      <c r="P1945" s="116">
        <v>0.12670999999999999</v>
      </c>
    </row>
    <row r="1946" spans="1:16">
      <c r="A1946" t="s">
        <v>141</v>
      </c>
      <c r="B1946">
        <v>87</v>
      </c>
      <c r="C1946" t="s">
        <v>2119</v>
      </c>
      <c r="D1946">
        <v>2</v>
      </c>
      <c r="E1946">
        <v>3.3839999999999999</v>
      </c>
      <c r="F1946">
        <v>3.9220000000000002</v>
      </c>
      <c r="G1946">
        <v>4.46</v>
      </c>
      <c r="H1946">
        <v>5.0679999999999996</v>
      </c>
      <c r="I1946">
        <v>5.7539999999999996</v>
      </c>
      <c r="J1946">
        <v>6.5279999999999996</v>
      </c>
      <c r="K1946">
        <v>7.4009999999999998</v>
      </c>
      <c r="L1946">
        <v>8.3840000000000003</v>
      </c>
      <c r="M1946">
        <v>9.3670000000000009</v>
      </c>
      <c r="N1946" s="116">
        <v>4.7399999999999998E-2</v>
      </c>
      <c r="O1946" s="116">
        <v>5.7538999999999998</v>
      </c>
      <c r="P1946" s="116">
        <v>0.12659999999999999</v>
      </c>
    </row>
    <row r="1947" spans="1:16">
      <c r="A1947" t="s">
        <v>141</v>
      </c>
      <c r="B1947">
        <v>88</v>
      </c>
      <c r="C1947" t="s">
        <v>2120</v>
      </c>
      <c r="D1947">
        <v>2</v>
      </c>
      <c r="E1947">
        <v>3.399</v>
      </c>
      <c r="F1947">
        <v>3.9380000000000002</v>
      </c>
      <c r="G1947">
        <v>4.4779999999999998</v>
      </c>
      <c r="H1947">
        <v>5.0869999999999997</v>
      </c>
      <c r="I1947">
        <v>5.7759999999999998</v>
      </c>
      <c r="J1947">
        <v>6.5519999999999996</v>
      </c>
      <c r="K1947">
        <v>7.4279999999999999</v>
      </c>
      <c r="L1947">
        <v>8.4139999999999997</v>
      </c>
      <c r="M1947">
        <v>9.4009999999999998</v>
      </c>
      <c r="N1947" s="116">
        <v>4.5699999999999998E-2</v>
      </c>
      <c r="O1947" s="116">
        <v>5.7755000000000001</v>
      </c>
      <c r="P1947" s="116">
        <v>0.12651000000000001</v>
      </c>
    </row>
    <row r="1948" spans="1:16">
      <c r="A1948" t="s">
        <v>141</v>
      </c>
      <c r="B1948">
        <v>89</v>
      </c>
      <c r="C1948" t="s">
        <v>2121</v>
      </c>
      <c r="D1948">
        <v>2</v>
      </c>
      <c r="E1948">
        <v>3.4140000000000001</v>
      </c>
      <c r="F1948">
        <v>3.9550000000000001</v>
      </c>
      <c r="G1948">
        <v>4.4960000000000004</v>
      </c>
      <c r="H1948">
        <v>5.1070000000000002</v>
      </c>
      <c r="I1948">
        <v>5.7969999999999997</v>
      </c>
      <c r="J1948">
        <v>6.5759999999999996</v>
      </c>
      <c r="K1948">
        <v>7.4539999999999997</v>
      </c>
      <c r="L1948">
        <v>8.4440000000000008</v>
      </c>
      <c r="M1948">
        <v>9.4329999999999998</v>
      </c>
      <c r="N1948" s="116">
        <v>4.3999999999999997E-2</v>
      </c>
      <c r="O1948" s="116">
        <v>5.7968999999999999</v>
      </c>
      <c r="P1948" s="116">
        <v>0.12640999999999999</v>
      </c>
    </row>
    <row r="1949" spans="1:16">
      <c r="A1949" t="s">
        <v>141</v>
      </c>
      <c r="B1949">
        <v>90</v>
      </c>
      <c r="C1949" t="s">
        <v>2122</v>
      </c>
      <c r="D1949">
        <v>2</v>
      </c>
      <c r="E1949">
        <v>3.4279999999999999</v>
      </c>
      <c r="F1949">
        <v>3.9710000000000001</v>
      </c>
      <c r="G1949">
        <v>4.5129999999999999</v>
      </c>
      <c r="H1949">
        <v>5.1260000000000003</v>
      </c>
      <c r="I1949">
        <v>5.8179999999999996</v>
      </c>
      <c r="J1949">
        <v>6.5990000000000002</v>
      </c>
      <c r="K1949">
        <v>7.48</v>
      </c>
      <c r="L1949">
        <v>8.4730000000000008</v>
      </c>
      <c r="M1949">
        <v>9.4659999999999993</v>
      </c>
      <c r="N1949" s="116">
        <v>4.24E-2</v>
      </c>
      <c r="O1949" s="116">
        <v>5.8181000000000003</v>
      </c>
      <c r="P1949" s="116">
        <v>0.12631000000000001</v>
      </c>
    </row>
    <row r="1950" spans="1:16">
      <c r="A1950" t="s">
        <v>141</v>
      </c>
      <c r="B1950">
        <v>91</v>
      </c>
      <c r="C1950" t="s">
        <v>2123</v>
      </c>
      <c r="D1950">
        <v>2</v>
      </c>
      <c r="E1950">
        <v>3.4430000000000001</v>
      </c>
      <c r="F1950">
        <v>3.9870000000000001</v>
      </c>
      <c r="G1950">
        <v>4.5309999999999997</v>
      </c>
      <c r="H1950">
        <v>5.1449999999999996</v>
      </c>
      <c r="I1950">
        <v>5.8390000000000004</v>
      </c>
      <c r="J1950">
        <v>6.6230000000000002</v>
      </c>
      <c r="K1950">
        <v>7.5060000000000002</v>
      </c>
      <c r="L1950">
        <v>8.5030000000000001</v>
      </c>
      <c r="M1950">
        <v>9.4990000000000006</v>
      </c>
      <c r="N1950" s="116">
        <v>4.07E-2</v>
      </c>
      <c r="O1950" s="116">
        <v>5.8392999999999997</v>
      </c>
      <c r="P1950" s="116">
        <v>0.12622</v>
      </c>
    </row>
    <row r="1951" spans="1:16">
      <c r="A1951" t="s">
        <v>141</v>
      </c>
      <c r="B1951">
        <v>92</v>
      </c>
      <c r="C1951" t="s">
        <v>2124</v>
      </c>
      <c r="D1951">
        <v>3</v>
      </c>
      <c r="E1951">
        <v>3.4569999999999999</v>
      </c>
      <c r="F1951">
        <v>4.0030000000000001</v>
      </c>
      <c r="G1951">
        <v>4.548</v>
      </c>
      <c r="H1951">
        <v>5.1639999999999997</v>
      </c>
      <c r="I1951">
        <v>5.86</v>
      </c>
      <c r="J1951">
        <v>6.6459999999999999</v>
      </c>
      <c r="K1951">
        <v>7.532</v>
      </c>
      <c r="L1951">
        <v>8.532</v>
      </c>
      <c r="M1951">
        <v>9.5310000000000006</v>
      </c>
      <c r="N1951" s="116">
        <v>3.9100000000000003E-2</v>
      </c>
      <c r="O1951" s="116">
        <v>5.8601999999999999</v>
      </c>
      <c r="P1951" s="116">
        <v>0.12612999999999999</v>
      </c>
    </row>
    <row r="1952" spans="1:16">
      <c r="A1952" t="s">
        <v>141</v>
      </c>
      <c r="B1952">
        <v>93</v>
      </c>
      <c r="C1952" t="s">
        <v>2125</v>
      </c>
      <c r="D1952">
        <v>3</v>
      </c>
      <c r="E1952">
        <v>3.472</v>
      </c>
      <c r="F1952">
        <v>4.0179999999999998</v>
      </c>
      <c r="G1952">
        <v>4.5650000000000004</v>
      </c>
      <c r="H1952">
        <v>5.1829999999999998</v>
      </c>
      <c r="I1952">
        <v>5.8810000000000002</v>
      </c>
      <c r="J1952">
        <v>6.6689999999999996</v>
      </c>
      <c r="K1952">
        <v>7.5579999999999998</v>
      </c>
      <c r="L1952">
        <v>8.5609999999999999</v>
      </c>
      <c r="M1952">
        <v>9.5630000000000006</v>
      </c>
      <c r="N1952" s="116">
        <v>3.7499999999999999E-2</v>
      </c>
      <c r="O1952" s="116">
        <v>5.8810000000000002</v>
      </c>
      <c r="P1952" s="116">
        <v>0.12604000000000001</v>
      </c>
    </row>
    <row r="1953" spans="1:16">
      <c r="A1953" t="s">
        <v>141</v>
      </c>
      <c r="B1953">
        <v>94</v>
      </c>
      <c r="C1953" t="s">
        <v>2126</v>
      </c>
      <c r="D1953">
        <v>3</v>
      </c>
      <c r="E1953">
        <v>3.4860000000000002</v>
      </c>
      <c r="F1953">
        <v>4.0339999999999998</v>
      </c>
      <c r="G1953">
        <v>4.5819999999999999</v>
      </c>
      <c r="H1953">
        <v>5.202</v>
      </c>
      <c r="I1953">
        <v>5.9020000000000001</v>
      </c>
      <c r="J1953">
        <v>6.6920000000000002</v>
      </c>
      <c r="K1953">
        <v>7.5839999999999996</v>
      </c>
      <c r="L1953">
        <v>8.59</v>
      </c>
      <c r="M1953">
        <v>9.5960000000000001</v>
      </c>
      <c r="N1953" s="116">
        <v>3.5799999999999998E-2</v>
      </c>
      <c r="O1953" s="116">
        <v>5.9016999999999999</v>
      </c>
      <c r="P1953" s="116">
        <v>0.12595000000000001</v>
      </c>
    </row>
    <row r="1954" spans="1:16">
      <c r="A1954" t="s">
        <v>141</v>
      </c>
      <c r="B1954">
        <v>95</v>
      </c>
      <c r="C1954" t="s">
        <v>2127</v>
      </c>
      <c r="D1954">
        <v>3</v>
      </c>
      <c r="E1954">
        <v>3.5</v>
      </c>
      <c r="F1954">
        <v>4.05</v>
      </c>
      <c r="G1954">
        <v>4.5990000000000002</v>
      </c>
      <c r="H1954">
        <v>5.2210000000000001</v>
      </c>
      <c r="I1954">
        <v>5.9219999999999997</v>
      </c>
      <c r="J1954">
        <v>6.7149999999999999</v>
      </c>
      <c r="K1954">
        <v>7.609</v>
      </c>
      <c r="L1954">
        <v>8.6180000000000003</v>
      </c>
      <c r="M1954">
        <v>9.6270000000000007</v>
      </c>
      <c r="N1954" s="116">
        <v>3.4200000000000001E-2</v>
      </c>
      <c r="O1954" s="116">
        <v>5.9222999999999999</v>
      </c>
      <c r="P1954" s="116">
        <v>0.12586</v>
      </c>
    </row>
    <row r="1955" spans="1:16">
      <c r="A1955" t="s">
        <v>141</v>
      </c>
      <c r="B1955">
        <v>96</v>
      </c>
      <c r="C1955" t="s">
        <v>2128</v>
      </c>
      <c r="D1955">
        <v>3</v>
      </c>
      <c r="E1955">
        <v>3.5150000000000001</v>
      </c>
      <c r="F1955">
        <v>4.0650000000000004</v>
      </c>
      <c r="G1955">
        <v>4.6159999999999997</v>
      </c>
      <c r="H1955">
        <v>5.2389999999999999</v>
      </c>
      <c r="I1955">
        <v>5.9429999999999996</v>
      </c>
      <c r="J1955">
        <v>6.7370000000000001</v>
      </c>
      <c r="K1955">
        <v>7.6340000000000003</v>
      </c>
      <c r="L1955">
        <v>8.6470000000000002</v>
      </c>
      <c r="M1955">
        <v>9.6590000000000007</v>
      </c>
      <c r="N1955" s="116">
        <v>3.27E-2</v>
      </c>
      <c r="O1955" s="116">
        <v>5.9427000000000003</v>
      </c>
      <c r="P1955" s="116">
        <v>0.12576999999999999</v>
      </c>
    </row>
    <row r="1956" spans="1:16">
      <c r="A1956" t="s">
        <v>141</v>
      </c>
      <c r="B1956">
        <v>97</v>
      </c>
      <c r="C1956" t="s">
        <v>2129</v>
      </c>
      <c r="D1956">
        <v>3</v>
      </c>
      <c r="E1956">
        <v>3.528</v>
      </c>
      <c r="F1956">
        <v>4.0810000000000004</v>
      </c>
      <c r="G1956">
        <v>4.633</v>
      </c>
      <c r="H1956">
        <v>5.2569999999999997</v>
      </c>
      <c r="I1956">
        <v>5.9630000000000001</v>
      </c>
      <c r="J1956">
        <v>6.76</v>
      </c>
      <c r="K1956">
        <v>7.66</v>
      </c>
      <c r="L1956">
        <v>8.6750000000000007</v>
      </c>
      <c r="M1956">
        <v>9.69</v>
      </c>
      <c r="N1956" s="116">
        <v>3.1099999999999999E-2</v>
      </c>
      <c r="O1956" s="116">
        <v>5.9629000000000003</v>
      </c>
      <c r="P1956" s="116">
        <v>0.12569</v>
      </c>
    </row>
    <row r="1957" spans="1:16">
      <c r="A1957" t="s">
        <v>141</v>
      </c>
      <c r="B1957">
        <v>98</v>
      </c>
      <c r="C1957" t="s">
        <v>2130</v>
      </c>
      <c r="D1957">
        <v>3</v>
      </c>
      <c r="E1957">
        <v>3.5419999999999998</v>
      </c>
      <c r="F1957">
        <v>4.0960000000000001</v>
      </c>
      <c r="G1957">
        <v>4.6500000000000004</v>
      </c>
      <c r="H1957">
        <v>5.2759999999999998</v>
      </c>
      <c r="I1957">
        <v>5.9829999999999997</v>
      </c>
      <c r="J1957">
        <v>6.782</v>
      </c>
      <c r="K1957">
        <v>7.6849999999999996</v>
      </c>
      <c r="L1957">
        <v>8.7029999999999994</v>
      </c>
      <c r="M1957">
        <v>9.7219999999999995</v>
      </c>
      <c r="N1957" s="116">
        <v>2.9499999999999998E-2</v>
      </c>
      <c r="O1957" s="116">
        <v>5.9831000000000003</v>
      </c>
      <c r="P1957" s="116">
        <v>0.12561</v>
      </c>
    </row>
    <row r="1958" spans="1:16">
      <c r="A1958" t="s">
        <v>141</v>
      </c>
      <c r="B1958">
        <v>99</v>
      </c>
      <c r="C1958" t="s">
        <v>2131</v>
      </c>
      <c r="D1958">
        <v>3</v>
      </c>
      <c r="E1958">
        <v>3.556</v>
      </c>
      <c r="F1958">
        <v>4.1109999999999998</v>
      </c>
      <c r="G1958">
        <v>4.6660000000000004</v>
      </c>
      <c r="H1958">
        <v>5.2939999999999996</v>
      </c>
      <c r="I1958">
        <v>6.0030000000000001</v>
      </c>
      <c r="J1958">
        <v>6.8049999999999997</v>
      </c>
      <c r="K1958">
        <v>7.71</v>
      </c>
      <c r="L1958">
        <v>8.7309999999999999</v>
      </c>
      <c r="M1958">
        <v>9.7530000000000001</v>
      </c>
      <c r="N1958" s="116">
        <v>2.7900000000000001E-2</v>
      </c>
      <c r="O1958" s="116">
        <v>6.0030999999999999</v>
      </c>
      <c r="P1958" s="116">
        <v>0.12553</v>
      </c>
    </row>
    <row r="1959" spans="1:16">
      <c r="A1959" t="s">
        <v>141</v>
      </c>
      <c r="B1959">
        <v>100</v>
      </c>
      <c r="C1959" t="s">
        <v>2132</v>
      </c>
      <c r="D1959">
        <v>3</v>
      </c>
      <c r="E1959">
        <v>3.57</v>
      </c>
      <c r="F1959">
        <v>4.1260000000000003</v>
      </c>
      <c r="G1959">
        <v>4.6829999999999998</v>
      </c>
      <c r="H1959">
        <v>5.3120000000000003</v>
      </c>
      <c r="I1959">
        <v>6.0229999999999997</v>
      </c>
      <c r="J1959">
        <v>6.8259999999999996</v>
      </c>
      <c r="K1959">
        <v>7.734</v>
      </c>
      <c r="L1959">
        <v>8.7590000000000003</v>
      </c>
      <c r="M1959">
        <v>9.7840000000000007</v>
      </c>
      <c r="N1959" s="116">
        <v>2.64E-2</v>
      </c>
      <c r="O1959" s="116">
        <v>6.0228999999999999</v>
      </c>
      <c r="P1959" s="116">
        <v>0.12545000000000001</v>
      </c>
    </row>
    <row r="1960" spans="1:16">
      <c r="A1960" t="s">
        <v>141</v>
      </c>
      <c r="B1960">
        <v>101</v>
      </c>
      <c r="C1960" t="s">
        <v>2133</v>
      </c>
      <c r="D1960">
        <v>3</v>
      </c>
      <c r="E1960">
        <v>3.5830000000000002</v>
      </c>
      <c r="F1960">
        <v>4.141</v>
      </c>
      <c r="G1960">
        <v>4.6989999999999998</v>
      </c>
      <c r="H1960">
        <v>5.33</v>
      </c>
      <c r="I1960">
        <v>6.0430000000000001</v>
      </c>
      <c r="J1960">
        <v>6.8479999999999999</v>
      </c>
      <c r="K1960">
        <v>7.7590000000000003</v>
      </c>
      <c r="L1960">
        <v>8.7859999999999996</v>
      </c>
      <c r="M1960">
        <v>9.8140000000000001</v>
      </c>
      <c r="N1960" s="116">
        <v>2.4899999999999999E-2</v>
      </c>
      <c r="O1960" s="116">
        <v>6.0426000000000002</v>
      </c>
      <c r="P1960" s="116">
        <v>0.12537000000000001</v>
      </c>
    </row>
    <row r="1961" spans="1:16">
      <c r="A1961" t="s">
        <v>141</v>
      </c>
      <c r="B1961">
        <v>102</v>
      </c>
      <c r="C1961" t="s">
        <v>2134</v>
      </c>
      <c r="D1961">
        <v>3</v>
      </c>
      <c r="E1961">
        <v>3.597</v>
      </c>
      <c r="F1961">
        <v>4.1559999999999997</v>
      </c>
      <c r="G1961">
        <v>4.7149999999999999</v>
      </c>
      <c r="H1961">
        <v>5.3470000000000004</v>
      </c>
      <c r="I1961">
        <v>6.0620000000000003</v>
      </c>
      <c r="J1961">
        <v>6.87</v>
      </c>
      <c r="K1961">
        <v>7.7830000000000004</v>
      </c>
      <c r="L1961">
        <v>8.8140000000000001</v>
      </c>
      <c r="M1961">
        <v>9.8450000000000006</v>
      </c>
      <c r="N1961" s="116">
        <v>2.3300000000000001E-2</v>
      </c>
      <c r="O1961" s="116">
        <v>6.0621999999999998</v>
      </c>
      <c r="P1961" s="116">
        <v>0.12529000000000001</v>
      </c>
    </row>
    <row r="1962" spans="1:16">
      <c r="A1962" t="s">
        <v>141</v>
      </c>
      <c r="B1962">
        <v>103</v>
      </c>
      <c r="C1962" t="s">
        <v>2135</v>
      </c>
      <c r="D1962">
        <v>3</v>
      </c>
      <c r="E1962">
        <v>3.61</v>
      </c>
      <c r="F1962">
        <v>4.1710000000000003</v>
      </c>
      <c r="G1962">
        <v>4.7309999999999999</v>
      </c>
      <c r="H1962">
        <v>5.3650000000000002</v>
      </c>
      <c r="I1962">
        <v>6.0819999999999999</v>
      </c>
      <c r="J1962">
        <v>6.8920000000000003</v>
      </c>
      <c r="K1962">
        <v>7.8070000000000004</v>
      </c>
      <c r="L1962">
        <v>8.8409999999999993</v>
      </c>
      <c r="M1962">
        <v>9.875</v>
      </c>
      <c r="N1962" s="116">
        <v>2.18E-2</v>
      </c>
      <c r="O1962" s="116">
        <v>6.0816999999999997</v>
      </c>
      <c r="P1962" s="116">
        <v>0.12522</v>
      </c>
    </row>
    <row r="1963" spans="1:16">
      <c r="A1963" t="s">
        <v>141</v>
      </c>
      <c r="B1963">
        <v>104</v>
      </c>
      <c r="C1963" t="s">
        <v>2136</v>
      </c>
      <c r="D1963">
        <v>3</v>
      </c>
      <c r="E1963">
        <v>3.6240000000000001</v>
      </c>
      <c r="F1963">
        <v>4.1849999999999996</v>
      </c>
      <c r="G1963">
        <v>4.7469999999999999</v>
      </c>
      <c r="H1963">
        <v>5.383</v>
      </c>
      <c r="I1963">
        <v>6.101</v>
      </c>
      <c r="J1963">
        <v>6.9130000000000003</v>
      </c>
      <c r="K1963">
        <v>7.8310000000000004</v>
      </c>
      <c r="L1963">
        <v>8.8680000000000003</v>
      </c>
      <c r="M1963">
        <v>9.9049999999999994</v>
      </c>
      <c r="N1963" s="116">
        <v>2.0299999999999999E-2</v>
      </c>
      <c r="O1963" s="116">
        <v>6.101</v>
      </c>
      <c r="P1963" s="116">
        <v>0.12514</v>
      </c>
    </row>
    <row r="1964" spans="1:16">
      <c r="A1964" t="s">
        <v>141</v>
      </c>
      <c r="B1964">
        <v>105</v>
      </c>
      <c r="C1964" t="s">
        <v>2137</v>
      </c>
      <c r="D1964">
        <v>3</v>
      </c>
      <c r="E1964">
        <v>3.637</v>
      </c>
      <c r="F1964">
        <v>4.2</v>
      </c>
      <c r="G1964">
        <v>4.7629999999999999</v>
      </c>
      <c r="H1964">
        <v>5.4</v>
      </c>
      <c r="I1964">
        <v>6.12</v>
      </c>
      <c r="J1964">
        <v>6.9349999999999996</v>
      </c>
      <c r="K1964">
        <v>7.8550000000000004</v>
      </c>
      <c r="L1964">
        <v>8.8949999999999996</v>
      </c>
      <c r="M1964">
        <v>9.9350000000000005</v>
      </c>
      <c r="N1964" s="116">
        <v>1.8800000000000001E-2</v>
      </c>
      <c r="O1964" s="116">
        <v>6.1201999999999996</v>
      </c>
      <c r="P1964" s="116">
        <v>0.12506999999999999</v>
      </c>
    </row>
    <row r="1965" spans="1:16">
      <c r="A1965" t="s">
        <v>141</v>
      </c>
      <c r="B1965">
        <v>106</v>
      </c>
      <c r="C1965" t="s">
        <v>2138</v>
      </c>
      <c r="D1965">
        <v>3</v>
      </c>
      <c r="E1965">
        <v>3.65</v>
      </c>
      <c r="F1965">
        <v>4.2140000000000004</v>
      </c>
      <c r="G1965">
        <v>4.7789999999999999</v>
      </c>
      <c r="H1965">
        <v>5.4169999999999998</v>
      </c>
      <c r="I1965">
        <v>6.1390000000000002</v>
      </c>
      <c r="J1965">
        <v>6.9560000000000004</v>
      </c>
      <c r="K1965">
        <v>7.8789999999999996</v>
      </c>
      <c r="L1965">
        <v>8.9220000000000006</v>
      </c>
      <c r="M1965">
        <v>9.9649999999999999</v>
      </c>
      <c r="N1965" s="116">
        <v>1.7299999999999999E-2</v>
      </c>
      <c r="O1965" s="116">
        <v>6.1393000000000004</v>
      </c>
      <c r="P1965" s="116">
        <v>0.125</v>
      </c>
    </row>
    <row r="1966" spans="1:16">
      <c r="A1966" t="s">
        <v>141</v>
      </c>
      <c r="B1966">
        <v>107</v>
      </c>
      <c r="C1966" t="s">
        <v>2139</v>
      </c>
      <c r="D1966">
        <v>3</v>
      </c>
      <c r="E1966">
        <v>3.6629999999999998</v>
      </c>
      <c r="F1966">
        <v>4.2290000000000001</v>
      </c>
      <c r="G1966">
        <v>4.7939999999999996</v>
      </c>
      <c r="H1966">
        <v>5.4340000000000002</v>
      </c>
      <c r="I1966">
        <v>6.1580000000000004</v>
      </c>
      <c r="J1966">
        <v>6.9770000000000003</v>
      </c>
      <c r="K1966">
        <v>7.9020000000000001</v>
      </c>
      <c r="L1966">
        <v>8.9480000000000004</v>
      </c>
      <c r="M1966">
        <v>9.9939999999999998</v>
      </c>
      <c r="N1966" s="116">
        <v>1.5800000000000002E-2</v>
      </c>
      <c r="O1966" s="116">
        <v>6.1581999999999999</v>
      </c>
      <c r="P1966" s="116">
        <v>0.12493</v>
      </c>
    </row>
    <row r="1967" spans="1:16">
      <c r="A1967" t="s">
        <v>141</v>
      </c>
      <c r="B1967">
        <v>108</v>
      </c>
      <c r="C1967" t="s">
        <v>2140</v>
      </c>
      <c r="D1967">
        <v>3</v>
      </c>
      <c r="E1967">
        <v>3.6760000000000002</v>
      </c>
      <c r="F1967">
        <v>4.2430000000000003</v>
      </c>
      <c r="G1967">
        <v>4.8099999999999996</v>
      </c>
      <c r="H1967">
        <v>5.4509999999999996</v>
      </c>
      <c r="I1967">
        <v>6.1769999999999996</v>
      </c>
      <c r="J1967">
        <v>6.9980000000000002</v>
      </c>
      <c r="K1967">
        <v>7.9260000000000002</v>
      </c>
      <c r="L1967">
        <v>8.9749999999999996</v>
      </c>
      <c r="M1967">
        <v>10.023999999999999</v>
      </c>
      <c r="N1967" s="116">
        <v>1.44E-2</v>
      </c>
      <c r="O1967" s="116">
        <v>6.1771000000000003</v>
      </c>
      <c r="P1967" s="116">
        <v>0.12486</v>
      </c>
    </row>
    <row r="1968" spans="1:16">
      <c r="A1968" t="s">
        <v>141</v>
      </c>
      <c r="B1968">
        <v>109</v>
      </c>
      <c r="C1968" t="s">
        <v>2141</v>
      </c>
      <c r="D1968">
        <v>3</v>
      </c>
      <c r="E1968">
        <v>3.6890000000000001</v>
      </c>
      <c r="F1968">
        <v>4.2569999999999997</v>
      </c>
      <c r="G1968">
        <v>4.8250000000000002</v>
      </c>
      <c r="H1968">
        <v>5.468</v>
      </c>
      <c r="I1968">
        <v>6.1959999999999997</v>
      </c>
      <c r="J1968">
        <v>7.0190000000000001</v>
      </c>
      <c r="K1968">
        <v>7.9489999999999998</v>
      </c>
      <c r="L1968">
        <v>9.0009999999999994</v>
      </c>
      <c r="M1968">
        <v>10.053000000000001</v>
      </c>
      <c r="N1968" s="116">
        <v>1.29E-2</v>
      </c>
      <c r="O1968" s="116">
        <v>6.1958000000000002</v>
      </c>
      <c r="P1968" s="116">
        <v>0.12479</v>
      </c>
    </row>
    <row r="1969" spans="1:16">
      <c r="A1969" t="s">
        <v>141</v>
      </c>
      <c r="B1969">
        <v>110</v>
      </c>
      <c r="C1969" t="s">
        <v>2142</v>
      </c>
      <c r="D1969">
        <v>3</v>
      </c>
      <c r="E1969">
        <v>3.702</v>
      </c>
      <c r="F1969">
        <v>4.2709999999999999</v>
      </c>
      <c r="G1969">
        <v>4.8410000000000002</v>
      </c>
      <c r="H1969">
        <v>5.4850000000000003</v>
      </c>
      <c r="I1969">
        <v>6.2140000000000004</v>
      </c>
      <c r="J1969">
        <v>7.0389999999999997</v>
      </c>
      <c r="K1969">
        <v>7.9720000000000004</v>
      </c>
      <c r="L1969">
        <v>9.0269999999999992</v>
      </c>
      <c r="M1969">
        <v>10.082000000000001</v>
      </c>
      <c r="N1969" s="116">
        <v>1.14E-2</v>
      </c>
      <c r="O1969" s="116">
        <v>6.2142999999999997</v>
      </c>
      <c r="P1969" s="116">
        <v>0.12472</v>
      </c>
    </row>
    <row r="1970" spans="1:16">
      <c r="A1970" t="s">
        <v>141</v>
      </c>
      <c r="B1970">
        <v>111</v>
      </c>
      <c r="C1970" t="s">
        <v>2143</v>
      </c>
      <c r="D1970">
        <v>3</v>
      </c>
      <c r="E1970">
        <v>3.714</v>
      </c>
      <c r="F1970">
        <v>4.2850000000000001</v>
      </c>
      <c r="G1970">
        <v>4.8559999999999999</v>
      </c>
      <c r="H1970">
        <v>5.5019999999999998</v>
      </c>
      <c r="I1970">
        <v>6.2329999999999997</v>
      </c>
      <c r="J1970">
        <v>7.06</v>
      </c>
      <c r="K1970">
        <v>7.9950000000000001</v>
      </c>
      <c r="L1970">
        <v>9.0530000000000008</v>
      </c>
      <c r="M1970">
        <v>10.111000000000001</v>
      </c>
      <c r="N1970" s="116">
        <v>0.01</v>
      </c>
      <c r="O1970" s="116">
        <v>6.2328000000000001</v>
      </c>
      <c r="P1970" s="116">
        <v>0.12466000000000001</v>
      </c>
    </row>
    <row r="1971" spans="1:16">
      <c r="A1971" t="s">
        <v>141</v>
      </c>
      <c r="B1971">
        <v>112</v>
      </c>
      <c r="C1971" t="s">
        <v>2144</v>
      </c>
      <c r="D1971">
        <v>3</v>
      </c>
      <c r="E1971">
        <v>3.7269999999999999</v>
      </c>
      <c r="F1971">
        <v>4.2990000000000004</v>
      </c>
      <c r="G1971">
        <v>4.8710000000000004</v>
      </c>
      <c r="H1971">
        <v>5.5179999999999998</v>
      </c>
      <c r="I1971">
        <v>6.2510000000000003</v>
      </c>
      <c r="J1971">
        <v>7.08</v>
      </c>
      <c r="K1971">
        <v>8.0180000000000007</v>
      </c>
      <c r="L1971">
        <v>9.0790000000000006</v>
      </c>
      <c r="M1971">
        <v>10.138999999999999</v>
      </c>
      <c r="N1971" s="116">
        <v>8.6E-3</v>
      </c>
      <c r="O1971" s="116">
        <v>6.2511000000000001</v>
      </c>
      <c r="P1971" s="116">
        <v>0.12459000000000001</v>
      </c>
    </row>
    <row r="1972" spans="1:16">
      <c r="A1972" t="s">
        <v>141</v>
      </c>
      <c r="B1972">
        <v>113</v>
      </c>
      <c r="C1972" t="s">
        <v>2145</v>
      </c>
      <c r="D1972">
        <v>3</v>
      </c>
      <c r="E1972">
        <v>3.7389999999999999</v>
      </c>
      <c r="F1972">
        <v>4.3129999999999997</v>
      </c>
      <c r="G1972">
        <v>4.8860000000000001</v>
      </c>
      <c r="H1972">
        <v>5.5350000000000001</v>
      </c>
      <c r="I1972">
        <v>6.2690000000000001</v>
      </c>
      <c r="J1972">
        <v>7.1</v>
      </c>
      <c r="K1972">
        <v>8.0410000000000004</v>
      </c>
      <c r="L1972">
        <v>9.1039999999999992</v>
      </c>
      <c r="M1972">
        <v>10.167999999999999</v>
      </c>
      <c r="N1972" s="116">
        <v>7.1000000000000004E-3</v>
      </c>
      <c r="O1972" s="116">
        <v>6.2693000000000003</v>
      </c>
      <c r="P1972" s="116">
        <v>0.12453</v>
      </c>
    </row>
    <row r="1973" spans="1:16">
      <c r="A1973" t="s">
        <v>141</v>
      </c>
      <c r="B1973">
        <v>114</v>
      </c>
      <c r="C1973" t="s">
        <v>2146</v>
      </c>
      <c r="D1973">
        <v>3</v>
      </c>
      <c r="E1973">
        <v>3.7519999999999998</v>
      </c>
      <c r="F1973">
        <v>4.3259999999999996</v>
      </c>
      <c r="G1973">
        <v>4.9009999999999998</v>
      </c>
      <c r="H1973">
        <v>5.5510000000000002</v>
      </c>
      <c r="I1973">
        <v>6.2869999999999999</v>
      </c>
      <c r="J1973">
        <v>7.12</v>
      </c>
      <c r="K1973">
        <v>8.0630000000000006</v>
      </c>
      <c r="L1973">
        <v>9.1300000000000008</v>
      </c>
      <c r="M1973">
        <v>10.196999999999999</v>
      </c>
      <c r="N1973" s="116">
        <v>5.7000000000000002E-3</v>
      </c>
      <c r="O1973" s="116">
        <v>6.2873999999999999</v>
      </c>
      <c r="P1973" s="116">
        <v>0.12447</v>
      </c>
    </row>
    <row r="1974" spans="1:16">
      <c r="A1974" t="s">
        <v>141</v>
      </c>
      <c r="B1974">
        <v>115</v>
      </c>
      <c r="C1974" t="s">
        <v>2147</v>
      </c>
      <c r="D1974">
        <v>3</v>
      </c>
      <c r="E1974">
        <v>3.7639999999999998</v>
      </c>
      <c r="F1974">
        <v>4.34</v>
      </c>
      <c r="G1974">
        <v>4.9160000000000004</v>
      </c>
      <c r="H1974">
        <v>5.5679999999999996</v>
      </c>
      <c r="I1974">
        <v>6.3049999999999997</v>
      </c>
      <c r="J1974">
        <v>7.141</v>
      </c>
      <c r="K1974">
        <v>8.0860000000000003</v>
      </c>
      <c r="L1974">
        <v>9.1549999999999994</v>
      </c>
      <c r="M1974">
        <v>10.225</v>
      </c>
      <c r="N1974" s="116">
        <v>4.3E-3</v>
      </c>
      <c r="O1974" s="116">
        <v>6.3053999999999997</v>
      </c>
      <c r="P1974" s="116">
        <v>0.12441000000000001</v>
      </c>
    </row>
    <row r="1975" spans="1:16">
      <c r="A1975" t="s">
        <v>141</v>
      </c>
      <c r="B1975">
        <v>116</v>
      </c>
      <c r="C1975" t="s">
        <v>2148</v>
      </c>
      <c r="D1975">
        <v>3</v>
      </c>
      <c r="E1975">
        <v>3.7759999999999998</v>
      </c>
      <c r="F1975">
        <v>4.3529999999999998</v>
      </c>
      <c r="G1975">
        <v>4.93</v>
      </c>
      <c r="H1975">
        <v>5.5839999999999996</v>
      </c>
      <c r="I1975">
        <v>6.3230000000000004</v>
      </c>
      <c r="J1975">
        <v>7.16</v>
      </c>
      <c r="K1975">
        <v>8.1080000000000005</v>
      </c>
      <c r="L1975">
        <v>9.18</v>
      </c>
      <c r="M1975">
        <v>10.253</v>
      </c>
      <c r="N1975" s="116">
        <v>2.8999999999999998E-3</v>
      </c>
      <c r="O1975" s="116">
        <v>6.3231999999999999</v>
      </c>
      <c r="P1975" s="116">
        <v>0.12435</v>
      </c>
    </row>
    <row r="1976" spans="1:16">
      <c r="A1976" t="s">
        <v>141</v>
      </c>
      <c r="B1976">
        <v>117</v>
      </c>
      <c r="C1976" t="s">
        <v>2149</v>
      </c>
      <c r="D1976">
        <v>3</v>
      </c>
      <c r="E1976">
        <v>3.7890000000000001</v>
      </c>
      <c r="F1976">
        <v>4.367</v>
      </c>
      <c r="G1976">
        <v>4.9450000000000003</v>
      </c>
      <c r="H1976">
        <v>5.6</v>
      </c>
      <c r="I1976">
        <v>6.3410000000000002</v>
      </c>
      <c r="J1976">
        <v>7.18</v>
      </c>
      <c r="K1976">
        <v>8.1300000000000008</v>
      </c>
      <c r="L1976">
        <v>9.2059999999999995</v>
      </c>
      <c r="M1976">
        <v>10.281000000000001</v>
      </c>
      <c r="N1976" s="116">
        <v>1.5E-3</v>
      </c>
      <c r="O1976" s="116">
        <v>6.3410000000000002</v>
      </c>
      <c r="P1976" s="116">
        <v>0.12429</v>
      </c>
    </row>
    <row r="1977" spans="1:16">
      <c r="A1977" t="s">
        <v>141</v>
      </c>
      <c r="B1977">
        <v>118</v>
      </c>
      <c r="C1977" t="s">
        <v>2150</v>
      </c>
      <c r="D1977">
        <v>3</v>
      </c>
      <c r="E1977">
        <v>3.8010000000000002</v>
      </c>
      <c r="F1977">
        <v>4.38</v>
      </c>
      <c r="G1977">
        <v>4.96</v>
      </c>
      <c r="H1977">
        <v>5.6159999999999997</v>
      </c>
      <c r="I1977">
        <v>6.359</v>
      </c>
      <c r="J1977">
        <v>7.2</v>
      </c>
      <c r="K1977">
        <v>8.1519999999999992</v>
      </c>
      <c r="L1977">
        <v>9.23</v>
      </c>
      <c r="M1977">
        <v>10.308999999999999</v>
      </c>
      <c r="N1977" s="116">
        <v>1E-4</v>
      </c>
      <c r="O1977" s="116">
        <v>6.3586</v>
      </c>
      <c r="P1977" s="116">
        <v>0.12422999999999999</v>
      </c>
    </row>
    <row r="1978" spans="1:16">
      <c r="A1978" t="s">
        <v>141</v>
      </c>
      <c r="B1978">
        <v>119</v>
      </c>
      <c r="C1978" t="s">
        <v>2151</v>
      </c>
      <c r="D1978">
        <v>3</v>
      </c>
      <c r="E1978">
        <v>3.8130000000000002</v>
      </c>
      <c r="F1978">
        <v>4.3940000000000001</v>
      </c>
      <c r="G1978">
        <v>4.9740000000000002</v>
      </c>
      <c r="H1978">
        <v>5.6319999999999997</v>
      </c>
      <c r="I1978">
        <v>6.3760000000000003</v>
      </c>
      <c r="J1978">
        <v>7.2190000000000003</v>
      </c>
      <c r="K1978">
        <v>8.1739999999999995</v>
      </c>
      <c r="L1978">
        <v>9.2550000000000008</v>
      </c>
      <c r="M1978">
        <v>10.336</v>
      </c>
      <c r="N1978" s="116">
        <v>-1.2999999999999999E-3</v>
      </c>
      <c r="O1978" s="116">
        <v>6.3761000000000001</v>
      </c>
      <c r="P1978" s="116">
        <v>0.12417</v>
      </c>
    </row>
    <row r="1979" spans="1:16">
      <c r="A1979" t="s">
        <v>141</v>
      </c>
      <c r="B1979">
        <v>120</v>
      </c>
      <c r="C1979" t="s">
        <v>2152</v>
      </c>
      <c r="D1979">
        <v>3</v>
      </c>
      <c r="E1979">
        <v>3.8250000000000002</v>
      </c>
      <c r="F1979">
        <v>4.407</v>
      </c>
      <c r="G1979">
        <v>4.9880000000000004</v>
      </c>
      <c r="H1979">
        <v>5.6470000000000002</v>
      </c>
      <c r="I1979">
        <v>6.3940000000000001</v>
      </c>
      <c r="J1979">
        <v>7.2389999999999999</v>
      </c>
      <c r="K1979">
        <v>8.1959999999999997</v>
      </c>
      <c r="L1979">
        <v>9.2799999999999994</v>
      </c>
      <c r="M1979">
        <v>10.364000000000001</v>
      </c>
      <c r="N1979" s="116">
        <v>-2.5999999999999999E-3</v>
      </c>
      <c r="O1979" s="116">
        <v>6.3935000000000004</v>
      </c>
      <c r="P1979" s="116">
        <v>0.12411999999999999</v>
      </c>
    </row>
    <row r="1980" spans="1:16">
      <c r="A1980" t="s">
        <v>141</v>
      </c>
      <c r="B1980">
        <v>121</v>
      </c>
      <c r="C1980" t="s">
        <v>2153</v>
      </c>
      <c r="D1980">
        <v>3</v>
      </c>
      <c r="E1980">
        <v>3.8370000000000002</v>
      </c>
      <c r="F1980">
        <v>4.42</v>
      </c>
      <c r="G1980">
        <v>5.0030000000000001</v>
      </c>
      <c r="H1980">
        <v>5.6630000000000003</v>
      </c>
      <c r="I1980">
        <v>6.4109999999999996</v>
      </c>
      <c r="J1980">
        <v>7.258</v>
      </c>
      <c r="K1980">
        <v>8.2170000000000005</v>
      </c>
      <c r="L1980">
        <v>9.3040000000000003</v>
      </c>
      <c r="M1980">
        <v>10.391</v>
      </c>
      <c r="N1980" s="116">
        <v>-4.0000000000000001E-3</v>
      </c>
      <c r="O1980" s="116">
        <v>6.4108000000000001</v>
      </c>
      <c r="P1980" s="116">
        <v>0.12406</v>
      </c>
    </row>
    <row r="1981" spans="1:16">
      <c r="A1981" t="s">
        <v>141</v>
      </c>
      <c r="B1981">
        <v>122</v>
      </c>
      <c r="C1981" t="s">
        <v>2154</v>
      </c>
      <c r="D1981">
        <v>4</v>
      </c>
      <c r="E1981">
        <v>3.8479999999999999</v>
      </c>
      <c r="F1981">
        <v>4.4329999999999998</v>
      </c>
      <c r="G1981">
        <v>5.0170000000000003</v>
      </c>
      <c r="H1981">
        <v>5.6790000000000003</v>
      </c>
      <c r="I1981">
        <v>6.4279999999999999</v>
      </c>
      <c r="J1981">
        <v>7.2770000000000001</v>
      </c>
      <c r="K1981">
        <v>8.2390000000000008</v>
      </c>
      <c r="L1981">
        <v>9.3279999999999994</v>
      </c>
      <c r="M1981">
        <v>10.417999999999999</v>
      </c>
      <c r="N1981" s="116">
        <v>-5.3E-3</v>
      </c>
      <c r="O1981" s="116">
        <v>6.4279999999999999</v>
      </c>
      <c r="P1981" s="116">
        <v>0.12401</v>
      </c>
    </row>
    <row r="1982" spans="1:16">
      <c r="A1982" t="s">
        <v>141</v>
      </c>
      <c r="B1982">
        <v>123</v>
      </c>
      <c r="C1982" t="s">
        <v>2155</v>
      </c>
      <c r="D1982">
        <v>4</v>
      </c>
      <c r="E1982">
        <v>3.86</v>
      </c>
      <c r="F1982">
        <v>4.4459999999999997</v>
      </c>
      <c r="G1982">
        <v>5.0309999999999997</v>
      </c>
      <c r="H1982">
        <v>5.694</v>
      </c>
      <c r="I1982">
        <v>6.4450000000000003</v>
      </c>
      <c r="J1982">
        <v>7.2960000000000003</v>
      </c>
      <c r="K1982">
        <v>8.26</v>
      </c>
      <c r="L1982">
        <v>9.3520000000000003</v>
      </c>
      <c r="M1982">
        <v>10.445</v>
      </c>
      <c r="N1982" s="116">
        <v>-6.7000000000000002E-3</v>
      </c>
      <c r="O1982" s="116">
        <v>6.4450000000000003</v>
      </c>
      <c r="P1982" s="116">
        <v>0.12395</v>
      </c>
    </row>
    <row r="1983" spans="1:16">
      <c r="A1983" t="s">
        <v>141</v>
      </c>
      <c r="B1983">
        <v>124</v>
      </c>
      <c r="C1983" t="s">
        <v>2156</v>
      </c>
      <c r="D1983">
        <v>4</v>
      </c>
      <c r="E1983">
        <v>3.8719999999999999</v>
      </c>
      <c r="F1983">
        <v>4.4580000000000002</v>
      </c>
      <c r="G1983">
        <v>5.0449999999999999</v>
      </c>
      <c r="H1983">
        <v>5.7089999999999996</v>
      </c>
      <c r="I1983">
        <v>6.4619999999999997</v>
      </c>
      <c r="J1983">
        <v>7.3150000000000004</v>
      </c>
      <c r="K1983">
        <v>8.2810000000000006</v>
      </c>
      <c r="L1983">
        <v>9.3759999999999994</v>
      </c>
      <c r="M1983">
        <v>10.472</v>
      </c>
      <c r="N1983" s="116">
        <v>-8.0000000000000002E-3</v>
      </c>
      <c r="O1983" s="116">
        <v>6.4619999999999997</v>
      </c>
      <c r="P1983" s="116">
        <v>0.1239</v>
      </c>
    </row>
    <row r="1984" spans="1:16">
      <c r="A1984" t="s">
        <v>141</v>
      </c>
      <c r="B1984">
        <v>125</v>
      </c>
      <c r="C1984" t="s">
        <v>2157</v>
      </c>
      <c r="D1984">
        <v>4</v>
      </c>
      <c r="E1984">
        <v>3.883</v>
      </c>
      <c r="F1984">
        <v>4.4710000000000001</v>
      </c>
      <c r="G1984">
        <v>5.0590000000000002</v>
      </c>
      <c r="H1984">
        <v>5.7249999999999996</v>
      </c>
      <c r="I1984">
        <v>6.4790000000000001</v>
      </c>
      <c r="J1984">
        <v>7.3339999999999996</v>
      </c>
      <c r="K1984">
        <v>8.3019999999999996</v>
      </c>
      <c r="L1984">
        <v>9.4</v>
      </c>
      <c r="M1984">
        <v>10.497999999999999</v>
      </c>
      <c r="N1984" s="116">
        <v>-9.4000000000000004E-3</v>
      </c>
      <c r="O1984" s="116">
        <v>6.4787999999999997</v>
      </c>
      <c r="P1984" s="116">
        <v>0.12385</v>
      </c>
    </row>
    <row r="1985" spans="1:16">
      <c r="A1985" t="s">
        <v>141</v>
      </c>
      <c r="B1985">
        <v>126</v>
      </c>
      <c r="C1985" t="s">
        <v>2158</v>
      </c>
      <c r="D1985">
        <v>4</v>
      </c>
      <c r="E1985">
        <v>3.895</v>
      </c>
      <c r="F1985">
        <v>4.484</v>
      </c>
      <c r="G1985">
        <v>5.0730000000000004</v>
      </c>
      <c r="H1985">
        <v>5.74</v>
      </c>
      <c r="I1985">
        <v>6.4960000000000004</v>
      </c>
      <c r="J1985">
        <v>7.3520000000000003</v>
      </c>
      <c r="K1985">
        <v>8.3230000000000004</v>
      </c>
      <c r="L1985">
        <v>9.4239999999999995</v>
      </c>
      <c r="M1985">
        <v>10.525</v>
      </c>
      <c r="N1985" s="116">
        <v>-1.0699999999999999E-2</v>
      </c>
      <c r="O1985" s="116">
        <v>6.4955999999999996</v>
      </c>
      <c r="P1985" s="116">
        <v>0.12379999999999999</v>
      </c>
    </row>
    <row r="1986" spans="1:16">
      <c r="A1986" t="s">
        <v>141</v>
      </c>
      <c r="B1986">
        <v>127</v>
      </c>
      <c r="C1986" t="s">
        <v>2159</v>
      </c>
      <c r="D1986">
        <v>4</v>
      </c>
      <c r="E1986">
        <v>3.9060000000000001</v>
      </c>
      <c r="F1986">
        <v>4.4960000000000004</v>
      </c>
      <c r="G1986">
        <v>5.0860000000000003</v>
      </c>
      <c r="H1986">
        <v>5.7549999999999999</v>
      </c>
      <c r="I1986">
        <v>6.5119999999999996</v>
      </c>
      <c r="J1986">
        <v>7.3710000000000004</v>
      </c>
      <c r="K1986">
        <v>8.3439999999999994</v>
      </c>
      <c r="L1986">
        <v>9.4480000000000004</v>
      </c>
      <c r="M1986">
        <v>10.551</v>
      </c>
      <c r="N1986" s="116">
        <v>-1.2E-2</v>
      </c>
      <c r="O1986" s="116">
        <v>6.5122</v>
      </c>
      <c r="P1986" s="116">
        <v>0.12375</v>
      </c>
    </row>
    <row r="1987" spans="1:16">
      <c r="A1987" t="s">
        <v>141</v>
      </c>
      <c r="B1987">
        <v>128</v>
      </c>
      <c r="C1987" t="s">
        <v>2160</v>
      </c>
      <c r="D1987">
        <v>4</v>
      </c>
      <c r="E1987">
        <v>3.9180000000000001</v>
      </c>
      <c r="F1987">
        <v>4.5090000000000003</v>
      </c>
      <c r="G1987">
        <v>5.0999999999999996</v>
      </c>
      <c r="H1987">
        <v>5.77</v>
      </c>
      <c r="I1987">
        <v>6.5289999999999999</v>
      </c>
      <c r="J1987">
        <v>7.3890000000000002</v>
      </c>
      <c r="K1987">
        <v>8.3650000000000002</v>
      </c>
      <c r="L1987">
        <v>9.4710000000000001</v>
      </c>
      <c r="M1987">
        <v>10.577</v>
      </c>
      <c r="N1987" s="116">
        <v>-1.3299999999999999E-2</v>
      </c>
      <c r="O1987" s="116">
        <v>6.5288000000000004</v>
      </c>
      <c r="P1987" s="116">
        <v>0.1237</v>
      </c>
    </row>
    <row r="1988" spans="1:16">
      <c r="A1988" t="s">
        <v>141</v>
      </c>
      <c r="B1988">
        <v>129</v>
      </c>
      <c r="C1988" t="s">
        <v>2161</v>
      </c>
      <c r="D1988">
        <v>4</v>
      </c>
      <c r="E1988">
        <v>3.9289999999999998</v>
      </c>
      <c r="F1988">
        <v>4.5209999999999999</v>
      </c>
      <c r="G1988">
        <v>5.1130000000000004</v>
      </c>
      <c r="H1988">
        <v>5.7850000000000001</v>
      </c>
      <c r="I1988">
        <v>6.5449999999999999</v>
      </c>
      <c r="J1988">
        <v>7.4080000000000004</v>
      </c>
      <c r="K1988">
        <v>8.3849999999999998</v>
      </c>
      <c r="L1988">
        <v>9.4939999999999998</v>
      </c>
      <c r="M1988">
        <v>10.603</v>
      </c>
      <c r="N1988" s="116">
        <v>-1.46E-2</v>
      </c>
      <c r="O1988" s="116">
        <v>6.5452000000000004</v>
      </c>
      <c r="P1988" s="116">
        <v>0.12365</v>
      </c>
    </row>
    <row r="1989" spans="1:16">
      <c r="A1989" t="s">
        <v>141</v>
      </c>
      <c r="B1989">
        <v>130</v>
      </c>
      <c r="C1989" t="s">
        <v>2162</v>
      </c>
      <c r="D1989">
        <v>4</v>
      </c>
      <c r="E1989">
        <v>3.94</v>
      </c>
      <c r="F1989">
        <v>4.5339999999999998</v>
      </c>
      <c r="G1989">
        <v>5.1269999999999998</v>
      </c>
      <c r="H1989">
        <v>5.7990000000000004</v>
      </c>
      <c r="I1989">
        <v>6.5620000000000003</v>
      </c>
      <c r="J1989">
        <v>7.4260000000000002</v>
      </c>
      <c r="K1989">
        <v>8.4060000000000006</v>
      </c>
      <c r="L1989">
        <v>9.5169999999999995</v>
      </c>
      <c r="M1989">
        <v>10.629</v>
      </c>
      <c r="N1989" s="116">
        <v>-1.5900000000000001E-2</v>
      </c>
      <c r="O1989" s="116">
        <v>6.5614999999999997</v>
      </c>
      <c r="P1989" s="116">
        <v>0.1236</v>
      </c>
    </row>
    <row r="1990" spans="1:16">
      <c r="A1990" t="s">
        <v>141</v>
      </c>
      <c r="B1990">
        <v>131</v>
      </c>
      <c r="C1990" t="s">
        <v>2163</v>
      </c>
      <c r="D1990">
        <v>4</v>
      </c>
      <c r="E1990">
        <v>3.9510000000000001</v>
      </c>
      <c r="F1990">
        <v>4.5460000000000003</v>
      </c>
      <c r="G1990">
        <v>5.14</v>
      </c>
      <c r="H1990">
        <v>5.8140000000000001</v>
      </c>
      <c r="I1990">
        <v>6.5780000000000003</v>
      </c>
      <c r="J1990">
        <v>7.444</v>
      </c>
      <c r="K1990">
        <v>8.4260000000000002</v>
      </c>
      <c r="L1990">
        <v>9.5399999999999991</v>
      </c>
      <c r="M1990">
        <v>10.654999999999999</v>
      </c>
      <c r="N1990" s="116">
        <v>-1.72E-2</v>
      </c>
      <c r="O1990" s="116">
        <v>6.5777000000000001</v>
      </c>
      <c r="P1990" s="116">
        <v>0.12354999999999999</v>
      </c>
    </row>
    <row r="1991" spans="1:16">
      <c r="A1991" t="s">
        <v>141</v>
      </c>
      <c r="B1991">
        <v>132</v>
      </c>
      <c r="C1991" t="s">
        <v>2164</v>
      </c>
      <c r="D1991">
        <v>4</v>
      </c>
      <c r="E1991">
        <v>3.9620000000000002</v>
      </c>
      <c r="F1991">
        <v>4.5579999999999998</v>
      </c>
      <c r="G1991">
        <v>5.1539999999999999</v>
      </c>
      <c r="H1991">
        <v>5.8289999999999997</v>
      </c>
      <c r="I1991">
        <v>6.5940000000000003</v>
      </c>
      <c r="J1991">
        <v>7.4619999999999997</v>
      </c>
      <c r="K1991">
        <v>8.4459999999999997</v>
      </c>
      <c r="L1991">
        <v>9.5630000000000006</v>
      </c>
      <c r="M1991">
        <v>10.680999999999999</v>
      </c>
      <c r="N1991" s="116">
        <v>-1.8499999999999999E-2</v>
      </c>
      <c r="O1991" s="116">
        <v>6.5938999999999997</v>
      </c>
      <c r="P1991" s="116">
        <v>0.12350999999999999</v>
      </c>
    </row>
    <row r="1992" spans="1:16">
      <c r="A1992" t="s">
        <v>141</v>
      </c>
      <c r="B1992">
        <v>133</v>
      </c>
      <c r="C1992" t="s">
        <v>2165</v>
      </c>
      <c r="D1992">
        <v>4</v>
      </c>
      <c r="E1992">
        <v>3.9729999999999999</v>
      </c>
      <c r="F1992">
        <v>4.57</v>
      </c>
      <c r="G1992">
        <v>5.1669999999999998</v>
      </c>
      <c r="H1992">
        <v>5.843</v>
      </c>
      <c r="I1992">
        <v>6.61</v>
      </c>
      <c r="J1992">
        <v>7.48</v>
      </c>
      <c r="K1992">
        <v>8.4659999999999993</v>
      </c>
      <c r="L1992">
        <v>9.5860000000000003</v>
      </c>
      <c r="M1992">
        <v>10.706</v>
      </c>
      <c r="N1992" s="116">
        <v>-1.9800000000000002E-2</v>
      </c>
      <c r="O1992" s="116">
        <v>6.6098999999999997</v>
      </c>
      <c r="P1992" s="116">
        <v>0.12346</v>
      </c>
    </row>
    <row r="1993" spans="1:16">
      <c r="A1993" t="s">
        <v>141</v>
      </c>
      <c r="B1993">
        <v>134</v>
      </c>
      <c r="C1993" t="s">
        <v>2166</v>
      </c>
      <c r="D1993">
        <v>4</v>
      </c>
      <c r="E1993">
        <v>3.984</v>
      </c>
      <c r="F1993">
        <v>4.5819999999999999</v>
      </c>
      <c r="G1993">
        <v>5.18</v>
      </c>
      <c r="H1993">
        <v>5.8570000000000002</v>
      </c>
      <c r="I1993">
        <v>6.6260000000000003</v>
      </c>
      <c r="J1993">
        <v>7.4969999999999999</v>
      </c>
      <c r="K1993">
        <v>8.4860000000000007</v>
      </c>
      <c r="L1993">
        <v>9.609</v>
      </c>
      <c r="M1993">
        <v>10.731</v>
      </c>
      <c r="N1993" s="116">
        <v>-2.1000000000000001E-2</v>
      </c>
      <c r="O1993" s="116">
        <v>6.6257999999999999</v>
      </c>
      <c r="P1993" s="116">
        <v>0.12342</v>
      </c>
    </row>
    <row r="1994" spans="1:16">
      <c r="A1994" t="s">
        <v>141</v>
      </c>
      <c r="B1994">
        <v>135</v>
      </c>
      <c r="C1994" t="s">
        <v>2167</v>
      </c>
      <c r="D1994">
        <v>4</v>
      </c>
      <c r="E1994">
        <v>3.9950000000000001</v>
      </c>
      <c r="F1994">
        <v>4.5940000000000003</v>
      </c>
      <c r="G1994">
        <v>5.1929999999999996</v>
      </c>
      <c r="H1994">
        <v>5.8719999999999999</v>
      </c>
      <c r="I1994">
        <v>6.6420000000000003</v>
      </c>
      <c r="J1994">
        <v>7.5149999999999997</v>
      </c>
      <c r="K1994">
        <v>8.5060000000000002</v>
      </c>
      <c r="L1994">
        <v>9.6310000000000002</v>
      </c>
      <c r="M1994">
        <v>10.756</v>
      </c>
      <c r="N1994" s="116">
        <v>-2.23E-2</v>
      </c>
      <c r="O1994" s="116">
        <v>6.6416000000000004</v>
      </c>
      <c r="P1994" s="116">
        <v>0.12336999999999999</v>
      </c>
    </row>
    <row r="1995" spans="1:16">
      <c r="A1995" t="s">
        <v>141</v>
      </c>
      <c r="B1995">
        <v>136</v>
      </c>
      <c r="C1995" t="s">
        <v>2168</v>
      </c>
      <c r="D1995">
        <v>4</v>
      </c>
      <c r="E1995">
        <v>4.0060000000000002</v>
      </c>
      <c r="F1995">
        <v>4.6059999999999999</v>
      </c>
      <c r="G1995">
        <v>5.2060000000000004</v>
      </c>
      <c r="H1995">
        <v>5.8860000000000001</v>
      </c>
      <c r="I1995">
        <v>6.657</v>
      </c>
      <c r="J1995">
        <v>7.532</v>
      </c>
      <c r="K1995">
        <v>8.5259999999999998</v>
      </c>
      <c r="L1995">
        <v>9.6539999999999999</v>
      </c>
      <c r="M1995">
        <v>10.781000000000001</v>
      </c>
      <c r="N1995" s="116">
        <v>-2.35E-2</v>
      </c>
      <c r="O1995" s="116">
        <v>6.6573000000000002</v>
      </c>
      <c r="P1995" s="116">
        <v>0.12333</v>
      </c>
    </row>
    <row r="1996" spans="1:16">
      <c r="A1996" t="s">
        <v>141</v>
      </c>
      <c r="B1996">
        <v>137</v>
      </c>
      <c r="C1996" t="s">
        <v>2169</v>
      </c>
      <c r="D1996">
        <v>4</v>
      </c>
      <c r="E1996">
        <v>4.0170000000000003</v>
      </c>
      <c r="F1996">
        <v>4.6180000000000003</v>
      </c>
      <c r="G1996">
        <v>5.2190000000000003</v>
      </c>
      <c r="H1996">
        <v>5.9</v>
      </c>
      <c r="I1996">
        <v>6.673</v>
      </c>
      <c r="J1996">
        <v>7.55</v>
      </c>
      <c r="K1996">
        <v>8.5449999999999999</v>
      </c>
      <c r="L1996">
        <v>9.6760000000000002</v>
      </c>
      <c r="M1996">
        <v>10.805999999999999</v>
      </c>
      <c r="N1996" s="116">
        <v>-2.4799999999999999E-2</v>
      </c>
      <c r="O1996" s="116">
        <v>6.6729000000000003</v>
      </c>
      <c r="P1996" s="116">
        <v>0.12329</v>
      </c>
    </row>
    <row r="1997" spans="1:16">
      <c r="A1997" t="s">
        <v>141</v>
      </c>
      <c r="B1997">
        <v>138</v>
      </c>
      <c r="C1997" t="s">
        <v>2170</v>
      </c>
      <c r="D1997">
        <v>4</v>
      </c>
      <c r="E1997">
        <v>4.0270000000000001</v>
      </c>
      <c r="F1997">
        <v>4.6289999999999996</v>
      </c>
      <c r="G1997">
        <v>5.2309999999999999</v>
      </c>
      <c r="H1997">
        <v>5.9139999999999997</v>
      </c>
      <c r="I1997">
        <v>6.6879999999999997</v>
      </c>
      <c r="J1997">
        <v>7.5670000000000002</v>
      </c>
      <c r="K1997">
        <v>8.5649999999999995</v>
      </c>
      <c r="L1997">
        <v>9.6980000000000004</v>
      </c>
      <c r="M1997">
        <v>10.831</v>
      </c>
      <c r="N1997" s="116">
        <v>-2.5999999999999999E-2</v>
      </c>
      <c r="O1997" s="116">
        <v>6.6883999999999997</v>
      </c>
      <c r="P1997" s="116">
        <v>0.12325</v>
      </c>
    </row>
    <row r="1998" spans="1:16">
      <c r="A1998" t="s">
        <v>141</v>
      </c>
      <c r="B1998">
        <v>139</v>
      </c>
      <c r="C1998" t="s">
        <v>2171</v>
      </c>
      <c r="D1998">
        <v>4</v>
      </c>
      <c r="E1998">
        <v>4.0380000000000003</v>
      </c>
      <c r="F1998">
        <v>4.641</v>
      </c>
      <c r="G1998">
        <v>5.2439999999999998</v>
      </c>
      <c r="H1998">
        <v>5.9279999999999999</v>
      </c>
      <c r="I1998">
        <v>6.7039999999999997</v>
      </c>
      <c r="J1998">
        <v>7.585</v>
      </c>
      <c r="K1998">
        <v>8.5839999999999996</v>
      </c>
      <c r="L1998">
        <v>9.7200000000000006</v>
      </c>
      <c r="M1998">
        <v>10.856</v>
      </c>
      <c r="N1998" s="116">
        <v>-2.7300000000000001E-2</v>
      </c>
      <c r="O1998" s="116">
        <v>6.7039</v>
      </c>
      <c r="P1998" s="116">
        <v>0.12321</v>
      </c>
    </row>
    <row r="1999" spans="1:16">
      <c r="A1999" t="s">
        <v>141</v>
      </c>
      <c r="B1999">
        <v>140</v>
      </c>
      <c r="C1999" t="s">
        <v>2172</v>
      </c>
      <c r="D1999">
        <v>4</v>
      </c>
      <c r="E1999">
        <v>4.048</v>
      </c>
      <c r="F1999">
        <v>4.6520000000000001</v>
      </c>
      <c r="G1999">
        <v>5.2569999999999997</v>
      </c>
      <c r="H1999">
        <v>5.9420000000000002</v>
      </c>
      <c r="I1999">
        <v>6.7190000000000003</v>
      </c>
      <c r="J1999">
        <v>7.6020000000000003</v>
      </c>
      <c r="K1999">
        <v>8.6039999999999992</v>
      </c>
      <c r="L1999">
        <v>9.7420000000000009</v>
      </c>
      <c r="M1999">
        <v>10.88</v>
      </c>
      <c r="N1999" s="116">
        <v>-2.8500000000000001E-2</v>
      </c>
      <c r="O1999" s="116">
        <v>6.7191999999999998</v>
      </c>
      <c r="P1999" s="116">
        <v>0.12317</v>
      </c>
    </row>
    <row r="2000" spans="1:16">
      <c r="A2000" t="s">
        <v>141</v>
      </c>
      <c r="B2000">
        <v>141</v>
      </c>
      <c r="C2000" t="s">
        <v>2173</v>
      </c>
      <c r="D2000">
        <v>4</v>
      </c>
      <c r="E2000">
        <v>4.0590000000000002</v>
      </c>
      <c r="F2000">
        <v>4.6639999999999997</v>
      </c>
      <c r="G2000">
        <v>5.2690000000000001</v>
      </c>
      <c r="H2000">
        <v>5.9560000000000004</v>
      </c>
      <c r="I2000">
        <v>6.734</v>
      </c>
      <c r="J2000">
        <v>7.6189999999999998</v>
      </c>
      <c r="K2000">
        <v>8.6229999999999993</v>
      </c>
      <c r="L2000">
        <v>9.7639999999999993</v>
      </c>
      <c r="M2000">
        <v>10.904999999999999</v>
      </c>
      <c r="N2000" s="116">
        <v>-2.9700000000000001E-2</v>
      </c>
      <c r="O2000" s="116">
        <v>6.7343999999999999</v>
      </c>
      <c r="P2000" s="116">
        <v>0.12313</v>
      </c>
    </row>
    <row r="2001" spans="1:16">
      <c r="A2001" t="s">
        <v>141</v>
      </c>
      <c r="B2001">
        <v>142</v>
      </c>
      <c r="C2001" t="s">
        <v>2174</v>
      </c>
      <c r="D2001">
        <v>4</v>
      </c>
      <c r="E2001">
        <v>4.069</v>
      </c>
      <c r="F2001">
        <v>4.6749999999999998</v>
      </c>
      <c r="G2001">
        <v>5.282</v>
      </c>
      <c r="H2001">
        <v>5.9690000000000003</v>
      </c>
      <c r="I2001">
        <v>6.75</v>
      </c>
      <c r="J2001">
        <v>7.6349999999999998</v>
      </c>
      <c r="K2001">
        <v>8.6419999999999995</v>
      </c>
      <c r="L2001">
        <v>9.7850000000000001</v>
      </c>
      <c r="M2001">
        <v>10.929</v>
      </c>
      <c r="N2001" s="116">
        <v>-3.09E-2</v>
      </c>
      <c r="O2001" s="116">
        <v>6.7495000000000003</v>
      </c>
      <c r="P2001" s="116">
        <v>0.12309</v>
      </c>
    </row>
    <row r="2002" spans="1:16">
      <c r="A2002" t="s">
        <v>141</v>
      </c>
      <c r="B2002">
        <v>143</v>
      </c>
      <c r="C2002" t="s">
        <v>2175</v>
      </c>
      <c r="D2002">
        <v>4</v>
      </c>
      <c r="E2002">
        <v>4.0789999999999997</v>
      </c>
      <c r="F2002">
        <v>4.6870000000000003</v>
      </c>
      <c r="G2002">
        <v>5.2939999999999996</v>
      </c>
      <c r="H2002">
        <v>5.9829999999999997</v>
      </c>
      <c r="I2002">
        <v>6.7649999999999997</v>
      </c>
      <c r="J2002">
        <v>7.6520000000000001</v>
      </c>
      <c r="K2002">
        <v>8.6609999999999996</v>
      </c>
      <c r="L2002">
        <v>9.8070000000000004</v>
      </c>
      <c r="M2002">
        <v>10.952999999999999</v>
      </c>
      <c r="N2002" s="116">
        <v>-3.2099999999999997E-2</v>
      </c>
      <c r="O2002" s="116">
        <v>6.7645999999999997</v>
      </c>
      <c r="P2002" s="116">
        <v>0.12305000000000001</v>
      </c>
    </row>
    <row r="2003" spans="1:16">
      <c r="A2003" t="s">
        <v>141</v>
      </c>
      <c r="B2003">
        <v>144</v>
      </c>
      <c r="C2003" t="s">
        <v>2176</v>
      </c>
      <c r="D2003">
        <v>4</v>
      </c>
      <c r="E2003">
        <v>4.09</v>
      </c>
      <c r="F2003">
        <v>4.6980000000000004</v>
      </c>
      <c r="G2003">
        <v>5.306</v>
      </c>
      <c r="H2003">
        <v>5.9960000000000004</v>
      </c>
      <c r="I2003">
        <v>6.78</v>
      </c>
      <c r="J2003">
        <v>7.6689999999999996</v>
      </c>
      <c r="K2003">
        <v>8.6790000000000003</v>
      </c>
      <c r="L2003">
        <v>9.8279999999999994</v>
      </c>
      <c r="M2003">
        <v>10.976000000000001</v>
      </c>
      <c r="N2003" s="116">
        <v>-3.3300000000000003E-2</v>
      </c>
      <c r="O2003" s="116">
        <v>6.7794999999999996</v>
      </c>
      <c r="P2003" s="116">
        <v>0.12300999999999999</v>
      </c>
    </row>
    <row r="2004" spans="1:16">
      <c r="A2004" t="s">
        <v>141</v>
      </c>
      <c r="B2004">
        <v>145</v>
      </c>
      <c r="C2004" t="s">
        <v>2177</v>
      </c>
      <c r="D2004">
        <v>4</v>
      </c>
      <c r="E2004">
        <v>4.0999999999999996</v>
      </c>
      <c r="F2004">
        <v>4.7089999999999996</v>
      </c>
      <c r="G2004">
        <v>5.3179999999999996</v>
      </c>
      <c r="H2004">
        <v>6.01</v>
      </c>
      <c r="I2004">
        <v>6.7939999999999996</v>
      </c>
      <c r="J2004">
        <v>7.6859999999999999</v>
      </c>
      <c r="K2004">
        <v>8.6980000000000004</v>
      </c>
      <c r="L2004">
        <v>9.8490000000000002</v>
      </c>
      <c r="M2004">
        <v>11.000999999999999</v>
      </c>
      <c r="N2004" s="116">
        <v>-3.4500000000000003E-2</v>
      </c>
      <c r="O2004" s="116">
        <v>6.7944000000000004</v>
      </c>
      <c r="P2004" s="116">
        <v>0.12298000000000001</v>
      </c>
    </row>
    <row r="2005" spans="1:16">
      <c r="A2005" t="s">
        <v>141</v>
      </c>
      <c r="B2005">
        <v>146</v>
      </c>
      <c r="C2005" t="s">
        <v>2178</v>
      </c>
      <c r="D2005">
        <v>4</v>
      </c>
      <c r="E2005">
        <v>4.1100000000000003</v>
      </c>
      <c r="F2005">
        <v>4.72</v>
      </c>
      <c r="G2005">
        <v>5.3310000000000004</v>
      </c>
      <c r="H2005">
        <v>6.0229999999999997</v>
      </c>
      <c r="I2005">
        <v>6.8090000000000002</v>
      </c>
      <c r="J2005">
        <v>7.702</v>
      </c>
      <c r="K2005">
        <v>8.7170000000000005</v>
      </c>
      <c r="L2005">
        <v>9.8699999999999992</v>
      </c>
      <c r="M2005">
        <v>11.023999999999999</v>
      </c>
      <c r="N2005" s="116">
        <v>-3.5700000000000003E-2</v>
      </c>
      <c r="O2005" s="116">
        <v>6.8090999999999999</v>
      </c>
      <c r="P2005" s="116">
        <v>0.12293999999999999</v>
      </c>
    </row>
    <row r="2006" spans="1:16">
      <c r="A2006" t="s">
        <v>141</v>
      </c>
      <c r="B2006">
        <v>147</v>
      </c>
      <c r="C2006" t="s">
        <v>2179</v>
      </c>
      <c r="D2006">
        <v>4</v>
      </c>
      <c r="E2006">
        <v>4.12</v>
      </c>
      <c r="F2006">
        <v>4.7309999999999999</v>
      </c>
      <c r="G2006">
        <v>5.343</v>
      </c>
      <c r="H2006">
        <v>6.0359999999999996</v>
      </c>
      <c r="I2006">
        <v>6.8239999999999998</v>
      </c>
      <c r="J2006">
        <v>7.718</v>
      </c>
      <c r="K2006">
        <v>8.7349999999999994</v>
      </c>
      <c r="L2006">
        <v>9.8919999999999995</v>
      </c>
      <c r="M2006">
        <v>11.048</v>
      </c>
      <c r="N2006" s="116">
        <v>-3.6900000000000002E-2</v>
      </c>
      <c r="O2006" s="116">
        <v>6.8238000000000003</v>
      </c>
      <c r="P2006" s="116">
        <v>0.12291000000000001</v>
      </c>
    </row>
    <row r="2007" spans="1:16">
      <c r="A2007" t="s">
        <v>141</v>
      </c>
      <c r="B2007">
        <v>148</v>
      </c>
      <c r="C2007" t="s">
        <v>2180</v>
      </c>
      <c r="D2007">
        <v>4</v>
      </c>
      <c r="E2007">
        <v>4.13</v>
      </c>
      <c r="F2007">
        <v>4.742</v>
      </c>
      <c r="G2007">
        <v>5.3550000000000004</v>
      </c>
      <c r="H2007">
        <v>6.0490000000000004</v>
      </c>
      <c r="I2007">
        <v>6.8380000000000001</v>
      </c>
      <c r="J2007">
        <v>7.7350000000000003</v>
      </c>
      <c r="K2007">
        <v>8.7530000000000001</v>
      </c>
      <c r="L2007">
        <v>9.9120000000000008</v>
      </c>
      <c r="M2007">
        <v>11.071</v>
      </c>
      <c r="N2007" s="116">
        <v>-3.8100000000000002E-2</v>
      </c>
      <c r="O2007" s="116">
        <v>6.8384</v>
      </c>
      <c r="P2007" s="116">
        <v>0.12286999999999999</v>
      </c>
    </row>
    <row r="2008" spans="1:16">
      <c r="A2008" t="s">
        <v>141</v>
      </c>
      <c r="B2008">
        <v>149</v>
      </c>
      <c r="C2008" t="s">
        <v>2181</v>
      </c>
      <c r="D2008">
        <v>4</v>
      </c>
      <c r="E2008">
        <v>4.1399999999999997</v>
      </c>
      <c r="F2008">
        <v>4.7530000000000001</v>
      </c>
      <c r="G2008">
        <v>5.3659999999999997</v>
      </c>
      <c r="H2008">
        <v>6.0629999999999997</v>
      </c>
      <c r="I2008">
        <v>6.8529999999999998</v>
      </c>
      <c r="J2008">
        <v>7.7510000000000003</v>
      </c>
      <c r="K2008">
        <v>8.7720000000000002</v>
      </c>
      <c r="L2008">
        <v>9.9329999999999998</v>
      </c>
      <c r="M2008">
        <v>11.095000000000001</v>
      </c>
      <c r="N2008" s="116">
        <v>-3.9300000000000002E-2</v>
      </c>
      <c r="O2008" s="116">
        <v>6.8529</v>
      </c>
      <c r="P2008" s="116">
        <v>0.12284</v>
      </c>
    </row>
    <row r="2009" spans="1:16">
      <c r="A2009" t="s">
        <v>141</v>
      </c>
      <c r="B2009">
        <v>150</v>
      </c>
      <c r="C2009" t="s">
        <v>2182</v>
      </c>
      <c r="D2009">
        <v>4</v>
      </c>
      <c r="E2009">
        <v>4.149</v>
      </c>
      <c r="F2009">
        <v>4.7640000000000002</v>
      </c>
      <c r="G2009">
        <v>5.3780000000000001</v>
      </c>
      <c r="H2009">
        <v>6.0759999999999996</v>
      </c>
      <c r="I2009">
        <v>6.867</v>
      </c>
      <c r="J2009">
        <v>7.7670000000000003</v>
      </c>
      <c r="K2009">
        <v>8.7899999999999991</v>
      </c>
      <c r="L2009">
        <v>9.9540000000000006</v>
      </c>
      <c r="M2009">
        <v>11.118</v>
      </c>
      <c r="N2009" s="116">
        <v>-4.0399999999999998E-2</v>
      </c>
      <c r="O2009" s="116">
        <v>6.8673000000000002</v>
      </c>
      <c r="P2009" s="116">
        <v>0.12281</v>
      </c>
    </row>
    <row r="2010" spans="1:16">
      <c r="A2010" t="s">
        <v>141</v>
      </c>
      <c r="B2010">
        <v>151</v>
      </c>
      <c r="C2010" t="s">
        <v>2183</v>
      </c>
      <c r="D2010">
        <v>4</v>
      </c>
      <c r="E2010">
        <v>4.1589999999999998</v>
      </c>
      <c r="F2010">
        <v>4.7750000000000004</v>
      </c>
      <c r="G2010">
        <v>5.39</v>
      </c>
      <c r="H2010">
        <v>6.0880000000000001</v>
      </c>
      <c r="I2010">
        <v>6.8819999999999997</v>
      </c>
      <c r="J2010">
        <v>7.7830000000000004</v>
      </c>
      <c r="K2010">
        <v>8.8079999999999998</v>
      </c>
      <c r="L2010">
        <v>9.9740000000000002</v>
      </c>
      <c r="M2010">
        <v>11.141</v>
      </c>
      <c r="N2010" s="116">
        <v>-4.1599999999999998E-2</v>
      </c>
      <c r="O2010" s="116">
        <v>6.8815999999999997</v>
      </c>
      <c r="P2010" s="116">
        <v>0.12277</v>
      </c>
    </row>
    <row r="2011" spans="1:16">
      <c r="A2011" t="s">
        <v>141</v>
      </c>
      <c r="B2011">
        <v>152</v>
      </c>
      <c r="C2011" t="s">
        <v>2184</v>
      </c>
      <c r="D2011">
        <v>4</v>
      </c>
      <c r="E2011">
        <v>4.1689999999999996</v>
      </c>
      <c r="F2011">
        <v>4.7850000000000001</v>
      </c>
      <c r="G2011">
        <v>5.4020000000000001</v>
      </c>
      <c r="H2011">
        <v>6.101</v>
      </c>
      <c r="I2011">
        <v>6.8959999999999999</v>
      </c>
      <c r="J2011">
        <v>7.7990000000000004</v>
      </c>
      <c r="K2011">
        <v>8.8260000000000005</v>
      </c>
      <c r="L2011">
        <v>9.9949999999999992</v>
      </c>
      <c r="M2011">
        <v>11.164</v>
      </c>
      <c r="N2011" s="116">
        <v>-4.2799999999999998E-2</v>
      </c>
      <c r="O2011" s="116">
        <v>6.8959000000000001</v>
      </c>
      <c r="P2011" s="116">
        <v>0.12274</v>
      </c>
    </row>
    <row r="2012" spans="1:16">
      <c r="A2012" t="s">
        <v>141</v>
      </c>
      <c r="B2012">
        <v>153</v>
      </c>
      <c r="C2012" t="s">
        <v>2185</v>
      </c>
      <c r="D2012">
        <v>5</v>
      </c>
      <c r="E2012">
        <v>4.1790000000000003</v>
      </c>
      <c r="F2012">
        <v>4.7960000000000003</v>
      </c>
      <c r="G2012">
        <v>5.4130000000000003</v>
      </c>
      <c r="H2012">
        <v>6.1139999999999999</v>
      </c>
      <c r="I2012">
        <v>6.91</v>
      </c>
      <c r="J2012">
        <v>7.8150000000000004</v>
      </c>
      <c r="K2012">
        <v>8.8439999999999994</v>
      </c>
      <c r="L2012">
        <v>10.015000000000001</v>
      </c>
      <c r="M2012">
        <v>11.186999999999999</v>
      </c>
      <c r="N2012" s="116">
        <v>-4.3900000000000002E-2</v>
      </c>
      <c r="O2012" s="116">
        <v>6.91</v>
      </c>
      <c r="P2012" s="116">
        <v>0.12271</v>
      </c>
    </row>
    <row r="2013" spans="1:16">
      <c r="A2013" t="s">
        <v>141</v>
      </c>
      <c r="B2013">
        <v>154</v>
      </c>
      <c r="C2013" t="s">
        <v>2186</v>
      </c>
      <c r="D2013">
        <v>5</v>
      </c>
      <c r="E2013">
        <v>4.1879999999999997</v>
      </c>
      <c r="F2013">
        <v>4.8070000000000004</v>
      </c>
      <c r="G2013">
        <v>5.4249999999999998</v>
      </c>
      <c r="H2013">
        <v>6.1269999999999998</v>
      </c>
      <c r="I2013">
        <v>6.9240000000000004</v>
      </c>
      <c r="J2013">
        <v>7.8310000000000004</v>
      </c>
      <c r="K2013">
        <v>8.8620000000000001</v>
      </c>
      <c r="L2013">
        <v>10.036</v>
      </c>
      <c r="M2013">
        <v>11.209</v>
      </c>
      <c r="N2013" s="116">
        <v>-4.4999999999999998E-2</v>
      </c>
      <c r="O2013" s="116">
        <v>6.9241000000000001</v>
      </c>
      <c r="P2013" s="116">
        <v>0.12268</v>
      </c>
    </row>
    <row r="2014" spans="1:16">
      <c r="A2014" t="s">
        <v>141</v>
      </c>
      <c r="B2014">
        <v>155</v>
      </c>
      <c r="C2014" t="s">
        <v>2187</v>
      </c>
      <c r="D2014">
        <v>5</v>
      </c>
      <c r="E2014">
        <v>4.1980000000000004</v>
      </c>
      <c r="F2014">
        <v>4.8170000000000002</v>
      </c>
      <c r="G2014">
        <v>5.4359999999999999</v>
      </c>
      <c r="H2014">
        <v>6.1390000000000002</v>
      </c>
      <c r="I2014">
        <v>6.9379999999999997</v>
      </c>
      <c r="J2014">
        <v>7.8460000000000001</v>
      </c>
      <c r="K2014">
        <v>8.8789999999999996</v>
      </c>
      <c r="L2014">
        <v>10.055999999999999</v>
      </c>
      <c r="M2014">
        <v>11.231999999999999</v>
      </c>
      <c r="N2014" s="116">
        <v>-4.6199999999999998E-2</v>
      </c>
      <c r="O2014" s="116">
        <v>6.9381000000000004</v>
      </c>
      <c r="P2014" s="116">
        <v>0.12265</v>
      </c>
    </row>
    <row r="2015" spans="1:16">
      <c r="A2015" t="s">
        <v>141</v>
      </c>
      <c r="B2015">
        <v>156</v>
      </c>
      <c r="C2015" t="s">
        <v>2188</v>
      </c>
      <c r="D2015">
        <v>5</v>
      </c>
      <c r="E2015">
        <v>4.2069999999999999</v>
      </c>
      <c r="F2015">
        <v>4.8280000000000003</v>
      </c>
      <c r="G2015">
        <v>5.4480000000000004</v>
      </c>
      <c r="H2015">
        <v>6.1520000000000001</v>
      </c>
      <c r="I2015">
        <v>6.952</v>
      </c>
      <c r="J2015">
        <v>7.8620000000000001</v>
      </c>
      <c r="K2015">
        <v>8.8970000000000002</v>
      </c>
      <c r="L2015">
        <v>10.076000000000001</v>
      </c>
      <c r="M2015">
        <v>11.255000000000001</v>
      </c>
      <c r="N2015" s="116">
        <v>-4.7300000000000002E-2</v>
      </c>
      <c r="O2015" s="116">
        <v>6.952</v>
      </c>
      <c r="P2015" s="116">
        <v>0.12262000000000001</v>
      </c>
    </row>
    <row r="2016" spans="1:16">
      <c r="A2016" t="s">
        <v>141</v>
      </c>
      <c r="B2016">
        <v>157</v>
      </c>
      <c r="C2016" t="s">
        <v>2189</v>
      </c>
      <c r="D2016">
        <v>5</v>
      </c>
      <c r="E2016">
        <v>4.2169999999999996</v>
      </c>
      <c r="F2016">
        <v>4.8380000000000001</v>
      </c>
      <c r="G2016">
        <v>5.4589999999999996</v>
      </c>
      <c r="H2016">
        <v>6.1639999999999997</v>
      </c>
      <c r="I2016">
        <v>6.9660000000000002</v>
      </c>
      <c r="J2016">
        <v>7.8769999999999998</v>
      </c>
      <c r="K2016">
        <v>8.9139999999999997</v>
      </c>
      <c r="L2016">
        <v>10.096</v>
      </c>
      <c r="M2016">
        <v>11.276999999999999</v>
      </c>
      <c r="N2016" s="116">
        <v>-4.8399999999999999E-2</v>
      </c>
      <c r="O2016" s="116">
        <v>6.9659000000000004</v>
      </c>
      <c r="P2016" s="116">
        <v>0.12259</v>
      </c>
    </row>
    <row r="2017" spans="1:16">
      <c r="A2017" t="s">
        <v>141</v>
      </c>
      <c r="B2017">
        <v>158</v>
      </c>
      <c r="C2017" t="s">
        <v>2190</v>
      </c>
      <c r="D2017">
        <v>5</v>
      </c>
      <c r="E2017">
        <v>4.226</v>
      </c>
      <c r="F2017">
        <v>4.8479999999999999</v>
      </c>
      <c r="G2017">
        <v>5.47</v>
      </c>
      <c r="H2017">
        <v>6.1769999999999996</v>
      </c>
      <c r="I2017">
        <v>6.98</v>
      </c>
      <c r="J2017">
        <v>7.8929999999999998</v>
      </c>
      <c r="K2017">
        <v>8.9320000000000004</v>
      </c>
      <c r="L2017">
        <v>10.116</v>
      </c>
      <c r="M2017">
        <v>11.298999999999999</v>
      </c>
      <c r="N2017" s="116">
        <v>-4.9599999999999998E-2</v>
      </c>
      <c r="O2017" s="116">
        <v>6.9797000000000002</v>
      </c>
      <c r="P2017" s="116">
        <v>0.12256</v>
      </c>
    </row>
    <row r="2018" spans="1:16">
      <c r="A2018" t="s">
        <v>141</v>
      </c>
      <c r="B2018">
        <v>159</v>
      </c>
      <c r="C2018" t="s">
        <v>2191</v>
      </c>
      <c r="D2018">
        <v>5</v>
      </c>
      <c r="E2018">
        <v>4.2350000000000003</v>
      </c>
      <c r="F2018">
        <v>4.859</v>
      </c>
      <c r="G2018">
        <v>5.4820000000000002</v>
      </c>
      <c r="H2018">
        <v>6.1890000000000001</v>
      </c>
      <c r="I2018">
        <v>6.9930000000000003</v>
      </c>
      <c r="J2018">
        <v>7.9080000000000004</v>
      </c>
      <c r="K2018">
        <v>8.9489999999999998</v>
      </c>
      <c r="L2018">
        <v>10.135999999999999</v>
      </c>
      <c r="M2018">
        <v>11.321999999999999</v>
      </c>
      <c r="N2018" s="116">
        <v>-5.0700000000000002E-2</v>
      </c>
      <c r="O2018" s="116">
        <v>6.9934000000000003</v>
      </c>
      <c r="P2018" s="116">
        <v>0.12254</v>
      </c>
    </row>
    <row r="2019" spans="1:16">
      <c r="A2019" t="s">
        <v>141</v>
      </c>
      <c r="B2019">
        <v>160</v>
      </c>
      <c r="C2019" t="s">
        <v>2192</v>
      </c>
      <c r="D2019">
        <v>5</v>
      </c>
      <c r="E2019">
        <v>4.2450000000000001</v>
      </c>
      <c r="F2019">
        <v>4.8689999999999998</v>
      </c>
      <c r="G2019">
        <v>5.4930000000000003</v>
      </c>
      <c r="H2019">
        <v>6.2009999999999996</v>
      </c>
      <c r="I2019">
        <v>7.0069999999999997</v>
      </c>
      <c r="J2019">
        <v>7.923</v>
      </c>
      <c r="K2019">
        <v>8.9670000000000005</v>
      </c>
      <c r="L2019">
        <v>10.154999999999999</v>
      </c>
      <c r="M2019">
        <v>11.343999999999999</v>
      </c>
      <c r="N2019" s="116">
        <v>-5.1799999999999999E-2</v>
      </c>
      <c r="O2019" s="116">
        <v>7.0069999999999997</v>
      </c>
      <c r="P2019" s="116">
        <v>0.12250999999999999</v>
      </c>
    </row>
    <row r="2020" spans="1:16">
      <c r="A2020" t="s">
        <v>141</v>
      </c>
      <c r="B2020">
        <v>161</v>
      </c>
      <c r="C2020" t="s">
        <v>2193</v>
      </c>
      <c r="D2020">
        <v>5</v>
      </c>
      <c r="E2020">
        <v>4.2539999999999996</v>
      </c>
      <c r="F2020">
        <v>4.8789999999999996</v>
      </c>
      <c r="G2020">
        <v>5.5039999999999996</v>
      </c>
      <c r="H2020">
        <v>6.2140000000000004</v>
      </c>
      <c r="I2020">
        <v>7.02</v>
      </c>
      <c r="J2020">
        <v>7.9379999999999997</v>
      </c>
      <c r="K2020">
        <v>8.984</v>
      </c>
      <c r="L2020">
        <v>10.175000000000001</v>
      </c>
      <c r="M2020">
        <v>11.366</v>
      </c>
      <c r="N2020" s="116">
        <v>-5.2900000000000003E-2</v>
      </c>
      <c r="O2020" s="116">
        <v>7.0205000000000002</v>
      </c>
      <c r="P2020" s="116">
        <v>0.12248000000000001</v>
      </c>
    </row>
    <row r="2021" spans="1:16">
      <c r="A2021" t="s">
        <v>141</v>
      </c>
      <c r="B2021">
        <v>162</v>
      </c>
      <c r="C2021" t="s">
        <v>2194</v>
      </c>
      <c r="D2021">
        <v>5</v>
      </c>
      <c r="E2021">
        <v>4.2629999999999999</v>
      </c>
      <c r="F2021">
        <v>4.8890000000000002</v>
      </c>
      <c r="G2021">
        <v>5.5149999999999997</v>
      </c>
      <c r="H2021">
        <v>6.226</v>
      </c>
      <c r="I2021">
        <v>7.0339999999999998</v>
      </c>
      <c r="J2021">
        <v>7.9539999999999997</v>
      </c>
      <c r="K2021">
        <v>9.0009999999999994</v>
      </c>
      <c r="L2021">
        <v>10.194000000000001</v>
      </c>
      <c r="M2021">
        <v>11.388</v>
      </c>
      <c r="N2021" s="116">
        <v>-5.3999999999999999E-2</v>
      </c>
      <c r="O2021" s="116">
        <v>7.0339999999999998</v>
      </c>
      <c r="P2021" s="116">
        <v>0.12246</v>
      </c>
    </row>
    <row r="2022" spans="1:16">
      <c r="A2022" t="s">
        <v>141</v>
      </c>
      <c r="B2022">
        <v>163</v>
      </c>
      <c r="C2022" t="s">
        <v>2195</v>
      </c>
      <c r="D2022">
        <v>5</v>
      </c>
      <c r="E2022">
        <v>4.2720000000000002</v>
      </c>
      <c r="F2022">
        <v>4.899</v>
      </c>
      <c r="G2022">
        <v>5.5259999999999998</v>
      </c>
      <c r="H2022">
        <v>6.2380000000000004</v>
      </c>
      <c r="I2022">
        <v>7.0469999999999997</v>
      </c>
      <c r="J2022">
        <v>7.9690000000000003</v>
      </c>
      <c r="K2022">
        <v>9.0180000000000007</v>
      </c>
      <c r="L2022">
        <v>10.214</v>
      </c>
      <c r="M2022">
        <v>11.409000000000001</v>
      </c>
      <c r="N2022" s="116">
        <v>-5.5100000000000003E-2</v>
      </c>
      <c r="O2022" s="116">
        <v>7.0473999999999997</v>
      </c>
      <c r="P2022" s="116">
        <v>0.12243</v>
      </c>
    </row>
    <row r="2023" spans="1:16">
      <c r="A2023" t="s">
        <v>141</v>
      </c>
      <c r="B2023">
        <v>164</v>
      </c>
      <c r="C2023" t="s">
        <v>2196</v>
      </c>
      <c r="D2023">
        <v>5</v>
      </c>
      <c r="E2023">
        <v>4.2809999999999997</v>
      </c>
      <c r="F2023">
        <v>4.9089999999999998</v>
      </c>
      <c r="G2023">
        <v>5.5369999999999999</v>
      </c>
      <c r="H2023">
        <v>6.25</v>
      </c>
      <c r="I2023">
        <v>7.0609999999999999</v>
      </c>
      <c r="J2023">
        <v>7.984</v>
      </c>
      <c r="K2023">
        <v>9.0350000000000001</v>
      </c>
      <c r="L2023">
        <v>10.233000000000001</v>
      </c>
      <c r="M2023">
        <v>11.430999999999999</v>
      </c>
      <c r="N2023" s="116">
        <v>-5.62E-2</v>
      </c>
      <c r="O2023" s="116">
        <v>7.0606999999999998</v>
      </c>
      <c r="P2023" s="116">
        <v>0.12241</v>
      </c>
    </row>
    <row r="2024" spans="1:16">
      <c r="A2024" t="s">
        <v>141</v>
      </c>
      <c r="B2024">
        <v>165</v>
      </c>
      <c r="C2024" t="s">
        <v>2197</v>
      </c>
      <c r="D2024">
        <v>5</v>
      </c>
      <c r="E2024">
        <v>4.29</v>
      </c>
      <c r="F2024">
        <v>4.9189999999999996</v>
      </c>
      <c r="G2024">
        <v>5.548</v>
      </c>
      <c r="H2024">
        <v>6.2619999999999996</v>
      </c>
      <c r="I2024">
        <v>7.0739999999999998</v>
      </c>
      <c r="J2024">
        <v>7.9980000000000002</v>
      </c>
      <c r="K2024">
        <v>9.0510000000000002</v>
      </c>
      <c r="L2024">
        <v>10.252000000000001</v>
      </c>
      <c r="M2024">
        <v>11.452999999999999</v>
      </c>
      <c r="N2024" s="116">
        <v>-5.7299999999999997E-2</v>
      </c>
      <c r="O2024" s="116">
        <v>7.0739999999999998</v>
      </c>
      <c r="P2024" s="116">
        <v>0.12238</v>
      </c>
    </row>
    <row r="2025" spans="1:16">
      <c r="A2025" t="s">
        <v>141</v>
      </c>
      <c r="B2025">
        <v>166</v>
      </c>
      <c r="C2025" t="s">
        <v>2198</v>
      </c>
      <c r="D2025">
        <v>5</v>
      </c>
      <c r="E2025">
        <v>4.2990000000000004</v>
      </c>
      <c r="F2025">
        <v>4.9290000000000003</v>
      </c>
      <c r="G2025">
        <v>5.5579999999999998</v>
      </c>
      <c r="H2025">
        <v>6.274</v>
      </c>
      <c r="I2025">
        <v>7.0869999999999997</v>
      </c>
      <c r="J2025">
        <v>8.0129999999999999</v>
      </c>
      <c r="K2025">
        <v>9.0679999999999996</v>
      </c>
      <c r="L2025">
        <v>10.271000000000001</v>
      </c>
      <c r="M2025">
        <v>11.474</v>
      </c>
      <c r="N2025" s="116">
        <v>-5.8299999999999998E-2</v>
      </c>
      <c r="O2025" s="116">
        <v>7.0872000000000002</v>
      </c>
      <c r="P2025" s="116">
        <v>0.12236</v>
      </c>
    </row>
    <row r="2026" spans="1:16">
      <c r="A2026" t="s">
        <v>141</v>
      </c>
      <c r="B2026">
        <v>167</v>
      </c>
      <c r="C2026" t="s">
        <v>2199</v>
      </c>
      <c r="D2026">
        <v>5</v>
      </c>
      <c r="E2026">
        <v>4.3079999999999998</v>
      </c>
      <c r="F2026">
        <v>4.9379999999999997</v>
      </c>
      <c r="G2026">
        <v>5.569</v>
      </c>
      <c r="H2026">
        <v>6.2850000000000001</v>
      </c>
      <c r="I2026">
        <v>7.1</v>
      </c>
      <c r="J2026">
        <v>8.0280000000000005</v>
      </c>
      <c r="K2026">
        <v>9.0850000000000009</v>
      </c>
      <c r="L2026">
        <v>10.29</v>
      </c>
      <c r="M2026">
        <v>11.496</v>
      </c>
      <c r="N2026" s="116">
        <v>-5.9400000000000001E-2</v>
      </c>
      <c r="O2026" s="116">
        <v>7.1002999999999998</v>
      </c>
      <c r="P2026" s="116">
        <v>0.12234</v>
      </c>
    </row>
    <row r="2027" spans="1:16">
      <c r="A2027" t="s">
        <v>141</v>
      </c>
      <c r="B2027">
        <v>168</v>
      </c>
      <c r="C2027" t="s">
        <v>2200</v>
      </c>
      <c r="D2027">
        <v>5</v>
      </c>
      <c r="E2027">
        <v>4.3170000000000002</v>
      </c>
      <c r="F2027">
        <v>4.9480000000000004</v>
      </c>
      <c r="G2027">
        <v>5.58</v>
      </c>
      <c r="H2027">
        <v>6.2969999999999997</v>
      </c>
      <c r="I2027">
        <v>7.1130000000000004</v>
      </c>
      <c r="J2027">
        <v>8.0419999999999998</v>
      </c>
      <c r="K2027">
        <v>9.1010000000000009</v>
      </c>
      <c r="L2027">
        <v>10.308999999999999</v>
      </c>
      <c r="M2027">
        <v>11.516999999999999</v>
      </c>
      <c r="N2027" s="116">
        <v>-6.0499999999999998E-2</v>
      </c>
      <c r="O2027" s="116">
        <v>7.1132999999999997</v>
      </c>
      <c r="P2027" s="116">
        <v>0.12231</v>
      </c>
    </row>
    <row r="2028" spans="1:16">
      <c r="A2028" t="s">
        <v>141</v>
      </c>
      <c r="B2028">
        <v>169</v>
      </c>
      <c r="C2028" t="s">
        <v>2201</v>
      </c>
      <c r="D2028">
        <v>5</v>
      </c>
      <c r="E2028">
        <v>4.3259999999999996</v>
      </c>
      <c r="F2028">
        <v>4.9580000000000002</v>
      </c>
      <c r="G2028">
        <v>5.59</v>
      </c>
      <c r="H2028">
        <v>6.3090000000000002</v>
      </c>
      <c r="I2028">
        <v>7.1260000000000003</v>
      </c>
      <c r="J2028">
        <v>8.0570000000000004</v>
      </c>
      <c r="K2028">
        <v>9.1180000000000003</v>
      </c>
      <c r="L2028">
        <v>10.327999999999999</v>
      </c>
      <c r="M2028">
        <v>11.538</v>
      </c>
      <c r="N2028" s="116">
        <v>-6.1499999999999999E-2</v>
      </c>
      <c r="O2028" s="116">
        <v>7.1262999999999996</v>
      </c>
      <c r="P2028" s="116">
        <v>0.12229</v>
      </c>
    </row>
    <row r="2029" spans="1:16">
      <c r="A2029" t="s">
        <v>141</v>
      </c>
      <c r="B2029">
        <v>170</v>
      </c>
      <c r="C2029" t="s">
        <v>2202</v>
      </c>
      <c r="D2029">
        <v>5</v>
      </c>
      <c r="E2029">
        <v>4.3339999999999996</v>
      </c>
      <c r="F2029">
        <v>4.968</v>
      </c>
      <c r="G2029">
        <v>5.601</v>
      </c>
      <c r="H2029">
        <v>6.3209999999999997</v>
      </c>
      <c r="I2029">
        <v>7.1390000000000002</v>
      </c>
      <c r="J2029">
        <v>8.0719999999999992</v>
      </c>
      <c r="K2029">
        <v>9.1340000000000003</v>
      </c>
      <c r="L2029">
        <v>10.347</v>
      </c>
      <c r="M2029">
        <v>11.56</v>
      </c>
      <c r="N2029" s="116">
        <v>-6.2600000000000003E-2</v>
      </c>
      <c r="O2029" s="116">
        <v>7.1393000000000004</v>
      </c>
      <c r="P2029" s="116">
        <v>0.12227</v>
      </c>
    </row>
    <row r="2030" spans="1:16">
      <c r="A2030" t="s">
        <v>141</v>
      </c>
      <c r="B2030">
        <v>171</v>
      </c>
      <c r="C2030" t="s">
        <v>2203</v>
      </c>
      <c r="D2030">
        <v>5</v>
      </c>
      <c r="E2030">
        <v>4.343</v>
      </c>
      <c r="F2030">
        <v>4.9770000000000003</v>
      </c>
      <c r="G2030">
        <v>5.6109999999999998</v>
      </c>
      <c r="H2030">
        <v>6.3319999999999999</v>
      </c>
      <c r="I2030">
        <v>7.1520000000000001</v>
      </c>
      <c r="J2030">
        <v>8.0860000000000003</v>
      </c>
      <c r="K2030">
        <v>9.1509999999999998</v>
      </c>
      <c r="L2030">
        <v>10.366</v>
      </c>
      <c r="M2030">
        <v>11.581</v>
      </c>
      <c r="N2030" s="116">
        <v>-6.3700000000000007E-2</v>
      </c>
      <c r="O2030" s="116">
        <v>7.1520999999999999</v>
      </c>
      <c r="P2030" s="116">
        <v>0.12225</v>
      </c>
    </row>
    <row r="2031" spans="1:16">
      <c r="A2031" t="s">
        <v>141</v>
      </c>
      <c r="B2031">
        <v>172</v>
      </c>
      <c r="C2031" t="s">
        <v>2204</v>
      </c>
      <c r="D2031">
        <v>5</v>
      </c>
      <c r="E2031">
        <v>4.3520000000000003</v>
      </c>
      <c r="F2031">
        <v>4.9870000000000001</v>
      </c>
      <c r="G2031">
        <v>5.6219999999999999</v>
      </c>
      <c r="H2031">
        <v>6.3440000000000003</v>
      </c>
      <c r="I2031">
        <v>7.165</v>
      </c>
      <c r="J2031">
        <v>8.1</v>
      </c>
      <c r="K2031">
        <v>9.1669999999999998</v>
      </c>
      <c r="L2031">
        <v>10.384</v>
      </c>
      <c r="M2031">
        <v>11.602</v>
      </c>
      <c r="N2031" s="116">
        <v>-6.4699999999999994E-2</v>
      </c>
      <c r="O2031" s="116">
        <v>7.1649000000000003</v>
      </c>
      <c r="P2031" s="116">
        <v>0.12223000000000001</v>
      </c>
    </row>
    <row r="2032" spans="1:16">
      <c r="A2032" t="s">
        <v>141</v>
      </c>
      <c r="B2032">
        <v>173</v>
      </c>
      <c r="C2032" t="s">
        <v>2205</v>
      </c>
      <c r="D2032">
        <v>5</v>
      </c>
      <c r="E2032">
        <v>4.3600000000000003</v>
      </c>
      <c r="F2032">
        <v>4.9960000000000004</v>
      </c>
      <c r="G2032">
        <v>5.6319999999999997</v>
      </c>
      <c r="H2032">
        <v>6.3550000000000004</v>
      </c>
      <c r="I2032">
        <v>7.1779999999999999</v>
      </c>
      <c r="J2032">
        <v>8.1150000000000002</v>
      </c>
      <c r="K2032">
        <v>9.1829999999999998</v>
      </c>
      <c r="L2032">
        <v>10.403</v>
      </c>
      <c r="M2032">
        <v>11.622999999999999</v>
      </c>
      <c r="N2032" s="116">
        <v>-6.5799999999999997E-2</v>
      </c>
      <c r="O2032" s="116">
        <v>7.1776</v>
      </c>
      <c r="P2032" s="116">
        <v>0.12221</v>
      </c>
    </row>
    <row r="2033" spans="1:16">
      <c r="A2033" t="s">
        <v>141</v>
      </c>
      <c r="B2033">
        <v>174</v>
      </c>
      <c r="C2033" t="s">
        <v>2206</v>
      </c>
      <c r="D2033">
        <v>5</v>
      </c>
      <c r="E2033">
        <v>4.3689999999999998</v>
      </c>
      <c r="F2033">
        <v>5.0060000000000002</v>
      </c>
      <c r="G2033">
        <v>5.6420000000000003</v>
      </c>
      <c r="H2033">
        <v>6.3659999999999997</v>
      </c>
      <c r="I2033">
        <v>7.19</v>
      </c>
      <c r="J2033">
        <v>8.1289999999999996</v>
      </c>
      <c r="K2033">
        <v>9.1989999999999998</v>
      </c>
      <c r="L2033">
        <v>10.420999999999999</v>
      </c>
      <c r="M2033">
        <v>11.644</v>
      </c>
      <c r="N2033" s="116">
        <v>-6.6799999999999998E-2</v>
      </c>
      <c r="O2033" s="116">
        <v>7.1902999999999997</v>
      </c>
      <c r="P2033" s="116">
        <v>0.12218999999999999</v>
      </c>
    </row>
    <row r="2034" spans="1:16">
      <c r="A2034" t="s">
        <v>141</v>
      </c>
      <c r="B2034">
        <v>175</v>
      </c>
      <c r="C2034" t="s">
        <v>2207</v>
      </c>
      <c r="D2034">
        <v>5</v>
      </c>
      <c r="E2034">
        <v>4.3769999999999998</v>
      </c>
      <c r="F2034">
        <v>5.0149999999999997</v>
      </c>
      <c r="G2034">
        <v>5.6529999999999996</v>
      </c>
      <c r="H2034">
        <v>6.3780000000000001</v>
      </c>
      <c r="I2034">
        <v>7.2030000000000003</v>
      </c>
      <c r="J2034">
        <v>8.1430000000000007</v>
      </c>
      <c r="K2034">
        <v>9.2149999999999999</v>
      </c>
      <c r="L2034">
        <v>10.44</v>
      </c>
      <c r="M2034">
        <v>11.664</v>
      </c>
      <c r="N2034" s="116">
        <v>-6.7799999999999999E-2</v>
      </c>
      <c r="O2034" s="116">
        <v>7.2028999999999996</v>
      </c>
      <c r="P2034" s="116">
        <v>0.12217</v>
      </c>
    </row>
    <row r="2035" spans="1:16">
      <c r="A2035" t="s">
        <v>141</v>
      </c>
      <c r="B2035">
        <v>176</v>
      </c>
      <c r="C2035" t="s">
        <v>2208</v>
      </c>
      <c r="D2035">
        <v>5</v>
      </c>
      <c r="E2035">
        <v>4.3860000000000001</v>
      </c>
      <c r="F2035">
        <v>5.024</v>
      </c>
      <c r="G2035">
        <v>5.6630000000000003</v>
      </c>
      <c r="H2035">
        <v>6.3890000000000002</v>
      </c>
      <c r="I2035">
        <v>7.2149999999999999</v>
      </c>
      <c r="J2035">
        <v>8.157</v>
      </c>
      <c r="K2035">
        <v>9.2309999999999999</v>
      </c>
      <c r="L2035">
        <v>10.458</v>
      </c>
      <c r="M2035">
        <v>11.685</v>
      </c>
      <c r="N2035" s="116">
        <v>-6.8900000000000003E-2</v>
      </c>
      <c r="O2035" s="116">
        <v>7.2153999999999998</v>
      </c>
      <c r="P2035" s="116">
        <v>0.12214999999999999</v>
      </c>
    </row>
    <row r="2036" spans="1:16">
      <c r="A2036" t="s">
        <v>141</v>
      </c>
      <c r="B2036">
        <v>177</v>
      </c>
      <c r="C2036" t="s">
        <v>2209</v>
      </c>
      <c r="D2036">
        <v>5</v>
      </c>
      <c r="E2036">
        <v>4.3940000000000001</v>
      </c>
      <c r="F2036">
        <v>5.0339999999999998</v>
      </c>
      <c r="G2036">
        <v>5.673</v>
      </c>
      <c r="H2036">
        <v>6.4</v>
      </c>
      <c r="I2036">
        <v>7.2279999999999998</v>
      </c>
      <c r="J2036">
        <v>8.1709999999999994</v>
      </c>
      <c r="K2036">
        <v>9.2469999999999999</v>
      </c>
      <c r="L2036">
        <v>10.477</v>
      </c>
      <c r="M2036">
        <v>11.706</v>
      </c>
      <c r="N2036" s="116">
        <v>-6.9900000000000004E-2</v>
      </c>
      <c r="O2036" s="116">
        <v>7.2279</v>
      </c>
      <c r="P2036" s="116">
        <v>0.12214</v>
      </c>
    </row>
    <row r="2037" spans="1:16">
      <c r="A2037" t="s">
        <v>141</v>
      </c>
      <c r="B2037">
        <v>178</v>
      </c>
      <c r="C2037" t="s">
        <v>2210</v>
      </c>
      <c r="D2037">
        <v>5</v>
      </c>
      <c r="E2037">
        <v>4.4029999999999996</v>
      </c>
      <c r="F2037">
        <v>5.0430000000000001</v>
      </c>
      <c r="G2037">
        <v>5.6829999999999998</v>
      </c>
      <c r="H2037">
        <v>6.4109999999999996</v>
      </c>
      <c r="I2037">
        <v>7.24</v>
      </c>
      <c r="J2037">
        <v>8.1850000000000005</v>
      </c>
      <c r="K2037">
        <v>9.2629999999999999</v>
      </c>
      <c r="L2037">
        <v>10.494999999999999</v>
      </c>
      <c r="M2037">
        <v>11.726000000000001</v>
      </c>
      <c r="N2037" s="116">
        <v>-7.0900000000000005E-2</v>
      </c>
      <c r="O2037" s="116">
        <v>7.2403000000000004</v>
      </c>
      <c r="P2037" s="116">
        <v>0.12212000000000001</v>
      </c>
    </row>
    <row r="2038" spans="1:16">
      <c r="A2038" t="s">
        <v>141</v>
      </c>
      <c r="B2038">
        <v>179</v>
      </c>
      <c r="C2038" t="s">
        <v>2211</v>
      </c>
      <c r="D2038">
        <v>5</v>
      </c>
      <c r="E2038">
        <v>4.4109999999999996</v>
      </c>
      <c r="F2038">
        <v>5.0519999999999996</v>
      </c>
      <c r="G2038">
        <v>5.6929999999999996</v>
      </c>
      <c r="H2038">
        <v>6.4219999999999997</v>
      </c>
      <c r="I2038">
        <v>7.2530000000000001</v>
      </c>
      <c r="J2038">
        <v>8.1989999999999998</v>
      </c>
      <c r="K2038">
        <v>9.2789999999999999</v>
      </c>
      <c r="L2038">
        <v>10.513</v>
      </c>
      <c r="M2038">
        <v>11.746</v>
      </c>
      <c r="N2038" s="116">
        <v>-7.1900000000000006E-2</v>
      </c>
      <c r="O2038" s="116">
        <v>7.2526999999999999</v>
      </c>
      <c r="P2038" s="116">
        <v>0.1221</v>
      </c>
    </row>
    <row r="2039" spans="1:16">
      <c r="A2039" t="s">
        <v>141</v>
      </c>
      <c r="B2039">
        <v>180</v>
      </c>
      <c r="C2039" t="s">
        <v>2212</v>
      </c>
      <c r="D2039">
        <v>5</v>
      </c>
      <c r="E2039">
        <v>4.4189999999999996</v>
      </c>
      <c r="F2039">
        <v>5.0609999999999999</v>
      </c>
      <c r="G2039">
        <v>5.7030000000000003</v>
      </c>
      <c r="H2039">
        <v>6.4340000000000002</v>
      </c>
      <c r="I2039">
        <v>7.2649999999999997</v>
      </c>
      <c r="J2039">
        <v>8.2129999999999992</v>
      </c>
      <c r="K2039">
        <v>9.2949999999999999</v>
      </c>
      <c r="L2039">
        <v>10.531000000000001</v>
      </c>
      <c r="M2039">
        <v>11.766999999999999</v>
      </c>
      <c r="N2039" s="116">
        <v>-7.2900000000000006E-2</v>
      </c>
      <c r="O2039" s="116">
        <v>7.2649999999999997</v>
      </c>
      <c r="P2039" s="116">
        <v>0.12207999999999999</v>
      </c>
    </row>
    <row r="2040" spans="1:16">
      <c r="A2040" t="s">
        <v>141</v>
      </c>
      <c r="B2040">
        <v>181</v>
      </c>
      <c r="C2040" t="s">
        <v>2213</v>
      </c>
      <c r="D2040">
        <v>5</v>
      </c>
      <c r="E2040">
        <v>4.4269999999999996</v>
      </c>
      <c r="F2040">
        <v>5.07</v>
      </c>
      <c r="G2040">
        <v>5.7130000000000001</v>
      </c>
      <c r="H2040">
        <v>6.444</v>
      </c>
      <c r="I2040">
        <v>7.2770000000000001</v>
      </c>
      <c r="J2040">
        <v>8.2270000000000003</v>
      </c>
      <c r="K2040">
        <v>9.31</v>
      </c>
      <c r="L2040">
        <v>10.548999999999999</v>
      </c>
      <c r="M2040">
        <v>11.787000000000001</v>
      </c>
      <c r="N2040" s="116">
        <v>-7.3899999999999993E-2</v>
      </c>
      <c r="O2040" s="116">
        <v>7.2771999999999997</v>
      </c>
      <c r="P2040" s="116">
        <v>0.12207</v>
      </c>
    </row>
    <row r="2041" spans="1:16">
      <c r="A2041" t="s">
        <v>141</v>
      </c>
      <c r="B2041">
        <v>182</v>
      </c>
      <c r="C2041" t="s">
        <v>2214</v>
      </c>
      <c r="D2041">
        <v>5</v>
      </c>
      <c r="E2041">
        <v>4.4359999999999999</v>
      </c>
      <c r="F2041">
        <v>5.0789999999999997</v>
      </c>
      <c r="G2041">
        <v>5.7229999999999999</v>
      </c>
      <c r="H2041">
        <v>6.4550000000000001</v>
      </c>
      <c r="I2041">
        <v>7.2889999999999997</v>
      </c>
      <c r="J2041">
        <v>8.24</v>
      </c>
      <c r="K2041">
        <v>9.3260000000000005</v>
      </c>
      <c r="L2041">
        <v>10.566000000000001</v>
      </c>
      <c r="M2041">
        <v>11.807</v>
      </c>
      <c r="N2041" s="116">
        <v>-7.4899999999999994E-2</v>
      </c>
      <c r="O2041" s="116">
        <v>7.2893999999999997</v>
      </c>
      <c r="P2041" s="116">
        <v>0.12205000000000001</v>
      </c>
    </row>
    <row r="2042" spans="1:16">
      <c r="A2042" t="s">
        <v>141</v>
      </c>
      <c r="B2042">
        <v>183</v>
      </c>
      <c r="C2042" t="s">
        <v>2215</v>
      </c>
      <c r="D2042">
        <v>6</v>
      </c>
      <c r="E2042">
        <v>4.444</v>
      </c>
      <c r="F2042">
        <v>5.0880000000000001</v>
      </c>
      <c r="G2042">
        <v>5.7329999999999997</v>
      </c>
      <c r="H2042">
        <v>6.4660000000000002</v>
      </c>
      <c r="I2042">
        <v>7.3019999999999996</v>
      </c>
      <c r="J2042">
        <v>8.2539999999999996</v>
      </c>
      <c r="K2042">
        <v>9.3409999999999993</v>
      </c>
      <c r="L2042">
        <v>10.585000000000001</v>
      </c>
      <c r="M2042">
        <v>11.827999999999999</v>
      </c>
      <c r="N2042" s="116">
        <v>-7.5899999999999995E-2</v>
      </c>
      <c r="O2042" s="116">
        <v>7.3015999999999996</v>
      </c>
      <c r="P2042" s="116">
        <v>0.12204</v>
      </c>
    </row>
    <row r="2043" spans="1:16">
      <c r="A2043" t="s">
        <v>141</v>
      </c>
      <c r="B2043">
        <v>184</v>
      </c>
      <c r="C2043" t="s">
        <v>2216</v>
      </c>
      <c r="D2043">
        <v>6</v>
      </c>
      <c r="E2043">
        <v>4.452</v>
      </c>
      <c r="F2043">
        <v>5.0970000000000004</v>
      </c>
      <c r="G2043">
        <v>5.7430000000000003</v>
      </c>
      <c r="H2043">
        <v>6.4770000000000003</v>
      </c>
      <c r="I2043">
        <v>7.3140000000000001</v>
      </c>
      <c r="J2043">
        <v>8.2669999999999995</v>
      </c>
      <c r="K2043">
        <v>9.3569999999999993</v>
      </c>
      <c r="L2043">
        <v>10.602</v>
      </c>
      <c r="M2043">
        <v>11.847</v>
      </c>
      <c r="N2043" s="116">
        <v>-7.6899999999999996E-2</v>
      </c>
      <c r="O2043" s="116">
        <v>7.3136000000000001</v>
      </c>
      <c r="P2043" s="116">
        <v>0.12202</v>
      </c>
    </row>
    <row r="2044" spans="1:16">
      <c r="A2044" t="s">
        <v>141</v>
      </c>
      <c r="B2044">
        <v>185</v>
      </c>
      <c r="C2044" t="s">
        <v>2217</v>
      </c>
      <c r="D2044">
        <v>6</v>
      </c>
      <c r="E2044">
        <v>4.46</v>
      </c>
      <c r="F2044">
        <v>5.1059999999999999</v>
      </c>
      <c r="G2044">
        <v>5.7530000000000001</v>
      </c>
      <c r="H2044">
        <v>6.4880000000000004</v>
      </c>
      <c r="I2044">
        <v>7.3259999999999996</v>
      </c>
      <c r="J2044">
        <v>8.2810000000000006</v>
      </c>
      <c r="K2044">
        <v>9.3719999999999999</v>
      </c>
      <c r="L2044">
        <v>10.62</v>
      </c>
      <c r="M2044">
        <v>11.868</v>
      </c>
      <c r="N2044" s="116">
        <v>-7.7899999999999997E-2</v>
      </c>
      <c r="O2044" s="116">
        <v>7.3255999999999997</v>
      </c>
      <c r="P2044" s="116">
        <v>0.12200999999999999</v>
      </c>
    </row>
    <row r="2045" spans="1:16">
      <c r="A2045" t="s">
        <v>141</v>
      </c>
      <c r="B2045">
        <v>186</v>
      </c>
      <c r="C2045" t="s">
        <v>2218</v>
      </c>
      <c r="D2045">
        <v>6</v>
      </c>
      <c r="E2045">
        <v>4.468</v>
      </c>
      <c r="F2045">
        <v>5.1150000000000002</v>
      </c>
      <c r="G2045">
        <v>5.7619999999999996</v>
      </c>
      <c r="H2045">
        <v>6.4989999999999997</v>
      </c>
      <c r="I2045">
        <v>7.3380000000000001</v>
      </c>
      <c r="J2045">
        <v>8.2949999999999999</v>
      </c>
      <c r="K2045">
        <v>9.3879999999999999</v>
      </c>
      <c r="L2045">
        <v>10.638</v>
      </c>
      <c r="M2045">
        <v>11.888</v>
      </c>
      <c r="N2045" s="116">
        <v>-7.8899999999999998E-2</v>
      </c>
      <c r="O2045" s="116">
        <v>7.3376000000000001</v>
      </c>
      <c r="P2045" s="116">
        <v>0.122</v>
      </c>
    </row>
    <row r="2046" spans="1:16">
      <c r="A2046" t="s">
        <v>141</v>
      </c>
      <c r="B2046">
        <v>187</v>
      </c>
      <c r="C2046" t="s">
        <v>2219</v>
      </c>
      <c r="D2046">
        <v>6</v>
      </c>
      <c r="E2046">
        <v>4.476</v>
      </c>
      <c r="F2046">
        <v>5.1239999999999997</v>
      </c>
      <c r="G2046">
        <v>5.7720000000000002</v>
      </c>
      <c r="H2046">
        <v>6.5090000000000003</v>
      </c>
      <c r="I2046">
        <v>7.35</v>
      </c>
      <c r="J2046">
        <v>8.3079999999999998</v>
      </c>
      <c r="K2046">
        <v>9.4030000000000005</v>
      </c>
      <c r="L2046">
        <v>10.654999999999999</v>
      </c>
      <c r="M2046">
        <v>11.907</v>
      </c>
      <c r="N2046" s="116">
        <v>-7.9899999999999999E-2</v>
      </c>
      <c r="O2046" s="116">
        <v>7.3494999999999999</v>
      </c>
      <c r="P2046" s="116">
        <v>0.12198000000000001</v>
      </c>
    </row>
    <row r="2047" spans="1:16">
      <c r="A2047" t="s">
        <v>141</v>
      </c>
      <c r="B2047">
        <v>188</v>
      </c>
      <c r="C2047" t="s">
        <v>2220</v>
      </c>
      <c r="D2047">
        <v>6</v>
      </c>
      <c r="E2047">
        <v>4.484</v>
      </c>
      <c r="F2047">
        <v>5.133</v>
      </c>
      <c r="G2047">
        <v>5.782</v>
      </c>
      <c r="H2047">
        <v>6.52</v>
      </c>
      <c r="I2047">
        <v>7.3609999999999998</v>
      </c>
      <c r="J2047">
        <v>8.3209999999999997</v>
      </c>
      <c r="K2047">
        <v>9.4179999999999993</v>
      </c>
      <c r="L2047">
        <v>10.673</v>
      </c>
      <c r="M2047">
        <v>11.927</v>
      </c>
      <c r="N2047" s="116">
        <v>-8.0799999999999997E-2</v>
      </c>
      <c r="O2047" s="116">
        <v>7.3613999999999997</v>
      </c>
      <c r="P2047" s="116">
        <v>0.12197</v>
      </c>
    </row>
    <row r="2048" spans="1:16">
      <c r="A2048" t="s">
        <v>141</v>
      </c>
      <c r="B2048">
        <v>189</v>
      </c>
      <c r="C2048" t="s">
        <v>2221</v>
      </c>
      <c r="D2048">
        <v>6</v>
      </c>
      <c r="E2048">
        <v>4.492</v>
      </c>
      <c r="F2048">
        <v>5.141</v>
      </c>
      <c r="G2048">
        <v>5.7910000000000004</v>
      </c>
      <c r="H2048">
        <v>6.5309999999999997</v>
      </c>
      <c r="I2048">
        <v>7.3730000000000002</v>
      </c>
      <c r="J2048">
        <v>8.3350000000000009</v>
      </c>
      <c r="K2048">
        <v>9.4329999999999998</v>
      </c>
      <c r="L2048">
        <v>10.69</v>
      </c>
      <c r="M2048">
        <v>11.946999999999999</v>
      </c>
      <c r="N2048" s="116">
        <v>-8.1799999999999998E-2</v>
      </c>
      <c r="O2048" s="116">
        <v>7.3731999999999998</v>
      </c>
      <c r="P2048" s="116">
        <v>0.12196</v>
      </c>
    </row>
    <row r="2049" spans="1:16">
      <c r="A2049" t="s">
        <v>141</v>
      </c>
      <c r="B2049">
        <v>190</v>
      </c>
      <c r="C2049" t="s">
        <v>2222</v>
      </c>
      <c r="D2049">
        <v>6</v>
      </c>
      <c r="E2049">
        <v>4.5</v>
      </c>
      <c r="F2049">
        <v>5.15</v>
      </c>
      <c r="G2049">
        <v>5.8010000000000002</v>
      </c>
      <c r="H2049">
        <v>6.5410000000000004</v>
      </c>
      <c r="I2049">
        <v>7.3849999999999998</v>
      </c>
      <c r="J2049">
        <v>8.3480000000000008</v>
      </c>
      <c r="K2049">
        <v>9.4480000000000004</v>
      </c>
      <c r="L2049">
        <v>10.707000000000001</v>
      </c>
      <c r="M2049">
        <v>11.967000000000001</v>
      </c>
      <c r="N2049" s="116">
        <v>-8.2799999999999999E-2</v>
      </c>
      <c r="O2049" s="116">
        <v>7.3849</v>
      </c>
      <c r="P2049" s="116">
        <v>0.12195</v>
      </c>
    </row>
    <row r="2050" spans="1:16">
      <c r="A2050" t="s">
        <v>141</v>
      </c>
      <c r="B2050">
        <v>191</v>
      </c>
      <c r="C2050" t="s">
        <v>2223</v>
      </c>
      <c r="D2050">
        <v>6</v>
      </c>
      <c r="E2050">
        <v>4.5069999999999997</v>
      </c>
      <c r="F2050">
        <v>5.1589999999999998</v>
      </c>
      <c r="G2050">
        <v>5.81</v>
      </c>
      <c r="H2050">
        <v>6.5519999999999996</v>
      </c>
      <c r="I2050">
        <v>7.3970000000000002</v>
      </c>
      <c r="J2050">
        <v>8.3610000000000007</v>
      </c>
      <c r="K2050">
        <v>9.4629999999999992</v>
      </c>
      <c r="L2050">
        <v>10.725</v>
      </c>
      <c r="M2050">
        <v>11.986000000000001</v>
      </c>
      <c r="N2050" s="116">
        <v>-8.3699999999999997E-2</v>
      </c>
      <c r="O2050" s="116">
        <v>7.3966000000000003</v>
      </c>
      <c r="P2050" s="116">
        <v>0.12194000000000001</v>
      </c>
    </row>
    <row r="2051" spans="1:16">
      <c r="A2051" t="s">
        <v>141</v>
      </c>
      <c r="B2051">
        <v>192</v>
      </c>
      <c r="C2051" t="s">
        <v>2224</v>
      </c>
      <c r="D2051">
        <v>6</v>
      </c>
      <c r="E2051">
        <v>4.5149999999999997</v>
      </c>
      <c r="F2051">
        <v>5.1669999999999998</v>
      </c>
      <c r="G2051">
        <v>5.82</v>
      </c>
      <c r="H2051">
        <v>6.5620000000000003</v>
      </c>
      <c r="I2051">
        <v>7.4080000000000004</v>
      </c>
      <c r="J2051">
        <v>8.3740000000000006</v>
      </c>
      <c r="K2051">
        <v>9.4779999999999998</v>
      </c>
      <c r="L2051">
        <v>10.742000000000001</v>
      </c>
      <c r="M2051">
        <v>12.005000000000001</v>
      </c>
      <c r="N2051" s="116">
        <v>-8.4699999999999998E-2</v>
      </c>
      <c r="O2051" s="116">
        <v>7.4081999999999999</v>
      </c>
      <c r="P2051" s="116">
        <v>0.12192</v>
      </c>
    </row>
    <row r="2052" spans="1:16">
      <c r="A2052" t="s">
        <v>141</v>
      </c>
      <c r="B2052">
        <v>193</v>
      </c>
      <c r="C2052" t="s">
        <v>2225</v>
      </c>
      <c r="D2052">
        <v>6</v>
      </c>
      <c r="E2052">
        <v>4.5229999999999997</v>
      </c>
      <c r="F2052">
        <v>5.1760000000000002</v>
      </c>
      <c r="G2052">
        <v>5.8289999999999997</v>
      </c>
      <c r="H2052">
        <v>6.5720000000000001</v>
      </c>
      <c r="I2052">
        <v>7.42</v>
      </c>
      <c r="J2052">
        <v>8.3870000000000005</v>
      </c>
      <c r="K2052">
        <v>9.4930000000000003</v>
      </c>
      <c r="L2052">
        <v>10.759</v>
      </c>
      <c r="M2052">
        <v>12.025</v>
      </c>
      <c r="N2052" s="116">
        <v>-8.5699999999999998E-2</v>
      </c>
      <c r="O2052" s="116">
        <v>7.4198000000000004</v>
      </c>
      <c r="P2052" s="116">
        <v>0.12191</v>
      </c>
    </row>
    <row r="2053" spans="1:16">
      <c r="A2053" t="s">
        <v>141</v>
      </c>
      <c r="B2053">
        <v>194</v>
      </c>
      <c r="C2053" t="s">
        <v>2226</v>
      </c>
      <c r="D2053">
        <v>6</v>
      </c>
      <c r="E2053">
        <v>4.5309999999999997</v>
      </c>
      <c r="F2053">
        <v>5.1849999999999996</v>
      </c>
      <c r="G2053">
        <v>5.8380000000000001</v>
      </c>
      <c r="H2053">
        <v>6.5830000000000002</v>
      </c>
      <c r="I2053">
        <v>7.431</v>
      </c>
      <c r="J2053">
        <v>8.4</v>
      </c>
      <c r="K2053">
        <v>9.5079999999999991</v>
      </c>
      <c r="L2053">
        <v>10.776</v>
      </c>
      <c r="M2053">
        <v>12.044</v>
      </c>
      <c r="N2053" s="116">
        <v>-8.6599999999999996E-2</v>
      </c>
      <c r="O2053" s="116">
        <v>7.4314</v>
      </c>
      <c r="P2053" s="116">
        <v>0.12189999999999999</v>
      </c>
    </row>
    <row r="2054" spans="1:16">
      <c r="A2054" t="s">
        <v>141</v>
      </c>
      <c r="B2054">
        <v>195</v>
      </c>
      <c r="C2054" t="s">
        <v>2227</v>
      </c>
      <c r="D2054">
        <v>6</v>
      </c>
      <c r="E2054">
        <v>4.5380000000000003</v>
      </c>
      <c r="F2054">
        <v>5.1929999999999996</v>
      </c>
      <c r="G2054">
        <v>5.8479999999999999</v>
      </c>
      <c r="H2054">
        <v>6.593</v>
      </c>
      <c r="I2054">
        <v>7.4429999999999996</v>
      </c>
      <c r="J2054">
        <v>8.4130000000000003</v>
      </c>
      <c r="K2054">
        <v>9.5229999999999997</v>
      </c>
      <c r="L2054">
        <v>10.792999999999999</v>
      </c>
      <c r="M2054">
        <v>12.064</v>
      </c>
      <c r="N2054" s="116">
        <v>-8.7499999999999994E-2</v>
      </c>
      <c r="O2054" s="116">
        <v>7.4428999999999998</v>
      </c>
      <c r="P2054" s="116">
        <v>0.12189</v>
      </c>
    </row>
    <row r="2055" spans="1:16">
      <c r="A2055" t="s">
        <v>141</v>
      </c>
      <c r="B2055">
        <v>196</v>
      </c>
      <c r="C2055" t="s">
        <v>2228</v>
      </c>
      <c r="D2055">
        <v>6</v>
      </c>
      <c r="E2055">
        <v>4.5460000000000003</v>
      </c>
      <c r="F2055">
        <v>5.2009999999999996</v>
      </c>
      <c r="G2055">
        <v>5.8570000000000002</v>
      </c>
      <c r="H2055">
        <v>6.6029999999999998</v>
      </c>
      <c r="I2055">
        <v>7.4539999999999997</v>
      </c>
      <c r="J2055">
        <v>8.4260000000000002</v>
      </c>
      <c r="K2055">
        <v>9.5370000000000008</v>
      </c>
      <c r="L2055">
        <v>10.81</v>
      </c>
      <c r="M2055">
        <v>12.083</v>
      </c>
      <c r="N2055" s="116">
        <v>-8.8499999999999995E-2</v>
      </c>
      <c r="O2055" s="116">
        <v>7.4542999999999999</v>
      </c>
      <c r="P2055" s="116">
        <v>0.12188</v>
      </c>
    </row>
    <row r="2056" spans="1:16">
      <c r="A2056" t="s">
        <v>141</v>
      </c>
      <c r="B2056">
        <v>197</v>
      </c>
      <c r="C2056" t="s">
        <v>2229</v>
      </c>
      <c r="D2056">
        <v>6</v>
      </c>
      <c r="E2056">
        <v>4.5529999999999999</v>
      </c>
      <c r="F2056">
        <v>5.21</v>
      </c>
      <c r="G2056">
        <v>5.8659999999999997</v>
      </c>
      <c r="H2056">
        <v>6.6130000000000004</v>
      </c>
      <c r="I2056">
        <v>7.4660000000000002</v>
      </c>
      <c r="J2056">
        <v>8.4390000000000001</v>
      </c>
      <c r="K2056">
        <v>9.5519999999999996</v>
      </c>
      <c r="L2056">
        <v>10.827</v>
      </c>
      <c r="M2056">
        <v>12.102</v>
      </c>
      <c r="N2056" s="116">
        <v>-8.9399999999999993E-2</v>
      </c>
      <c r="O2056" s="116">
        <v>7.4657</v>
      </c>
      <c r="P2056" s="116">
        <v>0.12188</v>
      </c>
    </row>
    <row r="2057" spans="1:16">
      <c r="A2057" t="s">
        <v>141</v>
      </c>
      <c r="B2057">
        <v>198</v>
      </c>
      <c r="C2057" t="s">
        <v>2230</v>
      </c>
      <c r="D2057">
        <v>6</v>
      </c>
      <c r="E2057">
        <v>4.5609999999999999</v>
      </c>
      <c r="F2057">
        <v>5.218</v>
      </c>
      <c r="G2057">
        <v>5.875</v>
      </c>
      <c r="H2057">
        <v>6.6239999999999997</v>
      </c>
      <c r="I2057">
        <v>7.4770000000000003</v>
      </c>
      <c r="J2057">
        <v>8.452</v>
      </c>
      <c r="K2057">
        <v>9.5670000000000002</v>
      </c>
      <c r="L2057">
        <v>10.843999999999999</v>
      </c>
      <c r="M2057">
        <v>12.121</v>
      </c>
      <c r="N2057" s="116">
        <v>-9.0399999999999994E-2</v>
      </c>
      <c r="O2057" s="116">
        <v>7.4770000000000003</v>
      </c>
      <c r="P2057" s="116">
        <v>0.12187000000000001</v>
      </c>
    </row>
    <row r="2058" spans="1:16">
      <c r="A2058" t="s">
        <v>141</v>
      </c>
      <c r="B2058">
        <v>199</v>
      </c>
      <c r="C2058" t="s">
        <v>2231</v>
      </c>
      <c r="D2058">
        <v>6</v>
      </c>
      <c r="E2058">
        <v>4.569</v>
      </c>
      <c r="F2058">
        <v>5.226</v>
      </c>
      <c r="G2058">
        <v>5.8840000000000003</v>
      </c>
      <c r="H2058">
        <v>6.6340000000000003</v>
      </c>
      <c r="I2058">
        <v>7.4880000000000004</v>
      </c>
      <c r="J2058">
        <v>8.4649999999999999</v>
      </c>
      <c r="K2058">
        <v>9.5809999999999995</v>
      </c>
      <c r="L2058">
        <v>10.861000000000001</v>
      </c>
      <c r="M2058">
        <v>12.14</v>
      </c>
      <c r="N2058" s="116">
        <v>-9.1300000000000006E-2</v>
      </c>
      <c r="O2058" s="116">
        <v>7.4882999999999997</v>
      </c>
      <c r="P2058" s="116">
        <v>0.12186</v>
      </c>
    </row>
    <row r="2059" spans="1:16">
      <c r="A2059" t="s">
        <v>141</v>
      </c>
      <c r="B2059">
        <v>200</v>
      </c>
      <c r="C2059" t="s">
        <v>2232</v>
      </c>
      <c r="D2059">
        <v>6</v>
      </c>
      <c r="E2059">
        <v>4.5759999999999996</v>
      </c>
      <c r="F2059">
        <v>5.2350000000000003</v>
      </c>
      <c r="G2059">
        <v>5.8929999999999998</v>
      </c>
      <c r="H2059">
        <v>6.6440000000000001</v>
      </c>
      <c r="I2059">
        <v>7.5</v>
      </c>
      <c r="J2059">
        <v>8.4770000000000003</v>
      </c>
      <c r="K2059">
        <v>9.5960000000000001</v>
      </c>
      <c r="L2059">
        <v>10.877000000000001</v>
      </c>
      <c r="M2059">
        <v>12.159000000000001</v>
      </c>
      <c r="N2059" s="116">
        <v>-9.2200000000000004E-2</v>
      </c>
      <c r="O2059" s="116">
        <v>7.4995000000000003</v>
      </c>
      <c r="P2059" s="116">
        <v>0.12185</v>
      </c>
    </row>
    <row r="2060" spans="1:16">
      <c r="A2060" t="s">
        <v>141</v>
      </c>
      <c r="B2060">
        <v>201</v>
      </c>
      <c r="C2060" t="s">
        <v>2233</v>
      </c>
      <c r="D2060">
        <v>6</v>
      </c>
      <c r="E2060">
        <v>4.5830000000000002</v>
      </c>
      <c r="F2060">
        <v>5.2430000000000003</v>
      </c>
      <c r="G2060">
        <v>5.9020000000000001</v>
      </c>
      <c r="H2060">
        <v>6.6539999999999999</v>
      </c>
      <c r="I2060">
        <v>7.5110000000000001</v>
      </c>
      <c r="J2060">
        <v>8.49</v>
      </c>
      <c r="K2060">
        <v>9.61</v>
      </c>
      <c r="L2060">
        <v>10.894</v>
      </c>
      <c r="M2060">
        <v>12.178000000000001</v>
      </c>
      <c r="N2060" s="116">
        <v>-9.3100000000000002E-2</v>
      </c>
      <c r="O2060" s="116">
        <v>7.5106999999999999</v>
      </c>
      <c r="P2060" s="116">
        <v>0.12184</v>
      </c>
    </row>
    <row r="2061" spans="1:16">
      <c r="A2061" t="s">
        <v>141</v>
      </c>
      <c r="B2061">
        <v>202</v>
      </c>
      <c r="C2061" t="s">
        <v>2234</v>
      </c>
      <c r="D2061">
        <v>6</v>
      </c>
      <c r="E2061">
        <v>4.5910000000000002</v>
      </c>
      <c r="F2061">
        <v>5.2510000000000003</v>
      </c>
      <c r="G2061">
        <v>5.9109999999999996</v>
      </c>
      <c r="H2061">
        <v>6.6639999999999997</v>
      </c>
      <c r="I2061">
        <v>7.5220000000000002</v>
      </c>
      <c r="J2061">
        <v>8.5030000000000001</v>
      </c>
      <c r="K2061">
        <v>9.625</v>
      </c>
      <c r="L2061">
        <v>10.911</v>
      </c>
      <c r="M2061">
        <v>12.196999999999999</v>
      </c>
      <c r="N2061" s="116">
        <v>-9.4E-2</v>
      </c>
      <c r="O2061" s="116">
        <v>7.5218999999999996</v>
      </c>
      <c r="P2061" s="116">
        <v>0.12184</v>
      </c>
    </row>
    <row r="2062" spans="1:16">
      <c r="A2062" t="s">
        <v>141</v>
      </c>
      <c r="B2062">
        <v>203</v>
      </c>
      <c r="C2062" t="s">
        <v>2235</v>
      </c>
      <c r="D2062">
        <v>6</v>
      </c>
      <c r="E2062">
        <v>4.5979999999999999</v>
      </c>
      <c r="F2062">
        <v>5.2590000000000003</v>
      </c>
      <c r="G2062">
        <v>5.92</v>
      </c>
      <c r="H2062">
        <v>6.6740000000000004</v>
      </c>
      <c r="I2062">
        <v>7.5330000000000004</v>
      </c>
      <c r="J2062">
        <v>8.5150000000000006</v>
      </c>
      <c r="K2062">
        <v>9.6389999999999993</v>
      </c>
      <c r="L2062">
        <v>10.927</v>
      </c>
      <c r="M2062">
        <v>12.215999999999999</v>
      </c>
      <c r="N2062" s="116">
        <v>-9.5000000000000001E-2</v>
      </c>
      <c r="O2062" s="116">
        <v>7.5330000000000004</v>
      </c>
      <c r="P2062" s="116">
        <v>0.12182999999999999</v>
      </c>
    </row>
    <row r="2063" spans="1:16">
      <c r="A2063" t="s">
        <v>141</v>
      </c>
      <c r="B2063">
        <v>204</v>
      </c>
      <c r="C2063" t="s">
        <v>2236</v>
      </c>
      <c r="D2063">
        <v>6</v>
      </c>
      <c r="E2063">
        <v>4.6059999999999999</v>
      </c>
      <c r="F2063">
        <v>5.2670000000000003</v>
      </c>
      <c r="G2063">
        <v>5.9290000000000003</v>
      </c>
      <c r="H2063">
        <v>6.6829999999999998</v>
      </c>
      <c r="I2063">
        <v>7.5439999999999996</v>
      </c>
      <c r="J2063">
        <v>8.5269999999999992</v>
      </c>
      <c r="K2063">
        <v>9.6530000000000005</v>
      </c>
      <c r="L2063">
        <v>10.944000000000001</v>
      </c>
      <c r="M2063">
        <v>12.234</v>
      </c>
      <c r="N2063" s="116">
        <v>-9.5899999999999999E-2</v>
      </c>
      <c r="O2063" s="116">
        <v>7.5439999999999996</v>
      </c>
      <c r="P2063" s="116">
        <v>0.12182</v>
      </c>
    </row>
    <row r="2064" spans="1:16">
      <c r="A2064" t="s">
        <v>141</v>
      </c>
      <c r="B2064">
        <v>205</v>
      </c>
      <c r="C2064" t="s">
        <v>2237</v>
      </c>
      <c r="D2064">
        <v>6</v>
      </c>
      <c r="E2064">
        <v>4.6130000000000004</v>
      </c>
      <c r="F2064">
        <v>5.2759999999999998</v>
      </c>
      <c r="G2064">
        <v>5.9379999999999997</v>
      </c>
      <c r="H2064">
        <v>6.6929999999999996</v>
      </c>
      <c r="I2064">
        <v>7.5549999999999997</v>
      </c>
      <c r="J2064">
        <v>8.5399999999999991</v>
      </c>
      <c r="K2064">
        <v>9.6679999999999993</v>
      </c>
      <c r="L2064">
        <v>10.961</v>
      </c>
      <c r="M2064">
        <v>12.254</v>
      </c>
      <c r="N2064" s="116">
        <v>-9.6799999999999997E-2</v>
      </c>
      <c r="O2064" s="116">
        <v>7.5551000000000004</v>
      </c>
      <c r="P2064" s="116">
        <v>0.12182</v>
      </c>
    </row>
    <row r="2065" spans="1:16">
      <c r="A2065" t="s">
        <v>141</v>
      </c>
      <c r="B2065">
        <v>206</v>
      </c>
      <c r="C2065" t="s">
        <v>2238</v>
      </c>
      <c r="D2065">
        <v>6</v>
      </c>
      <c r="E2065">
        <v>4.62</v>
      </c>
      <c r="F2065">
        <v>5.2839999999999998</v>
      </c>
      <c r="G2065">
        <v>5.9470000000000001</v>
      </c>
      <c r="H2065">
        <v>6.7030000000000003</v>
      </c>
      <c r="I2065">
        <v>7.5659999999999998</v>
      </c>
      <c r="J2065">
        <v>8.5519999999999996</v>
      </c>
      <c r="K2065">
        <v>9.6820000000000004</v>
      </c>
      <c r="L2065">
        <v>10.977</v>
      </c>
      <c r="M2065">
        <v>12.272</v>
      </c>
      <c r="N2065" s="116">
        <v>-9.7699999999999995E-2</v>
      </c>
      <c r="O2065" s="116">
        <v>7.5659999999999998</v>
      </c>
      <c r="P2065" s="116">
        <v>0.12181</v>
      </c>
    </row>
    <row r="2066" spans="1:16">
      <c r="A2066" t="s">
        <v>141</v>
      </c>
      <c r="B2066">
        <v>207</v>
      </c>
      <c r="C2066" t="s">
        <v>2239</v>
      </c>
      <c r="D2066">
        <v>6</v>
      </c>
      <c r="E2066">
        <v>4.6269999999999998</v>
      </c>
      <c r="F2066">
        <v>5.2919999999999998</v>
      </c>
      <c r="G2066">
        <v>5.9560000000000004</v>
      </c>
      <c r="H2066">
        <v>6.7130000000000001</v>
      </c>
      <c r="I2066">
        <v>7.577</v>
      </c>
      <c r="J2066">
        <v>8.5649999999999995</v>
      </c>
      <c r="K2066">
        <v>9.6959999999999997</v>
      </c>
      <c r="L2066">
        <v>10.993</v>
      </c>
      <c r="M2066">
        <v>12.291</v>
      </c>
      <c r="N2066" s="116">
        <v>-9.8599999999999993E-2</v>
      </c>
      <c r="O2066" s="116">
        <v>7.5769000000000002</v>
      </c>
      <c r="P2066" s="116">
        <v>0.12181</v>
      </c>
    </row>
    <row r="2067" spans="1:16">
      <c r="A2067" t="s">
        <v>141</v>
      </c>
      <c r="B2067">
        <v>208</v>
      </c>
      <c r="C2067" t="s">
        <v>2240</v>
      </c>
      <c r="D2067">
        <v>6</v>
      </c>
      <c r="E2067">
        <v>4.6349999999999998</v>
      </c>
      <c r="F2067">
        <v>5.3</v>
      </c>
      <c r="G2067">
        <v>5.9649999999999999</v>
      </c>
      <c r="H2067">
        <v>6.7229999999999999</v>
      </c>
      <c r="I2067">
        <v>7.5880000000000001</v>
      </c>
      <c r="J2067">
        <v>8.577</v>
      </c>
      <c r="K2067">
        <v>9.7100000000000009</v>
      </c>
      <c r="L2067">
        <v>11.009</v>
      </c>
      <c r="M2067">
        <v>12.308999999999999</v>
      </c>
      <c r="N2067" s="116">
        <v>-9.9500000000000005E-2</v>
      </c>
      <c r="O2067" s="116">
        <v>7.5877999999999997</v>
      </c>
      <c r="P2067" s="116">
        <v>0.12180000000000001</v>
      </c>
    </row>
    <row r="2068" spans="1:16">
      <c r="A2068" t="s">
        <v>141</v>
      </c>
      <c r="B2068">
        <v>209</v>
      </c>
      <c r="C2068" t="s">
        <v>2241</v>
      </c>
      <c r="D2068">
        <v>6</v>
      </c>
      <c r="E2068">
        <v>4.6420000000000003</v>
      </c>
      <c r="F2068">
        <v>5.3070000000000004</v>
      </c>
      <c r="G2068">
        <v>5.9729999999999999</v>
      </c>
      <c r="H2068">
        <v>6.7320000000000002</v>
      </c>
      <c r="I2068">
        <v>7.5990000000000002</v>
      </c>
      <c r="J2068">
        <v>8.5890000000000004</v>
      </c>
      <c r="K2068">
        <v>9.7240000000000002</v>
      </c>
      <c r="L2068">
        <v>11.026</v>
      </c>
      <c r="M2068">
        <v>12.327</v>
      </c>
      <c r="N2068" s="116">
        <v>-0.1003</v>
      </c>
      <c r="O2068" s="116">
        <v>7.5986000000000002</v>
      </c>
      <c r="P2068" s="116">
        <v>0.12180000000000001</v>
      </c>
    </row>
    <row r="2069" spans="1:16">
      <c r="A2069" t="s">
        <v>141</v>
      </c>
      <c r="B2069">
        <v>210</v>
      </c>
      <c r="C2069" t="s">
        <v>2242</v>
      </c>
      <c r="D2069">
        <v>6</v>
      </c>
      <c r="E2069">
        <v>4.649</v>
      </c>
      <c r="F2069">
        <v>5.3150000000000004</v>
      </c>
      <c r="G2069">
        <v>5.9820000000000002</v>
      </c>
      <c r="H2069">
        <v>6.742</v>
      </c>
      <c r="I2069">
        <v>7.609</v>
      </c>
      <c r="J2069">
        <v>8.6010000000000009</v>
      </c>
      <c r="K2069">
        <v>9.7379999999999995</v>
      </c>
      <c r="L2069">
        <v>11.042</v>
      </c>
      <c r="M2069">
        <v>12.346</v>
      </c>
      <c r="N2069" s="116">
        <v>-0.1012</v>
      </c>
      <c r="O2069" s="116">
        <v>7.6093999999999999</v>
      </c>
      <c r="P2069" s="116">
        <v>0.12179</v>
      </c>
    </row>
    <row r="2070" spans="1:16">
      <c r="A2070" t="s">
        <v>141</v>
      </c>
      <c r="B2070">
        <v>211</v>
      </c>
      <c r="C2070" t="s">
        <v>2243</v>
      </c>
      <c r="D2070">
        <v>6</v>
      </c>
      <c r="E2070">
        <v>4.6559999999999997</v>
      </c>
      <c r="F2070">
        <v>5.3230000000000004</v>
      </c>
      <c r="G2070">
        <v>5.9909999999999997</v>
      </c>
      <c r="H2070">
        <v>6.7510000000000003</v>
      </c>
      <c r="I2070">
        <v>7.62</v>
      </c>
      <c r="J2070">
        <v>8.6140000000000008</v>
      </c>
      <c r="K2070">
        <v>9.7520000000000007</v>
      </c>
      <c r="L2070">
        <v>11.058</v>
      </c>
      <c r="M2070">
        <v>12.364000000000001</v>
      </c>
      <c r="N2070" s="116">
        <v>-0.1021</v>
      </c>
      <c r="O2070" s="116">
        <v>7.6201999999999996</v>
      </c>
      <c r="P2070" s="116">
        <v>0.12179</v>
      </c>
    </row>
    <row r="2071" spans="1:16">
      <c r="A2071" t="s">
        <v>141</v>
      </c>
      <c r="B2071">
        <v>212</v>
      </c>
      <c r="C2071" t="s">
        <v>2244</v>
      </c>
      <c r="D2071">
        <v>6</v>
      </c>
      <c r="E2071">
        <v>4.6630000000000003</v>
      </c>
      <c r="F2071">
        <v>5.3310000000000004</v>
      </c>
      <c r="G2071">
        <v>5.9989999999999997</v>
      </c>
      <c r="H2071">
        <v>6.7610000000000001</v>
      </c>
      <c r="I2071">
        <v>7.6310000000000002</v>
      </c>
      <c r="J2071">
        <v>8.6259999999999994</v>
      </c>
      <c r="K2071">
        <v>9.766</v>
      </c>
      <c r="L2071">
        <v>11.074</v>
      </c>
      <c r="M2071">
        <v>12.382999999999999</v>
      </c>
      <c r="N2071" s="116">
        <v>-0.10299999999999999</v>
      </c>
      <c r="O2071" s="116">
        <v>7.6308999999999996</v>
      </c>
      <c r="P2071" s="116">
        <v>0.12179</v>
      </c>
    </row>
    <row r="2072" spans="1:16">
      <c r="A2072" t="s">
        <v>141</v>
      </c>
      <c r="B2072">
        <v>213</v>
      </c>
      <c r="C2072" t="s">
        <v>2245</v>
      </c>
      <c r="D2072">
        <v>6</v>
      </c>
      <c r="E2072">
        <v>4.67</v>
      </c>
      <c r="F2072">
        <v>5.3390000000000004</v>
      </c>
      <c r="G2072">
        <v>6.008</v>
      </c>
      <c r="H2072">
        <v>6.7709999999999999</v>
      </c>
      <c r="I2072">
        <v>7.6420000000000003</v>
      </c>
      <c r="J2072">
        <v>8.6379999999999999</v>
      </c>
      <c r="K2072">
        <v>9.7799999999999994</v>
      </c>
      <c r="L2072">
        <v>11.09</v>
      </c>
      <c r="M2072">
        <v>12.401</v>
      </c>
      <c r="N2072" s="116">
        <v>-0.10390000000000001</v>
      </c>
      <c r="O2072" s="116">
        <v>7.6416000000000004</v>
      </c>
      <c r="P2072" s="116">
        <v>0.12178</v>
      </c>
    </row>
    <row r="2073" spans="1:16">
      <c r="A2073" t="s">
        <v>141</v>
      </c>
      <c r="B2073">
        <v>214</v>
      </c>
      <c r="C2073" t="s">
        <v>2246</v>
      </c>
      <c r="D2073">
        <v>7</v>
      </c>
      <c r="E2073">
        <v>4.6769999999999996</v>
      </c>
      <c r="F2073">
        <v>5.3470000000000004</v>
      </c>
      <c r="G2073">
        <v>6.016</v>
      </c>
      <c r="H2073">
        <v>6.78</v>
      </c>
      <c r="I2073">
        <v>7.6520000000000001</v>
      </c>
      <c r="J2073">
        <v>8.65</v>
      </c>
      <c r="K2073">
        <v>9.7929999999999993</v>
      </c>
      <c r="L2073">
        <v>11.106</v>
      </c>
      <c r="M2073">
        <v>12.419</v>
      </c>
      <c r="N2073" s="116">
        <v>-0.1047</v>
      </c>
      <c r="O2073" s="116">
        <v>7.6521999999999997</v>
      </c>
      <c r="P2073" s="116">
        <v>0.12178</v>
      </c>
    </row>
    <row r="2074" spans="1:16">
      <c r="A2074" t="s">
        <v>141</v>
      </c>
      <c r="B2074">
        <v>215</v>
      </c>
      <c r="C2074" t="s">
        <v>2247</v>
      </c>
      <c r="D2074">
        <v>7</v>
      </c>
      <c r="E2074">
        <v>4.6840000000000002</v>
      </c>
      <c r="F2074">
        <v>5.3540000000000001</v>
      </c>
      <c r="G2074">
        <v>6.0250000000000004</v>
      </c>
      <c r="H2074">
        <v>6.7889999999999997</v>
      </c>
      <c r="I2074">
        <v>7.6630000000000003</v>
      </c>
      <c r="J2074">
        <v>8.6620000000000008</v>
      </c>
      <c r="K2074">
        <v>9.8070000000000004</v>
      </c>
      <c r="L2074">
        <v>11.122</v>
      </c>
      <c r="M2074">
        <v>12.436999999999999</v>
      </c>
      <c r="N2074" s="116">
        <v>-0.1056</v>
      </c>
      <c r="O2074" s="116">
        <v>7.6627999999999998</v>
      </c>
      <c r="P2074" s="116">
        <v>0.12178</v>
      </c>
    </row>
    <row r="2075" spans="1:16">
      <c r="A2075" t="s">
        <v>141</v>
      </c>
      <c r="B2075">
        <v>216</v>
      </c>
      <c r="C2075" t="s">
        <v>2248</v>
      </c>
      <c r="D2075">
        <v>7</v>
      </c>
      <c r="E2075">
        <v>4.6909999999999998</v>
      </c>
      <c r="F2075">
        <v>5.3620000000000001</v>
      </c>
      <c r="G2075">
        <v>6.0330000000000004</v>
      </c>
      <c r="H2075">
        <v>6.7990000000000004</v>
      </c>
      <c r="I2075">
        <v>7.673</v>
      </c>
      <c r="J2075">
        <v>8.6739999999999995</v>
      </c>
      <c r="K2075">
        <v>9.8209999999999997</v>
      </c>
      <c r="L2075">
        <v>11.138</v>
      </c>
      <c r="M2075">
        <v>12.455</v>
      </c>
      <c r="N2075" s="116">
        <v>-0.1065</v>
      </c>
      <c r="O2075" s="116">
        <v>7.6733000000000002</v>
      </c>
      <c r="P2075" s="116">
        <v>0.12177</v>
      </c>
    </row>
    <row r="2076" spans="1:16">
      <c r="A2076" t="s">
        <v>141</v>
      </c>
      <c r="B2076">
        <v>217</v>
      </c>
      <c r="C2076" t="s">
        <v>2249</v>
      </c>
      <c r="D2076">
        <v>7</v>
      </c>
      <c r="E2076">
        <v>4.6980000000000004</v>
      </c>
      <c r="F2076">
        <v>5.37</v>
      </c>
      <c r="G2076">
        <v>6.0419999999999998</v>
      </c>
      <c r="H2076">
        <v>6.8079999999999998</v>
      </c>
      <c r="I2076">
        <v>7.6840000000000002</v>
      </c>
      <c r="J2076">
        <v>8.6859999999999999</v>
      </c>
      <c r="K2076">
        <v>9.8339999999999996</v>
      </c>
      <c r="L2076">
        <v>11.154</v>
      </c>
      <c r="M2076">
        <v>12.473000000000001</v>
      </c>
      <c r="N2076" s="116">
        <v>-0.10730000000000001</v>
      </c>
      <c r="O2076" s="116">
        <v>7.6837999999999997</v>
      </c>
      <c r="P2076" s="116">
        <v>0.12177</v>
      </c>
    </row>
    <row r="2077" spans="1:16">
      <c r="A2077" t="s">
        <v>141</v>
      </c>
      <c r="B2077">
        <v>218</v>
      </c>
      <c r="C2077" t="s">
        <v>2250</v>
      </c>
      <c r="D2077">
        <v>7</v>
      </c>
      <c r="E2077">
        <v>4.7050000000000001</v>
      </c>
      <c r="F2077">
        <v>5.3769999999999998</v>
      </c>
      <c r="G2077">
        <v>6.05</v>
      </c>
      <c r="H2077">
        <v>6.8179999999999996</v>
      </c>
      <c r="I2077">
        <v>7.694</v>
      </c>
      <c r="J2077">
        <v>8.6980000000000004</v>
      </c>
      <c r="K2077">
        <v>9.8480000000000008</v>
      </c>
      <c r="L2077">
        <v>11.17</v>
      </c>
      <c r="M2077">
        <v>12.491</v>
      </c>
      <c r="N2077" s="116">
        <v>-0.1082</v>
      </c>
      <c r="O2077" s="116">
        <v>7.6943000000000001</v>
      </c>
      <c r="P2077" s="116">
        <v>0.12177</v>
      </c>
    </row>
    <row r="2078" spans="1:16">
      <c r="A2078" t="s">
        <v>141</v>
      </c>
      <c r="B2078">
        <v>219</v>
      </c>
      <c r="C2078" t="s">
        <v>2251</v>
      </c>
      <c r="D2078">
        <v>7</v>
      </c>
      <c r="E2078">
        <v>4.7110000000000003</v>
      </c>
      <c r="F2078">
        <v>5.3849999999999998</v>
      </c>
      <c r="G2078">
        <v>6.0590000000000002</v>
      </c>
      <c r="H2078">
        <v>6.827</v>
      </c>
      <c r="I2078">
        <v>7.7050000000000001</v>
      </c>
      <c r="J2078">
        <v>8.7100000000000009</v>
      </c>
      <c r="K2078">
        <v>9.8620000000000001</v>
      </c>
      <c r="L2078">
        <v>11.185</v>
      </c>
      <c r="M2078">
        <v>12.509</v>
      </c>
      <c r="N2078" s="116">
        <v>-0.109</v>
      </c>
      <c r="O2078" s="116">
        <v>7.7046999999999999</v>
      </c>
      <c r="P2078" s="116">
        <v>0.12177</v>
      </c>
    </row>
    <row r="2079" spans="1:16">
      <c r="A2079" t="s">
        <v>141</v>
      </c>
      <c r="B2079">
        <v>220</v>
      </c>
      <c r="C2079" t="s">
        <v>2252</v>
      </c>
      <c r="D2079">
        <v>7</v>
      </c>
      <c r="E2079">
        <v>4.718</v>
      </c>
      <c r="F2079">
        <v>5.3929999999999998</v>
      </c>
      <c r="G2079">
        <v>6.0670000000000002</v>
      </c>
      <c r="H2079">
        <v>6.8360000000000003</v>
      </c>
      <c r="I2079">
        <v>7.7149999999999999</v>
      </c>
      <c r="J2079">
        <v>8.7210000000000001</v>
      </c>
      <c r="K2079">
        <v>9.875</v>
      </c>
      <c r="L2079">
        <v>11.201000000000001</v>
      </c>
      <c r="M2079">
        <v>12.526999999999999</v>
      </c>
      <c r="N2079" s="116">
        <v>-0.1099</v>
      </c>
      <c r="O2079" s="116">
        <v>7.7150999999999996</v>
      </c>
      <c r="P2079" s="116">
        <v>0.12177</v>
      </c>
    </row>
    <row r="2080" spans="1:16">
      <c r="A2080" t="s">
        <v>141</v>
      </c>
      <c r="B2080">
        <v>221</v>
      </c>
      <c r="C2080" t="s">
        <v>2253</v>
      </c>
      <c r="D2080">
        <v>7</v>
      </c>
      <c r="E2080">
        <v>4.7249999999999996</v>
      </c>
      <c r="F2080">
        <v>5.4</v>
      </c>
      <c r="G2080">
        <v>6.0750000000000002</v>
      </c>
      <c r="H2080">
        <v>6.8449999999999998</v>
      </c>
      <c r="I2080">
        <v>7.7249999999999996</v>
      </c>
      <c r="J2080">
        <v>8.7330000000000005</v>
      </c>
      <c r="K2080">
        <v>9.8889999999999993</v>
      </c>
      <c r="L2080">
        <v>11.217000000000001</v>
      </c>
      <c r="M2080">
        <v>12.545</v>
      </c>
      <c r="N2080" s="116">
        <v>-0.11070000000000001</v>
      </c>
      <c r="O2080" s="116">
        <v>7.7253999999999996</v>
      </c>
      <c r="P2080" s="116">
        <v>0.12177</v>
      </c>
    </row>
    <row r="2081" spans="1:16">
      <c r="A2081" t="s">
        <v>141</v>
      </c>
      <c r="B2081">
        <v>222</v>
      </c>
      <c r="C2081" t="s">
        <v>2254</v>
      </c>
      <c r="D2081">
        <v>7</v>
      </c>
      <c r="E2081">
        <v>4.7320000000000002</v>
      </c>
      <c r="F2081">
        <v>5.407</v>
      </c>
      <c r="G2081">
        <v>6.0830000000000002</v>
      </c>
      <c r="H2081">
        <v>6.8540000000000001</v>
      </c>
      <c r="I2081">
        <v>7.7359999999999998</v>
      </c>
      <c r="J2081">
        <v>8.7449999999999992</v>
      </c>
      <c r="K2081">
        <v>9.9019999999999992</v>
      </c>
      <c r="L2081">
        <v>11.231999999999999</v>
      </c>
      <c r="M2081">
        <v>12.563000000000001</v>
      </c>
      <c r="N2081" s="116">
        <v>-0.1116</v>
      </c>
      <c r="O2081" s="116">
        <v>7.7356999999999996</v>
      </c>
      <c r="P2081" s="116">
        <v>0.12177</v>
      </c>
    </row>
    <row r="2082" spans="1:16">
      <c r="A2082" t="s">
        <v>141</v>
      </c>
      <c r="B2082">
        <v>223</v>
      </c>
      <c r="C2082" t="s">
        <v>2255</v>
      </c>
      <c r="D2082">
        <v>7</v>
      </c>
      <c r="E2082">
        <v>4.7389999999999999</v>
      </c>
      <c r="F2082">
        <v>5.415</v>
      </c>
      <c r="G2082">
        <v>6.0919999999999996</v>
      </c>
      <c r="H2082">
        <v>6.8639999999999999</v>
      </c>
      <c r="I2082">
        <v>7.7460000000000004</v>
      </c>
      <c r="J2082">
        <v>8.7560000000000002</v>
      </c>
      <c r="K2082">
        <v>9.9149999999999991</v>
      </c>
      <c r="L2082">
        <v>11.247999999999999</v>
      </c>
      <c r="M2082">
        <v>12.58</v>
      </c>
      <c r="N2082" s="116">
        <v>-0.1124</v>
      </c>
      <c r="O2082" s="116">
        <v>7.7460000000000004</v>
      </c>
      <c r="P2082" s="116">
        <v>0.12175999999999999</v>
      </c>
    </row>
    <row r="2083" spans="1:16">
      <c r="A2083" t="s">
        <v>141</v>
      </c>
      <c r="B2083">
        <v>224</v>
      </c>
      <c r="C2083" t="s">
        <v>2256</v>
      </c>
      <c r="D2083">
        <v>7</v>
      </c>
      <c r="E2083">
        <v>4.7450000000000001</v>
      </c>
      <c r="F2083">
        <v>5.423</v>
      </c>
      <c r="G2083">
        <v>6.1</v>
      </c>
      <c r="H2083">
        <v>6.8730000000000002</v>
      </c>
      <c r="I2083">
        <v>7.7560000000000002</v>
      </c>
      <c r="J2083">
        <v>8.7680000000000007</v>
      </c>
      <c r="K2083">
        <v>9.9290000000000003</v>
      </c>
      <c r="L2083">
        <v>11.263</v>
      </c>
      <c r="M2083">
        <v>12.598000000000001</v>
      </c>
      <c r="N2083" s="116">
        <v>-0.1132</v>
      </c>
      <c r="O2083" s="116">
        <v>7.7561999999999998</v>
      </c>
      <c r="P2083" s="116">
        <v>0.12175999999999999</v>
      </c>
    </row>
    <row r="2084" spans="1:16">
      <c r="A2084" t="s">
        <v>141</v>
      </c>
      <c r="B2084">
        <v>225</v>
      </c>
      <c r="C2084" t="s">
        <v>2257</v>
      </c>
      <c r="D2084">
        <v>7</v>
      </c>
      <c r="E2084">
        <v>4.7519999999999998</v>
      </c>
      <c r="F2084">
        <v>5.43</v>
      </c>
      <c r="G2084">
        <v>6.1079999999999997</v>
      </c>
      <c r="H2084">
        <v>6.8819999999999997</v>
      </c>
      <c r="I2084">
        <v>7.766</v>
      </c>
      <c r="J2084">
        <v>8.7799999999999994</v>
      </c>
      <c r="K2084">
        <v>9.9420000000000002</v>
      </c>
      <c r="L2084">
        <v>11.279</v>
      </c>
      <c r="M2084">
        <v>12.615</v>
      </c>
      <c r="N2084" s="116">
        <v>-0.11409999999999999</v>
      </c>
      <c r="O2084" s="116">
        <v>7.7664</v>
      </c>
      <c r="P2084" s="116">
        <v>0.12175999999999999</v>
      </c>
    </row>
    <row r="2085" spans="1:16">
      <c r="A2085" t="s">
        <v>141</v>
      </c>
      <c r="B2085">
        <v>226</v>
      </c>
      <c r="C2085" t="s">
        <v>2258</v>
      </c>
      <c r="D2085">
        <v>7</v>
      </c>
      <c r="E2085">
        <v>4.7590000000000003</v>
      </c>
      <c r="F2085">
        <v>5.4370000000000003</v>
      </c>
      <c r="G2085">
        <v>6.1159999999999997</v>
      </c>
      <c r="H2085">
        <v>6.891</v>
      </c>
      <c r="I2085">
        <v>7.7770000000000001</v>
      </c>
      <c r="J2085">
        <v>8.7910000000000004</v>
      </c>
      <c r="K2085">
        <v>9.9550000000000001</v>
      </c>
      <c r="L2085">
        <v>11.294</v>
      </c>
      <c r="M2085">
        <v>12.632999999999999</v>
      </c>
      <c r="N2085" s="116">
        <v>-0.1149</v>
      </c>
      <c r="O2085" s="116">
        <v>7.7766000000000002</v>
      </c>
      <c r="P2085" s="116">
        <v>0.12175999999999999</v>
      </c>
    </row>
    <row r="2086" spans="1:16">
      <c r="A2086" t="s">
        <v>141</v>
      </c>
      <c r="B2086">
        <v>227</v>
      </c>
      <c r="C2086" t="s">
        <v>2259</v>
      </c>
      <c r="D2086">
        <v>7</v>
      </c>
      <c r="E2086">
        <v>4.7649999999999997</v>
      </c>
      <c r="F2086">
        <v>5.4450000000000003</v>
      </c>
      <c r="G2086">
        <v>6.1239999999999997</v>
      </c>
      <c r="H2086">
        <v>6.9</v>
      </c>
      <c r="I2086">
        <v>7.7869999999999999</v>
      </c>
      <c r="J2086">
        <v>8.8030000000000008</v>
      </c>
      <c r="K2086">
        <v>9.9689999999999994</v>
      </c>
      <c r="L2086">
        <v>11.31</v>
      </c>
      <c r="M2086">
        <v>12.651</v>
      </c>
      <c r="N2086" s="116">
        <v>-0.1157</v>
      </c>
      <c r="O2086" s="116">
        <v>7.7866999999999997</v>
      </c>
      <c r="P2086" s="116">
        <v>0.12177</v>
      </c>
    </row>
    <row r="2087" spans="1:16">
      <c r="A2087" t="s">
        <v>141</v>
      </c>
      <c r="B2087">
        <v>228</v>
      </c>
      <c r="C2087" t="s">
        <v>2260</v>
      </c>
      <c r="D2087">
        <v>7</v>
      </c>
      <c r="E2087">
        <v>4.7720000000000002</v>
      </c>
      <c r="F2087">
        <v>5.452</v>
      </c>
      <c r="G2087">
        <v>6.1319999999999997</v>
      </c>
      <c r="H2087">
        <v>6.9089999999999998</v>
      </c>
      <c r="I2087">
        <v>7.7969999999999997</v>
      </c>
      <c r="J2087">
        <v>8.8140000000000001</v>
      </c>
      <c r="K2087">
        <v>9.9819999999999993</v>
      </c>
      <c r="L2087">
        <v>11.324999999999999</v>
      </c>
      <c r="M2087">
        <v>12.667999999999999</v>
      </c>
      <c r="N2087" s="116">
        <v>-0.11650000000000001</v>
      </c>
      <c r="O2087" s="116">
        <v>7.7968000000000002</v>
      </c>
      <c r="P2087" s="116">
        <v>0.12177</v>
      </c>
    </row>
    <row r="2088" spans="1:16">
      <c r="A2088" t="s">
        <v>141</v>
      </c>
      <c r="B2088">
        <v>229</v>
      </c>
      <c r="C2088" t="s">
        <v>2261</v>
      </c>
      <c r="D2088">
        <v>7</v>
      </c>
      <c r="E2088">
        <v>4.7779999999999996</v>
      </c>
      <c r="F2088">
        <v>5.4589999999999996</v>
      </c>
      <c r="G2088">
        <v>6.14</v>
      </c>
      <c r="H2088">
        <v>6.9180000000000001</v>
      </c>
      <c r="I2088">
        <v>7.8070000000000004</v>
      </c>
      <c r="J2088">
        <v>8.8249999999999993</v>
      </c>
      <c r="K2088">
        <v>9.9949999999999992</v>
      </c>
      <c r="L2088">
        <v>11.34</v>
      </c>
      <c r="M2088">
        <v>12.686</v>
      </c>
      <c r="N2088" s="116">
        <v>-0.1173</v>
      </c>
      <c r="O2088" s="116">
        <v>7.8068</v>
      </c>
      <c r="P2088" s="116">
        <v>0.12177</v>
      </c>
    </row>
    <row r="2089" spans="1:16">
      <c r="A2089" t="s">
        <v>141</v>
      </c>
      <c r="B2089">
        <v>230</v>
      </c>
      <c r="C2089" t="s">
        <v>2262</v>
      </c>
      <c r="D2089">
        <v>7</v>
      </c>
      <c r="E2089">
        <v>4.7850000000000001</v>
      </c>
      <c r="F2089">
        <v>5.4669999999999996</v>
      </c>
      <c r="G2089">
        <v>6.1479999999999997</v>
      </c>
      <c r="H2089">
        <v>6.9269999999999996</v>
      </c>
      <c r="I2089">
        <v>7.8170000000000002</v>
      </c>
      <c r="J2089">
        <v>8.8369999999999997</v>
      </c>
      <c r="K2089">
        <v>10.007999999999999</v>
      </c>
      <c r="L2089">
        <v>11.356</v>
      </c>
      <c r="M2089">
        <v>12.702999999999999</v>
      </c>
      <c r="N2089" s="116">
        <v>-0.1181</v>
      </c>
      <c r="O2089" s="116">
        <v>7.8169000000000004</v>
      </c>
      <c r="P2089" s="116">
        <v>0.12177</v>
      </c>
    </row>
    <row r="2090" spans="1:16">
      <c r="A2090" t="s">
        <v>141</v>
      </c>
      <c r="B2090">
        <v>231</v>
      </c>
      <c r="C2090" t="s">
        <v>2263</v>
      </c>
      <c r="D2090">
        <v>7</v>
      </c>
      <c r="E2090">
        <v>4.7910000000000004</v>
      </c>
      <c r="F2090">
        <v>5.4740000000000002</v>
      </c>
      <c r="G2090">
        <v>6.1559999999999997</v>
      </c>
      <c r="H2090">
        <v>6.9359999999999999</v>
      </c>
      <c r="I2090">
        <v>7.827</v>
      </c>
      <c r="J2090">
        <v>8.8480000000000008</v>
      </c>
      <c r="K2090">
        <v>10.021000000000001</v>
      </c>
      <c r="L2090">
        <v>11.371</v>
      </c>
      <c r="M2090">
        <v>12.72</v>
      </c>
      <c r="N2090" s="116">
        <v>-0.11899999999999999</v>
      </c>
      <c r="O2090" s="116">
        <v>7.8268000000000004</v>
      </c>
      <c r="P2090" s="116">
        <v>0.12177</v>
      </c>
    </row>
    <row r="2091" spans="1:16">
      <c r="A2091" t="s">
        <v>141</v>
      </c>
      <c r="B2091">
        <v>232</v>
      </c>
      <c r="C2091" t="s">
        <v>2264</v>
      </c>
      <c r="D2091">
        <v>7</v>
      </c>
      <c r="E2091">
        <v>4.798</v>
      </c>
      <c r="F2091">
        <v>5.4809999999999999</v>
      </c>
      <c r="G2091">
        <v>6.1639999999999997</v>
      </c>
      <c r="H2091">
        <v>6.944</v>
      </c>
      <c r="I2091">
        <v>7.8369999999999997</v>
      </c>
      <c r="J2091">
        <v>8.86</v>
      </c>
      <c r="K2091">
        <v>10.034000000000001</v>
      </c>
      <c r="L2091">
        <v>11.385999999999999</v>
      </c>
      <c r="M2091">
        <v>12.738</v>
      </c>
      <c r="N2091" s="116">
        <v>-0.1198</v>
      </c>
      <c r="O2091" s="116">
        <v>7.8368000000000002</v>
      </c>
      <c r="P2091" s="116">
        <v>0.12177</v>
      </c>
    </row>
    <row r="2092" spans="1:16">
      <c r="A2092" t="s">
        <v>141</v>
      </c>
      <c r="B2092">
        <v>233</v>
      </c>
      <c r="C2092" t="s">
        <v>2265</v>
      </c>
      <c r="D2092">
        <v>7</v>
      </c>
      <c r="E2092">
        <v>4.8040000000000003</v>
      </c>
      <c r="F2092">
        <v>5.4880000000000004</v>
      </c>
      <c r="G2092">
        <v>6.1719999999999997</v>
      </c>
      <c r="H2092">
        <v>6.9530000000000003</v>
      </c>
      <c r="I2092">
        <v>7.8470000000000004</v>
      </c>
      <c r="J2092">
        <v>8.8710000000000004</v>
      </c>
      <c r="K2092">
        <v>10.047000000000001</v>
      </c>
      <c r="L2092">
        <v>11.401</v>
      </c>
      <c r="M2092">
        <v>12.755000000000001</v>
      </c>
      <c r="N2092" s="116">
        <v>-0.1206</v>
      </c>
      <c r="O2092" s="116">
        <v>7.8467000000000002</v>
      </c>
      <c r="P2092" s="116">
        <v>0.12177</v>
      </c>
    </row>
    <row r="2093" spans="1:16">
      <c r="A2093" t="s">
        <v>141</v>
      </c>
      <c r="B2093">
        <v>234</v>
      </c>
      <c r="C2093" t="s">
        <v>2266</v>
      </c>
      <c r="D2093">
        <v>7</v>
      </c>
      <c r="E2093">
        <v>4.8099999999999996</v>
      </c>
      <c r="F2093">
        <v>5.4950000000000001</v>
      </c>
      <c r="G2093">
        <v>6.18</v>
      </c>
      <c r="H2093">
        <v>6.9619999999999997</v>
      </c>
      <c r="I2093">
        <v>7.8570000000000002</v>
      </c>
      <c r="J2093">
        <v>8.8819999999999997</v>
      </c>
      <c r="K2093">
        <v>10.06</v>
      </c>
      <c r="L2093">
        <v>11.416</v>
      </c>
      <c r="M2093">
        <v>12.772</v>
      </c>
      <c r="N2093" s="116">
        <v>-0.12139999999999999</v>
      </c>
      <c r="O2093" s="116">
        <v>7.8566000000000003</v>
      </c>
      <c r="P2093" s="116">
        <v>0.12178</v>
      </c>
    </row>
    <row r="2094" spans="1:16">
      <c r="A2094" t="s">
        <v>141</v>
      </c>
      <c r="B2094">
        <v>235</v>
      </c>
      <c r="C2094" t="s">
        <v>2267</v>
      </c>
      <c r="D2094">
        <v>7</v>
      </c>
      <c r="E2094">
        <v>4.8170000000000002</v>
      </c>
      <c r="F2094">
        <v>5.5019999999999998</v>
      </c>
      <c r="G2094">
        <v>6.1879999999999997</v>
      </c>
      <c r="H2094">
        <v>6.9710000000000001</v>
      </c>
      <c r="I2094">
        <v>7.8659999999999997</v>
      </c>
      <c r="J2094">
        <v>8.8930000000000007</v>
      </c>
      <c r="K2094">
        <v>10.073</v>
      </c>
      <c r="L2094">
        <v>11.430999999999999</v>
      </c>
      <c r="M2094">
        <v>12.789</v>
      </c>
      <c r="N2094" s="116">
        <v>-0.1222</v>
      </c>
      <c r="O2094" s="116">
        <v>7.8663999999999996</v>
      </c>
      <c r="P2094" s="116">
        <v>0.12178</v>
      </c>
    </row>
    <row r="2095" spans="1:16">
      <c r="A2095" t="s">
        <v>141</v>
      </c>
      <c r="B2095">
        <v>236</v>
      </c>
      <c r="C2095" t="s">
        <v>2268</v>
      </c>
      <c r="D2095">
        <v>7</v>
      </c>
      <c r="E2095">
        <v>4.8230000000000004</v>
      </c>
      <c r="F2095">
        <v>5.5090000000000003</v>
      </c>
      <c r="G2095">
        <v>6.1959999999999997</v>
      </c>
      <c r="H2095">
        <v>6.9790000000000001</v>
      </c>
      <c r="I2095">
        <v>7.8760000000000003</v>
      </c>
      <c r="J2095">
        <v>8.9039999999999999</v>
      </c>
      <c r="K2095">
        <v>10.086</v>
      </c>
      <c r="L2095">
        <v>11.446</v>
      </c>
      <c r="M2095">
        <v>12.805999999999999</v>
      </c>
      <c r="N2095" s="116">
        <v>-0.1229</v>
      </c>
      <c r="O2095" s="116">
        <v>7.8761999999999999</v>
      </c>
      <c r="P2095" s="116">
        <v>0.12178</v>
      </c>
    </row>
    <row r="2096" spans="1:16">
      <c r="A2096" t="s">
        <v>141</v>
      </c>
      <c r="B2096">
        <v>237</v>
      </c>
      <c r="C2096" t="s">
        <v>2269</v>
      </c>
      <c r="D2096">
        <v>7</v>
      </c>
      <c r="E2096">
        <v>4.83</v>
      </c>
      <c r="F2096">
        <v>5.5170000000000003</v>
      </c>
      <c r="G2096">
        <v>6.2039999999999997</v>
      </c>
      <c r="H2096">
        <v>6.9880000000000004</v>
      </c>
      <c r="I2096">
        <v>7.8860000000000001</v>
      </c>
      <c r="J2096">
        <v>8.9160000000000004</v>
      </c>
      <c r="K2096">
        <v>10.099</v>
      </c>
      <c r="L2096">
        <v>11.461</v>
      </c>
      <c r="M2096">
        <v>12.823</v>
      </c>
      <c r="N2096" s="116">
        <v>-0.1237</v>
      </c>
      <c r="O2096" s="116">
        <v>7.8860000000000001</v>
      </c>
      <c r="P2096" s="116">
        <v>0.12178</v>
      </c>
    </row>
    <row r="2097" spans="1:16">
      <c r="A2097" t="s">
        <v>141</v>
      </c>
      <c r="B2097">
        <v>238</v>
      </c>
      <c r="C2097" t="s">
        <v>2270</v>
      </c>
      <c r="D2097">
        <v>7</v>
      </c>
      <c r="E2097">
        <v>4.8360000000000003</v>
      </c>
      <c r="F2097">
        <v>5.524</v>
      </c>
      <c r="G2097">
        <v>6.2110000000000003</v>
      </c>
      <c r="H2097">
        <v>6.9969999999999999</v>
      </c>
      <c r="I2097">
        <v>7.8959999999999999</v>
      </c>
      <c r="J2097">
        <v>8.9269999999999996</v>
      </c>
      <c r="K2097">
        <v>10.111000000000001</v>
      </c>
      <c r="L2097">
        <v>11.476000000000001</v>
      </c>
      <c r="M2097">
        <v>12.840999999999999</v>
      </c>
      <c r="N2097" s="116">
        <v>-0.1245</v>
      </c>
      <c r="O2097" s="116">
        <v>7.8956999999999997</v>
      </c>
      <c r="P2097" s="116">
        <v>0.12179</v>
      </c>
    </row>
    <row r="2098" spans="1:16">
      <c r="A2098" t="s">
        <v>141</v>
      </c>
      <c r="B2098">
        <v>239</v>
      </c>
      <c r="C2098" t="s">
        <v>2271</v>
      </c>
      <c r="D2098">
        <v>7</v>
      </c>
      <c r="E2098">
        <v>4.8419999999999996</v>
      </c>
      <c r="F2098">
        <v>5.5309999999999997</v>
      </c>
      <c r="G2098">
        <v>6.2190000000000003</v>
      </c>
      <c r="H2098">
        <v>7.0049999999999999</v>
      </c>
      <c r="I2098">
        <v>7.9050000000000002</v>
      </c>
      <c r="J2098">
        <v>8.9380000000000006</v>
      </c>
      <c r="K2098">
        <v>10.124000000000001</v>
      </c>
      <c r="L2098">
        <v>11.491</v>
      </c>
      <c r="M2098">
        <v>12.856999999999999</v>
      </c>
      <c r="N2098" s="116">
        <v>-0.12529999999999999</v>
      </c>
      <c r="O2098" s="116">
        <v>7.9054000000000002</v>
      </c>
      <c r="P2098" s="116">
        <v>0.12179</v>
      </c>
    </row>
    <row r="2099" spans="1:16">
      <c r="A2099" t="s">
        <v>141</v>
      </c>
      <c r="B2099">
        <v>240</v>
      </c>
      <c r="C2099" t="s">
        <v>2272</v>
      </c>
      <c r="D2099">
        <v>7</v>
      </c>
      <c r="E2099">
        <v>4.8490000000000002</v>
      </c>
      <c r="F2099">
        <v>5.5380000000000003</v>
      </c>
      <c r="G2099">
        <v>6.2270000000000003</v>
      </c>
      <c r="H2099">
        <v>7.0140000000000002</v>
      </c>
      <c r="I2099">
        <v>7.915</v>
      </c>
      <c r="J2099">
        <v>8.9489999999999998</v>
      </c>
      <c r="K2099">
        <v>10.137</v>
      </c>
      <c r="L2099">
        <v>11.506</v>
      </c>
      <c r="M2099">
        <v>12.874000000000001</v>
      </c>
      <c r="N2099" s="116">
        <v>-0.12609999999999999</v>
      </c>
      <c r="O2099" s="116">
        <v>7.9150999999999998</v>
      </c>
      <c r="P2099" s="116">
        <v>0.12179</v>
      </c>
    </row>
    <row r="2100" spans="1:16">
      <c r="A2100" t="s">
        <v>141</v>
      </c>
      <c r="B2100">
        <v>241</v>
      </c>
      <c r="C2100" t="s">
        <v>2273</v>
      </c>
      <c r="D2100">
        <v>7</v>
      </c>
      <c r="E2100">
        <v>4.8550000000000004</v>
      </c>
      <c r="F2100">
        <v>5.5439999999999996</v>
      </c>
      <c r="G2100">
        <v>6.234</v>
      </c>
      <c r="H2100">
        <v>7.0220000000000002</v>
      </c>
      <c r="I2100">
        <v>7.9249999999999998</v>
      </c>
      <c r="J2100">
        <v>8.9600000000000009</v>
      </c>
      <c r="K2100">
        <v>10.15</v>
      </c>
      <c r="L2100">
        <v>11.52</v>
      </c>
      <c r="M2100">
        <v>12.891</v>
      </c>
      <c r="N2100" s="116">
        <v>-0.12690000000000001</v>
      </c>
      <c r="O2100" s="116">
        <v>7.9246999999999996</v>
      </c>
      <c r="P2100" s="116">
        <v>0.12180000000000001</v>
      </c>
    </row>
    <row r="2101" spans="1:16">
      <c r="A2101" t="s">
        <v>141</v>
      </c>
      <c r="B2101">
        <v>242</v>
      </c>
      <c r="C2101" t="s">
        <v>2274</v>
      </c>
      <c r="D2101">
        <v>7</v>
      </c>
      <c r="E2101">
        <v>4.8609999999999998</v>
      </c>
      <c r="F2101">
        <v>5.5510000000000002</v>
      </c>
      <c r="G2101">
        <v>6.242</v>
      </c>
      <c r="H2101">
        <v>7.0309999999999997</v>
      </c>
      <c r="I2101">
        <v>7.9340000000000002</v>
      </c>
      <c r="J2101">
        <v>8.9710000000000001</v>
      </c>
      <c r="K2101">
        <v>10.162000000000001</v>
      </c>
      <c r="L2101">
        <v>11.535</v>
      </c>
      <c r="M2101">
        <v>12.907999999999999</v>
      </c>
      <c r="N2101" s="116">
        <v>-0.12759999999999999</v>
      </c>
      <c r="O2101" s="116">
        <v>7.9343000000000004</v>
      </c>
      <c r="P2101" s="116">
        <v>0.12180000000000001</v>
      </c>
    </row>
    <row r="2102" spans="1:16">
      <c r="A2102" t="s">
        <v>141</v>
      </c>
      <c r="B2102">
        <v>243</v>
      </c>
      <c r="C2102" t="s">
        <v>2275</v>
      </c>
      <c r="D2102">
        <v>7</v>
      </c>
      <c r="E2102">
        <v>4.867</v>
      </c>
      <c r="F2102">
        <v>5.5579999999999998</v>
      </c>
      <c r="G2102">
        <v>6.25</v>
      </c>
      <c r="H2102">
        <v>7.04</v>
      </c>
      <c r="I2102">
        <v>7.944</v>
      </c>
      <c r="J2102">
        <v>8.9809999999999999</v>
      </c>
      <c r="K2102">
        <v>10.175000000000001</v>
      </c>
      <c r="L2102">
        <v>11.55</v>
      </c>
      <c r="M2102">
        <v>12.925000000000001</v>
      </c>
      <c r="N2102" s="116">
        <v>-0.12839999999999999</v>
      </c>
      <c r="O2102" s="116">
        <v>7.9439000000000002</v>
      </c>
      <c r="P2102" s="116">
        <v>0.12180000000000001</v>
      </c>
    </row>
    <row r="2103" spans="1:16">
      <c r="A2103" t="s">
        <v>141</v>
      </c>
      <c r="B2103">
        <v>244</v>
      </c>
      <c r="C2103" t="s">
        <v>2276</v>
      </c>
      <c r="D2103">
        <v>8</v>
      </c>
      <c r="E2103">
        <v>4.8730000000000002</v>
      </c>
      <c r="F2103">
        <v>5.5650000000000004</v>
      </c>
      <c r="G2103">
        <v>6.2569999999999997</v>
      </c>
      <c r="H2103">
        <v>7.048</v>
      </c>
      <c r="I2103">
        <v>7.9530000000000003</v>
      </c>
      <c r="J2103">
        <v>8.9920000000000009</v>
      </c>
      <c r="K2103">
        <v>10.186999999999999</v>
      </c>
      <c r="L2103">
        <v>11.564</v>
      </c>
      <c r="M2103">
        <v>12.942</v>
      </c>
      <c r="N2103" s="116">
        <v>-0.12920000000000001</v>
      </c>
      <c r="O2103" s="116">
        <v>7.9534000000000002</v>
      </c>
      <c r="P2103" s="116">
        <v>0.12181</v>
      </c>
    </row>
    <row r="2104" spans="1:16">
      <c r="A2104" t="s">
        <v>141</v>
      </c>
      <c r="B2104">
        <v>245</v>
      </c>
      <c r="C2104" t="s">
        <v>2277</v>
      </c>
      <c r="D2104">
        <v>8</v>
      </c>
      <c r="E2104">
        <v>4.8789999999999996</v>
      </c>
      <c r="F2104">
        <v>5.5720000000000001</v>
      </c>
      <c r="G2104">
        <v>6.2649999999999997</v>
      </c>
      <c r="H2104">
        <v>7.056</v>
      </c>
      <c r="I2104">
        <v>7.9630000000000001</v>
      </c>
      <c r="J2104">
        <v>9.0030000000000001</v>
      </c>
      <c r="K2104">
        <v>10.199999999999999</v>
      </c>
      <c r="L2104">
        <v>11.579000000000001</v>
      </c>
      <c r="M2104">
        <v>12.958</v>
      </c>
      <c r="N2104" s="116">
        <v>-0.12989999999999999</v>
      </c>
      <c r="O2104" s="116">
        <v>7.9629000000000003</v>
      </c>
      <c r="P2104" s="116">
        <v>0.12181</v>
      </c>
    </row>
    <row r="2105" spans="1:16">
      <c r="A2105" t="s">
        <v>141</v>
      </c>
      <c r="B2105">
        <v>246</v>
      </c>
      <c r="C2105" t="s">
        <v>2278</v>
      </c>
      <c r="D2105">
        <v>8</v>
      </c>
      <c r="E2105">
        <v>4.8849999999999998</v>
      </c>
      <c r="F2105">
        <v>5.5789999999999997</v>
      </c>
      <c r="G2105">
        <v>6.2720000000000002</v>
      </c>
      <c r="H2105">
        <v>7.0650000000000004</v>
      </c>
      <c r="I2105">
        <v>7.9720000000000004</v>
      </c>
      <c r="J2105">
        <v>9.0139999999999993</v>
      </c>
      <c r="K2105">
        <v>10.212</v>
      </c>
      <c r="L2105">
        <v>11.593999999999999</v>
      </c>
      <c r="M2105">
        <v>12.975</v>
      </c>
      <c r="N2105" s="116">
        <v>-0.13070000000000001</v>
      </c>
      <c r="O2105" s="116">
        <v>7.9724000000000004</v>
      </c>
      <c r="P2105" s="116">
        <v>0.12182</v>
      </c>
    </row>
    <row r="2106" spans="1:16">
      <c r="A2106" t="s">
        <v>141</v>
      </c>
      <c r="B2106">
        <v>247</v>
      </c>
      <c r="C2106" t="s">
        <v>2279</v>
      </c>
      <c r="D2106">
        <v>8</v>
      </c>
      <c r="E2106">
        <v>4.8920000000000003</v>
      </c>
      <c r="F2106">
        <v>5.5860000000000003</v>
      </c>
      <c r="G2106">
        <v>6.28</v>
      </c>
      <c r="H2106">
        <v>7.0730000000000004</v>
      </c>
      <c r="I2106">
        <v>7.9820000000000002</v>
      </c>
      <c r="J2106">
        <v>9.0250000000000004</v>
      </c>
      <c r="K2106">
        <v>10.225</v>
      </c>
      <c r="L2106">
        <v>11.608000000000001</v>
      </c>
      <c r="M2106">
        <v>12.992000000000001</v>
      </c>
      <c r="N2106" s="116">
        <v>-0.13139999999999999</v>
      </c>
      <c r="O2106" s="116">
        <v>7.9819000000000004</v>
      </c>
      <c r="P2106" s="116">
        <v>0.12182</v>
      </c>
    </row>
    <row r="2107" spans="1:16">
      <c r="A2107" t="s">
        <v>141</v>
      </c>
      <c r="B2107">
        <v>248</v>
      </c>
      <c r="C2107" t="s">
        <v>2280</v>
      </c>
      <c r="D2107">
        <v>8</v>
      </c>
      <c r="E2107">
        <v>4.8979999999999997</v>
      </c>
      <c r="F2107">
        <v>5.593</v>
      </c>
      <c r="G2107">
        <v>6.2869999999999999</v>
      </c>
      <c r="H2107">
        <v>7.0819999999999999</v>
      </c>
      <c r="I2107">
        <v>7.9909999999999997</v>
      </c>
      <c r="J2107">
        <v>9.0359999999999996</v>
      </c>
      <c r="K2107">
        <v>10.237</v>
      </c>
      <c r="L2107">
        <v>11.622</v>
      </c>
      <c r="M2107">
        <v>13.007999999999999</v>
      </c>
      <c r="N2107" s="116">
        <v>-0.13220000000000001</v>
      </c>
      <c r="O2107" s="116">
        <v>7.9912999999999998</v>
      </c>
      <c r="P2107" s="116">
        <v>0.12182</v>
      </c>
    </row>
    <row r="2108" spans="1:16">
      <c r="A2108" t="s">
        <v>141</v>
      </c>
      <c r="B2108">
        <v>249</v>
      </c>
      <c r="C2108" t="s">
        <v>2281</v>
      </c>
      <c r="D2108">
        <v>8</v>
      </c>
      <c r="E2108">
        <v>4.9039999999999999</v>
      </c>
      <c r="F2108">
        <v>5.5990000000000002</v>
      </c>
      <c r="G2108">
        <v>6.2949999999999999</v>
      </c>
      <c r="H2108">
        <v>7.09</v>
      </c>
      <c r="I2108">
        <v>8.0009999999999994</v>
      </c>
      <c r="J2108">
        <v>9.0459999999999994</v>
      </c>
      <c r="K2108">
        <v>10.249000000000001</v>
      </c>
      <c r="L2108">
        <v>11.637</v>
      </c>
      <c r="M2108">
        <v>13.025</v>
      </c>
      <c r="N2108" s="116">
        <v>-0.13289999999999999</v>
      </c>
      <c r="O2108" s="116">
        <v>8.0007000000000001</v>
      </c>
      <c r="P2108" s="116">
        <v>0.12182999999999999</v>
      </c>
    </row>
    <row r="2109" spans="1:16">
      <c r="A2109" t="s">
        <v>141</v>
      </c>
      <c r="B2109">
        <v>250</v>
      </c>
      <c r="C2109" t="s">
        <v>2282</v>
      </c>
      <c r="D2109">
        <v>8</v>
      </c>
      <c r="E2109">
        <v>4.91</v>
      </c>
      <c r="F2109">
        <v>5.6059999999999999</v>
      </c>
      <c r="G2109">
        <v>6.3019999999999996</v>
      </c>
      <c r="H2109">
        <v>7.0979999999999999</v>
      </c>
      <c r="I2109">
        <v>8.01</v>
      </c>
      <c r="J2109">
        <v>9.0570000000000004</v>
      </c>
      <c r="K2109">
        <v>10.262</v>
      </c>
      <c r="L2109">
        <v>11.651</v>
      </c>
      <c r="M2109">
        <v>13.041</v>
      </c>
      <c r="N2109" s="116">
        <v>-0.13370000000000001</v>
      </c>
      <c r="O2109" s="116">
        <v>8.01</v>
      </c>
      <c r="P2109" s="116">
        <v>0.12182999999999999</v>
      </c>
    </row>
    <row r="2110" spans="1:16">
      <c r="A2110" t="s">
        <v>141</v>
      </c>
      <c r="B2110">
        <v>251</v>
      </c>
      <c r="C2110" t="s">
        <v>2283</v>
      </c>
      <c r="D2110">
        <v>8</v>
      </c>
      <c r="E2110">
        <v>4.9160000000000004</v>
      </c>
      <c r="F2110">
        <v>5.6130000000000004</v>
      </c>
      <c r="G2110">
        <v>6.31</v>
      </c>
      <c r="H2110">
        <v>7.1059999999999999</v>
      </c>
      <c r="I2110">
        <v>8.0190000000000001</v>
      </c>
      <c r="J2110">
        <v>9.0679999999999996</v>
      </c>
      <c r="K2110">
        <v>10.273999999999999</v>
      </c>
      <c r="L2110">
        <v>11.666</v>
      </c>
      <c r="M2110">
        <v>13.057</v>
      </c>
      <c r="N2110" s="116">
        <v>-0.13439999999999999</v>
      </c>
      <c r="O2110" s="116">
        <v>8.0192999999999994</v>
      </c>
      <c r="P2110" s="116">
        <v>0.12184</v>
      </c>
    </row>
    <row r="2111" spans="1:16">
      <c r="A2111" t="s">
        <v>141</v>
      </c>
      <c r="B2111">
        <v>252</v>
      </c>
      <c r="C2111" t="s">
        <v>2284</v>
      </c>
      <c r="D2111">
        <v>8</v>
      </c>
      <c r="E2111">
        <v>4.9219999999999997</v>
      </c>
      <c r="F2111">
        <v>5.6189999999999998</v>
      </c>
      <c r="G2111">
        <v>6.3170000000000002</v>
      </c>
      <c r="H2111">
        <v>7.1150000000000002</v>
      </c>
      <c r="I2111">
        <v>8.0289999999999999</v>
      </c>
      <c r="J2111">
        <v>9.0779999999999994</v>
      </c>
      <c r="K2111">
        <v>10.286</v>
      </c>
      <c r="L2111">
        <v>11.68</v>
      </c>
      <c r="M2111">
        <v>13.074</v>
      </c>
      <c r="N2111" s="116">
        <v>-0.13519999999999999</v>
      </c>
      <c r="O2111" s="116">
        <v>8.0286000000000008</v>
      </c>
      <c r="P2111" s="116">
        <v>0.12185</v>
      </c>
    </row>
    <row r="2112" spans="1:16">
      <c r="A2112" t="s">
        <v>141</v>
      </c>
      <c r="B2112">
        <v>253</v>
      </c>
      <c r="C2112" t="s">
        <v>2285</v>
      </c>
      <c r="D2112">
        <v>8</v>
      </c>
      <c r="E2112">
        <v>4.9279999999999999</v>
      </c>
      <c r="F2112">
        <v>5.6260000000000003</v>
      </c>
      <c r="G2112">
        <v>6.3239999999999998</v>
      </c>
      <c r="H2112">
        <v>7.1230000000000002</v>
      </c>
      <c r="I2112">
        <v>8.0380000000000003</v>
      </c>
      <c r="J2112">
        <v>9.0890000000000004</v>
      </c>
      <c r="K2112">
        <v>10.298</v>
      </c>
      <c r="L2112">
        <v>11.694000000000001</v>
      </c>
      <c r="M2112">
        <v>13.09</v>
      </c>
      <c r="N2112" s="116">
        <v>-0.13589999999999999</v>
      </c>
      <c r="O2112" s="116">
        <v>8.0379000000000005</v>
      </c>
      <c r="P2112" s="116">
        <v>0.12185</v>
      </c>
    </row>
    <row r="2113" spans="1:16">
      <c r="A2113" t="s">
        <v>141</v>
      </c>
      <c r="B2113">
        <v>254</v>
      </c>
      <c r="C2113" t="s">
        <v>2286</v>
      </c>
      <c r="D2113">
        <v>8</v>
      </c>
      <c r="E2113">
        <v>4.9340000000000002</v>
      </c>
      <c r="F2113">
        <v>5.633</v>
      </c>
      <c r="G2113">
        <v>6.3319999999999999</v>
      </c>
      <c r="H2113">
        <v>7.1310000000000002</v>
      </c>
      <c r="I2113">
        <v>8.0470000000000006</v>
      </c>
      <c r="J2113">
        <v>9.0990000000000002</v>
      </c>
      <c r="K2113">
        <v>10.311</v>
      </c>
      <c r="L2113">
        <v>11.709</v>
      </c>
      <c r="M2113">
        <v>13.106999999999999</v>
      </c>
      <c r="N2113" s="116">
        <v>-0.13669999999999999</v>
      </c>
      <c r="O2113" s="116">
        <v>8.0471000000000004</v>
      </c>
      <c r="P2113" s="116">
        <v>0.12186</v>
      </c>
    </row>
    <row r="2114" spans="1:16">
      <c r="A2114" t="s">
        <v>141</v>
      </c>
      <c r="B2114">
        <v>255</v>
      </c>
      <c r="C2114" t="s">
        <v>2287</v>
      </c>
      <c r="D2114">
        <v>8</v>
      </c>
      <c r="E2114">
        <v>4.9400000000000004</v>
      </c>
      <c r="F2114">
        <v>5.6390000000000002</v>
      </c>
      <c r="G2114">
        <v>6.3390000000000004</v>
      </c>
      <c r="H2114">
        <v>7.1390000000000002</v>
      </c>
      <c r="I2114">
        <v>8.0559999999999992</v>
      </c>
      <c r="J2114">
        <v>9.11</v>
      </c>
      <c r="K2114">
        <v>10.323</v>
      </c>
      <c r="L2114">
        <v>11.723000000000001</v>
      </c>
      <c r="M2114">
        <v>13.122999999999999</v>
      </c>
      <c r="N2114" s="116">
        <v>-0.13739999999999999</v>
      </c>
      <c r="O2114" s="116">
        <v>8.0563000000000002</v>
      </c>
      <c r="P2114" s="116">
        <v>0.12186</v>
      </c>
    </row>
    <row r="2115" spans="1:16">
      <c r="A2115" t="s">
        <v>141</v>
      </c>
      <c r="B2115">
        <v>256</v>
      </c>
      <c r="C2115" t="s">
        <v>2288</v>
      </c>
      <c r="D2115">
        <v>8</v>
      </c>
      <c r="E2115">
        <v>4.9450000000000003</v>
      </c>
      <c r="F2115">
        <v>5.6459999999999999</v>
      </c>
      <c r="G2115">
        <v>6.3460000000000001</v>
      </c>
      <c r="H2115">
        <v>7.1470000000000002</v>
      </c>
      <c r="I2115">
        <v>8.0660000000000007</v>
      </c>
      <c r="J2115">
        <v>9.1199999999999992</v>
      </c>
      <c r="K2115">
        <v>10.335000000000001</v>
      </c>
      <c r="L2115">
        <v>11.737</v>
      </c>
      <c r="M2115">
        <v>13.138999999999999</v>
      </c>
      <c r="N2115" s="116">
        <v>-0.1381</v>
      </c>
      <c r="O2115" s="116">
        <v>8.0655000000000001</v>
      </c>
      <c r="P2115" s="116">
        <v>0.12187000000000001</v>
      </c>
    </row>
    <row r="2116" spans="1:16">
      <c r="A2116" t="s">
        <v>141</v>
      </c>
      <c r="B2116">
        <v>257</v>
      </c>
      <c r="C2116" t="s">
        <v>2289</v>
      </c>
      <c r="D2116">
        <v>8</v>
      </c>
      <c r="E2116">
        <v>4.9509999999999996</v>
      </c>
      <c r="F2116">
        <v>5.6520000000000001</v>
      </c>
      <c r="G2116">
        <v>6.3540000000000001</v>
      </c>
      <c r="H2116">
        <v>7.1550000000000002</v>
      </c>
      <c r="I2116">
        <v>8.0749999999999993</v>
      </c>
      <c r="J2116">
        <v>9.1310000000000002</v>
      </c>
      <c r="K2116">
        <v>10.347</v>
      </c>
      <c r="L2116">
        <v>11.750999999999999</v>
      </c>
      <c r="M2116">
        <v>13.154999999999999</v>
      </c>
      <c r="N2116" s="116">
        <v>-0.13880000000000001</v>
      </c>
      <c r="O2116" s="116">
        <v>8.0746000000000002</v>
      </c>
      <c r="P2116" s="116">
        <v>0.12187000000000001</v>
      </c>
    </row>
    <row r="2117" spans="1:16">
      <c r="A2117" t="s">
        <v>141</v>
      </c>
      <c r="B2117">
        <v>258</v>
      </c>
      <c r="C2117" t="s">
        <v>2290</v>
      </c>
      <c r="D2117">
        <v>8</v>
      </c>
      <c r="E2117">
        <v>4.9569999999999999</v>
      </c>
      <c r="F2117">
        <v>5.6589999999999998</v>
      </c>
      <c r="G2117">
        <v>6.3609999999999998</v>
      </c>
      <c r="H2117">
        <v>7.1630000000000003</v>
      </c>
      <c r="I2117">
        <v>8.0839999999999996</v>
      </c>
      <c r="J2117">
        <v>9.141</v>
      </c>
      <c r="K2117">
        <v>10.359</v>
      </c>
      <c r="L2117">
        <v>11.765000000000001</v>
      </c>
      <c r="M2117">
        <v>13.172000000000001</v>
      </c>
      <c r="N2117" s="116">
        <v>-0.1396</v>
      </c>
      <c r="O2117" s="116">
        <v>8.0837000000000003</v>
      </c>
      <c r="P2117" s="116">
        <v>0.12188</v>
      </c>
    </row>
    <row r="2118" spans="1:16">
      <c r="A2118" t="s">
        <v>141</v>
      </c>
      <c r="B2118">
        <v>259</v>
      </c>
      <c r="C2118" t="s">
        <v>2291</v>
      </c>
      <c r="D2118">
        <v>8</v>
      </c>
      <c r="E2118">
        <v>4.9630000000000001</v>
      </c>
      <c r="F2118">
        <v>5.665</v>
      </c>
      <c r="G2118">
        <v>6.3680000000000003</v>
      </c>
      <c r="H2118">
        <v>7.1719999999999997</v>
      </c>
      <c r="I2118">
        <v>8.093</v>
      </c>
      <c r="J2118">
        <v>9.1519999999999992</v>
      </c>
      <c r="K2118">
        <v>10.371</v>
      </c>
      <c r="L2118">
        <v>11.779</v>
      </c>
      <c r="M2118">
        <v>13.188000000000001</v>
      </c>
      <c r="N2118" s="116">
        <v>-0.14030000000000001</v>
      </c>
      <c r="O2118" s="116">
        <v>8.0928000000000004</v>
      </c>
      <c r="P2118" s="116">
        <v>0.12189</v>
      </c>
    </row>
    <row r="2119" spans="1:16">
      <c r="A2119" t="s">
        <v>141</v>
      </c>
      <c r="B2119">
        <v>260</v>
      </c>
      <c r="C2119" t="s">
        <v>2292</v>
      </c>
      <c r="D2119">
        <v>8</v>
      </c>
      <c r="E2119">
        <v>4.9690000000000003</v>
      </c>
      <c r="F2119">
        <v>5.6719999999999997</v>
      </c>
      <c r="G2119">
        <v>6.375</v>
      </c>
      <c r="H2119">
        <v>7.18</v>
      </c>
      <c r="I2119">
        <v>8.1020000000000003</v>
      </c>
      <c r="J2119">
        <v>9.1620000000000008</v>
      </c>
      <c r="K2119">
        <v>10.382999999999999</v>
      </c>
      <c r="L2119">
        <v>11.792999999999999</v>
      </c>
      <c r="M2119">
        <v>13.204000000000001</v>
      </c>
      <c r="N2119" s="116">
        <v>-0.14099999999999999</v>
      </c>
      <c r="O2119" s="116">
        <v>8.1019000000000005</v>
      </c>
      <c r="P2119" s="116">
        <v>0.12189</v>
      </c>
    </row>
    <row r="2120" spans="1:16">
      <c r="A2120" t="s">
        <v>141</v>
      </c>
      <c r="B2120">
        <v>261</v>
      </c>
      <c r="C2120" t="s">
        <v>2293</v>
      </c>
      <c r="D2120">
        <v>8</v>
      </c>
      <c r="E2120">
        <v>4.9749999999999996</v>
      </c>
      <c r="F2120">
        <v>5.6779999999999999</v>
      </c>
      <c r="G2120">
        <v>6.3819999999999997</v>
      </c>
      <c r="H2120">
        <v>7.1879999999999997</v>
      </c>
      <c r="I2120">
        <v>8.1110000000000007</v>
      </c>
      <c r="J2120">
        <v>9.1720000000000006</v>
      </c>
      <c r="K2120">
        <v>10.395</v>
      </c>
      <c r="L2120">
        <v>11.807</v>
      </c>
      <c r="M2120">
        <v>13.22</v>
      </c>
      <c r="N2120" s="116">
        <v>-0.14169999999999999</v>
      </c>
      <c r="O2120" s="116">
        <v>8.1109000000000009</v>
      </c>
      <c r="P2120" s="116">
        <v>0.12189999999999999</v>
      </c>
    </row>
    <row r="2121" spans="1:16">
      <c r="A2121" t="s">
        <v>141</v>
      </c>
      <c r="B2121">
        <v>262</v>
      </c>
      <c r="C2121" t="s">
        <v>2294</v>
      </c>
      <c r="D2121">
        <v>8</v>
      </c>
      <c r="E2121">
        <v>4.9800000000000004</v>
      </c>
      <c r="F2121">
        <v>5.6849999999999996</v>
      </c>
      <c r="G2121">
        <v>6.3890000000000002</v>
      </c>
      <c r="H2121">
        <v>7.1959999999999997</v>
      </c>
      <c r="I2121">
        <v>8.1199999999999992</v>
      </c>
      <c r="J2121">
        <v>9.1820000000000004</v>
      </c>
      <c r="K2121">
        <v>10.407</v>
      </c>
      <c r="L2121">
        <v>11.821</v>
      </c>
      <c r="M2121">
        <v>13.234999999999999</v>
      </c>
      <c r="N2121" s="116">
        <v>-0.1424</v>
      </c>
      <c r="O2121" s="116">
        <v>8.1198999999999995</v>
      </c>
      <c r="P2121" s="116">
        <v>0.12189999999999999</v>
      </c>
    </row>
    <row r="2122" spans="1:16">
      <c r="A2122" t="s">
        <v>141</v>
      </c>
      <c r="B2122">
        <v>263</v>
      </c>
      <c r="C2122" t="s">
        <v>2295</v>
      </c>
      <c r="D2122">
        <v>8</v>
      </c>
      <c r="E2122">
        <v>4.9859999999999998</v>
      </c>
      <c r="F2122">
        <v>5.6909999999999998</v>
      </c>
      <c r="G2122">
        <v>6.3970000000000002</v>
      </c>
      <c r="H2122">
        <v>7.2030000000000003</v>
      </c>
      <c r="I2122">
        <v>8.1289999999999996</v>
      </c>
      <c r="J2122">
        <v>9.1929999999999996</v>
      </c>
      <c r="K2122">
        <v>10.419</v>
      </c>
      <c r="L2122">
        <v>11.835000000000001</v>
      </c>
      <c r="M2122">
        <v>13.252000000000001</v>
      </c>
      <c r="N2122" s="116">
        <v>-0.1431</v>
      </c>
      <c r="O2122" s="116">
        <v>8.1288999999999998</v>
      </c>
      <c r="P2122" s="116">
        <v>0.12191</v>
      </c>
    </row>
    <row r="2123" spans="1:16">
      <c r="A2123" t="s">
        <v>141</v>
      </c>
      <c r="B2123">
        <v>264</v>
      </c>
      <c r="C2123" t="s">
        <v>2296</v>
      </c>
      <c r="D2123">
        <v>8</v>
      </c>
      <c r="E2123">
        <v>4.992</v>
      </c>
      <c r="F2123">
        <v>5.6980000000000004</v>
      </c>
      <c r="G2123">
        <v>6.4039999999999999</v>
      </c>
      <c r="H2123">
        <v>7.2110000000000003</v>
      </c>
      <c r="I2123">
        <v>8.1379999999999999</v>
      </c>
      <c r="J2123">
        <v>9.2029999999999994</v>
      </c>
      <c r="K2123">
        <v>10.430999999999999</v>
      </c>
      <c r="L2123">
        <v>11.849</v>
      </c>
      <c r="M2123">
        <v>13.268000000000001</v>
      </c>
      <c r="N2123" s="116">
        <v>-0.14380000000000001</v>
      </c>
      <c r="O2123" s="116">
        <v>8.1378000000000004</v>
      </c>
      <c r="P2123" s="116">
        <v>0.12192</v>
      </c>
    </row>
    <row r="2124" spans="1:16">
      <c r="A2124" t="s">
        <v>141</v>
      </c>
      <c r="B2124">
        <v>265</v>
      </c>
      <c r="C2124" t="s">
        <v>2297</v>
      </c>
      <c r="D2124">
        <v>8</v>
      </c>
      <c r="E2124">
        <v>4.9980000000000002</v>
      </c>
      <c r="F2124">
        <v>5.7039999999999997</v>
      </c>
      <c r="G2124">
        <v>6.4109999999999996</v>
      </c>
      <c r="H2124">
        <v>7.2190000000000003</v>
      </c>
      <c r="I2124">
        <v>8.1470000000000002</v>
      </c>
      <c r="J2124">
        <v>9.2129999999999992</v>
      </c>
      <c r="K2124">
        <v>10.442</v>
      </c>
      <c r="L2124">
        <v>11.863</v>
      </c>
      <c r="M2124">
        <v>13.282999999999999</v>
      </c>
      <c r="N2124" s="116">
        <v>-0.14449999999999999</v>
      </c>
      <c r="O2124" s="116">
        <v>8.1468000000000007</v>
      </c>
      <c r="P2124" s="116">
        <v>0.12192</v>
      </c>
    </row>
    <row r="2125" spans="1:16">
      <c r="A2125" t="s">
        <v>141</v>
      </c>
      <c r="B2125">
        <v>266</v>
      </c>
      <c r="C2125" t="s">
        <v>2298</v>
      </c>
      <c r="D2125">
        <v>8</v>
      </c>
      <c r="E2125">
        <v>5.0030000000000001</v>
      </c>
      <c r="F2125">
        <v>5.7110000000000003</v>
      </c>
      <c r="G2125">
        <v>6.4180000000000001</v>
      </c>
      <c r="H2125">
        <v>7.2270000000000003</v>
      </c>
      <c r="I2125">
        <v>8.1560000000000006</v>
      </c>
      <c r="J2125">
        <v>9.2230000000000008</v>
      </c>
      <c r="K2125">
        <v>10.454000000000001</v>
      </c>
      <c r="L2125">
        <v>11.877000000000001</v>
      </c>
      <c r="M2125">
        <v>13.298999999999999</v>
      </c>
      <c r="N2125" s="116">
        <v>-0.1452</v>
      </c>
      <c r="O2125" s="116">
        <v>8.1556999999999995</v>
      </c>
      <c r="P2125" s="116">
        <v>0.12193</v>
      </c>
    </row>
    <row r="2126" spans="1:16">
      <c r="A2126" t="s">
        <v>141</v>
      </c>
      <c r="B2126">
        <v>267</v>
      </c>
      <c r="C2126" t="s">
        <v>2299</v>
      </c>
      <c r="D2126">
        <v>8</v>
      </c>
      <c r="E2126">
        <v>5.0090000000000003</v>
      </c>
      <c r="F2126">
        <v>5.7169999999999996</v>
      </c>
      <c r="G2126">
        <v>6.4249999999999998</v>
      </c>
      <c r="H2126">
        <v>7.2350000000000003</v>
      </c>
      <c r="I2126">
        <v>8.1639999999999997</v>
      </c>
      <c r="J2126">
        <v>9.2330000000000005</v>
      </c>
      <c r="K2126">
        <v>10.465999999999999</v>
      </c>
      <c r="L2126">
        <v>11.891</v>
      </c>
      <c r="M2126">
        <v>13.315</v>
      </c>
      <c r="N2126" s="116">
        <v>-0.1459</v>
      </c>
      <c r="O2126" s="116">
        <v>8.1645000000000003</v>
      </c>
      <c r="P2126" s="116">
        <v>0.12194000000000001</v>
      </c>
    </row>
    <row r="2127" spans="1:16">
      <c r="A2127" t="s">
        <v>141</v>
      </c>
      <c r="B2127">
        <v>268</v>
      </c>
      <c r="C2127" t="s">
        <v>2300</v>
      </c>
      <c r="D2127">
        <v>8</v>
      </c>
      <c r="E2127">
        <v>5.0149999999999997</v>
      </c>
      <c r="F2127">
        <v>5.7229999999999999</v>
      </c>
      <c r="G2127">
        <v>6.4320000000000004</v>
      </c>
      <c r="H2127">
        <v>7.2430000000000003</v>
      </c>
      <c r="I2127">
        <v>8.173</v>
      </c>
      <c r="J2127">
        <v>9.2439999999999998</v>
      </c>
      <c r="K2127">
        <v>10.478</v>
      </c>
      <c r="L2127">
        <v>11.904</v>
      </c>
      <c r="M2127">
        <v>13.331</v>
      </c>
      <c r="N2127" s="116">
        <v>-0.14660000000000001</v>
      </c>
      <c r="O2127" s="116">
        <v>8.1734000000000009</v>
      </c>
      <c r="P2127" s="116">
        <v>0.12194000000000001</v>
      </c>
    </row>
    <row r="2128" spans="1:16">
      <c r="A2128" t="s">
        <v>141</v>
      </c>
      <c r="B2128">
        <v>269</v>
      </c>
      <c r="C2128" t="s">
        <v>2301</v>
      </c>
      <c r="D2128">
        <v>8</v>
      </c>
      <c r="E2128">
        <v>5.0199999999999996</v>
      </c>
      <c r="F2128">
        <v>5.73</v>
      </c>
      <c r="G2128">
        <v>6.4390000000000001</v>
      </c>
      <c r="H2128">
        <v>7.2510000000000003</v>
      </c>
      <c r="I2128">
        <v>8.1820000000000004</v>
      </c>
      <c r="J2128">
        <v>9.2539999999999996</v>
      </c>
      <c r="K2128">
        <v>10.489000000000001</v>
      </c>
      <c r="L2128">
        <v>11.917999999999999</v>
      </c>
      <c r="M2128">
        <v>13.346</v>
      </c>
      <c r="N2128" s="116">
        <v>-0.14729999999999999</v>
      </c>
      <c r="O2128" s="116">
        <v>8.1821999999999999</v>
      </c>
      <c r="P2128" s="116">
        <v>0.12195</v>
      </c>
    </row>
    <row r="2129" spans="1:16">
      <c r="A2129" t="s">
        <v>141</v>
      </c>
      <c r="B2129">
        <v>270</v>
      </c>
      <c r="C2129" t="s">
        <v>2302</v>
      </c>
      <c r="D2129">
        <v>8</v>
      </c>
      <c r="E2129">
        <v>5.0259999999999998</v>
      </c>
      <c r="F2129">
        <v>5.7359999999999998</v>
      </c>
      <c r="G2129">
        <v>6.4459999999999997</v>
      </c>
      <c r="H2129">
        <v>7.258</v>
      </c>
      <c r="I2129">
        <v>8.1910000000000007</v>
      </c>
      <c r="J2129">
        <v>9.2639999999999993</v>
      </c>
      <c r="K2129">
        <v>10.500999999999999</v>
      </c>
      <c r="L2129">
        <v>11.932</v>
      </c>
      <c r="M2129">
        <v>13.362</v>
      </c>
      <c r="N2129" s="116">
        <v>-0.14799999999999999</v>
      </c>
      <c r="O2129" s="116">
        <v>8.1910000000000007</v>
      </c>
      <c r="P2129" s="116">
        <v>0.12196</v>
      </c>
    </row>
    <row r="2130" spans="1:16">
      <c r="A2130" t="s">
        <v>141</v>
      </c>
      <c r="B2130">
        <v>271</v>
      </c>
      <c r="C2130" t="s">
        <v>2303</v>
      </c>
      <c r="D2130">
        <v>8</v>
      </c>
      <c r="E2130">
        <v>5.0309999999999997</v>
      </c>
      <c r="F2130">
        <v>5.742</v>
      </c>
      <c r="G2130">
        <v>6.4530000000000003</v>
      </c>
      <c r="H2130">
        <v>7.266</v>
      </c>
      <c r="I2130">
        <v>8.1999999999999993</v>
      </c>
      <c r="J2130">
        <v>9.2739999999999991</v>
      </c>
      <c r="K2130">
        <v>10.513</v>
      </c>
      <c r="L2130">
        <v>11.945</v>
      </c>
      <c r="M2130">
        <v>13.378</v>
      </c>
      <c r="N2130" s="116">
        <v>-0.1487</v>
      </c>
      <c r="O2130" s="116">
        <v>8.1997999999999998</v>
      </c>
      <c r="P2130" s="116">
        <v>0.12197</v>
      </c>
    </row>
    <row r="2131" spans="1:16">
      <c r="A2131" t="s">
        <v>141</v>
      </c>
      <c r="B2131">
        <v>272</v>
      </c>
      <c r="C2131" t="s">
        <v>2304</v>
      </c>
      <c r="D2131">
        <v>8</v>
      </c>
      <c r="E2131">
        <v>5.0369999999999999</v>
      </c>
      <c r="F2131">
        <v>5.7480000000000002</v>
      </c>
      <c r="G2131">
        <v>6.46</v>
      </c>
      <c r="H2131">
        <v>7.274</v>
      </c>
      <c r="I2131">
        <v>8.2080000000000002</v>
      </c>
      <c r="J2131">
        <v>9.2840000000000007</v>
      </c>
      <c r="K2131">
        <v>10.523999999999999</v>
      </c>
      <c r="L2131">
        <v>11.959</v>
      </c>
      <c r="M2131">
        <v>13.393000000000001</v>
      </c>
      <c r="N2131" s="116">
        <v>-0.14940000000000001</v>
      </c>
      <c r="O2131" s="116">
        <v>8.2085000000000008</v>
      </c>
      <c r="P2131" s="116">
        <v>0.12197</v>
      </c>
    </row>
    <row r="2132" spans="1:16">
      <c r="A2132" t="s">
        <v>141</v>
      </c>
      <c r="B2132">
        <v>273</v>
      </c>
      <c r="C2132" t="s">
        <v>2305</v>
      </c>
      <c r="D2132">
        <v>8</v>
      </c>
      <c r="E2132">
        <v>5.0430000000000001</v>
      </c>
      <c r="F2132">
        <v>5.7549999999999999</v>
      </c>
      <c r="G2132">
        <v>6.4660000000000002</v>
      </c>
      <c r="H2132">
        <v>7.282</v>
      </c>
      <c r="I2132">
        <v>8.2170000000000005</v>
      </c>
      <c r="J2132">
        <v>9.2940000000000005</v>
      </c>
      <c r="K2132">
        <v>10.536</v>
      </c>
      <c r="L2132">
        <v>11.972</v>
      </c>
      <c r="M2132">
        <v>13.409000000000001</v>
      </c>
      <c r="N2132" s="116">
        <v>-0.15010000000000001</v>
      </c>
      <c r="O2132" s="116">
        <v>8.2172000000000001</v>
      </c>
      <c r="P2132" s="116">
        <v>0.12198000000000001</v>
      </c>
    </row>
    <row r="2133" spans="1:16">
      <c r="A2133" t="s">
        <v>141</v>
      </c>
      <c r="B2133">
        <v>274</v>
      </c>
      <c r="C2133" t="s">
        <v>2306</v>
      </c>
      <c r="D2133">
        <v>9</v>
      </c>
      <c r="E2133">
        <v>5.048</v>
      </c>
      <c r="F2133">
        <v>5.7610000000000001</v>
      </c>
      <c r="G2133">
        <v>6.4729999999999999</v>
      </c>
      <c r="H2133">
        <v>7.2889999999999997</v>
      </c>
      <c r="I2133">
        <v>8.2260000000000009</v>
      </c>
      <c r="J2133">
        <v>9.3040000000000003</v>
      </c>
      <c r="K2133">
        <v>10.547000000000001</v>
      </c>
      <c r="L2133">
        <v>11.986000000000001</v>
      </c>
      <c r="M2133">
        <v>13.425000000000001</v>
      </c>
      <c r="N2133" s="116">
        <v>-0.1507</v>
      </c>
      <c r="O2133" s="116">
        <v>8.2258999999999993</v>
      </c>
      <c r="P2133" s="116">
        <v>0.12199</v>
      </c>
    </row>
    <row r="2134" spans="1:16">
      <c r="A2134" t="s">
        <v>141</v>
      </c>
      <c r="B2134">
        <v>275</v>
      </c>
      <c r="C2134" t="s">
        <v>2307</v>
      </c>
      <c r="D2134">
        <v>9</v>
      </c>
      <c r="E2134">
        <v>5.0540000000000003</v>
      </c>
      <c r="F2134">
        <v>5.7670000000000003</v>
      </c>
      <c r="G2134">
        <v>6.48</v>
      </c>
      <c r="H2134">
        <v>7.2969999999999997</v>
      </c>
      <c r="I2134">
        <v>8.2349999999999994</v>
      </c>
      <c r="J2134">
        <v>9.3140000000000001</v>
      </c>
      <c r="K2134">
        <v>10.558999999999999</v>
      </c>
      <c r="L2134">
        <v>11.999000000000001</v>
      </c>
      <c r="M2134">
        <v>13.44</v>
      </c>
      <c r="N2134" s="116">
        <v>-0.15140000000000001</v>
      </c>
      <c r="O2134" s="116">
        <v>8.2346000000000004</v>
      </c>
      <c r="P2134" s="116">
        <v>0.12199</v>
      </c>
    </row>
    <row r="2135" spans="1:16">
      <c r="A2135" t="s">
        <v>141</v>
      </c>
      <c r="B2135">
        <v>276</v>
      </c>
      <c r="C2135" t="s">
        <v>2308</v>
      </c>
      <c r="D2135">
        <v>9</v>
      </c>
      <c r="E2135">
        <v>5.0590000000000002</v>
      </c>
      <c r="F2135">
        <v>5.7729999999999997</v>
      </c>
      <c r="G2135">
        <v>6.4870000000000001</v>
      </c>
      <c r="H2135">
        <v>7.3049999999999997</v>
      </c>
      <c r="I2135">
        <v>8.2430000000000003</v>
      </c>
      <c r="J2135">
        <v>9.3230000000000004</v>
      </c>
      <c r="K2135">
        <v>10.57</v>
      </c>
      <c r="L2135">
        <v>12.013</v>
      </c>
      <c r="M2135">
        <v>13.455</v>
      </c>
      <c r="N2135" s="116">
        <v>-0.15210000000000001</v>
      </c>
      <c r="O2135" s="116">
        <v>8.2431999999999999</v>
      </c>
      <c r="P2135" s="116">
        <v>0.122</v>
      </c>
    </row>
    <row r="2136" spans="1:16">
      <c r="A2136" t="s">
        <v>141</v>
      </c>
      <c r="B2136">
        <v>277</v>
      </c>
      <c r="C2136" t="s">
        <v>2309</v>
      </c>
      <c r="D2136">
        <v>9</v>
      </c>
      <c r="E2136">
        <v>5.0650000000000004</v>
      </c>
      <c r="F2136">
        <v>5.7789999999999999</v>
      </c>
      <c r="G2136">
        <v>6.4939999999999998</v>
      </c>
      <c r="H2136">
        <v>7.3120000000000003</v>
      </c>
      <c r="I2136">
        <v>8.2520000000000007</v>
      </c>
      <c r="J2136">
        <v>9.3330000000000002</v>
      </c>
      <c r="K2136">
        <v>10.582000000000001</v>
      </c>
      <c r="L2136">
        <v>12.026</v>
      </c>
      <c r="M2136">
        <v>13.471</v>
      </c>
      <c r="N2136" s="116">
        <v>-0.15279999999999999</v>
      </c>
      <c r="O2136" s="116">
        <v>8.2518999999999991</v>
      </c>
      <c r="P2136" s="116">
        <v>0.12200999999999999</v>
      </c>
    </row>
    <row r="2137" spans="1:16">
      <c r="A2137" t="s">
        <v>141</v>
      </c>
      <c r="B2137">
        <v>278</v>
      </c>
      <c r="C2137" t="s">
        <v>2310</v>
      </c>
      <c r="D2137">
        <v>9</v>
      </c>
      <c r="E2137">
        <v>5.07</v>
      </c>
      <c r="F2137">
        <v>5.7850000000000001</v>
      </c>
      <c r="G2137">
        <v>6.5010000000000003</v>
      </c>
      <c r="H2137">
        <v>7.32</v>
      </c>
      <c r="I2137">
        <v>8.26</v>
      </c>
      <c r="J2137">
        <v>9.343</v>
      </c>
      <c r="K2137">
        <v>10.593</v>
      </c>
      <c r="L2137">
        <v>12.04</v>
      </c>
      <c r="M2137">
        <v>13.487</v>
      </c>
      <c r="N2137" s="116">
        <v>-0.15340000000000001</v>
      </c>
      <c r="O2137" s="116">
        <v>8.2605000000000004</v>
      </c>
      <c r="P2137" s="116">
        <v>0.12202</v>
      </c>
    </row>
    <row r="2138" spans="1:16">
      <c r="A2138" t="s">
        <v>141</v>
      </c>
      <c r="B2138">
        <v>279</v>
      </c>
      <c r="C2138" t="s">
        <v>2311</v>
      </c>
      <c r="D2138">
        <v>9</v>
      </c>
      <c r="E2138">
        <v>5.0759999999999996</v>
      </c>
      <c r="F2138">
        <v>5.7919999999999998</v>
      </c>
      <c r="G2138">
        <v>6.5069999999999997</v>
      </c>
      <c r="H2138">
        <v>7.327</v>
      </c>
      <c r="I2138">
        <v>8.2690000000000001</v>
      </c>
      <c r="J2138">
        <v>9.3529999999999998</v>
      </c>
      <c r="K2138">
        <v>10.603999999999999</v>
      </c>
      <c r="L2138">
        <v>12.053000000000001</v>
      </c>
      <c r="M2138">
        <v>13.500999999999999</v>
      </c>
      <c r="N2138" s="116">
        <v>-0.15409999999999999</v>
      </c>
      <c r="O2138" s="116">
        <v>8.2690000000000001</v>
      </c>
      <c r="P2138" s="116">
        <v>0.12202</v>
      </c>
    </row>
    <row r="2139" spans="1:16">
      <c r="A2139" t="s">
        <v>141</v>
      </c>
      <c r="B2139">
        <v>280</v>
      </c>
      <c r="C2139" t="s">
        <v>2312</v>
      </c>
      <c r="D2139">
        <v>9</v>
      </c>
      <c r="E2139">
        <v>5.0810000000000004</v>
      </c>
      <c r="F2139">
        <v>5.798</v>
      </c>
      <c r="G2139">
        <v>6.5140000000000002</v>
      </c>
      <c r="H2139">
        <v>7.335</v>
      </c>
      <c r="I2139">
        <v>8.2780000000000005</v>
      </c>
      <c r="J2139">
        <v>9.3629999999999995</v>
      </c>
      <c r="K2139">
        <v>10.616</v>
      </c>
      <c r="L2139">
        <v>12.066000000000001</v>
      </c>
      <c r="M2139">
        <v>13.516999999999999</v>
      </c>
      <c r="N2139" s="116">
        <v>-0.1547</v>
      </c>
      <c r="O2139" s="116">
        <v>8.2775999999999996</v>
      </c>
      <c r="P2139" s="116">
        <v>0.12203</v>
      </c>
    </row>
    <row r="2140" spans="1:16">
      <c r="A2140" t="s">
        <v>141</v>
      </c>
      <c r="B2140">
        <v>281</v>
      </c>
      <c r="C2140" t="s">
        <v>2313</v>
      </c>
      <c r="D2140">
        <v>9</v>
      </c>
      <c r="E2140">
        <v>5.0860000000000003</v>
      </c>
      <c r="F2140">
        <v>5.8040000000000003</v>
      </c>
      <c r="G2140">
        <v>6.5209999999999999</v>
      </c>
      <c r="H2140">
        <v>7.343</v>
      </c>
      <c r="I2140">
        <v>8.2859999999999996</v>
      </c>
      <c r="J2140">
        <v>9.3729999999999993</v>
      </c>
      <c r="K2140">
        <v>10.627000000000001</v>
      </c>
      <c r="L2140">
        <v>12.08</v>
      </c>
      <c r="M2140">
        <v>13.532</v>
      </c>
      <c r="N2140" s="116">
        <v>-0.15540000000000001</v>
      </c>
      <c r="O2140" s="116">
        <v>8.2860999999999994</v>
      </c>
      <c r="P2140" s="116">
        <v>0.12204</v>
      </c>
    </row>
    <row r="2141" spans="1:16">
      <c r="A2141" t="s">
        <v>141</v>
      </c>
      <c r="B2141">
        <v>282</v>
      </c>
      <c r="C2141" t="s">
        <v>2314</v>
      </c>
      <c r="D2141">
        <v>9</v>
      </c>
      <c r="E2141">
        <v>5.0919999999999996</v>
      </c>
      <c r="F2141">
        <v>5.81</v>
      </c>
      <c r="G2141">
        <v>6.5279999999999996</v>
      </c>
      <c r="H2141">
        <v>7.35</v>
      </c>
      <c r="I2141">
        <v>8.2949999999999999</v>
      </c>
      <c r="J2141">
        <v>9.3819999999999997</v>
      </c>
      <c r="K2141">
        <v>10.638</v>
      </c>
      <c r="L2141">
        <v>12.093</v>
      </c>
      <c r="M2141">
        <v>13.548</v>
      </c>
      <c r="N2141" s="116">
        <v>-0.15609999999999999</v>
      </c>
      <c r="O2141" s="116">
        <v>8.2946000000000009</v>
      </c>
      <c r="P2141" s="116">
        <v>0.12205000000000001</v>
      </c>
    </row>
    <row r="2142" spans="1:16">
      <c r="A2142" t="s">
        <v>141</v>
      </c>
      <c r="B2142">
        <v>283</v>
      </c>
      <c r="C2142" t="s">
        <v>2315</v>
      </c>
      <c r="D2142">
        <v>9</v>
      </c>
      <c r="E2142">
        <v>5.0970000000000004</v>
      </c>
      <c r="F2142">
        <v>5.8159999999999998</v>
      </c>
      <c r="G2142">
        <v>6.5339999999999998</v>
      </c>
      <c r="H2142">
        <v>7.3579999999999997</v>
      </c>
      <c r="I2142">
        <v>8.3030000000000008</v>
      </c>
      <c r="J2142">
        <v>9.3919999999999995</v>
      </c>
      <c r="K2142">
        <v>10.65</v>
      </c>
      <c r="L2142">
        <v>12.106</v>
      </c>
      <c r="M2142">
        <v>13.563000000000001</v>
      </c>
      <c r="N2142" s="116">
        <v>-0.15670000000000001</v>
      </c>
      <c r="O2142" s="116">
        <v>8.3031000000000006</v>
      </c>
      <c r="P2142" s="116">
        <v>0.12206</v>
      </c>
    </row>
    <row r="2143" spans="1:16">
      <c r="A2143" t="s">
        <v>141</v>
      </c>
      <c r="B2143">
        <v>284</v>
      </c>
      <c r="C2143" t="s">
        <v>2316</v>
      </c>
      <c r="D2143">
        <v>9</v>
      </c>
      <c r="E2143">
        <v>5.1029999999999998</v>
      </c>
      <c r="F2143">
        <v>5.8220000000000001</v>
      </c>
      <c r="G2143">
        <v>6.5410000000000004</v>
      </c>
      <c r="H2143">
        <v>7.3650000000000002</v>
      </c>
      <c r="I2143">
        <v>8.3119999999999994</v>
      </c>
      <c r="J2143">
        <v>9.4019999999999992</v>
      </c>
      <c r="K2143">
        <v>10.661</v>
      </c>
      <c r="L2143">
        <v>12.119</v>
      </c>
      <c r="M2143">
        <v>13.577999999999999</v>
      </c>
      <c r="N2143" s="116">
        <v>-0.15740000000000001</v>
      </c>
      <c r="O2143" s="116">
        <v>8.3116000000000003</v>
      </c>
      <c r="P2143" s="116">
        <v>0.12206</v>
      </c>
    </row>
    <row r="2144" spans="1:16">
      <c r="A2144" t="s">
        <v>141</v>
      </c>
      <c r="B2144">
        <v>285</v>
      </c>
      <c r="C2144" t="s">
        <v>2317</v>
      </c>
      <c r="D2144">
        <v>9</v>
      </c>
      <c r="E2144">
        <v>5.1079999999999997</v>
      </c>
      <c r="F2144">
        <v>5.8280000000000003</v>
      </c>
      <c r="G2144">
        <v>6.548</v>
      </c>
      <c r="H2144">
        <v>7.3730000000000002</v>
      </c>
      <c r="I2144">
        <v>8.32</v>
      </c>
      <c r="J2144">
        <v>9.4120000000000008</v>
      </c>
      <c r="K2144">
        <v>10.672000000000001</v>
      </c>
      <c r="L2144">
        <v>12.132999999999999</v>
      </c>
      <c r="M2144">
        <v>13.593</v>
      </c>
      <c r="N2144" s="116">
        <v>-0.158</v>
      </c>
      <c r="O2144" s="116">
        <v>8.3201000000000001</v>
      </c>
      <c r="P2144" s="116">
        <v>0.12207</v>
      </c>
    </row>
    <row r="2145" spans="1:16">
      <c r="A2145" t="s">
        <v>141</v>
      </c>
      <c r="B2145">
        <v>286</v>
      </c>
      <c r="C2145" t="s">
        <v>2318</v>
      </c>
      <c r="D2145">
        <v>9</v>
      </c>
      <c r="E2145">
        <v>5.1130000000000004</v>
      </c>
      <c r="F2145">
        <v>5.8339999999999996</v>
      </c>
      <c r="G2145">
        <v>6.5540000000000003</v>
      </c>
      <c r="H2145">
        <v>7.38</v>
      </c>
      <c r="I2145">
        <v>8.3279999999999994</v>
      </c>
      <c r="J2145">
        <v>9.4209999999999994</v>
      </c>
      <c r="K2145">
        <v>10.683</v>
      </c>
      <c r="L2145">
        <v>12.146000000000001</v>
      </c>
      <c r="M2145">
        <v>13.608000000000001</v>
      </c>
      <c r="N2145" s="116">
        <v>-0.15870000000000001</v>
      </c>
      <c r="O2145" s="116">
        <v>8.3285</v>
      </c>
      <c r="P2145" s="116">
        <v>0.12207999999999999</v>
      </c>
    </row>
    <row r="2146" spans="1:16">
      <c r="A2146" t="s">
        <v>141</v>
      </c>
      <c r="B2146">
        <v>287</v>
      </c>
      <c r="C2146" t="s">
        <v>2319</v>
      </c>
      <c r="D2146">
        <v>9</v>
      </c>
      <c r="E2146">
        <v>5.1189999999999998</v>
      </c>
      <c r="F2146">
        <v>5.84</v>
      </c>
      <c r="G2146">
        <v>6.5609999999999999</v>
      </c>
      <c r="H2146">
        <v>7.3869999999999996</v>
      </c>
      <c r="I2146">
        <v>8.3369999999999997</v>
      </c>
      <c r="J2146">
        <v>9.4309999999999992</v>
      </c>
      <c r="K2146">
        <v>10.695</v>
      </c>
      <c r="L2146">
        <v>12.159000000000001</v>
      </c>
      <c r="M2146">
        <v>13.624000000000001</v>
      </c>
      <c r="N2146" s="116">
        <v>-0.1593</v>
      </c>
      <c r="O2146" s="116">
        <v>8.3369</v>
      </c>
      <c r="P2146" s="116">
        <v>0.12209</v>
      </c>
    </row>
    <row r="2147" spans="1:16">
      <c r="A2147" t="s">
        <v>141</v>
      </c>
      <c r="B2147">
        <v>288</v>
      </c>
      <c r="C2147" t="s">
        <v>2320</v>
      </c>
      <c r="D2147">
        <v>9</v>
      </c>
      <c r="E2147">
        <v>5.1239999999999997</v>
      </c>
      <c r="F2147">
        <v>5.8460000000000001</v>
      </c>
      <c r="G2147">
        <v>6.5679999999999996</v>
      </c>
      <c r="H2147">
        <v>7.3949999999999996</v>
      </c>
      <c r="I2147">
        <v>8.3450000000000006</v>
      </c>
      <c r="J2147">
        <v>9.44</v>
      </c>
      <c r="K2147">
        <v>10.706</v>
      </c>
      <c r="L2147">
        <v>12.172000000000001</v>
      </c>
      <c r="M2147">
        <v>13.638</v>
      </c>
      <c r="N2147" s="116">
        <v>-0.15989999999999999</v>
      </c>
      <c r="O2147" s="116">
        <v>8.3452999999999999</v>
      </c>
      <c r="P2147" s="116">
        <v>0.12209</v>
      </c>
    </row>
    <row r="2148" spans="1:16">
      <c r="A2148" t="s">
        <v>141</v>
      </c>
      <c r="B2148">
        <v>289</v>
      </c>
      <c r="C2148" t="s">
        <v>2321</v>
      </c>
      <c r="D2148">
        <v>9</v>
      </c>
      <c r="E2148">
        <v>5.13</v>
      </c>
      <c r="F2148">
        <v>5.8520000000000003</v>
      </c>
      <c r="G2148">
        <v>6.5739999999999998</v>
      </c>
      <c r="H2148">
        <v>7.4020000000000001</v>
      </c>
      <c r="I2148">
        <v>8.3539999999999992</v>
      </c>
      <c r="J2148">
        <v>9.4499999999999993</v>
      </c>
      <c r="K2148">
        <v>10.717000000000001</v>
      </c>
      <c r="L2148">
        <v>12.185</v>
      </c>
      <c r="M2148">
        <v>13.653</v>
      </c>
      <c r="N2148" s="116">
        <v>-0.16059999999999999</v>
      </c>
      <c r="O2148" s="116">
        <v>8.3536000000000001</v>
      </c>
      <c r="P2148" s="116">
        <v>0.1221</v>
      </c>
    </row>
    <row r="2149" spans="1:16">
      <c r="A2149" t="s">
        <v>141</v>
      </c>
      <c r="B2149">
        <v>290</v>
      </c>
      <c r="C2149" t="s">
        <v>2322</v>
      </c>
      <c r="D2149">
        <v>9</v>
      </c>
      <c r="E2149">
        <v>5.1349999999999998</v>
      </c>
      <c r="F2149">
        <v>5.8579999999999997</v>
      </c>
      <c r="G2149">
        <v>6.5810000000000004</v>
      </c>
      <c r="H2149">
        <v>7.41</v>
      </c>
      <c r="I2149">
        <v>8.3620000000000001</v>
      </c>
      <c r="J2149">
        <v>9.4600000000000009</v>
      </c>
      <c r="K2149">
        <v>10.728</v>
      </c>
      <c r="L2149">
        <v>12.198</v>
      </c>
      <c r="M2149">
        <v>13.667999999999999</v>
      </c>
      <c r="N2149" s="116">
        <v>-0.16120000000000001</v>
      </c>
      <c r="O2149" s="116">
        <v>8.3620000000000001</v>
      </c>
      <c r="P2149" s="116">
        <v>0.12211</v>
      </c>
    </row>
    <row r="2150" spans="1:16">
      <c r="A2150" t="s">
        <v>141</v>
      </c>
      <c r="B2150">
        <v>291</v>
      </c>
      <c r="C2150" t="s">
        <v>2323</v>
      </c>
      <c r="D2150">
        <v>9</v>
      </c>
      <c r="E2150">
        <v>5.14</v>
      </c>
      <c r="F2150">
        <v>5.8639999999999999</v>
      </c>
      <c r="G2150">
        <v>6.5869999999999997</v>
      </c>
      <c r="H2150">
        <v>7.4169999999999998</v>
      </c>
      <c r="I2150">
        <v>8.3699999999999992</v>
      </c>
      <c r="J2150">
        <v>9.4689999999999994</v>
      </c>
      <c r="K2150">
        <v>10.739000000000001</v>
      </c>
      <c r="L2150">
        <v>12.211</v>
      </c>
      <c r="M2150">
        <v>13.683</v>
      </c>
      <c r="N2150" s="116">
        <v>-0.1618</v>
      </c>
      <c r="O2150" s="116">
        <v>8.3703000000000003</v>
      </c>
      <c r="P2150" s="116">
        <v>0.12212000000000001</v>
      </c>
    </row>
    <row r="2151" spans="1:16">
      <c r="A2151" t="s">
        <v>141</v>
      </c>
      <c r="B2151">
        <v>292</v>
      </c>
      <c r="C2151" t="s">
        <v>2324</v>
      </c>
      <c r="D2151">
        <v>9</v>
      </c>
      <c r="E2151">
        <v>5.1449999999999996</v>
      </c>
      <c r="F2151">
        <v>5.87</v>
      </c>
      <c r="G2151">
        <v>6.5940000000000003</v>
      </c>
      <c r="H2151">
        <v>7.4240000000000004</v>
      </c>
      <c r="I2151">
        <v>8.3789999999999996</v>
      </c>
      <c r="J2151">
        <v>9.4789999999999992</v>
      </c>
      <c r="K2151">
        <v>10.75</v>
      </c>
      <c r="L2151">
        <v>12.224</v>
      </c>
      <c r="M2151">
        <v>13.699</v>
      </c>
      <c r="N2151" s="116">
        <v>-0.16250000000000001</v>
      </c>
      <c r="O2151" s="116">
        <v>8.3786000000000005</v>
      </c>
      <c r="P2151" s="116">
        <v>0.12213</v>
      </c>
    </row>
    <row r="2152" spans="1:16">
      <c r="A2152" t="s">
        <v>141</v>
      </c>
      <c r="B2152">
        <v>293</v>
      </c>
      <c r="C2152" t="s">
        <v>2325</v>
      </c>
      <c r="D2152">
        <v>9</v>
      </c>
      <c r="E2152">
        <v>5.1509999999999998</v>
      </c>
      <c r="F2152">
        <v>5.8760000000000003</v>
      </c>
      <c r="G2152">
        <v>6.601</v>
      </c>
      <c r="H2152">
        <v>7.4320000000000004</v>
      </c>
      <c r="I2152">
        <v>8.3870000000000005</v>
      </c>
      <c r="J2152">
        <v>9.4879999999999995</v>
      </c>
      <c r="K2152">
        <v>10.760999999999999</v>
      </c>
      <c r="L2152">
        <v>12.237</v>
      </c>
      <c r="M2152">
        <v>13.712999999999999</v>
      </c>
      <c r="N2152" s="116">
        <v>-0.16309999999999999</v>
      </c>
      <c r="O2152" s="116">
        <v>8.3869000000000007</v>
      </c>
      <c r="P2152" s="116">
        <v>0.12213</v>
      </c>
    </row>
    <row r="2153" spans="1:16">
      <c r="A2153" t="s">
        <v>141</v>
      </c>
      <c r="B2153">
        <v>294</v>
      </c>
      <c r="C2153" t="s">
        <v>2326</v>
      </c>
      <c r="D2153">
        <v>9</v>
      </c>
      <c r="E2153">
        <v>5.1559999999999997</v>
      </c>
      <c r="F2153">
        <v>5.8810000000000002</v>
      </c>
      <c r="G2153">
        <v>6.6070000000000002</v>
      </c>
      <c r="H2153">
        <v>7.4390000000000001</v>
      </c>
      <c r="I2153">
        <v>8.3949999999999996</v>
      </c>
      <c r="J2153">
        <v>9.4979999999999993</v>
      </c>
      <c r="K2153">
        <v>10.772</v>
      </c>
      <c r="L2153">
        <v>12.25</v>
      </c>
      <c r="M2153">
        <v>13.728</v>
      </c>
      <c r="N2153" s="116">
        <v>-0.16370000000000001</v>
      </c>
      <c r="O2153" s="116">
        <v>8.3952000000000009</v>
      </c>
      <c r="P2153" s="116">
        <v>0.12214</v>
      </c>
    </row>
    <row r="2154" spans="1:16">
      <c r="A2154" t="s">
        <v>141</v>
      </c>
      <c r="B2154">
        <v>295</v>
      </c>
      <c r="C2154" t="s">
        <v>2327</v>
      </c>
      <c r="D2154">
        <v>9</v>
      </c>
      <c r="E2154">
        <v>5.1609999999999996</v>
      </c>
      <c r="F2154">
        <v>5.8869999999999996</v>
      </c>
      <c r="G2154">
        <v>6.6139999999999999</v>
      </c>
      <c r="H2154">
        <v>7.4459999999999997</v>
      </c>
      <c r="I2154">
        <v>8.4039999999999999</v>
      </c>
      <c r="J2154">
        <v>9.5069999999999997</v>
      </c>
      <c r="K2154">
        <v>10.782999999999999</v>
      </c>
      <c r="L2154">
        <v>12.263</v>
      </c>
      <c r="M2154">
        <v>13.743</v>
      </c>
      <c r="N2154" s="116">
        <v>-0.1643</v>
      </c>
      <c r="O2154" s="116">
        <v>8.4034999999999993</v>
      </c>
      <c r="P2154" s="116">
        <v>0.12214999999999999</v>
      </c>
    </row>
    <row r="2155" spans="1:16">
      <c r="A2155" t="s">
        <v>141</v>
      </c>
      <c r="B2155">
        <v>296</v>
      </c>
      <c r="C2155" t="s">
        <v>2328</v>
      </c>
      <c r="D2155">
        <v>9</v>
      </c>
      <c r="E2155">
        <v>5.1660000000000004</v>
      </c>
      <c r="F2155">
        <v>5.8929999999999998</v>
      </c>
      <c r="G2155">
        <v>6.62</v>
      </c>
      <c r="H2155">
        <v>7.4530000000000003</v>
      </c>
      <c r="I2155">
        <v>8.4120000000000008</v>
      </c>
      <c r="J2155">
        <v>9.5169999999999995</v>
      </c>
      <c r="K2155">
        <v>10.794</v>
      </c>
      <c r="L2155">
        <v>12.276</v>
      </c>
      <c r="M2155">
        <v>13.757999999999999</v>
      </c>
      <c r="N2155" s="116">
        <v>-0.16500000000000001</v>
      </c>
      <c r="O2155" s="116">
        <v>8.4116999999999997</v>
      </c>
      <c r="P2155" s="116">
        <v>0.12216</v>
      </c>
    </row>
    <row r="2156" spans="1:16">
      <c r="A2156" t="s">
        <v>141</v>
      </c>
      <c r="B2156">
        <v>297</v>
      </c>
      <c r="C2156" t="s">
        <v>2329</v>
      </c>
      <c r="D2156">
        <v>9</v>
      </c>
      <c r="E2156">
        <v>5.1710000000000003</v>
      </c>
      <c r="F2156">
        <v>5.899</v>
      </c>
      <c r="G2156">
        <v>6.6260000000000003</v>
      </c>
      <c r="H2156">
        <v>7.4610000000000003</v>
      </c>
      <c r="I2156">
        <v>8.42</v>
      </c>
      <c r="J2156">
        <v>9.5259999999999998</v>
      </c>
      <c r="K2156">
        <v>10.805</v>
      </c>
      <c r="L2156">
        <v>12.289</v>
      </c>
      <c r="M2156">
        <v>13.773</v>
      </c>
      <c r="N2156" s="116">
        <v>-0.1656</v>
      </c>
      <c r="O2156" s="116">
        <v>8.4199000000000002</v>
      </c>
      <c r="P2156" s="116">
        <v>0.12217</v>
      </c>
    </row>
    <row r="2157" spans="1:16">
      <c r="A2157" t="s">
        <v>141</v>
      </c>
      <c r="B2157">
        <v>298</v>
      </c>
      <c r="C2157" t="s">
        <v>2330</v>
      </c>
      <c r="D2157">
        <v>9</v>
      </c>
      <c r="E2157">
        <v>5.1769999999999996</v>
      </c>
      <c r="F2157">
        <v>5.9050000000000002</v>
      </c>
      <c r="G2157">
        <v>6.633</v>
      </c>
      <c r="H2157">
        <v>7.468</v>
      </c>
      <c r="I2157">
        <v>8.4280000000000008</v>
      </c>
      <c r="J2157">
        <v>9.5350000000000001</v>
      </c>
      <c r="K2157">
        <v>10.816000000000001</v>
      </c>
      <c r="L2157">
        <v>12.302</v>
      </c>
      <c r="M2157">
        <v>13.788</v>
      </c>
      <c r="N2157" s="116">
        <v>-0.16619999999999999</v>
      </c>
      <c r="O2157" s="116">
        <v>8.4281000000000006</v>
      </c>
      <c r="P2157" s="116">
        <v>0.12218</v>
      </c>
    </row>
    <row r="2158" spans="1:16">
      <c r="A2158" t="s">
        <v>141</v>
      </c>
      <c r="B2158">
        <v>299</v>
      </c>
      <c r="C2158" t="s">
        <v>2331</v>
      </c>
      <c r="D2158">
        <v>9</v>
      </c>
      <c r="E2158">
        <v>5.1820000000000004</v>
      </c>
      <c r="F2158">
        <v>5.9109999999999996</v>
      </c>
      <c r="G2158">
        <v>6.6390000000000002</v>
      </c>
      <c r="H2158">
        <v>7.4749999999999996</v>
      </c>
      <c r="I2158">
        <v>8.4359999999999999</v>
      </c>
      <c r="J2158">
        <v>9.5449999999999999</v>
      </c>
      <c r="K2158">
        <v>10.827</v>
      </c>
      <c r="L2158">
        <v>12.314</v>
      </c>
      <c r="M2158">
        <v>13.802</v>
      </c>
      <c r="N2158" s="116">
        <v>-0.1668</v>
      </c>
      <c r="O2158" s="116">
        <v>8.4362999999999992</v>
      </c>
      <c r="P2158" s="116">
        <v>0.12218</v>
      </c>
    </row>
    <row r="2159" spans="1:16">
      <c r="A2159" t="s">
        <v>141</v>
      </c>
      <c r="B2159">
        <v>300</v>
      </c>
      <c r="C2159" t="s">
        <v>2332</v>
      </c>
      <c r="D2159">
        <v>9</v>
      </c>
      <c r="E2159">
        <v>5.1870000000000003</v>
      </c>
      <c r="F2159">
        <v>5.9169999999999998</v>
      </c>
      <c r="G2159">
        <v>6.6459999999999999</v>
      </c>
      <c r="H2159">
        <v>7.4820000000000002</v>
      </c>
      <c r="I2159">
        <v>8.4440000000000008</v>
      </c>
      <c r="J2159">
        <v>9.5540000000000003</v>
      </c>
      <c r="K2159">
        <v>10.837999999999999</v>
      </c>
      <c r="L2159">
        <v>12.327</v>
      </c>
      <c r="M2159">
        <v>13.817</v>
      </c>
      <c r="N2159" s="116">
        <v>-0.16739999999999999</v>
      </c>
      <c r="O2159" s="116">
        <v>8.4444999999999997</v>
      </c>
      <c r="P2159" s="116">
        <v>0.12218999999999999</v>
      </c>
    </row>
    <row r="2160" spans="1:16">
      <c r="A2160" t="s">
        <v>141</v>
      </c>
      <c r="B2160">
        <v>301</v>
      </c>
      <c r="C2160" t="s">
        <v>2333</v>
      </c>
      <c r="D2160">
        <v>9</v>
      </c>
      <c r="E2160">
        <v>5.1920000000000002</v>
      </c>
      <c r="F2160">
        <v>5.9219999999999997</v>
      </c>
      <c r="G2160">
        <v>6.6520000000000001</v>
      </c>
      <c r="H2160">
        <v>7.49</v>
      </c>
      <c r="I2160">
        <v>8.4529999999999994</v>
      </c>
      <c r="J2160">
        <v>9.5630000000000006</v>
      </c>
      <c r="K2160">
        <v>10.849</v>
      </c>
      <c r="L2160">
        <v>12.34</v>
      </c>
      <c r="M2160">
        <v>13.832000000000001</v>
      </c>
      <c r="N2160" s="116">
        <v>-0.16800000000000001</v>
      </c>
      <c r="O2160" s="116">
        <v>8.4526000000000003</v>
      </c>
      <c r="P2160" s="116">
        <v>0.1222</v>
      </c>
    </row>
    <row r="2161" spans="1:16">
      <c r="A2161" t="s">
        <v>141</v>
      </c>
      <c r="B2161">
        <v>302</v>
      </c>
      <c r="C2161" t="s">
        <v>2334</v>
      </c>
      <c r="D2161">
        <v>9</v>
      </c>
      <c r="E2161">
        <v>5.1970000000000001</v>
      </c>
      <c r="F2161">
        <v>5.9279999999999999</v>
      </c>
      <c r="G2161">
        <v>6.6589999999999998</v>
      </c>
      <c r="H2161">
        <v>7.4969999999999999</v>
      </c>
      <c r="I2161">
        <v>8.4610000000000003</v>
      </c>
      <c r="J2161">
        <v>9.5730000000000004</v>
      </c>
      <c r="K2161">
        <v>10.859</v>
      </c>
      <c r="L2161">
        <v>12.353</v>
      </c>
      <c r="M2161">
        <v>13.846</v>
      </c>
      <c r="N2161" s="116">
        <v>-0.1686</v>
      </c>
      <c r="O2161" s="116">
        <v>8.4606999999999992</v>
      </c>
      <c r="P2161" s="116">
        <v>0.12221</v>
      </c>
    </row>
    <row r="2162" spans="1:16">
      <c r="A2162" t="s">
        <v>141</v>
      </c>
      <c r="B2162">
        <v>303</v>
      </c>
      <c r="C2162" t="s">
        <v>2335</v>
      </c>
      <c r="D2162">
        <v>9</v>
      </c>
      <c r="E2162">
        <v>5.202</v>
      </c>
      <c r="F2162">
        <v>5.9340000000000002</v>
      </c>
      <c r="G2162">
        <v>6.665</v>
      </c>
      <c r="H2162">
        <v>7.5039999999999996</v>
      </c>
      <c r="I2162">
        <v>8.4689999999999994</v>
      </c>
      <c r="J2162">
        <v>9.5820000000000007</v>
      </c>
      <c r="K2162">
        <v>10.87</v>
      </c>
      <c r="L2162">
        <v>12.366</v>
      </c>
      <c r="M2162">
        <v>13.861000000000001</v>
      </c>
      <c r="N2162" s="116">
        <v>-0.16919999999999999</v>
      </c>
      <c r="O2162" s="116">
        <v>8.4687999999999999</v>
      </c>
      <c r="P2162" s="116">
        <v>0.12222</v>
      </c>
    </row>
    <row r="2163" spans="1:16">
      <c r="A2163" t="s">
        <v>141</v>
      </c>
      <c r="B2163">
        <v>304</v>
      </c>
      <c r="C2163" t="s">
        <v>2336</v>
      </c>
      <c r="D2163">
        <v>9</v>
      </c>
      <c r="E2163">
        <v>5.2080000000000002</v>
      </c>
      <c r="F2163">
        <v>5.94</v>
      </c>
      <c r="G2163">
        <v>6.6710000000000003</v>
      </c>
      <c r="H2163">
        <v>7.5110000000000001</v>
      </c>
      <c r="I2163">
        <v>8.4770000000000003</v>
      </c>
      <c r="J2163">
        <v>9.5909999999999993</v>
      </c>
      <c r="K2163">
        <v>10.881</v>
      </c>
      <c r="L2163">
        <v>12.378</v>
      </c>
      <c r="M2163">
        <v>13.875</v>
      </c>
      <c r="N2163" s="116">
        <v>-0.16980000000000001</v>
      </c>
      <c r="O2163" s="116">
        <v>8.4769000000000005</v>
      </c>
      <c r="P2163" s="116">
        <v>0.12222</v>
      </c>
    </row>
    <row r="2164" spans="1:16">
      <c r="A2164" t="s">
        <v>141</v>
      </c>
      <c r="B2164">
        <v>305</v>
      </c>
      <c r="C2164" t="s">
        <v>2337</v>
      </c>
      <c r="D2164">
        <v>10</v>
      </c>
      <c r="E2164">
        <v>5.2130000000000001</v>
      </c>
      <c r="F2164">
        <v>5.9450000000000003</v>
      </c>
      <c r="G2164">
        <v>6.6779999999999999</v>
      </c>
      <c r="H2164">
        <v>7.5179999999999998</v>
      </c>
      <c r="I2164">
        <v>8.4849999999999994</v>
      </c>
      <c r="J2164">
        <v>9.6010000000000009</v>
      </c>
      <c r="K2164">
        <v>10.891999999999999</v>
      </c>
      <c r="L2164">
        <v>12.391</v>
      </c>
      <c r="M2164">
        <v>13.89</v>
      </c>
      <c r="N2164" s="116">
        <v>-0.1704</v>
      </c>
      <c r="O2164" s="116">
        <v>8.4849999999999994</v>
      </c>
      <c r="P2164" s="116">
        <v>0.12223000000000001</v>
      </c>
    </row>
    <row r="2165" spans="1:16">
      <c r="A2165" t="s">
        <v>141</v>
      </c>
      <c r="B2165">
        <v>306</v>
      </c>
      <c r="C2165" t="s">
        <v>2338</v>
      </c>
      <c r="D2165">
        <v>10</v>
      </c>
      <c r="E2165">
        <v>5.218</v>
      </c>
      <c r="F2165">
        <v>5.9509999999999996</v>
      </c>
      <c r="G2165">
        <v>6.6840000000000002</v>
      </c>
      <c r="H2165">
        <v>7.5250000000000004</v>
      </c>
      <c r="I2165">
        <v>8.4930000000000003</v>
      </c>
      <c r="J2165">
        <v>9.61</v>
      </c>
      <c r="K2165">
        <v>10.901999999999999</v>
      </c>
      <c r="L2165">
        <v>12.403</v>
      </c>
      <c r="M2165">
        <v>13.904</v>
      </c>
      <c r="N2165" s="116">
        <v>-0.17100000000000001</v>
      </c>
      <c r="O2165" s="116">
        <v>8.4931000000000001</v>
      </c>
      <c r="P2165" s="116">
        <v>0.12224</v>
      </c>
    </row>
    <row r="2166" spans="1:16">
      <c r="A2166" t="s">
        <v>141</v>
      </c>
      <c r="B2166">
        <v>307</v>
      </c>
      <c r="C2166" t="s">
        <v>2339</v>
      </c>
      <c r="D2166">
        <v>10</v>
      </c>
      <c r="E2166">
        <v>5.2229999999999999</v>
      </c>
      <c r="F2166">
        <v>5.9569999999999999</v>
      </c>
      <c r="G2166">
        <v>6.69</v>
      </c>
      <c r="H2166">
        <v>7.532</v>
      </c>
      <c r="I2166">
        <v>8.5009999999999994</v>
      </c>
      <c r="J2166">
        <v>9.6189999999999998</v>
      </c>
      <c r="K2166">
        <v>10.913</v>
      </c>
      <c r="L2166">
        <v>12.416</v>
      </c>
      <c r="M2166">
        <v>13.919</v>
      </c>
      <c r="N2166" s="116">
        <v>-0.1716</v>
      </c>
      <c r="O2166" s="116">
        <v>8.5010999999999992</v>
      </c>
      <c r="P2166" s="116">
        <v>0.12225</v>
      </c>
    </row>
    <row r="2167" spans="1:16">
      <c r="A2167" t="s">
        <v>141</v>
      </c>
      <c r="B2167">
        <v>308</v>
      </c>
      <c r="C2167" t="s">
        <v>2340</v>
      </c>
      <c r="D2167">
        <v>10</v>
      </c>
      <c r="E2167">
        <v>5.2279999999999998</v>
      </c>
      <c r="F2167">
        <v>5.9619999999999997</v>
      </c>
      <c r="G2167">
        <v>6.6970000000000001</v>
      </c>
      <c r="H2167">
        <v>7.54</v>
      </c>
      <c r="I2167">
        <v>8.5090000000000003</v>
      </c>
      <c r="J2167">
        <v>9.6280000000000001</v>
      </c>
      <c r="K2167">
        <v>10.923999999999999</v>
      </c>
      <c r="L2167">
        <v>12.429</v>
      </c>
      <c r="M2167">
        <v>13.933999999999999</v>
      </c>
      <c r="N2167" s="116">
        <v>-0.17219999999999999</v>
      </c>
      <c r="O2167" s="116">
        <v>8.5091999999999999</v>
      </c>
      <c r="P2167" s="116">
        <v>0.12225999999999999</v>
      </c>
    </row>
    <row r="2168" spans="1:16">
      <c r="A2168" t="s">
        <v>141</v>
      </c>
      <c r="B2168">
        <v>309</v>
      </c>
      <c r="C2168" t="s">
        <v>2341</v>
      </c>
      <c r="D2168">
        <v>10</v>
      </c>
      <c r="E2168">
        <v>5.2329999999999997</v>
      </c>
      <c r="F2168">
        <v>5.968</v>
      </c>
      <c r="G2168">
        <v>6.7030000000000003</v>
      </c>
      <c r="H2168">
        <v>7.5469999999999997</v>
      </c>
      <c r="I2168">
        <v>8.5169999999999995</v>
      </c>
      <c r="J2168">
        <v>9.6379999999999999</v>
      </c>
      <c r="K2168">
        <v>10.935</v>
      </c>
      <c r="L2168">
        <v>12.442</v>
      </c>
      <c r="M2168">
        <v>13.948</v>
      </c>
      <c r="N2168" s="116">
        <v>-0.17280000000000001</v>
      </c>
      <c r="O2168" s="116">
        <v>8.5172000000000008</v>
      </c>
      <c r="P2168" s="116">
        <v>0.12227</v>
      </c>
    </row>
    <row r="2169" spans="1:16">
      <c r="A2169" t="s">
        <v>141</v>
      </c>
      <c r="B2169">
        <v>310</v>
      </c>
      <c r="C2169" t="s">
        <v>2342</v>
      </c>
      <c r="D2169">
        <v>10</v>
      </c>
      <c r="E2169">
        <v>5.2380000000000004</v>
      </c>
      <c r="F2169">
        <v>5.9740000000000002</v>
      </c>
      <c r="G2169">
        <v>6.71</v>
      </c>
      <c r="H2169">
        <v>7.5540000000000003</v>
      </c>
      <c r="I2169">
        <v>8.5250000000000004</v>
      </c>
      <c r="J2169">
        <v>9.6470000000000002</v>
      </c>
      <c r="K2169">
        <v>10.945</v>
      </c>
      <c r="L2169">
        <v>12.454000000000001</v>
      </c>
      <c r="M2169">
        <v>13.962</v>
      </c>
      <c r="N2169" s="116">
        <v>-0.1734</v>
      </c>
      <c r="O2169" s="116">
        <v>8.5251999999999999</v>
      </c>
      <c r="P2169" s="116">
        <v>0.12227</v>
      </c>
    </row>
    <row r="2170" spans="1:16">
      <c r="A2170" t="s">
        <v>141</v>
      </c>
      <c r="B2170">
        <v>311</v>
      </c>
      <c r="C2170" t="s">
        <v>2343</v>
      </c>
      <c r="D2170">
        <v>10</v>
      </c>
      <c r="E2170">
        <v>5.2430000000000003</v>
      </c>
      <c r="F2170">
        <v>5.98</v>
      </c>
      <c r="G2170">
        <v>6.7160000000000002</v>
      </c>
      <c r="H2170">
        <v>7.5609999999999999</v>
      </c>
      <c r="I2170">
        <v>8.5329999999999995</v>
      </c>
      <c r="J2170">
        <v>9.6560000000000006</v>
      </c>
      <c r="K2170">
        <v>10.956</v>
      </c>
      <c r="L2170">
        <v>12.465999999999999</v>
      </c>
      <c r="M2170">
        <v>13.977</v>
      </c>
      <c r="N2170" s="116">
        <v>-0.17399999999999999</v>
      </c>
      <c r="O2170" s="116">
        <v>8.5332000000000008</v>
      </c>
      <c r="P2170" s="116">
        <v>0.12228</v>
      </c>
    </row>
    <row r="2171" spans="1:16">
      <c r="A2171" t="s">
        <v>141</v>
      </c>
      <c r="B2171">
        <v>312</v>
      </c>
      <c r="C2171" t="s">
        <v>2344</v>
      </c>
      <c r="D2171">
        <v>10</v>
      </c>
      <c r="E2171">
        <v>5.2480000000000002</v>
      </c>
      <c r="F2171">
        <v>5.9850000000000003</v>
      </c>
      <c r="G2171">
        <v>6.7220000000000004</v>
      </c>
      <c r="H2171">
        <v>7.5679999999999996</v>
      </c>
      <c r="I2171">
        <v>8.5410000000000004</v>
      </c>
      <c r="J2171">
        <v>9.6649999999999991</v>
      </c>
      <c r="K2171">
        <v>10.965999999999999</v>
      </c>
      <c r="L2171">
        <v>12.478999999999999</v>
      </c>
      <c r="M2171">
        <v>13.991</v>
      </c>
      <c r="N2171" s="116">
        <v>-0.17449999999999999</v>
      </c>
      <c r="O2171" s="116">
        <v>8.5411000000000001</v>
      </c>
      <c r="P2171" s="116">
        <v>0.12229</v>
      </c>
    </row>
    <row r="2172" spans="1:16">
      <c r="A2172" t="s">
        <v>141</v>
      </c>
      <c r="B2172">
        <v>313</v>
      </c>
      <c r="C2172" t="s">
        <v>2345</v>
      </c>
      <c r="D2172">
        <v>10</v>
      </c>
      <c r="E2172">
        <v>5.2530000000000001</v>
      </c>
      <c r="F2172">
        <v>5.9909999999999997</v>
      </c>
      <c r="G2172">
        <v>6.7279999999999998</v>
      </c>
      <c r="H2172">
        <v>7.5750000000000002</v>
      </c>
      <c r="I2172">
        <v>8.5489999999999995</v>
      </c>
      <c r="J2172">
        <v>9.6739999999999995</v>
      </c>
      <c r="K2172">
        <v>10.977</v>
      </c>
      <c r="L2172">
        <v>12.491</v>
      </c>
      <c r="M2172">
        <v>14.006</v>
      </c>
      <c r="N2172" s="116">
        <v>-0.17510000000000001</v>
      </c>
      <c r="O2172" s="116">
        <v>8.5490999999999993</v>
      </c>
      <c r="P2172" s="116">
        <v>0.12230000000000001</v>
      </c>
    </row>
    <row r="2173" spans="1:16">
      <c r="A2173" t="s">
        <v>141</v>
      </c>
      <c r="B2173">
        <v>314</v>
      </c>
      <c r="C2173" t="s">
        <v>2346</v>
      </c>
      <c r="D2173">
        <v>10</v>
      </c>
      <c r="E2173">
        <v>5.258</v>
      </c>
      <c r="F2173">
        <v>5.9960000000000004</v>
      </c>
      <c r="G2173">
        <v>6.734</v>
      </c>
      <c r="H2173">
        <v>7.5819999999999999</v>
      </c>
      <c r="I2173">
        <v>8.5570000000000004</v>
      </c>
      <c r="J2173">
        <v>9.6829999999999998</v>
      </c>
      <c r="K2173">
        <v>10.988</v>
      </c>
      <c r="L2173">
        <v>12.504</v>
      </c>
      <c r="M2173">
        <v>14.02</v>
      </c>
      <c r="N2173" s="116">
        <v>-0.1757</v>
      </c>
      <c r="O2173" s="116">
        <v>8.5570000000000004</v>
      </c>
      <c r="P2173" s="116">
        <v>0.12231</v>
      </c>
    </row>
    <row r="2174" spans="1:16">
      <c r="A2174" t="s">
        <v>141</v>
      </c>
      <c r="B2174">
        <v>315</v>
      </c>
      <c r="C2174" t="s">
        <v>2347</v>
      </c>
      <c r="D2174">
        <v>10</v>
      </c>
      <c r="E2174">
        <v>5.2640000000000002</v>
      </c>
      <c r="F2174">
        <v>6.0019999999999998</v>
      </c>
      <c r="G2174">
        <v>6.7409999999999997</v>
      </c>
      <c r="H2174">
        <v>7.5890000000000004</v>
      </c>
      <c r="I2174">
        <v>8.5649999999999995</v>
      </c>
      <c r="J2174">
        <v>9.6920000000000002</v>
      </c>
      <c r="K2174">
        <v>10.997999999999999</v>
      </c>
      <c r="L2174">
        <v>12.516</v>
      </c>
      <c r="M2174">
        <v>14.034000000000001</v>
      </c>
      <c r="N2174" s="116">
        <v>-0.17630000000000001</v>
      </c>
      <c r="O2174" s="116">
        <v>8.5649999999999995</v>
      </c>
      <c r="P2174" s="116">
        <v>0.12231</v>
      </c>
    </row>
    <row r="2175" spans="1:16">
      <c r="A2175" t="s">
        <v>141</v>
      </c>
      <c r="B2175">
        <v>316</v>
      </c>
      <c r="C2175" t="s">
        <v>2348</v>
      </c>
      <c r="D2175">
        <v>10</v>
      </c>
      <c r="E2175">
        <v>5.2690000000000001</v>
      </c>
      <c r="F2175">
        <v>6.008</v>
      </c>
      <c r="G2175">
        <v>6.7469999999999999</v>
      </c>
      <c r="H2175">
        <v>7.5960000000000001</v>
      </c>
      <c r="I2175">
        <v>8.5730000000000004</v>
      </c>
      <c r="J2175">
        <v>9.7010000000000005</v>
      </c>
      <c r="K2175">
        <v>11.009</v>
      </c>
      <c r="L2175">
        <v>12.529</v>
      </c>
      <c r="M2175">
        <v>14.048</v>
      </c>
      <c r="N2175" s="116">
        <v>-0.17680000000000001</v>
      </c>
      <c r="O2175" s="116">
        <v>8.5729000000000006</v>
      </c>
      <c r="P2175" s="116">
        <v>0.12232</v>
      </c>
    </row>
    <row r="2176" spans="1:16">
      <c r="A2176" t="s">
        <v>141</v>
      </c>
      <c r="B2176">
        <v>317</v>
      </c>
      <c r="C2176" t="s">
        <v>2349</v>
      </c>
      <c r="D2176">
        <v>10</v>
      </c>
      <c r="E2176">
        <v>5.274</v>
      </c>
      <c r="F2176">
        <v>6.0129999999999999</v>
      </c>
      <c r="G2176">
        <v>6.7530000000000001</v>
      </c>
      <c r="H2176">
        <v>7.6029999999999998</v>
      </c>
      <c r="I2176">
        <v>8.5809999999999995</v>
      </c>
      <c r="J2176">
        <v>9.7100000000000009</v>
      </c>
      <c r="K2176">
        <v>11.019</v>
      </c>
      <c r="L2176">
        <v>12.541</v>
      </c>
      <c r="M2176">
        <v>14.063000000000001</v>
      </c>
      <c r="N2176" s="116">
        <v>-0.1774</v>
      </c>
      <c r="O2176" s="116">
        <v>8.5808</v>
      </c>
      <c r="P2176" s="116">
        <v>0.12232999999999999</v>
      </c>
    </row>
    <row r="2177" spans="1:16">
      <c r="A2177" t="s">
        <v>141</v>
      </c>
      <c r="B2177">
        <v>318</v>
      </c>
      <c r="C2177" t="s">
        <v>2350</v>
      </c>
      <c r="D2177">
        <v>10</v>
      </c>
      <c r="E2177">
        <v>5.2779999999999996</v>
      </c>
      <c r="F2177">
        <v>6.0190000000000001</v>
      </c>
      <c r="G2177">
        <v>6.7590000000000003</v>
      </c>
      <c r="H2177">
        <v>7.61</v>
      </c>
      <c r="I2177">
        <v>8.5890000000000004</v>
      </c>
      <c r="J2177">
        <v>9.7200000000000006</v>
      </c>
      <c r="K2177">
        <v>11.03</v>
      </c>
      <c r="L2177">
        <v>12.554</v>
      </c>
      <c r="M2177">
        <v>14.077</v>
      </c>
      <c r="N2177" s="116">
        <v>-0.17799999999999999</v>
      </c>
      <c r="O2177" s="116">
        <v>8.5886999999999993</v>
      </c>
      <c r="P2177" s="116">
        <v>0.12234</v>
      </c>
    </row>
    <row r="2178" spans="1:16">
      <c r="A2178" t="s">
        <v>141</v>
      </c>
      <c r="B2178">
        <v>319</v>
      </c>
      <c r="C2178" t="s">
        <v>2351</v>
      </c>
      <c r="D2178">
        <v>10</v>
      </c>
      <c r="E2178">
        <v>5.2830000000000004</v>
      </c>
      <c r="F2178">
        <v>6.024</v>
      </c>
      <c r="G2178">
        <v>6.766</v>
      </c>
      <c r="H2178">
        <v>7.617</v>
      </c>
      <c r="I2178">
        <v>8.5960000000000001</v>
      </c>
      <c r="J2178">
        <v>9.7289999999999992</v>
      </c>
      <c r="K2178">
        <v>11.04</v>
      </c>
      <c r="L2178">
        <v>12.566000000000001</v>
      </c>
      <c r="M2178">
        <v>14.090999999999999</v>
      </c>
      <c r="N2178" s="116">
        <v>-0.17849999999999999</v>
      </c>
      <c r="O2178" s="116">
        <v>8.5965000000000007</v>
      </c>
      <c r="P2178" s="116">
        <v>0.12235</v>
      </c>
    </row>
    <row r="2179" spans="1:16">
      <c r="A2179" t="s">
        <v>141</v>
      </c>
      <c r="B2179">
        <v>320</v>
      </c>
      <c r="C2179" t="s">
        <v>2352</v>
      </c>
      <c r="D2179">
        <v>10</v>
      </c>
      <c r="E2179">
        <v>5.2889999999999997</v>
      </c>
      <c r="F2179">
        <v>6.03</v>
      </c>
      <c r="G2179">
        <v>6.7720000000000002</v>
      </c>
      <c r="H2179">
        <v>7.6239999999999997</v>
      </c>
      <c r="I2179">
        <v>8.6039999999999992</v>
      </c>
      <c r="J2179">
        <v>9.7370000000000001</v>
      </c>
      <c r="K2179">
        <v>11.051</v>
      </c>
      <c r="L2179">
        <v>12.577999999999999</v>
      </c>
      <c r="M2179">
        <v>14.105</v>
      </c>
      <c r="N2179" s="116">
        <v>-0.17910000000000001</v>
      </c>
      <c r="O2179" s="116">
        <v>8.6044</v>
      </c>
      <c r="P2179" s="116">
        <v>0.12235</v>
      </c>
    </row>
    <row r="2180" spans="1:16">
      <c r="A2180" t="s">
        <v>141</v>
      </c>
      <c r="B2180">
        <v>321</v>
      </c>
      <c r="C2180" t="s">
        <v>2353</v>
      </c>
      <c r="D2180">
        <v>10</v>
      </c>
      <c r="E2180">
        <v>5.2930000000000001</v>
      </c>
      <c r="F2180">
        <v>6.0359999999999996</v>
      </c>
      <c r="G2180">
        <v>6.7779999999999996</v>
      </c>
      <c r="H2180">
        <v>7.63</v>
      </c>
      <c r="I2180">
        <v>8.6120000000000001</v>
      </c>
      <c r="J2180">
        <v>9.7460000000000004</v>
      </c>
      <c r="K2180">
        <v>11.061</v>
      </c>
      <c r="L2180">
        <v>12.59</v>
      </c>
      <c r="M2180">
        <v>14.119</v>
      </c>
      <c r="N2180" s="116">
        <v>-0.1797</v>
      </c>
      <c r="O2180" s="116">
        <v>8.6121999999999996</v>
      </c>
      <c r="P2180" s="116">
        <v>0.12236</v>
      </c>
    </row>
    <row r="2181" spans="1:16">
      <c r="A2181" t="s">
        <v>141</v>
      </c>
      <c r="B2181">
        <v>322</v>
      </c>
      <c r="C2181" t="s">
        <v>2354</v>
      </c>
      <c r="D2181">
        <v>10</v>
      </c>
      <c r="E2181">
        <v>5.298</v>
      </c>
      <c r="F2181">
        <v>6.0410000000000004</v>
      </c>
      <c r="G2181">
        <v>6.7839999999999998</v>
      </c>
      <c r="H2181">
        <v>7.6369999999999996</v>
      </c>
      <c r="I2181">
        <v>8.6199999999999992</v>
      </c>
      <c r="J2181">
        <v>9.7560000000000002</v>
      </c>
      <c r="K2181">
        <v>11.071999999999999</v>
      </c>
      <c r="L2181">
        <v>12.603</v>
      </c>
      <c r="M2181">
        <v>14.134</v>
      </c>
      <c r="N2181" s="116">
        <v>-0.1802</v>
      </c>
      <c r="O2181" s="116">
        <v>8.6201000000000008</v>
      </c>
      <c r="P2181" s="116">
        <v>0.12237000000000001</v>
      </c>
    </row>
    <row r="2182" spans="1:16">
      <c r="A2182" t="s">
        <v>141</v>
      </c>
      <c r="B2182">
        <v>323</v>
      </c>
      <c r="C2182" t="s">
        <v>2355</v>
      </c>
      <c r="D2182">
        <v>10</v>
      </c>
      <c r="E2182">
        <v>5.3029999999999999</v>
      </c>
      <c r="F2182">
        <v>6.0469999999999997</v>
      </c>
      <c r="G2182">
        <v>6.79</v>
      </c>
      <c r="H2182">
        <v>7.6440000000000001</v>
      </c>
      <c r="I2182">
        <v>8.6280000000000001</v>
      </c>
      <c r="J2182">
        <v>9.7650000000000006</v>
      </c>
      <c r="K2182">
        <v>11.082000000000001</v>
      </c>
      <c r="L2182">
        <v>12.615</v>
      </c>
      <c r="M2182">
        <v>14.148</v>
      </c>
      <c r="N2182" s="116">
        <v>-0.18079999999999999</v>
      </c>
      <c r="O2182" s="116">
        <v>8.6279000000000003</v>
      </c>
      <c r="P2182" s="116">
        <v>0.12238</v>
      </c>
    </row>
    <row r="2183" spans="1:16">
      <c r="A2183" t="s">
        <v>141</v>
      </c>
      <c r="B2183">
        <v>324</v>
      </c>
      <c r="C2183" t="s">
        <v>2356</v>
      </c>
      <c r="D2183">
        <v>10</v>
      </c>
      <c r="E2183">
        <v>5.3079999999999998</v>
      </c>
      <c r="F2183">
        <v>6.0519999999999996</v>
      </c>
      <c r="G2183">
        <v>6.7960000000000003</v>
      </c>
      <c r="H2183">
        <v>7.6509999999999998</v>
      </c>
      <c r="I2183">
        <v>8.6359999999999992</v>
      </c>
      <c r="J2183">
        <v>9.7729999999999997</v>
      </c>
      <c r="K2183">
        <v>11.093</v>
      </c>
      <c r="L2183">
        <v>12.627000000000001</v>
      </c>
      <c r="M2183">
        <v>14.162000000000001</v>
      </c>
      <c r="N2183" s="116">
        <v>-0.18129999999999999</v>
      </c>
      <c r="O2183" s="116">
        <v>8.6356999999999999</v>
      </c>
      <c r="P2183" s="116">
        <v>0.12239</v>
      </c>
    </row>
    <row r="2184" spans="1:16">
      <c r="A2184" t="s">
        <v>141</v>
      </c>
      <c r="B2184">
        <v>325</v>
      </c>
      <c r="C2184" t="s">
        <v>2357</v>
      </c>
      <c r="D2184">
        <v>10</v>
      </c>
      <c r="E2184">
        <v>5.3129999999999997</v>
      </c>
      <c r="F2184">
        <v>6.0579999999999998</v>
      </c>
      <c r="G2184">
        <v>6.8029999999999999</v>
      </c>
      <c r="H2184">
        <v>7.6580000000000004</v>
      </c>
      <c r="I2184">
        <v>8.6440000000000001</v>
      </c>
      <c r="J2184">
        <v>9.782</v>
      </c>
      <c r="K2184">
        <v>11.103</v>
      </c>
      <c r="L2184">
        <v>12.638999999999999</v>
      </c>
      <c r="M2184">
        <v>14.176</v>
      </c>
      <c r="N2184" s="116">
        <v>-0.18190000000000001</v>
      </c>
      <c r="O2184" s="116">
        <v>8.6434999999999995</v>
      </c>
      <c r="P2184" s="116">
        <v>0.12239</v>
      </c>
    </row>
    <row r="2185" spans="1:16">
      <c r="A2185" t="s">
        <v>141</v>
      </c>
      <c r="B2185">
        <v>326</v>
      </c>
      <c r="C2185" t="s">
        <v>2358</v>
      </c>
      <c r="D2185">
        <v>10</v>
      </c>
      <c r="E2185">
        <v>5.3179999999999996</v>
      </c>
      <c r="F2185">
        <v>6.0629999999999997</v>
      </c>
      <c r="G2185">
        <v>6.8090000000000002</v>
      </c>
      <c r="H2185">
        <v>7.665</v>
      </c>
      <c r="I2185">
        <v>8.6509999999999998</v>
      </c>
      <c r="J2185">
        <v>9.7910000000000004</v>
      </c>
      <c r="K2185">
        <v>11.113</v>
      </c>
      <c r="L2185">
        <v>12.651</v>
      </c>
      <c r="M2185">
        <v>14.19</v>
      </c>
      <c r="N2185" s="116">
        <v>-0.18240000000000001</v>
      </c>
      <c r="O2185" s="116">
        <v>8.6511999999999993</v>
      </c>
      <c r="P2185" s="116">
        <v>0.12239999999999999</v>
      </c>
    </row>
    <row r="2186" spans="1:16">
      <c r="A2186" t="s">
        <v>141</v>
      </c>
      <c r="B2186">
        <v>327</v>
      </c>
      <c r="C2186" t="s">
        <v>2359</v>
      </c>
      <c r="D2186">
        <v>10</v>
      </c>
      <c r="E2186">
        <v>5.3230000000000004</v>
      </c>
      <c r="F2186">
        <v>6.069</v>
      </c>
      <c r="G2186">
        <v>6.8150000000000004</v>
      </c>
      <c r="H2186">
        <v>7.6719999999999997</v>
      </c>
      <c r="I2186">
        <v>8.6590000000000007</v>
      </c>
      <c r="J2186">
        <v>9.8000000000000007</v>
      </c>
      <c r="K2186">
        <v>11.124000000000001</v>
      </c>
      <c r="L2186">
        <v>12.664</v>
      </c>
      <c r="M2186">
        <v>14.204000000000001</v>
      </c>
      <c r="N2186" s="116">
        <v>-0.183</v>
      </c>
      <c r="O2186" s="116">
        <v>8.6590000000000007</v>
      </c>
      <c r="P2186" s="116">
        <v>0.12241</v>
      </c>
    </row>
    <row r="2187" spans="1:16">
      <c r="A2187" t="s">
        <v>141</v>
      </c>
      <c r="B2187">
        <v>328</v>
      </c>
      <c r="C2187" t="s">
        <v>2360</v>
      </c>
      <c r="D2187">
        <v>10</v>
      </c>
      <c r="E2187">
        <v>5.3280000000000003</v>
      </c>
      <c r="F2187">
        <v>6.0739999999999998</v>
      </c>
      <c r="G2187">
        <v>6.8209999999999997</v>
      </c>
      <c r="H2187">
        <v>7.6779999999999999</v>
      </c>
      <c r="I2187">
        <v>8.6669999999999998</v>
      </c>
      <c r="J2187">
        <v>9.8089999999999993</v>
      </c>
      <c r="K2187">
        <v>11.134</v>
      </c>
      <c r="L2187">
        <v>12.676</v>
      </c>
      <c r="M2187">
        <v>14.218</v>
      </c>
      <c r="N2187" s="116">
        <v>-0.1835</v>
      </c>
      <c r="O2187" s="116">
        <v>8.6667000000000005</v>
      </c>
      <c r="P2187" s="116">
        <v>0.12242</v>
      </c>
    </row>
    <row r="2188" spans="1:16">
      <c r="A2188" t="s">
        <v>141</v>
      </c>
      <c r="B2188">
        <v>329</v>
      </c>
      <c r="C2188" t="s">
        <v>2361</v>
      </c>
      <c r="D2188">
        <v>10</v>
      </c>
      <c r="E2188">
        <v>5.3330000000000002</v>
      </c>
      <c r="F2188">
        <v>6.08</v>
      </c>
      <c r="G2188">
        <v>6.827</v>
      </c>
      <c r="H2188">
        <v>7.6849999999999996</v>
      </c>
      <c r="I2188">
        <v>8.6739999999999995</v>
      </c>
      <c r="J2188">
        <v>9.8179999999999996</v>
      </c>
      <c r="K2188">
        <v>11.144</v>
      </c>
      <c r="L2188">
        <v>12.688000000000001</v>
      </c>
      <c r="M2188">
        <v>14.231999999999999</v>
      </c>
      <c r="N2188" s="116">
        <v>-0.18410000000000001</v>
      </c>
      <c r="O2188" s="116">
        <v>8.6745000000000001</v>
      </c>
      <c r="P2188" s="116">
        <v>0.12243</v>
      </c>
    </row>
    <row r="2189" spans="1:16">
      <c r="A2189" t="s">
        <v>141</v>
      </c>
      <c r="B2189">
        <v>330</v>
      </c>
      <c r="C2189" t="s">
        <v>2362</v>
      </c>
      <c r="D2189">
        <v>10</v>
      </c>
      <c r="E2189">
        <v>5.3380000000000001</v>
      </c>
      <c r="F2189">
        <v>6.085</v>
      </c>
      <c r="G2189">
        <v>6.8330000000000002</v>
      </c>
      <c r="H2189">
        <v>7.6920000000000002</v>
      </c>
      <c r="I2189">
        <v>8.6820000000000004</v>
      </c>
      <c r="J2189">
        <v>9.827</v>
      </c>
      <c r="K2189">
        <v>11.154</v>
      </c>
      <c r="L2189">
        <v>12.7</v>
      </c>
      <c r="M2189">
        <v>14.246</v>
      </c>
      <c r="N2189" s="116">
        <v>-0.18459999999999999</v>
      </c>
      <c r="O2189" s="116">
        <v>8.6821999999999999</v>
      </c>
      <c r="P2189" s="116">
        <v>0.12243</v>
      </c>
    </row>
    <row r="2190" spans="1:16">
      <c r="A2190" t="s">
        <v>141</v>
      </c>
      <c r="B2190">
        <v>331</v>
      </c>
      <c r="C2190" t="s">
        <v>2363</v>
      </c>
      <c r="D2190">
        <v>10</v>
      </c>
      <c r="E2190">
        <v>5.343</v>
      </c>
      <c r="F2190">
        <v>6.0910000000000002</v>
      </c>
      <c r="G2190">
        <v>6.8390000000000004</v>
      </c>
      <c r="H2190">
        <v>7.6989999999999998</v>
      </c>
      <c r="I2190">
        <v>8.69</v>
      </c>
      <c r="J2190">
        <v>9.8360000000000003</v>
      </c>
      <c r="K2190">
        <v>11.164999999999999</v>
      </c>
      <c r="L2190">
        <v>12.712</v>
      </c>
      <c r="M2190">
        <v>14.26</v>
      </c>
      <c r="N2190" s="116">
        <v>-0.18509999999999999</v>
      </c>
      <c r="O2190" s="116">
        <v>8.6898999999999997</v>
      </c>
      <c r="P2190" s="116">
        <v>0.12243999999999999</v>
      </c>
    </row>
    <row r="2191" spans="1:16">
      <c r="A2191" t="s">
        <v>141</v>
      </c>
      <c r="B2191">
        <v>332</v>
      </c>
      <c r="C2191" t="s">
        <v>2364</v>
      </c>
      <c r="D2191">
        <v>10</v>
      </c>
      <c r="E2191">
        <v>5.3470000000000004</v>
      </c>
      <c r="F2191">
        <v>6.0960000000000001</v>
      </c>
      <c r="G2191">
        <v>6.8449999999999998</v>
      </c>
      <c r="H2191">
        <v>7.7060000000000004</v>
      </c>
      <c r="I2191">
        <v>8.6980000000000004</v>
      </c>
      <c r="J2191">
        <v>9.8439999999999994</v>
      </c>
      <c r="K2191">
        <v>11.175000000000001</v>
      </c>
      <c r="L2191">
        <v>12.724</v>
      </c>
      <c r="M2191">
        <v>14.273999999999999</v>
      </c>
      <c r="N2191" s="116">
        <v>-0.1857</v>
      </c>
      <c r="O2191" s="116">
        <v>8.6975999999999996</v>
      </c>
      <c r="P2191" s="116">
        <v>0.12245</v>
      </c>
    </row>
    <row r="2192" spans="1:16">
      <c r="A2192" t="s">
        <v>141</v>
      </c>
      <c r="B2192">
        <v>333</v>
      </c>
      <c r="C2192" t="s">
        <v>2365</v>
      </c>
      <c r="D2192">
        <v>10</v>
      </c>
      <c r="E2192">
        <v>5.3520000000000003</v>
      </c>
      <c r="F2192">
        <v>6.1020000000000003</v>
      </c>
      <c r="G2192">
        <v>6.851</v>
      </c>
      <c r="H2192">
        <v>7.7130000000000001</v>
      </c>
      <c r="I2192">
        <v>8.7050000000000001</v>
      </c>
      <c r="J2192">
        <v>9.8529999999999998</v>
      </c>
      <c r="K2192">
        <v>11.185</v>
      </c>
      <c r="L2192">
        <v>12.737</v>
      </c>
      <c r="M2192">
        <v>14.288</v>
      </c>
      <c r="N2192" s="116">
        <v>-0.1862</v>
      </c>
      <c r="O2192" s="116">
        <v>8.7052999999999994</v>
      </c>
      <c r="P2192" s="116">
        <v>0.12246</v>
      </c>
    </row>
    <row r="2193" spans="1:16">
      <c r="A2193" t="s">
        <v>141</v>
      </c>
      <c r="B2193">
        <v>334</v>
      </c>
      <c r="C2193" t="s">
        <v>2366</v>
      </c>
      <c r="D2193">
        <v>10</v>
      </c>
      <c r="E2193">
        <v>5.3570000000000002</v>
      </c>
      <c r="F2193">
        <v>6.1070000000000002</v>
      </c>
      <c r="G2193">
        <v>6.8570000000000002</v>
      </c>
      <c r="H2193">
        <v>7.7190000000000003</v>
      </c>
      <c r="I2193">
        <v>8.7129999999999992</v>
      </c>
      <c r="J2193">
        <v>9.8620000000000001</v>
      </c>
      <c r="K2193">
        <v>11.196</v>
      </c>
      <c r="L2193">
        <v>12.747999999999999</v>
      </c>
      <c r="M2193">
        <v>14.301</v>
      </c>
      <c r="N2193" s="116">
        <v>-0.1867</v>
      </c>
      <c r="O2193" s="116">
        <v>8.7129999999999992</v>
      </c>
      <c r="P2193" s="116">
        <v>0.12246</v>
      </c>
    </row>
    <row r="2194" spans="1:16">
      <c r="A2194" t="s">
        <v>141</v>
      </c>
      <c r="B2194">
        <v>335</v>
      </c>
      <c r="C2194" t="s">
        <v>2367</v>
      </c>
      <c r="D2194">
        <v>11</v>
      </c>
      <c r="E2194">
        <v>5.3620000000000001</v>
      </c>
      <c r="F2194">
        <v>6.1130000000000004</v>
      </c>
      <c r="G2194">
        <v>6.8630000000000004</v>
      </c>
      <c r="H2194">
        <v>7.726</v>
      </c>
      <c r="I2194">
        <v>8.7210000000000001</v>
      </c>
      <c r="J2194">
        <v>9.8710000000000004</v>
      </c>
      <c r="K2194">
        <v>11.206</v>
      </c>
      <c r="L2194">
        <v>12.760999999999999</v>
      </c>
      <c r="M2194">
        <v>14.315</v>
      </c>
      <c r="N2194" s="116">
        <v>-0.18729999999999999</v>
      </c>
      <c r="O2194" s="116">
        <v>8.7207000000000008</v>
      </c>
      <c r="P2194" s="116">
        <v>0.12247</v>
      </c>
    </row>
    <row r="2195" spans="1:16">
      <c r="A2195" t="s">
        <v>141</v>
      </c>
      <c r="B2195">
        <v>336</v>
      </c>
      <c r="C2195" t="s">
        <v>2368</v>
      </c>
      <c r="D2195">
        <v>11</v>
      </c>
      <c r="E2195">
        <v>5.367</v>
      </c>
      <c r="F2195">
        <v>6.1180000000000003</v>
      </c>
      <c r="G2195">
        <v>6.8689999999999998</v>
      </c>
      <c r="H2195">
        <v>7.7329999999999997</v>
      </c>
      <c r="I2195">
        <v>8.7279999999999998</v>
      </c>
      <c r="J2195">
        <v>9.8800000000000008</v>
      </c>
      <c r="K2195">
        <v>11.215999999999999</v>
      </c>
      <c r="L2195">
        <v>12.773</v>
      </c>
      <c r="M2195">
        <v>14.329000000000001</v>
      </c>
      <c r="N2195" s="116">
        <v>-0.18779999999999999</v>
      </c>
      <c r="O2195" s="116">
        <v>8.7283000000000008</v>
      </c>
      <c r="P2195" s="116">
        <v>0.12248000000000001</v>
      </c>
    </row>
    <row r="2196" spans="1:16">
      <c r="A2196" t="s">
        <v>141</v>
      </c>
      <c r="B2196">
        <v>337</v>
      </c>
      <c r="C2196" t="s">
        <v>2369</v>
      </c>
      <c r="D2196">
        <v>11</v>
      </c>
      <c r="E2196">
        <v>5.3719999999999999</v>
      </c>
      <c r="F2196">
        <v>6.1239999999999997</v>
      </c>
      <c r="G2196">
        <v>6.875</v>
      </c>
      <c r="H2196">
        <v>7.74</v>
      </c>
      <c r="I2196">
        <v>8.7360000000000007</v>
      </c>
      <c r="J2196">
        <v>9.8889999999999993</v>
      </c>
      <c r="K2196">
        <v>11.226000000000001</v>
      </c>
      <c r="L2196">
        <v>12.785</v>
      </c>
      <c r="M2196">
        <v>14.343</v>
      </c>
      <c r="N2196" s="116">
        <v>-0.1883</v>
      </c>
      <c r="O2196" s="116">
        <v>8.7360000000000007</v>
      </c>
      <c r="P2196" s="116">
        <v>0.12249</v>
      </c>
    </row>
    <row r="2197" spans="1:16">
      <c r="A2197" t="s">
        <v>141</v>
      </c>
      <c r="B2197">
        <v>338</v>
      </c>
      <c r="C2197" t="s">
        <v>2370</v>
      </c>
      <c r="D2197">
        <v>11</v>
      </c>
      <c r="E2197">
        <v>5.3769999999999998</v>
      </c>
      <c r="F2197">
        <v>6.1289999999999996</v>
      </c>
      <c r="G2197">
        <v>6.8819999999999997</v>
      </c>
      <c r="H2197">
        <v>7.7460000000000004</v>
      </c>
      <c r="I2197">
        <v>8.7439999999999998</v>
      </c>
      <c r="J2197">
        <v>9.8970000000000002</v>
      </c>
      <c r="K2197">
        <v>11.236000000000001</v>
      </c>
      <c r="L2197">
        <v>12.795999999999999</v>
      </c>
      <c r="M2197">
        <v>14.356999999999999</v>
      </c>
      <c r="N2197" s="116">
        <v>-0.18890000000000001</v>
      </c>
      <c r="O2197" s="116">
        <v>8.7436000000000007</v>
      </c>
      <c r="P2197" s="116">
        <v>0.12249</v>
      </c>
    </row>
    <row r="2198" spans="1:16">
      <c r="A2198" t="s">
        <v>141</v>
      </c>
      <c r="B2198">
        <v>339</v>
      </c>
      <c r="C2198" t="s">
        <v>2371</v>
      </c>
      <c r="D2198">
        <v>11</v>
      </c>
      <c r="E2198">
        <v>5.3810000000000002</v>
      </c>
      <c r="F2198">
        <v>6.1340000000000003</v>
      </c>
      <c r="G2198">
        <v>6.8869999999999996</v>
      </c>
      <c r="H2198">
        <v>7.7530000000000001</v>
      </c>
      <c r="I2198">
        <v>8.7509999999999994</v>
      </c>
      <c r="J2198">
        <v>9.9060000000000006</v>
      </c>
      <c r="K2198">
        <v>11.247</v>
      </c>
      <c r="L2198">
        <v>12.808</v>
      </c>
      <c r="M2198">
        <v>14.37</v>
      </c>
      <c r="N2198" s="116">
        <v>-0.18940000000000001</v>
      </c>
      <c r="O2198" s="116">
        <v>8.7512000000000008</v>
      </c>
      <c r="P2198" s="116">
        <v>0.1225</v>
      </c>
    </row>
    <row r="2199" spans="1:16">
      <c r="A2199" t="s">
        <v>141</v>
      </c>
      <c r="B2199">
        <v>340</v>
      </c>
      <c r="C2199" t="s">
        <v>2372</v>
      </c>
      <c r="D2199">
        <v>11</v>
      </c>
      <c r="E2199">
        <v>5.3860000000000001</v>
      </c>
      <c r="F2199">
        <v>6.14</v>
      </c>
      <c r="G2199">
        <v>6.8929999999999998</v>
      </c>
      <c r="H2199">
        <v>7.76</v>
      </c>
      <c r="I2199">
        <v>8.7590000000000003</v>
      </c>
      <c r="J2199">
        <v>9.9149999999999991</v>
      </c>
      <c r="K2199">
        <v>11.257</v>
      </c>
      <c r="L2199">
        <v>12.82</v>
      </c>
      <c r="M2199">
        <v>14.384</v>
      </c>
      <c r="N2199" s="116">
        <v>-0.18990000000000001</v>
      </c>
      <c r="O2199" s="116">
        <v>8.7588000000000008</v>
      </c>
      <c r="P2199" s="116">
        <v>0.12250999999999999</v>
      </c>
    </row>
    <row r="2200" spans="1:16">
      <c r="A2200" t="s">
        <v>141</v>
      </c>
      <c r="B2200">
        <v>341</v>
      </c>
      <c r="C2200" t="s">
        <v>2373</v>
      </c>
      <c r="D2200">
        <v>11</v>
      </c>
      <c r="E2200">
        <v>5.391</v>
      </c>
      <c r="F2200">
        <v>6.1449999999999996</v>
      </c>
      <c r="G2200">
        <v>6.899</v>
      </c>
      <c r="H2200">
        <v>7.766</v>
      </c>
      <c r="I2200">
        <v>8.766</v>
      </c>
      <c r="J2200">
        <v>9.923</v>
      </c>
      <c r="K2200">
        <v>11.266999999999999</v>
      </c>
      <c r="L2200">
        <v>12.833</v>
      </c>
      <c r="M2200">
        <v>14.398</v>
      </c>
      <c r="N2200" s="116">
        <v>-0.19040000000000001</v>
      </c>
      <c r="O2200" s="116">
        <v>8.7664000000000009</v>
      </c>
      <c r="P2200" s="116">
        <v>0.12252</v>
      </c>
    </row>
    <row r="2201" spans="1:16">
      <c r="A2201" t="s">
        <v>141</v>
      </c>
      <c r="B2201">
        <v>342</v>
      </c>
      <c r="C2201" t="s">
        <v>2374</v>
      </c>
      <c r="D2201">
        <v>11</v>
      </c>
      <c r="E2201">
        <v>5.3959999999999999</v>
      </c>
      <c r="F2201">
        <v>6.1509999999999998</v>
      </c>
      <c r="G2201">
        <v>6.9050000000000002</v>
      </c>
      <c r="H2201">
        <v>7.7729999999999997</v>
      </c>
      <c r="I2201">
        <v>8.7739999999999991</v>
      </c>
      <c r="J2201">
        <v>9.9320000000000004</v>
      </c>
      <c r="K2201">
        <v>11.276999999999999</v>
      </c>
      <c r="L2201">
        <v>12.843999999999999</v>
      </c>
      <c r="M2201">
        <v>14.411</v>
      </c>
      <c r="N2201" s="116">
        <v>-0.19089999999999999</v>
      </c>
      <c r="O2201" s="116">
        <v>8.7739999999999991</v>
      </c>
      <c r="P2201" s="116">
        <v>0.12252</v>
      </c>
    </row>
    <row r="2202" spans="1:16">
      <c r="A2202" t="s">
        <v>141</v>
      </c>
      <c r="B2202">
        <v>343</v>
      </c>
      <c r="C2202" t="s">
        <v>2375</v>
      </c>
      <c r="D2202">
        <v>11</v>
      </c>
      <c r="E2202">
        <v>5.4009999999999998</v>
      </c>
      <c r="F2202">
        <v>6.1559999999999997</v>
      </c>
      <c r="G2202">
        <v>6.9109999999999996</v>
      </c>
      <c r="H2202">
        <v>7.78</v>
      </c>
      <c r="I2202">
        <v>8.782</v>
      </c>
      <c r="J2202">
        <v>9.9410000000000007</v>
      </c>
      <c r="K2202">
        <v>11.287000000000001</v>
      </c>
      <c r="L2202">
        <v>12.856</v>
      </c>
      <c r="M2202">
        <v>14.425000000000001</v>
      </c>
      <c r="N2202" s="116">
        <v>-0.19139999999999999</v>
      </c>
      <c r="O2202" s="116">
        <v>8.7815999999999992</v>
      </c>
      <c r="P2202" s="116">
        <v>0.12253</v>
      </c>
    </row>
    <row r="2203" spans="1:16">
      <c r="A2203" t="s">
        <v>141</v>
      </c>
      <c r="B2203">
        <v>344</v>
      </c>
      <c r="C2203" t="s">
        <v>2376</v>
      </c>
      <c r="D2203">
        <v>11</v>
      </c>
      <c r="E2203">
        <v>5.4050000000000002</v>
      </c>
      <c r="F2203">
        <v>6.1609999999999996</v>
      </c>
      <c r="G2203">
        <v>6.9169999999999998</v>
      </c>
      <c r="H2203">
        <v>7.7869999999999999</v>
      </c>
      <c r="I2203">
        <v>8.7889999999999997</v>
      </c>
      <c r="J2203">
        <v>9.9499999999999993</v>
      </c>
      <c r="K2203">
        <v>11.297000000000001</v>
      </c>
      <c r="L2203">
        <v>12.868</v>
      </c>
      <c r="M2203">
        <v>14.439</v>
      </c>
      <c r="N2203" s="116">
        <v>-0.192</v>
      </c>
      <c r="O2203" s="116">
        <v>8.7891999999999992</v>
      </c>
      <c r="P2203" s="116">
        <v>0.12254</v>
      </c>
    </row>
    <row r="2204" spans="1:16">
      <c r="A2204" t="s">
        <v>141</v>
      </c>
      <c r="B2204">
        <v>345</v>
      </c>
      <c r="C2204" t="s">
        <v>2377</v>
      </c>
      <c r="D2204">
        <v>11</v>
      </c>
      <c r="E2204">
        <v>5.41</v>
      </c>
      <c r="F2204">
        <v>6.1669999999999998</v>
      </c>
      <c r="G2204">
        <v>6.923</v>
      </c>
      <c r="H2204">
        <v>7.7930000000000001</v>
      </c>
      <c r="I2204">
        <v>8.7970000000000006</v>
      </c>
      <c r="J2204">
        <v>9.9580000000000002</v>
      </c>
      <c r="K2204">
        <v>11.307</v>
      </c>
      <c r="L2204">
        <v>12.88</v>
      </c>
      <c r="M2204">
        <v>14.452999999999999</v>
      </c>
      <c r="N2204" s="116">
        <v>-0.1925</v>
      </c>
      <c r="O2204" s="116">
        <v>8.7967999999999993</v>
      </c>
      <c r="P2204" s="116">
        <v>0.12254</v>
      </c>
    </row>
    <row r="2205" spans="1:16">
      <c r="A2205" t="s">
        <v>141</v>
      </c>
      <c r="B2205">
        <v>346</v>
      </c>
      <c r="C2205" t="s">
        <v>2378</v>
      </c>
      <c r="D2205">
        <v>11</v>
      </c>
      <c r="E2205">
        <v>5.415</v>
      </c>
      <c r="F2205">
        <v>6.1719999999999997</v>
      </c>
      <c r="G2205">
        <v>6.9290000000000003</v>
      </c>
      <c r="H2205">
        <v>7.8</v>
      </c>
      <c r="I2205">
        <v>8.8040000000000003</v>
      </c>
      <c r="J2205">
        <v>9.9670000000000005</v>
      </c>
      <c r="K2205">
        <v>11.317</v>
      </c>
      <c r="L2205">
        <v>12.891999999999999</v>
      </c>
      <c r="M2205">
        <v>14.465999999999999</v>
      </c>
      <c r="N2205" s="116">
        <v>-0.193</v>
      </c>
      <c r="O2205" s="116">
        <v>8.8042999999999996</v>
      </c>
      <c r="P2205" s="116">
        <v>0.12255000000000001</v>
      </c>
    </row>
    <row r="2206" spans="1:16">
      <c r="A2206" t="s">
        <v>141</v>
      </c>
      <c r="B2206">
        <v>347</v>
      </c>
      <c r="C2206" t="s">
        <v>2379</v>
      </c>
      <c r="D2206">
        <v>11</v>
      </c>
      <c r="E2206">
        <v>5.42</v>
      </c>
      <c r="F2206">
        <v>6.1769999999999996</v>
      </c>
      <c r="G2206">
        <v>6.9349999999999996</v>
      </c>
      <c r="H2206">
        <v>7.8070000000000004</v>
      </c>
      <c r="I2206">
        <v>8.8119999999999994</v>
      </c>
      <c r="J2206">
        <v>9.9760000000000009</v>
      </c>
      <c r="K2206">
        <v>11.327</v>
      </c>
      <c r="L2206">
        <v>12.904</v>
      </c>
      <c r="M2206">
        <v>14.48</v>
      </c>
      <c r="N2206" s="116">
        <v>-0.19350000000000001</v>
      </c>
      <c r="O2206" s="116">
        <v>8.8118999999999996</v>
      </c>
      <c r="P2206" s="116">
        <v>0.12256</v>
      </c>
    </row>
    <row r="2207" spans="1:16">
      <c r="A2207" t="s">
        <v>141</v>
      </c>
      <c r="B2207">
        <v>348</v>
      </c>
      <c r="C2207" t="s">
        <v>2380</v>
      </c>
      <c r="D2207">
        <v>11</v>
      </c>
      <c r="E2207">
        <v>5.4249999999999998</v>
      </c>
      <c r="F2207">
        <v>6.1829999999999998</v>
      </c>
      <c r="G2207">
        <v>6.9409999999999998</v>
      </c>
      <c r="H2207">
        <v>7.8129999999999997</v>
      </c>
      <c r="I2207">
        <v>8.8190000000000008</v>
      </c>
      <c r="J2207">
        <v>9.984</v>
      </c>
      <c r="K2207">
        <v>11.337</v>
      </c>
      <c r="L2207">
        <v>12.914999999999999</v>
      </c>
      <c r="M2207">
        <v>14.493</v>
      </c>
      <c r="N2207" s="116">
        <v>-0.19400000000000001</v>
      </c>
      <c r="O2207" s="116">
        <v>8.8193999999999999</v>
      </c>
      <c r="P2207" s="116">
        <v>0.12256</v>
      </c>
    </row>
    <row r="2208" spans="1:16">
      <c r="A2208" t="s">
        <v>141</v>
      </c>
      <c r="B2208">
        <v>349</v>
      </c>
      <c r="C2208" t="s">
        <v>2381</v>
      </c>
      <c r="D2208">
        <v>11</v>
      </c>
      <c r="E2208">
        <v>5.4290000000000003</v>
      </c>
      <c r="F2208">
        <v>6.1879999999999997</v>
      </c>
      <c r="G2208">
        <v>6.9470000000000001</v>
      </c>
      <c r="H2208">
        <v>7.82</v>
      </c>
      <c r="I2208">
        <v>8.827</v>
      </c>
      <c r="J2208">
        <v>9.9930000000000003</v>
      </c>
      <c r="K2208">
        <v>11.347</v>
      </c>
      <c r="L2208">
        <v>12.927</v>
      </c>
      <c r="M2208">
        <v>14.507</v>
      </c>
      <c r="N2208" s="116">
        <v>-0.19450000000000001</v>
      </c>
      <c r="O2208" s="116">
        <v>8.8269000000000002</v>
      </c>
      <c r="P2208" s="116">
        <v>0.12257</v>
      </c>
    </row>
    <row r="2209" spans="1:16">
      <c r="A2209" t="s">
        <v>141</v>
      </c>
      <c r="B2209">
        <v>350</v>
      </c>
      <c r="C2209" t="s">
        <v>2382</v>
      </c>
      <c r="D2209">
        <v>11</v>
      </c>
      <c r="E2209">
        <v>5.4340000000000002</v>
      </c>
      <c r="F2209">
        <v>6.1929999999999996</v>
      </c>
      <c r="G2209">
        <v>6.9530000000000003</v>
      </c>
      <c r="H2209">
        <v>7.8259999999999996</v>
      </c>
      <c r="I2209">
        <v>8.8339999999999996</v>
      </c>
      <c r="J2209">
        <v>10.000999999999999</v>
      </c>
      <c r="K2209">
        <v>11.356999999999999</v>
      </c>
      <c r="L2209">
        <v>12.939</v>
      </c>
      <c r="M2209">
        <v>14.521000000000001</v>
      </c>
      <c r="N2209" s="116">
        <v>-0.19500000000000001</v>
      </c>
      <c r="O2209" s="116">
        <v>8.8344000000000005</v>
      </c>
      <c r="P2209" s="116">
        <v>0.12257999999999999</v>
      </c>
    </row>
    <row r="2210" spans="1:16">
      <c r="A2210" t="s">
        <v>141</v>
      </c>
      <c r="B2210">
        <v>351</v>
      </c>
      <c r="C2210" t="s">
        <v>2383</v>
      </c>
      <c r="D2210">
        <v>11</v>
      </c>
      <c r="E2210">
        <v>5.4390000000000001</v>
      </c>
      <c r="F2210">
        <v>6.1989999999999998</v>
      </c>
      <c r="G2210">
        <v>6.9589999999999996</v>
      </c>
      <c r="H2210">
        <v>7.8330000000000002</v>
      </c>
      <c r="I2210">
        <v>8.8420000000000005</v>
      </c>
      <c r="J2210">
        <v>10.01</v>
      </c>
      <c r="K2210">
        <v>11.368</v>
      </c>
      <c r="L2210">
        <v>12.951000000000001</v>
      </c>
      <c r="M2210">
        <v>14.534000000000001</v>
      </c>
      <c r="N2210" s="116">
        <v>-0.19550000000000001</v>
      </c>
      <c r="O2210" s="116">
        <v>8.8420000000000005</v>
      </c>
      <c r="P2210" s="116">
        <v>0.12259</v>
      </c>
    </row>
    <row r="2211" spans="1:16">
      <c r="A2211" t="s">
        <v>141</v>
      </c>
      <c r="B2211">
        <v>352</v>
      </c>
      <c r="C2211" t="s">
        <v>2384</v>
      </c>
      <c r="D2211">
        <v>11</v>
      </c>
      <c r="E2211">
        <v>5.444</v>
      </c>
      <c r="F2211">
        <v>6.2039999999999997</v>
      </c>
      <c r="G2211">
        <v>6.9649999999999999</v>
      </c>
      <c r="H2211">
        <v>7.84</v>
      </c>
      <c r="I2211">
        <v>8.85</v>
      </c>
      <c r="J2211">
        <v>10.019</v>
      </c>
      <c r="K2211">
        <v>11.377000000000001</v>
      </c>
      <c r="L2211">
        <v>12.962</v>
      </c>
      <c r="M2211">
        <v>14.548</v>
      </c>
      <c r="N2211" s="116">
        <v>-0.19600000000000001</v>
      </c>
      <c r="O2211" s="116">
        <v>8.8495000000000008</v>
      </c>
      <c r="P2211" s="116">
        <v>0.12259</v>
      </c>
    </row>
    <row r="2212" spans="1:16">
      <c r="A2212" t="s">
        <v>141</v>
      </c>
      <c r="B2212">
        <v>353</v>
      </c>
      <c r="C2212" t="s">
        <v>2385</v>
      </c>
      <c r="D2212">
        <v>11</v>
      </c>
      <c r="E2212">
        <v>5.4480000000000004</v>
      </c>
      <c r="F2212">
        <v>6.2089999999999996</v>
      </c>
      <c r="G2212">
        <v>6.9710000000000001</v>
      </c>
      <c r="H2212">
        <v>7.8460000000000001</v>
      </c>
      <c r="I2212">
        <v>8.8569999999999993</v>
      </c>
      <c r="J2212">
        <v>10.026999999999999</v>
      </c>
      <c r="K2212">
        <v>11.387</v>
      </c>
      <c r="L2212">
        <v>12.974</v>
      </c>
      <c r="M2212">
        <v>14.561</v>
      </c>
      <c r="N2212" s="116">
        <v>-0.19650000000000001</v>
      </c>
      <c r="O2212" s="116">
        <v>8.8568999999999996</v>
      </c>
      <c r="P2212" s="116">
        <v>0.1226</v>
      </c>
    </row>
    <row r="2213" spans="1:16">
      <c r="A2213" t="s">
        <v>141</v>
      </c>
      <c r="B2213">
        <v>354</v>
      </c>
      <c r="C2213" t="s">
        <v>2386</v>
      </c>
      <c r="D2213">
        <v>11</v>
      </c>
      <c r="E2213">
        <v>5.4530000000000003</v>
      </c>
      <c r="F2213">
        <v>6.2149999999999999</v>
      </c>
      <c r="G2213">
        <v>6.9770000000000003</v>
      </c>
      <c r="H2213">
        <v>7.8529999999999998</v>
      </c>
      <c r="I2213">
        <v>8.8640000000000008</v>
      </c>
      <c r="J2213">
        <v>10.036</v>
      </c>
      <c r="K2213">
        <v>11.397</v>
      </c>
      <c r="L2213">
        <v>12.986000000000001</v>
      </c>
      <c r="M2213">
        <v>14.574999999999999</v>
      </c>
      <c r="N2213" s="116">
        <v>-0.19700000000000001</v>
      </c>
      <c r="O2213" s="116">
        <v>8.8643999999999998</v>
      </c>
      <c r="P2213" s="116">
        <v>0.12261</v>
      </c>
    </row>
    <row r="2214" spans="1:16">
      <c r="A2214" t="s">
        <v>141</v>
      </c>
      <c r="B2214">
        <v>355</v>
      </c>
      <c r="C2214" t="s">
        <v>2387</v>
      </c>
      <c r="D2214">
        <v>11</v>
      </c>
      <c r="E2214">
        <v>5.4580000000000002</v>
      </c>
      <c r="F2214">
        <v>6.22</v>
      </c>
      <c r="G2214">
        <v>6.9829999999999997</v>
      </c>
      <c r="H2214">
        <v>7.86</v>
      </c>
      <c r="I2214">
        <v>8.8719999999999999</v>
      </c>
      <c r="J2214">
        <v>10.044</v>
      </c>
      <c r="K2214">
        <v>11.407</v>
      </c>
      <c r="L2214">
        <v>12.997</v>
      </c>
      <c r="M2214">
        <v>14.587999999999999</v>
      </c>
      <c r="N2214" s="116">
        <v>-0.19739999999999999</v>
      </c>
      <c r="O2214" s="116">
        <v>8.8719000000000001</v>
      </c>
      <c r="P2214" s="116">
        <v>0.12261</v>
      </c>
    </row>
    <row r="2215" spans="1:16">
      <c r="A2215" t="s">
        <v>141</v>
      </c>
      <c r="B2215">
        <v>356</v>
      </c>
      <c r="C2215" t="s">
        <v>2388</v>
      </c>
      <c r="D2215">
        <v>11</v>
      </c>
      <c r="E2215">
        <v>5.4619999999999997</v>
      </c>
      <c r="F2215">
        <v>6.2249999999999996</v>
      </c>
      <c r="G2215">
        <v>6.9880000000000004</v>
      </c>
      <c r="H2215">
        <v>7.8659999999999997</v>
      </c>
      <c r="I2215">
        <v>8.8789999999999996</v>
      </c>
      <c r="J2215">
        <v>10.053000000000001</v>
      </c>
      <c r="K2215">
        <v>11.417</v>
      </c>
      <c r="L2215">
        <v>13.009</v>
      </c>
      <c r="M2215">
        <v>14.602</v>
      </c>
      <c r="N2215" s="116">
        <v>-0.19789999999999999</v>
      </c>
      <c r="O2215" s="116">
        <v>8.8794000000000004</v>
      </c>
      <c r="P2215" s="116">
        <v>0.12262000000000001</v>
      </c>
    </row>
    <row r="2216" spans="1:16">
      <c r="A2216" t="s">
        <v>141</v>
      </c>
      <c r="B2216">
        <v>357</v>
      </c>
      <c r="C2216" t="s">
        <v>2389</v>
      </c>
      <c r="D2216">
        <v>11</v>
      </c>
      <c r="E2216">
        <v>5.4669999999999996</v>
      </c>
      <c r="F2216">
        <v>6.2309999999999999</v>
      </c>
      <c r="G2216">
        <v>6.9939999999999998</v>
      </c>
      <c r="H2216">
        <v>7.8730000000000002</v>
      </c>
      <c r="I2216">
        <v>8.8870000000000005</v>
      </c>
      <c r="J2216">
        <v>10.061</v>
      </c>
      <c r="K2216">
        <v>11.427</v>
      </c>
      <c r="L2216">
        <v>13.021000000000001</v>
      </c>
      <c r="M2216">
        <v>14.614000000000001</v>
      </c>
      <c r="N2216" s="116">
        <v>-0.19839999999999999</v>
      </c>
      <c r="O2216" s="116">
        <v>8.8867999999999991</v>
      </c>
      <c r="P2216" s="116">
        <v>0.12262000000000001</v>
      </c>
    </row>
    <row r="2217" spans="1:16">
      <c r="A2217" t="s">
        <v>141</v>
      </c>
      <c r="B2217">
        <v>358</v>
      </c>
      <c r="C2217" t="s">
        <v>2390</v>
      </c>
      <c r="D2217">
        <v>11</v>
      </c>
      <c r="E2217">
        <v>5.4720000000000004</v>
      </c>
      <c r="F2217">
        <v>6.2359999999999998</v>
      </c>
      <c r="G2217">
        <v>7</v>
      </c>
      <c r="H2217">
        <v>7.8789999999999996</v>
      </c>
      <c r="I2217">
        <v>8.8940000000000001</v>
      </c>
      <c r="J2217">
        <v>10.07</v>
      </c>
      <c r="K2217">
        <v>11.436999999999999</v>
      </c>
      <c r="L2217">
        <v>13.032999999999999</v>
      </c>
      <c r="M2217">
        <v>14.628</v>
      </c>
      <c r="N2217" s="116">
        <v>-0.19889999999999999</v>
      </c>
      <c r="O2217" s="116">
        <v>8.8942999999999994</v>
      </c>
      <c r="P2217" s="116">
        <v>0.12263</v>
      </c>
    </row>
    <row r="2218" spans="1:16">
      <c r="A2218" t="s">
        <v>141</v>
      </c>
      <c r="B2218">
        <v>359</v>
      </c>
      <c r="C2218" t="s">
        <v>2391</v>
      </c>
      <c r="D2218">
        <v>11</v>
      </c>
      <c r="E2218">
        <v>5.4770000000000003</v>
      </c>
      <c r="F2218">
        <v>6.2409999999999997</v>
      </c>
      <c r="G2218">
        <v>7.0060000000000002</v>
      </c>
      <c r="H2218">
        <v>7.8860000000000001</v>
      </c>
      <c r="I2218">
        <v>8.9019999999999992</v>
      </c>
      <c r="J2218">
        <v>10.079000000000001</v>
      </c>
      <c r="K2218">
        <v>11.446999999999999</v>
      </c>
      <c r="L2218">
        <v>13.044</v>
      </c>
      <c r="M2218">
        <v>14.641999999999999</v>
      </c>
      <c r="N2218" s="116">
        <v>-0.19939999999999999</v>
      </c>
      <c r="O2218" s="116">
        <v>8.9016999999999999</v>
      </c>
      <c r="P2218" s="116">
        <v>0.12264</v>
      </c>
    </row>
    <row r="2219" spans="1:16">
      <c r="A2219" t="s">
        <v>141</v>
      </c>
      <c r="B2219">
        <v>360</v>
      </c>
      <c r="C2219" t="s">
        <v>2392</v>
      </c>
      <c r="D2219">
        <v>11</v>
      </c>
      <c r="E2219">
        <v>5.4820000000000002</v>
      </c>
      <c r="F2219">
        <v>6.2469999999999999</v>
      </c>
      <c r="G2219">
        <v>7.0119999999999996</v>
      </c>
      <c r="H2219">
        <v>7.8929999999999998</v>
      </c>
      <c r="I2219">
        <v>8.9090000000000007</v>
      </c>
      <c r="J2219">
        <v>10.087</v>
      </c>
      <c r="K2219">
        <v>11.457000000000001</v>
      </c>
      <c r="L2219">
        <v>13.055999999999999</v>
      </c>
      <c r="M2219">
        <v>14.654999999999999</v>
      </c>
      <c r="N2219" s="116">
        <v>-0.19989999999999999</v>
      </c>
      <c r="O2219" s="116">
        <v>8.9092000000000002</v>
      </c>
      <c r="P2219" s="116">
        <v>0.12264</v>
      </c>
    </row>
    <row r="2220" spans="1:16">
      <c r="A2220" t="s">
        <v>141</v>
      </c>
      <c r="B2220">
        <v>361</v>
      </c>
      <c r="C2220" t="s">
        <v>2393</v>
      </c>
      <c r="D2220">
        <v>11</v>
      </c>
      <c r="E2220">
        <v>5.4859999999999998</v>
      </c>
      <c r="F2220">
        <v>6.2519999999999998</v>
      </c>
      <c r="G2220">
        <v>7.0179999999999998</v>
      </c>
      <c r="H2220">
        <v>7.899</v>
      </c>
      <c r="I2220">
        <v>8.9169999999999998</v>
      </c>
      <c r="J2220">
        <v>10.096</v>
      </c>
      <c r="K2220">
        <v>11.467000000000001</v>
      </c>
      <c r="L2220">
        <v>13.068</v>
      </c>
      <c r="M2220">
        <v>14.667999999999999</v>
      </c>
      <c r="N2220" s="116">
        <v>-0.20030000000000001</v>
      </c>
      <c r="O2220" s="116">
        <v>8.9166000000000007</v>
      </c>
      <c r="P2220" s="116">
        <v>0.12265</v>
      </c>
    </row>
    <row r="2221" spans="1:16">
      <c r="A2221" t="s">
        <v>141</v>
      </c>
      <c r="B2221">
        <v>362</v>
      </c>
      <c r="C2221" t="s">
        <v>2394</v>
      </c>
      <c r="D2221">
        <v>11</v>
      </c>
      <c r="E2221">
        <v>5.4909999999999997</v>
      </c>
      <c r="F2221">
        <v>6.2569999999999997</v>
      </c>
      <c r="G2221">
        <v>7.024</v>
      </c>
      <c r="H2221">
        <v>7.9059999999999997</v>
      </c>
      <c r="I2221">
        <v>8.9239999999999995</v>
      </c>
      <c r="J2221">
        <v>10.103999999999999</v>
      </c>
      <c r="K2221">
        <v>11.477</v>
      </c>
      <c r="L2221">
        <v>13.079000000000001</v>
      </c>
      <c r="M2221">
        <v>14.682</v>
      </c>
      <c r="N2221" s="116">
        <v>-0.20080000000000001</v>
      </c>
      <c r="O2221" s="116">
        <v>8.9239999999999995</v>
      </c>
      <c r="P2221" s="116">
        <v>0.12266000000000001</v>
      </c>
    </row>
    <row r="2222" spans="1:16">
      <c r="A2222" t="s">
        <v>141</v>
      </c>
      <c r="B2222">
        <v>363</v>
      </c>
      <c r="C2222" t="s">
        <v>2395</v>
      </c>
      <c r="D2222">
        <v>11</v>
      </c>
      <c r="E2222">
        <v>5.4960000000000004</v>
      </c>
      <c r="F2222">
        <v>6.2629999999999999</v>
      </c>
      <c r="G2222">
        <v>7.03</v>
      </c>
      <c r="H2222">
        <v>7.9119999999999999</v>
      </c>
      <c r="I2222">
        <v>8.9309999999999992</v>
      </c>
      <c r="J2222">
        <v>10.113</v>
      </c>
      <c r="K2222">
        <v>11.486000000000001</v>
      </c>
      <c r="L2222">
        <v>13.090999999999999</v>
      </c>
      <c r="M2222">
        <v>14.695</v>
      </c>
      <c r="N2222" s="116">
        <v>-0.20130000000000001</v>
      </c>
      <c r="O2222" s="116">
        <v>8.9314</v>
      </c>
      <c r="P2222" s="116">
        <v>0.12266000000000001</v>
      </c>
    </row>
    <row r="2223" spans="1:16">
      <c r="A2223" t="s">
        <v>141</v>
      </c>
      <c r="B2223">
        <v>364</v>
      </c>
      <c r="C2223" t="s">
        <v>2396</v>
      </c>
      <c r="D2223">
        <v>11</v>
      </c>
      <c r="E2223">
        <v>5.5</v>
      </c>
      <c r="F2223">
        <v>6.2679999999999998</v>
      </c>
      <c r="G2223">
        <v>7.0350000000000001</v>
      </c>
      <c r="H2223">
        <v>7.9189999999999996</v>
      </c>
      <c r="I2223">
        <v>8.9390000000000001</v>
      </c>
      <c r="J2223">
        <v>10.121</v>
      </c>
      <c r="K2223">
        <v>11.496</v>
      </c>
      <c r="L2223">
        <v>13.102</v>
      </c>
      <c r="M2223">
        <v>14.708</v>
      </c>
      <c r="N2223" s="116">
        <v>-0.20180000000000001</v>
      </c>
      <c r="O2223" s="116">
        <v>8.9388000000000005</v>
      </c>
      <c r="P2223" s="116">
        <v>0.12267</v>
      </c>
    </row>
    <row r="2224" spans="1:16">
      <c r="A2224" t="s">
        <v>141</v>
      </c>
      <c r="B2224">
        <v>365</v>
      </c>
      <c r="C2224" t="s">
        <v>2397</v>
      </c>
      <c r="D2224">
        <v>11</v>
      </c>
      <c r="E2224">
        <v>5.5049999999999999</v>
      </c>
      <c r="F2224">
        <v>6.2729999999999997</v>
      </c>
      <c r="G2224">
        <v>7.0410000000000004</v>
      </c>
      <c r="H2224">
        <v>7.9249999999999998</v>
      </c>
      <c r="I2224">
        <v>8.9459999999999997</v>
      </c>
      <c r="J2224">
        <v>10.129</v>
      </c>
      <c r="K2224">
        <v>11.506</v>
      </c>
      <c r="L2224">
        <v>13.114000000000001</v>
      </c>
      <c r="M2224">
        <v>14.721</v>
      </c>
      <c r="N2224" s="116">
        <v>-0.20219999999999999</v>
      </c>
      <c r="O2224" s="116">
        <v>8.9461999999999993</v>
      </c>
      <c r="P2224" s="116">
        <v>0.12267</v>
      </c>
    </row>
    <row r="2225" spans="1:16">
      <c r="A2225" t="s">
        <v>141</v>
      </c>
      <c r="B2225">
        <v>366</v>
      </c>
      <c r="C2225" t="s">
        <v>2398</v>
      </c>
      <c r="D2225">
        <v>12</v>
      </c>
      <c r="E2225">
        <v>5.51</v>
      </c>
      <c r="F2225">
        <v>6.2779999999999996</v>
      </c>
      <c r="G2225">
        <v>7.0469999999999997</v>
      </c>
      <c r="H2225">
        <v>7.9320000000000004</v>
      </c>
      <c r="I2225">
        <v>8.9540000000000006</v>
      </c>
      <c r="J2225">
        <v>10.138</v>
      </c>
      <c r="K2225">
        <v>11.516</v>
      </c>
      <c r="L2225">
        <v>13.125</v>
      </c>
      <c r="M2225">
        <v>14.734999999999999</v>
      </c>
      <c r="N2225" s="116">
        <v>-0.20269999999999999</v>
      </c>
      <c r="O2225" s="116">
        <v>8.9535999999999998</v>
      </c>
      <c r="P2225" s="116">
        <v>0.12268</v>
      </c>
    </row>
    <row r="2226" spans="1:16">
      <c r="A2226" t="s">
        <v>141</v>
      </c>
      <c r="B2226">
        <v>367</v>
      </c>
      <c r="C2226" t="s">
        <v>2399</v>
      </c>
      <c r="D2226">
        <v>12</v>
      </c>
      <c r="E2226">
        <v>5.5140000000000002</v>
      </c>
      <c r="F2226">
        <v>6.2830000000000004</v>
      </c>
      <c r="G2226">
        <v>7.0529999999999999</v>
      </c>
      <c r="H2226">
        <v>7.9379999999999997</v>
      </c>
      <c r="I2226">
        <v>8.9610000000000003</v>
      </c>
      <c r="J2226">
        <v>10.146000000000001</v>
      </c>
      <c r="K2226">
        <v>11.526</v>
      </c>
      <c r="L2226">
        <v>13.137</v>
      </c>
      <c r="M2226">
        <v>14.747999999999999</v>
      </c>
      <c r="N2226" s="116">
        <v>-0.20319999999999999</v>
      </c>
      <c r="O2226" s="116">
        <v>8.9610000000000003</v>
      </c>
      <c r="P2226" s="116">
        <v>0.12268999999999999</v>
      </c>
    </row>
    <row r="2227" spans="1:16">
      <c r="A2227" t="s">
        <v>141</v>
      </c>
      <c r="B2227">
        <v>368</v>
      </c>
      <c r="C2227" t="s">
        <v>2400</v>
      </c>
      <c r="D2227">
        <v>12</v>
      </c>
      <c r="E2227">
        <v>5.5190000000000001</v>
      </c>
      <c r="F2227">
        <v>6.2889999999999997</v>
      </c>
      <c r="G2227">
        <v>7.0590000000000002</v>
      </c>
      <c r="H2227">
        <v>7.9450000000000003</v>
      </c>
      <c r="I2227">
        <v>8.968</v>
      </c>
      <c r="J2227">
        <v>10.154999999999999</v>
      </c>
      <c r="K2227">
        <v>11.535</v>
      </c>
      <c r="L2227">
        <v>13.148</v>
      </c>
      <c r="M2227">
        <v>14.760999999999999</v>
      </c>
      <c r="N2227" s="116">
        <v>-0.2036</v>
      </c>
      <c r="O2227" s="116">
        <v>8.9684000000000008</v>
      </c>
      <c r="P2227" s="116">
        <v>0.12268999999999999</v>
      </c>
    </row>
    <row r="2228" spans="1:16">
      <c r="A2228" t="s">
        <v>141</v>
      </c>
      <c r="B2228">
        <v>369</v>
      </c>
      <c r="C2228" t="s">
        <v>2401</v>
      </c>
      <c r="D2228">
        <v>12</v>
      </c>
      <c r="E2228">
        <v>5.524</v>
      </c>
      <c r="F2228">
        <v>6.2939999999999996</v>
      </c>
      <c r="G2228">
        <v>7.0640000000000001</v>
      </c>
      <c r="H2228">
        <v>7.9509999999999996</v>
      </c>
      <c r="I2228">
        <v>8.9760000000000009</v>
      </c>
      <c r="J2228">
        <v>10.163</v>
      </c>
      <c r="K2228">
        <v>11.545</v>
      </c>
      <c r="L2228">
        <v>13.16</v>
      </c>
      <c r="M2228">
        <v>14.775</v>
      </c>
      <c r="N2228" s="116">
        <v>-0.2041</v>
      </c>
      <c r="O2228" s="116">
        <v>8.9756999999999998</v>
      </c>
      <c r="P2228" s="116">
        <v>0.1227</v>
      </c>
    </row>
    <row r="2229" spans="1:16">
      <c r="A2229" t="s">
        <v>141</v>
      </c>
      <c r="B2229">
        <v>370</v>
      </c>
      <c r="C2229" t="s">
        <v>2402</v>
      </c>
      <c r="D2229">
        <v>12</v>
      </c>
      <c r="E2229">
        <v>5.5279999999999996</v>
      </c>
      <c r="F2229">
        <v>6.2990000000000004</v>
      </c>
      <c r="G2229">
        <v>7.07</v>
      </c>
      <c r="H2229">
        <v>7.9580000000000002</v>
      </c>
      <c r="I2229">
        <v>8.9830000000000005</v>
      </c>
      <c r="J2229">
        <v>10.172000000000001</v>
      </c>
      <c r="K2229">
        <v>11.555</v>
      </c>
      <c r="L2229">
        <v>13.170999999999999</v>
      </c>
      <c r="M2229">
        <v>14.788</v>
      </c>
      <c r="N2229" s="116">
        <v>-0.2046</v>
      </c>
      <c r="O2229" s="116">
        <v>8.9831000000000003</v>
      </c>
      <c r="P2229" s="116">
        <v>0.1227</v>
      </c>
    </row>
    <row r="2230" spans="1:16">
      <c r="A2230" t="s">
        <v>141</v>
      </c>
      <c r="B2230">
        <v>371</v>
      </c>
      <c r="C2230" t="s">
        <v>2403</v>
      </c>
      <c r="D2230">
        <v>12</v>
      </c>
      <c r="E2230">
        <v>5.5330000000000004</v>
      </c>
      <c r="F2230">
        <v>6.3040000000000003</v>
      </c>
      <c r="G2230">
        <v>7.0759999999999996</v>
      </c>
      <c r="H2230">
        <v>7.9640000000000004</v>
      </c>
      <c r="I2230">
        <v>8.99</v>
      </c>
      <c r="J2230">
        <v>10.18</v>
      </c>
      <c r="K2230">
        <v>11.565</v>
      </c>
      <c r="L2230">
        <v>13.183</v>
      </c>
      <c r="M2230">
        <v>14.801</v>
      </c>
      <c r="N2230" s="116">
        <v>-0.20499999999999999</v>
      </c>
      <c r="O2230" s="116">
        <v>8.9903999999999993</v>
      </c>
      <c r="P2230" s="116">
        <v>0.12271</v>
      </c>
    </row>
    <row r="2231" spans="1:16">
      <c r="A2231" t="s">
        <v>141</v>
      </c>
      <c r="B2231">
        <v>372</v>
      </c>
      <c r="C2231" t="s">
        <v>2404</v>
      </c>
      <c r="D2231">
        <v>12</v>
      </c>
      <c r="E2231">
        <v>5.5380000000000003</v>
      </c>
      <c r="F2231">
        <v>6.31</v>
      </c>
      <c r="G2231">
        <v>7.0819999999999999</v>
      </c>
      <c r="H2231">
        <v>7.9710000000000001</v>
      </c>
      <c r="I2231">
        <v>8.9979999999999993</v>
      </c>
      <c r="J2231">
        <v>10.189</v>
      </c>
      <c r="K2231">
        <v>11.574999999999999</v>
      </c>
      <c r="L2231">
        <v>13.195</v>
      </c>
      <c r="M2231">
        <v>14.815</v>
      </c>
      <c r="N2231" s="116">
        <v>-0.20549999999999999</v>
      </c>
      <c r="O2231" s="116">
        <v>8.9977999999999998</v>
      </c>
      <c r="P2231" s="116">
        <v>0.12272</v>
      </c>
    </row>
    <row r="2232" spans="1:16">
      <c r="A2232" t="s">
        <v>141</v>
      </c>
      <c r="B2232">
        <v>373</v>
      </c>
      <c r="C2232" t="s">
        <v>2405</v>
      </c>
      <c r="D2232">
        <v>12</v>
      </c>
      <c r="E2232">
        <v>5.5419999999999998</v>
      </c>
      <c r="F2232">
        <v>6.3150000000000004</v>
      </c>
      <c r="G2232">
        <v>7.0880000000000001</v>
      </c>
      <c r="H2232">
        <v>7.9770000000000003</v>
      </c>
      <c r="I2232">
        <v>9.0050000000000008</v>
      </c>
      <c r="J2232">
        <v>10.196999999999999</v>
      </c>
      <c r="K2232">
        <v>11.584</v>
      </c>
      <c r="L2232">
        <v>13.206</v>
      </c>
      <c r="M2232">
        <v>14.827</v>
      </c>
      <c r="N2232" s="116">
        <v>-0.2059</v>
      </c>
      <c r="O2232" s="116">
        <v>9.0051000000000005</v>
      </c>
      <c r="P2232" s="116">
        <v>0.12272</v>
      </c>
    </row>
    <row r="2233" spans="1:16">
      <c r="A2233" t="s">
        <v>141</v>
      </c>
      <c r="B2233">
        <v>374</v>
      </c>
      <c r="C2233" t="s">
        <v>2406</v>
      </c>
      <c r="D2233">
        <v>12</v>
      </c>
      <c r="E2233">
        <v>5.5469999999999997</v>
      </c>
      <c r="F2233">
        <v>6.32</v>
      </c>
      <c r="G2233">
        <v>7.093</v>
      </c>
      <c r="H2233">
        <v>7.984</v>
      </c>
      <c r="I2233">
        <v>9.0120000000000005</v>
      </c>
      <c r="J2233">
        <v>10.205</v>
      </c>
      <c r="K2233">
        <v>11.593999999999999</v>
      </c>
      <c r="L2233">
        <v>13.218</v>
      </c>
      <c r="M2233">
        <v>14.840999999999999</v>
      </c>
      <c r="N2233" s="116">
        <v>-0.2064</v>
      </c>
      <c r="O2233" s="116">
        <v>9.0124999999999993</v>
      </c>
      <c r="P2233" s="116">
        <v>0.12273000000000001</v>
      </c>
    </row>
    <row r="2234" spans="1:16">
      <c r="A2234" t="s">
        <v>141</v>
      </c>
      <c r="B2234">
        <v>375</v>
      </c>
      <c r="C2234" t="s">
        <v>2407</v>
      </c>
      <c r="D2234">
        <v>12</v>
      </c>
      <c r="E2234">
        <v>5.5519999999999996</v>
      </c>
      <c r="F2234">
        <v>6.3250000000000002</v>
      </c>
      <c r="G2234">
        <v>7.0990000000000002</v>
      </c>
      <c r="H2234">
        <v>7.99</v>
      </c>
      <c r="I2234">
        <v>9.02</v>
      </c>
      <c r="J2234">
        <v>10.214</v>
      </c>
      <c r="K2234">
        <v>11.603999999999999</v>
      </c>
      <c r="L2234">
        <v>13.228999999999999</v>
      </c>
      <c r="M2234">
        <v>14.853</v>
      </c>
      <c r="N2234" s="116">
        <v>-0.20680000000000001</v>
      </c>
      <c r="O2234" s="116">
        <v>9.0198</v>
      </c>
      <c r="P2234" s="116">
        <v>0.12273000000000001</v>
      </c>
    </row>
    <row r="2235" spans="1:16">
      <c r="A2235" t="s">
        <v>141</v>
      </c>
      <c r="B2235">
        <v>376</v>
      </c>
      <c r="C2235" t="s">
        <v>2408</v>
      </c>
      <c r="D2235">
        <v>12</v>
      </c>
      <c r="E2235">
        <v>5.556</v>
      </c>
      <c r="F2235">
        <v>6.3310000000000004</v>
      </c>
      <c r="G2235">
        <v>7.1050000000000004</v>
      </c>
      <c r="H2235">
        <v>7.9969999999999999</v>
      </c>
      <c r="I2235">
        <v>9.0269999999999992</v>
      </c>
      <c r="J2235">
        <v>10.222</v>
      </c>
      <c r="K2235">
        <v>11.614000000000001</v>
      </c>
      <c r="L2235">
        <v>13.24</v>
      </c>
      <c r="M2235">
        <v>14.867000000000001</v>
      </c>
      <c r="N2235" s="116">
        <v>-0.20730000000000001</v>
      </c>
      <c r="O2235" s="116">
        <v>9.0271000000000008</v>
      </c>
      <c r="P2235" s="116">
        <v>0.12274</v>
      </c>
    </row>
    <row r="2236" spans="1:16">
      <c r="A2236" t="s">
        <v>141</v>
      </c>
      <c r="B2236">
        <v>377</v>
      </c>
      <c r="C2236" t="s">
        <v>2409</v>
      </c>
      <c r="D2236">
        <v>12</v>
      </c>
      <c r="E2236">
        <v>5.5609999999999999</v>
      </c>
      <c r="F2236">
        <v>6.3360000000000003</v>
      </c>
      <c r="G2236">
        <v>7.1109999999999998</v>
      </c>
      <c r="H2236">
        <v>8.0030000000000001</v>
      </c>
      <c r="I2236">
        <v>9.0340000000000007</v>
      </c>
      <c r="J2236">
        <v>10.23</v>
      </c>
      <c r="K2236">
        <v>11.622999999999999</v>
      </c>
      <c r="L2236">
        <v>13.250999999999999</v>
      </c>
      <c r="M2236">
        <v>14.88</v>
      </c>
      <c r="N2236" s="116">
        <v>-0.2077</v>
      </c>
      <c r="O2236" s="116">
        <v>9.0343999999999998</v>
      </c>
      <c r="P2236" s="116">
        <v>0.12274</v>
      </c>
    </row>
    <row r="2237" spans="1:16">
      <c r="A2237" t="s">
        <v>141</v>
      </c>
      <c r="B2237">
        <v>378</v>
      </c>
      <c r="C2237" t="s">
        <v>2410</v>
      </c>
      <c r="D2237">
        <v>12</v>
      </c>
      <c r="E2237">
        <v>5.5650000000000004</v>
      </c>
      <c r="F2237">
        <v>6.3410000000000002</v>
      </c>
      <c r="G2237">
        <v>7.1159999999999997</v>
      </c>
      <c r="H2237">
        <v>8.01</v>
      </c>
      <c r="I2237">
        <v>9.0419999999999998</v>
      </c>
      <c r="J2237">
        <v>10.239000000000001</v>
      </c>
      <c r="K2237">
        <v>11.632999999999999</v>
      </c>
      <c r="L2237">
        <v>13.263</v>
      </c>
      <c r="M2237">
        <v>14.893000000000001</v>
      </c>
      <c r="N2237" s="116">
        <v>-0.2082</v>
      </c>
      <c r="O2237" s="116">
        <v>9.0417000000000005</v>
      </c>
      <c r="P2237" s="116">
        <v>0.12275</v>
      </c>
    </row>
    <row r="2238" spans="1:16">
      <c r="A2238" t="s">
        <v>141</v>
      </c>
      <c r="B2238">
        <v>379</v>
      </c>
      <c r="C2238" t="s">
        <v>2411</v>
      </c>
      <c r="D2238">
        <v>12</v>
      </c>
      <c r="E2238">
        <v>5.57</v>
      </c>
      <c r="F2238">
        <v>6.3460000000000001</v>
      </c>
      <c r="G2238">
        <v>7.1219999999999999</v>
      </c>
      <c r="H2238">
        <v>8.016</v>
      </c>
      <c r="I2238">
        <v>9.0489999999999995</v>
      </c>
      <c r="J2238">
        <v>10.247</v>
      </c>
      <c r="K2238">
        <v>11.643000000000001</v>
      </c>
      <c r="L2238">
        <v>13.273999999999999</v>
      </c>
      <c r="M2238">
        <v>14.906000000000001</v>
      </c>
      <c r="N2238" s="116">
        <v>-0.20860000000000001</v>
      </c>
      <c r="O2238" s="116">
        <v>9.0489999999999995</v>
      </c>
      <c r="P2238" s="116">
        <v>0.12275</v>
      </c>
    </row>
    <row r="2239" spans="1:16">
      <c r="A2239" t="s">
        <v>141</v>
      </c>
      <c r="B2239">
        <v>380</v>
      </c>
      <c r="C2239" t="s">
        <v>2412</v>
      </c>
      <c r="D2239">
        <v>12</v>
      </c>
      <c r="E2239">
        <v>5.5750000000000002</v>
      </c>
      <c r="F2239">
        <v>6.351</v>
      </c>
      <c r="G2239">
        <v>7.1280000000000001</v>
      </c>
      <c r="H2239">
        <v>8.0220000000000002</v>
      </c>
      <c r="I2239">
        <v>9.0559999999999992</v>
      </c>
      <c r="J2239">
        <v>10.256</v>
      </c>
      <c r="K2239">
        <v>11.651999999999999</v>
      </c>
      <c r="L2239">
        <v>13.286</v>
      </c>
      <c r="M2239">
        <v>14.919</v>
      </c>
      <c r="N2239" s="116">
        <v>-0.20910000000000001</v>
      </c>
      <c r="O2239" s="116">
        <v>9.0563000000000002</v>
      </c>
      <c r="P2239" s="116">
        <v>0.12275999999999999</v>
      </c>
    </row>
    <row r="2240" spans="1:16">
      <c r="A2240" t="s">
        <v>141</v>
      </c>
      <c r="B2240">
        <v>381</v>
      </c>
      <c r="C2240" t="s">
        <v>2413</v>
      </c>
      <c r="D2240">
        <v>12</v>
      </c>
      <c r="E2240">
        <v>5.5789999999999997</v>
      </c>
      <c r="F2240">
        <v>6.3570000000000002</v>
      </c>
      <c r="G2240">
        <v>7.1340000000000003</v>
      </c>
      <c r="H2240">
        <v>8.0289999999999999</v>
      </c>
      <c r="I2240">
        <v>9.0640000000000001</v>
      </c>
      <c r="J2240">
        <v>10.263999999999999</v>
      </c>
      <c r="K2240">
        <v>11.662000000000001</v>
      </c>
      <c r="L2240">
        <v>13.297000000000001</v>
      </c>
      <c r="M2240">
        <v>14.932</v>
      </c>
      <c r="N2240" s="116">
        <v>-0.20949999999999999</v>
      </c>
      <c r="O2240" s="116">
        <v>9.0635999999999992</v>
      </c>
      <c r="P2240" s="116">
        <v>0.12275999999999999</v>
      </c>
    </row>
    <row r="2241" spans="1:16">
      <c r="A2241" t="s">
        <v>141</v>
      </c>
      <c r="B2241">
        <v>382</v>
      </c>
      <c r="C2241" t="s">
        <v>2414</v>
      </c>
      <c r="D2241">
        <v>12</v>
      </c>
      <c r="E2241">
        <v>5.5839999999999996</v>
      </c>
      <c r="F2241">
        <v>6.3620000000000001</v>
      </c>
      <c r="G2241">
        <v>7.14</v>
      </c>
      <c r="H2241">
        <v>8.0350000000000001</v>
      </c>
      <c r="I2241">
        <v>9.0709999999999997</v>
      </c>
      <c r="J2241">
        <v>10.272</v>
      </c>
      <c r="K2241">
        <v>11.672000000000001</v>
      </c>
      <c r="L2241">
        <v>13.308999999999999</v>
      </c>
      <c r="M2241">
        <v>14.945</v>
      </c>
      <c r="N2241" s="116">
        <v>-0.21</v>
      </c>
      <c r="O2241" s="116">
        <v>9.0709</v>
      </c>
      <c r="P2241" s="116">
        <v>0.12277</v>
      </c>
    </row>
    <row r="2242" spans="1:16">
      <c r="A2242" t="s">
        <v>141</v>
      </c>
      <c r="B2242">
        <v>383</v>
      </c>
      <c r="C2242" t="s">
        <v>2415</v>
      </c>
      <c r="D2242">
        <v>12</v>
      </c>
      <c r="E2242">
        <v>5.5890000000000004</v>
      </c>
      <c r="F2242">
        <v>6.367</v>
      </c>
      <c r="G2242">
        <v>7.1449999999999996</v>
      </c>
      <c r="H2242">
        <v>8.0419999999999998</v>
      </c>
      <c r="I2242">
        <v>9.0779999999999994</v>
      </c>
      <c r="J2242">
        <v>10.281000000000001</v>
      </c>
      <c r="K2242">
        <v>11.680999999999999</v>
      </c>
      <c r="L2242">
        <v>13.32</v>
      </c>
      <c r="M2242">
        <v>14.958</v>
      </c>
      <c r="N2242" s="116">
        <v>-0.2104</v>
      </c>
      <c r="O2242" s="116">
        <v>9.0782000000000007</v>
      </c>
      <c r="P2242" s="116">
        <v>0.12277</v>
      </c>
    </row>
    <row r="2243" spans="1:16">
      <c r="A2243" t="s">
        <v>141</v>
      </c>
      <c r="B2243">
        <v>384</v>
      </c>
      <c r="C2243" t="s">
        <v>2416</v>
      </c>
      <c r="D2243">
        <v>12</v>
      </c>
      <c r="E2243">
        <v>5.593</v>
      </c>
      <c r="F2243">
        <v>6.3719999999999999</v>
      </c>
      <c r="G2243">
        <v>7.1509999999999998</v>
      </c>
      <c r="H2243">
        <v>8.048</v>
      </c>
      <c r="I2243">
        <v>9.0850000000000009</v>
      </c>
      <c r="J2243">
        <v>10.289</v>
      </c>
      <c r="K2243">
        <v>11.691000000000001</v>
      </c>
      <c r="L2243">
        <v>13.331</v>
      </c>
      <c r="M2243">
        <v>14.971</v>
      </c>
      <c r="N2243" s="116">
        <v>-0.21079999999999999</v>
      </c>
      <c r="O2243" s="116">
        <v>9.0853999999999999</v>
      </c>
      <c r="P2243" s="116">
        <v>0.12278</v>
      </c>
    </row>
    <row r="2244" spans="1:16">
      <c r="A2244" t="s">
        <v>141</v>
      </c>
      <c r="B2244">
        <v>385</v>
      </c>
      <c r="C2244" t="s">
        <v>2417</v>
      </c>
      <c r="D2244">
        <v>12</v>
      </c>
      <c r="E2244">
        <v>5.5979999999999999</v>
      </c>
      <c r="F2244">
        <v>6.3769999999999998</v>
      </c>
      <c r="G2244">
        <v>7.157</v>
      </c>
      <c r="H2244">
        <v>8.0549999999999997</v>
      </c>
      <c r="I2244">
        <v>9.093</v>
      </c>
      <c r="J2244">
        <v>10.297000000000001</v>
      </c>
      <c r="K2244">
        <v>11.701000000000001</v>
      </c>
      <c r="L2244">
        <v>13.342000000000001</v>
      </c>
      <c r="M2244">
        <v>14.984</v>
      </c>
      <c r="N2244" s="116">
        <v>-0.21129999999999999</v>
      </c>
      <c r="O2244" s="116">
        <v>9.0927000000000007</v>
      </c>
      <c r="P2244" s="116">
        <v>0.12278</v>
      </c>
    </row>
    <row r="2245" spans="1:16">
      <c r="A2245" t="s">
        <v>141</v>
      </c>
      <c r="B2245">
        <v>386</v>
      </c>
      <c r="C2245" t="s">
        <v>2418</v>
      </c>
      <c r="D2245">
        <v>12</v>
      </c>
      <c r="E2245">
        <v>5.6020000000000003</v>
      </c>
      <c r="F2245">
        <v>6.3819999999999997</v>
      </c>
      <c r="G2245">
        <v>7.1619999999999999</v>
      </c>
      <c r="H2245">
        <v>8.0609999999999999</v>
      </c>
      <c r="I2245">
        <v>9.1</v>
      </c>
      <c r="J2245">
        <v>10.305</v>
      </c>
      <c r="K2245">
        <v>11.71</v>
      </c>
      <c r="L2245">
        <v>13.353999999999999</v>
      </c>
      <c r="M2245">
        <v>14.997</v>
      </c>
      <c r="N2245" s="116">
        <v>-0.2117</v>
      </c>
      <c r="O2245" s="116">
        <v>9.0998999999999999</v>
      </c>
      <c r="P2245" s="116">
        <v>0.12279</v>
      </c>
    </row>
    <row r="2246" spans="1:16">
      <c r="A2246" t="s">
        <v>141</v>
      </c>
      <c r="B2246">
        <v>387</v>
      </c>
      <c r="C2246" t="s">
        <v>2419</v>
      </c>
      <c r="D2246">
        <v>12</v>
      </c>
      <c r="E2246">
        <v>5.6070000000000002</v>
      </c>
      <c r="F2246">
        <v>6.3879999999999999</v>
      </c>
      <c r="G2246">
        <v>7.1680000000000001</v>
      </c>
      <c r="H2246">
        <v>8.0679999999999996</v>
      </c>
      <c r="I2246">
        <v>9.1069999999999993</v>
      </c>
      <c r="J2246">
        <v>10.314</v>
      </c>
      <c r="K2246">
        <v>11.72</v>
      </c>
      <c r="L2246">
        <v>13.365</v>
      </c>
      <c r="M2246">
        <v>15.01</v>
      </c>
      <c r="N2246" s="116">
        <v>-0.21210000000000001</v>
      </c>
      <c r="O2246" s="116">
        <v>9.1072000000000006</v>
      </c>
      <c r="P2246" s="116">
        <v>0.12279</v>
      </c>
    </row>
    <row r="2247" spans="1:16">
      <c r="A2247" t="s">
        <v>141</v>
      </c>
      <c r="B2247">
        <v>388</v>
      </c>
      <c r="C2247" t="s">
        <v>2420</v>
      </c>
      <c r="D2247">
        <v>12</v>
      </c>
      <c r="E2247">
        <v>5.6120000000000001</v>
      </c>
      <c r="F2247">
        <v>6.3929999999999998</v>
      </c>
      <c r="G2247">
        <v>7.1740000000000004</v>
      </c>
      <c r="H2247">
        <v>8.0739999999999998</v>
      </c>
      <c r="I2247">
        <v>9.1140000000000008</v>
      </c>
      <c r="J2247">
        <v>10.321999999999999</v>
      </c>
      <c r="K2247">
        <v>11.728999999999999</v>
      </c>
      <c r="L2247">
        <v>13.375999999999999</v>
      </c>
      <c r="M2247">
        <v>15.023</v>
      </c>
      <c r="N2247" s="116">
        <v>-0.21260000000000001</v>
      </c>
      <c r="O2247" s="116">
        <v>9.1143999999999998</v>
      </c>
      <c r="P2247" s="116">
        <v>0.12280000000000001</v>
      </c>
    </row>
    <row r="2248" spans="1:16">
      <c r="A2248" t="s">
        <v>141</v>
      </c>
      <c r="B2248">
        <v>389</v>
      </c>
      <c r="C2248" t="s">
        <v>2421</v>
      </c>
      <c r="D2248">
        <v>12</v>
      </c>
      <c r="E2248">
        <v>5.6159999999999997</v>
      </c>
      <c r="F2248">
        <v>6.3979999999999997</v>
      </c>
      <c r="G2248">
        <v>7.18</v>
      </c>
      <c r="H2248">
        <v>8.08</v>
      </c>
      <c r="I2248">
        <v>9.1219999999999999</v>
      </c>
      <c r="J2248">
        <v>10.33</v>
      </c>
      <c r="K2248">
        <v>11.739000000000001</v>
      </c>
      <c r="L2248">
        <v>13.387</v>
      </c>
      <c r="M2248">
        <v>15.036</v>
      </c>
      <c r="N2248" s="116">
        <v>-0.21299999999999999</v>
      </c>
      <c r="O2248" s="116">
        <v>9.1217000000000006</v>
      </c>
      <c r="P2248" s="116">
        <v>0.12280000000000001</v>
      </c>
    </row>
    <row r="2249" spans="1:16">
      <c r="A2249" t="s">
        <v>141</v>
      </c>
      <c r="B2249">
        <v>390</v>
      </c>
      <c r="C2249" t="s">
        <v>2422</v>
      </c>
      <c r="D2249">
        <v>12</v>
      </c>
      <c r="E2249">
        <v>5.6210000000000004</v>
      </c>
      <c r="F2249">
        <v>6.4029999999999996</v>
      </c>
      <c r="G2249">
        <v>7.1849999999999996</v>
      </c>
      <c r="H2249">
        <v>8.0869999999999997</v>
      </c>
      <c r="I2249">
        <v>9.1289999999999996</v>
      </c>
      <c r="J2249">
        <v>10.339</v>
      </c>
      <c r="K2249">
        <v>11.749000000000001</v>
      </c>
      <c r="L2249">
        <v>13.398999999999999</v>
      </c>
      <c r="M2249">
        <v>15.048999999999999</v>
      </c>
      <c r="N2249" s="116">
        <v>-0.21340000000000001</v>
      </c>
      <c r="O2249" s="116">
        <v>9.1288999999999998</v>
      </c>
      <c r="P2249" s="116">
        <v>0.12281</v>
      </c>
    </row>
    <row r="2250" spans="1:16">
      <c r="A2250" t="s">
        <v>141</v>
      </c>
      <c r="B2250">
        <v>391</v>
      </c>
      <c r="C2250" t="s">
        <v>2423</v>
      </c>
      <c r="D2250">
        <v>12</v>
      </c>
      <c r="E2250">
        <v>5.6260000000000003</v>
      </c>
      <c r="F2250">
        <v>6.4080000000000004</v>
      </c>
      <c r="G2250">
        <v>7.1909999999999998</v>
      </c>
      <c r="H2250">
        <v>8.093</v>
      </c>
      <c r="I2250">
        <v>9.1359999999999992</v>
      </c>
      <c r="J2250">
        <v>10.347</v>
      </c>
      <c r="K2250">
        <v>11.757999999999999</v>
      </c>
      <c r="L2250">
        <v>13.41</v>
      </c>
      <c r="M2250">
        <v>15.061999999999999</v>
      </c>
      <c r="N2250" s="116">
        <v>-0.21390000000000001</v>
      </c>
      <c r="O2250" s="116">
        <v>9.1361000000000008</v>
      </c>
      <c r="P2250" s="116">
        <v>0.12281</v>
      </c>
    </row>
    <row r="2251" spans="1:16">
      <c r="A2251" t="s">
        <v>141</v>
      </c>
      <c r="B2251">
        <v>392</v>
      </c>
      <c r="C2251" t="s">
        <v>2424</v>
      </c>
      <c r="D2251">
        <v>12</v>
      </c>
      <c r="E2251">
        <v>5.63</v>
      </c>
      <c r="F2251">
        <v>6.4130000000000003</v>
      </c>
      <c r="G2251">
        <v>7.1970000000000001</v>
      </c>
      <c r="H2251">
        <v>8.0990000000000002</v>
      </c>
      <c r="I2251">
        <v>9.1430000000000007</v>
      </c>
      <c r="J2251">
        <v>10.355</v>
      </c>
      <c r="K2251">
        <v>11.768000000000001</v>
      </c>
      <c r="L2251">
        <v>13.420999999999999</v>
      </c>
      <c r="M2251">
        <v>15.074999999999999</v>
      </c>
      <c r="N2251" s="116">
        <v>-0.21429999999999999</v>
      </c>
      <c r="O2251" s="116">
        <v>9.1433999999999997</v>
      </c>
      <c r="P2251" s="116">
        <v>0.12282</v>
      </c>
    </row>
    <row r="2252" spans="1:16">
      <c r="A2252" t="s">
        <v>141</v>
      </c>
      <c r="B2252">
        <v>393</v>
      </c>
      <c r="C2252" t="s">
        <v>2425</v>
      </c>
      <c r="D2252">
        <v>12</v>
      </c>
      <c r="E2252">
        <v>5.6349999999999998</v>
      </c>
      <c r="F2252">
        <v>6.4189999999999996</v>
      </c>
      <c r="G2252">
        <v>7.2030000000000003</v>
      </c>
      <c r="H2252">
        <v>8.1059999999999999</v>
      </c>
      <c r="I2252">
        <v>9.1509999999999998</v>
      </c>
      <c r="J2252">
        <v>10.363</v>
      </c>
      <c r="K2252">
        <v>11.776999999999999</v>
      </c>
      <c r="L2252">
        <v>13.432</v>
      </c>
      <c r="M2252">
        <v>15.087999999999999</v>
      </c>
      <c r="N2252" s="116">
        <v>-0.2147</v>
      </c>
      <c r="O2252" s="116">
        <v>9.1506000000000007</v>
      </c>
      <c r="P2252" s="116">
        <v>0.12282</v>
      </c>
    </row>
    <row r="2253" spans="1:16">
      <c r="A2253" t="s">
        <v>141</v>
      </c>
      <c r="B2253">
        <v>394</v>
      </c>
      <c r="C2253" t="s">
        <v>2426</v>
      </c>
      <c r="D2253">
        <v>12</v>
      </c>
      <c r="E2253">
        <v>5.6390000000000002</v>
      </c>
      <c r="F2253">
        <v>6.4240000000000004</v>
      </c>
      <c r="G2253">
        <v>7.2080000000000002</v>
      </c>
      <c r="H2253">
        <v>8.1120000000000001</v>
      </c>
      <c r="I2253">
        <v>9.1579999999999995</v>
      </c>
      <c r="J2253">
        <v>10.372</v>
      </c>
      <c r="K2253">
        <v>11.787000000000001</v>
      </c>
      <c r="L2253">
        <v>13.443</v>
      </c>
      <c r="M2253">
        <v>15.1</v>
      </c>
      <c r="N2253" s="116">
        <v>-0.21510000000000001</v>
      </c>
      <c r="O2253" s="116">
        <v>9.1577999999999999</v>
      </c>
      <c r="P2253" s="116">
        <v>0.12282</v>
      </c>
    </row>
    <row r="2254" spans="1:16">
      <c r="A2254" t="s">
        <v>141</v>
      </c>
      <c r="B2254">
        <v>395</v>
      </c>
      <c r="C2254" t="s">
        <v>2427</v>
      </c>
      <c r="D2254">
        <v>12</v>
      </c>
      <c r="E2254">
        <v>5.6440000000000001</v>
      </c>
      <c r="F2254">
        <v>6.4290000000000003</v>
      </c>
      <c r="G2254">
        <v>7.2140000000000004</v>
      </c>
      <c r="H2254">
        <v>8.1189999999999998</v>
      </c>
      <c r="I2254">
        <v>9.1649999999999991</v>
      </c>
      <c r="J2254">
        <v>10.38</v>
      </c>
      <c r="K2254">
        <v>11.795999999999999</v>
      </c>
      <c r="L2254">
        <v>13.455</v>
      </c>
      <c r="M2254">
        <v>15.113</v>
      </c>
      <c r="N2254" s="116">
        <v>-0.2155</v>
      </c>
      <c r="O2254" s="116">
        <v>9.1649999999999991</v>
      </c>
      <c r="P2254" s="116">
        <v>0.12282999999999999</v>
      </c>
    </row>
    <row r="2255" spans="1:16">
      <c r="A2255" t="s">
        <v>141</v>
      </c>
      <c r="B2255">
        <v>396</v>
      </c>
      <c r="C2255" t="s">
        <v>2428</v>
      </c>
      <c r="D2255">
        <v>13</v>
      </c>
      <c r="E2255">
        <v>5.649</v>
      </c>
      <c r="F2255">
        <v>6.4340000000000002</v>
      </c>
      <c r="G2255">
        <v>7.22</v>
      </c>
      <c r="H2255">
        <v>8.125</v>
      </c>
      <c r="I2255">
        <v>9.1720000000000006</v>
      </c>
      <c r="J2255">
        <v>10.388</v>
      </c>
      <c r="K2255">
        <v>11.805999999999999</v>
      </c>
      <c r="L2255">
        <v>13.465999999999999</v>
      </c>
      <c r="M2255">
        <v>15.125999999999999</v>
      </c>
      <c r="N2255" s="116">
        <v>-0.216</v>
      </c>
      <c r="O2255" s="116">
        <v>9.1722000000000001</v>
      </c>
      <c r="P2255" s="116">
        <v>0.12282999999999999</v>
      </c>
    </row>
    <row r="2256" spans="1:16">
      <c r="A2256" t="s">
        <v>141</v>
      </c>
      <c r="B2256">
        <v>397</v>
      </c>
      <c r="C2256" t="s">
        <v>2429</v>
      </c>
      <c r="D2256">
        <v>13</v>
      </c>
      <c r="E2256">
        <v>5.6529999999999996</v>
      </c>
      <c r="F2256">
        <v>6.4390000000000001</v>
      </c>
      <c r="G2256">
        <v>7.2249999999999996</v>
      </c>
      <c r="H2256">
        <v>8.1310000000000002</v>
      </c>
      <c r="I2256">
        <v>9.1790000000000003</v>
      </c>
      <c r="J2256">
        <v>10.396000000000001</v>
      </c>
      <c r="K2256">
        <v>11.816000000000001</v>
      </c>
      <c r="L2256">
        <v>13.477</v>
      </c>
      <c r="M2256">
        <v>15.138999999999999</v>
      </c>
      <c r="N2256" s="116">
        <v>-0.21640000000000001</v>
      </c>
      <c r="O2256" s="116">
        <v>9.1793999999999993</v>
      </c>
      <c r="P2256" s="116">
        <v>0.12284</v>
      </c>
    </row>
    <row r="2257" spans="1:16">
      <c r="A2257" t="s">
        <v>141</v>
      </c>
      <c r="B2257">
        <v>398</v>
      </c>
      <c r="C2257" t="s">
        <v>2430</v>
      </c>
      <c r="D2257">
        <v>13</v>
      </c>
      <c r="E2257">
        <v>5.6580000000000004</v>
      </c>
      <c r="F2257">
        <v>6.444</v>
      </c>
      <c r="G2257">
        <v>7.2309999999999999</v>
      </c>
      <c r="H2257">
        <v>8.1379999999999999</v>
      </c>
      <c r="I2257">
        <v>9.1869999999999994</v>
      </c>
      <c r="J2257">
        <v>10.404999999999999</v>
      </c>
      <c r="K2257">
        <v>11.824999999999999</v>
      </c>
      <c r="L2257">
        <v>13.488</v>
      </c>
      <c r="M2257">
        <v>15.151999999999999</v>
      </c>
      <c r="N2257" s="116">
        <v>-0.21679999999999999</v>
      </c>
      <c r="O2257" s="116">
        <v>9.1866000000000003</v>
      </c>
      <c r="P2257" s="116">
        <v>0.12284</v>
      </c>
    </row>
    <row r="2258" spans="1:16">
      <c r="A2258" t="s">
        <v>141</v>
      </c>
      <c r="B2258">
        <v>399</v>
      </c>
      <c r="C2258" t="s">
        <v>2431</v>
      </c>
      <c r="D2258">
        <v>13</v>
      </c>
      <c r="E2258">
        <v>5.6619999999999999</v>
      </c>
      <c r="F2258">
        <v>6.4489999999999998</v>
      </c>
      <c r="G2258">
        <v>7.2370000000000001</v>
      </c>
      <c r="H2258">
        <v>8.1440000000000001</v>
      </c>
      <c r="I2258">
        <v>9.1940000000000008</v>
      </c>
      <c r="J2258">
        <v>10.413</v>
      </c>
      <c r="K2258">
        <v>11.835000000000001</v>
      </c>
      <c r="L2258">
        <v>13.5</v>
      </c>
      <c r="M2258">
        <v>15.164999999999999</v>
      </c>
      <c r="N2258" s="116">
        <v>-0.2172</v>
      </c>
      <c r="O2258" s="116">
        <v>9.1937999999999995</v>
      </c>
      <c r="P2258" s="116">
        <v>0.12285</v>
      </c>
    </row>
    <row r="2259" spans="1:16">
      <c r="A2259" t="s">
        <v>141</v>
      </c>
      <c r="B2259">
        <v>400</v>
      </c>
      <c r="C2259" t="s">
        <v>2432</v>
      </c>
      <c r="D2259">
        <v>13</v>
      </c>
      <c r="E2259">
        <v>5.6669999999999998</v>
      </c>
      <c r="F2259">
        <v>6.4550000000000001</v>
      </c>
      <c r="G2259">
        <v>7.242</v>
      </c>
      <c r="H2259">
        <v>8.15</v>
      </c>
      <c r="I2259">
        <v>9.2010000000000005</v>
      </c>
      <c r="J2259">
        <v>10.420999999999999</v>
      </c>
      <c r="K2259">
        <v>11.843999999999999</v>
      </c>
      <c r="L2259">
        <v>13.510999999999999</v>
      </c>
      <c r="M2259">
        <v>15.177</v>
      </c>
      <c r="N2259" s="116">
        <v>-0.21759999999999999</v>
      </c>
      <c r="O2259" s="116">
        <v>9.2009000000000007</v>
      </c>
      <c r="P2259" s="116">
        <v>0.12285</v>
      </c>
    </row>
    <row r="2260" spans="1:16">
      <c r="A2260" t="s">
        <v>141</v>
      </c>
      <c r="B2260">
        <v>401</v>
      </c>
      <c r="C2260" t="s">
        <v>2433</v>
      </c>
      <c r="D2260">
        <v>13</v>
      </c>
      <c r="E2260">
        <v>5.6710000000000003</v>
      </c>
      <c r="F2260">
        <v>6.46</v>
      </c>
      <c r="G2260">
        <v>7.2480000000000002</v>
      </c>
      <c r="H2260">
        <v>8.157</v>
      </c>
      <c r="I2260">
        <v>9.2080000000000002</v>
      </c>
      <c r="J2260">
        <v>10.429</v>
      </c>
      <c r="K2260">
        <v>11.853</v>
      </c>
      <c r="L2260">
        <v>13.522</v>
      </c>
      <c r="M2260">
        <v>15.19</v>
      </c>
      <c r="N2260" s="116">
        <v>-0.218</v>
      </c>
      <c r="O2260" s="116">
        <v>9.2081</v>
      </c>
      <c r="P2260" s="116">
        <v>0.12285</v>
      </c>
    </row>
    <row r="2261" spans="1:16">
      <c r="A2261" t="s">
        <v>141</v>
      </c>
      <c r="B2261">
        <v>402</v>
      </c>
      <c r="C2261" t="s">
        <v>2434</v>
      </c>
      <c r="D2261">
        <v>13</v>
      </c>
      <c r="E2261">
        <v>5.6760000000000002</v>
      </c>
      <c r="F2261">
        <v>6.4649999999999999</v>
      </c>
      <c r="G2261">
        <v>7.2539999999999996</v>
      </c>
      <c r="H2261">
        <v>8.1630000000000003</v>
      </c>
      <c r="I2261">
        <v>9.2149999999999999</v>
      </c>
      <c r="J2261">
        <v>10.436999999999999</v>
      </c>
      <c r="K2261">
        <v>11.863</v>
      </c>
      <c r="L2261">
        <v>13.532999999999999</v>
      </c>
      <c r="M2261">
        <v>15.202999999999999</v>
      </c>
      <c r="N2261" s="116">
        <v>-0.21840000000000001</v>
      </c>
      <c r="O2261" s="116">
        <v>9.2152999999999992</v>
      </c>
      <c r="P2261" s="116">
        <v>0.12286</v>
      </c>
    </row>
    <row r="2262" spans="1:16">
      <c r="A2262" t="s">
        <v>141</v>
      </c>
      <c r="B2262">
        <v>403</v>
      </c>
      <c r="C2262" t="s">
        <v>2435</v>
      </c>
      <c r="D2262">
        <v>13</v>
      </c>
      <c r="E2262">
        <v>5.681</v>
      </c>
      <c r="F2262">
        <v>6.47</v>
      </c>
      <c r="G2262">
        <v>7.2590000000000003</v>
      </c>
      <c r="H2262">
        <v>8.17</v>
      </c>
      <c r="I2262">
        <v>9.2219999999999995</v>
      </c>
      <c r="J2262">
        <v>10.446</v>
      </c>
      <c r="K2262">
        <v>11.872</v>
      </c>
      <c r="L2262">
        <v>13.544</v>
      </c>
      <c r="M2262">
        <v>15.215</v>
      </c>
      <c r="N2262" s="116">
        <v>-0.21879999999999999</v>
      </c>
      <c r="O2262" s="116">
        <v>9.2225000000000001</v>
      </c>
      <c r="P2262" s="116">
        <v>0.12286</v>
      </c>
    </row>
    <row r="2263" spans="1:16">
      <c r="A2263" t="s">
        <v>141</v>
      </c>
      <c r="B2263">
        <v>404</v>
      </c>
      <c r="C2263" t="s">
        <v>2436</v>
      </c>
      <c r="D2263">
        <v>13</v>
      </c>
      <c r="E2263">
        <v>5.6849999999999996</v>
      </c>
      <c r="F2263">
        <v>6.4749999999999996</v>
      </c>
      <c r="G2263">
        <v>7.2649999999999997</v>
      </c>
      <c r="H2263">
        <v>8.1760000000000002</v>
      </c>
      <c r="I2263">
        <v>9.23</v>
      </c>
      <c r="J2263">
        <v>10.454000000000001</v>
      </c>
      <c r="K2263">
        <v>11.882</v>
      </c>
      <c r="L2263">
        <v>13.555</v>
      </c>
      <c r="M2263">
        <v>15.228</v>
      </c>
      <c r="N2263" s="116">
        <v>-0.21920000000000001</v>
      </c>
      <c r="O2263" s="116">
        <v>9.2295999999999996</v>
      </c>
      <c r="P2263" s="116">
        <v>0.12286999999999999</v>
      </c>
    </row>
    <row r="2264" spans="1:16">
      <c r="A2264" t="s">
        <v>141</v>
      </c>
      <c r="B2264">
        <v>405</v>
      </c>
      <c r="C2264" t="s">
        <v>2437</v>
      </c>
      <c r="D2264">
        <v>13</v>
      </c>
      <c r="E2264">
        <v>5.69</v>
      </c>
      <c r="F2264">
        <v>6.48</v>
      </c>
      <c r="G2264">
        <v>7.2709999999999999</v>
      </c>
      <c r="H2264">
        <v>8.1820000000000004</v>
      </c>
      <c r="I2264">
        <v>9.2370000000000001</v>
      </c>
      <c r="J2264">
        <v>10.462</v>
      </c>
      <c r="K2264">
        <v>11.891</v>
      </c>
      <c r="L2264">
        <v>13.566000000000001</v>
      </c>
      <c r="M2264">
        <v>15.241</v>
      </c>
      <c r="N2264" s="116">
        <v>-0.21959999999999999</v>
      </c>
      <c r="O2264" s="116">
        <v>9.2368000000000006</v>
      </c>
      <c r="P2264" s="116">
        <v>0.12286999999999999</v>
      </c>
    </row>
    <row r="2265" spans="1:16">
      <c r="A2265" t="s">
        <v>141</v>
      </c>
      <c r="B2265">
        <v>406</v>
      </c>
      <c r="C2265" t="s">
        <v>2438</v>
      </c>
      <c r="D2265">
        <v>13</v>
      </c>
      <c r="E2265">
        <v>5.694</v>
      </c>
      <c r="F2265">
        <v>6.4850000000000003</v>
      </c>
      <c r="G2265">
        <v>7.2759999999999998</v>
      </c>
      <c r="H2265">
        <v>8.1880000000000006</v>
      </c>
      <c r="I2265">
        <v>9.2439999999999998</v>
      </c>
      <c r="J2265">
        <v>10.47</v>
      </c>
      <c r="K2265">
        <v>11.901</v>
      </c>
      <c r="L2265">
        <v>13.577</v>
      </c>
      <c r="M2265">
        <v>15.253</v>
      </c>
      <c r="N2265" s="116">
        <v>-0.22</v>
      </c>
      <c r="O2265" s="116">
        <v>9.2439</v>
      </c>
      <c r="P2265" s="116">
        <v>0.12286999999999999</v>
      </c>
    </row>
    <row r="2266" spans="1:16">
      <c r="A2266" t="s">
        <v>141</v>
      </c>
      <c r="B2266">
        <v>407</v>
      </c>
      <c r="C2266" t="s">
        <v>2439</v>
      </c>
      <c r="D2266">
        <v>13</v>
      </c>
      <c r="E2266">
        <v>5.6989999999999998</v>
      </c>
      <c r="F2266">
        <v>6.49</v>
      </c>
      <c r="G2266">
        <v>7.282</v>
      </c>
      <c r="H2266">
        <v>8.1950000000000003</v>
      </c>
      <c r="I2266">
        <v>9.2509999999999994</v>
      </c>
      <c r="J2266">
        <v>10.478</v>
      </c>
      <c r="K2266">
        <v>11.91</v>
      </c>
      <c r="L2266">
        <v>13.587999999999999</v>
      </c>
      <c r="M2266">
        <v>15.266999999999999</v>
      </c>
      <c r="N2266" s="116">
        <v>-0.22040000000000001</v>
      </c>
      <c r="O2266" s="116">
        <v>9.2510999999999992</v>
      </c>
      <c r="P2266" s="116">
        <v>0.12288</v>
      </c>
    </row>
    <row r="2267" spans="1:16">
      <c r="A2267" t="s">
        <v>141</v>
      </c>
      <c r="B2267">
        <v>408</v>
      </c>
      <c r="C2267" t="s">
        <v>2440</v>
      </c>
      <c r="D2267">
        <v>13</v>
      </c>
      <c r="E2267">
        <v>5.7030000000000003</v>
      </c>
      <c r="F2267">
        <v>6.4950000000000001</v>
      </c>
      <c r="G2267">
        <v>7.2880000000000003</v>
      </c>
      <c r="H2267">
        <v>8.2010000000000005</v>
      </c>
      <c r="I2267">
        <v>9.2579999999999991</v>
      </c>
      <c r="J2267">
        <v>10.486000000000001</v>
      </c>
      <c r="K2267">
        <v>11.92</v>
      </c>
      <c r="L2267">
        <v>13.599</v>
      </c>
      <c r="M2267">
        <v>15.279</v>
      </c>
      <c r="N2267" s="116">
        <v>-0.2208</v>
      </c>
      <c r="O2267" s="116">
        <v>9.2582000000000004</v>
      </c>
      <c r="P2267" s="116">
        <v>0.12288</v>
      </c>
    </row>
    <row r="2268" spans="1:16">
      <c r="A2268" t="s">
        <v>141</v>
      </c>
      <c r="B2268">
        <v>409</v>
      </c>
      <c r="C2268" t="s">
        <v>2441</v>
      </c>
      <c r="D2268">
        <v>13</v>
      </c>
      <c r="E2268">
        <v>5.7080000000000002</v>
      </c>
      <c r="F2268">
        <v>6.5010000000000003</v>
      </c>
      <c r="G2268">
        <v>7.2930000000000001</v>
      </c>
      <c r="H2268">
        <v>8.2070000000000007</v>
      </c>
      <c r="I2268">
        <v>9.2650000000000006</v>
      </c>
      <c r="J2268">
        <v>10.494999999999999</v>
      </c>
      <c r="K2268">
        <v>11.929</v>
      </c>
      <c r="L2268">
        <v>13.61</v>
      </c>
      <c r="M2268">
        <v>15.292</v>
      </c>
      <c r="N2268" s="116">
        <v>-0.22120000000000001</v>
      </c>
      <c r="O2268" s="116">
        <v>9.2653999999999996</v>
      </c>
      <c r="P2268" s="116">
        <v>0.12288</v>
      </c>
    </row>
    <row r="2269" spans="1:16">
      <c r="A2269" t="s">
        <v>141</v>
      </c>
      <c r="B2269">
        <v>410</v>
      </c>
      <c r="C2269" t="s">
        <v>2442</v>
      </c>
      <c r="D2269">
        <v>13</v>
      </c>
      <c r="E2269">
        <v>5.7119999999999997</v>
      </c>
      <c r="F2269">
        <v>6.5060000000000002</v>
      </c>
      <c r="G2269">
        <v>7.2990000000000004</v>
      </c>
      <c r="H2269">
        <v>8.2140000000000004</v>
      </c>
      <c r="I2269">
        <v>9.2720000000000002</v>
      </c>
      <c r="J2269">
        <v>10.503</v>
      </c>
      <c r="K2269">
        <v>11.939</v>
      </c>
      <c r="L2269">
        <v>13.622</v>
      </c>
      <c r="M2269">
        <v>15.305</v>
      </c>
      <c r="N2269" s="116">
        <v>-0.22159999999999999</v>
      </c>
      <c r="O2269" s="116">
        <v>9.2725000000000009</v>
      </c>
      <c r="P2269" s="116">
        <v>0.12289</v>
      </c>
    </row>
    <row r="2270" spans="1:16">
      <c r="A2270" t="s">
        <v>141</v>
      </c>
      <c r="B2270">
        <v>411</v>
      </c>
      <c r="C2270" t="s">
        <v>2443</v>
      </c>
      <c r="D2270">
        <v>13</v>
      </c>
      <c r="E2270">
        <v>5.7169999999999996</v>
      </c>
      <c r="F2270">
        <v>6.5110000000000001</v>
      </c>
      <c r="G2270">
        <v>7.3049999999999997</v>
      </c>
      <c r="H2270">
        <v>8.2200000000000006</v>
      </c>
      <c r="I2270">
        <v>9.2799999999999994</v>
      </c>
      <c r="J2270">
        <v>10.510999999999999</v>
      </c>
      <c r="K2270">
        <v>11.948</v>
      </c>
      <c r="L2270">
        <v>13.632</v>
      </c>
      <c r="M2270">
        <v>15.317</v>
      </c>
      <c r="N2270" s="116">
        <v>-0.222</v>
      </c>
      <c r="O2270" s="116">
        <v>9.2796000000000003</v>
      </c>
      <c r="P2270" s="116">
        <v>0.12289</v>
      </c>
    </row>
    <row r="2271" spans="1:16">
      <c r="A2271" t="s">
        <v>141</v>
      </c>
      <c r="B2271">
        <v>412</v>
      </c>
      <c r="C2271" t="s">
        <v>2444</v>
      </c>
      <c r="D2271">
        <v>13</v>
      </c>
      <c r="E2271">
        <v>5.7220000000000004</v>
      </c>
      <c r="F2271">
        <v>6.516</v>
      </c>
      <c r="G2271">
        <v>7.31</v>
      </c>
      <c r="H2271">
        <v>8.2260000000000009</v>
      </c>
      <c r="I2271">
        <v>9.2870000000000008</v>
      </c>
      <c r="J2271">
        <v>10.519</v>
      </c>
      <c r="K2271">
        <v>11.957000000000001</v>
      </c>
      <c r="L2271">
        <v>13.643000000000001</v>
      </c>
      <c r="M2271">
        <v>15.329000000000001</v>
      </c>
      <c r="N2271" s="116">
        <v>-0.22239999999999999</v>
      </c>
      <c r="O2271" s="116">
        <v>9.2866999999999997</v>
      </c>
      <c r="P2271" s="116">
        <v>0.12289</v>
      </c>
    </row>
    <row r="2272" spans="1:16">
      <c r="A2272" t="s">
        <v>141</v>
      </c>
      <c r="B2272">
        <v>413</v>
      </c>
      <c r="C2272" t="s">
        <v>2445</v>
      </c>
      <c r="D2272">
        <v>13</v>
      </c>
      <c r="E2272">
        <v>5.726</v>
      </c>
      <c r="F2272">
        <v>6.5209999999999999</v>
      </c>
      <c r="G2272">
        <v>7.3159999999999998</v>
      </c>
      <c r="H2272">
        <v>8.2330000000000005</v>
      </c>
      <c r="I2272">
        <v>9.2940000000000005</v>
      </c>
      <c r="J2272">
        <v>10.526999999999999</v>
      </c>
      <c r="K2272">
        <v>11.967000000000001</v>
      </c>
      <c r="L2272">
        <v>13.654999999999999</v>
      </c>
      <c r="M2272">
        <v>15.343</v>
      </c>
      <c r="N2272" s="116">
        <v>-0.2228</v>
      </c>
      <c r="O2272" s="116">
        <v>9.2939000000000007</v>
      </c>
      <c r="P2272" s="116">
        <v>0.1229</v>
      </c>
    </row>
    <row r="2273" spans="1:16">
      <c r="A2273" t="s">
        <v>141</v>
      </c>
      <c r="B2273">
        <v>414</v>
      </c>
      <c r="C2273" t="s">
        <v>2446</v>
      </c>
      <c r="D2273">
        <v>13</v>
      </c>
      <c r="E2273">
        <v>5.7309999999999999</v>
      </c>
      <c r="F2273">
        <v>6.5259999999999998</v>
      </c>
      <c r="G2273">
        <v>7.3220000000000001</v>
      </c>
      <c r="H2273">
        <v>8.2390000000000008</v>
      </c>
      <c r="I2273">
        <v>9.3010000000000002</v>
      </c>
      <c r="J2273">
        <v>10.535</v>
      </c>
      <c r="K2273">
        <v>11.976000000000001</v>
      </c>
      <c r="L2273">
        <v>13.666</v>
      </c>
      <c r="M2273">
        <v>15.355</v>
      </c>
      <c r="N2273" s="116">
        <v>-0.22320000000000001</v>
      </c>
      <c r="O2273" s="116">
        <v>9.3010000000000002</v>
      </c>
      <c r="P2273" s="116">
        <v>0.1229</v>
      </c>
    </row>
    <row r="2274" spans="1:16">
      <c r="A2274" t="s">
        <v>141</v>
      </c>
      <c r="B2274">
        <v>415</v>
      </c>
      <c r="C2274" t="s">
        <v>2447</v>
      </c>
      <c r="D2274">
        <v>13</v>
      </c>
      <c r="E2274">
        <v>5.7350000000000003</v>
      </c>
      <c r="F2274">
        <v>6.5309999999999997</v>
      </c>
      <c r="G2274">
        <v>7.327</v>
      </c>
      <c r="H2274">
        <v>8.2449999999999992</v>
      </c>
      <c r="I2274">
        <v>9.3079999999999998</v>
      </c>
      <c r="J2274">
        <v>10.542999999999999</v>
      </c>
      <c r="K2274">
        <v>11.986000000000001</v>
      </c>
      <c r="L2274">
        <v>13.676</v>
      </c>
      <c r="M2274">
        <v>15.367000000000001</v>
      </c>
      <c r="N2274" s="116">
        <v>-0.22359999999999999</v>
      </c>
      <c r="O2274" s="116">
        <v>9.3080999999999996</v>
      </c>
      <c r="P2274" s="116">
        <v>0.1229</v>
      </c>
    </row>
    <row r="2275" spans="1:16">
      <c r="A2275" t="s">
        <v>141</v>
      </c>
      <c r="B2275">
        <v>416</v>
      </c>
      <c r="C2275" t="s">
        <v>2448</v>
      </c>
      <c r="D2275">
        <v>13</v>
      </c>
      <c r="E2275">
        <v>5.74</v>
      </c>
      <c r="F2275">
        <v>6.5359999999999996</v>
      </c>
      <c r="G2275">
        <v>7.3330000000000002</v>
      </c>
      <c r="H2275">
        <v>8.2520000000000007</v>
      </c>
      <c r="I2275">
        <v>9.3149999999999995</v>
      </c>
      <c r="J2275">
        <v>10.552</v>
      </c>
      <c r="K2275">
        <v>11.994999999999999</v>
      </c>
      <c r="L2275">
        <v>13.688000000000001</v>
      </c>
      <c r="M2275">
        <v>15.38</v>
      </c>
      <c r="N2275" s="116">
        <v>-0.224</v>
      </c>
      <c r="O2275" s="116">
        <v>9.3152000000000008</v>
      </c>
      <c r="P2275" s="116">
        <v>0.12291000000000001</v>
      </c>
    </row>
    <row r="2276" spans="1:16">
      <c r="A2276" t="s">
        <v>141</v>
      </c>
      <c r="B2276">
        <v>417</v>
      </c>
      <c r="C2276" t="s">
        <v>2449</v>
      </c>
      <c r="D2276">
        <v>13</v>
      </c>
      <c r="E2276">
        <v>5.7439999999999998</v>
      </c>
      <c r="F2276">
        <v>6.5410000000000004</v>
      </c>
      <c r="G2276">
        <v>7.3380000000000001</v>
      </c>
      <c r="H2276">
        <v>8.2579999999999991</v>
      </c>
      <c r="I2276">
        <v>9.3219999999999992</v>
      </c>
      <c r="J2276">
        <v>10.56</v>
      </c>
      <c r="K2276">
        <v>12.004</v>
      </c>
      <c r="L2276">
        <v>13.698</v>
      </c>
      <c r="M2276">
        <v>15.393000000000001</v>
      </c>
      <c r="N2276" s="116">
        <v>-0.2243</v>
      </c>
      <c r="O2276" s="116">
        <v>9.3223000000000003</v>
      </c>
      <c r="P2276" s="116">
        <v>0.12291000000000001</v>
      </c>
    </row>
    <row r="2277" spans="1:16">
      <c r="A2277" t="s">
        <v>141</v>
      </c>
      <c r="B2277">
        <v>418</v>
      </c>
      <c r="C2277" t="s">
        <v>2450</v>
      </c>
      <c r="D2277">
        <v>13</v>
      </c>
      <c r="E2277">
        <v>5.7489999999999997</v>
      </c>
      <c r="F2277">
        <v>6.5460000000000003</v>
      </c>
      <c r="G2277">
        <v>7.3440000000000003</v>
      </c>
      <c r="H2277">
        <v>8.2639999999999993</v>
      </c>
      <c r="I2277">
        <v>9.3290000000000006</v>
      </c>
      <c r="J2277">
        <v>10.568</v>
      </c>
      <c r="K2277">
        <v>12.013999999999999</v>
      </c>
      <c r="L2277">
        <v>13.709</v>
      </c>
      <c r="M2277">
        <v>15.404999999999999</v>
      </c>
      <c r="N2277" s="116">
        <v>-0.22470000000000001</v>
      </c>
      <c r="O2277" s="116">
        <v>9.3293999999999997</v>
      </c>
      <c r="P2277" s="116">
        <v>0.12291000000000001</v>
      </c>
    </row>
    <row r="2278" spans="1:16">
      <c r="A2278" t="s">
        <v>141</v>
      </c>
      <c r="B2278">
        <v>419</v>
      </c>
      <c r="C2278" t="s">
        <v>2451</v>
      </c>
      <c r="D2278">
        <v>13</v>
      </c>
      <c r="E2278">
        <v>5.7530000000000001</v>
      </c>
      <c r="F2278">
        <v>6.5510000000000002</v>
      </c>
      <c r="G2278">
        <v>7.35</v>
      </c>
      <c r="H2278">
        <v>8.27</v>
      </c>
      <c r="I2278">
        <v>9.3360000000000003</v>
      </c>
      <c r="J2278">
        <v>10.576000000000001</v>
      </c>
      <c r="K2278">
        <v>12.023</v>
      </c>
      <c r="L2278">
        <v>13.721</v>
      </c>
      <c r="M2278">
        <v>15.417999999999999</v>
      </c>
      <c r="N2278" s="116">
        <v>-0.22509999999999999</v>
      </c>
      <c r="O2278" s="116">
        <v>9.3364999999999991</v>
      </c>
      <c r="P2278" s="116">
        <v>0.12292</v>
      </c>
    </row>
    <row r="2279" spans="1:16">
      <c r="A2279" t="s">
        <v>141</v>
      </c>
      <c r="B2279">
        <v>420</v>
      </c>
      <c r="C2279" t="s">
        <v>2452</v>
      </c>
      <c r="D2279">
        <v>13</v>
      </c>
      <c r="E2279">
        <v>5.758</v>
      </c>
      <c r="F2279">
        <v>6.5570000000000004</v>
      </c>
      <c r="G2279">
        <v>7.3550000000000004</v>
      </c>
      <c r="H2279">
        <v>8.2769999999999992</v>
      </c>
      <c r="I2279">
        <v>9.3439999999999994</v>
      </c>
      <c r="J2279">
        <v>10.584</v>
      </c>
      <c r="K2279">
        <v>12.032</v>
      </c>
      <c r="L2279">
        <v>13.731</v>
      </c>
      <c r="M2279">
        <v>15.43</v>
      </c>
      <c r="N2279" s="116">
        <v>-0.22550000000000001</v>
      </c>
      <c r="O2279" s="116">
        <v>9.3436000000000003</v>
      </c>
      <c r="P2279" s="116">
        <v>0.12292</v>
      </c>
    </row>
    <row r="2280" spans="1:16">
      <c r="A2280" t="s">
        <v>141</v>
      </c>
      <c r="B2280">
        <v>421</v>
      </c>
      <c r="C2280" t="s">
        <v>2453</v>
      </c>
      <c r="D2280">
        <v>13</v>
      </c>
      <c r="E2280">
        <v>5.7619999999999996</v>
      </c>
      <c r="F2280">
        <v>6.5620000000000003</v>
      </c>
      <c r="G2280">
        <v>7.3609999999999998</v>
      </c>
      <c r="H2280">
        <v>8.2829999999999995</v>
      </c>
      <c r="I2280">
        <v>9.3510000000000009</v>
      </c>
      <c r="J2280">
        <v>10.592000000000001</v>
      </c>
      <c r="K2280">
        <v>12.042</v>
      </c>
      <c r="L2280">
        <v>13.742000000000001</v>
      </c>
      <c r="M2280">
        <v>15.443</v>
      </c>
      <c r="N2280" s="116">
        <v>-0.22589999999999999</v>
      </c>
      <c r="O2280" s="116">
        <v>9.3506999999999998</v>
      </c>
      <c r="P2280" s="116">
        <v>0.12292</v>
      </c>
    </row>
    <row r="2281" spans="1:16">
      <c r="A2281" t="s">
        <v>141</v>
      </c>
      <c r="B2281">
        <v>422</v>
      </c>
      <c r="C2281" t="s">
        <v>2454</v>
      </c>
      <c r="D2281">
        <v>13</v>
      </c>
      <c r="E2281">
        <v>5.7670000000000003</v>
      </c>
      <c r="F2281">
        <v>6.5670000000000002</v>
      </c>
      <c r="G2281">
        <v>7.367</v>
      </c>
      <c r="H2281">
        <v>8.2889999999999997</v>
      </c>
      <c r="I2281">
        <v>9.3580000000000005</v>
      </c>
      <c r="J2281">
        <v>10.6</v>
      </c>
      <c r="K2281">
        <v>12.051</v>
      </c>
      <c r="L2281">
        <v>13.753</v>
      </c>
      <c r="M2281">
        <v>15.455</v>
      </c>
      <c r="N2281" s="116">
        <v>-0.22620000000000001</v>
      </c>
      <c r="O2281" s="116">
        <v>9.3577999999999992</v>
      </c>
      <c r="P2281" s="116">
        <v>0.12292</v>
      </c>
    </row>
    <row r="2282" spans="1:16">
      <c r="A2282" t="s">
        <v>141</v>
      </c>
      <c r="B2282">
        <v>423</v>
      </c>
      <c r="C2282" t="s">
        <v>2455</v>
      </c>
      <c r="D2282">
        <v>13</v>
      </c>
      <c r="E2282">
        <v>5.7709999999999999</v>
      </c>
      <c r="F2282">
        <v>6.5720000000000001</v>
      </c>
      <c r="G2282">
        <v>7.3719999999999999</v>
      </c>
      <c r="H2282">
        <v>8.2959999999999994</v>
      </c>
      <c r="I2282">
        <v>9.3650000000000002</v>
      </c>
      <c r="J2282">
        <v>10.608000000000001</v>
      </c>
      <c r="K2282">
        <v>12.061</v>
      </c>
      <c r="L2282">
        <v>13.763999999999999</v>
      </c>
      <c r="M2282">
        <v>15.468</v>
      </c>
      <c r="N2282" s="116">
        <v>-0.2266</v>
      </c>
      <c r="O2282" s="116">
        <v>9.3649000000000004</v>
      </c>
      <c r="P2282" s="116">
        <v>0.12293</v>
      </c>
    </row>
    <row r="2283" spans="1:16">
      <c r="A2283" t="s">
        <v>141</v>
      </c>
      <c r="B2283">
        <v>424</v>
      </c>
      <c r="C2283" t="s">
        <v>2456</v>
      </c>
      <c r="D2283">
        <v>13</v>
      </c>
      <c r="E2283">
        <v>5.7759999999999998</v>
      </c>
      <c r="F2283">
        <v>6.577</v>
      </c>
      <c r="G2283">
        <v>7.3780000000000001</v>
      </c>
      <c r="H2283">
        <v>8.3019999999999996</v>
      </c>
      <c r="I2283">
        <v>9.3719999999999999</v>
      </c>
      <c r="J2283">
        <v>10.616</v>
      </c>
      <c r="K2283">
        <v>12.07</v>
      </c>
      <c r="L2283">
        <v>13.775</v>
      </c>
      <c r="M2283">
        <v>15.481</v>
      </c>
      <c r="N2283" s="116">
        <v>-0.22700000000000001</v>
      </c>
      <c r="O2283" s="116">
        <v>9.3719999999999999</v>
      </c>
      <c r="P2283" s="116">
        <v>0.12293</v>
      </c>
    </row>
    <row r="2284" spans="1:16">
      <c r="A2284" t="s">
        <v>141</v>
      </c>
      <c r="B2284">
        <v>425</v>
      </c>
      <c r="C2284" t="s">
        <v>2457</v>
      </c>
      <c r="D2284">
        <v>13</v>
      </c>
      <c r="E2284">
        <v>5.78</v>
      </c>
      <c r="F2284">
        <v>6.5819999999999999</v>
      </c>
      <c r="G2284">
        <v>7.383</v>
      </c>
      <c r="H2284">
        <v>8.3079999999999998</v>
      </c>
      <c r="I2284">
        <v>9.3789999999999996</v>
      </c>
      <c r="J2284">
        <v>10.624000000000001</v>
      </c>
      <c r="K2284">
        <v>12.079000000000001</v>
      </c>
      <c r="L2284">
        <v>13.786</v>
      </c>
      <c r="M2284">
        <v>15.493</v>
      </c>
      <c r="N2284" s="116">
        <v>-0.22739999999999999</v>
      </c>
      <c r="O2284" s="116">
        <v>9.3789999999999996</v>
      </c>
      <c r="P2284" s="116">
        <v>0.12293</v>
      </c>
    </row>
    <row r="2285" spans="1:16">
      <c r="A2285" t="s">
        <v>141</v>
      </c>
      <c r="B2285">
        <v>426</v>
      </c>
      <c r="C2285" t="s">
        <v>2458</v>
      </c>
      <c r="D2285">
        <v>13</v>
      </c>
      <c r="E2285">
        <v>5.7850000000000001</v>
      </c>
      <c r="F2285">
        <v>6.5869999999999997</v>
      </c>
      <c r="G2285">
        <v>7.3890000000000002</v>
      </c>
      <c r="H2285">
        <v>8.3140000000000001</v>
      </c>
      <c r="I2285">
        <v>9.3859999999999992</v>
      </c>
      <c r="J2285">
        <v>10.632999999999999</v>
      </c>
      <c r="K2285">
        <v>12.089</v>
      </c>
      <c r="L2285">
        <v>13.797000000000001</v>
      </c>
      <c r="M2285">
        <v>15.506</v>
      </c>
      <c r="N2285" s="116">
        <v>-0.22770000000000001</v>
      </c>
      <c r="O2285" s="116">
        <v>9.3861000000000008</v>
      </c>
      <c r="P2285" s="116">
        <v>0.12293999999999999</v>
      </c>
    </row>
    <row r="2286" spans="1:16">
      <c r="A2286" t="s">
        <v>141</v>
      </c>
      <c r="B2286">
        <v>427</v>
      </c>
      <c r="C2286" t="s">
        <v>2459</v>
      </c>
      <c r="D2286">
        <v>14</v>
      </c>
      <c r="E2286">
        <v>5.7889999999999997</v>
      </c>
      <c r="F2286">
        <v>6.5919999999999996</v>
      </c>
      <c r="G2286">
        <v>7.3949999999999996</v>
      </c>
      <c r="H2286">
        <v>8.3209999999999997</v>
      </c>
      <c r="I2286">
        <v>9.3930000000000007</v>
      </c>
      <c r="J2286">
        <v>10.641</v>
      </c>
      <c r="K2286">
        <v>12.098000000000001</v>
      </c>
      <c r="L2286">
        <v>13.808</v>
      </c>
      <c r="M2286">
        <v>15.518000000000001</v>
      </c>
      <c r="N2286" s="116">
        <v>-0.2281</v>
      </c>
      <c r="O2286" s="116">
        <v>9.3932000000000002</v>
      </c>
      <c r="P2286" s="116">
        <v>0.12293999999999999</v>
      </c>
    </row>
    <row r="2287" spans="1:16">
      <c r="A2287" t="s">
        <v>141</v>
      </c>
      <c r="B2287">
        <v>428</v>
      </c>
      <c r="C2287" t="s">
        <v>2460</v>
      </c>
      <c r="D2287">
        <v>14</v>
      </c>
      <c r="E2287">
        <v>5.7939999999999996</v>
      </c>
      <c r="F2287">
        <v>6.5970000000000004</v>
      </c>
      <c r="G2287">
        <v>7.4</v>
      </c>
      <c r="H2287">
        <v>8.327</v>
      </c>
      <c r="I2287">
        <v>9.4</v>
      </c>
      <c r="J2287">
        <v>10.648999999999999</v>
      </c>
      <c r="K2287">
        <v>12.106999999999999</v>
      </c>
      <c r="L2287">
        <v>13.819000000000001</v>
      </c>
      <c r="M2287">
        <v>15.53</v>
      </c>
      <c r="N2287" s="116">
        <v>-0.22850000000000001</v>
      </c>
      <c r="O2287" s="116">
        <v>9.4001999999999999</v>
      </c>
      <c r="P2287" s="116">
        <v>0.12293999999999999</v>
      </c>
    </row>
    <row r="2288" spans="1:16">
      <c r="A2288" t="s">
        <v>141</v>
      </c>
      <c r="B2288">
        <v>429</v>
      </c>
      <c r="C2288" t="s">
        <v>2461</v>
      </c>
      <c r="D2288">
        <v>14</v>
      </c>
      <c r="E2288">
        <v>5.7990000000000004</v>
      </c>
      <c r="F2288">
        <v>6.6020000000000003</v>
      </c>
      <c r="G2288">
        <v>7.4059999999999997</v>
      </c>
      <c r="H2288">
        <v>8.3330000000000002</v>
      </c>
      <c r="I2288">
        <v>9.407</v>
      </c>
      <c r="J2288">
        <v>10.657</v>
      </c>
      <c r="K2288">
        <v>12.116</v>
      </c>
      <c r="L2288">
        <v>13.829000000000001</v>
      </c>
      <c r="M2288">
        <v>15.542999999999999</v>
      </c>
      <c r="N2288" s="116">
        <v>-0.2288</v>
      </c>
      <c r="O2288" s="116">
        <v>9.4072999999999993</v>
      </c>
      <c r="P2288" s="116">
        <v>0.12293999999999999</v>
      </c>
    </row>
    <row r="2289" spans="1:16">
      <c r="A2289" t="s">
        <v>141</v>
      </c>
      <c r="B2289">
        <v>430</v>
      </c>
      <c r="C2289" t="s">
        <v>2462</v>
      </c>
      <c r="D2289">
        <v>14</v>
      </c>
      <c r="E2289">
        <v>5.8029999999999999</v>
      </c>
      <c r="F2289">
        <v>6.6070000000000002</v>
      </c>
      <c r="G2289">
        <v>7.4109999999999996</v>
      </c>
      <c r="H2289">
        <v>8.3390000000000004</v>
      </c>
      <c r="I2289">
        <v>9.4139999999999997</v>
      </c>
      <c r="J2289">
        <v>10.664999999999999</v>
      </c>
      <c r="K2289">
        <v>12.125999999999999</v>
      </c>
      <c r="L2289">
        <v>13.840999999999999</v>
      </c>
      <c r="M2289">
        <v>15.555999999999999</v>
      </c>
      <c r="N2289" s="116">
        <v>-0.22919999999999999</v>
      </c>
      <c r="O2289" s="116">
        <v>9.4144000000000005</v>
      </c>
      <c r="P2289" s="116">
        <v>0.12295</v>
      </c>
    </row>
    <row r="2290" spans="1:16">
      <c r="A2290" t="s">
        <v>141</v>
      </c>
      <c r="B2290">
        <v>431</v>
      </c>
      <c r="C2290" t="s">
        <v>2463</v>
      </c>
      <c r="D2290">
        <v>14</v>
      </c>
      <c r="E2290">
        <v>5.8070000000000004</v>
      </c>
      <c r="F2290">
        <v>6.6120000000000001</v>
      </c>
      <c r="G2290">
        <v>7.4169999999999998</v>
      </c>
      <c r="H2290">
        <v>8.3460000000000001</v>
      </c>
      <c r="I2290">
        <v>9.4209999999999994</v>
      </c>
      <c r="J2290">
        <v>10.673</v>
      </c>
      <c r="K2290">
        <v>12.135</v>
      </c>
      <c r="L2290">
        <v>13.852</v>
      </c>
      <c r="M2290">
        <v>15.568</v>
      </c>
      <c r="N2290" s="116">
        <v>-0.2296</v>
      </c>
      <c r="O2290" s="116">
        <v>9.4214000000000002</v>
      </c>
      <c r="P2290" s="116">
        <v>0.12295</v>
      </c>
    </row>
    <row r="2291" spans="1:16">
      <c r="A2291" t="s">
        <v>141</v>
      </c>
      <c r="B2291">
        <v>432</v>
      </c>
      <c r="C2291" t="s">
        <v>2464</v>
      </c>
      <c r="D2291">
        <v>14</v>
      </c>
      <c r="E2291">
        <v>5.8120000000000003</v>
      </c>
      <c r="F2291">
        <v>6.617</v>
      </c>
      <c r="G2291">
        <v>7.423</v>
      </c>
      <c r="H2291">
        <v>8.3520000000000003</v>
      </c>
      <c r="I2291">
        <v>9.4280000000000008</v>
      </c>
      <c r="J2291">
        <v>10.680999999999999</v>
      </c>
      <c r="K2291">
        <v>12.144</v>
      </c>
      <c r="L2291">
        <v>13.862</v>
      </c>
      <c r="M2291">
        <v>15.58</v>
      </c>
      <c r="N2291" s="116">
        <v>-0.22989999999999999</v>
      </c>
      <c r="O2291" s="116">
        <v>9.4284999999999997</v>
      </c>
      <c r="P2291" s="116">
        <v>0.12295</v>
      </c>
    </row>
    <row r="2292" spans="1:16">
      <c r="A2292" t="s">
        <v>141</v>
      </c>
      <c r="B2292">
        <v>433</v>
      </c>
      <c r="C2292" t="s">
        <v>2465</v>
      </c>
      <c r="D2292">
        <v>14</v>
      </c>
      <c r="E2292">
        <v>5.8170000000000002</v>
      </c>
      <c r="F2292">
        <v>6.6219999999999999</v>
      </c>
      <c r="G2292">
        <v>7.4279999999999999</v>
      </c>
      <c r="H2292">
        <v>8.3580000000000005</v>
      </c>
      <c r="I2292">
        <v>9.4359999999999999</v>
      </c>
      <c r="J2292">
        <v>10.689</v>
      </c>
      <c r="K2292">
        <v>12.153</v>
      </c>
      <c r="L2292">
        <v>13.872999999999999</v>
      </c>
      <c r="M2292">
        <v>15.592000000000001</v>
      </c>
      <c r="N2292" s="116">
        <v>-0.2303</v>
      </c>
      <c r="O2292" s="116">
        <v>9.4354999999999993</v>
      </c>
      <c r="P2292" s="116">
        <v>0.12295</v>
      </c>
    </row>
    <row r="2293" spans="1:16">
      <c r="A2293" t="s">
        <v>141</v>
      </c>
      <c r="B2293">
        <v>434</v>
      </c>
      <c r="C2293" t="s">
        <v>2466</v>
      </c>
      <c r="D2293">
        <v>14</v>
      </c>
      <c r="E2293">
        <v>5.8209999999999997</v>
      </c>
      <c r="F2293">
        <v>6.6280000000000001</v>
      </c>
      <c r="G2293">
        <v>7.4340000000000002</v>
      </c>
      <c r="H2293">
        <v>8.3640000000000008</v>
      </c>
      <c r="I2293">
        <v>9.4429999999999996</v>
      </c>
      <c r="J2293">
        <v>10.696999999999999</v>
      </c>
      <c r="K2293">
        <v>12.163</v>
      </c>
      <c r="L2293">
        <v>13.884</v>
      </c>
      <c r="M2293">
        <v>15.605</v>
      </c>
      <c r="N2293" s="116">
        <v>-0.23069999999999999</v>
      </c>
      <c r="O2293" s="116">
        <v>9.4426000000000005</v>
      </c>
      <c r="P2293" s="116">
        <v>0.12295</v>
      </c>
    </row>
    <row r="2294" spans="1:16">
      <c r="A2294" t="s">
        <v>141</v>
      </c>
      <c r="B2294">
        <v>435</v>
      </c>
      <c r="C2294" t="s">
        <v>2467</v>
      </c>
      <c r="D2294">
        <v>14</v>
      </c>
      <c r="E2294">
        <v>5.8250000000000002</v>
      </c>
      <c r="F2294">
        <v>6.6319999999999997</v>
      </c>
      <c r="G2294">
        <v>7.4390000000000001</v>
      </c>
      <c r="H2294">
        <v>8.3710000000000004</v>
      </c>
      <c r="I2294">
        <v>9.4499999999999993</v>
      </c>
      <c r="J2294">
        <v>10.705</v>
      </c>
      <c r="K2294">
        <v>12.172000000000001</v>
      </c>
      <c r="L2294">
        <v>13.895</v>
      </c>
      <c r="M2294">
        <v>15.618</v>
      </c>
      <c r="N2294" s="116">
        <v>-0.23100000000000001</v>
      </c>
      <c r="O2294" s="116">
        <v>9.4496000000000002</v>
      </c>
      <c r="P2294" s="116">
        <v>0.12296</v>
      </c>
    </row>
    <row r="2295" spans="1:16">
      <c r="A2295" t="s">
        <v>141</v>
      </c>
      <c r="B2295">
        <v>436</v>
      </c>
      <c r="C2295" t="s">
        <v>2468</v>
      </c>
      <c r="D2295">
        <v>14</v>
      </c>
      <c r="E2295">
        <v>5.83</v>
      </c>
      <c r="F2295">
        <v>6.6379999999999999</v>
      </c>
      <c r="G2295">
        <v>7.4450000000000003</v>
      </c>
      <c r="H2295">
        <v>8.3770000000000007</v>
      </c>
      <c r="I2295">
        <v>9.4570000000000007</v>
      </c>
      <c r="J2295">
        <v>10.712999999999999</v>
      </c>
      <c r="K2295">
        <v>12.180999999999999</v>
      </c>
      <c r="L2295">
        <v>13.906000000000001</v>
      </c>
      <c r="M2295">
        <v>15.63</v>
      </c>
      <c r="N2295" s="116">
        <v>-0.23139999999999999</v>
      </c>
      <c r="O2295" s="116">
        <v>9.4566999999999997</v>
      </c>
      <c r="P2295" s="116">
        <v>0.12296</v>
      </c>
    </row>
    <row r="2296" spans="1:16">
      <c r="A2296" t="s">
        <v>141</v>
      </c>
      <c r="B2296">
        <v>437</v>
      </c>
      <c r="C2296" t="s">
        <v>2469</v>
      </c>
      <c r="D2296">
        <v>14</v>
      </c>
      <c r="E2296">
        <v>5.835</v>
      </c>
      <c r="F2296">
        <v>6.6429999999999998</v>
      </c>
      <c r="G2296">
        <v>7.4509999999999996</v>
      </c>
      <c r="H2296">
        <v>8.3829999999999991</v>
      </c>
      <c r="I2296">
        <v>9.4640000000000004</v>
      </c>
      <c r="J2296">
        <v>10.721</v>
      </c>
      <c r="K2296">
        <v>12.191000000000001</v>
      </c>
      <c r="L2296">
        <v>13.916</v>
      </c>
      <c r="M2296">
        <v>15.641999999999999</v>
      </c>
      <c r="N2296" s="116">
        <v>-0.23169999999999999</v>
      </c>
      <c r="O2296" s="116">
        <v>9.4636999999999993</v>
      </c>
      <c r="P2296" s="116">
        <v>0.12296</v>
      </c>
    </row>
    <row r="2297" spans="1:16">
      <c r="A2297" t="s">
        <v>141</v>
      </c>
      <c r="B2297">
        <v>438</v>
      </c>
      <c r="C2297" t="s">
        <v>2470</v>
      </c>
      <c r="D2297">
        <v>14</v>
      </c>
      <c r="E2297">
        <v>5.8390000000000004</v>
      </c>
      <c r="F2297">
        <v>6.6479999999999997</v>
      </c>
      <c r="G2297">
        <v>7.4560000000000004</v>
      </c>
      <c r="H2297">
        <v>8.3889999999999993</v>
      </c>
      <c r="I2297">
        <v>9.4710000000000001</v>
      </c>
      <c r="J2297">
        <v>10.728999999999999</v>
      </c>
      <c r="K2297">
        <v>12.2</v>
      </c>
      <c r="L2297">
        <v>13.927</v>
      </c>
      <c r="M2297">
        <v>15.654</v>
      </c>
      <c r="N2297" s="116">
        <v>-0.2321</v>
      </c>
      <c r="O2297" s="116">
        <v>9.4707000000000008</v>
      </c>
      <c r="P2297" s="116">
        <v>0.12296</v>
      </c>
    </row>
    <row r="2298" spans="1:16">
      <c r="A2298" t="s">
        <v>141</v>
      </c>
      <c r="B2298">
        <v>439</v>
      </c>
      <c r="C2298" t="s">
        <v>2471</v>
      </c>
      <c r="D2298">
        <v>14</v>
      </c>
      <c r="E2298">
        <v>5.8440000000000003</v>
      </c>
      <c r="F2298">
        <v>6.6529999999999996</v>
      </c>
      <c r="G2298">
        <v>7.4619999999999997</v>
      </c>
      <c r="H2298">
        <v>8.3960000000000008</v>
      </c>
      <c r="I2298">
        <v>9.4779999999999998</v>
      </c>
      <c r="J2298">
        <v>10.737</v>
      </c>
      <c r="K2298">
        <v>12.209</v>
      </c>
      <c r="L2298">
        <v>13.938000000000001</v>
      </c>
      <c r="M2298">
        <v>15.667</v>
      </c>
      <c r="N2298" s="116">
        <v>-0.2324</v>
      </c>
      <c r="O2298" s="116">
        <v>9.4778000000000002</v>
      </c>
      <c r="P2298" s="116">
        <v>0.12296</v>
      </c>
    </row>
    <row r="2299" spans="1:16">
      <c r="A2299" t="s">
        <v>141</v>
      </c>
      <c r="B2299">
        <v>440</v>
      </c>
      <c r="C2299" t="s">
        <v>2472</v>
      </c>
      <c r="D2299">
        <v>14</v>
      </c>
      <c r="E2299">
        <v>5.8479999999999999</v>
      </c>
      <c r="F2299">
        <v>6.6580000000000004</v>
      </c>
      <c r="G2299">
        <v>7.4669999999999996</v>
      </c>
      <c r="H2299">
        <v>8.4019999999999992</v>
      </c>
      <c r="I2299">
        <v>9.4849999999999994</v>
      </c>
      <c r="J2299">
        <v>10.744999999999999</v>
      </c>
      <c r="K2299">
        <v>12.218999999999999</v>
      </c>
      <c r="L2299">
        <v>13.949</v>
      </c>
      <c r="M2299">
        <v>15.68</v>
      </c>
      <c r="N2299" s="116">
        <v>-0.23280000000000001</v>
      </c>
      <c r="O2299" s="116">
        <v>9.4847999999999999</v>
      </c>
      <c r="P2299" s="116">
        <v>0.12297</v>
      </c>
    </row>
    <row r="2300" spans="1:16">
      <c r="A2300" t="s">
        <v>141</v>
      </c>
      <c r="B2300">
        <v>441</v>
      </c>
      <c r="C2300" t="s">
        <v>2473</v>
      </c>
      <c r="D2300">
        <v>14</v>
      </c>
      <c r="E2300">
        <v>5.8529999999999998</v>
      </c>
      <c r="F2300">
        <v>6.6630000000000003</v>
      </c>
      <c r="G2300">
        <v>7.4729999999999999</v>
      </c>
      <c r="H2300">
        <v>8.4079999999999995</v>
      </c>
      <c r="I2300">
        <v>9.4920000000000009</v>
      </c>
      <c r="J2300">
        <v>10.753</v>
      </c>
      <c r="K2300">
        <v>12.228</v>
      </c>
      <c r="L2300">
        <v>13.96</v>
      </c>
      <c r="M2300">
        <v>15.692</v>
      </c>
      <c r="N2300" s="116">
        <v>-0.2331</v>
      </c>
      <c r="O2300" s="116">
        <v>9.4917999999999996</v>
      </c>
      <c r="P2300" s="116">
        <v>0.12297</v>
      </c>
    </row>
    <row r="2301" spans="1:16">
      <c r="A2301" t="s">
        <v>141</v>
      </c>
      <c r="B2301">
        <v>442</v>
      </c>
      <c r="C2301" t="s">
        <v>2474</v>
      </c>
      <c r="D2301">
        <v>14</v>
      </c>
      <c r="E2301">
        <v>5.8570000000000002</v>
      </c>
      <c r="F2301">
        <v>6.6680000000000001</v>
      </c>
      <c r="G2301">
        <v>7.4779999999999998</v>
      </c>
      <c r="H2301">
        <v>8.4139999999999997</v>
      </c>
      <c r="I2301">
        <v>9.4990000000000006</v>
      </c>
      <c r="J2301">
        <v>10.760999999999999</v>
      </c>
      <c r="K2301">
        <v>12.237</v>
      </c>
      <c r="L2301">
        <v>13.97</v>
      </c>
      <c r="M2301">
        <v>15.704000000000001</v>
      </c>
      <c r="N2301" s="116">
        <v>-0.23350000000000001</v>
      </c>
      <c r="O2301" s="116">
        <v>9.4987999999999992</v>
      </c>
      <c r="P2301" s="116">
        <v>0.12297</v>
      </c>
    </row>
    <row r="2302" spans="1:16">
      <c r="A2302" t="s">
        <v>141</v>
      </c>
      <c r="B2302">
        <v>443</v>
      </c>
      <c r="C2302" t="s">
        <v>2475</v>
      </c>
      <c r="D2302">
        <v>14</v>
      </c>
      <c r="E2302">
        <v>5.8620000000000001</v>
      </c>
      <c r="F2302">
        <v>6.673</v>
      </c>
      <c r="G2302">
        <v>7.484</v>
      </c>
      <c r="H2302">
        <v>8.42</v>
      </c>
      <c r="I2302">
        <v>9.5060000000000002</v>
      </c>
      <c r="J2302">
        <v>10.769</v>
      </c>
      <c r="K2302">
        <v>12.246</v>
      </c>
      <c r="L2302">
        <v>13.981</v>
      </c>
      <c r="M2302">
        <v>15.715999999999999</v>
      </c>
      <c r="N2302" s="116">
        <v>-0.23380000000000001</v>
      </c>
      <c r="O2302" s="116">
        <v>9.5058000000000007</v>
      </c>
      <c r="P2302" s="116">
        <v>0.12297</v>
      </c>
    </row>
    <row r="2303" spans="1:16">
      <c r="A2303" t="s">
        <v>141</v>
      </c>
      <c r="B2303">
        <v>444</v>
      </c>
      <c r="C2303" t="s">
        <v>2476</v>
      </c>
      <c r="D2303">
        <v>14</v>
      </c>
      <c r="E2303">
        <v>5.8659999999999997</v>
      </c>
      <c r="F2303">
        <v>6.6779999999999999</v>
      </c>
      <c r="G2303">
        <v>7.49</v>
      </c>
      <c r="H2303">
        <v>8.4269999999999996</v>
      </c>
      <c r="I2303">
        <v>9.5129999999999999</v>
      </c>
      <c r="J2303">
        <v>10.776999999999999</v>
      </c>
      <c r="K2303">
        <v>12.255000000000001</v>
      </c>
      <c r="L2303">
        <v>13.992000000000001</v>
      </c>
      <c r="M2303">
        <v>15.728</v>
      </c>
      <c r="N2303" s="116">
        <v>-0.23419999999999999</v>
      </c>
      <c r="O2303" s="116">
        <v>9.5129000000000001</v>
      </c>
      <c r="P2303" s="116">
        <v>0.12297</v>
      </c>
    </row>
    <row r="2304" spans="1:16">
      <c r="A2304" t="s">
        <v>141</v>
      </c>
      <c r="B2304">
        <v>445</v>
      </c>
      <c r="C2304" t="s">
        <v>2477</v>
      </c>
      <c r="D2304">
        <v>14</v>
      </c>
      <c r="E2304">
        <v>5.87</v>
      </c>
      <c r="F2304">
        <v>6.6829999999999998</v>
      </c>
      <c r="G2304">
        <v>7.4950000000000001</v>
      </c>
      <c r="H2304">
        <v>8.4329999999999998</v>
      </c>
      <c r="I2304">
        <v>9.52</v>
      </c>
      <c r="J2304">
        <v>10.785</v>
      </c>
      <c r="K2304">
        <v>12.265000000000001</v>
      </c>
      <c r="L2304">
        <v>14.003</v>
      </c>
      <c r="M2304">
        <v>15.741</v>
      </c>
      <c r="N2304" s="116">
        <v>-0.23449999999999999</v>
      </c>
      <c r="O2304" s="116">
        <v>9.5198999999999998</v>
      </c>
      <c r="P2304" s="116">
        <v>0.12298000000000001</v>
      </c>
    </row>
    <row r="2305" spans="1:16">
      <c r="A2305" t="s">
        <v>141</v>
      </c>
      <c r="B2305">
        <v>446</v>
      </c>
      <c r="C2305" t="s">
        <v>2478</v>
      </c>
      <c r="D2305">
        <v>14</v>
      </c>
      <c r="E2305">
        <v>5.875</v>
      </c>
      <c r="F2305">
        <v>6.6879999999999997</v>
      </c>
      <c r="G2305">
        <v>7.5010000000000003</v>
      </c>
      <c r="H2305">
        <v>8.4390000000000001</v>
      </c>
      <c r="I2305">
        <v>9.5269999999999992</v>
      </c>
      <c r="J2305">
        <v>10.792999999999999</v>
      </c>
      <c r="K2305">
        <v>12.273999999999999</v>
      </c>
      <c r="L2305">
        <v>14.013999999999999</v>
      </c>
      <c r="M2305">
        <v>15.754</v>
      </c>
      <c r="N2305" s="116">
        <v>-0.2349</v>
      </c>
      <c r="O2305" s="116">
        <v>9.5268999999999995</v>
      </c>
      <c r="P2305" s="116">
        <v>0.12298000000000001</v>
      </c>
    </row>
    <row r="2306" spans="1:16">
      <c r="A2306" t="s">
        <v>141</v>
      </c>
      <c r="B2306">
        <v>447</v>
      </c>
      <c r="C2306" t="s">
        <v>2479</v>
      </c>
      <c r="D2306">
        <v>14</v>
      </c>
      <c r="E2306">
        <v>5.88</v>
      </c>
      <c r="F2306">
        <v>6.6929999999999996</v>
      </c>
      <c r="G2306">
        <v>7.5060000000000002</v>
      </c>
      <c r="H2306">
        <v>8.4450000000000003</v>
      </c>
      <c r="I2306">
        <v>9.5340000000000007</v>
      </c>
      <c r="J2306">
        <v>10.801</v>
      </c>
      <c r="K2306">
        <v>12.282999999999999</v>
      </c>
      <c r="L2306">
        <v>14.023999999999999</v>
      </c>
      <c r="M2306">
        <v>15.766</v>
      </c>
      <c r="N2306" s="116">
        <v>-0.23519999999999999</v>
      </c>
      <c r="O2306" s="116">
        <v>9.5338999999999992</v>
      </c>
      <c r="P2306" s="116">
        <v>0.12298000000000001</v>
      </c>
    </row>
    <row r="2307" spans="1:16">
      <c r="A2307" t="s">
        <v>141</v>
      </c>
      <c r="B2307">
        <v>448</v>
      </c>
      <c r="C2307" t="s">
        <v>2480</v>
      </c>
      <c r="D2307">
        <v>14</v>
      </c>
      <c r="E2307">
        <v>5.8840000000000003</v>
      </c>
      <c r="F2307">
        <v>6.6980000000000004</v>
      </c>
      <c r="G2307">
        <v>7.5119999999999996</v>
      </c>
      <c r="H2307">
        <v>8.452</v>
      </c>
      <c r="I2307">
        <v>9.5410000000000004</v>
      </c>
      <c r="J2307">
        <v>10.808999999999999</v>
      </c>
      <c r="K2307">
        <v>12.292</v>
      </c>
      <c r="L2307">
        <v>14.035</v>
      </c>
      <c r="M2307">
        <v>15.778</v>
      </c>
      <c r="N2307" s="116">
        <v>-0.23549999999999999</v>
      </c>
      <c r="O2307" s="116">
        <v>9.5409000000000006</v>
      </c>
      <c r="P2307" s="116">
        <v>0.12298000000000001</v>
      </c>
    </row>
    <row r="2308" spans="1:16">
      <c r="A2308" t="s">
        <v>141</v>
      </c>
      <c r="B2308">
        <v>449</v>
      </c>
      <c r="C2308" t="s">
        <v>2481</v>
      </c>
      <c r="D2308">
        <v>14</v>
      </c>
      <c r="E2308">
        <v>5.8890000000000002</v>
      </c>
      <c r="F2308">
        <v>6.7030000000000003</v>
      </c>
      <c r="G2308">
        <v>7.5170000000000003</v>
      </c>
      <c r="H2308">
        <v>8.4580000000000002</v>
      </c>
      <c r="I2308">
        <v>9.548</v>
      </c>
      <c r="J2308">
        <v>10.817</v>
      </c>
      <c r="K2308">
        <v>12.301</v>
      </c>
      <c r="L2308">
        <v>14.045999999999999</v>
      </c>
      <c r="M2308">
        <v>15.79</v>
      </c>
      <c r="N2308" s="116">
        <v>-0.2359</v>
      </c>
      <c r="O2308" s="116">
        <v>9.5479000000000003</v>
      </c>
      <c r="P2308" s="116">
        <v>0.12298000000000001</v>
      </c>
    </row>
    <row r="2309" spans="1:16">
      <c r="A2309" t="s">
        <v>141</v>
      </c>
      <c r="B2309">
        <v>450</v>
      </c>
      <c r="C2309" t="s">
        <v>2482</v>
      </c>
      <c r="D2309">
        <v>14</v>
      </c>
      <c r="E2309">
        <v>5.8929999999999998</v>
      </c>
      <c r="F2309">
        <v>6.7080000000000002</v>
      </c>
      <c r="G2309">
        <v>7.5229999999999997</v>
      </c>
      <c r="H2309">
        <v>8.4640000000000004</v>
      </c>
      <c r="I2309">
        <v>9.5549999999999997</v>
      </c>
      <c r="J2309">
        <v>10.824999999999999</v>
      </c>
      <c r="K2309">
        <v>12.31</v>
      </c>
      <c r="L2309">
        <v>14.055999999999999</v>
      </c>
      <c r="M2309">
        <v>15.802</v>
      </c>
      <c r="N2309" s="116">
        <v>-0.23619999999999999</v>
      </c>
      <c r="O2309" s="116">
        <v>9.5548999999999999</v>
      </c>
      <c r="P2309" s="116">
        <v>0.12298000000000001</v>
      </c>
    </row>
    <row r="2310" spans="1:16">
      <c r="A2310" t="s">
        <v>141</v>
      </c>
      <c r="B2310">
        <v>451</v>
      </c>
      <c r="C2310" t="s">
        <v>2483</v>
      </c>
      <c r="D2310">
        <v>14</v>
      </c>
      <c r="E2310">
        <v>5.8970000000000002</v>
      </c>
      <c r="F2310">
        <v>6.7130000000000001</v>
      </c>
      <c r="G2310">
        <v>7.5289999999999999</v>
      </c>
      <c r="H2310">
        <v>8.4700000000000006</v>
      </c>
      <c r="I2310">
        <v>9.5619999999999994</v>
      </c>
      <c r="J2310">
        <v>10.833</v>
      </c>
      <c r="K2310">
        <v>12.32</v>
      </c>
      <c r="L2310">
        <v>14.067</v>
      </c>
      <c r="M2310">
        <v>15.815</v>
      </c>
      <c r="N2310" s="116">
        <v>-0.2366</v>
      </c>
      <c r="O2310" s="116">
        <v>9.5618999999999996</v>
      </c>
      <c r="P2310" s="116">
        <v>0.12299</v>
      </c>
    </row>
    <row r="2311" spans="1:16">
      <c r="A2311" t="s">
        <v>141</v>
      </c>
      <c r="B2311">
        <v>452</v>
      </c>
      <c r="C2311" t="s">
        <v>2484</v>
      </c>
      <c r="D2311">
        <v>14</v>
      </c>
      <c r="E2311">
        <v>5.9020000000000001</v>
      </c>
      <c r="F2311">
        <v>6.718</v>
      </c>
      <c r="G2311">
        <v>7.5339999999999998</v>
      </c>
      <c r="H2311">
        <v>8.4760000000000009</v>
      </c>
      <c r="I2311">
        <v>9.5690000000000008</v>
      </c>
      <c r="J2311">
        <v>10.840999999999999</v>
      </c>
      <c r="K2311">
        <v>12.329000000000001</v>
      </c>
      <c r="L2311">
        <v>14.077999999999999</v>
      </c>
      <c r="M2311">
        <v>15.827</v>
      </c>
      <c r="N2311" s="116">
        <v>-0.2369</v>
      </c>
      <c r="O2311" s="116">
        <v>9.5688999999999993</v>
      </c>
      <c r="P2311" s="116">
        <v>0.12299</v>
      </c>
    </row>
    <row r="2312" spans="1:16">
      <c r="A2312" t="s">
        <v>141</v>
      </c>
      <c r="B2312">
        <v>453</v>
      </c>
      <c r="C2312" t="s">
        <v>2485</v>
      </c>
      <c r="D2312">
        <v>14</v>
      </c>
      <c r="E2312">
        <v>5.9059999999999997</v>
      </c>
      <c r="F2312">
        <v>6.7229999999999999</v>
      </c>
      <c r="G2312">
        <v>7.54</v>
      </c>
      <c r="H2312">
        <v>8.4830000000000005</v>
      </c>
      <c r="I2312">
        <v>9.5760000000000005</v>
      </c>
      <c r="J2312">
        <v>10.849</v>
      </c>
      <c r="K2312">
        <v>12.337999999999999</v>
      </c>
      <c r="L2312">
        <v>14.089</v>
      </c>
      <c r="M2312">
        <v>15.839</v>
      </c>
      <c r="N2312" s="116">
        <v>-0.23719999999999999</v>
      </c>
      <c r="O2312" s="116">
        <v>9.5759000000000007</v>
      </c>
      <c r="P2312" s="116">
        <v>0.12299</v>
      </c>
    </row>
    <row r="2313" spans="1:16">
      <c r="A2313" t="s">
        <v>141</v>
      </c>
      <c r="B2313">
        <v>454</v>
      </c>
      <c r="C2313" t="s">
        <v>2486</v>
      </c>
      <c r="D2313">
        <v>14</v>
      </c>
      <c r="E2313">
        <v>5.9109999999999996</v>
      </c>
      <c r="F2313">
        <v>6.7279999999999998</v>
      </c>
      <c r="G2313">
        <v>7.5449999999999999</v>
      </c>
      <c r="H2313">
        <v>8.4890000000000008</v>
      </c>
      <c r="I2313">
        <v>9.5830000000000002</v>
      </c>
      <c r="J2313">
        <v>10.856999999999999</v>
      </c>
      <c r="K2313">
        <v>12.347</v>
      </c>
      <c r="L2313">
        <v>14.099</v>
      </c>
      <c r="M2313">
        <v>15.852</v>
      </c>
      <c r="N2313" s="116">
        <v>-0.23760000000000001</v>
      </c>
      <c r="O2313" s="116">
        <v>9.5829000000000004</v>
      </c>
      <c r="P2313" s="116">
        <v>0.12299</v>
      </c>
    </row>
    <row r="2314" spans="1:16">
      <c r="A2314" t="s">
        <v>141</v>
      </c>
      <c r="B2314">
        <v>455</v>
      </c>
      <c r="C2314" t="s">
        <v>2487</v>
      </c>
      <c r="D2314">
        <v>14</v>
      </c>
      <c r="E2314">
        <v>5.915</v>
      </c>
      <c r="F2314">
        <v>6.7329999999999997</v>
      </c>
      <c r="G2314">
        <v>7.5510000000000002</v>
      </c>
      <c r="H2314">
        <v>8.4949999999999992</v>
      </c>
      <c r="I2314">
        <v>9.59</v>
      </c>
      <c r="J2314">
        <v>10.865</v>
      </c>
      <c r="K2314">
        <v>12.356</v>
      </c>
      <c r="L2314">
        <v>14.11</v>
      </c>
      <c r="M2314">
        <v>15.863</v>
      </c>
      <c r="N2314" s="116">
        <v>-0.2379</v>
      </c>
      <c r="O2314" s="116">
        <v>9.5898000000000003</v>
      </c>
      <c r="P2314" s="116">
        <v>0.12299</v>
      </c>
    </row>
    <row r="2315" spans="1:16">
      <c r="A2315" t="s">
        <v>141</v>
      </c>
      <c r="B2315">
        <v>456</v>
      </c>
      <c r="C2315" t="s">
        <v>2488</v>
      </c>
      <c r="D2315">
        <v>14</v>
      </c>
      <c r="E2315">
        <v>5.92</v>
      </c>
      <c r="F2315">
        <v>6.7380000000000004</v>
      </c>
      <c r="G2315">
        <v>7.556</v>
      </c>
      <c r="H2315">
        <v>8.5009999999999994</v>
      </c>
      <c r="I2315">
        <v>9.5969999999999995</v>
      </c>
      <c r="J2315">
        <v>10.872999999999999</v>
      </c>
      <c r="K2315">
        <v>12.366</v>
      </c>
      <c r="L2315">
        <v>14.121</v>
      </c>
      <c r="M2315">
        <v>15.875999999999999</v>
      </c>
      <c r="N2315" s="116">
        <v>-0.2382</v>
      </c>
      <c r="O2315" s="116">
        <v>9.5968</v>
      </c>
      <c r="P2315" s="116">
        <v>0.12299</v>
      </c>
    </row>
    <row r="2316" spans="1:16">
      <c r="A2316" t="s">
        <v>141</v>
      </c>
      <c r="B2316">
        <v>457</v>
      </c>
      <c r="C2316" t="s">
        <v>2489</v>
      </c>
      <c r="D2316">
        <v>15</v>
      </c>
      <c r="E2316">
        <v>5.9240000000000004</v>
      </c>
      <c r="F2316">
        <v>6.7430000000000003</v>
      </c>
      <c r="G2316">
        <v>7.5620000000000003</v>
      </c>
      <c r="H2316">
        <v>8.5069999999999997</v>
      </c>
      <c r="I2316">
        <v>9.6039999999999992</v>
      </c>
      <c r="J2316">
        <v>10.881</v>
      </c>
      <c r="K2316">
        <v>12.375</v>
      </c>
      <c r="L2316">
        <v>14.131</v>
      </c>
      <c r="M2316">
        <v>15.888</v>
      </c>
      <c r="N2316" s="116">
        <v>-0.23849999999999999</v>
      </c>
      <c r="O2316" s="116">
        <v>9.6037999999999997</v>
      </c>
      <c r="P2316" s="116">
        <v>0.12299</v>
      </c>
    </row>
    <row r="2317" spans="1:16">
      <c r="A2317" t="s">
        <v>141</v>
      </c>
      <c r="B2317">
        <v>458</v>
      </c>
      <c r="C2317" t="s">
        <v>2490</v>
      </c>
      <c r="D2317">
        <v>15</v>
      </c>
      <c r="E2317">
        <v>5.9290000000000003</v>
      </c>
      <c r="F2317">
        <v>6.7480000000000002</v>
      </c>
      <c r="G2317">
        <v>7.5670000000000002</v>
      </c>
      <c r="H2317">
        <v>8.5139999999999993</v>
      </c>
      <c r="I2317">
        <v>9.6110000000000007</v>
      </c>
      <c r="J2317">
        <v>10.888999999999999</v>
      </c>
      <c r="K2317">
        <v>12.384</v>
      </c>
      <c r="L2317">
        <v>14.141999999999999</v>
      </c>
      <c r="M2317">
        <v>15.901</v>
      </c>
      <c r="N2317" s="116">
        <v>-0.2389</v>
      </c>
      <c r="O2317" s="116">
        <v>9.6107999999999993</v>
      </c>
      <c r="P2317" s="116">
        <v>0.123</v>
      </c>
    </row>
    <row r="2318" spans="1:16">
      <c r="A2318" t="s">
        <v>141</v>
      </c>
      <c r="B2318">
        <v>459</v>
      </c>
      <c r="C2318" t="s">
        <v>2491</v>
      </c>
      <c r="D2318">
        <v>15</v>
      </c>
      <c r="E2318">
        <v>5.9329999999999998</v>
      </c>
      <c r="F2318">
        <v>6.7530000000000001</v>
      </c>
      <c r="G2318">
        <v>7.5730000000000004</v>
      </c>
      <c r="H2318">
        <v>8.52</v>
      </c>
      <c r="I2318">
        <v>9.6180000000000003</v>
      </c>
      <c r="J2318">
        <v>10.897</v>
      </c>
      <c r="K2318">
        <v>12.393000000000001</v>
      </c>
      <c r="L2318">
        <v>14.153</v>
      </c>
      <c r="M2318">
        <v>15.913</v>
      </c>
      <c r="N2318" s="116">
        <v>-0.2392</v>
      </c>
      <c r="O2318" s="116">
        <v>9.6178000000000008</v>
      </c>
      <c r="P2318" s="116">
        <v>0.123</v>
      </c>
    </row>
    <row r="2319" spans="1:16">
      <c r="A2319" t="s">
        <v>141</v>
      </c>
      <c r="B2319">
        <v>460</v>
      </c>
      <c r="C2319" t="s">
        <v>2492</v>
      </c>
      <c r="D2319">
        <v>15</v>
      </c>
      <c r="E2319">
        <v>5.9379999999999997</v>
      </c>
      <c r="F2319">
        <v>6.758</v>
      </c>
      <c r="G2319">
        <v>7.5780000000000003</v>
      </c>
      <c r="H2319">
        <v>8.5259999999999998</v>
      </c>
      <c r="I2319">
        <v>9.625</v>
      </c>
      <c r="J2319">
        <v>10.904999999999999</v>
      </c>
      <c r="K2319">
        <v>12.401999999999999</v>
      </c>
      <c r="L2319">
        <v>14.163</v>
      </c>
      <c r="M2319">
        <v>15.925000000000001</v>
      </c>
      <c r="N2319" s="116">
        <v>-0.23949999999999999</v>
      </c>
      <c r="O2319" s="116">
        <v>9.6247000000000007</v>
      </c>
      <c r="P2319" s="116">
        <v>0.123</v>
      </c>
    </row>
    <row r="2320" spans="1:16">
      <c r="A2320" t="s">
        <v>141</v>
      </c>
      <c r="B2320">
        <v>461</v>
      </c>
      <c r="C2320" t="s">
        <v>2493</v>
      </c>
      <c r="D2320">
        <v>15</v>
      </c>
      <c r="E2320">
        <v>5.9420000000000002</v>
      </c>
      <c r="F2320">
        <v>6.7629999999999999</v>
      </c>
      <c r="G2320">
        <v>7.5839999999999996</v>
      </c>
      <c r="H2320">
        <v>8.532</v>
      </c>
      <c r="I2320">
        <v>9.6319999999999997</v>
      </c>
      <c r="J2320">
        <v>10.913</v>
      </c>
      <c r="K2320">
        <v>12.411</v>
      </c>
      <c r="L2320">
        <v>14.173999999999999</v>
      </c>
      <c r="M2320">
        <v>15.936999999999999</v>
      </c>
      <c r="N2320" s="116">
        <v>-0.23980000000000001</v>
      </c>
      <c r="O2320" s="116">
        <v>9.6317000000000004</v>
      </c>
      <c r="P2320" s="116">
        <v>0.123</v>
      </c>
    </row>
    <row r="2321" spans="1:16">
      <c r="A2321" t="s">
        <v>141</v>
      </c>
      <c r="B2321">
        <v>462</v>
      </c>
      <c r="C2321" t="s">
        <v>2494</v>
      </c>
      <c r="D2321">
        <v>15</v>
      </c>
      <c r="E2321">
        <v>5.9470000000000001</v>
      </c>
      <c r="F2321">
        <v>6.7679999999999998</v>
      </c>
      <c r="G2321">
        <v>7.59</v>
      </c>
      <c r="H2321">
        <v>8.5380000000000003</v>
      </c>
      <c r="I2321">
        <v>9.6389999999999993</v>
      </c>
      <c r="J2321">
        <v>10.92</v>
      </c>
      <c r="K2321">
        <v>12.420999999999999</v>
      </c>
      <c r="L2321">
        <v>14.185</v>
      </c>
      <c r="M2321">
        <v>15.949</v>
      </c>
      <c r="N2321" s="116">
        <v>-0.2402</v>
      </c>
      <c r="O2321" s="116">
        <v>9.6387</v>
      </c>
      <c r="P2321" s="116">
        <v>0.123</v>
      </c>
    </row>
    <row r="2322" spans="1:16">
      <c r="A2322" t="s">
        <v>141</v>
      </c>
      <c r="B2322">
        <v>463</v>
      </c>
      <c r="C2322" t="s">
        <v>2495</v>
      </c>
      <c r="D2322">
        <v>15</v>
      </c>
      <c r="E2322">
        <v>5.9509999999999996</v>
      </c>
      <c r="F2322">
        <v>6.7729999999999997</v>
      </c>
      <c r="G2322">
        <v>7.5949999999999998</v>
      </c>
      <c r="H2322">
        <v>8.5449999999999999</v>
      </c>
      <c r="I2322">
        <v>9.6460000000000008</v>
      </c>
      <c r="J2322">
        <v>10.928000000000001</v>
      </c>
      <c r="K2322">
        <v>12.43</v>
      </c>
      <c r="L2322">
        <v>14.195</v>
      </c>
      <c r="M2322">
        <v>15.961</v>
      </c>
      <c r="N2322" s="116">
        <v>-0.24049999999999999</v>
      </c>
      <c r="O2322" s="116">
        <v>9.6456999999999997</v>
      </c>
      <c r="P2322" s="116">
        <v>0.123</v>
      </c>
    </row>
    <row r="2323" spans="1:16">
      <c r="A2323" t="s">
        <v>141</v>
      </c>
      <c r="B2323">
        <v>464</v>
      </c>
      <c r="C2323" t="s">
        <v>2496</v>
      </c>
      <c r="D2323">
        <v>15</v>
      </c>
      <c r="E2323">
        <v>5.9560000000000004</v>
      </c>
      <c r="F2323">
        <v>6.7779999999999996</v>
      </c>
      <c r="G2323">
        <v>7.601</v>
      </c>
      <c r="H2323">
        <v>8.5510000000000002</v>
      </c>
      <c r="I2323">
        <v>9.6530000000000005</v>
      </c>
      <c r="J2323">
        <v>10.936</v>
      </c>
      <c r="K2323">
        <v>12.439</v>
      </c>
      <c r="L2323">
        <v>14.206</v>
      </c>
      <c r="M2323">
        <v>15.973000000000001</v>
      </c>
      <c r="N2323" s="116">
        <v>-0.24079999999999999</v>
      </c>
      <c r="O2323" s="116">
        <v>9.6525999999999996</v>
      </c>
      <c r="P2323" s="116">
        <v>0.123</v>
      </c>
    </row>
    <row r="2324" spans="1:16">
      <c r="A2324" t="s">
        <v>141</v>
      </c>
      <c r="B2324">
        <v>465</v>
      </c>
      <c r="C2324" t="s">
        <v>2497</v>
      </c>
      <c r="D2324">
        <v>15</v>
      </c>
      <c r="E2324">
        <v>5.96</v>
      </c>
      <c r="F2324">
        <v>6.7830000000000004</v>
      </c>
      <c r="G2324">
        <v>7.6059999999999999</v>
      </c>
      <c r="H2324">
        <v>8.5570000000000004</v>
      </c>
      <c r="I2324">
        <v>9.66</v>
      </c>
      <c r="J2324">
        <v>10.944000000000001</v>
      </c>
      <c r="K2324">
        <v>12.448</v>
      </c>
      <c r="L2324">
        <v>14.217000000000001</v>
      </c>
      <c r="M2324">
        <v>15.984999999999999</v>
      </c>
      <c r="N2324" s="116">
        <v>-0.24110000000000001</v>
      </c>
      <c r="O2324" s="116">
        <v>9.6595999999999993</v>
      </c>
      <c r="P2324" s="116">
        <v>0.123</v>
      </c>
    </row>
    <row r="2325" spans="1:16">
      <c r="A2325" t="s">
        <v>141</v>
      </c>
      <c r="B2325">
        <v>466</v>
      </c>
      <c r="C2325" t="s">
        <v>2498</v>
      </c>
      <c r="D2325">
        <v>15</v>
      </c>
      <c r="E2325">
        <v>5.9640000000000004</v>
      </c>
      <c r="F2325">
        <v>6.7880000000000003</v>
      </c>
      <c r="G2325">
        <v>7.6120000000000001</v>
      </c>
      <c r="H2325">
        <v>8.5630000000000006</v>
      </c>
      <c r="I2325">
        <v>9.6660000000000004</v>
      </c>
      <c r="J2325">
        <v>10.952</v>
      </c>
      <c r="K2325">
        <v>12.457000000000001</v>
      </c>
      <c r="L2325">
        <v>14.228</v>
      </c>
      <c r="M2325">
        <v>15.997999999999999</v>
      </c>
      <c r="N2325" s="116">
        <v>-0.2414</v>
      </c>
      <c r="O2325" s="116">
        <v>9.6664999999999992</v>
      </c>
      <c r="P2325" s="116">
        <v>0.12300999999999999</v>
      </c>
    </row>
    <row r="2326" spans="1:16">
      <c r="A2326" t="s">
        <v>141</v>
      </c>
      <c r="B2326">
        <v>467</v>
      </c>
      <c r="C2326" t="s">
        <v>2499</v>
      </c>
      <c r="D2326">
        <v>15</v>
      </c>
      <c r="E2326">
        <v>5.9690000000000003</v>
      </c>
      <c r="F2326">
        <v>6.7930000000000001</v>
      </c>
      <c r="G2326">
        <v>7.617</v>
      </c>
      <c r="H2326">
        <v>8.5690000000000008</v>
      </c>
      <c r="I2326">
        <v>9.6739999999999995</v>
      </c>
      <c r="J2326">
        <v>10.96</v>
      </c>
      <c r="K2326">
        <v>12.465999999999999</v>
      </c>
      <c r="L2326">
        <v>14.238</v>
      </c>
      <c r="M2326">
        <v>16.010000000000002</v>
      </c>
      <c r="N2326" s="116">
        <v>-0.24179999999999999</v>
      </c>
      <c r="O2326" s="116">
        <v>9.6735000000000007</v>
      </c>
      <c r="P2326" s="116">
        <v>0.12300999999999999</v>
      </c>
    </row>
    <row r="2327" spans="1:16">
      <c r="A2327" t="s">
        <v>141</v>
      </c>
      <c r="B2327">
        <v>468</v>
      </c>
      <c r="C2327" t="s">
        <v>2500</v>
      </c>
      <c r="D2327">
        <v>15</v>
      </c>
      <c r="E2327">
        <v>5.9729999999999999</v>
      </c>
      <c r="F2327">
        <v>6.798</v>
      </c>
      <c r="G2327">
        <v>7.6230000000000002</v>
      </c>
      <c r="H2327">
        <v>8.5749999999999993</v>
      </c>
      <c r="I2327">
        <v>9.68</v>
      </c>
      <c r="J2327">
        <v>10.968</v>
      </c>
      <c r="K2327">
        <v>12.475</v>
      </c>
      <c r="L2327">
        <v>14.249000000000001</v>
      </c>
      <c r="M2327">
        <v>16.021999999999998</v>
      </c>
      <c r="N2327" s="116">
        <v>-0.24210000000000001</v>
      </c>
      <c r="O2327" s="116">
        <v>9.6805000000000003</v>
      </c>
      <c r="P2327" s="116">
        <v>0.12300999999999999</v>
      </c>
    </row>
    <row r="2328" spans="1:16">
      <c r="A2328" t="s">
        <v>141</v>
      </c>
      <c r="B2328">
        <v>469</v>
      </c>
      <c r="C2328" t="s">
        <v>2501</v>
      </c>
      <c r="D2328">
        <v>15</v>
      </c>
      <c r="E2328">
        <v>5.9779999999999998</v>
      </c>
      <c r="F2328">
        <v>6.8029999999999999</v>
      </c>
      <c r="G2328">
        <v>7.6280000000000001</v>
      </c>
      <c r="H2328">
        <v>8.5820000000000007</v>
      </c>
      <c r="I2328">
        <v>9.6869999999999994</v>
      </c>
      <c r="J2328">
        <v>10.976000000000001</v>
      </c>
      <c r="K2328">
        <v>12.484</v>
      </c>
      <c r="L2328">
        <v>14.259</v>
      </c>
      <c r="M2328">
        <v>16.033999999999999</v>
      </c>
      <c r="N2328" s="116">
        <v>-0.2424</v>
      </c>
      <c r="O2328" s="116">
        <v>9.6874000000000002</v>
      </c>
      <c r="P2328" s="116">
        <v>0.12300999999999999</v>
      </c>
    </row>
    <row r="2329" spans="1:16">
      <c r="A2329" t="s">
        <v>141</v>
      </c>
      <c r="B2329">
        <v>470</v>
      </c>
      <c r="C2329" t="s">
        <v>2502</v>
      </c>
      <c r="D2329">
        <v>15</v>
      </c>
      <c r="E2329">
        <v>5.9820000000000002</v>
      </c>
      <c r="F2329">
        <v>6.8079999999999998</v>
      </c>
      <c r="G2329">
        <v>7.6340000000000003</v>
      </c>
      <c r="H2329">
        <v>8.5879999999999992</v>
      </c>
      <c r="I2329">
        <v>9.6940000000000008</v>
      </c>
      <c r="J2329">
        <v>10.984</v>
      </c>
      <c r="K2329">
        <v>12.494</v>
      </c>
      <c r="L2329">
        <v>14.27</v>
      </c>
      <c r="M2329">
        <v>16.045999999999999</v>
      </c>
      <c r="N2329" s="116">
        <v>-0.2427</v>
      </c>
      <c r="O2329" s="116">
        <v>9.6943999999999999</v>
      </c>
      <c r="P2329" s="116">
        <v>0.12300999999999999</v>
      </c>
    </row>
    <row r="2330" spans="1:16">
      <c r="A2330" t="s">
        <v>141</v>
      </c>
      <c r="B2330">
        <v>471</v>
      </c>
      <c r="C2330" t="s">
        <v>2503</v>
      </c>
      <c r="D2330">
        <v>15</v>
      </c>
      <c r="E2330">
        <v>5.9870000000000001</v>
      </c>
      <c r="F2330">
        <v>6.8129999999999997</v>
      </c>
      <c r="G2330">
        <v>7.6390000000000002</v>
      </c>
      <c r="H2330">
        <v>8.5939999999999994</v>
      </c>
      <c r="I2330">
        <v>9.7010000000000005</v>
      </c>
      <c r="J2330">
        <v>10.992000000000001</v>
      </c>
      <c r="K2330">
        <v>12.503</v>
      </c>
      <c r="L2330">
        <v>14.281000000000001</v>
      </c>
      <c r="M2330">
        <v>16.058</v>
      </c>
      <c r="N2330" s="116">
        <v>-0.24299999999999999</v>
      </c>
      <c r="O2330" s="116">
        <v>9.7012999999999998</v>
      </c>
      <c r="P2330" s="116">
        <v>0.12300999999999999</v>
      </c>
    </row>
    <row r="2331" spans="1:16">
      <c r="A2331" t="s">
        <v>141</v>
      </c>
      <c r="B2331">
        <v>472</v>
      </c>
      <c r="C2331" t="s">
        <v>2504</v>
      </c>
      <c r="D2331">
        <v>15</v>
      </c>
      <c r="E2331">
        <v>5.9909999999999997</v>
      </c>
      <c r="F2331">
        <v>6.8179999999999996</v>
      </c>
      <c r="G2331">
        <v>7.6449999999999996</v>
      </c>
      <c r="H2331">
        <v>8.6</v>
      </c>
      <c r="I2331">
        <v>9.7080000000000002</v>
      </c>
      <c r="J2331">
        <v>11</v>
      </c>
      <c r="K2331">
        <v>12.512</v>
      </c>
      <c r="L2331">
        <v>14.291</v>
      </c>
      <c r="M2331">
        <v>16.071000000000002</v>
      </c>
      <c r="N2331" s="116">
        <v>-0.24329999999999999</v>
      </c>
      <c r="O2331" s="116">
        <v>9.7082999999999995</v>
      </c>
      <c r="P2331" s="116">
        <v>0.12300999999999999</v>
      </c>
    </row>
    <row r="2332" spans="1:16">
      <c r="A2332" t="s">
        <v>141</v>
      </c>
      <c r="B2332">
        <v>473</v>
      </c>
      <c r="C2332" t="s">
        <v>2505</v>
      </c>
      <c r="D2332">
        <v>15</v>
      </c>
      <c r="E2332">
        <v>5.9960000000000004</v>
      </c>
      <c r="F2332">
        <v>6.8230000000000004</v>
      </c>
      <c r="G2332">
        <v>7.65</v>
      </c>
      <c r="H2332">
        <v>8.6059999999999999</v>
      </c>
      <c r="I2332">
        <v>9.7149999999999999</v>
      </c>
      <c r="J2332">
        <v>11.007999999999999</v>
      </c>
      <c r="K2332">
        <v>12.521000000000001</v>
      </c>
      <c r="L2332">
        <v>14.302</v>
      </c>
      <c r="M2332">
        <v>16.082000000000001</v>
      </c>
      <c r="N2332" s="116">
        <v>-0.24360000000000001</v>
      </c>
      <c r="O2332" s="116">
        <v>9.7151999999999994</v>
      </c>
      <c r="P2332" s="116">
        <v>0.12300999999999999</v>
      </c>
    </row>
    <row r="2333" spans="1:16">
      <c r="A2333" t="s">
        <v>141</v>
      </c>
      <c r="B2333">
        <v>474</v>
      </c>
      <c r="C2333" t="s">
        <v>2506</v>
      </c>
      <c r="D2333">
        <v>15</v>
      </c>
      <c r="E2333">
        <v>6</v>
      </c>
      <c r="F2333">
        <v>6.8280000000000003</v>
      </c>
      <c r="G2333">
        <v>7.6559999999999997</v>
      </c>
      <c r="H2333">
        <v>8.6120000000000001</v>
      </c>
      <c r="I2333">
        <v>9.7219999999999995</v>
      </c>
      <c r="J2333">
        <v>11.016</v>
      </c>
      <c r="K2333">
        <v>12.53</v>
      </c>
      <c r="L2333">
        <v>14.311999999999999</v>
      </c>
      <c r="M2333">
        <v>16.094999999999999</v>
      </c>
      <c r="N2333" s="116">
        <v>-0.24390000000000001</v>
      </c>
      <c r="O2333" s="116">
        <v>9.7222000000000008</v>
      </c>
      <c r="P2333" s="116">
        <v>0.12300999999999999</v>
      </c>
    </row>
    <row r="2334" spans="1:16">
      <c r="A2334" t="s">
        <v>141</v>
      </c>
      <c r="B2334">
        <v>475</v>
      </c>
      <c r="C2334" t="s">
        <v>2507</v>
      </c>
      <c r="D2334">
        <v>15</v>
      </c>
      <c r="E2334">
        <v>6.0049999999999999</v>
      </c>
      <c r="F2334">
        <v>6.8330000000000002</v>
      </c>
      <c r="G2334">
        <v>7.6609999999999996</v>
      </c>
      <c r="H2334">
        <v>8.6189999999999998</v>
      </c>
      <c r="I2334">
        <v>9.7289999999999992</v>
      </c>
      <c r="J2334">
        <v>11.023</v>
      </c>
      <c r="K2334">
        <v>12.539</v>
      </c>
      <c r="L2334">
        <v>14.323</v>
      </c>
      <c r="M2334">
        <v>16.106999999999999</v>
      </c>
      <c r="N2334" s="116">
        <v>-0.2442</v>
      </c>
      <c r="O2334" s="116">
        <v>9.7291000000000007</v>
      </c>
      <c r="P2334" s="116">
        <v>0.12302</v>
      </c>
    </row>
    <row r="2335" spans="1:16">
      <c r="A2335" t="s">
        <v>141</v>
      </c>
      <c r="B2335">
        <v>476</v>
      </c>
      <c r="C2335" t="s">
        <v>2508</v>
      </c>
      <c r="D2335">
        <v>15</v>
      </c>
      <c r="E2335">
        <v>6.0090000000000003</v>
      </c>
      <c r="F2335">
        <v>6.8380000000000001</v>
      </c>
      <c r="G2335">
        <v>7.6669999999999998</v>
      </c>
      <c r="H2335">
        <v>8.625</v>
      </c>
      <c r="I2335">
        <v>9.7360000000000007</v>
      </c>
      <c r="J2335">
        <v>11.031000000000001</v>
      </c>
      <c r="K2335">
        <v>12.548</v>
      </c>
      <c r="L2335">
        <v>14.334</v>
      </c>
      <c r="M2335">
        <v>16.12</v>
      </c>
      <c r="N2335" s="116">
        <v>-0.24460000000000001</v>
      </c>
      <c r="O2335" s="116">
        <v>9.7361000000000004</v>
      </c>
      <c r="P2335" s="116">
        <v>0.12302</v>
      </c>
    </row>
    <row r="2336" spans="1:16">
      <c r="A2336" t="s">
        <v>141</v>
      </c>
      <c r="B2336">
        <v>477</v>
      </c>
      <c r="C2336" t="s">
        <v>2509</v>
      </c>
      <c r="D2336">
        <v>15</v>
      </c>
      <c r="E2336">
        <v>6.0140000000000002</v>
      </c>
      <c r="F2336">
        <v>6.843</v>
      </c>
      <c r="G2336">
        <v>7.6719999999999997</v>
      </c>
      <c r="H2336">
        <v>8.6310000000000002</v>
      </c>
      <c r="I2336">
        <v>9.7430000000000003</v>
      </c>
      <c r="J2336">
        <v>11.039</v>
      </c>
      <c r="K2336">
        <v>12.557</v>
      </c>
      <c r="L2336">
        <v>14.343999999999999</v>
      </c>
      <c r="M2336">
        <v>16.132000000000001</v>
      </c>
      <c r="N2336" s="116">
        <v>-0.24490000000000001</v>
      </c>
      <c r="O2336" s="116">
        <v>9.7430000000000003</v>
      </c>
      <c r="P2336" s="116">
        <v>0.12302</v>
      </c>
    </row>
    <row r="2337" spans="1:16">
      <c r="A2337" t="s">
        <v>141</v>
      </c>
      <c r="B2337">
        <v>478</v>
      </c>
      <c r="C2337" t="s">
        <v>2510</v>
      </c>
      <c r="D2337">
        <v>15</v>
      </c>
      <c r="E2337">
        <v>6.0179999999999998</v>
      </c>
      <c r="F2337">
        <v>6.8479999999999999</v>
      </c>
      <c r="G2337">
        <v>7.6779999999999999</v>
      </c>
      <c r="H2337">
        <v>8.6370000000000005</v>
      </c>
      <c r="I2337">
        <v>9.75</v>
      </c>
      <c r="J2337">
        <v>11.047000000000001</v>
      </c>
      <c r="K2337">
        <v>12.567</v>
      </c>
      <c r="L2337">
        <v>14.355</v>
      </c>
      <c r="M2337">
        <v>16.143999999999998</v>
      </c>
      <c r="N2337" s="116">
        <v>-0.2452</v>
      </c>
      <c r="O2337" s="116">
        <v>9.75</v>
      </c>
      <c r="P2337" s="116">
        <v>0.12302</v>
      </c>
    </row>
    <row r="2338" spans="1:16">
      <c r="A2338" t="s">
        <v>141</v>
      </c>
      <c r="B2338">
        <v>479</v>
      </c>
      <c r="C2338" t="s">
        <v>2511</v>
      </c>
      <c r="D2338">
        <v>15</v>
      </c>
      <c r="E2338">
        <v>6.0220000000000002</v>
      </c>
      <c r="F2338">
        <v>6.8529999999999998</v>
      </c>
      <c r="G2338">
        <v>7.6840000000000002</v>
      </c>
      <c r="H2338">
        <v>8.6430000000000007</v>
      </c>
      <c r="I2338">
        <v>9.7569999999999997</v>
      </c>
      <c r="J2338">
        <v>11.055</v>
      </c>
      <c r="K2338">
        <v>12.576000000000001</v>
      </c>
      <c r="L2338">
        <v>14.366</v>
      </c>
      <c r="M2338">
        <v>16.155999999999999</v>
      </c>
      <c r="N2338" s="116">
        <v>-0.2455</v>
      </c>
      <c r="O2338" s="116">
        <v>9.7568999999999999</v>
      </c>
      <c r="P2338" s="116">
        <v>0.12302</v>
      </c>
    </row>
    <row r="2339" spans="1:16">
      <c r="A2339" t="s">
        <v>141</v>
      </c>
      <c r="B2339">
        <v>480</v>
      </c>
      <c r="C2339" t="s">
        <v>2512</v>
      </c>
      <c r="D2339">
        <v>15</v>
      </c>
      <c r="E2339">
        <v>6.0270000000000001</v>
      </c>
      <c r="F2339">
        <v>6.8579999999999997</v>
      </c>
      <c r="G2339">
        <v>7.6890000000000001</v>
      </c>
      <c r="H2339">
        <v>8.6489999999999991</v>
      </c>
      <c r="I2339">
        <v>9.7639999999999993</v>
      </c>
      <c r="J2339">
        <v>11.063000000000001</v>
      </c>
      <c r="K2339">
        <v>12.585000000000001</v>
      </c>
      <c r="L2339">
        <v>14.375999999999999</v>
      </c>
      <c r="M2339">
        <v>16.167999999999999</v>
      </c>
      <c r="N2339" s="116">
        <v>-0.24579999999999999</v>
      </c>
      <c r="O2339" s="116">
        <v>9.7637999999999998</v>
      </c>
      <c r="P2339" s="116">
        <v>0.12302</v>
      </c>
    </row>
    <row r="2340" spans="1:16">
      <c r="A2340" t="s">
        <v>141</v>
      </c>
      <c r="B2340">
        <v>481</v>
      </c>
      <c r="C2340" t="s">
        <v>2513</v>
      </c>
      <c r="D2340">
        <v>15</v>
      </c>
      <c r="E2340">
        <v>6.0309999999999997</v>
      </c>
      <c r="F2340">
        <v>6.8630000000000004</v>
      </c>
      <c r="G2340">
        <v>7.6950000000000003</v>
      </c>
      <c r="H2340">
        <v>8.6560000000000006</v>
      </c>
      <c r="I2340">
        <v>9.7710000000000008</v>
      </c>
      <c r="J2340">
        <v>11.071</v>
      </c>
      <c r="K2340">
        <v>12.593999999999999</v>
      </c>
      <c r="L2340">
        <v>14.387</v>
      </c>
      <c r="M2340">
        <v>16.18</v>
      </c>
      <c r="N2340" s="116">
        <v>-0.24610000000000001</v>
      </c>
      <c r="O2340" s="116">
        <v>9.7707999999999995</v>
      </c>
      <c r="P2340" s="116">
        <v>0.12302</v>
      </c>
    </row>
    <row r="2341" spans="1:16">
      <c r="A2341" t="s">
        <v>141</v>
      </c>
      <c r="B2341">
        <v>482</v>
      </c>
      <c r="C2341" t="s">
        <v>2514</v>
      </c>
      <c r="D2341">
        <v>15</v>
      </c>
      <c r="E2341">
        <v>6.0359999999999996</v>
      </c>
      <c r="F2341">
        <v>6.8680000000000003</v>
      </c>
      <c r="G2341">
        <v>7.7</v>
      </c>
      <c r="H2341">
        <v>8.6620000000000008</v>
      </c>
      <c r="I2341">
        <v>9.7780000000000005</v>
      </c>
      <c r="J2341">
        <v>11.079000000000001</v>
      </c>
      <c r="K2341">
        <v>12.603</v>
      </c>
      <c r="L2341">
        <v>14.397</v>
      </c>
      <c r="M2341">
        <v>16.192</v>
      </c>
      <c r="N2341" s="116">
        <v>-0.24640000000000001</v>
      </c>
      <c r="O2341" s="116">
        <v>9.7776999999999994</v>
      </c>
      <c r="P2341" s="116">
        <v>0.12302</v>
      </c>
    </row>
    <row r="2342" spans="1:16">
      <c r="A2342" t="s">
        <v>141</v>
      </c>
      <c r="B2342">
        <v>483</v>
      </c>
      <c r="C2342" t="s">
        <v>2515</v>
      </c>
      <c r="D2342">
        <v>15</v>
      </c>
      <c r="E2342">
        <v>6.04</v>
      </c>
      <c r="F2342">
        <v>6.8730000000000002</v>
      </c>
      <c r="G2342">
        <v>7.7060000000000004</v>
      </c>
      <c r="H2342">
        <v>8.6679999999999993</v>
      </c>
      <c r="I2342">
        <v>9.7850000000000001</v>
      </c>
      <c r="J2342">
        <v>11.087</v>
      </c>
      <c r="K2342">
        <v>12.612</v>
      </c>
      <c r="L2342">
        <v>14.407999999999999</v>
      </c>
      <c r="M2342">
        <v>16.204000000000001</v>
      </c>
      <c r="N2342" s="116">
        <v>-0.2467</v>
      </c>
      <c r="O2342" s="116">
        <v>9.7845999999999993</v>
      </c>
      <c r="P2342" s="116">
        <v>0.12302</v>
      </c>
    </row>
    <row r="2343" spans="1:16">
      <c r="A2343" t="s">
        <v>141</v>
      </c>
      <c r="B2343">
        <v>484</v>
      </c>
      <c r="C2343" t="s">
        <v>2516</v>
      </c>
      <c r="D2343">
        <v>15</v>
      </c>
      <c r="E2343">
        <v>6.0449999999999999</v>
      </c>
      <c r="F2343">
        <v>6.8780000000000001</v>
      </c>
      <c r="G2343">
        <v>7.7110000000000003</v>
      </c>
      <c r="H2343">
        <v>8.6739999999999995</v>
      </c>
      <c r="I2343">
        <v>9.7919999999999998</v>
      </c>
      <c r="J2343">
        <v>11.095000000000001</v>
      </c>
      <c r="K2343">
        <v>12.621</v>
      </c>
      <c r="L2343">
        <v>14.417999999999999</v>
      </c>
      <c r="M2343">
        <v>16.216000000000001</v>
      </c>
      <c r="N2343" s="116">
        <v>-0.247</v>
      </c>
      <c r="O2343" s="116">
        <v>9.7916000000000007</v>
      </c>
      <c r="P2343" s="116">
        <v>0.12302</v>
      </c>
    </row>
    <row r="2344" spans="1:16">
      <c r="A2344" t="s">
        <v>141</v>
      </c>
      <c r="B2344">
        <v>485</v>
      </c>
      <c r="C2344" t="s">
        <v>2517</v>
      </c>
      <c r="D2344">
        <v>15</v>
      </c>
      <c r="E2344">
        <v>6.0490000000000004</v>
      </c>
      <c r="F2344">
        <v>6.883</v>
      </c>
      <c r="G2344">
        <v>7.7169999999999996</v>
      </c>
      <c r="H2344">
        <v>8.68</v>
      </c>
      <c r="I2344">
        <v>9.798</v>
      </c>
      <c r="J2344">
        <v>11.102</v>
      </c>
      <c r="K2344">
        <v>12.63</v>
      </c>
      <c r="L2344">
        <v>14.429</v>
      </c>
      <c r="M2344">
        <v>16.228000000000002</v>
      </c>
      <c r="N2344" s="116">
        <v>-0.2472</v>
      </c>
      <c r="O2344" s="116">
        <v>9.7985000000000007</v>
      </c>
      <c r="P2344" s="116">
        <v>0.12303</v>
      </c>
    </row>
    <row r="2345" spans="1:16">
      <c r="A2345" t="s">
        <v>141</v>
      </c>
      <c r="B2345">
        <v>486</v>
      </c>
      <c r="C2345" t="s">
        <v>2518</v>
      </c>
      <c r="D2345">
        <v>15</v>
      </c>
      <c r="E2345">
        <v>6.0529999999999999</v>
      </c>
      <c r="F2345">
        <v>6.8879999999999999</v>
      </c>
      <c r="G2345">
        <v>7.7220000000000004</v>
      </c>
      <c r="H2345">
        <v>8.6859999999999999</v>
      </c>
      <c r="I2345">
        <v>9.8049999999999997</v>
      </c>
      <c r="J2345">
        <v>11.11</v>
      </c>
      <c r="K2345">
        <v>12.638999999999999</v>
      </c>
      <c r="L2345">
        <v>14.44</v>
      </c>
      <c r="M2345">
        <v>16.239999999999998</v>
      </c>
      <c r="N2345" s="116">
        <v>-0.2475</v>
      </c>
      <c r="O2345" s="116">
        <v>9.8054000000000006</v>
      </c>
      <c r="P2345" s="116">
        <v>0.12303</v>
      </c>
    </row>
    <row r="2346" spans="1:16">
      <c r="A2346" t="s">
        <v>141</v>
      </c>
      <c r="B2346">
        <v>487</v>
      </c>
      <c r="C2346" t="s">
        <v>2519</v>
      </c>
      <c r="D2346">
        <v>16</v>
      </c>
      <c r="E2346">
        <v>6.0579999999999998</v>
      </c>
      <c r="F2346">
        <v>6.8929999999999998</v>
      </c>
      <c r="G2346">
        <v>7.7279999999999998</v>
      </c>
      <c r="H2346">
        <v>8.6920000000000002</v>
      </c>
      <c r="I2346">
        <v>9.8119999999999994</v>
      </c>
      <c r="J2346">
        <v>11.118</v>
      </c>
      <c r="K2346">
        <v>12.648</v>
      </c>
      <c r="L2346">
        <v>14.45</v>
      </c>
      <c r="M2346">
        <v>16.251999999999999</v>
      </c>
      <c r="N2346" s="116">
        <v>-0.24779999999999999</v>
      </c>
      <c r="O2346" s="116">
        <v>9.8124000000000002</v>
      </c>
      <c r="P2346" s="116">
        <v>0.12303</v>
      </c>
    </row>
    <row r="2347" spans="1:16">
      <c r="A2347" t="s">
        <v>141</v>
      </c>
      <c r="B2347">
        <v>488</v>
      </c>
      <c r="C2347" t="s">
        <v>2520</v>
      </c>
      <c r="D2347">
        <v>16</v>
      </c>
      <c r="E2347">
        <v>6.0620000000000003</v>
      </c>
      <c r="F2347">
        <v>6.8979999999999997</v>
      </c>
      <c r="G2347">
        <v>7.7329999999999997</v>
      </c>
      <c r="H2347">
        <v>8.6989999999999998</v>
      </c>
      <c r="I2347">
        <v>9.8190000000000008</v>
      </c>
      <c r="J2347">
        <v>11.125999999999999</v>
      </c>
      <c r="K2347">
        <v>12.657</v>
      </c>
      <c r="L2347">
        <v>14.461</v>
      </c>
      <c r="M2347">
        <v>16.263999999999999</v>
      </c>
      <c r="N2347" s="116">
        <v>-0.24809999999999999</v>
      </c>
      <c r="O2347" s="116">
        <v>9.8193000000000001</v>
      </c>
      <c r="P2347" s="116">
        <v>0.12303</v>
      </c>
    </row>
    <row r="2348" spans="1:16">
      <c r="A2348" t="s">
        <v>141</v>
      </c>
      <c r="B2348">
        <v>489</v>
      </c>
      <c r="C2348" t="s">
        <v>2521</v>
      </c>
      <c r="D2348">
        <v>16</v>
      </c>
      <c r="E2348">
        <v>6.0670000000000002</v>
      </c>
      <c r="F2348">
        <v>6.9029999999999996</v>
      </c>
      <c r="G2348">
        <v>7.7389999999999999</v>
      </c>
      <c r="H2348">
        <v>8.7050000000000001</v>
      </c>
      <c r="I2348">
        <v>9.8260000000000005</v>
      </c>
      <c r="J2348">
        <v>11.134</v>
      </c>
      <c r="K2348">
        <v>12.666</v>
      </c>
      <c r="L2348">
        <v>14.471</v>
      </c>
      <c r="M2348">
        <v>16.276</v>
      </c>
      <c r="N2348" s="116">
        <v>-0.24840000000000001</v>
      </c>
      <c r="O2348" s="116">
        <v>9.8262</v>
      </c>
      <c r="P2348" s="116">
        <v>0.12303</v>
      </c>
    </row>
    <row r="2349" spans="1:16">
      <c r="A2349" t="s">
        <v>141</v>
      </c>
      <c r="B2349">
        <v>490</v>
      </c>
      <c r="C2349" t="s">
        <v>2522</v>
      </c>
      <c r="D2349">
        <v>16</v>
      </c>
      <c r="E2349">
        <v>6.0709999999999997</v>
      </c>
      <c r="F2349">
        <v>6.9080000000000004</v>
      </c>
      <c r="G2349">
        <v>7.7439999999999998</v>
      </c>
      <c r="H2349">
        <v>8.7110000000000003</v>
      </c>
      <c r="I2349">
        <v>9.8330000000000002</v>
      </c>
      <c r="J2349">
        <v>11.141999999999999</v>
      </c>
      <c r="K2349">
        <v>12.675000000000001</v>
      </c>
      <c r="L2349">
        <v>14.481999999999999</v>
      </c>
      <c r="M2349">
        <v>16.288</v>
      </c>
      <c r="N2349" s="116">
        <v>-0.2487</v>
      </c>
      <c r="O2349" s="116">
        <v>9.8331</v>
      </c>
      <c r="P2349" s="116">
        <v>0.12303</v>
      </c>
    </row>
    <row r="2350" spans="1:16">
      <c r="A2350" t="s">
        <v>141</v>
      </c>
      <c r="B2350">
        <v>491</v>
      </c>
      <c r="C2350" t="s">
        <v>2523</v>
      </c>
      <c r="D2350">
        <v>16</v>
      </c>
      <c r="E2350">
        <v>6.0759999999999996</v>
      </c>
      <c r="F2350">
        <v>6.9130000000000003</v>
      </c>
      <c r="G2350">
        <v>7.75</v>
      </c>
      <c r="H2350">
        <v>8.7170000000000005</v>
      </c>
      <c r="I2350">
        <v>9.84</v>
      </c>
      <c r="J2350">
        <v>11.15</v>
      </c>
      <c r="K2350">
        <v>12.685</v>
      </c>
      <c r="L2350">
        <v>14.493</v>
      </c>
      <c r="M2350">
        <v>16.3</v>
      </c>
      <c r="N2350" s="116">
        <v>-0.249</v>
      </c>
      <c r="O2350" s="116">
        <v>9.8400999999999996</v>
      </c>
      <c r="P2350" s="116">
        <v>0.12303</v>
      </c>
    </row>
    <row r="2351" spans="1:16">
      <c r="A2351" t="s">
        <v>141</v>
      </c>
      <c r="B2351">
        <v>492</v>
      </c>
      <c r="C2351" t="s">
        <v>2524</v>
      </c>
      <c r="D2351">
        <v>16</v>
      </c>
      <c r="E2351">
        <v>6.08</v>
      </c>
      <c r="F2351">
        <v>6.9180000000000001</v>
      </c>
      <c r="G2351">
        <v>7.7549999999999999</v>
      </c>
      <c r="H2351">
        <v>8.7230000000000008</v>
      </c>
      <c r="I2351">
        <v>9.8469999999999995</v>
      </c>
      <c r="J2351">
        <v>11.157999999999999</v>
      </c>
      <c r="K2351">
        <v>12.694000000000001</v>
      </c>
      <c r="L2351">
        <v>14.503</v>
      </c>
      <c r="M2351">
        <v>16.312000000000001</v>
      </c>
      <c r="N2351" s="116">
        <v>-0.24929999999999999</v>
      </c>
      <c r="O2351" s="116">
        <v>9.8469999999999995</v>
      </c>
      <c r="P2351" s="116">
        <v>0.12303</v>
      </c>
    </row>
    <row r="2352" spans="1:16">
      <c r="A2352" t="s">
        <v>141</v>
      </c>
      <c r="B2352">
        <v>493</v>
      </c>
      <c r="C2352" t="s">
        <v>2525</v>
      </c>
      <c r="D2352">
        <v>16</v>
      </c>
      <c r="E2352">
        <v>6.085</v>
      </c>
      <c r="F2352">
        <v>6.923</v>
      </c>
      <c r="G2352">
        <v>7.7610000000000001</v>
      </c>
      <c r="H2352">
        <v>8.7289999999999992</v>
      </c>
      <c r="I2352">
        <v>9.8539999999999992</v>
      </c>
      <c r="J2352">
        <v>11.164999999999999</v>
      </c>
      <c r="K2352">
        <v>12.702999999999999</v>
      </c>
      <c r="L2352">
        <v>14.513999999999999</v>
      </c>
      <c r="M2352">
        <v>16.324000000000002</v>
      </c>
      <c r="N2352" s="116">
        <v>-0.24959999999999999</v>
      </c>
      <c r="O2352" s="116">
        <v>9.8538999999999994</v>
      </c>
      <c r="P2352" s="116">
        <v>0.12303</v>
      </c>
    </row>
    <row r="2353" spans="1:16">
      <c r="A2353" t="s">
        <v>141</v>
      </c>
      <c r="B2353">
        <v>494</v>
      </c>
      <c r="C2353" t="s">
        <v>2526</v>
      </c>
      <c r="D2353">
        <v>16</v>
      </c>
      <c r="E2353">
        <v>6.0890000000000004</v>
      </c>
      <c r="F2353">
        <v>6.9279999999999999</v>
      </c>
      <c r="G2353">
        <v>7.766</v>
      </c>
      <c r="H2353">
        <v>8.7349999999999994</v>
      </c>
      <c r="I2353">
        <v>9.8610000000000007</v>
      </c>
      <c r="J2353">
        <v>11.173</v>
      </c>
      <c r="K2353">
        <v>12.712</v>
      </c>
      <c r="L2353">
        <v>14.523999999999999</v>
      </c>
      <c r="M2353">
        <v>16.335999999999999</v>
      </c>
      <c r="N2353" s="116">
        <v>-0.24990000000000001</v>
      </c>
      <c r="O2353" s="116">
        <v>9.8607999999999993</v>
      </c>
      <c r="P2353" s="116">
        <v>0.12303</v>
      </c>
    </row>
    <row r="2354" spans="1:16">
      <c r="A2354" t="s">
        <v>141</v>
      </c>
      <c r="B2354">
        <v>495</v>
      </c>
      <c r="C2354" t="s">
        <v>2527</v>
      </c>
      <c r="D2354">
        <v>16</v>
      </c>
      <c r="E2354">
        <v>6.0940000000000003</v>
      </c>
      <c r="F2354">
        <v>6.9329999999999998</v>
      </c>
      <c r="G2354">
        <v>7.7720000000000002</v>
      </c>
      <c r="H2354">
        <v>8.7420000000000009</v>
      </c>
      <c r="I2354">
        <v>9.8680000000000003</v>
      </c>
      <c r="J2354">
        <v>11.180999999999999</v>
      </c>
      <c r="K2354">
        <v>12.721</v>
      </c>
      <c r="L2354">
        <v>14.534000000000001</v>
      </c>
      <c r="M2354">
        <v>16.347999999999999</v>
      </c>
      <c r="N2354" s="116">
        <v>-0.25009999999999999</v>
      </c>
      <c r="O2354" s="116">
        <v>9.8676999999999992</v>
      </c>
      <c r="P2354" s="116">
        <v>0.12303</v>
      </c>
    </row>
    <row r="2355" spans="1:16">
      <c r="A2355" t="s">
        <v>141</v>
      </c>
      <c r="B2355">
        <v>496</v>
      </c>
      <c r="C2355" t="s">
        <v>2528</v>
      </c>
      <c r="D2355">
        <v>16</v>
      </c>
      <c r="E2355">
        <v>6.0979999999999999</v>
      </c>
      <c r="F2355">
        <v>6.9370000000000003</v>
      </c>
      <c r="G2355">
        <v>7.7770000000000001</v>
      </c>
      <c r="H2355">
        <v>8.7479999999999993</v>
      </c>
      <c r="I2355">
        <v>9.875</v>
      </c>
      <c r="J2355">
        <v>11.189</v>
      </c>
      <c r="K2355">
        <v>12.73</v>
      </c>
      <c r="L2355">
        <v>14.545</v>
      </c>
      <c r="M2355">
        <v>16.361000000000001</v>
      </c>
      <c r="N2355" s="116">
        <v>-0.25040000000000001</v>
      </c>
      <c r="O2355" s="116">
        <v>9.8745999999999992</v>
      </c>
      <c r="P2355" s="116">
        <v>0.12304</v>
      </c>
    </row>
    <row r="2356" spans="1:16">
      <c r="A2356" t="s">
        <v>141</v>
      </c>
      <c r="B2356">
        <v>497</v>
      </c>
      <c r="C2356" t="s">
        <v>2529</v>
      </c>
      <c r="D2356">
        <v>16</v>
      </c>
      <c r="E2356">
        <v>6.1020000000000003</v>
      </c>
      <c r="F2356">
        <v>6.9420000000000002</v>
      </c>
      <c r="G2356">
        <v>7.7830000000000004</v>
      </c>
      <c r="H2356">
        <v>8.7539999999999996</v>
      </c>
      <c r="I2356">
        <v>9.8819999999999997</v>
      </c>
      <c r="J2356">
        <v>11.196999999999999</v>
      </c>
      <c r="K2356">
        <v>12.739000000000001</v>
      </c>
      <c r="L2356">
        <v>14.555999999999999</v>
      </c>
      <c r="M2356">
        <v>16.373000000000001</v>
      </c>
      <c r="N2356" s="116">
        <v>-0.25069999999999998</v>
      </c>
      <c r="O2356" s="116">
        <v>9.8816000000000006</v>
      </c>
      <c r="P2356" s="116">
        <v>0.12304</v>
      </c>
    </row>
    <row r="2357" spans="1:16">
      <c r="A2357" t="s">
        <v>141</v>
      </c>
      <c r="B2357">
        <v>498</v>
      </c>
      <c r="C2357" t="s">
        <v>2530</v>
      </c>
      <c r="D2357">
        <v>16</v>
      </c>
      <c r="E2357">
        <v>6.1070000000000002</v>
      </c>
      <c r="F2357">
        <v>6.9470000000000001</v>
      </c>
      <c r="G2357">
        <v>7.7880000000000003</v>
      </c>
      <c r="H2357">
        <v>8.76</v>
      </c>
      <c r="I2357">
        <v>9.8879999999999999</v>
      </c>
      <c r="J2357">
        <v>11.205</v>
      </c>
      <c r="K2357">
        <v>12.747999999999999</v>
      </c>
      <c r="L2357">
        <v>14.567</v>
      </c>
      <c r="M2357">
        <v>16.385000000000002</v>
      </c>
      <c r="N2357" s="116">
        <v>-0.251</v>
      </c>
      <c r="O2357" s="116">
        <v>9.8885000000000005</v>
      </c>
      <c r="P2357" s="116">
        <v>0.12304</v>
      </c>
    </row>
    <row r="2358" spans="1:16">
      <c r="A2358" t="s">
        <v>141</v>
      </c>
      <c r="B2358">
        <v>499</v>
      </c>
      <c r="C2358" t="s">
        <v>2531</v>
      </c>
      <c r="D2358">
        <v>16</v>
      </c>
      <c r="E2358">
        <v>6.1109999999999998</v>
      </c>
      <c r="F2358">
        <v>6.952</v>
      </c>
      <c r="G2358">
        <v>7.7939999999999996</v>
      </c>
      <c r="H2358">
        <v>8.766</v>
      </c>
      <c r="I2358">
        <v>9.8949999999999996</v>
      </c>
      <c r="J2358">
        <v>11.212999999999999</v>
      </c>
      <c r="K2358">
        <v>12.757</v>
      </c>
      <c r="L2358">
        <v>14.577</v>
      </c>
      <c r="M2358">
        <v>16.396999999999998</v>
      </c>
      <c r="N2358" s="116">
        <v>-0.25130000000000002</v>
      </c>
      <c r="O2358" s="116">
        <v>9.8954000000000004</v>
      </c>
      <c r="P2358" s="116">
        <v>0.12304</v>
      </c>
    </row>
    <row r="2359" spans="1:16">
      <c r="A2359" t="s">
        <v>141</v>
      </c>
      <c r="B2359">
        <v>500</v>
      </c>
      <c r="C2359" t="s">
        <v>2532</v>
      </c>
      <c r="D2359">
        <v>16</v>
      </c>
      <c r="E2359">
        <v>6.1159999999999997</v>
      </c>
      <c r="F2359">
        <v>6.9569999999999999</v>
      </c>
      <c r="G2359">
        <v>7.7990000000000004</v>
      </c>
      <c r="H2359">
        <v>8.7720000000000002</v>
      </c>
      <c r="I2359">
        <v>9.9019999999999992</v>
      </c>
      <c r="J2359">
        <v>11.221</v>
      </c>
      <c r="K2359">
        <v>12.766</v>
      </c>
      <c r="L2359">
        <v>14.587</v>
      </c>
      <c r="M2359">
        <v>16.408999999999999</v>
      </c>
      <c r="N2359" s="116">
        <v>-0.2515</v>
      </c>
      <c r="O2359" s="116">
        <v>9.9023000000000003</v>
      </c>
      <c r="P2359" s="116">
        <v>0.12304</v>
      </c>
    </row>
    <row r="2360" spans="1:16">
      <c r="A2360" t="s">
        <v>141</v>
      </c>
      <c r="B2360">
        <v>501</v>
      </c>
      <c r="C2360" t="s">
        <v>2533</v>
      </c>
      <c r="D2360">
        <v>16</v>
      </c>
      <c r="E2360">
        <v>6.12</v>
      </c>
      <c r="F2360">
        <v>6.9619999999999997</v>
      </c>
      <c r="G2360">
        <v>7.8049999999999997</v>
      </c>
      <c r="H2360">
        <v>8.7780000000000005</v>
      </c>
      <c r="I2360">
        <v>9.9090000000000007</v>
      </c>
      <c r="J2360">
        <v>11.228</v>
      </c>
      <c r="K2360">
        <v>12.775</v>
      </c>
      <c r="L2360">
        <v>14.598000000000001</v>
      </c>
      <c r="M2360">
        <v>16.420999999999999</v>
      </c>
      <c r="N2360" s="116">
        <v>-0.25180000000000002</v>
      </c>
      <c r="O2360" s="116">
        <v>9.9092000000000002</v>
      </c>
      <c r="P2360" s="116">
        <v>0.12304</v>
      </c>
    </row>
    <row r="2361" spans="1:16">
      <c r="A2361" t="s">
        <v>141</v>
      </c>
      <c r="B2361">
        <v>502</v>
      </c>
      <c r="C2361" t="s">
        <v>2534</v>
      </c>
      <c r="D2361">
        <v>16</v>
      </c>
      <c r="E2361">
        <v>6.1239999999999997</v>
      </c>
      <c r="F2361">
        <v>6.9669999999999996</v>
      </c>
      <c r="G2361">
        <v>7.81</v>
      </c>
      <c r="H2361">
        <v>8.7850000000000001</v>
      </c>
      <c r="I2361">
        <v>9.9160000000000004</v>
      </c>
      <c r="J2361">
        <v>11.236000000000001</v>
      </c>
      <c r="K2361">
        <v>12.784000000000001</v>
      </c>
      <c r="L2361">
        <v>14.608000000000001</v>
      </c>
      <c r="M2361">
        <v>16.433</v>
      </c>
      <c r="N2361" s="116">
        <v>-0.25209999999999999</v>
      </c>
      <c r="O2361" s="116">
        <v>9.9161000000000001</v>
      </c>
      <c r="P2361" s="116">
        <v>0.12304</v>
      </c>
    </row>
    <row r="2362" spans="1:16">
      <c r="A2362" t="s">
        <v>141</v>
      </c>
      <c r="B2362">
        <v>503</v>
      </c>
      <c r="C2362" t="s">
        <v>2535</v>
      </c>
      <c r="D2362">
        <v>16</v>
      </c>
      <c r="E2362">
        <v>6.1289999999999996</v>
      </c>
      <c r="F2362">
        <v>6.9720000000000004</v>
      </c>
      <c r="G2362">
        <v>7.8159999999999998</v>
      </c>
      <c r="H2362">
        <v>8.7910000000000004</v>
      </c>
      <c r="I2362">
        <v>9.923</v>
      </c>
      <c r="J2362">
        <v>11.244</v>
      </c>
      <c r="K2362">
        <v>12.792999999999999</v>
      </c>
      <c r="L2362">
        <v>14.619</v>
      </c>
      <c r="M2362">
        <v>16.445</v>
      </c>
      <c r="N2362" s="116">
        <v>-0.25240000000000001</v>
      </c>
      <c r="O2362" s="116">
        <v>9.923</v>
      </c>
      <c r="P2362" s="116">
        <v>0.12304</v>
      </c>
    </row>
    <row r="2363" spans="1:16">
      <c r="A2363" t="s">
        <v>141</v>
      </c>
      <c r="B2363">
        <v>504</v>
      </c>
      <c r="C2363" t="s">
        <v>2536</v>
      </c>
      <c r="D2363">
        <v>16</v>
      </c>
      <c r="E2363">
        <v>6.133</v>
      </c>
      <c r="F2363">
        <v>6.9770000000000003</v>
      </c>
      <c r="G2363">
        <v>7.8209999999999997</v>
      </c>
      <c r="H2363">
        <v>8.7970000000000006</v>
      </c>
      <c r="I2363">
        <v>9.93</v>
      </c>
      <c r="J2363">
        <v>11.252000000000001</v>
      </c>
      <c r="K2363">
        <v>12.802</v>
      </c>
      <c r="L2363">
        <v>14.629</v>
      </c>
      <c r="M2363">
        <v>16.457000000000001</v>
      </c>
      <c r="N2363" s="116">
        <v>-0.25259999999999999</v>
      </c>
      <c r="O2363" s="116">
        <v>9.9298999999999999</v>
      </c>
      <c r="P2363" s="116">
        <v>0.12304</v>
      </c>
    </row>
    <row r="2364" spans="1:16">
      <c r="A2364" t="s">
        <v>141</v>
      </c>
      <c r="B2364">
        <v>505</v>
      </c>
      <c r="C2364" t="s">
        <v>2537</v>
      </c>
      <c r="D2364">
        <v>16</v>
      </c>
      <c r="E2364">
        <v>6.1379999999999999</v>
      </c>
      <c r="F2364">
        <v>6.9820000000000002</v>
      </c>
      <c r="G2364">
        <v>7.827</v>
      </c>
      <c r="H2364">
        <v>8.8030000000000008</v>
      </c>
      <c r="I2364">
        <v>9.9369999999999994</v>
      </c>
      <c r="J2364">
        <v>11.26</v>
      </c>
      <c r="K2364">
        <v>12.811</v>
      </c>
      <c r="L2364">
        <v>14.64</v>
      </c>
      <c r="M2364">
        <v>16.469000000000001</v>
      </c>
      <c r="N2364" s="116">
        <v>-0.25290000000000001</v>
      </c>
      <c r="O2364" s="116">
        <v>9.9367999999999999</v>
      </c>
      <c r="P2364" s="116">
        <v>0.12304</v>
      </c>
    </row>
    <row r="2365" spans="1:16">
      <c r="A2365" t="s">
        <v>141</v>
      </c>
      <c r="B2365">
        <v>506</v>
      </c>
      <c r="C2365" t="s">
        <v>2538</v>
      </c>
      <c r="D2365">
        <v>16</v>
      </c>
      <c r="E2365">
        <v>6.1420000000000003</v>
      </c>
      <c r="F2365">
        <v>6.9870000000000001</v>
      </c>
      <c r="G2365">
        <v>7.8319999999999999</v>
      </c>
      <c r="H2365">
        <v>8.8089999999999993</v>
      </c>
      <c r="I2365">
        <v>9.9440000000000008</v>
      </c>
      <c r="J2365">
        <v>11.268000000000001</v>
      </c>
      <c r="K2365">
        <v>12.82</v>
      </c>
      <c r="L2365">
        <v>14.65</v>
      </c>
      <c r="M2365">
        <v>16.481000000000002</v>
      </c>
      <c r="N2365" s="116">
        <v>-0.25319999999999998</v>
      </c>
      <c r="O2365" s="116">
        <v>9.9436999999999998</v>
      </c>
      <c r="P2365" s="116">
        <v>0.12304</v>
      </c>
    </row>
    <row r="2366" spans="1:16">
      <c r="A2366" t="s">
        <v>141</v>
      </c>
      <c r="B2366">
        <v>507</v>
      </c>
      <c r="C2366" t="s">
        <v>2539</v>
      </c>
      <c r="D2366">
        <v>16</v>
      </c>
      <c r="E2366">
        <v>6.1459999999999999</v>
      </c>
      <c r="F2366">
        <v>6.992</v>
      </c>
      <c r="G2366">
        <v>7.8369999999999997</v>
      </c>
      <c r="H2366">
        <v>8.8149999999999995</v>
      </c>
      <c r="I2366">
        <v>9.9510000000000005</v>
      </c>
      <c r="J2366">
        <v>11.276</v>
      </c>
      <c r="K2366">
        <v>12.829000000000001</v>
      </c>
      <c r="L2366">
        <v>14.661</v>
      </c>
      <c r="M2366">
        <v>16.492999999999999</v>
      </c>
      <c r="N2366" s="116">
        <v>-0.2535</v>
      </c>
      <c r="O2366" s="116">
        <v>9.9505999999999997</v>
      </c>
      <c r="P2366" s="116">
        <v>0.12305000000000001</v>
      </c>
    </row>
    <row r="2367" spans="1:16">
      <c r="A2367" t="s">
        <v>141</v>
      </c>
      <c r="B2367">
        <v>508</v>
      </c>
      <c r="C2367" t="s">
        <v>2540</v>
      </c>
      <c r="D2367">
        <v>16</v>
      </c>
      <c r="E2367">
        <v>6.1509999999999998</v>
      </c>
      <c r="F2367">
        <v>6.9969999999999999</v>
      </c>
      <c r="G2367">
        <v>7.843</v>
      </c>
      <c r="H2367">
        <v>8.8209999999999997</v>
      </c>
      <c r="I2367">
        <v>9.9580000000000002</v>
      </c>
      <c r="J2367">
        <v>11.282999999999999</v>
      </c>
      <c r="K2367">
        <v>12.837999999999999</v>
      </c>
      <c r="L2367">
        <v>14.672000000000001</v>
      </c>
      <c r="M2367">
        <v>16.504999999999999</v>
      </c>
      <c r="N2367" s="116">
        <v>-0.25369999999999998</v>
      </c>
      <c r="O2367" s="116">
        <v>9.9574999999999996</v>
      </c>
      <c r="P2367" s="116">
        <v>0.12305000000000001</v>
      </c>
    </row>
    <row r="2368" spans="1:16">
      <c r="A2368" t="s">
        <v>141</v>
      </c>
      <c r="B2368">
        <v>509</v>
      </c>
      <c r="C2368" t="s">
        <v>2541</v>
      </c>
      <c r="D2368">
        <v>16</v>
      </c>
      <c r="E2368">
        <v>6.1550000000000002</v>
      </c>
      <c r="F2368">
        <v>7.0019999999999998</v>
      </c>
      <c r="G2368">
        <v>7.8479999999999999</v>
      </c>
      <c r="H2368">
        <v>8.827</v>
      </c>
      <c r="I2368">
        <v>9.9640000000000004</v>
      </c>
      <c r="J2368">
        <v>11.291</v>
      </c>
      <c r="K2368">
        <v>12.847</v>
      </c>
      <c r="L2368">
        <v>14.682</v>
      </c>
      <c r="M2368">
        <v>16.516999999999999</v>
      </c>
      <c r="N2368" s="116">
        <v>-0.254</v>
      </c>
      <c r="O2368" s="116">
        <v>9.9643999999999995</v>
      </c>
      <c r="P2368" s="116">
        <v>0.12305000000000001</v>
      </c>
    </row>
    <row r="2369" spans="1:16">
      <c r="A2369" t="s">
        <v>141</v>
      </c>
      <c r="B2369">
        <v>510</v>
      </c>
      <c r="C2369" t="s">
        <v>2542</v>
      </c>
      <c r="D2369">
        <v>16</v>
      </c>
      <c r="E2369">
        <v>6.16</v>
      </c>
      <c r="F2369">
        <v>7.0069999999999997</v>
      </c>
      <c r="G2369">
        <v>7.8540000000000001</v>
      </c>
      <c r="H2369">
        <v>8.8330000000000002</v>
      </c>
      <c r="I2369">
        <v>9.9710000000000001</v>
      </c>
      <c r="J2369">
        <v>11.298999999999999</v>
      </c>
      <c r="K2369">
        <v>12.856</v>
      </c>
      <c r="L2369">
        <v>14.693</v>
      </c>
      <c r="M2369">
        <v>16.529</v>
      </c>
      <c r="N2369" s="116">
        <v>-0.25430000000000003</v>
      </c>
      <c r="O2369" s="116">
        <v>9.9712999999999994</v>
      </c>
      <c r="P2369" s="116">
        <v>0.12305000000000001</v>
      </c>
    </row>
    <row r="2370" spans="1:16">
      <c r="A2370" t="s">
        <v>141</v>
      </c>
      <c r="B2370">
        <v>511</v>
      </c>
      <c r="C2370" t="s">
        <v>2543</v>
      </c>
      <c r="D2370">
        <v>16</v>
      </c>
      <c r="E2370">
        <v>6.1639999999999997</v>
      </c>
      <c r="F2370">
        <v>7.0119999999999996</v>
      </c>
      <c r="G2370">
        <v>7.859</v>
      </c>
      <c r="H2370">
        <v>8.84</v>
      </c>
      <c r="I2370">
        <v>9.9779999999999998</v>
      </c>
      <c r="J2370">
        <v>11.307</v>
      </c>
      <c r="K2370">
        <v>12.865</v>
      </c>
      <c r="L2370">
        <v>14.702999999999999</v>
      </c>
      <c r="M2370">
        <v>16.541</v>
      </c>
      <c r="N2370" s="116">
        <v>-0.2545</v>
      </c>
      <c r="O2370" s="116">
        <v>9.9781999999999993</v>
      </c>
      <c r="P2370" s="116">
        <v>0.12305000000000001</v>
      </c>
    </row>
    <row r="2371" spans="1:16">
      <c r="A2371" t="s">
        <v>141</v>
      </c>
      <c r="B2371">
        <v>512</v>
      </c>
      <c r="C2371" t="s">
        <v>2544</v>
      </c>
      <c r="D2371">
        <v>16</v>
      </c>
      <c r="E2371">
        <v>6.1680000000000001</v>
      </c>
      <c r="F2371">
        <v>7.0170000000000003</v>
      </c>
      <c r="G2371">
        <v>7.8650000000000002</v>
      </c>
      <c r="H2371">
        <v>8.8460000000000001</v>
      </c>
      <c r="I2371">
        <v>9.9849999999999994</v>
      </c>
      <c r="J2371">
        <v>11.315</v>
      </c>
      <c r="K2371">
        <v>12.874000000000001</v>
      </c>
      <c r="L2371">
        <v>14.714</v>
      </c>
      <c r="M2371">
        <v>16.553000000000001</v>
      </c>
      <c r="N2371" s="116">
        <v>-0.25480000000000003</v>
      </c>
      <c r="O2371" s="116">
        <v>9.9850999999999992</v>
      </c>
      <c r="P2371" s="116">
        <v>0.12305000000000001</v>
      </c>
    </row>
    <row r="2372" spans="1:16">
      <c r="A2372" t="s">
        <v>141</v>
      </c>
      <c r="B2372">
        <v>513</v>
      </c>
      <c r="C2372" t="s">
        <v>2545</v>
      </c>
      <c r="D2372">
        <v>16</v>
      </c>
      <c r="E2372">
        <v>6.173</v>
      </c>
      <c r="F2372">
        <v>7.0220000000000002</v>
      </c>
      <c r="G2372">
        <v>7.87</v>
      </c>
      <c r="H2372">
        <v>8.8520000000000003</v>
      </c>
      <c r="I2372">
        <v>9.9920000000000009</v>
      </c>
      <c r="J2372">
        <v>11.323</v>
      </c>
      <c r="K2372">
        <v>12.884</v>
      </c>
      <c r="L2372">
        <v>14.724</v>
      </c>
      <c r="M2372">
        <v>16.565000000000001</v>
      </c>
      <c r="N2372" s="116">
        <v>-0.25509999999999999</v>
      </c>
      <c r="O2372" s="116">
        <v>9.9920000000000009</v>
      </c>
      <c r="P2372" s="116">
        <v>0.12305000000000001</v>
      </c>
    </row>
    <row r="2373" spans="1:16">
      <c r="A2373" t="s">
        <v>141</v>
      </c>
      <c r="B2373">
        <v>514</v>
      </c>
      <c r="C2373" t="s">
        <v>2546</v>
      </c>
      <c r="D2373">
        <v>16</v>
      </c>
      <c r="E2373">
        <v>6.1769999999999996</v>
      </c>
      <c r="F2373">
        <v>7.0270000000000001</v>
      </c>
      <c r="G2373">
        <v>7.8760000000000003</v>
      </c>
      <c r="H2373">
        <v>8.8580000000000005</v>
      </c>
      <c r="I2373">
        <v>9.9990000000000006</v>
      </c>
      <c r="J2373">
        <v>11.331</v>
      </c>
      <c r="K2373">
        <v>12.893000000000001</v>
      </c>
      <c r="L2373">
        <v>14.734999999999999</v>
      </c>
      <c r="M2373">
        <v>16.577000000000002</v>
      </c>
      <c r="N2373" s="116">
        <v>-0.25530000000000003</v>
      </c>
      <c r="O2373" s="116">
        <v>9.9989000000000008</v>
      </c>
      <c r="P2373" s="116">
        <v>0.12305000000000001</v>
      </c>
    </row>
    <row r="2374" spans="1:16">
      <c r="A2374" t="s">
        <v>141</v>
      </c>
      <c r="B2374">
        <v>515</v>
      </c>
      <c r="C2374" t="s">
        <v>2547</v>
      </c>
      <c r="D2374">
        <v>16</v>
      </c>
      <c r="E2374">
        <v>6.1820000000000004</v>
      </c>
      <c r="F2374">
        <v>7.032</v>
      </c>
      <c r="G2374">
        <v>7.8810000000000002</v>
      </c>
      <c r="H2374">
        <v>8.8640000000000008</v>
      </c>
      <c r="I2374">
        <v>10.006</v>
      </c>
      <c r="J2374">
        <v>11.337999999999999</v>
      </c>
      <c r="K2374">
        <v>12.901999999999999</v>
      </c>
      <c r="L2374">
        <v>14.744999999999999</v>
      </c>
      <c r="M2374">
        <v>16.588999999999999</v>
      </c>
      <c r="N2374" s="116">
        <v>-0.25559999999999999</v>
      </c>
      <c r="O2374" s="116">
        <v>10.005800000000001</v>
      </c>
      <c r="P2374" s="116">
        <v>0.12305000000000001</v>
      </c>
    </row>
    <row r="2375" spans="1:16">
      <c r="A2375" t="s">
        <v>141</v>
      </c>
      <c r="B2375">
        <v>516</v>
      </c>
      <c r="C2375" t="s">
        <v>2548</v>
      </c>
      <c r="D2375">
        <v>16</v>
      </c>
      <c r="E2375">
        <v>6.1859999999999999</v>
      </c>
      <c r="F2375">
        <v>7.0359999999999996</v>
      </c>
      <c r="G2375">
        <v>7.8869999999999996</v>
      </c>
      <c r="H2375">
        <v>8.8699999999999992</v>
      </c>
      <c r="I2375">
        <v>10.013</v>
      </c>
      <c r="J2375">
        <v>11.346</v>
      </c>
      <c r="K2375">
        <v>12.911</v>
      </c>
      <c r="L2375">
        <v>14.755000000000001</v>
      </c>
      <c r="M2375">
        <v>16.600000000000001</v>
      </c>
      <c r="N2375" s="116">
        <v>-0.25580000000000003</v>
      </c>
      <c r="O2375" s="116">
        <v>10.012700000000001</v>
      </c>
      <c r="P2375" s="116">
        <v>0.12305000000000001</v>
      </c>
    </row>
    <row r="2376" spans="1:16">
      <c r="A2376" t="s">
        <v>141</v>
      </c>
      <c r="B2376">
        <v>517</v>
      </c>
      <c r="C2376" t="s">
        <v>2549</v>
      </c>
      <c r="D2376">
        <v>16</v>
      </c>
      <c r="E2376">
        <v>6.1909999999999998</v>
      </c>
      <c r="F2376">
        <v>7.0410000000000004</v>
      </c>
      <c r="G2376">
        <v>7.8920000000000003</v>
      </c>
      <c r="H2376">
        <v>8.8759999999999994</v>
      </c>
      <c r="I2376">
        <v>10.02</v>
      </c>
      <c r="J2376">
        <v>11.353999999999999</v>
      </c>
      <c r="K2376">
        <v>12.92</v>
      </c>
      <c r="L2376">
        <v>14.766</v>
      </c>
      <c r="M2376">
        <v>16.611999999999998</v>
      </c>
      <c r="N2376" s="116">
        <v>-0.25609999999999999</v>
      </c>
      <c r="O2376" s="116">
        <v>10.019600000000001</v>
      </c>
      <c r="P2376" s="116">
        <v>0.12305000000000001</v>
      </c>
    </row>
    <row r="2377" spans="1:16">
      <c r="A2377" t="s">
        <v>141</v>
      </c>
      <c r="B2377">
        <v>518</v>
      </c>
      <c r="C2377" t="s">
        <v>2550</v>
      </c>
      <c r="D2377">
        <v>17</v>
      </c>
      <c r="E2377">
        <v>6.1950000000000003</v>
      </c>
      <c r="F2377">
        <v>7.0460000000000003</v>
      </c>
      <c r="G2377">
        <v>7.8979999999999997</v>
      </c>
      <c r="H2377">
        <v>8.8819999999999997</v>
      </c>
      <c r="I2377">
        <v>10.026</v>
      </c>
      <c r="J2377">
        <v>11.362</v>
      </c>
      <c r="K2377">
        <v>12.929</v>
      </c>
      <c r="L2377">
        <v>14.776999999999999</v>
      </c>
      <c r="M2377">
        <v>16.625</v>
      </c>
      <c r="N2377" s="116">
        <v>-0.25640000000000002</v>
      </c>
      <c r="O2377" s="116">
        <v>10.0265</v>
      </c>
      <c r="P2377" s="116">
        <v>0.12306</v>
      </c>
    </row>
    <row r="2378" spans="1:16">
      <c r="A2378" t="s">
        <v>141</v>
      </c>
      <c r="B2378">
        <v>519</v>
      </c>
      <c r="C2378" t="s">
        <v>2551</v>
      </c>
      <c r="D2378">
        <v>17</v>
      </c>
      <c r="E2378">
        <v>6.1989999999999998</v>
      </c>
      <c r="F2378">
        <v>7.0510000000000002</v>
      </c>
      <c r="G2378">
        <v>7.9029999999999996</v>
      </c>
      <c r="H2378">
        <v>8.8889999999999993</v>
      </c>
      <c r="I2378">
        <v>10.032999999999999</v>
      </c>
      <c r="J2378">
        <v>11.37</v>
      </c>
      <c r="K2378">
        <v>12.938000000000001</v>
      </c>
      <c r="L2378">
        <v>14.787000000000001</v>
      </c>
      <c r="M2378">
        <v>16.637</v>
      </c>
      <c r="N2378" s="116">
        <v>-0.25659999999999999</v>
      </c>
      <c r="O2378" s="116">
        <v>10.0334</v>
      </c>
      <c r="P2378" s="116">
        <v>0.12306</v>
      </c>
    </row>
    <row r="2379" spans="1:16">
      <c r="A2379" t="s">
        <v>141</v>
      </c>
      <c r="B2379">
        <v>520</v>
      </c>
      <c r="C2379" t="s">
        <v>2552</v>
      </c>
      <c r="D2379">
        <v>17</v>
      </c>
      <c r="E2379">
        <v>6.2039999999999997</v>
      </c>
      <c r="F2379">
        <v>7.056</v>
      </c>
      <c r="G2379">
        <v>7.9089999999999998</v>
      </c>
      <c r="H2379">
        <v>8.8949999999999996</v>
      </c>
      <c r="I2379">
        <v>10.039999999999999</v>
      </c>
      <c r="J2379">
        <v>11.378</v>
      </c>
      <c r="K2379">
        <v>12.946999999999999</v>
      </c>
      <c r="L2379">
        <v>14.798</v>
      </c>
      <c r="M2379">
        <v>16.649000000000001</v>
      </c>
      <c r="N2379" s="116">
        <v>-0.25690000000000002</v>
      </c>
      <c r="O2379" s="116">
        <v>10.0402</v>
      </c>
      <c r="P2379" s="116">
        <v>0.12306</v>
      </c>
    </row>
    <row r="2380" spans="1:16">
      <c r="A2380" t="s">
        <v>141</v>
      </c>
      <c r="B2380">
        <v>521</v>
      </c>
      <c r="C2380" t="s">
        <v>2553</v>
      </c>
      <c r="D2380">
        <v>17</v>
      </c>
      <c r="E2380">
        <v>6.2080000000000002</v>
      </c>
      <c r="F2380">
        <v>7.0609999999999999</v>
      </c>
      <c r="G2380">
        <v>7.9139999999999997</v>
      </c>
      <c r="H2380">
        <v>8.9009999999999998</v>
      </c>
      <c r="I2380">
        <v>10.047000000000001</v>
      </c>
      <c r="J2380">
        <v>11.385</v>
      </c>
      <c r="K2380">
        <v>12.956</v>
      </c>
      <c r="L2380">
        <v>14.808</v>
      </c>
      <c r="M2380">
        <v>16.661000000000001</v>
      </c>
      <c r="N2380" s="116">
        <v>-0.2571</v>
      </c>
      <c r="O2380" s="116">
        <v>10.0471</v>
      </c>
      <c r="P2380" s="116">
        <v>0.12306</v>
      </c>
    </row>
    <row r="2381" spans="1:16">
      <c r="A2381" t="s">
        <v>141</v>
      </c>
      <c r="B2381">
        <v>522</v>
      </c>
      <c r="C2381" t="s">
        <v>2554</v>
      </c>
      <c r="D2381">
        <v>17</v>
      </c>
      <c r="E2381">
        <v>6.2119999999999997</v>
      </c>
      <c r="F2381">
        <v>7.0659999999999998</v>
      </c>
      <c r="G2381">
        <v>7.92</v>
      </c>
      <c r="H2381">
        <v>8.907</v>
      </c>
      <c r="I2381">
        <v>10.054</v>
      </c>
      <c r="J2381">
        <v>11.393000000000001</v>
      </c>
      <c r="K2381">
        <v>12.965</v>
      </c>
      <c r="L2381">
        <v>14.819000000000001</v>
      </c>
      <c r="M2381">
        <v>16.672999999999998</v>
      </c>
      <c r="N2381" s="116">
        <v>-0.25740000000000002</v>
      </c>
      <c r="O2381" s="116">
        <v>10.054</v>
      </c>
      <c r="P2381" s="116">
        <v>0.12306</v>
      </c>
    </row>
    <row r="2382" spans="1:16">
      <c r="A2382" t="s">
        <v>141</v>
      </c>
      <c r="B2382">
        <v>523</v>
      </c>
      <c r="C2382" t="s">
        <v>2555</v>
      </c>
      <c r="D2382">
        <v>17</v>
      </c>
      <c r="E2382">
        <v>6.2169999999999996</v>
      </c>
      <c r="F2382">
        <v>7.0709999999999997</v>
      </c>
      <c r="G2382">
        <v>7.9249999999999998</v>
      </c>
      <c r="H2382">
        <v>8.9130000000000003</v>
      </c>
      <c r="I2382">
        <v>10.061</v>
      </c>
      <c r="J2382">
        <v>11.401</v>
      </c>
      <c r="K2382">
        <v>12.974</v>
      </c>
      <c r="L2382">
        <v>14.829000000000001</v>
      </c>
      <c r="M2382">
        <v>16.684999999999999</v>
      </c>
      <c r="N2382" s="116">
        <v>-0.25769999999999998</v>
      </c>
      <c r="O2382" s="116">
        <v>10.0609</v>
      </c>
      <c r="P2382" s="116">
        <v>0.12306</v>
      </c>
    </row>
    <row r="2383" spans="1:16">
      <c r="A2383" t="s">
        <v>141</v>
      </c>
      <c r="B2383">
        <v>524</v>
      </c>
      <c r="C2383" t="s">
        <v>2556</v>
      </c>
      <c r="D2383">
        <v>17</v>
      </c>
      <c r="E2383">
        <v>6.2210000000000001</v>
      </c>
      <c r="F2383">
        <v>7.0759999999999996</v>
      </c>
      <c r="G2383">
        <v>7.931</v>
      </c>
      <c r="H2383">
        <v>8.9190000000000005</v>
      </c>
      <c r="I2383">
        <v>10.068</v>
      </c>
      <c r="J2383">
        <v>11.409000000000001</v>
      </c>
      <c r="K2383">
        <v>12.983000000000001</v>
      </c>
      <c r="L2383">
        <v>14.84</v>
      </c>
      <c r="M2383">
        <v>16.696000000000002</v>
      </c>
      <c r="N2383" s="116">
        <v>-0.25790000000000002</v>
      </c>
      <c r="O2383" s="116">
        <v>10.0678</v>
      </c>
      <c r="P2383" s="116">
        <v>0.12306</v>
      </c>
    </row>
    <row r="2384" spans="1:16">
      <c r="A2384" t="s">
        <v>141</v>
      </c>
      <c r="B2384">
        <v>525</v>
      </c>
      <c r="C2384" t="s">
        <v>2557</v>
      </c>
      <c r="D2384">
        <v>17</v>
      </c>
      <c r="E2384">
        <v>6.226</v>
      </c>
      <c r="F2384">
        <v>7.0810000000000004</v>
      </c>
      <c r="G2384">
        <v>7.9359999999999999</v>
      </c>
      <c r="H2384">
        <v>8.9250000000000007</v>
      </c>
      <c r="I2384">
        <v>10.074999999999999</v>
      </c>
      <c r="J2384">
        <v>11.417</v>
      </c>
      <c r="K2384">
        <v>12.992000000000001</v>
      </c>
      <c r="L2384">
        <v>14.85</v>
      </c>
      <c r="M2384">
        <v>16.707999999999998</v>
      </c>
      <c r="N2384" s="116">
        <v>-0.25819999999999999</v>
      </c>
      <c r="O2384" s="116">
        <v>10.0746</v>
      </c>
      <c r="P2384" s="116">
        <v>0.12306</v>
      </c>
    </row>
    <row r="2385" spans="1:16">
      <c r="A2385" t="s">
        <v>141</v>
      </c>
      <c r="B2385">
        <v>526</v>
      </c>
      <c r="C2385" t="s">
        <v>2558</v>
      </c>
      <c r="D2385">
        <v>17</v>
      </c>
      <c r="E2385">
        <v>6.23</v>
      </c>
      <c r="F2385">
        <v>7.0860000000000003</v>
      </c>
      <c r="G2385">
        <v>7.9409999999999998</v>
      </c>
      <c r="H2385">
        <v>8.9309999999999992</v>
      </c>
      <c r="I2385">
        <v>10.082000000000001</v>
      </c>
      <c r="J2385">
        <v>11.425000000000001</v>
      </c>
      <c r="K2385">
        <v>13.000999999999999</v>
      </c>
      <c r="L2385">
        <v>14.86</v>
      </c>
      <c r="M2385">
        <v>16.72</v>
      </c>
      <c r="N2385" s="116">
        <v>-0.25840000000000002</v>
      </c>
      <c r="O2385" s="116">
        <v>10.0815</v>
      </c>
      <c r="P2385" s="116">
        <v>0.12306</v>
      </c>
    </row>
    <row r="2386" spans="1:16">
      <c r="A2386" t="s">
        <v>141</v>
      </c>
      <c r="B2386">
        <v>527</v>
      </c>
      <c r="C2386" t="s">
        <v>2559</v>
      </c>
      <c r="D2386">
        <v>17</v>
      </c>
      <c r="E2386">
        <v>6.234</v>
      </c>
      <c r="F2386">
        <v>7.0910000000000002</v>
      </c>
      <c r="G2386">
        <v>7.9470000000000001</v>
      </c>
      <c r="H2386">
        <v>8.9369999999999994</v>
      </c>
      <c r="I2386">
        <v>10.087999999999999</v>
      </c>
      <c r="J2386">
        <v>11.432</v>
      </c>
      <c r="K2386">
        <v>13.01</v>
      </c>
      <c r="L2386">
        <v>14.871</v>
      </c>
      <c r="M2386">
        <v>16.733000000000001</v>
      </c>
      <c r="N2386" s="116">
        <v>-0.25869999999999999</v>
      </c>
      <c r="O2386" s="116">
        <v>10.0884</v>
      </c>
      <c r="P2386" s="116">
        <v>0.12307</v>
      </c>
    </row>
    <row r="2387" spans="1:16">
      <c r="A2387" t="s">
        <v>141</v>
      </c>
      <c r="B2387">
        <v>528</v>
      </c>
      <c r="C2387" t="s">
        <v>2560</v>
      </c>
      <c r="D2387">
        <v>17</v>
      </c>
      <c r="E2387">
        <v>6.2389999999999999</v>
      </c>
      <c r="F2387">
        <v>7.0949999999999998</v>
      </c>
      <c r="G2387">
        <v>7.952</v>
      </c>
      <c r="H2387">
        <v>8.9429999999999996</v>
      </c>
      <c r="I2387">
        <v>10.095000000000001</v>
      </c>
      <c r="J2387">
        <v>11.44</v>
      </c>
      <c r="K2387">
        <v>13.019</v>
      </c>
      <c r="L2387">
        <v>14.882</v>
      </c>
      <c r="M2387">
        <v>16.745000000000001</v>
      </c>
      <c r="N2387" s="116">
        <v>-0.25890000000000002</v>
      </c>
      <c r="O2387" s="116">
        <v>10.0953</v>
      </c>
      <c r="P2387" s="116">
        <v>0.12307</v>
      </c>
    </row>
    <row r="2388" spans="1:16">
      <c r="A2388" t="s">
        <v>141</v>
      </c>
      <c r="B2388">
        <v>529</v>
      </c>
      <c r="C2388" t="s">
        <v>2561</v>
      </c>
      <c r="D2388">
        <v>17</v>
      </c>
      <c r="E2388">
        <v>6.2430000000000003</v>
      </c>
      <c r="F2388">
        <v>7.1</v>
      </c>
      <c r="G2388">
        <v>7.9580000000000002</v>
      </c>
      <c r="H2388">
        <v>8.9489999999999998</v>
      </c>
      <c r="I2388">
        <v>10.102</v>
      </c>
      <c r="J2388">
        <v>11.448</v>
      </c>
      <c r="K2388">
        <v>13.028</v>
      </c>
      <c r="L2388">
        <v>14.891999999999999</v>
      </c>
      <c r="M2388">
        <v>16.757000000000001</v>
      </c>
      <c r="N2388" s="116">
        <v>-0.25919999999999999</v>
      </c>
      <c r="O2388" s="116">
        <v>10.1021</v>
      </c>
      <c r="P2388" s="116">
        <v>0.12307</v>
      </c>
    </row>
    <row r="2389" spans="1:16">
      <c r="A2389" t="s">
        <v>141</v>
      </c>
      <c r="B2389">
        <v>530</v>
      </c>
      <c r="C2389" t="s">
        <v>2562</v>
      </c>
      <c r="D2389">
        <v>17</v>
      </c>
      <c r="E2389">
        <v>6.2469999999999999</v>
      </c>
      <c r="F2389">
        <v>7.1050000000000004</v>
      </c>
      <c r="G2389">
        <v>7.9630000000000001</v>
      </c>
      <c r="H2389">
        <v>8.9559999999999995</v>
      </c>
      <c r="I2389">
        <v>10.109</v>
      </c>
      <c r="J2389">
        <v>11.456</v>
      </c>
      <c r="K2389">
        <v>13.037000000000001</v>
      </c>
      <c r="L2389">
        <v>14.903</v>
      </c>
      <c r="M2389">
        <v>16.768000000000001</v>
      </c>
      <c r="N2389" s="116">
        <v>-0.25940000000000002</v>
      </c>
      <c r="O2389" s="116">
        <v>10.109</v>
      </c>
      <c r="P2389" s="116">
        <v>0.12307</v>
      </c>
    </row>
    <row r="2390" spans="1:16">
      <c r="A2390" t="s">
        <v>141</v>
      </c>
      <c r="B2390">
        <v>531</v>
      </c>
      <c r="C2390" t="s">
        <v>2563</v>
      </c>
      <c r="D2390">
        <v>17</v>
      </c>
      <c r="E2390">
        <v>6.2519999999999998</v>
      </c>
      <c r="F2390">
        <v>7.11</v>
      </c>
      <c r="G2390">
        <v>7.9690000000000003</v>
      </c>
      <c r="H2390">
        <v>8.9619999999999997</v>
      </c>
      <c r="I2390">
        <v>10.116</v>
      </c>
      <c r="J2390">
        <v>11.464</v>
      </c>
      <c r="K2390">
        <v>13.045999999999999</v>
      </c>
      <c r="L2390">
        <v>14.913</v>
      </c>
      <c r="M2390">
        <v>16.78</v>
      </c>
      <c r="N2390" s="116">
        <v>-0.25969999999999999</v>
      </c>
      <c r="O2390" s="116">
        <v>10.1159</v>
      </c>
      <c r="P2390" s="116">
        <v>0.12307</v>
      </c>
    </row>
    <row r="2391" spans="1:16">
      <c r="A2391" t="s">
        <v>141</v>
      </c>
      <c r="B2391">
        <v>532</v>
      </c>
      <c r="C2391" t="s">
        <v>2564</v>
      </c>
      <c r="D2391">
        <v>17</v>
      </c>
      <c r="E2391">
        <v>6.2560000000000002</v>
      </c>
      <c r="F2391">
        <v>7.1150000000000002</v>
      </c>
      <c r="G2391">
        <v>7.9740000000000002</v>
      </c>
      <c r="H2391">
        <v>8.968</v>
      </c>
      <c r="I2391">
        <v>10.122999999999999</v>
      </c>
      <c r="J2391">
        <v>11.471</v>
      </c>
      <c r="K2391">
        <v>13.055</v>
      </c>
      <c r="L2391">
        <v>14.923</v>
      </c>
      <c r="M2391">
        <v>16.792000000000002</v>
      </c>
      <c r="N2391" s="116">
        <v>-0.25990000000000002</v>
      </c>
      <c r="O2391" s="116">
        <v>10.1227</v>
      </c>
      <c r="P2391" s="116">
        <v>0.12307</v>
      </c>
    </row>
    <row r="2392" spans="1:16">
      <c r="A2392" t="s">
        <v>141</v>
      </c>
      <c r="B2392">
        <v>533</v>
      </c>
      <c r="C2392" t="s">
        <v>2565</v>
      </c>
      <c r="D2392">
        <v>17</v>
      </c>
      <c r="E2392">
        <v>6.2610000000000001</v>
      </c>
      <c r="F2392">
        <v>7.12</v>
      </c>
      <c r="G2392">
        <v>7.98</v>
      </c>
      <c r="H2392">
        <v>8.9740000000000002</v>
      </c>
      <c r="I2392">
        <v>10.130000000000001</v>
      </c>
      <c r="J2392">
        <v>11.478999999999999</v>
      </c>
      <c r="K2392">
        <v>13.064</v>
      </c>
      <c r="L2392">
        <v>14.933999999999999</v>
      </c>
      <c r="M2392">
        <v>16.803999999999998</v>
      </c>
      <c r="N2392" s="116">
        <v>-0.2601</v>
      </c>
      <c r="O2392" s="116">
        <v>10.1296</v>
      </c>
      <c r="P2392" s="116">
        <v>0.12307</v>
      </c>
    </row>
    <row r="2393" spans="1:16">
      <c r="A2393" t="s">
        <v>141</v>
      </c>
      <c r="B2393">
        <v>534</v>
      </c>
      <c r="C2393" t="s">
        <v>2566</v>
      </c>
      <c r="D2393">
        <v>17</v>
      </c>
      <c r="E2393">
        <v>6.2649999999999997</v>
      </c>
      <c r="F2393">
        <v>7.125</v>
      </c>
      <c r="G2393">
        <v>7.9850000000000003</v>
      </c>
      <c r="H2393">
        <v>8.98</v>
      </c>
      <c r="I2393">
        <v>10.135999999999999</v>
      </c>
      <c r="J2393">
        <v>11.487</v>
      </c>
      <c r="K2393">
        <v>13.073</v>
      </c>
      <c r="L2393">
        <v>14.944000000000001</v>
      </c>
      <c r="M2393">
        <v>16.815999999999999</v>
      </c>
      <c r="N2393" s="116">
        <v>-0.26040000000000002</v>
      </c>
      <c r="O2393" s="116">
        <v>10.1365</v>
      </c>
      <c r="P2393" s="116">
        <v>0.12307</v>
      </c>
    </row>
    <row r="2394" spans="1:16">
      <c r="A2394" t="s">
        <v>141</v>
      </c>
      <c r="B2394">
        <v>535</v>
      </c>
      <c r="C2394" t="s">
        <v>2567</v>
      </c>
      <c r="D2394">
        <v>17</v>
      </c>
      <c r="E2394">
        <v>6.2690000000000001</v>
      </c>
      <c r="F2394">
        <v>7.13</v>
      </c>
      <c r="G2394">
        <v>7.99</v>
      </c>
      <c r="H2394">
        <v>8.9860000000000007</v>
      </c>
      <c r="I2394">
        <v>10.143000000000001</v>
      </c>
      <c r="J2394">
        <v>11.494999999999999</v>
      </c>
      <c r="K2394">
        <v>13.082000000000001</v>
      </c>
      <c r="L2394">
        <v>14.955</v>
      </c>
      <c r="M2394">
        <v>16.827999999999999</v>
      </c>
      <c r="N2394" s="116">
        <v>-0.2606</v>
      </c>
      <c r="O2394" s="116">
        <v>10.1433</v>
      </c>
      <c r="P2394" s="116">
        <v>0.12307999999999999</v>
      </c>
    </row>
    <row r="2395" spans="1:16">
      <c r="A2395" t="s">
        <v>141</v>
      </c>
      <c r="B2395">
        <v>536</v>
      </c>
      <c r="C2395" t="s">
        <v>2568</v>
      </c>
      <c r="D2395">
        <v>17</v>
      </c>
      <c r="E2395">
        <v>6.274</v>
      </c>
      <c r="F2395">
        <v>7.1349999999999998</v>
      </c>
      <c r="G2395">
        <v>7.9960000000000004</v>
      </c>
      <c r="H2395">
        <v>8.9920000000000009</v>
      </c>
      <c r="I2395">
        <v>10.15</v>
      </c>
      <c r="J2395">
        <v>11.503</v>
      </c>
      <c r="K2395">
        <v>13.090999999999999</v>
      </c>
      <c r="L2395">
        <v>14.965999999999999</v>
      </c>
      <c r="M2395">
        <v>16.84</v>
      </c>
      <c r="N2395" s="116">
        <v>-0.26090000000000002</v>
      </c>
      <c r="O2395" s="116">
        <v>10.1502</v>
      </c>
      <c r="P2395" s="116">
        <v>0.12307999999999999</v>
      </c>
    </row>
    <row r="2396" spans="1:16">
      <c r="A2396" t="s">
        <v>141</v>
      </c>
      <c r="B2396">
        <v>537</v>
      </c>
      <c r="C2396" t="s">
        <v>2569</v>
      </c>
      <c r="D2396">
        <v>17</v>
      </c>
      <c r="E2396">
        <v>6.2779999999999996</v>
      </c>
      <c r="F2396">
        <v>7.14</v>
      </c>
      <c r="G2396">
        <v>8.0009999999999994</v>
      </c>
      <c r="H2396">
        <v>8.9979999999999993</v>
      </c>
      <c r="I2396">
        <v>10.157</v>
      </c>
      <c r="J2396">
        <v>11.510999999999999</v>
      </c>
      <c r="K2396">
        <v>13.1</v>
      </c>
      <c r="L2396">
        <v>14.976000000000001</v>
      </c>
      <c r="M2396">
        <v>16.852</v>
      </c>
      <c r="N2396" s="116">
        <v>-0.2611</v>
      </c>
      <c r="O2396" s="116">
        <v>10.157</v>
      </c>
      <c r="P2396" s="116">
        <v>0.12307999999999999</v>
      </c>
    </row>
    <row r="2397" spans="1:16">
      <c r="A2397" t="s">
        <v>141</v>
      </c>
      <c r="B2397">
        <v>538</v>
      </c>
      <c r="C2397" t="s">
        <v>2570</v>
      </c>
      <c r="D2397">
        <v>17</v>
      </c>
      <c r="E2397">
        <v>6.282</v>
      </c>
      <c r="F2397">
        <v>7.1449999999999996</v>
      </c>
      <c r="G2397">
        <v>8.0069999999999997</v>
      </c>
      <c r="H2397">
        <v>9.0039999999999996</v>
      </c>
      <c r="I2397">
        <v>10.164</v>
      </c>
      <c r="J2397">
        <v>11.518000000000001</v>
      </c>
      <c r="K2397">
        <v>13.109</v>
      </c>
      <c r="L2397">
        <v>14.986000000000001</v>
      </c>
      <c r="M2397">
        <v>16.864000000000001</v>
      </c>
      <c r="N2397" s="116">
        <v>-0.26140000000000002</v>
      </c>
      <c r="O2397" s="116">
        <v>10.1639</v>
      </c>
      <c r="P2397" s="116">
        <v>0.12307999999999999</v>
      </c>
    </row>
    <row r="2398" spans="1:16">
      <c r="A2398" t="s">
        <v>141</v>
      </c>
      <c r="B2398">
        <v>539</v>
      </c>
      <c r="C2398" t="s">
        <v>2571</v>
      </c>
      <c r="D2398">
        <v>17</v>
      </c>
      <c r="E2398">
        <v>6.2869999999999999</v>
      </c>
      <c r="F2398">
        <v>7.149</v>
      </c>
      <c r="G2398">
        <v>8.0120000000000005</v>
      </c>
      <c r="H2398">
        <v>9.01</v>
      </c>
      <c r="I2398">
        <v>10.170999999999999</v>
      </c>
      <c r="J2398">
        <v>11.526</v>
      </c>
      <c r="K2398">
        <v>13.118</v>
      </c>
      <c r="L2398">
        <v>14.997</v>
      </c>
      <c r="M2398">
        <v>16.876000000000001</v>
      </c>
      <c r="N2398" s="116">
        <v>-0.2616</v>
      </c>
      <c r="O2398" s="116">
        <v>10.1707</v>
      </c>
      <c r="P2398" s="116">
        <v>0.12307999999999999</v>
      </c>
    </row>
    <row r="2399" spans="1:16">
      <c r="A2399" t="s">
        <v>141</v>
      </c>
      <c r="B2399">
        <v>540</v>
      </c>
      <c r="C2399" t="s">
        <v>2572</v>
      </c>
      <c r="D2399">
        <v>17</v>
      </c>
      <c r="E2399">
        <v>6.2910000000000004</v>
      </c>
      <c r="F2399">
        <v>7.1539999999999999</v>
      </c>
      <c r="G2399">
        <v>8.0180000000000007</v>
      </c>
      <c r="H2399">
        <v>9.016</v>
      </c>
      <c r="I2399">
        <v>10.178000000000001</v>
      </c>
      <c r="J2399">
        <v>11.534000000000001</v>
      </c>
      <c r="K2399">
        <v>13.127000000000001</v>
      </c>
      <c r="L2399">
        <v>15.007</v>
      </c>
      <c r="M2399">
        <v>16.887</v>
      </c>
      <c r="N2399" s="116">
        <v>-0.26179999999999998</v>
      </c>
      <c r="O2399" s="116">
        <v>10.1776</v>
      </c>
      <c r="P2399" s="116">
        <v>0.12307999999999999</v>
      </c>
    </row>
    <row r="2400" spans="1:16">
      <c r="A2400" t="s">
        <v>141</v>
      </c>
      <c r="B2400">
        <v>541</v>
      </c>
      <c r="C2400" t="s">
        <v>2573</v>
      </c>
      <c r="D2400">
        <v>17</v>
      </c>
      <c r="E2400">
        <v>6.2960000000000003</v>
      </c>
      <c r="F2400">
        <v>7.1589999999999998</v>
      </c>
      <c r="G2400">
        <v>8.0229999999999997</v>
      </c>
      <c r="H2400">
        <v>9.0229999999999997</v>
      </c>
      <c r="I2400">
        <v>10.183999999999999</v>
      </c>
      <c r="J2400">
        <v>11.542</v>
      </c>
      <c r="K2400">
        <v>13.135999999999999</v>
      </c>
      <c r="L2400">
        <v>15.018000000000001</v>
      </c>
      <c r="M2400">
        <v>16.899000000000001</v>
      </c>
      <c r="N2400" s="116">
        <v>-0.2621</v>
      </c>
      <c r="O2400" s="116">
        <v>10.1845</v>
      </c>
      <c r="P2400" s="116">
        <v>0.12307999999999999</v>
      </c>
    </row>
    <row r="2401" spans="1:16">
      <c r="A2401" t="s">
        <v>141</v>
      </c>
      <c r="B2401">
        <v>542</v>
      </c>
      <c r="C2401" t="s">
        <v>2574</v>
      </c>
      <c r="D2401">
        <v>17</v>
      </c>
      <c r="E2401">
        <v>6.3</v>
      </c>
      <c r="F2401">
        <v>7.1639999999999997</v>
      </c>
      <c r="G2401">
        <v>8.0280000000000005</v>
      </c>
      <c r="H2401">
        <v>9.0289999999999999</v>
      </c>
      <c r="I2401">
        <v>10.191000000000001</v>
      </c>
      <c r="J2401">
        <v>11.55</v>
      </c>
      <c r="K2401">
        <v>13.145</v>
      </c>
      <c r="L2401">
        <v>15.028</v>
      </c>
      <c r="M2401">
        <v>16.911999999999999</v>
      </c>
      <c r="N2401" s="116">
        <v>-0.26229999999999998</v>
      </c>
      <c r="O2401" s="116">
        <v>10.1913</v>
      </c>
      <c r="P2401" s="116">
        <v>0.12309</v>
      </c>
    </row>
    <row r="2402" spans="1:16">
      <c r="A2402" t="s">
        <v>141</v>
      </c>
      <c r="B2402">
        <v>543</v>
      </c>
      <c r="C2402" t="s">
        <v>2575</v>
      </c>
      <c r="D2402">
        <v>17</v>
      </c>
      <c r="E2402">
        <v>6.3040000000000003</v>
      </c>
      <c r="F2402">
        <v>7.1689999999999996</v>
      </c>
      <c r="G2402">
        <v>8.0340000000000007</v>
      </c>
      <c r="H2402">
        <v>9.0350000000000001</v>
      </c>
      <c r="I2402">
        <v>10.198</v>
      </c>
      <c r="J2402">
        <v>11.557</v>
      </c>
      <c r="K2402">
        <v>13.154</v>
      </c>
      <c r="L2402">
        <v>15.039</v>
      </c>
      <c r="M2402">
        <v>16.923999999999999</v>
      </c>
      <c r="N2402" s="116">
        <v>-0.26250000000000001</v>
      </c>
      <c r="O2402" s="116">
        <v>10.1982</v>
      </c>
      <c r="P2402" s="116">
        <v>0.12309</v>
      </c>
    </row>
    <row r="2403" spans="1:16">
      <c r="A2403" t="s">
        <v>141</v>
      </c>
      <c r="B2403">
        <v>544</v>
      </c>
      <c r="C2403" t="s">
        <v>2576</v>
      </c>
      <c r="D2403">
        <v>17</v>
      </c>
      <c r="E2403">
        <v>6.3079999999999998</v>
      </c>
      <c r="F2403">
        <v>7.1740000000000004</v>
      </c>
      <c r="G2403">
        <v>8.0389999999999997</v>
      </c>
      <c r="H2403">
        <v>9.0410000000000004</v>
      </c>
      <c r="I2403">
        <v>10.205</v>
      </c>
      <c r="J2403">
        <v>11.565</v>
      </c>
      <c r="K2403">
        <v>13.163</v>
      </c>
      <c r="L2403">
        <v>15.048999999999999</v>
      </c>
      <c r="M2403">
        <v>16.936</v>
      </c>
      <c r="N2403" s="116">
        <v>-0.26279999999999998</v>
      </c>
      <c r="O2403" s="116">
        <v>10.205</v>
      </c>
      <c r="P2403" s="116">
        <v>0.12309</v>
      </c>
    </row>
    <row r="2404" spans="1:16">
      <c r="A2404" t="s">
        <v>141</v>
      </c>
      <c r="B2404">
        <v>545</v>
      </c>
      <c r="C2404" t="s">
        <v>2577</v>
      </c>
      <c r="D2404">
        <v>17</v>
      </c>
      <c r="E2404">
        <v>6.3129999999999997</v>
      </c>
      <c r="F2404">
        <v>7.1790000000000003</v>
      </c>
      <c r="G2404">
        <v>8.0449999999999999</v>
      </c>
      <c r="H2404">
        <v>9.0470000000000006</v>
      </c>
      <c r="I2404">
        <v>10.212</v>
      </c>
      <c r="J2404">
        <v>11.573</v>
      </c>
      <c r="K2404">
        <v>13.172000000000001</v>
      </c>
      <c r="L2404">
        <v>15.058999999999999</v>
      </c>
      <c r="M2404">
        <v>16.946999999999999</v>
      </c>
      <c r="N2404" s="116">
        <v>-0.26300000000000001</v>
      </c>
      <c r="O2404" s="116">
        <v>10.2119</v>
      </c>
      <c r="P2404" s="116">
        <v>0.12309</v>
      </c>
    </row>
    <row r="2405" spans="1:16">
      <c r="A2405" t="s">
        <v>141</v>
      </c>
      <c r="B2405">
        <v>546</v>
      </c>
      <c r="C2405" t="s">
        <v>2578</v>
      </c>
      <c r="D2405">
        <v>17</v>
      </c>
      <c r="E2405">
        <v>6.3170000000000002</v>
      </c>
      <c r="F2405">
        <v>7.1840000000000002</v>
      </c>
      <c r="G2405">
        <v>8.0500000000000007</v>
      </c>
      <c r="H2405">
        <v>9.0530000000000008</v>
      </c>
      <c r="I2405">
        <v>10.218999999999999</v>
      </c>
      <c r="J2405">
        <v>11.581</v>
      </c>
      <c r="K2405">
        <v>13.18</v>
      </c>
      <c r="L2405">
        <v>15.07</v>
      </c>
      <c r="M2405">
        <v>16.959</v>
      </c>
      <c r="N2405" s="116">
        <v>-0.26319999999999999</v>
      </c>
      <c r="O2405" s="116">
        <v>10.2187</v>
      </c>
      <c r="P2405" s="116">
        <v>0.12309</v>
      </c>
    </row>
    <row r="2406" spans="1:16">
      <c r="A2406" t="s">
        <v>141</v>
      </c>
      <c r="B2406">
        <v>547</v>
      </c>
      <c r="C2406" t="s">
        <v>2579</v>
      </c>
      <c r="D2406">
        <v>17</v>
      </c>
      <c r="E2406">
        <v>6.3220000000000001</v>
      </c>
      <c r="F2406">
        <v>7.1890000000000001</v>
      </c>
      <c r="G2406">
        <v>8.0559999999999992</v>
      </c>
      <c r="H2406">
        <v>9.0589999999999993</v>
      </c>
      <c r="I2406">
        <v>10.226000000000001</v>
      </c>
      <c r="J2406">
        <v>11.589</v>
      </c>
      <c r="K2406">
        <v>13.189</v>
      </c>
      <c r="L2406">
        <v>15.08</v>
      </c>
      <c r="M2406">
        <v>16.971</v>
      </c>
      <c r="N2406" s="116">
        <v>-0.26350000000000001</v>
      </c>
      <c r="O2406" s="116">
        <v>10.2255</v>
      </c>
      <c r="P2406" s="116">
        <v>0.12309</v>
      </c>
    </row>
    <row r="2407" spans="1:16">
      <c r="A2407" t="s">
        <v>141</v>
      </c>
      <c r="B2407">
        <v>548</v>
      </c>
      <c r="C2407" t="s">
        <v>2580</v>
      </c>
      <c r="D2407">
        <v>18</v>
      </c>
      <c r="E2407">
        <v>6.3259999999999996</v>
      </c>
      <c r="F2407">
        <v>7.194</v>
      </c>
      <c r="G2407">
        <v>8.0609999999999999</v>
      </c>
      <c r="H2407">
        <v>9.0649999999999995</v>
      </c>
      <c r="I2407">
        <v>10.231999999999999</v>
      </c>
      <c r="J2407">
        <v>11.596</v>
      </c>
      <c r="K2407">
        <v>13.198</v>
      </c>
      <c r="L2407">
        <v>15.090999999999999</v>
      </c>
      <c r="M2407">
        <v>16.983000000000001</v>
      </c>
      <c r="N2407" s="116">
        <v>-0.26369999999999999</v>
      </c>
      <c r="O2407" s="116">
        <v>10.2324</v>
      </c>
      <c r="P2407" s="116">
        <v>0.12309</v>
      </c>
    </row>
    <row r="2408" spans="1:16">
      <c r="A2408" t="s">
        <v>141</v>
      </c>
      <c r="B2408">
        <v>549</v>
      </c>
      <c r="C2408" t="s">
        <v>2581</v>
      </c>
      <c r="D2408">
        <v>18</v>
      </c>
      <c r="E2408">
        <v>6.33</v>
      </c>
      <c r="F2408">
        <v>7.1980000000000004</v>
      </c>
      <c r="G2408">
        <v>8.0660000000000007</v>
      </c>
      <c r="H2408">
        <v>9.0709999999999997</v>
      </c>
      <c r="I2408">
        <v>10.239000000000001</v>
      </c>
      <c r="J2408">
        <v>11.603999999999999</v>
      </c>
      <c r="K2408">
        <v>13.208</v>
      </c>
      <c r="L2408">
        <v>15.101000000000001</v>
      </c>
      <c r="M2408">
        <v>16.995000000000001</v>
      </c>
      <c r="N2408" s="116">
        <v>-0.26390000000000002</v>
      </c>
      <c r="O2408" s="116">
        <v>10.2392</v>
      </c>
      <c r="P2408" s="116">
        <v>0.1231</v>
      </c>
    </row>
    <row r="2409" spans="1:16">
      <c r="A2409" t="s">
        <v>141</v>
      </c>
      <c r="B2409">
        <v>550</v>
      </c>
      <c r="C2409" t="s">
        <v>2582</v>
      </c>
      <c r="D2409">
        <v>18</v>
      </c>
      <c r="E2409">
        <v>6.335</v>
      </c>
      <c r="F2409">
        <v>7.2030000000000003</v>
      </c>
      <c r="G2409">
        <v>8.0719999999999992</v>
      </c>
      <c r="H2409">
        <v>9.077</v>
      </c>
      <c r="I2409">
        <v>10.246</v>
      </c>
      <c r="J2409">
        <v>11.612</v>
      </c>
      <c r="K2409">
        <v>13.217000000000001</v>
      </c>
      <c r="L2409">
        <v>15.112</v>
      </c>
      <c r="M2409">
        <v>17.007000000000001</v>
      </c>
      <c r="N2409" s="116">
        <v>-0.26419999999999999</v>
      </c>
      <c r="O2409" s="116">
        <v>10.2461</v>
      </c>
      <c r="P2409" s="116">
        <v>0.1231</v>
      </c>
    </row>
    <row r="2410" spans="1:16">
      <c r="A2410" t="s">
        <v>141</v>
      </c>
      <c r="B2410">
        <v>551</v>
      </c>
      <c r="C2410" t="s">
        <v>2583</v>
      </c>
      <c r="D2410">
        <v>18</v>
      </c>
      <c r="E2410">
        <v>6.3390000000000004</v>
      </c>
      <c r="F2410">
        <v>7.2080000000000002</v>
      </c>
      <c r="G2410">
        <v>8.077</v>
      </c>
      <c r="H2410">
        <v>9.0830000000000002</v>
      </c>
      <c r="I2410">
        <v>10.253</v>
      </c>
      <c r="J2410">
        <v>11.62</v>
      </c>
      <c r="K2410">
        <v>13.225</v>
      </c>
      <c r="L2410">
        <v>15.122</v>
      </c>
      <c r="M2410">
        <v>17.018999999999998</v>
      </c>
      <c r="N2410" s="116">
        <v>-0.26440000000000002</v>
      </c>
      <c r="O2410" s="116">
        <v>10.2529</v>
      </c>
      <c r="P2410" s="116">
        <v>0.1231</v>
      </c>
    </row>
    <row r="2411" spans="1:16">
      <c r="A2411" t="s">
        <v>141</v>
      </c>
      <c r="B2411">
        <v>552</v>
      </c>
      <c r="C2411" t="s">
        <v>2584</v>
      </c>
      <c r="D2411">
        <v>18</v>
      </c>
      <c r="E2411">
        <v>6.343</v>
      </c>
      <c r="F2411">
        <v>7.2130000000000001</v>
      </c>
      <c r="G2411">
        <v>8.0830000000000002</v>
      </c>
      <c r="H2411">
        <v>9.0890000000000004</v>
      </c>
      <c r="I2411">
        <v>10.26</v>
      </c>
      <c r="J2411">
        <v>11.628</v>
      </c>
      <c r="K2411">
        <v>13.234</v>
      </c>
      <c r="L2411">
        <v>15.132</v>
      </c>
      <c r="M2411">
        <v>17.03</v>
      </c>
      <c r="N2411" s="116">
        <v>-0.2646</v>
      </c>
      <c r="O2411" s="116">
        <v>10.2597</v>
      </c>
      <c r="P2411" s="116">
        <v>0.1231</v>
      </c>
    </row>
    <row r="2412" spans="1:16">
      <c r="A2412" t="s">
        <v>141</v>
      </c>
      <c r="B2412">
        <v>553</v>
      </c>
      <c r="C2412" t="s">
        <v>2585</v>
      </c>
      <c r="D2412">
        <v>18</v>
      </c>
      <c r="E2412">
        <v>6.3479999999999999</v>
      </c>
      <c r="F2412">
        <v>7.218</v>
      </c>
      <c r="G2412">
        <v>8.0879999999999992</v>
      </c>
      <c r="H2412">
        <v>9.0950000000000006</v>
      </c>
      <c r="I2412">
        <v>10.266999999999999</v>
      </c>
      <c r="J2412">
        <v>11.635</v>
      </c>
      <c r="K2412">
        <v>13.243</v>
      </c>
      <c r="L2412">
        <v>15.143000000000001</v>
      </c>
      <c r="M2412">
        <v>17.042999999999999</v>
      </c>
      <c r="N2412" s="116">
        <v>-0.26490000000000002</v>
      </c>
      <c r="O2412" s="116">
        <v>10.2666</v>
      </c>
      <c r="P2412" s="116">
        <v>0.1231</v>
      </c>
    </row>
    <row r="2413" spans="1:16">
      <c r="A2413" t="s">
        <v>141</v>
      </c>
      <c r="B2413">
        <v>554</v>
      </c>
      <c r="C2413" t="s">
        <v>2586</v>
      </c>
      <c r="D2413">
        <v>18</v>
      </c>
      <c r="E2413">
        <v>6.3520000000000003</v>
      </c>
      <c r="F2413">
        <v>7.2229999999999999</v>
      </c>
      <c r="G2413">
        <v>8.093</v>
      </c>
      <c r="H2413">
        <v>9.1010000000000009</v>
      </c>
      <c r="I2413">
        <v>10.273</v>
      </c>
      <c r="J2413">
        <v>11.643000000000001</v>
      </c>
      <c r="K2413">
        <v>13.252000000000001</v>
      </c>
      <c r="L2413">
        <v>15.153</v>
      </c>
      <c r="M2413">
        <v>17.053999999999998</v>
      </c>
      <c r="N2413" s="116">
        <v>-0.2651</v>
      </c>
      <c r="O2413" s="116">
        <v>10.273400000000001</v>
      </c>
      <c r="P2413" s="116">
        <v>0.1231</v>
      </c>
    </row>
    <row r="2414" spans="1:16">
      <c r="A2414" t="s">
        <v>141</v>
      </c>
      <c r="B2414">
        <v>555</v>
      </c>
      <c r="C2414" t="s">
        <v>2587</v>
      </c>
      <c r="D2414">
        <v>18</v>
      </c>
      <c r="E2414">
        <v>6.3559999999999999</v>
      </c>
      <c r="F2414">
        <v>7.2270000000000003</v>
      </c>
      <c r="G2414">
        <v>8.0990000000000002</v>
      </c>
      <c r="H2414">
        <v>9.1069999999999993</v>
      </c>
      <c r="I2414">
        <v>10.28</v>
      </c>
      <c r="J2414">
        <v>11.651</v>
      </c>
      <c r="K2414">
        <v>13.260999999999999</v>
      </c>
      <c r="L2414">
        <v>15.164</v>
      </c>
      <c r="M2414">
        <v>17.067</v>
      </c>
      <c r="N2414" s="116">
        <v>-0.26529999999999998</v>
      </c>
      <c r="O2414" s="116">
        <v>10.2803</v>
      </c>
      <c r="P2414" s="116">
        <v>0.12311</v>
      </c>
    </row>
    <row r="2415" spans="1:16">
      <c r="A2415" t="s">
        <v>141</v>
      </c>
      <c r="B2415">
        <v>556</v>
      </c>
      <c r="C2415" t="s">
        <v>2588</v>
      </c>
      <c r="D2415">
        <v>18</v>
      </c>
      <c r="E2415">
        <v>6.3609999999999998</v>
      </c>
      <c r="F2415">
        <v>7.2320000000000002</v>
      </c>
      <c r="G2415">
        <v>8.1039999999999992</v>
      </c>
      <c r="H2415">
        <v>9.1129999999999995</v>
      </c>
      <c r="I2415">
        <v>10.287000000000001</v>
      </c>
      <c r="J2415">
        <v>11.659000000000001</v>
      </c>
      <c r="K2415">
        <v>13.27</v>
      </c>
      <c r="L2415">
        <v>15.173999999999999</v>
      </c>
      <c r="M2415">
        <v>17.077999999999999</v>
      </c>
      <c r="N2415" s="116">
        <v>-0.26550000000000001</v>
      </c>
      <c r="O2415" s="116">
        <v>10.287100000000001</v>
      </c>
      <c r="P2415" s="116">
        <v>0.12311</v>
      </c>
    </row>
    <row r="2416" spans="1:16">
      <c r="A2416" t="s">
        <v>141</v>
      </c>
      <c r="B2416">
        <v>557</v>
      </c>
      <c r="C2416" t="s">
        <v>2589</v>
      </c>
      <c r="D2416">
        <v>18</v>
      </c>
      <c r="E2416">
        <v>6.3650000000000002</v>
      </c>
      <c r="F2416">
        <v>7.2370000000000001</v>
      </c>
      <c r="G2416">
        <v>8.11</v>
      </c>
      <c r="H2416">
        <v>9.1189999999999998</v>
      </c>
      <c r="I2416">
        <v>10.294</v>
      </c>
      <c r="J2416">
        <v>11.666</v>
      </c>
      <c r="K2416">
        <v>13.279</v>
      </c>
      <c r="L2416">
        <v>15.185</v>
      </c>
      <c r="M2416">
        <v>17.09</v>
      </c>
      <c r="N2416" s="116">
        <v>-0.26579999999999998</v>
      </c>
      <c r="O2416" s="116">
        <v>10.293900000000001</v>
      </c>
      <c r="P2416" s="116">
        <v>0.12311</v>
      </c>
    </row>
    <row r="2417" spans="1:16">
      <c r="A2417" t="s">
        <v>141</v>
      </c>
      <c r="B2417">
        <v>558</v>
      </c>
      <c r="C2417" t="s">
        <v>2590</v>
      </c>
      <c r="D2417">
        <v>18</v>
      </c>
      <c r="E2417">
        <v>6.3689999999999998</v>
      </c>
      <c r="F2417">
        <v>7.242</v>
      </c>
      <c r="G2417">
        <v>8.1150000000000002</v>
      </c>
      <c r="H2417">
        <v>9.1259999999999994</v>
      </c>
      <c r="I2417">
        <v>10.301</v>
      </c>
      <c r="J2417">
        <v>11.673999999999999</v>
      </c>
      <c r="K2417">
        <v>13.288</v>
      </c>
      <c r="L2417">
        <v>15.195</v>
      </c>
      <c r="M2417">
        <v>17.102</v>
      </c>
      <c r="N2417" s="116">
        <v>-0.26600000000000001</v>
      </c>
      <c r="O2417" s="116">
        <v>10.300800000000001</v>
      </c>
      <c r="P2417" s="116">
        <v>0.12311</v>
      </c>
    </row>
    <row r="2418" spans="1:16">
      <c r="A2418" t="s">
        <v>141</v>
      </c>
      <c r="B2418">
        <v>559</v>
      </c>
      <c r="C2418" t="s">
        <v>2591</v>
      </c>
      <c r="D2418">
        <v>18</v>
      </c>
      <c r="E2418">
        <v>6.3739999999999997</v>
      </c>
      <c r="F2418">
        <v>7.2469999999999999</v>
      </c>
      <c r="G2418">
        <v>8.1210000000000004</v>
      </c>
      <c r="H2418">
        <v>9.1319999999999997</v>
      </c>
      <c r="I2418">
        <v>10.308</v>
      </c>
      <c r="J2418">
        <v>11.682</v>
      </c>
      <c r="K2418">
        <v>13.297000000000001</v>
      </c>
      <c r="L2418">
        <v>15.205</v>
      </c>
      <c r="M2418">
        <v>17.114000000000001</v>
      </c>
      <c r="N2418" s="116">
        <v>-0.26619999999999999</v>
      </c>
      <c r="O2418" s="116">
        <v>10.307600000000001</v>
      </c>
      <c r="P2418" s="116">
        <v>0.12311</v>
      </c>
    </row>
    <row r="2419" spans="1:16">
      <c r="A2419" t="s">
        <v>141</v>
      </c>
      <c r="B2419">
        <v>560</v>
      </c>
      <c r="C2419" t="s">
        <v>2592</v>
      </c>
      <c r="D2419">
        <v>18</v>
      </c>
      <c r="E2419">
        <v>6.3780000000000001</v>
      </c>
      <c r="F2419">
        <v>7.2519999999999998</v>
      </c>
      <c r="G2419">
        <v>8.1259999999999994</v>
      </c>
      <c r="H2419">
        <v>9.1379999999999999</v>
      </c>
      <c r="I2419">
        <v>10.314</v>
      </c>
      <c r="J2419">
        <v>11.69</v>
      </c>
      <c r="K2419">
        <v>13.305999999999999</v>
      </c>
      <c r="L2419">
        <v>15.215999999999999</v>
      </c>
      <c r="M2419">
        <v>17.125</v>
      </c>
      <c r="N2419" s="116">
        <v>-0.26640000000000003</v>
      </c>
      <c r="O2419" s="116">
        <v>10.314399999999999</v>
      </c>
      <c r="P2419" s="116">
        <v>0.12311</v>
      </c>
    </row>
    <row r="2420" spans="1:16">
      <c r="A2420" t="s">
        <v>141</v>
      </c>
      <c r="B2420">
        <v>561</v>
      </c>
      <c r="C2420" t="s">
        <v>2593</v>
      </c>
      <c r="D2420">
        <v>18</v>
      </c>
      <c r="E2420">
        <v>6.3819999999999997</v>
      </c>
      <c r="F2420">
        <v>7.2569999999999997</v>
      </c>
      <c r="G2420">
        <v>8.1310000000000002</v>
      </c>
      <c r="H2420">
        <v>9.1440000000000001</v>
      </c>
      <c r="I2420">
        <v>10.321</v>
      </c>
      <c r="J2420">
        <v>11.698</v>
      </c>
      <c r="K2420">
        <v>13.315</v>
      </c>
      <c r="L2420">
        <v>15.227</v>
      </c>
      <c r="M2420">
        <v>17.138000000000002</v>
      </c>
      <c r="N2420" s="116">
        <v>-0.2666</v>
      </c>
      <c r="O2420" s="116">
        <v>10.321300000000001</v>
      </c>
      <c r="P2420" s="116">
        <v>0.12311999999999999</v>
      </c>
    </row>
    <row r="2421" spans="1:16">
      <c r="A2421" t="s">
        <v>141</v>
      </c>
      <c r="B2421">
        <v>562</v>
      </c>
      <c r="C2421" t="s">
        <v>2594</v>
      </c>
      <c r="D2421">
        <v>18</v>
      </c>
      <c r="E2421">
        <v>6.3869999999999996</v>
      </c>
      <c r="F2421">
        <v>7.2619999999999996</v>
      </c>
      <c r="G2421">
        <v>8.1370000000000005</v>
      </c>
      <c r="H2421">
        <v>9.15</v>
      </c>
      <c r="I2421">
        <v>10.327999999999999</v>
      </c>
      <c r="J2421">
        <v>11.705</v>
      </c>
      <c r="K2421">
        <v>13.324</v>
      </c>
      <c r="L2421">
        <v>15.237</v>
      </c>
      <c r="M2421">
        <v>17.149999999999999</v>
      </c>
      <c r="N2421" s="116">
        <v>-0.26690000000000003</v>
      </c>
      <c r="O2421" s="116">
        <v>10.328099999999999</v>
      </c>
      <c r="P2421" s="116">
        <v>0.12311999999999999</v>
      </c>
    </row>
    <row r="2422" spans="1:16">
      <c r="A2422" t="s">
        <v>141</v>
      </c>
      <c r="B2422">
        <v>563</v>
      </c>
      <c r="C2422" t="s">
        <v>2595</v>
      </c>
      <c r="D2422">
        <v>18</v>
      </c>
      <c r="E2422">
        <v>6.391</v>
      </c>
      <c r="F2422">
        <v>7.266</v>
      </c>
      <c r="G2422">
        <v>8.1419999999999995</v>
      </c>
      <c r="H2422">
        <v>9.1560000000000006</v>
      </c>
      <c r="I2422">
        <v>10.335000000000001</v>
      </c>
      <c r="J2422">
        <v>11.712999999999999</v>
      </c>
      <c r="K2422">
        <v>13.333</v>
      </c>
      <c r="L2422">
        <v>15.247</v>
      </c>
      <c r="M2422">
        <v>17.161999999999999</v>
      </c>
      <c r="N2422" s="116">
        <v>-0.2671</v>
      </c>
      <c r="O2422" s="116">
        <v>10.334899999999999</v>
      </c>
      <c r="P2422" s="116">
        <v>0.12311999999999999</v>
      </c>
    </row>
    <row r="2423" spans="1:16">
      <c r="A2423" t="s">
        <v>141</v>
      </c>
      <c r="B2423">
        <v>564</v>
      </c>
      <c r="C2423" t="s">
        <v>2596</v>
      </c>
      <c r="D2423">
        <v>18</v>
      </c>
      <c r="E2423">
        <v>6.3949999999999996</v>
      </c>
      <c r="F2423">
        <v>7.2709999999999999</v>
      </c>
      <c r="G2423">
        <v>8.1470000000000002</v>
      </c>
      <c r="H2423">
        <v>9.1620000000000008</v>
      </c>
      <c r="I2423">
        <v>10.342000000000001</v>
      </c>
      <c r="J2423">
        <v>11.721</v>
      </c>
      <c r="K2423">
        <v>13.342000000000001</v>
      </c>
      <c r="L2423">
        <v>15.257999999999999</v>
      </c>
      <c r="M2423">
        <v>17.172999999999998</v>
      </c>
      <c r="N2423" s="116">
        <v>-0.26729999999999998</v>
      </c>
      <c r="O2423" s="116">
        <v>10.341699999999999</v>
      </c>
      <c r="P2423" s="116">
        <v>0.12311999999999999</v>
      </c>
    </row>
    <row r="2424" spans="1:16">
      <c r="A2424" t="s">
        <v>141</v>
      </c>
      <c r="B2424">
        <v>565</v>
      </c>
      <c r="C2424" t="s">
        <v>2597</v>
      </c>
      <c r="D2424">
        <v>18</v>
      </c>
      <c r="E2424">
        <v>6.4</v>
      </c>
      <c r="F2424">
        <v>7.2759999999999998</v>
      </c>
      <c r="G2424">
        <v>8.1530000000000005</v>
      </c>
      <c r="H2424">
        <v>9.1679999999999993</v>
      </c>
      <c r="I2424">
        <v>10.349</v>
      </c>
      <c r="J2424">
        <v>11.728999999999999</v>
      </c>
      <c r="K2424">
        <v>13.351000000000001</v>
      </c>
      <c r="L2424">
        <v>15.268000000000001</v>
      </c>
      <c r="M2424">
        <v>17.184999999999999</v>
      </c>
      <c r="N2424" s="116">
        <v>-0.26750000000000002</v>
      </c>
      <c r="O2424" s="116">
        <v>10.348599999999999</v>
      </c>
      <c r="P2424" s="116">
        <v>0.12311999999999999</v>
      </c>
    </row>
    <row r="2425" spans="1:16">
      <c r="A2425" t="s">
        <v>141</v>
      </c>
      <c r="B2425">
        <v>566</v>
      </c>
      <c r="C2425" t="s">
        <v>2598</v>
      </c>
      <c r="D2425">
        <v>18</v>
      </c>
      <c r="E2425">
        <v>6.4039999999999999</v>
      </c>
      <c r="F2425">
        <v>7.2809999999999997</v>
      </c>
      <c r="G2425">
        <v>8.1579999999999995</v>
      </c>
      <c r="H2425">
        <v>9.1739999999999995</v>
      </c>
      <c r="I2425">
        <v>10.355</v>
      </c>
      <c r="J2425">
        <v>11.737</v>
      </c>
      <c r="K2425">
        <v>13.36</v>
      </c>
      <c r="L2425">
        <v>15.279</v>
      </c>
      <c r="M2425">
        <v>17.198</v>
      </c>
      <c r="N2425" s="116">
        <v>-0.26769999999999999</v>
      </c>
      <c r="O2425" s="116">
        <v>10.355399999999999</v>
      </c>
      <c r="P2425" s="116">
        <v>0.12313</v>
      </c>
    </row>
    <row r="2426" spans="1:16">
      <c r="A2426" t="s">
        <v>141</v>
      </c>
      <c r="B2426">
        <v>567</v>
      </c>
      <c r="C2426" t="s">
        <v>2599</v>
      </c>
      <c r="D2426">
        <v>18</v>
      </c>
      <c r="E2426">
        <v>6.4080000000000004</v>
      </c>
      <c r="F2426">
        <v>7.2859999999999996</v>
      </c>
      <c r="G2426">
        <v>8.1639999999999997</v>
      </c>
      <c r="H2426">
        <v>9.18</v>
      </c>
      <c r="I2426">
        <v>10.362</v>
      </c>
      <c r="J2426">
        <v>11.744</v>
      </c>
      <c r="K2426">
        <v>13.369</v>
      </c>
      <c r="L2426">
        <v>15.289</v>
      </c>
      <c r="M2426">
        <v>17.209</v>
      </c>
      <c r="N2426" s="116">
        <v>-0.26790000000000003</v>
      </c>
      <c r="O2426" s="116">
        <v>10.3622</v>
      </c>
      <c r="P2426" s="116">
        <v>0.12313</v>
      </c>
    </row>
    <row r="2427" spans="1:16">
      <c r="A2427" t="s">
        <v>141</v>
      </c>
      <c r="B2427">
        <v>568</v>
      </c>
      <c r="C2427" t="s">
        <v>2600</v>
      </c>
      <c r="D2427">
        <v>18</v>
      </c>
      <c r="E2427">
        <v>6.4119999999999999</v>
      </c>
      <c r="F2427">
        <v>7.2910000000000004</v>
      </c>
      <c r="G2427">
        <v>8.1690000000000005</v>
      </c>
      <c r="H2427">
        <v>9.1859999999999999</v>
      </c>
      <c r="I2427">
        <v>10.369</v>
      </c>
      <c r="J2427">
        <v>11.752000000000001</v>
      </c>
      <c r="K2427">
        <v>13.378</v>
      </c>
      <c r="L2427">
        <v>15.298999999999999</v>
      </c>
      <c r="M2427">
        <v>17.221</v>
      </c>
      <c r="N2427" s="116">
        <v>-0.26819999999999999</v>
      </c>
      <c r="O2427" s="116">
        <v>10.369</v>
      </c>
      <c r="P2427" s="116">
        <v>0.12313</v>
      </c>
    </row>
    <row r="2428" spans="1:16">
      <c r="A2428" t="s">
        <v>141</v>
      </c>
      <c r="B2428">
        <v>569</v>
      </c>
      <c r="C2428" t="s">
        <v>2601</v>
      </c>
      <c r="D2428">
        <v>18</v>
      </c>
      <c r="E2428">
        <v>6.4169999999999998</v>
      </c>
      <c r="F2428">
        <v>7.2960000000000003</v>
      </c>
      <c r="G2428">
        <v>8.1750000000000007</v>
      </c>
      <c r="H2428">
        <v>9.1920000000000002</v>
      </c>
      <c r="I2428">
        <v>10.375999999999999</v>
      </c>
      <c r="J2428">
        <v>11.76</v>
      </c>
      <c r="K2428">
        <v>13.387</v>
      </c>
      <c r="L2428">
        <v>15.31</v>
      </c>
      <c r="M2428">
        <v>17.233000000000001</v>
      </c>
      <c r="N2428" s="116">
        <v>-0.26840000000000003</v>
      </c>
      <c r="O2428" s="116">
        <v>10.3759</v>
      </c>
      <c r="P2428" s="116">
        <v>0.12313</v>
      </c>
    </row>
    <row r="2429" spans="1:16">
      <c r="A2429" t="s">
        <v>141</v>
      </c>
      <c r="B2429">
        <v>570</v>
      </c>
      <c r="C2429" t="s">
        <v>2602</v>
      </c>
      <c r="D2429">
        <v>18</v>
      </c>
      <c r="E2429">
        <v>6.4210000000000003</v>
      </c>
      <c r="F2429">
        <v>7.3010000000000002</v>
      </c>
      <c r="G2429">
        <v>8.18</v>
      </c>
      <c r="H2429">
        <v>9.1980000000000004</v>
      </c>
      <c r="I2429">
        <v>10.382999999999999</v>
      </c>
      <c r="J2429">
        <v>11.768000000000001</v>
      </c>
      <c r="K2429">
        <v>13.396000000000001</v>
      </c>
      <c r="L2429">
        <v>15.32</v>
      </c>
      <c r="M2429">
        <v>17.245000000000001</v>
      </c>
      <c r="N2429" s="116">
        <v>-0.26860000000000001</v>
      </c>
      <c r="O2429" s="116">
        <v>10.3827</v>
      </c>
      <c r="P2429" s="116">
        <v>0.12313</v>
      </c>
    </row>
    <row r="2430" spans="1:16">
      <c r="A2430" t="s">
        <v>141</v>
      </c>
      <c r="B2430">
        <v>571</v>
      </c>
      <c r="C2430" t="s">
        <v>2603</v>
      </c>
      <c r="D2430">
        <v>18</v>
      </c>
      <c r="E2430">
        <v>6.4249999999999998</v>
      </c>
      <c r="F2430">
        <v>7.3049999999999997</v>
      </c>
      <c r="G2430">
        <v>8.1850000000000005</v>
      </c>
      <c r="H2430">
        <v>9.2040000000000006</v>
      </c>
      <c r="I2430">
        <v>10.39</v>
      </c>
      <c r="J2430">
        <v>11.775</v>
      </c>
      <c r="K2430">
        <v>13.404999999999999</v>
      </c>
      <c r="L2430">
        <v>15.331</v>
      </c>
      <c r="M2430">
        <v>17.257000000000001</v>
      </c>
      <c r="N2430" s="116">
        <v>-0.26879999999999998</v>
      </c>
      <c r="O2430" s="116">
        <v>10.3895</v>
      </c>
      <c r="P2430" s="116">
        <v>0.12314</v>
      </c>
    </row>
    <row r="2431" spans="1:16">
      <c r="A2431" t="s">
        <v>141</v>
      </c>
      <c r="B2431">
        <v>572</v>
      </c>
      <c r="C2431" t="s">
        <v>2604</v>
      </c>
      <c r="D2431">
        <v>18</v>
      </c>
      <c r="E2431">
        <v>6.43</v>
      </c>
      <c r="F2431">
        <v>7.31</v>
      </c>
      <c r="G2431">
        <v>8.1910000000000007</v>
      </c>
      <c r="H2431">
        <v>9.2100000000000009</v>
      </c>
      <c r="I2431">
        <v>10.396000000000001</v>
      </c>
      <c r="J2431">
        <v>11.782999999999999</v>
      </c>
      <c r="K2431">
        <v>13.414</v>
      </c>
      <c r="L2431">
        <v>15.340999999999999</v>
      </c>
      <c r="M2431">
        <v>17.268999999999998</v>
      </c>
      <c r="N2431" s="116">
        <v>-0.26900000000000002</v>
      </c>
      <c r="O2431" s="116">
        <v>10.3963</v>
      </c>
      <c r="P2431" s="116">
        <v>0.12314</v>
      </c>
    </row>
    <row r="2432" spans="1:16">
      <c r="A2432" t="s">
        <v>141</v>
      </c>
      <c r="B2432">
        <v>573</v>
      </c>
      <c r="C2432" t="s">
        <v>2605</v>
      </c>
      <c r="D2432">
        <v>18</v>
      </c>
      <c r="E2432">
        <v>6.4340000000000002</v>
      </c>
      <c r="F2432">
        <v>7.3150000000000004</v>
      </c>
      <c r="G2432">
        <v>8.1959999999999997</v>
      </c>
      <c r="H2432">
        <v>9.2159999999999993</v>
      </c>
      <c r="I2432">
        <v>10.403</v>
      </c>
      <c r="J2432">
        <v>11.791</v>
      </c>
      <c r="K2432">
        <v>13.422000000000001</v>
      </c>
      <c r="L2432">
        <v>15.351000000000001</v>
      </c>
      <c r="M2432">
        <v>17.28</v>
      </c>
      <c r="N2432" s="116">
        <v>-0.26919999999999999</v>
      </c>
      <c r="O2432" s="116">
        <v>10.4031</v>
      </c>
      <c r="P2432" s="116">
        <v>0.12314</v>
      </c>
    </row>
    <row r="2433" spans="1:16">
      <c r="A2433" t="s">
        <v>141</v>
      </c>
      <c r="B2433">
        <v>574</v>
      </c>
      <c r="C2433" t="s">
        <v>2606</v>
      </c>
      <c r="D2433">
        <v>18</v>
      </c>
      <c r="E2433">
        <v>6.4379999999999997</v>
      </c>
      <c r="F2433">
        <v>7.32</v>
      </c>
      <c r="G2433">
        <v>8.2010000000000005</v>
      </c>
      <c r="H2433">
        <v>9.2219999999999995</v>
      </c>
      <c r="I2433">
        <v>10.41</v>
      </c>
      <c r="J2433">
        <v>11.798999999999999</v>
      </c>
      <c r="K2433">
        <v>13.430999999999999</v>
      </c>
      <c r="L2433">
        <v>15.362</v>
      </c>
      <c r="M2433">
        <v>17.292000000000002</v>
      </c>
      <c r="N2433" s="116">
        <v>-0.26939999999999997</v>
      </c>
      <c r="O2433" s="116">
        <v>10.41</v>
      </c>
      <c r="P2433" s="116">
        <v>0.12314</v>
      </c>
    </row>
    <row r="2434" spans="1:16">
      <c r="A2434" t="s">
        <v>141</v>
      </c>
      <c r="B2434">
        <v>575</v>
      </c>
      <c r="C2434" t="s">
        <v>2607</v>
      </c>
      <c r="D2434">
        <v>18</v>
      </c>
      <c r="E2434">
        <v>6.4429999999999996</v>
      </c>
      <c r="F2434">
        <v>7.3250000000000002</v>
      </c>
      <c r="G2434">
        <v>8.2070000000000007</v>
      </c>
      <c r="H2434">
        <v>9.2279999999999998</v>
      </c>
      <c r="I2434">
        <v>10.417</v>
      </c>
      <c r="J2434">
        <v>11.807</v>
      </c>
      <c r="K2434">
        <v>13.44</v>
      </c>
      <c r="L2434">
        <v>15.372</v>
      </c>
      <c r="M2434">
        <v>17.303999999999998</v>
      </c>
      <c r="N2434" s="116">
        <v>-0.26960000000000001</v>
      </c>
      <c r="O2434" s="116">
        <v>10.4168</v>
      </c>
      <c r="P2434" s="116">
        <v>0.12314</v>
      </c>
    </row>
    <row r="2435" spans="1:16">
      <c r="A2435" t="s">
        <v>141</v>
      </c>
      <c r="B2435">
        <v>576</v>
      </c>
      <c r="C2435" t="s">
        <v>2608</v>
      </c>
      <c r="D2435">
        <v>18</v>
      </c>
      <c r="E2435">
        <v>6.4470000000000001</v>
      </c>
      <c r="F2435">
        <v>7.3289999999999997</v>
      </c>
      <c r="G2435">
        <v>8.2119999999999997</v>
      </c>
      <c r="H2435">
        <v>9.234</v>
      </c>
      <c r="I2435">
        <v>10.423999999999999</v>
      </c>
      <c r="J2435">
        <v>11.814</v>
      </c>
      <c r="K2435">
        <v>13.449</v>
      </c>
      <c r="L2435">
        <v>15.382999999999999</v>
      </c>
      <c r="M2435">
        <v>17.315999999999999</v>
      </c>
      <c r="N2435" s="116">
        <v>-0.26979999999999998</v>
      </c>
      <c r="O2435" s="116">
        <v>10.4236</v>
      </c>
      <c r="P2435" s="116">
        <v>0.12315</v>
      </c>
    </row>
    <row r="2436" spans="1:16">
      <c r="A2436" t="s">
        <v>141</v>
      </c>
      <c r="B2436">
        <v>577</v>
      </c>
      <c r="C2436" t="s">
        <v>2609</v>
      </c>
      <c r="D2436">
        <v>18</v>
      </c>
      <c r="E2436">
        <v>6.4509999999999996</v>
      </c>
      <c r="F2436">
        <v>7.3339999999999996</v>
      </c>
      <c r="G2436">
        <v>8.218</v>
      </c>
      <c r="H2436">
        <v>9.24</v>
      </c>
      <c r="I2436">
        <v>10.43</v>
      </c>
      <c r="J2436">
        <v>11.821999999999999</v>
      </c>
      <c r="K2436">
        <v>13.458</v>
      </c>
      <c r="L2436">
        <v>15.393000000000001</v>
      </c>
      <c r="M2436">
        <v>17.327999999999999</v>
      </c>
      <c r="N2436" s="116">
        <v>-0.27</v>
      </c>
      <c r="O2436" s="116">
        <v>10.430400000000001</v>
      </c>
      <c r="P2436" s="116">
        <v>0.12315</v>
      </c>
    </row>
    <row r="2437" spans="1:16">
      <c r="A2437" t="s">
        <v>141</v>
      </c>
      <c r="B2437">
        <v>578</v>
      </c>
      <c r="C2437" t="s">
        <v>2610</v>
      </c>
      <c r="D2437">
        <v>18</v>
      </c>
      <c r="E2437">
        <v>6.4550000000000001</v>
      </c>
      <c r="F2437">
        <v>7.3390000000000004</v>
      </c>
      <c r="G2437">
        <v>8.2230000000000008</v>
      </c>
      <c r="H2437">
        <v>9.2460000000000004</v>
      </c>
      <c r="I2437">
        <v>10.436999999999999</v>
      </c>
      <c r="J2437">
        <v>11.83</v>
      </c>
      <c r="K2437">
        <v>13.467000000000001</v>
      </c>
      <c r="L2437">
        <v>15.403</v>
      </c>
      <c r="M2437">
        <v>17.34</v>
      </c>
      <c r="N2437" s="116">
        <v>-0.2702</v>
      </c>
      <c r="O2437" s="116">
        <v>10.437200000000001</v>
      </c>
      <c r="P2437" s="116">
        <v>0.12315</v>
      </c>
    </row>
    <row r="2438" spans="1:16">
      <c r="A2438" t="s">
        <v>141</v>
      </c>
      <c r="B2438">
        <v>579</v>
      </c>
      <c r="C2438" t="s">
        <v>2611</v>
      </c>
      <c r="D2438">
        <v>19</v>
      </c>
      <c r="E2438">
        <v>6.46</v>
      </c>
      <c r="F2438">
        <v>7.3440000000000003</v>
      </c>
      <c r="G2438">
        <v>8.2279999999999998</v>
      </c>
      <c r="H2438">
        <v>9.2520000000000007</v>
      </c>
      <c r="I2438">
        <v>10.444000000000001</v>
      </c>
      <c r="J2438">
        <v>11.837999999999999</v>
      </c>
      <c r="K2438">
        <v>13.476000000000001</v>
      </c>
      <c r="L2438">
        <v>15.414</v>
      </c>
      <c r="M2438">
        <v>17.352</v>
      </c>
      <c r="N2438" s="116">
        <v>-0.27050000000000002</v>
      </c>
      <c r="O2438" s="116">
        <v>10.444000000000001</v>
      </c>
      <c r="P2438" s="116">
        <v>0.12315</v>
      </c>
    </row>
    <row r="2439" spans="1:16">
      <c r="A2439" t="s">
        <v>141</v>
      </c>
      <c r="B2439">
        <v>580</v>
      </c>
      <c r="C2439" t="s">
        <v>2612</v>
      </c>
      <c r="D2439">
        <v>19</v>
      </c>
      <c r="E2439">
        <v>6.4640000000000004</v>
      </c>
      <c r="F2439">
        <v>7.3490000000000002</v>
      </c>
      <c r="G2439">
        <v>8.234</v>
      </c>
      <c r="H2439">
        <v>9.2579999999999991</v>
      </c>
      <c r="I2439">
        <v>10.451000000000001</v>
      </c>
      <c r="J2439">
        <v>11.845000000000001</v>
      </c>
      <c r="K2439">
        <v>13.484999999999999</v>
      </c>
      <c r="L2439">
        <v>15.425000000000001</v>
      </c>
      <c r="M2439">
        <v>17.364000000000001</v>
      </c>
      <c r="N2439" s="116">
        <v>-0.2707</v>
      </c>
      <c r="O2439" s="116">
        <v>10.450799999999999</v>
      </c>
      <c r="P2439" s="116">
        <v>0.12316000000000001</v>
      </c>
    </row>
    <row r="2440" spans="1:16">
      <c r="A2440" t="s">
        <v>141</v>
      </c>
      <c r="B2440">
        <v>581</v>
      </c>
      <c r="C2440" t="s">
        <v>2613</v>
      </c>
      <c r="D2440">
        <v>19</v>
      </c>
      <c r="E2440">
        <v>6.468</v>
      </c>
      <c r="F2440">
        <v>7.3540000000000001</v>
      </c>
      <c r="G2440">
        <v>8.2390000000000008</v>
      </c>
      <c r="H2440">
        <v>9.2639999999999993</v>
      </c>
      <c r="I2440">
        <v>10.458</v>
      </c>
      <c r="J2440">
        <v>11.853</v>
      </c>
      <c r="K2440">
        <v>13.494</v>
      </c>
      <c r="L2440">
        <v>15.435</v>
      </c>
      <c r="M2440">
        <v>17.376000000000001</v>
      </c>
      <c r="N2440" s="116">
        <v>-0.27089999999999997</v>
      </c>
      <c r="O2440" s="116">
        <v>10.457700000000001</v>
      </c>
      <c r="P2440" s="116">
        <v>0.12316000000000001</v>
      </c>
    </row>
    <row r="2441" spans="1:16">
      <c r="A2441" t="s">
        <v>141</v>
      </c>
      <c r="B2441">
        <v>582</v>
      </c>
      <c r="C2441" t="s">
        <v>2614</v>
      </c>
      <c r="D2441">
        <v>19</v>
      </c>
      <c r="E2441">
        <v>6.4729999999999999</v>
      </c>
      <c r="F2441">
        <v>7.359</v>
      </c>
      <c r="G2441">
        <v>8.2439999999999998</v>
      </c>
      <c r="H2441">
        <v>9.2710000000000008</v>
      </c>
      <c r="I2441">
        <v>10.464</v>
      </c>
      <c r="J2441">
        <v>11.861000000000001</v>
      </c>
      <c r="K2441">
        <v>13.503</v>
      </c>
      <c r="L2441">
        <v>15.445</v>
      </c>
      <c r="M2441">
        <v>17.388000000000002</v>
      </c>
      <c r="N2441" s="116">
        <v>-0.27110000000000001</v>
      </c>
      <c r="O2441" s="116">
        <v>10.464499999999999</v>
      </c>
      <c r="P2441" s="116">
        <v>0.12316000000000001</v>
      </c>
    </row>
    <row r="2442" spans="1:16">
      <c r="A2442" t="s">
        <v>141</v>
      </c>
      <c r="B2442">
        <v>583</v>
      </c>
      <c r="C2442" t="s">
        <v>2615</v>
      </c>
      <c r="D2442">
        <v>19</v>
      </c>
      <c r="E2442">
        <v>6.4770000000000003</v>
      </c>
      <c r="F2442">
        <v>7.3630000000000004</v>
      </c>
      <c r="G2442">
        <v>8.25</v>
      </c>
      <c r="H2442">
        <v>9.2769999999999992</v>
      </c>
      <c r="I2442">
        <v>10.471</v>
      </c>
      <c r="J2442">
        <v>11.869</v>
      </c>
      <c r="K2442">
        <v>13.512</v>
      </c>
      <c r="L2442">
        <v>15.456</v>
      </c>
      <c r="M2442">
        <v>17.399000000000001</v>
      </c>
      <c r="N2442" s="116">
        <v>-0.27129999999999999</v>
      </c>
      <c r="O2442" s="116">
        <v>10.471299999999999</v>
      </c>
      <c r="P2442" s="116">
        <v>0.12316000000000001</v>
      </c>
    </row>
    <row r="2443" spans="1:16">
      <c r="A2443" t="s">
        <v>141</v>
      </c>
      <c r="B2443">
        <v>584</v>
      </c>
      <c r="C2443" t="s">
        <v>2616</v>
      </c>
      <c r="D2443">
        <v>19</v>
      </c>
      <c r="E2443">
        <v>6.4809999999999999</v>
      </c>
      <c r="F2443">
        <v>7.3680000000000003</v>
      </c>
      <c r="G2443">
        <v>8.2550000000000008</v>
      </c>
      <c r="H2443">
        <v>9.2829999999999995</v>
      </c>
      <c r="I2443">
        <v>10.478</v>
      </c>
      <c r="J2443">
        <v>11.875999999999999</v>
      </c>
      <c r="K2443">
        <v>13.521000000000001</v>
      </c>
      <c r="L2443">
        <v>15.465999999999999</v>
      </c>
      <c r="M2443">
        <v>17.411000000000001</v>
      </c>
      <c r="N2443" s="116">
        <v>-0.27150000000000002</v>
      </c>
      <c r="O2443" s="116">
        <v>10.4781</v>
      </c>
      <c r="P2443" s="116">
        <v>0.12316000000000001</v>
      </c>
    </row>
    <row r="2444" spans="1:16">
      <c r="A2444" t="s">
        <v>141</v>
      </c>
      <c r="B2444">
        <v>585</v>
      </c>
      <c r="C2444" t="s">
        <v>2617</v>
      </c>
      <c r="D2444">
        <v>19</v>
      </c>
      <c r="E2444">
        <v>6.4850000000000003</v>
      </c>
      <c r="F2444">
        <v>7.3730000000000002</v>
      </c>
      <c r="G2444">
        <v>8.2609999999999992</v>
      </c>
      <c r="H2444">
        <v>9.2889999999999997</v>
      </c>
      <c r="I2444">
        <v>10.484999999999999</v>
      </c>
      <c r="J2444">
        <v>11.884</v>
      </c>
      <c r="K2444">
        <v>13.53</v>
      </c>
      <c r="L2444">
        <v>15.477</v>
      </c>
      <c r="M2444">
        <v>17.422999999999998</v>
      </c>
      <c r="N2444" s="116">
        <v>-0.2717</v>
      </c>
      <c r="O2444" s="116">
        <v>10.4849</v>
      </c>
      <c r="P2444" s="116">
        <v>0.12317</v>
      </c>
    </row>
    <row r="2445" spans="1:16">
      <c r="A2445" t="s">
        <v>141</v>
      </c>
      <c r="B2445">
        <v>586</v>
      </c>
      <c r="C2445" t="s">
        <v>2618</v>
      </c>
      <c r="D2445">
        <v>19</v>
      </c>
      <c r="E2445">
        <v>6.49</v>
      </c>
      <c r="F2445">
        <v>7.3780000000000001</v>
      </c>
      <c r="G2445">
        <v>8.266</v>
      </c>
      <c r="H2445">
        <v>9.2949999999999999</v>
      </c>
      <c r="I2445">
        <v>10.492000000000001</v>
      </c>
      <c r="J2445">
        <v>11.891999999999999</v>
      </c>
      <c r="K2445">
        <v>13.539</v>
      </c>
      <c r="L2445">
        <v>15.487</v>
      </c>
      <c r="M2445">
        <v>17.434999999999999</v>
      </c>
      <c r="N2445" s="116">
        <v>-0.27189999999999998</v>
      </c>
      <c r="O2445" s="116">
        <v>10.4917</v>
      </c>
      <c r="P2445" s="116">
        <v>0.12317</v>
      </c>
    </row>
    <row r="2446" spans="1:16">
      <c r="A2446" t="s">
        <v>141</v>
      </c>
      <c r="B2446">
        <v>587</v>
      </c>
      <c r="C2446" t="s">
        <v>2619</v>
      </c>
      <c r="D2446">
        <v>19</v>
      </c>
      <c r="E2446">
        <v>6.4939999999999998</v>
      </c>
      <c r="F2446">
        <v>7.383</v>
      </c>
      <c r="G2446">
        <v>8.2710000000000008</v>
      </c>
      <c r="H2446">
        <v>9.3010000000000002</v>
      </c>
      <c r="I2446">
        <v>10.497999999999999</v>
      </c>
      <c r="J2446">
        <v>11.9</v>
      </c>
      <c r="K2446">
        <v>13.548</v>
      </c>
      <c r="L2446">
        <v>15.497</v>
      </c>
      <c r="M2446">
        <v>17.446999999999999</v>
      </c>
      <c r="N2446" s="116">
        <v>-0.27210000000000001</v>
      </c>
      <c r="O2446" s="116">
        <v>10.4985</v>
      </c>
      <c r="P2446" s="116">
        <v>0.12317</v>
      </c>
    </row>
    <row r="2447" spans="1:16">
      <c r="A2447" t="s">
        <v>141</v>
      </c>
      <c r="B2447">
        <v>588</v>
      </c>
      <c r="C2447" t="s">
        <v>2620</v>
      </c>
      <c r="D2447">
        <v>19</v>
      </c>
      <c r="E2447">
        <v>6.4980000000000002</v>
      </c>
      <c r="F2447">
        <v>7.3879999999999999</v>
      </c>
      <c r="G2447">
        <v>8.2769999999999992</v>
      </c>
      <c r="H2447">
        <v>9.3070000000000004</v>
      </c>
      <c r="I2447">
        <v>10.505000000000001</v>
      </c>
      <c r="J2447">
        <v>11.907</v>
      </c>
      <c r="K2447">
        <v>13.557</v>
      </c>
      <c r="L2447">
        <v>15.507999999999999</v>
      </c>
      <c r="M2447">
        <v>17.459</v>
      </c>
      <c r="N2447" s="116">
        <v>-0.27229999999999999</v>
      </c>
      <c r="O2447" s="116">
        <v>10.5053</v>
      </c>
      <c r="P2447" s="116">
        <v>0.12317</v>
      </c>
    </row>
    <row r="2448" spans="1:16">
      <c r="A2448" t="s">
        <v>141</v>
      </c>
      <c r="B2448">
        <v>589</v>
      </c>
      <c r="C2448" t="s">
        <v>2621</v>
      </c>
      <c r="D2448">
        <v>19</v>
      </c>
      <c r="E2448">
        <v>6.5019999999999998</v>
      </c>
      <c r="F2448">
        <v>7.3920000000000003</v>
      </c>
      <c r="G2448">
        <v>8.282</v>
      </c>
      <c r="H2448">
        <v>9.3130000000000006</v>
      </c>
      <c r="I2448">
        <v>10.512</v>
      </c>
      <c r="J2448">
        <v>11.914999999999999</v>
      </c>
      <c r="K2448">
        <v>13.566000000000001</v>
      </c>
      <c r="L2448">
        <v>15.518000000000001</v>
      </c>
      <c r="M2448">
        <v>17.471</v>
      </c>
      <c r="N2448" s="116">
        <v>-0.27250000000000002</v>
      </c>
      <c r="O2448" s="116">
        <v>10.5121</v>
      </c>
      <c r="P2448" s="116">
        <v>0.12318</v>
      </c>
    </row>
    <row r="2449" spans="1:16">
      <c r="A2449" t="s">
        <v>141</v>
      </c>
      <c r="B2449">
        <v>590</v>
      </c>
      <c r="C2449" t="s">
        <v>2622</v>
      </c>
      <c r="D2449">
        <v>19</v>
      </c>
      <c r="E2449">
        <v>6.5069999999999997</v>
      </c>
      <c r="F2449">
        <v>7.3970000000000002</v>
      </c>
      <c r="G2449">
        <v>8.2870000000000008</v>
      </c>
      <c r="H2449">
        <v>9.3190000000000008</v>
      </c>
      <c r="I2449">
        <v>10.519</v>
      </c>
      <c r="J2449">
        <v>11.923</v>
      </c>
      <c r="K2449">
        <v>13.574999999999999</v>
      </c>
      <c r="L2449">
        <v>15.529</v>
      </c>
      <c r="M2449">
        <v>17.483000000000001</v>
      </c>
      <c r="N2449" s="116">
        <v>-0.2727</v>
      </c>
      <c r="O2449" s="116">
        <v>10.5189</v>
      </c>
      <c r="P2449" s="116">
        <v>0.12318</v>
      </c>
    </row>
    <row r="2450" spans="1:16">
      <c r="A2450" t="s">
        <v>141</v>
      </c>
      <c r="B2450">
        <v>591</v>
      </c>
      <c r="C2450" t="s">
        <v>2623</v>
      </c>
      <c r="D2450">
        <v>19</v>
      </c>
      <c r="E2450">
        <v>6.5110000000000001</v>
      </c>
      <c r="F2450">
        <v>7.4020000000000001</v>
      </c>
      <c r="G2450">
        <v>8.2929999999999993</v>
      </c>
      <c r="H2450">
        <v>9.3249999999999993</v>
      </c>
      <c r="I2450">
        <v>10.526</v>
      </c>
      <c r="J2450">
        <v>11.930999999999999</v>
      </c>
      <c r="K2450">
        <v>13.583</v>
      </c>
      <c r="L2450">
        <v>15.539</v>
      </c>
      <c r="M2450">
        <v>17.494</v>
      </c>
      <c r="N2450" s="116">
        <v>-0.27289999999999998</v>
      </c>
      <c r="O2450" s="116">
        <v>10.525700000000001</v>
      </c>
      <c r="P2450" s="116">
        <v>0.12318</v>
      </c>
    </row>
    <row r="2451" spans="1:16">
      <c r="A2451" t="s">
        <v>141</v>
      </c>
      <c r="B2451">
        <v>592</v>
      </c>
      <c r="C2451" t="s">
        <v>2624</v>
      </c>
      <c r="D2451">
        <v>19</v>
      </c>
      <c r="E2451">
        <v>6.5149999999999997</v>
      </c>
      <c r="F2451">
        <v>7.407</v>
      </c>
      <c r="G2451">
        <v>8.298</v>
      </c>
      <c r="H2451">
        <v>9.3309999999999995</v>
      </c>
      <c r="I2451">
        <v>10.532</v>
      </c>
      <c r="J2451">
        <v>11.939</v>
      </c>
      <c r="K2451">
        <v>13.593</v>
      </c>
      <c r="L2451">
        <v>15.55</v>
      </c>
      <c r="M2451">
        <v>17.507000000000001</v>
      </c>
      <c r="N2451" s="116">
        <v>-0.27300000000000002</v>
      </c>
      <c r="O2451" s="116">
        <v>10.532500000000001</v>
      </c>
      <c r="P2451" s="116">
        <v>0.12318999999999999</v>
      </c>
    </row>
    <row r="2452" spans="1:16">
      <c r="A2452" t="s">
        <v>141</v>
      </c>
      <c r="B2452">
        <v>593</v>
      </c>
      <c r="C2452" t="s">
        <v>2625</v>
      </c>
      <c r="D2452">
        <v>19</v>
      </c>
      <c r="E2452">
        <v>6.52</v>
      </c>
      <c r="F2452">
        <v>7.4109999999999996</v>
      </c>
      <c r="G2452">
        <v>8.3030000000000008</v>
      </c>
      <c r="H2452">
        <v>9.3369999999999997</v>
      </c>
      <c r="I2452">
        <v>10.539</v>
      </c>
      <c r="J2452">
        <v>11.946</v>
      </c>
      <c r="K2452">
        <v>13.601000000000001</v>
      </c>
      <c r="L2452">
        <v>15.56</v>
      </c>
      <c r="M2452">
        <v>17.518000000000001</v>
      </c>
      <c r="N2452" s="116">
        <v>-0.2732</v>
      </c>
      <c r="O2452" s="116">
        <v>10.539300000000001</v>
      </c>
      <c r="P2452" s="116">
        <v>0.12318999999999999</v>
      </c>
    </row>
    <row r="2453" spans="1:16">
      <c r="A2453" t="s">
        <v>141</v>
      </c>
      <c r="B2453">
        <v>594</v>
      </c>
      <c r="C2453" t="s">
        <v>2626</v>
      </c>
      <c r="D2453">
        <v>19</v>
      </c>
      <c r="E2453">
        <v>6.524</v>
      </c>
      <c r="F2453">
        <v>7.4160000000000004</v>
      </c>
      <c r="G2453">
        <v>8.3089999999999993</v>
      </c>
      <c r="H2453">
        <v>9.343</v>
      </c>
      <c r="I2453">
        <v>10.545999999999999</v>
      </c>
      <c r="J2453">
        <v>11.954000000000001</v>
      </c>
      <c r="K2453">
        <v>13.61</v>
      </c>
      <c r="L2453">
        <v>15.57</v>
      </c>
      <c r="M2453">
        <v>17.53</v>
      </c>
      <c r="N2453" s="116">
        <v>-0.27339999999999998</v>
      </c>
      <c r="O2453" s="116">
        <v>10.546099999999999</v>
      </c>
      <c r="P2453" s="116">
        <v>0.12318999999999999</v>
      </c>
    </row>
    <row r="2454" spans="1:16">
      <c r="A2454" t="s">
        <v>141</v>
      </c>
      <c r="B2454">
        <v>595</v>
      </c>
      <c r="C2454" t="s">
        <v>2627</v>
      </c>
      <c r="D2454">
        <v>19</v>
      </c>
      <c r="E2454">
        <v>6.5279999999999996</v>
      </c>
      <c r="F2454">
        <v>7.4210000000000003</v>
      </c>
      <c r="G2454">
        <v>8.3140000000000001</v>
      </c>
      <c r="H2454">
        <v>9.3490000000000002</v>
      </c>
      <c r="I2454">
        <v>10.553000000000001</v>
      </c>
      <c r="J2454">
        <v>11.962</v>
      </c>
      <c r="K2454">
        <v>13.619</v>
      </c>
      <c r="L2454">
        <v>15.58</v>
      </c>
      <c r="M2454">
        <v>17.542000000000002</v>
      </c>
      <c r="N2454" s="116">
        <v>-0.27360000000000001</v>
      </c>
      <c r="O2454" s="116">
        <v>10.552899999999999</v>
      </c>
      <c r="P2454" s="116">
        <v>0.12318999999999999</v>
      </c>
    </row>
    <row r="2455" spans="1:16">
      <c r="A2455" t="s">
        <v>141</v>
      </c>
      <c r="B2455">
        <v>596</v>
      </c>
      <c r="C2455" t="s">
        <v>2628</v>
      </c>
      <c r="D2455">
        <v>19</v>
      </c>
      <c r="E2455">
        <v>6.532</v>
      </c>
      <c r="F2455">
        <v>7.4260000000000002</v>
      </c>
      <c r="G2455">
        <v>8.3190000000000008</v>
      </c>
      <c r="H2455">
        <v>9.3550000000000004</v>
      </c>
      <c r="I2455">
        <v>10.56</v>
      </c>
      <c r="J2455">
        <v>11.97</v>
      </c>
      <c r="K2455">
        <v>13.628</v>
      </c>
      <c r="L2455">
        <v>15.590999999999999</v>
      </c>
      <c r="M2455">
        <v>17.553999999999998</v>
      </c>
      <c r="N2455" s="116">
        <v>-0.27379999999999999</v>
      </c>
      <c r="O2455" s="116">
        <v>10.559699999999999</v>
      </c>
      <c r="P2455" s="116">
        <v>0.1232</v>
      </c>
    </row>
    <row r="2456" spans="1:16">
      <c r="A2456" t="s">
        <v>141</v>
      </c>
      <c r="B2456">
        <v>597</v>
      </c>
      <c r="C2456" t="s">
        <v>2629</v>
      </c>
      <c r="D2456">
        <v>19</v>
      </c>
      <c r="E2456">
        <v>6.5369999999999999</v>
      </c>
      <c r="F2456">
        <v>7.431</v>
      </c>
      <c r="G2456">
        <v>8.3249999999999993</v>
      </c>
      <c r="H2456">
        <v>9.3610000000000007</v>
      </c>
      <c r="I2456">
        <v>10.566000000000001</v>
      </c>
      <c r="J2456">
        <v>11.977</v>
      </c>
      <c r="K2456">
        <v>13.637</v>
      </c>
      <c r="L2456">
        <v>15.602</v>
      </c>
      <c r="M2456">
        <v>17.565999999999999</v>
      </c>
      <c r="N2456" s="116">
        <v>-0.27400000000000002</v>
      </c>
      <c r="O2456" s="116">
        <v>10.5665</v>
      </c>
      <c r="P2456" s="116">
        <v>0.1232</v>
      </c>
    </row>
    <row r="2457" spans="1:16">
      <c r="A2457" t="s">
        <v>141</v>
      </c>
      <c r="B2457">
        <v>598</v>
      </c>
      <c r="C2457" t="s">
        <v>2630</v>
      </c>
      <c r="D2457">
        <v>19</v>
      </c>
      <c r="E2457">
        <v>6.5410000000000004</v>
      </c>
      <c r="F2457">
        <v>7.4359999999999999</v>
      </c>
      <c r="G2457">
        <v>8.33</v>
      </c>
      <c r="H2457">
        <v>9.3670000000000009</v>
      </c>
      <c r="I2457">
        <v>10.573</v>
      </c>
      <c r="J2457">
        <v>11.984999999999999</v>
      </c>
      <c r="K2457">
        <v>13.646000000000001</v>
      </c>
      <c r="L2457">
        <v>15.612</v>
      </c>
      <c r="M2457">
        <v>17.577999999999999</v>
      </c>
      <c r="N2457" s="116">
        <v>-0.2742</v>
      </c>
      <c r="O2457" s="116">
        <v>10.5733</v>
      </c>
      <c r="P2457" s="116">
        <v>0.1232</v>
      </c>
    </row>
    <row r="2458" spans="1:16">
      <c r="A2458" t="s">
        <v>141</v>
      </c>
      <c r="B2458">
        <v>599</v>
      </c>
      <c r="C2458" t="s">
        <v>2631</v>
      </c>
      <c r="D2458">
        <v>19</v>
      </c>
      <c r="E2458">
        <v>6.5449999999999999</v>
      </c>
      <c r="F2458">
        <v>7.4409999999999998</v>
      </c>
      <c r="G2458">
        <v>8.3360000000000003</v>
      </c>
      <c r="H2458">
        <v>9.3729999999999993</v>
      </c>
      <c r="I2458">
        <v>10.58</v>
      </c>
      <c r="J2458">
        <v>11.993</v>
      </c>
      <c r="K2458">
        <v>13.654999999999999</v>
      </c>
      <c r="L2458">
        <v>15.622</v>
      </c>
      <c r="M2458">
        <v>17.588999999999999</v>
      </c>
      <c r="N2458" s="116">
        <v>-0.27439999999999998</v>
      </c>
      <c r="O2458" s="116">
        <v>10.5801</v>
      </c>
      <c r="P2458" s="116">
        <v>0.1232</v>
      </c>
    </row>
    <row r="2459" spans="1:16">
      <c r="A2459" t="s">
        <v>141</v>
      </c>
      <c r="B2459">
        <v>600</v>
      </c>
      <c r="C2459" t="s">
        <v>2632</v>
      </c>
      <c r="D2459">
        <v>19</v>
      </c>
      <c r="E2459">
        <v>6.5490000000000004</v>
      </c>
      <c r="F2459">
        <v>7.4450000000000003</v>
      </c>
      <c r="G2459">
        <v>8.3409999999999993</v>
      </c>
      <c r="H2459">
        <v>9.3789999999999996</v>
      </c>
      <c r="I2459">
        <v>10.587</v>
      </c>
      <c r="J2459">
        <v>12.000999999999999</v>
      </c>
      <c r="K2459">
        <v>13.664</v>
      </c>
      <c r="L2459">
        <v>15.632999999999999</v>
      </c>
      <c r="M2459">
        <v>17.602</v>
      </c>
      <c r="N2459" s="116">
        <v>-0.27460000000000001</v>
      </c>
      <c r="O2459" s="116">
        <v>10.5869</v>
      </c>
      <c r="P2459" s="116">
        <v>0.12321</v>
      </c>
    </row>
    <row r="2460" spans="1:16">
      <c r="A2460" t="s">
        <v>141</v>
      </c>
      <c r="B2460">
        <v>601</v>
      </c>
      <c r="C2460" t="s">
        <v>2633</v>
      </c>
      <c r="D2460">
        <v>19</v>
      </c>
      <c r="E2460">
        <v>6.5540000000000003</v>
      </c>
      <c r="F2460">
        <v>7.45</v>
      </c>
      <c r="G2460">
        <v>8.3460000000000001</v>
      </c>
      <c r="H2460">
        <v>9.3849999999999998</v>
      </c>
      <c r="I2460">
        <v>10.593999999999999</v>
      </c>
      <c r="J2460">
        <v>12.007999999999999</v>
      </c>
      <c r="K2460">
        <v>13.673</v>
      </c>
      <c r="L2460">
        <v>15.643000000000001</v>
      </c>
      <c r="M2460">
        <v>17.614000000000001</v>
      </c>
      <c r="N2460" s="116">
        <v>-0.27479999999999999</v>
      </c>
      <c r="O2460" s="116">
        <v>10.5937</v>
      </c>
      <c r="P2460" s="116">
        <v>0.12321</v>
      </c>
    </row>
    <row r="2461" spans="1:16">
      <c r="A2461" t="s">
        <v>141</v>
      </c>
      <c r="B2461">
        <v>602</v>
      </c>
      <c r="C2461" t="s">
        <v>2634</v>
      </c>
      <c r="D2461">
        <v>19</v>
      </c>
      <c r="E2461">
        <v>6.5579999999999998</v>
      </c>
      <c r="F2461">
        <v>7.4550000000000001</v>
      </c>
      <c r="G2461">
        <v>8.3520000000000003</v>
      </c>
      <c r="H2461">
        <v>9.391</v>
      </c>
      <c r="I2461">
        <v>10.6</v>
      </c>
      <c r="J2461">
        <v>12.016</v>
      </c>
      <c r="K2461">
        <v>13.682</v>
      </c>
      <c r="L2461">
        <v>15.654</v>
      </c>
      <c r="M2461">
        <v>17.625</v>
      </c>
      <c r="N2461" s="116">
        <v>-0.27500000000000002</v>
      </c>
      <c r="O2461" s="116">
        <v>10.6005</v>
      </c>
      <c r="P2461" s="116">
        <v>0.12321</v>
      </c>
    </row>
    <row r="2462" spans="1:16">
      <c r="A2462" t="s">
        <v>141</v>
      </c>
      <c r="B2462">
        <v>603</v>
      </c>
      <c r="C2462" t="s">
        <v>2635</v>
      </c>
      <c r="D2462">
        <v>19</v>
      </c>
      <c r="E2462">
        <v>6.5620000000000003</v>
      </c>
      <c r="F2462">
        <v>7.46</v>
      </c>
      <c r="G2462">
        <v>8.3569999999999993</v>
      </c>
      <c r="H2462">
        <v>9.3970000000000002</v>
      </c>
      <c r="I2462">
        <v>10.606999999999999</v>
      </c>
      <c r="J2462">
        <v>12.023999999999999</v>
      </c>
      <c r="K2462">
        <v>13.691000000000001</v>
      </c>
      <c r="L2462">
        <v>15.664</v>
      </c>
      <c r="M2462">
        <v>17.637</v>
      </c>
      <c r="N2462" s="116">
        <v>-0.27510000000000001</v>
      </c>
      <c r="O2462" s="116">
        <v>10.6073</v>
      </c>
      <c r="P2462" s="116">
        <v>0.12322</v>
      </c>
    </row>
    <row r="2463" spans="1:16">
      <c r="A2463" t="s">
        <v>141</v>
      </c>
      <c r="B2463">
        <v>604</v>
      </c>
      <c r="C2463" t="s">
        <v>2636</v>
      </c>
      <c r="D2463">
        <v>19</v>
      </c>
      <c r="E2463">
        <v>6.5659999999999998</v>
      </c>
      <c r="F2463">
        <v>7.4640000000000004</v>
      </c>
      <c r="G2463">
        <v>8.3620000000000001</v>
      </c>
      <c r="H2463">
        <v>9.4030000000000005</v>
      </c>
      <c r="I2463">
        <v>10.614000000000001</v>
      </c>
      <c r="J2463">
        <v>12.032</v>
      </c>
      <c r="K2463">
        <v>13.7</v>
      </c>
      <c r="L2463">
        <v>15.673999999999999</v>
      </c>
      <c r="M2463">
        <v>17.649000000000001</v>
      </c>
      <c r="N2463" s="116">
        <v>-0.27529999999999999</v>
      </c>
      <c r="O2463" s="116">
        <v>10.614100000000001</v>
      </c>
      <c r="P2463" s="116">
        <v>0.12322</v>
      </c>
    </row>
    <row r="2464" spans="1:16">
      <c r="A2464" t="s">
        <v>141</v>
      </c>
      <c r="B2464">
        <v>605</v>
      </c>
      <c r="C2464" t="s">
        <v>2637</v>
      </c>
      <c r="D2464">
        <v>19</v>
      </c>
      <c r="E2464">
        <v>6.5709999999999997</v>
      </c>
      <c r="F2464">
        <v>7.4690000000000003</v>
      </c>
      <c r="G2464">
        <v>8.3680000000000003</v>
      </c>
      <c r="H2464">
        <v>9.4090000000000007</v>
      </c>
      <c r="I2464">
        <v>10.621</v>
      </c>
      <c r="J2464">
        <v>12.039</v>
      </c>
      <c r="K2464">
        <v>13.709</v>
      </c>
      <c r="L2464">
        <v>15.685</v>
      </c>
      <c r="M2464">
        <v>17.661000000000001</v>
      </c>
      <c r="N2464" s="116">
        <v>-0.27550000000000002</v>
      </c>
      <c r="O2464" s="116">
        <v>10.620900000000001</v>
      </c>
      <c r="P2464" s="116">
        <v>0.12322</v>
      </c>
    </row>
    <row r="2465" spans="1:16">
      <c r="A2465" t="s">
        <v>141</v>
      </c>
      <c r="B2465">
        <v>606</v>
      </c>
      <c r="C2465" t="s">
        <v>2638</v>
      </c>
      <c r="D2465">
        <v>19</v>
      </c>
      <c r="E2465">
        <v>6.5750000000000002</v>
      </c>
      <c r="F2465">
        <v>7.4740000000000002</v>
      </c>
      <c r="G2465">
        <v>8.3729999999999993</v>
      </c>
      <c r="H2465">
        <v>9.4149999999999991</v>
      </c>
      <c r="I2465">
        <v>10.628</v>
      </c>
      <c r="J2465">
        <v>12.047000000000001</v>
      </c>
      <c r="K2465">
        <v>13.718</v>
      </c>
      <c r="L2465">
        <v>15.696</v>
      </c>
      <c r="M2465">
        <v>17.672999999999998</v>
      </c>
      <c r="N2465" s="116">
        <v>-0.2757</v>
      </c>
      <c r="O2465" s="116">
        <v>10.627700000000001</v>
      </c>
      <c r="P2465" s="116">
        <v>0.12323000000000001</v>
      </c>
    </row>
    <row r="2466" spans="1:16">
      <c r="A2466" t="s">
        <v>141</v>
      </c>
      <c r="B2466">
        <v>607</v>
      </c>
      <c r="C2466" t="s">
        <v>2639</v>
      </c>
      <c r="D2466">
        <v>19</v>
      </c>
      <c r="E2466">
        <v>6.5789999999999997</v>
      </c>
      <c r="F2466">
        <v>7.4790000000000001</v>
      </c>
      <c r="G2466">
        <v>8.3780000000000001</v>
      </c>
      <c r="H2466">
        <v>9.4209999999999994</v>
      </c>
      <c r="I2466">
        <v>10.634</v>
      </c>
      <c r="J2466">
        <v>12.055</v>
      </c>
      <c r="K2466">
        <v>13.727</v>
      </c>
      <c r="L2466">
        <v>15.706</v>
      </c>
      <c r="M2466">
        <v>17.684999999999999</v>
      </c>
      <c r="N2466" s="116">
        <v>-0.27589999999999998</v>
      </c>
      <c r="O2466" s="116">
        <v>10.634499999999999</v>
      </c>
      <c r="P2466" s="116">
        <v>0.12323000000000001</v>
      </c>
    </row>
    <row r="2467" spans="1:16">
      <c r="A2467" t="s">
        <v>141</v>
      </c>
      <c r="B2467">
        <v>608</v>
      </c>
      <c r="C2467" t="s">
        <v>2640</v>
      </c>
      <c r="D2467">
        <v>19</v>
      </c>
      <c r="E2467">
        <v>6.5839999999999996</v>
      </c>
      <c r="F2467">
        <v>7.484</v>
      </c>
      <c r="G2467">
        <v>8.3840000000000003</v>
      </c>
      <c r="H2467">
        <v>9.4269999999999996</v>
      </c>
      <c r="I2467">
        <v>10.641</v>
      </c>
      <c r="J2467">
        <v>12.063000000000001</v>
      </c>
      <c r="K2467">
        <v>13.736000000000001</v>
      </c>
      <c r="L2467">
        <v>15.715999999999999</v>
      </c>
      <c r="M2467">
        <v>17.696999999999999</v>
      </c>
      <c r="N2467" s="116">
        <v>-0.27610000000000001</v>
      </c>
      <c r="O2467" s="116">
        <v>10.641299999999999</v>
      </c>
      <c r="P2467" s="116">
        <v>0.12323000000000001</v>
      </c>
    </row>
    <row r="2468" spans="1:16">
      <c r="A2468" t="s">
        <v>141</v>
      </c>
      <c r="B2468">
        <v>609</v>
      </c>
      <c r="C2468" t="s">
        <v>2641</v>
      </c>
      <c r="D2468">
        <v>20</v>
      </c>
      <c r="E2468">
        <v>6.5880000000000001</v>
      </c>
      <c r="F2468">
        <v>7.4880000000000004</v>
      </c>
      <c r="G2468">
        <v>8.3889999999999993</v>
      </c>
      <c r="H2468">
        <v>9.4329999999999998</v>
      </c>
      <c r="I2468">
        <v>10.648</v>
      </c>
      <c r="J2468">
        <v>12.071</v>
      </c>
      <c r="K2468">
        <v>13.744999999999999</v>
      </c>
      <c r="L2468">
        <v>15.727</v>
      </c>
      <c r="M2468">
        <v>17.709</v>
      </c>
      <c r="N2468" s="116">
        <v>-0.27629999999999999</v>
      </c>
      <c r="O2468" s="116">
        <v>10.648099999999999</v>
      </c>
      <c r="P2468" s="116">
        <v>0.12324</v>
      </c>
    </row>
    <row r="2469" spans="1:16">
      <c r="A2469" t="s">
        <v>141</v>
      </c>
      <c r="B2469">
        <v>610</v>
      </c>
      <c r="C2469" t="s">
        <v>2642</v>
      </c>
      <c r="D2469">
        <v>20</v>
      </c>
      <c r="E2469">
        <v>6.5919999999999996</v>
      </c>
      <c r="F2469">
        <v>7.4930000000000003</v>
      </c>
      <c r="G2469">
        <v>8.3940000000000001</v>
      </c>
      <c r="H2469">
        <v>9.4390000000000001</v>
      </c>
      <c r="I2469">
        <v>10.654999999999999</v>
      </c>
      <c r="J2469">
        <v>12.077999999999999</v>
      </c>
      <c r="K2469">
        <v>13.754</v>
      </c>
      <c r="L2469">
        <v>15.737</v>
      </c>
      <c r="M2469">
        <v>17.721</v>
      </c>
      <c r="N2469" s="116">
        <v>-0.27639999999999998</v>
      </c>
      <c r="O2469" s="116">
        <v>10.6549</v>
      </c>
      <c r="P2469" s="116">
        <v>0.12324</v>
      </c>
    </row>
    <row r="2470" spans="1:16">
      <c r="A2470" t="s">
        <v>141</v>
      </c>
      <c r="B2470">
        <v>611</v>
      </c>
      <c r="C2470" t="s">
        <v>2643</v>
      </c>
      <c r="D2470">
        <v>20</v>
      </c>
      <c r="E2470">
        <v>6.5960000000000001</v>
      </c>
      <c r="F2470">
        <v>7.4980000000000002</v>
      </c>
      <c r="G2470">
        <v>8.4</v>
      </c>
      <c r="H2470">
        <v>9.4450000000000003</v>
      </c>
      <c r="I2470">
        <v>10.662000000000001</v>
      </c>
      <c r="J2470">
        <v>12.086</v>
      </c>
      <c r="K2470">
        <v>13.762</v>
      </c>
      <c r="L2470">
        <v>15.747</v>
      </c>
      <c r="M2470">
        <v>17.731999999999999</v>
      </c>
      <c r="N2470" s="116">
        <v>-0.27660000000000001</v>
      </c>
      <c r="O2470" s="116">
        <v>10.6617</v>
      </c>
      <c r="P2470" s="116">
        <v>0.12324</v>
      </c>
    </row>
    <row r="2471" spans="1:16">
      <c r="A2471" t="s">
        <v>141</v>
      </c>
      <c r="B2471">
        <v>612</v>
      </c>
      <c r="C2471" t="s">
        <v>2644</v>
      </c>
      <c r="D2471">
        <v>20</v>
      </c>
      <c r="E2471">
        <v>6.6</v>
      </c>
      <c r="F2471">
        <v>7.5030000000000001</v>
      </c>
      <c r="G2471">
        <v>8.4049999999999994</v>
      </c>
      <c r="H2471">
        <v>9.4510000000000005</v>
      </c>
      <c r="I2471">
        <v>10.667999999999999</v>
      </c>
      <c r="J2471">
        <v>12.093999999999999</v>
      </c>
      <c r="K2471">
        <v>13.772</v>
      </c>
      <c r="L2471">
        <v>15.757999999999999</v>
      </c>
      <c r="M2471">
        <v>17.745000000000001</v>
      </c>
      <c r="N2471" s="116">
        <v>-0.27679999999999999</v>
      </c>
      <c r="O2471" s="116">
        <v>10.6685</v>
      </c>
      <c r="P2471" s="116">
        <v>0.12325</v>
      </c>
    </row>
    <row r="2472" spans="1:16">
      <c r="A2472" t="s">
        <v>141</v>
      </c>
      <c r="B2472">
        <v>613</v>
      </c>
      <c r="C2472" t="s">
        <v>2645</v>
      </c>
      <c r="D2472">
        <v>20</v>
      </c>
      <c r="E2472">
        <v>6.6050000000000004</v>
      </c>
      <c r="F2472">
        <v>7.508</v>
      </c>
      <c r="G2472">
        <v>8.4109999999999996</v>
      </c>
      <c r="H2472">
        <v>9.4570000000000007</v>
      </c>
      <c r="I2472">
        <v>10.675000000000001</v>
      </c>
      <c r="J2472">
        <v>12.102</v>
      </c>
      <c r="K2472">
        <v>13.78</v>
      </c>
      <c r="L2472">
        <v>15.769</v>
      </c>
      <c r="M2472">
        <v>17.757000000000001</v>
      </c>
      <c r="N2472" s="116">
        <v>-0.27700000000000002</v>
      </c>
      <c r="O2472" s="116">
        <v>10.6753</v>
      </c>
      <c r="P2472" s="116">
        <v>0.12325</v>
      </c>
    </row>
    <row r="2473" spans="1:16">
      <c r="A2473" t="s">
        <v>141</v>
      </c>
      <c r="B2473">
        <v>614</v>
      </c>
      <c r="C2473" t="s">
        <v>2646</v>
      </c>
      <c r="D2473">
        <v>20</v>
      </c>
      <c r="E2473">
        <v>6.609</v>
      </c>
      <c r="F2473">
        <v>7.5119999999999996</v>
      </c>
      <c r="G2473">
        <v>8.4160000000000004</v>
      </c>
      <c r="H2473">
        <v>9.4629999999999992</v>
      </c>
      <c r="I2473">
        <v>10.682</v>
      </c>
      <c r="J2473">
        <v>12.109</v>
      </c>
      <c r="K2473">
        <v>13.789</v>
      </c>
      <c r="L2473">
        <v>15.779</v>
      </c>
      <c r="M2473">
        <v>17.768000000000001</v>
      </c>
      <c r="N2473" s="116">
        <v>-0.2772</v>
      </c>
      <c r="O2473" s="116">
        <v>10.6821</v>
      </c>
      <c r="P2473" s="116">
        <v>0.12325</v>
      </c>
    </row>
    <row r="2474" spans="1:16">
      <c r="A2474" t="s">
        <v>141</v>
      </c>
      <c r="B2474">
        <v>615</v>
      </c>
      <c r="C2474" t="s">
        <v>2647</v>
      </c>
      <c r="D2474">
        <v>20</v>
      </c>
      <c r="E2474">
        <v>6.6130000000000004</v>
      </c>
      <c r="F2474">
        <v>7.5170000000000003</v>
      </c>
      <c r="G2474">
        <v>8.4209999999999994</v>
      </c>
      <c r="H2474">
        <v>9.4689999999999994</v>
      </c>
      <c r="I2474">
        <v>10.689</v>
      </c>
      <c r="J2474">
        <v>12.117000000000001</v>
      </c>
      <c r="K2474">
        <v>13.798</v>
      </c>
      <c r="L2474">
        <v>15.79</v>
      </c>
      <c r="M2474">
        <v>17.780999999999999</v>
      </c>
      <c r="N2474" s="116">
        <v>-0.27729999999999999</v>
      </c>
      <c r="O2474" s="116">
        <v>10.6889</v>
      </c>
      <c r="P2474" s="116">
        <v>0.12325999999999999</v>
      </c>
    </row>
    <row r="2475" spans="1:16">
      <c r="A2475" t="s">
        <v>141</v>
      </c>
      <c r="B2475">
        <v>616</v>
      </c>
      <c r="C2475" t="s">
        <v>2648</v>
      </c>
      <c r="D2475">
        <v>20</v>
      </c>
      <c r="E2475">
        <v>6.617</v>
      </c>
      <c r="F2475">
        <v>7.5220000000000002</v>
      </c>
      <c r="G2475">
        <v>8.4269999999999996</v>
      </c>
      <c r="H2475">
        <v>9.4749999999999996</v>
      </c>
      <c r="I2475">
        <v>10.696</v>
      </c>
      <c r="J2475">
        <v>12.125</v>
      </c>
      <c r="K2475">
        <v>13.807</v>
      </c>
      <c r="L2475">
        <v>15.8</v>
      </c>
      <c r="M2475">
        <v>17.792000000000002</v>
      </c>
      <c r="N2475" s="116">
        <v>-0.27750000000000002</v>
      </c>
      <c r="O2475" s="116">
        <v>10.6957</v>
      </c>
      <c r="P2475" s="116">
        <v>0.12325999999999999</v>
      </c>
    </row>
    <row r="2476" spans="1:16">
      <c r="A2476" t="s">
        <v>141</v>
      </c>
      <c r="B2476">
        <v>617</v>
      </c>
      <c r="C2476" t="s">
        <v>2649</v>
      </c>
      <c r="D2476">
        <v>20</v>
      </c>
      <c r="E2476">
        <v>6.6219999999999999</v>
      </c>
      <c r="F2476">
        <v>7.5270000000000001</v>
      </c>
      <c r="G2476">
        <v>8.4320000000000004</v>
      </c>
      <c r="H2476">
        <v>9.4809999999999999</v>
      </c>
      <c r="I2476">
        <v>10.702</v>
      </c>
      <c r="J2476">
        <v>12.132999999999999</v>
      </c>
      <c r="K2476">
        <v>13.816000000000001</v>
      </c>
      <c r="L2476">
        <v>15.81</v>
      </c>
      <c r="M2476">
        <v>17.803999999999998</v>
      </c>
      <c r="N2476" s="116">
        <v>-0.2777</v>
      </c>
      <c r="O2476" s="116">
        <v>10.702500000000001</v>
      </c>
      <c r="P2476" s="116">
        <v>0.12325999999999999</v>
      </c>
    </row>
    <row r="2477" spans="1:16">
      <c r="A2477" t="s">
        <v>141</v>
      </c>
      <c r="B2477">
        <v>618</v>
      </c>
      <c r="C2477" t="s">
        <v>2650</v>
      </c>
      <c r="D2477">
        <v>20</v>
      </c>
      <c r="E2477">
        <v>6.6260000000000003</v>
      </c>
      <c r="F2477">
        <v>7.532</v>
      </c>
      <c r="G2477">
        <v>8.4369999999999994</v>
      </c>
      <c r="H2477">
        <v>9.4870000000000001</v>
      </c>
      <c r="I2477">
        <v>10.709</v>
      </c>
      <c r="J2477">
        <v>12.14</v>
      </c>
      <c r="K2477">
        <v>13.824999999999999</v>
      </c>
      <c r="L2477">
        <v>15.821</v>
      </c>
      <c r="M2477">
        <v>17.817</v>
      </c>
      <c r="N2477" s="116">
        <v>-0.27789999999999998</v>
      </c>
      <c r="O2477" s="116">
        <v>10.709300000000001</v>
      </c>
      <c r="P2477" s="116">
        <v>0.12327</v>
      </c>
    </row>
    <row r="2478" spans="1:16">
      <c r="A2478" t="s">
        <v>141</v>
      </c>
      <c r="B2478">
        <v>619</v>
      </c>
      <c r="C2478" t="s">
        <v>2651</v>
      </c>
      <c r="D2478">
        <v>20</v>
      </c>
      <c r="E2478">
        <v>6.63</v>
      </c>
      <c r="F2478">
        <v>7.5359999999999996</v>
      </c>
      <c r="G2478">
        <v>8.4429999999999996</v>
      </c>
      <c r="H2478">
        <v>9.4930000000000003</v>
      </c>
      <c r="I2478">
        <v>10.715999999999999</v>
      </c>
      <c r="J2478">
        <v>12.148</v>
      </c>
      <c r="K2478">
        <v>13.834</v>
      </c>
      <c r="L2478">
        <v>15.831</v>
      </c>
      <c r="M2478">
        <v>17.827999999999999</v>
      </c>
      <c r="N2478" s="116">
        <v>-0.27800000000000002</v>
      </c>
      <c r="O2478" s="116">
        <v>10.716100000000001</v>
      </c>
      <c r="P2478" s="116">
        <v>0.12327</v>
      </c>
    </row>
    <row r="2479" spans="1:16">
      <c r="A2479" t="s">
        <v>141</v>
      </c>
      <c r="B2479">
        <v>620</v>
      </c>
      <c r="C2479" t="s">
        <v>2652</v>
      </c>
      <c r="D2479">
        <v>20</v>
      </c>
      <c r="E2479">
        <v>6.6340000000000003</v>
      </c>
      <c r="F2479">
        <v>7.5410000000000004</v>
      </c>
      <c r="G2479">
        <v>8.4480000000000004</v>
      </c>
      <c r="H2479">
        <v>9.4990000000000006</v>
      </c>
      <c r="I2479">
        <v>10.723000000000001</v>
      </c>
      <c r="J2479">
        <v>12.156000000000001</v>
      </c>
      <c r="K2479">
        <v>13.843</v>
      </c>
      <c r="L2479">
        <v>15.840999999999999</v>
      </c>
      <c r="M2479">
        <v>17.84</v>
      </c>
      <c r="N2479" s="116">
        <v>-0.2782</v>
      </c>
      <c r="O2479" s="116">
        <v>10.722899999999999</v>
      </c>
      <c r="P2479" s="116">
        <v>0.12327</v>
      </c>
    </row>
    <row r="2480" spans="1:16">
      <c r="A2480" t="s">
        <v>141</v>
      </c>
      <c r="B2480">
        <v>621</v>
      </c>
      <c r="C2480" t="s">
        <v>2653</v>
      </c>
      <c r="D2480">
        <v>20</v>
      </c>
      <c r="E2480">
        <v>6.6390000000000002</v>
      </c>
      <c r="F2480">
        <v>7.5460000000000003</v>
      </c>
      <c r="G2480">
        <v>8.4529999999999994</v>
      </c>
      <c r="H2480">
        <v>9.5050000000000008</v>
      </c>
      <c r="I2480">
        <v>10.73</v>
      </c>
      <c r="J2480">
        <v>12.164</v>
      </c>
      <c r="K2480">
        <v>13.852</v>
      </c>
      <c r="L2480">
        <v>15.852</v>
      </c>
      <c r="M2480">
        <v>17.852</v>
      </c>
      <c r="N2480" s="116">
        <v>-0.27839999999999998</v>
      </c>
      <c r="O2480" s="116">
        <v>10.729699999999999</v>
      </c>
      <c r="P2480" s="116">
        <v>0.12328</v>
      </c>
    </row>
    <row r="2481" spans="1:16">
      <c r="A2481" t="s">
        <v>141</v>
      </c>
      <c r="B2481">
        <v>622</v>
      </c>
      <c r="C2481" t="s">
        <v>2654</v>
      </c>
      <c r="D2481">
        <v>20</v>
      </c>
      <c r="E2481">
        <v>6.6429999999999998</v>
      </c>
      <c r="F2481">
        <v>7.5510000000000002</v>
      </c>
      <c r="G2481">
        <v>8.4589999999999996</v>
      </c>
      <c r="H2481">
        <v>9.5109999999999992</v>
      </c>
      <c r="I2481">
        <v>10.736000000000001</v>
      </c>
      <c r="J2481">
        <v>12.170999999999999</v>
      </c>
      <c r="K2481">
        <v>13.861000000000001</v>
      </c>
      <c r="L2481">
        <v>15.863</v>
      </c>
      <c r="M2481">
        <v>17.864000000000001</v>
      </c>
      <c r="N2481" s="116">
        <v>-0.27860000000000001</v>
      </c>
      <c r="O2481" s="116">
        <v>10.736499999999999</v>
      </c>
      <c r="P2481" s="116">
        <v>0.12328</v>
      </c>
    </row>
    <row r="2482" spans="1:16">
      <c r="A2482" t="s">
        <v>141</v>
      </c>
      <c r="B2482">
        <v>623</v>
      </c>
      <c r="C2482" t="s">
        <v>2655</v>
      </c>
      <c r="D2482">
        <v>20</v>
      </c>
      <c r="E2482">
        <v>6.6470000000000002</v>
      </c>
      <c r="F2482">
        <v>7.556</v>
      </c>
      <c r="G2482">
        <v>8.4640000000000004</v>
      </c>
      <c r="H2482">
        <v>9.5169999999999995</v>
      </c>
      <c r="I2482">
        <v>10.743</v>
      </c>
      <c r="J2482">
        <v>12.179</v>
      </c>
      <c r="K2482">
        <v>13.87</v>
      </c>
      <c r="L2482">
        <v>15.872999999999999</v>
      </c>
      <c r="M2482">
        <v>17.876000000000001</v>
      </c>
      <c r="N2482" s="116">
        <v>-0.2787</v>
      </c>
      <c r="O2482" s="116">
        <v>10.7433</v>
      </c>
      <c r="P2482" s="116">
        <v>0.12328</v>
      </c>
    </row>
    <row r="2483" spans="1:16">
      <c r="A2483" t="s">
        <v>141</v>
      </c>
      <c r="B2483">
        <v>624</v>
      </c>
      <c r="C2483" t="s">
        <v>2656</v>
      </c>
      <c r="D2483">
        <v>20</v>
      </c>
      <c r="E2483">
        <v>6.6509999999999998</v>
      </c>
      <c r="F2483">
        <v>7.56</v>
      </c>
      <c r="G2483">
        <v>8.4689999999999994</v>
      </c>
      <c r="H2483">
        <v>9.5229999999999997</v>
      </c>
      <c r="I2483">
        <v>10.75</v>
      </c>
      <c r="J2483">
        <v>12.186999999999999</v>
      </c>
      <c r="K2483">
        <v>13.879</v>
      </c>
      <c r="L2483">
        <v>15.884</v>
      </c>
      <c r="M2483">
        <v>17.888000000000002</v>
      </c>
      <c r="N2483" s="116">
        <v>-0.27889999999999998</v>
      </c>
      <c r="O2483" s="116">
        <v>10.7501</v>
      </c>
      <c r="P2483" s="116">
        <v>0.12329</v>
      </c>
    </row>
    <row r="2484" spans="1:16">
      <c r="A2484" t="s">
        <v>141</v>
      </c>
      <c r="B2484">
        <v>625</v>
      </c>
      <c r="C2484" t="s">
        <v>2657</v>
      </c>
      <c r="D2484">
        <v>20</v>
      </c>
      <c r="E2484">
        <v>6.6559999999999997</v>
      </c>
      <c r="F2484">
        <v>7.5650000000000004</v>
      </c>
      <c r="G2484">
        <v>8.4749999999999996</v>
      </c>
      <c r="H2484">
        <v>9.5289999999999999</v>
      </c>
      <c r="I2484">
        <v>10.757</v>
      </c>
      <c r="J2484">
        <v>12.195</v>
      </c>
      <c r="K2484">
        <v>13.888</v>
      </c>
      <c r="L2484">
        <v>15.894</v>
      </c>
      <c r="M2484">
        <v>17.899999999999999</v>
      </c>
      <c r="N2484" s="116">
        <v>-0.27910000000000001</v>
      </c>
      <c r="O2484" s="116">
        <v>10.7569</v>
      </c>
      <c r="P2484" s="116">
        <v>0.12329</v>
      </c>
    </row>
    <row r="2485" spans="1:16">
      <c r="A2485" t="s">
        <v>141</v>
      </c>
      <c r="B2485">
        <v>626</v>
      </c>
      <c r="C2485" t="s">
        <v>2658</v>
      </c>
      <c r="D2485">
        <v>20</v>
      </c>
      <c r="E2485">
        <v>6.66</v>
      </c>
      <c r="F2485">
        <v>7.57</v>
      </c>
      <c r="G2485">
        <v>8.48</v>
      </c>
      <c r="H2485">
        <v>9.5350000000000001</v>
      </c>
      <c r="I2485">
        <v>10.763999999999999</v>
      </c>
      <c r="J2485">
        <v>12.202999999999999</v>
      </c>
      <c r="K2485">
        <v>13.897</v>
      </c>
      <c r="L2485">
        <v>15.904999999999999</v>
      </c>
      <c r="M2485">
        <v>17.911999999999999</v>
      </c>
      <c r="N2485" s="116">
        <v>-0.27929999999999999</v>
      </c>
      <c r="O2485" s="116">
        <v>10.7637</v>
      </c>
      <c r="P2485" s="116">
        <v>0.12330000000000001</v>
      </c>
    </row>
    <row r="2486" spans="1:16">
      <c r="A2486" t="s">
        <v>141</v>
      </c>
      <c r="B2486">
        <v>627</v>
      </c>
      <c r="C2486" t="s">
        <v>2659</v>
      </c>
      <c r="D2486">
        <v>20</v>
      </c>
      <c r="E2486">
        <v>6.6639999999999997</v>
      </c>
      <c r="F2486">
        <v>7.5750000000000002</v>
      </c>
      <c r="G2486">
        <v>8.4849999999999994</v>
      </c>
      <c r="H2486">
        <v>9.5410000000000004</v>
      </c>
      <c r="I2486">
        <v>10.77</v>
      </c>
      <c r="J2486">
        <v>12.21</v>
      </c>
      <c r="K2486">
        <v>13.906000000000001</v>
      </c>
      <c r="L2486">
        <v>15.914999999999999</v>
      </c>
      <c r="M2486">
        <v>17.923999999999999</v>
      </c>
      <c r="N2486" s="116">
        <v>-0.27939999999999998</v>
      </c>
      <c r="O2486" s="116">
        <v>10.7705</v>
      </c>
      <c r="P2486" s="116">
        <v>0.12330000000000001</v>
      </c>
    </row>
    <row r="2487" spans="1:16">
      <c r="A2487" t="s">
        <v>141</v>
      </c>
      <c r="B2487">
        <v>628</v>
      </c>
      <c r="C2487" t="s">
        <v>2660</v>
      </c>
      <c r="D2487">
        <v>20</v>
      </c>
      <c r="E2487">
        <v>6.6680000000000001</v>
      </c>
      <c r="F2487">
        <v>7.5789999999999997</v>
      </c>
      <c r="G2487">
        <v>8.4909999999999997</v>
      </c>
      <c r="H2487">
        <v>9.5470000000000006</v>
      </c>
      <c r="I2487">
        <v>10.776999999999999</v>
      </c>
      <c r="J2487">
        <v>12.218</v>
      </c>
      <c r="K2487">
        <v>13.914999999999999</v>
      </c>
      <c r="L2487">
        <v>15.925000000000001</v>
      </c>
      <c r="M2487">
        <v>17.936</v>
      </c>
      <c r="N2487" s="116">
        <v>-0.27960000000000002</v>
      </c>
      <c r="O2487" s="116">
        <v>10.7773</v>
      </c>
      <c r="P2487" s="116">
        <v>0.12330000000000001</v>
      </c>
    </row>
    <row r="2488" spans="1:16">
      <c r="A2488" t="s">
        <v>141</v>
      </c>
      <c r="B2488">
        <v>629</v>
      </c>
      <c r="C2488" t="s">
        <v>2661</v>
      </c>
      <c r="D2488">
        <v>20</v>
      </c>
      <c r="E2488">
        <v>6.6719999999999997</v>
      </c>
      <c r="F2488">
        <v>7.5839999999999996</v>
      </c>
      <c r="G2488">
        <v>8.4960000000000004</v>
      </c>
      <c r="H2488">
        <v>9.5530000000000008</v>
      </c>
      <c r="I2488">
        <v>10.784000000000001</v>
      </c>
      <c r="J2488">
        <v>12.226000000000001</v>
      </c>
      <c r="K2488">
        <v>13.923999999999999</v>
      </c>
      <c r="L2488">
        <v>15.936</v>
      </c>
      <c r="M2488">
        <v>17.948</v>
      </c>
      <c r="N2488" s="116">
        <v>-0.27979999999999999</v>
      </c>
      <c r="O2488" s="116">
        <v>10.7841</v>
      </c>
      <c r="P2488" s="116">
        <v>0.12331</v>
      </c>
    </row>
    <row r="2489" spans="1:16">
      <c r="A2489" t="s">
        <v>141</v>
      </c>
      <c r="B2489">
        <v>630</v>
      </c>
      <c r="C2489" t="s">
        <v>2662</v>
      </c>
      <c r="D2489">
        <v>20</v>
      </c>
      <c r="E2489">
        <v>6.6769999999999996</v>
      </c>
      <c r="F2489">
        <v>7.5890000000000004</v>
      </c>
      <c r="G2489">
        <v>8.5009999999999994</v>
      </c>
      <c r="H2489">
        <v>9.5589999999999993</v>
      </c>
      <c r="I2489">
        <v>10.791</v>
      </c>
      <c r="J2489">
        <v>12.234</v>
      </c>
      <c r="K2489">
        <v>13.933</v>
      </c>
      <c r="L2489">
        <v>15.946</v>
      </c>
      <c r="M2489">
        <v>17.96</v>
      </c>
      <c r="N2489" s="116">
        <v>-0.27989999999999998</v>
      </c>
      <c r="O2489" s="116">
        <v>10.790900000000001</v>
      </c>
      <c r="P2489" s="116">
        <v>0.12331</v>
      </c>
    </row>
    <row r="2490" spans="1:16">
      <c r="A2490" t="s">
        <v>141</v>
      </c>
      <c r="B2490">
        <v>631</v>
      </c>
      <c r="C2490" t="s">
        <v>2663</v>
      </c>
      <c r="D2490">
        <v>20</v>
      </c>
      <c r="E2490">
        <v>6.681</v>
      </c>
      <c r="F2490">
        <v>7.5940000000000003</v>
      </c>
      <c r="G2490">
        <v>8.5069999999999997</v>
      </c>
      <c r="H2490">
        <v>9.5649999999999995</v>
      </c>
      <c r="I2490">
        <v>10.798</v>
      </c>
      <c r="J2490">
        <v>12.242000000000001</v>
      </c>
      <c r="K2490">
        <v>13.942</v>
      </c>
      <c r="L2490">
        <v>15.957000000000001</v>
      </c>
      <c r="M2490">
        <v>17.972000000000001</v>
      </c>
      <c r="N2490" s="116">
        <v>-0.28010000000000002</v>
      </c>
      <c r="O2490" s="116">
        <v>10.797700000000001</v>
      </c>
      <c r="P2490" s="116">
        <v>0.12332</v>
      </c>
    </row>
    <row r="2491" spans="1:16">
      <c r="A2491" t="s">
        <v>141</v>
      </c>
      <c r="B2491">
        <v>632</v>
      </c>
      <c r="C2491" t="s">
        <v>2664</v>
      </c>
      <c r="D2491">
        <v>20</v>
      </c>
      <c r="E2491">
        <v>6.6849999999999996</v>
      </c>
      <c r="F2491">
        <v>7.5990000000000002</v>
      </c>
      <c r="G2491">
        <v>8.5120000000000005</v>
      </c>
      <c r="H2491">
        <v>9.5709999999999997</v>
      </c>
      <c r="I2491">
        <v>10.804</v>
      </c>
      <c r="J2491">
        <v>12.249000000000001</v>
      </c>
      <c r="K2491">
        <v>13.951000000000001</v>
      </c>
      <c r="L2491">
        <v>15.967000000000001</v>
      </c>
      <c r="M2491">
        <v>17.984000000000002</v>
      </c>
      <c r="N2491" s="116">
        <v>-0.28029999999999999</v>
      </c>
      <c r="O2491" s="116">
        <v>10.804500000000001</v>
      </c>
      <c r="P2491" s="116">
        <v>0.12332</v>
      </c>
    </row>
    <row r="2492" spans="1:16">
      <c r="A2492" t="s">
        <v>141</v>
      </c>
      <c r="B2492">
        <v>633</v>
      </c>
      <c r="C2492" t="s">
        <v>2665</v>
      </c>
      <c r="D2492">
        <v>20</v>
      </c>
      <c r="E2492">
        <v>6.6890000000000001</v>
      </c>
      <c r="F2492">
        <v>7.6029999999999998</v>
      </c>
      <c r="G2492">
        <v>8.5169999999999995</v>
      </c>
      <c r="H2492">
        <v>9.577</v>
      </c>
      <c r="I2492">
        <v>10.811</v>
      </c>
      <c r="J2492">
        <v>12.257</v>
      </c>
      <c r="K2492">
        <v>13.96</v>
      </c>
      <c r="L2492">
        <v>15.977</v>
      </c>
      <c r="M2492">
        <v>17.995000000000001</v>
      </c>
      <c r="N2492" s="116">
        <v>-0.28039999999999998</v>
      </c>
      <c r="O2492" s="116">
        <v>10.811299999999999</v>
      </c>
      <c r="P2492" s="116">
        <v>0.12332</v>
      </c>
    </row>
    <row r="2493" spans="1:16">
      <c r="A2493" t="s">
        <v>141</v>
      </c>
      <c r="B2493">
        <v>634</v>
      </c>
      <c r="C2493" t="s">
        <v>2666</v>
      </c>
      <c r="D2493">
        <v>20</v>
      </c>
      <c r="E2493">
        <v>6.6929999999999996</v>
      </c>
      <c r="F2493">
        <v>7.6079999999999997</v>
      </c>
      <c r="G2493">
        <v>8.5229999999999997</v>
      </c>
      <c r="H2493">
        <v>9.5830000000000002</v>
      </c>
      <c r="I2493">
        <v>10.818</v>
      </c>
      <c r="J2493">
        <v>12.265000000000001</v>
      </c>
      <c r="K2493">
        <v>13.968999999999999</v>
      </c>
      <c r="L2493">
        <v>15.988</v>
      </c>
      <c r="M2493">
        <v>18.007999999999999</v>
      </c>
      <c r="N2493" s="116">
        <v>-0.28060000000000002</v>
      </c>
      <c r="O2493" s="116">
        <v>10.818099999999999</v>
      </c>
      <c r="P2493" s="116">
        <v>0.12333</v>
      </c>
    </row>
    <row r="2494" spans="1:16">
      <c r="A2494" t="s">
        <v>141</v>
      </c>
      <c r="B2494">
        <v>635</v>
      </c>
      <c r="C2494" t="s">
        <v>2667</v>
      </c>
      <c r="D2494">
        <v>20</v>
      </c>
      <c r="E2494">
        <v>6.6980000000000004</v>
      </c>
      <c r="F2494">
        <v>7.6130000000000004</v>
      </c>
      <c r="G2494">
        <v>8.5280000000000005</v>
      </c>
      <c r="H2494">
        <v>9.5890000000000004</v>
      </c>
      <c r="I2494">
        <v>10.824999999999999</v>
      </c>
      <c r="J2494">
        <v>12.273</v>
      </c>
      <c r="K2494">
        <v>13.978</v>
      </c>
      <c r="L2494">
        <v>15.999000000000001</v>
      </c>
      <c r="M2494">
        <v>18.02</v>
      </c>
      <c r="N2494" s="116">
        <v>-0.28079999999999999</v>
      </c>
      <c r="O2494" s="116">
        <v>10.8249</v>
      </c>
      <c r="P2494" s="116">
        <v>0.12333</v>
      </c>
    </row>
    <row r="2495" spans="1:16">
      <c r="A2495" t="s">
        <v>141</v>
      </c>
      <c r="B2495">
        <v>636</v>
      </c>
      <c r="C2495" t="s">
        <v>2668</v>
      </c>
      <c r="D2495">
        <v>20</v>
      </c>
      <c r="E2495">
        <v>6.702</v>
      </c>
      <c r="F2495">
        <v>7.6180000000000003</v>
      </c>
      <c r="G2495">
        <v>8.5329999999999995</v>
      </c>
      <c r="H2495">
        <v>9.5950000000000006</v>
      </c>
      <c r="I2495">
        <v>10.832000000000001</v>
      </c>
      <c r="J2495">
        <v>12.28</v>
      </c>
      <c r="K2495">
        <v>13.987</v>
      </c>
      <c r="L2495">
        <v>16.009</v>
      </c>
      <c r="M2495">
        <v>18.032</v>
      </c>
      <c r="N2495" s="116">
        <v>-0.28089999999999998</v>
      </c>
      <c r="O2495" s="116">
        <v>10.8317</v>
      </c>
      <c r="P2495" s="116">
        <v>0.12334000000000001</v>
      </c>
    </row>
    <row r="2496" spans="1:16">
      <c r="A2496" t="s">
        <v>141</v>
      </c>
      <c r="B2496">
        <v>637</v>
      </c>
      <c r="C2496" t="s">
        <v>2669</v>
      </c>
      <c r="D2496">
        <v>20</v>
      </c>
      <c r="E2496">
        <v>6.7060000000000004</v>
      </c>
      <c r="F2496">
        <v>7.6219999999999999</v>
      </c>
      <c r="G2496">
        <v>8.5389999999999997</v>
      </c>
      <c r="H2496">
        <v>9.6010000000000009</v>
      </c>
      <c r="I2496">
        <v>10.837999999999999</v>
      </c>
      <c r="J2496">
        <v>12.288</v>
      </c>
      <c r="K2496">
        <v>13.996</v>
      </c>
      <c r="L2496">
        <v>16.02</v>
      </c>
      <c r="M2496">
        <v>18.044</v>
      </c>
      <c r="N2496" s="116">
        <v>-0.28110000000000002</v>
      </c>
      <c r="O2496" s="116">
        <v>10.8385</v>
      </c>
      <c r="P2496" s="116">
        <v>0.12334000000000001</v>
      </c>
    </row>
    <row r="2497" spans="1:16">
      <c r="A2497" t="s">
        <v>141</v>
      </c>
      <c r="B2497">
        <v>638</v>
      </c>
      <c r="C2497" t="s">
        <v>2670</v>
      </c>
      <c r="D2497">
        <v>20</v>
      </c>
      <c r="E2497">
        <v>6.71</v>
      </c>
      <c r="F2497">
        <v>7.6269999999999998</v>
      </c>
      <c r="G2497">
        <v>8.5440000000000005</v>
      </c>
      <c r="H2497">
        <v>9.6069999999999993</v>
      </c>
      <c r="I2497">
        <v>10.845000000000001</v>
      </c>
      <c r="J2497">
        <v>12.295999999999999</v>
      </c>
      <c r="K2497">
        <v>14.005000000000001</v>
      </c>
      <c r="L2497">
        <v>16.03</v>
      </c>
      <c r="M2497">
        <v>18.056000000000001</v>
      </c>
      <c r="N2497" s="116">
        <v>-0.28129999999999999</v>
      </c>
      <c r="O2497" s="116">
        <v>10.8453</v>
      </c>
      <c r="P2497" s="116">
        <v>0.12335</v>
      </c>
    </row>
    <row r="2498" spans="1:16">
      <c r="A2498" t="s">
        <v>141</v>
      </c>
      <c r="B2498">
        <v>639</v>
      </c>
      <c r="C2498" t="s">
        <v>2671</v>
      </c>
      <c r="D2498">
        <v>20</v>
      </c>
      <c r="E2498">
        <v>6.7149999999999999</v>
      </c>
      <c r="F2498">
        <v>7.6319999999999997</v>
      </c>
      <c r="G2498">
        <v>8.5489999999999995</v>
      </c>
      <c r="H2498">
        <v>9.6129999999999995</v>
      </c>
      <c r="I2498">
        <v>10.852</v>
      </c>
      <c r="J2498">
        <v>12.304</v>
      </c>
      <c r="K2498">
        <v>14.013999999999999</v>
      </c>
      <c r="L2498">
        <v>16.041</v>
      </c>
      <c r="M2498">
        <v>18.068000000000001</v>
      </c>
      <c r="N2498" s="116">
        <v>-0.28139999999999998</v>
      </c>
      <c r="O2498" s="116">
        <v>10.8521</v>
      </c>
      <c r="P2498" s="116">
        <v>0.12335</v>
      </c>
    </row>
    <row r="2499" spans="1:16">
      <c r="A2499" t="s">
        <v>141</v>
      </c>
      <c r="B2499">
        <v>640</v>
      </c>
      <c r="C2499" t="s">
        <v>2672</v>
      </c>
      <c r="D2499">
        <v>21</v>
      </c>
      <c r="E2499">
        <v>6.7190000000000003</v>
      </c>
      <c r="F2499">
        <v>7.6369999999999996</v>
      </c>
      <c r="G2499">
        <v>8.5549999999999997</v>
      </c>
      <c r="H2499">
        <v>9.6189999999999998</v>
      </c>
      <c r="I2499">
        <v>10.859</v>
      </c>
      <c r="J2499">
        <v>12.311999999999999</v>
      </c>
      <c r="K2499">
        <v>14.023</v>
      </c>
      <c r="L2499">
        <v>16.052</v>
      </c>
      <c r="M2499">
        <v>18.079999999999998</v>
      </c>
      <c r="N2499" s="116">
        <v>-0.28160000000000002</v>
      </c>
      <c r="O2499" s="116">
        <v>10.8589</v>
      </c>
      <c r="P2499" s="116">
        <v>0.12336</v>
      </c>
    </row>
    <row r="2500" spans="1:16">
      <c r="A2500" t="s">
        <v>141</v>
      </c>
      <c r="B2500">
        <v>641</v>
      </c>
      <c r="C2500" t="s">
        <v>2673</v>
      </c>
      <c r="D2500">
        <v>21</v>
      </c>
      <c r="E2500">
        <v>6.7229999999999999</v>
      </c>
      <c r="F2500">
        <v>7.641</v>
      </c>
      <c r="G2500">
        <v>8.56</v>
      </c>
      <c r="H2500">
        <v>9.625</v>
      </c>
      <c r="I2500">
        <v>10.866</v>
      </c>
      <c r="J2500">
        <v>12.319000000000001</v>
      </c>
      <c r="K2500">
        <v>14.032</v>
      </c>
      <c r="L2500">
        <v>16.062000000000001</v>
      </c>
      <c r="M2500">
        <v>18.091999999999999</v>
      </c>
      <c r="N2500" s="116">
        <v>-0.28179999999999999</v>
      </c>
      <c r="O2500" s="116">
        <v>10.8657</v>
      </c>
      <c r="P2500" s="116">
        <v>0.12336</v>
      </c>
    </row>
    <row r="2501" spans="1:16">
      <c r="A2501" t="s">
        <v>141</v>
      </c>
      <c r="B2501">
        <v>642</v>
      </c>
      <c r="C2501" t="s">
        <v>2674</v>
      </c>
      <c r="D2501">
        <v>21</v>
      </c>
      <c r="E2501">
        <v>6.7270000000000003</v>
      </c>
      <c r="F2501">
        <v>7.6459999999999999</v>
      </c>
      <c r="G2501">
        <v>8.5649999999999995</v>
      </c>
      <c r="H2501">
        <v>9.6310000000000002</v>
      </c>
      <c r="I2501">
        <v>10.872</v>
      </c>
      <c r="J2501">
        <v>12.327</v>
      </c>
      <c r="K2501">
        <v>14.041</v>
      </c>
      <c r="L2501">
        <v>16.071999999999999</v>
      </c>
      <c r="M2501">
        <v>18.103000000000002</v>
      </c>
      <c r="N2501" s="116">
        <v>-0.28189999999999998</v>
      </c>
      <c r="O2501" s="116">
        <v>10.8725</v>
      </c>
      <c r="P2501" s="116">
        <v>0.12336</v>
      </c>
    </row>
    <row r="2502" spans="1:16">
      <c r="A2502" t="s">
        <v>141</v>
      </c>
      <c r="B2502">
        <v>643</v>
      </c>
      <c r="C2502" t="s">
        <v>2675</v>
      </c>
      <c r="D2502">
        <v>21</v>
      </c>
      <c r="E2502">
        <v>6.7309999999999999</v>
      </c>
      <c r="F2502">
        <v>7.6509999999999998</v>
      </c>
      <c r="G2502">
        <v>8.5709999999999997</v>
      </c>
      <c r="H2502">
        <v>9.6370000000000005</v>
      </c>
      <c r="I2502">
        <v>10.879</v>
      </c>
      <c r="J2502">
        <v>12.335000000000001</v>
      </c>
      <c r="K2502">
        <v>14.05</v>
      </c>
      <c r="L2502">
        <v>16.082999999999998</v>
      </c>
      <c r="M2502">
        <v>18.116</v>
      </c>
      <c r="N2502" s="116">
        <v>-0.28210000000000002</v>
      </c>
      <c r="O2502" s="116">
        <v>10.879300000000001</v>
      </c>
      <c r="P2502" s="116">
        <v>0.12336999999999999</v>
      </c>
    </row>
    <row r="2503" spans="1:16">
      <c r="A2503" t="s">
        <v>141</v>
      </c>
      <c r="B2503">
        <v>644</v>
      </c>
      <c r="C2503" t="s">
        <v>2676</v>
      </c>
      <c r="D2503">
        <v>21</v>
      </c>
      <c r="E2503">
        <v>6.7359999999999998</v>
      </c>
      <c r="F2503">
        <v>7.6559999999999997</v>
      </c>
      <c r="G2503">
        <v>8.5760000000000005</v>
      </c>
      <c r="H2503">
        <v>9.6430000000000007</v>
      </c>
      <c r="I2503">
        <v>10.885999999999999</v>
      </c>
      <c r="J2503">
        <v>12.343</v>
      </c>
      <c r="K2503">
        <v>14.058999999999999</v>
      </c>
      <c r="L2503">
        <v>16.093</v>
      </c>
      <c r="M2503">
        <v>18.126999999999999</v>
      </c>
      <c r="N2503" s="116">
        <v>-0.28220000000000001</v>
      </c>
      <c r="O2503" s="116">
        <v>10.886100000000001</v>
      </c>
      <c r="P2503" s="116">
        <v>0.12336999999999999</v>
      </c>
    </row>
    <row r="2504" spans="1:16">
      <c r="A2504" t="s">
        <v>141</v>
      </c>
      <c r="B2504">
        <v>645</v>
      </c>
      <c r="C2504" t="s">
        <v>2677</v>
      </c>
      <c r="D2504">
        <v>21</v>
      </c>
      <c r="E2504">
        <v>6.74</v>
      </c>
      <c r="F2504">
        <v>7.66</v>
      </c>
      <c r="G2504">
        <v>8.5809999999999995</v>
      </c>
      <c r="H2504">
        <v>9.6489999999999991</v>
      </c>
      <c r="I2504">
        <v>10.893000000000001</v>
      </c>
      <c r="J2504">
        <v>12.35</v>
      </c>
      <c r="K2504">
        <v>14.068</v>
      </c>
      <c r="L2504">
        <v>16.103999999999999</v>
      </c>
      <c r="M2504">
        <v>18.14</v>
      </c>
      <c r="N2504" s="116">
        <v>-0.28239999999999998</v>
      </c>
      <c r="O2504" s="116">
        <v>10.892899999999999</v>
      </c>
      <c r="P2504" s="116">
        <v>0.12338</v>
      </c>
    </row>
    <row r="2505" spans="1:16">
      <c r="A2505" t="s">
        <v>141</v>
      </c>
      <c r="B2505">
        <v>646</v>
      </c>
      <c r="C2505" t="s">
        <v>2678</v>
      </c>
      <c r="D2505">
        <v>21</v>
      </c>
      <c r="E2505">
        <v>6.7439999999999998</v>
      </c>
      <c r="F2505">
        <v>7.665</v>
      </c>
      <c r="G2505">
        <v>8.5869999999999997</v>
      </c>
      <c r="H2505">
        <v>9.6549999999999994</v>
      </c>
      <c r="I2505">
        <v>10.9</v>
      </c>
      <c r="J2505">
        <v>12.358000000000001</v>
      </c>
      <c r="K2505">
        <v>14.077</v>
      </c>
      <c r="L2505">
        <v>16.114000000000001</v>
      </c>
      <c r="M2505">
        <v>18.152000000000001</v>
      </c>
      <c r="N2505" s="116">
        <v>-0.28260000000000002</v>
      </c>
      <c r="O2505" s="116">
        <v>10.899699999999999</v>
      </c>
      <c r="P2505" s="116">
        <v>0.12338</v>
      </c>
    </row>
    <row r="2506" spans="1:16">
      <c r="A2506" t="s">
        <v>141</v>
      </c>
      <c r="B2506">
        <v>647</v>
      </c>
      <c r="C2506" t="s">
        <v>2679</v>
      </c>
      <c r="D2506">
        <v>21</v>
      </c>
      <c r="E2506">
        <v>6.7480000000000002</v>
      </c>
      <c r="F2506">
        <v>7.67</v>
      </c>
      <c r="G2506">
        <v>8.5920000000000005</v>
      </c>
      <c r="H2506">
        <v>9.6609999999999996</v>
      </c>
      <c r="I2506">
        <v>10.906000000000001</v>
      </c>
      <c r="J2506">
        <v>12.366</v>
      </c>
      <c r="K2506">
        <v>14.086</v>
      </c>
      <c r="L2506">
        <v>16.125</v>
      </c>
      <c r="M2506">
        <v>18.164000000000001</v>
      </c>
      <c r="N2506" s="116">
        <v>-0.28270000000000001</v>
      </c>
      <c r="O2506" s="116">
        <v>10.906499999999999</v>
      </c>
      <c r="P2506" s="116">
        <v>0.12339</v>
      </c>
    </row>
    <row r="2507" spans="1:16">
      <c r="A2507" t="s">
        <v>141</v>
      </c>
      <c r="B2507">
        <v>648</v>
      </c>
      <c r="C2507" t="s">
        <v>2680</v>
      </c>
      <c r="D2507">
        <v>21</v>
      </c>
      <c r="E2507">
        <v>6.7519999999999998</v>
      </c>
      <c r="F2507">
        <v>7.6749999999999998</v>
      </c>
      <c r="G2507">
        <v>8.5969999999999995</v>
      </c>
      <c r="H2507">
        <v>9.6669999999999998</v>
      </c>
      <c r="I2507">
        <v>10.913</v>
      </c>
      <c r="J2507">
        <v>12.374000000000001</v>
      </c>
      <c r="K2507">
        <v>14.095000000000001</v>
      </c>
      <c r="L2507">
        <v>16.135000000000002</v>
      </c>
      <c r="M2507">
        <v>18.175999999999998</v>
      </c>
      <c r="N2507" s="116">
        <v>-0.28289999999999998</v>
      </c>
      <c r="O2507" s="116">
        <v>10.9133</v>
      </c>
      <c r="P2507" s="116">
        <v>0.12339</v>
      </c>
    </row>
    <row r="2508" spans="1:16">
      <c r="A2508" t="s">
        <v>141</v>
      </c>
      <c r="B2508">
        <v>649</v>
      </c>
      <c r="C2508" t="s">
        <v>2681</v>
      </c>
      <c r="D2508">
        <v>21</v>
      </c>
      <c r="E2508">
        <v>6.7560000000000002</v>
      </c>
      <c r="F2508">
        <v>7.6790000000000003</v>
      </c>
      <c r="G2508">
        <v>8.6020000000000003</v>
      </c>
      <c r="H2508">
        <v>9.673</v>
      </c>
      <c r="I2508">
        <v>10.92</v>
      </c>
      <c r="J2508">
        <v>12.382</v>
      </c>
      <c r="K2508">
        <v>14.103999999999999</v>
      </c>
      <c r="L2508">
        <v>16.146000000000001</v>
      </c>
      <c r="M2508">
        <v>18.187999999999999</v>
      </c>
      <c r="N2508" s="116">
        <v>-0.28299999999999997</v>
      </c>
      <c r="O2508" s="116">
        <v>10.920199999999999</v>
      </c>
      <c r="P2508" s="116">
        <v>0.1234</v>
      </c>
    </row>
    <row r="2509" spans="1:16">
      <c r="A2509" t="s">
        <v>141</v>
      </c>
      <c r="B2509">
        <v>650</v>
      </c>
      <c r="C2509" t="s">
        <v>2682</v>
      </c>
      <c r="D2509">
        <v>21</v>
      </c>
      <c r="E2509">
        <v>6.7610000000000001</v>
      </c>
      <c r="F2509">
        <v>7.6840000000000002</v>
      </c>
      <c r="G2509">
        <v>8.6080000000000005</v>
      </c>
      <c r="H2509">
        <v>9.6790000000000003</v>
      </c>
      <c r="I2509">
        <v>10.927</v>
      </c>
      <c r="J2509">
        <v>12.388999999999999</v>
      </c>
      <c r="K2509">
        <v>14.113</v>
      </c>
      <c r="L2509">
        <v>16.155999999999999</v>
      </c>
      <c r="M2509">
        <v>18.2</v>
      </c>
      <c r="N2509" s="116">
        <v>-0.28320000000000001</v>
      </c>
      <c r="O2509" s="116">
        <v>10.927</v>
      </c>
      <c r="P2509" s="116">
        <v>0.1234</v>
      </c>
    </row>
    <row r="2510" spans="1:16">
      <c r="A2510" t="s">
        <v>141</v>
      </c>
      <c r="B2510">
        <v>651</v>
      </c>
      <c r="C2510" t="s">
        <v>2683</v>
      </c>
      <c r="D2510">
        <v>21</v>
      </c>
      <c r="E2510">
        <v>6.7649999999999997</v>
      </c>
      <c r="F2510">
        <v>7.6890000000000001</v>
      </c>
      <c r="G2510">
        <v>8.6129999999999995</v>
      </c>
      <c r="H2510">
        <v>9.6850000000000005</v>
      </c>
      <c r="I2510">
        <v>10.933999999999999</v>
      </c>
      <c r="J2510">
        <v>12.397</v>
      </c>
      <c r="K2510">
        <v>14.122</v>
      </c>
      <c r="L2510">
        <v>16.167000000000002</v>
      </c>
      <c r="M2510">
        <v>18.212</v>
      </c>
      <c r="N2510" s="116">
        <v>-0.28339999999999999</v>
      </c>
      <c r="O2510" s="116">
        <v>10.9338</v>
      </c>
      <c r="P2510" s="116">
        <v>0.12341000000000001</v>
      </c>
    </row>
    <row r="2511" spans="1:16">
      <c r="A2511" t="s">
        <v>141</v>
      </c>
      <c r="B2511">
        <v>652</v>
      </c>
      <c r="C2511" t="s">
        <v>2684</v>
      </c>
      <c r="D2511">
        <v>21</v>
      </c>
      <c r="E2511">
        <v>6.7690000000000001</v>
      </c>
      <c r="F2511">
        <v>7.694</v>
      </c>
      <c r="G2511">
        <v>8.6189999999999998</v>
      </c>
      <c r="H2511">
        <v>9.6910000000000007</v>
      </c>
      <c r="I2511">
        <v>10.941000000000001</v>
      </c>
      <c r="J2511">
        <v>12.404999999999999</v>
      </c>
      <c r="K2511">
        <v>14.131</v>
      </c>
      <c r="L2511">
        <v>16.177</v>
      </c>
      <c r="M2511">
        <v>18.224</v>
      </c>
      <c r="N2511" s="116">
        <v>-0.28349999999999997</v>
      </c>
      <c r="O2511" s="116">
        <v>10.9406</v>
      </c>
      <c r="P2511" s="116">
        <v>0.12341000000000001</v>
      </c>
    </row>
    <row r="2512" spans="1:16">
      <c r="A2512" t="s">
        <v>141</v>
      </c>
      <c r="B2512">
        <v>653</v>
      </c>
      <c r="C2512" t="s">
        <v>2685</v>
      </c>
      <c r="D2512">
        <v>21</v>
      </c>
      <c r="E2512">
        <v>6.7729999999999997</v>
      </c>
      <c r="F2512">
        <v>7.6989999999999998</v>
      </c>
      <c r="G2512">
        <v>8.6240000000000006</v>
      </c>
      <c r="H2512">
        <v>9.6969999999999992</v>
      </c>
      <c r="I2512">
        <v>10.946999999999999</v>
      </c>
      <c r="J2512">
        <v>12.413</v>
      </c>
      <c r="K2512">
        <v>14.14</v>
      </c>
      <c r="L2512">
        <v>16.187999999999999</v>
      </c>
      <c r="M2512">
        <v>18.236999999999998</v>
      </c>
      <c r="N2512" s="116">
        <v>-0.28370000000000001</v>
      </c>
      <c r="O2512" s="116">
        <v>10.9474</v>
      </c>
      <c r="P2512" s="116">
        <v>0.12342</v>
      </c>
    </row>
    <row r="2513" spans="1:16">
      <c r="A2513" t="s">
        <v>141</v>
      </c>
      <c r="B2513">
        <v>654</v>
      </c>
      <c r="C2513" t="s">
        <v>2686</v>
      </c>
      <c r="D2513">
        <v>21</v>
      </c>
      <c r="E2513">
        <v>6.7779999999999996</v>
      </c>
      <c r="F2513">
        <v>7.7030000000000003</v>
      </c>
      <c r="G2513">
        <v>8.6289999999999996</v>
      </c>
      <c r="H2513">
        <v>9.7029999999999994</v>
      </c>
      <c r="I2513">
        <v>10.954000000000001</v>
      </c>
      <c r="J2513">
        <v>12.420999999999999</v>
      </c>
      <c r="K2513">
        <v>14.148999999999999</v>
      </c>
      <c r="L2513">
        <v>16.198</v>
      </c>
      <c r="M2513">
        <v>18.248000000000001</v>
      </c>
      <c r="N2513" s="116">
        <v>-0.2838</v>
      </c>
      <c r="O2513" s="116">
        <v>10.9542</v>
      </c>
      <c r="P2513" s="116">
        <v>0.12342</v>
      </c>
    </row>
    <row r="2514" spans="1:16">
      <c r="A2514" t="s">
        <v>141</v>
      </c>
      <c r="B2514">
        <v>655</v>
      </c>
      <c r="C2514" t="s">
        <v>2687</v>
      </c>
      <c r="D2514">
        <v>21</v>
      </c>
      <c r="E2514">
        <v>6.782</v>
      </c>
      <c r="F2514">
        <v>7.7080000000000002</v>
      </c>
      <c r="G2514">
        <v>8.6340000000000003</v>
      </c>
      <c r="H2514">
        <v>9.7089999999999996</v>
      </c>
      <c r="I2514">
        <v>10.961</v>
      </c>
      <c r="J2514">
        <v>12.428000000000001</v>
      </c>
      <c r="K2514">
        <v>14.157999999999999</v>
      </c>
      <c r="L2514">
        <v>16.209</v>
      </c>
      <c r="M2514">
        <v>18.260999999999999</v>
      </c>
      <c r="N2514" s="116">
        <v>-0.28399999999999997</v>
      </c>
      <c r="O2514" s="116">
        <v>10.961</v>
      </c>
      <c r="P2514" s="116">
        <v>0.12343</v>
      </c>
    </row>
    <row r="2515" spans="1:16">
      <c r="A2515" t="s">
        <v>141</v>
      </c>
      <c r="B2515">
        <v>656</v>
      </c>
      <c r="C2515" t="s">
        <v>2688</v>
      </c>
      <c r="D2515">
        <v>21</v>
      </c>
      <c r="E2515">
        <v>6.7859999999999996</v>
      </c>
      <c r="F2515">
        <v>7.7130000000000001</v>
      </c>
      <c r="G2515">
        <v>8.64</v>
      </c>
      <c r="H2515">
        <v>9.7149999999999999</v>
      </c>
      <c r="I2515">
        <v>10.968</v>
      </c>
      <c r="J2515">
        <v>12.436</v>
      </c>
      <c r="K2515">
        <v>14.167</v>
      </c>
      <c r="L2515">
        <v>16.22</v>
      </c>
      <c r="M2515">
        <v>18.271999999999998</v>
      </c>
      <c r="N2515" s="116">
        <v>-0.28410000000000002</v>
      </c>
      <c r="O2515" s="116">
        <v>10.9679</v>
      </c>
      <c r="P2515" s="116">
        <v>0.12343</v>
      </c>
    </row>
    <row r="2516" spans="1:16">
      <c r="A2516" t="s">
        <v>141</v>
      </c>
      <c r="B2516">
        <v>657</v>
      </c>
      <c r="C2516" t="s">
        <v>2689</v>
      </c>
      <c r="D2516">
        <v>21</v>
      </c>
      <c r="E2516">
        <v>6.79</v>
      </c>
      <c r="F2516">
        <v>7.718</v>
      </c>
      <c r="G2516">
        <v>8.6449999999999996</v>
      </c>
      <c r="H2516">
        <v>9.7210000000000001</v>
      </c>
      <c r="I2516">
        <v>10.975</v>
      </c>
      <c r="J2516">
        <v>12.444000000000001</v>
      </c>
      <c r="K2516">
        <v>14.176</v>
      </c>
      <c r="L2516">
        <v>16.231000000000002</v>
      </c>
      <c r="M2516">
        <v>18.285</v>
      </c>
      <c r="N2516" s="116">
        <v>-0.2843</v>
      </c>
      <c r="O2516" s="116">
        <v>10.9747</v>
      </c>
      <c r="P2516" s="116">
        <v>0.12343999999999999</v>
      </c>
    </row>
    <row r="2517" spans="1:16">
      <c r="A2517" t="s">
        <v>141</v>
      </c>
      <c r="B2517">
        <v>658</v>
      </c>
      <c r="C2517" t="s">
        <v>2690</v>
      </c>
      <c r="D2517">
        <v>21</v>
      </c>
      <c r="E2517">
        <v>6.7939999999999996</v>
      </c>
      <c r="F2517">
        <v>7.7220000000000004</v>
      </c>
      <c r="G2517">
        <v>8.65</v>
      </c>
      <c r="H2517">
        <v>9.7270000000000003</v>
      </c>
      <c r="I2517">
        <v>10.981999999999999</v>
      </c>
      <c r="J2517">
        <v>12.452</v>
      </c>
      <c r="K2517">
        <v>14.185</v>
      </c>
      <c r="L2517">
        <v>16.241</v>
      </c>
      <c r="M2517">
        <v>18.295999999999999</v>
      </c>
      <c r="N2517" s="116">
        <v>-0.28439999999999999</v>
      </c>
      <c r="O2517" s="116">
        <v>10.9815</v>
      </c>
      <c r="P2517" s="116">
        <v>0.12343999999999999</v>
      </c>
    </row>
    <row r="2518" spans="1:16">
      <c r="A2518" t="s">
        <v>141</v>
      </c>
      <c r="B2518">
        <v>659</v>
      </c>
      <c r="C2518" t="s">
        <v>2691</v>
      </c>
      <c r="D2518">
        <v>21</v>
      </c>
      <c r="E2518">
        <v>6.798</v>
      </c>
      <c r="F2518">
        <v>7.7270000000000003</v>
      </c>
      <c r="G2518">
        <v>8.6560000000000006</v>
      </c>
      <c r="H2518">
        <v>9.7330000000000005</v>
      </c>
      <c r="I2518">
        <v>10.988</v>
      </c>
      <c r="J2518">
        <v>12.46</v>
      </c>
      <c r="K2518">
        <v>14.194000000000001</v>
      </c>
      <c r="L2518">
        <v>16.251999999999999</v>
      </c>
      <c r="M2518">
        <v>18.309000000000001</v>
      </c>
      <c r="N2518" s="116">
        <v>-0.28460000000000002</v>
      </c>
      <c r="O2518" s="116">
        <v>10.988300000000001</v>
      </c>
      <c r="P2518" s="116">
        <v>0.12345</v>
      </c>
    </row>
    <row r="2519" spans="1:16">
      <c r="A2519" t="s">
        <v>141</v>
      </c>
      <c r="B2519">
        <v>660</v>
      </c>
      <c r="C2519" t="s">
        <v>2692</v>
      </c>
      <c r="D2519">
        <v>21</v>
      </c>
      <c r="E2519">
        <v>6.8029999999999999</v>
      </c>
      <c r="F2519">
        <v>7.7320000000000002</v>
      </c>
      <c r="G2519">
        <v>8.6609999999999996</v>
      </c>
      <c r="H2519">
        <v>9.7390000000000008</v>
      </c>
      <c r="I2519">
        <v>10.994999999999999</v>
      </c>
      <c r="J2519">
        <v>12.467000000000001</v>
      </c>
      <c r="K2519">
        <v>14.202999999999999</v>
      </c>
      <c r="L2519">
        <v>16.262</v>
      </c>
      <c r="M2519">
        <v>18.32</v>
      </c>
      <c r="N2519" s="116">
        <v>-0.28470000000000001</v>
      </c>
      <c r="O2519" s="116">
        <v>10.995100000000001</v>
      </c>
      <c r="P2519" s="116">
        <v>0.12345</v>
      </c>
    </row>
    <row r="2520" spans="1:16">
      <c r="A2520" t="s">
        <v>141</v>
      </c>
      <c r="B2520">
        <v>661</v>
      </c>
      <c r="C2520" t="s">
        <v>2693</v>
      </c>
      <c r="D2520">
        <v>21</v>
      </c>
      <c r="E2520">
        <v>6.8070000000000004</v>
      </c>
      <c r="F2520">
        <v>7.7370000000000001</v>
      </c>
      <c r="G2520">
        <v>8.6660000000000004</v>
      </c>
      <c r="H2520">
        <v>9.7449999999999992</v>
      </c>
      <c r="I2520">
        <v>11.002000000000001</v>
      </c>
      <c r="J2520">
        <v>12.475</v>
      </c>
      <c r="K2520">
        <v>14.212</v>
      </c>
      <c r="L2520">
        <v>16.273</v>
      </c>
      <c r="M2520">
        <v>18.332999999999998</v>
      </c>
      <c r="N2520" s="116">
        <v>-0.28489999999999999</v>
      </c>
      <c r="O2520" s="116">
        <v>11.001899999999999</v>
      </c>
      <c r="P2520" s="116">
        <v>0.12346</v>
      </c>
    </row>
    <row r="2521" spans="1:16">
      <c r="A2521" t="s">
        <v>141</v>
      </c>
      <c r="B2521">
        <v>662</v>
      </c>
      <c r="C2521" t="s">
        <v>2694</v>
      </c>
      <c r="D2521">
        <v>21</v>
      </c>
      <c r="E2521">
        <v>6.8109999999999999</v>
      </c>
      <c r="F2521">
        <v>7.7409999999999997</v>
      </c>
      <c r="G2521">
        <v>8.6720000000000006</v>
      </c>
      <c r="H2521">
        <v>9.7509999999999994</v>
      </c>
      <c r="I2521">
        <v>11.009</v>
      </c>
      <c r="J2521">
        <v>12.483000000000001</v>
      </c>
      <c r="K2521">
        <v>14.221</v>
      </c>
      <c r="L2521">
        <v>16.283000000000001</v>
      </c>
      <c r="M2521">
        <v>18.344999999999999</v>
      </c>
      <c r="N2521" s="116">
        <v>-0.28499999999999998</v>
      </c>
      <c r="O2521" s="116">
        <v>11.008800000000001</v>
      </c>
      <c r="P2521" s="116">
        <v>0.12346</v>
      </c>
    </row>
    <row r="2522" spans="1:16">
      <c r="A2522" t="s">
        <v>141</v>
      </c>
      <c r="B2522">
        <v>663</v>
      </c>
      <c r="C2522" t="s">
        <v>2695</v>
      </c>
      <c r="D2522">
        <v>21</v>
      </c>
      <c r="E2522">
        <v>6.8150000000000004</v>
      </c>
      <c r="F2522">
        <v>7.7460000000000004</v>
      </c>
      <c r="G2522">
        <v>8.6769999999999996</v>
      </c>
      <c r="H2522">
        <v>9.7569999999999997</v>
      </c>
      <c r="I2522">
        <v>11.016</v>
      </c>
      <c r="J2522">
        <v>12.491</v>
      </c>
      <c r="K2522">
        <v>14.23</v>
      </c>
      <c r="L2522">
        <v>16.294</v>
      </c>
      <c r="M2522">
        <v>18.356999999999999</v>
      </c>
      <c r="N2522" s="116">
        <v>-0.28520000000000001</v>
      </c>
      <c r="O2522" s="116">
        <v>11.015599999999999</v>
      </c>
      <c r="P2522" s="116">
        <v>0.12347</v>
      </c>
    </row>
    <row r="2523" spans="1:16">
      <c r="A2523" t="s">
        <v>141</v>
      </c>
      <c r="B2523">
        <v>664</v>
      </c>
      <c r="C2523" t="s">
        <v>2696</v>
      </c>
      <c r="D2523">
        <v>21</v>
      </c>
      <c r="E2523">
        <v>6.819</v>
      </c>
      <c r="F2523">
        <v>7.7510000000000003</v>
      </c>
      <c r="G2523">
        <v>8.6820000000000004</v>
      </c>
      <c r="H2523">
        <v>9.7629999999999999</v>
      </c>
      <c r="I2523">
        <v>11.022</v>
      </c>
      <c r="J2523">
        <v>12.499000000000001</v>
      </c>
      <c r="K2523">
        <v>14.239000000000001</v>
      </c>
      <c r="L2523">
        <v>16.303999999999998</v>
      </c>
      <c r="M2523">
        <v>18.369</v>
      </c>
      <c r="N2523" s="116">
        <v>-0.2853</v>
      </c>
      <c r="O2523" s="116">
        <v>11.022399999999999</v>
      </c>
      <c r="P2523" s="116">
        <v>0.12347</v>
      </c>
    </row>
    <row r="2524" spans="1:16">
      <c r="A2524" t="s">
        <v>141</v>
      </c>
      <c r="B2524">
        <v>665</v>
      </c>
      <c r="C2524" t="s">
        <v>2697</v>
      </c>
      <c r="D2524">
        <v>21</v>
      </c>
      <c r="E2524">
        <v>6.8239999999999998</v>
      </c>
      <c r="F2524">
        <v>7.7560000000000002</v>
      </c>
      <c r="G2524">
        <v>8.6880000000000006</v>
      </c>
      <c r="H2524">
        <v>9.7690000000000001</v>
      </c>
      <c r="I2524">
        <v>11.029</v>
      </c>
      <c r="J2524">
        <v>12.507</v>
      </c>
      <c r="K2524">
        <v>14.247999999999999</v>
      </c>
      <c r="L2524">
        <v>16.315000000000001</v>
      </c>
      <c r="M2524">
        <v>18.381</v>
      </c>
      <c r="N2524" s="116">
        <v>-0.28549999999999998</v>
      </c>
      <c r="O2524" s="116">
        <v>11.029199999999999</v>
      </c>
      <c r="P2524" s="116">
        <v>0.12348000000000001</v>
      </c>
    </row>
    <row r="2525" spans="1:16">
      <c r="A2525" t="s">
        <v>141</v>
      </c>
      <c r="B2525">
        <v>666</v>
      </c>
      <c r="C2525" t="s">
        <v>2698</v>
      </c>
      <c r="D2525">
        <v>21</v>
      </c>
      <c r="E2525">
        <v>6.8280000000000003</v>
      </c>
      <c r="F2525">
        <v>7.76</v>
      </c>
      <c r="G2525">
        <v>8.6929999999999996</v>
      </c>
      <c r="H2525">
        <v>9.7750000000000004</v>
      </c>
      <c r="I2525">
        <v>11.036</v>
      </c>
      <c r="J2525">
        <v>12.513999999999999</v>
      </c>
      <c r="K2525">
        <v>14.257</v>
      </c>
      <c r="L2525">
        <v>16.324999999999999</v>
      </c>
      <c r="M2525">
        <v>18.393000000000001</v>
      </c>
      <c r="N2525" s="116">
        <v>-0.28560000000000002</v>
      </c>
      <c r="O2525" s="116">
        <v>11.036</v>
      </c>
      <c r="P2525" s="116">
        <v>0.12348000000000001</v>
      </c>
    </row>
    <row r="2526" spans="1:16">
      <c r="A2526" t="s">
        <v>141</v>
      </c>
      <c r="B2526">
        <v>667</v>
      </c>
      <c r="C2526" t="s">
        <v>2699</v>
      </c>
      <c r="D2526">
        <v>21</v>
      </c>
      <c r="E2526">
        <v>6.8319999999999999</v>
      </c>
      <c r="F2526">
        <v>7.7649999999999997</v>
      </c>
      <c r="G2526">
        <v>8.6980000000000004</v>
      </c>
      <c r="H2526">
        <v>9.7810000000000006</v>
      </c>
      <c r="I2526">
        <v>11.042999999999999</v>
      </c>
      <c r="J2526">
        <v>12.522</v>
      </c>
      <c r="K2526">
        <v>14.266999999999999</v>
      </c>
      <c r="L2526">
        <v>16.335999999999999</v>
      </c>
      <c r="M2526">
        <v>18.405999999999999</v>
      </c>
      <c r="N2526" s="116">
        <v>-0.2858</v>
      </c>
      <c r="O2526" s="116">
        <v>11.042899999999999</v>
      </c>
      <c r="P2526" s="116">
        <v>0.12349</v>
      </c>
    </row>
    <row r="2527" spans="1:16">
      <c r="A2527" t="s">
        <v>141</v>
      </c>
      <c r="B2527">
        <v>668</v>
      </c>
      <c r="C2527" t="s">
        <v>2700</v>
      </c>
      <c r="D2527">
        <v>21</v>
      </c>
      <c r="E2527">
        <v>6.8360000000000003</v>
      </c>
      <c r="F2527">
        <v>7.77</v>
      </c>
      <c r="G2527">
        <v>8.7040000000000006</v>
      </c>
      <c r="H2527">
        <v>9.7870000000000008</v>
      </c>
      <c r="I2527">
        <v>11.05</v>
      </c>
      <c r="J2527">
        <v>12.53</v>
      </c>
      <c r="K2527">
        <v>14.276</v>
      </c>
      <c r="L2527">
        <v>16.347000000000001</v>
      </c>
      <c r="M2527">
        <v>18.417999999999999</v>
      </c>
      <c r="N2527" s="116">
        <v>-0.28589999999999999</v>
      </c>
      <c r="O2527" s="116">
        <v>11.0497</v>
      </c>
      <c r="P2527" s="116">
        <v>0.1235</v>
      </c>
    </row>
    <row r="2528" spans="1:16">
      <c r="A2528" t="s">
        <v>141</v>
      </c>
      <c r="B2528">
        <v>669</v>
      </c>
      <c r="C2528" t="s">
        <v>2701</v>
      </c>
      <c r="D2528">
        <v>21</v>
      </c>
      <c r="E2528">
        <v>6.84</v>
      </c>
      <c r="F2528">
        <v>7.7750000000000004</v>
      </c>
      <c r="G2528">
        <v>8.7089999999999996</v>
      </c>
      <c r="H2528">
        <v>9.7929999999999993</v>
      </c>
      <c r="I2528">
        <v>11.055999999999999</v>
      </c>
      <c r="J2528">
        <v>12.538</v>
      </c>
      <c r="K2528">
        <v>14.285</v>
      </c>
      <c r="L2528">
        <v>16.356999999999999</v>
      </c>
      <c r="M2528">
        <v>18.43</v>
      </c>
      <c r="N2528" s="116">
        <v>-0.28610000000000002</v>
      </c>
      <c r="O2528" s="116">
        <v>11.0565</v>
      </c>
      <c r="P2528" s="116">
        <v>0.1235</v>
      </c>
    </row>
    <row r="2529" spans="1:16">
      <c r="A2529" t="s">
        <v>141</v>
      </c>
      <c r="B2529">
        <v>670</v>
      </c>
      <c r="C2529" t="s">
        <v>2702</v>
      </c>
      <c r="D2529">
        <v>22</v>
      </c>
      <c r="E2529">
        <v>6.8440000000000003</v>
      </c>
      <c r="F2529">
        <v>7.7789999999999999</v>
      </c>
      <c r="G2529">
        <v>8.7140000000000004</v>
      </c>
      <c r="H2529">
        <v>9.7989999999999995</v>
      </c>
      <c r="I2529">
        <v>11.063000000000001</v>
      </c>
      <c r="J2529">
        <v>12.545999999999999</v>
      </c>
      <c r="K2529">
        <v>14.294</v>
      </c>
      <c r="L2529">
        <v>16.367999999999999</v>
      </c>
      <c r="M2529">
        <v>18.442</v>
      </c>
      <c r="N2529" s="116">
        <v>-0.28620000000000001</v>
      </c>
      <c r="O2529" s="116">
        <v>11.0633</v>
      </c>
      <c r="P2529" s="116">
        <v>0.12350999999999999</v>
      </c>
    </row>
    <row r="2530" spans="1:16">
      <c r="A2530" t="s">
        <v>141</v>
      </c>
      <c r="B2530">
        <v>671</v>
      </c>
      <c r="C2530" t="s">
        <v>2703</v>
      </c>
      <c r="D2530">
        <v>22</v>
      </c>
      <c r="E2530">
        <v>6.8490000000000002</v>
      </c>
      <c r="F2530">
        <v>7.7839999999999998</v>
      </c>
      <c r="G2530">
        <v>8.7200000000000006</v>
      </c>
      <c r="H2530">
        <v>9.8049999999999997</v>
      </c>
      <c r="I2530">
        <v>11.07</v>
      </c>
      <c r="J2530">
        <v>12.554</v>
      </c>
      <c r="K2530">
        <v>14.303000000000001</v>
      </c>
      <c r="L2530">
        <v>16.378</v>
      </c>
      <c r="M2530">
        <v>18.454000000000001</v>
      </c>
      <c r="N2530" s="116">
        <v>-0.28639999999999999</v>
      </c>
      <c r="O2530" s="116">
        <v>11.0702</v>
      </c>
      <c r="P2530" s="116">
        <v>0.12350999999999999</v>
      </c>
    </row>
    <row r="2531" spans="1:16">
      <c r="A2531" t="s">
        <v>141</v>
      </c>
      <c r="B2531">
        <v>672</v>
      </c>
      <c r="C2531" t="s">
        <v>2704</v>
      </c>
      <c r="D2531">
        <v>22</v>
      </c>
      <c r="E2531">
        <v>6.8529999999999998</v>
      </c>
      <c r="F2531">
        <v>7.7889999999999997</v>
      </c>
      <c r="G2531">
        <v>8.7249999999999996</v>
      </c>
      <c r="H2531">
        <v>9.8109999999999999</v>
      </c>
      <c r="I2531">
        <v>11.077</v>
      </c>
      <c r="J2531">
        <v>12.561</v>
      </c>
      <c r="K2531">
        <v>14.311999999999999</v>
      </c>
      <c r="L2531">
        <v>16.388999999999999</v>
      </c>
      <c r="M2531">
        <v>18.466000000000001</v>
      </c>
      <c r="N2531" s="116">
        <v>-0.28649999999999998</v>
      </c>
      <c r="O2531" s="116">
        <v>11.077</v>
      </c>
      <c r="P2531" s="116">
        <v>0.12352</v>
      </c>
    </row>
    <row r="2532" spans="1:16">
      <c r="A2532" t="s">
        <v>141</v>
      </c>
      <c r="B2532">
        <v>673</v>
      </c>
      <c r="C2532" t="s">
        <v>2705</v>
      </c>
      <c r="D2532">
        <v>22</v>
      </c>
      <c r="E2532">
        <v>6.8570000000000002</v>
      </c>
      <c r="F2532">
        <v>7.7939999999999996</v>
      </c>
      <c r="G2532">
        <v>8.73</v>
      </c>
      <c r="H2532">
        <v>9.8170000000000002</v>
      </c>
      <c r="I2532">
        <v>11.084</v>
      </c>
      <c r="J2532">
        <v>12.569000000000001</v>
      </c>
      <c r="K2532">
        <v>14.321</v>
      </c>
      <c r="L2532">
        <v>16.399000000000001</v>
      </c>
      <c r="M2532">
        <v>18.478000000000002</v>
      </c>
      <c r="N2532" s="116">
        <v>-0.28660000000000002</v>
      </c>
      <c r="O2532" s="116">
        <v>11.0838</v>
      </c>
      <c r="P2532" s="116">
        <v>0.12352</v>
      </c>
    </row>
    <row r="2533" spans="1:16">
      <c r="A2533" t="s">
        <v>141</v>
      </c>
      <c r="B2533">
        <v>674</v>
      </c>
      <c r="C2533" t="s">
        <v>2706</v>
      </c>
      <c r="D2533">
        <v>22</v>
      </c>
      <c r="E2533">
        <v>6.8609999999999998</v>
      </c>
      <c r="F2533">
        <v>7.798</v>
      </c>
      <c r="G2533">
        <v>8.7360000000000007</v>
      </c>
      <c r="H2533">
        <v>9.8230000000000004</v>
      </c>
      <c r="I2533">
        <v>11.090999999999999</v>
      </c>
      <c r="J2533">
        <v>12.577</v>
      </c>
      <c r="K2533">
        <v>14.33</v>
      </c>
      <c r="L2533">
        <v>16.41</v>
      </c>
      <c r="M2533">
        <v>18.489999999999998</v>
      </c>
      <c r="N2533" s="116">
        <v>-0.2868</v>
      </c>
      <c r="O2533" s="116">
        <v>11.0906</v>
      </c>
      <c r="P2533" s="116">
        <v>0.12353</v>
      </c>
    </row>
    <row r="2534" spans="1:16">
      <c r="A2534" t="s">
        <v>141</v>
      </c>
      <c r="B2534">
        <v>675</v>
      </c>
      <c r="C2534" t="s">
        <v>2707</v>
      </c>
      <c r="D2534">
        <v>22</v>
      </c>
      <c r="E2534">
        <v>6.8650000000000002</v>
      </c>
      <c r="F2534">
        <v>7.8029999999999999</v>
      </c>
      <c r="G2534">
        <v>8.7409999999999997</v>
      </c>
      <c r="H2534">
        <v>9.8290000000000006</v>
      </c>
      <c r="I2534">
        <v>11.098000000000001</v>
      </c>
      <c r="J2534">
        <v>12.585000000000001</v>
      </c>
      <c r="K2534">
        <v>14.339</v>
      </c>
      <c r="L2534">
        <v>16.420000000000002</v>
      </c>
      <c r="M2534">
        <v>18.501999999999999</v>
      </c>
      <c r="N2534" s="116">
        <v>-0.28689999999999999</v>
      </c>
      <c r="O2534" s="116">
        <v>11.0975</v>
      </c>
      <c r="P2534" s="116">
        <v>0.12353</v>
      </c>
    </row>
    <row r="2535" spans="1:16">
      <c r="A2535" t="s">
        <v>141</v>
      </c>
      <c r="B2535">
        <v>676</v>
      </c>
      <c r="C2535" t="s">
        <v>2708</v>
      </c>
      <c r="D2535">
        <v>22</v>
      </c>
      <c r="E2535">
        <v>6.87</v>
      </c>
      <c r="F2535">
        <v>7.8079999999999998</v>
      </c>
      <c r="G2535">
        <v>8.7460000000000004</v>
      </c>
      <c r="H2535">
        <v>9.8350000000000009</v>
      </c>
      <c r="I2535">
        <v>11.103999999999999</v>
      </c>
      <c r="J2535">
        <v>12.593</v>
      </c>
      <c r="K2535">
        <v>14.348000000000001</v>
      </c>
      <c r="L2535">
        <v>16.431000000000001</v>
      </c>
      <c r="M2535">
        <v>18.515000000000001</v>
      </c>
      <c r="N2535" s="116">
        <v>-0.28710000000000002</v>
      </c>
      <c r="O2535" s="116">
        <v>11.1043</v>
      </c>
      <c r="P2535" s="116">
        <v>0.12354</v>
      </c>
    </row>
    <row r="2536" spans="1:16">
      <c r="A2536" t="s">
        <v>141</v>
      </c>
      <c r="B2536">
        <v>677</v>
      </c>
      <c r="C2536" t="s">
        <v>2709</v>
      </c>
      <c r="D2536">
        <v>22</v>
      </c>
      <c r="E2536">
        <v>6.8739999999999997</v>
      </c>
      <c r="F2536">
        <v>7.8129999999999997</v>
      </c>
      <c r="G2536">
        <v>8.7509999999999994</v>
      </c>
      <c r="H2536">
        <v>9.8409999999999993</v>
      </c>
      <c r="I2536">
        <v>11.111000000000001</v>
      </c>
      <c r="J2536">
        <v>12.601000000000001</v>
      </c>
      <c r="K2536">
        <v>14.356999999999999</v>
      </c>
      <c r="L2536">
        <v>16.442</v>
      </c>
      <c r="M2536">
        <v>18.527000000000001</v>
      </c>
      <c r="N2536" s="116">
        <v>-0.28720000000000001</v>
      </c>
      <c r="O2536" s="116">
        <v>11.1111</v>
      </c>
      <c r="P2536" s="116">
        <v>0.12354999999999999</v>
      </c>
    </row>
    <row r="2537" spans="1:16">
      <c r="A2537" t="s">
        <v>141</v>
      </c>
      <c r="B2537">
        <v>678</v>
      </c>
      <c r="C2537" t="s">
        <v>2710</v>
      </c>
      <c r="D2537">
        <v>22</v>
      </c>
      <c r="E2537">
        <v>6.8780000000000001</v>
      </c>
      <c r="F2537">
        <v>7.8170000000000002</v>
      </c>
      <c r="G2537">
        <v>8.7569999999999997</v>
      </c>
      <c r="H2537">
        <v>9.8469999999999995</v>
      </c>
      <c r="I2537">
        <v>11.118</v>
      </c>
      <c r="J2537">
        <v>12.608000000000001</v>
      </c>
      <c r="K2537">
        <v>14.366</v>
      </c>
      <c r="L2537">
        <v>16.452999999999999</v>
      </c>
      <c r="M2537">
        <v>18.539000000000001</v>
      </c>
      <c r="N2537" s="116">
        <v>-0.28739999999999999</v>
      </c>
      <c r="O2537" s="116">
        <v>11.118</v>
      </c>
      <c r="P2537" s="116">
        <v>0.12354999999999999</v>
      </c>
    </row>
    <row r="2538" spans="1:16">
      <c r="A2538" t="s">
        <v>141</v>
      </c>
      <c r="B2538">
        <v>679</v>
      </c>
      <c r="C2538" t="s">
        <v>2711</v>
      </c>
      <c r="D2538">
        <v>22</v>
      </c>
      <c r="E2538">
        <v>6.8819999999999997</v>
      </c>
      <c r="F2538">
        <v>7.8220000000000001</v>
      </c>
      <c r="G2538">
        <v>8.7620000000000005</v>
      </c>
      <c r="H2538">
        <v>9.8529999999999998</v>
      </c>
      <c r="I2538">
        <v>11.125</v>
      </c>
      <c r="J2538">
        <v>12.616</v>
      </c>
      <c r="K2538">
        <v>14.375</v>
      </c>
      <c r="L2538">
        <v>16.463000000000001</v>
      </c>
      <c r="M2538">
        <v>18.550999999999998</v>
      </c>
      <c r="N2538" s="116">
        <v>-0.28749999999999998</v>
      </c>
      <c r="O2538" s="116">
        <v>11.1248</v>
      </c>
      <c r="P2538" s="116">
        <v>0.12356</v>
      </c>
    </row>
    <row r="2539" spans="1:16">
      <c r="A2539" t="s">
        <v>141</v>
      </c>
      <c r="B2539">
        <v>680</v>
      </c>
      <c r="C2539" t="s">
        <v>2712</v>
      </c>
      <c r="D2539">
        <v>22</v>
      </c>
      <c r="E2539">
        <v>6.8860000000000001</v>
      </c>
      <c r="F2539">
        <v>7.827</v>
      </c>
      <c r="G2539">
        <v>8.7680000000000007</v>
      </c>
      <c r="H2539">
        <v>9.859</v>
      </c>
      <c r="I2539">
        <v>11.132</v>
      </c>
      <c r="J2539">
        <v>12.624000000000001</v>
      </c>
      <c r="K2539">
        <v>14.384</v>
      </c>
      <c r="L2539">
        <v>16.474</v>
      </c>
      <c r="M2539">
        <v>18.562999999999999</v>
      </c>
      <c r="N2539" s="116">
        <v>-0.28760000000000002</v>
      </c>
      <c r="O2539" s="116">
        <v>11.131600000000001</v>
      </c>
      <c r="P2539" s="116">
        <v>0.12356</v>
      </c>
    </row>
    <row r="2540" spans="1:16">
      <c r="A2540" t="s">
        <v>141</v>
      </c>
      <c r="B2540">
        <v>681</v>
      </c>
      <c r="C2540" t="s">
        <v>2713</v>
      </c>
      <c r="D2540">
        <v>22</v>
      </c>
      <c r="E2540">
        <v>6.89</v>
      </c>
      <c r="F2540">
        <v>7.8319999999999999</v>
      </c>
      <c r="G2540">
        <v>8.7729999999999997</v>
      </c>
      <c r="H2540">
        <v>9.8650000000000002</v>
      </c>
      <c r="I2540">
        <v>11.138</v>
      </c>
      <c r="J2540">
        <v>12.632</v>
      </c>
      <c r="K2540">
        <v>14.393000000000001</v>
      </c>
      <c r="L2540">
        <v>16.484000000000002</v>
      </c>
      <c r="M2540">
        <v>18.574999999999999</v>
      </c>
      <c r="N2540" s="116">
        <v>-0.2878</v>
      </c>
      <c r="O2540" s="116">
        <v>11.138400000000001</v>
      </c>
      <c r="P2540" s="116">
        <v>0.12357</v>
      </c>
    </row>
    <row r="2541" spans="1:16">
      <c r="A2541" t="s">
        <v>141</v>
      </c>
      <c r="B2541">
        <v>682</v>
      </c>
      <c r="C2541" t="s">
        <v>2714</v>
      </c>
      <c r="D2541">
        <v>22</v>
      </c>
      <c r="E2541">
        <v>6.8940000000000001</v>
      </c>
      <c r="F2541">
        <v>7.8360000000000003</v>
      </c>
      <c r="G2541">
        <v>8.7780000000000005</v>
      </c>
      <c r="H2541">
        <v>9.8710000000000004</v>
      </c>
      <c r="I2541">
        <v>11.145</v>
      </c>
      <c r="J2541">
        <v>12.64</v>
      </c>
      <c r="K2541">
        <v>14.403</v>
      </c>
      <c r="L2541">
        <v>16.495000000000001</v>
      </c>
      <c r="M2541">
        <v>18.588000000000001</v>
      </c>
      <c r="N2541" s="116">
        <v>-0.28789999999999999</v>
      </c>
      <c r="O2541" s="116">
        <v>11.145300000000001</v>
      </c>
      <c r="P2541" s="116">
        <v>0.12358</v>
      </c>
    </row>
    <row r="2542" spans="1:16">
      <c r="A2542" t="s">
        <v>141</v>
      </c>
      <c r="B2542">
        <v>683</v>
      </c>
      <c r="C2542" t="s">
        <v>2715</v>
      </c>
      <c r="D2542">
        <v>22</v>
      </c>
      <c r="E2542">
        <v>6.899</v>
      </c>
      <c r="F2542">
        <v>7.8410000000000002</v>
      </c>
      <c r="G2542">
        <v>8.7829999999999995</v>
      </c>
      <c r="H2542">
        <v>9.8770000000000007</v>
      </c>
      <c r="I2542">
        <v>11.151999999999999</v>
      </c>
      <c r="J2542">
        <v>12.648</v>
      </c>
      <c r="K2542">
        <v>14.412000000000001</v>
      </c>
      <c r="L2542">
        <v>16.506</v>
      </c>
      <c r="M2542">
        <v>18.600000000000001</v>
      </c>
      <c r="N2542" s="116">
        <v>-0.28810000000000002</v>
      </c>
      <c r="O2542" s="116">
        <v>11.152100000000001</v>
      </c>
      <c r="P2542" s="116">
        <v>0.12358</v>
      </c>
    </row>
    <row r="2543" spans="1:16">
      <c r="A2543" t="s">
        <v>141</v>
      </c>
      <c r="B2543">
        <v>684</v>
      </c>
      <c r="C2543" t="s">
        <v>2716</v>
      </c>
      <c r="D2543">
        <v>22</v>
      </c>
      <c r="E2543">
        <v>6.9029999999999996</v>
      </c>
      <c r="F2543">
        <v>7.8460000000000001</v>
      </c>
      <c r="G2543">
        <v>8.7889999999999997</v>
      </c>
      <c r="H2543">
        <v>9.8829999999999991</v>
      </c>
      <c r="I2543">
        <v>11.159000000000001</v>
      </c>
      <c r="J2543">
        <v>12.654999999999999</v>
      </c>
      <c r="K2543">
        <v>14.420999999999999</v>
      </c>
      <c r="L2543">
        <v>16.515999999999998</v>
      </c>
      <c r="M2543">
        <v>18.611999999999998</v>
      </c>
      <c r="N2543" s="116">
        <v>-0.28820000000000001</v>
      </c>
      <c r="O2543" s="116">
        <v>11.158899999999999</v>
      </c>
      <c r="P2543" s="116">
        <v>0.12359000000000001</v>
      </c>
    </row>
    <row r="2544" spans="1:16">
      <c r="A2544" t="s">
        <v>141</v>
      </c>
      <c r="B2544">
        <v>685</v>
      </c>
      <c r="C2544" t="s">
        <v>2717</v>
      </c>
      <c r="D2544">
        <v>22</v>
      </c>
      <c r="E2544">
        <v>6.907</v>
      </c>
      <c r="F2544">
        <v>7.851</v>
      </c>
      <c r="G2544">
        <v>8.7940000000000005</v>
      </c>
      <c r="H2544">
        <v>9.8889999999999993</v>
      </c>
      <c r="I2544">
        <v>11.166</v>
      </c>
      <c r="J2544">
        <v>12.663</v>
      </c>
      <c r="K2544">
        <v>14.43</v>
      </c>
      <c r="L2544">
        <v>16.527000000000001</v>
      </c>
      <c r="M2544">
        <v>18.623999999999999</v>
      </c>
      <c r="N2544" s="116">
        <v>-0.2883</v>
      </c>
      <c r="O2544" s="116">
        <v>11.165800000000001</v>
      </c>
      <c r="P2544" s="116">
        <v>0.12359000000000001</v>
      </c>
    </row>
    <row r="2545" spans="1:16">
      <c r="A2545" t="s">
        <v>141</v>
      </c>
      <c r="B2545">
        <v>686</v>
      </c>
      <c r="C2545" t="s">
        <v>2718</v>
      </c>
      <c r="D2545">
        <v>22</v>
      </c>
      <c r="E2545">
        <v>6.9109999999999996</v>
      </c>
      <c r="F2545">
        <v>7.8550000000000004</v>
      </c>
      <c r="G2545">
        <v>8.7989999999999995</v>
      </c>
      <c r="H2545">
        <v>9.8949999999999996</v>
      </c>
      <c r="I2545">
        <v>11.173</v>
      </c>
      <c r="J2545">
        <v>12.670999999999999</v>
      </c>
      <c r="K2545">
        <v>14.439</v>
      </c>
      <c r="L2545">
        <v>16.538</v>
      </c>
      <c r="M2545">
        <v>18.635999999999999</v>
      </c>
      <c r="N2545" s="116">
        <v>-0.28849999999999998</v>
      </c>
      <c r="O2545" s="116">
        <v>11.172599999999999</v>
      </c>
      <c r="P2545" s="116">
        <v>0.1236</v>
      </c>
    </row>
    <row r="2546" spans="1:16">
      <c r="A2546" t="s">
        <v>141</v>
      </c>
      <c r="B2546">
        <v>687</v>
      </c>
      <c r="C2546" t="s">
        <v>2719</v>
      </c>
      <c r="D2546">
        <v>22</v>
      </c>
      <c r="E2546">
        <v>6.915</v>
      </c>
      <c r="F2546">
        <v>7.86</v>
      </c>
      <c r="G2546">
        <v>8.8049999999999997</v>
      </c>
      <c r="H2546">
        <v>9.9009999999999998</v>
      </c>
      <c r="I2546">
        <v>11.18</v>
      </c>
      <c r="J2546">
        <v>12.679</v>
      </c>
      <c r="K2546">
        <v>14.448</v>
      </c>
      <c r="L2546">
        <v>16.547999999999998</v>
      </c>
      <c r="M2546">
        <v>18.649000000000001</v>
      </c>
      <c r="N2546" s="116">
        <v>-0.28860000000000002</v>
      </c>
      <c r="O2546" s="116">
        <v>11.179500000000001</v>
      </c>
      <c r="P2546" s="116">
        <v>0.12361</v>
      </c>
    </row>
    <row r="2547" spans="1:16">
      <c r="A2547" t="s">
        <v>141</v>
      </c>
      <c r="B2547">
        <v>688</v>
      </c>
      <c r="C2547" t="s">
        <v>2720</v>
      </c>
      <c r="D2547">
        <v>22</v>
      </c>
      <c r="E2547">
        <v>6.92</v>
      </c>
      <c r="F2547">
        <v>7.8650000000000002</v>
      </c>
      <c r="G2547">
        <v>8.81</v>
      </c>
      <c r="H2547">
        <v>9.907</v>
      </c>
      <c r="I2547">
        <v>11.186</v>
      </c>
      <c r="J2547">
        <v>12.686999999999999</v>
      </c>
      <c r="K2547">
        <v>14.457000000000001</v>
      </c>
      <c r="L2547">
        <v>16.559000000000001</v>
      </c>
      <c r="M2547">
        <v>18.66</v>
      </c>
      <c r="N2547" s="116">
        <v>-0.28870000000000001</v>
      </c>
      <c r="O2547" s="116">
        <v>11.186299999999999</v>
      </c>
      <c r="P2547" s="116">
        <v>0.12361</v>
      </c>
    </row>
    <row r="2548" spans="1:16">
      <c r="A2548" t="s">
        <v>141</v>
      </c>
      <c r="B2548">
        <v>689</v>
      </c>
      <c r="C2548" t="s">
        <v>2721</v>
      </c>
      <c r="D2548">
        <v>22</v>
      </c>
      <c r="E2548">
        <v>6.9240000000000004</v>
      </c>
      <c r="F2548">
        <v>7.8689999999999998</v>
      </c>
      <c r="G2548">
        <v>8.8149999999999995</v>
      </c>
      <c r="H2548">
        <v>9.9130000000000003</v>
      </c>
      <c r="I2548">
        <v>11.193</v>
      </c>
      <c r="J2548">
        <v>12.695</v>
      </c>
      <c r="K2548">
        <v>14.465999999999999</v>
      </c>
      <c r="L2548">
        <v>16.57</v>
      </c>
      <c r="M2548">
        <v>18.672999999999998</v>
      </c>
      <c r="N2548" s="116">
        <v>-0.28889999999999999</v>
      </c>
      <c r="O2548" s="116">
        <v>11.193099999999999</v>
      </c>
      <c r="P2548" s="116">
        <v>0.12361999999999999</v>
      </c>
    </row>
    <row r="2549" spans="1:16">
      <c r="A2549" t="s">
        <v>141</v>
      </c>
      <c r="B2549">
        <v>690</v>
      </c>
      <c r="C2549" t="s">
        <v>2722</v>
      </c>
      <c r="D2549">
        <v>22</v>
      </c>
      <c r="E2549">
        <v>6.9279999999999999</v>
      </c>
      <c r="F2549">
        <v>7.8739999999999997</v>
      </c>
      <c r="G2549">
        <v>8.8209999999999997</v>
      </c>
      <c r="H2549">
        <v>9.9190000000000005</v>
      </c>
      <c r="I2549">
        <v>11.2</v>
      </c>
      <c r="J2549">
        <v>12.702</v>
      </c>
      <c r="K2549">
        <v>14.475</v>
      </c>
      <c r="L2549">
        <v>16.579999999999998</v>
      </c>
      <c r="M2549">
        <v>18.684999999999999</v>
      </c>
      <c r="N2549" s="116">
        <v>-0.28899999999999998</v>
      </c>
      <c r="O2549" s="116">
        <v>11.2</v>
      </c>
      <c r="P2549" s="116">
        <v>0.12361999999999999</v>
      </c>
    </row>
    <row r="2550" spans="1:16">
      <c r="A2550" t="s">
        <v>141</v>
      </c>
      <c r="B2550">
        <v>691</v>
      </c>
      <c r="C2550" t="s">
        <v>2723</v>
      </c>
      <c r="D2550">
        <v>22</v>
      </c>
      <c r="E2550">
        <v>6.9320000000000004</v>
      </c>
      <c r="F2550">
        <v>7.8789999999999996</v>
      </c>
      <c r="G2550">
        <v>8.8260000000000005</v>
      </c>
      <c r="H2550">
        <v>9.9250000000000007</v>
      </c>
      <c r="I2550">
        <v>11.207000000000001</v>
      </c>
      <c r="J2550">
        <v>12.71</v>
      </c>
      <c r="K2550">
        <v>14.484</v>
      </c>
      <c r="L2550">
        <v>16.591000000000001</v>
      </c>
      <c r="M2550">
        <v>18.696999999999999</v>
      </c>
      <c r="N2550" s="116">
        <v>-0.28910000000000002</v>
      </c>
      <c r="O2550" s="116">
        <v>11.206799999999999</v>
      </c>
      <c r="P2550" s="116">
        <v>0.12363</v>
      </c>
    </row>
    <row r="2551" spans="1:16">
      <c r="A2551" t="s">
        <v>141</v>
      </c>
      <c r="B2551">
        <v>692</v>
      </c>
      <c r="C2551" t="s">
        <v>2724</v>
      </c>
      <c r="D2551">
        <v>22</v>
      </c>
      <c r="E2551">
        <v>6.9359999999999999</v>
      </c>
      <c r="F2551">
        <v>7.8840000000000003</v>
      </c>
      <c r="G2551">
        <v>8.8309999999999995</v>
      </c>
      <c r="H2551">
        <v>9.9309999999999992</v>
      </c>
      <c r="I2551">
        <v>11.214</v>
      </c>
      <c r="J2551">
        <v>12.718</v>
      </c>
      <c r="K2551">
        <v>14.494</v>
      </c>
      <c r="L2551">
        <v>16.602</v>
      </c>
      <c r="M2551">
        <v>18.71</v>
      </c>
      <c r="N2551" s="116">
        <v>-0.2893</v>
      </c>
      <c r="O2551" s="116">
        <v>11.213699999999999</v>
      </c>
      <c r="P2551" s="116">
        <v>0.12364</v>
      </c>
    </row>
    <row r="2552" spans="1:16">
      <c r="A2552" t="s">
        <v>141</v>
      </c>
      <c r="B2552">
        <v>693</v>
      </c>
      <c r="C2552" t="s">
        <v>2725</v>
      </c>
      <c r="D2552">
        <v>22</v>
      </c>
      <c r="E2552">
        <v>6.94</v>
      </c>
      <c r="F2552">
        <v>7.8890000000000002</v>
      </c>
      <c r="G2552">
        <v>8.8369999999999997</v>
      </c>
      <c r="H2552">
        <v>9.9369999999999994</v>
      </c>
      <c r="I2552">
        <v>11.22</v>
      </c>
      <c r="J2552">
        <v>12.726000000000001</v>
      </c>
      <c r="K2552">
        <v>14.502000000000001</v>
      </c>
      <c r="L2552">
        <v>16.611999999999998</v>
      </c>
      <c r="M2552">
        <v>18.721</v>
      </c>
      <c r="N2552" s="116">
        <v>-0.28939999999999999</v>
      </c>
      <c r="O2552" s="116">
        <v>11.220499999999999</v>
      </c>
      <c r="P2552" s="116">
        <v>0.12364</v>
      </c>
    </row>
    <row r="2553" spans="1:16">
      <c r="A2553" t="s">
        <v>141</v>
      </c>
      <c r="B2553">
        <v>694</v>
      </c>
      <c r="C2553" t="s">
        <v>2726</v>
      </c>
      <c r="D2553">
        <v>22</v>
      </c>
      <c r="E2553">
        <v>6.944</v>
      </c>
      <c r="F2553">
        <v>7.8929999999999998</v>
      </c>
      <c r="G2553">
        <v>8.8420000000000005</v>
      </c>
      <c r="H2553">
        <v>9.9429999999999996</v>
      </c>
      <c r="I2553">
        <v>11.227</v>
      </c>
      <c r="J2553">
        <v>12.734</v>
      </c>
      <c r="K2553">
        <v>14.512</v>
      </c>
      <c r="L2553">
        <v>16.623000000000001</v>
      </c>
      <c r="M2553">
        <v>18.734000000000002</v>
      </c>
      <c r="N2553" s="116">
        <v>-0.28949999999999998</v>
      </c>
      <c r="O2553" s="116">
        <v>11.2273</v>
      </c>
      <c r="P2553" s="116">
        <v>0.12365</v>
      </c>
    </row>
    <row r="2554" spans="1:16">
      <c r="A2554" t="s">
        <v>141</v>
      </c>
      <c r="B2554">
        <v>695</v>
      </c>
      <c r="C2554" t="s">
        <v>2727</v>
      </c>
      <c r="D2554">
        <v>22</v>
      </c>
      <c r="E2554">
        <v>6.9489999999999998</v>
      </c>
      <c r="F2554">
        <v>7.8979999999999997</v>
      </c>
      <c r="G2554">
        <v>8.8469999999999995</v>
      </c>
      <c r="H2554">
        <v>9.9489999999999998</v>
      </c>
      <c r="I2554">
        <v>11.234</v>
      </c>
      <c r="J2554">
        <v>12.742000000000001</v>
      </c>
      <c r="K2554">
        <v>14.521000000000001</v>
      </c>
      <c r="L2554">
        <v>16.634</v>
      </c>
      <c r="M2554">
        <v>18.747</v>
      </c>
      <c r="N2554" s="116">
        <v>-0.28970000000000001</v>
      </c>
      <c r="O2554" s="116">
        <v>11.2342</v>
      </c>
      <c r="P2554" s="116">
        <v>0.12366000000000001</v>
      </c>
    </row>
    <row r="2555" spans="1:16">
      <c r="A2555" t="s">
        <v>141</v>
      </c>
      <c r="B2555">
        <v>696</v>
      </c>
      <c r="C2555" t="s">
        <v>2728</v>
      </c>
      <c r="D2555">
        <v>22</v>
      </c>
      <c r="E2555">
        <v>6.9530000000000003</v>
      </c>
      <c r="F2555">
        <v>7.9029999999999996</v>
      </c>
      <c r="G2555">
        <v>8.8529999999999998</v>
      </c>
      <c r="H2555">
        <v>9.9550000000000001</v>
      </c>
      <c r="I2555">
        <v>11.241</v>
      </c>
      <c r="J2555">
        <v>12.75</v>
      </c>
      <c r="K2555">
        <v>14.53</v>
      </c>
      <c r="L2555">
        <v>16.643999999999998</v>
      </c>
      <c r="M2555">
        <v>18.757999999999999</v>
      </c>
      <c r="N2555" s="116">
        <v>-0.2898</v>
      </c>
      <c r="O2555" s="116">
        <v>11.241</v>
      </c>
      <c r="P2555" s="116">
        <v>0.12366000000000001</v>
      </c>
    </row>
    <row r="2556" spans="1:16">
      <c r="A2556" t="s">
        <v>141</v>
      </c>
      <c r="B2556">
        <v>697</v>
      </c>
      <c r="C2556" t="s">
        <v>2729</v>
      </c>
      <c r="D2556">
        <v>22</v>
      </c>
      <c r="E2556">
        <v>6.9569999999999999</v>
      </c>
      <c r="F2556">
        <v>7.907</v>
      </c>
      <c r="G2556">
        <v>8.8580000000000005</v>
      </c>
      <c r="H2556">
        <v>9.9610000000000003</v>
      </c>
      <c r="I2556">
        <v>11.247999999999999</v>
      </c>
      <c r="J2556">
        <v>12.757999999999999</v>
      </c>
      <c r="K2556">
        <v>14.539</v>
      </c>
      <c r="L2556">
        <v>16.655000000000001</v>
      </c>
      <c r="M2556">
        <v>18.771000000000001</v>
      </c>
      <c r="N2556" s="116">
        <v>-0.28989999999999999</v>
      </c>
      <c r="O2556" s="116">
        <v>11.2479</v>
      </c>
      <c r="P2556" s="116">
        <v>0.12367</v>
      </c>
    </row>
    <row r="2557" spans="1:16">
      <c r="A2557" t="s">
        <v>141</v>
      </c>
      <c r="B2557">
        <v>698</v>
      </c>
      <c r="C2557" t="s">
        <v>2730</v>
      </c>
      <c r="D2557">
        <v>22</v>
      </c>
      <c r="E2557">
        <v>6.9610000000000003</v>
      </c>
      <c r="F2557">
        <v>7.9119999999999999</v>
      </c>
      <c r="G2557">
        <v>8.8629999999999995</v>
      </c>
      <c r="H2557">
        <v>9.9670000000000005</v>
      </c>
      <c r="I2557">
        <v>11.255000000000001</v>
      </c>
      <c r="J2557">
        <v>12.765000000000001</v>
      </c>
      <c r="K2557">
        <v>14.548</v>
      </c>
      <c r="L2557">
        <v>16.664999999999999</v>
      </c>
      <c r="M2557">
        <v>18.782</v>
      </c>
      <c r="N2557" s="116">
        <v>-0.29010000000000002</v>
      </c>
      <c r="O2557" s="116">
        <v>11.2547</v>
      </c>
      <c r="P2557" s="116">
        <v>0.12367</v>
      </c>
    </row>
    <row r="2558" spans="1:16">
      <c r="A2558" t="s">
        <v>141</v>
      </c>
      <c r="B2558">
        <v>699</v>
      </c>
      <c r="C2558" t="s">
        <v>2731</v>
      </c>
      <c r="D2558">
        <v>22</v>
      </c>
      <c r="E2558">
        <v>6.9649999999999999</v>
      </c>
      <c r="F2558">
        <v>7.9169999999999998</v>
      </c>
      <c r="G2558">
        <v>8.8689999999999998</v>
      </c>
      <c r="H2558">
        <v>9.9730000000000008</v>
      </c>
      <c r="I2558">
        <v>11.262</v>
      </c>
      <c r="J2558">
        <v>12.773</v>
      </c>
      <c r="K2558">
        <v>14.557</v>
      </c>
      <c r="L2558">
        <v>16.675999999999998</v>
      </c>
      <c r="M2558">
        <v>18.795000000000002</v>
      </c>
      <c r="N2558" s="116">
        <v>-0.29020000000000001</v>
      </c>
      <c r="O2558" s="116">
        <v>11.2616</v>
      </c>
      <c r="P2558" s="116">
        <v>0.12368</v>
      </c>
    </row>
    <row r="2559" spans="1:16">
      <c r="A2559" t="s">
        <v>141</v>
      </c>
      <c r="B2559">
        <v>700</v>
      </c>
      <c r="C2559" t="s">
        <v>2732</v>
      </c>
      <c r="D2559">
        <v>22</v>
      </c>
      <c r="E2559">
        <v>6.9690000000000003</v>
      </c>
      <c r="F2559">
        <v>7.9219999999999997</v>
      </c>
      <c r="G2559">
        <v>8.8740000000000006</v>
      </c>
      <c r="H2559">
        <v>9.9789999999999992</v>
      </c>
      <c r="I2559">
        <v>11.268000000000001</v>
      </c>
      <c r="J2559">
        <v>12.781000000000001</v>
      </c>
      <c r="K2559">
        <v>14.566000000000001</v>
      </c>
      <c r="L2559">
        <v>16.687000000000001</v>
      </c>
      <c r="M2559">
        <v>18.806999999999999</v>
      </c>
      <c r="N2559" s="116">
        <v>-0.2903</v>
      </c>
      <c r="O2559" s="116">
        <v>11.2684</v>
      </c>
      <c r="P2559" s="116">
        <v>0.12368999999999999</v>
      </c>
    </row>
    <row r="2560" spans="1:16">
      <c r="A2560" t="s">
        <v>141</v>
      </c>
      <c r="B2560">
        <v>701</v>
      </c>
      <c r="C2560" t="s">
        <v>2733</v>
      </c>
      <c r="D2560">
        <v>23</v>
      </c>
      <c r="E2560">
        <v>6.9740000000000002</v>
      </c>
      <c r="F2560">
        <v>7.9269999999999996</v>
      </c>
      <c r="G2560">
        <v>8.8789999999999996</v>
      </c>
      <c r="H2560">
        <v>9.9849999999999994</v>
      </c>
      <c r="I2560">
        <v>11.275</v>
      </c>
      <c r="J2560">
        <v>12.789</v>
      </c>
      <c r="K2560">
        <v>14.574999999999999</v>
      </c>
      <c r="L2560">
        <v>16.696999999999999</v>
      </c>
      <c r="M2560">
        <v>18.818999999999999</v>
      </c>
      <c r="N2560" s="116">
        <v>-0.29049999999999998</v>
      </c>
      <c r="O2560" s="116">
        <v>11.2753</v>
      </c>
      <c r="P2560" s="116">
        <v>0.12368999999999999</v>
      </c>
    </row>
    <row r="2561" spans="1:16">
      <c r="A2561" t="s">
        <v>141</v>
      </c>
      <c r="B2561">
        <v>702</v>
      </c>
      <c r="C2561" t="s">
        <v>2734</v>
      </c>
      <c r="D2561">
        <v>23</v>
      </c>
      <c r="E2561">
        <v>6.9779999999999998</v>
      </c>
      <c r="F2561">
        <v>7.931</v>
      </c>
      <c r="G2561">
        <v>8.8840000000000003</v>
      </c>
      <c r="H2561">
        <v>9.9909999999999997</v>
      </c>
      <c r="I2561">
        <v>11.282</v>
      </c>
      <c r="J2561">
        <v>12.797000000000001</v>
      </c>
      <c r="K2561">
        <v>14.585000000000001</v>
      </c>
      <c r="L2561">
        <v>16.707999999999998</v>
      </c>
      <c r="M2561">
        <v>18.832000000000001</v>
      </c>
      <c r="N2561" s="116">
        <v>-0.29060000000000002</v>
      </c>
      <c r="O2561" s="116">
        <v>11.2821</v>
      </c>
      <c r="P2561" s="116">
        <v>0.1237</v>
      </c>
    </row>
    <row r="2562" spans="1:16">
      <c r="A2562" t="s">
        <v>141</v>
      </c>
      <c r="B2562">
        <v>703</v>
      </c>
      <c r="C2562" t="s">
        <v>2735</v>
      </c>
      <c r="D2562">
        <v>23</v>
      </c>
      <c r="E2562">
        <v>6.9820000000000002</v>
      </c>
      <c r="F2562">
        <v>7.9359999999999999</v>
      </c>
      <c r="G2562">
        <v>8.89</v>
      </c>
      <c r="H2562">
        <v>9.9969999999999999</v>
      </c>
      <c r="I2562">
        <v>11.289</v>
      </c>
      <c r="J2562">
        <v>12.805</v>
      </c>
      <c r="K2562">
        <v>14.593999999999999</v>
      </c>
      <c r="L2562">
        <v>16.719000000000001</v>
      </c>
      <c r="M2562">
        <v>18.844000000000001</v>
      </c>
      <c r="N2562" s="116">
        <v>-0.29070000000000001</v>
      </c>
      <c r="O2562" s="116">
        <v>11.2889</v>
      </c>
      <c r="P2562" s="116">
        <v>0.12371</v>
      </c>
    </row>
    <row r="2563" spans="1:16">
      <c r="A2563" t="s">
        <v>141</v>
      </c>
      <c r="B2563">
        <v>704</v>
      </c>
      <c r="C2563" t="s">
        <v>2736</v>
      </c>
      <c r="D2563">
        <v>23</v>
      </c>
      <c r="E2563">
        <v>6.9859999999999998</v>
      </c>
      <c r="F2563">
        <v>7.9409999999999998</v>
      </c>
      <c r="G2563">
        <v>8.8949999999999996</v>
      </c>
      <c r="H2563">
        <v>10.003</v>
      </c>
      <c r="I2563">
        <v>11.295999999999999</v>
      </c>
      <c r="J2563">
        <v>12.813000000000001</v>
      </c>
      <c r="K2563">
        <v>14.603</v>
      </c>
      <c r="L2563">
        <v>16.728999999999999</v>
      </c>
      <c r="M2563">
        <v>18.856000000000002</v>
      </c>
      <c r="N2563" s="116">
        <v>-0.29089999999999999</v>
      </c>
      <c r="O2563" s="116">
        <v>11.2958</v>
      </c>
      <c r="P2563" s="116">
        <v>0.12371</v>
      </c>
    </row>
    <row r="2564" spans="1:16">
      <c r="A2564" t="s">
        <v>141</v>
      </c>
      <c r="B2564">
        <v>705</v>
      </c>
      <c r="C2564" t="s">
        <v>2737</v>
      </c>
      <c r="D2564">
        <v>23</v>
      </c>
      <c r="E2564">
        <v>6.99</v>
      </c>
      <c r="F2564">
        <v>7.9450000000000003</v>
      </c>
      <c r="G2564">
        <v>8.9</v>
      </c>
      <c r="H2564">
        <v>10.009</v>
      </c>
      <c r="I2564">
        <v>11.303000000000001</v>
      </c>
      <c r="J2564">
        <v>12.82</v>
      </c>
      <c r="K2564">
        <v>14.612</v>
      </c>
      <c r="L2564">
        <v>16.739999999999998</v>
      </c>
      <c r="M2564">
        <v>18.867999999999999</v>
      </c>
      <c r="N2564" s="116">
        <v>-0.29099999999999998</v>
      </c>
      <c r="O2564" s="116">
        <v>11.3026</v>
      </c>
      <c r="P2564" s="116">
        <v>0.12372</v>
      </c>
    </row>
    <row r="2565" spans="1:16">
      <c r="A2565" t="s">
        <v>141</v>
      </c>
      <c r="B2565">
        <v>706</v>
      </c>
      <c r="C2565" t="s">
        <v>2738</v>
      </c>
      <c r="D2565">
        <v>23</v>
      </c>
      <c r="E2565">
        <v>6.9939999999999998</v>
      </c>
      <c r="F2565">
        <v>7.95</v>
      </c>
      <c r="G2565">
        <v>8.9060000000000006</v>
      </c>
      <c r="H2565">
        <v>10.015000000000001</v>
      </c>
      <c r="I2565">
        <v>11.31</v>
      </c>
      <c r="J2565">
        <v>12.827999999999999</v>
      </c>
      <c r="K2565">
        <v>14.621</v>
      </c>
      <c r="L2565">
        <v>16.751000000000001</v>
      </c>
      <c r="M2565">
        <v>18.881</v>
      </c>
      <c r="N2565" s="116">
        <v>-0.29110000000000003</v>
      </c>
      <c r="O2565" s="116">
        <v>11.3095</v>
      </c>
      <c r="P2565" s="116">
        <v>0.12373000000000001</v>
      </c>
    </row>
    <row r="2566" spans="1:16">
      <c r="A2566" t="s">
        <v>141</v>
      </c>
      <c r="B2566">
        <v>707</v>
      </c>
      <c r="C2566" t="s">
        <v>2739</v>
      </c>
      <c r="D2566">
        <v>23</v>
      </c>
      <c r="E2566">
        <v>6.9989999999999997</v>
      </c>
      <c r="F2566">
        <v>7.9550000000000001</v>
      </c>
      <c r="G2566">
        <v>8.9109999999999996</v>
      </c>
      <c r="H2566">
        <v>10.021000000000001</v>
      </c>
      <c r="I2566">
        <v>11.316000000000001</v>
      </c>
      <c r="J2566">
        <v>12.836</v>
      </c>
      <c r="K2566">
        <v>14.63</v>
      </c>
      <c r="L2566">
        <v>16.760999999999999</v>
      </c>
      <c r="M2566">
        <v>18.891999999999999</v>
      </c>
      <c r="N2566" s="116">
        <v>-0.29120000000000001</v>
      </c>
      <c r="O2566" s="116">
        <v>11.3163</v>
      </c>
      <c r="P2566" s="116">
        <v>0.12373000000000001</v>
      </c>
    </row>
    <row r="2567" spans="1:16">
      <c r="A2567" t="s">
        <v>141</v>
      </c>
      <c r="B2567">
        <v>708</v>
      </c>
      <c r="C2567" t="s">
        <v>2740</v>
      </c>
      <c r="D2567">
        <v>23</v>
      </c>
      <c r="E2567">
        <v>7.0030000000000001</v>
      </c>
      <c r="F2567">
        <v>7.96</v>
      </c>
      <c r="G2567">
        <v>8.9160000000000004</v>
      </c>
      <c r="H2567">
        <v>10.026999999999999</v>
      </c>
      <c r="I2567">
        <v>11.323</v>
      </c>
      <c r="J2567">
        <v>12.843999999999999</v>
      </c>
      <c r="K2567">
        <v>14.638999999999999</v>
      </c>
      <c r="L2567">
        <v>16.771999999999998</v>
      </c>
      <c r="M2567">
        <v>18.905000000000001</v>
      </c>
      <c r="N2567" s="116">
        <v>-0.29139999999999999</v>
      </c>
      <c r="O2567" s="116">
        <v>11.3232</v>
      </c>
      <c r="P2567" s="116">
        <v>0.12374</v>
      </c>
    </row>
    <row r="2568" spans="1:16">
      <c r="A2568" t="s">
        <v>141</v>
      </c>
      <c r="B2568">
        <v>709</v>
      </c>
      <c r="C2568" t="s">
        <v>2741</v>
      </c>
      <c r="D2568">
        <v>23</v>
      </c>
      <c r="E2568">
        <v>7.0069999999999997</v>
      </c>
      <c r="F2568">
        <v>7.9640000000000004</v>
      </c>
      <c r="G2568">
        <v>8.9220000000000006</v>
      </c>
      <c r="H2568">
        <v>10.032999999999999</v>
      </c>
      <c r="I2568">
        <v>11.33</v>
      </c>
      <c r="J2568">
        <v>12.852</v>
      </c>
      <c r="K2568">
        <v>14.648</v>
      </c>
      <c r="L2568">
        <v>16.783000000000001</v>
      </c>
      <c r="M2568">
        <v>18.917999999999999</v>
      </c>
      <c r="N2568" s="116">
        <v>-0.29149999999999998</v>
      </c>
      <c r="O2568" s="116">
        <v>11.33</v>
      </c>
      <c r="P2568" s="116">
        <v>0.12375</v>
      </c>
    </row>
    <row r="2569" spans="1:16">
      <c r="A2569" t="s">
        <v>141</v>
      </c>
      <c r="B2569">
        <v>710</v>
      </c>
      <c r="C2569" t="s">
        <v>2742</v>
      </c>
      <c r="D2569">
        <v>23</v>
      </c>
      <c r="E2569">
        <v>7.0110000000000001</v>
      </c>
      <c r="F2569">
        <v>7.9690000000000003</v>
      </c>
      <c r="G2569">
        <v>8.9269999999999996</v>
      </c>
      <c r="H2569">
        <v>10.039</v>
      </c>
      <c r="I2569">
        <v>11.337</v>
      </c>
      <c r="J2569">
        <v>12.86</v>
      </c>
      <c r="K2569">
        <v>14.657</v>
      </c>
      <c r="L2569">
        <v>16.792999999999999</v>
      </c>
      <c r="M2569">
        <v>18.928999999999998</v>
      </c>
      <c r="N2569" s="116">
        <v>-0.29160000000000003</v>
      </c>
      <c r="O2569" s="116">
        <v>11.3369</v>
      </c>
      <c r="P2569" s="116">
        <v>0.12375</v>
      </c>
    </row>
    <row r="2570" spans="1:16">
      <c r="A2570" t="s">
        <v>141</v>
      </c>
      <c r="B2570">
        <v>711</v>
      </c>
      <c r="C2570" t="s">
        <v>2743</v>
      </c>
      <c r="D2570">
        <v>23</v>
      </c>
      <c r="E2570">
        <v>7.0149999999999997</v>
      </c>
      <c r="F2570">
        <v>7.9740000000000002</v>
      </c>
      <c r="G2570">
        <v>8.9320000000000004</v>
      </c>
      <c r="H2570">
        <v>10.045</v>
      </c>
      <c r="I2570">
        <v>11.343999999999999</v>
      </c>
      <c r="J2570">
        <v>12.868</v>
      </c>
      <c r="K2570">
        <v>14.667</v>
      </c>
      <c r="L2570">
        <v>16.803999999999998</v>
      </c>
      <c r="M2570">
        <v>18.942</v>
      </c>
      <c r="N2570" s="116">
        <v>-0.29170000000000001</v>
      </c>
      <c r="O2570" s="116">
        <v>11.3438</v>
      </c>
      <c r="P2570" s="116">
        <v>0.12376</v>
      </c>
    </row>
    <row r="2571" spans="1:16">
      <c r="A2571" t="s">
        <v>141</v>
      </c>
      <c r="B2571">
        <v>712</v>
      </c>
      <c r="C2571" t="s">
        <v>2744</v>
      </c>
      <c r="D2571">
        <v>23</v>
      </c>
      <c r="E2571">
        <v>7.0190000000000001</v>
      </c>
      <c r="F2571">
        <v>7.9779999999999998</v>
      </c>
      <c r="G2571">
        <v>8.9380000000000006</v>
      </c>
      <c r="H2571">
        <v>10.051</v>
      </c>
      <c r="I2571">
        <v>11.351000000000001</v>
      </c>
      <c r="J2571">
        <v>12.875999999999999</v>
      </c>
      <c r="K2571">
        <v>14.676</v>
      </c>
      <c r="L2571">
        <v>16.815000000000001</v>
      </c>
      <c r="M2571">
        <v>18.954999999999998</v>
      </c>
      <c r="N2571" s="116">
        <v>-0.29189999999999999</v>
      </c>
      <c r="O2571" s="116">
        <v>11.3506</v>
      </c>
      <c r="P2571" s="116">
        <v>0.12377000000000001</v>
      </c>
    </row>
    <row r="2572" spans="1:16">
      <c r="A2572" t="s">
        <v>141</v>
      </c>
      <c r="B2572">
        <v>713</v>
      </c>
      <c r="C2572" t="s">
        <v>2745</v>
      </c>
      <c r="D2572">
        <v>23</v>
      </c>
      <c r="E2572">
        <v>7.024</v>
      </c>
      <c r="F2572">
        <v>7.9829999999999997</v>
      </c>
      <c r="G2572">
        <v>8.9429999999999996</v>
      </c>
      <c r="H2572">
        <v>10.057</v>
      </c>
      <c r="I2572">
        <v>11.358000000000001</v>
      </c>
      <c r="J2572">
        <v>12.882999999999999</v>
      </c>
      <c r="K2572">
        <v>14.685</v>
      </c>
      <c r="L2572">
        <v>16.826000000000001</v>
      </c>
      <c r="M2572">
        <v>18.966000000000001</v>
      </c>
      <c r="N2572" s="116">
        <v>-0.29199999999999998</v>
      </c>
      <c r="O2572" s="116">
        <v>11.3575</v>
      </c>
      <c r="P2572" s="116">
        <v>0.12377000000000001</v>
      </c>
    </row>
    <row r="2573" spans="1:16">
      <c r="A2573" t="s">
        <v>141</v>
      </c>
      <c r="B2573">
        <v>714</v>
      </c>
      <c r="C2573" t="s">
        <v>2746</v>
      </c>
      <c r="D2573">
        <v>23</v>
      </c>
      <c r="E2573">
        <v>7.0279999999999996</v>
      </c>
      <c r="F2573">
        <v>7.9880000000000004</v>
      </c>
      <c r="G2573">
        <v>8.9480000000000004</v>
      </c>
      <c r="H2573">
        <v>10.063000000000001</v>
      </c>
      <c r="I2573">
        <v>11.364000000000001</v>
      </c>
      <c r="J2573">
        <v>12.891</v>
      </c>
      <c r="K2573">
        <v>14.694000000000001</v>
      </c>
      <c r="L2573">
        <v>16.835999999999999</v>
      </c>
      <c r="M2573">
        <v>18.978999999999999</v>
      </c>
      <c r="N2573" s="116">
        <v>-0.29210000000000003</v>
      </c>
      <c r="O2573" s="116">
        <v>11.3643</v>
      </c>
      <c r="P2573" s="116">
        <v>0.12378</v>
      </c>
    </row>
    <row r="2574" spans="1:16">
      <c r="A2574" t="s">
        <v>141</v>
      </c>
      <c r="B2574">
        <v>715</v>
      </c>
      <c r="C2574" t="s">
        <v>2747</v>
      </c>
      <c r="D2574">
        <v>23</v>
      </c>
      <c r="E2574">
        <v>7.032</v>
      </c>
      <c r="F2574">
        <v>7.9930000000000003</v>
      </c>
      <c r="G2574">
        <v>8.9540000000000006</v>
      </c>
      <c r="H2574">
        <v>10.069000000000001</v>
      </c>
      <c r="I2574">
        <v>11.371</v>
      </c>
      <c r="J2574">
        <v>12.898999999999999</v>
      </c>
      <c r="K2574">
        <v>14.702999999999999</v>
      </c>
      <c r="L2574">
        <v>16.847000000000001</v>
      </c>
      <c r="M2574">
        <v>18.991</v>
      </c>
      <c r="N2574" s="116">
        <v>-0.29220000000000002</v>
      </c>
      <c r="O2574" s="116">
        <v>11.3712</v>
      </c>
      <c r="P2574" s="116">
        <v>0.12379</v>
      </c>
    </row>
    <row r="2575" spans="1:16">
      <c r="A2575" t="s">
        <v>141</v>
      </c>
      <c r="B2575">
        <v>716</v>
      </c>
      <c r="C2575" t="s">
        <v>2748</v>
      </c>
      <c r="D2575">
        <v>23</v>
      </c>
      <c r="E2575">
        <v>7.0359999999999996</v>
      </c>
      <c r="F2575">
        <v>7.9969999999999999</v>
      </c>
      <c r="G2575">
        <v>8.9589999999999996</v>
      </c>
      <c r="H2575">
        <v>10.074999999999999</v>
      </c>
      <c r="I2575">
        <v>11.378</v>
      </c>
      <c r="J2575">
        <v>12.907</v>
      </c>
      <c r="K2575">
        <v>14.712</v>
      </c>
      <c r="L2575">
        <v>16.858000000000001</v>
      </c>
      <c r="M2575">
        <v>19.003</v>
      </c>
      <c r="N2575" s="116">
        <v>-0.29239999999999999</v>
      </c>
      <c r="O2575" s="116">
        <v>11.378</v>
      </c>
      <c r="P2575" s="116">
        <v>0.12379</v>
      </c>
    </row>
    <row r="2576" spans="1:16">
      <c r="A2576" t="s">
        <v>141</v>
      </c>
      <c r="B2576">
        <v>717</v>
      </c>
      <c r="C2576" t="s">
        <v>2749</v>
      </c>
      <c r="D2576">
        <v>23</v>
      </c>
      <c r="E2576">
        <v>7.04</v>
      </c>
      <c r="F2576">
        <v>8.0020000000000007</v>
      </c>
      <c r="G2576">
        <v>8.9640000000000004</v>
      </c>
      <c r="H2576">
        <v>10.081</v>
      </c>
      <c r="I2576">
        <v>11.385</v>
      </c>
      <c r="J2576">
        <v>12.914999999999999</v>
      </c>
      <c r="K2576">
        <v>14.722</v>
      </c>
      <c r="L2576">
        <v>16.869</v>
      </c>
      <c r="M2576">
        <v>19.015999999999998</v>
      </c>
      <c r="N2576" s="116">
        <v>-0.29249999999999998</v>
      </c>
      <c r="O2576" s="116">
        <v>11.3849</v>
      </c>
      <c r="P2576" s="116">
        <v>0.12379999999999999</v>
      </c>
    </row>
    <row r="2577" spans="1:16">
      <c r="A2577" t="s">
        <v>141</v>
      </c>
      <c r="B2577">
        <v>718</v>
      </c>
      <c r="C2577" t="s">
        <v>2750</v>
      </c>
      <c r="D2577">
        <v>23</v>
      </c>
      <c r="E2577">
        <v>7.0439999999999996</v>
      </c>
      <c r="F2577">
        <v>8.0069999999999997</v>
      </c>
      <c r="G2577">
        <v>8.9689999999999994</v>
      </c>
      <c r="H2577">
        <v>10.087</v>
      </c>
      <c r="I2577">
        <v>11.391999999999999</v>
      </c>
      <c r="J2577">
        <v>12.923</v>
      </c>
      <c r="K2577">
        <v>14.731</v>
      </c>
      <c r="L2577">
        <v>16.879000000000001</v>
      </c>
      <c r="M2577">
        <v>19.027999999999999</v>
      </c>
      <c r="N2577" s="116">
        <v>-0.29260000000000003</v>
      </c>
      <c r="O2577" s="116">
        <v>11.3917</v>
      </c>
      <c r="P2577" s="116">
        <v>0.12381</v>
      </c>
    </row>
    <row r="2578" spans="1:16">
      <c r="A2578" t="s">
        <v>141</v>
      </c>
      <c r="B2578">
        <v>719</v>
      </c>
      <c r="C2578" t="s">
        <v>2751</v>
      </c>
      <c r="D2578">
        <v>23</v>
      </c>
      <c r="E2578">
        <v>7.048</v>
      </c>
      <c r="F2578">
        <v>8.0109999999999992</v>
      </c>
      <c r="G2578">
        <v>8.9749999999999996</v>
      </c>
      <c r="H2578">
        <v>10.093</v>
      </c>
      <c r="I2578">
        <v>11.398999999999999</v>
      </c>
      <c r="J2578">
        <v>12.930999999999999</v>
      </c>
      <c r="K2578">
        <v>14.74</v>
      </c>
      <c r="L2578">
        <v>16.89</v>
      </c>
      <c r="M2578">
        <v>19.041</v>
      </c>
      <c r="N2578" s="116">
        <v>-0.29270000000000002</v>
      </c>
      <c r="O2578" s="116">
        <v>11.3986</v>
      </c>
      <c r="P2578" s="116">
        <v>0.12382</v>
      </c>
    </row>
    <row r="2579" spans="1:16">
      <c r="A2579" t="s">
        <v>141</v>
      </c>
      <c r="B2579">
        <v>720</v>
      </c>
      <c r="C2579" t="s">
        <v>2752</v>
      </c>
      <c r="D2579">
        <v>23</v>
      </c>
      <c r="E2579">
        <v>7.0519999999999996</v>
      </c>
      <c r="F2579">
        <v>8.016</v>
      </c>
      <c r="G2579">
        <v>8.98</v>
      </c>
      <c r="H2579">
        <v>10.099</v>
      </c>
      <c r="I2579">
        <v>11.406000000000001</v>
      </c>
      <c r="J2579">
        <v>12.939</v>
      </c>
      <c r="K2579">
        <v>14.749000000000001</v>
      </c>
      <c r="L2579">
        <v>16.901</v>
      </c>
      <c r="M2579">
        <v>19.052</v>
      </c>
      <c r="N2579" s="116">
        <v>-0.2928</v>
      </c>
      <c r="O2579" s="116">
        <v>11.4055</v>
      </c>
      <c r="P2579" s="116">
        <v>0.12382</v>
      </c>
    </row>
    <row r="2580" spans="1:16">
      <c r="A2580" t="s">
        <v>141</v>
      </c>
      <c r="B2580">
        <v>721</v>
      </c>
      <c r="C2580" t="s">
        <v>2753</v>
      </c>
      <c r="D2580">
        <v>23</v>
      </c>
      <c r="E2580">
        <v>7.0570000000000004</v>
      </c>
      <c r="F2580">
        <v>8.0210000000000008</v>
      </c>
      <c r="G2580">
        <v>8.9849999999999994</v>
      </c>
      <c r="H2580">
        <v>10.105</v>
      </c>
      <c r="I2580">
        <v>11.412000000000001</v>
      </c>
      <c r="J2580">
        <v>12.946</v>
      </c>
      <c r="K2580">
        <v>14.757999999999999</v>
      </c>
      <c r="L2580">
        <v>16.911999999999999</v>
      </c>
      <c r="M2580">
        <v>19.065000000000001</v>
      </c>
      <c r="N2580" s="116">
        <v>-0.29299999999999998</v>
      </c>
      <c r="O2580" s="116">
        <v>11.4123</v>
      </c>
      <c r="P2580" s="116">
        <v>0.12383</v>
      </c>
    </row>
    <row r="2581" spans="1:16">
      <c r="A2581" t="s">
        <v>141</v>
      </c>
      <c r="B2581">
        <v>722</v>
      </c>
      <c r="C2581" t="s">
        <v>2754</v>
      </c>
      <c r="D2581">
        <v>23</v>
      </c>
      <c r="E2581">
        <v>7.0609999999999999</v>
      </c>
      <c r="F2581">
        <v>8.0259999999999998</v>
      </c>
      <c r="G2581">
        <v>8.9909999999999997</v>
      </c>
      <c r="H2581">
        <v>10.111000000000001</v>
      </c>
      <c r="I2581">
        <v>11.419</v>
      </c>
      <c r="J2581">
        <v>12.954000000000001</v>
      </c>
      <c r="K2581">
        <v>14.766999999999999</v>
      </c>
      <c r="L2581">
        <v>16.922000000000001</v>
      </c>
      <c r="M2581">
        <v>19.077999999999999</v>
      </c>
      <c r="N2581" s="116">
        <v>-0.29310000000000003</v>
      </c>
      <c r="O2581" s="116">
        <v>11.4192</v>
      </c>
      <c r="P2581" s="116">
        <v>0.12384000000000001</v>
      </c>
    </row>
    <row r="2582" spans="1:16">
      <c r="A2582" t="s">
        <v>141</v>
      </c>
      <c r="B2582">
        <v>723</v>
      </c>
      <c r="C2582" t="s">
        <v>2755</v>
      </c>
      <c r="D2582">
        <v>23</v>
      </c>
      <c r="E2582">
        <v>7.0650000000000004</v>
      </c>
      <c r="F2582">
        <v>8.0310000000000006</v>
      </c>
      <c r="G2582">
        <v>8.9960000000000004</v>
      </c>
      <c r="H2582">
        <v>10.117000000000001</v>
      </c>
      <c r="I2582">
        <v>11.426</v>
      </c>
      <c r="J2582">
        <v>12.962</v>
      </c>
      <c r="K2582">
        <v>14.776</v>
      </c>
      <c r="L2582">
        <v>16.933</v>
      </c>
      <c r="M2582">
        <v>19.088999999999999</v>
      </c>
      <c r="N2582" s="116">
        <v>-0.29320000000000002</v>
      </c>
      <c r="O2582" s="116">
        <v>11.426</v>
      </c>
      <c r="P2582" s="116">
        <v>0.12384000000000001</v>
      </c>
    </row>
    <row r="2583" spans="1:16">
      <c r="A2583" t="s">
        <v>141</v>
      </c>
      <c r="B2583">
        <v>724</v>
      </c>
      <c r="C2583" t="s">
        <v>2756</v>
      </c>
      <c r="D2583">
        <v>23</v>
      </c>
      <c r="E2583">
        <v>7.069</v>
      </c>
      <c r="F2583">
        <v>8.0350000000000001</v>
      </c>
      <c r="G2583">
        <v>9.0009999999999994</v>
      </c>
      <c r="H2583">
        <v>10.122999999999999</v>
      </c>
      <c r="I2583">
        <v>11.433</v>
      </c>
      <c r="J2583">
        <v>12.97</v>
      </c>
      <c r="K2583">
        <v>14.786</v>
      </c>
      <c r="L2583">
        <v>16.943999999999999</v>
      </c>
      <c r="M2583">
        <v>19.102</v>
      </c>
      <c r="N2583" s="116">
        <v>-0.29330000000000001</v>
      </c>
      <c r="O2583" s="116">
        <v>11.4329</v>
      </c>
      <c r="P2583" s="116">
        <v>0.12385</v>
      </c>
    </row>
    <row r="2584" spans="1:16">
      <c r="A2584" t="s">
        <v>141</v>
      </c>
      <c r="B2584">
        <v>725</v>
      </c>
      <c r="C2584" t="s">
        <v>2757</v>
      </c>
      <c r="D2584">
        <v>23</v>
      </c>
      <c r="E2584">
        <v>7.0730000000000004</v>
      </c>
      <c r="F2584">
        <v>8.0399999999999991</v>
      </c>
      <c r="G2584">
        <v>9.0069999999999997</v>
      </c>
      <c r="H2584">
        <v>10.129</v>
      </c>
      <c r="I2584">
        <v>11.44</v>
      </c>
      <c r="J2584">
        <v>12.978</v>
      </c>
      <c r="K2584">
        <v>14.795</v>
      </c>
      <c r="L2584">
        <v>16.954000000000001</v>
      </c>
      <c r="M2584">
        <v>19.114000000000001</v>
      </c>
      <c r="N2584" s="116">
        <v>-0.29339999999999999</v>
      </c>
      <c r="O2584" s="116">
        <v>11.4397</v>
      </c>
      <c r="P2584" s="116">
        <v>0.12386</v>
      </c>
    </row>
    <row r="2585" spans="1:16">
      <c r="A2585" t="s">
        <v>141</v>
      </c>
      <c r="B2585">
        <v>726</v>
      </c>
      <c r="C2585" t="s">
        <v>2758</v>
      </c>
      <c r="D2585">
        <v>23</v>
      </c>
      <c r="E2585">
        <v>7.077</v>
      </c>
      <c r="F2585">
        <v>8.0449999999999999</v>
      </c>
      <c r="G2585">
        <v>9.0120000000000005</v>
      </c>
      <c r="H2585">
        <v>10.135</v>
      </c>
      <c r="I2585">
        <v>11.446999999999999</v>
      </c>
      <c r="J2585">
        <v>12.986000000000001</v>
      </c>
      <c r="K2585">
        <v>14.804</v>
      </c>
      <c r="L2585">
        <v>16.965</v>
      </c>
      <c r="M2585">
        <v>19.126999999999999</v>
      </c>
      <c r="N2585" s="116">
        <v>-0.29360000000000003</v>
      </c>
      <c r="O2585" s="116">
        <v>11.4466</v>
      </c>
      <c r="P2585" s="116">
        <v>0.12386999999999999</v>
      </c>
    </row>
    <row r="2586" spans="1:16">
      <c r="A2586" t="s">
        <v>141</v>
      </c>
      <c r="B2586">
        <v>727</v>
      </c>
      <c r="C2586" t="s">
        <v>2759</v>
      </c>
      <c r="D2586">
        <v>23</v>
      </c>
      <c r="E2586">
        <v>7.0810000000000004</v>
      </c>
      <c r="F2586">
        <v>8.0489999999999995</v>
      </c>
      <c r="G2586">
        <v>9.0169999999999995</v>
      </c>
      <c r="H2586">
        <v>10.141</v>
      </c>
      <c r="I2586">
        <v>11.454000000000001</v>
      </c>
      <c r="J2586">
        <v>12.994</v>
      </c>
      <c r="K2586">
        <v>14.813000000000001</v>
      </c>
      <c r="L2586">
        <v>16.975999999999999</v>
      </c>
      <c r="M2586">
        <v>19.138999999999999</v>
      </c>
      <c r="N2586" s="116">
        <v>-0.29370000000000002</v>
      </c>
      <c r="O2586" s="116">
        <v>11.4535</v>
      </c>
      <c r="P2586" s="116">
        <v>0.12386999999999999</v>
      </c>
    </row>
    <row r="2587" spans="1:16">
      <c r="A2587" t="s">
        <v>141</v>
      </c>
      <c r="B2587">
        <v>728</v>
      </c>
      <c r="C2587" t="s">
        <v>2760</v>
      </c>
      <c r="D2587">
        <v>23</v>
      </c>
      <c r="E2587">
        <v>7.085</v>
      </c>
      <c r="F2587">
        <v>8.0540000000000003</v>
      </c>
      <c r="G2587">
        <v>9.0229999999999997</v>
      </c>
      <c r="H2587">
        <v>10.147</v>
      </c>
      <c r="I2587">
        <v>11.46</v>
      </c>
      <c r="J2587">
        <v>13.002000000000001</v>
      </c>
      <c r="K2587">
        <v>14.821999999999999</v>
      </c>
      <c r="L2587">
        <v>16.986999999999998</v>
      </c>
      <c r="M2587">
        <v>19.151</v>
      </c>
      <c r="N2587" s="116">
        <v>-0.29380000000000001</v>
      </c>
      <c r="O2587" s="116">
        <v>11.4603</v>
      </c>
      <c r="P2587" s="116">
        <v>0.12388</v>
      </c>
    </row>
    <row r="2588" spans="1:16">
      <c r="A2588" t="s">
        <v>141</v>
      </c>
      <c r="B2588">
        <v>729</v>
      </c>
      <c r="C2588" t="s">
        <v>2761</v>
      </c>
      <c r="D2588">
        <v>23</v>
      </c>
      <c r="E2588">
        <v>7.09</v>
      </c>
      <c r="F2588">
        <v>8.0589999999999993</v>
      </c>
      <c r="G2588">
        <v>9.0280000000000005</v>
      </c>
      <c r="H2588">
        <v>10.153</v>
      </c>
      <c r="I2588">
        <v>11.467000000000001</v>
      </c>
      <c r="J2588">
        <v>13.01</v>
      </c>
      <c r="K2588">
        <v>14.832000000000001</v>
      </c>
      <c r="L2588">
        <v>16.998000000000001</v>
      </c>
      <c r="M2588">
        <v>19.164000000000001</v>
      </c>
      <c r="N2588" s="116">
        <v>-0.29389999999999999</v>
      </c>
      <c r="O2588" s="116">
        <v>11.4672</v>
      </c>
      <c r="P2588" s="116">
        <v>0.12389</v>
      </c>
    </row>
    <row r="2589" spans="1:16">
      <c r="A2589" t="s">
        <v>141</v>
      </c>
      <c r="B2589">
        <v>730</v>
      </c>
      <c r="C2589" t="s">
        <v>2762</v>
      </c>
      <c r="D2589">
        <v>23</v>
      </c>
      <c r="E2589">
        <v>7.0940000000000003</v>
      </c>
      <c r="F2589">
        <v>8.0640000000000001</v>
      </c>
      <c r="G2589">
        <v>9.0329999999999995</v>
      </c>
      <c r="H2589">
        <v>10.159000000000001</v>
      </c>
      <c r="I2589">
        <v>11.474</v>
      </c>
      <c r="J2589">
        <v>13.018000000000001</v>
      </c>
      <c r="K2589">
        <v>14.840999999999999</v>
      </c>
      <c r="L2589">
        <v>17.007999999999999</v>
      </c>
      <c r="M2589">
        <v>19.175000000000001</v>
      </c>
      <c r="N2589" s="116">
        <v>-0.29399999999999998</v>
      </c>
      <c r="O2589" s="116">
        <v>11.4741</v>
      </c>
      <c r="P2589" s="116">
        <v>0.12389</v>
      </c>
    </row>
    <row r="2590" spans="1:16">
      <c r="A2590" t="s">
        <v>141</v>
      </c>
      <c r="B2590">
        <v>731</v>
      </c>
      <c r="C2590" t="s">
        <v>2763</v>
      </c>
      <c r="D2590">
        <v>24</v>
      </c>
      <c r="E2590">
        <v>7.0979999999999999</v>
      </c>
      <c r="F2590">
        <v>8.0679999999999996</v>
      </c>
      <c r="G2590">
        <v>9.0389999999999997</v>
      </c>
      <c r="H2590">
        <v>10.164999999999999</v>
      </c>
      <c r="I2590">
        <v>11.481</v>
      </c>
      <c r="J2590">
        <v>13.025</v>
      </c>
      <c r="K2590">
        <v>14.85</v>
      </c>
      <c r="L2590">
        <v>17.018999999999998</v>
      </c>
      <c r="M2590">
        <v>19.187999999999999</v>
      </c>
      <c r="N2590" s="116">
        <v>-0.29420000000000002</v>
      </c>
      <c r="O2590" s="116">
        <v>11.4809</v>
      </c>
      <c r="P2590" s="116">
        <v>0.1239</v>
      </c>
    </row>
    <row r="2591" spans="1:16">
      <c r="A2591" t="s">
        <v>141</v>
      </c>
      <c r="B2591">
        <v>732</v>
      </c>
      <c r="C2591" t="s">
        <v>2764</v>
      </c>
      <c r="D2591">
        <v>24</v>
      </c>
      <c r="E2591">
        <v>7.1020000000000003</v>
      </c>
      <c r="F2591">
        <v>8.0730000000000004</v>
      </c>
      <c r="G2591">
        <v>9.0440000000000005</v>
      </c>
      <c r="H2591">
        <v>10.170999999999999</v>
      </c>
      <c r="I2591">
        <v>11.488</v>
      </c>
      <c r="J2591">
        <v>13.032999999999999</v>
      </c>
      <c r="K2591">
        <v>14.859</v>
      </c>
      <c r="L2591">
        <v>17.03</v>
      </c>
      <c r="M2591">
        <v>19.201000000000001</v>
      </c>
      <c r="N2591" s="116">
        <v>-0.29430000000000001</v>
      </c>
      <c r="O2591" s="116">
        <v>11.4878</v>
      </c>
      <c r="P2591" s="116">
        <v>0.12391000000000001</v>
      </c>
    </row>
    <row r="2592" spans="1:16">
      <c r="A2592" t="s">
        <v>141</v>
      </c>
      <c r="B2592">
        <v>733</v>
      </c>
      <c r="C2592" t="s">
        <v>2765</v>
      </c>
      <c r="D2592">
        <v>24</v>
      </c>
      <c r="E2592">
        <v>7.1059999999999999</v>
      </c>
      <c r="F2592">
        <v>8.0779999999999994</v>
      </c>
      <c r="G2592">
        <v>9.0489999999999995</v>
      </c>
      <c r="H2592">
        <v>10.177</v>
      </c>
      <c r="I2592">
        <v>11.494999999999999</v>
      </c>
      <c r="J2592">
        <v>13.041</v>
      </c>
      <c r="K2592">
        <v>14.868</v>
      </c>
      <c r="L2592">
        <v>17.041</v>
      </c>
      <c r="M2592">
        <v>19.213000000000001</v>
      </c>
      <c r="N2592" s="116">
        <v>-0.2944</v>
      </c>
      <c r="O2592" s="116">
        <v>11.4946</v>
      </c>
      <c r="P2592" s="116">
        <v>0.12392</v>
      </c>
    </row>
    <row r="2593" spans="1:16">
      <c r="A2593" t="s">
        <v>141</v>
      </c>
      <c r="B2593">
        <v>734</v>
      </c>
      <c r="C2593" t="s">
        <v>2766</v>
      </c>
      <c r="D2593">
        <v>24</v>
      </c>
      <c r="E2593">
        <v>7.11</v>
      </c>
      <c r="F2593">
        <v>8.0820000000000007</v>
      </c>
      <c r="G2593">
        <v>9.0549999999999997</v>
      </c>
      <c r="H2593">
        <v>10.183</v>
      </c>
      <c r="I2593">
        <v>11.502000000000001</v>
      </c>
      <c r="J2593">
        <v>13.048999999999999</v>
      </c>
      <c r="K2593">
        <v>14.877000000000001</v>
      </c>
      <c r="L2593">
        <v>17.050999999999998</v>
      </c>
      <c r="M2593">
        <v>19.225000000000001</v>
      </c>
      <c r="N2593" s="116">
        <v>-0.29449999999999998</v>
      </c>
      <c r="O2593" s="116">
        <v>11.5015</v>
      </c>
      <c r="P2593" s="116">
        <v>0.12392</v>
      </c>
    </row>
    <row r="2594" spans="1:16">
      <c r="A2594" t="s">
        <v>141</v>
      </c>
      <c r="B2594">
        <v>735</v>
      </c>
      <c r="C2594" t="s">
        <v>2767</v>
      </c>
      <c r="D2594">
        <v>24</v>
      </c>
      <c r="E2594">
        <v>7.1139999999999999</v>
      </c>
      <c r="F2594">
        <v>8.0869999999999997</v>
      </c>
      <c r="G2594">
        <v>9.06</v>
      </c>
      <c r="H2594">
        <v>10.189</v>
      </c>
      <c r="I2594">
        <v>11.507999999999999</v>
      </c>
      <c r="J2594">
        <v>13.057</v>
      </c>
      <c r="K2594">
        <v>14.885999999999999</v>
      </c>
      <c r="L2594">
        <v>17.062000000000001</v>
      </c>
      <c r="M2594">
        <v>19.236999999999998</v>
      </c>
      <c r="N2594" s="116">
        <v>-0.29459999999999997</v>
      </c>
      <c r="O2594" s="116">
        <v>11.5084</v>
      </c>
      <c r="P2594" s="116">
        <v>0.12393</v>
      </c>
    </row>
    <row r="2595" spans="1:16">
      <c r="A2595" t="s">
        <v>141</v>
      </c>
      <c r="B2595">
        <v>736</v>
      </c>
      <c r="C2595" t="s">
        <v>2768</v>
      </c>
      <c r="D2595">
        <v>24</v>
      </c>
      <c r="E2595">
        <v>7.1180000000000003</v>
      </c>
      <c r="F2595">
        <v>8.0920000000000005</v>
      </c>
      <c r="G2595">
        <v>9.0649999999999995</v>
      </c>
      <c r="H2595">
        <v>10.195</v>
      </c>
      <c r="I2595">
        <v>11.515000000000001</v>
      </c>
      <c r="J2595">
        <v>13.065</v>
      </c>
      <c r="K2595">
        <v>14.896000000000001</v>
      </c>
      <c r="L2595">
        <v>17.073</v>
      </c>
      <c r="M2595">
        <v>19.25</v>
      </c>
      <c r="N2595" s="116">
        <v>-0.29470000000000002</v>
      </c>
      <c r="O2595" s="116">
        <v>11.5152</v>
      </c>
      <c r="P2595" s="116">
        <v>0.12393999999999999</v>
      </c>
    </row>
    <row r="2596" spans="1:16">
      <c r="A2596" t="s">
        <v>141</v>
      </c>
      <c r="B2596">
        <v>737</v>
      </c>
      <c r="C2596" t="s">
        <v>2769</v>
      </c>
      <c r="D2596">
        <v>24</v>
      </c>
      <c r="E2596">
        <v>7.1230000000000002</v>
      </c>
      <c r="F2596">
        <v>8.0960000000000001</v>
      </c>
      <c r="G2596">
        <v>9.07</v>
      </c>
      <c r="H2596">
        <v>10.201000000000001</v>
      </c>
      <c r="I2596">
        <v>11.522</v>
      </c>
      <c r="J2596">
        <v>13.073</v>
      </c>
      <c r="K2596">
        <v>14.904999999999999</v>
      </c>
      <c r="L2596">
        <v>17.084</v>
      </c>
      <c r="M2596">
        <v>19.262</v>
      </c>
      <c r="N2596" s="116">
        <v>-0.29480000000000001</v>
      </c>
      <c r="O2596" s="116">
        <v>11.5221</v>
      </c>
      <c r="P2596" s="116">
        <v>0.12395</v>
      </c>
    </row>
    <row r="2597" spans="1:16">
      <c r="A2597" t="s">
        <v>141</v>
      </c>
      <c r="B2597">
        <v>738</v>
      </c>
      <c r="C2597" t="s">
        <v>2770</v>
      </c>
      <c r="D2597">
        <v>24</v>
      </c>
      <c r="E2597">
        <v>7.1269999999999998</v>
      </c>
      <c r="F2597">
        <v>8.1010000000000009</v>
      </c>
      <c r="G2597">
        <v>9.0760000000000005</v>
      </c>
      <c r="H2597">
        <v>10.208</v>
      </c>
      <c r="I2597">
        <v>11.529</v>
      </c>
      <c r="J2597">
        <v>13.081</v>
      </c>
      <c r="K2597">
        <v>14.914</v>
      </c>
      <c r="L2597">
        <v>17.094000000000001</v>
      </c>
      <c r="M2597">
        <v>19.274000000000001</v>
      </c>
      <c r="N2597" s="116">
        <v>-0.29499999999999998</v>
      </c>
      <c r="O2597" s="116">
        <v>11.529</v>
      </c>
      <c r="P2597" s="116">
        <v>0.12395</v>
      </c>
    </row>
    <row r="2598" spans="1:16">
      <c r="A2598" t="s">
        <v>141</v>
      </c>
      <c r="B2598">
        <v>739</v>
      </c>
      <c r="C2598" t="s">
        <v>2771</v>
      </c>
      <c r="D2598">
        <v>24</v>
      </c>
      <c r="E2598">
        <v>7.1310000000000002</v>
      </c>
      <c r="F2598">
        <v>8.1059999999999999</v>
      </c>
      <c r="G2598">
        <v>9.0809999999999995</v>
      </c>
      <c r="H2598">
        <v>10.212999999999999</v>
      </c>
      <c r="I2598">
        <v>11.536</v>
      </c>
      <c r="J2598">
        <v>13.089</v>
      </c>
      <c r="K2598">
        <v>14.923</v>
      </c>
      <c r="L2598">
        <v>17.105</v>
      </c>
      <c r="M2598">
        <v>19.286999999999999</v>
      </c>
      <c r="N2598" s="116">
        <v>-0.29509999999999997</v>
      </c>
      <c r="O2598" s="116">
        <v>11.5358</v>
      </c>
      <c r="P2598" s="116">
        <v>0.12396</v>
      </c>
    </row>
    <row r="2599" spans="1:16">
      <c r="A2599" t="s">
        <v>141</v>
      </c>
      <c r="B2599">
        <v>740</v>
      </c>
      <c r="C2599" t="s">
        <v>2772</v>
      </c>
      <c r="D2599">
        <v>24</v>
      </c>
      <c r="E2599">
        <v>7.1349999999999998</v>
      </c>
      <c r="F2599">
        <v>8.1110000000000007</v>
      </c>
      <c r="G2599">
        <v>9.0860000000000003</v>
      </c>
      <c r="H2599">
        <v>10.220000000000001</v>
      </c>
      <c r="I2599">
        <v>11.542999999999999</v>
      </c>
      <c r="J2599">
        <v>13.097</v>
      </c>
      <c r="K2599">
        <v>14.932</v>
      </c>
      <c r="L2599">
        <v>17.116</v>
      </c>
      <c r="M2599">
        <v>19.298999999999999</v>
      </c>
      <c r="N2599" s="116">
        <v>-0.29520000000000002</v>
      </c>
      <c r="O2599" s="116">
        <v>11.5427</v>
      </c>
      <c r="P2599" s="116">
        <v>0.12397</v>
      </c>
    </row>
    <row r="2600" spans="1:16">
      <c r="A2600" t="s">
        <v>141</v>
      </c>
      <c r="B2600">
        <v>741</v>
      </c>
      <c r="C2600" t="s">
        <v>2773</v>
      </c>
      <c r="D2600">
        <v>24</v>
      </c>
      <c r="E2600">
        <v>7.1390000000000002</v>
      </c>
      <c r="F2600">
        <v>8.1150000000000002</v>
      </c>
      <c r="G2600">
        <v>9.0920000000000005</v>
      </c>
      <c r="H2600">
        <v>10.226000000000001</v>
      </c>
      <c r="I2600">
        <v>11.55</v>
      </c>
      <c r="J2600">
        <v>13.105</v>
      </c>
      <c r="K2600">
        <v>14.942</v>
      </c>
      <c r="L2600">
        <v>17.126999999999999</v>
      </c>
      <c r="M2600">
        <v>19.312000000000001</v>
      </c>
      <c r="N2600" s="116">
        <v>-0.29530000000000001</v>
      </c>
      <c r="O2600" s="116">
        <v>11.5496</v>
      </c>
      <c r="P2600" s="116">
        <v>0.12398000000000001</v>
      </c>
    </row>
    <row r="2601" spans="1:16">
      <c r="A2601" t="s">
        <v>141</v>
      </c>
      <c r="B2601">
        <v>742</v>
      </c>
      <c r="C2601" t="s">
        <v>2774</v>
      </c>
      <c r="D2601">
        <v>24</v>
      </c>
      <c r="E2601">
        <v>7.1429999999999998</v>
      </c>
      <c r="F2601">
        <v>8.1199999999999992</v>
      </c>
      <c r="G2601">
        <v>9.0969999999999995</v>
      </c>
      <c r="H2601">
        <v>10.231</v>
      </c>
      <c r="I2601">
        <v>11.555999999999999</v>
      </c>
      <c r="J2601">
        <v>13.112</v>
      </c>
      <c r="K2601">
        <v>14.951000000000001</v>
      </c>
      <c r="L2601">
        <v>17.138000000000002</v>
      </c>
      <c r="M2601">
        <v>19.324000000000002</v>
      </c>
      <c r="N2601" s="116">
        <v>-0.2954</v>
      </c>
      <c r="O2601" s="116">
        <v>11.5564</v>
      </c>
      <c r="P2601" s="116">
        <v>0.12399</v>
      </c>
    </row>
    <row r="2602" spans="1:16">
      <c r="A2602" t="s">
        <v>141</v>
      </c>
      <c r="B2602">
        <v>743</v>
      </c>
      <c r="C2602" t="s">
        <v>2775</v>
      </c>
      <c r="D2602">
        <v>24</v>
      </c>
      <c r="E2602">
        <v>7.1470000000000002</v>
      </c>
      <c r="F2602">
        <v>8.125</v>
      </c>
      <c r="G2602">
        <v>9.1020000000000003</v>
      </c>
      <c r="H2602">
        <v>10.238</v>
      </c>
      <c r="I2602">
        <v>11.563000000000001</v>
      </c>
      <c r="J2602">
        <v>13.12</v>
      </c>
      <c r="K2602">
        <v>14.96</v>
      </c>
      <c r="L2602">
        <v>17.148</v>
      </c>
      <c r="M2602">
        <v>19.335999999999999</v>
      </c>
      <c r="N2602" s="116">
        <v>-0.29549999999999998</v>
      </c>
      <c r="O2602" s="116">
        <v>11.5633</v>
      </c>
      <c r="P2602" s="116">
        <v>0.12399</v>
      </c>
    </row>
    <row r="2603" spans="1:16">
      <c r="A2603" t="s">
        <v>141</v>
      </c>
      <c r="B2603">
        <v>744</v>
      </c>
      <c r="C2603" t="s">
        <v>2776</v>
      </c>
      <c r="D2603">
        <v>24</v>
      </c>
      <c r="E2603">
        <v>7.1509999999999998</v>
      </c>
      <c r="F2603">
        <v>8.1300000000000008</v>
      </c>
      <c r="G2603">
        <v>9.1080000000000005</v>
      </c>
      <c r="H2603">
        <v>10.244</v>
      </c>
      <c r="I2603">
        <v>11.57</v>
      </c>
      <c r="J2603">
        <v>13.128</v>
      </c>
      <c r="K2603">
        <v>14.968999999999999</v>
      </c>
      <c r="L2603">
        <v>17.158999999999999</v>
      </c>
      <c r="M2603">
        <v>19.349</v>
      </c>
      <c r="N2603" s="116">
        <v>-0.29559999999999997</v>
      </c>
      <c r="O2603" s="116">
        <v>11.5702</v>
      </c>
      <c r="P2603" s="116">
        <v>0.124</v>
      </c>
    </row>
    <row r="2604" spans="1:16">
      <c r="A2604" t="s">
        <v>141</v>
      </c>
      <c r="B2604">
        <v>745</v>
      </c>
      <c r="C2604" t="s">
        <v>2777</v>
      </c>
      <c r="D2604">
        <v>24</v>
      </c>
      <c r="E2604">
        <v>7.1550000000000002</v>
      </c>
      <c r="F2604">
        <v>8.1340000000000003</v>
      </c>
      <c r="G2604">
        <v>9.1129999999999995</v>
      </c>
      <c r="H2604">
        <v>10.25</v>
      </c>
      <c r="I2604">
        <v>11.577</v>
      </c>
      <c r="J2604">
        <v>13.135999999999999</v>
      </c>
      <c r="K2604">
        <v>14.978</v>
      </c>
      <c r="L2604">
        <v>17.170000000000002</v>
      </c>
      <c r="M2604">
        <v>19.361000000000001</v>
      </c>
      <c r="N2604" s="116">
        <v>-0.29570000000000002</v>
      </c>
      <c r="O2604" s="116">
        <v>11.577</v>
      </c>
      <c r="P2604" s="116">
        <v>0.12401</v>
      </c>
    </row>
    <row r="2605" spans="1:16">
      <c r="A2605" t="s">
        <v>141</v>
      </c>
      <c r="B2605">
        <v>746</v>
      </c>
      <c r="C2605" t="s">
        <v>2778</v>
      </c>
      <c r="D2605">
        <v>24</v>
      </c>
      <c r="E2605">
        <v>7.16</v>
      </c>
      <c r="F2605">
        <v>8.1389999999999993</v>
      </c>
      <c r="G2605">
        <v>9.1180000000000003</v>
      </c>
      <c r="H2605">
        <v>10.256</v>
      </c>
      <c r="I2605">
        <v>11.584</v>
      </c>
      <c r="J2605">
        <v>13.144</v>
      </c>
      <c r="K2605">
        <v>14.988</v>
      </c>
      <c r="L2605">
        <v>17.181000000000001</v>
      </c>
      <c r="M2605">
        <v>19.373999999999999</v>
      </c>
      <c r="N2605" s="116">
        <v>-0.2959</v>
      </c>
      <c r="O2605" s="116">
        <v>11.5839</v>
      </c>
      <c r="P2605" s="116">
        <v>0.12402000000000001</v>
      </c>
    </row>
    <row r="2606" spans="1:16">
      <c r="A2606" t="s">
        <v>141</v>
      </c>
      <c r="B2606">
        <v>747</v>
      </c>
      <c r="C2606" t="s">
        <v>2779</v>
      </c>
      <c r="D2606">
        <v>24</v>
      </c>
      <c r="E2606">
        <v>7.1639999999999997</v>
      </c>
      <c r="F2606">
        <v>8.1440000000000001</v>
      </c>
      <c r="G2606">
        <v>9.1229999999999993</v>
      </c>
      <c r="H2606">
        <v>10.262</v>
      </c>
      <c r="I2606">
        <v>11.590999999999999</v>
      </c>
      <c r="J2606">
        <v>13.151999999999999</v>
      </c>
      <c r="K2606">
        <v>14.997</v>
      </c>
      <c r="L2606">
        <v>17.190999999999999</v>
      </c>
      <c r="M2606">
        <v>19.385999999999999</v>
      </c>
      <c r="N2606" s="116">
        <v>-0.29599999999999999</v>
      </c>
      <c r="O2606" s="116">
        <v>11.5907</v>
      </c>
      <c r="P2606" s="116">
        <v>0.12402000000000001</v>
      </c>
    </row>
    <row r="2607" spans="1:16">
      <c r="A2607" t="s">
        <v>141</v>
      </c>
      <c r="B2607">
        <v>748</v>
      </c>
      <c r="C2607" t="s">
        <v>2780</v>
      </c>
      <c r="D2607">
        <v>24</v>
      </c>
      <c r="E2607">
        <v>7.1680000000000001</v>
      </c>
      <c r="F2607">
        <v>8.1479999999999997</v>
      </c>
      <c r="G2607">
        <v>9.1289999999999996</v>
      </c>
      <c r="H2607">
        <v>10.268000000000001</v>
      </c>
      <c r="I2607">
        <v>11.598000000000001</v>
      </c>
      <c r="J2607">
        <v>13.16</v>
      </c>
      <c r="K2607">
        <v>15.006</v>
      </c>
      <c r="L2607">
        <v>17.202000000000002</v>
      </c>
      <c r="M2607">
        <v>19.398</v>
      </c>
      <c r="N2607" s="116">
        <v>-0.29609999999999997</v>
      </c>
      <c r="O2607" s="116">
        <v>11.5976</v>
      </c>
      <c r="P2607" s="116">
        <v>0.12403</v>
      </c>
    </row>
    <row r="2608" spans="1:16">
      <c r="A2608" t="s">
        <v>141</v>
      </c>
      <c r="B2608">
        <v>749</v>
      </c>
      <c r="C2608" t="s">
        <v>2781</v>
      </c>
      <c r="D2608">
        <v>24</v>
      </c>
      <c r="E2608">
        <v>7.1719999999999997</v>
      </c>
      <c r="F2608">
        <v>8.1530000000000005</v>
      </c>
      <c r="G2608">
        <v>9.1340000000000003</v>
      </c>
      <c r="H2608">
        <v>10.273999999999999</v>
      </c>
      <c r="I2608">
        <v>11.603999999999999</v>
      </c>
      <c r="J2608">
        <v>13.167999999999999</v>
      </c>
      <c r="K2608">
        <v>15.015000000000001</v>
      </c>
      <c r="L2608">
        <v>17.213000000000001</v>
      </c>
      <c r="M2608">
        <v>19.411000000000001</v>
      </c>
      <c r="N2608" s="116">
        <v>-0.29620000000000002</v>
      </c>
      <c r="O2608" s="116">
        <v>11.6045</v>
      </c>
      <c r="P2608" s="116">
        <v>0.12404</v>
      </c>
    </row>
    <row r="2609" spans="1:16">
      <c r="A2609" t="s">
        <v>141</v>
      </c>
      <c r="B2609">
        <v>750</v>
      </c>
      <c r="C2609" t="s">
        <v>2782</v>
      </c>
      <c r="D2609">
        <v>24</v>
      </c>
      <c r="E2609">
        <v>7.1760000000000002</v>
      </c>
      <c r="F2609">
        <v>8.1579999999999995</v>
      </c>
      <c r="G2609">
        <v>9.1389999999999993</v>
      </c>
      <c r="H2609">
        <v>10.28</v>
      </c>
      <c r="I2609">
        <v>11.611000000000001</v>
      </c>
      <c r="J2609">
        <v>13.176</v>
      </c>
      <c r="K2609">
        <v>15.023999999999999</v>
      </c>
      <c r="L2609">
        <v>17.224</v>
      </c>
      <c r="M2609">
        <v>19.422999999999998</v>
      </c>
      <c r="N2609" s="116">
        <v>-0.29630000000000001</v>
      </c>
      <c r="O2609" s="116">
        <v>11.6113</v>
      </c>
      <c r="P2609" s="116">
        <v>0.12404999999999999</v>
      </c>
    </row>
    <row r="2610" spans="1:16">
      <c r="A2610" t="s">
        <v>141</v>
      </c>
      <c r="B2610">
        <v>751</v>
      </c>
      <c r="C2610" t="s">
        <v>2783</v>
      </c>
      <c r="D2610">
        <v>24</v>
      </c>
      <c r="E2610">
        <v>7.18</v>
      </c>
      <c r="F2610">
        <v>8.1620000000000008</v>
      </c>
      <c r="G2610">
        <v>9.1440000000000001</v>
      </c>
      <c r="H2610">
        <v>10.286</v>
      </c>
      <c r="I2610">
        <v>11.618</v>
      </c>
      <c r="J2610">
        <v>13.183999999999999</v>
      </c>
      <c r="K2610">
        <v>15.034000000000001</v>
      </c>
      <c r="L2610">
        <v>17.234999999999999</v>
      </c>
      <c r="M2610">
        <v>19.436</v>
      </c>
      <c r="N2610" s="116">
        <v>-0.2964</v>
      </c>
      <c r="O2610" s="116">
        <v>11.6182</v>
      </c>
      <c r="P2610" s="116">
        <v>0.12406</v>
      </c>
    </row>
    <row r="2611" spans="1:16">
      <c r="A2611" t="s">
        <v>141</v>
      </c>
      <c r="B2611">
        <v>752</v>
      </c>
      <c r="C2611" t="s">
        <v>2784</v>
      </c>
      <c r="D2611">
        <v>24</v>
      </c>
      <c r="E2611">
        <v>7.1840000000000002</v>
      </c>
      <c r="F2611">
        <v>8.1669999999999998</v>
      </c>
      <c r="G2611">
        <v>9.15</v>
      </c>
      <c r="H2611">
        <v>10.292</v>
      </c>
      <c r="I2611">
        <v>11.625</v>
      </c>
      <c r="J2611">
        <v>13.191000000000001</v>
      </c>
      <c r="K2611">
        <v>15.042999999999999</v>
      </c>
      <c r="L2611">
        <v>17.245000000000001</v>
      </c>
      <c r="M2611">
        <v>19.448</v>
      </c>
      <c r="N2611" s="116">
        <v>-0.29649999999999999</v>
      </c>
      <c r="O2611" s="116">
        <v>11.6251</v>
      </c>
      <c r="P2611" s="116">
        <v>0.12406</v>
      </c>
    </row>
    <row r="2612" spans="1:16">
      <c r="A2612" t="s">
        <v>141</v>
      </c>
      <c r="B2612">
        <v>753</v>
      </c>
      <c r="C2612" t="s">
        <v>2785</v>
      </c>
      <c r="D2612">
        <v>24</v>
      </c>
      <c r="E2612">
        <v>7.1879999999999997</v>
      </c>
      <c r="F2612">
        <v>8.1720000000000006</v>
      </c>
      <c r="G2612">
        <v>9.1549999999999994</v>
      </c>
      <c r="H2612">
        <v>10.298</v>
      </c>
      <c r="I2612">
        <v>11.632</v>
      </c>
      <c r="J2612">
        <v>13.199</v>
      </c>
      <c r="K2612">
        <v>15.052</v>
      </c>
      <c r="L2612">
        <v>17.256</v>
      </c>
      <c r="M2612">
        <v>19.46</v>
      </c>
      <c r="N2612" s="116">
        <v>-0.29659999999999997</v>
      </c>
      <c r="O2612" s="116">
        <v>11.6319</v>
      </c>
      <c r="P2612" s="116">
        <v>0.12407</v>
      </c>
    </row>
    <row r="2613" spans="1:16">
      <c r="A2613" t="s">
        <v>141</v>
      </c>
      <c r="B2613">
        <v>754</v>
      </c>
      <c r="C2613" t="s">
        <v>2786</v>
      </c>
      <c r="D2613">
        <v>24</v>
      </c>
      <c r="E2613">
        <v>7.1929999999999996</v>
      </c>
      <c r="F2613">
        <v>8.1760000000000002</v>
      </c>
      <c r="G2613">
        <v>9.16</v>
      </c>
      <c r="H2613">
        <v>10.304</v>
      </c>
      <c r="I2613">
        <v>11.638999999999999</v>
      </c>
      <c r="J2613">
        <v>13.207000000000001</v>
      </c>
      <c r="K2613">
        <v>15.061</v>
      </c>
      <c r="L2613">
        <v>17.266999999999999</v>
      </c>
      <c r="M2613">
        <v>19.472999999999999</v>
      </c>
      <c r="N2613" s="116">
        <v>-0.29670000000000002</v>
      </c>
      <c r="O2613" s="116">
        <v>11.6388</v>
      </c>
      <c r="P2613" s="116">
        <v>0.12408</v>
      </c>
    </row>
    <row r="2614" spans="1:16">
      <c r="A2614" t="s">
        <v>141</v>
      </c>
      <c r="B2614">
        <v>755</v>
      </c>
      <c r="C2614" t="s">
        <v>2787</v>
      </c>
      <c r="D2614">
        <v>24</v>
      </c>
      <c r="E2614">
        <v>7.1970000000000001</v>
      </c>
      <c r="F2614">
        <v>8.1809999999999992</v>
      </c>
      <c r="G2614">
        <v>9.1660000000000004</v>
      </c>
      <c r="H2614">
        <v>10.31</v>
      </c>
      <c r="I2614">
        <v>11.646000000000001</v>
      </c>
      <c r="J2614">
        <v>13.215</v>
      </c>
      <c r="K2614">
        <v>15.07</v>
      </c>
      <c r="L2614">
        <v>17.277999999999999</v>
      </c>
      <c r="M2614">
        <v>19.484999999999999</v>
      </c>
      <c r="N2614" s="116">
        <v>-0.29680000000000001</v>
      </c>
      <c r="O2614" s="116">
        <v>11.6456</v>
      </c>
      <c r="P2614" s="116">
        <v>0.12409000000000001</v>
      </c>
    </row>
    <row r="2615" spans="1:16">
      <c r="A2615" t="s">
        <v>141</v>
      </c>
      <c r="B2615">
        <v>756</v>
      </c>
      <c r="C2615" t="s">
        <v>2788</v>
      </c>
      <c r="D2615">
        <v>24</v>
      </c>
      <c r="E2615">
        <v>7.2009999999999996</v>
      </c>
      <c r="F2615">
        <v>8.1859999999999999</v>
      </c>
      <c r="G2615">
        <v>9.1709999999999994</v>
      </c>
      <c r="H2615">
        <v>10.316000000000001</v>
      </c>
      <c r="I2615">
        <v>11.651999999999999</v>
      </c>
      <c r="J2615">
        <v>13.223000000000001</v>
      </c>
      <c r="K2615">
        <v>15.08</v>
      </c>
      <c r="L2615">
        <v>17.289000000000001</v>
      </c>
      <c r="M2615">
        <v>19.498000000000001</v>
      </c>
      <c r="N2615" s="116">
        <v>-0.2969</v>
      </c>
      <c r="O2615" s="116">
        <v>11.6525</v>
      </c>
      <c r="P2615" s="116">
        <v>0.1241</v>
      </c>
    </row>
    <row r="2616" spans="1:16">
      <c r="A2616" t="s">
        <v>141</v>
      </c>
      <c r="B2616">
        <v>757</v>
      </c>
      <c r="C2616" t="s">
        <v>2789</v>
      </c>
      <c r="D2616">
        <v>24</v>
      </c>
      <c r="E2616">
        <v>7.2050000000000001</v>
      </c>
      <c r="F2616">
        <v>8.1910000000000007</v>
      </c>
      <c r="G2616">
        <v>9.1760000000000002</v>
      </c>
      <c r="H2616">
        <v>10.321999999999999</v>
      </c>
      <c r="I2616">
        <v>11.659000000000001</v>
      </c>
      <c r="J2616">
        <v>13.231</v>
      </c>
      <c r="K2616">
        <v>15.089</v>
      </c>
      <c r="L2616">
        <v>17.298999999999999</v>
      </c>
      <c r="M2616">
        <v>19.510000000000002</v>
      </c>
      <c r="N2616" s="116">
        <v>-0.29699999999999999</v>
      </c>
      <c r="O2616" s="116">
        <v>11.6594</v>
      </c>
      <c r="P2616" s="116">
        <v>0.1241</v>
      </c>
    </row>
    <row r="2617" spans="1:16">
      <c r="A2617" t="s">
        <v>141</v>
      </c>
      <c r="B2617">
        <v>758</v>
      </c>
      <c r="C2617" t="s">
        <v>2790</v>
      </c>
      <c r="D2617">
        <v>24</v>
      </c>
      <c r="E2617">
        <v>7.2089999999999996</v>
      </c>
      <c r="F2617">
        <v>8.1950000000000003</v>
      </c>
      <c r="G2617">
        <v>9.1820000000000004</v>
      </c>
      <c r="H2617">
        <v>10.327999999999999</v>
      </c>
      <c r="I2617">
        <v>11.666</v>
      </c>
      <c r="J2617">
        <v>13.239000000000001</v>
      </c>
      <c r="K2617">
        <v>15.098000000000001</v>
      </c>
      <c r="L2617">
        <v>17.309999999999999</v>
      </c>
      <c r="M2617">
        <v>19.521999999999998</v>
      </c>
      <c r="N2617" s="116">
        <v>-0.29720000000000002</v>
      </c>
      <c r="O2617" s="116">
        <v>11.6662</v>
      </c>
      <c r="P2617" s="116">
        <v>0.12411</v>
      </c>
    </row>
    <row r="2618" spans="1:16">
      <c r="A2618" t="s">
        <v>141</v>
      </c>
      <c r="B2618">
        <v>759</v>
      </c>
      <c r="C2618" t="s">
        <v>2791</v>
      </c>
      <c r="D2618">
        <v>24</v>
      </c>
      <c r="E2618">
        <v>7.2130000000000001</v>
      </c>
      <c r="F2618">
        <v>8.1999999999999993</v>
      </c>
      <c r="G2618">
        <v>9.1869999999999994</v>
      </c>
      <c r="H2618">
        <v>10.334</v>
      </c>
      <c r="I2618">
        <v>11.673</v>
      </c>
      <c r="J2618">
        <v>13.247</v>
      </c>
      <c r="K2618">
        <v>15.106999999999999</v>
      </c>
      <c r="L2618">
        <v>17.321000000000002</v>
      </c>
      <c r="M2618">
        <v>19.535</v>
      </c>
      <c r="N2618" s="116">
        <v>-0.29730000000000001</v>
      </c>
      <c r="O2618" s="116">
        <v>11.6731</v>
      </c>
      <c r="P2618" s="116">
        <v>0.12411999999999999</v>
      </c>
    </row>
    <row r="2619" spans="1:16">
      <c r="A2619" t="s">
        <v>141</v>
      </c>
      <c r="B2619">
        <v>760</v>
      </c>
      <c r="C2619" t="s">
        <v>2792</v>
      </c>
      <c r="D2619">
        <v>24</v>
      </c>
      <c r="E2619">
        <v>7.2169999999999996</v>
      </c>
      <c r="F2619">
        <v>8.2050000000000001</v>
      </c>
      <c r="G2619">
        <v>9.1920000000000002</v>
      </c>
      <c r="H2619">
        <v>10.34</v>
      </c>
      <c r="I2619">
        <v>11.68</v>
      </c>
      <c r="J2619">
        <v>13.255000000000001</v>
      </c>
      <c r="K2619">
        <v>15.116</v>
      </c>
      <c r="L2619">
        <v>17.332000000000001</v>
      </c>
      <c r="M2619">
        <v>19.547000000000001</v>
      </c>
      <c r="N2619" s="116">
        <v>-0.2974</v>
      </c>
      <c r="O2619" s="116">
        <v>11.6799</v>
      </c>
      <c r="P2619" s="116">
        <v>0.12413</v>
      </c>
    </row>
    <row r="2620" spans="1:16">
      <c r="A2620" t="s">
        <v>141</v>
      </c>
      <c r="B2620">
        <v>761</v>
      </c>
      <c r="C2620" t="s">
        <v>2793</v>
      </c>
      <c r="D2620">
        <v>25</v>
      </c>
      <c r="E2620">
        <v>7.2210000000000001</v>
      </c>
      <c r="F2620">
        <v>8.2089999999999996</v>
      </c>
      <c r="G2620">
        <v>9.1969999999999992</v>
      </c>
      <c r="H2620">
        <v>10.346</v>
      </c>
      <c r="I2620">
        <v>11.686999999999999</v>
      </c>
      <c r="J2620">
        <v>13.263</v>
      </c>
      <c r="K2620">
        <v>15.125999999999999</v>
      </c>
      <c r="L2620">
        <v>17.343</v>
      </c>
      <c r="M2620">
        <v>19.559999999999999</v>
      </c>
      <c r="N2620" s="116">
        <v>-0.29749999999999999</v>
      </c>
      <c r="O2620" s="116">
        <v>11.6868</v>
      </c>
      <c r="P2620" s="116">
        <v>0.12414</v>
      </c>
    </row>
    <row r="2621" spans="1:16">
      <c r="A2621" t="s">
        <v>141</v>
      </c>
      <c r="B2621">
        <v>762</v>
      </c>
      <c r="C2621" t="s">
        <v>2794</v>
      </c>
      <c r="D2621">
        <v>25</v>
      </c>
      <c r="E2621">
        <v>7.2249999999999996</v>
      </c>
      <c r="F2621">
        <v>8.2140000000000004</v>
      </c>
      <c r="G2621">
        <v>9.2029999999999994</v>
      </c>
      <c r="H2621">
        <v>10.352</v>
      </c>
      <c r="I2621">
        <v>11.694000000000001</v>
      </c>
      <c r="J2621">
        <v>13.271000000000001</v>
      </c>
      <c r="K2621">
        <v>15.135</v>
      </c>
      <c r="L2621">
        <v>17.353999999999999</v>
      </c>
      <c r="M2621">
        <v>19.573</v>
      </c>
      <c r="N2621" s="116">
        <v>-0.29759999999999998</v>
      </c>
      <c r="O2621" s="116">
        <v>11.6937</v>
      </c>
      <c r="P2621" s="116">
        <v>0.12415</v>
      </c>
    </row>
    <row r="2622" spans="1:16">
      <c r="A2622" t="s">
        <v>141</v>
      </c>
      <c r="B2622">
        <v>763</v>
      </c>
      <c r="C2622" t="s">
        <v>2795</v>
      </c>
      <c r="D2622">
        <v>25</v>
      </c>
      <c r="E2622">
        <v>7.2290000000000001</v>
      </c>
      <c r="F2622">
        <v>8.2189999999999994</v>
      </c>
      <c r="G2622">
        <v>9.2080000000000002</v>
      </c>
      <c r="H2622">
        <v>10.358000000000001</v>
      </c>
      <c r="I2622">
        <v>11.7</v>
      </c>
      <c r="J2622">
        <v>13.278</v>
      </c>
      <c r="K2622">
        <v>15.144</v>
      </c>
      <c r="L2622">
        <v>17.364000000000001</v>
      </c>
      <c r="M2622">
        <v>19.584</v>
      </c>
      <c r="N2622" s="116">
        <v>-0.29770000000000002</v>
      </c>
      <c r="O2622" s="116">
        <v>11.7005</v>
      </c>
      <c r="P2622" s="116">
        <v>0.12415</v>
      </c>
    </row>
    <row r="2623" spans="1:16">
      <c r="A2623" t="s">
        <v>141</v>
      </c>
      <c r="B2623">
        <v>764</v>
      </c>
      <c r="C2623" t="s">
        <v>2796</v>
      </c>
      <c r="D2623">
        <v>25</v>
      </c>
      <c r="E2623">
        <v>7.234</v>
      </c>
      <c r="F2623">
        <v>8.2230000000000008</v>
      </c>
      <c r="G2623">
        <v>9.2129999999999992</v>
      </c>
      <c r="H2623">
        <v>10.364000000000001</v>
      </c>
      <c r="I2623">
        <v>11.707000000000001</v>
      </c>
      <c r="J2623">
        <v>13.286</v>
      </c>
      <c r="K2623">
        <v>15.153</v>
      </c>
      <c r="L2623">
        <v>17.375</v>
      </c>
      <c r="M2623">
        <v>19.597000000000001</v>
      </c>
      <c r="N2623" s="116">
        <v>-0.29780000000000001</v>
      </c>
      <c r="O2623" s="116">
        <v>11.7074</v>
      </c>
      <c r="P2623" s="116">
        <v>0.12416000000000001</v>
      </c>
    </row>
    <row r="2624" spans="1:16">
      <c r="A2624" t="s">
        <v>141</v>
      </c>
      <c r="B2624">
        <v>765</v>
      </c>
      <c r="C2624" t="s">
        <v>2797</v>
      </c>
      <c r="D2624">
        <v>25</v>
      </c>
      <c r="E2624">
        <v>7.2380000000000004</v>
      </c>
      <c r="F2624">
        <v>8.2279999999999998</v>
      </c>
      <c r="G2624">
        <v>9.2189999999999994</v>
      </c>
      <c r="H2624">
        <v>10.37</v>
      </c>
      <c r="I2624">
        <v>11.714</v>
      </c>
      <c r="J2624">
        <v>13.294</v>
      </c>
      <c r="K2624">
        <v>15.162000000000001</v>
      </c>
      <c r="L2624">
        <v>17.385999999999999</v>
      </c>
      <c r="M2624">
        <v>19.609000000000002</v>
      </c>
      <c r="N2624" s="116">
        <v>-0.2979</v>
      </c>
      <c r="O2624" s="116">
        <v>11.7142</v>
      </c>
      <c r="P2624" s="116">
        <v>0.12417</v>
      </c>
    </row>
    <row r="2625" spans="1:16">
      <c r="A2625" t="s">
        <v>141</v>
      </c>
      <c r="B2625">
        <v>766</v>
      </c>
      <c r="C2625" t="s">
        <v>2798</v>
      </c>
      <c r="D2625">
        <v>25</v>
      </c>
      <c r="E2625">
        <v>7.242</v>
      </c>
      <c r="F2625">
        <v>8.2330000000000005</v>
      </c>
      <c r="G2625">
        <v>9.2240000000000002</v>
      </c>
      <c r="H2625">
        <v>10.375999999999999</v>
      </c>
      <c r="I2625">
        <v>11.721</v>
      </c>
      <c r="J2625">
        <v>13.302</v>
      </c>
      <c r="K2625">
        <v>15.172000000000001</v>
      </c>
      <c r="L2625">
        <v>17.396999999999998</v>
      </c>
      <c r="M2625">
        <v>19.622</v>
      </c>
      <c r="N2625" s="116">
        <v>-0.29799999999999999</v>
      </c>
      <c r="O2625" s="116">
        <v>11.7211</v>
      </c>
      <c r="P2625" s="116">
        <v>0.12418</v>
      </c>
    </row>
    <row r="2626" spans="1:16">
      <c r="A2626" t="s">
        <v>141</v>
      </c>
      <c r="B2626">
        <v>767</v>
      </c>
      <c r="C2626" t="s">
        <v>2799</v>
      </c>
      <c r="D2626">
        <v>25</v>
      </c>
      <c r="E2626">
        <v>7.2460000000000004</v>
      </c>
      <c r="F2626">
        <v>8.2370000000000001</v>
      </c>
      <c r="G2626">
        <v>9.2289999999999992</v>
      </c>
      <c r="H2626">
        <v>10.381</v>
      </c>
      <c r="I2626">
        <v>11.728</v>
      </c>
      <c r="J2626">
        <v>13.31</v>
      </c>
      <c r="K2626">
        <v>15.180999999999999</v>
      </c>
      <c r="L2626">
        <v>17.408000000000001</v>
      </c>
      <c r="M2626">
        <v>19.634</v>
      </c>
      <c r="N2626" s="116">
        <v>-0.29809999999999998</v>
      </c>
      <c r="O2626" s="116">
        <v>11.7279</v>
      </c>
      <c r="P2626" s="116">
        <v>0.12418999999999999</v>
      </c>
    </row>
    <row r="2627" spans="1:16">
      <c r="A2627" t="s">
        <v>141</v>
      </c>
      <c r="B2627">
        <v>768</v>
      </c>
      <c r="C2627" t="s">
        <v>2800</v>
      </c>
      <c r="D2627">
        <v>25</v>
      </c>
      <c r="E2627">
        <v>7.25</v>
      </c>
      <c r="F2627">
        <v>8.2420000000000009</v>
      </c>
      <c r="G2627">
        <v>9.234</v>
      </c>
      <c r="H2627">
        <v>10.388</v>
      </c>
      <c r="I2627">
        <v>11.734999999999999</v>
      </c>
      <c r="J2627">
        <v>13.318</v>
      </c>
      <c r="K2627">
        <v>15.19</v>
      </c>
      <c r="L2627">
        <v>17.417999999999999</v>
      </c>
      <c r="M2627">
        <v>19.646999999999998</v>
      </c>
      <c r="N2627" s="116">
        <v>-0.29820000000000002</v>
      </c>
      <c r="O2627" s="116">
        <v>11.7348</v>
      </c>
      <c r="P2627" s="116">
        <v>0.1242</v>
      </c>
    </row>
    <row r="2628" spans="1:16">
      <c r="A2628" t="s">
        <v>141</v>
      </c>
      <c r="B2628">
        <v>769</v>
      </c>
      <c r="C2628" t="s">
        <v>2801</v>
      </c>
      <c r="D2628">
        <v>25</v>
      </c>
      <c r="E2628">
        <v>7.2539999999999996</v>
      </c>
      <c r="F2628">
        <v>8.2469999999999999</v>
      </c>
      <c r="G2628">
        <v>9.24</v>
      </c>
      <c r="H2628">
        <v>10.393000000000001</v>
      </c>
      <c r="I2628">
        <v>11.742000000000001</v>
      </c>
      <c r="J2628">
        <v>13.326000000000001</v>
      </c>
      <c r="K2628">
        <v>15.199</v>
      </c>
      <c r="L2628">
        <v>17.428999999999998</v>
      </c>
      <c r="M2628">
        <v>19.658999999999999</v>
      </c>
      <c r="N2628" s="116">
        <v>-0.29830000000000001</v>
      </c>
      <c r="O2628" s="116">
        <v>11.7416</v>
      </c>
      <c r="P2628" s="116">
        <v>0.12421</v>
      </c>
    </row>
    <row r="2629" spans="1:16">
      <c r="A2629" t="s">
        <v>141</v>
      </c>
      <c r="B2629">
        <v>770</v>
      </c>
      <c r="C2629" t="s">
        <v>2802</v>
      </c>
      <c r="D2629">
        <v>25</v>
      </c>
      <c r="E2629">
        <v>7.258</v>
      </c>
      <c r="F2629">
        <v>8.2509999999999994</v>
      </c>
      <c r="G2629">
        <v>9.2449999999999992</v>
      </c>
      <c r="H2629">
        <v>10.4</v>
      </c>
      <c r="I2629">
        <v>11.747999999999999</v>
      </c>
      <c r="J2629">
        <v>13.334</v>
      </c>
      <c r="K2629">
        <v>15.208</v>
      </c>
      <c r="L2629">
        <v>17.440000000000001</v>
      </c>
      <c r="M2629">
        <v>19.670999999999999</v>
      </c>
      <c r="N2629" s="116">
        <v>-0.2984</v>
      </c>
      <c r="O2629" s="116">
        <v>11.7485</v>
      </c>
      <c r="P2629" s="116">
        <v>0.12421</v>
      </c>
    </row>
    <row r="2630" spans="1:16">
      <c r="A2630" t="s">
        <v>141</v>
      </c>
      <c r="B2630">
        <v>771</v>
      </c>
      <c r="C2630" t="s">
        <v>2803</v>
      </c>
      <c r="D2630">
        <v>25</v>
      </c>
      <c r="E2630">
        <v>7.2619999999999996</v>
      </c>
      <c r="F2630">
        <v>8.2560000000000002</v>
      </c>
      <c r="G2630">
        <v>9.25</v>
      </c>
      <c r="H2630">
        <v>10.404999999999999</v>
      </c>
      <c r="I2630">
        <v>11.755000000000001</v>
      </c>
      <c r="J2630">
        <v>13.342000000000001</v>
      </c>
      <c r="K2630">
        <v>15.217000000000001</v>
      </c>
      <c r="L2630">
        <v>17.451000000000001</v>
      </c>
      <c r="M2630">
        <v>19.684000000000001</v>
      </c>
      <c r="N2630" s="116">
        <v>-0.29849999999999999</v>
      </c>
      <c r="O2630" s="116">
        <v>11.7553</v>
      </c>
      <c r="P2630" s="116">
        <v>0.12422</v>
      </c>
    </row>
    <row r="2631" spans="1:16">
      <c r="A2631" t="s">
        <v>141</v>
      </c>
      <c r="B2631">
        <v>772</v>
      </c>
      <c r="C2631" t="s">
        <v>2804</v>
      </c>
      <c r="D2631">
        <v>25</v>
      </c>
      <c r="E2631">
        <v>7.266</v>
      </c>
      <c r="F2631">
        <v>8.2609999999999992</v>
      </c>
      <c r="G2631">
        <v>9.2550000000000008</v>
      </c>
      <c r="H2631">
        <v>10.411</v>
      </c>
      <c r="I2631">
        <v>11.762</v>
      </c>
      <c r="J2631">
        <v>13.35</v>
      </c>
      <c r="K2631">
        <v>15.227</v>
      </c>
      <c r="L2631">
        <v>17.460999999999999</v>
      </c>
      <c r="M2631">
        <v>19.696000000000002</v>
      </c>
      <c r="N2631" s="116">
        <v>-0.29859999999999998</v>
      </c>
      <c r="O2631" s="116">
        <v>11.7622</v>
      </c>
      <c r="P2631" s="116">
        <v>0.12422999999999999</v>
      </c>
    </row>
    <row r="2632" spans="1:16">
      <c r="A2632" t="s">
        <v>141</v>
      </c>
      <c r="B2632">
        <v>773</v>
      </c>
      <c r="C2632" t="s">
        <v>2805</v>
      </c>
      <c r="D2632">
        <v>25</v>
      </c>
      <c r="E2632">
        <v>7.27</v>
      </c>
      <c r="F2632">
        <v>8.2650000000000006</v>
      </c>
      <c r="G2632">
        <v>9.2609999999999992</v>
      </c>
      <c r="H2632">
        <v>10.417</v>
      </c>
      <c r="I2632">
        <v>11.769</v>
      </c>
      <c r="J2632">
        <v>13.356999999999999</v>
      </c>
      <c r="K2632">
        <v>15.236000000000001</v>
      </c>
      <c r="L2632">
        <v>17.472000000000001</v>
      </c>
      <c r="M2632">
        <v>19.709</v>
      </c>
      <c r="N2632" s="116">
        <v>-0.29870000000000002</v>
      </c>
      <c r="O2632" s="116">
        <v>11.769</v>
      </c>
      <c r="P2632" s="116">
        <v>0.12424</v>
      </c>
    </row>
    <row r="2633" spans="1:16">
      <c r="A2633" t="s">
        <v>141</v>
      </c>
      <c r="B2633">
        <v>774</v>
      </c>
      <c r="C2633" t="s">
        <v>2806</v>
      </c>
      <c r="D2633">
        <v>25</v>
      </c>
      <c r="E2633">
        <v>7.274</v>
      </c>
      <c r="F2633">
        <v>8.27</v>
      </c>
      <c r="G2633">
        <v>9.266</v>
      </c>
      <c r="H2633">
        <v>10.423</v>
      </c>
      <c r="I2633">
        <v>11.776</v>
      </c>
      <c r="J2633">
        <v>13.365</v>
      </c>
      <c r="K2633">
        <v>15.244999999999999</v>
      </c>
      <c r="L2633">
        <v>17.483000000000001</v>
      </c>
      <c r="M2633">
        <v>19.721</v>
      </c>
      <c r="N2633" s="116">
        <v>-0.29880000000000001</v>
      </c>
      <c r="O2633" s="116">
        <v>11.7759</v>
      </c>
      <c r="P2633" s="116">
        <v>0.12425</v>
      </c>
    </row>
    <row r="2634" spans="1:16">
      <c r="A2634" t="s">
        <v>141</v>
      </c>
      <c r="B2634">
        <v>775</v>
      </c>
      <c r="C2634" t="s">
        <v>2807</v>
      </c>
      <c r="D2634">
        <v>25</v>
      </c>
      <c r="E2634">
        <v>7.2779999999999996</v>
      </c>
      <c r="F2634">
        <v>8.2750000000000004</v>
      </c>
      <c r="G2634">
        <v>9.2710000000000008</v>
      </c>
      <c r="H2634">
        <v>10.429</v>
      </c>
      <c r="I2634">
        <v>11.782999999999999</v>
      </c>
      <c r="J2634">
        <v>13.372999999999999</v>
      </c>
      <c r="K2634">
        <v>15.254</v>
      </c>
      <c r="L2634">
        <v>17.494</v>
      </c>
      <c r="M2634">
        <v>19.734000000000002</v>
      </c>
      <c r="N2634" s="116">
        <v>-0.2989</v>
      </c>
      <c r="O2634" s="116">
        <v>11.7827</v>
      </c>
      <c r="P2634" s="116">
        <v>0.12426</v>
      </c>
    </row>
    <row r="2635" spans="1:16">
      <c r="A2635" t="s">
        <v>141</v>
      </c>
      <c r="B2635">
        <v>776</v>
      </c>
      <c r="C2635" t="s">
        <v>2808</v>
      </c>
      <c r="D2635">
        <v>25</v>
      </c>
      <c r="E2635">
        <v>7.282</v>
      </c>
      <c r="F2635">
        <v>8.2789999999999999</v>
      </c>
      <c r="G2635">
        <v>9.2759999999999998</v>
      </c>
      <c r="H2635">
        <v>10.435</v>
      </c>
      <c r="I2635">
        <v>11.79</v>
      </c>
      <c r="J2635">
        <v>13.381</v>
      </c>
      <c r="K2635">
        <v>15.263999999999999</v>
      </c>
      <c r="L2635">
        <v>17.504999999999999</v>
      </c>
      <c r="M2635">
        <v>19.747</v>
      </c>
      <c r="N2635" s="116">
        <v>-0.29899999999999999</v>
      </c>
      <c r="O2635" s="116">
        <v>11.7896</v>
      </c>
      <c r="P2635" s="116">
        <v>0.12427000000000001</v>
      </c>
    </row>
    <row r="2636" spans="1:16">
      <c r="A2636" t="s">
        <v>141</v>
      </c>
      <c r="B2636">
        <v>777</v>
      </c>
      <c r="C2636" t="s">
        <v>2809</v>
      </c>
      <c r="D2636">
        <v>25</v>
      </c>
      <c r="E2636">
        <v>7.2859999999999996</v>
      </c>
      <c r="F2636">
        <v>8.2840000000000007</v>
      </c>
      <c r="G2636">
        <v>9.282</v>
      </c>
      <c r="H2636">
        <v>10.441000000000001</v>
      </c>
      <c r="I2636">
        <v>11.795999999999999</v>
      </c>
      <c r="J2636">
        <v>13.388999999999999</v>
      </c>
      <c r="K2636">
        <v>15.273</v>
      </c>
      <c r="L2636">
        <v>17.515999999999998</v>
      </c>
      <c r="M2636">
        <v>19.759</v>
      </c>
      <c r="N2636" s="116">
        <v>-0.29909999999999998</v>
      </c>
      <c r="O2636" s="116">
        <v>11.7964</v>
      </c>
      <c r="P2636" s="116">
        <v>0.12428</v>
      </c>
    </row>
    <row r="2637" spans="1:16">
      <c r="A2637" t="s">
        <v>141</v>
      </c>
      <c r="B2637">
        <v>778</v>
      </c>
      <c r="C2637" t="s">
        <v>2810</v>
      </c>
      <c r="D2637">
        <v>25</v>
      </c>
      <c r="E2637">
        <v>7.29</v>
      </c>
      <c r="F2637">
        <v>8.2889999999999997</v>
      </c>
      <c r="G2637">
        <v>9.2870000000000008</v>
      </c>
      <c r="H2637">
        <v>10.446999999999999</v>
      </c>
      <c r="I2637">
        <v>11.803000000000001</v>
      </c>
      <c r="J2637">
        <v>13.397</v>
      </c>
      <c r="K2637">
        <v>15.282</v>
      </c>
      <c r="L2637">
        <v>17.527000000000001</v>
      </c>
      <c r="M2637">
        <v>19.771999999999998</v>
      </c>
      <c r="N2637" s="116">
        <v>-0.29920000000000002</v>
      </c>
      <c r="O2637" s="116">
        <v>11.8033</v>
      </c>
      <c r="P2637" s="116">
        <v>0.12429</v>
      </c>
    </row>
    <row r="2638" spans="1:16">
      <c r="A2638" t="s">
        <v>141</v>
      </c>
      <c r="B2638">
        <v>779</v>
      </c>
      <c r="C2638" t="s">
        <v>2811</v>
      </c>
      <c r="D2638">
        <v>25</v>
      </c>
      <c r="E2638">
        <v>7.2949999999999999</v>
      </c>
      <c r="F2638">
        <v>8.2929999999999993</v>
      </c>
      <c r="G2638">
        <v>9.2919999999999998</v>
      </c>
      <c r="H2638">
        <v>10.452999999999999</v>
      </c>
      <c r="I2638">
        <v>11.81</v>
      </c>
      <c r="J2638">
        <v>13.404999999999999</v>
      </c>
      <c r="K2638">
        <v>15.291</v>
      </c>
      <c r="L2638">
        <v>17.536999999999999</v>
      </c>
      <c r="M2638">
        <v>19.783000000000001</v>
      </c>
      <c r="N2638" s="116">
        <v>-0.29930000000000001</v>
      </c>
      <c r="O2638" s="116">
        <v>11.8101</v>
      </c>
      <c r="P2638" s="116">
        <v>0.12429</v>
      </c>
    </row>
    <row r="2639" spans="1:16">
      <c r="A2639" t="s">
        <v>141</v>
      </c>
      <c r="B2639">
        <v>780</v>
      </c>
      <c r="C2639" t="s">
        <v>2812</v>
      </c>
      <c r="D2639">
        <v>25</v>
      </c>
      <c r="E2639">
        <v>7.2990000000000004</v>
      </c>
      <c r="F2639">
        <v>8.298</v>
      </c>
      <c r="G2639">
        <v>9.298</v>
      </c>
      <c r="H2639">
        <v>10.459</v>
      </c>
      <c r="I2639">
        <v>11.817</v>
      </c>
      <c r="J2639">
        <v>13.413</v>
      </c>
      <c r="K2639">
        <v>15.3</v>
      </c>
      <c r="L2639">
        <v>17.547999999999998</v>
      </c>
      <c r="M2639">
        <v>19.795999999999999</v>
      </c>
      <c r="N2639" s="116">
        <v>-0.2994</v>
      </c>
      <c r="O2639" s="116">
        <v>11.817</v>
      </c>
      <c r="P2639" s="116">
        <v>0.12429999999999999</v>
      </c>
    </row>
    <row r="2640" spans="1:16">
      <c r="A2640" t="s">
        <v>141</v>
      </c>
      <c r="B2640">
        <v>781</v>
      </c>
      <c r="C2640" t="s">
        <v>2813</v>
      </c>
      <c r="D2640">
        <v>25</v>
      </c>
      <c r="E2640">
        <v>7.3029999999999999</v>
      </c>
      <c r="F2640">
        <v>8.3030000000000008</v>
      </c>
      <c r="G2640">
        <v>9.3030000000000008</v>
      </c>
      <c r="H2640">
        <v>10.465</v>
      </c>
      <c r="I2640">
        <v>11.824</v>
      </c>
      <c r="J2640">
        <v>13.420999999999999</v>
      </c>
      <c r="K2640">
        <v>15.31</v>
      </c>
      <c r="L2640">
        <v>17.559000000000001</v>
      </c>
      <c r="M2640">
        <v>19.808</v>
      </c>
      <c r="N2640" s="116">
        <v>-0.29949999999999999</v>
      </c>
      <c r="O2640" s="116">
        <v>11.8238</v>
      </c>
      <c r="P2640" s="116">
        <v>0.12431</v>
      </c>
    </row>
    <row r="2641" spans="1:16">
      <c r="A2641" t="s">
        <v>141</v>
      </c>
      <c r="B2641">
        <v>782</v>
      </c>
      <c r="C2641" t="s">
        <v>2814</v>
      </c>
      <c r="D2641">
        <v>25</v>
      </c>
      <c r="E2641">
        <v>7.3070000000000004</v>
      </c>
      <c r="F2641">
        <v>8.3070000000000004</v>
      </c>
      <c r="G2641">
        <v>9.3079999999999998</v>
      </c>
      <c r="H2641">
        <v>10.471</v>
      </c>
      <c r="I2641">
        <v>11.831</v>
      </c>
      <c r="J2641">
        <v>13.429</v>
      </c>
      <c r="K2641">
        <v>15.319000000000001</v>
      </c>
      <c r="L2641">
        <v>17.57</v>
      </c>
      <c r="M2641">
        <v>19.821000000000002</v>
      </c>
      <c r="N2641" s="116">
        <v>-0.29959999999999998</v>
      </c>
      <c r="O2641" s="116">
        <v>11.8307</v>
      </c>
      <c r="P2641" s="116">
        <v>0.12432</v>
      </c>
    </row>
    <row r="2642" spans="1:16">
      <c r="A2642" t="s">
        <v>141</v>
      </c>
      <c r="B2642">
        <v>783</v>
      </c>
      <c r="C2642" t="s">
        <v>2815</v>
      </c>
      <c r="D2642">
        <v>25</v>
      </c>
      <c r="E2642">
        <v>7.3109999999999999</v>
      </c>
      <c r="F2642">
        <v>8.3119999999999994</v>
      </c>
      <c r="G2642">
        <v>9.3130000000000006</v>
      </c>
      <c r="H2642">
        <v>10.477</v>
      </c>
      <c r="I2642">
        <v>11.837999999999999</v>
      </c>
      <c r="J2642">
        <v>13.436999999999999</v>
      </c>
      <c r="K2642">
        <v>15.327999999999999</v>
      </c>
      <c r="L2642">
        <v>17.581</v>
      </c>
      <c r="M2642">
        <v>19.834</v>
      </c>
      <c r="N2642" s="116">
        <v>-0.29970000000000002</v>
      </c>
      <c r="O2642" s="116">
        <v>11.8375</v>
      </c>
      <c r="P2642" s="116">
        <v>0.12433</v>
      </c>
    </row>
    <row r="2643" spans="1:16">
      <c r="A2643" t="s">
        <v>141</v>
      </c>
      <c r="B2643">
        <v>784</v>
      </c>
      <c r="C2643" t="s">
        <v>2816</v>
      </c>
      <c r="D2643">
        <v>25</v>
      </c>
      <c r="E2643">
        <v>7.3150000000000004</v>
      </c>
      <c r="F2643">
        <v>8.3170000000000002</v>
      </c>
      <c r="G2643">
        <v>9.3179999999999996</v>
      </c>
      <c r="H2643">
        <v>10.483000000000001</v>
      </c>
      <c r="I2643">
        <v>11.843999999999999</v>
      </c>
      <c r="J2643">
        <v>13.444000000000001</v>
      </c>
      <c r="K2643">
        <v>15.337</v>
      </c>
      <c r="L2643">
        <v>17.591999999999999</v>
      </c>
      <c r="M2643">
        <v>19.846</v>
      </c>
      <c r="N2643" s="116">
        <v>-0.29980000000000001</v>
      </c>
      <c r="O2643" s="116">
        <v>11.8443</v>
      </c>
      <c r="P2643" s="116">
        <v>0.12434000000000001</v>
      </c>
    </row>
    <row r="2644" spans="1:16">
      <c r="A2644" t="s">
        <v>141</v>
      </c>
      <c r="B2644">
        <v>785</v>
      </c>
      <c r="C2644" t="s">
        <v>2817</v>
      </c>
      <c r="D2644">
        <v>25</v>
      </c>
      <c r="E2644">
        <v>7.319</v>
      </c>
      <c r="F2644">
        <v>8.3209999999999997</v>
      </c>
      <c r="G2644">
        <v>9.3239999999999998</v>
      </c>
      <c r="H2644">
        <v>10.489000000000001</v>
      </c>
      <c r="I2644">
        <v>11.851000000000001</v>
      </c>
      <c r="J2644">
        <v>13.452</v>
      </c>
      <c r="K2644">
        <v>15.347</v>
      </c>
      <c r="L2644">
        <v>17.603000000000002</v>
      </c>
      <c r="M2644">
        <v>19.859000000000002</v>
      </c>
      <c r="N2644" s="116">
        <v>-0.2999</v>
      </c>
      <c r="O2644" s="116">
        <v>11.8512</v>
      </c>
      <c r="P2644" s="116">
        <v>0.12435</v>
      </c>
    </row>
    <row r="2645" spans="1:16">
      <c r="A2645" t="s">
        <v>141</v>
      </c>
      <c r="B2645">
        <v>786</v>
      </c>
      <c r="C2645" t="s">
        <v>2818</v>
      </c>
      <c r="D2645">
        <v>25</v>
      </c>
      <c r="E2645">
        <v>7.3230000000000004</v>
      </c>
      <c r="F2645">
        <v>8.3260000000000005</v>
      </c>
      <c r="G2645">
        <v>9.3290000000000006</v>
      </c>
      <c r="H2645">
        <v>10.494999999999999</v>
      </c>
      <c r="I2645">
        <v>11.858000000000001</v>
      </c>
      <c r="J2645">
        <v>13.46</v>
      </c>
      <c r="K2645">
        <v>15.356</v>
      </c>
      <c r="L2645">
        <v>17.613</v>
      </c>
      <c r="M2645">
        <v>19.870999999999999</v>
      </c>
      <c r="N2645" s="116">
        <v>-0.3</v>
      </c>
      <c r="O2645" s="116">
        <v>11.858000000000001</v>
      </c>
      <c r="P2645" s="116">
        <v>0.12436</v>
      </c>
    </row>
    <row r="2646" spans="1:16">
      <c r="A2646" t="s">
        <v>141</v>
      </c>
      <c r="B2646">
        <v>787</v>
      </c>
      <c r="C2646" t="s">
        <v>2819</v>
      </c>
      <c r="D2646">
        <v>25</v>
      </c>
      <c r="E2646">
        <v>7.327</v>
      </c>
      <c r="F2646">
        <v>8.33</v>
      </c>
      <c r="G2646">
        <v>9.3339999999999996</v>
      </c>
      <c r="H2646">
        <v>10.500999999999999</v>
      </c>
      <c r="I2646">
        <v>11.865</v>
      </c>
      <c r="J2646">
        <v>13.468</v>
      </c>
      <c r="K2646">
        <v>15.365</v>
      </c>
      <c r="L2646">
        <v>17.623999999999999</v>
      </c>
      <c r="M2646">
        <v>19.884</v>
      </c>
      <c r="N2646" s="116">
        <v>-0.30009999999999998</v>
      </c>
      <c r="O2646" s="116">
        <v>11.864800000000001</v>
      </c>
      <c r="P2646" s="116">
        <v>0.12436999999999999</v>
      </c>
    </row>
    <row r="2647" spans="1:16">
      <c r="A2647" t="s">
        <v>141</v>
      </c>
      <c r="B2647">
        <v>788</v>
      </c>
      <c r="C2647" t="s">
        <v>2820</v>
      </c>
      <c r="D2647">
        <v>25</v>
      </c>
      <c r="E2647">
        <v>7.3310000000000004</v>
      </c>
      <c r="F2647">
        <v>8.3350000000000009</v>
      </c>
      <c r="G2647">
        <v>9.3390000000000004</v>
      </c>
      <c r="H2647">
        <v>10.507</v>
      </c>
      <c r="I2647">
        <v>11.872</v>
      </c>
      <c r="J2647">
        <v>13.476000000000001</v>
      </c>
      <c r="K2647">
        <v>15.374000000000001</v>
      </c>
      <c r="L2647">
        <v>17.635000000000002</v>
      </c>
      <c r="M2647">
        <v>19.896000000000001</v>
      </c>
      <c r="N2647" s="116">
        <v>-0.30020000000000002</v>
      </c>
      <c r="O2647" s="116">
        <v>11.871700000000001</v>
      </c>
      <c r="P2647" s="116">
        <v>0.12438</v>
      </c>
    </row>
    <row r="2648" spans="1:16">
      <c r="A2648" t="s">
        <v>141</v>
      </c>
      <c r="B2648">
        <v>789</v>
      </c>
      <c r="C2648" t="s">
        <v>2821</v>
      </c>
      <c r="D2648">
        <v>25</v>
      </c>
      <c r="E2648">
        <v>7.335</v>
      </c>
      <c r="F2648">
        <v>8.34</v>
      </c>
      <c r="G2648">
        <v>9.3450000000000006</v>
      </c>
      <c r="H2648">
        <v>10.513</v>
      </c>
      <c r="I2648">
        <v>11.878</v>
      </c>
      <c r="J2648">
        <v>13.484</v>
      </c>
      <c r="K2648">
        <v>15.382999999999999</v>
      </c>
      <c r="L2648">
        <v>17.646000000000001</v>
      </c>
      <c r="M2648">
        <v>19.908999999999999</v>
      </c>
      <c r="N2648" s="116">
        <v>-0.30030000000000001</v>
      </c>
      <c r="O2648" s="116">
        <v>11.878500000000001</v>
      </c>
      <c r="P2648" s="116">
        <v>0.12439</v>
      </c>
    </row>
    <row r="2649" spans="1:16">
      <c r="A2649" t="s">
        <v>141</v>
      </c>
      <c r="B2649">
        <v>790</v>
      </c>
      <c r="C2649" t="s">
        <v>2822</v>
      </c>
      <c r="D2649">
        <v>25</v>
      </c>
      <c r="E2649">
        <v>7.3390000000000004</v>
      </c>
      <c r="F2649">
        <v>8.3439999999999994</v>
      </c>
      <c r="G2649">
        <v>9.35</v>
      </c>
      <c r="H2649">
        <v>10.519</v>
      </c>
      <c r="I2649">
        <v>11.885</v>
      </c>
      <c r="J2649">
        <v>13.492000000000001</v>
      </c>
      <c r="K2649">
        <v>15.393000000000001</v>
      </c>
      <c r="L2649">
        <v>17.657</v>
      </c>
      <c r="M2649">
        <v>19.920999999999999</v>
      </c>
      <c r="N2649" s="116">
        <v>-0.3004</v>
      </c>
      <c r="O2649" s="116">
        <v>11.885300000000001</v>
      </c>
      <c r="P2649" s="116">
        <v>0.1244</v>
      </c>
    </row>
    <row r="2650" spans="1:16">
      <c r="A2650" t="s">
        <v>141</v>
      </c>
      <c r="B2650">
        <v>791</v>
      </c>
      <c r="C2650" t="s">
        <v>2823</v>
      </c>
      <c r="D2650">
        <v>25</v>
      </c>
      <c r="E2650">
        <v>7.343</v>
      </c>
      <c r="F2650">
        <v>8.3490000000000002</v>
      </c>
      <c r="G2650">
        <v>9.3550000000000004</v>
      </c>
      <c r="H2650">
        <v>10.525</v>
      </c>
      <c r="I2650">
        <v>11.891999999999999</v>
      </c>
      <c r="J2650">
        <v>13.5</v>
      </c>
      <c r="K2650">
        <v>15.401999999999999</v>
      </c>
      <c r="L2650">
        <v>17.667999999999999</v>
      </c>
      <c r="M2650">
        <v>19.934000000000001</v>
      </c>
      <c r="N2650" s="116">
        <v>-0.30049999999999999</v>
      </c>
      <c r="O2650" s="116">
        <v>11.892200000000001</v>
      </c>
      <c r="P2650" s="116">
        <v>0.12441000000000001</v>
      </c>
    </row>
    <row r="2651" spans="1:16">
      <c r="A2651" t="s">
        <v>141</v>
      </c>
      <c r="B2651">
        <v>792</v>
      </c>
      <c r="C2651" t="s">
        <v>2824</v>
      </c>
      <c r="D2651">
        <v>26</v>
      </c>
      <c r="E2651">
        <v>7.3470000000000004</v>
      </c>
      <c r="F2651">
        <v>8.3539999999999992</v>
      </c>
      <c r="G2651">
        <v>9.3610000000000007</v>
      </c>
      <c r="H2651">
        <v>10.531000000000001</v>
      </c>
      <c r="I2651">
        <v>11.898999999999999</v>
      </c>
      <c r="J2651">
        <v>13.507999999999999</v>
      </c>
      <c r="K2651">
        <v>15.411</v>
      </c>
      <c r="L2651">
        <v>17.678000000000001</v>
      </c>
      <c r="M2651">
        <v>19.946000000000002</v>
      </c>
      <c r="N2651" s="116">
        <v>-0.30059999999999998</v>
      </c>
      <c r="O2651" s="116">
        <v>11.898999999999999</v>
      </c>
      <c r="P2651" s="116">
        <v>0.12441000000000001</v>
      </c>
    </row>
    <row r="2652" spans="1:16">
      <c r="A2652" t="s">
        <v>141</v>
      </c>
      <c r="B2652">
        <v>793</v>
      </c>
      <c r="C2652" t="s">
        <v>2825</v>
      </c>
      <c r="D2652">
        <v>26</v>
      </c>
      <c r="E2652">
        <v>7.351</v>
      </c>
      <c r="F2652">
        <v>8.3580000000000005</v>
      </c>
      <c r="G2652">
        <v>9.3659999999999997</v>
      </c>
      <c r="H2652">
        <v>10.537000000000001</v>
      </c>
      <c r="I2652">
        <v>11.906000000000001</v>
      </c>
      <c r="J2652">
        <v>13.515000000000001</v>
      </c>
      <c r="K2652">
        <v>15.42</v>
      </c>
      <c r="L2652">
        <v>17.689</v>
      </c>
      <c r="M2652">
        <v>19.957999999999998</v>
      </c>
      <c r="N2652" s="116">
        <v>-0.30070000000000002</v>
      </c>
      <c r="O2652" s="116">
        <v>11.905799999999999</v>
      </c>
      <c r="P2652" s="116">
        <v>0.12442</v>
      </c>
    </row>
    <row r="2653" spans="1:16">
      <c r="A2653" t="s">
        <v>141</v>
      </c>
      <c r="B2653">
        <v>794</v>
      </c>
      <c r="C2653" t="s">
        <v>2826</v>
      </c>
      <c r="D2653">
        <v>26</v>
      </c>
      <c r="E2653">
        <v>7.3550000000000004</v>
      </c>
      <c r="F2653">
        <v>8.3629999999999995</v>
      </c>
      <c r="G2653">
        <v>9.3710000000000004</v>
      </c>
      <c r="H2653">
        <v>10.542999999999999</v>
      </c>
      <c r="I2653">
        <v>11.913</v>
      </c>
      <c r="J2653">
        <v>13.523</v>
      </c>
      <c r="K2653">
        <v>15.429</v>
      </c>
      <c r="L2653">
        <v>17.7</v>
      </c>
      <c r="M2653">
        <v>19.97</v>
      </c>
      <c r="N2653" s="116">
        <v>-0.30070000000000002</v>
      </c>
      <c r="O2653" s="116">
        <v>11.912599999999999</v>
      </c>
      <c r="P2653" s="116">
        <v>0.12443</v>
      </c>
    </row>
    <row r="2654" spans="1:16">
      <c r="A2654" t="s">
        <v>141</v>
      </c>
      <c r="B2654">
        <v>795</v>
      </c>
      <c r="C2654" t="s">
        <v>2827</v>
      </c>
      <c r="D2654">
        <v>26</v>
      </c>
      <c r="E2654">
        <v>7.359</v>
      </c>
      <c r="F2654">
        <v>8.3680000000000003</v>
      </c>
      <c r="G2654">
        <v>9.3759999999999994</v>
      </c>
      <c r="H2654">
        <v>10.548999999999999</v>
      </c>
      <c r="I2654">
        <v>11.919</v>
      </c>
      <c r="J2654">
        <v>13.531000000000001</v>
      </c>
      <c r="K2654">
        <v>15.438000000000001</v>
      </c>
      <c r="L2654">
        <v>17.710999999999999</v>
      </c>
      <c r="M2654">
        <v>19.983000000000001</v>
      </c>
      <c r="N2654" s="116">
        <v>-0.30080000000000001</v>
      </c>
      <c r="O2654" s="116">
        <v>11.9194</v>
      </c>
      <c r="P2654" s="116">
        <v>0.12444</v>
      </c>
    </row>
    <row r="2655" spans="1:16">
      <c r="A2655" t="s">
        <v>141</v>
      </c>
      <c r="B2655">
        <v>796</v>
      </c>
      <c r="C2655" t="s">
        <v>2828</v>
      </c>
      <c r="D2655">
        <v>26</v>
      </c>
      <c r="E2655">
        <v>7.3630000000000004</v>
      </c>
      <c r="F2655">
        <v>8.3719999999999999</v>
      </c>
      <c r="G2655">
        <v>9.3810000000000002</v>
      </c>
      <c r="H2655">
        <v>10.555</v>
      </c>
      <c r="I2655">
        <v>11.926</v>
      </c>
      <c r="J2655">
        <v>13.539</v>
      </c>
      <c r="K2655">
        <v>15.448</v>
      </c>
      <c r="L2655">
        <v>17.722000000000001</v>
      </c>
      <c r="M2655">
        <v>19.995000000000001</v>
      </c>
      <c r="N2655" s="116">
        <v>-0.3009</v>
      </c>
      <c r="O2655" s="116">
        <v>11.926299999999999</v>
      </c>
      <c r="P2655" s="116">
        <v>0.12445000000000001</v>
      </c>
    </row>
    <row r="2656" spans="1:16">
      <c r="A2656" t="s">
        <v>141</v>
      </c>
      <c r="B2656">
        <v>797</v>
      </c>
      <c r="C2656" t="s">
        <v>2829</v>
      </c>
      <c r="D2656">
        <v>26</v>
      </c>
      <c r="E2656">
        <v>7.367</v>
      </c>
      <c r="F2656">
        <v>8.3770000000000007</v>
      </c>
      <c r="G2656">
        <v>9.3870000000000005</v>
      </c>
      <c r="H2656">
        <v>10.561</v>
      </c>
      <c r="I2656">
        <v>11.933</v>
      </c>
      <c r="J2656">
        <v>13.547000000000001</v>
      </c>
      <c r="K2656">
        <v>15.457000000000001</v>
      </c>
      <c r="L2656">
        <v>17.731999999999999</v>
      </c>
      <c r="M2656">
        <v>20.007999999999999</v>
      </c>
      <c r="N2656" s="116">
        <v>-0.30099999999999999</v>
      </c>
      <c r="O2656" s="116">
        <v>11.9331</v>
      </c>
      <c r="P2656" s="116">
        <v>0.12446</v>
      </c>
    </row>
    <row r="2657" spans="1:16">
      <c r="A2657" t="s">
        <v>141</v>
      </c>
      <c r="B2657">
        <v>798</v>
      </c>
      <c r="C2657" t="s">
        <v>2830</v>
      </c>
      <c r="D2657">
        <v>26</v>
      </c>
      <c r="E2657">
        <v>7.3710000000000004</v>
      </c>
      <c r="F2657">
        <v>8.3810000000000002</v>
      </c>
      <c r="G2657">
        <v>9.3919999999999995</v>
      </c>
      <c r="H2657">
        <v>10.567</v>
      </c>
      <c r="I2657">
        <v>11.94</v>
      </c>
      <c r="J2657">
        <v>13.555</v>
      </c>
      <c r="K2657">
        <v>15.465999999999999</v>
      </c>
      <c r="L2657">
        <v>17.742999999999999</v>
      </c>
      <c r="M2657">
        <v>20.02</v>
      </c>
      <c r="N2657" s="116">
        <v>-0.30109999999999998</v>
      </c>
      <c r="O2657" s="116">
        <v>11.9399</v>
      </c>
      <c r="P2657" s="116">
        <v>0.12447</v>
      </c>
    </row>
    <row r="2658" spans="1:16">
      <c r="A2658" t="s">
        <v>141</v>
      </c>
      <c r="B2658">
        <v>799</v>
      </c>
      <c r="C2658" t="s">
        <v>2831</v>
      </c>
      <c r="D2658">
        <v>26</v>
      </c>
      <c r="E2658">
        <v>7.375</v>
      </c>
      <c r="F2658">
        <v>8.3859999999999992</v>
      </c>
      <c r="G2658">
        <v>9.3970000000000002</v>
      </c>
      <c r="H2658">
        <v>10.571999999999999</v>
      </c>
      <c r="I2658">
        <v>11.946999999999999</v>
      </c>
      <c r="J2658">
        <v>13.563000000000001</v>
      </c>
      <c r="K2658">
        <v>15.475</v>
      </c>
      <c r="L2658">
        <v>17.754000000000001</v>
      </c>
      <c r="M2658">
        <v>20.033000000000001</v>
      </c>
      <c r="N2658" s="116">
        <v>-0.30120000000000002</v>
      </c>
      <c r="O2658" s="116">
        <v>11.9467</v>
      </c>
      <c r="P2658" s="116">
        <v>0.12447999999999999</v>
      </c>
    </row>
    <row r="2659" spans="1:16">
      <c r="A2659" t="s">
        <v>141</v>
      </c>
      <c r="B2659">
        <v>800</v>
      </c>
      <c r="C2659" t="s">
        <v>2832</v>
      </c>
      <c r="D2659">
        <v>26</v>
      </c>
      <c r="E2659">
        <v>7.3789999999999996</v>
      </c>
      <c r="F2659">
        <v>8.391</v>
      </c>
      <c r="G2659">
        <v>9.4019999999999992</v>
      </c>
      <c r="H2659">
        <v>10.577999999999999</v>
      </c>
      <c r="I2659">
        <v>11.954000000000001</v>
      </c>
      <c r="J2659">
        <v>13.571</v>
      </c>
      <c r="K2659">
        <v>15.484</v>
      </c>
      <c r="L2659">
        <v>17.765000000000001</v>
      </c>
      <c r="M2659">
        <v>20.045000000000002</v>
      </c>
      <c r="N2659" s="116">
        <v>-0.30130000000000001</v>
      </c>
      <c r="O2659" s="116">
        <v>11.9535</v>
      </c>
      <c r="P2659" s="116">
        <v>0.12449</v>
      </c>
    </row>
    <row r="2660" spans="1:16">
      <c r="A2660" t="s">
        <v>141</v>
      </c>
      <c r="B2660">
        <v>801</v>
      </c>
      <c r="C2660" t="s">
        <v>2833</v>
      </c>
      <c r="D2660">
        <v>26</v>
      </c>
      <c r="E2660">
        <v>7.383</v>
      </c>
      <c r="F2660">
        <v>8.3949999999999996</v>
      </c>
      <c r="G2660">
        <v>9.407</v>
      </c>
      <c r="H2660">
        <v>10.584</v>
      </c>
      <c r="I2660">
        <v>11.96</v>
      </c>
      <c r="J2660">
        <v>13.579000000000001</v>
      </c>
      <c r="K2660">
        <v>15.494</v>
      </c>
      <c r="L2660">
        <v>17.776</v>
      </c>
      <c r="M2660">
        <v>20.058</v>
      </c>
      <c r="N2660" s="116">
        <v>-0.3014</v>
      </c>
      <c r="O2660" s="116">
        <v>11.9603</v>
      </c>
      <c r="P2660" s="116">
        <v>0.1245</v>
      </c>
    </row>
    <row r="2661" spans="1:16">
      <c r="A2661" t="s">
        <v>141</v>
      </c>
      <c r="B2661">
        <v>802</v>
      </c>
      <c r="C2661" t="s">
        <v>2834</v>
      </c>
      <c r="D2661">
        <v>26</v>
      </c>
      <c r="E2661">
        <v>7.3869999999999996</v>
      </c>
      <c r="F2661">
        <v>8.4</v>
      </c>
      <c r="G2661">
        <v>9.4130000000000003</v>
      </c>
      <c r="H2661">
        <v>10.59</v>
      </c>
      <c r="I2661">
        <v>11.967000000000001</v>
      </c>
      <c r="J2661">
        <v>13.586</v>
      </c>
      <c r="K2661">
        <v>15.503</v>
      </c>
      <c r="L2661">
        <v>17.786999999999999</v>
      </c>
      <c r="M2661">
        <v>20.071000000000002</v>
      </c>
      <c r="N2661" s="116">
        <v>-0.30149999999999999</v>
      </c>
      <c r="O2661" s="116">
        <v>11.9671</v>
      </c>
      <c r="P2661" s="116">
        <v>0.12451</v>
      </c>
    </row>
    <row r="2662" spans="1:16">
      <c r="A2662" t="s">
        <v>141</v>
      </c>
      <c r="B2662">
        <v>803</v>
      </c>
      <c r="C2662" t="s">
        <v>2835</v>
      </c>
      <c r="D2662">
        <v>26</v>
      </c>
      <c r="E2662">
        <v>7.391</v>
      </c>
      <c r="F2662">
        <v>8.4039999999999999</v>
      </c>
      <c r="G2662">
        <v>9.4179999999999993</v>
      </c>
      <c r="H2662">
        <v>10.596</v>
      </c>
      <c r="I2662">
        <v>11.974</v>
      </c>
      <c r="J2662">
        <v>13.593999999999999</v>
      </c>
      <c r="K2662">
        <v>15.512</v>
      </c>
      <c r="L2662">
        <v>17.797999999999998</v>
      </c>
      <c r="M2662">
        <v>20.082999999999998</v>
      </c>
      <c r="N2662" s="116">
        <v>-0.30159999999999998</v>
      </c>
      <c r="O2662" s="116">
        <v>11.9739</v>
      </c>
      <c r="P2662" s="116">
        <v>0.12452000000000001</v>
      </c>
    </row>
    <row r="2663" spans="1:16">
      <c r="A2663" t="s">
        <v>141</v>
      </c>
      <c r="B2663">
        <v>804</v>
      </c>
      <c r="C2663" t="s">
        <v>2836</v>
      </c>
      <c r="D2663">
        <v>26</v>
      </c>
      <c r="E2663">
        <v>7.3949999999999996</v>
      </c>
      <c r="F2663">
        <v>8.4090000000000007</v>
      </c>
      <c r="G2663">
        <v>9.423</v>
      </c>
      <c r="H2663">
        <v>10.602</v>
      </c>
      <c r="I2663">
        <v>11.981</v>
      </c>
      <c r="J2663">
        <v>13.602</v>
      </c>
      <c r="K2663">
        <v>15.521000000000001</v>
      </c>
      <c r="L2663">
        <v>17.809000000000001</v>
      </c>
      <c r="M2663">
        <v>20.096</v>
      </c>
      <c r="N2663" s="116">
        <v>-0.30170000000000002</v>
      </c>
      <c r="O2663" s="116">
        <v>11.9808</v>
      </c>
      <c r="P2663" s="116">
        <v>0.12453</v>
      </c>
    </row>
    <row r="2664" spans="1:16">
      <c r="A2664" t="s">
        <v>141</v>
      </c>
      <c r="B2664">
        <v>805</v>
      </c>
      <c r="C2664" t="s">
        <v>2837</v>
      </c>
      <c r="D2664">
        <v>26</v>
      </c>
      <c r="E2664">
        <v>7.399</v>
      </c>
      <c r="F2664">
        <v>8.4139999999999997</v>
      </c>
      <c r="G2664">
        <v>9.4280000000000008</v>
      </c>
      <c r="H2664">
        <v>10.608000000000001</v>
      </c>
      <c r="I2664">
        <v>11.988</v>
      </c>
      <c r="J2664">
        <v>13.61</v>
      </c>
      <c r="K2664">
        <v>15.531000000000001</v>
      </c>
      <c r="L2664">
        <v>17.818999999999999</v>
      </c>
      <c r="M2664">
        <v>20.108000000000001</v>
      </c>
      <c r="N2664" s="116">
        <v>-0.30180000000000001</v>
      </c>
      <c r="O2664" s="116">
        <v>11.9876</v>
      </c>
      <c r="P2664" s="116">
        <v>0.12454</v>
      </c>
    </row>
    <row r="2665" spans="1:16">
      <c r="A2665" t="s">
        <v>141</v>
      </c>
      <c r="B2665">
        <v>806</v>
      </c>
      <c r="C2665" t="s">
        <v>2838</v>
      </c>
      <c r="D2665">
        <v>26</v>
      </c>
      <c r="E2665">
        <v>7.4029999999999996</v>
      </c>
      <c r="F2665">
        <v>8.4179999999999993</v>
      </c>
      <c r="G2665">
        <v>9.4329999999999998</v>
      </c>
      <c r="H2665">
        <v>10.614000000000001</v>
      </c>
      <c r="I2665">
        <v>11.994</v>
      </c>
      <c r="J2665">
        <v>13.618</v>
      </c>
      <c r="K2665">
        <v>15.54</v>
      </c>
      <c r="L2665">
        <v>17.829999999999998</v>
      </c>
      <c r="M2665">
        <v>20.120999999999999</v>
      </c>
      <c r="N2665" s="116">
        <v>-0.3019</v>
      </c>
      <c r="O2665" s="116">
        <v>11.994400000000001</v>
      </c>
      <c r="P2665" s="116">
        <v>0.12454999999999999</v>
      </c>
    </row>
    <row r="2666" spans="1:16">
      <c r="A2666" t="s">
        <v>141</v>
      </c>
      <c r="B2666">
        <v>807</v>
      </c>
      <c r="C2666" t="s">
        <v>2839</v>
      </c>
      <c r="D2666">
        <v>26</v>
      </c>
      <c r="E2666">
        <v>7.407</v>
      </c>
      <c r="F2666">
        <v>8.423</v>
      </c>
      <c r="G2666">
        <v>9.4390000000000001</v>
      </c>
      <c r="H2666">
        <v>10.62</v>
      </c>
      <c r="I2666">
        <v>12.000999999999999</v>
      </c>
      <c r="J2666">
        <v>13.625999999999999</v>
      </c>
      <c r="K2666">
        <v>15.548999999999999</v>
      </c>
      <c r="L2666">
        <v>17.841000000000001</v>
      </c>
      <c r="M2666">
        <v>20.132999999999999</v>
      </c>
      <c r="N2666" s="116">
        <v>-0.3019</v>
      </c>
      <c r="O2666" s="116">
        <v>12.001099999999999</v>
      </c>
      <c r="P2666" s="116">
        <v>0.12456</v>
      </c>
    </row>
    <row r="2667" spans="1:16">
      <c r="A2667" t="s">
        <v>141</v>
      </c>
      <c r="B2667">
        <v>808</v>
      </c>
      <c r="C2667" t="s">
        <v>2840</v>
      </c>
      <c r="D2667">
        <v>26</v>
      </c>
      <c r="E2667">
        <v>7.4109999999999996</v>
      </c>
      <c r="F2667">
        <v>8.4269999999999996</v>
      </c>
      <c r="G2667">
        <v>9.4440000000000008</v>
      </c>
      <c r="H2667">
        <v>10.625999999999999</v>
      </c>
      <c r="I2667">
        <v>12.007999999999999</v>
      </c>
      <c r="J2667">
        <v>13.634</v>
      </c>
      <c r="K2667">
        <v>15.558</v>
      </c>
      <c r="L2667">
        <v>17.852</v>
      </c>
      <c r="M2667">
        <v>20.145</v>
      </c>
      <c r="N2667" s="116">
        <v>-0.30199999999999999</v>
      </c>
      <c r="O2667" s="116">
        <v>12.007899999999999</v>
      </c>
      <c r="P2667" s="116">
        <v>0.12457</v>
      </c>
    </row>
    <row r="2668" spans="1:16">
      <c r="A2668" t="s">
        <v>141</v>
      </c>
      <c r="B2668">
        <v>809</v>
      </c>
      <c r="C2668" t="s">
        <v>2841</v>
      </c>
      <c r="D2668">
        <v>26</v>
      </c>
      <c r="E2668">
        <v>7.415</v>
      </c>
      <c r="F2668">
        <v>8.4320000000000004</v>
      </c>
      <c r="G2668">
        <v>9.4489999999999998</v>
      </c>
      <c r="H2668">
        <v>10.632</v>
      </c>
      <c r="I2668">
        <v>12.015000000000001</v>
      </c>
      <c r="J2668">
        <v>13.641</v>
      </c>
      <c r="K2668">
        <v>15.567</v>
      </c>
      <c r="L2668">
        <v>17.863</v>
      </c>
      <c r="M2668">
        <v>20.158000000000001</v>
      </c>
      <c r="N2668" s="116">
        <v>-0.30209999999999998</v>
      </c>
      <c r="O2668" s="116">
        <v>12.014699999999999</v>
      </c>
      <c r="P2668" s="116">
        <v>0.12458</v>
      </c>
    </row>
    <row r="2669" spans="1:16">
      <c r="A2669" t="s">
        <v>141</v>
      </c>
      <c r="B2669">
        <v>810</v>
      </c>
      <c r="C2669" t="s">
        <v>2842</v>
      </c>
      <c r="D2669">
        <v>26</v>
      </c>
      <c r="E2669">
        <v>7.4189999999999996</v>
      </c>
      <c r="F2669">
        <v>8.4369999999999994</v>
      </c>
      <c r="G2669">
        <v>9.4540000000000006</v>
      </c>
      <c r="H2669">
        <v>10.638</v>
      </c>
      <c r="I2669">
        <v>12.022</v>
      </c>
      <c r="J2669">
        <v>13.648999999999999</v>
      </c>
      <c r="K2669">
        <v>15.576000000000001</v>
      </c>
      <c r="L2669">
        <v>17.873000000000001</v>
      </c>
      <c r="M2669">
        <v>20.170000000000002</v>
      </c>
      <c r="N2669" s="116">
        <v>-0.30220000000000002</v>
      </c>
      <c r="O2669" s="116">
        <v>12.0215</v>
      </c>
      <c r="P2669" s="116">
        <v>0.12459000000000001</v>
      </c>
    </row>
    <row r="2670" spans="1:16">
      <c r="A2670" t="s">
        <v>141</v>
      </c>
      <c r="B2670">
        <v>811</v>
      </c>
      <c r="C2670" t="s">
        <v>2843</v>
      </c>
      <c r="D2670">
        <v>26</v>
      </c>
      <c r="E2670">
        <v>7.423</v>
      </c>
      <c r="F2670">
        <v>8.4410000000000007</v>
      </c>
      <c r="G2670">
        <v>9.4589999999999996</v>
      </c>
      <c r="H2670">
        <v>10.644</v>
      </c>
      <c r="I2670">
        <v>12.028</v>
      </c>
      <c r="J2670">
        <v>13.657</v>
      </c>
      <c r="K2670">
        <v>15.586</v>
      </c>
      <c r="L2670">
        <v>17.884</v>
      </c>
      <c r="M2670">
        <v>20.183</v>
      </c>
      <c r="N2670" s="116">
        <v>-0.30230000000000001</v>
      </c>
      <c r="O2670" s="116">
        <v>12.0283</v>
      </c>
      <c r="P2670" s="116">
        <v>0.1246</v>
      </c>
    </row>
    <row r="2671" spans="1:16">
      <c r="A2671" t="s">
        <v>141</v>
      </c>
      <c r="B2671">
        <v>812</v>
      </c>
      <c r="C2671" t="s">
        <v>2844</v>
      </c>
      <c r="D2671">
        <v>26</v>
      </c>
      <c r="E2671">
        <v>7.4269999999999996</v>
      </c>
      <c r="F2671">
        <v>8.4459999999999997</v>
      </c>
      <c r="G2671">
        <v>9.4649999999999999</v>
      </c>
      <c r="H2671">
        <v>10.648999999999999</v>
      </c>
      <c r="I2671">
        <v>12.035</v>
      </c>
      <c r="J2671">
        <v>13.664999999999999</v>
      </c>
      <c r="K2671">
        <v>15.595000000000001</v>
      </c>
      <c r="L2671">
        <v>17.895</v>
      </c>
      <c r="M2671">
        <v>20.195</v>
      </c>
      <c r="N2671" s="116">
        <v>-0.3024</v>
      </c>
      <c r="O2671" s="116">
        <v>12.0351</v>
      </c>
      <c r="P2671" s="116">
        <v>0.12461</v>
      </c>
    </row>
    <row r="2672" spans="1:16">
      <c r="A2672" t="s">
        <v>141</v>
      </c>
      <c r="B2672">
        <v>813</v>
      </c>
      <c r="C2672" t="s">
        <v>2845</v>
      </c>
      <c r="D2672">
        <v>26</v>
      </c>
      <c r="E2672">
        <v>7.431</v>
      </c>
      <c r="F2672">
        <v>8.4499999999999993</v>
      </c>
      <c r="G2672">
        <v>9.4700000000000006</v>
      </c>
      <c r="H2672">
        <v>10.654999999999999</v>
      </c>
      <c r="I2672">
        <v>12.042</v>
      </c>
      <c r="J2672">
        <v>13.673</v>
      </c>
      <c r="K2672">
        <v>15.603999999999999</v>
      </c>
      <c r="L2672">
        <v>17.905999999999999</v>
      </c>
      <c r="M2672">
        <v>20.207999999999998</v>
      </c>
      <c r="N2672" s="116">
        <v>-0.30249999999999999</v>
      </c>
      <c r="O2672" s="116">
        <v>12.0419</v>
      </c>
      <c r="P2672" s="116">
        <v>0.12461999999999999</v>
      </c>
    </row>
    <row r="2673" spans="1:16">
      <c r="A2673" t="s">
        <v>141</v>
      </c>
      <c r="B2673">
        <v>814</v>
      </c>
      <c r="C2673" t="s">
        <v>2846</v>
      </c>
      <c r="D2673">
        <v>26</v>
      </c>
      <c r="E2673">
        <v>7.4349999999999996</v>
      </c>
      <c r="F2673">
        <v>8.4550000000000001</v>
      </c>
      <c r="G2673">
        <v>9.4749999999999996</v>
      </c>
      <c r="H2673">
        <v>10.661</v>
      </c>
      <c r="I2673">
        <v>12.048999999999999</v>
      </c>
      <c r="J2673">
        <v>13.680999999999999</v>
      </c>
      <c r="K2673">
        <v>15.613</v>
      </c>
      <c r="L2673">
        <v>17.917000000000002</v>
      </c>
      <c r="M2673">
        <v>20.22</v>
      </c>
      <c r="N2673" s="116">
        <v>-0.30259999999999998</v>
      </c>
      <c r="O2673" s="116">
        <v>12.0487</v>
      </c>
      <c r="P2673" s="116">
        <v>0.12463</v>
      </c>
    </row>
    <row r="2674" spans="1:16">
      <c r="A2674" t="s">
        <v>141</v>
      </c>
      <c r="B2674">
        <v>815</v>
      </c>
      <c r="C2674" t="s">
        <v>2847</v>
      </c>
      <c r="D2674">
        <v>26</v>
      </c>
      <c r="E2674">
        <v>7.4390000000000001</v>
      </c>
      <c r="F2674">
        <v>8.4589999999999996</v>
      </c>
      <c r="G2674">
        <v>9.48</v>
      </c>
      <c r="H2674">
        <v>10.667</v>
      </c>
      <c r="I2674">
        <v>12.055</v>
      </c>
      <c r="J2674">
        <v>13.689</v>
      </c>
      <c r="K2674">
        <v>15.622999999999999</v>
      </c>
      <c r="L2674">
        <v>17.928000000000001</v>
      </c>
      <c r="M2674">
        <v>20.234000000000002</v>
      </c>
      <c r="N2674" s="116">
        <v>-0.30270000000000002</v>
      </c>
      <c r="O2674" s="116">
        <v>12.055400000000001</v>
      </c>
      <c r="P2674" s="116">
        <v>0.12465</v>
      </c>
    </row>
    <row r="2675" spans="1:16">
      <c r="A2675" t="s">
        <v>141</v>
      </c>
      <c r="B2675">
        <v>816</v>
      </c>
      <c r="C2675" t="s">
        <v>2848</v>
      </c>
      <c r="D2675">
        <v>26</v>
      </c>
      <c r="E2675">
        <v>7.4420000000000002</v>
      </c>
      <c r="F2675">
        <v>8.4640000000000004</v>
      </c>
      <c r="G2675">
        <v>9.4849999999999994</v>
      </c>
      <c r="H2675">
        <v>10.673</v>
      </c>
      <c r="I2675">
        <v>12.061999999999999</v>
      </c>
      <c r="J2675">
        <v>13.696999999999999</v>
      </c>
      <c r="K2675">
        <v>15.632</v>
      </c>
      <c r="L2675">
        <v>17.939</v>
      </c>
      <c r="M2675">
        <v>20.245999999999999</v>
      </c>
      <c r="N2675" s="116">
        <v>-0.30270000000000002</v>
      </c>
      <c r="O2675" s="116">
        <v>12.062200000000001</v>
      </c>
      <c r="P2675" s="116">
        <v>0.12466000000000001</v>
      </c>
    </row>
    <row r="2676" spans="1:16">
      <c r="A2676" t="s">
        <v>141</v>
      </c>
      <c r="B2676">
        <v>817</v>
      </c>
      <c r="C2676" t="s">
        <v>2849</v>
      </c>
      <c r="D2676">
        <v>26</v>
      </c>
      <c r="E2676">
        <v>7.4459999999999997</v>
      </c>
      <c r="F2676">
        <v>8.468</v>
      </c>
      <c r="G2676">
        <v>9.49</v>
      </c>
      <c r="H2676">
        <v>10.679</v>
      </c>
      <c r="I2676">
        <v>12.069000000000001</v>
      </c>
      <c r="J2676">
        <v>13.705</v>
      </c>
      <c r="K2676">
        <v>15.641</v>
      </c>
      <c r="L2676">
        <v>17.95</v>
      </c>
      <c r="M2676">
        <v>20.259</v>
      </c>
      <c r="N2676" s="116">
        <v>-0.30280000000000001</v>
      </c>
      <c r="O2676" s="116">
        <v>12.069000000000001</v>
      </c>
      <c r="P2676" s="116">
        <v>0.12467</v>
      </c>
    </row>
    <row r="2677" spans="1:16">
      <c r="A2677" t="s">
        <v>141</v>
      </c>
      <c r="B2677">
        <v>818</v>
      </c>
      <c r="C2677" t="s">
        <v>2850</v>
      </c>
      <c r="D2677">
        <v>26</v>
      </c>
      <c r="E2677">
        <v>7.45</v>
      </c>
      <c r="F2677">
        <v>8.4730000000000008</v>
      </c>
      <c r="G2677">
        <v>9.4949999999999992</v>
      </c>
      <c r="H2677">
        <v>10.685</v>
      </c>
      <c r="I2677">
        <v>12.076000000000001</v>
      </c>
      <c r="J2677">
        <v>13.712</v>
      </c>
      <c r="K2677">
        <v>15.65</v>
      </c>
      <c r="L2677">
        <v>17.960999999999999</v>
      </c>
      <c r="M2677">
        <v>20.271000000000001</v>
      </c>
      <c r="N2677" s="116">
        <v>-0.3029</v>
      </c>
      <c r="O2677" s="116">
        <v>12.075799999999999</v>
      </c>
      <c r="P2677" s="116">
        <v>0.12468</v>
      </c>
    </row>
    <row r="2678" spans="1:16">
      <c r="A2678" t="s">
        <v>141</v>
      </c>
      <c r="B2678">
        <v>819</v>
      </c>
      <c r="C2678" t="s">
        <v>2851</v>
      </c>
      <c r="D2678">
        <v>26</v>
      </c>
      <c r="E2678">
        <v>7.4539999999999997</v>
      </c>
      <c r="F2678">
        <v>8.4770000000000003</v>
      </c>
      <c r="G2678">
        <v>9.5009999999999994</v>
      </c>
      <c r="H2678">
        <v>10.691000000000001</v>
      </c>
      <c r="I2678">
        <v>12.082000000000001</v>
      </c>
      <c r="J2678">
        <v>13.72</v>
      </c>
      <c r="K2678">
        <v>15.659000000000001</v>
      </c>
      <c r="L2678">
        <v>17.971</v>
      </c>
      <c r="M2678">
        <v>20.283000000000001</v>
      </c>
      <c r="N2678" s="116">
        <v>-0.30299999999999999</v>
      </c>
      <c r="O2678" s="116">
        <v>12.0825</v>
      </c>
      <c r="P2678" s="116">
        <v>0.12469</v>
      </c>
    </row>
    <row r="2679" spans="1:16">
      <c r="A2679" t="s">
        <v>141</v>
      </c>
      <c r="B2679">
        <v>820</v>
      </c>
      <c r="C2679" t="s">
        <v>2852</v>
      </c>
      <c r="D2679">
        <v>26</v>
      </c>
      <c r="E2679">
        <v>7.4580000000000002</v>
      </c>
      <c r="F2679">
        <v>8.4819999999999993</v>
      </c>
      <c r="G2679">
        <v>9.5060000000000002</v>
      </c>
      <c r="H2679">
        <v>10.696999999999999</v>
      </c>
      <c r="I2679">
        <v>12.089</v>
      </c>
      <c r="J2679">
        <v>13.728</v>
      </c>
      <c r="K2679">
        <v>15.667999999999999</v>
      </c>
      <c r="L2679">
        <v>17.981999999999999</v>
      </c>
      <c r="M2679">
        <v>20.295999999999999</v>
      </c>
      <c r="N2679" s="116">
        <v>-0.30309999999999998</v>
      </c>
      <c r="O2679" s="116">
        <v>12.0893</v>
      </c>
      <c r="P2679" s="116">
        <v>0.12470000000000001</v>
      </c>
    </row>
    <row r="2680" spans="1:16">
      <c r="A2680" t="s">
        <v>141</v>
      </c>
      <c r="B2680">
        <v>821</v>
      </c>
      <c r="C2680" t="s">
        <v>2853</v>
      </c>
      <c r="D2680">
        <v>26</v>
      </c>
      <c r="E2680">
        <v>7.4619999999999997</v>
      </c>
      <c r="F2680">
        <v>8.4870000000000001</v>
      </c>
      <c r="G2680">
        <v>9.5109999999999992</v>
      </c>
      <c r="H2680">
        <v>10.702</v>
      </c>
      <c r="I2680">
        <v>12.096</v>
      </c>
      <c r="J2680">
        <v>13.736000000000001</v>
      </c>
      <c r="K2680">
        <v>15.678000000000001</v>
      </c>
      <c r="L2680">
        <v>17.992999999999999</v>
      </c>
      <c r="M2680">
        <v>20.309000000000001</v>
      </c>
      <c r="N2680" s="116">
        <v>-0.30320000000000003</v>
      </c>
      <c r="O2680" s="116">
        <v>12.0961</v>
      </c>
      <c r="P2680" s="116">
        <v>0.12471</v>
      </c>
    </row>
    <row r="2681" spans="1:16">
      <c r="A2681" t="s">
        <v>141</v>
      </c>
      <c r="B2681">
        <v>822</v>
      </c>
      <c r="C2681" t="s">
        <v>2854</v>
      </c>
      <c r="D2681">
        <v>27</v>
      </c>
      <c r="E2681">
        <v>7.4660000000000002</v>
      </c>
      <c r="F2681">
        <v>8.4909999999999997</v>
      </c>
      <c r="G2681">
        <v>9.516</v>
      </c>
      <c r="H2681">
        <v>10.708</v>
      </c>
      <c r="I2681">
        <v>12.103</v>
      </c>
      <c r="J2681">
        <v>13.744</v>
      </c>
      <c r="K2681">
        <v>15.686999999999999</v>
      </c>
      <c r="L2681">
        <v>18.004000000000001</v>
      </c>
      <c r="M2681">
        <v>20.321000000000002</v>
      </c>
      <c r="N2681" s="116">
        <v>-0.30330000000000001</v>
      </c>
      <c r="O2681" s="116">
        <v>12.1028</v>
      </c>
      <c r="P2681" s="116">
        <v>0.12472</v>
      </c>
    </row>
    <row r="2682" spans="1:16">
      <c r="A2682" t="s">
        <v>141</v>
      </c>
      <c r="B2682">
        <v>823</v>
      </c>
      <c r="C2682" t="s">
        <v>2855</v>
      </c>
      <c r="D2682">
        <v>27</v>
      </c>
      <c r="E2682">
        <v>7.47</v>
      </c>
      <c r="F2682">
        <v>8.4960000000000004</v>
      </c>
      <c r="G2682">
        <v>9.5210000000000008</v>
      </c>
      <c r="H2682">
        <v>10.714</v>
      </c>
      <c r="I2682">
        <v>12.11</v>
      </c>
      <c r="J2682">
        <v>13.752000000000001</v>
      </c>
      <c r="K2682">
        <v>15.696</v>
      </c>
      <c r="L2682">
        <v>18.015000000000001</v>
      </c>
      <c r="M2682">
        <v>20.332999999999998</v>
      </c>
      <c r="N2682" s="116">
        <v>-0.30330000000000001</v>
      </c>
      <c r="O2682" s="116">
        <v>12.1096</v>
      </c>
      <c r="P2682" s="116">
        <v>0.12472999999999999</v>
      </c>
    </row>
    <row r="2683" spans="1:16">
      <c r="A2683" t="s">
        <v>141</v>
      </c>
      <c r="B2683">
        <v>824</v>
      </c>
      <c r="C2683" t="s">
        <v>2856</v>
      </c>
      <c r="D2683">
        <v>27</v>
      </c>
      <c r="E2683">
        <v>7.4740000000000002</v>
      </c>
      <c r="F2683">
        <v>8.5</v>
      </c>
      <c r="G2683">
        <v>9.5259999999999998</v>
      </c>
      <c r="H2683">
        <v>10.72</v>
      </c>
      <c r="I2683">
        <v>12.116</v>
      </c>
      <c r="J2683">
        <v>13.759</v>
      </c>
      <c r="K2683">
        <v>15.705</v>
      </c>
      <c r="L2683">
        <v>18.024999999999999</v>
      </c>
      <c r="M2683">
        <v>20.346</v>
      </c>
      <c r="N2683" s="116">
        <v>-0.3034</v>
      </c>
      <c r="O2683" s="116">
        <v>12.116300000000001</v>
      </c>
      <c r="P2683" s="116">
        <v>0.12474</v>
      </c>
    </row>
    <row r="2684" spans="1:16">
      <c r="A2684" t="s">
        <v>141</v>
      </c>
      <c r="B2684">
        <v>825</v>
      </c>
      <c r="C2684" t="s">
        <v>2857</v>
      </c>
      <c r="D2684">
        <v>27</v>
      </c>
      <c r="E2684">
        <v>7.4779999999999998</v>
      </c>
      <c r="F2684">
        <v>8.5050000000000008</v>
      </c>
      <c r="G2684">
        <v>9.532</v>
      </c>
      <c r="H2684">
        <v>10.726000000000001</v>
      </c>
      <c r="I2684">
        <v>12.122999999999999</v>
      </c>
      <c r="J2684">
        <v>13.766999999999999</v>
      </c>
      <c r="K2684">
        <v>15.714</v>
      </c>
      <c r="L2684">
        <v>18.036000000000001</v>
      </c>
      <c r="M2684">
        <v>20.358000000000001</v>
      </c>
      <c r="N2684" s="116">
        <v>-0.30349999999999999</v>
      </c>
      <c r="O2684" s="116">
        <v>12.123100000000001</v>
      </c>
      <c r="P2684" s="116">
        <v>0.12475</v>
      </c>
    </row>
    <row r="2685" spans="1:16">
      <c r="A2685" t="s">
        <v>141</v>
      </c>
      <c r="B2685">
        <v>826</v>
      </c>
      <c r="C2685" t="s">
        <v>2858</v>
      </c>
      <c r="D2685">
        <v>27</v>
      </c>
      <c r="E2685">
        <v>7.4820000000000002</v>
      </c>
      <c r="F2685">
        <v>8.5090000000000003</v>
      </c>
      <c r="G2685">
        <v>9.5370000000000008</v>
      </c>
      <c r="H2685">
        <v>10.731999999999999</v>
      </c>
      <c r="I2685">
        <v>12.13</v>
      </c>
      <c r="J2685">
        <v>13.775</v>
      </c>
      <c r="K2685">
        <v>15.723000000000001</v>
      </c>
      <c r="L2685">
        <v>18.047000000000001</v>
      </c>
      <c r="M2685">
        <v>20.37</v>
      </c>
      <c r="N2685" s="116">
        <v>-0.30359999999999998</v>
      </c>
      <c r="O2685" s="116">
        <v>12.129799999999999</v>
      </c>
      <c r="P2685" s="116">
        <v>0.12476</v>
      </c>
    </row>
    <row r="2686" spans="1:16">
      <c r="A2686" t="s">
        <v>141</v>
      </c>
      <c r="B2686">
        <v>827</v>
      </c>
      <c r="C2686" t="s">
        <v>2859</v>
      </c>
      <c r="D2686">
        <v>27</v>
      </c>
      <c r="E2686">
        <v>7.4859999999999998</v>
      </c>
      <c r="F2686">
        <v>8.5139999999999993</v>
      </c>
      <c r="G2686">
        <v>9.5419999999999998</v>
      </c>
      <c r="H2686">
        <v>10.738</v>
      </c>
      <c r="I2686">
        <v>12.137</v>
      </c>
      <c r="J2686">
        <v>13.782999999999999</v>
      </c>
      <c r="K2686">
        <v>15.731999999999999</v>
      </c>
      <c r="L2686">
        <v>18.058</v>
      </c>
      <c r="M2686">
        <v>20.382999999999999</v>
      </c>
      <c r="N2686" s="116">
        <v>-0.30370000000000003</v>
      </c>
      <c r="O2686" s="116">
        <v>12.1366</v>
      </c>
      <c r="P2686" s="116">
        <v>0.12477000000000001</v>
      </c>
    </row>
    <row r="2687" spans="1:16">
      <c r="A2687" t="s">
        <v>141</v>
      </c>
      <c r="B2687">
        <v>828</v>
      </c>
      <c r="C2687" t="s">
        <v>2860</v>
      </c>
      <c r="D2687">
        <v>27</v>
      </c>
      <c r="E2687">
        <v>7.49</v>
      </c>
      <c r="F2687">
        <v>8.5180000000000007</v>
      </c>
      <c r="G2687">
        <v>9.5470000000000006</v>
      </c>
      <c r="H2687">
        <v>10.743</v>
      </c>
      <c r="I2687">
        <v>12.143000000000001</v>
      </c>
      <c r="J2687">
        <v>13.791</v>
      </c>
      <c r="K2687">
        <v>15.742000000000001</v>
      </c>
      <c r="L2687">
        <v>18.068999999999999</v>
      </c>
      <c r="M2687">
        <v>20.396000000000001</v>
      </c>
      <c r="N2687" s="116">
        <v>-0.30380000000000001</v>
      </c>
      <c r="O2687" s="116">
        <v>12.1433</v>
      </c>
      <c r="P2687" s="116">
        <v>0.12479</v>
      </c>
    </row>
    <row r="2688" spans="1:16">
      <c r="A2688" t="s">
        <v>141</v>
      </c>
      <c r="B2688">
        <v>829</v>
      </c>
      <c r="C2688" t="s">
        <v>2861</v>
      </c>
      <c r="D2688">
        <v>27</v>
      </c>
      <c r="E2688">
        <v>7.4939999999999998</v>
      </c>
      <c r="F2688">
        <v>8.5229999999999997</v>
      </c>
      <c r="G2688">
        <v>9.5519999999999996</v>
      </c>
      <c r="H2688">
        <v>10.749000000000001</v>
      </c>
      <c r="I2688">
        <v>12.15</v>
      </c>
      <c r="J2688">
        <v>13.798</v>
      </c>
      <c r="K2688">
        <v>15.750999999999999</v>
      </c>
      <c r="L2688">
        <v>18.079999999999998</v>
      </c>
      <c r="M2688">
        <v>20.408999999999999</v>
      </c>
      <c r="N2688" s="116">
        <v>-0.3039</v>
      </c>
      <c r="O2688" s="116">
        <v>12.15</v>
      </c>
      <c r="P2688" s="116">
        <v>0.12479999999999999</v>
      </c>
    </row>
    <row r="2689" spans="1:16">
      <c r="A2689" t="s">
        <v>141</v>
      </c>
      <c r="B2689">
        <v>830</v>
      </c>
      <c r="C2689" t="s">
        <v>2862</v>
      </c>
      <c r="D2689">
        <v>27</v>
      </c>
      <c r="E2689">
        <v>7.4969999999999999</v>
      </c>
      <c r="F2689">
        <v>8.5269999999999992</v>
      </c>
      <c r="G2689">
        <v>9.5570000000000004</v>
      </c>
      <c r="H2689">
        <v>10.755000000000001</v>
      </c>
      <c r="I2689">
        <v>12.157</v>
      </c>
      <c r="J2689">
        <v>13.805999999999999</v>
      </c>
      <c r="K2689">
        <v>15.76</v>
      </c>
      <c r="L2689">
        <v>18.091000000000001</v>
      </c>
      <c r="M2689">
        <v>20.420999999999999</v>
      </c>
      <c r="N2689" s="116">
        <v>-0.3039</v>
      </c>
      <c r="O2689" s="116">
        <v>12.1568</v>
      </c>
      <c r="P2689" s="116">
        <v>0.12481</v>
      </c>
    </row>
    <row r="2690" spans="1:16">
      <c r="A2690" t="s">
        <v>141</v>
      </c>
      <c r="B2690">
        <v>831</v>
      </c>
      <c r="C2690" t="s">
        <v>2863</v>
      </c>
      <c r="D2690">
        <v>27</v>
      </c>
      <c r="E2690">
        <v>7.5010000000000003</v>
      </c>
      <c r="F2690">
        <v>8.532</v>
      </c>
      <c r="G2690">
        <v>9.5619999999999994</v>
      </c>
      <c r="H2690">
        <v>10.760999999999999</v>
      </c>
      <c r="I2690">
        <v>12.164</v>
      </c>
      <c r="J2690">
        <v>13.814</v>
      </c>
      <c r="K2690">
        <v>15.769</v>
      </c>
      <c r="L2690">
        <v>18.100999999999999</v>
      </c>
      <c r="M2690">
        <v>20.433</v>
      </c>
      <c r="N2690" s="116">
        <v>-0.30399999999999999</v>
      </c>
      <c r="O2690" s="116">
        <v>12.163500000000001</v>
      </c>
      <c r="P2690" s="116">
        <v>0.12482</v>
      </c>
    </row>
    <row r="2691" spans="1:16">
      <c r="A2691" t="s">
        <v>141</v>
      </c>
      <c r="B2691">
        <v>832</v>
      </c>
      <c r="C2691" t="s">
        <v>2864</v>
      </c>
      <c r="D2691">
        <v>27</v>
      </c>
      <c r="E2691">
        <v>7.5049999999999999</v>
      </c>
      <c r="F2691">
        <v>8.5359999999999996</v>
      </c>
      <c r="G2691">
        <v>9.5670000000000002</v>
      </c>
      <c r="H2691">
        <v>10.766999999999999</v>
      </c>
      <c r="I2691">
        <v>12.17</v>
      </c>
      <c r="J2691">
        <v>13.821999999999999</v>
      </c>
      <c r="K2691">
        <v>15.778</v>
      </c>
      <c r="L2691">
        <v>18.111999999999998</v>
      </c>
      <c r="M2691">
        <v>20.446000000000002</v>
      </c>
      <c r="N2691" s="116">
        <v>-0.30409999999999998</v>
      </c>
      <c r="O2691" s="116">
        <v>12.170199999999999</v>
      </c>
      <c r="P2691" s="116">
        <v>0.12483</v>
      </c>
    </row>
    <row r="2692" spans="1:16">
      <c r="A2692" t="s">
        <v>141</v>
      </c>
      <c r="B2692">
        <v>833</v>
      </c>
      <c r="C2692" t="s">
        <v>2865</v>
      </c>
      <c r="D2692">
        <v>27</v>
      </c>
      <c r="E2692">
        <v>7.5090000000000003</v>
      </c>
      <c r="F2692">
        <v>8.5410000000000004</v>
      </c>
      <c r="G2692">
        <v>9.5730000000000004</v>
      </c>
      <c r="H2692">
        <v>10.773</v>
      </c>
      <c r="I2692">
        <v>12.177</v>
      </c>
      <c r="J2692">
        <v>13.83</v>
      </c>
      <c r="K2692">
        <v>15.788</v>
      </c>
      <c r="L2692">
        <v>18.123000000000001</v>
      </c>
      <c r="M2692">
        <v>20.457999999999998</v>
      </c>
      <c r="N2692" s="116">
        <v>-0.30420000000000003</v>
      </c>
      <c r="O2692" s="116">
        <v>12.177</v>
      </c>
      <c r="P2692" s="116">
        <v>0.12484000000000001</v>
      </c>
    </row>
    <row r="2693" spans="1:16">
      <c r="A2693" t="s">
        <v>141</v>
      </c>
      <c r="B2693">
        <v>834</v>
      </c>
      <c r="C2693" t="s">
        <v>2866</v>
      </c>
      <c r="D2693">
        <v>27</v>
      </c>
      <c r="E2693">
        <v>7.5129999999999999</v>
      </c>
      <c r="F2693">
        <v>8.5449999999999999</v>
      </c>
      <c r="G2693">
        <v>9.5779999999999994</v>
      </c>
      <c r="H2693">
        <v>10.779</v>
      </c>
      <c r="I2693">
        <v>12.183999999999999</v>
      </c>
      <c r="J2693">
        <v>13.837999999999999</v>
      </c>
      <c r="K2693">
        <v>15.797000000000001</v>
      </c>
      <c r="L2693">
        <v>18.134</v>
      </c>
      <c r="M2693">
        <v>20.471</v>
      </c>
      <c r="N2693" s="116">
        <v>-0.30430000000000001</v>
      </c>
      <c r="O2693" s="116">
        <v>12.1837</v>
      </c>
      <c r="P2693" s="116">
        <v>0.12485</v>
      </c>
    </row>
    <row r="2694" spans="1:16">
      <c r="A2694" t="s">
        <v>141</v>
      </c>
      <c r="B2694">
        <v>835</v>
      </c>
      <c r="C2694" t="s">
        <v>2867</v>
      </c>
      <c r="D2694">
        <v>27</v>
      </c>
      <c r="E2694">
        <v>7.5170000000000003</v>
      </c>
      <c r="F2694">
        <v>8.5500000000000007</v>
      </c>
      <c r="G2694">
        <v>9.5830000000000002</v>
      </c>
      <c r="H2694">
        <v>10.784000000000001</v>
      </c>
      <c r="I2694">
        <v>12.19</v>
      </c>
      <c r="J2694">
        <v>13.845000000000001</v>
      </c>
      <c r="K2694">
        <v>15.805999999999999</v>
      </c>
      <c r="L2694">
        <v>18.143999999999998</v>
      </c>
      <c r="M2694">
        <v>20.483000000000001</v>
      </c>
      <c r="N2694" s="116">
        <v>-0.3044</v>
      </c>
      <c r="O2694" s="116">
        <v>12.1904</v>
      </c>
      <c r="P2694" s="116">
        <v>0.12486</v>
      </c>
    </row>
    <row r="2695" spans="1:16">
      <c r="A2695" t="s">
        <v>141</v>
      </c>
      <c r="B2695">
        <v>836</v>
      </c>
      <c r="C2695" t="s">
        <v>2868</v>
      </c>
      <c r="D2695">
        <v>27</v>
      </c>
      <c r="E2695">
        <v>7.5209999999999999</v>
      </c>
      <c r="F2695">
        <v>8.5540000000000003</v>
      </c>
      <c r="G2695">
        <v>9.5879999999999992</v>
      </c>
      <c r="H2695">
        <v>10.79</v>
      </c>
      <c r="I2695">
        <v>12.196999999999999</v>
      </c>
      <c r="J2695">
        <v>13.853</v>
      </c>
      <c r="K2695">
        <v>15.815</v>
      </c>
      <c r="L2695">
        <v>18.155000000000001</v>
      </c>
      <c r="M2695">
        <v>20.495000000000001</v>
      </c>
      <c r="N2695" s="116">
        <v>-0.3044</v>
      </c>
      <c r="O2695" s="116">
        <v>12.197100000000001</v>
      </c>
      <c r="P2695" s="116">
        <v>0.12486999999999999</v>
      </c>
    </row>
    <row r="2696" spans="1:16">
      <c r="A2696" t="s">
        <v>141</v>
      </c>
      <c r="B2696">
        <v>837</v>
      </c>
      <c r="C2696" t="s">
        <v>2869</v>
      </c>
      <c r="D2696">
        <v>27</v>
      </c>
      <c r="E2696">
        <v>7.5250000000000004</v>
      </c>
      <c r="F2696">
        <v>8.5589999999999993</v>
      </c>
      <c r="G2696">
        <v>9.593</v>
      </c>
      <c r="H2696">
        <v>10.795999999999999</v>
      </c>
      <c r="I2696">
        <v>12.204000000000001</v>
      </c>
      <c r="J2696">
        <v>13.861000000000001</v>
      </c>
      <c r="K2696">
        <v>15.824</v>
      </c>
      <c r="L2696">
        <v>18.166</v>
      </c>
      <c r="M2696">
        <v>20.509</v>
      </c>
      <c r="N2696" s="116">
        <v>-0.30449999999999999</v>
      </c>
      <c r="O2696" s="116">
        <v>12.203900000000001</v>
      </c>
      <c r="P2696" s="116">
        <v>0.12489</v>
      </c>
    </row>
    <row r="2697" spans="1:16">
      <c r="A2697" t="s">
        <v>141</v>
      </c>
      <c r="B2697">
        <v>838</v>
      </c>
      <c r="C2697" t="s">
        <v>2870</v>
      </c>
      <c r="D2697">
        <v>27</v>
      </c>
      <c r="E2697">
        <v>7.5289999999999999</v>
      </c>
      <c r="F2697">
        <v>8.5630000000000006</v>
      </c>
      <c r="G2697">
        <v>9.5980000000000008</v>
      </c>
      <c r="H2697">
        <v>10.802</v>
      </c>
      <c r="I2697">
        <v>12.211</v>
      </c>
      <c r="J2697">
        <v>13.869</v>
      </c>
      <c r="K2697">
        <v>15.833</v>
      </c>
      <c r="L2697">
        <v>18.177</v>
      </c>
      <c r="M2697">
        <v>20.521000000000001</v>
      </c>
      <c r="N2697" s="116">
        <v>-0.30459999999999998</v>
      </c>
      <c r="O2697" s="116">
        <v>12.210599999999999</v>
      </c>
      <c r="P2697" s="116">
        <v>0.1249</v>
      </c>
    </row>
    <row r="2698" spans="1:16">
      <c r="A2698" t="s">
        <v>141</v>
      </c>
      <c r="B2698">
        <v>839</v>
      </c>
      <c r="C2698" t="s">
        <v>2871</v>
      </c>
      <c r="D2698">
        <v>27</v>
      </c>
      <c r="E2698">
        <v>7.5330000000000004</v>
      </c>
      <c r="F2698">
        <v>8.5679999999999996</v>
      </c>
      <c r="G2698">
        <v>9.6029999999999998</v>
      </c>
      <c r="H2698">
        <v>10.808</v>
      </c>
      <c r="I2698">
        <v>12.217000000000001</v>
      </c>
      <c r="J2698">
        <v>13.877000000000001</v>
      </c>
      <c r="K2698">
        <v>15.842000000000001</v>
      </c>
      <c r="L2698">
        <v>18.187999999999999</v>
      </c>
      <c r="M2698">
        <v>20.533000000000001</v>
      </c>
      <c r="N2698" s="116">
        <v>-0.30470000000000003</v>
      </c>
      <c r="O2698" s="116">
        <v>12.2173</v>
      </c>
      <c r="P2698" s="116">
        <v>0.12490999999999999</v>
      </c>
    </row>
    <row r="2699" spans="1:16">
      <c r="A2699" t="s">
        <v>141</v>
      </c>
      <c r="B2699">
        <v>840</v>
      </c>
      <c r="C2699" t="s">
        <v>2872</v>
      </c>
      <c r="D2699">
        <v>27</v>
      </c>
      <c r="E2699">
        <v>7.5369999999999999</v>
      </c>
      <c r="F2699">
        <v>8.5719999999999992</v>
      </c>
      <c r="G2699">
        <v>9.6080000000000005</v>
      </c>
      <c r="H2699">
        <v>10.814</v>
      </c>
      <c r="I2699">
        <v>12.224</v>
      </c>
      <c r="J2699">
        <v>13.884</v>
      </c>
      <c r="K2699">
        <v>15.852</v>
      </c>
      <c r="L2699">
        <v>18.199000000000002</v>
      </c>
      <c r="M2699">
        <v>20.545999999999999</v>
      </c>
      <c r="N2699" s="116">
        <v>-0.30480000000000002</v>
      </c>
      <c r="O2699" s="116">
        <v>12.224</v>
      </c>
      <c r="P2699" s="116">
        <v>0.12492</v>
      </c>
    </row>
    <row r="2700" spans="1:16">
      <c r="A2700" t="s">
        <v>141</v>
      </c>
      <c r="B2700">
        <v>841</v>
      </c>
      <c r="C2700" t="s">
        <v>2873</v>
      </c>
      <c r="D2700">
        <v>27</v>
      </c>
      <c r="E2700">
        <v>7.54</v>
      </c>
      <c r="F2700">
        <v>8.577</v>
      </c>
      <c r="G2700">
        <v>9.6129999999999995</v>
      </c>
      <c r="H2700">
        <v>10.819000000000001</v>
      </c>
      <c r="I2700">
        <v>12.231</v>
      </c>
      <c r="J2700">
        <v>13.891999999999999</v>
      </c>
      <c r="K2700">
        <v>15.861000000000001</v>
      </c>
      <c r="L2700">
        <v>18.209</v>
      </c>
      <c r="M2700">
        <v>20.558</v>
      </c>
      <c r="N2700" s="116">
        <v>-0.30480000000000002</v>
      </c>
      <c r="O2700" s="116">
        <v>12.230700000000001</v>
      </c>
      <c r="P2700" s="116">
        <v>0.12493</v>
      </c>
    </row>
    <row r="2701" spans="1:16">
      <c r="A2701" t="s">
        <v>141</v>
      </c>
      <c r="B2701">
        <v>842</v>
      </c>
      <c r="C2701" t="s">
        <v>2874</v>
      </c>
      <c r="D2701">
        <v>27</v>
      </c>
      <c r="E2701">
        <v>7.5439999999999996</v>
      </c>
      <c r="F2701">
        <v>8.5809999999999995</v>
      </c>
      <c r="G2701">
        <v>9.6180000000000003</v>
      </c>
      <c r="H2701">
        <v>10.824999999999999</v>
      </c>
      <c r="I2701">
        <v>12.237</v>
      </c>
      <c r="J2701">
        <v>13.9</v>
      </c>
      <c r="K2701">
        <v>15.87</v>
      </c>
      <c r="L2701">
        <v>18.22</v>
      </c>
      <c r="M2701">
        <v>20.57</v>
      </c>
      <c r="N2701" s="116">
        <v>-0.3049</v>
      </c>
      <c r="O2701" s="116">
        <v>12.237399999999999</v>
      </c>
      <c r="P2701" s="116">
        <v>0.12494</v>
      </c>
    </row>
    <row r="2702" spans="1:16">
      <c r="A2702" t="s">
        <v>141</v>
      </c>
      <c r="B2702">
        <v>843</v>
      </c>
      <c r="C2702" t="s">
        <v>2875</v>
      </c>
      <c r="D2702">
        <v>27</v>
      </c>
      <c r="E2702">
        <v>7.548</v>
      </c>
      <c r="F2702">
        <v>8.5860000000000003</v>
      </c>
      <c r="G2702">
        <v>9.6240000000000006</v>
      </c>
      <c r="H2702">
        <v>10.831</v>
      </c>
      <c r="I2702">
        <v>12.244</v>
      </c>
      <c r="J2702">
        <v>13.907999999999999</v>
      </c>
      <c r="K2702">
        <v>15.879</v>
      </c>
      <c r="L2702">
        <v>18.231000000000002</v>
      </c>
      <c r="M2702">
        <v>20.582999999999998</v>
      </c>
      <c r="N2702" s="116">
        <v>-0.30499999999999999</v>
      </c>
      <c r="O2702" s="116">
        <v>12.2441</v>
      </c>
      <c r="P2702" s="116">
        <v>0.12495000000000001</v>
      </c>
    </row>
    <row r="2703" spans="1:16">
      <c r="A2703" t="s">
        <v>141</v>
      </c>
      <c r="B2703">
        <v>844</v>
      </c>
      <c r="C2703" t="s">
        <v>2876</v>
      </c>
      <c r="D2703">
        <v>27</v>
      </c>
      <c r="E2703">
        <v>7.5519999999999996</v>
      </c>
      <c r="F2703">
        <v>8.59</v>
      </c>
      <c r="G2703">
        <v>9.6280000000000001</v>
      </c>
      <c r="H2703">
        <v>10.837</v>
      </c>
      <c r="I2703">
        <v>12.250999999999999</v>
      </c>
      <c r="J2703">
        <v>13.916</v>
      </c>
      <c r="K2703">
        <v>15.888</v>
      </c>
      <c r="L2703">
        <v>18.242000000000001</v>
      </c>
      <c r="M2703">
        <v>20.596</v>
      </c>
      <c r="N2703" s="116">
        <v>-0.30509999999999998</v>
      </c>
      <c r="O2703" s="116">
        <v>12.2508</v>
      </c>
      <c r="P2703" s="116">
        <v>0.12497</v>
      </c>
    </row>
    <row r="2704" spans="1:16">
      <c r="A2704" t="s">
        <v>141</v>
      </c>
      <c r="B2704">
        <v>845</v>
      </c>
      <c r="C2704" t="s">
        <v>2877</v>
      </c>
      <c r="D2704">
        <v>27</v>
      </c>
      <c r="E2704">
        <v>7.556</v>
      </c>
      <c r="F2704">
        <v>8.5950000000000006</v>
      </c>
      <c r="G2704">
        <v>9.6340000000000003</v>
      </c>
      <c r="H2704">
        <v>10.843</v>
      </c>
      <c r="I2704">
        <v>12.257999999999999</v>
      </c>
      <c r="J2704">
        <v>13.923</v>
      </c>
      <c r="K2704">
        <v>15.897</v>
      </c>
      <c r="L2704">
        <v>18.253</v>
      </c>
      <c r="M2704">
        <v>20.608000000000001</v>
      </c>
      <c r="N2704" s="116">
        <v>-0.30520000000000003</v>
      </c>
      <c r="O2704" s="116">
        <v>12.2575</v>
      </c>
      <c r="P2704" s="116">
        <v>0.12497999999999999</v>
      </c>
    </row>
    <row r="2705" spans="1:16">
      <c r="A2705" t="s">
        <v>141</v>
      </c>
      <c r="B2705">
        <v>846</v>
      </c>
      <c r="C2705" t="s">
        <v>2878</v>
      </c>
      <c r="D2705">
        <v>27</v>
      </c>
      <c r="E2705">
        <v>7.56</v>
      </c>
      <c r="F2705">
        <v>8.5990000000000002</v>
      </c>
      <c r="G2705">
        <v>9.6389999999999993</v>
      </c>
      <c r="H2705">
        <v>10.848000000000001</v>
      </c>
      <c r="I2705">
        <v>12.263999999999999</v>
      </c>
      <c r="J2705">
        <v>13.930999999999999</v>
      </c>
      <c r="K2705">
        <v>15.906000000000001</v>
      </c>
      <c r="L2705">
        <v>18.263000000000002</v>
      </c>
      <c r="M2705">
        <v>20.620999999999999</v>
      </c>
      <c r="N2705" s="116">
        <v>-0.30520000000000003</v>
      </c>
      <c r="O2705" s="116">
        <v>12.264200000000001</v>
      </c>
      <c r="P2705" s="116">
        <v>0.12499</v>
      </c>
    </row>
    <row r="2706" spans="1:16">
      <c r="A2706" t="s">
        <v>141</v>
      </c>
      <c r="B2706">
        <v>847</v>
      </c>
      <c r="C2706" t="s">
        <v>2879</v>
      </c>
      <c r="D2706">
        <v>27</v>
      </c>
      <c r="E2706">
        <v>7.5640000000000001</v>
      </c>
      <c r="F2706">
        <v>8.6039999999999992</v>
      </c>
      <c r="G2706">
        <v>9.6440000000000001</v>
      </c>
      <c r="H2706">
        <v>10.853999999999999</v>
      </c>
      <c r="I2706">
        <v>12.271000000000001</v>
      </c>
      <c r="J2706">
        <v>13.939</v>
      </c>
      <c r="K2706">
        <v>15.914999999999999</v>
      </c>
      <c r="L2706">
        <v>18.274000000000001</v>
      </c>
      <c r="M2706">
        <v>20.632999999999999</v>
      </c>
      <c r="N2706" s="116">
        <v>-0.30530000000000002</v>
      </c>
      <c r="O2706" s="116">
        <v>12.270899999999999</v>
      </c>
      <c r="P2706" s="116">
        <v>0.125</v>
      </c>
    </row>
    <row r="2707" spans="1:16">
      <c r="A2707" t="s">
        <v>141</v>
      </c>
      <c r="B2707">
        <v>848</v>
      </c>
      <c r="C2707" t="s">
        <v>2880</v>
      </c>
      <c r="D2707">
        <v>27</v>
      </c>
      <c r="E2707">
        <v>7.5670000000000002</v>
      </c>
      <c r="F2707">
        <v>8.6080000000000005</v>
      </c>
      <c r="G2707">
        <v>9.6489999999999991</v>
      </c>
      <c r="H2707">
        <v>10.86</v>
      </c>
      <c r="I2707">
        <v>12.278</v>
      </c>
      <c r="J2707">
        <v>13.946</v>
      </c>
      <c r="K2707">
        <v>15.923999999999999</v>
      </c>
      <c r="L2707">
        <v>18.285</v>
      </c>
      <c r="M2707">
        <v>20.645</v>
      </c>
      <c r="N2707" s="116">
        <v>-0.3054</v>
      </c>
      <c r="O2707" s="116">
        <v>12.2775</v>
      </c>
      <c r="P2707" s="116">
        <v>0.12501000000000001</v>
      </c>
    </row>
    <row r="2708" spans="1:16">
      <c r="A2708" t="s">
        <v>141</v>
      </c>
      <c r="B2708">
        <v>849</v>
      </c>
      <c r="C2708" t="s">
        <v>2881</v>
      </c>
      <c r="D2708">
        <v>27</v>
      </c>
      <c r="E2708">
        <v>7.5709999999999997</v>
      </c>
      <c r="F2708">
        <v>8.6120000000000001</v>
      </c>
      <c r="G2708">
        <v>9.6539999999999999</v>
      </c>
      <c r="H2708">
        <v>10.866</v>
      </c>
      <c r="I2708">
        <v>12.284000000000001</v>
      </c>
      <c r="J2708">
        <v>13.954000000000001</v>
      </c>
      <c r="K2708">
        <v>15.933999999999999</v>
      </c>
      <c r="L2708">
        <v>18.295999999999999</v>
      </c>
      <c r="M2708">
        <v>20.658999999999999</v>
      </c>
      <c r="N2708" s="116">
        <v>-0.30549999999999999</v>
      </c>
      <c r="O2708" s="116">
        <v>12.2842</v>
      </c>
      <c r="P2708" s="116">
        <v>0.12503</v>
      </c>
    </row>
    <row r="2709" spans="1:16">
      <c r="A2709" t="s">
        <v>141</v>
      </c>
      <c r="B2709">
        <v>850</v>
      </c>
      <c r="C2709" t="s">
        <v>2882</v>
      </c>
      <c r="D2709">
        <v>27</v>
      </c>
      <c r="E2709">
        <v>7.5750000000000002</v>
      </c>
      <c r="F2709">
        <v>8.6170000000000009</v>
      </c>
      <c r="G2709">
        <v>9.6590000000000007</v>
      </c>
      <c r="H2709">
        <v>10.872</v>
      </c>
      <c r="I2709">
        <v>12.291</v>
      </c>
      <c r="J2709">
        <v>13.962</v>
      </c>
      <c r="K2709">
        <v>15.943</v>
      </c>
      <c r="L2709">
        <v>18.306999999999999</v>
      </c>
      <c r="M2709">
        <v>20.670999999999999</v>
      </c>
      <c r="N2709" s="116">
        <v>-0.30559999999999998</v>
      </c>
      <c r="O2709" s="116">
        <v>12.290900000000001</v>
      </c>
      <c r="P2709" s="116">
        <v>0.12504000000000001</v>
      </c>
    </row>
    <row r="2710" spans="1:16">
      <c r="A2710" t="s">
        <v>141</v>
      </c>
      <c r="B2710">
        <v>851</v>
      </c>
      <c r="C2710" t="s">
        <v>2883</v>
      </c>
      <c r="D2710">
        <v>27</v>
      </c>
      <c r="E2710">
        <v>7.5789999999999997</v>
      </c>
      <c r="F2710">
        <v>8.6210000000000004</v>
      </c>
      <c r="G2710">
        <v>9.6639999999999997</v>
      </c>
      <c r="H2710">
        <v>10.877000000000001</v>
      </c>
      <c r="I2710">
        <v>12.298</v>
      </c>
      <c r="J2710">
        <v>13.97</v>
      </c>
      <c r="K2710">
        <v>15.952</v>
      </c>
      <c r="L2710">
        <v>18.318000000000001</v>
      </c>
      <c r="M2710">
        <v>20.683</v>
      </c>
      <c r="N2710" s="116">
        <v>-0.30559999999999998</v>
      </c>
      <c r="O2710" s="116">
        <v>12.297599999999999</v>
      </c>
      <c r="P2710" s="116">
        <v>0.12504999999999999</v>
      </c>
    </row>
    <row r="2711" spans="1:16">
      <c r="A2711" t="s">
        <v>141</v>
      </c>
      <c r="B2711">
        <v>852</v>
      </c>
      <c r="C2711" t="s">
        <v>2884</v>
      </c>
      <c r="D2711">
        <v>27</v>
      </c>
      <c r="E2711">
        <v>7.5830000000000002</v>
      </c>
      <c r="F2711">
        <v>8.6259999999999994</v>
      </c>
      <c r="G2711">
        <v>9.6690000000000005</v>
      </c>
      <c r="H2711">
        <v>10.882999999999999</v>
      </c>
      <c r="I2711">
        <v>12.304</v>
      </c>
      <c r="J2711">
        <v>13.978</v>
      </c>
      <c r="K2711">
        <v>15.961</v>
      </c>
      <c r="L2711">
        <v>18.327999999999999</v>
      </c>
      <c r="M2711">
        <v>20.695</v>
      </c>
      <c r="N2711" s="116">
        <v>-0.30570000000000003</v>
      </c>
      <c r="O2711" s="116">
        <v>12.3042</v>
      </c>
      <c r="P2711" s="116">
        <v>0.12506</v>
      </c>
    </row>
    <row r="2712" spans="1:16">
      <c r="A2712" t="s">
        <v>141</v>
      </c>
      <c r="B2712">
        <v>853</v>
      </c>
      <c r="C2712" t="s">
        <v>2885</v>
      </c>
      <c r="D2712">
        <v>28</v>
      </c>
      <c r="E2712">
        <v>7.5869999999999997</v>
      </c>
      <c r="F2712">
        <v>8.6300000000000008</v>
      </c>
      <c r="G2712">
        <v>9.6739999999999995</v>
      </c>
      <c r="H2712">
        <v>10.888999999999999</v>
      </c>
      <c r="I2712">
        <v>12.311</v>
      </c>
      <c r="J2712">
        <v>13.984999999999999</v>
      </c>
      <c r="K2712">
        <v>15.97</v>
      </c>
      <c r="L2712">
        <v>18.338999999999999</v>
      </c>
      <c r="M2712">
        <v>20.707999999999998</v>
      </c>
      <c r="N2712" s="116">
        <v>-0.30580000000000002</v>
      </c>
      <c r="O2712" s="116">
        <v>12.3109</v>
      </c>
      <c r="P2712" s="116">
        <v>0.12506999999999999</v>
      </c>
    </row>
    <row r="2713" spans="1:16">
      <c r="A2713" t="s">
        <v>141</v>
      </c>
      <c r="B2713">
        <v>854</v>
      </c>
      <c r="C2713" t="s">
        <v>2886</v>
      </c>
      <c r="D2713">
        <v>28</v>
      </c>
      <c r="E2713">
        <v>7.59</v>
      </c>
      <c r="F2713">
        <v>8.6349999999999998</v>
      </c>
      <c r="G2713">
        <v>9.6790000000000003</v>
      </c>
      <c r="H2713">
        <v>10.895</v>
      </c>
      <c r="I2713">
        <v>12.318</v>
      </c>
      <c r="J2713">
        <v>13.993</v>
      </c>
      <c r="K2713">
        <v>15.978999999999999</v>
      </c>
      <c r="L2713">
        <v>18.350000000000001</v>
      </c>
      <c r="M2713">
        <v>20.721</v>
      </c>
      <c r="N2713" s="116">
        <v>-0.30590000000000001</v>
      </c>
      <c r="O2713" s="116">
        <v>12.317600000000001</v>
      </c>
      <c r="P2713" s="116">
        <v>0.12509000000000001</v>
      </c>
    </row>
    <row r="2714" spans="1:16">
      <c r="A2714" t="s">
        <v>141</v>
      </c>
      <c r="B2714">
        <v>855</v>
      </c>
      <c r="C2714" t="s">
        <v>2887</v>
      </c>
      <c r="D2714">
        <v>28</v>
      </c>
      <c r="E2714">
        <v>7.5940000000000003</v>
      </c>
      <c r="F2714">
        <v>8.6389999999999993</v>
      </c>
      <c r="G2714">
        <v>9.6839999999999993</v>
      </c>
      <c r="H2714">
        <v>10.9</v>
      </c>
      <c r="I2714">
        <v>12.324</v>
      </c>
      <c r="J2714">
        <v>14.000999999999999</v>
      </c>
      <c r="K2714">
        <v>15.988</v>
      </c>
      <c r="L2714">
        <v>18.361000000000001</v>
      </c>
      <c r="M2714">
        <v>20.733000000000001</v>
      </c>
      <c r="N2714" s="116">
        <v>-0.30590000000000001</v>
      </c>
      <c r="O2714" s="116">
        <v>12.324199999999999</v>
      </c>
      <c r="P2714" s="116">
        <v>0.12509999999999999</v>
      </c>
    </row>
    <row r="2715" spans="1:16">
      <c r="A2715" t="s">
        <v>141</v>
      </c>
      <c r="B2715">
        <v>856</v>
      </c>
      <c r="C2715" t="s">
        <v>2888</v>
      </c>
      <c r="D2715">
        <v>28</v>
      </c>
      <c r="E2715">
        <v>7.5979999999999999</v>
      </c>
      <c r="F2715">
        <v>8.6440000000000001</v>
      </c>
      <c r="G2715">
        <v>9.6890000000000001</v>
      </c>
      <c r="H2715">
        <v>10.906000000000001</v>
      </c>
      <c r="I2715">
        <v>12.331</v>
      </c>
      <c r="J2715">
        <v>14.009</v>
      </c>
      <c r="K2715">
        <v>15.997</v>
      </c>
      <c r="L2715">
        <v>18.370999999999999</v>
      </c>
      <c r="M2715">
        <v>20.745999999999999</v>
      </c>
      <c r="N2715" s="116">
        <v>-0.30599999999999999</v>
      </c>
      <c r="O2715" s="116">
        <v>12.3309</v>
      </c>
      <c r="P2715" s="116">
        <v>0.12511</v>
      </c>
    </row>
    <row r="2716" spans="1:16">
      <c r="A2716" t="s">
        <v>141</v>
      </c>
      <c r="B2716">
        <v>857</v>
      </c>
      <c r="C2716" t="s">
        <v>2889</v>
      </c>
      <c r="D2716">
        <v>28</v>
      </c>
      <c r="E2716">
        <v>7.6020000000000003</v>
      </c>
      <c r="F2716">
        <v>8.6479999999999997</v>
      </c>
      <c r="G2716">
        <v>9.6940000000000008</v>
      </c>
      <c r="H2716">
        <v>10.912000000000001</v>
      </c>
      <c r="I2716">
        <v>12.337999999999999</v>
      </c>
      <c r="J2716">
        <v>14.016</v>
      </c>
      <c r="K2716">
        <v>16.006</v>
      </c>
      <c r="L2716">
        <v>18.382000000000001</v>
      </c>
      <c r="M2716">
        <v>20.757999999999999</v>
      </c>
      <c r="N2716" s="116">
        <v>-0.30609999999999998</v>
      </c>
      <c r="O2716" s="116">
        <v>12.3375</v>
      </c>
      <c r="P2716" s="116">
        <v>0.12512000000000001</v>
      </c>
    </row>
    <row r="2717" spans="1:16">
      <c r="A2717" t="s">
        <v>141</v>
      </c>
      <c r="B2717">
        <v>858</v>
      </c>
      <c r="C2717" t="s">
        <v>2890</v>
      </c>
      <c r="D2717">
        <v>28</v>
      </c>
      <c r="E2717">
        <v>7.6059999999999999</v>
      </c>
      <c r="F2717">
        <v>8.6519999999999992</v>
      </c>
      <c r="G2717">
        <v>9.6989999999999998</v>
      </c>
      <c r="H2717">
        <v>10.917999999999999</v>
      </c>
      <c r="I2717">
        <v>12.343999999999999</v>
      </c>
      <c r="J2717">
        <v>14.023999999999999</v>
      </c>
      <c r="K2717">
        <v>16.015000000000001</v>
      </c>
      <c r="L2717">
        <v>18.393000000000001</v>
      </c>
      <c r="M2717">
        <v>20.77</v>
      </c>
      <c r="N2717" s="116">
        <v>-0.30620000000000003</v>
      </c>
      <c r="O2717" s="116">
        <v>12.344200000000001</v>
      </c>
      <c r="P2717" s="116">
        <v>0.12512999999999999</v>
      </c>
    </row>
    <row r="2718" spans="1:16">
      <c r="A2718" t="s">
        <v>141</v>
      </c>
      <c r="B2718">
        <v>859</v>
      </c>
      <c r="C2718" t="s">
        <v>2891</v>
      </c>
      <c r="D2718">
        <v>28</v>
      </c>
      <c r="E2718">
        <v>7.609</v>
      </c>
      <c r="F2718">
        <v>8.657</v>
      </c>
      <c r="G2718">
        <v>9.7040000000000006</v>
      </c>
      <c r="H2718">
        <v>10.923</v>
      </c>
      <c r="I2718">
        <v>12.351000000000001</v>
      </c>
      <c r="J2718">
        <v>14.032</v>
      </c>
      <c r="K2718">
        <v>16.024999999999999</v>
      </c>
      <c r="L2718">
        <v>18.404</v>
      </c>
      <c r="M2718">
        <v>20.783000000000001</v>
      </c>
      <c r="N2718" s="116">
        <v>-0.30630000000000002</v>
      </c>
      <c r="O2718" s="116">
        <v>12.3508</v>
      </c>
      <c r="P2718" s="116">
        <v>0.12515000000000001</v>
      </c>
    </row>
    <row r="2719" spans="1:16">
      <c r="A2719" t="s">
        <v>141</v>
      </c>
      <c r="B2719">
        <v>860</v>
      </c>
      <c r="C2719" t="s">
        <v>2892</v>
      </c>
      <c r="D2719">
        <v>28</v>
      </c>
      <c r="E2719">
        <v>7.6130000000000004</v>
      </c>
      <c r="F2719">
        <v>8.6609999999999996</v>
      </c>
      <c r="G2719">
        <v>9.7089999999999996</v>
      </c>
      <c r="H2719">
        <v>10.929</v>
      </c>
      <c r="I2719">
        <v>12.358000000000001</v>
      </c>
      <c r="J2719">
        <v>14.04</v>
      </c>
      <c r="K2719">
        <v>16.033999999999999</v>
      </c>
      <c r="L2719">
        <v>18.414999999999999</v>
      </c>
      <c r="M2719">
        <v>20.795999999999999</v>
      </c>
      <c r="N2719" s="116">
        <v>-0.30630000000000002</v>
      </c>
      <c r="O2719" s="116">
        <v>12.3575</v>
      </c>
      <c r="P2719" s="116">
        <v>0.12515999999999999</v>
      </c>
    </row>
    <row r="2720" spans="1:16">
      <c r="A2720" t="s">
        <v>141</v>
      </c>
      <c r="B2720">
        <v>861</v>
      </c>
      <c r="C2720" t="s">
        <v>2893</v>
      </c>
      <c r="D2720">
        <v>28</v>
      </c>
      <c r="E2720">
        <v>7.617</v>
      </c>
      <c r="F2720">
        <v>8.6660000000000004</v>
      </c>
      <c r="G2720">
        <v>9.7140000000000004</v>
      </c>
      <c r="H2720">
        <v>10.935</v>
      </c>
      <c r="I2720">
        <v>12.364000000000001</v>
      </c>
      <c r="J2720">
        <v>14.047000000000001</v>
      </c>
      <c r="K2720">
        <v>16.042999999999999</v>
      </c>
      <c r="L2720">
        <v>18.425000000000001</v>
      </c>
      <c r="M2720">
        <v>20.808</v>
      </c>
      <c r="N2720" s="116">
        <v>-0.30640000000000001</v>
      </c>
      <c r="O2720" s="116">
        <v>12.364100000000001</v>
      </c>
      <c r="P2720" s="116">
        <v>0.12517</v>
      </c>
    </row>
    <row r="2721" spans="1:16">
      <c r="A2721" t="s">
        <v>141</v>
      </c>
      <c r="B2721">
        <v>862</v>
      </c>
      <c r="C2721" t="s">
        <v>2894</v>
      </c>
      <c r="D2721">
        <v>28</v>
      </c>
      <c r="E2721">
        <v>7.6210000000000004</v>
      </c>
      <c r="F2721">
        <v>8.67</v>
      </c>
      <c r="G2721">
        <v>9.7189999999999994</v>
      </c>
      <c r="H2721">
        <v>10.941000000000001</v>
      </c>
      <c r="I2721">
        <v>12.371</v>
      </c>
      <c r="J2721">
        <v>14.055</v>
      </c>
      <c r="K2721">
        <v>16.052</v>
      </c>
      <c r="L2721">
        <v>18.436</v>
      </c>
      <c r="M2721">
        <v>20.82</v>
      </c>
      <c r="N2721" s="116">
        <v>-0.30649999999999999</v>
      </c>
      <c r="O2721" s="116">
        <v>12.370699999999999</v>
      </c>
      <c r="P2721" s="116">
        <v>0.12518000000000001</v>
      </c>
    </row>
    <row r="2722" spans="1:16">
      <c r="A2722" t="s">
        <v>141</v>
      </c>
      <c r="B2722">
        <v>863</v>
      </c>
      <c r="C2722" t="s">
        <v>2895</v>
      </c>
      <c r="D2722">
        <v>28</v>
      </c>
      <c r="E2722">
        <v>7.6239999999999997</v>
      </c>
      <c r="F2722">
        <v>8.6739999999999995</v>
      </c>
      <c r="G2722">
        <v>9.7240000000000002</v>
      </c>
      <c r="H2722">
        <v>10.946</v>
      </c>
      <c r="I2722">
        <v>12.377000000000001</v>
      </c>
      <c r="J2722">
        <v>14.063000000000001</v>
      </c>
      <c r="K2722">
        <v>16.061</v>
      </c>
      <c r="L2722">
        <v>18.446999999999999</v>
      </c>
      <c r="M2722">
        <v>20.832999999999998</v>
      </c>
      <c r="N2722" s="116">
        <v>-0.30659999999999998</v>
      </c>
      <c r="O2722" s="116">
        <v>12.3774</v>
      </c>
      <c r="P2722" s="116">
        <v>0.12520000000000001</v>
      </c>
    </row>
    <row r="2723" spans="1:16">
      <c r="A2723" t="s">
        <v>141</v>
      </c>
      <c r="B2723">
        <v>864</v>
      </c>
      <c r="C2723" t="s">
        <v>2896</v>
      </c>
      <c r="D2723">
        <v>28</v>
      </c>
      <c r="E2723">
        <v>7.6280000000000001</v>
      </c>
      <c r="F2723">
        <v>8.6790000000000003</v>
      </c>
      <c r="G2723">
        <v>9.7289999999999992</v>
      </c>
      <c r="H2723">
        <v>10.952</v>
      </c>
      <c r="I2723">
        <v>12.384</v>
      </c>
      <c r="J2723">
        <v>14.071</v>
      </c>
      <c r="K2723">
        <v>16.07</v>
      </c>
      <c r="L2723">
        <v>18.457999999999998</v>
      </c>
      <c r="M2723">
        <v>20.844999999999999</v>
      </c>
      <c r="N2723" s="116">
        <v>-0.30659999999999998</v>
      </c>
      <c r="O2723" s="116">
        <v>12.384</v>
      </c>
      <c r="P2723" s="116">
        <v>0.12520999999999999</v>
      </c>
    </row>
    <row r="2724" spans="1:16">
      <c r="A2724" t="s">
        <v>141</v>
      </c>
      <c r="B2724">
        <v>865</v>
      </c>
      <c r="C2724" t="s">
        <v>2897</v>
      </c>
      <c r="D2724">
        <v>28</v>
      </c>
      <c r="E2724">
        <v>7.6319999999999997</v>
      </c>
      <c r="F2724">
        <v>8.6829999999999998</v>
      </c>
      <c r="G2724">
        <v>9.734</v>
      </c>
      <c r="H2724">
        <v>10.958</v>
      </c>
      <c r="I2724">
        <v>12.391</v>
      </c>
      <c r="J2724">
        <v>14.077999999999999</v>
      </c>
      <c r="K2724">
        <v>16.079000000000001</v>
      </c>
      <c r="L2724">
        <v>18.468</v>
      </c>
      <c r="M2724">
        <v>20.858000000000001</v>
      </c>
      <c r="N2724" s="116">
        <v>-0.30669999999999997</v>
      </c>
      <c r="O2724" s="116">
        <v>12.390599999999999</v>
      </c>
      <c r="P2724" s="116">
        <v>0.12522</v>
      </c>
    </row>
    <row r="2725" spans="1:16">
      <c r="A2725" t="s">
        <v>141</v>
      </c>
      <c r="B2725">
        <v>866</v>
      </c>
      <c r="C2725" t="s">
        <v>2898</v>
      </c>
      <c r="D2725">
        <v>28</v>
      </c>
      <c r="E2725">
        <v>7.6360000000000001</v>
      </c>
      <c r="F2725">
        <v>8.6880000000000006</v>
      </c>
      <c r="G2725">
        <v>9.7390000000000008</v>
      </c>
      <c r="H2725">
        <v>10.964</v>
      </c>
      <c r="I2725">
        <v>12.397</v>
      </c>
      <c r="J2725">
        <v>14.086</v>
      </c>
      <c r="K2725">
        <v>16.088000000000001</v>
      </c>
      <c r="L2725">
        <v>18.478999999999999</v>
      </c>
      <c r="M2725">
        <v>20.87</v>
      </c>
      <c r="N2725" s="116">
        <v>-0.30680000000000002</v>
      </c>
      <c r="O2725" s="116">
        <v>12.3973</v>
      </c>
      <c r="P2725" s="116">
        <v>0.12523000000000001</v>
      </c>
    </row>
    <row r="2726" spans="1:16">
      <c r="A2726" t="s">
        <v>141</v>
      </c>
      <c r="B2726">
        <v>867</v>
      </c>
      <c r="C2726" t="s">
        <v>2899</v>
      </c>
      <c r="D2726">
        <v>28</v>
      </c>
      <c r="E2726">
        <v>7.64</v>
      </c>
      <c r="F2726">
        <v>8.6920000000000002</v>
      </c>
      <c r="G2726">
        <v>9.7439999999999998</v>
      </c>
      <c r="H2726">
        <v>10.968999999999999</v>
      </c>
      <c r="I2726">
        <v>12.404</v>
      </c>
      <c r="J2726">
        <v>14.093999999999999</v>
      </c>
      <c r="K2726">
        <v>16.097000000000001</v>
      </c>
      <c r="L2726">
        <v>18.489999999999998</v>
      </c>
      <c r="M2726">
        <v>20.882999999999999</v>
      </c>
      <c r="N2726" s="116">
        <v>-0.30690000000000001</v>
      </c>
      <c r="O2726" s="116">
        <v>12.4039</v>
      </c>
      <c r="P2726" s="116">
        <v>0.12525</v>
      </c>
    </row>
    <row r="2727" spans="1:16">
      <c r="A2727" t="s">
        <v>141</v>
      </c>
      <c r="B2727">
        <v>868</v>
      </c>
      <c r="C2727" t="s">
        <v>2900</v>
      </c>
      <c r="D2727">
        <v>28</v>
      </c>
      <c r="E2727">
        <v>7.6429999999999998</v>
      </c>
      <c r="F2727">
        <v>8.6959999999999997</v>
      </c>
      <c r="G2727">
        <v>9.7490000000000006</v>
      </c>
      <c r="H2727">
        <v>10.975</v>
      </c>
      <c r="I2727">
        <v>12.41</v>
      </c>
      <c r="J2727">
        <v>14.101000000000001</v>
      </c>
      <c r="K2727">
        <v>16.106000000000002</v>
      </c>
      <c r="L2727">
        <v>18.501000000000001</v>
      </c>
      <c r="M2727">
        <v>20.895</v>
      </c>
      <c r="N2727" s="116">
        <v>-0.30690000000000001</v>
      </c>
      <c r="O2727" s="116">
        <v>12.410500000000001</v>
      </c>
      <c r="P2727" s="116">
        <v>0.12526000000000001</v>
      </c>
    </row>
    <row r="2728" spans="1:16">
      <c r="A2728" t="s">
        <v>141</v>
      </c>
      <c r="B2728">
        <v>869</v>
      </c>
      <c r="C2728" t="s">
        <v>2901</v>
      </c>
      <c r="D2728">
        <v>28</v>
      </c>
      <c r="E2728">
        <v>7.6470000000000002</v>
      </c>
      <c r="F2728">
        <v>8.7010000000000005</v>
      </c>
      <c r="G2728">
        <v>9.7539999999999996</v>
      </c>
      <c r="H2728">
        <v>10.981</v>
      </c>
      <c r="I2728">
        <v>12.417</v>
      </c>
      <c r="J2728">
        <v>14.109</v>
      </c>
      <c r="K2728">
        <v>16.114999999999998</v>
      </c>
      <c r="L2728">
        <v>18.510999999999999</v>
      </c>
      <c r="M2728">
        <v>20.908000000000001</v>
      </c>
      <c r="N2728" s="116">
        <v>-0.307</v>
      </c>
      <c r="O2728" s="116">
        <v>12.4171</v>
      </c>
      <c r="P2728" s="116">
        <v>0.12526999999999999</v>
      </c>
    </row>
    <row r="2729" spans="1:16">
      <c r="A2729" t="s">
        <v>141</v>
      </c>
      <c r="B2729">
        <v>870</v>
      </c>
      <c r="C2729" t="s">
        <v>2902</v>
      </c>
      <c r="D2729">
        <v>28</v>
      </c>
      <c r="E2729">
        <v>7.6509999999999998</v>
      </c>
      <c r="F2729">
        <v>8.7050000000000001</v>
      </c>
      <c r="G2729">
        <v>9.7590000000000003</v>
      </c>
      <c r="H2729">
        <v>10.987</v>
      </c>
      <c r="I2729">
        <v>12.423999999999999</v>
      </c>
      <c r="J2729">
        <v>14.117000000000001</v>
      </c>
      <c r="K2729">
        <v>16.123999999999999</v>
      </c>
      <c r="L2729">
        <v>18.521999999999998</v>
      </c>
      <c r="M2729">
        <v>20.92</v>
      </c>
      <c r="N2729" s="116">
        <v>-0.30709999999999998</v>
      </c>
      <c r="O2729" s="116">
        <v>12.4237</v>
      </c>
      <c r="P2729" s="116">
        <v>0.12528</v>
      </c>
    </row>
    <row r="2730" spans="1:16">
      <c r="A2730" t="s">
        <v>141</v>
      </c>
      <c r="B2730">
        <v>871</v>
      </c>
      <c r="C2730" t="s">
        <v>2903</v>
      </c>
      <c r="D2730">
        <v>28</v>
      </c>
      <c r="E2730">
        <v>7.6550000000000002</v>
      </c>
      <c r="F2730">
        <v>8.7089999999999996</v>
      </c>
      <c r="G2730">
        <v>9.7639999999999993</v>
      </c>
      <c r="H2730">
        <v>10.992000000000001</v>
      </c>
      <c r="I2730">
        <v>12.43</v>
      </c>
      <c r="J2730">
        <v>14.125</v>
      </c>
      <c r="K2730">
        <v>16.134</v>
      </c>
      <c r="L2730">
        <v>18.533000000000001</v>
      </c>
      <c r="M2730">
        <v>20.933</v>
      </c>
      <c r="N2730" s="116">
        <v>-0.30719999999999997</v>
      </c>
      <c r="O2730" s="116">
        <v>12.430300000000001</v>
      </c>
      <c r="P2730" s="116">
        <v>0.12529999999999999</v>
      </c>
    </row>
    <row r="2731" spans="1:16">
      <c r="A2731" t="s">
        <v>141</v>
      </c>
      <c r="B2731">
        <v>872</v>
      </c>
      <c r="C2731" t="s">
        <v>2904</v>
      </c>
      <c r="D2731">
        <v>28</v>
      </c>
      <c r="E2731">
        <v>7.6580000000000004</v>
      </c>
      <c r="F2731">
        <v>8.7140000000000004</v>
      </c>
      <c r="G2731">
        <v>9.7690000000000001</v>
      </c>
      <c r="H2731">
        <v>10.997999999999999</v>
      </c>
      <c r="I2731">
        <v>12.436999999999999</v>
      </c>
      <c r="J2731">
        <v>14.132</v>
      </c>
      <c r="K2731">
        <v>16.143000000000001</v>
      </c>
      <c r="L2731">
        <v>18.544</v>
      </c>
      <c r="M2731">
        <v>20.945</v>
      </c>
      <c r="N2731" s="116">
        <v>-0.30719999999999997</v>
      </c>
      <c r="O2731" s="116">
        <v>12.4369</v>
      </c>
      <c r="P2731" s="116">
        <v>0.12531</v>
      </c>
    </row>
    <row r="2732" spans="1:16">
      <c r="A2732" t="s">
        <v>141</v>
      </c>
      <c r="B2732">
        <v>873</v>
      </c>
      <c r="C2732" t="s">
        <v>2905</v>
      </c>
      <c r="D2732">
        <v>28</v>
      </c>
      <c r="E2732">
        <v>7.6619999999999999</v>
      </c>
      <c r="F2732">
        <v>8.718</v>
      </c>
      <c r="G2732">
        <v>9.7739999999999991</v>
      </c>
      <c r="H2732">
        <v>11.004</v>
      </c>
      <c r="I2732">
        <v>12.444000000000001</v>
      </c>
      <c r="J2732">
        <v>14.14</v>
      </c>
      <c r="K2732">
        <v>16.152000000000001</v>
      </c>
      <c r="L2732">
        <v>18.553999999999998</v>
      </c>
      <c r="M2732">
        <v>20.957000000000001</v>
      </c>
      <c r="N2732" s="116">
        <v>-0.30730000000000002</v>
      </c>
      <c r="O2732" s="116">
        <v>12.4435</v>
      </c>
      <c r="P2732" s="116">
        <v>0.12531999999999999</v>
      </c>
    </row>
    <row r="2733" spans="1:16">
      <c r="A2733" t="s">
        <v>141</v>
      </c>
      <c r="B2733">
        <v>874</v>
      </c>
      <c r="C2733" t="s">
        <v>2906</v>
      </c>
      <c r="D2733">
        <v>28</v>
      </c>
      <c r="E2733">
        <v>7.6660000000000004</v>
      </c>
      <c r="F2733">
        <v>8.7230000000000008</v>
      </c>
      <c r="G2733">
        <v>9.7789999999999999</v>
      </c>
      <c r="H2733">
        <v>11.009</v>
      </c>
      <c r="I2733">
        <v>12.45</v>
      </c>
      <c r="J2733">
        <v>14.147</v>
      </c>
      <c r="K2733">
        <v>16.161000000000001</v>
      </c>
      <c r="L2733">
        <v>18.565000000000001</v>
      </c>
      <c r="M2733">
        <v>20.97</v>
      </c>
      <c r="N2733" s="116">
        <v>-0.30740000000000001</v>
      </c>
      <c r="O2733" s="116">
        <v>12.450100000000001</v>
      </c>
      <c r="P2733" s="116">
        <v>0.12533</v>
      </c>
    </row>
    <row r="2734" spans="1:16">
      <c r="A2734" t="s">
        <v>141</v>
      </c>
      <c r="B2734">
        <v>875</v>
      </c>
      <c r="C2734" t="s">
        <v>2907</v>
      </c>
      <c r="D2734">
        <v>28</v>
      </c>
      <c r="E2734">
        <v>7.67</v>
      </c>
      <c r="F2734">
        <v>8.7270000000000003</v>
      </c>
      <c r="G2734">
        <v>9.7840000000000007</v>
      </c>
      <c r="H2734">
        <v>11.015000000000001</v>
      </c>
      <c r="I2734">
        <v>12.457000000000001</v>
      </c>
      <c r="J2734">
        <v>14.154999999999999</v>
      </c>
      <c r="K2734">
        <v>16.170000000000002</v>
      </c>
      <c r="L2734">
        <v>18.576000000000001</v>
      </c>
      <c r="M2734">
        <v>20.983000000000001</v>
      </c>
      <c r="N2734" s="116">
        <v>-0.30740000000000001</v>
      </c>
      <c r="O2734" s="116">
        <v>12.4567</v>
      </c>
      <c r="P2734" s="116">
        <v>0.12534999999999999</v>
      </c>
    </row>
    <row r="2735" spans="1:16">
      <c r="A2735" t="s">
        <v>141</v>
      </c>
      <c r="B2735">
        <v>876</v>
      </c>
      <c r="C2735" t="s">
        <v>2908</v>
      </c>
      <c r="D2735">
        <v>28</v>
      </c>
      <c r="E2735">
        <v>7.673</v>
      </c>
      <c r="F2735">
        <v>8.7309999999999999</v>
      </c>
      <c r="G2735">
        <v>9.7889999999999997</v>
      </c>
      <c r="H2735">
        <v>11.021000000000001</v>
      </c>
      <c r="I2735">
        <v>12.462999999999999</v>
      </c>
      <c r="J2735">
        <v>14.163</v>
      </c>
      <c r="K2735">
        <v>16.178999999999998</v>
      </c>
      <c r="L2735">
        <v>18.587</v>
      </c>
      <c r="M2735">
        <v>20.995000000000001</v>
      </c>
      <c r="N2735" s="116">
        <v>-0.3075</v>
      </c>
      <c r="O2735" s="116">
        <v>12.4633</v>
      </c>
      <c r="P2735" s="116">
        <v>0.12536</v>
      </c>
    </row>
    <row r="2736" spans="1:16">
      <c r="A2736" t="s">
        <v>141</v>
      </c>
      <c r="B2736">
        <v>877</v>
      </c>
      <c r="C2736" t="s">
        <v>2909</v>
      </c>
      <c r="D2736">
        <v>28</v>
      </c>
      <c r="E2736">
        <v>7.6769999999999996</v>
      </c>
      <c r="F2736">
        <v>8.7360000000000007</v>
      </c>
      <c r="G2736">
        <v>9.7940000000000005</v>
      </c>
      <c r="H2736">
        <v>11.026999999999999</v>
      </c>
      <c r="I2736">
        <v>12.47</v>
      </c>
      <c r="J2736">
        <v>14.170999999999999</v>
      </c>
      <c r="K2736">
        <v>16.187999999999999</v>
      </c>
      <c r="L2736">
        <v>18.597000000000001</v>
      </c>
      <c r="M2736">
        <v>21.007000000000001</v>
      </c>
      <c r="N2736" s="116">
        <v>-0.30759999999999998</v>
      </c>
      <c r="O2736" s="116">
        <v>12.469900000000001</v>
      </c>
      <c r="P2736" s="116">
        <v>0.12537000000000001</v>
      </c>
    </row>
    <row r="2737" spans="1:16">
      <c r="A2737" t="s">
        <v>141</v>
      </c>
      <c r="B2737">
        <v>878</v>
      </c>
      <c r="C2737" t="s">
        <v>2910</v>
      </c>
      <c r="D2737">
        <v>28</v>
      </c>
      <c r="E2737">
        <v>7.681</v>
      </c>
      <c r="F2737">
        <v>8.74</v>
      </c>
      <c r="G2737">
        <v>9.7989999999999995</v>
      </c>
      <c r="H2737">
        <v>11.032</v>
      </c>
      <c r="I2737">
        <v>12.476000000000001</v>
      </c>
      <c r="J2737">
        <v>14.178000000000001</v>
      </c>
      <c r="K2737">
        <v>16.196999999999999</v>
      </c>
      <c r="L2737">
        <v>18.609000000000002</v>
      </c>
      <c r="M2737">
        <v>21.02</v>
      </c>
      <c r="N2737" s="116">
        <v>-0.30769999999999997</v>
      </c>
      <c r="O2737" s="116">
        <v>12.4765</v>
      </c>
      <c r="P2737" s="116">
        <v>0.12539</v>
      </c>
    </row>
    <row r="2738" spans="1:16">
      <c r="A2738" t="s">
        <v>141</v>
      </c>
      <c r="B2738">
        <v>879</v>
      </c>
      <c r="C2738" t="s">
        <v>2911</v>
      </c>
      <c r="D2738">
        <v>28</v>
      </c>
      <c r="E2738">
        <v>7.6849999999999996</v>
      </c>
      <c r="F2738">
        <v>8.7439999999999998</v>
      </c>
      <c r="G2738">
        <v>9.8040000000000003</v>
      </c>
      <c r="H2738">
        <v>11.038</v>
      </c>
      <c r="I2738">
        <v>12.483000000000001</v>
      </c>
      <c r="J2738">
        <v>14.186</v>
      </c>
      <c r="K2738">
        <v>16.206</v>
      </c>
      <c r="L2738">
        <v>18.619</v>
      </c>
      <c r="M2738">
        <v>21.032</v>
      </c>
      <c r="N2738" s="116">
        <v>-0.30769999999999997</v>
      </c>
      <c r="O2738" s="116">
        <v>12.4831</v>
      </c>
      <c r="P2738" s="116">
        <v>0.12540000000000001</v>
      </c>
    </row>
    <row r="2739" spans="1:16">
      <c r="A2739" t="s">
        <v>141</v>
      </c>
      <c r="B2739">
        <v>880</v>
      </c>
      <c r="C2739" t="s">
        <v>2912</v>
      </c>
      <c r="D2739">
        <v>28</v>
      </c>
      <c r="E2739">
        <v>7.6879999999999997</v>
      </c>
      <c r="F2739">
        <v>8.7490000000000006</v>
      </c>
      <c r="G2739">
        <v>9.8089999999999993</v>
      </c>
      <c r="H2739">
        <v>11.044</v>
      </c>
      <c r="I2739">
        <v>12.49</v>
      </c>
      <c r="J2739">
        <v>14.194000000000001</v>
      </c>
      <c r="K2739">
        <v>16.215</v>
      </c>
      <c r="L2739">
        <v>18.63</v>
      </c>
      <c r="M2739">
        <v>21.044</v>
      </c>
      <c r="N2739" s="116">
        <v>-0.30780000000000002</v>
      </c>
      <c r="O2739" s="116">
        <v>12.489599999999999</v>
      </c>
      <c r="P2739" s="116">
        <v>0.12540999999999999</v>
      </c>
    </row>
    <row r="2740" spans="1:16">
      <c r="A2740" t="s">
        <v>141</v>
      </c>
      <c r="B2740">
        <v>881</v>
      </c>
      <c r="C2740" t="s">
        <v>2913</v>
      </c>
      <c r="D2740">
        <v>28</v>
      </c>
      <c r="E2740">
        <v>7.6920000000000002</v>
      </c>
      <c r="F2740">
        <v>8.7530000000000001</v>
      </c>
      <c r="G2740">
        <v>9.8140000000000001</v>
      </c>
      <c r="H2740">
        <v>11.048999999999999</v>
      </c>
      <c r="I2740">
        <v>12.496</v>
      </c>
      <c r="J2740">
        <v>14.201000000000001</v>
      </c>
      <c r="K2740">
        <v>16.224</v>
      </c>
      <c r="L2740">
        <v>18.640999999999998</v>
      </c>
      <c r="M2740">
        <v>21.058</v>
      </c>
      <c r="N2740" s="116">
        <v>-0.30790000000000001</v>
      </c>
      <c r="O2740" s="116">
        <v>12.4962</v>
      </c>
      <c r="P2740" s="116">
        <v>0.12543000000000001</v>
      </c>
    </row>
    <row r="2741" spans="1:16">
      <c r="A2741" t="s">
        <v>141</v>
      </c>
      <c r="B2741">
        <v>882</v>
      </c>
      <c r="C2741" t="s">
        <v>2914</v>
      </c>
      <c r="D2741">
        <v>28</v>
      </c>
      <c r="E2741">
        <v>7.6959999999999997</v>
      </c>
      <c r="F2741">
        <v>8.7569999999999997</v>
      </c>
      <c r="G2741">
        <v>9.8190000000000008</v>
      </c>
      <c r="H2741">
        <v>11.055</v>
      </c>
      <c r="I2741">
        <v>12.503</v>
      </c>
      <c r="J2741">
        <v>14.209</v>
      </c>
      <c r="K2741">
        <v>16.233000000000001</v>
      </c>
      <c r="L2741">
        <v>18.652000000000001</v>
      </c>
      <c r="M2741">
        <v>21.07</v>
      </c>
      <c r="N2741" s="116">
        <v>-0.308</v>
      </c>
      <c r="O2741" s="116">
        <v>12.502800000000001</v>
      </c>
      <c r="P2741" s="116">
        <v>0.12544</v>
      </c>
    </row>
    <row r="2742" spans="1:16">
      <c r="A2742" t="s">
        <v>141</v>
      </c>
      <c r="B2742">
        <v>883</v>
      </c>
      <c r="C2742" t="s">
        <v>2915</v>
      </c>
      <c r="D2742">
        <v>29</v>
      </c>
      <c r="E2742">
        <v>7.7</v>
      </c>
      <c r="F2742">
        <v>8.7620000000000005</v>
      </c>
      <c r="G2742">
        <v>9.8239999999999998</v>
      </c>
      <c r="H2742">
        <v>11.061</v>
      </c>
      <c r="I2742">
        <v>12.509</v>
      </c>
      <c r="J2742">
        <v>14.217000000000001</v>
      </c>
      <c r="K2742">
        <v>16.242000000000001</v>
      </c>
      <c r="L2742">
        <v>18.661999999999999</v>
      </c>
      <c r="M2742">
        <v>21.082000000000001</v>
      </c>
      <c r="N2742" s="116">
        <v>-0.308</v>
      </c>
      <c r="O2742" s="116">
        <v>12.5093</v>
      </c>
      <c r="P2742" s="116">
        <v>0.12545000000000001</v>
      </c>
    </row>
    <row r="2743" spans="1:16">
      <c r="A2743" t="s">
        <v>141</v>
      </c>
      <c r="B2743">
        <v>884</v>
      </c>
      <c r="C2743" t="s">
        <v>2916</v>
      </c>
      <c r="D2743">
        <v>29</v>
      </c>
      <c r="E2743">
        <v>7.7030000000000003</v>
      </c>
      <c r="F2743">
        <v>8.766</v>
      </c>
      <c r="G2743">
        <v>9.8290000000000006</v>
      </c>
      <c r="H2743">
        <v>11.066000000000001</v>
      </c>
      <c r="I2743">
        <v>12.516</v>
      </c>
      <c r="J2743">
        <v>14.224</v>
      </c>
      <c r="K2743">
        <v>16.251000000000001</v>
      </c>
      <c r="L2743">
        <v>18.672999999999998</v>
      </c>
      <c r="M2743">
        <v>21.094999999999999</v>
      </c>
      <c r="N2743" s="116">
        <v>-0.30809999999999998</v>
      </c>
      <c r="O2743" s="116">
        <v>12.5159</v>
      </c>
      <c r="P2743" s="116">
        <v>0.12547</v>
      </c>
    </row>
    <row r="2744" spans="1:16">
      <c r="A2744" t="s">
        <v>141</v>
      </c>
      <c r="B2744">
        <v>885</v>
      </c>
      <c r="C2744" t="s">
        <v>2917</v>
      </c>
      <c r="D2744">
        <v>29</v>
      </c>
      <c r="E2744">
        <v>7.7069999999999999</v>
      </c>
      <c r="F2744">
        <v>8.77</v>
      </c>
      <c r="G2744">
        <v>9.8339999999999996</v>
      </c>
      <c r="H2744">
        <v>11.071999999999999</v>
      </c>
      <c r="I2744">
        <v>12.522</v>
      </c>
      <c r="J2744">
        <v>14.231999999999999</v>
      </c>
      <c r="K2744">
        <v>16.260000000000002</v>
      </c>
      <c r="L2744">
        <v>18.684000000000001</v>
      </c>
      <c r="M2744">
        <v>21.106999999999999</v>
      </c>
      <c r="N2744" s="116">
        <v>-0.30819999999999997</v>
      </c>
      <c r="O2744" s="116">
        <v>12.522500000000001</v>
      </c>
      <c r="P2744" s="116">
        <v>0.12548000000000001</v>
      </c>
    </row>
    <row r="2745" spans="1:16">
      <c r="A2745" t="s">
        <v>141</v>
      </c>
      <c r="B2745">
        <v>886</v>
      </c>
      <c r="C2745" t="s">
        <v>2918</v>
      </c>
      <c r="D2745">
        <v>29</v>
      </c>
      <c r="E2745">
        <v>7.7110000000000003</v>
      </c>
      <c r="F2745">
        <v>8.7750000000000004</v>
      </c>
      <c r="G2745">
        <v>9.8379999999999992</v>
      </c>
      <c r="H2745">
        <v>11.077999999999999</v>
      </c>
      <c r="I2745">
        <v>12.529</v>
      </c>
      <c r="J2745">
        <v>14.24</v>
      </c>
      <c r="K2745">
        <v>16.268999999999998</v>
      </c>
      <c r="L2745">
        <v>18.693999999999999</v>
      </c>
      <c r="M2745">
        <v>21.119</v>
      </c>
      <c r="N2745" s="116">
        <v>-0.30819999999999997</v>
      </c>
      <c r="O2745" s="116">
        <v>12.529</v>
      </c>
      <c r="P2745" s="116">
        <v>0.12548999999999999</v>
      </c>
    </row>
    <row r="2746" spans="1:16">
      <c r="A2746" t="s">
        <v>141</v>
      </c>
      <c r="B2746">
        <v>887</v>
      </c>
      <c r="C2746" t="s">
        <v>2919</v>
      </c>
      <c r="D2746">
        <v>29</v>
      </c>
      <c r="E2746">
        <v>7.7140000000000004</v>
      </c>
      <c r="F2746">
        <v>8.7789999999999999</v>
      </c>
      <c r="G2746">
        <v>9.843</v>
      </c>
      <c r="H2746">
        <v>11.083</v>
      </c>
      <c r="I2746">
        <v>12.536</v>
      </c>
      <c r="J2746">
        <v>14.247</v>
      </c>
      <c r="K2746">
        <v>16.277999999999999</v>
      </c>
      <c r="L2746">
        <v>18.704999999999998</v>
      </c>
      <c r="M2746">
        <v>21.132000000000001</v>
      </c>
      <c r="N2746" s="116">
        <v>-0.30830000000000002</v>
      </c>
      <c r="O2746" s="116">
        <v>12.535600000000001</v>
      </c>
      <c r="P2746" s="116">
        <v>0.12551000000000001</v>
      </c>
    </row>
    <row r="2747" spans="1:16">
      <c r="A2747" t="s">
        <v>141</v>
      </c>
      <c r="B2747">
        <v>888</v>
      </c>
      <c r="C2747" t="s">
        <v>2920</v>
      </c>
      <c r="D2747">
        <v>29</v>
      </c>
      <c r="E2747">
        <v>7.718</v>
      </c>
      <c r="F2747">
        <v>8.7829999999999995</v>
      </c>
      <c r="G2747">
        <v>9.8480000000000008</v>
      </c>
      <c r="H2747">
        <v>11.089</v>
      </c>
      <c r="I2747">
        <v>12.542</v>
      </c>
      <c r="J2747">
        <v>14.255000000000001</v>
      </c>
      <c r="K2747">
        <v>16.286999999999999</v>
      </c>
      <c r="L2747">
        <v>18.716000000000001</v>
      </c>
      <c r="M2747">
        <v>21.143999999999998</v>
      </c>
      <c r="N2747" s="116">
        <v>-0.30840000000000001</v>
      </c>
      <c r="O2747" s="116">
        <v>12.5421</v>
      </c>
      <c r="P2747" s="116">
        <v>0.12551999999999999</v>
      </c>
    </row>
    <row r="2748" spans="1:16">
      <c r="A2748" t="s">
        <v>141</v>
      </c>
      <c r="B2748">
        <v>889</v>
      </c>
      <c r="C2748" t="s">
        <v>2921</v>
      </c>
      <c r="D2748">
        <v>29</v>
      </c>
      <c r="E2748">
        <v>7.7220000000000004</v>
      </c>
      <c r="F2748">
        <v>8.7880000000000003</v>
      </c>
      <c r="G2748">
        <v>9.8529999999999998</v>
      </c>
      <c r="H2748">
        <v>11.095000000000001</v>
      </c>
      <c r="I2748">
        <v>12.548999999999999</v>
      </c>
      <c r="J2748">
        <v>14.263</v>
      </c>
      <c r="K2748">
        <v>16.295999999999999</v>
      </c>
      <c r="L2748">
        <v>18.727</v>
      </c>
      <c r="M2748">
        <v>21.157</v>
      </c>
      <c r="N2748" s="116">
        <v>-0.3085</v>
      </c>
      <c r="O2748" s="116">
        <v>12.5487</v>
      </c>
      <c r="P2748" s="116">
        <v>0.12553</v>
      </c>
    </row>
    <row r="2749" spans="1:16">
      <c r="A2749" t="s">
        <v>141</v>
      </c>
      <c r="B2749">
        <v>890</v>
      </c>
      <c r="C2749" t="s">
        <v>2922</v>
      </c>
      <c r="D2749">
        <v>29</v>
      </c>
      <c r="E2749">
        <v>7.7249999999999996</v>
      </c>
      <c r="F2749">
        <v>8.7919999999999998</v>
      </c>
      <c r="G2749">
        <v>9.8580000000000005</v>
      </c>
      <c r="H2749">
        <v>11.1</v>
      </c>
      <c r="I2749">
        <v>12.555</v>
      </c>
      <c r="J2749">
        <v>14.27</v>
      </c>
      <c r="K2749">
        <v>16.305</v>
      </c>
      <c r="L2749">
        <v>18.736999999999998</v>
      </c>
      <c r="M2749">
        <v>21.17</v>
      </c>
      <c r="N2749" s="116">
        <v>-0.3085</v>
      </c>
      <c r="O2749" s="116">
        <v>12.555199999999999</v>
      </c>
      <c r="P2749" s="116">
        <v>0.12554999999999999</v>
      </c>
    </row>
    <row r="2750" spans="1:16">
      <c r="A2750" t="s">
        <v>141</v>
      </c>
      <c r="B2750">
        <v>891</v>
      </c>
      <c r="C2750" t="s">
        <v>2923</v>
      </c>
      <c r="D2750">
        <v>29</v>
      </c>
      <c r="E2750">
        <v>7.7290000000000001</v>
      </c>
      <c r="F2750">
        <v>8.7959999999999994</v>
      </c>
      <c r="G2750">
        <v>9.8629999999999995</v>
      </c>
      <c r="H2750">
        <v>11.106</v>
      </c>
      <c r="I2750">
        <v>12.561999999999999</v>
      </c>
      <c r="J2750">
        <v>14.278</v>
      </c>
      <c r="K2750">
        <v>16.314</v>
      </c>
      <c r="L2750">
        <v>18.748000000000001</v>
      </c>
      <c r="M2750">
        <v>21.181999999999999</v>
      </c>
      <c r="N2750" s="116">
        <v>-0.30859999999999999</v>
      </c>
      <c r="O2750" s="116">
        <v>12.5617</v>
      </c>
      <c r="P2750" s="116">
        <v>0.12556</v>
      </c>
    </row>
    <row r="2751" spans="1:16">
      <c r="A2751" t="s">
        <v>141</v>
      </c>
      <c r="B2751">
        <v>892</v>
      </c>
      <c r="C2751" t="s">
        <v>2924</v>
      </c>
      <c r="D2751">
        <v>29</v>
      </c>
      <c r="E2751">
        <v>7.7329999999999997</v>
      </c>
      <c r="F2751">
        <v>8.8010000000000002</v>
      </c>
      <c r="G2751">
        <v>9.8680000000000003</v>
      </c>
      <c r="H2751">
        <v>11.111000000000001</v>
      </c>
      <c r="I2751">
        <v>12.568</v>
      </c>
      <c r="J2751">
        <v>14.286</v>
      </c>
      <c r="K2751">
        <v>16.323</v>
      </c>
      <c r="L2751">
        <v>18.759</v>
      </c>
      <c r="M2751">
        <v>21.193999999999999</v>
      </c>
      <c r="N2751" s="116">
        <v>-0.30869999999999997</v>
      </c>
      <c r="O2751" s="116">
        <v>12.568300000000001</v>
      </c>
      <c r="P2751" s="116">
        <v>0.12556999999999999</v>
      </c>
    </row>
    <row r="2752" spans="1:16">
      <c r="A2752" t="s">
        <v>141</v>
      </c>
      <c r="B2752">
        <v>893</v>
      </c>
      <c r="C2752" t="s">
        <v>2925</v>
      </c>
      <c r="D2752">
        <v>29</v>
      </c>
      <c r="E2752">
        <v>7.7359999999999998</v>
      </c>
      <c r="F2752">
        <v>8.8049999999999997</v>
      </c>
      <c r="G2752">
        <v>9.8729999999999993</v>
      </c>
      <c r="H2752">
        <v>11.117000000000001</v>
      </c>
      <c r="I2752">
        <v>12.574999999999999</v>
      </c>
      <c r="J2752">
        <v>14.292999999999999</v>
      </c>
      <c r="K2752">
        <v>16.332000000000001</v>
      </c>
      <c r="L2752">
        <v>18.77</v>
      </c>
      <c r="M2752">
        <v>21.207000000000001</v>
      </c>
      <c r="N2752" s="116">
        <v>-0.30869999999999997</v>
      </c>
      <c r="O2752" s="116">
        <v>12.5748</v>
      </c>
      <c r="P2752" s="116">
        <v>0.12559000000000001</v>
      </c>
    </row>
    <row r="2753" spans="1:16">
      <c r="A2753" t="s">
        <v>141</v>
      </c>
      <c r="B2753">
        <v>894</v>
      </c>
      <c r="C2753" t="s">
        <v>2926</v>
      </c>
      <c r="D2753">
        <v>29</v>
      </c>
      <c r="E2753">
        <v>7.74</v>
      </c>
      <c r="F2753">
        <v>8.8089999999999993</v>
      </c>
      <c r="G2753">
        <v>9.8780000000000001</v>
      </c>
      <c r="H2753">
        <v>11.122999999999999</v>
      </c>
      <c r="I2753">
        <v>12.581</v>
      </c>
      <c r="J2753">
        <v>14.301</v>
      </c>
      <c r="K2753">
        <v>16.341000000000001</v>
      </c>
      <c r="L2753">
        <v>18.78</v>
      </c>
      <c r="M2753">
        <v>21.219000000000001</v>
      </c>
      <c r="N2753" s="116">
        <v>-0.30880000000000002</v>
      </c>
      <c r="O2753" s="116">
        <v>12.581300000000001</v>
      </c>
      <c r="P2753" s="116">
        <v>0.12559999999999999</v>
      </c>
    </row>
    <row r="2754" spans="1:16">
      <c r="A2754" t="s">
        <v>141</v>
      </c>
      <c r="B2754">
        <v>895</v>
      </c>
      <c r="C2754" t="s">
        <v>2927</v>
      </c>
      <c r="D2754">
        <v>29</v>
      </c>
      <c r="E2754">
        <v>7.7439999999999998</v>
      </c>
      <c r="F2754">
        <v>8.8130000000000006</v>
      </c>
      <c r="G2754">
        <v>9.8829999999999991</v>
      </c>
      <c r="H2754">
        <v>11.128</v>
      </c>
      <c r="I2754">
        <v>12.587999999999999</v>
      </c>
      <c r="J2754">
        <v>14.308</v>
      </c>
      <c r="K2754">
        <v>16.350000000000001</v>
      </c>
      <c r="L2754">
        <v>18.791</v>
      </c>
      <c r="M2754">
        <v>21.231000000000002</v>
      </c>
      <c r="N2754" s="116">
        <v>-0.30890000000000001</v>
      </c>
      <c r="O2754" s="116">
        <v>12.587899999999999</v>
      </c>
      <c r="P2754" s="116">
        <v>0.12561</v>
      </c>
    </row>
    <row r="2755" spans="1:16">
      <c r="A2755" t="s">
        <v>141</v>
      </c>
      <c r="B2755">
        <v>896</v>
      </c>
      <c r="C2755" t="s">
        <v>2928</v>
      </c>
      <c r="D2755">
        <v>29</v>
      </c>
      <c r="E2755">
        <v>7.7469999999999999</v>
      </c>
      <c r="F2755">
        <v>8.8170000000000002</v>
      </c>
      <c r="G2755">
        <v>9.8870000000000005</v>
      </c>
      <c r="H2755">
        <v>11.134</v>
      </c>
      <c r="I2755">
        <v>12.593999999999999</v>
      </c>
      <c r="J2755">
        <v>14.316000000000001</v>
      </c>
      <c r="K2755">
        <v>16.359000000000002</v>
      </c>
      <c r="L2755">
        <v>18.802</v>
      </c>
      <c r="M2755">
        <v>21.244</v>
      </c>
      <c r="N2755" s="116">
        <v>-0.30890000000000001</v>
      </c>
      <c r="O2755" s="116">
        <v>12.5944</v>
      </c>
      <c r="P2755" s="116">
        <v>0.12562999999999999</v>
      </c>
    </row>
    <row r="2756" spans="1:16">
      <c r="A2756" t="s">
        <v>141</v>
      </c>
      <c r="B2756">
        <v>897</v>
      </c>
      <c r="C2756" t="s">
        <v>2929</v>
      </c>
      <c r="D2756">
        <v>29</v>
      </c>
      <c r="E2756">
        <v>7.7510000000000003</v>
      </c>
      <c r="F2756">
        <v>8.8219999999999992</v>
      </c>
      <c r="G2756">
        <v>9.8919999999999995</v>
      </c>
      <c r="H2756">
        <v>11.14</v>
      </c>
      <c r="I2756">
        <v>12.601000000000001</v>
      </c>
      <c r="J2756">
        <v>14.324</v>
      </c>
      <c r="K2756">
        <v>16.367999999999999</v>
      </c>
      <c r="L2756">
        <v>18.812000000000001</v>
      </c>
      <c r="M2756">
        <v>21.256</v>
      </c>
      <c r="N2756" s="116">
        <v>-0.309</v>
      </c>
      <c r="O2756" s="116">
        <v>12.600899999999999</v>
      </c>
      <c r="P2756" s="116">
        <v>0.12564</v>
      </c>
    </row>
    <row r="2757" spans="1:16">
      <c r="A2757" t="s">
        <v>141</v>
      </c>
      <c r="B2757">
        <v>898</v>
      </c>
      <c r="C2757" t="s">
        <v>2930</v>
      </c>
      <c r="D2757">
        <v>29</v>
      </c>
      <c r="E2757">
        <v>7.7549999999999999</v>
      </c>
      <c r="F2757">
        <v>8.8260000000000005</v>
      </c>
      <c r="G2757">
        <v>9.8970000000000002</v>
      </c>
      <c r="H2757">
        <v>11.145</v>
      </c>
      <c r="I2757">
        <v>12.606999999999999</v>
      </c>
      <c r="J2757">
        <v>14.331</v>
      </c>
      <c r="K2757">
        <v>16.376999999999999</v>
      </c>
      <c r="L2757">
        <v>18.823</v>
      </c>
      <c r="M2757">
        <v>21.268999999999998</v>
      </c>
      <c r="N2757" s="116">
        <v>-0.30909999999999999</v>
      </c>
      <c r="O2757" s="116">
        <v>12.6074</v>
      </c>
      <c r="P2757" s="116">
        <v>0.12565999999999999</v>
      </c>
    </row>
    <row r="2758" spans="1:16">
      <c r="A2758" t="s">
        <v>141</v>
      </c>
      <c r="B2758">
        <v>899</v>
      </c>
      <c r="C2758" t="s">
        <v>2931</v>
      </c>
      <c r="D2758">
        <v>29</v>
      </c>
      <c r="E2758">
        <v>7.758</v>
      </c>
      <c r="F2758">
        <v>8.83</v>
      </c>
      <c r="G2758">
        <v>9.9019999999999992</v>
      </c>
      <c r="H2758">
        <v>11.151</v>
      </c>
      <c r="I2758">
        <v>12.614000000000001</v>
      </c>
      <c r="J2758">
        <v>14.339</v>
      </c>
      <c r="K2758">
        <v>16.385999999999999</v>
      </c>
      <c r="L2758">
        <v>18.834</v>
      </c>
      <c r="M2758">
        <v>21.280999999999999</v>
      </c>
      <c r="N2758" s="116">
        <v>-0.30909999999999999</v>
      </c>
      <c r="O2758" s="116">
        <v>12.613899999999999</v>
      </c>
      <c r="P2758" s="116">
        <v>0.12567</v>
      </c>
    </row>
    <row r="2759" spans="1:16">
      <c r="A2759" t="s">
        <v>141</v>
      </c>
      <c r="B2759">
        <v>900</v>
      </c>
      <c r="C2759" t="s">
        <v>2932</v>
      </c>
      <c r="D2759">
        <v>29</v>
      </c>
      <c r="E2759">
        <v>7.7619999999999996</v>
      </c>
      <c r="F2759">
        <v>8.8350000000000009</v>
      </c>
      <c r="G2759">
        <v>9.907</v>
      </c>
      <c r="H2759">
        <v>11.156000000000001</v>
      </c>
      <c r="I2759">
        <v>12.62</v>
      </c>
      <c r="J2759">
        <v>14.346</v>
      </c>
      <c r="K2759">
        <v>16.395</v>
      </c>
      <c r="L2759">
        <v>18.844000000000001</v>
      </c>
      <c r="M2759">
        <v>21.292999999999999</v>
      </c>
      <c r="N2759" s="116">
        <v>-0.30919999999999997</v>
      </c>
      <c r="O2759" s="116">
        <v>12.6204</v>
      </c>
      <c r="P2759" s="116">
        <v>0.12567999999999999</v>
      </c>
    </row>
    <row r="2760" spans="1:16">
      <c r="A2760" t="s">
        <v>141</v>
      </c>
      <c r="B2760">
        <v>901</v>
      </c>
      <c r="C2760" t="s">
        <v>2933</v>
      </c>
      <c r="D2760">
        <v>29</v>
      </c>
      <c r="E2760">
        <v>7.766</v>
      </c>
      <c r="F2760">
        <v>8.8390000000000004</v>
      </c>
      <c r="G2760">
        <v>9.9120000000000008</v>
      </c>
      <c r="H2760">
        <v>11.162000000000001</v>
      </c>
      <c r="I2760">
        <v>12.627000000000001</v>
      </c>
      <c r="J2760">
        <v>14.353999999999999</v>
      </c>
      <c r="K2760">
        <v>16.404</v>
      </c>
      <c r="L2760">
        <v>18.855</v>
      </c>
      <c r="M2760">
        <v>21.306000000000001</v>
      </c>
      <c r="N2760" s="116">
        <v>-0.30930000000000002</v>
      </c>
      <c r="O2760" s="116">
        <v>12.626899999999999</v>
      </c>
      <c r="P2760" s="116">
        <v>0.12570000000000001</v>
      </c>
    </row>
    <row r="2761" spans="1:16">
      <c r="A2761" t="s">
        <v>141</v>
      </c>
      <c r="B2761">
        <v>902</v>
      </c>
      <c r="C2761" t="s">
        <v>2934</v>
      </c>
      <c r="D2761">
        <v>29</v>
      </c>
      <c r="E2761">
        <v>7.7690000000000001</v>
      </c>
      <c r="F2761">
        <v>8.843</v>
      </c>
      <c r="G2761">
        <v>9.9169999999999998</v>
      </c>
      <c r="H2761">
        <v>11.167999999999999</v>
      </c>
      <c r="I2761">
        <v>12.632999999999999</v>
      </c>
      <c r="J2761">
        <v>14.362</v>
      </c>
      <c r="K2761">
        <v>16.413</v>
      </c>
      <c r="L2761">
        <v>18.866</v>
      </c>
      <c r="M2761">
        <v>21.318000000000001</v>
      </c>
      <c r="N2761" s="116">
        <v>-0.30930000000000002</v>
      </c>
      <c r="O2761" s="116">
        <v>12.6334</v>
      </c>
      <c r="P2761" s="116">
        <v>0.12570999999999999</v>
      </c>
    </row>
    <row r="2762" spans="1:16">
      <c r="A2762" t="s">
        <v>141</v>
      </c>
      <c r="B2762">
        <v>903</v>
      </c>
      <c r="C2762" t="s">
        <v>2935</v>
      </c>
      <c r="D2762">
        <v>29</v>
      </c>
      <c r="E2762">
        <v>7.7729999999999997</v>
      </c>
      <c r="F2762">
        <v>8.8469999999999995</v>
      </c>
      <c r="G2762">
        <v>9.9209999999999994</v>
      </c>
      <c r="H2762">
        <v>11.173</v>
      </c>
      <c r="I2762">
        <v>12.64</v>
      </c>
      <c r="J2762">
        <v>14.369</v>
      </c>
      <c r="K2762">
        <v>16.422000000000001</v>
      </c>
      <c r="L2762">
        <v>18.876999999999999</v>
      </c>
      <c r="M2762">
        <v>21.331</v>
      </c>
      <c r="N2762" s="116">
        <v>-0.30940000000000001</v>
      </c>
      <c r="O2762" s="116">
        <v>12.639900000000001</v>
      </c>
      <c r="P2762" s="116">
        <v>0.12573000000000001</v>
      </c>
    </row>
    <row r="2763" spans="1:16">
      <c r="A2763" t="s">
        <v>141</v>
      </c>
      <c r="B2763">
        <v>904</v>
      </c>
      <c r="C2763" t="s">
        <v>2936</v>
      </c>
      <c r="D2763">
        <v>29</v>
      </c>
      <c r="E2763">
        <v>7.7770000000000001</v>
      </c>
      <c r="F2763">
        <v>8.8520000000000003</v>
      </c>
      <c r="G2763">
        <v>9.9260000000000002</v>
      </c>
      <c r="H2763">
        <v>11.179</v>
      </c>
      <c r="I2763">
        <v>12.646000000000001</v>
      </c>
      <c r="J2763">
        <v>14.377000000000001</v>
      </c>
      <c r="K2763">
        <v>16.431000000000001</v>
      </c>
      <c r="L2763">
        <v>18.887</v>
      </c>
      <c r="M2763">
        <v>21.344000000000001</v>
      </c>
      <c r="N2763" s="116">
        <v>-0.3095</v>
      </c>
      <c r="O2763" s="116">
        <v>12.6464</v>
      </c>
      <c r="P2763" s="116">
        <v>0.12573999999999999</v>
      </c>
    </row>
    <row r="2764" spans="1:16">
      <c r="A2764" t="s">
        <v>141</v>
      </c>
      <c r="B2764">
        <v>905</v>
      </c>
      <c r="C2764" t="s">
        <v>2937</v>
      </c>
      <c r="D2764">
        <v>29</v>
      </c>
      <c r="E2764">
        <v>7.78</v>
      </c>
      <c r="F2764">
        <v>8.8559999999999999</v>
      </c>
      <c r="G2764">
        <v>9.9309999999999992</v>
      </c>
      <c r="H2764">
        <v>11.183999999999999</v>
      </c>
      <c r="I2764">
        <v>12.653</v>
      </c>
      <c r="J2764">
        <v>14.384</v>
      </c>
      <c r="K2764">
        <v>16.440000000000001</v>
      </c>
      <c r="L2764">
        <v>18.898</v>
      </c>
      <c r="M2764">
        <v>21.355</v>
      </c>
      <c r="N2764" s="116">
        <v>-0.3095</v>
      </c>
      <c r="O2764" s="116">
        <v>12.652900000000001</v>
      </c>
      <c r="P2764" s="116">
        <v>0.12575</v>
      </c>
    </row>
    <row r="2765" spans="1:16">
      <c r="A2765" t="s">
        <v>141</v>
      </c>
      <c r="B2765">
        <v>906</v>
      </c>
      <c r="C2765" t="s">
        <v>2938</v>
      </c>
      <c r="D2765">
        <v>29</v>
      </c>
      <c r="E2765">
        <v>7.7839999999999998</v>
      </c>
      <c r="F2765">
        <v>8.86</v>
      </c>
      <c r="G2765">
        <v>9.9359999999999999</v>
      </c>
      <c r="H2765">
        <v>11.19</v>
      </c>
      <c r="I2765">
        <v>12.659000000000001</v>
      </c>
      <c r="J2765">
        <v>14.391999999999999</v>
      </c>
      <c r="K2765">
        <v>16.449000000000002</v>
      </c>
      <c r="L2765">
        <v>18.908999999999999</v>
      </c>
      <c r="M2765">
        <v>21.369</v>
      </c>
      <c r="N2765" s="116">
        <v>-0.30959999999999999</v>
      </c>
      <c r="O2765" s="116">
        <v>12.6594</v>
      </c>
      <c r="P2765" s="116">
        <v>0.12576999999999999</v>
      </c>
    </row>
    <row r="2766" spans="1:16">
      <c r="A2766" t="s">
        <v>141</v>
      </c>
      <c r="B2766">
        <v>907</v>
      </c>
      <c r="C2766" t="s">
        <v>2939</v>
      </c>
      <c r="D2766">
        <v>29</v>
      </c>
      <c r="E2766">
        <v>7.7880000000000003</v>
      </c>
      <c r="F2766">
        <v>8.8640000000000008</v>
      </c>
      <c r="G2766">
        <v>9.9410000000000007</v>
      </c>
      <c r="H2766">
        <v>11.196</v>
      </c>
      <c r="I2766">
        <v>12.666</v>
      </c>
      <c r="J2766">
        <v>14.4</v>
      </c>
      <c r="K2766">
        <v>16.457999999999998</v>
      </c>
      <c r="L2766">
        <v>18.919</v>
      </c>
      <c r="M2766">
        <v>21.381</v>
      </c>
      <c r="N2766" s="116">
        <v>-0.30969999999999998</v>
      </c>
      <c r="O2766" s="116">
        <v>12.665900000000001</v>
      </c>
      <c r="P2766" s="116">
        <v>0.12578</v>
      </c>
    </row>
    <row r="2767" spans="1:16">
      <c r="A2767" t="s">
        <v>141</v>
      </c>
      <c r="B2767">
        <v>908</v>
      </c>
      <c r="C2767" t="s">
        <v>2940</v>
      </c>
      <c r="D2767">
        <v>29</v>
      </c>
      <c r="E2767">
        <v>7.7910000000000004</v>
      </c>
      <c r="F2767">
        <v>8.8680000000000003</v>
      </c>
      <c r="G2767">
        <v>9.9459999999999997</v>
      </c>
      <c r="H2767">
        <v>11.201000000000001</v>
      </c>
      <c r="I2767">
        <v>12.672000000000001</v>
      </c>
      <c r="J2767">
        <v>14.407</v>
      </c>
      <c r="K2767">
        <v>16.466999999999999</v>
      </c>
      <c r="L2767">
        <v>18.93</v>
      </c>
      <c r="M2767">
        <v>21.393000000000001</v>
      </c>
      <c r="N2767" s="116">
        <v>-0.30969999999999998</v>
      </c>
      <c r="O2767" s="116">
        <v>12.6723</v>
      </c>
      <c r="P2767" s="116">
        <v>0.1258</v>
      </c>
    </row>
    <row r="2768" spans="1:16">
      <c r="A2768" t="s">
        <v>141</v>
      </c>
      <c r="B2768">
        <v>909</v>
      </c>
      <c r="C2768" t="s">
        <v>2941</v>
      </c>
      <c r="D2768">
        <v>29</v>
      </c>
      <c r="E2768">
        <v>7.7949999999999999</v>
      </c>
      <c r="F2768">
        <v>8.8729999999999993</v>
      </c>
      <c r="G2768">
        <v>9.9510000000000005</v>
      </c>
      <c r="H2768">
        <v>11.207000000000001</v>
      </c>
      <c r="I2768">
        <v>12.679</v>
      </c>
      <c r="J2768">
        <v>14.414999999999999</v>
      </c>
      <c r="K2768">
        <v>16.475999999999999</v>
      </c>
      <c r="L2768">
        <v>18.940999999999999</v>
      </c>
      <c r="M2768">
        <v>21.405999999999999</v>
      </c>
      <c r="N2768" s="116">
        <v>-0.30980000000000002</v>
      </c>
      <c r="O2768" s="116">
        <v>12.678800000000001</v>
      </c>
      <c r="P2768" s="116">
        <v>0.12581000000000001</v>
      </c>
    </row>
    <row r="2769" spans="1:16">
      <c r="A2769" t="s">
        <v>141</v>
      </c>
      <c r="B2769">
        <v>910</v>
      </c>
      <c r="C2769" t="s">
        <v>2942</v>
      </c>
      <c r="D2769">
        <v>29</v>
      </c>
      <c r="E2769">
        <v>7.798</v>
      </c>
      <c r="F2769">
        <v>8.8770000000000007</v>
      </c>
      <c r="G2769">
        <v>9.9550000000000001</v>
      </c>
      <c r="H2769">
        <v>11.212</v>
      </c>
      <c r="I2769">
        <v>12.685</v>
      </c>
      <c r="J2769">
        <v>14.423</v>
      </c>
      <c r="K2769">
        <v>16.484999999999999</v>
      </c>
      <c r="L2769">
        <v>18.952000000000002</v>
      </c>
      <c r="M2769">
        <v>21.419</v>
      </c>
      <c r="N2769" s="116">
        <v>-0.30990000000000001</v>
      </c>
      <c r="O2769" s="116">
        <v>12.6853</v>
      </c>
      <c r="P2769" s="116">
        <v>0.12583</v>
      </c>
    </row>
    <row r="2770" spans="1:16">
      <c r="A2770" t="s">
        <v>141</v>
      </c>
      <c r="B2770">
        <v>911</v>
      </c>
      <c r="C2770" t="s">
        <v>2943</v>
      </c>
      <c r="D2770">
        <v>29</v>
      </c>
      <c r="E2770">
        <v>7.8019999999999996</v>
      </c>
      <c r="F2770">
        <v>8.8810000000000002</v>
      </c>
      <c r="G2770">
        <v>9.9600000000000009</v>
      </c>
      <c r="H2770">
        <v>11.218</v>
      </c>
      <c r="I2770">
        <v>12.692</v>
      </c>
      <c r="J2770">
        <v>14.43</v>
      </c>
      <c r="K2770">
        <v>16.494</v>
      </c>
      <c r="L2770">
        <v>18.962</v>
      </c>
      <c r="M2770">
        <v>21.431000000000001</v>
      </c>
      <c r="N2770" s="116">
        <v>-0.30990000000000001</v>
      </c>
      <c r="O2770" s="116">
        <v>12.691800000000001</v>
      </c>
      <c r="P2770" s="116">
        <v>0.12584000000000001</v>
      </c>
    </row>
    <row r="2771" spans="1:16">
      <c r="A2771" t="s">
        <v>141</v>
      </c>
      <c r="B2771">
        <v>912</v>
      </c>
      <c r="C2771" t="s">
        <v>2944</v>
      </c>
      <c r="D2771">
        <v>29</v>
      </c>
      <c r="E2771">
        <v>7.806</v>
      </c>
      <c r="F2771">
        <v>8.8849999999999998</v>
      </c>
      <c r="G2771">
        <v>9.9649999999999999</v>
      </c>
      <c r="H2771">
        <v>11.223000000000001</v>
      </c>
      <c r="I2771">
        <v>12.698</v>
      </c>
      <c r="J2771">
        <v>14.438000000000001</v>
      </c>
      <c r="K2771">
        <v>16.503</v>
      </c>
      <c r="L2771">
        <v>18.972999999999999</v>
      </c>
      <c r="M2771">
        <v>21.443000000000001</v>
      </c>
      <c r="N2771" s="116">
        <v>-0.31</v>
      </c>
      <c r="O2771" s="116">
        <v>12.6982</v>
      </c>
      <c r="P2771" s="116">
        <v>0.12584999999999999</v>
      </c>
    </row>
    <row r="2772" spans="1:16">
      <c r="A2772" t="s">
        <v>141</v>
      </c>
      <c r="B2772">
        <v>913</v>
      </c>
      <c r="C2772" t="s">
        <v>2945</v>
      </c>
      <c r="D2772">
        <v>29</v>
      </c>
      <c r="E2772">
        <v>7.8090000000000002</v>
      </c>
      <c r="F2772">
        <v>8.89</v>
      </c>
      <c r="G2772">
        <v>9.9700000000000006</v>
      </c>
      <c r="H2772">
        <v>11.228999999999999</v>
      </c>
      <c r="I2772">
        <v>12.705</v>
      </c>
      <c r="J2772">
        <v>14.445</v>
      </c>
      <c r="K2772">
        <v>16.512</v>
      </c>
      <c r="L2772">
        <v>18.984000000000002</v>
      </c>
      <c r="M2772">
        <v>21.456</v>
      </c>
      <c r="N2772" s="116">
        <v>-0.31009999999999999</v>
      </c>
      <c r="O2772" s="116">
        <v>12.704700000000001</v>
      </c>
      <c r="P2772" s="116">
        <v>0.12587000000000001</v>
      </c>
    </row>
    <row r="2773" spans="1:16">
      <c r="A2773" t="s">
        <v>141</v>
      </c>
      <c r="B2773">
        <v>914</v>
      </c>
      <c r="C2773" t="s">
        <v>2946</v>
      </c>
      <c r="D2773">
        <v>30</v>
      </c>
      <c r="E2773">
        <v>7.8129999999999997</v>
      </c>
      <c r="F2773">
        <v>8.8940000000000001</v>
      </c>
      <c r="G2773">
        <v>9.9749999999999996</v>
      </c>
      <c r="H2773">
        <v>11.234999999999999</v>
      </c>
      <c r="I2773">
        <v>12.711</v>
      </c>
      <c r="J2773">
        <v>14.452999999999999</v>
      </c>
      <c r="K2773">
        <v>16.521000000000001</v>
      </c>
      <c r="L2773">
        <v>18.994</v>
      </c>
      <c r="M2773">
        <v>21.466999999999999</v>
      </c>
      <c r="N2773" s="116">
        <v>-0.31009999999999999</v>
      </c>
      <c r="O2773" s="116">
        <v>12.7111</v>
      </c>
      <c r="P2773" s="116">
        <v>0.12587999999999999</v>
      </c>
    </row>
    <row r="2774" spans="1:16">
      <c r="A2774" t="s">
        <v>141</v>
      </c>
      <c r="B2774">
        <v>915</v>
      </c>
      <c r="C2774" t="s">
        <v>2947</v>
      </c>
      <c r="D2774">
        <v>30</v>
      </c>
      <c r="E2774">
        <v>7.8159999999999998</v>
      </c>
      <c r="F2774">
        <v>8.8979999999999997</v>
      </c>
      <c r="G2774">
        <v>9.98</v>
      </c>
      <c r="H2774">
        <v>11.24</v>
      </c>
      <c r="I2774">
        <v>12.718</v>
      </c>
      <c r="J2774">
        <v>14.46</v>
      </c>
      <c r="K2774">
        <v>16.53</v>
      </c>
      <c r="L2774">
        <v>19.004999999999999</v>
      </c>
      <c r="M2774">
        <v>21.48</v>
      </c>
      <c r="N2774" s="116">
        <v>-0.31019999999999998</v>
      </c>
      <c r="O2774" s="116">
        <v>12.717599999999999</v>
      </c>
      <c r="P2774" s="116">
        <v>0.12590000000000001</v>
      </c>
    </row>
    <row r="2775" spans="1:16">
      <c r="A2775" t="s">
        <v>141</v>
      </c>
      <c r="B2775">
        <v>916</v>
      </c>
      <c r="C2775" t="s">
        <v>2948</v>
      </c>
      <c r="D2775">
        <v>30</v>
      </c>
      <c r="E2775">
        <v>7.82</v>
      </c>
      <c r="F2775">
        <v>8.9019999999999992</v>
      </c>
      <c r="G2775">
        <v>9.984</v>
      </c>
      <c r="H2775">
        <v>11.246</v>
      </c>
      <c r="I2775">
        <v>12.724</v>
      </c>
      <c r="J2775">
        <v>14.468</v>
      </c>
      <c r="K2775">
        <v>16.539000000000001</v>
      </c>
      <c r="L2775">
        <v>19.015000000000001</v>
      </c>
      <c r="M2775">
        <v>21.492000000000001</v>
      </c>
      <c r="N2775" s="116">
        <v>-0.31030000000000002</v>
      </c>
      <c r="O2775" s="116">
        <v>12.724</v>
      </c>
      <c r="P2775" s="116">
        <v>0.12590999999999999</v>
      </c>
    </row>
    <row r="2776" spans="1:16">
      <c r="A2776" t="s">
        <v>141</v>
      </c>
      <c r="B2776">
        <v>917</v>
      </c>
      <c r="C2776" t="s">
        <v>2949</v>
      </c>
      <c r="D2776">
        <v>30</v>
      </c>
      <c r="E2776">
        <v>7.8239999999999998</v>
      </c>
      <c r="F2776">
        <v>8.9060000000000006</v>
      </c>
      <c r="G2776">
        <v>9.9890000000000008</v>
      </c>
      <c r="H2776">
        <v>11.250999999999999</v>
      </c>
      <c r="I2776">
        <v>12.73</v>
      </c>
      <c r="J2776">
        <v>14.475</v>
      </c>
      <c r="K2776">
        <v>16.547999999999998</v>
      </c>
      <c r="L2776">
        <v>19.027000000000001</v>
      </c>
      <c r="M2776">
        <v>21.504999999999999</v>
      </c>
      <c r="N2776" s="116">
        <v>-0.31030000000000002</v>
      </c>
      <c r="O2776" s="116">
        <v>12.730499999999999</v>
      </c>
      <c r="P2776" s="116">
        <v>0.12592999999999999</v>
      </c>
    </row>
    <row r="2777" spans="1:16">
      <c r="A2777" t="s">
        <v>141</v>
      </c>
      <c r="B2777">
        <v>918</v>
      </c>
      <c r="C2777" t="s">
        <v>2950</v>
      </c>
      <c r="D2777">
        <v>30</v>
      </c>
      <c r="E2777">
        <v>7.827</v>
      </c>
      <c r="F2777">
        <v>8.9109999999999996</v>
      </c>
      <c r="G2777">
        <v>9.9939999999999998</v>
      </c>
      <c r="H2777">
        <v>11.257</v>
      </c>
      <c r="I2777">
        <v>12.737</v>
      </c>
      <c r="J2777">
        <v>14.483000000000001</v>
      </c>
      <c r="K2777">
        <v>16.556000000000001</v>
      </c>
      <c r="L2777">
        <v>19.036999999999999</v>
      </c>
      <c r="M2777">
        <v>21.516999999999999</v>
      </c>
      <c r="N2777" s="116">
        <v>-0.31040000000000001</v>
      </c>
      <c r="O2777" s="116">
        <v>12.7369</v>
      </c>
      <c r="P2777" s="116">
        <v>0.12594</v>
      </c>
    </row>
    <row r="2778" spans="1:16">
      <c r="A2778" t="s">
        <v>141</v>
      </c>
      <c r="B2778">
        <v>919</v>
      </c>
      <c r="C2778" t="s">
        <v>2951</v>
      </c>
      <c r="D2778">
        <v>30</v>
      </c>
      <c r="E2778">
        <v>7.8310000000000004</v>
      </c>
      <c r="F2778">
        <v>8.9149999999999991</v>
      </c>
      <c r="G2778">
        <v>9.9990000000000006</v>
      </c>
      <c r="H2778">
        <v>11.262</v>
      </c>
      <c r="I2778">
        <v>12.743</v>
      </c>
      <c r="J2778">
        <v>14.491</v>
      </c>
      <c r="K2778">
        <v>16.565999999999999</v>
      </c>
      <c r="L2778">
        <v>19.047999999999998</v>
      </c>
      <c r="M2778">
        <v>21.53</v>
      </c>
      <c r="N2778" s="116">
        <v>-0.3105</v>
      </c>
      <c r="O2778" s="116">
        <v>12.743399999999999</v>
      </c>
      <c r="P2778" s="116">
        <v>0.12595999999999999</v>
      </c>
    </row>
    <row r="2779" spans="1:16">
      <c r="A2779" t="s">
        <v>141</v>
      </c>
      <c r="B2779">
        <v>920</v>
      </c>
      <c r="C2779" t="s">
        <v>2952</v>
      </c>
      <c r="D2779">
        <v>30</v>
      </c>
      <c r="E2779">
        <v>7.8339999999999996</v>
      </c>
      <c r="F2779">
        <v>8.9190000000000005</v>
      </c>
      <c r="G2779">
        <v>10.004</v>
      </c>
      <c r="H2779">
        <v>11.268000000000001</v>
      </c>
      <c r="I2779">
        <v>12.75</v>
      </c>
      <c r="J2779">
        <v>14.497999999999999</v>
      </c>
      <c r="K2779">
        <v>16.574000000000002</v>
      </c>
      <c r="L2779">
        <v>19.058</v>
      </c>
      <c r="M2779">
        <v>21.542000000000002</v>
      </c>
      <c r="N2779" s="116">
        <v>-0.3105</v>
      </c>
      <c r="O2779" s="116">
        <v>12.7498</v>
      </c>
      <c r="P2779" s="116">
        <v>0.12597</v>
      </c>
    </row>
    <row r="2780" spans="1:16">
      <c r="A2780" t="s">
        <v>141</v>
      </c>
      <c r="B2780">
        <v>921</v>
      </c>
      <c r="C2780" t="s">
        <v>2953</v>
      </c>
      <c r="D2780">
        <v>30</v>
      </c>
      <c r="E2780">
        <v>7.8380000000000001</v>
      </c>
      <c r="F2780">
        <v>8.923</v>
      </c>
      <c r="G2780">
        <v>10.007999999999999</v>
      </c>
      <c r="H2780">
        <v>11.273</v>
      </c>
      <c r="I2780">
        <v>12.756</v>
      </c>
      <c r="J2780">
        <v>14.506</v>
      </c>
      <c r="K2780">
        <v>16.584</v>
      </c>
      <c r="L2780">
        <v>19.068999999999999</v>
      </c>
      <c r="M2780">
        <v>21.555</v>
      </c>
      <c r="N2780" s="116">
        <v>-0.31059999999999999</v>
      </c>
      <c r="O2780" s="116">
        <v>12.7563</v>
      </c>
      <c r="P2780" s="116">
        <v>0.12598999999999999</v>
      </c>
    </row>
    <row r="2781" spans="1:16">
      <c r="A2781" t="s">
        <v>141</v>
      </c>
      <c r="B2781">
        <v>922</v>
      </c>
      <c r="C2781" t="s">
        <v>2954</v>
      </c>
      <c r="D2781">
        <v>30</v>
      </c>
      <c r="E2781">
        <v>7.8419999999999996</v>
      </c>
      <c r="F2781">
        <v>8.9269999999999996</v>
      </c>
      <c r="G2781">
        <v>10.013</v>
      </c>
      <c r="H2781">
        <v>11.279</v>
      </c>
      <c r="I2781">
        <v>12.763</v>
      </c>
      <c r="J2781">
        <v>14.513</v>
      </c>
      <c r="K2781">
        <v>16.591999999999999</v>
      </c>
      <c r="L2781">
        <v>19.079999999999998</v>
      </c>
      <c r="M2781">
        <v>21.567</v>
      </c>
      <c r="N2781" s="116">
        <v>-0.31069999999999998</v>
      </c>
      <c r="O2781" s="116">
        <v>12.762700000000001</v>
      </c>
      <c r="P2781" s="116">
        <v>0.126</v>
      </c>
    </row>
    <row r="2782" spans="1:16">
      <c r="A2782" t="s">
        <v>141</v>
      </c>
      <c r="B2782">
        <v>923</v>
      </c>
      <c r="C2782" t="s">
        <v>2955</v>
      </c>
      <c r="D2782">
        <v>30</v>
      </c>
      <c r="E2782">
        <v>7.8449999999999998</v>
      </c>
      <c r="F2782">
        <v>8.9309999999999992</v>
      </c>
      <c r="G2782">
        <v>10.018000000000001</v>
      </c>
      <c r="H2782">
        <v>11.284000000000001</v>
      </c>
      <c r="I2782">
        <v>12.769</v>
      </c>
      <c r="J2782">
        <v>14.521000000000001</v>
      </c>
      <c r="K2782">
        <v>16.600999999999999</v>
      </c>
      <c r="L2782">
        <v>19.091000000000001</v>
      </c>
      <c r="M2782">
        <v>21.58</v>
      </c>
      <c r="N2782" s="116">
        <v>-0.31069999999999998</v>
      </c>
      <c r="O2782" s="116">
        <v>12.7691</v>
      </c>
      <c r="P2782" s="116">
        <v>0.12601999999999999</v>
      </c>
    </row>
    <row r="2783" spans="1:16">
      <c r="A2783" t="s">
        <v>141</v>
      </c>
      <c r="B2783">
        <v>924</v>
      </c>
      <c r="C2783" t="s">
        <v>2956</v>
      </c>
      <c r="D2783">
        <v>30</v>
      </c>
      <c r="E2783">
        <v>7.8490000000000002</v>
      </c>
      <c r="F2783">
        <v>8.9359999999999999</v>
      </c>
      <c r="G2783">
        <v>10.023</v>
      </c>
      <c r="H2783">
        <v>11.29</v>
      </c>
      <c r="I2783">
        <v>12.776</v>
      </c>
      <c r="J2783">
        <v>14.528</v>
      </c>
      <c r="K2783">
        <v>16.61</v>
      </c>
      <c r="L2783">
        <v>19.100999999999999</v>
      </c>
      <c r="M2783">
        <v>21.591999999999999</v>
      </c>
      <c r="N2783" s="116">
        <v>-0.31080000000000002</v>
      </c>
      <c r="O2783" s="116">
        <v>12.775499999999999</v>
      </c>
      <c r="P2783" s="116">
        <v>0.12603</v>
      </c>
    </row>
    <row r="2784" spans="1:16">
      <c r="A2784" t="s">
        <v>141</v>
      </c>
      <c r="B2784">
        <v>925</v>
      </c>
      <c r="C2784" t="s">
        <v>2957</v>
      </c>
      <c r="D2784">
        <v>30</v>
      </c>
      <c r="E2784">
        <v>7.8520000000000003</v>
      </c>
      <c r="F2784">
        <v>8.94</v>
      </c>
      <c r="G2784">
        <v>10.026999999999999</v>
      </c>
      <c r="H2784">
        <v>11.295</v>
      </c>
      <c r="I2784">
        <v>12.782</v>
      </c>
      <c r="J2784">
        <v>14.536</v>
      </c>
      <c r="K2784">
        <v>16.619</v>
      </c>
      <c r="L2784">
        <v>19.111999999999998</v>
      </c>
      <c r="M2784">
        <v>21.605</v>
      </c>
      <c r="N2784" s="116">
        <v>-0.31090000000000001</v>
      </c>
      <c r="O2784" s="116">
        <v>12.782</v>
      </c>
      <c r="P2784" s="116">
        <v>0.12605</v>
      </c>
    </row>
    <row r="2785" spans="1:16">
      <c r="A2785" t="s">
        <v>141</v>
      </c>
      <c r="B2785">
        <v>926</v>
      </c>
      <c r="C2785" t="s">
        <v>2958</v>
      </c>
      <c r="D2785">
        <v>30</v>
      </c>
      <c r="E2785">
        <v>7.8559999999999999</v>
      </c>
      <c r="F2785">
        <v>8.9440000000000008</v>
      </c>
      <c r="G2785">
        <v>10.032</v>
      </c>
      <c r="H2785">
        <v>11.301</v>
      </c>
      <c r="I2785">
        <v>12.788</v>
      </c>
      <c r="J2785">
        <v>14.542999999999999</v>
      </c>
      <c r="K2785">
        <v>16.628</v>
      </c>
      <c r="L2785">
        <v>19.122</v>
      </c>
      <c r="M2785">
        <v>21.617000000000001</v>
      </c>
      <c r="N2785" s="116">
        <v>-0.31090000000000001</v>
      </c>
      <c r="O2785" s="116">
        <v>12.788399999999999</v>
      </c>
      <c r="P2785" s="116">
        <v>0.12606000000000001</v>
      </c>
    </row>
    <row r="2786" spans="1:16">
      <c r="A2786" t="s">
        <v>141</v>
      </c>
      <c r="B2786">
        <v>927</v>
      </c>
      <c r="C2786" t="s">
        <v>2959</v>
      </c>
      <c r="D2786">
        <v>30</v>
      </c>
      <c r="E2786">
        <v>7.859</v>
      </c>
      <c r="F2786">
        <v>8.9480000000000004</v>
      </c>
      <c r="G2786">
        <v>10.037000000000001</v>
      </c>
      <c r="H2786">
        <v>11.305999999999999</v>
      </c>
      <c r="I2786">
        <v>12.795</v>
      </c>
      <c r="J2786">
        <v>14.551</v>
      </c>
      <c r="K2786">
        <v>16.637</v>
      </c>
      <c r="L2786">
        <v>19.132999999999999</v>
      </c>
      <c r="M2786">
        <v>21.63</v>
      </c>
      <c r="N2786" s="116">
        <v>-0.311</v>
      </c>
      <c r="O2786" s="116">
        <v>12.7948</v>
      </c>
      <c r="P2786" s="116">
        <v>0.12608</v>
      </c>
    </row>
    <row r="2787" spans="1:16">
      <c r="A2787" t="s">
        <v>141</v>
      </c>
      <c r="B2787">
        <v>928</v>
      </c>
      <c r="C2787" t="s">
        <v>2960</v>
      </c>
      <c r="D2787">
        <v>30</v>
      </c>
      <c r="E2787">
        <v>7.8630000000000004</v>
      </c>
      <c r="F2787">
        <v>8.952</v>
      </c>
      <c r="G2787">
        <v>10.042</v>
      </c>
      <c r="H2787">
        <v>11.311999999999999</v>
      </c>
      <c r="I2787">
        <v>12.801</v>
      </c>
      <c r="J2787">
        <v>14.558</v>
      </c>
      <c r="K2787">
        <v>16.646000000000001</v>
      </c>
      <c r="L2787">
        <v>19.143999999999998</v>
      </c>
      <c r="M2787">
        <v>21.641999999999999</v>
      </c>
      <c r="N2787" s="116">
        <v>-0.311</v>
      </c>
      <c r="O2787" s="116">
        <v>12.8012</v>
      </c>
      <c r="P2787" s="116">
        <v>0.12609000000000001</v>
      </c>
    </row>
    <row r="2788" spans="1:16">
      <c r="A2788" t="s">
        <v>141</v>
      </c>
      <c r="B2788">
        <v>929</v>
      </c>
      <c r="C2788" t="s">
        <v>2961</v>
      </c>
      <c r="D2788">
        <v>30</v>
      </c>
      <c r="E2788">
        <v>7.8659999999999997</v>
      </c>
      <c r="F2788">
        <v>8.9559999999999995</v>
      </c>
      <c r="G2788">
        <v>10.047000000000001</v>
      </c>
      <c r="H2788">
        <v>11.317</v>
      </c>
      <c r="I2788">
        <v>12.808</v>
      </c>
      <c r="J2788">
        <v>14.566000000000001</v>
      </c>
      <c r="K2788">
        <v>16.655000000000001</v>
      </c>
      <c r="L2788">
        <v>19.155000000000001</v>
      </c>
      <c r="M2788">
        <v>21.655000000000001</v>
      </c>
      <c r="N2788" s="116">
        <v>-0.31109999999999999</v>
      </c>
      <c r="O2788" s="116">
        <v>12.807600000000001</v>
      </c>
      <c r="P2788" s="116">
        <v>0.12611</v>
      </c>
    </row>
    <row r="2789" spans="1:16">
      <c r="A2789" t="s">
        <v>141</v>
      </c>
      <c r="B2789">
        <v>930</v>
      </c>
      <c r="C2789" t="s">
        <v>2962</v>
      </c>
      <c r="D2789">
        <v>30</v>
      </c>
      <c r="E2789">
        <v>7.87</v>
      </c>
      <c r="F2789">
        <v>8.9610000000000003</v>
      </c>
      <c r="G2789">
        <v>10.051</v>
      </c>
      <c r="H2789">
        <v>11.323</v>
      </c>
      <c r="I2789">
        <v>12.814</v>
      </c>
      <c r="J2789">
        <v>14.573</v>
      </c>
      <c r="K2789">
        <v>16.664000000000001</v>
      </c>
      <c r="L2789">
        <v>19.164999999999999</v>
      </c>
      <c r="M2789">
        <v>21.667000000000002</v>
      </c>
      <c r="N2789" s="116">
        <v>-0.31119999999999998</v>
      </c>
      <c r="O2789" s="116">
        <v>12.814</v>
      </c>
      <c r="P2789" s="116">
        <v>0.12612000000000001</v>
      </c>
    </row>
    <row r="2790" spans="1:16">
      <c r="A2790" t="s">
        <v>141</v>
      </c>
      <c r="B2790">
        <v>931</v>
      </c>
      <c r="C2790" t="s">
        <v>2963</v>
      </c>
      <c r="D2790">
        <v>30</v>
      </c>
      <c r="E2790">
        <v>7.8730000000000002</v>
      </c>
      <c r="F2790">
        <v>8.9649999999999999</v>
      </c>
      <c r="G2790">
        <v>10.055999999999999</v>
      </c>
      <c r="H2790">
        <v>11.327999999999999</v>
      </c>
      <c r="I2790">
        <v>12.82</v>
      </c>
      <c r="J2790">
        <v>14.581</v>
      </c>
      <c r="K2790">
        <v>16.672999999999998</v>
      </c>
      <c r="L2790">
        <v>19.175999999999998</v>
      </c>
      <c r="M2790">
        <v>21.678999999999998</v>
      </c>
      <c r="N2790" s="116">
        <v>-0.31119999999999998</v>
      </c>
      <c r="O2790" s="116">
        <v>12.820399999999999</v>
      </c>
      <c r="P2790" s="116">
        <v>0.12614</v>
      </c>
    </row>
    <row r="2791" spans="1:16">
      <c r="A2791" t="s">
        <v>141</v>
      </c>
      <c r="B2791">
        <v>932</v>
      </c>
      <c r="C2791" t="s">
        <v>2964</v>
      </c>
      <c r="D2791">
        <v>30</v>
      </c>
      <c r="E2791">
        <v>7.8769999999999998</v>
      </c>
      <c r="F2791">
        <v>8.9689999999999994</v>
      </c>
      <c r="G2791">
        <v>10.061</v>
      </c>
      <c r="H2791">
        <v>11.334</v>
      </c>
      <c r="I2791">
        <v>12.827</v>
      </c>
      <c r="J2791">
        <v>14.587999999999999</v>
      </c>
      <c r="K2791">
        <v>16.681000000000001</v>
      </c>
      <c r="L2791">
        <v>19.186</v>
      </c>
      <c r="M2791">
        <v>21.690999999999999</v>
      </c>
      <c r="N2791" s="116">
        <v>-0.31130000000000002</v>
      </c>
      <c r="O2791" s="116">
        <v>12.8268</v>
      </c>
      <c r="P2791" s="116">
        <v>0.12615000000000001</v>
      </c>
    </row>
    <row r="2792" spans="1:16">
      <c r="A2792" t="s">
        <v>141</v>
      </c>
      <c r="B2792">
        <v>933</v>
      </c>
      <c r="C2792" t="s">
        <v>2965</v>
      </c>
      <c r="D2792">
        <v>30</v>
      </c>
      <c r="E2792">
        <v>7.88</v>
      </c>
      <c r="F2792">
        <v>8.9730000000000008</v>
      </c>
      <c r="G2792">
        <v>10.066000000000001</v>
      </c>
      <c r="H2792">
        <v>11.339</v>
      </c>
      <c r="I2792">
        <v>12.833</v>
      </c>
      <c r="J2792">
        <v>14.596</v>
      </c>
      <c r="K2792">
        <v>16.690999999999999</v>
      </c>
      <c r="L2792">
        <v>19.196999999999999</v>
      </c>
      <c r="M2792">
        <v>21.704000000000001</v>
      </c>
      <c r="N2792" s="116">
        <v>-0.31140000000000001</v>
      </c>
      <c r="O2792" s="116">
        <v>12.8332</v>
      </c>
      <c r="P2792" s="116">
        <v>0.12617</v>
      </c>
    </row>
    <row r="2793" spans="1:16">
      <c r="A2793" t="s">
        <v>141</v>
      </c>
      <c r="B2793">
        <v>934</v>
      </c>
      <c r="C2793" t="s">
        <v>2966</v>
      </c>
      <c r="D2793">
        <v>30</v>
      </c>
      <c r="E2793">
        <v>7.8840000000000003</v>
      </c>
      <c r="F2793">
        <v>8.9770000000000003</v>
      </c>
      <c r="G2793">
        <v>10.07</v>
      </c>
      <c r="H2793">
        <v>11.345000000000001</v>
      </c>
      <c r="I2793">
        <v>12.84</v>
      </c>
      <c r="J2793">
        <v>14.603</v>
      </c>
      <c r="K2793">
        <v>16.699000000000002</v>
      </c>
      <c r="L2793">
        <v>19.207999999999998</v>
      </c>
      <c r="M2793">
        <v>21.716000000000001</v>
      </c>
      <c r="N2793" s="116">
        <v>-0.31140000000000001</v>
      </c>
      <c r="O2793" s="116">
        <v>12.839600000000001</v>
      </c>
      <c r="P2793" s="116">
        <v>0.12617999999999999</v>
      </c>
    </row>
    <row r="2794" spans="1:16">
      <c r="A2794" t="s">
        <v>141</v>
      </c>
      <c r="B2794">
        <v>935</v>
      </c>
      <c r="C2794" t="s">
        <v>2967</v>
      </c>
      <c r="D2794">
        <v>30</v>
      </c>
      <c r="E2794">
        <v>7.8879999999999999</v>
      </c>
      <c r="F2794">
        <v>8.9809999999999999</v>
      </c>
      <c r="G2794">
        <v>10.074999999999999</v>
      </c>
      <c r="H2794">
        <v>11.35</v>
      </c>
      <c r="I2794">
        <v>12.846</v>
      </c>
      <c r="J2794">
        <v>14.611000000000001</v>
      </c>
      <c r="K2794">
        <v>16.707999999999998</v>
      </c>
      <c r="L2794">
        <v>19.219000000000001</v>
      </c>
      <c r="M2794">
        <v>21.728999999999999</v>
      </c>
      <c r="N2794" s="116">
        <v>-0.3115</v>
      </c>
      <c r="O2794" s="116">
        <v>12.846</v>
      </c>
      <c r="P2794" s="116">
        <v>0.12620000000000001</v>
      </c>
    </row>
    <row r="2795" spans="1:16">
      <c r="A2795" t="s">
        <v>141</v>
      </c>
      <c r="B2795">
        <v>936</v>
      </c>
      <c r="C2795" t="s">
        <v>2968</v>
      </c>
      <c r="D2795">
        <v>30</v>
      </c>
      <c r="E2795">
        <v>7.891</v>
      </c>
      <c r="F2795">
        <v>8.9860000000000007</v>
      </c>
      <c r="G2795">
        <v>10.08</v>
      </c>
      <c r="H2795">
        <v>11.356</v>
      </c>
      <c r="I2795">
        <v>12.852</v>
      </c>
      <c r="J2795">
        <v>14.619</v>
      </c>
      <c r="K2795">
        <v>16.716999999999999</v>
      </c>
      <c r="L2795">
        <v>19.228999999999999</v>
      </c>
      <c r="M2795">
        <v>21.741</v>
      </c>
      <c r="N2795" s="116">
        <v>-0.31159999999999999</v>
      </c>
      <c r="O2795" s="116">
        <v>12.852399999999999</v>
      </c>
      <c r="P2795" s="116">
        <v>0.12620999999999999</v>
      </c>
    </row>
    <row r="2796" spans="1:16">
      <c r="A2796" t="s">
        <v>141</v>
      </c>
      <c r="B2796">
        <v>937</v>
      </c>
      <c r="C2796" t="s">
        <v>2969</v>
      </c>
      <c r="D2796">
        <v>30</v>
      </c>
      <c r="E2796">
        <v>7.8949999999999996</v>
      </c>
      <c r="F2796">
        <v>8.99</v>
      </c>
      <c r="G2796">
        <v>10.085000000000001</v>
      </c>
      <c r="H2796">
        <v>11.361000000000001</v>
      </c>
      <c r="I2796">
        <v>12.859</v>
      </c>
      <c r="J2796">
        <v>14.625999999999999</v>
      </c>
      <c r="K2796">
        <v>16.725999999999999</v>
      </c>
      <c r="L2796">
        <v>19.239999999999998</v>
      </c>
      <c r="M2796">
        <v>21.754000000000001</v>
      </c>
      <c r="N2796" s="116">
        <v>-0.31159999999999999</v>
      </c>
      <c r="O2796" s="116">
        <v>12.8588</v>
      </c>
      <c r="P2796" s="116">
        <v>0.12623000000000001</v>
      </c>
    </row>
    <row r="2797" spans="1:16">
      <c r="A2797" t="s">
        <v>141</v>
      </c>
      <c r="B2797">
        <v>938</v>
      </c>
      <c r="C2797" t="s">
        <v>2970</v>
      </c>
      <c r="D2797">
        <v>30</v>
      </c>
      <c r="E2797">
        <v>7.8979999999999997</v>
      </c>
      <c r="F2797">
        <v>8.9939999999999998</v>
      </c>
      <c r="G2797">
        <v>10.089</v>
      </c>
      <c r="H2797">
        <v>11.367000000000001</v>
      </c>
      <c r="I2797">
        <v>12.865</v>
      </c>
      <c r="J2797">
        <v>14.634</v>
      </c>
      <c r="K2797">
        <v>16.734999999999999</v>
      </c>
      <c r="L2797">
        <v>19.251000000000001</v>
      </c>
      <c r="M2797">
        <v>21.766999999999999</v>
      </c>
      <c r="N2797" s="116">
        <v>-0.31169999999999998</v>
      </c>
      <c r="O2797" s="116">
        <v>12.8651</v>
      </c>
      <c r="P2797" s="116">
        <v>0.12625</v>
      </c>
    </row>
    <row r="2798" spans="1:16">
      <c r="A2798" t="s">
        <v>141</v>
      </c>
      <c r="B2798">
        <v>939</v>
      </c>
      <c r="C2798" t="s">
        <v>2971</v>
      </c>
      <c r="D2798">
        <v>30</v>
      </c>
      <c r="E2798">
        <v>7.9020000000000001</v>
      </c>
      <c r="F2798">
        <v>8.9979999999999993</v>
      </c>
      <c r="G2798">
        <v>10.093999999999999</v>
      </c>
      <c r="H2798">
        <v>11.372</v>
      </c>
      <c r="I2798">
        <v>12.872</v>
      </c>
      <c r="J2798">
        <v>14.641</v>
      </c>
      <c r="K2798">
        <v>16.744</v>
      </c>
      <c r="L2798">
        <v>19.260999999999999</v>
      </c>
      <c r="M2798">
        <v>21.777999999999999</v>
      </c>
      <c r="N2798" s="116">
        <v>-0.31169999999999998</v>
      </c>
      <c r="O2798" s="116">
        <v>12.871499999999999</v>
      </c>
      <c r="P2798" s="116">
        <v>0.12626000000000001</v>
      </c>
    </row>
    <row r="2799" spans="1:16">
      <c r="A2799" t="s">
        <v>141</v>
      </c>
      <c r="B2799">
        <v>940</v>
      </c>
      <c r="C2799" t="s">
        <v>2972</v>
      </c>
      <c r="D2799">
        <v>30</v>
      </c>
      <c r="E2799">
        <v>7.9050000000000002</v>
      </c>
      <c r="F2799">
        <v>9.0020000000000007</v>
      </c>
      <c r="G2799">
        <v>10.099</v>
      </c>
      <c r="H2799">
        <v>11.378</v>
      </c>
      <c r="I2799">
        <v>12.878</v>
      </c>
      <c r="J2799">
        <v>14.648999999999999</v>
      </c>
      <c r="K2799">
        <v>16.753</v>
      </c>
      <c r="L2799">
        <v>19.271999999999998</v>
      </c>
      <c r="M2799">
        <v>21.791</v>
      </c>
      <c r="N2799" s="116">
        <v>-0.31180000000000002</v>
      </c>
      <c r="O2799" s="116">
        <v>12.8779</v>
      </c>
      <c r="P2799" s="116">
        <v>0.12628</v>
      </c>
    </row>
    <row r="2800" spans="1:16">
      <c r="A2800" t="s">
        <v>141</v>
      </c>
      <c r="B2800">
        <v>941</v>
      </c>
      <c r="C2800" t="s">
        <v>2973</v>
      </c>
      <c r="D2800">
        <v>30</v>
      </c>
      <c r="E2800">
        <v>7.9089999999999998</v>
      </c>
      <c r="F2800">
        <v>9.0060000000000002</v>
      </c>
      <c r="G2800">
        <v>10.103999999999999</v>
      </c>
      <c r="H2800">
        <v>11.382999999999999</v>
      </c>
      <c r="I2800">
        <v>12.884</v>
      </c>
      <c r="J2800">
        <v>14.656000000000001</v>
      </c>
      <c r="K2800">
        <v>16.762</v>
      </c>
      <c r="L2800">
        <v>19.283000000000001</v>
      </c>
      <c r="M2800">
        <v>21.803000000000001</v>
      </c>
      <c r="N2800" s="116">
        <v>-0.31190000000000001</v>
      </c>
      <c r="O2800" s="116">
        <v>12.8843</v>
      </c>
      <c r="P2800" s="116">
        <v>0.12629000000000001</v>
      </c>
    </row>
    <row r="2801" spans="1:16">
      <c r="A2801" t="s">
        <v>141</v>
      </c>
      <c r="B2801">
        <v>942</v>
      </c>
      <c r="C2801" t="s">
        <v>2974</v>
      </c>
      <c r="D2801">
        <v>30</v>
      </c>
      <c r="E2801">
        <v>7.9119999999999999</v>
      </c>
      <c r="F2801">
        <v>9.01</v>
      </c>
      <c r="G2801">
        <v>10.108000000000001</v>
      </c>
      <c r="H2801">
        <v>11.388999999999999</v>
      </c>
      <c r="I2801">
        <v>12.891</v>
      </c>
      <c r="J2801">
        <v>14.664</v>
      </c>
      <c r="K2801">
        <v>16.771000000000001</v>
      </c>
      <c r="L2801">
        <v>19.292999999999999</v>
      </c>
      <c r="M2801">
        <v>21.815999999999999</v>
      </c>
      <c r="N2801" s="116">
        <v>-0.31190000000000001</v>
      </c>
      <c r="O2801" s="116">
        <v>12.890599999999999</v>
      </c>
      <c r="P2801" s="116">
        <v>0.12631000000000001</v>
      </c>
    </row>
    <row r="2802" spans="1:16">
      <c r="A2802" t="s">
        <v>141</v>
      </c>
      <c r="B2802">
        <v>943</v>
      </c>
      <c r="C2802" t="s">
        <v>2975</v>
      </c>
      <c r="D2802">
        <v>30</v>
      </c>
      <c r="E2802">
        <v>7.9160000000000004</v>
      </c>
      <c r="F2802">
        <v>9.0139999999999993</v>
      </c>
      <c r="G2802">
        <v>10.113</v>
      </c>
      <c r="H2802">
        <v>11.394</v>
      </c>
      <c r="I2802">
        <v>12.897</v>
      </c>
      <c r="J2802">
        <v>14.670999999999999</v>
      </c>
      <c r="K2802">
        <v>16.779</v>
      </c>
      <c r="L2802">
        <v>19.303999999999998</v>
      </c>
      <c r="M2802">
        <v>21.827999999999999</v>
      </c>
      <c r="N2802" s="116">
        <v>-0.312</v>
      </c>
      <c r="O2802" s="116">
        <v>12.897</v>
      </c>
      <c r="P2802" s="116">
        <v>0.12631999999999999</v>
      </c>
    </row>
    <row r="2803" spans="1:16">
      <c r="A2803" t="s">
        <v>141</v>
      </c>
      <c r="B2803">
        <v>944</v>
      </c>
      <c r="C2803" t="s">
        <v>2976</v>
      </c>
      <c r="D2803">
        <v>31</v>
      </c>
      <c r="E2803">
        <v>7.9189999999999996</v>
      </c>
      <c r="F2803">
        <v>9.0180000000000007</v>
      </c>
      <c r="G2803">
        <v>10.118</v>
      </c>
      <c r="H2803">
        <v>11.4</v>
      </c>
      <c r="I2803">
        <v>12.903</v>
      </c>
      <c r="J2803">
        <v>14.678000000000001</v>
      </c>
      <c r="K2803">
        <v>16.788</v>
      </c>
      <c r="L2803">
        <v>19.314</v>
      </c>
      <c r="M2803">
        <v>21.841000000000001</v>
      </c>
      <c r="N2803" s="116">
        <v>-0.312</v>
      </c>
      <c r="O2803" s="116">
        <v>12.9033</v>
      </c>
      <c r="P2803" s="116">
        <v>0.12634000000000001</v>
      </c>
    </row>
    <row r="2804" spans="1:16">
      <c r="A2804" t="s">
        <v>141</v>
      </c>
      <c r="B2804">
        <v>945</v>
      </c>
      <c r="C2804" t="s">
        <v>2977</v>
      </c>
      <c r="D2804">
        <v>31</v>
      </c>
      <c r="E2804">
        <v>7.9219999999999997</v>
      </c>
      <c r="F2804">
        <v>9.0220000000000002</v>
      </c>
      <c r="G2804">
        <v>10.122</v>
      </c>
      <c r="H2804">
        <v>11.404999999999999</v>
      </c>
      <c r="I2804">
        <v>12.91</v>
      </c>
      <c r="J2804">
        <v>14.686</v>
      </c>
      <c r="K2804">
        <v>16.797000000000001</v>
      </c>
      <c r="L2804">
        <v>19.326000000000001</v>
      </c>
      <c r="M2804">
        <v>21.853999999999999</v>
      </c>
      <c r="N2804" s="116">
        <v>-0.31209999999999999</v>
      </c>
      <c r="O2804" s="116">
        <v>12.909700000000001</v>
      </c>
      <c r="P2804" s="116">
        <v>0.12636</v>
      </c>
    </row>
    <row r="2805" spans="1:16">
      <c r="A2805" t="s">
        <v>141</v>
      </c>
      <c r="B2805">
        <v>946</v>
      </c>
      <c r="C2805" t="s">
        <v>2978</v>
      </c>
      <c r="D2805">
        <v>31</v>
      </c>
      <c r="E2805">
        <v>7.9260000000000002</v>
      </c>
      <c r="F2805">
        <v>9.0269999999999992</v>
      </c>
      <c r="G2805">
        <v>10.127000000000001</v>
      </c>
      <c r="H2805">
        <v>11.41</v>
      </c>
      <c r="I2805">
        <v>12.916</v>
      </c>
      <c r="J2805">
        <v>14.693</v>
      </c>
      <c r="K2805">
        <v>16.806000000000001</v>
      </c>
      <c r="L2805">
        <v>19.335999999999999</v>
      </c>
      <c r="M2805">
        <v>21.866</v>
      </c>
      <c r="N2805" s="116">
        <v>-0.31219999999999998</v>
      </c>
      <c r="O2805" s="116">
        <v>12.9161</v>
      </c>
      <c r="P2805" s="116">
        <v>0.12637000000000001</v>
      </c>
    </row>
    <row r="2806" spans="1:16">
      <c r="A2806" t="s">
        <v>141</v>
      </c>
      <c r="B2806">
        <v>947</v>
      </c>
      <c r="C2806" t="s">
        <v>2979</v>
      </c>
      <c r="D2806">
        <v>31</v>
      </c>
      <c r="E2806">
        <v>7.9290000000000003</v>
      </c>
      <c r="F2806">
        <v>9.0299999999999994</v>
      </c>
      <c r="G2806">
        <v>10.132</v>
      </c>
      <c r="H2806">
        <v>11.416</v>
      </c>
      <c r="I2806">
        <v>12.922000000000001</v>
      </c>
      <c r="J2806">
        <v>14.701000000000001</v>
      </c>
      <c r="K2806">
        <v>16.815000000000001</v>
      </c>
      <c r="L2806">
        <v>19.347000000000001</v>
      </c>
      <c r="M2806">
        <v>21.878</v>
      </c>
      <c r="N2806" s="116">
        <v>-0.31219999999999998</v>
      </c>
      <c r="O2806" s="116">
        <v>12.9224</v>
      </c>
      <c r="P2806" s="116">
        <v>0.12639</v>
      </c>
    </row>
    <row r="2807" spans="1:16">
      <c r="A2807" t="s">
        <v>141</v>
      </c>
      <c r="B2807">
        <v>948</v>
      </c>
      <c r="C2807" t="s">
        <v>2980</v>
      </c>
      <c r="D2807">
        <v>31</v>
      </c>
      <c r="E2807">
        <v>7.9329999999999998</v>
      </c>
      <c r="F2807">
        <v>9.0350000000000001</v>
      </c>
      <c r="G2807">
        <v>10.135999999999999</v>
      </c>
      <c r="H2807">
        <v>11.420999999999999</v>
      </c>
      <c r="I2807">
        <v>12.929</v>
      </c>
      <c r="J2807">
        <v>14.708</v>
      </c>
      <c r="K2807">
        <v>16.824000000000002</v>
      </c>
      <c r="L2807">
        <v>19.356999999999999</v>
      </c>
      <c r="M2807">
        <v>21.89</v>
      </c>
      <c r="N2807" s="116">
        <v>-0.31230000000000002</v>
      </c>
      <c r="O2807" s="116">
        <v>12.928800000000001</v>
      </c>
      <c r="P2807" s="116">
        <v>0.12640000000000001</v>
      </c>
    </row>
    <row r="2808" spans="1:16">
      <c r="A2808" t="s">
        <v>141</v>
      </c>
      <c r="B2808">
        <v>949</v>
      </c>
      <c r="C2808" t="s">
        <v>2981</v>
      </c>
      <c r="D2808">
        <v>31</v>
      </c>
      <c r="E2808">
        <v>7.9359999999999999</v>
      </c>
      <c r="F2808">
        <v>9.0389999999999997</v>
      </c>
      <c r="G2808">
        <v>10.141</v>
      </c>
      <c r="H2808">
        <v>11.427</v>
      </c>
      <c r="I2808">
        <v>12.935</v>
      </c>
      <c r="J2808">
        <v>14.715999999999999</v>
      </c>
      <c r="K2808">
        <v>16.832999999999998</v>
      </c>
      <c r="L2808">
        <v>19.367999999999999</v>
      </c>
      <c r="M2808">
        <v>21.902999999999999</v>
      </c>
      <c r="N2808" s="116">
        <v>-0.31230000000000002</v>
      </c>
      <c r="O2808" s="116">
        <v>12.9351</v>
      </c>
      <c r="P2808" s="116">
        <v>0.12642</v>
      </c>
    </row>
    <row r="2809" spans="1:16">
      <c r="A2809" t="s">
        <v>141</v>
      </c>
      <c r="B2809">
        <v>950</v>
      </c>
      <c r="C2809" t="s">
        <v>2982</v>
      </c>
      <c r="D2809">
        <v>31</v>
      </c>
      <c r="E2809">
        <v>7.94</v>
      </c>
      <c r="F2809">
        <v>9.0429999999999993</v>
      </c>
      <c r="G2809">
        <v>10.146000000000001</v>
      </c>
      <c r="H2809">
        <v>11.432</v>
      </c>
      <c r="I2809">
        <v>12.942</v>
      </c>
      <c r="J2809">
        <v>14.723000000000001</v>
      </c>
      <c r="K2809">
        <v>16.841999999999999</v>
      </c>
      <c r="L2809">
        <v>19.379000000000001</v>
      </c>
      <c r="M2809">
        <v>21.916</v>
      </c>
      <c r="N2809" s="116">
        <v>-0.31240000000000001</v>
      </c>
      <c r="O2809" s="116">
        <v>12.9415</v>
      </c>
      <c r="P2809" s="116">
        <v>0.12644</v>
      </c>
    </row>
    <row r="2810" spans="1:16">
      <c r="A2810" t="s">
        <v>141</v>
      </c>
      <c r="B2810">
        <v>951</v>
      </c>
      <c r="C2810" t="s">
        <v>2983</v>
      </c>
      <c r="D2810">
        <v>31</v>
      </c>
      <c r="E2810">
        <v>7.9429999999999996</v>
      </c>
      <c r="F2810">
        <v>9.0470000000000006</v>
      </c>
      <c r="G2810">
        <v>10.15</v>
      </c>
      <c r="H2810">
        <v>11.438000000000001</v>
      </c>
      <c r="I2810">
        <v>12.948</v>
      </c>
      <c r="J2810">
        <v>14.731</v>
      </c>
      <c r="K2810">
        <v>16.850000000000001</v>
      </c>
      <c r="L2810">
        <v>19.388999999999999</v>
      </c>
      <c r="M2810">
        <v>21.928000000000001</v>
      </c>
      <c r="N2810" s="116">
        <v>-0.3125</v>
      </c>
      <c r="O2810" s="116">
        <v>12.947800000000001</v>
      </c>
      <c r="P2810" s="116">
        <v>0.12645000000000001</v>
      </c>
    </row>
    <row r="2811" spans="1:16">
      <c r="A2811" t="s">
        <v>141</v>
      </c>
      <c r="B2811">
        <v>952</v>
      </c>
      <c r="C2811" t="s">
        <v>2984</v>
      </c>
      <c r="D2811">
        <v>31</v>
      </c>
      <c r="E2811">
        <v>7.9470000000000001</v>
      </c>
      <c r="F2811">
        <v>9.0510000000000002</v>
      </c>
      <c r="G2811">
        <v>10.154999999999999</v>
      </c>
      <c r="H2811">
        <v>11.443</v>
      </c>
      <c r="I2811">
        <v>12.954000000000001</v>
      </c>
      <c r="J2811">
        <v>14.738</v>
      </c>
      <c r="K2811">
        <v>16.859000000000002</v>
      </c>
      <c r="L2811">
        <v>19.399999999999999</v>
      </c>
      <c r="M2811">
        <v>21.94</v>
      </c>
      <c r="N2811" s="116">
        <v>-0.3125</v>
      </c>
      <c r="O2811" s="116">
        <v>12.9541</v>
      </c>
      <c r="P2811" s="116">
        <v>0.12647</v>
      </c>
    </row>
    <row r="2812" spans="1:16">
      <c r="A2812" t="s">
        <v>141</v>
      </c>
      <c r="B2812">
        <v>953</v>
      </c>
      <c r="C2812" t="s">
        <v>2985</v>
      </c>
      <c r="D2812">
        <v>31</v>
      </c>
      <c r="E2812">
        <v>7.95</v>
      </c>
      <c r="F2812">
        <v>9.0549999999999997</v>
      </c>
      <c r="G2812">
        <v>10.16</v>
      </c>
      <c r="H2812">
        <v>11.449</v>
      </c>
      <c r="I2812">
        <v>12.96</v>
      </c>
      <c r="J2812">
        <v>14.746</v>
      </c>
      <c r="K2812">
        <v>16.867999999999999</v>
      </c>
      <c r="L2812">
        <v>19.41</v>
      </c>
      <c r="M2812">
        <v>21.952000000000002</v>
      </c>
      <c r="N2812" s="116">
        <v>-0.31259999999999999</v>
      </c>
      <c r="O2812" s="116">
        <v>12.9605</v>
      </c>
      <c r="P2812" s="116">
        <v>0.12648000000000001</v>
      </c>
    </row>
    <row r="2813" spans="1:16">
      <c r="A2813" t="s">
        <v>141</v>
      </c>
      <c r="B2813">
        <v>954</v>
      </c>
      <c r="C2813" t="s">
        <v>2986</v>
      </c>
      <c r="D2813">
        <v>31</v>
      </c>
      <c r="E2813">
        <v>7.9539999999999997</v>
      </c>
      <c r="F2813">
        <v>9.0589999999999993</v>
      </c>
      <c r="G2813">
        <v>10.164</v>
      </c>
      <c r="H2813">
        <v>11.454000000000001</v>
      </c>
      <c r="I2813">
        <v>12.967000000000001</v>
      </c>
      <c r="J2813">
        <v>14.753</v>
      </c>
      <c r="K2813">
        <v>16.876999999999999</v>
      </c>
      <c r="L2813">
        <v>19.420999999999999</v>
      </c>
      <c r="M2813">
        <v>21.965</v>
      </c>
      <c r="N2813" s="116">
        <v>-0.31259999999999999</v>
      </c>
      <c r="O2813" s="116">
        <v>12.966799999999999</v>
      </c>
      <c r="P2813" s="116">
        <v>0.1265</v>
      </c>
    </row>
    <row r="2814" spans="1:16">
      <c r="A2814" t="s">
        <v>141</v>
      </c>
      <c r="B2814">
        <v>955</v>
      </c>
      <c r="C2814" t="s">
        <v>2987</v>
      </c>
      <c r="D2814">
        <v>31</v>
      </c>
      <c r="E2814">
        <v>7.9569999999999999</v>
      </c>
      <c r="F2814">
        <v>9.0630000000000006</v>
      </c>
      <c r="G2814">
        <v>10.169</v>
      </c>
      <c r="H2814">
        <v>11.459</v>
      </c>
      <c r="I2814">
        <v>12.973000000000001</v>
      </c>
      <c r="J2814">
        <v>14.760999999999999</v>
      </c>
      <c r="K2814">
        <v>16.885999999999999</v>
      </c>
      <c r="L2814">
        <v>19.431999999999999</v>
      </c>
      <c r="M2814">
        <v>21.978000000000002</v>
      </c>
      <c r="N2814" s="116">
        <v>-0.31269999999999998</v>
      </c>
      <c r="O2814" s="116">
        <v>12.9732</v>
      </c>
      <c r="P2814" s="116">
        <v>0.12651999999999999</v>
      </c>
    </row>
    <row r="2815" spans="1:16">
      <c r="A2815" t="s">
        <v>141</v>
      </c>
      <c r="B2815">
        <v>956</v>
      </c>
      <c r="C2815" t="s">
        <v>2988</v>
      </c>
      <c r="D2815">
        <v>31</v>
      </c>
      <c r="E2815">
        <v>7.9610000000000003</v>
      </c>
      <c r="F2815">
        <v>9.0670000000000002</v>
      </c>
      <c r="G2815">
        <v>10.173999999999999</v>
      </c>
      <c r="H2815">
        <v>11.465</v>
      </c>
      <c r="I2815">
        <v>12.98</v>
      </c>
      <c r="J2815">
        <v>14.768000000000001</v>
      </c>
      <c r="K2815">
        <v>16.895</v>
      </c>
      <c r="L2815">
        <v>19.442</v>
      </c>
      <c r="M2815">
        <v>21.99</v>
      </c>
      <c r="N2815" s="116">
        <v>-0.31280000000000002</v>
      </c>
      <c r="O2815" s="116">
        <v>12.9795</v>
      </c>
      <c r="P2815" s="116">
        <v>0.12653</v>
      </c>
    </row>
    <row r="2816" spans="1:16">
      <c r="A2816" t="s">
        <v>141</v>
      </c>
      <c r="B2816">
        <v>957</v>
      </c>
      <c r="C2816" t="s">
        <v>2989</v>
      </c>
      <c r="D2816">
        <v>31</v>
      </c>
      <c r="E2816">
        <v>7.9640000000000004</v>
      </c>
      <c r="F2816">
        <v>9.0709999999999997</v>
      </c>
      <c r="G2816">
        <v>10.178000000000001</v>
      </c>
      <c r="H2816">
        <v>11.47</v>
      </c>
      <c r="I2816">
        <v>12.986000000000001</v>
      </c>
      <c r="J2816">
        <v>14.776</v>
      </c>
      <c r="K2816">
        <v>16.904</v>
      </c>
      <c r="L2816">
        <v>19.452999999999999</v>
      </c>
      <c r="M2816">
        <v>22.003</v>
      </c>
      <c r="N2816" s="116">
        <v>-0.31280000000000002</v>
      </c>
      <c r="O2816" s="116">
        <v>12.985799999999999</v>
      </c>
      <c r="P2816" s="116">
        <v>0.12655</v>
      </c>
    </row>
    <row r="2817" spans="1:16">
      <c r="A2817" t="s">
        <v>141</v>
      </c>
      <c r="B2817">
        <v>958</v>
      </c>
      <c r="C2817" t="s">
        <v>2990</v>
      </c>
      <c r="D2817">
        <v>31</v>
      </c>
      <c r="E2817">
        <v>7.968</v>
      </c>
      <c r="F2817">
        <v>9.0749999999999993</v>
      </c>
      <c r="G2817">
        <v>10.183</v>
      </c>
      <c r="H2817">
        <v>11.476000000000001</v>
      </c>
      <c r="I2817">
        <v>12.992000000000001</v>
      </c>
      <c r="J2817">
        <v>14.782999999999999</v>
      </c>
      <c r="K2817">
        <v>16.911999999999999</v>
      </c>
      <c r="L2817">
        <v>19.463000000000001</v>
      </c>
      <c r="M2817">
        <v>22.013999999999999</v>
      </c>
      <c r="N2817" s="116">
        <v>-0.31290000000000001</v>
      </c>
      <c r="O2817" s="116">
        <v>12.992100000000001</v>
      </c>
      <c r="P2817" s="116">
        <v>0.12656000000000001</v>
      </c>
    </row>
    <row r="2818" spans="1:16">
      <c r="A2818" t="s">
        <v>141</v>
      </c>
      <c r="B2818">
        <v>959</v>
      </c>
      <c r="C2818" t="s">
        <v>2991</v>
      </c>
      <c r="D2818">
        <v>31</v>
      </c>
      <c r="E2818">
        <v>7.9710000000000001</v>
      </c>
      <c r="F2818">
        <v>9.0790000000000006</v>
      </c>
      <c r="G2818">
        <v>10.188000000000001</v>
      </c>
      <c r="H2818">
        <v>11.481</v>
      </c>
      <c r="I2818">
        <v>12.997999999999999</v>
      </c>
      <c r="J2818">
        <v>14.791</v>
      </c>
      <c r="K2818">
        <v>16.920999999999999</v>
      </c>
      <c r="L2818">
        <v>19.474</v>
      </c>
      <c r="M2818">
        <v>22.027000000000001</v>
      </c>
      <c r="N2818" s="116">
        <v>-0.31290000000000001</v>
      </c>
      <c r="O2818" s="116">
        <v>12.9985</v>
      </c>
      <c r="P2818" s="116">
        <v>0.12658</v>
      </c>
    </row>
    <row r="2819" spans="1:16">
      <c r="A2819" t="s">
        <v>141</v>
      </c>
      <c r="B2819">
        <v>960</v>
      </c>
      <c r="C2819" t="s">
        <v>2992</v>
      </c>
      <c r="D2819">
        <v>31</v>
      </c>
      <c r="E2819">
        <v>7.9740000000000002</v>
      </c>
      <c r="F2819">
        <v>9.0830000000000002</v>
      </c>
      <c r="G2819">
        <v>10.192</v>
      </c>
      <c r="H2819">
        <v>11.486000000000001</v>
      </c>
      <c r="I2819">
        <v>13.005000000000001</v>
      </c>
      <c r="J2819">
        <v>14.798</v>
      </c>
      <c r="K2819">
        <v>16.93</v>
      </c>
      <c r="L2819">
        <v>19.484999999999999</v>
      </c>
      <c r="M2819">
        <v>22.04</v>
      </c>
      <c r="N2819" s="116">
        <v>-0.313</v>
      </c>
      <c r="O2819" s="116">
        <v>13.004799999999999</v>
      </c>
      <c r="P2819" s="116">
        <v>0.12659999999999999</v>
      </c>
    </row>
    <row r="2820" spans="1:16">
      <c r="A2820" t="s">
        <v>141</v>
      </c>
      <c r="B2820">
        <v>961</v>
      </c>
      <c r="C2820" t="s">
        <v>2993</v>
      </c>
      <c r="D2820">
        <v>31</v>
      </c>
      <c r="E2820">
        <v>7.9779999999999998</v>
      </c>
      <c r="F2820">
        <v>9.0879999999999992</v>
      </c>
      <c r="G2820">
        <v>10.196999999999999</v>
      </c>
      <c r="H2820">
        <v>11.492000000000001</v>
      </c>
      <c r="I2820">
        <v>13.010999999999999</v>
      </c>
      <c r="J2820">
        <v>14.805</v>
      </c>
      <c r="K2820">
        <v>16.939</v>
      </c>
      <c r="L2820">
        <v>19.495999999999999</v>
      </c>
      <c r="M2820">
        <v>22.052</v>
      </c>
      <c r="N2820" s="116">
        <v>-0.31309999999999999</v>
      </c>
      <c r="O2820" s="116">
        <v>13.011100000000001</v>
      </c>
      <c r="P2820" s="116">
        <v>0.12661</v>
      </c>
    </row>
    <row r="2821" spans="1:16">
      <c r="A2821" t="s">
        <v>141</v>
      </c>
      <c r="B2821">
        <v>962</v>
      </c>
      <c r="C2821" t="s">
        <v>2994</v>
      </c>
      <c r="D2821">
        <v>31</v>
      </c>
      <c r="E2821">
        <v>7.9809999999999999</v>
      </c>
      <c r="F2821">
        <v>9.0920000000000005</v>
      </c>
      <c r="G2821">
        <v>10.202</v>
      </c>
      <c r="H2821">
        <v>11.497</v>
      </c>
      <c r="I2821">
        <v>13.016999999999999</v>
      </c>
      <c r="J2821">
        <v>14.813000000000001</v>
      </c>
      <c r="K2821">
        <v>16.948</v>
      </c>
      <c r="L2821">
        <v>19.506</v>
      </c>
      <c r="M2821">
        <v>22.065000000000001</v>
      </c>
      <c r="N2821" s="116">
        <v>-0.31309999999999999</v>
      </c>
      <c r="O2821" s="116">
        <v>13.0174</v>
      </c>
      <c r="P2821" s="116">
        <v>0.12662999999999999</v>
      </c>
    </row>
    <row r="2822" spans="1:16">
      <c r="A2822" t="s">
        <v>141</v>
      </c>
      <c r="B2822">
        <v>963</v>
      </c>
      <c r="C2822" t="s">
        <v>2995</v>
      </c>
      <c r="D2822">
        <v>31</v>
      </c>
      <c r="E2822">
        <v>7.9850000000000003</v>
      </c>
      <c r="F2822">
        <v>9.0960000000000001</v>
      </c>
      <c r="G2822">
        <v>10.206</v>
      </c>
      <c r="H2822">
        <v>11.503</v>
      </c>
      <c r="I2822">
        <v>13.023999999999999</v>
      </c>
      <c r="J2822">
        <v>14.82</v>
      </c>
      <c r="K2822">
        <v>16.957000000000001</v>
      </c>
      <c r="L2822">
        <v>19.516999999999999</v>
      </c>
      <c r="M2822">
        <v>22.077000000000002</v>
      </c>
      <c r="N2822" s="116">
        <v>-0.31319999999999998</v>
      </c>
      <c r="O2822" s="116">
        <v>13.0237</v>
      </c>
      <c r="P2822" s="116">
        <v>0.12665000000000001</v>
      </c>
    </row>
    <row r="2823" spans="1:16">
      <c r="A2823" t="s">
        <v>141</v>
      </c>
      <c r="B2823">
        <v>964</v>
      </c>
      <c r="C2823" t="s">
        <v>2996</v>
      </c>
      <c r="D2823">
        <v>31</v>
      </c>
      <c r="E2823">
        <v>7.9880000000000004</v>
      </c>
      <c r="F2823">
        <v>9.1</v>
      </c>
      <c r="G2823">
        <v>10.211</v>
      </c>
      <c r="H2823">
        <v>11.507999999999999</v>
      </c>
      <c r="I2823">
        <v>13.03</v>
      </c>
      <c r="J2823">
        <v>14.827999999999999</v>
      </c>
      <c r="K2823">
        <v>16.966000000000001</v>
      </c>
      <c r="L2823">
        <v>19.527000000000001</v>
      </c>
      <c r="M2823">
        <v>22.088999999999999</v>
      </c>
      <c r="N2823" s="116">
        <v>-0.31319999999999998</v>
      </c>
      <c r="O2823" s="116">
        <v>13.03</v>
      </c>
      <c r="P2823" s="116">
        <v>0.12665999999999999</v>
      </c>
    </row>
    <row r="2824" spans="1:16">
      <c r="A2824" t="s">
        <v>141</v>
      </c>
      <c r="B2824">
        <v>965</v>
      </c>
      <c r="C2824" t="s">
        <v>2997</v>
      </c>
      <c r="D2824">
        <v>31</v>
      </c>
      <c r="E2824">
        <v>7.992</v>
      </c>
      <c r="F2824">
        <v>9.1039999999999992</v>
      </c>
      <c r="G2824">
        <v>10.215999999999999</v>
      </c>
      <c r="H2824">
        <v>11.513</v>
      </c>
      <c r="I2824">
        <v>13.036</v>
      </c>
      <c r="J2824">
        <v>14.835000000000001</v>
      </c>
      <c r="K2824">
        <v>16.975000000000001</v>
      </c>
      <c r="L2824">
        <v>19.538</v>
      </c>
      <c r="M2824">
        <v>22.102</v>
      </c>
      <c r="N2824" s="116">
        <v>-0.31330000000000002</v>
      </c>
      <c r="O2824" s="116">
        <v>13.036300000000001</v>
      </c>
      <c r="P2824" s="116">
        <v>0.12667999999999999</v>
      </c>
    </row>
    <row r="2825" spans="1:16">
      <c r="A2825" t="s">
        <v>141</v>
      </c>
      <c r="B2825">
        <v>966</v>
      </c>
      <c r="C2825" t="s">
        <v>2998</v>
      </c>
      <c r="D2825">
        <v>31</v>
      </c>
      <c r="E2825">
        <v>7.9950000000000001</v>
      </c>
      <c r="F2825">
        <v>9.1080000000000005</v>
      </c>
      <c r="G2825">
        <v>10.220000000000001</v>
      </c>
      <c r="H2825">
        <v>11.519</v>
      </c>
      <c r="I2825">
        <v>13.042999999999999</v>
      </c>
      <c r="J2825">
        <v>14.843</v>
      </c>
      <c r="K2825">
        <v>16.984000000000002</v>
      </c>
      <c r="L2825">
        <v>19.548999999999999</v>
      </c>
      <c r="M2825">
        <v>22.114999999999998</v>
      </c>
      <c r="N2825" s="116">
        <v>-0.31340000000000001</v>
      </c>
      <c r="O2825" s="116">
        <v>13.0427</v>
      </c>
      <c r="P2825" s="116">
        <v>0.12670000000000001</v>
      </c>
    </row>
    <row r="2826" spans="1:16">
      <c r="A2826" t="s">
        <v>141</v>
      </c>
      <c r="B2826">
        <v>967</v>
      </c>
      <c r="C2826" t="s">
        <v>2999</v>
      </c>
      <c r="D2826">
        <v>31</v>
      </c>
      <c r="E2826">
        <v>7.9980000000000002</v>
      </c>
      <c r="F2826">
        <v>9.1120000000000001</v>
      </c>
      <c r="G2826">
        <v>10.225</v>
      </c>
      <c r="H2826">
        <v>11.523999999999999</v>
      </c>
      <c r="I2826">
        <v>13.048999999999999</v>
      </c>
      <c r="J2826">
        <v>14.85</v>
      </c>
      <c r="K2826">
        <v>16.992000000000001</v>
      </c>
      <c r="L2826">
        <v>19.559000000000001</v>
      </c>
      <c r="M2826">
        <v>22.126999999999999</v>
      </c>
      <c r="N2826" s="116">
        <v>-0.31340000000000001</v>
      </c>
      <c r="O2826" s="116">
        <v>13.048999999999999</v>
      </c>
      <c r="P2826" s="116">
        <v>0.12670999999999999</v>
      </c>
    </row>
    <row r="2827" spans="1:16">
      <c r="A2827" t="s">
        <v>141</v>
      </c>
      <c r="B2827">
        <v>968</v>
      </c>
      <c r="C2827" t="s">
        <v>3000</v>
      </c>
      <c r="D2827">
        <v>31</v>
      </c>
      <c r="E2827">
        <v>8.0020000000000007</v>
      </c>
      <c r="F2827">
        <v>9.1159999999999997</v>
      </c>
      <c r="G2827">
        <v>10.23</v>
      </c>
      <c r="H2827">
        <v>11.53</v>
      </c>
      <c r="I2827">
        <v>13.055</v>
      </c>
      <c r="J2827">
        <v>14.858000000000001</v>
      </c>
      <c r="K2827">
        <v>17.001000000000001</v>
      </c>
      <c r="L2827">
        <v>19.57</v>
      </c>
      <c r="M2827">
        <v>22.14</v>
      </c>
      <c r="N2827" s="116">
        <v>-0.3135</v>
      </c>
      <c r="O2827" s="116">
        <v>13.055300000000001</v>
      </c>
      <c r="P2827" s="116">
        <v>0.12673000000000001</v>
      </c>
    </row>
    <row r="2828" spans="1:16">
      <c r="A2828" t="s">
        <v>141</v>
      </c>
      <c r="B2828">
        <v>969</v>
      </c>
      <c r="C2828" t="s">
        <v>3001</v>
      </c>
      <c r="D2828">
        <v>31</v>
      </c>
      <c r="E2828">
        <v>8.0050000000000008</v>
      </c>
      <c r="F2828">
        <v>9.1199999999999992</v>
      </c>
      <c r="G2828">
        <v>10.234</v>
      </c>
      <c r="H2828">
        <v>11.535</v>
      </c>
      <c r="I2828">
        <v>13.061999999999999</v>
      </c>
      <c r="J2828">
        <v>14.865</v>
      </c>
      <c r="K2828">
        <v>17.010000000000002</v>
      </c>
      <c r="L2828">
        <v>19.581</v>
      </c>
      <c r="M2828">
        <v>22.152000000000001</v>
      </c>
      <c r="N2828" s="116">
        <v>-0.3135</v>
      </c>
      <c r="O2828" s="116">
        <v>13.0616</v>
      </c>
      <c r="P2828" s="116">
        <v>0.12675</v>
      </c>
    </row>
    <row r="2829" spans="1:16">
      <c r="A2829" t="s">
        <v>141</v>
      </c>
      <c r="B2829">
        <v>970</v>
      </c>
      <c r="C2829" t="s">
        <v>3002</v>
      </c>
      <c r="D2829">
        <v>31</v>
      </c>
      <c r="E2829">
        <v>8.0090000000000003</v>
      </c>
      <c r="F2829">
        <v>9.1240000000000006</v>
      </c>
      <c r="G2829">
        <v>10.239000000000001</v>
      </c>
      <c r="H2829">
        <v>11.54</v>
      </c>
      <c r="I2829">
        <v>13.068</v>
      </c>
      <c r="J2829">
        <v>14.872</v>
      </c>
      <c r="K2829">
        <v>17.018999999999998</v>
      </c>
      <c r="L2829">
        <v>19.591000000000001</v>
      </c>
      <c r="M2829">
        <v>22.164000000000001</v>
      </c>
      <c r="N2829" s="116">
        <v>-0.31359999999999999</v>
      </c>
      <c r="O2829" s="116">
        <v>13.0679</v>
      </c>
      <c r="P2829" s="116">
        <v>0.12676000000000001</v>
      </c>
    </row>
    <row r="2830" spans="1:16">
      <c r="A2830" t="s">
        <v>141</v>
      </c>
      <c r="B2830">
        <v>971</v>
      </c>
      <c r="C2830" t="s">
        <v>3003</v>
      </c>
      <c r="D2830">
        <v>31</v>
      </c>
      <c r="E2830">
        <v>8.0120000000000005</v>
      </c>
      <c r="F2830">
        <v>9.1280000000000001</v>
      </c>
      <c r="G2830">
        <v>10.244</v>
      </c>
      <c r="H2830">
        <v>11.545999999999999</v>
      </c>
      <c r="I2830">
        <v>13.074</v>
      </c>
      <c r="J2830">
        <v>14.88</v>
      </c>
      <c r="K2830">
        <v>17.027999999999999</v>
      </c>
      <c r="L2830">
        <v>19.602</v>
      </c>
      <c r="M2830">
        <v>22.177</v>
      </c>
      <c r="N2830" s="116">
        <v>-0.31359999999999999</v>
      </c>
      <c r="O2830" s="116">
        <v>13.074199999999999</v>
      </c>
      <c r="P2830" s="116">
        <v>0.12678</v>
      </c>
    </row>
    <row r="2831" spans="1:16">
      <c r="A2831" t="s">
        <v>141</v>
      </c>
      <c r="B2831">
        <v>972</v>
      </c>
      <c r="C2831" t="s">
        <v>3004</v>
      </c>
      <c r="D2831">
        <v>31</v>
      </c>
      <c r="E2831">
        <v>8.0150000000000006</v>
      </c>
      <c r="F2831">
        <v>9.1319999999999997</v>
      </c>
      <c r="G2831">
        <v>10.247999999999999</v>
      </c>
      <c r="H2831">
        <v>11.551</v>
      </c>
      <c r="I2831">
        <v>13.08</v>
      </c>
      <c r="J2831">
        <v>14.887</v>
      </c>
      <c r="K2831">
        <v>17.036999999999999</v>
      </c>
      <c r="L2831">
        <v>19.613</v>
      </c>
      <c r="M2831">
        <v>22.189</v>
      </c>
      <c r="N2831" s="116">
        <v>-0.31369999999999998</v>
      </c>
      <c r="O2831" s="116">
        <v>13.080399999999999</v>
      </c>
      <c r="P2831" s="116">
        <v>0.1268</v>
      </c>
    </row>
    <row r="2832" spans="1:16">
      <c r="A2832" t="s">
        <v>141</v>
      </c>
      <c r="B2832">
        <v>973</v>
      </c>
      <c r="C2832" t="s">
        <v>3005</v>
      </c>
      <c r="D2832">
        <v>31</v>
      </c>
      <c r="E2832">
        <v>8.0190000000000001</v>
      </c>
      <c r="F2832">
        <v>9.1359999999999992</v>
      </c>
      <c r="G2832">
        <v>10.253</v>
      </c>
      <c r="H2832">
        <v>11.555999999999999</v>
      </c>
      <c r="I2832">
        <v>13.087</v>
      </c>
      <c r="J2832">
        <v>14.895</v>
      </c>
      <c r="K2832">
        <v>17.045000000000002</v>
      </c>
      <c r="L2832">
        <v>19.623000000000001</v>
      </c>
      <c r="M2832">
        <v>22.201000000000001</v>
      </c>
      <c r="N2832" s="116">
        <v>-0.31380000000000002</v>
      </c>
      <c r="O2832" s="116">
        <v>13.0867</v>
      </c>
      <c r="P2832" s="116">
        <v>0.12681000000000001</v>
      </c>
    </row>
    <row r="2833" spans="1:16">
      <c r="A2833" t="s">
        <v>141</v>
      </c>
      <c r="B2833">
        <v>974</v>
      </c>
      <c r="C2833" t="s">
        <v>3006</v>
      </c>
      <c r="D2833">
        <v>32</v>
      </c>
      <c r="E2833">
        <v>8.0220000000000002</v>
      </c>
      <c r="F2833">
        <v>9.14</v>
      </c>
      <c r="G2833">
        <v>10.257</v>
      </c>
      <c r="H2833">
        <v>11.561999999999999</v>
      </c>
      <c r="I2833">
        <v>13.093</v>
      </c>
      <c r="J2833">
        <v>14.901999999999999</v>
      </c>
      <c r="K2833">
        <v>17.053999999999998</v>
      </c>
      <c r="L2833">
        <v>19.634</v>
      </c>
      <c r="M2833">
        <v>22.213999999999999</v>
      </c>
      <c r="N2833" s="116">
        <v>-0.31380000000000002</v>
      </c>
      <c r="O2833" s="116">
        <v>13.093</v>
      </c>
      <c r="P2833" s="116">
        <v>0.12683</v>
      </c>
    </row>
    <row r="2834" spans="1:16">
      <c r="A2834" t="s">
        <v>141</v>
      </c>
      <c r="B2834">
        <v>975</v>
      </c>
      <c r="C2834" t="s">
        <v>3007</v>
      </c>
      <c r="D2834">
        <v>32</v>
      </c>
      <c r="E2834">
        <v>8.0259999999999998</v>
      </c>
      <c r="F2834">
        <v>9.1440000000000001</v>
      </c>
      <c r="G2834">
        <v>10.262</v>
      </c>
      <c r="H2834">
        <v>11.567</v>
      </c>
      <c r="I2834">
        <v>13.099</v>
      </c>
      <c r="J2834">
        <v>14.91</v>
      </c>
      <c r="K2834">
        <v>17.062999999999999</v>
      </c>
      <c r="L2834">
        <v>19.645</v>
      </c>
      <c r="M2834">
        <v>22.227</v>
      </c>
      <c r="N2834" s="116">
        <v>-0.31390000000000001</v>
      </c>
      <c r="O2834" s="116">
        <v>13.099299999999999</v>
      </c>
      <c r="P2834" s="116">
        <v>0.12684999999999999</v>
      </c>
    </row>
    <row r="2835" spans="1:16">
      <c r="A2835" t="s">
        <v>141</v>
      </c>
      <c r="B2835">
        <v>976</v>
      </c>
      <c r="C2835" t="s">
        <v>3008</v>
      </c>
      <c r="D2835">
        <v>32</v>
      </c>
      <c r="E2835">
        <v>8.0289999999999999</v>
      </c>
      <c r="F2835">
        <v>9.1479999999999997</v>
      </c>
      <c r="G2835">
        <v>10.266999999999999</v>
      </c>
      <c r="H2835">
        <v>11.571999999999999</v>
      </c>
      <c r="I2835">
        <v>13.106</v>
      </c>
      <c r="J2835">
        <v>14.917</v>
      </c>
      <c r="K2835">
        <v>17.071999999999999</v>
      </c>
      <c r="L2835">
        <v>19.655999999999999</v>
      </c>
      <c r="M2835">
        <v>22.239000000000001</v>
      </c>
      <c r="N2835" s="116">
        <v>-0.31390000000000001</v>
      </c>
      <c r="O2835" s="116">
        <v>13.105600000000001</v>
      </c>
      <c r="P2835" s="116">
        <v>0.12687000000000001</v>
      </c>
    </row>
    <row r="2836" spans="1:16">
      <c r="A2836" t="s">
        <v>141</v>
      </c>
      <c r="B2836">
        <v>977</v>
      </c>
      <c r="C2836" t="s">
        <v>3009</v>
      </c>
      <c r="D2836">
        <v>32</v>
      </c>
      <c r="E2836">
        <v>8.032</v>
      </c>
      <c r="F2836">
        <v>9.1519999999999992</v>
      </c>
      <c r="G2836">
        <v>10.271000000000001</v>
      </c>
      <c r="H2836">
        <v>11.577999999999999</v>
      </c>
      <c r="I2836">
        <v>13.112</v>
      </c>
      <c r="J2836">
        <v>14.923999999999999</v>
      </c>
      <c r="K2836">
        <v>17.081</v>
      </c>
      <c r="L2836">
        <v>19.666</v>
      </c>
      <c r="M2836">
        <v>22.251000000000001</v>
      </c>
      <c r="N2836" s="116">
        <v>-0.314</v>
      </c>
      <c r="O2836" s="116">
        <v>13.1119</v>
      </c>
      <c r="P2836" s="116">
        <v>0.12687999999999999</v>
      </c>
    </row>
    <row r="2837" spans="1:16">
      <c r="A2837" t="s">
        <v>141</v>
      </c>
      <c r="B2837">
        <v>978</v>
      </c>
      <c r="C2837" t="s">
        <v>3010</v>
      </c>
      <c r="D2837">
        <v>32</v>
      </c>
      <c r="E2837">
        <v>8.0359999999999996</v>
      </c>
      <c r="F2837">
        <v>9.1560000000000006</v>
      </c>
      <c r="G2837">
        <v>10.276</v>
      </c>
      <c r="H2837">
        <v>11.583</v>
      </c>
      <c r="I2837">
        <v>13.118</v>
      </c>
      <c r="J2837">
        <v>14.932</v>
      </c>
      <c r="K2837">
        <v>17.09</v>
      </c>
      <c r="L2837">
        <v>19.677</v>
      </c>
      <c r="M2837">
        <v>22.263999999999999</v>
      </c>
      <c r="N2837" s="116">
        <v>-0.314</v>
      </c>
      <c r="O2837" s="116">
        <v>13.1182</v>
      </c>
      <c r="P2837" s="116">
        <v>0.12690000000000001</v>
      </c>
    </row>
    <row r="2838" spans="1:16">
      <c r="A2838" t="s">
        <v>141</v>
      </c>
      <c r="B2838">
        <v>979</v>
      </c>
      <c r="C2838" t="s">
        <v>3011</v>
      </c>
      <c r="D2838">
        <v>32</v>
      </c>
      <c r="E2838">
        <v>8.0389999999999997</v>
      </c>
      <c r="F2838">
        <v>9.16</v>
      </c>
      <c r="G2838">
        <v>10.281000000000001</v>
      </c>
      <c r="H2838">
        <v>11.589</v>
      </c>
      <c r="I2838">
        <v>13.124000000000001</v>
      </c>
      <c r="J2838">
        <v>14.939</v>
      </c>
      <c r="K2838">
        <v>17.099</v>
      </c>
      <c r="L2838">
        <v>19.687999999999999</v>
      </c>
      <c r="M2838">
        <v>22.277000000000001</v>
      </c>
      <c r="N2838" s="116">
        <v>-0.31409999999999999</v>
      </c>
      <c r="O2838" s="116">
        <v>13.124499999999999</v>
      </c>
      <c r="P2838" s="116">
        <v>0.12692000000000001</v>
      </c>
    </row>
    <row r="2839" spans="1:16">
      <c r="A2839" t="s">
        <v>141</v>
      </c>
      <c r="B2839">
        <v>980</v>
      </c>
      <c r="C2839" t="s">
        <v>3012</v>
      </c>
      <c r="D2839">
        <v>32</v>
      </c>
      <c r="E2839">
        <v>8.0429999999999993</v>
      </c>
      <c r="F2839">
        <v>9.1639999999999997</v>
      </c>
      <c r="G2839">
        <v>10.285</v>
      </c>
      <c r="H2839">
        <v>11.593999999999999</v>
      </c>
      <c r="I2839">
        <v>13.131</v>
      </c>
      <c r="J2839">
        <v>14.946999999999999</v>
      </c>
      <c r="K2839">
        <v>17.106999999999999</v>
      </c>
      <c r="L2839">
        <v>19.698</v>
      </c>
      <c r="M2839">
        <v>22.289000000000001</v>
      </c>
      <c r="N2839" s="116">
        <v>-0.31419999999999998</v>
      </c>
      <c r="O2839" s="116">
        <v>13.130699999999999</v>
      </c>
      <c r="P2839" s="116">
        <v>0.12692999999999999</v>
      </c>
    </row>
    <row r="2840" spans="1:16">
      <c r="A2840" t="s">
        <v>141</v>
      </c>
      <c r="B2840">
        <v>981</v>
      </c>
      <c r="C2840" t="s">
        <v>3013</v>
      </c>
      <c r="D2840">
        <v>32</v>
      </c>
      <c r="E2840">
        <v>8.0459999999999994</v>
      </c>
      <c r="F2840">
        <v>9.1679999999999993</v>
      </c>
      <c r="G2840">
        <v>10.29</v>
      </c>
      <c r="H2840">
        <v>11.599</v>
      </c>
      <c r="I2840">
        <v>13.137</v>
      </c>
      <c r="J2840">
        <v>14.954000000000001</v>
      </c>
      <c r="K2840">
        <v>17.116</v>
      </c>
      <c r="L2840">
        <v>19.709</v>
      </c>
      <c r="M2840">
        <v>22.300999999999998</v>
      </c>
      <c r="N2840" s="116">
        <v>-0.31419999999999998</v>
      </c>
      <c r="O2840" s="116">
        <v>13.137</v>
      </c>
      <c r="P2840" s="116">
        <v>0.12695000000000001</v>
      </c>
    </row>
    <row r="2841" spans="1:16">
      <c r="A2841" t="s">
        <v>141</v>
      </c>
      <c r="B2841">
        <v>982</v>
      </c>
      <c r="C2841" t="s">
        <v>3014</v>
      </c>
      <c r="D2841">
        <v>32</v>
      </c>
      <c r="E2841">
        <v>8.0489999999999995</v>
      </c>
      <c r="F2841">
        <v>9.1720000000000006</v>
      </c>
      <c r="G2841">
        <v>10.294</v>
      </c>
      <c r="H2841">
        <v>11.605</v>
      </c>
      <c r="I2841">
        <v>13.143000000000001</v>
      </c>
      <c r="J2841">
        <v>14.962</v>
      </c>
      <c r="K2841">
        <v>17.125</v>
      </c>
      <c r="L2841">
        <v>19.72</v>
      </c>
      <c r="M2841">
        <v>22.314</v>
      </c>
      <c r="N2841" s="116">
        <v>-0.31430000000000002</v>
      </c>
      <c r="O2841" s="116">
        <v>13.1433</v>
      </c>
      <c r="P2841" s="116">
        <v>0.12697</v>
      </c>
    </row>
    <row r="2842" spans="1:16">
      <c r="A2842" t="s">
        <v>141</v>
      </c>
      <c r="B2842">
        <v>983</v>
      </c>
      <c r="C2842" t="s">
        <v>3015</v>
      </c>
      <c r="D2842">
        <v>32</v>
      </c>
      <c r="E2842">
        <v>8.0519999999999996</v>
      </c>
      <c r="F2842">
        <v>9.1760000000000002</v>
      </c>
      <c r="G2842">
        <v>10.298999999999999</v>
      </c>
      <c r="H2842">
        <v>11.61</v>
      </c>
      <c r="I2842">
        <v>13.15</v>
      </c>
      <c r="J2842">
        <v>14.968999999999999</v>
      </c>
      <c r="K2842">
        <v>17.134</v>
      </c>
      <c r="L2842">
        <v>19.731000000000002</v>
      </c>
      <c r="M2842">
        <v>22.327000000000002</v>
      </c>
      <c r="N2842" s="116">
        <v>-0.31430000000000002</v>
      </c>
      <c r="O2842" s="116">
        <v>13.1496</v>
      </c>
      <c r="P2842" s="116">
        <v>0.12698999999999999</v>
      </c>
    </row>
    <row r="2843" spans="1:16">
      <c r="A2843" t="s">
        <v>141</v>
      </c>
      <c r="B2843">
        <v>984</v>
      </c>
      <c r="C2843" t="s">
        <v>3016</v>
      </c>
      <c r="D2843">
        <v>32</v>
      </c>
      <c r="E2843">
        <v>8.0559999999999992</v>
      </c>
      <c r="F2843">
        <v>9.18</v>
      </c>
      <c r="G2843">
        <v>10.304</v>
      </c>
      <c r="H2843">
        <v>11.615</v>
      </c>
      <c r="I2843">
        <v>13.156000000000001</v>
      </c>
      <c r="J2843">
        <v>14.976000000000001</v>
      </c>
      <c r="K2843">
        <v>17.143000000000001</v>
      </c>
      <c r="L2843">
        <v>19.741</v>
      </c>
      <c r="M2843">
        <v>22.338999999999999</v>
      </c>
      <c r="N2843" s="116">
        <v>-0.31440000000000001</v>
      </c>
      <c r="O2843" s="116">
        <v>13.155799999999999</v>
      </c>
      <c r="P2843" s="116">
        <v>0.127</v>
      </c>
    </row>
    <row r="2844" spans="1:16">
      <c r="A2844" t="s">
        <v>141</v>
      </c>
      <c r="B2844">
        <v>985</v>
      </c>
      <c r="C2844" t="s">
        <v>3017</v>
      </c>
      <c r="D2844">
        <v>32</v>
      </c>
      <c r="E2844">
        <v>8.0589999999999993</v>
      </c>
      <c r="F2844">
        <v>9.1839999999999993</v>
      </c>
      <c r="G2844">
        <v>10.308</v>
      </c>
      <c r="H2844">
        <v>11.621</v>
      </c>
      <c r="I2844">
        <v>13.162000000000001</v>
      </c>
      <c r="J2844">
        <v>14.984</v>
      </c>
      <c r="K2844">
        <v>17.152000000000001</v>
      </c>
      <c r="L2844">
        <v>19.751999999999999</v>
      </c>
      <c r="M2844">
        <v>22.350999999999999</v>
      </c>
      <c r="N2844" s="116">
        <v>-0.31440000000000001</v>
      </c>
      <c r="O2844" s="116">
        <v>13.162100000000001</v>
      </c>
      <c r="P2844" s="116">
        <v>0.12701999999999999</v>
      </c>
    </row>
    <row r="2845" spans="1:16">
      <c r="A2845" t="s">
        <v>141</v>
      </c>
      <c r="B2845">
        <v>986</v>
      </c>
      <c r="C2845" t="s">
        <v>3018</v>
      </c>
      <c r="D2845">
        <v>32</v>
      </c>
      <c r="E2845">
        <v>8.0630000000000006</v>
      </c>
      <c r="F2845">
        <v>9.1880000000000006</v>
      </c>
      <c r="G2845">
        <v>10.313000000000001</v>
      </c>
      <c r="H2845">
        <v>11.625999999999999</v>
      </c>
      <c r="I2845">
        <v>13.167999999999999</v>
      </c>
      <c r="J2845">
        <v>14.991</v>
      </c>
      <c r="K2845">
        <v>17.161000000000001</v>
      </c>
      <c r="L2845">
        <v>19.763000000000002</v>
      </c>
      <c r="M2845">
        <v>22.364000000000001</v>
      </c>
      <c r="N2845" s="116">
        <v>-0.3145</v>
      </c>
      <c r="O2845" s="116">
        <v>13.1684</v>
      </c>
      <c r="P2845" s="116">
        <v>0.12703999999999999</v>
      </c>
    </row>
    <row r="2846" spans="1:16">
      <c r="A2846" t="s">
        <v>141</v>
      </c>
      <c r="B2846">
        <v>987</v>
      </c>
      <c r="C2846" t="s">
        <v>3019</v>
      </c>
      <c r="D2846">
        <v>32</v>
      </c>
      <c r="E2846">
        <v>8.0660000000000007</v>
      </c>
      <c r="F2846">
        <v>9.1920000000000002</v>
      </c>
      <c r="G2846">
        <v>10.317</v>
      </c>
      <c r="H2846">
        <v>11.631</v>
      </c>
      <c r="I2846">
        <v>13.175000000000001</v>
      </c>
      <c r="J2846">
        <v>14.999000000000001</v>
      </c>
      <c r="K2846">
        <v>17.170000000000002</v>
      </c>
      <c r="L2846">
        <v>19.773</v>
      </c>
      <c r="M2846">
        <v>22.376999999999999</v>
      </c>
      <c r="N2846" s="116">
        <v>-0.3145</v>
      </c>
      <c r="O2846" s="116">
        <v>13.1746</v>
      </c>
      <c r="P2846" s="116">
        <v>0.12706000000000001</v>
      </c>
    </row>
    <row r="2847" spans="1:16">
      <c r="A2847" t="s">
        <v>141</v>
      </c>
      <c r="B2847">
        <v>988</v>
      </c>
      <c r="C2847" t="s">
        <v>3020</v>
      </c>
      <c r="D2847">
        <v>32</v>
      </c>
      <c r="E2847">
        <v>8.0690000000000008</v>
      </c>
      <c r="F2847">
        <v>9.1959999999999997</v>
      </c>
      <c r="G2847">
        <v>10.321999999999999</v>
      </c>
      <c r="H2847">
        <v>11.637</v>
      </c>
      <c r="I2847">
        <v>13.180999999999999</v>
      </c>
      <c r="J2847">
        <v>15.006</v>
      </c>
      <c r="K2847">
        <v>17.178000000000001</v>
      </c>
      <c r="L2847">
        <v>19.783000000000001</v>
      </c>
      <c r="M2847">
        <v>22.388999999999999</v>
      </c>
      <c r="N2847" s="116">
        <v>-0.31459999999999999</v>
      </c>
      <c r="O2847" s="116">
        <v>13.180899999999999</v>
      </c>
      <c r="P2847" s="116">
        <v>0.12706999999999999</v>
      </c>
    </row>
    <row r="2848" spans="1:16">
      <c r="A2848" t="s">
        <v>141</v>
      </c>
      <c r="B2848">
        <v>989</v>
      </c>
      <c r="C2848" t="s">
        <v>3021</v>
      </c>
      <c r="D2848">
        <v>32</v>
      </c>
      <c r="E2848">
        <v>8.0730000000000004</v>
      </c>
      <c r="F2848">
        <v>9.1999999999999993</v>
      </c>
      <c r="G2848">
        <v>10.327</v>
      </c>
      <c r="H2848">
        <v>11.641999999999999</v>
      </c>
      <c r="I2848">
        <v>13.186999999999999</v>
      </c>
      <c r="J2848">
        <v>15.013</v>
      </c>
      <c r="K2848">
        <v>17.187000000000001</v>
      </c>
      <c r="L2848">
        <v>19.794</v>
      </c>
      <c r="M2848">
        <v>22.402000000000001</v>
      </c>
      <c r="N2848" s="116">
        <v>-0.31469999999999998</v>
      </c>
      <c r="O2848" s="116">
        <v>13.187200000000001</v>
      </c>
      <c r="P2848" s="116">
        <v>0.12709000000000001</v>
      </c>
    </row>
    <row r="2849" spans="1:16">
      <c r="A2849" t="s">
        <v>141</v>
      </c>
      <c r="B2849">
        <v>990</v>
      </c>
      <c r="C2849" t="s">
        <v>3022</v>
      </c>
      <c r="D2849">
        <v>32</v>
      </c>
      <c r="E2849">
        <v>8.0760000000000005</v>
      </c>
      <c r="F2849">
        <v>9.2040000000000006</v>
      </c>
      <c r="G2849">
        <v>10.331</v>
      </c>
      <c r="H2849">
        <v>11.647</v>
      </c>
      <c r="I2849">
        <v>13.193</v>
      </c>
      <c r="J2849">
        <v>15.021000000000001</v>
      </c>
      <c r="K2849">
        <v>17.196000000000002</v>
      </c>
      <c r="L2849">
        <v>19.805</v>
      </c>
      <c r="M2849">
        <v>22.414000000000001</v>
      </c>
      <c r="N2849" s="116">
        <v>-0.31469999999999998</v>
      </c>
      <c r="O2849" s="116">
        <v>13.1934</v>
      </c>
      <c r="P2849" s="116">
        <v>0.12711</v>
      </c>
    </row>
    <row r="2850" spans="1:16">
      <c r="A2850" t="s">
        <v>141</v>
      </c>
      <c r="B2850">
        <v>991</v>
      </c>
      <c r="C2850" t="s">
        <v>3023</v>
      </c>
      <c r="D2850">
        <v>32</v>
      </c>
      <c r="E2850">
        <v>8.0790000000000006</v>
      </c>
      <c r="F2850">
        <v>9.2070000000000007</v>
      </c>
      <c r="G2850">
        <v>10.336</v>
      </c>
      <c r="H2850">
        <v>11.653</v>
      </c>
      <c r="I2850">
        <v>13.2</v>
      </c>
      <c r="J2850">
        <v>15.028</v>
      </c>
      <c r="K2850">
        <v>17.204999999999998</v>
      </c>
      <c r="L2850">
        <v>19.815999999999999</v>
      </c>
      <c r="M2850">
        <v>22.427</v>
      </c>
      <c r="N2850" s="116">
        <v>-0.31480000000000002</v>
      </c>
      <c r="O2850" s="116">
        <v>13.1997</v>
      </c>
      <c r="P2850" s="116">
        <v>0.12712999999999999</v>
      </c>
    </row>
    <row r="2851" spans="1:16">
      <c r="A2851" t="s">
        <v>141</v>
      </c>
      <c r="B2851">
        <v>992</v>
      </c>
      <c r="C2851" t="s">
        <v>3024</v>
      </c>
      <c r="D2851">
        <v>32</v>
      </c>
      <c r="E2851">
        <v>8.0830000000000002</v>
      </c>
      <c r="F2851">
        <v>9.2119999999999997</v>
      </c>
      <c r="G2851">
        <v>10.34</v>
      </c>
      <c r="H2851">
        <v>11.657999999999999</v>
      </c>
      <c r="I2851">
        <v>13.206</v>
      </c>
      <c r="J2851">
        <v>15.036</v>
      </c>
      <c r="K2851">
        <v>17.213999999999999</v>
      </c>
      <c r="L2851">
        <v>19.826000000000001</v>
      </c>
      <c r="M2851">
        <v>22.439</v>
      </c>
      <c r="N2851" s="116">
        <v>-0.31480000000000002</v>
      </c>
      <c r="O2851" s="116">
        <v>13.2059</v>
      </c>
      <c r="P2851" s="116">
        <v>0.12714</v>
      </c>
    </row>
    <row r="2852" spans="1:16">
      <c r="A2852" t="s">
        <v>141</v>
      </c>
      <c r="B2852">
        <v>993</v>
      </c>
      <c r="C2852" t="s">
        <v>3025</v>
      </c>
      <c r="D2852">
        <v>32</v>
      </c>
      <c r="E2852">
        <v>8.0860000000000003</v>
      </c>
      <c r="F2852">
        <v>9.2159999999999993</v>
      </c>
      <c r="G2852">
        <v>10.345000000000001</v>
      </c>
      <c r="H2852">
        <v>11.663</v>
      </c>
      <c r="I2852">
        <v>13.212</v>
      </c>
      <c r="J2852">
        <v>15.042999999999999</v>
      </c>
      <c r="K2852">
        <v>17.222999999999999</v>
      </c>
      <c r="L2852">
        <v>19.837</v>
      </c>
      <c r="M2852">
        <v>22.452000000000002</v>
      </c>
      <c r="N2852" s="116">
        <v>-0.31490000000000001</v>
      </c>
      <c r="O2852" s="116">
        <v>13.212199999999999</v>
      </c>
      <c r="P2852" s="116">
        <v>0.12716</v>
      </c>
    </row>
    <row r="2853" spans="1:16">
      <c r="A2853" t="s">
        <v>141</v>
      </c>
      <c r="B2853">
        <v>994</v>
      </c>
      <c r="C2853" t="s">
        <v>3026</v>
      </c>
      <c r="D2853">
        <v>32</v>
      </c>
      <c r="E2853">
        <v>8.0890000000000004</v>
      </c>
      <c r="F2853">
        <v>9.2189999999999994</v>
      </c>
      <c r="G2853">
        <v>10.349</v>
      </c>
      <c r="H2853">
        <v>11.669</v>
      </c>
      <c r="I2853">
        <v>13.218</v>
      </c>
      <c r="J2853">
        <v>15.051</v>
      </c>
      <c r="K2853">
        <v>17.231999999999999</v>
      </c>
      <c r="L2853">
        <v>19.847999999999999</v>
      </c>
      <c r="M2853">
        <v>22.463999999999999</v>
      </c>
      <c r="N2853" s="116">
        <v>-0.31490000000000001</v>
      </c>
      <c r="O2853" s="116">
        <v>13.218500000000001</v>
      </c>
      <c r="P2853" s="116">
        <v>0.12717999999999999</v>
      </c>
    </row>
    <row r="2854" spans="1:16">
      <c r="A2854" t="s">
        <v>141</v>
      </c>
      <c r="B2854">
        <v>995</v>
      </c>
      <c r="C2854" t="s">
        <v>3027</v>
      </c>
      <c r="D2854">
        <v>32</v>
      </c>
      <c r="E2854">
        <v>8.093</v>
      </c>
      <c r="F2854">
        <v>9.2230000000000008</v>
      </c>
      <c r="G2854">
        <v>10.353999999999999</v>
      </c>
      <c r="H2854">
        <v>11.673999999999999</v>
      </c>
      <c r="I2854">
        <v>13.225</v>
      </c>
      <c r="J2854">
        <v>15.058</v>
      </c>
      <c r="K2854">
        <v>17.239999999999998</v>
      </c>
      <c r="L2854">
        <v>19.859000000000002</v>
      </c>
      <c r="M2854">
        <v>22.477</v>
      </c>
      <c r="N2854" s="116">
        <v>-0.315</v>
      </c>
      <c r="O2854" s="116">
        <v>13.2247</v>
      </c>
      <c r="P2854" s="116">
        <v>0.12720000000000001</v>
      </c>
    </row>
    <row r="2855" spans="1:16">
      <c r="A2855" t="s">
        <v>141</v>
      </c>
      <c r="B2855">
        <v>996</v>
      </c>
      <c r="C2855" t="s">
        <v>3028</v>
      </c>
      <c r="D2855">
        <v>32</v>
      </c>
      <c r="E2855">
        <v>8.0960000000000001</v>
      </c>
      <c r="F2855">
        <v>9.2270000000000003</v>
      </c>
      <c r="G2855">
        <v>10.359</v>
      </c>
      <c r="H2855">
        <v>11.68</v>
      </c>
      <c r="I2855">
        <v>13.231</v>
      </c>
      <c r="J2855">
        <v>15.065</v>
      </c>
      <c r="K2855">
        <v>17.248999999999999</v>
      </c>
      <c r="L2855">
        <v>19.869</v>
      </c>
      <c r="M2855">
        <v>22.489000000000001</v>
      </c>
      <c r="N2855" s="116">
        <v>-0.315</v>
      </c>
      <c r="O2855" s="116">
        <v>13.231</v>
      </c>
      <c r="P2855" s="116">
        <v>0.12720999999999999</v>
      </c>
    </row>
    <row r="2856" spans="1:16">
      <c r="A2856" t="s">
        <v>141</v>
      </c>
      <c r="B2856">
        <v>997</v>
      </c>
      <c r="C2856" t="s">
        <v>3029</v>
      </c>
      <c r="D2856">
        <v>32</v>
      </c>
      <c r="E2856">
        <v>8.1</v>
      </c>
      <c r="F2856">
        <v>9.2309999999999999</v>
      </c>
      <c r="G2856">
        <v>10.363</v>
      </c>
      <c r="H2856">
        <v>11.685</v>
      </c>
      <c r="I2856">
        <v>13.237</v>
      </c>
      <c r="J2856">
        <v>15.073</v>
      </c>
      <c r="K2856">
        <v>17.257999999999999</v>
      </c>
      <c r="L2856">
        <v>19.88</v>
      </c>
      <c r="M2856">
        <v>22.501000000000001</v>
      </c>
      <c r="N2856" s="116">
        <v>-0.31509999999999999</v>
      </c>
      <c r="O2856" s="116">
        <v>13.2372</v>
      </c>
      <c r="P2856" s="116">
        <v>0.12723000000000001</v>
      </c>
    </row>
    <row r="2857" spans="1:16">
      <c r="A2857" t="s">
        <v>141</v>
      </c>
      <c r="B2857">
        <v>998</v>
      </c>
      <c r="C2857" t="s">
        <v>3030</v>
      </c>
      <c r="D2857">
        <v>32</v>
      </c>
      <c r="E2857">
        <v>8.1029999999999998</v>
      </c>
      <c r="F2857">
        <v>9.2349999999999994</v>
      </c>
      <c r="G2857">
        <v>10.368</v>
      </c>
      <c r="H2857">
        <v>11.69</v>
      </c>
      <c r="I2857">
        <v>13.244</v>
      </c>
      <c r="J2857">
        <v>15.08</v>
      </c>
      <c r="K2857">
        <v>17.266999999999999</v>
      </c>
      <c r="L2857">
        <v>19.890999999999998</v>
      </c>
      <c r="M2857">
        <v>22.513999999999999</v>
      </c>
      <c r="N2857" s="116">
        <v>-0.31519999999999998</v>
      </c>
      <c r="O2857" s="116">
        <v>13.243499999999999</v>
      </c>
      <c r="P2857" s="116">
        <v>0.12725</v>
      </c>
    </row>
    <row r="2858" spans="1:16">
      <c r="A2858" t="s">
        <v>141</v>
      </c>
      <c r="B2858">
        <v>999</v>
      </c>
      <c r="C2858" t="s">
        <v>3031</v>
      </c>
      <c r="D2858">
        <v>32</v>
      </c>
      <c r="E2858">
        <v>8.1059999999999999</v>
      </c>
      <c r="F2858">
        <v>9.2390000000000008</v>
      </c>
      <c r="G2858">
        <v>10.372</v>
      </c>
      <c r="H2858">
        <v>11.695</v>
      </c>
      <c r="I2858">
        <v>13.25</v>
      </c>
      <c r="J2858">
        <v>15.087999999999999</v>
      </c>
      <c r="K2858">
        <v>17.276</v>
      </c>
      <c r="L2858">
        <v>19.901</v>
      </c>
      <c r="M2858">
        <v>22.527000000000001</v>
      </c>
      <c r="N2858" s="116">
        <v>-0.31519999999999998</v>
      </c>
      <c r="O2858" s="116">
        <v>13.249700000000001</v>
      </c>
      <c r="P2858" s="116">
        <v>0.12726999999999999</v>
      </c>
    </row>
    <row r="2859" spans="1:16">
      <c r="A2859" t="s">
        <v>141</v>
      </c>
      <c r="B2859">
        <v>1000</v>
      </c>
      <c r="C2859" t="s">
        <v>3032</v>
      </c>
      <c r="D2859">
        <v>32</v>
      </c>
      <c r="E2859">
        <v>8.109</v>
      </c>
      <c r="F2859">
        <v>9.2430000000000003</v>
      </c>
      <c r="G2859">
        <v>10.377000000000001</v>
      </c>
      <c r="H2859">
        <v>11.701000000000001</v>
      </c>
      <c r="I2859">
        <v>13.256</v>
      </c>
      <c r="J2859">
        <v>15.095000000000001</v>
      </c>
      <c r="K2859">
        <v>17.285</v>
      </c>
      <c r="L2859">
        <v>19.911999999999999</v>
      </c>
      <c r="M2859">
        <v>22.54</v>
      </c>
      <c r="N2859" s="116">
        <v>-0.31530000000000002</v>
      </c>
      <c r="O2859" s="116">
        <v>13.256</v>
      </c>
      <c r="P2859" s="116">
        <v>0.12728999999999999</v>
      </c>
    </row>
    <row r="2860" spans="1:16">
      <c r="A2860" t="s">
        <v>141</v>
      </c>
      <c r="B2860">
        <v>1001</v>
      </c>
      <c r="C2860" t="s">
        <v>3033</v>
      </c>
      <c r="D2860">
        <v>32</v>
      </c>
      <c r="E2860">
        <v>8.1129999999999995</v>
      </c>
      <c r="F2860">
        <v>9.2469999999999999</v>
      </c>
      <c r="G2860">
        <v>10.381</v>
      </c>
      <c r="H2860">
        <v>11.706</v>
      </c>
      <c r="I2860">
        <v>13.262</v>
      </c>
      <c r="J2860">
        <v>15.102</v>
      </c>
      <c r="K2860">
        <v>17.292999999999999</v>
      </c>
      <c r="L2860">
        <v>19.922000000000001</v>
      </c>
      <c r="M2860">
        <v>22.550999999999998</v>
      </c>
      <c r="N2860" s="116">
        <v>-0.31530000000000002</v>
      </c>
      <c r="O2860" s="116">
        <v>13.2622</v>
      </c>
      <c r="P2860" s="116">
        <v>0.1273</v>
      </c>
    </row>
    <row r="2861" spans="1:16">
      <c r="A2861" t="s">
        <v>141</v>
      </c>
      <c r="B2861">
        <v>1002</v>
      </c>
      <c r="C2861" t="s">
        <v>3034</v>
      </c>
      <c r="D2861">
        <v>32</v>
      </c>
      <c r="E2861">
        <v>8.1159999999999997</v>
      </c>
      <c r="F2861">
        <v>9.2509999999999994</v>
      </c>
      <c r="G2861">
        <v>10.385999999999999</v>
      </c>
      <c r="H2861">
        <v>11.711</v>
      </c>
      <c r="I2861">
        <v>13.268000000000001</v>
      </c>
      <c r="J2861">
        <v>15.11</v>
      </c>
      <c r="K2861">
        <v>17.302</v>
      </c>
      <c r="L2861">
        <v>19.933</v>
      </c>
      <c r="M2861">
        <v>22.564</v>
      </c>
      <c r="N2861" s="116">
        <v>-0.31540000000000001</v>
      </c>
      <c r="O2861" s="116">
        <v>13.2684</v>
      </c>
      <c r="P2861" s="116">
        <v>0.12731999999999999</v>
      </c>
    </row>
    <row r="2862" spans="1:16">
      <c r="A2862" t="s">
        <v>141</v>
      </c>
      <c r="B2862">
        <v>1003</v>
      </c>
      <c r="C2862" t="s">
        <v>3035</v>
      </c>
      <c r="D2862">
        <v>32</v>
      </c>
      <c r="E2862">
        <v>8.1189999999999998</v>
      </c>
      <c r="F2862">
        <v>9.2550000000000008</v>
      </c>
      <c r="G2862">
        <v>10.391</v>
      </c>
      <c r="H2862">
        <v>11.717000000000001</v>
      </c>
      <c r="I2862">
        <v>13.275</v>
      </c>
      <c r="J2862">
        <v>15.117000000000001</v>
      </c>
      <c r="K2862">
        <v>17.311</v>
      </c>
      <c r="L2862">
        <v>19.943999999999999</v>
      </c>
      <c r="M2862">
        <v>22.577000000000002</v>
      </c>
      <c r="N2862" s="116">
        <v>-0.31540000000000001</v>
      </c>
      <c r="O2862" s="116">
        <v>13.274699999999999</v>
      </c>
      <c r="P2862" s="116">
        <v>0.12734000000000001</v>
      </c>
    </row>
    <row r="2863" spans="1:16">
      <c r="A2863" t="s">
        <v>141</v>
      </c>
      <c r="B2863">
        <v>1004</v>
      </c>
      <c r="C2863" t="s">
        <v>3036</v>
      </c>
      <c r="D2863">
        <v>32</v>
      </c>
      <c r="E2863">
        <v>8.1229999999999993</v>
      </c>
      <c r="F2863">
        <v>9.2590000000000003</v>
      </c>
      <c r="G2863">
        <v>10.395</v>
      </c>
      <c r="H2863">
        <v>11.722</v>
      </c>
      <c r="I2863">
        <v>13.281000000000001</v>
      </c>
      <c r="J2863">
        <v>15.125</v>
      </c>
      <c r="K2863">
        <v>17.32</v>
      </c>
      <c r="L2863">
        <v>19.954999999999998</v>
      </c>
      <c r="M2863">
        <v>22.59</v>
      </c>
      <c r="N2863" s="116">
        <v>-0.3155</v>
      </c>
      <c r="O2863" s="116">
        <v>13.280900000000001</v>
      </c>
      <c r="P2863" s="116">
        <v>0.12736</v>
      </c>
    </row>
    <row r="2864" spans="1:16">
      <c r="A2864" t="s">
        <v>141</v>
      </c>
      <c r="B2864">
        <v>1005</v>
      </c>
      <c r="C2864" t="s">
        <v>3037</v>
      </c>
      <c r="D2864">
        <v>33</v>
      </c>
      <c r="E2864">
        <v>8.1259999999999994</v>
      </c>
      <c r="F2864">
        <v>9.2629999999999999</v>
      </c>
      <c r="G2864">
        <v>10.4</v>
      </c>
      <c r="H2864">
        <v>11.727</v>
      </c>
      <c r="I2864">
        <v>13.287000000000001</v>
      </c>
      <c r="J2864">
        <v>15.132</v>
      </c>
      <c r="K2864">
        <v>17.329000000000001</v>
      </c>
      <c r="L2864">
        <v>19.966000000000001</v>
      </c>
      <c r="M2864">
        <v>22.602</v>
      </c>
      <c r="N2864" s="116">
        <v>-0.3155</v>
      </c>
      <c r="O2864" s="116">
        <v>13.2872</v>
      </c>
      <c r="P2864" s="116">
        <v>0.12737999999999999</v>
      </c>
    </row>
    <row r="2865" spans="1:16">
      <c r="A2865" t="s">
        <v>141</v>
      </c>
      <c r="B2865">
        <v>1006</v>
      </c>
      <c r="C2865" t="s">
        <v>3038</v>
      </c>
      <c r="D2865">
        <v>33</v>
      </c>
      <c r="E2865">
        <v>8.1289999999999996</v>
      </c>
      <c r="F2865">
        <v>9.2669999999999995</v>
      </c>
      <c r="G2865">
        <v>10.404</v>
      </c>
      <c r="H2865">
        <v>11.733000000000001</v>
      </c>
      <c r="I2865">
        <v>13.292999999999999</v>
      </c>
      <c r="J2865">
        <v>15.138999999999999</v>
      </c>
      <c r="K2865">
        <v>17.338000000000001</v>
      </c>
      <c r="L2865">
        <v>19.975999999999999</v>
      </c>
      <c r="M2865">
        <v>22.614000000000001</v>
      </c>
      <c r="N2865" s="116">
        <v>-0.31559999999999999</v>
      </c>
      <c r="O2865" s="116">
        <v>13.2934</v>
      </c>
      <c r="P2865" s="116">
        <v>0.12739</v>
      </c>
    </row>
    <row r="2866" spans="1:16">
      <c r="A2866" t="s">
        <v>141</v>
      </c>
      <c r="B2866">
        <v>1007</v>
      </c>
      <c r="C2866" t="s">
        <v>3039</v>
      </c>
      <c r="D2866">
        <v>33</v>
      </c>
      <c r="E2866">
        <v>8.1329999999999991</v>
      </c>
      <c r="F2866">
        <v>9.2710000000000008</v>
      </c>
      <c r="G2866">
        <v>10.409000000000001</v>
      </c>
      <c r="H2866">
        <v>11.738</v>
      </c>
      <c r="I2866">
        <v>13.3</v>
      </c>
      <c r="J2866">
        <v>15.147</v>
      </c>
      <c r="K2866">
        <v>17.346</v>
      </c>
      <c r="L2866">
        <v>19.986999999999998</v>
      </c>
      <c r="M2866">
        <v>22.626999999999999</v>
      </c>
      <c r="N2866" s="116">
        <v>-0.31559999999999999</v>
      </c>
      <c r="O2866" s="116">
        <v>13.2996</v>
      </c>
      <c r="P2866" s="116">
        <v>0.12741</v>
      </c>
    </row>
    <row r="2867" spans="1:16">
      <c r="A2867" t="s">
        <v>141</v>
      </c>
      <c r="B2867">
        <v>1008</v>
      </c>
      <c r="C2867" t="s">
        <v>3040</v>
      </c>
      <c r="D2867">
        <v>33</v>
      </c>
      <c r="E2867">
        <v>8.1359999999999992</v>
      </c>
      <c r="F2867">
        <v>9.2750000000000004</v>
      </c>
      <c r="G2867">
        <v>10.413</v>
      </c>
      <c r="H2867">
        <v>11.743</v>
      </c>
      <c r="I2867">
        <v>13.305999999999999</v>
      </c>
      <c r="J2867">
        <v>15.154</v>
      </c>
      <c r="K2867">
        <v>17.355</v>
      </c>
      <c r="L2867">
        <v>19.998000000000001</v>
      </c>
      <c r="M2867">
        <v>22.64</v>
      </c>
      <c r="N2867" s="116">
        <v>-0.31569999999999998</v>
      </c>
      <c r="O2867" s="116">
        <v>13.305899999999999</v>
      </c>
      <c r="P2867" s="116">
        <v>0.12742999999999999</v>
      </c>
    </row>
    <row r="2868" spans="1:16">
      <c r="A2868" t="s">
        <v>141</v>
      </c>
      <c r="B2868">
        <v>1009</v>
      </c>
      <c r="C2868" t="s">
        <v>3041</v>
      </c>
      <c r="D2868">
        <v>33</v>
      </c>
      <c r="E2868">
        <v>8.1389999999999993</v>
      </c>
      <c r="F2868">
        <v>9.2789999999999999</v>
      </c>
      <c r="G2868">
        <v>10.417999999999999</v>
      </c>
      <c r="H2868">
        <v>11.747999999999999</v>
      </c>
      <c r="I2868">
        <v>13.311999999999999</v>
      </c>
      <c r="J2868">
        <v>15.161</v>
      </c>
      <c r="K2868">
        <v>17.364000000000001</v>
      </c>
      <c r="L2868">
        <v>20.007999999999999</v>
      </c>
      <c r="M2868">
        <v>22.652000000000001</v>
      </c>
      <c r="N2868" s="116">
        <v>-0.31580000000000003</v>
      </c>
      <c r="O2868" s="116">
        <v>13.312099999999999</v>
      </c>
      <c r="P2868" s="116">
        <v>0.12745000000000001</v>
      </c>
    </row>
    <row r="2869" spans="1:16">
      <c r="A2869" t="s">
        <v>141</v>
      </c>
      <c r="B2869">
        <v>1010</v>
      </c>
      <c r="C2869" t="s">
        <v>3042</v>
      </c>
      <c r="D2869">
        <v>33</v>
      </c>
      <c r="E2869">
        <v>8.1419999999999995</v>
      </c>
      <c r="F2869">
        <v>9.282</v>
      </c>
      <c r="G2869">
        <v>10.422000000000001</v>
      </c>
      <c r="H2869">
        <v>11.754</v>
      </c>
      <c r="I2869">
        <v>13.318</v>
      </c>
      <c r="J2869">
        <v>15.169</v>
      </c>
      <c r="K2869">
        <v>17.373000000000001</v>
      </c>
      <c r="L2869">
        <v>20.018999999999998</v>
      </c>
      <c r="M2869">
        <v>22.664999999999999</v>
      </c>
      <c r="N2869" s="116">
        <v>-0.31580000000000003</v>
      </c>
      <c r="O2869" s="116">
        <v>13.318300000000001</v>
      </c>
      <c r="P2869" s="116">
        <v>0.12747</v>
      </c>
    </row>
    <row r="2870" spans="1:16">
      <c r="A2870" t="s">
        <v>141</v>
      </c>
      <c r="B2870">
        <v>1011</v>
      </c>
      <c r="C2870" t="s">
        <v>3043</v>
      </c>
      <c r="D2870">
        <v>33</v>
      </c>
      <c r="E2870">
        <v>8.1460000000000008</v>
      </c>
      <c r="F2870">
        <v>9.2859999999999996</v>
      </c>
      <c r="G2870">
        <v>10.427</v>
      </c>
      <c r="H2870">
        <v>11.759</v>
      </c>
      <c r="I2870">
        <v>13.324999999999999</v>
      </c>
      <c r="J2870">
        <v>15.176</v>
      </c>
      <c r="K2870">
        <v>17.382000000000001</v>
      </c>
      <c r="L2870">
        <v>20.03</v>
      </c>
      <c r="M2870">
        <v>22.678000000000001</v>
      </c>
      <c r="N2870" s="116">
        <v>-0.31590000000000001</v>
      </c>
      <c r="O2870" s="116">
        <v>13.3246</v>
      </c>
      <c r="P2870" s="116">
        <v>0.12748999999999999</v>
      </c>
    </row>
    <row r="2871" spans="1:16">
      <c r="A2871" t="s">
        <v>141</v>
      </c>
      <c r="B2871">
        <v>1012</v>
      </c>
      <c r="C2871" t="s">
        <v>3044</v>
      </c>
      <c r="D2871">
        <v>33</v>
      </c>
      <c r="E2871">
        <v>8.1489999999999991</v>
      </c>
      <c r="F2871">
        <v>9.2899999999999991</v>
      </c>
      <c r="G2871">
        <v>10.430999999999999</v>
      </c>
      <c r="H2871">
        <v>11.763999999999999</v>
      </c>
      <c r="I2871">
        <v>13.331</v>
      </c>
      <c r="J2871">
        <v>15.183999999999999</v>
      </c>
      <c r="K2871">
        <v>17.390999999999998</v>
      </c>
      <c r="L2871">
        <v>20.04</v>
      </c>
      <c r="M2871">
        <v>22.689</v>
      </c>
      <c r="N2871" s="116">
        <v>-0.31590000000000001</v>
      </c>
      <c r="O2871" s="116">
        <v>13.3308</v>
      </c>
      <c r="P2871" s="116">
        <v>0.1275</v>
      </c>
    </row>
    <row r="2872" spans="1:16">
      <c r="A2872" t="s">
        <v>141</v>
      </c>
      <c r="B2872">
        <v>1013</v>
      </c>
      <c r="C2872" t="s">
        <v>3045</v>
      </c>
      <c r="D2872">
        <v>33</v>
      </c>
      <c r="E2872">
        <v>8.1530000000000005</v>
      </c>
      <c r="F2872">
        <v>9.2940000000000005</v>
      </c>
      <c r="G2872">
        <v>10.436</v>
      </c>
      <c r="H2872">
        <v>11.77</v>
      </c>
      <c r="I2872">
        <v>13.337</v>
      </c>
      <c r="J2872">
        <v>15.191000000000001</v>
      </c>
      <c r="K2872">
        <v>17.399999999999999</v>
      </c>
      <c r="L2872">
        <v>20.050999999999998</v>
      </c>
      <c r="M2872">
        <v>22.702000000000002</v>
      </c>
      <c r="N2872" s="116">
        <v>-0.316</v>
      </c>
      <c r="O2872" s="116">
        <v>13.337</v>
      </c>
      <c r="P2872" s="116">
        <v>0.12751999999999999</v>
      </c>
    </row>
    <row r="2873" spans="1:16">
      <c r="A2873" t="s">
        <v>141</v>
      </c>
      <c r="B2873">
        <v>1014</v>
      </c>
      <c r="C2873" t="s">
        <v>3046</v>
      </c>
      <c r="D2873">
        <v>33</v>
      </c>
      <c r="E2873">
        <v>8.1560000000000006</v>
      </c>
      <c r="F2873">
        <v>9.298</v>
      </c>
      <c r="G2873">
        <v>10.441000000000001</v>
      </c>
      <c r="H2873">
        <v>11.775</v>
      </c>
      <c r="I2873">
        <v>13.343</v>
      </c>
      <c r="J2873">
        <v>15.198</v>
      </c>
      <c r="K2873">
        <v>17.408999999999999</v>
      </c>
      <c r="L2873">
        <v>20.062000000000001</v>
      </c>
      <c r="M2873">
        <v>22.715</v>
      </c>
      <c r="N2873" s="116">
        <v>-0.316</v>
      </c>
      <c r="O2873" s="116">
        <v>13.343299999999999</v>
      </c>
      <c r="P2873" s="116">
        <v>0.12753999999999999</v>
      </c>
    </row>
    <row r="2874" spans="1:16">
      <c r="A2874" t="s">
        <v>141</v>
      </c>
      <c r="B2874">
        <v>1015</v>
      </c>
      <c r="C2874" t="s">
        <v>3047</v>
      </c>
      <c r="D2874">
        <v>33</v>
      </c>
      <c r="E2874">
        <v>8.1590000000000007</v>
      </c>
      <c r="F2874">
        <v>9.3019999999999996</v>
      </c>
      <c r="G2874">
        <v>10.445</v>
      </c>
      <c r="H2874">
        <v>11.78</v>
      </c>
      <c r="I2874">
        <v>13.35</v>
      </c>
      <c r="J2874">
        <v>15.206</v>
      </c>
      <c r="K2874">
        <v>17.417000000000002</v>
      </c>
      <c r="L2874">
        <v>20.073</v>
      </c>
      <c r="M2874">
        <v>22.728000000000002</v>
      </c>
      <c r="N2874" s="116">
        <v>-0.31609999999999999</v>
      </c>
      <c r="O2874" s="116">
        <v>13.349500000000001</v>
      </c>
      <c r="P2874" s="116">
        <v>0.12756000000000001</v>
      </c>
    </row>
    <row r="2875" spans="1:16">
      <c r="A2875" t="s">
        <v>141</v>
      </c>
      <c r="B2875">
        <v>1016</v>
      </c>
      <c r="C2875" t="s">
        <v>3048</v>
      </c>
      <c r="D2875">
        <v>33</v>
      </c>
      <c r="E2875">
        <v>8.1620000000000008</v>
      </c>
      <c r="F2875">
        <v>9.3059999999999992</v>
      </c>
      <c r="G2875">
        <v>10.449</v>
      </c>
      <c r="H2875">
        <v>11.785</v>
      </c>
      <c r="I2875">
        <v>13.356</v>
      </c>
      <c r="J2875">
        <v>15.212999999999999</v>
      </c>
      <c r="K2875">
        <v>17.425999999999998</v>
      </c>
      <c r="L2875">
        <v>20.082999999999998</v>
      </c>
      <c r="M2875">
        <v>22.74</v>
      </c>
      <c r="N2875" s="116">
        <v>-0.31609999999999999</v>
      </c>
      <c r="O2875" s="116">
        <v>13.355700000000001</v>
      </c>
      <c r="P2875" s="116">
        <v>0.12758</v>
      </c>
    </row>
    <row r="2876" spans="1:16">
      <c r="A2876" t="s">
        <v>141</v>
      </c>
      <c r="B2876">
        <v>1017</v>
      </c>
      <c r="C2876" t="s">
        <v>3049</v>
      </c>
      <c r="D2876">
        <v>33</v>
      </c>
      <c r="E2876">
        <v>8.1649999999999991</v>
      </c>
      <c r="F2876">
        <v>9.31</v>
      </c>
      <c r="G2876">
        <v>10.454000000000001</v>
      </c>
      <c r="H2876">
        <v>11.791</v>
      </c>
      <c r="I2876">
        <v>13.362</v>
      </c>
      <c r="J2876">
        <v>15.221</v>
      </c>
      <c r="K2876">
        <v>17.434999999999999</v>
      </c>
      <c r="L2876">
        <v>20.094000000000001</v>
      </c>
      <c r="M2876">
        <v>22.753</v>
      </c>
      <c r="N2876" s="116">
        <v>-0.31619999999999998</v>
      </c>
      <c r="O2876" s="116">
        <v>13.3619</v>
      </c>
      <c r="P2876" s="116">
        <v>0.12759999999999999</v>
      </c>
    </row>
    <row r="2877" spans="1:16">
      <c r="A2877" t="s">
        <v>141</v>
      </c>
      <c r="B2877">
        <v>1018</v>
      </c>
      <c r="C2877" t="s">
        <v>3050</v>
      </c>
      <c r="D2877">
        <v>33</v>
      </c>
      <c r="E2877">
        <v>8.1690000000000005</v>
      </c>
      <c r="F2877">
        <v>9.3140000000000001</v>
      </c>
      <c r="G2877">
        <v>10.459</v>
      </c>
      <c r="H2877">
        <v>11.795999999999999</v>
      </c>
      <c r="I2877">
        <v>13.368</v>
      </c>
      <c r="J2877">
        <v>15.228</v>
      </c>
      <c r="K2877">
        <v>17.443999999999999</v>
      </c>
      <c r="L2877">
        <v>20.105</v>
      </c>
      <c r="M2877">
        <v>22.765999999999998</v>
      </c>
      <c r="N2877" s="116">
        <v>-0.31619999999999998</v>
      </c>
      <c r="O2877" s="116">
        <v>13.3682</v>
      </c>
      <c r="P2877" s="116">
        <v>0.12762000000000001</v>
      </c>
    </row>
    <row r="2878" spans="1:16">
      <c r="A2878" t="s">
        <v>141</v>
      </c>
      <c r="B2878">
        <v>1019</v>
      </c>
      <c r="C2878" t="s">
        <v>3051</v>
      </c>
      <c r="D2878">
        <v>33</v>
      </c>
      <c r="E2878">
        <v>8.1720000000000006</v>
      </c>
      <c r="F2878">
        <v>9.3179999999999996</v>
      </c>
      <c r="G2878">
        <v>10.462999999999999</v>
      </c>
      <c r="H2878">
        <v>11.801</v>
      </c>
      <c r="I2878">
        <v>13.374000000000001</v>
      </c>
      <c r="J2878">
        <v>15.234999999999999</v>
      </c>
      <c r="K2878">
        <v>17.452999999999999</v>
      </c>
      <c r="L2878">
        <v>20.114999999999998</v>
      </c>
      <c r="M2878">
        <v>22.777999999999999</v>
      </c>
      <c r="N2878" s="116">
        <v>-0.31630000000000003</v>
      </c>
      <c r="O2878" s="116">
        <v>13.3744</v>
      </c>
      <c r="P2878" s="116">
        <v>0.12762999999999999</v>
      </c>
    </row>
    <row r="2879" spans="1:16">
      <c r="A2879" t="s">
        <v>141</v>
      </c>
      <c r="B2879">
        <v>1020</v>
      </c>
      <c r="C2879" t="s">
        <v>3052</v>
      </c>
      <c r="D2879">
        <v>33</v>
      </c>
      <c r="E2879">
        <v>8.1750000000000007</v>
      </c>
      <c r="F2879">
        <v>9.3219999999999992</v>
      </c>
      <c r="G2879">
        <v>10.468</v>
      </c>
      <c r="H2879">
        <v>11.807</v>
      </c>
      <c r="I2879">
        <v>13.381</v>
      </c>
      <c r="J2879">
        <v>15.243</v>
      </c>
      <c r="K2879">
        <v>17.462</v>
      </c>
      <c r="L2879">
        <v>20.126000000000001</v>
      </c>
      <c r="M2879">
        <v>22.79</v>
      </c>
      <c r="N2879" s="116">
        <v>-0.31630000000000003</v>
      </c>
      <c r="O2879" s="116">
        <v>13.380599999999999</v>
      </c>
      <c r="P2879" s="116">
        <v>0.12765000000000001</v>
      </c>
    </row>
    <row r="2880" spans="1:16">
      <c r="A2880" t="s">
        <v>141</v>
      </c>
      <c r="B2880">
        <v>1021</v>
      </c>
      <c r="C2880" t="s">
        <v>3053</v>
      </c>
      <c r="D2880">
        <v>33</v>
      </c>
      <c r="E2880">
        <v>8.1790000000000003</v>
      </c>
      <c r="F2880">
        <v>9.3249999999999993</v>
      </c>
      <c r="G2880">
        <v>10.472</v>
      </c>
      <c r="H2880">
        <v>11.811999999999999</v>
      </c>
      <c r="I2880">
        <v>13.387</v>
      </c>
      <c r="J2880">
        <v>15.25</v>
      </c>
      <c r="K2880">
        <v>17.471</v>
      </c>
      <c r="L2880">
        <v>20.137</v>
      </c>
      <c r="M2880">
        <v>22.803000000000001</v>
      </c>
      <c r="N2880" s="116">
        <v>-0.31640000000000001</v>
      </c>
      <c r="O2880" s="116">
        <v>13.386799999999999</v>
      </c>
      <c r="P2880" s="116">
        <v>0.12767000000000001</v>
      </c>
    </row>
    <row r="2881" spans="1:16">
      <c r="A2881" t="s">
        <v>141</v>
      </c>
      <c r="B2881">
        <v>1022</v>
      </c>
      <c r="C2881" t="s">
        <v>3054</v>
      </c>
      <c r="D2881">
        <v>33</v>
      </c>
      <c r="E2881">
        <v>8.1820000000000004</v>
      </c>
      <c r="F2881">
        <v>9.3290000000000006</v>
      </c>
      <c r="G2881">
        <v>10.477</v>
      </c>
      <c r="H2881">
        <v>11.817</v>
      </c>
      <c r="I2881">
        <v>13.393000000000001</v>
      </c>
      <c r="J2881">
        <v>15.257999999999999</v>
      </c>
      <c r="K2881">
        <v>17.48</v>
      </c>
      <c r="L2881">
        <v>20.148</v>
      </c>
      <c r="M2881">
        <v>22.815999999999999</v>
      </c>
      <c r="N2881" s="116">
        <v>-0.31640000000000001</v>
      </c>
      <c r="O2881" s="116">
        <v>13.3931</v>
      </c>
      <c r="P2881" s="116">
        <v>0.12769</v>
      </c>
    </row>
    <row r="2882" spans="1:16">
      <c r="A2882" t="s">
        <v>141</v>
      </c>
      <c r="B2882">
        <v>1023</v>
      </c>
      <c r="C2882" t="s">
        <v>3055</v>
      </c>
      <c r="D2882">
        <v>33</v>
      </c>
      <c r="E2882">
        <v>8.1850000000000005</v>
      </c>
      <c r="F2882">
        <v>9.3330000000000002</v>
      </c>
      <c r="G2882">
        <v>10.481</v>
      </c>
      <c r="H2882">
        <v>11.823</v>
      </c>
      <c r="I2882">
        <v>13.398999999999999</v>
      </c>
      <c r="J2882">
        <v>15.265000000000001</v>
      </c>
      <c r="K2882">
        <v>17.488</v>
      </c>
      <c r="L2882">
        <v>20.158999999999999</v>
      </c>
      <c r="M2882">
        <v>22.829000000000001</v>
      </c>
      <c r="N2882" s="116">
        <v>-0.3165</v>
      </c>
      <c r="O2882" s="116">
        <v>13.3993</v>
      </c>
      <c r="P2882" s="116">
        <v>0.12770999999999999</v>
      </c>
    </row>
    <row r="2883" spans="1:16">
      <c r="A2883" t="s">
        <v>141</v>
      </c>
      <c r="B2883">
        <v>1024</v>
      </c>
      <c r="C2883" t="s">
        <v>3056</v>
      </c>
      <c r="D2883">
        <v>33</v>
      </c>
      <c r="E2883">
        <v>8.1880000000000006</v>
      </c>
      <c r="F2883">
        <v>9.3369999999999997</v>
      </c>
      <c r="G2883">
        <v>10.486000000000001</v>
      </c>
      <c r="H2883">
        <v>11.827999999999999</v>
      </c>
      <c r="I2883">
        <v>13.406000000000001</v>
      </c>
      <c r="J2883">
        <v>15.272</v>
      </c>
      <c r="K2883">
        <v>17.497</v>
      </c>
      <c r="L2883">
        <v>20.169</v>
      </c>
      <c r="M2883">
        <v>22.841000000000001</v>
      </c>
      <c r="N2883" s="116">
        <v>-0.3165</v>
      </c>
      <c r="O2883" s="116">
        <v>13.4055</v>
      </c>
      <c r="P2883" s="116">
        <v>0.12773000000000001</v>
      </c>
    </row>
    <row r="2884" spans="1:16">
      <c r="A2884" t="s">
        <v>141</v>
      </c>
      <c r="B2884">
        <v>1025</v>
      </c>
      <c r="C2884" t="s">
        <v>3057</v>
      </c>
      <c r="D2884">
        <v>33</v>
      </c>
      <c r="E2884">
        <v>8.1920000000000002</v>
      </c>
      <c r="F2884">
        <v>9.3409999999999993</v>
      </c>
      <c r="G2884">
        <v>10.49</v>
      </c>
      <c r="H2884">
        <v>11.833</v>
      </c>
      <c r="I2884">
        <v>13.412000000000001</v>
      </c>
      <c r="J2884">
        <v>15.28</v>
      </c>
      <c r="K2884">
        <v>17.506</v>
      </c>
      <c r="L2884">
        <v>20.18</v>
      </c>
      <c r="M2884">
        <v>22.853999999999999</v>
      </c>
      <c r="N2884" s="116">
        <v>-0.31659999999999999</v>
      </c>
      <c r="O2884" s="116">
        <v>13.4117</v>
      </c>
      <c r="P2884" s="116">
        <v>0.12775</v>
      </c>
    </row>
    <row r="2885" spans="1:16">
      <c r="A2885" t="s">
        <v>141</v>
      </c>
      <c r="B2885">
        <v>1026</v>
      </c>
      <c r="C2885" t="s">
        <v>3058</v>
      </c>
      <c r="D2885">
        <v>33</v>
      </c>
      <c r="E2885">
        <v>8.1950000000000003</v>
      </c>
      <c r="F2885">
        <v>9.3450000000000006</v>
      </c>
      <c r="G2885">
        <v>10.494999999999999</v>
      </c>
      <c r="H2885">
        <v>11.837999999999999</v>
      </c>
      <c r="I2885">
        <v>13.417999999999999</v>
      </c>
      <c r="J2885">
        <v>15.287000000000001</v>
      </c>
      <c r="K2885">
        <v>17.515000000000001</v>
      </c>
      <c r="L2885">
        <v>20.190999999999999</v>
      </c>
      <c r="M2885">
        <v>22.867000000000001</v>
      </c>
      <c r="N2885" s="116">
        <v>-0.31669999999999998</v>
      </c>
      <c r="O2885" s="116">
        <v>13.417899999999999</v>
      </c>
      <c r="P2885" s="116">
        <v>0.12776999999999999</v>
      </c>
    </row>
    <row r="2886" spans="1:16">
      <c r="A2886" t="s">
        <v>141</v>
      </c>
      <c r="B2886">
        <v>1027</v>
      </c>
      <c r="C2886" t="s">
        <v>3059</v>
      </c>
      <c r="D2886">
        <v>33</v>
      </c>
      <c r="E2886">
        <v>8.1980000000000004</v>
      </c>
      <c r="F2886">
        <v>9.3490000000000002</v>
      </c>
      <c r="G2886">
        <v>10.499000000000001</v>
      </c>
      <c r="H2886">
        <v>11.843999999999999</v>
      </c>
      <c r="I2886">
        <v>13.423999999999999</v>
      </c>
      <c r="J2886">
        <v>15.295</v>
      </c>
      <c r="K2886">
        <v>17.524000000000001</v>
      </c>
      <c r="L2886">
        <v>20.202000000000002</v>
      </c>
      <c r="M2886">
        <v>22.88</v>
      </c>
      <c r="N2886" s="116">
        <v>-0.31669999999999998</v>
      </c>
      <c r="O2886" s="116">
        <v>13.424200000000001</v>
      </c>
      <c r="P2886" s="116">
        <v>0.12778999999999999</v>
      </c>
    </row>
    <row r="2887" spans="1:16">
      <c r="A2887" t="s">
        <v>141</v>
      </c>
      <c r="B2887">
        <v>1028</v>
      </c>
      <c r="C2887" t="s">
        <v>3060</v>
      </c>
      <c r="D2887">
        <v>33</v>
      </c>
      <c r="E2887">
        <v>8.2010000000000005</v>
      </c>
      <c r="F2887">
        <v>9.3529999999999998</v>
      </c>
      <c r="G2887">
        <v>10.504</v>
      </c>
      <c r="H2887">
        <v>11.849</v>
      </c>
      <c r="I2887">
        <v>13.43</v>
      </c>
      <c r="J2887">
        <v>15.302</v>
      </c>
      <c r="K2887">
        <v>17.533000000000001</v>
      </c>
      <c r="L2887">
        <v>20.213000000000001</v>
      </c>
      <c r="M2887">
        <v>22.893000000000001</v>
      </c>
      <c r="N2887" s="116">
        <v>-0.31680000000000003</v>
      </c>
      <c r="O2887" s="116">
        <v>13.430400000000001</v>
      </c>
      <c r="P2887" s="116">
        <v>0.12781000000000001</v>
      </c>
    </row>
    <row r="2888" spans="1:16">
      <c r="A2888" t="s">
        <v>141</v>
      </c>
      <c r="B2888">
        <v>1029</v>
      </c>
      <c r="C2888" t="s">
        <v>3061</v>
      </c>
      <c r="D2888">
        <v>33</v>
      </c>
      <c r="E2888">
        <v>8.2050000000000001</v>
      </c>
      <c r="F2888">
        <v>9.3569999999999993</v>
      </c>
      <c r="G2888">
        <v>10.507999999999999</v>
      </c>
      <c r="H2888">
        <v>11.853999999999999</v>
      </c>
      <c r="I2888">
        <v>13.436999999999999</v>
      </c>
      <c r="J2888">
        <v>15.308999999999999</v>
      </c>
      <c r="K2888">
        <v>17.541</v>
      </c>
      <c r="L2888">
        <v>20.222999999999999</v>
      </c>
      <c r="M2888">
        <v>22.904</v>
      </c>
      <c r="N2888" s="116">
        <v>-0.31680000000000003</v>
      </c>
      <c r="O2888" s="116">
        <v>13.4366</v>
      </c>
      <c r="P2888" s="116">
        <v>0.12781999999999999</v>
      </c>
    </row>
    <row r="2889" spans="1:16">
      <c r="A2889" t="s">
        <v>141</v>
      </c>
      <c r="B2889">
        <v>1030</v>
      </c>
      <c r="C2889" t="s">
        <v>3062</v>
      </c>
      <c r="D2889">
        <v>33</v>
      </c>
      <c r="E2889">
        <v>8.2080000000000002</v>
      </c>
      <c r="F2889">
        <v>9.36</v>
      </c>
      <c r="G2889">
        <v>10.513</v>
      </c>
      <c r="H2889">
        <v>11.859</v>
      </c>
      <c r="I2889">
        <v>13.443</v>
      </c>
      <c r="J2889">
        <v>15.317</v>
      </c>
      <c r="K2889">
        <v>17.55</v>
      </c>
      <c r="L2889">
        <v>20.234000000000002</v>
      </c>
      <c r="M2889">
        <v>22.917000000000002</v>
      </c>
      <c r="N2889" s="116">
        <v>-0.31690000000000002</v>
      </c>
      <c r="O2889" s="116">
        <v>13.4428</v>
      </c>
      <c r="P2889" s="116">
        <v>0.12784000000000001</v>
      </c>
    </row>
    <row r="2890" spans="1:16">
      <c r="A2890" t="s">
        <v>141</v>
      </c>
      <c r="B2890">
        <v>1031</v>
      </c>
      <c r="C2890" t="s">
        <v>3063</v>
      </c>
      <c r="D2890">
        <v>33</v>
      </c>
      <c r="E2890">
        <v>8.2110000000000003</v>
      </c>
      <c r="F2890">
        <v>9.3640000000000008</v>
      </c>
      <c r="G2890">
        <v>10.516999999999999</v>
      </c>
      <c r="H2890">
        <v>11.865</v>
      </c>
      <c r="I2890">
        <v>13.449</v>
      </c>
      <c r="J2890">
        <v>15.324</v>
      </c>
      <c r="K2890">
        <v>17.559000000000001</v>
      </c>
      <c r="L2890">
        <v>20.244</v>
      </c>
      <c r="M2890">
        <v>22.93</v>
      </c>
      <c r="N2890" s="116">
        <v>-0.31690000000000002</v>
      </c>
      <c r="O2890" s="116">
        <v>13.449</v>
      </c>
      <c r="P2890" s="116">
        <v>0.12786</v>
      </c>
    </row>
    <row r="2891" spans="1:16">
      <c r="A2891" t="s">
        <v>141</v>
      </c>
      <c r="B2891">
        <v>1032</v>
      </c>
      <c r="C2891" t="s">
        <v>3064</v>
      </c>
      <c r="D2891">
        <v>33</v>
      </c>
      <c r="E2891">
        <v>8.2149999999999999</v>
      </c>
      <c r="F2891">
        <v>9.3680000000000003</v>
      </c>
      <c r="G2891">
        <v>10.522</v>
      </c>
      <c r="H2891">
        <v>11.87</v>
      </c>
      <c r="I2891">
        <v>13.455</v>
      </c>
      <c r="J2891">
        <v>15.332000000000001</v>
      </c>
      <c r="K2891">
        <v>17.568000000000001</v>
      </c>
      <c r="L2891">
        <v>20.254999999999999</v>
      </c>
      <c r="M2891">
        <v>22.942</v>
      </c>
      <c r="N2891" s="116">
        <v>-0.317</v>
      </c>
      <c r="O2891" s="116">
        <v>13.4552</v>
      </c>
      <c r="P2891" s="116">
        <v>0.12787999999999999</v>
      </c>
    </row>
    <row r="2892" spans="1:16">
      <c r="A2892" t="s">
        <v>141</v>
      </c>
      <c r="B2892">
        <v>1033</v>
      </c>
      <c r="C2892" t="s">
        <v>3065</v>
      </c>
      <c r="D2892">
        <v>33</v>
      </c>
      <c r="E2892">
        <v>8.218</v>
      </c>
      <c r="F2892">
        <v>9.3719999999999999</v>
      </c>
      <c r="G2892">
        <v>10.526</v>
      </c>
      <c r="H2892">
        <v>11.875</v>
      </c>
      <c r="I2892">
        <v>13.461</v>
      </c>
      <c r="J2892">
        <v>15.339</v>
      </c>
      <c r="K2892">
        <v>17.577000000000002</v>
      </c>
      <c r="L2892">
        <v>20.265999999999998</v>
      </c>
      <c r="M2892">
        <v>22.954999999999998</v>
      </c>
      <c r="N2892" s="116">
        <v>-0.317</v>
      </c>
      <c r="O2892" s="116">
        <v>13.461399999999999</v>
      </c>
      <c r="P2892" s="116">
        <v>0.12790000000000001</v>
      </c>
    </row>
    <row r="2893" spans="1:16">
      <c r="A2893" t="s">
        <v>141</v>
      </c>
      <c r="B2893">
        <v>1034</v>
      </c>
      <c r="C2893" t="s">
        <v>3066</v>
      </c>
      <c r="D2893">
        <v>33</v>
      </c>
      <c r="E2893">
        <v>8.2210000000000001</v>
      </c>
      <c r="F2893">
        <v>9.3759999999999994</v>
      </c>
      <c r="G2893">
        <v>10.531000000000001</v>
      </c>
      <c r="H2893">
        <v>11.881</v>
      </c>
      <c r="I2893">
        <v>13.468</v>
      </c>
      <c r="J2893">
        <v>15.346</v>
      </c>
      <c r="K2893">
        <v>17.585999999999999</v>
      </c>
      <c r="L2893">
        <v>20.277000000000001</v>
      </c>
      <c r="M2893">
        <v>22.968</v>
      </c>
      <c r="N2893" s="116">
        <v>-0.31709999999999999</v>
      </c>
      <c r="O2893" s="116">
        <v>13.467700000000001</v>
      </c>
      <c r="P2893" s="116">
        <v>0.12792000000000001</v>
      </c>
    </row>
    <row r="2894" spans="1:16">
      <c r="A2894" t="s">
        <v>141</v>
      </c>
      <c r="B2894">
        <v>1035</v>
      </c>
      <c r="C2894" t="s">
        <v>3067</v>
      </c>
      <c r="D2894">
        <v>34</v>
      </c>
      <c r="E2894">
        <v>8.2240000000000002</v>
      </c>
      <c r="F2894">
        <v>9.3800000000000008</v>
      </c>
      <c r="G2894">
        <v>10.535</v>
      </c>
      <c r="H2894">
        <v>11.885999999999999</v>
      </c>
      <c r="I2894">
        <v>13.474</v>
      </c>
      <c r="J2894">
        <v>15.353999999999999</v>
      </c>
      <c r="K2894">
        <v>17.594999999999999</v>
      </c>
      <c r="L2894">
        <v>20.288</v>
      </c>
      <c r="M2894">
        <v>22.981000000000002</v>
      </c>
      <c r="N2894" s="116">
        <v>-0.31709999999999999</v>
      </c>
      <c r="O2894" s="116">
        <v>13.4739</v>
      </c>
      <c r="P2894" s="116">
        <v>0.12794</v>
      </c>
    </row>
    <row r="2895" spans="1:16">
      <c r="A2895" t="s">
        <v>141</v>
      </c>
      <c r="B2895">
        <v>1036</v>
      </c>
      <c r="C2895" t="s">
        <v>3068</v>
      </c>
      <c r="D2895">
        <v>34</v>
      </c>
      <c r="E2895">
        <v>8.2279999999999998</v>
      </c>
      <c r="F2895">
        <v>9.3840000000000003</v>
      </c>
      <c r="G2895">
        <v>10.54</v>
      </c>
      <c r="H2895">
        <v>11.891</v>
      </c>
      <c r="I2895">
        <v>13.48</v>
      </c>
      <c r="J2895">
        <v>15.361000000000001</v>
      </c>
      <c r="K2895">
        <v>17.603999999999999</v>
      </c>
      <c r="L2895">
        <v>20.298999999999999</v>
      </c>
      <c r="M2895">
        <v>22.992999999999999</v>
      </c>
      <c r="N2895" s="116">
        <v>-0.31719999999999998</v>
      </c>
      <c r="O2895" s="116">
        <v>13.4801</v>
      </c>
      <c r="P2895" s="116">
        <v>0.12795999999999999</v>
      </c>
    </row>
    <row r="2896" spans="1:16">
      <c r="A2896" t="s">
        <v>141</v>
      </c>
      <c r="B2896">
        <v>1037</v>
      </c>
      <c r="C2896" t="s">
        <v>3069</v>
      </c>
      <c r="D2896">
        <v>34</v>
      </c>
      <c r="E2896">
        <v>8.2309999999999999</v>
      </c>
      <c r="F2896">
        <v>9.3870000000000005</v>
      </c>
      <c r="G2896">
        <v>10.544</v>
      </c>
      <c r="H2896">
        <v>11.896000000000001</v>
      </c>
      <c r="I2896">
        <v>13.486000000000001</v>
      </c>
      <c r="J2896">
        <v>15.369</v>
      </c>
      <c r="K2896">
        <v>17.613</v>
      </c>
      <c r="L2896">
        <v>20.309000000000001</v>
      </c>
      <c r="M2896">
        <v>23.006</v>
      </c>
      <c r="N2896" s="116">
        <v>-0.31719999999999998</v>
      </c>
      <c r="O2896" s="116">
        <v>13.4863</v>
      </c>
      <c r="P2896" s="116">
        <v>0.12798000000000001</v>
      </c>
    </row>
    <row r="2897" spans="1:16">
      <c r="A2897" t="s">
        <v>141</v>
      </c>
      <c r="B2897">
        <v>1038</v>
      </c>
      <c r="C2897" t="s">
        <v>3070</v>
      </c>
      <c r="D2897">
        <v>34</v>
      </c>
      <c r="E2897">
        <v>8.234</v>
      </c>
      <c r="F2897">
        <v>9.391</v>
      </c>
      <c r="G2897">
        <v>10.548999999999999</v>
      </c>
      <c r="H2897">
        <v>11.901999999999999</v>
      </c>
      <c r="I2897">
        <v>13.492000000000001</v>
      </c>
      <c r="J2897">
        <v>15.375999999999999</v>
      </c>
      <c r="K2897">
        <v>17.622</v>
      </c>
      <c r="L2897">
        <v>20.32</v>
      </c>
      <c r="M2897">
        <v>23.018999999999998</v>
      </c>
      <c r="N2897" s="116">
        <v>-0.31730000000000003</v>
      </c>
      <c r="O2897" s="116">
        <v>13.4925</v>
      </c>
      <c r="P2897" s="116">
        <v>0.128</v>
      </c>
    </row>
    <row r="2898" spans="1:16">
      <c r="A2898" t="s">
        <v>141</v>
      </c>
      <c r="B2898">
        <v>1039</v>
      </c>
      <c r="C2898" t="s">
        <v>3071</v>
      </c>
      <c r="D2898">
        <v>34</v>
      </c>
      <c r="E2898">
        <v>8.2370000000000001</v>
      </c>
      <c r="F2898">
        <v>9.3949999999999996</v>
      </c>
      <c r="G2898">
        <v>10.553000000000001</v>
      </c>
      <c r="H2898">
        <v>11.907</v>
      </c>
      <c r="I2898">
        <v>13.499000000000001</v>
      </c>
      <c r="J2898">
        <v>15.382999999999999</v>
      </c>
      <c r="K2898">
        <v>17.631</v>
      </c>
      <c r="L2898">
        <v>20.331</v>
      </c>
      <c r="M2898">
        <v>23.030999999999999</v>
      </c>
      <c r="N2898" s="116">
        <v>-0.31730000000000003</v>
      </c>
      <c r="O2898" s="116">
        <v>13.498699999999999</v>
      </c>
      <c r="P2898" s="116">
        <v>0.12801999999999999</v>
      </c>
    </row>
    <row r="2899" spans="1:16">
      <c r="A2899" t="s">
        <v>141</v>
      </c>
      <c r="B2899">
        <v>1040</v>
      </c>
      <c r="C2899" t="s">
        <v>3072</v>
      </c>
      <c r="D2899">
        <v>34</v>
      </c>
      <c r="E2899">
        <v>8.24</v>
      </c>
      <c r="F2899">
        <v>9.3989999999999991</v>
      </c>
      <c r="G2899">
        <v>10.558</v>
      </c>
      <c r="H2899">
        <v>11.912000000000001</v>
      </c>
      <c r="I2899">
        <v>13.505000000000001</v>
      </c>
      <c r="J2899">
        <v>15.391</v>
      </c>
      <c r="K2899">
        <v>17.638999999999999</v>
      </c>
      <c r="L2899">
        <v>20.341999999999999</v>
      </c>
      <c r="M2899">
        <v>23.044</v>
      </c>
      <c r="N2899" s="116">
        <v>-0.31740000000000002</v>
      </c>
      <c r="O2899" s="116">
        <v>13.504899999999999</v>
      </c>
      <c r="P2899" s="116">
        <v>0.12803999999999999</v>
      </c>
    </row>
    <row r="2900" spans="1:16">
      <c r="A2900" t="s">
        <v>141</v>
      </c>
      <c r="B2900">
        <v>1041</v>
      </c>
      <c r="C2900" t="s">
        <v>3073</v>
      </c>
      <c r="D2900">
        <v>34</v>
      </c>
      <c r="E2900">
        <v>8.2439999999999998</v>
      </c>
      <c r="F2900">
        <v>9.4030000000000005</v>
      </c>
      <c r="G2900">
        <v>10.561999999999999</v>
      </c>
      <c r="H2900">
        <v>11.917</v>
      </c>
      <c r="I2900">
        <v>13.510999999999999</v>
      </c>
      <c r="J2900">
        <v>15.398</v>
      </c>
      <c r="K2900">
        <v>17.648</v>
      </c>
      <c r="L2900">
        <v>20.353000000000002</v>
      </c>
      <c r="M2900">
        <v>23.056999999999999</v>
      </c>
      <c r="N2900" s="116">
        <v>-0.31740000000000002</v>
      </c>
      <c r="O2900" s="116">
        <v>13.511100000000001</v>
      </c>
      <c r="P2900" s="116">
        <v>0.12806000000000001</v>
      </c>
    </row>
    <row r="2901" spans="1:16">
      <c r="A2901" t="s">
        <v>141</v>
      </c>
      <c r="B2901">
        <v>1042</v>
      </c>
      <c r="C2901" t="s">
        <v>3074</v>
      </c>
      <c r="D2901">
        <v>34</v>
      </c>
      <c r="E2901">
        <v>8.2469999999999999</v>
      </c>
      <c r="F2901">
        <v>9.407</v>
      </c>
      <c r="G2901">
        <v>10.567</v>
      </c>
      <c r="H2901">
        <v>11.922000000000001</v>
      </c>
      <c r="I2901">
        <v>13.516999999999999</v>
      </c>
      <c r="J2901">
        <v>15.406000000000001</v>
      </c>
      <c r="K2901">
        <v>17.657</v>
      </c>
      <c r="L2901">
        <v>20.364000000000001</v>
      </c>
      <c r="M2901">
        <v>23.07</v>
      </c>
      <c r="N2901" s="116">
        <v>-0.3175</v>
      </c>
      <c r="O2901" s="116">
        <v>13.517300000000001</v>
      </c>
      <c r="P2901" s="116">
        <v>0.12808</v>
      </c>
    </row>
    <row r="2902" spans="1:16">
      <c r="A2902" t="s">
        <v>141</v>
      </c>
      <c r="B2902">
        <v>1043</v>
      </c>
      <c r="C2902" t="s">
        <v>3075</v>
      </c>
      <c r="D2902">
        <v>34</v>
      </c>
      <c r="E2902">
        <v>8.25</v>
      </c>
      <c r="F2902">
        <v>9.41</v>
      </c>
      <c r="G2902">
        <v>10.571</v>
      </c>
      <c r="H2902">
        <v>11.928000000000001</v>
      </c>
      <c r="I2902">
        <v>13.523999999999999</v>
      </c>
      <c r="J2902">
        <v>15.413</v>
      </c>
      <c r="K2902">
        <v>17.666</v>
      </c>
      <c r="L2902">
        <v>20.373999999999999</v>
      </c>
      <c r="M2902">
        <v>23.082000000000001</v>
      </c>
      <c r="N2902" s="116">
        <v>-0.3175</v>
      </c>
      <c r="O2902" s="116">
        <v>13.5235</v>
      </c>
      <c r="P2902" s="116">
        <v>0.12809999999999999</v>
      </c>
    </row>
    <row r="2903" spans="1:16">
      <c r="A2903" t="s">
        <v>141</v>
      </c>
      <c r="B2903">
        <v>1044</v>
      </c>
      <c r="C2903" t="s">
        <v>3076</v>
      </c>
      <c r="D2903">
        <v>34</v>
      </c>
      <c r="E2903">
        <v>8.2530000000000001</v>
      </c>
      <c r="F2903">
        <v>9.4139999999999997</v>
      </c>
      <c r="G2903">
        <v>10.576000000000001</v>
      </c>
      <c r="H2903">
        <v>11.933</v>
      </c>
      <c r="I2903">
        <v>13.53</v>
      </c>
      <c r="J2903">
        <v>15.42</v>
      </c>
      <c r="K2903">
        <v>17.675000000000001</v>
      </c>
      <c r="L2903">
        <v>20.385000000000002</v>
      </c>
      <c r="M2903">
        <v>23.094999999999999</v>
      </c>
      <c r="N2903" s="116">
        <v>-0.31759999999999999</v>
      </c>
      <c r="O2903" s="116">
        <v>13.5297</v>
      </c>
      <c r="P2903" s="116">
        <v>0.12812000000000001</v>
      </c>
    </row>
    <row r="2904" spans="1:16">
      <c r="A2904" t="s">
        <v>141</v>
      </c>
      <c r="B2904">
        <v>1045</v>
      </c>
      <c r="C2904" t="s">
        <v>3077</v>
      </c>
      <c r="D2904">
        <v>34</v>
      </c>
      <c r="E2904">
        <v>8.2560000000000002</v>
      </c>
      <c r="F2904">
        <v>9.4179999999999993</v>
      </c>
      <c r="G2904">
        <v>10.58</v>
      </c>
      <c r="H2904">
        <v>11.938000000000001</v>
      </c>
      <c r="I2904">
        <v>13.536</v>
      </c>
      <c r="J2904">
        <v>15.428000000000001</v>
      </c>
      <c r="K2904">
        <v>17.684000000000001</v>
      </c>
      <c r="L2904">
        <v>20.396000000000001</v>
      </c>
      <c r="M2904">
        <v>23.108000000000001</v>
      </c>
      <c r="N2904" s="116">
        <v>-0.31759999999999999</v>
      </c>
      <c r="O2904" s="116">
        <v>13.5359</v>
      </c>
      <c r="P2904" s="116">
        <v>0.12814</v>
      </c>
    </row>
    <row r="2905" spans="1:16">
      <c r="A2905" t="s">
        <v>141</v>
      </c>
      <c r="B2905">
        <v>1046</v>
      </c>
      <c r="C2905" t="s">
        <v>3078</v>
      </c>
      <c r="D2905">
        <v>34</v>
      </c>
      <c r="E2905">
        <v>8.26</v>
      </c>
      <c r="F2905">
        <v>9.4220000000000006</v>
      </c>
      <c r="G2905">
        <v>10.584</v>
      </c>
      <c r="H2905">
        <v>11.943</v>
      </c>
      <c r="I2905">
        <v>13.542</v>
      </c>
      <c r="J2905">
        <v>15.435</v>
      </c>
      <c r="K2905">
        <v>17.693000000000001</v>
      </c>
      <c r="L2905">
        <v>20.407</v>
      </c>
      <c r="M2905">
        <v>23.120999999999999</v>
      </c>
      <c r="N2905" s="116">
        <v>-0.31769999999999998</v>
      </c>
      <c r="O2905" s="116">
        <v>13.5421</v>
      </c>
      <c r="P2905" s="116">
        <v>0.12816</v>
      </c>
    </row>
    <row r="2906" spans="1:16">
      <c r="A2906" t="s">
        <v>141</v>
      </c>
      <c r="B2906">
        <v>1047</v>
      </c>
      <c r="C2906" t="s">
        <v>3079</v>
      </c>
      <c r="D2906">
        <v>34</v>
      </c>
      <c r="E2906">
        <v>8.2629999999999999</v>
      </c>
      <c r="F2906">
        <v>9.4260000000000002</v>
      </c>
      <c r="G2906">
        <v>10.589</v>
      </c>
      <c r="H2906">
        <v>11.949</v>
      </c>
      <c r="I2906">
        <v>13.548</v>
      </c>
      <c r="J2906">
        <v>15.443</v>
      </c>
      <c r="K2906">
        <v>17.702000000000002</v>
      </c>
      <c r="L2906">
        <v>20.417999999999999</v>
      </c>
      <c r="M2906">
        <v>23.132999999999999</v>
      </c>
      <c r="N2906" s="116">
        <v>-0.31769999999999998</v>
      </c>
      <c r="O2906" s="116">
        <v>13.548299999999999</v>
      </c>
      <c r="P2906" s="116">
        <v>0.12817999999999999</v>
      </c>
    </row>
    <row r="2907" spans="1:16">
      <c r="A2907" t="s">
        <v>141</v>
      </c>
      <c r="B2907">
        <v>1048</v>
      </c>
      <c r="C2907" t="s">
        <v>3080</v>
      </c>
      <c r="D2907">
        <v>34</v>
      </c>
      <c r="E2907">
        <v>8.266</v>
      </c>
      <c r="F2907">
        <v>9.43</v>
      </c>
      <c r="G2907">
        <v>10.593999999999999</v>
      </c>
      <c r="H2907">
        <v>11.954000000000001</v>
      </c>
      <c r="I2907">
        <v>13.554</v>
      </c>
      <c r="J2907">
        <v>15.45</v>
      </c>
      <c r="K2907">
        <v>17.71</v>
      </c>
      <c r="L2907">
        <v>20.428000000000001</v>
      </c>
      <c r="M2907">
        <v>23.145</v>
      </c>
      <c r="N2907" s="116">
        <v>-0.31780000000000003</v>
      </c>
      <c r="O2907" s="116">
        <v>13.554500000000001</v>
      </c>
      <c r="P2907" s="116">
        <v>0.12819</v>
      </c>
    </row>
    <row r="2908" spans="1:16">
      <c r="A2908" t="s">
        <v>141</v>
      </c>
      <c r="B2908">
        <v>1049</v>
      </c>
      <c r="C2908" t="s">
        <v>3081</v>
      </c>
      <c r="D2908">
        <v>34</v>
      </c>
      <c r="E2908">
        <v>8.27</v>
      </c>
      <c r="F2908">
        <v>9.4339999999999993</v>
      </c>
      <c r="G2908">
        <v>10.598000000000001</v>
      </c>
      <c r="H2908">
        <v>11.959</v>
      </c>
      <c r="I2908">
        <v>13.561</v>
      </c>
      <c r="J2908">
        <v>15.457000000000001</v>
      </c>
      <c r="K2908">
        <v>17.719000000000001</v>
      </c>
      <c r="L2908">
        <v>20.439</v>
      </c>
      <c r="M2908">
        <v>23.158000000000001</v>
      </c>
      <c r="N2908" s="116">
        <v>-0.31780000000000003</v>
      </c>
      <c r="O2908" s="116">
        <v>13.560700000000001</v>
      </c>
      <c r="P2908" s="116">
        <v>0.12820999999999999</v>
      </c>
    </row>
    <row r="2909" spans="1:16">
      <c r="A2909" t="s">
        <v>141</v>
      </c>
      <c r="B2909">
        <v>1050</v>
      </c>
      <c r="C2909" t="s">
        <v>3082</v>
      </c>
      <c r="D2909">
        <v>34</v>
      </c>
      <c r="E2909">
        <v>8.2729999999999997</v>
      </c>
      <c r="F2909">
        <v>9.4380000000000006</v>
      </c>
      <c r="G2909">
        <v>10.603</v>
      </c>
      <c r="H2909">
        <v>11.965</v>
      </c>
      <c r="I2909">
        <v>13.567</v>
      </c>
      <c r="J2909">
        <v>15.465</v>
      </c>
      <c r="K2909">
        <v>17.728000000000002</v>
      </c>
      <c r="L2909">
        <v>20.449000000000002</v>
      </c>
      <c r="M2909">
        <v>23.170999999999999</v>
      </c>
      <c r="N2909" s="116">
        <v>-0.31790000000000002</v>
      </c>
      <c r="O2909" s="116">
        <v>13.5669</v>
      </c>
      <c r="P2909" s="116">
        <v>0.12823000000000001</v>
      </c>
    </row>
    <row r="2910" spans="1:16">
      <c r="A2910" t="s">
        <v>141</v>
      </c>
      <c r="B2910">
        <v>1051</v>
      </c>
      <c r="C2910" t="s">
        <v>3083</v>
      </c>
      <c r="D2910">
        <v>34</v>
      </c>
      <c r="E2910">
        <v>8.2759999999999998</v>
      </c>
      <c r="F2910">
        <v>9.4410000000000007</v>
      </c>
      <c r="G2910">
        <v>10.606999999999999</v>
      </c>
      <c r="H2910">
        <v>11.97</v>
      </c>
      <c r="I2910">
        <v>13.573</v>
      </c>
      <c r="J2910">
        <v>15.472</v>
      </c>
      <c r="K2910">
        <v>17.736999999999998</v>
      </c>
      <c r="L2910">
        <v>20.46</v>
      </c>
      <c r="M2910">
        <v>23.183</v>
      </c>
      <c r="N2910" s="116">
        <v>-0.31790000000000002</v>
      </c>
      <c r="O2910" s="116">
        <v>13.5731</v>
      </c>
      <c r="P2910" s="116">
        <v>0.12825</v>
      </c>
    </row>
    <row r="2911" spans="1:16">
      <c r="A2911" t="s">
        <v>141</v>
      </c>
      <c r="B2911">
        <v>1052</v>
      </c>
      <c r="C2911" t="s">
        <v>3084</v>
      </c>
      <c r="D2911">
        <v>34</v>
      </c>
      <c r="E2911">
        <v>8.2789999999999999</v>
      </c>
      <c r="F2911">
        <v>9.4450000000000003</v>
      </c>
      <c r="G2911">
        <v>10.611000000000001</v>
      </c>
      <c r="H2911">
        <v>11.975</v>
      </c>
      <c r="I2911">
        <v>13.579000000000001</v>
      </c>
      <c r="J2911">
        <v>15.478999999999999</v>
      </c>
      <c r="K2911">
        <v>17.745999999999999</v>
      </c>
      <c r="L2911">
        <v>20.471</v>
      </c>
      <c r="M2911">
        <v>23.196000000000002</v>
      </c>
      <c r="N2911" s="116">
        <v>-0.318</v>
      </c>
      <c r="O2911" s="116">
        <v>13.5793</v>
      </c>
      <c r="P2911" s="116">
        <v>0.12827</v>
      </c>
    </row>
    <row r="2912" spans="1:16">
      <c r="A2912" t="s">
        <v>141</v>
      </c>
      <c r="B2912">
        <v>1053</v>
      </c>
      <c r="C2912" t="s">
        <v>3085</v>
      </c>
      <c r="D2912">
        <v>34</v>
      </c>
      <c r="E2912">
        <v>8.282</v>
      </c>
      <c r="F2912">
        <v>9.4489999999999998</v>
      </c>
      <c r="G2912">
        <v>10.616</v>
      </c>
      <c r="H2912">
        <v>11.98</v>
      </c>
      <c r="I2912">
        <v>13.586</v>
      </c>
      <c r="J2912">
        <v>15.487</v>
      </c>
      <c r="K2912">
        <v>17.754999999999999</v>
      </c>
      <c r="L2912">
        <v>20.481999999999999</v>
      </c>
      <c r="M2912">
        <v>23.209</v>
      </c>
      <c r="N2912" s="116">
        <v>-0.318</v>
      </c>
      <c r="O2912" s="116">
        <v>13.5855</v>
      </c>
      <c r="P2912" s="116">
        <v>0.12828999999999999</v>
      </c>
    </row>
    <row r="2913" spans="1:16">
      <c r="A2913" t="s">
        <v>141</v>
      </c>
      <c r="B2913">
        <v>1054</v>
      </c>
      <c r="C2913" t="s">
        <v>3086</v>
      </c>
      <c r="D2913">
        <v>34</v>
      </c>
      <c r="E2913">
        <v>8.2850000000000001</v>
      </c>
      <c r="F2913">
        <v>9.4529999999999994</v>
      </c>
      <c r="G2913">
        <v>10.62</v>
      </c>
      <c r="H2913">
        <v>11.984999999999999</v>
      </c>
      <c r="I2913">
        <v>13.592000000000001</v>
      </c>
      <c r="J2913">
        <v>15.494</v>
      </c>
      <c r="K2913">
        <v>17.763999999999999</v>
      </c>
      <c r="L2913">
        <v>20.494</v>
      </c>
      <c r="M2913">
        <v>23.222999999999999</v>
      </c>
      <c r="N2913" s="116">
        <v>-0.31809999999999999</v>
      </c>
      <c r="O2913" s="116">
        <v>13.591699999999999</v>
      </c>
      <c r="P2913" s="116">
        <v>0.12831999999999999</v>
      </c>
    </row>
    <row r="2914" spans="1:16">
      <c r="A2914" t="s">
        <v>141</v>
      </c>
      <c r="B2914">
        <v>1055</v>
      </c>
      <c r="C2914" t="s">
        <v>3087</v>
      </c>
      <c r="D2914">
        <v>34</v>
      </c>
      <c r="E2914">
        <v>8.2880000000000003</v>
      </c>
      <c r="F2914">
        <v>9.4570000000000007</v>
      </c>
      <c r="G2914">
        <v>10.625</v>
      </c>
      <c r="H2914">
        <v>11.991</v>
      </c>
      <c r="I2914">
        <v>13.598000000000001</v>
      </c>
      <c r="J2914">
        <v>15.502000000000001</v>
      </c>
      <c r="K2914">
        <v>17.773</v>
      </c>
      <c r="L2914">
        <v>20.504000000000001</v>
      </c>
      <c r="M2914">
        <v>23.236000000000001</v>
      </c>
      <c r="N2914" s="116">
        <v>-0.31809999999999999</v>
      </c>
      <c r="O2914" s="116">
        <v>13.597899999999999</v>
      </c>
      <c r="P2914" s="116">
        <v>0.12834000000000001</v>
      </c>
    </row>
    <row r="2915" spans="1:16">
      <c r="A2915" t="s">
        <v>141</v>
      </c>
      <c r="B2915">
        <v>1056</v>
      </c>
      <c r="C2915" t="s">
        <v>3088</v>
      </c>
      <c r="D2915">
        <v>34</v>
      </c>
      <c r="E2915">
        <v>8.2919999999999998</v>
      </c>
      <c r="F2915">
        <v>9.4600000000000009</v>
      </c>
      <c r="G2915">
        <v>10.629</v>
      </c>
      <c r="H2915">
        <v>11.996</v>
      </c>
      <c r="I2915">
        <v>13.603999999999999</v>
      </c>
      <c r="J2915">
        <v>15.509</v>
      </c>
      <c r="K2915">
        <v>17.782</v>
      </c>
      <c r="L2915">
        <v>20.515000000000001</v>
      </c>
      <c r="M2915">
        <v>23.248000000000001</v>
      </c>
      <c r="N2915" s="116">
        <v>-0.31819999999999998</v>
      </c>
      <c r="O2915" s="116">
        <v>13.604100000000001</v>
      </c>
      <c r="P2915" s="116">
        <v>0.12836</v>
      </c>
    </row>
    <row r="2916" spans="1:16">
      <c r="A2916" t="s">
        <v>141</v>
      </c>
      <c r="B2916">
        <v>1057</v>
      </c>
      <c r="C2916" t="s">
        <v>3089</v>
      </c>
      <c r="D2916">
        <v>34</v>
      </c>
      <c r="E2916">
        <v>8.2949999999999999</v>
      </c>
      <c r="F2916">
        <v>9.4640000000000004</v>
      </c>
      <c r="G2916">
        <v>10.634</v>
      </c>
      <c r="H2916">
        <v>12.000999999999999</v>
      </c>
      <c r="I2916">
        <v>13.61</v>
      </c>
      <c r="J2916">
        <v>15.516</v>
      </c>
      <c r="K2916">
        <v>17.791</v>
      </c>
      <c r="L2916">
        <v>20.526</v>
      </c>
      <c r="M2916">
        <v>23.260999999999999</v>
      </c>
      <c r="N2916" s="116">
        <v>-0.31819999999999998</v>
      </c>
      <c r="O2916" s="116">
        <v>13.610300000000001</v>
      </c>
      <c r="P2916" s="116">
        <v>0.12837999999999999</v>
      </c>
    </row>
    <row r="2917" spans="1:16">
      <c r="A2917" t="s">
        <v>141</v>
      </c>
      <c r="B2917">
        <v>1058</v>
      </c>
      <c r="C2917" t="s">
        <v>3090</v>
      </c>
      <c r="D2917">
        <v>34</v>
      </c>
      <c r="E2917">
        <v>8.298</v>
      </c>
      <c r="F2917">
        <v>9.468</v>
      </c>
      <c r="G2917">
        <v>10.638</v>
      </c>
      <c r="H2917">
        <v>12.006</v>
      </c>
      <c r="I2917">
        <v>13.616</v>
      </c>
      <c r="J2917">
        <v>15.523999999999999</v>
      </c>
      <c r="K2917">
        <v>17.8</v>
      </c>
      <c r="L2917">
        <v>20.536999999999999</v>
      </c>
      <c r="M2917">
        <v>23.274000000000001</v>
      </c>
      <c r="N2917" s="116">
        <v>-0.31830000000000003</v>
      </c>
      <c r="O2917" s="116">
        <v>13.6165</v>
      </c>
      <c r="P2917" s="116">
        <v>0.12839999999999999</v>
      </c>
    </row>
    <row r="2918" spans="1:16">
      <c r="A2918" t="s">
        <v>141</v>
      </c>
      <c r="B2918">
        <v>1059</v>
      </c>
      <c r="C2918" t="s">
        <v>3091</v>
      </c>
      <c r="D2918">
        <v>34</v>
      </c>
      <c r="E2918">
        <v>8.3010000000000002</v>
      </c>
      <c r="F2918">
        <v>9.4719999999999995</v>
      </c>
      <c r="G2918">
        <v>10.643000000000001</v>
      </c>
      <c r="H2918">
        <v>12.012</v>
      </c>
      <c r="I2918">
        <v>13.622999999999999</v>
      </c>
      <c r="J2918">
        <v>15.531000000000001</v>
      </c>
      <c r="K2918">
        <v>17.809000000000001</v>
      </c>
      <c r="L2918">
        <v>20.547999999999998</v>
      </c>
      <c r="M2918">
        <v>23.286999999999999</v>
      </c>
      <c r="N2918" s="116">
        <v>-0.31830000000000003</v>
      </c>
      <c r="O2918" s="116">
        <v>13.6227</v>
      </c>
      <c r="P2918" s="116">
        <v>0.12842000000000001</v>
      </c>
    </row>
    <row r="2919" spans="1:16">
      <c r="A2919" t="s">
        <v>141</v>
      </c>
      <c r="B2919">
        <v>1060</v>
      </c>
      <c r="C2919" t="s">
        <v>3092</v>
      </c>
      <c r="D2919">
        <v>34</v>
      </c>
      <c r="E2919">
        <v>8.3049999999999997</v>
      </c>
      <c r="F2919">
        <v>9.4760000000000009</v>
      </c>
      <c r="G2919">
        <v>10.647</v>
      </c>
      <c r="H2919">
        <v>12.016999999999999</v>
      </c>
      <c r="I2919">
        <v>13.629</v>
      </c>
      <c r="J2919">
        <v>15.539</v>
      </c>
      <c r="K2919">
        <v>17.818000000000001</v>
      </c>
      <c r="L2919">
        <v>20.559000000000001</v>
      </c>
      <c r="M2919">
        <v>23.3</v>
      </c>
      <c r="N2919" s="116">
        <v>-0.31840000000000002</v>
      </c>
      <c r="O2919" s="116">
        <v>13.6289</v>
      </c>
      <c r="P2919" s="116">
        <v>0.12844</v>
      </c>
    </row>
    <row r="2920" spans="1:16">
      <c r="A2920" t="s">
        <v>141</v>
      </c>
      <c r="B2920">
        <v>1061</v>
      </c>
      <c r="C2920" t="s">
        <v>3093</v>
      </c>
      <c r="D2920">
        <v>34</v>
      </c>
      <c r="E2920">
        <v>8.3079999999999998</v>
      </c>
      <c r="F2920">
        <v>9.48</v>
      </c>
      <c r="G2920">
        <v>10.651</v>
      </c>
      <c r="H2920">
        <v>12.022</v>
      </c>
      <c r="I2920">
        <v>13.635</v>
      </c>
      <c r="J2920">
        <v>15.545999999999999</v>
      </c>
      <c r="K2920">
        <v>17.827000000000002</v>
      </c>
      <c r="L2920">
        <v>20.568999999999999</v>
      </c>
      <c r="M2920">
        <v>23.312000000000001</v>
      </c>
      <c r="N2920" s="116">
        <v>-0.31840000000000002</v>
      </c>
      <c r="O2920" s="116">
        <v>13.6351</v>
      </c>
      <c r="P2920" s="116">
        <v>0.12845999999999999</v>
      </c>
    </row>
    <row r="2921" spans="1:16">
      <c r="A2921" t="s">
        <v>141</v>
      </c>
      <c r="B2921">
        <v>1062</v>
      </c>
      <c r="C2921" t="s">
        <v>3094</v>
      </c>
      <c r="D2921">
        <v>34</v>
      </c>
      <c r="E2921">
        <v>8.3109999999999999</v>
      </c>
      <c r="F2921">
        <v>9.4830000000000005</v>
      </c>
      <c r="G2921">
        <v>10.656000000000001</v>
      </c>
      <c r="H2921">
        <v>12.026999999999999</v>
      </c>
      <c r="I2921">
        <v>13.641</v>
      </c>
      <c r="J2921">
        <v>15.553000000000001</v>
      </c>
      <c r="K2921">
        <v>17.835000000000001</v>
      </c>
      <c r="L2921">
        <v>20.58</v>
      </c>
      <c r="M2921">
        <v>23.324999999999999</v>
      </c>
      <c r="N2921" s="116">
        <v>-0.31850000000000001</v>
      </c>
      <c r="O2921" s="116">
        <v>13.641299999999999</v>
      </c>
      <c r="P2921" s="116">
        <v>0.12848000000000001</v>
      </c>
    </row>
    <row r="2922" spans="1:16">
      <c r="A2922" t="s">
        <v>141</v>
      </c>
      <c r="B2922">
        <v>1063</v>
      </c>
      <c r="C2922" t="s">
        <v>3095</v>
      </c>
      <c r="D2922">
        <v>34</v>
      </c>
      <c r="E2922">
        <v>8.3140000000000001</v>
      </c>
      <c r="F2922">
        <v>9.4870000000000001</v>
      </c>
      <c r="G2922">
        <v>10.66</v>
      </c>
      <c r="H2922">
        <v>12.032999999999999</v>
      </c>
      <c r="I2922">
        <v>13.648</v>
      </c>
      <c r="J2922">
        <v>15.561</v>
      </c>
      <c r="K2922">
        <v>17.844000000000001</v>
      </c>
      <c r="L2922">
        <v>20.591000000000001</v>
      </c>
      <c r="M2922">
        <v>23.338000000000001</v>
      </c>
      <c r="N2922" s="116">
        <v>-0.31850000000000001</v>
      </c>
      <c r="O2922" s="116">
        <v>13.647500000000001</v>
      </c>
      <c r="P2922" s="116">
        <v>0.1285</v>
      </c>
    </row>
    <row r="2923" spans="1:16">
      <c r="A2923" t="s">
        <v>141</v>
      </c>
      <c r="B2923">
        <v>1064</v>
      </c>
      <c r="C2923" t="s">
        <v>3096</v>
      </c>
      <c r="D2923">
        <v>34</v>
      </c>
      <c r="E2923">
        <v>8.3170000000000002</v>
      </c>
      <c r="F2923">
        <v>9.4909999999999997</v>
      </c>
      <c r="G2923">
        <v>10.664999999999999</v>
      </c>
      <c r="H2923">
        <v>12.038</v>
      </c>
      <c r="I2923">
        <v>13.654</v>
      </c>
      <c r="J2923">
        <v>15.568</v>
      </c>
      <c r="K2923">
        <v>17.853000000000002</v>
      </c>
      <c r="L2923">
        <v>20.602</v>
      </c>
      <c r="M2923">
        <v>23.350999999999999</v>
      </c>
      <c r="N2923" s="116">
        <v>-0.31859999999999999</v>
      </c>
      <c r="O2923" s="116">
        <v>13.653700000000001</v>
      </c>
      <c r="P2923" s="116">
        <v>0.12852</v>
      </c>
    </row>
    <row r="2924" spans="1:16">
      <c r="A2924" t="s">
        <v>141</v>
      </c>
      <c r="B2924">
        <v>1065</v>
      </c>
      <c r="C2924" t="s">
        <v>3097</v>
      </c>
      <c r="D2924">
        <v>34</v>
      </c>
      <c r="E2924">
        <v>8.3209999999999997</v>
      </c>
      <c r="F2924">
        <v>9.4949999999999992</v>
      </c>
      <c r="G2924">
        <v>10.669</v>
      </c>
      <c r="H2924">
        <v>12.042999999999999</v>
      </c>
      <c r="I2924">
        <v>13.66</v>
      </c>
      <c r="J2924">
        <v>15.576000000000001</v>
      </c>
      <c r="K2924">
        <v>17.861999999999998</v>
      </c>
      <c r="L2924">
        <v>20.613</v>
      </c>
      <c r="M2924">
        <v>23.363</v>
      </c>
      <c r="N2924" s="116">
        <v>-0.31859999999999999</v>
      </c>
      <c r="O2924" s="116">
        <v>13.6599</v>
      </c>
      <c r="P2924" s="116">
        <v>0.12853999999999999</v>
      </c>
    </row>
    <row r="2925" spans="1:16">
      <c r="A2925" t="s">
        <v>141</v>
      </c>
      <c r="B2925">
        <v>1066</v>
      </c>
      <c r="C2925" t="s">
        <v>3098</v>
      </c>
      <c r="D2925">
        <v>35</v>
      </c>
      <c r="E2925">
        <v>8.3239999999999998</v>
      </c>
      <c r="F2925">
        <v>9.4990000000000006</v>
      </c>
      <c r="G2925">
        <v>10.673999999999999</v>
      </c>
      <c r="H2925">
        <v>12.048</v>
      </c>
      <c r="I2925">
        <v>13.666</v>
      </c>
      <c r="J2925">
        <v>15.583</v>
      </c>
      <c r="K2925">
        <v>17.870999999999999</v>
      </c>
      <c r="L2925">
        <v>20.623999999999999</v>
      </c>
      <c r="M2925">
        <v>23.376000000000001</v>
      </c>
      <c r="N2925" s="116">
        <v>-0.31869999999999998</v>
      </c>
      <c r="O2925" s="116">
        <v>13.6661</v>
      </c>
      <c r="P2925" s="116">
        <v>0.12856000000000001</v>
      </c>
    </row>
    <row r="2926" spans="1:16">
      <c r="A2926" t="s">
        <v>141</v>
      </c>
      <c r="B2926">
        <v>1067</v>
      </c>
      <c r="C2926" t="s">
        <v>3099</v>
      </c>
      <c r="D2926">
        <v>35</v>
      </c>
      <c r="E2926">
        <v>8.327</v>
      </c>
      <c r="F2926">
        <v>9.5030000000000001</v>
      </c>
      <c r="G2926">
        <v>10.678000000000001</v>
      </c>
      <c r="H2926">
        <v>12.054</v>
      </c>
      <c r="I2926">
        <v>13.672000000000001</v>
      </c>
      <c r="J2926">
        <v>15.59</v>
      </c>
      <c r="K2926">
        <v>17.88</v>
      </c>
      <c r="L2926">
        <v>20.635000000000002</v>
      </c>
      <c r="M2926">
        <v>23.388999999999999</v>
      </c>
      <c r="N2926" s="116">
        <v>-0.31869999999999998</v>
      </c>
      <c r="O2926" s="116">
        <v>13.6723</v>
      </c>
      <c r="P2926" s="116">
        <v>0.12858</v>
      </c>
    </row>
    <row r="2927" spans="1:16">
      <c r="A2927" t="s">
        <v>141</v>
      </c>
      <c r="B2927">
        <v>1068</v>
      </c>
      <c r="C2927" t="s">
        <v>3100</v>
      </c>
      <c r="D2927">
        <v>35</v>
      </c>
      <c r="E2927">
        <v>8.33</v>
      </c>
      <c r="F2927">
        <v>9.5060000000000002</v>
      </c>
      <c r="G2927">
        <v>10.683</v>
      </c>
      <c r="H2927">
        <v>12.058999999999999</v>
      </c>
      <c r="I2927">
        <v>13.678000000000001</v>
      </c>
      <c r="J2927">
        <v>15.598000000000001</v>
      </c>
      <c r="K2927">
        <v>17.888999999999999</v>
      </c>
      <c r="L2927">
        <v>20.645</v>
      </c>
      <c r="M2927">
        <v>23.402000000000001</v>
      </c>
      <c r="N2927" s="116">
        <v>-0.31879999999999997</v>
      </c>
      <c r="O2927" s="116">
        <v>13.6785</v>
      </c>
      <c r="P2927" s="116">
        <v>0.12859999999999999</v>
      </c>
    </row>
    <row r="2928" spans="1:16">
      <c r="A2928" t="s">
        <v>141</v>
      </c>
      <c r="B2928">
        <v>1069</v>
      </c>
      <c r="C2928" t="s">
        <v>3101</v>
      </c>
      <c r="D2928">
        <v>35</v>
      </c>
      <c r="E2928">
        <v>8.3330000000000002</v>
      </c>
      <c r="F2928">
        <v>9.51</v>
      </c>
      <c r="G2928">
        <v>10.686999999999999</v>
      </c>
      <c r="H2928">
        <v>12.064</v>
      </c>
      <c r="I2928">
        <v>13.685</v>
      </c>
      <c r="J2928">
        <v>15.605</v>
      </c>
      <c r="K2928">
        <v>17.898</v>
      </c>
      <c r="L2928">
        <v>20.655999999999999</v>
      </c>
      <c r="M2928">
        <v>23.414999999999999</v>
      </c>
      <c r="N2928" s="116">
        <v>-0.31879999999999997</v>
      </c>
      <c r="O2928" s="116">
        <v>13.684699999999999</v>
      </c>
      <c r="P2928" s="116">
        <v>0.12862000000000001</v>
      </c>
    </row>
    <row r="2929" spans="1:16">
      <c r="A2929" t="s">
        <v>141</v>
      </c>
      <c r="B2929">
        <v>1070</v>
      </c>
      <c r="C2929" t="s">
        <v>3102</v>
      </c>
      <c r="D2929">
        <v>35</v>
      </c>
      <c r="E2929">
        <v>8.3369999999999997</v>
      </c>
      <c r="F2929">
        <v>9.5139999999999993</v>
      </c>
      <c r="G2929">
        <v>10.692</v>
      </c>
      <c r="H2929">
        <v>12.069000000000001</v>
      </c>
      <c r="I2929">
        <v>13.691000000000001</v>
      </c>
      <c r="J2929">
        <v>15.613</v>
      </c>
      <c r="K2929">
        <v>17.907</v>
      </c>
      <c r="L2929">
        <v>20.667000000000002</v>
      </c>
      <c r="M2929">
        <v>23.428000000000001</v>
      </c>
      <c r="N2929" s="116">
        <v>-0.31890000000000002</v>
      </c>
      <c r="O2929" s="116">
        <v>13.690899999999999</v>
      </c>
      <c r="P2929" s="116">
        <v>0.12864</v>
      </c>
    </row>
    <row r="2930" spans="1:16">
      <c r="A2930" t="s">
        <v>141</v>
      </c>
      <c r="B2930">
        <v>1071</v>
      </c>
      <c r="C2930" t="s">
        <v>3103</v>
      </c>
      <c r="D2930">
        <v>35</v>
      </c>
      <c r="E2930">
        <v>8.34</v>
      </c>
      <c r="F2930">
        <v>9.5180000000000007</v>
      </c>
      <c r="G2930">
        <v>10.696</v>
      </c>
      <c r="H2930">
        <v>12.074</v>
      </c>
      <c r="I2930">
        <v>13.696999999999999</v>
      </c>
      <c r="J2930">
        <v>15.62</v>
      </c>
      <c r="K2930">
        <v>17.916</v>
      </c>
      <c r="L2930">
        <v>20.678000000000001</v>
      </c>
      <c r="M2930">
        <v>23.44</v>
      </c>
      <c r="N2930" s="116">
        <v>-0.31890000000000002</v>
      </c>
      <c r="O2930" s="116">
        <v>13.697100000000001</v>
      </c>
      <c r="P2930" s="116">
        <v>0.12866</v>
      </c>
    </row>
    <row r="2931" spans="1:16">
      <c r="A2931" t="s">
        <v>141</v>
      </c>
      <c r="B2931">
        <v>1072</v>
      </c>
      <c r="C2931" t="s">
        <v>3104</v>
      </c>
      <c r="D2931">
        <v>35</v>
      </c>
      <c r="E2931">
        <v>8.343</v>
      </c>
      <c r="F2931">
        <v>9.5220000000000002</v>
      </c>
      <c r="G2931">
        <v>10.701000000000001</v>
      </c>
      <c r="H2931">
        <v>12.08</v>
      </c>
      <c r="I2931">
        <v>13.702999999999999</v>
      </c>
      <c r="J2931">
        <v>15.628</v>
      </c>
      <c r="K2931">
        <v>17.925000000000001</v>
      </c>
      <c r="L2931">
        <v>20.689</v>
      </c>
      <c r="M2931">
        <v>23.452999999999999</v>
      </c>
      <c r="N2931" s="116">
        <v>-0.31900000000000001</v>
      </c>
      <c r="O2931" s="116">
        <v>13.7033</v>
      </c>
      <c r="P2931" s="116">
        <v>0.12867999999999999</v>
      </c>
    </row>
    <row r="2932" spans="1:16">
      <c r="A2932" t="s">
        <v>141</v>
      </c>
      <c r="B2932">
        <v>1073</v>
      </c>
      <c r="C2932" t="s">
        <v>3105</v>
      </c>
      <c r="D2932">
        <v>35</v>
      </c>
      <c r="E2932">
        <v>8.3460000000000001</v>
      </c>
      <c r="F2932">
        <v>9.5250000000000004</v>
      </c>
      <c r="G2932">
        <v>10.705</v>
      </c>
      <c r="H2932">
        <v>12.085000000000001</v>
      </c>
      <c r="I2932">
        <v>13.71</v>
      </c>
      <c r="J2932">
        <v>15.635</v>
      </c>
      <c r="K2932">
        <v>17.934000000000001</v>
      </c>
      <c r="L2932">
        <v>20.7</v>
      </c>
      <c r="M2932">
        <v>23.466999999999999</v>
      </c>
      <c r="N2932" s="116">
        <v>-0.31900000000000001</v>
      </c>
      <c r="O2932" s="116">
        <v>13.7095</v>
      </c>
      <c r="P2932" s="116">
        <v>0.12870999999999999</v>
      </c>
    </row>
    <row r="2933" spans="1:16">
      <c r="A2933" t="s">
        <v>141</v>
      </c>
      <c r="B2933">
        <v>1074</v>
      </c>
      <c r="C2933" t="s">
        <v>3106</v>
      </c>
      <c r="D2933">
        <v>35</v>
      </c>
      <c r="E2933">
        <v>8.3490000000000002</v>
      </c>
      <c r="F2933">
        <v>9.5289999999999999</v>
      </c>
      <c r="G2933">
        <v>10.709</v>
      </c>
      <c r="H2933">
        <v>12.09</v>
      </c>
      <c r="I2933">
        <v>13.715999999999999</v>
      </c>
      <c r="J2933">
        <v>15.641999999999999</v>
      </c>
      <c r="K2933">
        <v>17.943000000000001</v>
      </c>
      <c r="L2933">
        <v>20.710999999999999</v>
      </c>
      <c r="M2933">
        <v>23.48</v>
      </c>
      <c r="N2933" s="116">
        <v>-0.31909999999999999</v>
      </c>
      <c r="O2933" s="116">
        <v>13.7157</v>
      </c>
      <c r="P2933" s="116">
        <v>0.12873000000000001</v>
      </c>
    </row>
    <row r="2934" spans="1:16">
      <c r="A2934" t="s">
        <v>141</v>
      </c>
      <c r="B2934">
        <v>1075</v>
      </c>
      <c r="C2934" t="s">
        <v>3107</v>
      </c>
      <c r="D2934">
        <v>35</v>
      </c>
      <c r="E2934">
        <v>8.3520000000000003</v>
      </c>
      <c r="F2934">
        <v>9.5329999999999995</v>
      </c>
      <c r="G2934">
        <v>10.714</v>
      </c>
      <c r="H2934">
        <v>12.095000000000001</v>
      </c>
      <c r="I2934">
        <v>13.722</v>
      </c>
      <c r="J2934">
        <v>15.65</v>
      </c>
      <c r="K2934">
        <v>17.952000000000002</v>
      </c>
      <c r="L2934">
        <v>20.722000000000001</v>
      </c>
      <c r="M2934">
        <v>23.492000000000001</v>
      </c>
      <c r="N2934" s="116">
        <v>-0.31909999999999999</v>
      </c>
      <c r="O2934" s="116">
        <v>13.7218</v>
      </c>
      <c r="P2934" s="116">
        <v>0.12875</v>
      </c>
    </row>
    <row r="2935" spans="1:16">
      <c r="A2935" t="s">
        <v>141</v>
      </c>
      <c r="B2935">
        <v>1076</v>
      </c>
      <c r="C2935" t="s">
        <v>3108</v>
      </c>
      <c r="D2935">
        <v>35</v>
      </c>
      <c r="E2935">
        <v>8.3550000000000004</v>
      </c>
      <c r="F2935">
        <v>9.5370000000000008</v>
      </c>
      <c r="G2935">
        <v>10.718</v>
      </c>
      <c r="H2935">
        <v>12.1</v>
      </c>
      <c r="I2935">
        <v>13.728</v>
      </c>
      <c r="J2935">
        <v>15.657</v>
      </c>
      <c r="K2935">
        <v>17.960999999999999</v>
      </c>
      <c r="L2935">
        <v>20.733000000000001</v>
      </c>
      <c r="M2935">
        <v>23.504999999999999</v>
      </c>
      <c r="N2935" s="116">
        <v>-0.31919999999999998</v>
      </c>
      <c r="O2935" s="116">
        <v>13.728</v>
      </c>
      <c r="P2935" s="116">
        <v>0.12877</v>
      </c>
    </row>
    <row r="2936" spans="1:16">
      <c r="A2936" t="s">
        <v>141</v>
      </c>
      <c r="B2936">
        <v>1077</v>
      </c>
      <c r="C2936" t="s">
        <v>3109</v>
      </c>
      <c r="D2936">
        <v>35</v>
      </c>
      <c r="E2936">
        <v>8.359</v>
      </c>
      <c r="F2936">
        <v>9.5410000000000004</v>
      </c>
      <c r="G2936">
        <v>10.723000000000001</v>
      </c>
      <c r="H2936">
        <v>12.106</v>
      </c>
      <c r="I2936">
        <v>13.734</v>
      </c>
      <c r="J2936">
        <v>15.664999999999999</v>
      </c>
      <c r="K2936">
        <v>17.97</v>
      </c>
      <c r="L2936">
        <v>20.744</v>
      </c>
      <c r="M2936">
        <v>23.518000000000001</v>
      </c>
      <c r="N2936" s="116">
        <v>-0.31919999999999998</v>
      </c>
      <c r="O2936" s="116">
        <v>13.7342</v>
      </c>
      <c r="P2936" s="116">
        <v>0.12878999999999999</v>
      </c>
    </row>
    <row r="2937" spans="1:16">
      <c r="A2937" t="s">
        <v>141</v>
      </c>
      <c r="B2937">
        <v>1078</v>
      </c>
      <c r="C2937" t="s">
        <v>3110</v>
      </c>
      <c r="D2937">
        <v>35</v>
      </c>
      <c r="E2937">
        <v>8.3620000000000001</v>
      </c>
      <c r="F2937">
        <v>9.5440000000000005</v>
      </c>
      <c r="G2937">
        <v>10.727</v>
      </c>
      <c r="H2937">
        <v>12.111000000000001</v>
      </c>
      <c r="I2937">
        <v>13.74</v>
      </c>
      <c r="J2937">
        <v>15.672000000000001</v>
      </c>
      <c r="K2937">
        <v>17.978000000000002</v>
      </c>
      <c r="L2937">
        <v>20.754999999999999</v>
      </c>
      <c r="M2937">
        <v>23.530999999999999</v>
      </c>
      <c r="N2937" s="116">
        <v>-0.31929999999999997</v>
      </c>
      <c r="O2937" s="116">
        <v>13.740399999999999</v>
      </c>
      <c r="P2937" s="116">
        <v>0.12881000000000001</v>
      </c>
    </row>
    <row r="2938" spans="1:16">
      <c r="A2938" t="s">
        <v>141</v>
      </c>
      <c r="B2938">
        <v>1079</v>
      </c>
      <c r="C2938" t="s">
        <v>3111</v>
      </c>
      <c r="D2938">
        <v>35</v>
      </c>
      <c r="E2938">
        <v>8.3650000000000002</v>
      </c>
      <c r="F2938">
        <v>9.548</v>
      </c>
      <c r="G2938">
        <v>10.731</v>
      </c>
      <c r="H2938">
        <v>12.116</v>
      </c>
      <c r="I2938">
        <v>13.747</v>
      </c>
      <c r="J2938">
        <v>15.679</v>
      </c>
      <c r="K2938">
        <v>17.986999999999998</v>
      </c>
      <c r="L2938">
        <v>20.765000000000001</v>
      </c>
      <c r="M2938">
        <v>23.544</v>
      </c>
      <c r="N2938" s="116">
        <v>-0.31929999999999997</v>
      </c>
      <c r="O2938" s="116">
        <v>13.746600000000001</v>
      </c>
      <c r="P2938" s="116">
        <v>0.12883</v>
      </c>
    </row>
    <row r="2939" spans="1:16">
      <c r="A2939" t="s">
        <v>141</v>
      </c>
      <c r="B2939">
        <v>1080</v>
      </c>
      <c r="C2939" t="s">
        <v>3112</v>
      </c>
      <c r="D2939">
        <v>35</v>
      </c>
      <c r="E2939">
        <v>8.3680000000000003</v>
      </c>
      <c r="F2939">
        <v>9.5519999999999996</v>
      </c>
      <c r="G2939">
        <v>10.736000000000001</v>
      </c>
      <c r="H2939">
        <v>12.121</v>
      </c>
      <c r="I2939">
        <v>13.753</v>
      </c>
      <c r="J2939">
        <v>15.686999999999999</v>
      </c>
      <c r="K2939">
        <v>17.995999999999999</v>
      </c>
      <c r="L2939">
        <v>20.776</v>
      </c>
      <c r="M2939">
        <v>23.556999999999999</v>
      </c>
      <c r="N2939" s="116">
        <v>-0.31940000000000002</v>
      </c>
      <c r="O2939" s="116">
        <v>13.752800000000001</v>
      </c>
      <c r="P2939" s="116">
        <v>0.12884999999999999</v>
      </c>
    </row>
    <row r="2940" spans="1:16">
      <c r="A2940" t="s">
        <v>141</v>
      </c>
      <c r="B2940">
        <v>1081</v>
      </c>
      <c r="C2940" t="s">
        <v>3113</v>
      </c>
      <c r="D2940">
        <v>35</v>
      </c>
      <c r="E2940">
        <v>8.3710000000000004</v>
      </c>
      <c r="F2940">
        <v>9.5559999999999992</v>
      </c>
      <c r="G2940">
        <v>10.74</v>
      </c>
      <c r="H2940">
        <v>12.127000000000001</v>
      </c>
      <c r="I2940">
        <v>13.759</v>
      </c>
      <c r="J2940">
        <v>15.694000000000001</v>
      </c>
      <c r="K2940">
        <v>18.004999999999999</v>
      </c>
      <c r="L2940">
        <v>20.786999999999999</v>
      </c>
      <c r="M2940">
        <v>23.568999999999999</v>
      </c>
      <c r="N2940" s="116">
        <v>-0.31940000000000002</v>
      </c>
      <c r="O2940" s="116">
        <v>13.759</v>
      </c>
      <c r="P2940" s="116">
        <v>0.12887000000000001</v>
      </c>
    </row>
    <row r="2941" spans="1:16">
      <c r="A2941" t="s">
        <v>141</v>
      </c>
      <c r="B2941">
        <v>1082</v>
      </c>
      <c r="C2941" t="s">
        <v>3114</v>
      </c>
      <c r="D2941">
        <v>35</v>
      </c>
      <c r="E2941">
        <v>8.3740000000000006</v>
      </c>
      <c r="F2941">
        <v>9.5589999999999993</v>
      </c>
      <c r="G2941">
        <v>10.744999999999999</v>
      </c>
      <c r="H2941">
        <v>12.132</v>
      </c>
      <c r="I2941">
        <v>13.765000000000001</v>
      </c>
      <c r="J2941">
        <v>15.702</v>
      </c>
      <c r="K2941">
        <v>18.015000000000001</v>
      </c>
      <c r="L2941">
        <v>20.798999999999999</v>
      </c>
      <c r="M2941">
        <v>23.582999999999998</v>
      </c>
      <c r="N2941" s="116">
        <v>-0.31950000000000001</v>
      </c>
      <c r="O2941" s="116">
        <v>13.7652</v>
      </c>
      <c r="P2941" s="116">
        <v>0.12889999999999999</v>
      </c>
    </row>
    <row r="2942" spans="1:16">
      <c r="A2942" t="s">
        <v>141</v>
      </c>
      <c r="B2942">
        <v>1083</v>
      </c>
      <c r="C2942" t="s">
        <v>3115</v>
      </c>
      <c r="D2942">
        <v>35</v>
      </c>
      <c r="E2942">
        <v>8.3770000000000007</v>
      </c>
      <c r="F2942">
        <v>9.5630000000000006</v>
      </c>
      <c r="G2942">
        <v>10.749000000000001</v>
      </c>
      <c r="H2942">
        <v>12.137</v>
      </c>
      <c r="I2942">
        <v>13.771000000000001</v>
      </c>
      <c r="J2942">
        <v>15.709</v>
      </c>
      <c r="K2942">
        <v>18.023</v>
      </c>
      <c r="L2942">
        <v>20.81</v>
      </c>
      <c r="M2942">
        <v>23.596</v>
      </c>
      <c r="N2942" s="116">
        <v>-0.31950000000000001</v>
      </c>
      <c r="O2942" s="116">
        <v>13.7714</v>
      </c>
      <c r="P2942" s="116">
        <v>0.12892000000000001</v>
      </c>
    </row>
    <row r="2943" spans="1:16">
      <c r="A2943" t="s">
        <v>141</v>
      </c>
      <c r="B2943">
        <v>1084</v>
      </c>
      <c r="C2943" t="s">
        <v>3116</v>
      </c>
      <c r="D2943">
        <v>35</v>
      </c>
      <c r="E2943">
        <v>8.3810000000000002</v>
      </c>
      <c r="F2943">
        <v>9.5670000000000002</v>
      </c>
      <c r="G2943">
        <v>10.754</v>
      </c>
      <c r="H2943">
        <v>12.141999999999999</v>
      </c>
      <c r="I2943">
        <v>13.778</v>
      </c>
      <c r="J2943">
        <v>15.717000000000001</v>
      </c>
      <c r="K2943">
        <v>18.032</v>
      </c>
      <c r="L2943">
        <v>20.821000000000002</v>
      </c>
      <c r="M2943">
        <v>23.609000000000002</v>
      </c>
      <c r="N2943" s="116">
        <v>-0.3196</v>
      </c>
      <c r="O2943" s="116">
        <v>13.7776</v>
      </c>
      <c r="P2943" s="116">
        <v>0.12894</v>
      </c>
    </row>
    <row r="2944" spans="1:16">
      <c r="A2944" t="s">
        <v>141</v>
      </c>
      <c r="B2944">
        <v>1085</v>
      </c>
      <c r="C2944" t="s">
        <v>3117</v>
      </c>
      <c r="D2944">
        <v>35</v>
      </c>
      <c r="E2944">
        <v>8.3840000000000003</v>
      </c>
      <c r="F2944">
        <v>9.5709999999999997</v>
      </c>
      <c r="G2944">
        <v>10.757999999999999</v>
      </c>
      <c r="H2944">
        <v>12.147</v>
      </c>
      <c r="I2944">
        <v>13.784000000000001</v>
      </c>
      <c r="J2944">
        <v>15.724</v>
      </c>
      <c r="K2944">
        <v>18.041</v>
      </c>
      <c r="L2944">
        <v>20.832000000000001</v>
      </c>
      <c r="M2944">
        <v>23.622</v>
      </c>
      <c r="N2944" s="116">
        <v>-0.3196</v>
      </c>
      <c r="O2944" s="116">
        <v>13.783799999999999</v>
      </c>
      <c r="P2944" s="116">
        <v>0.12895999999999999</v>
      </c>
    </row>
    <row r="2945" spans="1:16">
      <c r="A2945" t="s">
        <v>141</v>
      </c>
      <c r="B2945">
        <v>1086</v>
      </c>
      <c r="C2945" t="s">
        <v>3118</v>
      </c>
      <c r="D2945">
        <v>35</v>
      </c>
      <c r="E2945">
        <v>8.3870000000000005</v>
      </c>
      <c r="F2945">
        <v>9.5749999999999993</v>
      </c>
      <c r="G2945">
        <v>10.762</v>
      </c>
      <c r="H2945">
        <v>12.153</v>
      </c>
      <c r="I2945">
        <v>13.79</v>
      </c>
      <c r="J2945">
        <v>15.731</v>
      </c>
      <c r="K2945">
        <v>18.05</v>
      </c>
      <c r="L2945">
        <v>20.841999999999999</v>
      </c>
      <c r="M2945">
        <v>23.634</v>
      </c>
      <c r="N2945" s="116">
        <v>-0.31969999999999998</v>
      </c>
      <c r="O2945" s="116">
        <v>13.789899999999999</v>
      </c>
      <c r="P2945" s="116">
        <v>0.12898000000000001</v>
      </c>
    </row>
    <row r="2946" spans="1:16">
      <c r="A2946" t="s">
        <v>141</v>
      </c>
      <c r="B2946">
        <v>1087</v>
      </c>
      <c r="C2946" t="s">
        <v>3119</v>
      </c>
      <c r="D2946">
        <v>35</v>
      </c>
      <c r="E2946">
        <v>8.39</v>
      </c>
      <c r="F2946">
        <v>9.5779999999999994</v>
      </c>
      <c r="G2946">
        <v>10.766999999999999</v>
      </c>
      <c r="H2946">
        <v>12.157999999999999</v>
      </c>
      <c r="I2946">
        <v>13.795999999999999</v>
      </c>
      <c r="J2946">
        <v>15.739000000000001</v>
      </c>
      <c r="K2946">
        <v>18.059000000000001</v>
      </c>
      <c r="L2946">
        <v>20.853000000000002</v>
      </c>
      <c r="M2946">
        <v>23.646999999999998</v>
      </c>
      <c r="N2946" s="116">
        <v>-0.31969999999999998</v>
      </c>
      <c r="O2946" s="116">
        <v>13.796099999999999</v>
      </c>
      <c r="P2946" s="116">
        <v>0.129</v>
      </c>
    </row>
    <row r="2947" spans="1:16">
      <c r="A2947" t="s">
        <v>141</v>
      </c>
      <c r="B2947">
        <v>1088</v>
      </c>
      <c r="C2947" t="s">
        <v>3120</v>
      </c>
      <c r="D2947">
        <v>35</v>
      </c>
      <c r="E2947">
        <v>8.3930000000000007</v>
      </c>
      <c r="F2947">
        <v>9.5820000000000007</v>
      </c>
      <c r="G2947">
        <v>10.771000000000001</v>
      </c>
      <c r="H2947">
        <v>12.163</v>
      </c>
      <c r="I2947">
        <v>13.802</v>
      </c>
      <c r="J2947">
        <v>15.746</v>
      </c>
      <c r="K2947">
        <v>18.068000000000001</v>
      </c>
      <c r="L2947">
        <v>20.864000000000001</v>
      </c>
      <c r="M2947">
        <v>23.66</v>
      </c>
      <c r="N2947" s="116">
        <v>-0.31979999999999997</v>
      </c>
      <c r="O2947" s="116">
        <v>13.802300000000001</v>
      </c>
      <c r="P2947" s="116">
        <v>0.12902</v>
      </c>
    </row>
    <row r="2948" spans="1:16">
      <c r="A2948" t="s">
        <v>141</v>
      </c>
      <c r="B2948">
        <v>1089</v>
      </c>
      <c r="C2948" t="s">
        <v>3121</v>
      </c>
      <c r="D2948">
        <v>35</v>
      </c>
      <c r="E2948">
        <v>8.3960000000000008</v>
      </c>
      <c r="F2948">
        <v>9.5860000000000003</v>
      </c>
      <c r="G2948">
        <v>10.776</v>
      </c>
      <c r="H2948">
        <v>12.167999999999999</v>
      </c>
      <c r="I2948">
        <v>13.808</v>
      </c>
      <c r="J2948">
        <v>15.754</v>
      </c>
      <c r="K2948">
        <v>18.077000000000002</v>
      </c>
      <c r="L2948">
        <v>20.876000000000001</v>
      </c>
      <c r="M2948">
        <v>23.673999999999999</v>
      </c>
      <c r="N2948" s="116">
        <v>-0.31979999999999997</v>
      </c>
      <c r="O2948" s="116">
        <v>13.8085</v>
      </c>
      <c r="P2948" s="116">
        <v>0.12905</v>
      </c>
    </row>
    <row r="2949" spans="1:16">
      <c r="A2949" t="s">
        <v>141</v>
      </c>
      <c r="B2949">
        <v>1090</v>
      </c>
      <c r="C2949" t="s">
        <v>3122</v>
      </c>
      <c r="D2949">
        <v>35</v>
      </c>
      <c r="E2949">
        <v>8.3989999999999991</v>
      </c>
      <c r="F2949">
        <v>9.59</v>
      </c>
      <c r="G2949">
        <v>10.78</v>
      </c>
      <c r="H2949">
        <v>12.173</v>
      </c>
      <c r="I2949">
        <v>13.815</v>
      </c>
      <c r="J2949">
        <v>15.760999999999999</v>
      </c>
      <c r="K2949">
        <v>18.085999999999999</v>
      </c>
      <c r="L2949">
        <v>20.885999999999999</v>
      </c>
      <c r="M2949">
        <v>23.687000000000001</v>
      </c>
      <c r="N2949" s="116">
        <v>-0.31979999999999997</v>
      </c>
      <c r="O2949" s="116">
        <v>13.8147</v>
      </c>
      <c r="P2949" s="116">
        <v>0.12906999999999999</v>
      </c>
    </row>
    <row r="2950" spans="1:16">
      <c r="A2950" t="s">
        <v>141</v>
      </c>
      <c r="B2950">
        <v>1091</v>
      </c>
      <c r="C2950" t="s">
        <v>3123</v>
      </c>
      <c r="D2950">
        <v>35</v>
      </c>
      <c r="E2950">
        <v>8.4030000000000005</v>
      </c>
      <c r="F2950">
        <v>9.5939999999999994</v>
      </c>
      <c r="G2950">
        <v>10.785</v>
      </c>
      <c r="H2950">
        <v>12.179</v>
      </c>
      <c r="I2950">
        <v>13.821</v>
      </c>
      <c r="J2950">
        <v>15.768000000000001</v>
      </c>
      <c r="K2950">
        <v>18.094999999999999</v>
      </c>
      <c r="L2950">
        <v>20.896999999999998</v>
      </c>
      <c r="M2950">
        <v>23.7</v>
      </c>
      <c r="N2950" s="116">
        <v>-0.31990000000000002</v>
      </c>
      <c r="O2950" s="116">
        <v>13.8209</v>
      </c>
      <c r="P2950" s="116">
        <v>0.12909000000000001</v>
      </c>
    </row>
    <row r="2951" spans="1:16">
      <c r="A2951" t="s">
        <v>141</v>
      </c>
      <c r="B2951">
        <v>1092</v>
      </c>
      <c r="C2951" t="s">
        <v>3124</v>
      </c>
      <c r="D2951">
        <v>35</v>
      </c>
      <c r="E2951">
        <v>8.4060000000000006</v>
      </c>
      <c r="F2951">
        <v>9.5969999999999995</v>
      </c>
      <c r="G2951">
        <v>10.789</v>
      </c>
      <c r="H2951">
        <v>12.183999999999999</v>
      </c>
      <c r="I2951">
        <v>13.827</v>
      </c>
      <c r="J2951">
        <v>15.776</v>
      </c>
      <c r="K2951">
        <v>18.103999999999999</v>
      </c>
      <c r="L2951">
        <v>20.908000000000001</v>
      </c>
      <c r="M2951">
        <v>23.712</v>
      </c>
      <c r="N2951" s="116">
        <v>-0.31990000000000002</v>
      </c>
      <c r="O2951" s="116">
        <v>13.8271</v>
      </c>
      <c r="P2951" s="116">
        <v>0.12911</v>
      </c>
    </row>
    <row r="2952" spans="1:16">
      <c r="A2952" t="s">
        <v>141</v>
      </c>
      <c r="B2952">
        <v>1093</v>
      </c>
      <c r="C2952" t="s">
        <v>3125</v>
      </c>
      <c r="D2952">
        <v>35</v>
      </c>
      <c r="E2952">
        <v>8.4090000000000007</v>
      </c>
      <c r="F2952">
        <v>9.6010000000000009</v>
      </c>
      <c r="G2952">
        <v>10.792999999999999</v>
      </c>
      <c r="H2952">
        <v>12.189</v>
      </c>
      <c r="I2952">
        <v>13.833</v>
      </c>
      <c r="J2952">
        <v>15.782999999999999</v>
      </c>
      <c r="K2952">
        <v>18.113</v>
      </c>
      <c r="L2952">
        <v>20.919</v>
      </c>
      <c r="M2952">
        <v>23.725000000000001</v>
      </c>
      <c r="N2952" s="116">
        <v>-0.32</v>
      </c>
      <c r="O2952" s="116">
        <v>13.833299999999999</v>
      </c>
      <c r="P2952" s="116">
        <v>0.12912999999999999</v>
      </c>
    </row>
    <row r="2953" spans="1:16">
      <c r="A2953" t="s">
        <v>141</v>
      </c>
      <c r="B2953">
        <v>1094</v>
      </c>
      <c r="C2953" t="s">
        <v>3126</v>
      </c>
      <c r="D2953">
        <v>35</v>
      </c>
      <c r="E2953">
        <v>8.4120000000000008</v>
      </c>
      <c r="F2953">
        <v>9.6050000000000004</v>
      </c>
      <c r="G2953">
        <v>10.798</v>
      </c>
      <c r="H2953">
        <v>12.194000000000001</v>
      </c>
      <c r="I2953">
        <v>13.84</v>
      </c>
      <c r="J2953">
        <v>15.791</v>
      </c>
      <c r="K2953">
        <v>18.122</v>
      </c>
      <c r="L2953">
        <v>20.93</v>
      </c>
      <c r="M2953">
        <v>23.738</v>
      </c>
      <c r="N2953" s="116">
        <v>-0.32</v>
      </c>
      <c r="O2953" s="116">
        <v>13.839499999999999</v>
      </c>
      <c r="P2953" s="116">
        <v>0.12914999999999999</v>
      </c>
    </row>
    <row r="2954" spans="1:16">
      <c r="A2954" t="s">
        <v>141</v>
      </c>
      <c r="B2954">
        <v>1095</v>
      </c>
      <c r="C2954" t="s">
        <v>3127</v>
      </c>
      <c r="D2954">
        <v>35</v>
      </c>
      <c r="E2954">
        <v>8.4149999999999991</v>
      </c>
      <c r="F2954">
        <v>9.6080000000000005</v>
      </c>
      <c r="G2954">
        <v>10.802</v>
      </c>
      <c r="H2954">
        <v>12.199</v>
      </c>
      <c r="I2954">
        <v>13.846</v>
      </c>
      <c r="J2954">
        <v>15.798</v>
      </c>
      <c r="K2954">
        <v>18.131</v>
      </c>
      <c r="L2954">
        <v>20.942</v>
      </c>
      <c r="M2954">
        <v>23.751999999999999</v>
      </c>
      <c r="N2954" s="116">
        <v>-0.3201</v>
      </c>
      <c r="O2954" s="116">
        <v>13.845599999999999</v>
      </c>
      <c r="P2954" s="116">
        <v>0.12917999999999999</v>
      </c>
    </row>
    <row r="2955" spans="1:16">
      <c r="A2955" t="s">
        <v>141</v>
      </c>
      <c r="B2955">
        <v>1096</v>
      </c>
      <c r="C2955" t="s">
        <v>3128</v>
      </c>
      <c r="D2955">
        <v>36</v>
      </c>
      <c r="E2955">
        <v>8.4179999999999993</v>
      </c>
      <c r="F2955">
        <v>9.6120000000000001</v>
      </c>
      <c r="G2955">
        <v>10.805999999999999</v>
      </c>
      <c r="H2955">
        <v>12.205</v>
      </c>
      <c r="I2955">
        <v>13.852</v>
      </c>
      <c r="J2955">
        <v>15.805999999999999</v>
      </c>
      <c r="K2955">
        <v>18.14</v>
      </c>
      <c r="L2955">
        <v>20.952000000000002</v>
      </c>
      <c r="M2955">
        <v>23.765000000000001</v>
      </c>
      <c r="N2955" s="116">
        <v>-0.3201</v>
      </c>
      <c r="O2955" s="116">
        <v>13.851800000000001</v>
      </c>
      <c r="P2955" s="116">
        <v>0.12920000000000001</v>
      </c>
    </row>
    <row r="2956" spans="1:16">
      <c r="A2956" t="s">
        <v>141</v>
      </c>
      <c r="B2956">
        <v>1097</v>
      </c>
      <c r="C2956" t="s">
        <v>3129</v>
      </c>
      <c r="D2956">
        <v>36</v>
      </c>
      <c r="E2956">
        <v>8.4209999999999994</v>
      </c>
      <c r="F2956">
        <v>9.6159999999999997</v>
      </c>
      <c r="G2956">
        <v>10.811</v>
      </c>
      <c r="H2956">
        <v>12.21</v>
      </c>
      <c r="I2956">
        <v>13.858000000000001</v>
      </c>
      <c r="J2956">
        <v>15.813000000000001</v>
      </c>
      <c r="K2956">
        <v>18.149000000000001</v>
      </c>
      <c r="L2956">
        <v>20.963000000000001</v>
      </c>
      <c r="M2956">
        <v>23.777999999999999</v>
      </c>
      <c r="N2956" s="116">
        <v>-0.32019999999999998</v>
      </c>
      <c r="O2956" s="116">
        <v>13.858000000000001</v>
      </c>
      <c r="P2956" s="116">
        <v>0.12922</v>
      </c>
    </row>
    <row r="2957" spans="1:16">
      <c r="A2957" t="s">
        <v>141</v>
      </c>
      <c r="B2957">
        <v>1098</v>
      </c>
      <c r="C2957" t="s">
        <v>3130</v>
      </c>
      <c r="D2957">
        <v>36</v>
      </c>
      <c r="E2957">
        <v>8.4239999999999995</v>
      </c>
      <c r="F2957">
        <v>9.6199999999999992</v>
      </c>
      <c r="G2957">
        <v>10.815</v>
      </c>
      <c r="H2957">
        <v>12.215</v>
      </c>
      <c r="I2957">
        <v>13.864000000000001</v>
      </c>
      <c r="J2957">
        <v>15.82</v>
      </c>
      <c r="K2957">
        <v>18.158000000000001</v>
      </c>
      <c r="L2957">
        <v>20.974</v>
      </c>
      <c r="M2957">
        <v>23.79</v>
      </c>
      <c r="N2957" s="116">
        <v>-0.32019999999999998</v>
      </c>
      <c r="O2957" s="116">
        <v>13.8642</v>
      </c>
      <c r="P2957" s="116">
        <v>0.12923999999999999</v>
      </c>
    </row>
    <row r="2958" spans="1:16">
      <c r="A2958" t="s">
        <v>141</v>
      </c>
      <c r="B2958">
        <v>1099</v>
      </c>
      <c r="C2958" t="s">
        <v>3131</v>
      </c>
      <c r="D2958">
        <v>36</v>
      </c>
      <c r="E2958">
        <v>8.4280000000000008</v>
      </c>
      <c r="F2958">
        <v>9.6240000000000006</v>
      </c>
      <c r="G2958">
        <v>10.82</v>
      </c>
      <c r="H2958">
        <v>12.22</v>
      </c>
      <c r="I2958">
        <v>13.87</v>
      </c>
      <c r="J2958">
        <v>15.827999999999999</v>
      </c>
      <c r="K2958">
        <v>18.167000000000002</v>
      </c>
      <c r="L2958">
        <v>20.984999999999999</v>
      </c>
      <c r="M2958">
        <v>23.803000000000001</v>
      </c>
      <c r="N2958" s="116">
        <v>-0.32029999999999997</v>
      </c>
      <c r="O2958" s="116">
        <v>13.8704</v>
      </c>
      <c r="P2958" s="116">
        <v>0.12926000000000001</v>
      </c>
    </row>
    <row r="2959" spans="1:16">
      <c r="A2959" t="s">
        <v>141</v>
      </c>
      <c r="B2959">
        <v>1100</v>
      </c>
      <c r="C2959" t="s">
        <v>3132</v>
      </c>
      <c r="D2959">
        <v>36</v>
      </c>
      <c r="E2959">
        <v>8.43</v>
      </c>
      <c r="F2959">
        <v>9.6270000000000007</v>
      </c>
      <c r="G2959">
        <v>10.824</v>
      </c>
      <c r="H2959">
        <v>12.225</v>
      </c>
      <c r="I2959">
        <v>13.877000000000001</v>
      </c>
      <c r="J2959">
        <v>15.835000000000001</v>
      </c>
      <c r="K2959">
        <v>18.175999999999998</v>
      </c>
      <c r="L2959">
        <v>20.997</v>
      </c>
      <c r="M2959">
        <v>23.817</v>
      </c>
      <c r="N2959" s="116">
        <v>-0.32029999999999997</v>
      </c>
      <c r="O2959" s="116">
        <v>13.8766</v>
      </c>
      <c r="P2959" s="116">
        <v>0.12928999999999999</v>
      </c>
    </row>
    <row r="2960" spans="1:16">
      <c r="A2960" t="s">
        <v>141</v>
      </c>
      <c r="B2960">
        <v>1101</v>
      </c>
      <c r="C2960" t="s">
        <v>3133</v>
      </c>
      <c r="D2960">
        <v>36</v>
      </c>
      <c r="E2960">
        <v>8.4339999999999993</v>
      </c>
      <c r="F2960">
        <v>9.6310000000000002</v>
      </c>
      <c r="G2960">
        <v>10.829000000000001</v>
      </c>
      <c r="H2960">
        <v>12.231</v>
      </c>
      <c r="I2960">
        <v>13.882999999999999</v>
      </c>
      <c r="J2960">
        <v>15.843</v>
      </c>
      <c r="K2960">
        <v>18.184999999999999</v>
      </c>
      <c r="L2960">
        <v>21.007999999999999</v>
      </c>
      <c r="M2960">
        <v>23.83</v>
      </c>
      <c r="N2960" s="116">
        <v>-0.32040000000000002</v>
      </c>
      <c r="O2960" s="116">
        <v>13.8828</v>
      </c>
      <c r="P2960" s="116">
        <v>0.12931000000000001</v>
      </c>
    </row>
    <row r="2961" spans="1:16">
      <c r="A2961" t="s">
        <v>141</v>
      </c>
      <c r="B2961">
        <v>1102</v>
      </c>
      <c r="C2961" t="s">
        <v>3134</v>
      </c>
      <c r="D2961">
        <v>36</v>
      </c>
      <c r="E2961">
        <v>8.4369999999999994</v>
      </c>
      <c r="F2961">
        <v>9.6349999999999998</v>
      </c>
      <c r="G2961">
        <v>10.833</v>
      </c>
      <c r="H2961">
        <v>12.236000000000001</v>
      </c>
      <c r="I2961">
        <v>13.888999999999999</v>
      </c>
      <c r="J2961">
        <v>15.85</v>
      </c>
      <c r="K2961">
        <v>18.193999999999999</v>
      </c>
      <c r="L2961">
        <v>21.018000000000001</v>
      </c>
      <c r="M2961">
        <v>23.843</v>
      </c>
      <c r="N2961" s="116">
        <v>-0.32040000000000002</v>
      </c>
      <c r="O2961" s="116">
        <v>13.8889</v>
      </c>
      <c r="P2961" s="116">
        <v>0.12933</v>
      </c>
    </row>
    <row r="2962" spans="1:16">
      <c r="A2962" t="s">
        <v>141</v>
      </c>
      <c r="B2962">
        <v>1103</v>
      </c>
      <c r="C2962" t="s">
        <v>3135</v>
      </c>
      <c r="D2962">
        <v>36</v>
      </c>
      <c r="E2962">
        <v>8.44</v>
      </c>
      <c r="F2962">
        <v>9.6389999999999993</v>
      </c>
      <c r="G2962">
        <v>10.837</v>
      </c>
      <c r="H2962">
        <v>12.241</v>
      </c>
      <c r="I2962">
        <v>13.895</v>
      </c>
      <c r="J2962">
        <v>15.858000000000001</v>
      </c>
      <c r="K2962">
        <v>18.202999999999999</v>
      </c>
      <c r="L2962">
        <v>21.029</v>
      </c>
      <c r="M2962">
        <v>23.856000000000002</v>
      </c>
      <c r="N2962" s="116">
        <v>-0.32050000000000001</v>
      </c>
      <c r="O2962" s="116">
        <v>13.895099999999999</v>
      </c>
      <c r="P2962" s="116">
        <v>0.12934999999999999</v>
      </c>
    </row>
    <row r="2963" spans="1:16">
      <c r="A2963" t="s">
        <v>141</v>
      </c>
      <c r="B2963">
        <v>1104</v>
      </c>
      <c r="C2963" t="s">
        <v>3136</v>
      </c>
      <c r="D2963">
        <v>36</v>
      </c>
      <c r="E2963">
        <v>8.4429999999999996</v>
      </c>
      <c r="F2963">
        <v>9.6419999999999995</v>
      </c>
      <c r="G2963">
        <v>10.842000000000001</v>
      </c>
      <c r="H2963">
        <v>12.246</v>
      </c>
      <c r="I2963">
        <v>13.901</v>
      </c>
      <c r="J2963">
        <v>15.865</v>
      </c>
      <c r="K2963">
        <v>18.212</v>
      </c>
      <c r="L2963">
        <v>21.04</v>
      </c>
      <c r="M2963">
        <v>23.869</v>
      </c>
      <c r="N2963" s="116">
        <v>-0.32050000000000001</v>
      </c>
      <c r="O2963" s="116">
        <v>13.901300000000001</v>
      </c>
      <c r="P2963" s="116">
        <v>0.12937000000000001</v>
      </c>
    </row>
    <row r="2964" spans="1:16">
      <c r="A2964" t="s">
        <v>141</v>
      </c>
      <c r="B2964">
        <v>1105</v>
      </c>
      <c r="C2964" t="s">
        <v>3137</v>
      </c>
      <c r="D2964">
        <v>36</v>
      </c>
      <c r="E2964">
        <v>8.4459999999999997</v>
      </c>
      <c r="F2964">
        <v>9.6460000000000008</v>
      </c>
      <c r="G2964">
        <v>10.846</v>
      </c>
      <c r="H2964">
        <v>12.250999999999999</v>
      </c>
      <c r="I2964">
        <v>13.907999999999999</v>
      </c>
      <c r="J2964">
        <v>15.872999999999999</v>
      </c>
      <c r="K2964">
        <v>18.221</v>
      </c>
      <c r="L2964">
        <v>21.052</v>
      </c>
      <c r="M2964">
        <v>23.882999999999999</v>
      </c>
      <c r="N2964" s="116">
        <v>-0.3206</v>
      </c>
      <c r="O2964" s="116">
        <v>13.907500000000001</v>
      </c>
      <c r="P2964" s="116">
        <v>0.12939999999999999</v>
      </c>
    </row>
    <row r="2965" spans="1:16">
      <c r="A2965" t="s">
        <v>141</v>
      </c>
      <c r="B2965">
        <v>1106</v>
      </c>
      <c r="C2965" t="s">
        <v>3138</v>
      </c>
      <c r="D2965">
        <v>36</v>
      </c>
      <c r="E2965">
        <v>8.4489999999999998</v>
      </c>
      <c r="F2965">
        <v>9.65</v>
      </c>
      <c r="G2965">
        <v>10.851000000000001</v>
      </c>
      <c r="H2965">
        <v>12.257</v>
      </c>
      <c r="I2965">
        <v>13.914</v>
      </c>
      <c r="J2965">
        <v>15.88</v>
      </c>
      <c r="K2965">
        <v>18.23</v>
      </c>
      <c r="L2965">
        <v>21.062999999999999</v>
      </c>
      <c r="M2965">
        <v>23.895</v>
      </c>
      <c r="N2965" s="116">
        <v>-0.3206</v>
      </c>
      <c r="O2965" s="116">
        <v>13.9137</v>
      </c>
      <c r="P2965" s="116">
        <v>0.12942000000000001</v>
      </c>
    </row>
    <row r="2966" spans="1:16">
      <c r="A2966" t="s">
        <v>141</v>
      </c>
      <c r="B2966">
        <v>1107</v>
      </c>
      <c r="C2966" t="s">
        <v>3139</v>
      </c>
      <c r="D2966">
        <v>36</v>
      </c>
      <c r="E2966">
        <v>8.452</v>
      </c>
      <c r="F2966">
        <v>9.6539999999999999</v>
      </c>
      <c r="G2966">
        <v>10.855</v>
      </c>
      <c r="H2966">
        <v>12.262</v>
      </c>
      <c r="I2966">
        <v>13.92</v>
      </c>
      <c r="J2966">
        <v>15.887</v>
      </c>
      <c r="K2966">
        <v>18.239000000000001</v>
      </c>
      <c r="L2966">
        <v>21.074000000000002</v>
      </c>
      <c r="M2966">
        <v>23.908000000000001</v>
      </c>
      <c r="N2966" s="116">
        <v>-0.32069999999999999</v>
      </c>
      <c r="O2966" s="116">
        <v>13.9199</v>
      </c>
      <c r="P2966" s="116">
        <v>0.12944</v>
      </c>
    </row>
    <row r="2967" spans="1:16">
      <c r="A2967" t="s">
        <v>141</v>
      </c>
      <c r="B2967">
        <v>1108</v>
      </c>
      <c r="C2967" t="s">
        <v>3140</v>
      </c>
      <c r="D2967">
        <v>36</v>
      </c>
      <c r="E2967">
        <v>8.4559999999999995</v>
      </c>
      <c r="F2967">
        <v>9.657</v>
      </c>
      <c r="G2967">
        <v>10.859</v>
      </c>
      <c r="H2967">
        <v>12.266999999999999</v>
      </c>
      <c r="I2967">
        <v>13.926</v>
      </c>
      <c r="J2967">
        <v>15.895</v>
      </c>
      <c r="K2967">
        <v>18.248000000000001</v>
      </c>
      <c r="L2967">
        <v>21.085000000000001</v>
      </c>
      <c r="M2967">
        <v>23.920999999999999</v>
      </c>
      <c r="N2967" s="116">
        <v>-0.32069999999999999</v>
      </c>
      <c r="O2967" s="116">
        <v>13.9261</v>
      </c>
      <c r="P2967" s="116">
        <v>0.12945999999999999</v>
      </c>
    </row>
    <row r="2968" spans="1:16">
      <c r="A2968" t="s">
        <v>141</v>
      </c>
      <c r="B2968">
        <v>1109</v>
      </c>
      <c r="C2968" t="s">
        <v>3141</v>
      </c>
      <c r="D2968">
        <v>36</v>
      </c>
      <c r="E2968">
        <v>8.4589999999999996</v>
      </c>
      <c r="F2968">
        <v>9.6609999999999996</v>
      </c>
      <c r="G2968">
        <v>10.864000000000001</v>
      </c>
      <c r="H2968">
        <v>12.272</v>
      </c>
      <c r="I2968">
        <v>13.932</v>
      </c>
      <c r="J2968">
        <v>15.901999999999999</v>
      </c>
      <c r="K2968">
        <v>18.257000000000001</v>
      </c>
      <c r="L2968">
        <v>21.096</v>
      </c>
      <c r="M2968">
        <v>23.934000000000001</v>
      </c>
      <c r="N2968" s="116">
        <v>-0.32079999999999997</v>
      </c>
      <c r="O2968" s="116">
        <v>13.9322</v>
      </c>
      <c r="P2968" s="116">
        <v>0.12948000000000001</v>
      </c>
    </row>
    <row r="2969" spans="1:16">
      <c r="A2969" t="s">
        <v>141</v>
      </c>
      <c r="B2969">
        <v>1110</v>
      </c>
      <c r="C2969" t="s">
        <v>3142</v>
      </c>
      <c r="D2969">
        <v>36</v>
      </c>
      <c r="E2969">
        <v>8.4619999999999997</v>
      </c>
      <c r="F2969">
        <v>9.6649999999999991</v>
      </c>
      <c r="G2969">
        <v>10.868</v>
      </c>
      <c r="H2969">
        <v>12.276999999999999</v>
      </c>
      <c r="I2969">
        <v>13.938000000000001</v>
      </c>
      <c r="J2969">
        <v>15.91</v>
      </c>
      <c r="K2969">
        <v>18.265999999999998</v>
      </c>
      <c r="L2969">
        <v>21.106999999999999</v>
      </c>
      <c r="M2969">
        <v>23.948</v>
      </c>
      <c r="N2969" s="116">
        <v>-0.32079999999999997</v>
      </c>
      <c r="O2969" s="116">
        <v>13.9384</v>
      </c>
      <c r="P2969" s="116">
        <v>0.12950999999999999</v>
      </c>
    </row>
    <row r="2970" spans="1:16">
      <c r="A2970" t="s">
        <v>141</v>
      </c>
      <c r="B2970">
        <v>1111</v>
      </c>
      <c r="C2970" t="s">
        <v>3143</v>
      </c>
      <c r="D2970">
        <v>36</v>
      </c>
      <c r="E2970">
        <v>8.4649999999999999</v>
      </c>
      <c r="F2970">
        <v>9.6690000000000005</v>
      </c>
      <c r="G2970">
        <v>10.872</v>
      </c>
      <c r="H2970">
        <v>12.282999999999999</v>
      </c>
      <c r="I2970">
        <v>13.945</v>
      </c>
      <c r="J2970">
        <v>15.917</v>
      </c>
      <c r="K2970">
        <v>18.274999999999999</v>
      </c>
      <c r="L2970">
        <v>21.117999999999999</v>
      </c>
      <c r="M2970">
        <v>23.960999999999999</v>
      </c>
      <c r="N2970" s="116">
        <v>-0.32079999999999997</v>
      </c>
      <c r="O2970" s="116">
        <v>13.944599999999999</v>
      </c>
      <c r="P2970" s="116">
        <v>0.12953000000000001</v>
      </c>
    </row>
    <row r="2971" spans="1:16">
      <c r="A2971" t="s">
        <v>141</v>
      </c>
      <c r="B2971">
        <v>1112</v>
      </c>
      <c r="C2971" t="s">
        <v>3144</v>
      </c>
      <c r="D2971">
        <v>36</v>
      </c>
      <c r="E2971">
        <v>8.468</v>
      </c>
      <c r="F2971">
        <v>9.6720000000000006</v>
      </c>
      <c r="G2971">
        <v>10.877000000000001</v>
      </c>
      <c r="H2971">
        <v>12.288</v>
      </c>
      <c r="I2971">
        <v>13.951000000000001</v>
      </c>
      <c r="J2971">
        <v>15.923999999999999</v>
      </c>
      <c r="K2971">
        <v>18.283999999999999</v>
      </c>
      <c r="L2971">
        <v>21.129000000000001</v>
      </c>
      <c r="M2971">
        <v>23.974</v>
      </c>
      <c r="N2971" s="116">
        <v>-0.32090000000000002</v>
      </c>
      <c r="O2971" s="116">
        <v>13.950799999999999</v>
      </c>
      <c r="P2971" s="116">
        <v>0.12955</v>
      </c>
    </row>
    <row r="2972" spans="1:16">
      <c r="A2972" t="s">
        <v>141</v>
      </c>
      <c r="B2972">
        <v>1113</v>
      </c>
      <c r="C2972" t="s">
        <v>3145</v>
      </c>
      <c r="D2972">
        <v>36</v>
      </c>
      <c r="E2972">
        <v>8.4710000000000001</v>
      </c>
      <c r="F2972">
        <v>9.6760000000000002</v>
      </c>
      <c r="G2972">
        <v>10.881</v>
      </c>
      <c r="H2972">
        <v>12.292999999999999</v>
      </c>
      <c r="I2972">
        <v>13.957000000000001</v>
      </c>
      <c r="J2972">
        <v>15.932</v>
      </c>
      <c r="K2972">
        <v>18.292999999999999</v>
      </c>
      <c r="L2972">
        <v>21.14</v>
      </c>
      <c r="M2972">
        <v>23.986000000000001</v>
      </c>
      <c r="N2972" s="116">
        <v>-0.32090000000000002</v>
      </c>
      <c r="O2972" s="116">
        <v>13.957000000000001</v>
      </c>
      <c r="P2972" s="116">
        <v>0.12956999999999999</v>
      </c>
    </row>
    <row r="2973" spans="1:16">
      <c r="A2973" t="s">
        <v>141</v>
      </c>
      <c r="B2973">
        <v>1114</v>
      </c>
      <c r="C2973" t="s">
        <v>3146</v>
      </c>
      <c r="D2973">
        <v>36</v>
      </c>
      <c r="E2973">
        <v>8.4740000000000002</v>
      </c>
      <c r="F2973">
        <v>9.68</v>
      </c>
      <c r="G2973">
        <v>10.885999999999999</v>
      </c>
      <c r="H2973">
        <v>12.298</v>
      </c>
      <c r="I2973">
        <v>13.962999999999999</v>
      </c>
      <c r="J2973">
        <v>15.939</v>
      </c>
      <c r="K2973">
        <v>18.303000000000001</v>
      </c>
      <c r="L2973">
        <v>21.152000000000001</v>
      </c>
      <c r="M2973">
        <v>24.001000000000001</v>
      </c>
      <c r="N2973" s="116">
        <v>-0.32100000000000001</v>
      </c>
      <c r="O2973" s="116">
        <v>13.963200000000001</v>
      </c>
      <c r="P2973" s="116">
        <v>0.12959999999999999</v>
      </c>
    </row>
    <row r="2974" spans="1:16">
      <c r="A2974" t="s">
        <v>141</v>
      </c>
      <c r="B2974">
        <v>1115</v>
      </c>
      <c r="C2974" t="s">
        <v>3147</v>
      </c>
      <c r="D2974">
        <v>36</v>
      </c>
      <c r="E2974">
        <v>8.4770000000000003</v>
      </c>
      <c r="F2974">
        <v>9.6839999999999993</v>
      </c>
      <c r="G2974">
        <v>10.89</v>
      </c>
      <c r="H2974">
        <v>12.303000000000001</v>
      </c>
      <c r="I2974">
        <v>13.968999999999999</v>
      </c>
      <c r="J2974">
        <v>15.946999999999999</v>
      </c>
      <c r="K2974">
        <v>18.311</v>
      </c>
      <c r="L2974">
        <v>21.161999999999999</v>
      </c>
      <c r="M2974">
        <v>24.013000000000002</v>
      </c>
      <c r="N2974" s="116">
        <v>-0.32100000000000001</v>
      </c>
      <c r="O2974" s="116">
        <v>13.9693</v>
      </c>
      <c r="P2974" s="116">
        <v>0.12962000000000001</v>
      </c>
    </row>
    <row r="2975" spans="1:16">
      <c r="A2975" t="s">
        <v>141</v>
      </c>
      <c r="B2975">
        <v>1116</v>
      </c>
      <c r="C2975" t="s">
        <v>3148</v>
      </c>
      <c r="D2975">
        <v>36</v>
      </c>
      <c r="E2975">
        <v>8.48</v>
      </c>
      <c r="F2975">
        <v>9.6869999999999994</v>
      </c>
      <c r="G2975">
        <v>10.894</v>
      </c>
      <c r="H2975">
        <v>12.308999999999999</v>
      </c>
      <c r="I2975">
        <v>13.976000000000001</v>
      </c>
      <c r="J2975">
        <v>15.954000000000001</v>
      </c>
      <c r="K2975">
        <v>18.32</v>
      </c>
      <c r="L2975">
        <v>21.172999999999998</v>
      </c>
      <c r="M2975">
        <v>24.026</v>
      </c>
      <c r="N2975" s="116">
        <v>-0.3211</v>
      </c>
      <c r="O2975" s="116">
        <v>13.9755</v>
      </c>
      <c r="P2975" s="116">
        <v>0.12964000000000001</v>
      </c>
    </row>
    <row r="2976" spans="1:16">
      <c r="A2976" t="s">
        <v>141</v>
      </c>
      <c r="B2976">
        <v>1117</v>
      </c>
      <c r="C2976" t="s">
        <v>3149</v>
      </c>
      <c r="D2976">
        <v>36</v>
      </c>
      <c r="E2976">
        <v>8.4830000000000005</v>
      </c>
      <c r="F2976">
        <v>9.6910000000000007</v>
      </c>
      <c r="G2976">
        <v>10.898999999999999</v>
      </c>
      <c r="H2976">
        <v>12.314</v>
      </c>
      <c r="I2976">
        <v>13.981999999999999</v>
      </c>
      <c r="J2976">
        <v>15.962</v>
      </c>
      <c r="K2976">
        <v>18.329999999999998</v>
      </c>
      <c r="L2976">
        <v>21.184999999999999</v>
      </c>
      <c r="M2976">
        <v>24.04</v>
      </c>
      <c r="N2976" s="116">
        <v>-0.3211</v>
      </c>
      <c r="O2976" s="116">
        <v>13.9817</v>
      </c>
      <c r="P2976" s="116">
        <v>0.12967000000000001</v>
      </c>
    </row>
    <row r="2977" spans="1:16">
      <c r="A2977" t="s">
        <v>141</v>
      </c>
      <c r="B2977">
        <v>1118</v>
      </c>
      <c r="C2977" t="s">
        <v>3150</v>
      </c>
      <c r="D2977">
        <v>36</v>
      </c>
      <c r="E2977">
        <v>8.4860000000000007</v>
      </c>
      <c r="F2977">
        <v>9.6950000000000003</v>
      </c>
      <c r="G2977">
        <v>10.903</v>
      </c>
      <c r="H2977">
        <v>12.319000000000001</v>
      </c>
      <c r="I2977">
        <v>13.988</v>
      </c>
      <c r="J2977">
        <v>15.968999999999999</v>
      </c>
      <c r="K2977">
        <v>18.338999999999999</v>
      </c>
      <c r="L2977">
        <v>21.196000000000002</v>
      </c>
      <c r="M2977">
        <v>24.053000000000001</v>
      </c>
      <c r="N2977" s="116">
        <v>-0.32119999999999999</v>
      </c>
      <c r="O2977" s="116">
        <v>13.9879</v>
      </c>
      <c r="P2977" s="116">
        <v>0.12969</v>
      </c>
    </row>
    <row r="2978" spans="1:16">
      <c r="A2978" t="s">
        <v>141</v>
      </c>
      <c r="B2978">
        <v>1119</v>
      </c>
      <c r="C2978" t="s">
        <v>3151</v>
      </c>
      <c r="D2978">
        <v>36</v>
      </c>
      <c r="E2978">
        <v>8.4890000000000008</v>
      </c>
      <c r="F2978">
        <v>9.6980000000000004</v>
      </c>
      <c r="G2978">
        <v>10.907999999999999</v>
      </c>
      <c r="H2978">
        <v>12.324</v>
      </c>
      <c r="I2978">
        <v>13.994</v>
      </c>
      <c r="J2978">
        <v>15.977</v>
      </c>
      <c r="K2978">
        <v>18.347999999999999</v>
      </c>
      <c r="L2978">
        <v>21.207000000000001</v>
      </c>
      <c r="M2978">
        <v>24.065999999999999</v>
      </c>
      <c r="N2978" s="116">
        <v>-0.32119999999999999</v>
      </c>
      <c r="O2978" s="116">
        <v>13.9941</v>
      </c>
      <c r="P2978" s="116">
        <v>0.12970999999999999</v>
      </c>
    </row>
    <row r="2979" spans="1:16">
      <c r="A2979" t="s">
        <v>141</v>
      </c>
      <c r="B2979">
        <v>1120</v>
      </c>
      <c r="C2979" t="s">
        <v>3152</v>
      </c>
      <c r="D2979">
        <v>36</v>
      </c>
      <c r="E2979">
        <v>8.4930000000000003</v>
      </c>
      <c r="F2979">
        <v>9.702</v>
      </c>
      <c r="G2979">
        <v>10.912000000000001</v>
      </c>
      <c r="H2979">
        <v>12.329000000000001</v>
      </c>
      <c r="I2979">
        <v>14</v>
      </c>
      <c r="J2979">
        <v>15.984</v>
      </c>
      <c r="K2979">
        <v>18.356999999999999</v>
      </c>
      <c r="L2979">
        <v>21.218</v>
      </c>
      <c r="M2979">
        <v>24.079000000000001</v>
      </c>
      <c r="N2979" s="116">
        <v>-0.32129999999999997</v>
      </c>
      <c r="O2979" s="116">
        <v>14.000299999999999</v>
      </c>
      <c r="P2979" s="116">
        <v>0.12973000000000001</v>
      </c>
    </row>
    <row r="2980" spans="1:16">
      <c r="A2980" t="s">
        <v>141</v>
      </c>
      <c r="B2980">
        <v>1121</v>
      </c>
      <c r="C2980" t="s">
        <v>3153</v>
      </c>
      <c r="D2980">
        <v>36</v>
      </c>
      <c r="E2980">
        <v>8.4949999999999992</v>
      </c>
      <c r="F2980">
        <v>9.7059999999999995</v>
      </c>
      <c r="G2980">
        <v>10.916</v>
      </c>
      <c r="H2980">
        <v>12.334</v>
      </c>
      <c r="I2980">
        <v>14.006</v>
      </c>
      <c r="J2980">
        <v>15.991</v>
      </c>
      <c r="K2980">
        <v>18.366</v>
      </c>
      <c r="L2980">
        <v>21.228999999999999</v>
      </c>
      <c r="M2980">
        <v>24.093</v>
      </c>
      <c r="N2980" s="116">
        <v>-0.32129999999999997</v>
      </c>
      <c r="O2980" s="116">
        <v>14.006399999999999</v>
      </c>
      <c r="P2980" s="116">
        <v>0.12975999999999999</v>
      </c>
    </row>
    <row r="2981" spans="1:16">
      <c r="A2981" t="s">
        <v>141</v>
      </c>
      <c r="B2981">
        <v>1122</v>
      </c>
      <c r="C2981" t="s">
        <v>3154</v>
      </c>
      <c r="D2981">
        <v>36</v>
      </c>
      <c r="E2981">
        <v>8.4990000000000006</v>
      </c>
      <c r="F2981">
        <v>9.7100000000000009</v>
      </c>
      <c r="G2981">
        <v>10.920999999999999</v>
      </c>
      <c r="H2981">
        <v>12.34</v>
      </c>
      <c r="I2981">
        <v>14.013</v>
      </c>
      <c r="J2981">
        <v>15.999000000000001</v>
      </c>
      <c r="K2981">
        <v>18.375</v>
      </c>
      <c r="L2981">
        <v>21.24</v>
      </c>
      <c r="M2981">
        <v>24.106000000000002</v>
      </c>
      <c r="N2981" s="116">
        <v>-0.32140000000000002</v>
      </c>
      <c r="O2981" s="116">
        <v>14.012600000000001</v>
      </c>
      <c r="P2981" s="116">
        <v>0.12978000000000001</v>
      </c>
    </row>
    <row r="2982" spans="1:16">
      <c r="A2982" t="s">
        <v>141</v>
      </c>
      <c r="B2982">
        <v>1123</v>
      </c>
      <c r="C2982" t="s">
        <v>3155</v>
      </c>
      <c r="D2982">
        <v>36</v>
      </c>
      <c r="E2982">
        <v>8.5020000000000007</v>
      </c>
      <c r="F2982">
        <v>9.7129999999999992</v>
      </c>
      <c r="G2982">
        <v>10.925000000000001</v>
      </c>
      <c r="H2982">
        <v>12.345000000000001</v>
      </c>
      <c r="I2982">
        <v>14.019</v>
      </c>
      <c r="J2982">
        <v>16.006</v>
      </c>
      <c r="K2982">
        <v>18.384</v>
      </c>
      <c r="L2982">
        <v>21.251000000000001</v>
      </c>
      <c r="M2982">
        <v>24.117999999999999</v>
      </c>
      <c r="N2982" s="116">
        <v>-0.32140000000000002</v>
      </c>
      <c r="O2982" s="116">
        <v>14.018800000000001</v>
      </c>
      <c r="P2982" s="116">
        <v>0.1298</v>
      </c>
    </row>
    <row r="2983" spans="1:16">
      <c r="A2983" t="s">
        <v>141</v>
      </c>
      <c r="B2983">
        <v>1124</v>
      </c>
      <c r="C2983" t="s">
        <v>3156</v>
      </c>
      <c r="D2983">
        <v>36</v>
      </c>
      <c r="E2983">
        <v>8.5050000000000008</v>
      </c>
      <c r="F2983">
        <v>9.7170000000000005</v>
      </c>
      <c r="G2983">
        <v>10.93</v>
      </c>
      <c r="H2983">
        <v>12.35</v>
      </c>
      <c r="I2983">
        <v>14.025</v>
      </c>
      <c r="J2983">
        <v>16.013999999999999</v>
      </c>
      <c r="K2983">
        <v>18.393000000000001</v>
      </c>
      <c r="L2983">
        <v>21.262</v>
      </c>
      <c r="M2983">
        <v>24.132000000000001</v>
      </c>
      <c r="N2983" s="116">
        <v>-0.32150000000000001</v>
      </c>
      <c r="O2983" s="116">
        <v>14.025</v>
      </c>
      <c r="P2983" s="116">
        <v>0.12981999999999999</v>
      </c>
    </row>
    <row r="2984" spans="1:16">
      <c r="A2984" t="s">
        <v>141</v>
      </c>
      <c r="B2984">
        <v>1125</v>
      </c>
      <c r="C2984" t="s">
        <v>3157</v>
      </c>
      <c r="D2984">
        <v>36</v>
      </c>
      <c r="E2984">
        <v>8.5079999999999991</v>
      </c>
      <c r="F2984">
        <v>9.7210000000000001</v>
      </c>
      <c r="G2984">
        <v>10.933999999999999</v>
      </c>
      <c r="H2984">
        <v>12.355</v>
      </c>
      <c r="I2984">
        <v>14.031000000000001</v>
      </c>
      <c r="J2984">
        <v>16.021000000000001</v>
      </c>
      <c r="K2984">
        <v>18.402000000000001</v>
      </c>
      <c r="L2984">
        <v>21.274000000000001</v>
      </c>
      <c r="M2984">
        <v>24.145</v>
      </c>
      <c r="N2984" s="116">
        <v>-0.32150000000000001</v>
      </c>
      <c r="O2984" s="116">
        <v>14.0312</v>
      </c>
      <c r="P2984" s="116">
        <v>0.12984999999999999</v>
      </c>
    </row>
    <row r="2985" spans="1:16">
      <c r="A2985" t="s">
        <v>141</v>
      </c>
      <c r="B2985">
        <v>1126</v>
      </c>
      <c r="C2985" t="s">
        <v>3158</v>
      </c>
      <c r="D2985">
        <v>36</v>
      </c>
      <c r="E2985">
        <v>8.5109999999999992</v>
      </c>
      <c r="F2985">
        <v>9.7249999999999996</v>
      </c>
      <c r="G2985">
        <v>10.938000000000001</v>
      </c>
      <c r="H2985">
        <v>12.36</v>
      </c>
      <c r="I2985">
        <v>14.037000000000001</v>
      </c>
      <c r="J2985">
        <v>16.029</v>
      </c>
      <c r="K2985">
        <v>18.411000000000001</v>
      </c>
      <c r="L2985">
        <v>21.285</v>
      </c>
      <c r="M2985">
        <v>24.158000000000001</v>
      </c>
      <c r="N2985" s="116">
        <v>-0.3216</v>
      </c>
      <c r="O2985" s="116">
        <v>14.0373</v>
      </c>
      <c r="P2985" s="116">
        <v>0.12987000000000001</v>
      </c>
    </row>
    <row r="2986" spans="1:16">
      <c r="A2986" t="s">
        <v>141</v>
      </c>
      <c r="B2986">
        <v>1127</v>
      </c>
      <c r="C2986" t="s">
        <v>3159</v>
      </c>
      <c r="D2986">
        <v>37</v>
      </c>
      <c r="E2986">
        <v>8.5139999999999993</v>
      </c>
      <c r="F2986">
        <v>9.7279999999999998</v>
      </c>
      <c r="G2986">
        <v>10.943</v>
      </c>
      <c r="H2986">
        <v>12.365</v>
      </c>
      <c r="I2986">
        <v>14.044</v>
      </c>
      <c r="J2986">
        <v>16.036000000000001</v>
      </c>
      <c r="K2986">
        <v>18.420000000000002</v>
      </c>
      <c r="L2986">
        <v>21.295999999999999</v>
      </c>
      <c r="M2986">
        <v>24.170999999999999</v>
      </c>
      <c r="N2986" s="116">
        <v>-0.3216</v>
      </c>
      <c r="O2986" s="116">
        <v>14.0435</v>
      </c>
      <c r="P2986" s="116">
        <v>0.12989000000000001</v>
      </c>
    </row>
    <row r="2987" spans="1:16">
      <c r="A2987" t="s">
        <v>141</v>
      </c>
      <c r="B2987">
        <v>1128</v>
      </c>
      <c r="C2987" t="s">
        <v>3160</v>
      </c>
      <c r="D2987">
        <v>37</v>
      </c>
      <c r="E2987">
        <v>8.5169999999999995</v>
      </c>
      <c r="F2987">
        <v>9.7319999999999993</v>
      </c>
      <c r="G2987">
        <v>10.946999999999999</v>
      </c>
      <c r="H2987">
        <v>12.371</v>
      </c>
      <c r="I2987">
        <v>14.05</v>
      </c>
      <c r="J2987">
        <v>16.044</v>
      </c>
      <c r="K2987">
        <v>18.428999999999998</v>
      </c>
      <c r="L2987">
        <v>21.306999999999999</v>
      </c>
      <c r="M2987">
        <v>24.184999999999999</v>
      </c>
      <c r="N2987" s="116">
        <v>-0.3216</v>
      </c>
      <c r="O2987" s="116">
        <v>14.0497</v>
      </c>
      <c r="P2987" s="116">
        <v>0.12992000000000001</v>
      </c>
    </row>
    <row r="2988" spans="1:16">
      <c r="A2988" t="s">
        <v>141</v>
      </c>
      <c r="B2988">
        <v>1129</v>
      </c>
      <c r="C2988" t="s">
        <v>3161</v>
      </c>
      <c r="D2988">
        <v>37</v>
      </c>
      <c r="E2988">
        <v>8.52</v>
      </c>
      <c r="F2988">
        <v>9.7360000000000007</v>
      </c>
      <c r="G2988">
        <v>10.951000000000001</v>
      </c>
      <c r="H2988">
        <v>12.375999999999999</v>
      </c>
      <c r="I2988">
        <v>14.055999999999999</v>
      </c>
      <c r="J2988">
        <v>16.050999999999998</v>
      </c>
      <c r="K2988">
        <v>18.437999999999999</v>
      </c>
      <c r="L2988">
        <v>21.318000000000001</v>
      </c>
      <c r="M2988">
        <v>24.198</v>
      </c>
      <c r="N2988" s="116">
        <v>-0.32169999999999999</v>
      </c>
      <c r="O2988" s="116">
        <v>14.055899999999999</v>
      </c>
      <c r="P2988" s="116">
        <v>0.12994</v>
      </c>
    </row>
    <row r="2989" spans="1:16">
      <c r="A2989" t="s">
        <v>141</v>
      </c>
      <c r="B2989">
        <v>1130</v>
      </c>
      <c r="C2989" t="s">
        <v>3162</v>
      </c>
      <c r="D2989">
        <v>37</v>
      </c>
      <c r="E2989">
        <v>8.5229999999999997</v>
      </c>
      <c r="F2989">
        <v>9.7390000000000008</v>
      </c>
      <c r="G2989">
        <v>10.956</v>
      </c>
      <c r="H2989">
        <v>12.381</v>
      </c>
      <c r="I2989">
        <v>14.061999999999999</v>
      </c>
      <c r="J2989">
        <v>16.058</v>
      </c>
      <c r="K2989">
        <v>18.446999999999999</v>
      </c>
      <c r="L2989">
        <v>21.329000000000001</v>
      </c>
      <c r="M2989">
        <v>24.210999999999999</v>
      </c>
      <c r="N2989" s="116">
        <v>-0.32169999999999999</v>
      </c>
      <c r="O2989" s="116">
        <v>14.062099999999999</v>
      </c>
      <c r="P2989" s="116">
        <v>0.12995999999999999</v>
      </c>
    </row>
    <row r="2990" spans="1:16">
      <c r="A2990" t="s">
        <v>141</v>
      </c>
      <c r="B2990">
        <v>1131</v>
      </c>
      <c r="C2990" t="s">
        <v>3163</v>
      </c>
      <c r="D2990">
        <v>37</v>
      </c>
      <c r="E2990">
        <v>8.5259999999999998</v>
      </c>
      <c r="F2990">
        <v>9.7430000000000003</v>
      </c>
      <c r="G2990">
        <v>10.96</v>
      </c>
      <c r="H2990">
        <v>12.385999999999999</v>
      </c>
      <c r="I2990">
        <v>14.068</v>
      </c>
      <c r="J2990">
        <v>16.065999999999999</v>
      </c>
      <c r="K2990">
        <v>18.457000000000001</v>
      </c>
      <c r="L2990">
        <v>21.341000000000001</v>
      </c>
      <c r="M2990">
        <v>24.225000000000001</v>
      </c>
      <c r="N2990" s="116">
        <v>-0.32179999999999997</v>
      </c>
      <c r="O2990" s="116">
        <v>14.068199999999999</v>
      </c>
      <c r="P2990" s="116">
        <v>0.12998999999999999</v>
      </c>
    </row>
    <row r="2991" spans="1:16">
      <c r="A2991" t="s">
        <v>141</v>
      </c>
      <c r="B2991">
        <v>1132</v>
      </c>
      <c r="C2991" t="s">
        <v>3164</v>
      </c>
      <c r="D2991">
        <v>37</v>
      </c>
      <c r="E2991">
        <v>8.5289999999999999</v>
      </c>
      <c r="F2991">
        <v>9.7469999999999999</v>
      </c>
      <c r="G2991">
        <v>10.964</v>
      </c>
      <c r="H2991">
        <v>12.391</v>
      </c>
      <c r="I2991">
        <v>14.074</v>
      </c>
      <c r="J2991">
        <v>16.073</v>
      </c>
      <c r="K2991">
        <v>18.465</v>
      </c>
      <c r="L2991">
        <v>21.352</v>
      </c>
      <c r="M2991">
        <v>24.238</v>
      </c>
      <c r="N2991" s="116">
        <v>-0.32179999999999997</v>
      </c>
      <c r="O2991" s="116">
        <v>14.074400000000001</v>
      </c>
      <c r="P2991" s="116">
        <v>0.13000999999999999</v>
      </c>
    </row>
    <row r="2992" spans="1:16">
      <c r="A2992" t="s">
        <v>141</v>
      </c>
      <c r="B2992">
        <v>1133</v>
      </c>
      <c r="C2992" t="s">
        <v>3165</v>
      </c>
      <c r="D2992">
        <v>37</v>
      </c>
      <c r="E2992">
        <v>8.532</v>
      </c>
      <c r="F2992">
        <v>9.7509999999999994</v>
      </c>
      <c r="G2992">
        <v>10.968999999999999</v>
      </c>
      <c r="H2992">
        <v>12.397</v>
      </c>
      <c r="I2992">
        <v>14.081</v>
      </c>
      <c r="J2992">
        <v>16.081</v>
      </c>
      <c r="K2992">
        <v>18.475000000000001</v>
      </c>
      <c r="L2992">
        <v>21.363</v>
      </c>
      <c r="M2992">
        <v>24.251000000000001</v>
      </c>
      <c r="N2992" s="116">
        <v>-0.32190000000000002</v>
      </c>
      <c r="O2992" s="116">
        <v>14.0806</v>
      </c>
      <c r="P2992" s="116">
        <v>0.13003000000000001</v>
      </c>
    </row>
    <row r="2993" spans="1:16">
      <c r="A2993" t="s">
        <v>141</v>
      </c>
      <c r="B2993">
        <v>1134</v>
      </c>
      <c r="C2993" t="s">
        <v>3166</v>
      </c>
      <c r="D2993">
        <v>37</v>
      </c>
      <c r="E2993">
        <v>8.5350000000000001</v>
      </c>
      <c r="F2993">
        <v>9.7539999999999996</v>
      </c>
      <c r="G2993">
        <v>10.973000000000001</v>
      </c>
      <c r="H2993">
        <v>12.401999999999999</v>
      </c>
      <c r="I2993">
        <v>14.087</v>
      </c>
      <c r="J2993">
        <v>16.088000000000001</v>
      </c>
      <c r="K2993">
        <v>18.484000000000002</v>
      </c>
      <c r="L2993">
        <v>21.373999999999999</v>
      </c>
      <c r="M2993">
        <v>24.265000000000001</v>
      </c>
      <c r="N2993" s="116">
        <v>-0.32190000000000002</v>
      </c>
      <c r="O2993" s="116">
        <v>14.0868</v>
      </c>
      <c r="P2993" s="116">
        <v>0.13006000000000001</v>
      </c>
    </row>
    <row r="2994" spans="1:16">
      <c r="A2994" t="s">
        <v>141</v>
      </c>
      <c r="B2994">
        <v>1135</v>
      </c>
      <c r="C2994" t="s">
        <v>3167</v>
      </c>
      <c r="D2994">
        <v>37</v>
      </c>
      <c r="E2994">
        <v>8.5380000000000003</v>
      </c>
      <c r="F2994">
        <v>9.7579999999999991</v>
      </c>
      <c r="G2994">
        <v>10.977</v>
      </c>
      <c r="H2994">
        <v>12.407</v>
      </c>
      <c r="I2994">
        <v>14.093</v>
      </c>
      <c r="J2994">
        <v>16.096</v>
      </c>
      <c r="K2994">
        <v>18.492999999999999</v>
      </c>
      <c r="L2994">
        <v>21.385000000000002</v>
      </c>
      <c r="M2994">
        <v>24.277999999999999</v>
      </c>
      <c r="N2994" s="116">
        <v>-0.32200000000000001</v>
      </c>
      <c r="O2994" s="116">
        <v>14.093</v>
      </c>
      <c r="P2994" s="116">
        <v>0.13008</v>
      </c>
    </row>
    <row r="2995" spans="1:16">
      <c r="A2995" t="s">
        <v>141</v>
      </c>
      <c r="B2995">
        <v>1136</v>
      </c>
      <c r="C2995" t="s">
        <v>3168</v>
      </c>
      <c r="D2995">
        <v>37</v>
      </c>
      <c r="E2995">
        <v>8.5410000000000004</v>
      </c>
      <c r="F2995">
        <v>9.7620000000000005</v>
      </c>
      <c r="G2995">
        <v>10.981999999999999</v>
      </c>
      <c r="H2995">
        <v>12.412000000000001</v>
      </c>
      <c r="I2995">
        <v>14.099</v>
      </c>
      <c r="J2995">
        <v>16.103000000000002</v>
      </c>
      <c r="K2995">
        <v>18.501999999999999</v>
      </c>
      <c r="L2995">
        <v>21.396000000000001</v>
      </c>
      <c r="M2995">
        <v>24.29</v>
      </c>
      <c r="N2995" s="116">
        <v>-0.32200000000000001</v>
      </c>
      <c r="O2995" s="116">
        <v>14.0991</v>
      </c>
      <c r="P2995" s="116">
        <v>0.13009999999999999</v>
      </c>
    </row>
    <row r="2996" spans="1:16">
      <c r="A2996" t="s">
        <v>141</v>
      </c>
      <c r="B2996">
        <v>1137</v>
      </c>
      <c r="C2996" t="s">
        <v>3169</v>
      </c>
      <c r="D2996">
        <v>37</v>
      </c>
      <c r="E2996">
        <v>8.5440000000000005</v>
      </c>
      <c r="F2996">
        <v>9.7650000000000006</v>
      </c>
      <c r="G2996">
        <v>10.986000000000001</v>
      </c>
      <c r="H2996">
        <v>12.417</v>
      </c>
      <c r="I2996">
        <v>14.105</v>
      </c>
      <c r="J2996">
        <v>16.111000000000001</v>
      </c>
      <c r="K2996">
        <v>18.510999999999999</v>
      </c>
      <c r="L2996">
        <v>21.408000000000001</v>
      </c>
      <c r="M2996">
        <v>24.305</v>
      </c>
      <c r="N2996" s="116">
        <v>-0.3221</v>
      </c>
      <c r="O2996" s="116">
        <v>14.1053</v>
      </c>
      <c r="P2996" s="116">
        <v>0.13013</v>
      </c>
    </row>
    <row r="2997" spans="1:16">
      <c r="A2997" t="s">
        <v>141</v>
      </c>
      <c r="B2997">
        <v>1138</v>
      </c>
      <c r="C2997" t="s">
        <v>3170</v>
      </c>
      <c r="D2997">
        <v>37</v>
      </c>
      <c r="E2997">
        <v>8.5470000000000006</v>
      </c>
      <c r="F2997">
        <v>9.7690000000000001</v>
      </c>
      <c r="G2997">
        <v>10.99</v>
      </c>
      <c r="H2997">
        <v>12.422000000000001</v>
      </c>
      <c r="I2997">
        <v>14.112</v>
      </c>
      <c r="J2997">
        <v>16.117999999999999</v>
      </c>
      <c r="K2997">
        <v>18.52</v>
      </c>
      <c r="L2997">
        <v>21.419</v>
      </c>
      <c r="M2997">
        <v>24.317</v>
      </c>
      <c r="N2997" s="116">
        <v>-0.3221</v>
      </c>
      <c r="O2997" s="116">
        <v>14.111499999999999</v>
      </c>
      <c r="P2997" s="116">
        <v>0.13014999999999999</v>
      </c>
    </row>
    <row r="2998" spans="1:16">
      <c r="A2998" t="s">
        <v>141</v>
      </c>
      <c r="B2998">
        <v>1139</v>
      </c>
      <c r="C2998" t="s">
        <v>3171</v>
      </c>
      <c r="D2998">
        <v>37</v>
      </c>
      <c r="E2998">
        <v>8.5510000000000002</v>
      </c>
      <c r="F2998">
        <v>9.7729999999999997</v>
      </c>
      <c r="G2998">
        <v>10.994999999999999</v>
      </c>
      <c r="H2998">
        <v>12.428000000000001</v>
      </c>
      <c r="I2998">
        <v>14.118</v>
      </c>
      <c r="J2998">
        <v>16.126000000000001</v>
      </c>
      <c r="K2998">
        <v>18.529</v>
      </c>
      <c r="L2998">
        <v>21.43</v>
      </c>
      <c r="M2998">
        <v>24.331</v>
      </c>
      <c r="N2998" s="116">
        <v>-0.32219999999999999</v>
      </c>
      <c r="O2998" s="116">
        <v>14.117699999999999</v>
      </c>
      <c r="P2998" s="116">
        <v>0.13017000000000001</v>
      </c>
    </row>
    <row r="2999" spans="1:16">
      <c r="A2999" t="s">
        <v>141</v>
      </c>
      <c r="B2999">
        <v>1140</v>
      </c>
      <c r="C2999" t="s">
        <v>3172</v>
      </c>
      <c r="D2999">
        <v>37</v>
      </c>
      <c r="E2999">
        <v>8.5530000000000008</v>
      </c>
      <c r="F2999">
        <v>9.7759999999999998</v>
      </c>
      <c r="G2999">
        <v>10.999000000000001</v>
      </c>
      <c r="H2999">
        <v>12.433</v>
      </c>
      <c r="I2999">
        <v>14.124000000000001</v>
      </c>
      <c r="J2999">
        <v>16.132999999999999</v>
      </c>
      <c r="K2999">
        <v>18.538</v>
      </c>
      <c r="L2999">
        <v>21.440999999999999</v>
      </c>
      <c r="M2999">
        <v>24.344000000000001</v>
      </c>
      <c r="N2999" s="116">
        <v>-0.32219999999999999</v>
      </c>
      <c r="O2999" s="116">
        <v>14.123799999999999</v>
      </c>
      <c r="P2999" s="116">
        <v>0.13020000000000001</v>
      </c>
    </row>
    <row r="3000" spans="1:16">
      <c r="A3000" t="s">
        <v>141</v>
      </c>
      <c r="B3000">
        <v>1141</v>
      </c>
      <c r="C3000" t="s">
        <v>3173</v>
      </c>
      <c r="D3000">
        <v>37</v>
      </c>
      <c r="E3000">
        <v>8.5570000000000004</v>
      </c>
      <c r="F3000">
        <v>9.7799999999999994</v>
      </c>
      <c r="G3000">
        <v>11.003</v>
      </c>
      <c r="H3000">
        <v>12.438000000000001</v>
      </c>
      <c r="I3000">
        <v>14.13</v>
      </c>
      <c r="J3000">
        <v>16.14</v>
      </c>
      <c r="K3000">
        <v>18.547000000000001</v>
      </c>
      <c r="L3000">
        <v>21.452000000000002</v>
      </c>
      <c r="M3000">
        <v>24.356999999999999</v>
      </c>
      <c r="N3000" s="116">
        <v>-0.32219999999999999</v>
      </c>
      <c r="O3000" s="116">
        <v>14.13</v>
      </c>
      <c r="P3000" s="116">
        <v>0.13022</v>
      </c>
    </row>
    <row r="3001" spans="1:16">
      <c r="A3001" t="s">
        <v>141</v>
      </c>
      <c r="B3001">
        <v>1142</v>
      </c>
      <c r="C3001" t="s">
        <v>3174</v>
      </c>
      <c r="D3001">
        <v>37</v>
      </c>
      <c r="E3001">
        <v>8.56</v>
      </c>
      <c r="F3001">
        <v>9.7840000000000007</v>
      </c>
      <c r="G3001">
        <v>11.007999999999999</v>
      </c>
      <c r="H3001">
        <v>12.443</v>
      </c>
      <c r="I3001">
        <v>14.135999999999999</v>
      </c>
      <c r="J3001">
        <v>16.148</v>
      </c>
      <c r="K3001">
        <v>18.556000000000001</v>
      </c>
      <c r="L3001">
        <v>21.463000000000001</v>
      </c>
      <c r="M3001">
        <v>24.37</v>
      </c>
      <c r="N3001" s="116">
        <v>-0.32229999999999998</v>
      </c>
      <c r="O3001" s="116">
        <v>14.136200000000001</v>
      </c>
      <c r="P3001" s="116">
        <v>0.13023999999999999</v>
      </c>
    </row>
    <row r="3002" spans="1:16">
      <c r="A3002" t="s">
        <v>141</v>
      </c>
      <c r="B3002">
        <v>1143</v>
      </c>
      <c r="C3002" t="s">
        <v>3175</v>
      </c>
      <c r="D3002">
        <v>37</v>
      </c>
      <c r="E3002">
        <v>8.5630000000000006</v>
      </c>
      <c r="F3002">
        <v>9.7870000000000008</v>
      </c>
      <c r="G3002">
        <v>11.012</v>
      </c>
      <c r="H3002">
        <v>12.448</v>
      </c>
      <c r="I3002">
        <v>14.141999999999999</v>
      </c>
      <c r="J3002">
        <v>16.155999999999999</v>
      </c>
      <c r="K3002">
        <v>18.565999999999999</v>
      </c>
      <c r="L3002">
        <v>21.475000000000001</v>
      </c>
      <c r="M3002">
        <v>24.384</v>
      </c>
      <c r="N3002" s="116">
        <v>-0.32229999999999998</v>
      </c>
      <c r="O3002" s="116">
        <v>14.1424</v>
      </c>
      <c r="P3002" s="116">
        <v>0.13027</v>
      </c>
    </row>
    <row r="3003" spans="1:16">
      <c r="A3003" t="s">
        <v>141</v>
      </c>
      <c r="B3003">
        <v>1144</v>
      </c>
      <c r="C3003" t="s">
        <v>3176</v>
      </c>
      <c r="D3003">
        <v>37</v>
      </c>
      <c r="E3003">
        <v>8.5660000000000007</v>
      </c>
      <c r="F3003">
        <v>9.7910000000000004</v>
      </c>
      <c r="G3003">
        <v>11.016999999999999</v>
      </c>
      <c r="H3003">
        <v>12.452999999999999</v>
      </c>
      <c r="I3003">
        <v>14.148</v>
      </c>
      <c r="J3003">
        <v>16.163</v>
      </c>
      <c r="K3003">
        <v>18.574000000000002</v>
      </c>
      <c r="L3003">
        <v>21.486000000000001</v>
      </c>
      <c r="M3003">
        <v>24.396999999999998</v>
      </c>
      <c r="N3003" s="116">
        <v>-0.32240000000000002</v>
      </c>
      <c r="O3003" s="116">
        <v>14.1485</v>
      </c>
      <c r="P3003" s="116">
        <v>0.13028999999999999</v>
      </c>
    </row>
    <row r="3004" spans="1:16">
      <c r="A3004" t="s">
        <v>141</v>
      </c>
      <c r="B3004">
        <v>1145</v>
      </c>
      <c r="C3004" t="s">
        <v>3177</v>
      </c>
      <c r="D3004">
        <v>37</v>
      </c>
      <c r="E3004">
        <v>8.5679999999999996</v>
      </c>
      <c r="F3004">
        <v>9.7949999999999999</v>
      </c>
      <c r="G3004">
        <v>11.021000000000001</v>
      </c>
      <c r="H3004">
        <v>12.458</v>
      </c>
      <c r="I3004">
        <v>14.154999999999999</v>
      </c>
      <c r="J3004">
        <v>16.170000000000002</v>
      </c>
      <c r="K3004">
        <v>18.584</v>
      </c>
      <c r="L3004">
        <v>21.497</v>
      </c>
      <c r="M3004">
        <v>24.411000000000001</v>
      </c>
      <c r="N3004" s="116">
        <v>-0.32240000000000002</v>
      </c>
      <c r="O3004" s="116">
        <v>14.1547</v>
      </c>
      <c r="P3004" s="116">
        <v>0.13031999999999999</v>
      </c>
    </row>
    <row r="3005" spans="1:16">
      <c r="A3005" t="s">
        <v>141</v>
      </c>
      <c r="B3005">
        <v>1146</v>
      </c>
      <c r="C3005" t="s">
        <v>3178</v>
      </c>
      <c r="D3005">
        <v>37</v>
      </c>
      <c r="E3005">
        <v>8.5719999999999992</v>
      </c>
      <c r="F3005">
        <v>9.798</v>
      </c>
      <c r="G3005">
        <v>11.025</v>
      </c>
      <c r="H3005">
        <v>12.464</v>
      </c>
      <c r="I3005">
        <v>14.161</v>
      </c>
      <c r="J3005">
        <v>16.178000000000001</v>
      </c>
      <c r="K3005">
        <v>18.593</v>
      </c>
      <c r="L3005">
        <v>21.509</v>
      </c>
      <c r="M3005">
        <v>24.423999999999999</v>
      </c>
      <c r="N3005" s="116">
        <v>-0.32250000000000001</v>
      </c>
      <c r="O3005" s="116">
        <v>14.1609</v>
      </c>
      <c r="P3005" s="116">
        <v>0.13034000000000001</v>
      </c>
    </row>
    <row r="3006" spans="1:16">
      <c r="A3006" t="s">
        <v>141</v>
      </c>
      <c r="B3006">
        <v>1147</v>
      </c>
      <c r="C3006" t="s">
        <v>3179</v>
      </c>
      <c r="D3006">
        <v>37</v>
      </c>
      <c r="E3006">
        <v>8.5749999999999993</v>
      </c>
      <c r="F3006">
        <v>9.8019999999999996</v>
      </c>
      <c r="G3006">
        <v>11.03</v>
      </c>
      <c r="H3006">
        <v>12.468999999999999</v>
      </c>
      <c r="I3006">
        <v>14.167</v>
      </c>
      <c r="J3006">
        <v>16.184999999999999</v>
      </c>
      <c r="K3006">
        <v>18.602</v>
      </c>
      <c r="L3006">
        <v>21.518999999999998</v>
      </c>
      <c r="M3006">
        <v>24.437000000000001</v>
      </c>
      <c r="N3006" s="116">
        <v>-0.32250000000000001</v>
      </c>
      <c r="O3006" s="116">
        <v>14.1671</v>
      </c>
      <c r="P3006" s="116">
        <v>0.13036</v>
      </c>
    </row>
    <row r="3007" spans="1:16">
      <c r="A3007" t="s">
        <v>141</v>
      </c>
      <c r="B3007">
        <v>1148</v>
      </c>
      <c r="C3007" t="s">
        <v>3180</v>
      </c>
      <c r="D3007">
        <v>37</v>
      </c>
      <c r="E3007">
        <v>8.5779999999999994</v>
      </c>
      <c r="F3007">
        <v>9.8059999999999992</v>
      </c>
      <c r="G3007">
        <v>11.034000000000001</v>
      </c>
      <c r="H3007">
        <v>12.474</v>
      </c>
      <c r="I3007">
        <v>14.173</v>
      </c>
      <c r="J3007">
        <v>16.193000000000001</v>
      </c>
      <c r="K3007">
        <v>18.611000000000001</v>
      </c>
      <c r="L3007">
        <v>21.530999999999999</v>
      </c>
      <c r="M3007">
        <v>24.451000000000001</v>
      </c>
      <c r="N3007" s="116">
        <v>-0.3226</v>
      </c>
      <c r="O3007" s="116">
        <v>14.1732</v>
      </c>
      <c r="P3007" s="116">
        <v>0.13039000000000001</v>
      </c>
    </row>
    <row r="3008" spans="1:16">
      <c r="A3008" t="s">
        <v>141</v>
      </c>
      <c r="B3008">
        <v>1149</v>
      </c>
      <c r="C3008" t="s">
        <v>3181</v>
      </c>
      <c r="D3008">
        <v>37</v>
      </c>
      <c r="E3008">
        <v>8.5809999999999995</v>
      </c>
      <c r="F3008">
        <v>9.8089999999999993</v>
      </c>
      <c r="G3008">
        <v>11.038</v>
      </c>
      <c r="H3008">
        <v>12.478999999999999</v>
      </c>
      <c r="I3008">
        <v>14.179</v>
      </c>
      <c r="J3008">
        <v>16.2</v>
      </c>
      <c r="K3008">
        <v>18.62</v>
      </c>
      <c r="L3008">
        <v>21.542000000000002</v>
      </c>
      <c r="M3008">
        <v>24.463999999999999</v>
      </c>
      <c r="N3008" s="116">
        <v>-0.3226</v>
      </c>
      <c r="O3008" s="116">
        <v>14.179399999999999</v>
      </c>
      <c r="P3008" s="116">
        <v>0.13041</v>
      </c>
    </row>
    <row r="3009" spans="1:16">
      <c r="A3009" t="s">
        <v>141</v>
      </c>
      <c r="B3009">
        <v>1150</v>
      </c>
      <c r="C3009" t="s">
        <v>3182</v>
      </c>
      <c r="D3009">
        <v>37</v>
      </c>
      <c r="E3009">
        <v>8.5839999999999996</v>
      </c>
      <c r="F3009">
        <v>9.8130000000000006</v>
      </c>
      <c r="G3009">
        <v>11.042999999999999</v>
      </c>
      <c r="H3009">
        <v>12.484</v>
      </c>
      <c r="I3009">
        <v>14.186</v>
      </c>
      <c r="J3009">
        <v>16.207999999999998</v>
      </c>
      <c r="K3009">
        <v>18.629000000000001</v>
      </c>
      <c r="L3009">
        <v>21.553000000000001</v>
      </c>
      <c r="M3009">
        <v>24.477</v>
      </c>
      <c r="N3009" s="116">
        <v>-0.32269999999999999</v>
      </c>
      <c r="O3009" s="116">
        <v>14.185600000000001</v>
      </c>
      <c r="P3009" s="116">
        <v>0.13042999999999999</v>
      </c>
    </row>
    <row r="3010" spans="1:16">
      <c r="A3010" t="s">
        <v>141</v>
      </c>
      <c r="B3010">
        <v>1151</v>
      </c>
      <c r="C3010" t="s">
        <v>3183</v>
      </c>
      <c r="D3010">
        <v>37</v>
      </c>
      <c r="E3010">
        <v>8.5869999999999997</v>
      </c>
      <c r="F3010">
        <v>9.8170000000000002</v>
      </c>
      <c r="G3010">
        <v>11.047000000000001</v>
      </c>
      <c r="H3010">
        <v>12.489000000000001</v>
      </c>
      <c r="I3010">
        <v>14.192</v>
      </c>
      <c r="J3010">
        <v>16.215</v>
      </c>
      <c r="K3010">
        <v>18.638000000000002</v>
      </c>
      <c r="L3010">
        <v>21.565000000000001</v>
      </c>
      <c r="M3010">
        <v>24.491</v>
      </c>
      <c r="N3010" s="116">
        <v>-0.32269999999999999</v>
      </c>
      <c r="O3010" s="116">
        <v>14.191700000000001</v>
      </c>
      <c r="P3010" s="116">
        <v>0.13045999999999999</v>
      </c>
    </row>
    <row r="3011" spans="1:16">
      <c r="A3011" t="s">
        <v>141</v>
      </c>
      <c r="B3011">
        <v>1152</v>
      </c>
      <c r="C3011" t="s">
        <v>3184</v>
      </c>
      <c r="D3011">
        <v>37</v>
      </c>
      <c r="E3011">
        <v>8.59</v>
      </c>
      <c r="F3011">
        <v>9.8209999999999997</v>
      </c>
      <c r="G3011">
        <v>11.051</v>
      </c>
      <c r="H3011">
        <v>12.494</v>
      </c>
      <c r="I3011">
        <v>14.198</v>
      </c>
      <c r="J3011">
        <v>16.222999999999999</v>
      </c>
      <c r="K3011">
        <v>18.646999999999998</v>
      </c>
      <c r="L3011">
        <v>21.576000000000001</v>
      </c>
      <c r="M3011">
        <v>24.504000000000001</v>
      </c>
      <c r="N3011" s="116">
        <v>-0.32269999999999999</v>
      </c>
      <c r="O3011" s="116">
        <v>14.197900000000001</v>
      </c>
      <c r="P3011" s="116">
        <v>0.13048000000000001</v>
      </c>
    </row>
    <row r="3012" spans="1:16">
      <c r="A3012" t="s">
        <v>141</v>
      </c>
      <c r="B3012">
        <v>1153</v>
      </c>
      <c r="C3012" t="s">
        <v>3185</v>
      </c>
      <c r="D3012">
        <v>37</v>
      </c>
      <c r="E3012">
        <v>8.593</v>
      </c>
      <c r="F3012">
        <v>9.8239999999999998</v>
      </c>
      <c r="G3012">
        <v>11.055</v>
      </c>
      <c r="H3012">
        <v>12.5</v>
      </c>
      <c r="I3012">
        <v>14.204000000000001</v>
      </c>
      <c r="J3012">
        <v>16.23</v>
      </c>
      <c r="K3012">
        <v>18.657</v>
      </c>
      <c r="L3012">
        <v>21.587</v>
      </c>
      <c r="M3012">
        <v>24.518000000000001</v>
      </c>
      <c r="N3012" s="116">
        <v>-0.32279999999999998</v>
      </c>
      <c r="O3012" s="116">
        <v>14.2041</v>
      </c>
      <c r="P3012" s="116">
        <v>0.13050999999999999</v>
      </c>
    </row>
    <row r="3013" spans="1:16">
      <c r="A3013" t="s">
        <v>141</v>
      </c>
      <c r="B3013">
        <v>1154</v>
      </c>
      <c r="C3013" t="s">
        <v>3186</v>
      </c>
      <c r="D3013">
        <v>37</v>
      </c>
      <c r="E3013">
        <v>8.5960000000000001</v>
      </c>
      <c r="F3013">
        <v>9.8279999999999994</v>
      </c>
      <c r="G3013">
        <v>11.06</v>
      </c>
      <c r="H3013">
        <v>12.505000000000001</v>
      </c>
      <c r="I3013">
        <v>14.21</v>
      </c>
      <c r="J3013">
        <v>16.238</v>
      </c>
      <c r="K3013">
        <v>18.666</v>
      </c>
      <c r="L3013">
        <v>21.597999999999999</v>
      </c>
      <c r="M3013">
        <v>24.530999999999999</v>
      </c>
      <c r="N3013" s="116">
        <v>-0.32279999999999998</v>
      </c>
      <c r="O3013" s="116">
        <v>14.2103</v>
      </c>
      <c r="P3013" s="116">
        <v>0.13053000000000001</v>
      </c>
    </row>
    <row r="3014" spans="1:16">
      <c r="A3014" t="s">
        <v>141</v>
      </c>
      <c r="B3014">
        <v>1155</v>
      </c>
      <c r="C3014" t="s">
        <v>3187</v>
      </c>
      <c r="D3014">
        <v>37</v>
      </c>
      <c r="E3014">
        <v>8.5990000000000002</v>
      </c>
      <c r="F3014">
        <v>9.8320000000000007</v>
      </c>
      <c r="G3014">
        <v>11.064</v>
      </c>
      <c r="H3014">
        <v>12.51</v>
      </c>
      <c r="I3014">
        <v>14.215999999999999</v>
      </c>
      <c r="J3014">
        <v>16.245000000000001</v>
      </c>
      <c r="K3014">
        <v>18.675000000000001</v>
      </c>
      <c r="L3014">
        <v>21.609000000000002</v>
      </c>
      <c r="M3014">
        <v>24.544</v>
      </c>
      <c r="N3014" s="116">
        <v>-0.32290000000000002</v>
      </c>
      <c r="O3014" s="116">
        <v>14.2164</v>
      </c>
      <c r="P3014" s="116">
        <v>0.13055</v>
      </c>
    </row>
    <row r="3015" spans="1:16">
      <c r="A3015" t="s">
        <v>141</v>
      </c>
      <c r="B3015">
        <v>1156</v>
      </c>
      <c r="C3015" t="s">
        <v>3188</v>
      </c>
      <c r="D3015">
        <v>37</v>
      </c>
      <c r="E3015">
        <v>8.6020000000000003</v>
      </c>
      <c r="F3015">
        <v>9.8350000000000009</v>
      </c>
      <c r="G3015">
        <v>11.068</v>
      </c>
      <c r="H3015">
        <v>12.515000000000001</v>
      </c>
      <c r="I3015">
        <v>14.223000000000001</v>
      </c>
      <c r="J3015">
        <v>16.251999999999999</v>
      </c>
      <c r="K3015">
        <v>18.684000000000001</v>
      </c>
      <c r="L3015">
        <v>21.620999999999999</v>
      </c>
      <c r="M3015">
        <v>24.558</v>
      </c>
      <c r="N3015" s="116">
        <v>-0.32290000000000002</v>
      </c>
      <c r="O3015" s="116">
        <v>14.2226</v>
      </c>
      <c r="P3015" s="116">
        <v>0.13058</v>
      </c>
    </row>
    <row r="3016" spans="1:16">
      <c r="A3016" t="s">
        <v>141</v>
      </c>
      <c r="B3016">
        <v>1157</v>
      </c>
      <c r="C3016" t="s">
        <v>3189</v>
      </c>
      <c r="D3016">
        <v>38</v>
      </c>
      <c r="E3016">
        <v>8.6050000000000004</v>
      </c>
      <c r="F3016">
        <v>9.8390000000000004</v>
      </c>
      <c r="G3016">
        <v>11.073</v>
      </c>
      <c r="H3016">
        <v>12.52</v>
      </c>
      <c r="I3016">
        <v>14.228999999999999</v>
      </c>
      <c r="J3016">
        <v>16.260000000000002</v>
      </c>
      <c r="K3016">
        <v>18.693000000000001</v>
      </c>
      <c r="L3016">
        <v>21.632000000000001</v>
      </c>
      <c r="M3016">
        <v>24.571000000000002</v>
      </c>
      <c r="N3016" s="116">
        <v>-0.32300000000000001</v>
      </c>
      <c r="O3016" s="116">
        <v>14.2288</v>
      </c>
      <c r="P3016" s="116">
        <v>0.13059999999999999</v>
      </c>
    </row>
    <row r="3017" spans="1:16">
      <c r="A3017" t="s">
        <v>141</v>
      </c>
      <c r="B3017">
        <v>1158</v>
      </c>
      <c r="C3017" t="s">
        <v>3190</v>
      </c>
      <c r="D3017">
        <v>38</v>
      </c>
      <c r="E3017">
        <v>8.6080000000000005</v>
      </c>
      <c r="F3017">
        <v>9.8420000000000005</v>
      </c>
      <c r="G3017">
        <v>11.077</v>
      </c>
      <c r="H3017">
        <v>12.525</v>
      </c>
      <c r="I3017">
        <v>14.234999999999999</v>
      </c>
      <c r="J3017">
        <v>16.266999999999999</v>
      </c>
      <c r="K3017">
        <v>18.702000000000002</v>
      </c>
      <c r="L3017">
        <v>21.643000000000001</v>
      </c>
      <c r="M3017">
        <v>24.585000000000001</v>
      </c>
      <c r="N3017" s="116">
        <v>-0.32300000000000001</v>
      </c>
      <c r="O3017" s="116">
        <v>14.2349</v>
      </c>
      <c r="P3017" s="116">
        <v>0.13063</v>
      </c>
    </row>
    <row r="3018" spans="1:16">
      <c r="A3018" t="s">
        <v>141</v>
      </c>
      <c r="B3018">
        <v>1159</v>
      </c>
      <c r="C3018" t="s">
        <v>3191</v>
      </c>
      <c r="D3018">
        <v>38</v>
      </c>
      <c r="E3018">
        <v>8.6110000000000007</v>
      </c>
      <c r="F3018">
        <v>9.8460000000000001</v>
      </c>
      <c r="G3018">
        <v>11.082000000000001</v>
      </c>
      <c r="H3018">
        <v>12.53</v>
      </c>
      <c r="I3018">
        <v>14.241</v>
      </c>
      <c r="J3018">
        <v>16.274999999999999</v>
      </c>
      <c r="K3018">
        <v>18.710999999999999</v>
      </c>
      <c r="L3018">
        <v>21.655000000000001</v>
      </c>
      <c r="M3018">
        <v>24.597999999999999</v>
      </c>
      <c r="N3018" s="116">
        <v>-0.3231</v>
      </c>
      <c r="O3018" s="116">
        <v>14.241099999999999</v>
      </c>
      <c r="P3018" s="116">
        <v>0.13064999999999999</v>
      </c>
    </row>
    <row r="3019" spans="1:16">
      <c r="A3019" t="s">
        <v>141</v>
      </c>
      <c r="B3019">
        <v>1160</v>
      </c>
      <c r="C3019" t="s">
        <v>3192</v>
      </c>
      <c r="D3019">
        <v>38</v>
      </c>
      <c r="E3019">
        <v>8.6140000000000008</v>
      </c>
      <c r="F3019">
        <v>9.85</v>
      </c>
      <c r="G3019">
        <v>11.086</v>
      </c>
      <c r="H3019">
        <v>12.536</v>
      </c>
      <c r="I3019">
        <v>14.247</v>
      </c>
      <c r="J3019">
        <v>16.282</v>
      </c>
      <c r="K3019">
        <v>18.721</v>
      </c>
      <c r="L3019">
        <v>21.666</v>
      </c>
      <c r="M3019">
        <v>24.611999999999998</v>
      </c>
      <c r="N3019" s="116">
        <v>-0.3231</v>
      </c>
      <c r="O3019" s="116">
        <v>14.247299999999999</v>
      </c>
      <c r="P3019" s="116">
        <v>0.13067999999999999</v>
      </c>
    </row>
    <row r="3020" spans="1:16">
      <c r="A3020" t="s">
        <v>141</v>
      </c>
      <c r="B3020">
        <v>1161</v>
      </c>
      <c r="C3020" t="s">
        <v>3193</v>
      </c>
      <c r="D3020">
        <v>38</v>
      </c>
      <c r="E3020">
        <v>8.6170000000000009</v>
      </c>
      <c r="F3020">
        <v>9.8529999999999998</v>
      </c>
      <c r="G3020">
        <v>11.09</v>
      </c>
      <c r="H3020">
        <v>12.541</v>
      </c>
      <c r="I3020">
        <v>14.253</v>
      </c>
      <c r="J3020">
        <v>16.29</v>
      </c>
      <c r="K3020">
        <v>18.73</v>
      </c>
      <c r="L3020">
        <v>21.677</v>
      </c>
      <c r="M3020">
        <v>24.625</v>
      </c>
      <c r="N3020" s="116">
        <v>-0.32319999999999999</v>
      </c>
      <c r="O3020" s="116">
        <v>14.253399999999999</v>
      </c>
      <c r="P3020" s="116">
        <v>0.13070000000000001</v>
      </c>
    </row>
    <row r="3021" spans="1:16">
      <c r="A3021" t="s">
        <v>141</v>
      </c>
      <c r="B3021">
        <v>1162</v>
      </c>
      <c r="C3021" t="s">
        <v>3194</v>
      </c>
      <c r="D3021">
        <v>38</v>
      </c>
      <c r="E3021">
        <v>8.6199999999999992</v>
      </c>
      <c r="F3021">
        <v>9.8569999999999993</v>
      </c>
      <c r="G3021">
        <v>11.095000000000001</v>
      </c>
      <c r="H3021">
        <v>12.545999999999999</v>
      </c>
      <c r="I3021">
        <v>14.26</v>
      </c>
      <c r="J3021">
        <v>16.297000000000001</v>
      </c>
      <c r="K3021">
        <v>18.739000000000001</v>
      </c>
      <c r="L3021">
        <v>21.687999999999999</v>
      </c>
      <c r="M3021">
        <v>24.638000000000002</v>
      </c>
      <c r="N3021" s="116">
        <v>-0.32319999999999999</v>
      </c>
      <c r="O3021" s="116">
        <v>14.259600000000001</v>
      </c>
      <c r="P3021" s="116">
        <v>0.13072</v>
      </c>
    </row>
    <row r="3022" spans="1:16">
      <c r="A3022" t="s">
        <v>141</v>
      </c>
      <c r="B3022">
        <v>1163</v>
      </c>
      <c r="C3022" t="s">
        <v>3195</v>
      </c>
      <c r="D3022">
        <v>38</v>
      </c>
      <c r="E3022">
        <v>8.6229999999999993</v>
      </c>
      <c r="F3022">
        <v>9.8610000000000007</v>
      </c>
      <c r="G3022">
        <v>11.099</v>
      </c>
      <c r="H3022">
        <v>12.551</v>
      </c>
      <c r="I3022">
        <v>14.266</v>
      </c>
      <c r="J3022">
        <v>16.305</v>
      </c>
      <c r="K3022">
        <v>18.748000000000001</v>
      </c>
      <c r="L3022">
        <v>21.7</v>
      </c>
      <c r="M3022">
        <v>24.652000000000001</v>
      </c>
      <c r="N3022" s="116">
        <v>-0.32319999999999999</v>
      </c>
      <c r="O3022" s="116">
        <v>14.2658</v>
      </c>
      <c r="P3022" s="116">
        <v>0.13075000000000001</v>
      </c>
    </row>
    <row r="3023" spans="1:16">
      <c r="A3023" t="s">
        <v>141</v>
      </c>
      <c r="B3023">
        <v>1164</v>
      </c>
      <c r="C3023" t="s">
        <v>3196</v>
      </c>
      <c r="D3023">
        <v>38</v>
      </c>
      <c r="E3023">
        <v>8.6259999999999994</v>
      </c>
      <c r="F3023">
        <v>9.8640000000000008</v>
      </c>
      <c r="G3023">
        <v>11.103</v>
      </c>
      <c r="H3023">
        <v>12.555999999999999</v>
      </c>
      <c r="I3023">
        <v>14.272</v>
      </c>
      <c r="J3023">
        <v>16.312000000000001</v>
      </c>
      <c r="K3023">
        <v>18.757000000000001</v>
      </c>
      <c r="L3023">
        <v>21.710999999999999</v>
      </c>
      <c r="M3023">
        <v>24.664999999999999</v>
      </c>
      <c r="N3023" s="116">
        <v>-0.32329999999999998</v>
      </c>
      <c r="O3023" s="116">
        <v>14.2719</v>
      </c>
      <c r="P3023" s="116">
        <v>0.13077</v>
      </c>
    </row>
    <row r="3024" spans="1:16">
      <c r="A3024" t="s">
        <v>141</v>
      </c>
      <c r="B3024">
        <v>1165</v>
      </c>
      <c r="C3024" t="s">
        <v>3197</v>
      </c>
      <c r="D3024">
        <v>38</v>
      </c>
      <c r="E3024">
        <v>8.6289999999999996</v>
      </c>
      <c r="F3024">
        <v>9.8680000000000003</v>
      </c>
      <c r="G3024">
        <v>11.106999999999999</v>
      </c>
      <c r="H3024">
        <v>12.561</v>
      </c>
      <c r="I3024">
        <v>14.278</v>
      </c>
      <c r="J3024">
        <v>16.32</v>
      </c>
      <c r="K3024">
        <v>18.765999999999998</v>
      </c>
      <c r="L3024">
        <v>21.722000000000001</v>
      </c>
      <c r="M3024">
        <v>24.678999999999998</v>
      </c>
      <c r="N3024" s="116">
        <v>-0.32329999999999998</v>
      </c>
      <c r="O3024" s="116">
        <v>14.2781</v>
      </c>
      <c r="P3024" s="116">
        <v>0.1308</v>
      </c>
    </row>
    <row r="3025" spans="1:16">
      <c r="A3025" t="s">
        <v>141</v>
      </c>
      <c r="B3025">
        <v>1166</v>
      </c>
      <c r="C3025" t="s">
        <v>3198</v>
      </c>
      <c r="D3025">
        <v>38</v>
      </c>
      <c r="E3025">
        <v>8.6319999999999997</v>
      </c>
      <c r="F3025">
        <v>9.8719999999999999</v>
      </c>
      <c r="G3025">
        <v>11.112</v>
      </c>
      <c r="H3025">
        <v>12.566000000000001</v>
      </c>
      <c r="I3025">
        <v>14.284000000000001</v>
      </c>
      <c r="J3025">
        <v>16.327000000000002</v>
      </c>
      <c r="K3025">
        <v>18.774999999999999</v>
      </c>
      <c r="L3025">
        <v>21.734000000000002</v>
      </c>
      <c r="M3025">
        <v>24.692</v>
      </c>
      <c r="N3025" s="116">
        <v>-0.32340000000000002</v>
      </c>
      <c r="O3025" s="116">
        <v>14.2843</v>
      </c>
      <c r="P3025" s="116">
        <v>0.13081999999999999</v>
      </c>
    </row>
    <row r="3026" spans="1:16">
      <c r="A3026" t="s">
        <v>141</v>
      </c>
      <c r="B3026">
        <v>1167</v>
      </c>
      <c r="C3026" t="s">
        <v>3199</v>
      </c>
      <c r="D3026">
        <v>38</v>
      </c>
      <c r="E3026">
        <v>8.6349999999999998</v>
      </c>
      <c r="F3026">
        <v>9.875</v>
      </c>
      <c r="G3026">
        <v>11.116</v>
      </c>
      <c r="H3026">
        <v>12.571</v>
      </c>
      <c r="I3026">
        <v>14.29</v>
      </c>
      <c r="J3026">
        <v>16.335000000000001</v>
      </c>
      <c r="K3026">
        <v>18.783999999999999</v>
      </c>
      <c r="L3026">
        <v>21.745000000000001</v>
      </c>
      <c r="M3026">
        <v>24.706</v>
      </c>
      <c r="N3026" s="116">
        <v>-0.32340000000000002</v>
      </c>
      <c r="O3026" s="116">
        <v>14.2904</v>
      </c>
      <c r="P3026" s="116">
        <v>0.13084999999999999</v>
      </c>
    </row>
    <row r="3027" spans="1:16">
      <c r="A3027" t="s">
        <v>141</v>
      </c>
      <c r="B3027">
        <v>1168</v>
      </c>
      <c r="C3027" t="s">
        <v>3200</v>
      </c>
      <c r="D3027">
        <v>38</v>
      </c>
      <c r="E3027">
        <v>8.6379999999999999</v>
      </c>
      <c r="F3027">
        <v>9.8789999999999996</v>
      </c>
      <c r="G3027">
        <v>11.12</v>
      </c>
      <c r="H3027">
        <v>12.577</v>
      </c>
      <c r="I3027">
        <v>14.297000000000001</v>
      </c>
      <c r="J3027">
        <v>16.341999999999999</v>
      </c>
      <c r="K3027">
        <v>18.792999999999999</v>
      </c>
      <c r="L3027">
        <v>21.756</v>
      </c>
      <c r="M3027">
        <v>24.719000000000001</v>
      </c>
      <c r="N3027" s="116">
        <v>-0.32350000000000001</v>
      </c>
      <c r="O3027" s="116">
        <v>14.2966</v>
      </c>
      <c r="P3027" s="116">
        <v>0.13086999999999999</v>
      </c>
    </row>
    <row r="3028" spans="1:16">
      <c r="A3028" t="s">
        <v>141</v>
      </c>
      <c r="B3028">
        <v>1169</v>
      </c>
      <c r="C3028" t="s">
        <v>3201</v>
      </c>
      <c r="D3028">
        <v>38</v>
      </c>
      <c r="E3028">
        <v>8.641</v>
      </c>
      <c r="F3028">
        <v>9.8829999999999991</v>
      </c>
      <c r="G3028">
        <v>11.125</v>
      </c>
      <c r="H3028">
        <v>12.582000000000001</v>
      </c>
      <c r="I3028">
        <v>14.303000000000001</v>
      </c>
      <c r="J3028">
        <v>16.350000000000001</v>
      </c>
      <c r="K3028">
        <v>18.803000000000001</v>
      </c>
      <c r="L3028">
        <v>21.768000000000001</v>
      </c>
      <c r="M3028">
        <v>24.733000000000001</v>
      </c>
      <c r="N3028" s="116">
        <v>-0.32350000000000001</v>
      </c>
      <c r="O3028" s="116">
        <v>14.3028</v>
      </c>
      <c r="P3028" s="116">
        <v>0.13089999999999999</v>
      </c>
    </row>
    <row r="3029" spans="1:16">
      <c r="A3029" t="s">
        <v>141</v>
      </c>
      <c r="B3029">
        <v>1170</v>
      </c>
      <c r="C3029" t="s">
        <v>3202</v>
      </c>
      <c r="D3029">
        <v>38</v>
      </c>
      <c r="E3029">
        <v>8.6440000000000001</v>
      </c>
      <c r="F3029">
        <v>9.8859999999999992</v>
      </c>
      <c r="G3029">
        <v>11.129</v>
      </c>
      <c r="H3029">
        <v>12.587</v>
      </c>
      <c r="I3029">
        <v>14.308999999999999</v>
      </c>
      <c r="J3029">
        <v>16.356999999999999</v>
      </c>
      <c r="K3029">
        <v>18.812000000000001</v>
      </c>
      <c r="L3029">
        <v>21.779</v>
      </c>
      <c r="M3029">
        <v>24.745999999999999</v>
      </c>
      <c r="N3029" s="116">
        <v>-0.3236</v>
      </c>
      <c r="O3029" s="116">
        <v>14.3089</v>
      </c>
      <c r="P3029" s="116">
        <v>0.13092000000000001</v>
      </c>
    </row>
    <row r="3030" spans="1:16">
      <c r="A3030" t="s">
        <v>141</v>
      </c>
      <c r="B3030">
        <v>1171</v>
      </c>
      <c r="C3030" t="s">
        <v>3203</v>
      </c>
      <c r="D3030">
        <v>38</v>
      </c>
      <c r="E3030">
        <v>8.6460000000000008</v>
      </c>
      <c r="F3030">
        <v>9.89</v>
      </c>
      <c r="G3030">
        <v>11.132999999999999</v>
      </c>
      <c r="H3030">
        <v>12.592000000000001</v>
      </c>
      <c r="I3030">
        <v>14.315</v>
      </c>
      <c r="J3030">
        <v>16.364999999999998</v>
      </c>
      <c r="K3030">
        <v>18.821000000000002</v>
      </c>
      <c r="L3030">
        <v>21.791</v>
      </c>
      <c r="M3030">
        <v>24.76</v>
      </c>
      <c r="N3030" s="116">
        <v>-0.3236</v>
      </c>
      <c r="O3030" s="116">
        <v>14.315099999999999</v>
      </c>
      <c r="P3030" s="116">
        <v>0.13095000000000001</v>
      </c>
    </row>
    <row r="3031" spans="1:16">
      <c r="A3031" t="s">
        <v>141</v>
      </c>
      <c r="B3031">
        <v>1172</v>
      </c>
      <c r="C3031" t="s">
        <v>3204</v>
      </c>
      <c r="D3031">
        <v>38</v>
      </c>
      <c r="E3031">
        <v>8.65</v>
      </c>
      <c r="F3031">
        <v>9.8940000000000001</v>
      </c>
      <c r="G3031">
        <v>11.138</v>
      </c>
      <c r="H3031">
        <v>12.597</v>
      </c>
      <c r="I3031">
        <v>14.321</v>
      </c>
      <c r="J3031">
        <v>16.372</v>
      </c>
      <c r="K3031">
        <v>18.829999999999998</v>
      </c>
      <c r="L3031">
        <v>21.802</v>
      </c>
      <c r="M3031">
        <v>24.773</v>
      </c>
      <c r="N3031" s="116">
        <v>-0.32369999999999999</v>
      </c>
      <c r="O3031" s="116">
        <v>14.321300000000001</v>
      </c>
      <c r="P3031" s="116">
        <v>0.13097</v>
      </c>
    </row>
    <row r="3032" spans="1:16">
      <c r="A3032" t="s">
        <v>141</v>
      </c>
      <c r="B3032">
        <v>1173</v>
      </c>
      <c r="C3032" t="s">
        <v>3205</v>
      </c>
      <c r="D3032">
        <v>38</v>
      </c>
      <c r="E3032">
        <v>8.6530000000000005</v>
      </c>
      <c r="F3032">
        <v>9.8970000000000002</v>
      </c>
      <c r="G3032">
        <v>11.141999999999999</v>
      </c>
      <c r="H3032">
        <v>12.602</v>
      </c>
      <c r="I3032">
        <v>14.327</v>
      </c>
      <c r="J3032">
        <v>16.379000000000001</v>
      </c>
      <c r="K3032">
        <v>18.838999999999999</v>
      </c>
      <c r="L3032">
        <v>21.812000000000001</v>
      </c>
      <c r="M3032">
        <v>24.786000000000001</v>
      </c>
      <c r="N3032" s="116">
        <v>-0.32369999999999999</v>
      </c>
      <c r="O3032" s="116">
        <v>14.327400000000001</v>
      </c>
      <c r="P3032" s="116">
        <v>0.13099</v>
      </c>
    </row>
    <row r="3033" spans="1:16">
      <c r="A3033" t="s">
        <v>141</v>
      </c>
      <c r="B3033">
        <v>1174</v>
      </c>
      <c r="C3033" t="s">
        <v>3206</v>
      </c>
      <c r="D3033">
        <v>38</v>
      </c>
      <c r="E3033">
        <v>8.6549999999999994</v>
      </c>
      <c r="F3033">
        <v>9.9009999999999998</v>
      </c>
      <c r="G3033">
        <v>11.146000000000001</v>
      </c>
      <c r="H3033">
        <v>12.606999999999999</v>
      </c>
      <c r="I3033">
        <v>14.334</v>
      </c>
      <c r="J3033">
        <v>16.387</v>
      </c>
      <c r="K3033">
        <v>18.847999999999999</v>
      </c>
      <c r="L3033">
        <v>21.824000000000002</v>
      </c>
      <c r="M3033">
        <v>24.8</v>
      </c>
      <c r="N3033" s="116">
        <v>-0.32369999999999999</v>
      </c>
      <c r="O3033" s="116">
        <v>14.333600000000001</v>
      </c>
      <c r="P3033" s="116">
        <v>0.13102</v>
      </c>
    </row>
    <row r="3034" spans="1:16">
      <c r="A3034" t="s">
        <v>141</v>
      </c>
      <c r="B3034">
        <v>1175</v>
      </c>
      <c r="C3034" t="s">
        <v>3207</v>
      </c>
      <c r="D3034">
        <v>38</v>
      </c>
      <c r="E3034">
        <v>8.6590000000000007</v>
      </c>
      <c r="F3034">
        <v>9.9049999999999994</v>
      </c>
      <c r="G3034">
        <v>11.15</v>
      </c>
      <c r="H3034">
        <v>12.613</v>
      </c>
      <c r="I3034">
        <v>14.34</v>
      </c>
      <c r="J3034">
        <v>16.393999999999998</v>
      </c>
      <c r="K3034">
        <v>18.856999999999999</v>
      </c>
      <c r="L3034">
        <v>21.835000000000001</v>
      </c>
      <c r="M3034">
        <v>24.812999999999999</v>
      </c>
      <c r="N3034" s="116">
        <v>-0.32379999999999998</v>
      </c>
      <c r="O3034" s="116">
        <v>14.339700000000001</v>
      </c>
      <c r="P3034" s="116">
        <v>0.13103999999999999</v>
      </c>
    </row>
    <row r="3035" spans="1:16">
      <c r="A3035" t="s">
        <v>141</v>
      </c>
      <c r="B3035">
        <v>1176</v>
      </c>
      <c r="C3035" t="s">
        <v>3208</v>
      </c>
      <c r="D3035">
        <v>38</v>
      </c>
      <c r="E3035">
        <v>8.6609999999999996</v>
      </c>
      <c r="F3035">
        <v>9.9079999999999995</v>
      </c>
      <c r="G3035">
        <v>11.154999999999999</v>
      </c>
      <c r="H3035">
        <v>12.618</v>
      </c>
      <c r="I3035">
        <v>14.346</v>
      </c>
      <c r="J3035">
        <v>16.402000000000001</v>
      </c>
      <c r="K3035">
        <v>18.867000000000001</v>
      </c>
      <c r="L3035">
        <v>21.847000000000001</v>
      </c>
      <c r="M3035">
        <v>24.827000000000002</v>
      </c>
      <c r="N3035" s="116">
        <v>-0.32379999999999998</v>
      </c>
      <c r="O3035" s="116">
        <v>14.3459</v>
      </c>
      <c r="P3035" s="116">
        <v>0.13106999999999999</v>
      </c>
    </row>
    <row r="3036" spans="1:16">
      <c r="A3036" t="s">
        <v>141</v>
      </c>
      <c r="B3036">
        <v>1177</v>
      </c>
      <c r="C3036" t="s">
        <v>3209</v>
      </c>
      <c r="D3036">
        <v>38</v>
      </c>
      <c r="E3036">
        <v>8.6649999999999991</v>
      </c>
      <c r="F3036">
        <v>9.9120000000000008</v>
      </c>
      <c r="G3036">
        <v>11.159000000000001</v>
      </c>
      <c r="H3036">
        <v>12.622999999999999</v>
      </c>
      <c r="I3036">
        <v>14.352</v>
      </c>
      <c r="J3036">
        <v>16.408999999999999</v>
      </c>
      <c r="K3036">
        <v>18.876000000000001</v>
      </c>
      <c r="L3036">
        <v>21.858000000000001</v>
      </c>
      <c r="M3036">
        <v>24.84</v>
      </c>
      <c r="N3036" s="116">
        <v>-0.32390000000000002</v>
      </c>
      <c r="O3036" s="116">
        <v>14.3521</v>
      </c>
      <c r="P3036" s="116">
        <v>0.13109000000000001</v>
      </c>
    </row>
    <row r="3037" spans="1:16">
      <c r="A3037" t="s">
        <v>141</v>
      </c>
      <c r="B3037">
        <v>1178</v>
      </c>
      <c r="C3037" t="s">
        <v>3210</v>
      </c>
      <c r="D3037">
        <v>38</v>
      </c>
      <c r="E3037">
        <v>8.6669999999999998</v>
      </c>
      <c r="F3037">
        <v>9.9149999999999991</v>
      </c>
      <c r="G3037">
        <v>11.163</v>
      </c>
      <c r="H3037">
        <v>12.628</v>
      </c>
      <c r="I3037">
        <v>14.358000000000001</v>
      </c>
      <c r="J3037">
        <v>16.417000000000002</v>
      </c>
      <c r="K3037">
        <v>18.885000000000002</v>
      </c>
      <c r="L3037">
        <v>21.87</v>
      </c>
      <c r="M3037">
        <v>24.853999999999999</v>
      </c>
      <c r="N3037" s="116">
        <v>-0.32390000000000002</v>
      </c>
      <c r="O3037" s="116">
        <v>14.3582</v>
      </c>
      <c r="P3037" s="116">
        <v>0.13111999999999999</v>
      </c>
    </row>
    <row r="3038" spans="1:16">
      <c r="A3038" t="s">
        <v>141</v>
      </c>
      <c r="B3038">
        <v>1179</v>
      </c>
      <c r="C3038" t="s">
        <v>3211</v>
      </c>
      <c r="D3038">
        <v>38</v>
      </c>
      <c r="E3038">
        <v>8.6709999999999994</v>
      </c>
      <c r="F3038">
        <v>9.9190000000000005</v>
      </c>
      <c r="G3038">
        <v>11.167999999999999</v>
      </c>
      <c r="H3038">
        <v>12.632999999999999</v>
      </c>
      <c r="I3038">
        <v>14.364000000000001</v>
      </c>
      <c r="J3038">
        <v>16.423999999999999</v>
      </c>
      <c r="K3038">
        <v>18.893999999999998</v>
      </c>
      <c r="L3038">
        <v>21.881</v>
      </c>
      <c r="M3038">
        <v>24.867000000000001</v>
      </c>
      <c r="N3038" s="116">
        <v>-0.32400000000000001</v>
      </c>
      <c r="O3038" s="116">
        <v>14.3644</v>
      </c>
      <c r="P3038" s="116">
        <v>0.13114000000000001</v>
      </c>
    </row>
    <row r="3039" spans="1:16">
      <c r="A3039" t="s">
        <v>141</v>
      </c>
      <c r="B3039">
        <v>1180</v>
      </c>
      <c r="C3039" t="s">
        <v>3212</v>
      </c>
      <c r="D3039">
        <v>38</v>
      </c>
      <c r="E3039">
        <v>8.673</v>
      </c>
      <c r="F3039">
        <v>9.923</v>
      </c>
      <c r="G3039">
        <v>11.172000000000001</v>
      </c>
      <c r="H3039">
        <v>12.638</v>
      </c>
      <c r="I3039">
        <v>14.37</v>
      </c>
      <c r="J3039">
        <v>16.431999999999999</v>
      </c>
      <c r="K3039">
        <v>18.902999999999999</v>
      </c>
      <c r="L3039">
        <v>21.891999999999999</v>
      </c>
      <c r="M3039">
        <v>24.881</v>
      </c>
      <c r="N3039" s="116">
        <v>-0.32400000000000001</v>
      </c>
      <c r="O3039" s="116">
        <v>14.3705</v>
      </c>
      <c r="P3039" s="116">
        <v>0.13117000000000001</v>
      </c>
    </row>
    <row r="3040" spans="1:16">
      <c r="A3040" t="s">
        <v>141</v>
      </c>
      <c r="B3040">
        <v>1181</v>
      </c>
      <c r="C3040" t="s">
        <v>3213</v>
      </c>
      <c r="D3040">
        <v>38</v>
      </c>
      <c r="E3040">
        <v>8.6760000000000002</v>
      </c>
      <c r="F3040">
        <v>9.9260000000000002</v>
      </c>
      <c r="G3040">
        <v>11.176</v>
      </c>
      <c r="H3040">
        <v>12.643000000000001</v>
      </c>
      <c r="I3040">
        <v>14.377000000000001</v>
      </c>
      <c r="J3040">
        <v>16.439</v>
      </c>
      <c r="K3040">
        <v>18.911999999999999</v>
      </c>
      <c r="L3040">
        <v>21.902999999999999</v>
      </c>
      <c r="M3040">
        <v>24.893999999999998</v>
      </c>
      <c r="N3040" s="116">
        <v>-0.3241</v>
      </c>
      <c r="O3040" s="116">
        <v>14.3767</v>
      </c>
      <c r="P3040" s="116">
        <v>0.13119</v>
      </c>
    </row>
    <row r="3041" spans="1:16">
      <c r="A3041" t="s">
        <v>141</v>
      </c>
      <c r="B3041">
        <v>1182</v>
      </c>
      <c r="C3041" t="s">
        <v>3214</v>
      </c>
      <c r="D3041">
        <v>38</v>
      </c>
      <c r="E3041">
        <v>8.6790000000000003</v>
      </c>
      <c r="F3041">
        <v>9.93</v>
      </c>
      <c r="G3041">
        <v>11.18</v>
      </c>
      <c r="H3041">
        <v>12.648</v>
      </c>
      <c r="I3041">
        <v>14.382999999999999</v>
      </c>
      <c r="J3041">
        <v>16.446999999999999</v>
      </c>
      <c r="K3041">
        <v>18.922000000000001</v>
      </c>
      <c r="L3041">
        <v>21.914999999999999</v>
      </c>
      <c r="M3041">
        <v>24.908000000000001</v>
      </c>
      <c r="N3041" s="116">
        <v>-0.3241</v>
      </c>
      <c r="O3041" s="116">
        <v>14.382899999999999</v>
      </c>
      <c r="P3041" s="116">
        <v>0.13122</v>
      </c>
    </row>
    <row r="3042" spans="1:16">
      <c r="A3042" t="s">
        <v>141</v>
      </c>
      <c r="B3042">
        <v>1183</v>
      </c>
      <c r="C3042" t="s">
        <v>3215</v>
      </c>
      <c r="D3042">
        <v>38</v>
      </c>
      <c r="E3042">
        <v>8.6820000000000004</v>
      </c>
      <c r="F3042">
        <v>9.9339999999999993</v>
      </c>
      <c r="G3042">
        <v>11.185</v>
      </c>
      <c r="H3042">
        <v>12.654</v>
      </c>
      <c r="I3042">
        <v>14.388999999999999</v>
      </c>
      <c r="J3042">
        <v>16.454000000000001</v>
      </c>
      <c r="K3042">
        <v>18.931000000000001</v>
      </c>
      <c r="L3042">
        <v>21.925999999999998</v>
      </c>
      <c r="M3042">
        <v>24.920999999999999</v>
      </c>
      <c r="N3042" s="116">
        <v>-0.3241</v>
      </c>
      <c r="O3042" s="116">
        <v>14.388999999999999</v>
      </c>
      <c r="P3042" s="116">
        <v>0.13124</v>
      </c>
    </row>
    <row r="3043" spans="1:16">
      <c r="A3043" t="s">
        <v>141</v>
      </c>
      <c r="B3043">
        <v>1184</v>
      </c>
      <c r="C3043" t="s">
        <v>3216</v>
      </c>
      <c r="D3043">
        <v>38</v>
      </c>
      <c r="E3043">
        <v>8.6850000000000005</v>
      </c>
      <c r="F3043">
        <v>9.9369999999999994</v>
      </c>
      <c r="G3043">
        <v>11.189</v>
      </c>
      <c r="H3043">
        <v>12.659000000000001</v>
      </c>
      <c r="I3043">
        <v>14.395</v>
      </c>
      <c r="J3043">
        <v>16.462</v>
      </c>
      <c r="K3043">
        <v>18.940000000000001</v>
      </c>
      <c r="L3043">
        <v>21.937999999999999</v>
      </c>
      <c r="M3043">
        <v>24.934999999999999</v>
      </c>
      <c r="N3043" s="116">
        <v>-0.32419999999999999</v>
      </c>
      <c r="O3043" s="116">
        <v>14.395200000000001</v>
      </c>
      <c r="P3043" s="116">
        <v>0.13127</v>
      </c>
    </row>
    <row r="3044" spans="1:16">
      <c r="A3044" t="s">
        <v>141</v>
      </c>
      <c r="B3044">
        <v>1185</v>
      </c>
      <c r="C3044" t="s">
        <v>3217</v>
      </c>
      <c r="D3044">
        <v>38</v>
      </c>
      <c r="E3044">
        <v>8.6880000000000006</v>
      </c>
      <c r="F3044">
        <v>9.9410000000000007</v>
      </c>
      <c r="G3044">
        <v>11.193</v>
      </c>
      <c r="H3044">
        <v>12.664</v>
      </c>
      <c r="I3044">
        <v>14.401</v>
      </c>
      <c r="J3044">
        <v>16.469000000000001</v>
      </c>
      <c r="K3044">
        <v>18.949000000000002</v>
      </c>
      <c r="L3044">
        <v>21.949000000000002</v>
      </c>
      <c r="M3044">
        <v>24.948</v>
      </c>
      <c r="N3044" s="116">
        <v>-0.32419999999999999</v>
      </c>
      <c r="O3044" s="116">
        <v>14.401300000000001</v>
      </c>
      <c r="P3044" s="116">
        <v>0.13128999999999999</v>
      </c>
    </row>
    <row r="3045" spans="1:16">
      <c r="A3045" t="s">
        <v>141</v>
      </c>
      <c r="B3045">
        <v>1186</v>
      </c>
      <c r="C3045" t="s">
        <v>3218</v>
      </c>
      <c r="D3045">
        <v>38</v>
      </c>
      <c r="E3045">
        <v>8.6910000000000007</v>
      </c>
      <c r="F3045">
        <v>9.9440000000000008</v>
      </c>
      <c r="G3045">
        <v>11.198</v>
      </c>
      <c r="H3045">
        <v>12.669</v>
      </c>
      <c r="I3045">
        <v>14.407999999999999</v>
      </c>
      <c r="J3045">
        <v>16.477</v>
      </c>
      <c r="K3045">
        <v>18.959</v>
      </c>
      <c r="L3045">
        <v>21.960999999999999</v>
      </c>
      <c r="M3045">
        <v>24.963000000000001</v>
      </c>
      <c r="N3045" s="116">
        <v>-0.32429999999999998</v>
      </c>
      <c r="O3045" s="116">
        <v>14.407500000000001</v>
      </c>
      <c r="P3045" s="116">
        <v>0.13131999999999999</v>
      </c>
    </row>
    <row r="3046" spans="1:16">
      <c r="A3046" t="s">
        <v>141</v>
      </c>
      <c r="B3046">
        <v>1187</v>
      </c>
      <c r="C3046" t="s">
        <v>3219</v>
      </c>
      <c r="D3046">
        <v>38</v>
      </c>
      <c r="E3046">
        <v>8.6940000000000008</v>
      </c>
      <c r="F3046">
        <v>9.9480000000000004</v>
      </c>
      <c r="G3046">
        <v>11.202</v>
      </c>
      <c r="H3046">
        <v>12.673999999999999</v>
      </c>
      <c r="I3046">
        <v>14.414</v>
      </c>
      <c r="J3046">
        <v>16.484000000000002</v>
      </c>
      <c r="K3046">
        <v>18.966999999999999</v>
      </c>
      <c r="L3046">
        <v>21.971</v>
      </c>
      <c r="M3046">
        <v>24.975000000000001</v>
      </c>
      <c r="N3046" s="116">
        <v>-0.32429999999999998</v>
      </c>
      <c r="O3046" s="116">
        <v>14.413600000000001</v>
      </c>
      <c r="P3046" s="116">
        <v>0.13134000000000001</v>
      </c>
    </row>
    <row r="3047" spans="1:16">
      <c r="A3047" t="s">
        <v>141</v>
      </c>
      <c r="B3047">
        <v>1188</v>
      </c>
      <c r="C3047" t="s">
        <v>3220</v>
      </c>
      <c r="D3047">
        <v>39</v>
      </c>
      <c r="E3047">
        <v>8.6969999999999992</v>
      </c>
      <c r="F3047">
        <v>9.952</v>
      </c>
      <c r="G3047">
        <v>11.206</v>
      </c>
      <c r="H3047">
        <v>12.679</v>
      </c>
      <c r="I3047">
        <v>14.42</v>
      </c>
      <c r="J3047">
        <v>16.492000000000001</v>
      </c>
      <c r="K3047">
        <v>18.977</v>
      </c>
      <c r="L3047">
        <v>21.983000000000001</v>
      </c>
      <c r="M3047">
        <v>24.99</v>
      </c>
      <c r="N3047" s="116">
        <v>-0.32440000000000002</v>
      </c>
      <c r="O3047" s="116">
        <v>14.4198</v>
      </c>
      <c r="P3047" s="116">
        <v>0.13136999999999999</v>
      </c>
    </row>
    <row r="3048" spans="1:16">
      <c r="A3048" t="s">
        <v>141</v>
      </c>
      <c r="B3048">
        <v>1189</v>
      </c>
      <c r="C3048" t="s">
        <v>3221</v>
      </c>
      <c r="D3048">
        <v>39</v>
      </c>
      <c r="E3048">
        <v>8.6999999999999993</v>
      </c>
      <c r="F3048">
        <v>9.9550000000000001</v>
      </c>
      <c r="G3048">
        <v>11.21</v>
      </c>
      <c r="H3048">
        <v>12.683999999999999</v>
      </c>
      <c r="I3048">
        <v>14.426</v>
      </c>
      <c r="J3048">
        <v>16.498999999999999</v>
      </c>
      <c r="K3048">
        <v>18.986000000000001</v>
      </c>
      <c r="L3048">
        <v>21.995000000000001</v>
      </c>
      <c r="M3048">
        <v>25.004000000000001</v>
      </c>
      <c r="N3048" s="116">
        <v>-0.32440000000000002</v>
      </c>
      <c r="O3048" s="116">
        <v>14.4259</v>
      </c>
      <c r="P3048" s="116">
        <v>0.13139999999999999</v>
      </c>
    </row>
    <row r="3049" spans="1:16">
      <c r="A3049" t="s">
        <v>141</v>
      </c>
      <c r="B3049">
        <v>1190</v>
      </c>
      <c r="C3049" t="s">
        <v>3222</v>
      </c>
      <c r="D3049">
        <v>39</v>
      </c>
      <c r="E3049">
        <v>8.7029999999999994</v>
      </c>
      <c r="F3049">
        <v>9.9589999999999996</v>
      </c>
      <c r="G3049">
        <v>11.215</v>
      </c>
      <c r="H3049">
        <v>12.689</v>
      </c>
      <c r="I3049">
        <v>14.432</v>
      </c>
      <c r="J3049">
        <v>16.507000000000001</v>
      </c>
      <c r="K3049">
        <v>18.995000000000001</v>
      </c>
      <c r="L3049">
        <v>22.006</v>
      </c>
      <c r="M3049">
        <v>25.016999999999999</v>
      </c>
      <c r="N3049" s="116">
        <v>-0.32450000000000001</v>
      </c>
      <c r="O3049" s="116">
        <v>14.4321</v>
      </c>
      <c r="P3049" s="116">
        <v>0.13142000000000001</v>
      </c>
    </row>
    <row r="3050" spans="1:16">
      <c r="A3050" t="s">
        <v>141</v>
      </c>
      <c r="B3050">
        <v>1191</v>
      </c>
      <c r="C3050" t="s">
        <v>3223</v>
      </c>
      <c r="D3050">
        <v>39</v>
      </c>
      <c r="E3050">
        <v>8.7059999999999995</v>
      </c>
      <c r="F3050">
        <v>9.9619999999999997</v>
      </c>
      <c r="G3050">
        <v>11.218999999999999</v>
      </c>
      <c r="H3050">
        <v>12.694000000000001</v>
      </c>
      <c r="I3050">
        <v>14.438000000000001</v>
      </c>
      <c r="J3050">
        <v>16.513999999999999</v>
      </c>
      <c r="K3050">
        <v>19.004000000000001</v>
      </c>
      <c r="L3050">
        <v>22.018000000000001</v>
      </c>
      <c r="M3050">
        <v>25.030999999999999</v>
      </c>
      <c r="N3050" s="116">
        <v>-0.32450000000000001</v>
      </c>
      <c r="O3050" s="116">
        <v>14.4382</v>
      </c>
      <c r="P3050" s="116">
        <v>0.13145000000000001</v>
      </c>
    </row>
    <row r="3051" spans="1:16">
      <c r="A3051" t="s">
        <v>141</v>
      </c>
      <c r="B3051">
        <v>1192</v>
      </c>
      <c r="C3051" t="s">
        <v>3224</v>
      </c>
      <c r="D3051">
        <v>39</v>
      </c>
      <c r="E3051">
        <v>8.7089999999999996</v>
      </c>
      <c r="F3051">
        <v>9.9659999999999993</v>
      </c>
      <c r="G3051">
        <v>11.223000000000001</v>
      </c>
      <c r="H3051">
        <v>12.7</v>
      </c>
      <c r="I3051">
        <v>14.444000000000001</v>
      </c>
      <c r="J3051">
        <v>16.521999999999998</v>
      </c>
      <c r="K3051">
        <v>19.013000000000002</v>
      </c>
      <c r="L3051">
        <v>22.029</v>
      </c>
      <c r="M3051">
        <v>25.044</v>
      </c>
      <c r="N3051" s="116">
        <v>-0.32450000000000001</v>
      </c>
      <c r="O3051" s="116">
        <v>14.4444</v>
      </c>
      <c r="P3051" s="116">
        <v>0.13147</v>
      </c>
    </row>
    <row r="3052" spans="1:16">
      <c r="A3052" t="s">
        <v>141</v>
      </c>
      <c r="B3052">
        <v>1193</v>
      </c>
      <c r="C3052" t="s">
        <v>3225</v>
      </c>
      <c r="D3052">
        <v>39</v>
      </c>
      <c r="E3052">
        <v>8.7110000000000003</v>
      </c>
      <c r="F3052">
        <v>9.9689999999999994</v>
      </c>
      <c r="G3052">
        <v>11.227</v>
      </c>
      <c r="H3052">
        <v>12.705</v>
      </c>
      <c r="I3052">
        <v>14.45</v>
      </c>
      <c r="J3052">
        <v>16.529</v>
      </c>
      <c r="K3052">
        <v>19.023</v>
      </c>
      <c r="L3052">
        <v>22.04</v>
      </c>
      <c r="M3052">
        <v>25.058</v>
      </c>
      <c r="N3052" s="116">
        <v>-0.3246</v>
      </c>
      <c r="O3052" s="116">
        <v>14.4505</v>
      </c>
      <c r="P3052" s="116">
        <v>0.13150000000000001</v>
      </c>
    </row>
    <row r="3053" spans="1:16">
      <c r="A3053" t="s">
        <v>141</v>
      </c>
      <c r="B3053">
        <v>1194</v>
      </c>
      <c r="C3053" t="s">
        <v>3226</v>
      </c>
      <c r="D3053">
        <v>39</v>
      </c>
      <c r="E3053">
        <v>8.7149999999999999</v>
      </c>
      <c r="F3053">
        <v>9.9730000000000008</v>
      </c>
      <c r="G3053">
        <v>11.231999999999999</v>
      </c>
      <c r="H3053">
        <v>12.71</v>
      </c>
      <c r="I3053">
        <v>14.457000000000001</v>
      </c>
      <c r="J3053">
        <v>16.536000000000001</v>
      </c>
      <c r="K3053">
        <v>19.032</v>
      </c>
      <c r="L3053">
        <v>22.050999999999998</v>
      </c>
      <c r="M3053">
        <v>25.071000000000002</v>
      </c>
      <c r="N3053" s="116">
        <v>-0.3246</v>
      </c>
      <c r="O3053" s="116">
        <v>14.4567</v>
      </c>
      <c r="P3053" s="116">
        <v>0.13152</v>
      </c>
    </row>
    <row r="3054" spans="1:16">
      <c r="A3054" t="s">
        <v>141</v>
      </c>
      <c r="B3054">
        <v>1195</v>
      </c>
      <c r="C3054" t="s">
        <v>3227</v>
      </c>
      <c r="D3054">
        <v>39</v>
      </c>
      <c r="E3054">
        <v>8.7170000000000005</v>
      </c>
      <c r="F3054">
        <v>9.9770000000000003</v>
      </c>
      <c r="G3054">
        <v>11.236000000000001</v>
      </c>
      <c r="H3054">
        <v>12.715</v>
      </c>
      <c r="I3054">
        <v>14.462999999999999</v>
      </c>
      <c r="J3054">
        <v>16.544</v>
      </c>
      <c r="K3054">
        <v>19.041</v>
      </c>
      <c r="L3054">
        <v>22.062999999999999</v>
      </c>
      <c r="M3054">
        <v>25.085000000000001</v>
      </c>
      <c r="N3054" s="116">
        <v>-0.32469999999999999</v>
      </c>
      <c r="O3054" s="116">
        <v>14.4628</v>
      </c>
      <c r="P3054" s="116">
        <v>0.13155</v>
      </c>
    </row>
    <row r="3055" spans="1:16">
      <c r="A3055" t="s">
        <v>141</v>
      </c>
      <c r="B3055">
        <v>1196</v>
      </c>
      <c r="C3055" t="s">
        <v>3228</v>
      </c>
      <c r="D3055">
        <v>39</v>
      </c>
      <c r="E3055">
        <v>8.7200000000000006</v>
      </c>
      <c r="F3055">
        <v>9.98</v>
      </c>
      <c r="G3055">
        <v>11.24</v>
      </c>
      <c r="H3055">
        <v>12.72</v>
      </c>
      <c r="I3055">
        <v>14.468999999999999</v>
      </c>
      <c r="J3055">
        <v>16.550999999999998</v>
      </c>
      <c r="K3055">
        <v>19.05</v>
      </c>
      <c r="L3055">
        <v>22.074000000000002</v>
      </c>
      <c r="M3055">
        <v>25.097999999999999</v>
      </c>
      <c r="N3055" s="116">
        <v>-0.32469999999999999</v>
      </c>
      <c r="O3055" s="116">
        <v>14.468999999999999</v>
      </c>
      <c r="P3055" s="116">
        <v>0.13156999999999999</v>
      </c>
    </row>
    <row r="3056" spans="1:16">
      <c r="A3056" t="s">
        <v>141</v>
      </c>
      <c r="B3056">
        <v>1197</v>
      </c>
      <c r="C3056" t="s">
        <v>3229</v>
      </c>
      <c r="D3056">
        <v>39</v>
      </c>
      <c r="E3056">
        <v>8.7230000000000008</v>
      </c>
      <c r="F3056">
        <v>9.984</v>
      </c>
      <c r="G3056">
        <v>11.244</v>
      </c>
      <c r="H3056">
        <v>12.725</v>
      </c>
      <c r="I3056">
        <v>14.475</v>
      </c>
      <c r="J3056">
        <v>16.559000000000001</v>
      </c>
      <c r="K3056">
        <v>19.059000000000001</v>
      </c>
      <c r="L3056">
        <v>22.085999999999999</v>
      </c>
      <c r="M3056">
        <v>25.111999999999998</v>
      </c>
      <c r="N3056" s="116">
        <v>-0.32479999999999998</v>
      </c>
      <c r="O3056" s="116">
        <v>14.475099999999999</v>
      </c>
      <c r="P3056" s="116">
        <v>0.13159999999999999</v>
      </c>
    </row>
    <row r="3057" spans="1:16">
      <c r="A3057" t="s">
        <v>141</v>
      </c>
      <c r="B3057">
        <v>1198</v>
      </c>
      <c r="C3057" t="s">
        <v>3230</v>
      </c>
      <c r="D3057">
        <v>39</v>
      </c>
      <c r="E3057">
        <v>8.7260000000000009</v>
      </c>
      <c r="F3057">
        <v>9.9879999999999995</v>
      </c>
      <c r="G3057">
        <v>11.249000000000001</v>
      </c>
      <c r="H3057">
        <v>12.73</v>
      </c>
      <c r="I3057">
        <v>14.481</v>
      </c>
      <c r="J3057">
        <v>16.565999999999999</v>
      </c>
      <c r="K3057">
        <v>19.068000000000001</v>
      </c>
      <c r="L3057">
        <v>22.097000000000001</v>
      </c>
      <c r="M3057">
        <v>25.125</v>
      </c>
      <c r="N3057" s="116">
        <v>-0.32479999999999998</v>
      </c>
      <c r="O3057" s="116">
        <v>14.481299999999999</v>
      </c>
      <c r="P3057" s="116">
        <v>0.13161999999999999</v>
      </c>
    </row>
    <row r="3058" spans="1:16">
      <c r="A3058" t="s">
        <v>141</v>
      </c>
      <c r="B3058">
        <v>1199</v>
      </c>
      <c r="C3058" t="s">
        <v>3231</v>
      </c>
      <c r="D3058">
        <v>39</v>
      </c>
      <c r="E3058">
        <v>8.7289999999999992</v>
      </c>
      <c r="F3058">
        <v>9.9909999999999997</v>
      </c>
      <c r="G3058">
        <v>11.253</v>
      </c>
      <c r="H3058">
        <v>12.734999999999999</v>
      </c>
      <c r="I3058">
        <v>14.487</v>
      </c>
      <c r="J3058">
        <v>16.574000000000002</v>
      </c>
      <c r="K3058">
        <v>19.077999999999999</v>
      </c>
      <c r="L3058">
        <v>22.109000000000002</v>
      </c>
      <c r="M3058">
        <v>25.138999999999999</v>
      </c>
      <c r="N3058" s="116">
        <v>-0.32490000000000002</v>
      </c>
      <c r="O3058" s="116">
        <v>14.487399999999999</v>
      </c>
      <c r="P3058" s="116">
        <v>0.13164999999999999</v>
      </c>
    </row>
    <row r="3059" spans="1:16">
      <c r="A3059" t="s">
        <v>141</v>
      </c>
      <c r="B3059">
        <v>1200</v>
      </c>
      <c r="C3059" t="s">
        <v>3232</v>
      </c>
      <c r="D3059">
        <v>39</v>
      </c>
      <c r="E3059">
        <v>8.7319999999999993</v>
      </c>
      <c r="F3059">
        <v>9.9949999999999992</v>
      </c>
      <c r="G3059">
        <v>11.257</v>
      </c>
      <c r="H3059">
        <v>12.74</v>
      </c>
      <c r="I3059">
        <v>14.494</v>
      </c>
      <c r="J3059">
        <v>16.581</v>
      </c>
      <c r="K3059">
        <v>19.087</v>
      </c>
      <c r="L3059">
        <v>22.12</v>
      </c>
      <c r="M3059">
        <v>25.152000000000001</v>
      </c>
      <c r="N3059" s="116">
        <v>-0.32490000000000002</v>
      </c>
      <c r="O3059" s="116">
        <v>14.493600000000001</v>
      </c>
      <c r="P3059" s="116">
        <v>0.13167000000000001</v>
      </c>
    </row>
    <row r="3060" spans="1:16">
      <c r="A3060" t="s">
        <v>141</v>
      </c>
      <c r="B3060">
        <v>1201</v>
      </c>
      <c r="C3060" t="s">
        <v>3233</v>
      </c>
      <c r="D3060">
        <v>39</v>
      </c>
      <c r="E3060">
        <v>8.7349999999999994</v>
      </c>
      <c r="F3060">
        <v>9.9979999999999993</v>
      </c>
      <c r="G3060">
        <v>11.262</v>
      </c>
      <c r="H3060">
        <v>12.744999999999999</v>
      </c>
      <c r="I3060">
        <v>14.5</v>
      </c>
      <c r="J3060">
        <v>16.588999999999999</v>
      </c>
      <c r="K3060">
        <v>19.096</v>
      </c>
      <c r="L3060">
        <v>22.131</v>
      </c>
      <c r="M3060">
        <v>25.166</v>
      </c>
      <c r="N3060" s="116">
        <v>-0.32490000000000002</v>
      </c>
      <c r="O3060" s="116">
        <v>14.499700000000001</v>
      </c>
      <c r="P3060" s="116">
        <v>0.13170000000000001</v>
      </c>
    </row>
    <row r="3061" spans="1:16">
      <c r="A3061" t="s">
        <v>141</v>
      </c>
      <c r="B3061">
        <v>1202</v>
      </c>
      <c r="C3061" t="s">
        <v>3234</v>
      </c>
      <c r="D3061">
        <v>39</v>
      </c>
      <c r="E3061">
        <v>8.7379999999999995</v>
      </c>
      <c r="F3061">
        <v>10.002000000000001</v>
      </c>
      <c r="G3061">
        <v>11.266</v>
      </c>
      <c r="H3061">
        <v>12.75</v>
      </c>
      <c r="I3061">
        <v>14.506</v>
      </c>
      <c r="J3061">
        <v>16.596</v>
      </c>
      <c r="K3061">
        <v>19.106000000000002</v>
      </c>
      <c r="L3061">
        <v>22.143000000000001</v>
      </c>
      <c r="M3061">
        <v>25.181000000000001</v>
      </c>
      <c r="N3061" s="116">
        <v>-0.32500000000000001</v>
      </c>
      <c r="O3061" s="116">
        <v>14.5059</v>
      </c>
      <c r="P3061" s="116">
        <v>0.13173000000000001</v>
      </c>
    </row>
    <row r="3062" spans="1:16">
      <c r="A3062" t="s">
        <v>141</v>
      </c>
      <c r="B3062">
        <v>1203</v>
      </c>
      <c r="C3062" t="s">
        <v>3235</v>
      </c>
      <c r="D3062">
        <v>39</v>
      </c>
      <c r="E3062">
        <v>8.7409999999999997</v>
      </c>
      <c r="F3062">
        <v>10.005000000000001</v>
      </c>
      <c r="G3062">
        <v>11.27</v>
      </c>
      <c r="H3062">
        <v>12.756</v>
      </c>
      <c r="I3062">
        <v>14.512</v>
      </c>
      <c r="J3062">
        <v>16.603999999999999</v>
      </c>
      <c r="K3062">
        <v>19.114999999999998</v>
      </c>
      <c r="L3062">
        <v>22.154</v>
      </c>
      <c r="M3062">
        <v>25.193999999999999</v>
      </c>
      <c r="N3062" s="116">
        <v>-0.32500000000000001</v>
      </c>
      <c r="O3062" s="116">
        <v>14.512</v>
      </c>
      <c r="P3062" s="116">
        <v>0.13175000000000001</v>
      </c>
    </row>
    <row r="3063" spans="1:16">
      <c r="A3063" t="s">
        <v>141</v>
      </c>
      <c r="B3063">
        <v>1204</v>
      </c>
      <c r="C3063" t="s">
        <v>3236</v>
      </c>
      <c r="D3063">
        <v>39</v>
      </c>
      <c r="E3063">
        <v>8.7439999999999998</v>
      </c>
      <c r="F3063">
        <v>10.009</v>
      </c>
      <c r="G3063">
        <v>11.273999999999999</v>
      </c>
      <c r="H3063">
        <v>12.760999999999999</v>
      </c>
      <c r="I3063">
        <v>14.518000000000001</v>
      </c>
      <c r="J3063">
        <v>16.611000000000001</v>
      </c>
      <c r="K3063">
        <v>19.123999999999999</v>
      </c>
      <c r="L3063">
        <v>22.166</v>
      </c>
      <c r="M3063">
        <v>25.207999999999998</v>
      </c>
      <c r="N3063" s="116">
        <v>-0.3251</v>
      </c>
      <c r="O3063" s="116">
        <v>14.5181</v>
      </c>
      <c r="P3063" s="116">
        <v>0.13178000000000001</v>
      </c>
    </row>
    <row r="3064" spans="1:16">
      <c r="A3064" t="s">
        <v>141</v>
      </c>
      <c r="B3064">
        <v>1205</v>
      </c>
      <c r="C3064" t="s">
        <v>3237</v>
      </c>
      <c r="D3064">
        <v>39</v>
      </c>
      <c r="E3064">
        <v>8.7469999999999999</v>
      </c>
      <c r="F3064">
        <v>10.013</v>
      </c>
      <c r="G3064">
        <v>11.279</v>
      </c>
      <c r="H3064">
        <v>12.766</v>
      </c>
      <c r="I3064">
        <v>14.523999999999999</v>
      </c>
      <c r="J3064">
        <v>16.619</v>
      </c>
      <c r="K3064">
        <v>19.132999999999999</v>
      </c>
      <c r="L3064">
        <v>22.177</v>
      </c>
      <c r="M3064">
        <v>25.221</v>
      </c>
      <c r="N3064" s="116">
        <v>-0.3251</v>
      </c>
      <c r="O3064" s="116">
        <v>14.5243</v>
      </c>
      <c r="P3064" s="116">
        <v>0.1318</v>
      </c>
    </row>
    <row r="3065" spans="1:16">
      <c r="A3065" t="s">
        <v>141</v>
      </c>
      <c r="B3065">
        <v>1206</v>
      </c>
      <c r="C3065" t="s">
        <v>3238</v>
      </c>
      <c r="D3065">
        <v>39</v>
      </c>
      <c r="E3065">
        <v>8.7490000000000006</v>
      </c>
      <c r="F3065">
        <v>10.016</v>
      </c>
      <c r="G3065">
        <v>11.282999999999999</v>
      </c>
      <c r="H3065">
        <v>12.771000000000001</v>
      </c>
      <c r="I3065">
        <v>14.53</v>
      </c>
      <c r="J3065">
        <v>16.626000000000001</v>
      </c>
      <c r="K3065">
        <v>19.141999999999999</v>
      </c>
      <c r="L3065">
        <v>22.189</v>
      </c>
      <c r="M3065">
        <v>25.234999999999999</v>
      </c>
      <c r="N3065" s="116">
        <v>-0.32519999999999999</v>
      </c>
      <c r="O3065" s="116">
        <v>14.5304</v>
      </c>
      <c r="P3065" s="116">
        <v>0.13183</v>
      </c>
    </row>
    <row r="3066" spans="1:16">
      <c r="A3066" t="s">
        <v>141</v>
      </c>
      <c r="B3066">
        <v>1207</v>
      </c>
      <c r="C3066" t="s">
        <v>3239</v>
      </c>
      <c r="D3066">
        <v>39</v>
      </c>
      <c r="E3066">
        <v>8.7530000000000001</v>
      </c>
      <c r="F3066">
        <v>10.02</v>
      </c>
      <c r="G3066">
        <v>11.287000000000001</v>
      </c>
      <c r="H3066">
        <v>12.776</v>
      </c>
      <c r="I3066">
        <v>14.537000000000001</v>
      </c>
      <c r="J3066">
        <v>16.634</v>
      </c>
      <c r="K3066">
        <v>19.151</v>
      </c>
      <c r="L3066">
        <v>22.2</v>
      </c>
      <c r="M3066">
        <v>25.248000000000001</v>
      </c>
      <c r="N3066" s="116">
        <v>-0.32519999999999999</v>
      </c>
      <c r="O3066" s="116">
        <v>14.5366</v>
      </c>
      <c r="P3066" s="116">
        <v>0.13184999999999999</v>
      </c>
    </row>
    <row r="3067" spans="1:16">
      <c r="A3067" t="s">
        <v>141</v>
      </c>
      <c r="B3067">
        <v>1208</v>
      </c>
      <c r="C3067" t="s">
        <v>3240</v>
      </c>
      <c r="D3067">
        <v>39</v>
      </c>
      <c r="E3067">
        <v>8.7550000000000008</v>
      </c>
      <c r="F3067">
        <v>10.023</v>
      </c>
      <c r="G3067">
        <v>11.291</v>
      </c>
      <c r="H3067">
        <v>12.781000000000001</v>
      </c>
      <c r="I3067">
        <v>14.542999999999999</v>
      </c>
      <c r="J3067">
        <v>16.640999999999998</v>
      </c>
      <c r="K3067">
        <v>19.161000000000001</v>
      </c>
      <c r="L3067">
        <v>22.210999999999999</v>
      </c>
      <c r="M3067">
        <v>25.262</v>
      </c>
      <c r="N3067" s="116">
        <v>-0.32529999999999998</v>
      </c>
      <c r="O3067" s="116">
        <v>14.5427</v>
      </c>
      <c r="P3067" s="116">
        <v>0.13188</v>
      </c>
    </row>
    <row r="3068" spans="1:16">
      <c r="A3068" t="s">
        <v>141</v>
      </c>
      <c r="B3068">
        <v>1209</v>
      </c>
      <c r="C3068" t="s">
        <v>3241</v>
      </c>
      <c r="D3068">
        <v>39</v>
      </c>
      <c r="E3068">
        <v>8.7579999999999991</v>
      </c>
      <c r="F3068">
        <v>10.026999999999999</v>
      </c>
      <c r="G3068">
        <v>11.295</v>
      </c>
      <c r="H3068">
        <v>12.786</v>
      </c>
      <c r="I3068">
        <v>14.548999999999999</v>
      </c>
      <c r="J3068">
        <v>16.649000000000001</v>
      </c>
      <c r="K3068">
        <v>19.170000000000002</v>
      </c>
      <c r="L3068">
        <v>22.222999999999999</v>
      </c>
      <c r="M3068">
        <v>25.276</v>
      </c>
      <c r="N3068" s="116">
        <v>-0.32529999999999998</v>
      </c>
      <c r="O3068" s="116">
        <v>14.5488</v>
      </c>
      <c r="P3068" s="116">
        <v>0.13191</v>
      </c>
    </row>
    <row r="3069" spans="1:16">
      <c r="A3069" t="s">
        <v>141</v>
      </c>
      <c r="B3069">
        <v>1210</v>
      </c>
      <c r="C3069" t="s">
        <v>3242</v>
      </c>
      <c r="D3069">
        <v>39</v>
      </c>
      <c r="E3069">
        <v>8.7609999999999992</v>
      </c>
      <c r="F3069">
        <v>10.029999999999999</v>
      </c>
      <c r="G3069">
        <v>11.3</v>
      </c>
      <c r="H3069">
        <v>12.791</v>
      </c>
      <c r="I3069">
        <v>14.555</v>
      </c>
      <c r="J3069">
        <v>16.655999999999999</v>
      </c>
      <c r="K3069">
        <v>19.178999999999998</v>
      </c>
      <c r="L3069">
        <v>22.234000000000002</v>
      </c>
      <c r="M3069">
        <v>25.289000000000001</v>
      </c>
      <c r="N3069" s="116">
        <v>-0.32529999999999998</v>
      </c>
      <c r="O3069" s="116">
        <v>14.555</v>
      </c>
      <c r="P3069" s="116">
        <v>0.13192999999999999</v>
      </c>
    </row>
    <row r="3070" spans="1:16">
      <c r="A3070" t="s">
        <v>141</v>
      </c>
      <c r="B3070">
        <v>1211</v>
      </c>
      <c r="C3070" t="s">
        <v>3243</v>
      </c>
      <c r="D3070">
        <v>39</v>
      </c>
      <c r="E3070">
        <v>8.7639999999999993</v>
      </c>
      <c r="F3070">
        <v>10.034000000000001</v>
      </c>
      <c r="G3070">
        <v>11.304</v>
      </c>
      <c r="H3070">
        <v>12.795999999999999</v>
      </c>
      <c r="I3070">
        <v>14.561</v>
      </c>
      <c r="J3070">
        <v>16.664000000000001</v>
      </c>
      <c r="K3070">
        <v>19.187999999999999</v>
      </c>
      <c r="L3070">
        <v>22.245999999999999</v>
      </c>
      <c r="M3070">
        <v>25.303999999999998</v>
      </c>
      <c r="N3070" s="116">
        <v>-0.32540000000000002</v>
      </c>
      <c r="O3070" s="116">
        <v>14.5611</v>
      </c>
      <c r="P3070" s="116">
        <v>0.13195999999999999</v>
      </c>
    </row>
    <row r="3071" spans="1:16">
      <c r="A3071" t="s">
        <v>141</v>
      </c>
      <c r="B3071">
        <v>1212</v>
      </c>
      <c r="C3071" t="s">
        <v>3244</v>
      </c>
      <c r="D3071">
        <v>39</v>
      </c>
      <c r="E3071">
        <v>8.7669999999999995</v>
      </c>
      <c r="F3071">
        <v>10.038</v>
      </c>
      <c r="G3071">
        <v>11.308</v>
      </c>
      <c r="H3071">
        <v>12.801</v>
      </c>
      <c r="I3071">
        <v>14.567</v>
      </c>
      <c r="J3071">
        <v>16.670999999999999</v>
      </c>
      <c r="K3071">
        <v>19.196999999999999</v>
      </c>
      <c r="L3071">
        <v>22.257000000000001</v>
      </c>
      <c r="M3071">
        <v>25.317</v>
      </c>
      <c r="N3071" s="116">
        <v>-0.32540000000000002</v>
      </c>
      <c r="O3071" s="116">
        <v>14.567299999999999</v>
      </c>
      <c r="P3071" s="116">
        <v>0.13197999999999999</v>
      </c>
    </row>
    <row r="3072" spans="1:16">
      <c r="A3072" t="s">
        <v>141</v>
      </c>
      <c r="B3072">
        <v>1213</v>
      </c>
      <c r="C3072" t="s">
        <v>3245</v>
      </c>
      <c r="D3072">
        <v>39</v>
      </c>
      <c r="E3072">
        <v>8.77</v>
      </c>
      <c r="F3072">
        <v>10.041</v>
      </c>
      <c r="G3072">
        <v>11.313000000000001</v>
      </c>
      <c r="H3072">
        <v>12.805999999999999</v>
      </c>
      <c r="I3072">
        <v>14.573</v>
      </c>
      <c r="J3072">
        <v>16.678999999999998</v>
      </c>
      <c r="K3072">
        <v>19.207000000000001</v>
      </c>
      <c r="L3072">
        <v>22.268999999999998</v>
      </c>
      <c r="M3072">
        <v>25.331</v>
      </c>
      <c r="N3072" s="116">
        <v>-0.32550000000000001</v>
      </c>
      <c r="O3072" s="116">
        <v>14.573399999999999</v>
      </c>
      <c r="P3072" s="116">
        <v>0.13200999999999999</v>
      </c>
    </row>
    <row r="3073" spans="1:16">
      <c r="A3073" t="s">
        <v>141</v>
      </c>
      <c r="B3073">
        <v>1214</v>
      </c>
      <c r="C3073" t="s">
        <v>3246</v>
      </c>
      <c r="D3073">
        <v>39</v>
      </c>
      <c r="E3073">
        <v>8.7720000000000002</v>
      </c>
      <c r="F3073">
        <v>10.045</v>
      </c>
      <c r="G3073">
        <v>11.317</v>
      </c>
      <c r="H3073">
        <v>12.811</v>
      </c>
      <c r="I3073">
        <v>14.58</v>
      </c>
      <c r="J3073">
        <v>16.686</v>
      </c>
      <c r="K3073">
        <v>19.216000000000001</v>
      </c>
      <c r="L3073">
        <v>22.28</v>
      </c>
      <c r="M3073">
        <v>25.344999999999999</v>
      </c>
      <c r="N3073" s="116">
        <v>-0.32550000000000001</v>
      </c>
      <c r="O3073" s="116">
        <v>14.579499999999999</v>
      </c>
      <c r="P3073" s="116">
        <v>0.13203999999999999</v>
      </c>
    </row>
    <row r="3074" spans="1:16">
      <c r="A3074" t="s">
        <v>141</v>
      </c>
      <c r="B3074">
        <v>1215</v>
      </c>
      <c r="C3074" t="s">
        <v>3247</v>
      </c>
      <c r="D3074">
        <v>39</v>
      </c>
      <c r="E3074">
        <v>8.7759999999999998</v>
      </c>
      <c r="F3074">
        <v>10.048</v>
      </c>
      <c r="G3074">
        <v>11.321</v>
      </c>
      <c r="H3074">
        <v>12.817</v>
      </c>
      <c r="I3074">
        <v>14.586</v>
      </c>
      <c r="J3074">
        <v>16.693999999999999</v>
      </c>
      <c r="K3074">
        <v>19.225000000000001</v>
      </c>
      <c r="L3074">
        <v>22.292000000000002</v>
      </c>
      <c r="M3074">
        <v>25.358000000000001</v>
      </c>
      <c r="N3074" s="116">
        <v>-0.3256</v>
      </c>
      <c r="O3074" s="116">
        <v>14.585699999999999</v>
      </c>
      <c r="P3074" s="116">
        <v>0.13206000000000001</v>
      </c>
    </row>
    <row r="3075" spans="1:16">
      <c r="A3075" t="s">
        <v>141</v>
      </c>
      <c r="B3075">
        <v>1216</v>
      </c>
      <c r="C3075" t="s">
        <v>3248</v>
      </c>
      <c r="D3075">
        <v>39</v>
      </c>
      <c r="E3075">
        <v>8.7780000000000005</v>
      </c>
      <c r="F3075">
        <v>10.052</v>
      </c>
      <c r="G3075">
        <v>11.324999999999999</v>
      </c>
      <c r="H3075">
        <v>12.821999999999999</v>
      </c>
      <c r="I3075">
        <v>14.592000000000001</v>
      </c>
      <c r="J3075">
        <v>16.701000000000001</v>
      </c>
      <c r="K3075">
        <v>19.234000000000002</v>
      </c>
      <c r="L3075">
        <v>22.303000000000001</v>
      </c>
      <c r="M3075">
        <v>25.372</v>
      </c>
      <c r="N3075" s="116">
        <v>-0.3256</v>
      </c>
      <c r="O3075" s="116">
        <v>14.591799999999999</v>
      </c>
      <c r="P3075" s="116">
        <v>0.13209000000000001</v>
      </c>
    </row>
    <row r="3076" spans="1:16">
      <c r="A3076" t="s">
        <v>141</v>
      </c>
      <c r="B3076">
        <v>1217</v>
      </c>
      <c r="C3076" t="s">
        <v>3249</v>
      </c>
      <c r="D3076">
        <v>39</v>
      </c>
      <c r="E3076">
        <v>8.7810000000000006</v>
      </c>
      <c r="F3076">
        <v>10.055</v>
      </c>
      <c r="G3076">
        <v>11.33</v>
      </c>
      <c r="H3076">
        <v>12.827</v>
      </c>
      <c r="I3076">
        <v>14.598000000000001</v>
      </c>
      <c r="J3076">
        <v>16.707999999999998</v>
      </c>
      <c r="K3076">
        <v>19.242999999999999</v>
      </c>
      <c r="L3076">
        <v>22.314</v>
      </c>
      <c r="M3076">
        <v>25.385000000000002</v>
      </c>
      <c r="N3076" s="116">
        <v>-0.32569999999999999</v>
      </c>
      <c r="O3076" s="116">
        <v>14.597899999999999</v>
      </c>
      <c r="P3076" s="116">
        <v>0.13211000000000001</v>
      </c>
    </row>
    <row r="3077" spans="1:16">
      <c r="A3077" t="s">
        <v>141</v>
      </c>
      <c r="B3077">
        <v>1218</v>
      </c>
      <c r="C3077" t="s">
        <v>3250</v>
      </c>
      <c r="D3077">
        <v>40</v>
      </c>
      <c r="E3077">
        <v>8.7840000000000007</v>
      </c>
      <c r="F3077">
        <v>10.058999999999999</v>
      </c>
      <c r="G3077">
        <v>11.334</v>
      </c>
      <c r="H3077">
        <v>12.832000000000001</v>
      </c>
      <c r="I3077">
        <v>14.603999999999999</v>
      </c>
      <c r="J3077">
        <v>16.716000000000001</v>
      </c>
      <c r="K3077">
        <v>19.253</v>
      </c>
      <c r="L3077">
        <v>22.326000000000001</v>
      </c>
      <c r="M3077">
        <v>25.399000000000001</v>
      </c>
      <c r="N3077" s="116">
        <v>-0.32569999999999999</v>
      </c>
      <c r="O3077" s="116">
        <v>14.604100000000001</v>
      </c>
      <c r="P3077" s="116">
        <v>0.13214000000000001</v>
      </c>
    </row>
    <row r="3078" spans="1:16">
      <c r="A3078" t="s">
        <v>141</v>
      </c>
      <c r="B3078">
        <v>1219</v>
      </c>
      <c r="C3078" t="s">
        <v>3251</v>
      </c>
      <c r="D3078">
        <v>40</v>
      </c>
      <c r="E3078">
        <v>8.7870000000000008</v>
      </c>
      <c r="F3078">
        <v>10.061999999999999</v>
      </c>
      <c r="G3078">
        <v>11.337999999999999</v>
      </c>
      <c r="H3078">
        <v>12.837</v>
      </c>
      <c r="I3078">
        <v>14.61</v>
      </c>
      <c r="J3078">
        <v>16.724</v>
      </c>
      <c r="K3078">
        <v>19.262</v>
      </c>
      <c r="L3078">
        <v>22.338000000000001</v>
      </c>
      <c r="M3078">
        <v>25.413</v>
      </c>
      <c r="N3078" s="116">
        <v>-0.32569999999999999</v>
      </c>
      <c r="O3078" s="116">
        <v>14.610200000000001</v>
      </c>
      <c r="P3078" s="116">
        <v>0.13217000000000001</v>
      </c>
    </row>
    <row r="3079" spans="1:16">
      <c r="A3079" t="s">
        <v>141</v>
      </c>
      <c r="B3079">
        <v>1220</v>
      </c>
      <c r="C3079" t="s">
        <v>3252</v>
      </c>
      <c r="D3079">
        <v>40</v>
      </c>
      <c r="E3079">
        <v>8.7899999999999991</v>
      </c>
      <c r="F3079">
        <v>10.066000000000001</v>
      </c>
      <c r="G3079">
        <v>11.342000000000001</v>
      </c>
      <c r="H3079">
        <v>12.842000000000001</v>
      </c>
      <c r="I3079">
        <v>14.616</v>
      </c>
      <c r="J3079">
        <v>16.731000000000002</v>
      </c>
      <c r="K3079">
        <v>19.271000000000001</v>
      </c>
      <c r="L3079">
        <v>22.349</v>
      </c>
      <c r="M3079">
        <v>25.427</v>
      </c>
      <c r="N3079" s="116">
        <v>-0.32579999999999998</v>
      </c>
      <c r="O3079" s="116">
        <v>14.616300000000001</v>
      </c>
      <c r="P3079" s="116">
        <v>0.13219</v>
      </c>
    </row>
    <row r="3080" spans="1:16">
      <c r="A3080" t="s">
        <v>141</v>
      </c>
      <c r="B3080">
        <v>1221</v>
      </c>
      <c r="C3080" t="s">
        <v>3253</v>
      </c>
      <c r="D3080">
        <v>40</v>
      </c>
      <c r="E3080">
        <v>8.7929999999999993</v>
      </c>
      <c r="F3080">
        <v>10.07</v>
      </c>
      <c r="G3080">
        <v>11.346</v>
      </c>
      <c r="H3080">
        <v>12.847</v>
      </c>
      <c r="I3080">
        <v>14.622</v>
      </c>
      <c r="J3080">
        <v>16.739000000000001</v>
      </c>
      <c r="K3080">
        <v>19.28</v>
      </c>
      <c r="L3080">
        <v>22.361000000000001</v>
      </c>
      <c r="M3080">
        <v>25.440999999999999</v>
      </c>
      <c r="N3080" s="116">
        <v>-0.32579999999999998</v>
      </c>
      <c r="O3080" s="116">
        <v>14.6225</v>
      </c>
      <c r="P3080" s="116">
        <v>0.13222</v>
      </c>
    </row>
    <row r="3081" spans="1:16">
      <c r="A3081" t="s">
        <v>141</v>
      </c>
      <c r="B3081">
        <v>1222</v>
      </c>
      <c r="C3081" t="s">
        <v>3254</v>
      </c>
      <c r="D3081">
        <v>40</v>
      </c>
      <c r="E3081">
        <v>8.7959999999999994</v>
      </c>
      <c r="F3081">
        <v>10.073</v>
      </c>
      <c r="G3081">
        <v>11.351000000000001</v>
      </c>
      <c r="H3081">
        <v>12.852</v>
      </c>
      <c r="I3081">
        <v>14.629</v>
      </c>
      <c r="J3081">
        <v>16.745999999999999</v>
      </c>
      <c r="K3081">
        <v>19.29</v>
      </c>
      <c r="L3081">
        <v>22.372</v>
      </c>
      <c r="M3081">
        <v>25.454999999999998</v>
      </c>
      <c r="N3081" s="116">
        <v>-0.32590000000000002</v>
      </c>
      <c r="O3081" s="116">
        <v>14.6286</v>
      </c>
      <c r="P3081" s="116">
        <v>0.13225000000000001</v>
      </c>
    </row>
    <row r="3082" spans="1:16">
      <c r="A3082" t="s">
        <v>141</v>
      </c>
      <c r="B3082">
        <v>1223</v>
      </c>
      <c r="C3082" t="s">
        <v>3255</v>
      </c>
      <c r="D3082">
        <v>40</v>
      </c>
      <c r="E3082">
        <v>8.7989999999999995</v>
      </c>
      <c r="F3082">
        <v>10.077</v>
      </c>
      <c r="G3082">
        <v>11.355</v>
      </c>
      <c r="H3082">
        <v>12.856999999999999</v>
      </c>
      <c r="I3082">
        <v>14.635</v>
      </c>
      <c r="J3082">
        <v>16.753</v>
      </c>
      <c r="K3082">
        <v>19.298999999999999</v>
      </c>
      <c r="L3082">
        <v>22.382999999999999</v>
      </c>
      <c r="M3082">
        <v>25.468</v>
      </c>
      <c r="N3082" s="116">
        <v>-0.32590000000000002</v>
      </c>
      <c r="O3082" s="116">
        <v>14.6347</v>
      </c>
      <c r="P3082" s="116">
        <v>0.13227</v>
      </c>
    </row>
    <row r="3083" spans="1:16">
      <c r="A3083" t="s">
        <v>141</v>
      </c>
      <c r="B3083">
        <v>1224</v>
      </c>
      <c r="C3083" t="s">
        <v>3256</v>
      </c>
      <c r="D3083">
        <v>40</v>
      </c>
      <c r="E3083">
        <v>8.8010000000000002</v>
      </c>
      <c r="F3083">
        <v>10.08</v>
      </c>
      <c r="G3083">
        <v>11.359</v>
      </c>
      <c r="H3083">
        <v>12.862</v>
      </c>
      <c r="I3083">
        <v>14.641</v>
      </c>
      <c r="J3083">
        <v>16.760999999999999</v>
      </c>
      <c r="K3083">
        <v>19.308</v>
      </c>
      <c r="L3083">
        <v>22.395</v>
      </c>
      <c r="M3083">
        <v>25.481999999999999</v>
      </c>
      <c r="N3083" s="116">
        <v>-0.32600000000000001</v>
      </c>
      <c r="O3083" s="116">
        <v>14.6408</v>
      </c>
      <c r="P3083" s="116">
        <v>0.1323</v>
      </c>
    </row>
    <row r="3084" spans="1:16">
      <c r="A3084" t="s">
        <v>141</v>
      </c>
      <c r="B3084">
        <v>1225</v>
      </c>
      <c r="C3084" t="s">
        <v>3257</v>
      </c>
      <c r="D3084">
        <v>40</v>
      </c>
      <c r="E3084">
        <v>8.8040000000000003</v>
      </c>
      <c r="F3084">
        <v>10.084</v>
      </c>
      <c r="G3084">
        <v>11.363</v>
      </c>
      <c r="H3084">
        <v>12.867000000000001</v>
      </c>
      <c r="I3084">
        <v>14.647</v>
      </c>
      <c r="J3084">
        <v>16.768000000000001</v>
      </c>
      <c r="K3084">
        <v>19.317</v>
      </c>
      <c r="L3084">
        <v>22.405999999999999</v>
      </c>
      <c r="M3084">
        <v>25.495000000000001</v>
      </c>
      <c r="N3084" s="116">
        <v>-0.32600000000000001</v>
      </c>
      <c r="O3084" s="116">
        <v>14.647</v>
      </c>
      <c r="P3084" s="116">
        <v>0.13231999999999999</v>
      </c>
    </row>
    <row r="3085" spans="1:16">
      <c r="A3085" t="s">
        <v>141</v>
      </c>
      <c r="B3085">
        <v>1226</v>
      </c>
      <c r="C3085" t="s">
        <v>3258</v>
      </c>
      <c r="D3085">
        <v>40</v>
      </c>
      <c r="E3085">
        <v>8.8070000000000004</v>
      </c>
      <c r="F3085">
        <v>10.087</v>
      </c>
      <c r="G3085">
        <v>11.368</v>
      </c>
      <c r="H3085">
        <v>12.872</v>
      </c>
      <c r="I3085">
        <v>14.653</v>
      </c>
      <c r="J3085">
        <v>16.776</v>
      </c>
      <c r="K3085">
        <v>19.327000000000002</v>
      </c>
      <c r="L3085">
        <v>22.417999999999999</v>
      </c>
      <c r="M3085">
        <v>25.51</v>
      </c>
      <c r="N3085" s="116">
        <v>-0.3261</v>
      </c>
      <c r="O3085" s="116">
        <v>14.6531</v>
      </c>
      <c r="P3085" s="116">
        <v>0.13235</v>
      </c>
    </row>
    <row r="3086" spans="1:16">
      <c r="A3086" t="s">
        <v>141</v>
      </c>
      <c r="B3086">
        <v>1227</v>
      </c>
      <c r="C3086" t="s">
        <v>3259</v>
      </c>
      <c r="D3086">
        <v>40</v>
      </c>
      <c r="E3086">
        <v>8.81</v>
      </c>
      <c r="F3086">
        <v>10.090999999999999</v>
      </c>
      <c r="G3086">
        <v>11.372</v>
      </c>
      <c r="H3086">
        <v>12.877000000000001</v>
      </c>
      <c r="I3086">
        <v>14.659000000000001</v>
      </c>
      <c r="J3086">
        <v>16.783000000000001</v>
      </c>
      <c r="K3086">
        <v>19.335999999999999</v>
      </c>
      <c r="L3086">
        <v>22.43</v>
      </c>
      <c r="M3086">
        <v>25.524000000000001</v>
      </c>
      <c r="N3086" s="116">
        <v>-0.3261</v>
      </c>
      <c r="O3086" s="116">
        <v>14.6592</v>
      </c>
      <c r="P3086" s="116">
        <v>0.13238</v>
      </c>
    </row>
    <row r="3087" spans="1:16">
      <c r="A3087" t="s">
        <v>141</v>
      </c>
      <c r="B3087">
        <v>1228</v>
      </c>
      <c r="C3087" t="s">
        <v>3260</v>
      </c>
      <c r="D3087">
        <v>40</v>
      </c>
      <c r="E3087">
        <v>8.8130000000000006</v>
      </c>
      <c r="F3087">
        <v>10.093999999999999</v>
      </c>
      <c r="G3087">
        <v>11.375999999999999</v>
      </c>
      <c r="H3087">
        <v>12.882</v>
      </c>
      <c r="I3087">
        <v>14.664999999999999</v>
      </c>
      <c r="J3087">
        <v>16.791</v>
      </c>
      <c r="K3087">
        <v>19.344999999999999</v>
      </c>
      <c r="L3087">
        <v>22.440999999999999</v>
      </c>
      <c r="M3087">
        <v>25.536000000000001</v>
      </c>
      <c r="N3087" s="116">
        <v>-0.3261</v>
      </c>
      <c r="O3087" s="116">
        <v>14.6653</v>
      </c>
      <c r="P3087" s="116">
        <v>0.13239999999999999</v>
      </c>
    </row>
    <row r="3088" spans="1:16">
      <c r="A3088" t="s">
        <v>141</v>
      </c>
      <c r="B3088">
        <v>1229</v>
      </c>
      <c r="C3088" t="s">
        <v>3261</v>
      </c>
      <c r="D3088">
        <v>40</v>
      </c>
      <c r="E3088">
        <v>8.8160000000000007</v>
      </c>
      <c r="F3088">
        <v>10.098000000000001</v>
      </c>
      <c r="G3088">
        <v>11.38</v>
      </c>
      <c r="H3088">
        <v>12.887</v>
      </c>
      <c r="I3088">
        <v>14.672000000000001</v>
      </c>
      <c r="J3088">
        <v>16.797999999999998</v>
      </c>
      <c r="K3088">
        <v>19.353999999999999</v>
      </c>
      <c r="L3088">
        <v>22.452999999999999</v>
      </c>
      <c r="M3088">
        <v>25.550999999999998</v>
      </c>
      <c r="N3088" s="116">
        <v>-0.32619999999999999</v>
      </c>
      <c r="O3088" s="116">
        <v>14.6715</v>
      </c>
      <c r="P3088" s="116">
        <v>0.13242999999999999</v>
      </c>
    </row>
    <row r="3089" spans="1:16">
      <c r="A3089" t="s">
        <v>141</v>
      </c>
      <c r="B3089">
        <v>1230</v>
      </c>
      <c r="C3089" t="s">
        <v>3262</v>
      </c>
      <c r="D3089">
        <v>40</v>
      </c>
      <c r="E3089">
        <v>8.8179999999999996</v>
      </c>
      <c r="F3089">
        <v>10.101000000000001</v>
      </c>
      <c r="G3089">
        <v>11.384</v>
      </c>
      <c r="H3089">
        <v>12.891999999999999</v>
      </c>
      <c r="I3089">
        <v>14.678000000000001</v>
      </c>
      <c r="J3089">
        <v>16.806000000000001</v>
      </c>
      <c r="K3089">
        <v>19.364000000000001</v>
      </c>
      <c r="L3089">
        <v>22.463999999999999</v>
      </c>
      <c r="M3089">
        <v>25.565000000000001</v>
      </c>
      <c r="N3089" s="116">
        <v>-0.32619999999999999</v>
      </c>
      <c r="O3089" s="116">
        <v>14.6776</v>
      </c>
      <c r="P3089" s="116">
        <v>0.13245999999999999</v>
      </c>
    </row>
    <row r="3090" spans="1:16">
      <c r="A3090" t="s">
        <v>141</v>
      </c>
      <c r="B3090">
        <v>1231</v>
      </c>
      <c r="C3090" t="s">
        <v>3263</v>
      </c>
      <c r="D3090">
        <v>40</v>
      </c>
      <c r="E3090">
        <v>8.8219999999999992</v>
      </c>
      <c r="F3090">
        <v>10.105</v>
      </c>
      <c r="G3090">
        <v>11.388999999999999</v>
      </c>
      <c r="H3090">
        <v>12.898</v>
      </c>
      <c r="I3090">
        <v>14.683999999999999</v>
      </c>
      <c r="J3090">
        <v>16.812999999999999</v>
      </c>
      <c r="K3090">
        <v>19.373000000000001</v>
      </c>
      <c r="L3090">
        <v>22.475000000000001</v>
      </c>
      <c r="M3090">
        <v>25.577999999999999</v>
      </c>
      <c r="N3090" s="116">
        <v>-0.32629999999999998</v>
      </c>
      <c r="O3090" s="116">
        <v>14.6837</v>
      </c>
      <c r="P3090" s="116">
        <v>0.13247999999999999</v>
      </c>
    </row>
    <row r="3091" spans="1:16">
      <c r="A3091" t="s">
        <v>141</v>
      </c>
      <c r="B3091">
        <v>1232</v>
      </c>
      <c r="C3091" t="s">
        <v>3264</v>
      </c>
      <c r="D3091">
        <v>40</v>
      </c>
      <c r="E3091">
        <v>8.8239999999999998</v>
      </c>
      <c r="F3091">
        <v>10.108000000000001</v>
      </c>
      <c r="G3091">
        <v>11.393000000000001</v>
      </c>
      <c r="H3091">
        <v>12.903</v>
      </c>
      <c r="I3091">
        <v>14.69</v>
      </c>
      <c r="J3091">
        <v>16.821000000000002</v>
      </c>
      <c r="K3091">
        <v>19.382000000000001</v>
      </c>
      <c r="L3091">
        <v>22.486999999999998</v>
      </c>
      <c r="M3091">
        <v>25.591999999999999</v>
      </c>
      <c r="N3091" s="116">
        <v>-0.32629999999999998</v>
      </c>
      <c r="O3091" s="116">
        <v>14.6898</v>
      </c>
      <c r="P3091" s="116">
        <v>0.13250999999999999</v>
      </c>
    </row>
    <row r="3092" spans="1:16">
      <c r="A3092" t="s">
        <v>141</v>
      </c>
      <c r="B3092">
        <v>1233</v>
      </c>
      <c r="C3092" t="s">
        <v>3265</v>
      </c>
      <c r="D3092">
        <v>40</v>
      </c>
      <c r="E3092">
        <v>8.827</v>
      </c>
      <c r="F3092">
        <v>10.112</v>
      </c>
      <c r="G3092">
        <v>11.397</v>
      </c>
      <c r="H3092">
        <v>12.907999999999999</v>
      </c>
      <c r="I3092">
        <v>14.696</v>
      </c>
      <c r="J3092">
        <v>16.827999999999999</v>
      </c>
      <c r="K3092">
        <v>19.390999999999998</v>
      </c>
      <c r="L3092">
        <v>22.498999999999999</v>
      </c>
      <c r="M3092">
        <v>25.606999999999999</v>
      </c>
      <c r="N3092" s="116">
        <v>-0.32640000000000002</v>
      </c>
      <c r="O3092" s="116">
        <v>14.696</v>
      </c>
      <c r="P3092" s="116">
        <v>0.13253999999999999</v>
      </c>
    </row>
    <row r="3093" spans="1:16">
      <c r="A3093" t="s">
        <v>141</v>
      </c>
      <c r="B3093">
        <v>1234</v>
      </c>
      <c r="C3093" t="s">
        <v>3266</v>
      </c>
      <c r="D3093">
        <v>40</v>
      </c>
      <c r="E3093">
        <v>8.83</v>
      </c>
      <c r="F3093">
        <v>10.116</v>
      </c>
      <c r="G3093">
        <v>11.401</v>
      </c>
      <c r="H3093">
        <v>12.913</v>
      </c>
      <c r="I3093">
        <v>14.702</v>
      </c>
      <c r="J3093">
        <v>16.835999999999999</v>
      </c>
      <c r="K3093">
        <v>19.399999999999999</v>
      </c>
      <c r="L3093">
        <v>22.51</v>
      </c>
      <c r="M3093">
        <v>25.62</v>
      </c>
      <c r="N3093" s="116">
        <v>-0.32640000000000002</v>
      </c>
      <c r="O3093" s="116">
        <v>14.7021</v>
      </c>
      <c r="P3093" s="116">
        <v>0.13256000000000001</v>
      </c>
    </row>
    <row r="3094" spans="1:16">
      <c r="A3094" t="s">
        <v>141</v>
      </c>
      <c r="B3094">
        <v>1235</v>
      </c>
      <c r="C3094" t="s">
        <v>3267</v>
      </c>
      <c r="D3094">
        <v>40</v>
      </c>
      <c r="E3094">
        <v>8.8330000000000002</v>
      </c>
      <c r="F3094">
        <v>10.119</v>
      </c>
      <c r="G3094">
        <v>11.404999999999999</v>
      </c>
      <c r="H3094">
        <v>12.917999999999999</v>
      </c>
      <c r="I3094">
        <v>14.708</v>
      </c>
      <c r="J3094">
        <v>16.843</v>
      </c>
      <c r="K3094">
        <v>19.41</v>
      </c>
      <c r="L3094">
        <v>22.521999999999998</v>
      </c>
      <c r="M3094">
        <v>25.634</v>
      </c>
      <c r="N3094" s="116">
        <v>-0.32640000000000002</v>
      </c>
      <c r="O3094" s="116">
        <v>14.7082</v>
      </c>
      <c r="P3094" s="116">
        <v>0.13259000000000001</v>
      </c>
    </row>
    <row r="3095" spans="1:16">
      <c r="A3095" t="s">
        <v>141</v>
      </c>
      <c r="B3095">
        <v>1236</v>
      </c>
      <c r="C3095" t="s">
        <v>3268</v>
      </c>
      <c r="D3095">
        <v>40</v>
      </c>
      <c r="E3095">
        <v>8.8360000000000003</v>
      </c>
      <c r="F3095">
        <v>10.122999999999999</v>
      </c>
      <c r="G3095">
        <v>11.409000000000001</v>
      </c>
      <c r="H3095">
        <v>12.923</v>
      </c>
      <c r="I3095">
        <v>14.714</v>
      </c>
      <c r="J3095">
        <v>16.850999999999999</v>
      </c>
      <c r="K3095">
        <v>19.419</v>
      </c>
      <c r="L3095">
        <v>22.533000000000001</v>
      </c>
      <c r="M3095">
        <v>25.648</v>
      </c>
      <c r="N3095" s="116">
        <v>-0.32650000000000001</v>
      </c>
      <c r="O3095" s="116">
        <v>14.7143</v>
      </c>
      <c r="P3095" s="116">
        <v>0.13261999999999999</v>
      </c>
    </row>
    <row r="3096" spans="1:16">
      <c r="A3096" t="s">
        <v>141</v>
      </c>
      <c r="B3096">
        <v>1237</v>
      </c>
      <c r="C3096" t="s">
        <v>3269</v>
      </c>
      <c r="D3096">
        <v>40</v>
      </c>
      <c r="E3096">
        <v>8.8390000000000004</v>
      </c>
      <c r="F3096">
        <v>10.125999999999999</v>
      </c>
      <c r="G3096">
        <v>11.414</v>
      </c>
      <c r="H3096">
        <v>12.928000000000001</v>
      </c>
      <c r="I3096">
        <v>14.72</v>
      </c>
      <c r="J3096">
        <v>16.858000000000001</v>
      </c>
      <c r="K3096">
        <v>19.428000000000001</v>
      </c>
      <c r="L3096">
        <v>22.544</v>
      </c>
      <c r="M3096">
        <v>25.661000000000001</v>
      </c>
      <c r="N3096" s="116">
        <v>-0.32650000000000001</v>
      </c>
      <c r="O3096" s="116">
        <v>14.7204</v>
      </c>
      <c r="P3096" s="116">
        <v>0.13264000000000001</v>
      </c>
    </row>
    <row r="3097" spans="1:16">
      <c r="A3097" t="s">
        <v>141</v>
      </c>
      <c r="B3097">
        <v>1238</v>
      </c>
      <c r="C3097" t="s">
        <v>3270</v>
      </c>
      <c r="D3097">
        <v>40</v>
      </c>
      <c r="E3097">
        <v>8.8409999999999993</v>
      </c>
      <c r="F3097">
        <v>10.130000000000001</v>
      </c>
      <c r="G3097">
        <v>11.417999999999999</v>
      </c>
      <c r="H3097">
        <v>12.933</v>
      </c>
      <c r="I3097">
        <v>14.726000000000001</v>
      </c>
      <c r="J3097">
        <v>16.866</v>
      </c>
      <c r="K3097">
        <v>19.437000000000001</v>
      </c>
      <c r="L3097">
        <v>22.556000000000001</v>
      </c>
      <c r="M3097">
        <v>25.675000000000001</v>
      </c>
      <c r="N3097" s="116">
        <v>-0.3266</v>
      </c>
      <c r="O3097" s="116">
        <v>14.7265</v>
      </c>
      <c r="P3097" s="116">
        <v>0.13267000000000001</v>
      </c>
    </row>
    <row r="3098" spans="1:16">
      <c r="A3098" t="s">
        <v>141</v>
      </c>
      <c r="B3098">
        <v>1239</v>
      </c>
      <c r="C3098" t="s">
        <v>3271</v>
      </c>
      <c r="D3098">
        <v>40</v>
      </c>
      <c r="E3098">
        <v>8.8439999999999994</v>
      </c>
      <c r="F3098">
        <v>10.132999999999999</v>
      </c>
      <c r="G3098">
        <v>11.422000000000001</v>
      </c>
      <c r="H3098">
        <v>12.938000000000001</v>
      </c>
      <c r="I3098">
        <v>14.733000000000001</v>
      </c>
      <c r="J3098">
        <v>16.873000000000001</v>
      </c>
      <c r="K3098">
        <v>19.446000000000002</v>
      </c>
      <c r="L3098">
        <v>22.567</v>
      </c>
      <c r="M3098">
        <v>25.687999999999999</v>
      </c>
      <c r="N3098" s="116">
        <v>-0.3266</v>
      </c>
      <c r="O3098" s="116">
        <v>14.732699999999999</v>
      </c>
      <c r="P3098" s="116">
        <v>0.13269</v>
      </c>
    </row>
    <row r="3099" spans="1:16">
      <c r="A3099" t="s">
        <v>141</v>
      </c>
      <c r="B3099">
        <v>1240</v>
      </c>
      <c r="C3099" t="s">
        <v>3272</v>
      </c>
      <c r="D3099">
        <v>40</v>
      </c>
      <c r="E3099">
        <v>8.8469999999999995</v>
      </c>
      <c r="F3099">
        <v>10.137</v>
      </c>
      <c r="G3099">
        <v>11.426</v>
      </c>
      <c r="H3099">
        <v>12.943</v>
      </c>
      <c r="I3099">
        <v>14.739000000000001</v>
      </c>
      <c r="J3099">
        <v>16.881</v>
      </c>
      <c r="K3099">
        <v>19.456</v>
      </c>
      <c r="L3099">
        <v>22.579000000000001</v>
      </c>
      <c r="M3099">
        <v>25.702999999999999</v>
      </c>
      <c r="N3099" s="116">
        <v>-0.32669999999999999</v>
      </c>
      <c r="O3099" s="116">
        <v>14.738799999999999</v>
      </c>
      <c r="P3099" s="116">
        <v>0.13272</v>
      </c>
    </row>
    <row r="3100" spans="1:16">
      <c r="A3100" t="s">
        <v>141</v>
      </c>
      <c r="B3100">
        <v>1241</v>
      </c>
      <c r="C3100" t="s">
        <v>3273</v>
      </c>
      <c r="D3100">
        <v>40</v>
      </c>
      <c r="E3100">
        <v>8.85</v>
      </c>
      <c r="F3100">
        <v>10.14</v>
      </c>
      <c r="G3100">
        <v>11.430999999999999</v>
      </c>
      <c r="H3100">
        <v>12.948</v>
      </c>
      <c r="I3100">
        <v>14.744999999999999</v>
      </c>
      <c r="J3100">
        <v>16.888000000000002</v>
      </c>
      <c r="K3100">
        <v>19.465</v>
      </c>
      <c r="L3100">
        <v>22.591000000000001</v>
      </c>
      <c r="M3100">
        <v>25.716999999999999</v>
      </c>
      <c r="N3100" s="116">
        <v>-0.32669999999999999</v>
      </c>
      <c r="O3100" s="116">
        <v>14.744899999999999</v>
      </c>
      <c r="P3100" s="116">
        <v>0.13275000000000001</v>
      </c>
    </row>
    <row r="3101" spans="1:16">
      <c r="A3101" t="s">
        <v>141</v>
      </c>
      <c r="B3101">
        <v>1242</v>
      </c>
      <c r="C3101" t="s">
        <v>3274</v>
      </c>
      <c r="D3101">
        <v>40</v>
      </c>
      <c r="E3101">
        <v>8.8529999999999998</v>
      </c>
      <c r="F3101">
        <v>10.144</v>
      </c>
      <c r="G3101">
        <v>11.435</v>
      </c>
      <c r="H3101">
        <v>12.952999999999999</v>
      </c>
      <c r="I3101">
        <v>14.750999999999999</v>
      </c>
      <c r="J3101">
        <v>16.896000000000001</v>
      </c>
      <c r="K3101">
        <v>19.475000000000001</v>
      </c>
      <c r="L3101">
        <v>22.603000000000002</v>
      </c>
      <c r="M3101">
        <v>25.731000000000002</v>
      </c>
      <c r="N3101" s="116">
        <v>-0.32679999999999998</v>
      </c>
      <c r="O3101" s="116">
        <v>14.750999999999999</v>
      </c>
      <c r="P3101" s="116">
        <v>0.13278000000000001</v>
      </c>
    </row>
    <row r="3102" spans="1:16">
      <c r="A3102" t="s">
        <v>141</v>
      </c>
      <c r="B3102">
        <v>1243</v>
      </c>
      <c r="C3102" t="s">
        <v>3275</v>
      </c>
      <c r="D3102">
        <v>40</v>
      </c>
      <c r="E3102">
        <v>8.8559999999999999</v>
      </c>
      <c r="F3102">
        <v>10.147</v>
      </c>
      <c r="G3102">
        <v>11.439</v>
      </c>
      <c r="H3102">
        <v>12.958</v>
      </c>
      <c r="I3102">
        <v>14.757</v>
      </c>
      <c r="J3102">
        <v>16.902999999999999</v>
      </c>
      <c r="K3102">
        <v>19.483000000000001</v>
      </c>
      <c r="L3102">
        <v>22.614000000000001</v>
      </c>
      <c r="M3102">
        <v>25.744</v>
      </c>
      <c r="N3102" s="116">
        <v>-0.32679999999999998</v>
      </c>
      <c r="O3102" s="116">
        <v>14.757099999999999</v>
      </c>
      <c r="P3102" s="116">
        <v>0.1328</v>
      </c>
    </row>
    <row r="3103" spans="1:16">
      <c r="A3103" t="s">
        <v>141</v>
      </c>
      <c r="B3103">
        <v>1244</v>
      </c>
      <c r="C3103" t="s">
        <v>3276</v>
      </c>
      <c r="D3103">
        <v>40</v>
      </c>
      <c r="E3103">
        <v>8.8580000000000005</v>
      </c>
      <c r="F3103">
        <v>10.151</v>
      </c>
      <c r="G3103">
        <v>11.443</v>
      </c>
      <c r="H3103">
        <v>12.962999999999999</v>
      </c>
      <c r="I3103">
        <v>14.763</v>
      </c>
      <c r="J3103">
        <v>16.911000000000001</v>
      </c>
      <c r="K3103">
        <v>19.492999999999999</v>
      </c>
      <c r="L3103">
        <v>22.625</v>
      </c>
      <c r="M3103">
        <v>25.757999999999999</v>
      </c>
      <c r="N3103" s="116">
        <v>-0.32679999999999998</v>
      </c>
      <c r="O3103" s="116">
        <v>14.763199999999999</v>
      </c>
      <c r="P3103" s="116">
        <v>0.13283</v>
      </c>
    </row>
    <row r="3104" spans="1:16">
      <c r="A3104" t="s">
        <v>141</v>
      </c>
      <c r="B3104">
        <v>1245</v>
      </c>
      <c r="C3104" t="s">
        <v>3277</v>
      </c>
      <c r="D3104">
        <v>40</v>
      </c>
      <c r="E3104">
        <v>8.8610000000000007</v>
      </c>
      <c r="F3104">
        <v>10.154</v>
      </c>
      <c r="G3104">
        <v>11.446999999999999</v>
      </c>
      <c r="H3104">
        <v>12.968</v>
      </c>
      <c r="I3104">
        <v>14.769</v>
      </c>
      <c r="J3104">
        <v>16.917999999999999</v>
      </c>
      <c r="K3104">
        <v>19.501999999999999</v>
      </c>
      <c r="L3104">
        <v>22.637</v>
      </c>
      <c r="M3104">
        <v>25.771999999999998</v>
      </c>
      <c r="N3104" s="116">
        <v>-0.32690000000000002</v>
      </c>
      <c r="O3104" s="116">
        <v>14.769299999999999</v>
      </c>
      <c r="P3104" s="116">
        <v>0.13286000000000001</v>
      </c>
    </row>
    <row r="3105" spans="1:16">
      <c r="A3105" t="s">
        <v>141</v>
      </c>
      <c r="B3105">
        <v>1246</v>
      </c>
      <c r="C3105" t="s">
        <v>3278</v>
      </c>
      <c r="D3105">
        <v>40</v>
      </c>
      <c r="E3105">
        <v>8.8640000000000008</v>
      </c>
      <c r="F3105">
        <v>10.157999999999999</v>
      </c>
      <c r="G3105">
        <v>11.451000000000001</v>
      </c>
      <c r="H3105">
        <v>12.973000000000001</v>
      </c>
      <c r="I3105">
        <v>14.775</v>
      </c>
      <c r="J3105">
        <v>16.925000000000001</v>
      </c>
      <c r="K3105">
        <v>19.510999999999999</v>
      </c>
      <c r="L3105">
        <v>22.648</v>
      </c>
      <c r="M3105">
        <v>25.785</v>
      </c>
      <c r="N3105" s="116">
        <v>-0.32690000000000002</v>
      </c>
      <c r="O3105" s="116">
        <v>14.775399999999999</v>
      </c>
      <c r="P3105" s="116">
        <v>0.13288</v>
      </c>
    </row>
    <row r="3106" spans="1:16">
      <c r="A3106" t="s">
        <v>141</v>
      </c>
      <c r="B3106">
        <v>1247</v>
      </c>
      <c r="C3106" t="s">
        <v>3279</v>
      </c>
      <c r="D3106">
        <v>40</v>
      </c>
      <c r="E3106">
        <v>8.8670000000000009</v>
      </c>
      <c r="F3106">
        <v>10.161</v>
      </c>
      <c r="G3106">
        <v>11.456</v>
      </c>
      <c r="H3106">
        <v>12.978</v>
      </c>
      <c r="I3106">
        <v>14.782</v>
      </c>
      <c r="J3106">
        <v>16.933</v>
      </c>
      <c r="K3106">
        <v>19.521000000000001</v>
      </c>
      <c r="L3106">
        <v>22.66</v>
      </c>
      <c r="M3106">
        <v>25.8</v>
      </c>
      <c r="N3106" s="116">
        <v>-0.32700000000000001</v>
      </c>
      <c r="O3106" s="116">
        <v>14.781599999999999</v>
      </c>
      <c r="P3106" s="116">
        <v>0.13291</v>
      </c>
    </row>
    <row r="3107" spans="1:16">
      <c r="A3107" t="s">
        <v>141</v>
      </c>
      <c r="B3107">
        <v>1248</v>
      </c>
      <c r="C3107" t="s">
        <v>3280</v>
      </c>
      <c r="D3107">
        <v>41</v>
      </c>
      <c r="E3107">
        <v>8.8699999999999992</v>
      </c>
      <c r="F3107">
        <v>10.164999999999999</v>
      </c>
      <c r="G3107">
        <v>11.46</v>
      </c>
      <c r="H3107">
        <v>12.983000000000001</v>
      </c>
      <c r="I3107">
        <v>14.788</v>
      </c>
      <c r="J3107">
        <v>16.940999999999999</v>
      </c>
      <c r="K3107">
        <v>19.53</v>
      </c>
      <c r="L3107">
        <v>22.672000000000001</v>
      </c>
      <c r="M3107">
        <v>25.814</v>
      </c>
      <c r="N3107" s="116">
        <v>-0.32700000000000001</v>
      </c>
      <c r="O3107" s="116">
        <v>14.787699999999999</v>
      </c>
      <c r="P3107" s="116">
        <v>0.13294</v>
      </c>
    </row>
    <row r="3108" spans="1:16">
      <c r="A3108" t="s">
        <v>141</v>
      </c>
      <c r="B3108">
        <v>1249</v>
      </c>
      <c r="C3108" t="s">
        <v>3281</v>
      </c>
      <c r="D3108">
        <v>41</v>
      </c>
      <c r="E3108">
        <v>8.8729999999999993</v>
      </c>
      <c r="F3108">
        <v>10.167999999999999</v>
      </c>
      <c r="G3108">
        <v>11.464</v>
      </c>
      <c r="H3108">
        <v>12.988</v>
      </c>
      <c r="I3108">
        <v>14.794</v>
      </c>
      <c r="J3108">
        <v>16.948</v>
      </c>
      <c r="K3108">
        <v>19.539000000000001</v>
      </c>
      <c r="L3108">
        <v>22.683</v>
      </c>
      <c r="M3108">
        <v>25.827000000000002</v>
      </c>
      <c r="N3108" s="116">
        <v>-0.3271</v>
      </c>
      <c r="O3108" s="116">
        <v>14.793799999999999</v>
      </c>
      <c r="P3108" s="116">
        <v>0.13295999999999999</v>
      </c>
    </row>
    <row r="3109" spans="1:16">
      <c r="A3109" t="s">
        <v>141</v>
      </c>
      <c r="B3109">
        <v>1250</v>
      </c>
      <c r="C3109" t="s">
        <v>3282</v>
      </c>
      <c r="D3109">
        <v>41</v>
      </c>
      <c r="E3109">
        <v>8.875</v>
      </c>
      <c r="F3109">
        <v>10.172000000000001</v>
      </c>
      <c r="G3109">
        <v>11.468</v>
      </c>
      <c r="H3109">
        <v>12.993</v>
      </c>
      <c r="I3109">
        <v>14.8</v>
      </c>
      <c r="J3109">
        <v>16.954999999999998</v>
      </c>
      <c r="K3109">
        <v>19.547999999999998</v>
      </c>
      <c r="L3109">
        <v>22.695</v>
      </c>
      <c r="M3109">
        <v>25.841000000000001</v>
      </c>
      <c r="N3109" s="116">
        <v>-0.3271</v>
      </c>
      <c r="O3109" s="116">
        <v>14.799899999999999</v>
      </c>
      <c r="P3109" s="116">
        <v>0.13299</v>
      </c>
    </row>
    <row r="3110" spans="1:16">
      <c r="A3110" t="s">
        <v>141</v>
      </c>
      <c r="B3110">
        <v>1251</v>
      </c>
      <c r="C3110" t="s">
        <v>3283</v>
      </c>
      <c r="D3110">
        <v>41</v>
      </c>
      <c r="E3110">
        <v>8.8780000000000001</v>
      </c>
      <c r="F3110">
        <v>10.175000000000001</v>
      </c>
      <c r="G3110">
        <v>11.472</v>
      </c>
      <c r="H3110">
        <v>12.997999999999999</v>
      </c>
      <c r="I3110">
        <v>14.805999999999999</v>
      </c>
      <c r="J3110">
        <v>16.963000000000001</v>
      </c>
      <c r="K3110">
        <v>19.558</v>
      </c>
      <c r="L3110">
        <v>22.707000000000001</v>
      </c>
      <c r="M3110">
        <v>25.855</v>
      </c>
      <c r="N3110" s="116">
        <v>-0.3271</v>
      </c>
      <c r="O3110" s="116">
        <v>14.805999999999999</v>
      </c>
      <c r="P3110" s="116">
        <v>0.13302</v>
      </c>
    </row>
    <row r="3111" spans="1:16">
      <c r="A3111" t="s">
        <v>141</v>
      </c>
      <c r="B3111">
        <v>1252</v>
      </c>
      <c r="C3111" t="s">
        <v>3284</v>
      </c>
      <c r="D3111">
        <v>41</v>
      </c>
      <c r="E3111">
        <v>8.8810000000000002</v>
      </c>
      <c r="F3111">
        <v>10.179</v>
      </c>
      <c r="G3111">
        <v>11.477</v>
      </c>
      <c r="H3111">
        <v>13.004</v>
      </c>
      <c r="I3111">
        <v>14.811999999999999</v>
      </c>
      <c r="J3111">
        <v>16.97</v>
      </c>
      <c r="K3111">
        <v>19.567</v>
      </c>
      <c r="L3111">
        <v>22.718</v>
      </c>
      <c r="M3111">
        <v>25.869</v>
      </c>
      <c r="N3111" s="116">
        <v>-0.32719999999999999</v>
      </c>
      <c r="O3111" s="116">
        <v>14.812099999999999</v>
      </c>
      <c r="P3111" s="116">
        <v>0.13303999999999999</v>
      </c>
    </row>
    <row r="3112" spans="1:16">
      <c r="A3112" t="s">
        <v>141</v>
      </c>
      <c r="B3112">
        <v>1253</v>
      </c>
      <c r="C3112" t="s">
        <v>3285</v>
      </c>
      <c r="D3112">
        <v>41</v>
      </c>
      <c r="E3112">
        <v>8.8840000000000003</v>
      </c>
      <c r="F3112">
        <v>10.182</v>
      </c>
      <c r="G3112">
        <v>11.481</v>
      </c>
      <c r="H3112">
        <v>13.007999999999999</v>
      </c>
      <c r="I3112">
        <v>14.818</v>
      </c>
      <c r="J3112">
        <v>16.978000000000002</v>
      </c>
      <c r="K3112">
        <v>19.576000000000001</v>
      </c>
      <c r="L3112">
        <v>22.728999999999999</v>
      </c>
      <c r="M3112">
        <v>25.882999999999999</v>
      </c>
      <c r="N3112" s="116">
        <v>-0.32719999999999999</v>
      </c>
      <c r="O3112" s="116">
        <v>14.818199999999999</v>
      </c>
      <c r="P3112" s="116">
        <v>0.13306999999999999</v>
      </c>
    </row>
    <row r="3113" spans="1:16">
      <c r="A3113" t="s">
        <v>141</v>
      </c>
      <c r="B3113">
        <v>1254</v>
      </c>
      <c r="C3113" t="s">
        <v>3286</v>
      </c>
      <c r="D3113">
        <v>41</v>
      </c>
      <c r="E3113">
        <v>8.8870000000000005</v>
      </c>
      <c r="F3113">
        <v>10.186</v>
      </c>
      <c r="G3113">
        <v>11.484999999999999</v>
      </c>
      <c r="H3113">
        <v>13.013</v>
      </c>
      <c r="I3113">
        <v>14.824</v>
      </c>
      <c r="J3113">
        <v>16.984999999999999</v>
      </c>
      <c r="K3113">
        <v>19.585000000000001</v>
      </c>
      <c r="L3113">
        <v>22.741</v>
      </c>
      <c r="M3113">
        <v>25.896999999999998</v>
      </c>
      <c r="N3113" s="116">
        <v>-0.32729999999999998</v>
      </c>
      <c r="O3113" s="116">
        <v>14.824299999999999</v>
      </c>
      <c r="P3113" s="116">
        <v>0.1331</v>
      </c>
    </row>
    <row r="3114" spans="1:16">
      <c r="A3114" t="s">
        <v>141</v>
      </c>
      <c r="B3114">
        <v>1255</v>
      </c>
      <c r="C3114" t="s">
        <v>3287</v>
      </c>
      <c r="D3114">
        <v>41</v>
      </c>
      <c r="E3114">
        <v>8.89</v>
      </c>
      <c r="F3114">
        <v>10.189</v>
      </c>
      <c r="G3114">
        <v>11.489000000000001</v>
      </c>
      <c r="H3114">
        <v>13.019</v>
      </c>
      <c r="I3114">
        <v>14.83</v>
      </c>
      <c r="J3114">
        <v>16.992999999999999</v>
      </c>
      <c r="K3114">
        <v>19.594000000000001</v>
      </c>
      <c r="L3114">
        <v>22.751999999999999</v>
      </c>
      <c r="M3114">
        <v>25.91</v>
      </c>
      <c r="N3114" s="116">
        <v>-0.32729999999999998</v>
      </c>
      <c r="O3114" s="116">
        <v>14.830399999999999</v>
      </c>
      <c r="P3114" s="116">
        <v>0.13311999999999999</v>
      </c>
    </row>
    <row r="3115" spans="1:16">
      <c r="A3115" t="s">
        <v>141</v>
      </c>
      <c r="B3115">
        <v>1256</v>
      </c>
      <c r="C3115" t="s">
        <v>3288</v>
      </c>
      <c r="D3115">
        <v>41</v>
      </c>
      <c r="E3115">
        <v>8.8919999999999995</v>
      </c>
      <c r="F3115">
        <v>10.193</v>
      </c>
      <c r="G3115">
        <v>11.493</v>
      </c>
      <c r="H3115">
        <v>13.023999999999999</v>
      </c>
      <c r="I3115">
        <v>14.836</v>
      </c>
      <c r="J3115">
        <v>17</v>
      </c>
      <c r="K3115">
        <v>19.603999999999999</v>
      </c>
      <c r="L3115">
        <v>22.763999999999999</v>
      </c>
      <c r="M3115">
        <v>25.925000000000001</v>
      </c>
      <c r="N3115" s="116">
        <v>-0.32740000000000002</v>
      </c>
      <c r="O3115" s="116">
        <v>14.836499999999999</v>
      </c>
      <c r="P3115" s="116">
        <v>0.13314999999999999</v>
      </c>
    </row>
    <row r="3116" spans="1:16">
      <c r="A3116" t="s">
        <v>141</v>
      </c>
      <c r="B3116">
        <v>1257</v>
      </c>
      <c r="C3116" t="s">
        <v>3289</v>
      </c>
      <c r="D3116">
        <v>41</v>
      </c>
      <c r="E3116">
        <v>8.8949999999999996</v>
      </c>
      <c r="F3116">
        <v>10.196</v>
      </c>
      <c r="G3116">
        <v>11.497</v>
      </c>
      <c r="H3116">
        <v>13.029</v>
      </c>
      <c r="I3116">
        <v>14.843</v>
      </c>
      <c r="J3116">
        <v>17.007999999999999</v>
      </c>
      <c r="K3116">
        <v>19.613</v>
      </c>
      <c r="L3116">
        <v>22.776</v>
      </c>
      <c r="M3116">
        <v>25.939</v>
      </c>
      <c r="N3116" s="116">
        <v>-0.32740000000000002</v>
      </c>
      <c r="O3116" s="116">
        <v>14.842599999999999</v>
      </c>
      <c r="P3116" s="116">
        <v>0.13317999999999999</v>
      </c>
    </row>
    <row r="3117" spans="1:16">
      <c r="A3117" t="s">
        <v>141</v>
      </c>
      <c r="B3117">
        <v>1258</v>
      </c>
      <c r="C3117" t="s">
        <v>3290</v>
      </c>
      <c r="D3117">
        <v>41</v>
      </c>
      <c r="E3117">
        <v>8.8979999999999997</v>
      </c>
      <c r="F3117">
        <v>10.199999999999999</v>
      </c>
      <c r="G3117">
        <v>11.500999999999999</v>
      </c>
      <c r="H3117">
        <v>13.034000000000001</v>
      </c>
      <c r="I3117">
        <v>14.849</v>
      </c>
      <c r="J3117">
        <v>17.015000000000001</v>
      </c>
      <c r="K3117">
        <v>19.622</v>
      </c>
      <c r="L3117">
        <v>22.788</v>
      </c>
      <c r="M3117">
        <v>25.952999999999999</v>
      </c>
      <c r="N3117" s="116">
        <v>-0.32740000000000002</v>
      </c>
      <c r="O3117" s="116">
        <v>14.848699999999999</v>
      </c>
      <c r="P3117" s="116">
        <v>0.13321</v>
      </c>
    </row>
    <row r="3118" spans="1:16">
      <c r="A3118" t="s">
        <v>141</v>
      </c>
      <c r="B3118">
        <v>1259</v>
      </c>
      <c r="C3118" t="s">
        <v>3291</v>
      </c>
      <c r="D3118">
        <v>41</v>
      </c>
      <c r="E3118">
        <v>8.9009999999999998</v>
      </c>
      <c r="F3118">
        <v>10.202999999999999</v>
      </c>
      <c r="G3118">
        <v>11.506</v>
      </c>
      <c r="H3118">
        <v>13.039</v>
      </c>
      <c r="I3118">
        <v>14.855</v>
      </c>
      <c r="J3118">
        <v>17.023</v>
      </c>
      <c r="K3118">
        <v>19.631</v>
      </c>
      <c r="L3118">
        <v>22.798999999999999</v>
      </c>
      <c r="M3118">
        <v>25.966000000000001</v>
      </c>
      <c r="N3118" s="116">
        <v>-0.32750000000000001</v>
      </c>
      <c r="O3118" s="116">
        <v>14.854799999999999</v>
      </c>
      <c r="P3118" s="116">
        <v>0.13322999999999999</v>
      </c>
    </row>
    <row r="3119" spans="1:16">
      <c r="A3119" t="s">
        <v>141</v>
      </c>
      <c r="B3119">
        <v>1260</v>
      </c>
      <c r="C3119" t="s">
        <v>3292</v>
      </c>
      <c r="D3119">
        <v>41</v>
      </c>
      <c r="E3119">
        <v>8.9030000000000005</v>
      </c>
      <c r="F3119">
        <v>10.207000000000001</v>
      </c>
      <c r="G3119">
        <v>11.51</v>
      </c>
      <c r="H3119">
        <v>13.044</v>
      </c>
      <c r="I3119">
        <v>14.861000000000001</v>
      </c>
      <c r="J3119">
        <v>17.03</v>
      </c>
      <c r="K3119">
        <v>19.640999999999998</v>
      </c>
      <c r="L3119">
        <v>22.81</v>
      </c>
      <c r="M3119">
        <v>25.98</v>
      </c>
      <c r="N3119" s="116">
        <v>-0.32750000000000001</v>
      </c>
      <c r="O3119" s="116">
        <v>14.860900000000001</v>
      </c>
      <c r="P3119" s="116">
        <v>0.13325999999999999</v>
      </c>
    </row>
    <row r="3120" spans="1:16">
      <c r="A3120" t="s">
        <v>141</v>
      </c>
      <c r="B3120">
        <v>1261</v>
      </c>
      <c r="C3120" t="s">
        <v>3293</v>
      </c>
      <c r="D3120">
        <v>41</v>
      </c>
      <c r="E3120">
        <v>8.9060000000000006</v>
      </c>
      <c r="F3120">
        <v>10.210000000000001</v>
      </c>
      <c r="G3120">
        <v>11.513999999999999</v>
      </c>
      <c r="H3120">
        <v>13.048999999999999</v>
      </c>
      <c r="I3120">
        <v>14.867000000000001</v>
      </c>
      <c r="J3120">
        <v>17.038</v>
      </c>
      <c r="K3120">
        <v>19.649999999999999</v>
      </c>
      <c r="L3120">
        <v>22.821999999999999</v>
      </c>
      <c r="M3120">
        <v>25.995000000000001</v>
      </c>
      <c r="N3120" s="116">
        <v>-0.3276</v>
      </c>
      <c r="O3120" s="116">
        <v>14.867000000000001</v>
      </c>
      <c r="P3120" s="116">
        <v>0.13328999999999999</v>
      </c>
    </row>
    <row r="3121" spans="1:16">
      <c r="A3121" t="s">
        <v>141</v>
      </c>
      <c r="B3121">
        <v>1262</v>
      </c>
      <c r="C3121" t="s">
        <v>3294</v>
      </c>
      <c r="D3121">
        <v>41</v>
      </c>
      <c r="E3121">
        <v>8.9090000000000007</v>
      </c>
      <c r="F3121">
        <v>10.214</v>
      </c>
      <c r="G3121">
        <v>11.518000000000001</v>
      </c>
      <c r="H3121">
        <v>13.054</v>
      </c>
      <c r="I3121">
        <v>14.872999999999999</v>
      </c>
      <c r="J3121">
        <v>17.045000000000002</v>
      </c>
      <c r="K3121">
        <v>19.658999999999999</v>
      </c>
      <c r="L3121">
        <v>22.832999999999998</v>
      </c>
      <c r="M3121">
        <v>26.007999999999999</v>
      </c>
      <c r="N3121" s="116">
        <v>-0.3276</v>
      </c>
      <c r="O3121" s="116">
        <v>14.873100000000001</v>
      </c>
      <c r="P3121" s="116">
        <v>0.13331000000000001</v>
      </c>
    </row>
    <row r="3122" spans="1:16">
      <c r="A3122" t="s">
        <v>141</v>
      </c>
      <c r="B3122">
        <v>1263</v>
      </c>
      <c r="C3122" t="s">
        <v>3295</v>
      </c>
      <c r="D3122">
        <v>41</v>
      </c>
      <c r="E3122">
        <v>8.9120000000000008</v>
      </c>
      <c r="F3122">
        <v>10.217000000000001</v>
      </c>
      <c r="G3122">
        <v>11.522</v>
      </c>
      <c r="H3122">
        <v>13.058999999999999</v>
      </c>
      <c r="I3122">
        <v>14.879</v>
      </c>
      <c r="J3122">
        <v>17.053000000000001</v>
      </c>
      <c r="K3122">
        <v>19.669</v>
      </c>
      <c r="L3122">
        <v>22.844999999999999</v>
      </c>
      <c r="M3122">
        <v>26.021999999999998</v>
      </c>
      <c r="N3122" s="116">
        <v>-0.32769999999999999</v>
      </c>
      <c r="O3122" s="116">
        <v>14.879200000000001</v>
      </c>
      <c r="P3122" s="116">
        <v>0.13333999999999999</v>
      </c>
    </row>
    <row r="3123" spans="1:16">
      <c r="A3123" t="s">
        <v>141</v>
      </c>
      <c r="B3123">
        <v>1264</v>
      </c>
      <c r="C3123" t="s">
        <v>3296</v>
      </c>
      <c r="D3123">
        <v>41</v>
      </c>
      <c r="E3123">
        <v>8.9149999999999991</v>
      </c>
      <c r="F3123">
        <v>10.221</v>
      </c>
      <c r="G3123">
        <v>11.526999999999999</v>
      </c>
      <c r="H3123">
        <v>13.064</v>
      </c>
      <c r="I3123">
        <v>14.885</v>
      </c>
      <c r="J3123">
        <v>17.059999999999999</v>
      </c>
      <c r="K3123">
        <v>19.678000000000001</v>
      </c>
      <c r="L3123">
        <v>22.856999999999999</v>
      </c>
      <c r="M3123">
        <v>26.036000000000001</v>
      </c>
      <c r="N3123" s="116">
        <v>-0.32769999999999999</v>
      </c>
      <c r="O3123" s="116">
        <v>14.885300000000001</v>
      </c>
      <c r="P3123" s="116">
        <v>0.13336999999999999</v>
      </c>
    </row>
    <row r="3124" spans="1:16">
      <c r="A3124" t="s">
        <v>141</v>
      </c>
      <c r="B3124">
        <v>1265</v>
      </c>
      <c r="C3124" t="s">
        <v>3297</v>
      </c>
      <c r="D3124">
        <v>41</v>
      </c>
      <c r="E3124">
        <v>8.9179999999999993</v>
      </c>
      <c r="F3124">
        <v>10.224</v>
      </c>
      <c r="G3124">
        <v>11.531000000000001</v>
      </c>
      <c r="H3124">
        <v>13.069000000000001</v>
      </c>
      <c r="I3124">
        <v>14.891</v>
      </c>
      <c r="J3124">
        <v>17.067</v>
      </c>
      <c r="K3124">
        <v>19.687000000000001</v>
      </c>
      <c r="L3124">
        <v>22.867999999999999</v>
      </c>
      <c r="M3124">
        <v>26.048999999999999</v>
      </c>
      <c r="N3124" s="116">
        <v>-0.32779999999999998</v>
      </c>
      <c r="O3124" s="116">
        <v>14.891299999999999</v>
      </c>
      <c r="P3124" s="116">
        <v>0.13339000000000001</v>
      </c>
    </row>
    <row r="3125" spans="1:16">
      <c r="A3125" t="s">
        <v>141</v>
      </c>
      <c r="B3125">
        <v>1266</v>
      </c>
      <c r="C3125" t="s">
        <v>3298</v>
      </c>
      <c r="D3125">
        <v>41</v>
      </c>
      <c r="E3125">
        <v>8.92</v>
      </c>
      <c r="F3125">
        <v>10.228</v>
      </c>
      <c r="G3125">
        <v>11.535</v>
      </c>
      <c r="H3125">
        <v>13.074</v>
      </c>
      <c r="I3125">
        <v>14.897</v>
      </c>
      <c r="J3125">
        <v>17.074999999999999</v>
      </c>
      <c r="K3125">
        <v>19.696000000000002</v>
      </c>
      <c r="L3125">
        <v>22.88</v>
      </c>
      <c r="M3125">
        <v>26.062999999999999</v>
      </c>
      <c r="N3125" s="116">
        <v>-0.32779999999999998</v>
      </c>
      <c r="O3125" s="116">
        <v>14.897399999999999</v>
      </c>
      <c r="P3125" s="116">
        <v>0.13342000000000001</v>
      </c>
    </row>
    <row r="3126" spans="1:16">
      <c r="A3126" t="s">
        <v>141</v>
      </c>
      <c r="B3126">
        <v>1267</v>
      </c>
      <c r="C3126" t="s">
        <v>3299</v>
      </c>
      <c r="D3126">
        <v>41</v>
      </c>
      <c r="E3126">
        <v>8.923</v>
      </c>
      <c r="F3126">
        <v>10.231</v>
      </c>
      <c r="G3126">
        <v>11.539</v>
      </c>
      <c r="H3126">
        <v>13.079000000000001</v>
      </c>
      <c r="I3126">
        <v>14.904</v>
      </c>
      <c r="J3126">
        <v>17.082000000000001</v>
      </c>
      <c r="K3126">
        <v>19.706</v>
      </c>
      <c r="L3126">
        <v>22.891999999999999</v>
      </c>
      <c r="M3126">
        <v>26.077999999999999</v>
      </c>
      <c r="N3126" s="116">
        <v>-0.32779999999999998</v>
      </c>
      <c r="O3126" s="116">
        <v>14.903499999999999</v>
      </c>
      <c r="P3126" s="116">
        <v>0.13345000000000001</v>
      </c>
    </row>
    <row r="3127" spans="1:16">
      <c r="A3127" t="s">
        <v>141</v>
      </c>
      <c r="B3127">
        <v>1268</v>
      </c>
      <c r="C3127" t="s">
        <v>3300</v>
      </c>
      <c r="D3127">
        <v>41</v>
      </c>
      <c r="E3127">
        <v>8.9260000000000002</v>
      </c>
      <c r="F3127">
        <v>10.234</v>
      </c>
      <c r="G3127">
        <v>11.542999999999999</v>
      </c>
      <c r="H3127">
        <v>13.084</v>
      </c>
      <c r="I3127">
        <v>14.91</v>
      </c>
      <c r="J3127">
        <v>17.09</v>
      </c>
      <c r="K3127">
        <v>19.715</v>
      </c>
      <c r="L3127">
        <v>22.902999999999999</v>
      </c>
      <c r="M3127">
        <v>26.091999999999999</v>
      </c>
      <c r="N3127" s="116">
        <v>-0.32790000000000002</v>
      </c>
      <c r="O3127" s="116">
        <v>14.909599999999999</v>
      </c>
      <c r="P3127" s="116">
        <v>0.13347999999999999</v>
      </c>
    </row>
    <row r="3128" spans="1:16">
      <c r="A3128" t="s">
        <v>141</v>
      </c>
      <c r="B3128">
        <v>1269</v>
      </c>
      <c r="C3128" t="s">
        <v>3301</v>
      </c>
      <c r="D3128">
        <v>41</v>
      </c>
      <c r="E3128">
        <v>8.9290000000000003</v>
      </c>
      <c r="F3128">
        <v>10.238</v>
      </c>
      <c r="G3128">
        <v>11.547000000000001</v>
      </c>
      <c r="H3128">
        <v>13.089</v>
      </c>
      <c r="I3128">
        <v>14.916</v>
      </c>
      <c r="J3128">
        <v>17.097000000000001</v>
      </c>
      <c r="K3128">
        <v>19.724</v>
      </c>
      <c r="L3128">
        <v>22.914000000000001</v>
      </c>
      <c r="M3128">
        <v>26.105</v>
      </c>
      <c r="N3128" s="116">
        <v>-0.32790000000000002</v>
      </c>
      <c r="O3128" s="116">
        <v>14.915699999999999</v>
      </c>
      <c r="P3128" s="116">
        <v>0.13350000000000001</v>
      </c>
    </row>
    <row r="3129" spans="1:16">
      <c r="A3129" t="s">
        <v>141</v>
      </c>
      <c r="B3129">
        <v>1270</v>
      </c>
      <c r="C3129" t="s">
        <v>3302</v>
      </c>
      <c r="D3129">
        <v>41</v>
      </c>
      <c r="E3129">
        <v>8.9320000000000004</v>
      </c>
      <c r="F3129">
        <v>10.242000000000001</v>
      </c>
      <c r="G3129">
        <v>11.552</v>
      </c>
      <c r="H3129">
        <v>13.093999999999999</v>
      </c>
      <c r="I3129">
        <v>14.922000000000001</v>
      </c>
      <c r="J3129">
        <v>17.105</v>
      </c>
      <c r="K3129">
        <v>19.733000000000001</v>
      </c>
      <c r="L3129">
        <v>22.925999999999998</v>
      </c>
      <c r="M3129">
        <v>26.119</v>
      </c>
      <c r="N3129" s="116">
        <v>-0.32800000000000001</v>
      </c>
      <c r="O3129" s="116">
        <v>14.921799999999999</v>
      </c>
      <c r="P3129" s="116">
        <v>0.13353000000000001</v>
      </c>
    </row>
    <row r="3130" spans="1:16">
      <c r="A3130" t="s">
        <v>141</v>
      </c>
      <c r="B3130">
        <v>1271</v>
      </c>
      <c r="C3130" t="s">
        <v>3303</v>
      </c>
      <c r="D3130">
        <v>41</v>
      </c>
      <c r="E3130">
        <v>8.9339999999999993</v>
      </c>
      <c r="F3130">
        <v>10.244999999999999</v>
      </c>
      <c r="G3130">
        <v>11.555999999999999</v>
      </c>
      <c r="H3130">
        <v>13.099</v>
      </c>
      <c r="I3130">
        <v>14.928000000000001</v>
      </c>
      <c r="J3130">
        <v>17.111999999999998</v>
      </c>
      <c r="K3130">
        <v>19.742999999999999</v>
      </c>
      <c r="L3130">
        <v>22.937999999999999</v>
      </c>
      <c r="M3130">
        <v>26.134</v>
      </c>
      <c r="N3130" s="116">
        <v>-0.32800000000000001</v>
      </c>
      <c r="O3130" s="116">
        <v>14.927899999999999</v>
      </c>
      <c r="P3130" s="116">
        <v>0.13356000000000001</v>
      </c>
    </row>
    <row r="3131" spans="1:16">
      <c r="A3131" t="s">
        <v>141</v>
      </c>
      <c r="B3131">
        <v>1272</v>
      </c>
      <c r="C3131" t="s">
        <v>3304</v>
      </c>
      <c r="D3131">
        <v>41</v>
      </c>
      <c r="E3131">
        <v>8.9369999999999994</v>
      </c>
      <c r="F3131">
        <v>10.247999999999999</v>
      </c>
      <c r="G3131">
        <v>11.56</v>
      </c>
      <c r="H3131">
        <v>13.103999999999999</v>
      </c>
      <c r="I3131">
        <v>14.933999999999999</v>
      </c>
      <c r="J3131">
        <v>17.12</v>
      </c>
      <c r="K3131">
        <v>19.751999999999999</v>
      </c>
      <c r="L3131">
        <v>22.95</v>
      </c>
      <c r="M3131">
        <v>26.148</v>
      </c>
      <c r="N3131" s="116">
        <v>-0.3281</v>
      </c>
      <c r="O3131" s="116">
        <v>14.933999999999999</v>
      </c>
      <c r="P3131" s="116">
        <v>0.13358999999999999</v>
      </c>
    </row>
    <row r="3132" spans="1:16">
      <c r="A3132" t="s">
        <v>141</v>
      </c>
      <c r="B3132">
        <v>1273</v>
      </c>
      <c r="C3132" t="s">
        <v>3305</v>
      </c>
      <c r="D3132">
        <v>41</v>
      </c>
      <c r="E3132">
        <v>8.94</v>
      </c>
      <c r="F3132">
        <v>10.252000000000001</v>
      </c>
      <c r="G3132">
        <v>11.564</v>
      </c>
      <c r="H3132">
        <v>13.109</v>
      </c>
      <c r="I3132">
        <v>14.94</v>
      </c>
      <c r="J3132">
        <v>17.126999999999999</v>
      </c>
      <c r="K3132">
        <v>19.760999999999999</v>
      </c>
      <c r="L3132">
        <v>22.960999999999999</v>
      </c>
      <c r="M3132">
        <v>26.161000000000001</v>
      </c>
      <c r="N3132" s="116">
        <v>-0.3281</v>
      </c>
      <c r="O3132" s="116">
        <v>14.94</v>
      </c>
      <c r="P3132" s="116">
        <v>0.13361000000000001</v>
      </c>
    </row>
    <row r="3133" spans="1:16">
      <c r="A3133" t="s">
        <v>141</v>
      </c>
      <c r="B3133">
        <v>1274</v>
      </c>
      <c r="C3133" t="s">
        <v>3306</v>
      </c>
      <c r="D3133">
        <v>41</v>
      </c>
      <c r="E3133">
        <v>8.9429999999999996</v>
      </c>
      <c r="F3133">
        <v>10.255000000000001</v>
      </c>
      <c r="G3133">
        <v>11.568</v>
      </c>
      <c r="H3133">
        <v>13.114000000000001</v>
      </c>
      <c r="I3133">
        <v>14.946</v>
      </c>
      <c r="J3133">
        <v>17.135000000000002</v>
      </c>
      <c r="K3133">
        <v>19.77</v>
      </c>
      <c r="L3133">
        <v>22.972999999999999</v>
      </c>
      <c r="M3133">
        <v>26.175000000000001</v>
      </c>
      <c r="N3133" s="116">
        <v>-0.3281</v>
      </c>
      <c r="O3133" s="116">
        <v>14.946099999999999</v>
      </c>
      <c r="P3133" s="116">
        <v>0.13364000000000001</v>
      </c>
    </row>
    <row r="3134" spans="1:16">
      <c r="A3134" t="s">
        <v>141</v>
      </c>
      <c r="B3134">
        <v>1275</v>
      </c>
      <c r="C3134" t="s">
        <v>3307</v>
      </c>
      <c r="D3134">
        <v>41</v>
      </c>
      <c r="E3134">
        <v>8.9450000000000003</v>
      </c>
      <c r="F3134">
        <v>10.259</v>
      </c>
      <c r="G3134">
        <v>11.571999999999999</v>
      </c>
      <c r="H3134">
        <v>13.119</v>
      </c>
      <c r="I3134">
        <v>14.952</v>
      </c>
      <c r="J3134">
        <v>17.141999999999999</v>
      </c>
      <c r="K3134">
        <v>19.78</v>
      </c>
      <c r="L3134">
        <v>22.984999999999999</v>
      </c>
      <c r="M3134">
        <v>26.19</v>
      </c>
      <c r="N3134" s="116">
        <v>-0.32819999999999999</v>
      </c>
      <c r="O3134" s="116">
        <v>14.952199999999999</v>
      </c>
      <c r="P3134" s="116">
        <v>0.13367000000000001</v>
      </c>
    </row>
    <row r="3135" spans="1:16">
      <c r="A3135" t="s">
        <v>141</v>
      </c>
      <c r="B3135">
        <v>1276</v>
      </c>
      <c r="C3135" t="s">
        <v>3308</v>
      </c>
      <c r="D3135">
        <v>41</v>
      </c>
      <c r="E3135">
        <v>8.9480000000000004</v>
      </c>
      <c r="F3135">
        <v>10.262</v>
      </c>
      <c r="G3135">
        <v>11.576000000000001</v>
      </c>
      <c r="H3135">
        <v>13.124000000000001</v>
      </c>
      <c r="I3135">
        <v>14.958</v>
      </c>
      <c r="J3135">
        <v>17.149999999999999</v>
      </c>
      <c r="K3135">
        <v>19.789000000000001</v>
      </c>
      <c r="L3135">
        <v>22.995999999999999</v>
      </c>
      <c r="M3135">
        <v>26.202999999999999</v>
      </c>
      <c r="N3135" s="116">
        <v>-0.32819999999999999</v>
      </c>
      <c r="O3135" s="116">
        <v>14.958299999999999</v>
      </c>
      <c r="P3135" s="116">
        <v>0.13369</v>
      </c>
    </row>
    <row r="3136" spans="1:16">
      <c r="A3136" t="s">
        <v>141</v>
      </c>
      <c r="B3136">
        <v>1277</v>
      </c>
      <c r="C3136" t="s">
        <v>3309</v>
      </c>
      <c r="D3136">
        <v>41</v>
      </c>
      <c r="E3136">
        <v>8.9510000000000005</v>
      </c>
      <c r="F3136">
        <v>10.266</v>
      </c>
      <c r="G3136">
        <v>11.581</v>
      </c>
      <c r="H3136">
        <v>13.129</v>
      </c>
      <c r="I3136">
        <v>14.964</v>
      </c>
      <c r="J3136">
        <v>17.157</v>
      </c>
      <c r="K3136">
        <v>19.797999999999998</v>
      </c>
      <c r="L3136">
        <v>23.007999999999999</v>
      </c>
      <c r="M3136">
        <v>26.216999999999999</v>
      </c>
      <c r="N3136" s="116">
        <v>-0.32829999999999998</v>
      </c>
      <c r="O3136" s="116">
        <v>14.964399999999999</v>
      </c>
      <c r="P3136" s="116">
        <v>0.13372000000000001</v>
      </c>
    </row>
    <row r="3137" spans="1:16">
      <c r="A3137" t="s">
        <v>141</v>
      </c>
      <c r="B3137">
        <v>1278</v>
      </c>
      <c r="C3137" t="s">
        <v>3310</v>
      </c>
      <c r="D3137">
        <v>41</v>
      </c>
      <c r="E3137">
        <v>8.9540000000000006</v>
      </c>
      <c r="F3137">
        <v>10.269</v>
      </c>
      <c r="G3137">
        <v>11.585000000000001</v>
      </c>
      <c r="H3137">
        <v>13.134</v>
      </c>
      <c r="I3137">
        <v>14.97</v>
      </c>
      <c r="J3137">
        <v>17.164999999999999</v>
      </c>
      <c r="K3137">
        <v>19.806999999999999</v>
      </c>
      <c r="L3137">
        <v>23.018999999999998</v>
      </c>
      <c r="M3137">
        <v>26.231000000000002</v>
      </c>
      <c r="N3137" s="116">
        <v>-0.32829999999999998</v>
      </c>
      <c r="O3137" s="116">
        <v>14.9704</v>
      </c>
      <c r="P3137" s="116">
        <v>0.13375000000000001</v>
      </c>
    </row>
    <row r="3138" spans="1:16">
      <c r="A3138" t="s">
        <v>141</v>
      </c>
      <c r="B3138">
        <v>1279</v>
      </c>
      <c r="C3138" t="s">
        <v>3311</v>
      </c>
      <c r="D3138">
        <v>42</v>
      </c>
      <c r="E3138">
        <v>8.9559999999999995</v>
      </c>
      <c r="F3138">
        <v>10.273</v>
      </c>
      <c r="G3138">
        <v>11.589</v>
      </c>
      <c r="H3138">
        <v>13.138999999999999</v>
      </c>
      <c r="I3138">
        <v>14.976000000000001</v>
      </c>
      <c r="J3138">
        <v>17.172000000000001</v>
      </c>
      <c r="K3138">
        <v>19.817</v>
      </c>
      <c r="L3138">
        <v>23.030999999999999</v>
      </c>
      <c r="M3138">
        <v>26.245999999999999</v>
      </c>
      <c r="N3138" s="116">
        <v>-0.32840000000000003</v>
      </c>
      <c r="O3138" s="116">
        <v>14.9765</v>
      </c>
      <c r="P3138" s="116">
        <v>0.13378000000000001</v>
      </c>
    </row>
    <row r="3139" spans="1:16">
      <c r="A3139" t="s">
        <v>141</v>
      </c>
      <c r="B3139">
        <v>1280</v>
      </c>
      <c r="C3139" t="s">
        <v>3312</v>
      </c>
      <c r="D3139">
        <v>42</v>
      </c>
      <c r="E3139">
        <v>8.9589999999999996</v>
      </c>
      <c r="F3139">
        <v>10.276</v>
      </c>
      <c r="G3139">
        <v>11.593</v>
      </c>
      <c r="H3139">
        <v>13.144</v>
      </c>
      <c r="I3139">
        <v>14.983000000000001</v>
      </c>
      <c r="J3139">
        <v>17.18</v>
      </c>
      <c r="K3139">
        <v>19.826000000000001</v>
      </c>
      <c r="L3139">
        <v>23.042000000000002</v>
      </c>
      <c r="M3139">
        <v>26.259</v>
      </c>
      <c r="N3139" s="116">
        <v>-0.32840000000000003</v>
      </c>
      <c r="O3139" s="116">
        <v>14.9826</v>
      </c>
      <c r="P3139" s="116">
        <v>0.1338</v>
      </c>
    </row>
    <row r="3140" spans="1:16">
      <c r="A3140" t="s">
        <v>141</v>
      </c>
      <c r="B3140">
        <v>1281</v>
      </c>
      <c r="C3140" t="s">
        <v>3313</v>
      </c>
      <c r="D3140">
        <v>42</v>
      </c>
      <c r="E3140">
        <v>8.9619999999999997</v>
      </c>
      <c r="F3140">
        <v>10.28</v>
      </c>
      <c r="G3140">
        <v>11.597</v>
      </c>
      <c r="H3140">
        <v>13.148999999999999</v>
      </c>
      <c r="I3140">
        <v>14.989000000000001</v>
      </c>
      <c r="J3140">
        <v>17.187000000000001</v>
      </c>
      <c r="K3140">
        <v>19.835000000000001</v>
      </c>
      <c r="L3140">
        <v>23.053999999999998</v>
      </c>
      <c r="M3140">
        <v>26.273</v>
      </c>
      <c r="N3140" s="116">
        <v>-0.32840000000000003</v>
      </c>
      <c r="O3140" s="116">
        <v>14.9887</v>
      </c>
      <c r="P3140" s="116">
        <v>0.13383</v>
      </c>
    </row>
    <row r="3141" spans="1:16">
      <c r="A3141" t="s">
        <v>141</v>
      </c>
      <c r="B3141">
        <v>1282</v>
      </c>
      <c r="C3141" t="s">
        <v>3314</v>
      </c>
      <c r="D3141">
        <v>42</v>
      </c>
      <c r="E3141">
        <v>8.9649999999999999</v>
      </c>
      <c r="F3141">
        <v>10.282999999999999</v>
      </c>
      <c r="G3141">
        <v>11.601000000000001</v>
      </c>
      <c r="H3141">
        <v>13.154</v>
      </c>
      <c r="I3141">
        <v>14.994999999999999</v>
      </c>
      <c r="J3141">
        <v>17.195</v>
      </c>
      <c r="K3141">
        <v>19.844999999999999</v>
      </c>
      <c r="L3141">
        <v>23.065999999999999</v>
      </c>
      <c r="M3141">
        <v>26.286999999999999</v>
      </c>
      <c r="N3141" s="116">
        <v>-0.32850000000000001</v>
      </c>
      <c r="O3141" s="116">
        <v>14.9948</v>
      </c>
      <c r="P3141" s="116">
        <v>0.13386000000000001</v>
      </c>
    </row>
    <row r="3142" spans="1:16">
      <c r="A3142" t="s">
        <v>141</v>
      </c>
      <c r="B3142">
        <v>1283</v>
      </c>
      <c r="C3142" t="s">
        <v>3315</v>
      </c>
      <c r="D3142">
        <v>42</v>
      </c>
      <c r="E3142">
        <v>8.9670000000000005</v>
      </c>
      <c r="F3142">
        <v>10.286</v>
      </c>
      <c r="G3142">
        <v>11.605</v>
      </c>
      <c r="H3142">
        <v>13.159000000000001</v>
      </c>
      <c r="I3142">
        <v>15.000999999999999</v>
      </c>
      <c r="J3142">
        <v>17.202000000000002</v>
      </c>
      <c r="K3142">
        <v>19.853999999999999</v>
      </c>
      <c r="L3142">
        <v>23.077999999999999</v>
      </c>
      <c r="M3142">
        <v>26.300999999999998</v>
      </c>
      <c r="N3142" s="116">
        <v>-0.32850000000000001</v>
      </c>
      <c r="O3142" s="116">
        <v>15.0008</v>
      </c>
      <c r="P3142" s="116">
        <v>0.13389000000000001</v>
      </c>
    </row>
    <row r="3143" spans="1:16">
      <c r="A3143" t="s">
        <v>141</v>
      </c>
      <c r="B3143">
        <v>1284</v>
      </c>
      <c r="C3143" t="s">
        <v>3316</v>
      </c>
      <c r="D3143">
        <v>42</v>
      </c>
      <c r="E3143">
        <v>8.9700000000000006</v>
      </c>
      <c r="F3143">
        <v>10.29</v>
      </c>
      <c r="G3143">
        <v>11.61</v>
      </c>
      <c r="H3143">
        <v>13.164</v>
      </c>
      <c r="I3143">
        <v>15.007</v>
      </c>
      <c r="J3143">
        <v>17.209</v>
      </c>
      <c r="K3143">
        <v>19.863</v>
      </c>
      <c r="L3143">
        <v>23.088999999999999</v>
      </c>
      <c r="M3143">
        <v>26.315000000000001</v>
      </c>
      <c r="N3143" s="116">
        <v>-0.3286</v>
      </c>
      <c r="O3143" s="116">
        <v>15.0069</v>
      </c>
      <c r="P3143" s="116">
        <v>0.13391</v>
      </c>
    </row>
    <row r="3144" spans="1:16">
      <c r="A3144" t="s">
        <v>141</v>
      </c>
      <c r="B3144">
        <v>1285</v>
      </c>
      <c r="C3144" t="s">
        <v>3317</v>
      </c>
      <c r="D3144">
        <v>42</v>
      </c>
      <c r="E3144">
        <v>8.9730000000000008</v>
      </c>
      <c r="F3144">
        <v>10.292999999999999</v>
      </c>
      <c r="G3144">
        <v>11.614000000000001</v>
      </c>
      <c r="H3144">
        <v>13.169</v>
      </c>
      <c r="I3144">
        <v>15.013</v>
      </c>
      <c r="J3144">
        <v>17.216999999999999</v>
      </c>
      <c r="K3144">
        <v>19.872</v>
      </c>
      <c r="L3144">
        <v>23.100999999999999</v>
      </c>
      <c r="M3144">
        <v>26.329000000000001</v>
      </c>
      <c r="N3144" s="116">
        <v>-0.3286</v>
      </c>
      <c r="O3144" s="116">
        <v>15.013</v>
      </c>
      <c r="P3144" s="116">
        <v>0.13394</v>
      </c>
    </row>
    <row r="3145" spans="1:16">
      <c r="A3145" t="s">
        <v>141</v>
      </c>
      <c r="B3145">
        <v>1286</v>
      </c>
      <c r="C3145" t="s">
        <v>3318</v>
      </c>
      <c r="D3145">
        <v>42</v>
      </c>
      <c r="E3145">
        <v>8.9760000000000009</v>
      </c>
      <c r="F3145">
        <v>10.297000000000001</v>
      </c>
      <c r="G3145">
        <v>11.618</v>
      </c>
      <c r="H3145">
        <v>13.173999999999999</v>
      </c>
      <c r="I3145">
        <v>15.019</v>
      </c>
      <c r="J3145">
        <v>17.224</v>
      </c>
      <c r="K3145">
        <v>19.882000000000001</v>
      </c>
      <c r="L3145">
        <v>23.111999999999998</v>
      </c>
      <c r="M3145">
        <v>26.343</v>
      </c>
      <c r="N3145" s="116">
        <v>-0.32869999999999999</v>
      </c>
      <c r="O3145" s="116">
        <v>15.019</v>
      </c>
      <c r="P3145" s="116">
        <v>0.13397000000000001</v>
      </c>
    </row>
    <row r="3146" spans="1:16">
      <c r="A3146" t="s">
        <v>141</v>
      </c>
      <c r="B3146">
        <v>1287</v>
      </c>
      <c r="C3146" t="s">
        <v>3319</v>
      </c>
      <c r="D3146">
        <v>42</v>
      </c>
      <c r="E3146">
        <v>8.9779999999999998</v>
      </c>
      <c r="F3146">
        <v>10.3</v>
      </c>
      <c r="G3146">
        <v>11.622</v>
      </c>
      <c r="H3146">
        <v>13.179</v>
      </c>
      <c r="I3146">
        <v>15.025</v>
      </c>
      <c r="J3146">
        <v>17.231999999999999</v>
      </c>
      <c r="K3146">
        <v>19.890999999999998</v>
      </c>
      <c r="L3146">
        <v>23.123999999999999</v>
      </c>
      <c r="M3146">
        <v>26.356999999999999</v>
      </c>
      <c r="N3146" s="116">
        <v>-0.32869999999999999</v>
      </c>
      <c r="O3146" s="116">
        <v>15.0251</v>
      </c>
      <c r="P3146" s="116">
        <v>0.13400000000000001</v>
      </c>
    </row>
    <row r="3147" spans="1:16">
      <c r="A3147" t="s">
        <v>141</v>
      </c>
      <c r="B3147">
        <v>1288</v>
      </c>
      <c r="C3147" t="s">
        <v>3320</v>
      </c>
      <c r="D3147">
        <v>42</v>
      </c>
      <c r="E3147">
        <v>8.9809999999999999</v>
      </c>
      <c r="F3147">
        <v>10.304</v>
      </c>
      <c r="G3147">
        <v>11.625999999999999</v>
      </c>
      <c r="H3147">
        <v>13.183999999999999</v>
      </c>
      <c r="I3147">
        <v>15.031000000000001</v>
      </c>
      <c r="J3147">
        <v>17.239000000000001</v>
      </c>
      <c r="K3147">
        <v>19.899999999999999</v>
      </c>
      <c r="L3147">
        <v>23.135000000000002</v>
      </c>
      <c r="M3147">
        <v>26.37</v>
      </c>
      <c r="N3147" s="116">
        <v>-0.32869999999999999</v>
      </c>
      <c r="O3147" s="116">
        <v>15.0312</v>
      </c>
      <c r="P3147" s="116">
        <v>0.13402</v>
      </c>
    </row>
    <row r="3148" spans="1:16">
      <c r="A3148" t="s">
        <v>141</v>
      </c>
      <c r="B3148">
        <v>1289</v>
      </c>
      <c r="C3148" t="s">
        <v>3321</v>
      </c>
      <c r="D3148">
        <v>42</v>
      </c>
      <c r="E3148">
        <v>8.984</v>
      </c>
      <c r="F3148">
        <v>10.307</v>
      </c>
      <c r="G3148">
        <v>11.63</v>
      </c>
      <c r="H3148">
        <v>13.189</v>
      </c>
      <c r="I3148">
        <v>15.037000000000001</v>
      </c>
      <c r="J3148">
        <v>17.247</v>
      </c>
      <c r="K3148">
        <v>19.908999999999999</v>
      </c>
      <c r="L3148">
        <v>23.146999999999998</v>
      </c>
      <c r="M3148">
        <v>26.385000000000002</v>
      </c>
      <c r="N3148" s="116">
        <v>-0.32879999999999998</v>
      </c>
      <c r="O3148" s="116">
        <v>15.0373</v>
      </c>
      <c r="P3148" s="116">
        <v>0.13405</v>
      </c>
    </row>
    <row r="3149" spans="1:16">
      <c r="A3149" t="s">
        <v>141</v>
      </c>
      <c r="B3149">
        <v>1290</v>
      </c>
      <c r="C3149" t="s">
        <v>3322</v>
      </c>
      <c r="D3149">
        <v>42</v>
      </c>
      <c r="E3149">
        <v>8.9870000000000001</v>
      </c>
      <c r="F3149">
        <v>10.31</v>
      </c>
      <c r="G3149">
        <v>11.634</v>
      </c>
      <c r="H3149">
        <v>13.193</v>
      </c>
      <c r="I3149">
        <v>15.042999999999999</v>
      </c>
      <c r="J3149">
        <v>17.254000000000001</v>
      </c>
      <c r="K3149">
        <v>19.919</v>
      </c>
      <c r="L3149">
        <v>23.158999999999999</v>
      </c>
      <c r="M3149">
        <v>26.399000000000001</v>
      </c>
      <c r="N3149" s="116">
        <v>-0.32879999999999998</v>
      </c>
      <c r="O3149" s="116">
        <v>15.0433</v>
      </c>
      <c r="P3149" s="116">
        <v>0.13408</v>
      </c>
    </row>
    <row r="3150" spans="1:16">
      <c r="A3150" t="s">
        <v>141</v>
      </c>
      <c r="B3150">
        <v>1291</v>
      </c>
      <c r="C3150" t="s">
        <v>3323</v>
      </c>
      <c r="D3150">
        <v>42</v>
      </c>
      <c r="E3150">
        <v>8.99</v>
      </c>
      <c r="F3150">
        <v>10.314</v>
      </c>
      <c r="G3150">
        <v>11.638</v>
      </c>
      <c r="H3150">
        <v>13.198</v>
      </c>
      <c r="I3150">
        <v>15.048999999999999</v>
      </c>
      <c r="J3150">
        <v>17.262</v>
      </c>
      <c r="K3150">
        <v>19.928000000000001</v>
      </c>
      <c r="L3150">
        <v>23.170999999999999</v>
      </c>
      <c r="M3150">
        <v>26.414000000000001</v>
      </c>
      <c r="N3150" s="116">
        <v>-0.32890000000000003</v>
      </c>
      <c r="O3150" s="116">
        <v>15.0494</v>
      </c>
      <c r="P3150" s="116">
        <v>0.13411000000000001</v>
      </c>
    </row>
    <row r="3151" spans="1:16">
      <c r="A3151" t="s">
        <v>141</v>
      </c>
      <c r="B3151">
        <v>1292</v>
      </c>
      <c r="C3151" t="s">
        <v>3324</v>
      </c>
      <c r="D3151">
        <v>42</v>
      </c>
      <c r="E3151">
        <v>8.9920000000000009</v>
      </c>
      <c r="F3151">
        <v>10.318</v>
      </c>
      <c r="G3151">
        <v>11.643000000000001</v>
      </c>
      <c r="H3151">
        <v>13.204000000000001</v>
      </c>
      <c r="I3151">
        <v>15.055999999999999</v>
      </c>
      <c r="J3151">
        <v>17.268999999999998</v>
      </c>
      <c r="K3151">
        <v>19.937000000000001</v>
      </c>
      <c r="L3151">
        <v>23.181999999999999</v>
      </c>
      <c r="M3151">
        <v>26.427</v>
      </c>
      <c r="N3151" s="116">
        <v>-0.32890000000000003</v>
      </c>
      <c r="O3151" s="116">
        <v>15.0555</v>
      </c>
      <c r="P3151" s="116">
        <v>0.13413</v>
      </c>
    </row>
    <row r="3152" spans="1:16">
      <c r="A3152" t="s">
        <v>141</v>
      </c>
      <c r="B3152">
        <v>1293</v>
      </c>
      <c r="C3152" t="s">
        <v>3325</v>
      </c>
      <c r="D3152">
        <v>42</v>
      </c>
      <c r="E3152">
        <v>8.9949999999999992</v>
      </c>
      <c r="F3152">
        <v>10.321</v>
      </c>
      <c r="G3152">
        <v>11.647</v>
      </c>
      <c r="H3152">
        <v>13.208</v>
      </c>
      <c r="I3152">
        <v>15.061999999999999</v>
      </c>
      <c r="J3152">
        <v>17.277000000000001</v>
      </c>
      <c r="K3152">
        <v>19.946000000000002</v>
      </c>
      <c r="L3152">
        <v>23.193999999999999</v>
      </c>
      <c r="M3152">
        <v>26.440999999999999</v>
      </c>
      <c r="N3152" s="116">
        <v>-0.32900000000000001</v>
      </c>
      <c r="O3152" s="116">
        <v>15.061500000000001</v>
      </c>
      <c r="P3152" s="116">
        <v>0.13416</v>
      </c>
    </row>
    <row r="3153" spans="1:16">
      <c r="A3153" t="s">
        <v>141</v>
      </c>
      <c r="B3153">
        <v>1294</v>
      </c>
      <c r="C3153" t="s">
        <v>3326</v>
      </c>
      <c r="D3153">
        <v>42</v>
      </c>
      <c r="E3153">
        <v>8.9979999999999993</v>
      </c>
      <c r="F3153">
        <v>10.324</v>
      </c>
      <c r="G3153">
        <v>11.651</v>
      </c>
      <c r="H3153">
        <v>13.212999999999999</v>
      </c>
      <c r="I3153">
        <v>15.068</v>
      </c>
      <c r="J3153">
        <v>17.283999999999999</v>
      </c>
      <c r="K3153">
        <v>19.956</v>
      </c>
      <c r="L3153">
        <v>23.206</v>
      </c>
      <c r="M3153">
        <v>26.454999999999998</v>
      </c>
      <c r="N3153" s="116">
        <v>-0.32900000000000001</v>
      </c>
      <c r="O3153" s="116">
        <v>15.067600000000001</v>
      </c>
      <c r="P3153" s="116">
        <v>0.13419</v>
      </c>
    </row>
    <row r="3154" spans="1:16">
      <c r="A3154" t="s">
        <v>141</v>
      </c>
      <c r="B3154">
        <v>1295</v>
      </c>
      <c r="C3154" t="s">
        <v>3327</v>
      </c>
      <c r="D3154">
        <v>42</v>
      </c>
      <c r="E3154">
        <v>9</v>
      </c>
      <c r="F3154">
        <v>10.327999999999999</v>
      </c>
      <c r="G3154">
        <v>11.654999999999999</v>
      </c>
      <c r="H3154">
        <v>13.218</v>
      </c>
      <c r="I3154">
        <v>15.074</v>
      </c>
      <c r="J3154">
        <v>17.292000000000002</v>
      </c>
      <c r="K3154">
        <v>19.965</v>
      </c>
      <c r="L3154">
        <v>23.216999999999999</v>
      </c>
      <c r="M3154">
        <v>26.469000000000001</v>
      </c>
      <c r="N3154" s="116">
        <v>-0.32900000000000001</v>
      </c>
      <c r="O3154" s="116">
        <v>15.073600000000001</v>
      </c>
      <c r="P3154" s="116">
        <v>0.13422000000000001</v>
      </c>
    </row>
    <row r="3155" spans="1:16">
      <c r="A3155" t="s">
        <v>141</v>
      </c>
      <c r="B3155">
        <v>1296</v>
      </c>
      <c r="C3155" t="s">
        <v>3328</v>
      </c>
      <c r="D3155">
        <v>42</v>
      </c>
      <c r="E3155">
        <v>9.0030000000000001</v>
      </c>
      <c r="F3155">
        <v>10.331</v>
      </c>
      <c r="G3155">
        <v>11.659000000000001</v>
      </c>
      <c r="H3155">
        <v>13.223000000000001</v>
      </c>
      <c r="I3155">
        <v>15.08</v>
      </c>
      <c r="J3155">
        <v>17.298999999999999</v>
      </c>
      <c r="K3155">
        <v>19.975000000000001</v>
      </c>
      <c r="L3155">
        <v>23.228999999999999</v>
      </c>
      <c r="M3155">
        <v>26.484000000000002</v>
      </c>
      <c r="N3155" s="116">
        <v>-0.3291</v>
      </c>
      <c r="O3155" s="116">
        <v>15.079700000000001</v>
      </c>
      <c r="P3155" s="116">
        <v>0.13425000000000001</v>
      </c>
    </row>
    <row r="3156" spans="1:16">
      <c r="A3156" t="s">
        <v>141</v>
      </c>
      <c r="B3156">
        <v>1297</v>
      </c>
      <c r="C3156" t="s">
        <v>3329</v>
      </c>
      <c r="D3156">
        <v>42</v>
      </c>
      <c r="E3156">
        <v>9.0060000000000002</v>
      </c>
      <c r="F3156">
        <v>10.335000000000001</v>
      </c>
      <c r="G3156">
        <v>11.663</v>
      </c>
      <c r="H3156">
        <v>13.228</v>
      </c>
      <c r="I3156">
        <v>15.086</v>
      </c>
      <c r="J3156">
        <v>17.306000000000001</v>
      </c>
      <c r="K3156">
        <v>19.984000000000002</v>
      </c>
      <c r="L3156">
        <v>23.24</v>
      </c>
      <c r="M3156">
        <v>26.497</v>
      </c>
      <c r="N3156" s="116">
        <v>-0.3291</v>
      </c>
      <c r="O3156" s="116">
        <v>15.085800000000001</v>
      </c>
      <c r="P3156" s="116">
        <v>0.13427</v>
      </c>
    </row>
    <row r="3157" spans="1:16">
      <c r="A3157" t="s">
        <v>141</v>
      </c>
      <c r="B3157">
        <v>1298</v>
      </c>
      <c r="C3157" t="s">
        <v>3330</v>
      </c>
      <c r="D3157">
        <v>42</v>
      </c>
      <c r="E3157">
        <v>9.0090000000000003</v>
      </c>
      <c r="F3157">
        <v>10.337999999999999</v>
      </c>
      <c r="G3157">
        <v>11.667</v>
      </c>
      <c r="H3157">
        <v>13.233000000000001</v>
      </c>
      <c r="I3157">
        <v>15.092000000000001</v>
      </c>
      <c r="J3157">
        <v>17.314</v>
      </c>
      <c r="K3157">
        <v>19.992999999999999</v>
      </c>
      <c r="L3157">
        <v>23.251999999999999</v>
      </c>
      <c r="M3157">
        <v>26.510999999999999</v>
      </c>
      <c r="N3157" s="116">
        <v>-0.32919999999999999</v>
      </c>
      <c r="O3157" s="116">
        <v>15.091799999999999</v>
      </c>
      <c r="P3157" s="116">
        <v>0.1343</v>
      </c>
    </row>
    <row r="3158" spans="1:16">
      <c r="A3158" t="s">
        <v>141</v>
      </c>
      <c r="B3158">
        <v>1299</v>
      </c>
      <c r="C3158" t="s">
        <v>3331</v>
      </c>
      <c r="D3158">
        <v>42</v>
      </c>
      <c r="E3158">
        <v>9.0109999999999992</v>
      </c>
      <c r="F3158">
        <v>10.340999999999999</v>
      </c>
      <c r="G3158">
        <v>11.670999999999999</v>
      </c>
      <c r="H3158">
        <v>13.238</v>
      </c>
      <c r="I3158">
        <v>15.098000000000001</v>
      </c>
      <c r="J3158">
        <v>17.321000000000002</v>
      </c>
      <c r="K3158">
        <v>20.001999999999999</v>
      </c>
      <c r="L3158">
        <v>23.263999999999999</v>
      </c>
      <c r="M3158">
        <v>26.526</v>
      </c>
      <c r="N3158" s="116">
        <v>-0.32919999999999999</v>
      </c>
      <c r="O3158" s="116">
        <v>15.097899999999999</v>
      </c>
      <c r="P3158" s="116">
        <v>0.13433</v>
      </c>
    </row>
    <row r="3159" spans="1:16">
      <c r="A3159" t="s">
        <v>141</v>
      </c>
      <c r="B3159">
        <v>1300</v>
      </c>
      <c r="C3159" t="s">
        <v>3332</v>
      </c>
      <c r="D3159">
        <v>42</v>
      </c>
      <c r="E3159">
        <v>9.0139999999999993</v>
      </c>
      <c r="F3159">
        <v>10.345000000000001</v>
      </c>
      <c r="G3159">
        <v>11.675000000000001</v>
      </c>
      <c r="H3159">
        <v>13.243</v>
      </c>
      <c r="I3159">
        <v>15.103999999999999</v>
      </c>
      <c r="J3159">
        <v>17.329000000000001</v>
      </c>
      <c r="K3159">
        <v>20.012</v>
      </c>
      <c r="L3159">
        <v>23.276</v>
      </c>
      <c r="M3159">
        <v>26.54</v>
      </c>
      <c r="N3159" s="116">
        <v>-0.32929999999999998</v>
      </c>
      <c r="O3159" s="116">
        <v>15.103899999999999</v>
      </c>
      <c r="P3159" s="116">
        <v>0.13436000000000001</v>
      </c>
    </row>
    <row r="3160" spans="1:16">
      <c r="A3160" t="s">
        <v>141</v>
      </c>
      <c r="B3160">
        <v>1301</v>
      </c>
      <c r="C3160" t="s">
        <v>3333</v>
      </c>
      <c r="D3160">
        <v>42</v>
      </c>
      <c r="E3160">
        <v>9.0169999999999995</v>
      </c>
      <c r="F3160">
        <v>10.348000000000001</v>
      </c>
      <c r="G3160">
        <v>11.679</v>
      </c>
      <c r="H3160">
        <v>13.247999999999999</v>
      </c>
      <c r="I3160">
        <v>15.11</v>
      </c>
      <c r="J3160">
        <v>17.335999999999999</v>
      </c>
      <c r="K3160">
        <v>20.021000000000001</v>
      </c>
      <c r="L3160">
        <v>23.286999999999999</v>
      </c>
      <c r="M3160">
        <v>26.553000000000001</v>
      </c>
      <c r="N3160" s="116">
        <v>-0.32929999999999998</v>
      </c>
      <c r="O3160" s="116">
        <v>15.11</v>
      </c>
      <c r="P3160" s="116">
        <v>0.13438</v>
      </c>
    </row>
    <row r="3161" spans="1:16">
      <c r="A3161" t="s">
        <v>141</v>
      </c>
      <c r="B3161">
        <v>1302</v>
      </c>
      <c r="C3161" t="s">
        <v>3334</v>
      </c>
      <c r="D3161">
        <v>42</v>
      </c>
      <c r="E3161">
        <v>9.02</v>
      </c>
      <c r="F3161">
        <v>10.352</v>
      </c>
      <c r="G3161">
        <v>11.683999999999999</v>
      </c>
      <c r="H3161">
        <v>13.253</v>
      </c>
      <c r="I3161">
        <v>15.116</v>
      </c>
      <c r="J3161">
        <v>17.344000000000001</v>
      </c>
      <c r="K3161">
        <v>20.03</v>
      </c>
      <c r="L3161">
        <v>23.298999999999999</v>
      </c>
      <c r="M3161">
        <v>26.567</v>
      </c>
      <c r="N3161" s="116">
        <v>-0.32929999999999998</v>
      </c>
      <c r="O3161" s="116">
        <v>15.116099999999999</v>
      </c>
      <c r="P3161" s="116">
        <v>0.13441</v>
      </c>
    </row>
    <row r="3162" spans="1:16">
      <c r="A3162" t="s">
        <v>141</v>
      </c>
      <c r="B3162">
        <v>1303</v>
      </c>
      <c r="C3162" t="s">
        <v>3335</v>
      </c>
      <c r="D3162">
        <v>42</v>
      </c>
      <c r="E3162">
        <v>9.0220000000000002</v>
      </c>
      <c r="F3162">
        <v>10.355</v>
      </c>
      <c r="G3162">
        <v>11.688000000000001</v>
      </c>
      <c r="H3162">
        <v>13.257999999999999</v>
      </c>
      <c r="I3162">
        <v>15.122</v>
      </c>
      <c r="J3162">
        <v>17.350999999999999</v>
      </c>
      <c r="K3162">
        <v>20.039000000000001</v>
      </c>
      <c r="L3162">
        <v>23.311</v>
      </c>
      <c r="M3162">
        <v>26.582000000000001</v>
      </c>
      <c r="N3162" s="116">
        <v>-0.32940000000000003</v>
      </c>
      <c r="O3162" s="116">
        <v>15.1221</v>
      </c>
      <c r="P3162" s="116">
        <v>0.13444</v>
      </c>
    </row>
    <row r="3163" spans="1:16">
      <c r="A3163" t="s">
        <v>141</v>
      </c>
      <c r="B3163">
        <v>1304</v>
      </c>
      <c r="C3163" t="s">
        <v>3336</v>
      </c>
      <c r="D3163">
        <v>42</v>
      </c>
      <c r="E3163">
        <v>9.0250000000000004</v>
      </c>
      <c r="F3163">
        <v>10.358000000000001</v>
      </c>
      <c r="G3163">
        <v>11.692</v>
      </c>
      <c r="H3163">
        <v>13.263</v>
      </c>
      <c r="I3163">
        <v>15.128</v>
      </c>
      <c r="J3163">
        <v>17.359000000000002</v>
      </c>
      <c r="K3163">
        <v>20.048999999999999</v>
      </c>
      <c r="L3163">
        <v>23.321999999999999</v>
      </c>
      <c r="M3163">
        <v>26.596</v>
      </c>
      <c r="N3163" s="116">
        <v>-0.32940000000000003</v>
      </c>
      <c r="O3163" s="116">
        <v>15.1282</v>
      </c>
      <c r="P3163" s="116">
        <v>0.13447000000000001</v>
      </c>
    </row>
    <row r="3164" spans="1:16">
      <c r="A3164" t="s">
        <v>141</v>
      </c>
      <c r="B3164">
        <v>1305</v>
      </c>
      <c r="C3164" t="s">
        <v>3337</v>
      </c>
      <c r="D3164">
        <v>42</v>
      </c>
      <c r="E3164">
        <v>9.0280000000000005</v>
      </c>
      <c r="F3164">
        <v>10.362</v>
      </c>
      <c r="G3164">
        <v>11.696</v>
      </c>
      <c r="H3164">
        <v>13.268000000000001</v>
      </c>
      <c r="I3164">
        <v>15.134</v>
      </c>
      <c r="J3164">
        <v>17.366</v>
      </c>
      <c r="K3164">
        <v>20.058</v>
      </c>
      <c r="L3164">
        <v>23.332999999999998</v>
      </c>
      <c r="M3164">
        <v>26.609000000000002</v>
      </c>
      <c r="N3164" s="116">
        <v>-0.32950000000000002</v>
      </c>
      <c r="O3164" s="116">
        <v>15.1342</v>
      </c>
      <c r="P3164" s="116">
        <v>0.13449</v>
      </c>
    </row>
    <row r="3165" spans="1:16">
      <c r="A3165" t="s">
        <v>141</v>
      </c>
      <c r="B3165">
        <v>1306</v>
      </c>
      <c r="C3165" t="s">
        <v>3338</v>
      </c>
      <c r="D3165">
        <v>42</v>
      </c>
      <c r="E3165">
        <v>9.0310000000000006</v>
      </c>
      <c r="F3165">
        <v>10.365</v>
      </c>
      <c r="G3165">
        <v>11.7</v>
      </c>
      <c r="H3165">
        <v>13.273</v>
      </c>
      <c r="I3165">
        <v>15.14</v>
      </c>
      <c r="J3165">
        <v>17.373999999999999</v>
      </c>
      <c r="K3165">
        <v>20.067</v>
      </c>
      <c r="L3165">
        <v>23.344999999999999</v>
      </c>
      <c r="M3165">
        <v>26.623999999999999</v>
      </c>
      <c r="N3165" s="116">
        <v>-0.32950000000000002</v>
      </c>
      <c r="O3165" s="116">
        <v>15.1403</v>
      </c>
      <c r="P3165" s="116">
        <v>0.13452</v>
      </c>
    </row>
    <row r="3166" spans="1:16">
      <c r="A3166" t="s">
        <v>141</v>
      </c>
      <c r="B3166">
        <v>1307</v>
      </c>
      <c r="C3166" t="s">
        <v>3339</v>
      </c>
      <c r="D3166">
        <v>42</v>
      </c>
      <c r="E3166">
        <v>9.0329999999999995</v>
      </c>
      <c r="F3166">
        <v>10.369</v>
      </c>
      <c r="G3166">
        <v>11.704000000000001</v>
      </c>
      <c r="H3166">
        <v>13.278</v>
      </c>
      <c r="I3166">
        <v>15.146000000000001</v>
      </c>
      <c r="J3166">
        <v>17.381</v>
      </c>
      <c r="K3166">
        <v>20.076000000000001</v>
      </c>
      <c r="L3166">
        <v>23.356999999999999</v>
      </c>
      <c r="M3166">
        <v>26.638000000000002</v>
      </c>
      <c r="N3166" s="116">
        <v>-0.3296</v>
      </c>
      <c r="O3166" s="116">
        <v>15.1463</v>
      </c>
      <c r="P3166" s="116">
        <v>0.13455</v>
      </c>
    </row>
    <row r="3167" spans="1:16">
      <c r="A3167" t="s">
        <v>141</v>
      </c>
      <c r="B3167">
        <v>1308</v>
      </c>
      <c r="C3167" t="s">
        <v>3340</v>
      </c>
      <c r="D3167">
        <v>42</v>
      </c>
      <c r="E3167">
        <v>9.0359999999999996</v>
      </c>
      <c r="F3167">
        <v>10.372</v>
      </c>
      <c r="G3167">
        <v>11.708</v>
      </c>
      <c r="H3167">
        <v>13.282999999999999</v>
      </c>
      <c r="I3167">
        <v>15.151999999999999</v>
      </c>
      <c r="J3167">
        <v>17.388999999999999</v>
      </c>
      <c r="K3167">
        <v>20.085999999999999</v>
      </c>
      <c r="L3167">
        <v>23.369</v>
      </c>
      <c r="M3167">
        <v>26.652000000000001</v>
      </c>
      <c r="N3167" s="116">
        <v>-0.3296</v>
      </c>
      <c r="O3167" s="116">
        <v>15.1524</v>
      </c>
      <c r="P3167" s="116">
        <v>0.13458000000000001</v>
      </c>
    </row>
    <row r="3168" spans="1:16">
      <c r="A3168" t="s">
        <v>141</v>
      </c>
      <c r="B3168">
        <v>1309</v>
      </c>
      <c r="C3168" t="s">
        <v>3341</v>
      </c>
      <c r="D3168">
        <v>43</v>
      </c>
      <c r="E3168">
        <v>9.0389999999999997</v>
      </c>
      <c r="F3168">
        <v>10.375</v>
      </c>
      <c r="G3168">
        <v>11.712</v>
      </c>
      <c r="H3168">
        <v>13.288</v>
      </c>
      <c r="I3168">
        <v>15.157999999999999</v>
      </c>
      <c r="J3168">
        <v>17.396000000000001</v>
      </c>
      <c r="K3168">
        <v>20.094999999999999</v>
      </c>
      <c r="L3168">
        <v>23.381</v>
      </c>
      <c r="M3168">
        <v>26.666</v>
      </c>
      <c r="N3168" s="116">
        <v>-0.3296</v>
      </c>
      <c r="O3168" s="116">
        <v>15.1584</v>
      </c>
      <c r="P3168" s="116">
        <v>0.13461000000000001</v>
      </c>
    </row>
    <row r="3169" spans="1:16">
      <c r="A3169" t="s">
        <v>141</v>
      </c>
      <c r="B3169">
        <v>1310</v>
      </c>
      <c r="C3169" t="s">
        <v>3342</v>
      </c>
      <c r="D3169">
        <v>43</v>
      </c>
      <c r="E3169">
        <v>9.0419999999999998</v>
      </c>
      <c r="F3169">
        <v>10.379</v>
      </c>
      <c r="G3169">
        <v>11.715999999999999</v>
      </c>
      <c r="H3169">
        <v>13.292999999999999</v>
      </c>
      <c r="I3169">
        <v>15.164</v>
      </c>
      <c r="J3169">
        <v>17.402999999999999</v>
      </c>
      <c r="K3169">
        <v>20.103999999999999</v>
      </c>
      <c r="L3169">
        <v>23.391999999999999</v>
      </c>
      <c r="M3169">
        <v>26.68</v>
      </c>
      <c r="N3169" s="116">
        <v>-0.32969999999999999</v>
      </c>
      <c r="O3169" s="116">
        <v>15.1645</v>
      </c>
      <c r="P3169" s="116">
        <v>0.13463</v>
      </c>
    </row>
    <row r="3170" spans="1:16">
      <c r="A3170" t="s">
        <v>141</v>
      </c>
      <c r="B3170">
        <v>1311</v>
      </c>
      <c r="C3170" t="s">
        <v>3343</v>
      </c>
      <c r="D3170">
        <v>43</v>
      </c>
      <c r="E3170">
        <v>9.0440000000000005</v>
      </c>
      <c r="F3170">
        <v>10.382</v>
      </c>
      <c r="G3170">
        <v>11.72</v>
      </c>
      <c r="H3170">
        <v>13.298</v>
      </c>
      <c r="I3170">
        <v>15.17</v>
      </c>
      <c r="J3170">
        <v>17.411000000000001</v>
      </c>
      <c r="K3170">
        <v>20.113</v>
      </c>
      <c r="L3170">
        <v>23.404</v>
      </c>
      <c r="M3170">
        <v>26.693999999999999</v>
      </c>
      <c r="N3170" s="116">
        <v>-0.32969999999999999</v>
      </c>
      <c r="O3170" s="116">
        <v>15.170500000000001</v>
      </c>
      <c r="P3170" s="116">
        <v>0.13466</v>
      </c>
    </row>
    <row r="3171" spans="1:16">
      <c r="A3171" t="s">
        <v>141</v>
      </c>
      <c r="B3171">
        <v>1312</v>
      </c>
      <c r="C3171" t="s">
        <v>3344</v>
      </c>
      <c r="D3171">
        <v>43</v>
      </c>
      <c r="E3171">
        <v>9.0470000000000006</v>
      </c>
      <c r="F3171">
        <v>10.385999999999999</v>
      </c>
      <c r="G3171">
        <v>11.724</v>
      </c>
      <c r="H3171">
        <v>13.303000000000001</v>
      </c>
      <c r="I3171">
        <v>15.177</v>
      </c>
      <c r="J3171">
        <v>17.417999999999999</v>
      </c>
      <c r="K3171">
        <v>20.123000000000001</v>
      </c>
      <c r="L3171">
        <v>23.416</v>
      </c>
      <c r="M3171">
        <v>26.709</v>
      </c>
      <c r="N3171" s="116">
        <v>-0.32979999999999998</v>
      </c>
      <c r="O3171" s="116">
        <v>15.176600000000001</v>
      </c>
      <c r="P3171" s="116">
        <v>0.13469</v>
      </c>
    </row>
    <row r="3172" spans="1:16">
      <c r="A3172" t="s">
        <v>141</v>
      </c>
      <c r="B3172">
        <v>1313</v>
      </c>
      <c r="C3172" t="s">
        <v>3345</v>
      </c>
      <c r="D3172">
        <v>43</v>
      </c>
      <c r="E3172">
        <v>9.0500000000000007</v>
      </c>
      <c r="F3172">
        <v>10.388999999999999</v>
      </c>
      <c r="G3172">
        <v>11.728</v>
      </c>
      <c r="H3172">
        <v>13.308</v>
      </c>
      <c r="I3172">
        <v>15.183</v>
      </c>
      <c r="J3172">
        <v>17.425999999999998</v>
      </c>
      <c r="K3172">
        <v>20.132000000000001</v>
      </c>
      <c r="L3172">
        <v>23.427</v>
      </c>
      <c r="M3172">
        <v>26.722999999999999</v>
      </c>
      <c r="N3172" s="116">
        <v>-0.32979999999999998</v>
      </c>
      <c r="O3172" s="116">
        <v>15.182600000000001</v>
      </c>
      <c r="P3172" s="116">
        <v>0.13472000000000001</v>
      </c>
    </row>
    <row r="3173" spans="1:16">
      <c r="A3173" t="s">
        <v>141</v>
      </c>
      <c r="B3173">
        <v>1314</v>
      </c>
      <c r="C3173" t="s">
        <v>3346</v>
      </c>
      <c r="D3173">
        <v>43</v>
      </c>
      <c r="E3173">
        <v>9.0530000000000008</v>
      </c>
      <c r="F3173">
        <v>10.393000000000001</v>
      </c>
      <c r="G3173">
        <v>11.733000000000001</v>
      </c>
      <c r="H3173">
        <v>13.313000000000001</v>
      </c>
      <c r="I3173">
        <v>15.189</v>
      </c>
      <c r="J3173">
        <v>17.433</v>
      </c>
      <c r="K3173">
        <v>20.140999999999998</v>
      </c>
      <c r="L3173">
        <v>23.439</v>
      </c>
      <c r="M3173">
        <v>26.736000000000001</v>
      </c>
      <c r="N3173" s="116">
        <v>-0.32990000000000003</v>
      </c>
      <c r="O3173" s="116">
        <v>15.188700000000001</v>
      </c>
      <c r="P3173" s="116">
        <v>0.13474</v>
      </c>
    </row>
    <row r="3174" spans="1:16">
      <c r="A3174" t="s">
        <v>141</v>
      </c>
      <c r="B3174">
        <v>1315</v>
      </c>
      <c r="C3174" t="s">
        <v>3347</v>
      </c>
      <c r="D3174">
        <v>43</v>
      </c>
      <c r="E3174">
        <v>9.0549999999999997</v>
      </c>
      <c r="F3174">
        <v>10.396000000000001</v>
      </c>
      <c r="G3174">
        <v>11.737</v>
      </c>
      <c r="H3174">
        <v>13.318</v>
      </c>
      <c r="I3174">
        <v>15.195</v>
      </c>
      <c r="J3174">
        <v>17.440999999999999</v>
      </c>
      <c r="K3174">
        <v>20.151</v>
      </c>
      <c r="L3174">
        <v>23.45</v>
      </c>
      <c r="M3174">
        <v>26.75</v>
      </c>
      <c r="N3174" s="116">
        <v>-0.32990000000000003</v>
      </c>
      <c r="O3174" s="116">
        <v>15.194699999999999</v>
      </c>
      <c r="P3174" s="116">
        <v>0.13477</v>
      </c>
    </row>
    <row r="3175" spans="1:16">
      <c r="A3175" t="s">
        <v>141</v>
      </c>
      <c r="B3175">
        <v>1316</v>
      </c>
      <c r="C3175" t="s">
        <v>3348</v>
      </c>
      <c r="D3175">
        <v>43</v>
      </c>
      <c r="E3175">
        <v>9.0579999999999998</v>
      </c>
      <c r="F3175">
        <v>10.398999999999999</v>
      </c>
      <c r="G3175">
        <v>11.741</v>
      </c>
      <c r="H3175">
        <v>13.323</v>
      </c>
      <c r="I3175">
        <v>15.201000000000001</v>
      </c>
      <c r="J3175">
        <v>17.448</v>
      </c>
      <c r="K3175">
        <v>20.16</v>
      </c>
      <c r="L3175">
        <v>23.462</v>
      </c>
      <c r="M3175">
        <v>26.763999999999999</v>
      </c>
      <c r="N3175" s="116">
        <v>-0.32990000000000003</v>
      </c>
      <c r="O3175" s="116">
        <v>15.200799999999999</v>
      </c>
      <c r="P3175" s="116">
        <v>0.1348</v>
      </c>
    </row>
    <row r="3176" spans="1:16">
      <c r="A3176" t="s">
        <v>141</v>
      </c>
      <c r="B3176">
        <v>1317</v>
      </c>
      <c r="C3176" t="s">
        <v>3349</v>
      </c>
      <c r="D3176">
        <v>43</v>
      </c>
      <c r="E3176">
        <v>9.0609999999999999</v>
      </c>
      <c r="F3176">
        <v>10.403</v>
      </c>
      <c r="G3176">
        <v>11.744999999999999</v>
      </c>
      <c r="H3176">
        <v>13.327</v>
      </c>
      <c r="I3176">
        <v>15.207000000000001</v>
      </c>
      <c r="J3176">
        <v>17.456</v>
      </c>
      <c r="K3176">
        <v>20.169</v>
      </c>
      <c r="L3176">
        <v>23.474</v>
      </c>
      <c r="M3176">
        <v>26.779</v>
      </c>
      <c r="N3176" s="116">
        <v>-0.33</v>
      </c>
      <c r="O3176" s="116">
        <v>15.206799999999999</v>
      </c>
      <c r="P3176" s="116">
        <v>0.13483000000000001</v>
      </c>
    </row>
    <row r="3177" spans="1:16">
      <c r="A3177" t="s">
        <v>141</v>
      </c>
      <c r="B3177">
        <v>1318</v>
      </c>
      <c r="C3177" t="s">
        <v>3350</v>
      </c>
      <c r="D3177">
        <v>43</v>
      </c>
      <c r="E3177">
        <v>9.0630000000000006</v>
      </c>
      <c r="F3177">
        <v>10.406000000000001</v>
      </c>
      <c r="G3177">
        <v>11.749000000000001</v>
      </c>
      <c r="H3177">
        <v>13.332000000000001</v>
      </c>
      <c r="I3177">
        <v>15.212999999999999</v>
      </c>
      <c r="J3177">
        <v>17.463000000000001</v>
      </c>
      <c r="K3177">
        <v>20.178999999999998</v>
      </c>
      <c r="L3177">
        <v>23.486000000000001</v>
      </c>
      <c r="M3177">
        <v>26.792999999999999</v>
      </c>
      <c r="N3177" s="116">
        <v>-0.33</v>
      </c>
      <c r="O3177" s="116">
        <v>15.2128</v>
      </c>
      <c r="P3177" s="116">
        <v>0.13486000000000001</v>
      </c>
    </row>
    <row r="3178" spans="1:16">
      <c r="A3178" t="s">
        <v>141</v>
      </c>
      <c r="B3178">
        <v>1319</v>
      </c>
      <c r="C3178" t="s">
        <v>3351</v>
      </c>
      <c r="D3178">
        <v>43</v>
      </c>
      <c r="E3178">
        <v>9.0660000000000007</v>
      </c>
      <c r="F3178">
        <v>10.41</v>
      </c>
      <c r="G3178">
        <v>11.753</v>
      </c>
      <c r="H3178">
        <v>13.337</v>
      </c>
      <c r="I3178">
        <v>15.218999999999999</v>
      </c>
      <c r="J3178">
        <v>17.47</v>
      </c>
      <c r="K3178">
        <v>20.187999999999999</v>
      </c>
      <c r="L3178">
        <v>23.497</v>
      </c>
      <c r="M3178">
        <v>26.806999999999999</v>
      </c>
      <c r="N3178" s="116">
        <v>-0.3301</v>
      </c>
      <c r="O3178" s="116">
        <v>15.2189</v>
      </c>
      <c r="P3178" s="116">
        <v>0.13488</v>
      </c>
    </row>
    <row r="3179" spans="1:16">
      <c r="A3179" t="s">
        <v>141</v>
      </c>
      <c r="B3179">
        <v>1320</v>
      </c>
      <c r="C3179" t="s">
        <v>3352</v>
      </c>
      <c r="D3179">
        <v>43</v>
      </c>
      <c r="E3179">
        <v>9.0690000000000008</v>
      </c>
      <c r="F3179">
        <v>10.413</v>
      </c>
      <c r="G3179">
        <v>11.757</v>
      </c>
      <c r="H3179">
        <v>13.342000000000001</v>
      </c>
      <c r="I3179">
        <v>15.225</v>
      </c>
      <c r="J3179">
        <v>17.478000000000002</v>
      </c>
      <c r="K3179">
        <v>20.196999999999999</v>
      </c>
      <c r="L3179">
        <v>23.509</v>
      </c>
      <c r="M3179">
        <v>26.821000000000002</v>
      </c>
      <c r="N3179" s="116">
        <v>-0.3301</v>
      </c>
      <c r="O3179" s="116">
        <v>15.2249</v>
      </c>
      <c r="P3179" s="116">
        <v>0.13491</v>
      </c>
    </row>
    <row r="3180" spans="1:16">
      <c r="A3180" t="s">
        <v>141</v>
      </c>
      <c r="B3180">
        <v>1321</v>
      </c>
      <c r="C3180" t="s">
        <v>3353</v>
      </c>
      <c r="D3180">
        <v>43</v>
      </c>
      <c r="E3180">
        <v>9.0709999999999997</v>
      </c>
      <c r="F3180">
        <v>10.416</v>
      </c>
      <c r="G3180">
        <v>11.760999999999999</v>
      </c>
      <c r="H3180">
        <v>13.347</v>
      </c>
      <c r="I3180">
        <v>15.231</v>
      </c>
      <c r="J3180">
        <v>17.484999999999999</v>
      </c>
      <c r="K3180">
        <v>20.206</v>
      </c>
      <c r="L3180">
        <v>23.521000000000001</v>
      </c>
      <c r="M3180">
        <v>26.835000000000001</v>
      </c>
      <c r="N3180" s="116">
        <v>-0.33019999999999999</v>
      </c>
      <c r="O3180" s="116">
        <v>15.231</v>
      </c>
      <c r="P3180" s="116">
        <v>0.13494</v>
      </c>
    </row>
    <row r="3181" spans="1:16">
      <c r="A3181" t="s">
        <v>141</v>
      </c>
      <c r="B3181">
        <v>1322</v>
      </c>
      <c r="C3181" t="s">
        <v>3354</v>
      </c>
      <c r="D3181">
        <v>43</v>
      </c>
      <c r="E3181">
        <v>9.0739999999999998</v>
      </c>
      <c r="F3181">
        <v>10.42</v>
      </c>
      <c r="G3181">
        <v>11.765000000000001</v>
      </c>
      <c r="H3181">
        <v>13.352</v>
      </c>
      <c r="I3181">
        <v>15.237</v>
      </c>
      <c r="J3181">
        <v>17.492999999999999</v>
      </c>
      <c r="K3181">
        <v>20.216000000000001</v>
      </c>
      <c r="L3181">
        <v>23.533000000000001</v>
      </c>
      <c r="M3181">
        <v>26.85</v>
      </c>
      <c r="N3181" s="116">
        <v>-0.33019999999999999</v>
      </c>
      <c r="O3181" s="116">
        <v>15.237</v>
      </c>
      <c r="P3181" s="116">
        <v>0.13497000000000001</v>
      </c>
    </row>
    <row r="3182" spans="1:16">
      <c r="A3182" t="s">
        <v>141</v>
      </c>
      <c r="B3182">
        <v>1323</v>
      </c>
      <c r="C3182" t="s">
        <v>3355</v>
      </c>
      <c r="D3182">
        <v>43</v>
      </c>
      <c r="E3182">
        <v>9.077</v>
      </c>
      <c r="F3182">
        <v>10.423</v>
      </c>
      <c r="G3182">
        <v>11.769</v>
      </c>
      <c r="H3182">
        <v>13.356999999999999</v>
      </c>
      <c r="I3182">
        <v>15.243</v>
      </c>
      <c r="J3182">
        <v>17.5</v>
      </c>
      <c r="K3182">
        <v>20.225000000000001</v>
      </c>
      <c r="L3182">
        <v>23.544</v>
      </c>
      <c r="M3182">
        <v>26.864000000000001</v>
      </c>
      <c r="N3182" s="116">
        <v>-0.33019999999999999</v>
      </c>
      <c r="O3182" s="116">
        <v>15.243</v>
      </c>
      <c r="P3182" s="116">
        <v>0.13500000000000001</v>
      </c>
    </row>
    <row r="3183" spans="1:16">
      <c r="A3183" t="s">
        <v>141</v>
      </c>
      <c r="B3183">
        <v>1324</v>
      </c>
      <c r="C3183" t="s">
        <v>3356</v>
      </c>
      <c r="D3183">
        <v>43</v>
      </c>
      <c r="E3183">
        <v>9.08</v>
      </c>
      <c r="F3183">
        <v>10.427</v>
      </c>
      <c r="G3183">
        <v>11.773999999999999</v>
      </c>
      <c r="H3183">
        <v>13.362</v>
      </c>
      <c r="I3183">
        <v>15.249000000000001</v>
      </c>
      <c r="J3183">
        <v>17.507999999999999</v>
      </c>
      <c r="K3183">
        <v>20.234000000000002</v>
      </c>
      <c r="L3183">
        <v>23.556000000000001</v>
      </c>
      <c r="M3183">
        <v>26.876999999999999</v>
      </c>
      <c r="N3183" s="116">
        <v>-0.33029999999999998</v>
      </c>
      <c r="O3183" s="116">
        <v>15.2491</v>
      </c>
      <c r="P3183" s="116">
        <v>0.13502</v>
      </c>
    </row>
    <row r="3184" spans="1:16">
      <c r="A3184" t="s">
        <v>141</v>
      </c>
      <c r="B3184">
        <v>1325</v>
      </c>
      <c r="C3184" t="s">
        <v>3357</v>
      </c>
      <c r="D3184">
        <v>43</v>
      </c>
      <c r="E3184">
        <v>9.0820000000000007</v>
      </c>
      <c r="F3184">
        <v>10.43</v>
      </c>
      <c r="G3184">
        <v>11.776999999999999</v>
      </c>
      <c r="H3184">
        <v>13.367000000000001</v>
      </c>
      <c r="I3184">
        <v>15.255000000000001</v>
      </c>
      <c r="J3184">
        <v>17.515000000000001</v>
      </c>
      <c r="K3184">
        <v>20.242999999999999</v>
      </c>
      <c r="L3184">
        <v>23.567</v>
      </c>
      <c r="M3184">
        <v>26.890999999999998</v>
      </c>
      <c r="N3184" s="116">
        <v>-0.33029999999999998</v>
      </c>
      <c r="O3184" s="116">
        <v>15.255100000000001</v>
      </c>
      <c r="P3184" s="116">
        <v>0.13505</v>
      </c>
    </row>
    <row r="3185" spans="1:16">
      <c r="A3185" t="s">
        <v>141</v>
      </c>
      <c r="B3185">
        <v>1326</v>
      </c>
      <c r="C3185" t="s">
        <v>3358</v>
      </c>
      <c r="D3185">
        <v>43</v>
      </c>
      <c r="E3185">
        <v>9.0850000000000009</v>
      </c>
      <c r="F3185">
        <v>10.433</v>
      </c>
      <c r="G3185">
        <v>11.782</v>
      </c>
      <c r="H3185">
        <v>13.372</v>
      </c>
      <c r="I3185">
        <v>15.260999999999999</v>
      </c>
      <c r="J3185">
        <v>17.523</v>
      </c>
      <c r="K3185">
        <v>20.253</v>
      </c>
      <c r="L3185">
        <v>23.579000000000001</v>
      </c>
      <c r="M3185">
        <v>26.905999999999999</v>
      </c>
      <c r="N3185" s="116">
        <v>-0.33040000000000003</v>
      </c>
      <c r="O3185" s="116">
        <v>15.261100000000001</v>
      </c>
      <c r="P3185" s="116">
        <v>0.13508000000000001</v>
      </c>
    </row>
    <row r="3186" spans="1:16">
      <c r="A3186" t="s">
        <v>141</v>
      </c>
      <c r="B3186">
        <v>1327</v>
      </c>
      <c r="C3186" t="s">
        <v>3359</v>
      </c>
      <c r="D3186">
        <v>43</v>
      </c>
      <c r="E3186">
        <v>9.0879999999999992</v>
      </c>
      <c r="F3186">
        <v>10.436999999999999</v>
      </c>
      <c r="G3186">
        <v>11.786</v>
      </c>
      <c r="H3186">
        <v>13.377000000000001</v>
      </c>
      <c r="I3186">
        <v>15.266999999999999</v>
      </c>
      <c r="J3186">
        <v>17.53</v>
      </c>
      <c r="K3186">
        <v>20.262</v>
      </c>
      <c r="L3186">
        <v>23.591000000000001</v>
      </c>
      <c r="M3186">
        <v>26.92</v>
      </c>
      <c r="N3186" s="116">
        <v>-0.33040000000000003</v>
      </c>
      <c r="O3186" s="116">
        <v>15.267200000000001</v>
      </c>
      <c r="P3186" s="116">
        <v>0.13511000000000001</v>
      </c>
    </row>
    <row r="3187" spans="1:16">
      <c r="A3187" t="s">
        <v>141</v>
      </c>
      <c r="B3187">
        <v>1328</v>
      </c>
      <c r="C3187" t="s">
        <v>3360</v>
      </c>
      <c r="D3187">
        <v>43</v>
      </c>
      <c r="E3187">
        <v>9.09</v>
      </c>
      <c r="F3187">
        <v>10.44</v>
      </c>
      <c r="G3187">
        <v>11.79</v>
      </c>
      <c r="H3187">
        <v>13.382</v>
      </c>
      <c r="I3187">
        <v>15.273</v>
      </c>
      <c r="J3187">
        <v>17.538</v>
      </c>
      <c r="K3187">
        <v>20.271999999999998</v>
      </c>
      <c r="L3187">
        <v>23.603000000000002</v>
      </c>
      <c r="M3187">
        <v>26.934999999999999</v>
      </c>
      <c r="N3187" s="116">
        <v>-0.33050000000000002</v>
      </c>
      <c r="O3187" s="116">
        <v>15.273199999999999</v>
      </c>
      <c r="P3187" s="116">
        <v>0.13514000000000001</v>
      </c>
    </row>
    <row r="3188" spans="1:16">
      <c r="A3188" t="s">
        <v>141</v>
      </c>
      <c r="B3188">
        <v>1329</v>
      </c>
      <c r="C3188" t="s">
        <v>3361</v>
      </c>
      <c r="D3188">
        <v>43</v>
      </c>
      <c r="E3188">
        <v>9.093</v>
      </c>
      <c r="F3188">
        <v>10.443</v>
      </c>
      <c r="G3188">
        <v>11.794</v>
      </c>
      <c r="H3188">
        <v>13.387</v>
      </c>
      <c r="I3188">
        <v>15.279</v>
      </c>
      <c r="J3188">
        <v>17.545000000000002</v>
      </c>
      <c r="K3188">
        <v>20.28</v>
      </c>
      <c r="L3188">
        <v>23.614000000000001</v>
      </c>
      <c r="M3188">
        <v>26.948</v>
      </c>
      <c r="N3188" s="116">
        <v>-0.33050000000000002</v>
      </c>
      <c r="O3188" s="116">
        <v>15.279199999999999</v>
      </c>
      <c r="P3188" s="116">
        <v>0.13516</v>
      </c>
    </row>
    <row r="3189" spans="1:16">
      <c r="A3189" t="s">
        <v>141</v>
      </c>
      <c r="B3189">
        <v>1330</v>
      </c>
      <c r="C3189" t="s">
        <v>3362</v>
      </c>
      <c r="D3189">
        <v>43</v>
      </c>
      <c r="E3189">
        <v>9.0960000000000001</v>
      </c>
      <c r="F3189">
        <v>10.446999999999999</v>
      </c>
      <c r="G3189">
        <v>11.798</v>
      </c>
      <c r="H3189">
        <v>13.391999999999999</v>
      </c>
      <c r="I3189">
        <v>15.285</v>
      </c>
      <c r="J3189">
        <v>17.552</v>
      </c>
      <c r="K3189">
        <v>20.29</v>
      </c>
      <c r="L3189">
        <v>23.626000000000001</v>
      </c>
      <c r="M3189">
        <v>26.962</v>
      </c>
      <c r="N3189" s="116">
        <v>-0.33050000000000002</v>
      </c>
      <c r="O3189" s="116">
        <v>15.285299999999999</v>
      </c>
      <c r="P3189" s="116">
        <v>0.13519</v>
      </c>
    </row>
    <row r="3190" spans="1:16">
      <c r="A3190" t="s">
        <v>141</v>
      </c>
      <c r="B3190">
        <v>1331</v>
      </c>
      <c r="C3190" t="s">
        <v>3363</v>
      </c>
      <c r="D3190">
        <v>43</v>
      </c>
      <c r="E3190">
        <v>9.0980000000000008</v>
      </c>
      <c r="F3190">
        <v>10.45</v>
      </c>
      <c r="G3190">
        <v>11.802</v>
      </c>
      <c r="H3190">
        <v>13.397</v>
      </c>
      <c r="I3190">
        <v>15.291</v>
      </c>
      <c r="J3190">
        <v>17.559999999999999</v>
      </c>
      <c r="K3190">
        <v>20.298999999999999</v>
      </c>
      <c r="L3190">
        <v>23.638000000000002</v>
      </c>
      <c r="M3190">
        <v>26.977</v>
      </c>
      <c r="N3190" s="116">
        <v>-0.3306</v>
      </c>
      <c r="O3190" s="116">
        <v>15.2913</v>
      </c>
      <c r="P3190" s="116">
        <v>0.13522000000000001</v>
      </c>
    </row>
    <row r="3191" spans="1:16">
      <c r="A3191" t="s">
        <v>141</v>
      </c>
      <c r="B3191">
        <v>1332</v>
      </c>
      <c r="C3191" t="s">
        <v>3364</v>
      </c>
      <c r="D3191">
        <v>43</v>
      </c>
      <c r="E3191">
        <v>9.1010000000000009</v>
      </c>
      <c r="F3191">
        <v>10.452999999999999</v>
      </c>
      <c r="G3191">
        <v>11.805999999999999</v>
      </c>
      <c r="H3191">
        <v>13.401</v>
      </c>
      <c r="I3191">
        <v>15.297000000000001</v>
      </c>
      <c r="J3191">
        <v>17.567</v>
      </c>
      <c r="K3191">
        <v>20.309000000000001</v>
      </c>
      <c r="L3191">
        <v>23.65</v>
      </c>
      <c r="M3191">
        <v>26.991</v>
      </c>
      <c r="N3191" s="116">
        <v>-0.3306</v>
      </c>
      <c r="O3191" s="116">
        <v>15.2973</v>
      </c>
      <c r="P3191" s="116">
        <v>0.13525000000000001</v>
      </c>
    </row>
    <row r="3192" spans="1:16">
      <c r="A3192" t="s">
        <v>141</v>
      </c>
      <c r="B3192">
        <v>1333</v>
      </c>
      <c r="C3192" t="s">
        <v>3365</v>
      </c>
      <c r="D3192">
        <v>43</v>
      </c>
      <c r="E3192">
        <v>9.1039999999999992</v>
      </c>
      <c r="F3192">
        <v>10.457000000000001</v>
      </c>
      <c r="G3192">
        <v>11.81</v>
      </c>
      <c r="H3192">
        <v>13.407</v>
      </c>
      <c r="I3192">
        <v>15.303000000000001</v>
      </c>
      <c r="J3192">
        <v>17.574999999999999</v>
      </c>
      <c r="K3192">
        <v>20.318000000000001</v>
      </c>
      <c r="L3192">
        <v>23.661000000000001</v>
      </c>
      <c r="M3192">
        <v>27.004000000000001</v>
      </c>
      <c r="N3192" s="116">
        <v>-0.33069999999999999</v>
      </c>
      <c r="O3192" s="116">
        <v>15.3034</v>
      </c>
      <c r="P3192" s="116">
        <v>0.13527</v>
      </c>
    </row>
    <row r="3193" spans="1:16">
      <c r="A3193" t="s">
        <v>141</v>
      </c>
      <c r="B3193">
        <v>1334</v>
      </c>
      <c r="C3193" t="s">
        <v>3366</v>
      </c>
      <c r="D3193">
        <v>43</v>
      </c>
      <c r="E3193">
        <v>9.1069999999999993</v>
      </c>
      <c r="F3193">
        <v>10.46</v>
      </c>
      <c r="G3193">
        <v>11.814</v>
      </c>
      <c r="H3193">
        <v>13.411</v>
      </c>
      <c r="I3193">
        <v>15.308999999999999</v>
      </c>
      <c r="J3193">
        <v>17.582000000000001</v>
      </c>
      <c r="K3193">
        <v>20.327000000000002</v>
      </c>
      <c r="L3193">
        <v>23.672999999999998</v>
      </c>
      <c r="M3193">
        <v>27.018000000000001</v>
      </c>
      <c r="N3193" s="116">
        <v>-0.33069999999999999</v>
      </c>
      <c r="O3193" s="116">
        <v>15.3094</v>
      </c>
      <c r="P3193" s="116">
        <v>0.1353</v>
      </c>
    </row>
    <row r="3194" spans="1:16">
      <c r="A3194" t="s">
        <v>141</v>
      </c>
      <c r="B3194">
        <v>1335</v>
      </c>
      <c r="C3194" t="s">
        <v>3367</v>
      </c>
      <c r="D3194">
        <v>43</v>
      </c>
      <c r="E3194">
        <v>9.109</v>
      </c>
      <c r="F3194">
        <v>10.464</v>
      </c>
      <c r="G3194">
        <v>11.818</v>
      </c>
      <c r="H3194">
        <v>13.416</v>
      </c>
      <c r="I3194">
        <v>15.315</v>
      </c>
      <c r="J3194">
        <v>17.59</v>
      </c>
      <c r="K3194">
        <v>20.335999999999999</v>
      </c>
      <c r="L3194">
        <v>23.684999999999999</v>
      </c>
      <c r="M3194">
        <v>27.033000000000001</v>
      </c>
      <c r="N3194" s="116">
        <v>-0.33079999999999998</v>
      </c>
      <c r="O3194" s="116">
        <v>15.3154</v>
      </c>
      <c r="P3194" s="116">
        <v>0.13533000000000001</v>
      </c>
    </row>
    <row r="3195" spans="1:16">
      <c r="A3195" t="s">
        <v>141</v>
      </c>
      <c r="B3195">
        <v>1336</v>
      </c>
      <c r="C3195" t="s">
        <v>3368</v>
      </c>
      <c r="D3195">
        <v>43</v>
      </c>
      <c r="E3195">
        <v>9.1120000000000001</v>
      </c>
      <c r="F3195">
        <v>10.467000000000001</v>
      </c>
      <c r="G3195">
        <v>11.821999999999999</v>
      </c>
      <c r="H3195">
        <v>13.420999999999999</v>
      </c>
      <c r="I3195">
        <v>15.321</v>
      </c>
      <c r="J3195">
        <v>17.597000000000001</v>
      </c>
      <c r="K3195">
        <v>20.346</v>
      </c>
      <c r="L3195">
        <v>23.696000000000002</v>
      </c>
      <c r="M3195">
        <v>27.047000000000001</v>
      </c>
      <c r="N3195" s="116">
        <v>-0.33079999999999998</v>
      </c>
      <c r="O3195" s="116">
        <v>15.321400000000001</v>
      </c>
      <c r="P3195" s="116">
        <v>0.13536000000000001</v>
      </c>
    </row>
    <row r="3196" spans="1:16">
      <c r="A3196" t="s">
        <v>141</v>
      </c>
      <c r="B3196">
        <v>1337</v>
      </c>
      <c r="C3196" t="s">
        <v>3369</v>
      </c>
      <c r="D3196">
        <v>43</v>
      </c>
      <c r="E3196">
        <v>9.1140000000000008</v>
      </c>
      <c r="F3196">
        <v>10.47</v>
      </c>
      <c r="G3196">
        <v>11.826000000000001</v>
      </c>
      <c r="H3196">
        <v>13.426</v>
      </c>
      <c r="I3196">
        <v>15.327999999999999</v>
      </c>
      <c r="J3196">
        <v>17.605</v>
      </c>
      <c r="K3196">
        <v>20.355</v>
      </c>
      <c r="L3196">
        <v>23.707999999999998</v>
      </c>
      <c r="M3196">
        <v>27.061</v>
      </c>
      <c r="N3196" s="116">
        <v>-0.33079999999999998</v>
      </c>
      <c r="O3196" s="116">
        <v>15.327500000000001</v>
      </c>
      <c r="P3196" s="116">
        <v>0.13539000000000001</v>
      </c>
    </row>
    <row r="3197" spans="1:16">
      <c r="A3197" t="s">
        <v>141</v>
      </c>
      <c r="B3197">
        <v>1338</v>
      </c>
      <c r="C3197" t="s">
        <v>3370</v>
      </c>
      <c r="D3197">
        <v>43</v>
      </c>
      <c r="E3197">
        <v>9.1170000000000009</v>
      </c>
      <c r="F3197">
        <v>10.474</v>
      </c>
      <c r="G3197">
        <v>11.83</v>
      </c>
      <c r="H3197">
        <v>13.430999999999999</v>
      </c>
      <c r="I3197">
        <v>15.334</v>
      </c>
      <c r="J3197">
        <v>17.611999999999998</v>
      </c>
      <c r="K3197">
        <v>20.364000000000001</v>
      </c>
      <c r="L3197">
        <v>23.719000000000001</v>
      </c>
      <c r="M3197">
        <v>27.074999999999999</v>
      </c>
      <c r="N3197" s="116">
        <v>-0.33090000000000003</v>
      </c>
      <c r="O3197" s="116">
        <v>15.333500000000001</v>
      </c>
      <c r="P3197" s="116">
        <v>0.13541</v>
      </c>
    </row>
    <row r="3198" spans="1:16">
      <c r="A3198" t="s">
        <v>141</v>
      </c>
      <c r="B3198">
        <v>1339</v>
      </c>
      <c r="C3198" t="s">
        <v>3371</v>
      </c>
      <c r="D3198">
        <v>43</v>
      </c>
      <c r="E3198">
        <v>9.1199999999999992</v>
      </c>
      <c r="F3198">
        <v>10.477</v>
      </c>
      <c r="G3198">
        <v>11.834</v>
      </c>
      <c r="H3198">
        <v>13.436</v>
      </c>
      <c r="I3198">
        <v>15.34</v>
      </c>
      <c r="J3198">
        <v>17.619</v>
      </c>
      <c r="K3198">
        <v>20.373000000000001</v>
      </c>
      <c r="L3198">
        <v>23.731000000000002</v>
      </c>
      <c r="M3198">
        <v>27.088999999999999</v>
      </c>
      <c r="N3198" s="116">
        <v>-0.33090000000000003</v>
      </c>
      <c r="O3198" s="116">
        <v>15.339499999999999</v>
      </c>
      <c r="P3198" s="116">
        <v>0.13544</v>
      </c>
    </row>
    <row r="3199" spans="1:16">
      <c r="A3199" t="s">
        <v>141</v>
      </c>
      <c r="B3199">
        <v>1340</v>
      </c>
      <c r="C3199" t="s">
        <v>3372</v>
      </c>
      <c r="D3199">
        <v>44</v>
      </c>
      <c r="E3199">
        <v>9.1229999999999993</v>
      </c>
      <c r="F3199">
        <v>10.481</v>
      </c>
      <c r="G3199">
        <v>11.837999999999999</v>
      </c>
      <c r="H3199">
        <v>13.441000000000001</v>
      </c>
      <c r="I3199">
        <v>15.346</v>
      </c>
      <c r="J3199">
        <v>17.626999999999999</v>
      </c>
      <c r="K3199">
        <v>20.382999999999999</v>
      </c>
      <c r="L3199">
        <v>23.742999999999999</v>
      </c>
      <c r="M3199">
        <v>27.103999999999999</v>
      </c>
      <c r="N3199" s="116">
        <v>-0.33100000000000002</v>
      </c>
      <c r="O3199" s="116">
        <v>15.345499999999999</v>
      </c>
      <c r="P3199" s="116">
        <v>0.13547000000000001</v>
      </c>
    </row>
    <row r="3200" spans="1:16">
      <c r="A3200" t="s">
        <v>141</v>
      </c>
      <c r="B3200">
        <v>1341</v>
      </c>
      <c r="C3200" t="s">
        <v>3373</v>
      </c>
      <c r="D3200">
        <v>44</v>
      </c>
      <c r="E3200">
        <v>9.125</v>
      </c>
      <c r="F3200">
        <v>10.484</v>
      </c>
      <c r="G3200">
        <v>11.842000000000001</v>
      </c>
      <c r="H3200">
        <v>13.446</v>
      </c>
      <c r="I3200">
        <v>15.352</v>
      </c>
      <c r="J3200">
        <v>17.634</v>
      </c>
      <c r="K3200">
        <v>20.391999999999999</v>
      </c>
      <c r="L3200">
        <v>23.754999999999999</v>
      </c>
      <c r="M3200">
        <v>27.117999999999999</v>
      </c>
      <c r="N3200" s="116">
        <v>-0.33100000000000002</v>
      </c>
      <c r="O3200" s="116">
        <v>15.351599999999999</v>
      </c>
      <c r="P3200" s="116">
        <v>0.13550000000000001</v>
      </c>
    </row>
    <row r="3201" spans="1:16">
      <c r="A3201" t="s">
        <v>141</v>
      </c>
      <c r="B3201">
        <v>1342</v>
      </c>
      <c r="C3201" t="s">
        <v>3374</v>
      </c>
      <c r="D3201">
        <v>44</v>
      </c>
      <c r="E3201">
        <v>9.1280000000000001</v>
      </c>
      <c r="F3201">
        <v>10.487</v>
      </c>
      <c r="G3201">
        <v>11.846</v>
      </c>
      <c r="H3201">
        <v>13.451000000000001</v>
      </c>
      <c r="I3201">
        <v>15.358000000000001</v>
      </c>
      <c r="J3201">
        <v>17.641999999999999</v>
      </c>
      <c r="K3201">
        <v>20.402000000000001</v>
      </c>
      <c r="L3201">
        <v>23.766999999999999</v>
      </c>
      <c r="M3201">
        <v>27.132999999999999</v>
      </c>
      <c r="N3201" s="116">
        <v>-0.33110000000000001</v>
      </c>
      <c r="O3201" s="116">
        <v>15.3576</v>
      </c>
      <c r="P3201" s="116">
        <v>0.13553000000000001</v>
      </c>
    </row>
    <row r="3202" spans="1:16">
      <c r="A3202" t="s">
        <v>141</v>
      </c>
      <c r="B3202">
        <v>1343</v>
      </c>
      <c r="C3202" t="s">
        <v>3375</v>
      </c>
      <c r="D3202">
        <v>44</v>
      </c>
      <c r="E3202">
        <v>9.1310000000000002</v>
      </c>
      <c r="F3202">
        <v>10.491</v>
      </c>
      <c r="G3202">
        <v>11.851000000000001</v>
      </c>
      <c r="H3202">
        <v>13.456</v>
      </c>
      <c r="I3202">
        <v>15.364000000000001</v>
      </c>
      <c r="J3202">
        <v>17.649000000000001</v>
      </c>
      <c r="K3202">
        <v>20.41</v>
      </c>
      <c r="L3202">
        <v>23.777999999999999</v>
      </c>
      <c r="M3202">
        <v>27.146000000000001</v>
      </c>
      <c r="N3202" s="116">
        <v>-0.33110000000000001</v>
      </c>
      <c r="O3202" s="116">
        <v>15.3636</v>
      </c>
      <c r="P3202" s="116">
        <v>0.13555</v>
      </c>
    </row>
    <row r="3203" spans="1:16">
      <c r="A3203" t="s">
        <v>141</v>
      </c>
      <c r="B3203">
        <v>1344</v>
      </c>
      <c r="C3203" t="s">
        <v>3376</v>
      </c>
      <c r="D3203">
        <v>44</v>
      </c>
      <c r="E3203">
        <v>9.1329999999999991</v>
      </c>
      <c r="F3203">
        <v>10.494</v>
      </c>
      <c r="G3203">
        <v>11.855</v>
      </c>
      <c r="H3203">
        <v>13.461</v>
      </c>
      <c r="I3203">
        <v>15.37</v>
      </c>
      <c r="J3203">
        <v>17.657</v>
      </c>
      <c r="K3203">
        <v>20.420000000000002</v>
      </c>
      <c r="L3203">
        <v>23.79</v>
      </c>
      <c r="M3203">
        <v>27.16</v>
      </c>
      <c r="N3203" s="116">
        <v>-0.33110000000000001</v>
      </c>
      <c r="O3203" s="116">
        <v>15.3696</v>
      </c>
      <c r="P3203" s="116">
        <v>0.13558000000000001</v>
      </c>
    </row>
    <row r="3204" spans="1:16">
      <c r="A3204" t="s">
        <v>141</v>
      </c>
      <c r="B3204">
        <v>1345</v>
      </c>
      <c r="C3204" t="s">
        <v>3377</v>
      </c>
      <c r="D3204">
        <v>44</v>
      </c>
      <c r="E3204">
        <v>9.1359999999999992</v>
      </c>
      <c r="F3204">
        <v>10.497</v>
      </c>
      <c r="G3204">
        <v>11.859</v>
      </c>
      <c r="H3204">
        <v>13.465</v>
      </c>
      <c r="I3204">
        <v>15.375999999999999</v>
      </c>
      <c r="J3204">
        <v>17.664000000000001</v>
      </c>
      <c r="K3204">
        <v>20.428999999999998</v>
      </c>
      <c r="L3204">
        <v>23.802</v>
      </c>
      <c r="M3204">
        <v>27.173999999999999</v>
      </c>
      <c r="N3204" s="116">
        <v>-0.33119999999999999</v>
      </c>
      <c r="O3204" s="116">
        <v>15.3756</v>
      </c>
      <c r="P3204" s="116">
        <v>0.13561000000000001</v>
      </c>
    </row>
    <row r="3205" spans="1:16">
      <c r="A3205" t="s">
        <v>141</v>
      </c>
      <c r="B3205">
        <v>1346</v>
      </c>
      <c r="C3205" t="s">
        <v>3378</v>
      </c>
      <c r="D3205">
        <v>44</v>
      </c>
      <c r="E3205">
        <v>9.1389999999999993</v>
      </c>
      <c r="F3205">
        <v>10.500999999999999</v>
      </c>
      <c r="G3205">
        <v>11.863</v>
      </c>
      <c r="H3205">
        <v>13.47</v>
      </c>
      <c r="I3205">
        <v>15.382</v>
      </c>
      <c r="J3205">
        <v>17.672000000000001</v>
      </c>
      <c r="K3205">
        <v>20.439</v>
      </c>
      <c r="L3205">
        <v>23.814</v>
      </c>
      <c r="M3205">
        <v>27.189</v>
      </c>
      <c r="N3205" s="116">
        <v>-0.33119999999999999</v>
      </c>
      <c r="O3205" s="116">
        <v>15.3817</v>
      </c>
      <c r="P3205" s="116">
        <v>0.13564000000000001</v>
      </c>
    </row>
    <row r="3206" spans="1:16">
      <c r="A3206" t="s">
        <v>141</v>
      </c>
      <c r="B3206">
        <v>1347</v>
      </c>
      <c r="C3206" t="s">
        <v>3379</v>
      </c>
      <c r="D3206">
        <v>44</v>
      </c>
      <c r="E3206">
        <v>9.141</v>
      </c>
      <c r="F3206">
        <v>10.504</v>
      </c>
      <c r="G3206">
        <v>11.867000000000001</v>
      </c>
      <c r="H3206">
        <v>13.475</v>
      </c>
      <c r="I3206">
        <v>15.388</v>
      </c>
      <c r="J3206">
        <v>17.678999999999998</v>
      </c>
      <c r="K3206">
        <v>20.448</v>
      </c>
      <c r="L3206">
        <v>23.826000000000001</v>
      </c>
      <c r="M3206">
        <v>27.202999999999999</v>
      </c>
      <c r="N3206" s="116">
        <v>-0.33129999999999998</v>
      </c>
      <c r="O3206" s="116">
        <v>15.387700000000001</v>
      </c>
      <c r="P3206" s="116">
        <v>0.13567000000000001</v>
      </c>
    </row>
    <row r="3207" spans="1:16">
      <c r="A3207" t="s">
        <v>141</v>
      </c>
      <c r="B3207">
        <v>1348</v>
      </c>
      <c r="C3207" t="s">
        <v>3380</v>
      </c>
      <c r="D3207">
        <v>44</v>
      </c>
      <c r="E3207">
        <v>9.1440000000000001</v>
      </c>
      <c r="F3207">
        <v>10.507999999999999</v>
      </c>
      <c r="G3207">
        <v>11.871</v>
      </c>
      <c r="H3207">
        <v>13.48</v>
      </c>
      <c r="I3207">
        <v>15.394</v>
      </c>
      <c r="J3207">
        <v>17.686</v>
      </c>
      <c r="K3207">
        <v>20.457000000000001</v>
      </c>
      <c r="L3207">
        <v>23.837</v>
      </c>
      <c r="M3207">
        <v>27.216000000000001</v>
      </c>
      <c r="N3207" s="116">
        <v>-0.33129999999999998</v>
      </c>
      <c r="O3207" s="116">
        <v>15.393700000000001</v>
      </c>
      <c r="P3207" s="116">
        <v>0.13569000000000001</v>
      </c>
    </row>
    <row r="3208" spans="1:16">
      <c r="A3208" t="s">
        <v>141</v>
      </c>
      <c r="B3208">
        <v>1349</v>
      </c>
      <c r="C3208" t="s">
        <v>3381</v>
      </c>
      <c r="D3208">
        <v>44</v>
      </c>
      <c r="E3208">
        <v>9.1470000000000002</v>
      </c>
      <c r="F3208">
        <v>10.510999999999999</v>
      </c>
      <c r="G3208">
        <v>11.875</v>
      </c>
      <c r="H3208">
        <v>13.484999999999999</v>
      </c>
      <c r="I3208">
        <v>15.4</v>
      </c>
      <c r="J3208">
        <v>17.693999999999999</v>
      </c>
      <c r="K3208">
        <v>20.466000000000001</v>
      </c>
      <c r="L3208">
        <v>23.849</v>
      </c>
      <c r="M3208">
        <v>27.231000000000002</v>
      </c>
      <c r="N3208" s="116">
        <v>-0.33139999999999997</v>
      </c>
      <c r="O3208" s="116">
        <v>15.399699999999999</v>
      </c>
      <c r="P3208" s="116">
        <v>0.13572000000000001</v>
      </c>
    </row>
    <row r="3209" spans="1:16">
      <c r="A3209" t="s">
        <v>141</v>
      </c>
      <c r="B3209">
        <v>1350</v>
      </c>
      <c r="C3209" t="s">
        <v>3382</v>
      </c>
      <c r="D3209">
        <v>44</v>
      </c>
      <c r="E3209">
        <v>9.1489999999999991</v>
      </c>
      <c r="F3209">
        <v>10.513999999999999</v>
      </c>
      <c r="G3209">
        <v>11.879</v>
      </c>
      <c r="H3209">
        <v>13.49</v>
      </c>
      <c r="I3209">
        <v>15.406000000000001</v>
      </c>
      <c r="J3209">
        <v>17.701000000000001</v>
      </c>
      <c r="K3209">
        <v>20.475999999999999</v>
      </c>
      <c r="L3209">
        <v>23.86</v>
      </c>
      <c r="M3209">
        <v>27.245000000000001</v>
      </c>
      <c r="N3209" s="116">
        <v>-0.33139999999999997</v>
      </c>
      <c r="O3209" s="116">
        <v>15.4057</v>
      </c>
      <c r="P3209" s="116">
        <v>0.13575000000000001</v>
      </c>
    </row>
    <row r="3210" spans="1:16">
      <c r="A3210" t="s">
        <v>141</v>
      </c>
      <c r="B3210">
        <v>1351</v>
      </c>
      <c r="C3210" t="s">
        <v>3383</v>
      </c>
      <c r="D3210">
        <v>44</v>
      </c>
      <c r="E3210">
        <v>9.1519999999999992</v>
      </c>
      <c r="F3210">
        <v>10.516999999999999</v>
      </c>
      <c r="G3210">
        <v>11.882999999999999</v>
      </c>
      <c r="H3210">
        <v>13.494999999999999</v>
      </c>
      <c r="I3210">
        <v>15.412000000000001</v>
      </c>
      <c r="J3210">
        <v>17.709</v>
      </c>
      <c r="K3210">
        <v>20.484999999999999</v>
      </c>
      <c r="L3210">
        <v>23.872</v>
      </c>
      <c r="M3210">
        <v>27.259</v>
      </c>
      <c r="N3210" s="116">
        <v>-0.33139999999999997</v>
      </c>
      <c r="O3210" s="116">
        <v>15.4117</v>
      </c>
      <c r="P3210" s="116">
        <v>0.13578000000000001</v>
      </c>
    </row>
    <row r="3211" spans="1:16">
      <c r="A3211" t="s">
        <v>141</v>
      </c>
      <c r="B3211">
        <v>1352</v>
      </c>
      <c r="C3211" t="s">
        <v>3384</v>
      </c>
      <c r="D3211">
        <v>44</v>
      </c>
      <c r="E3211">
        <v>9.1549999999999994</v>
      </c>
      <c r="F3211">
        <v>10.521000000000001</v>
      </c>
      <c r="G3211">
        <v>11.887</v>
      </c>
      <c r="H3211">
        <v>13.5</v>
      </c>
      <c r="I3211">
        <v>15.417999999999999</v>
      </c>
      <c r="J3211">
        <v>17.716000000000001</v>
      </c>
      <c r="K3211">
        <v>20.495000000000001</v>
      </c>
      <c r="L3211">
        <v>23.884</v>
      </c>
      <c r="M3211">
        <v>27.274000000000001</v>
      </c>
      <c r="N3211" s="116">
        <v>-0.33150000000000002</v>
      </c>
      <c r="O3211" s="116">
        <v>15.4178</v>
      </c>
      <c r="P3211" s="116">
        <v>0.13580999999999999</v>
      </c>
    </row>
    <row r="3212" spans="1:16">
      <c r="A3212" t="s">
        <v>141</v>
      </c>
      <c r="B3212">
        <v>1353</v>
      </c>
      <c r="C3212" t="s">
        <v>3385</v>
      </c>
      <c r="D3212">
        <v>44</v>
      </c>
      <c r="E3212">
        <v>9.157</v>
      </c>
      <c r="F3212">
        <v>10.523999999999999</v>
      </c>
      <c r="G3212">
        <v>11.891</v>
      </c>
      <c r="H3212">
        <v>13.505000000000001</v>
      </c>
      <c r="I3212">
        <v>15.423999999999999</v>
      </c>
      <c r="J3212">
        <v>17.724</v>
      </c>
      <c r="K3212">
        <v>20.504000000000001</v>
      </c>
      <c r="L3212">
        <v>23.896000000000001</v>
      </c>
      <c r="M3212">
        <v>27.289000000000001</v>
      </c>
      <c r="N3212" s="116">
        <v>-0.33150000000000002</v>
      </c>
      <c r="O3212" s="116">
        <v>15.4238</v>
      </c>
      <c r="P3212" s="116">
        <v>0.13583999999999999</v>
      </c>
    </row>
    <row r="3213" spans="1:16">
      <c r="A3213" t="s">
        <v>141</v>
      </c>
      <c r="B3213">
        <v>1354</v>
      </c>
      <c r="C3213" t="s">
        <v>3386</v>
      </c>
      <c r="D3213">
        <v>44</v>
      </c>
      <c r="E3213">
        <v>9.16</v>
      </c>
      <c r="F3213">
        <v>10.528</v>
      </c>
      <c r="G3213">
        <v>11.895</v>
      </c>
      <c r="H3213">
        <v>13.51</v>
      </c>
      <c r="I3213">
        <v>15.43</v>
      </c>
      <c r="J3213">
        <v>17.731000000000002</v>
      </c>
      <c r="K3213">
        <v>20.513000000000002</v>
      </c>
      <c r="L3213">
        <v>23.907</v>
      </c>
      <c r="M3213">
        <v>27.302</v>
      </c>
      <c r="N3213" s="116">
        <v>-0.33160000000000001</v>
      </c>
      <c r="O3213" s="116">
        <v>15.4298</v>
      </c>
      <c r="P3213" s="116">
        <v>0.13586000000000001</v>
      </c>
    </row>
    <row r="3214" spans="1:16">
      <c r="A3214" t="s">
        <v>141</v>
      </c>
      <c r="B3214">
        <v>1355</v>
      </c>
      <c r="C3214" t="s">
        <v>3387</v>
      </c>
      <c r="D3214">
        <v>44</v>
      </c>
      <c r="E3214">
        <v>9.1630000000000003</v>
      </c>
      <c r="F3214">
        <v>10.531000000000001</v>
      </c>
      <c r="G3214">
        <v>11.898999999999999</v>
      </c>
      <c r="H3214">
        <v>13.515000000000001</v>
      </c>
      <c r="I3214">
        <v>15.436</v>
      </c>
      <c r="J3214">
        <v>17.738</v>
      </c>
      <c r="K3214">
        <v>20.521999999999998</v>
      </c>
      <c r="L3214">
        <v>23.919</v>
      </c>
      <c r="M3214">
        <v>27.315999999999999</v>
      </c>
      <c r="N3214" s="116">
        <v>-0.33160000000000001</v>
      </c>
      <c r="O3214" s="116">
        <v>15.4358</v>
      </c>
      <c r="P3214" s="116">
        <v>0.13589000000000001</v>
      </c>
    </row>
    <row r="3215" spans="1:16">
      <c r="A3215" t="s">
        <v>141</v>
      </c>
      <c r="B3215">
        <v>1356</v>
      </c>
      <c r="C3215" t="s">
        <v>3388</v>
      </c>
      <c r="D3215">
        <v>44</v>
      </c>
      <c r="E3215">
        <v>9.1649999999999991</v>
      </c>
      <c r="F3215">
        <v>10.534000000000001</v>
      </c>
      <c r="G3215">
        <v>11.903</v>
      </c>
      <c r="H3215">
        <v>13.519</v>
      </c>
      <c r="I3215">
        <v>15.442</v>
      </c>
      <c r="J3215">
        <v>17.745999999999999</v>
      </c>
      <c r="K3215">
        <v>20.532</v>
      </c>
      <c r="L3215">
        <v>23.931000000000001</v>
      </c>
      <c r="M3215">
        <v>27.331</v>
      </c>
      <c r="N3215" s="116">
        <v>-0.33169999999999999</v>
      </c>
      <c r="O3215" s="116">
        <v>15.441800000000001</v>
      </c>
      <c r="P3215" s="116">
        <v>0.13592000000000001</v>
      </c>
    </row>
    <row r="3216" spans="1:16">
      <c r="A3216" t="s">
        <v>141</v>
      </c>
      <c r="B3216">
        <v>1357</v>
      </c>
      <c r="C3216" t="s">
        <v>3389</v>
      </c>
      <c r="D3216">
        <v>44</v>
      </c>
      <c r="E3216">
        <v>9.1679999999999993</v>
      </c>
      <c r="F3216">
        <v>10.538</v>
      </c>
      <c r="G3216">
        <v>11.907</v>
      </c>
      <c r="H3216">
        <v>13.523999999999999</v>
      </c>
      <c r="I3216">
        <v>15.448</v>
      </c>
      <c r="J3216">
        <v>17.753</v>
      </c>
      <c r="K3216">
        <v>20.541</v>
      </c>
      <c r="L3216">
        <v>23.943000000000001</v>
      </c>
      <c r="M3216">
        <v>27.344999999999999</v>
      </c>
      <c r="N3216" s="116">
        <v>-0.33169999999999999</v>
      </c>
      <c r="O3216" s="116">
        <v>15.447800000000001</v>
      </c>
      <c r="P3216" s="116">
        <v>0.13594999999999999</v>
      </c>
    </row>
    <row r="3217" spans="1:16">
      <c r="A3217" t="s">
        <v>141</v>
      </c>
      <c r="B3217">
        <v>1358</v>
      </c>
      <c r="C3217" t="s">
        <v>3390</v>
      </c>
      <c r="D3217">
        <v>44</v>
      </c>
      <c r="E3217">
        <v>9.17</v>
      </c>
      <c r="F3217">
        <v>10.541</v>
      </c>
      <c r="G3217">
        <v>11.911</v>
      </c>
      <c r="H3217">
        <v>13.529</v>
      </c>
      <c r="I3217">
        <v>15.454000000000001</v>
      </c>
      <c r="J3217">
        <v>17.760999999999999</v>
      </c>
      <c r="K3217">
        <v>20.55</v>
      </c>
      <c r="L3217">
        <v>23.954999999999998</v>
      </c>
      <c r="M3217">
        <v>27.359000000000002</v>
      </c>
      <c r="N3217" s="116">
        <v>-0.33169999999999999</v>
      </c>
      <c r="O3217" s="116">
        <v>15.453799999999999</v>
      </c>
      <c r="P3217" s="116">
        <v>0.13597999999999999</v>
      </c>
    </row>
    <row r="3218" spans="1:16">
      <c r="A3218" t="s">
        <v>141</v>
      </c>
      <c r="B3218">
        <v>1359</v>
      </c>
      <c r="C3218" t="s">
        <v>3391</v>
      </c>
      <c r="D3218">
        <v>44</v>
      </c>
      <c r="E3218">
        <v>9.173</v>
      </c>
      <c r="F3218">
        <v>10.544</v>
      </c>
      <c r="G3218">
        <v>11.914999999999999</v>
      </c>
      <c r="H3218">
        <v>13.534000000000001</v>
      </c>
      <c r="I3218">
        <v>15.46</v>
      </c>
      <c r="J3218">
        <v>17.768000000000001</v>
      </c>
      <c r="K3218">
        <v>20.559000000000001</v>
      </c>
      <c r="L3218">
        <v>23.966000000000001</v>
      </c>
      <c r="M3218">
        <v>27.373000000000001</v>
      </c>
      <c r="N3218" s="116">
        <v>-0.33179999999999998</v>
      </c>
      <c r="O3218" s="116">
        <v>15.4598</v>
      </c>
      <c r="P3218" s="116">
        <v>0.13600000000000001</v>
      </c>
    </row>
    <row r="3219" spans="1:16">
      <c r="A3219" t="s">
        <v>141</v>
      </c>
      <c r="B3219">
        <v>1360</v>
      </c>
      <c r="C3219" t="s">
        <v>3392</v>
      </c>
      <c r="D3219">
        <v>44</v>
      </c>
      <c r="E3219">
        <v>9.1760000000000002</v>
      </c>
      <c r="F3219">
        <v>10.548</v>
      </c>
      <c r="G3219">
        <v>11.919</v>
      </c>
      <c r="H3219">
        <v>13.539</v>
      </c>
      <c r="I3219">
        <v>15.465999999999999</v>
      </c>
      <c r="J3219">
        <v>17.776</v>
      </c>
      <c r="K3219">
        <v>20.568999999999999</v>
      </c>
      <c r="L3219">
        <v>23.978000000000002</v>
      </c>
      <c r="M3219">
        <v>27.387</v>
      </c>
      <c r="N3219" s="116">
        <v>-0.33179999999999998</v>
      </c>
      <c r="O3219" s="116">
        <v>15.4658</v>
      </c>
      <c r="P3219" s="116">
        <v>0.13603000000000001</v>
      </c>
    </row>
    <row r="3220" spans="1:16">
      <c r="A3220" t="s">
        <v>141</v>
      </c>
      <c r="B3220">
        <v>1361</v>
      </c>
      <c r="C3220" t="s">
        <v>3393</v>
      </c>
      <c r="D3220">
        <v>44</v>
      </c>
      <c r="E3220">
        <v>9.1790000000000003</v>
      </c>
      <c r="F3220">
        <v>10.551</v>
      </c>
      <c r="G3220">
        <v>11.923</v>
      </c>
      <c r="H3220">
        <v>13.544</v>
      </c>
      <c r="I3220">
        <v>15.472</v>
      </c>
      <c r="J3220">
        <v>17.783000000000001</v>
      </c>
      <c r="K3220">
        <v>20.577999999999999</v>
      </c>
      <c r="L3220">
        <v>23.99</v>
      </c>
      <c r="M3220">
        <v>27.402000000000001</v>
      </c>
      <c r="N3220" s="116">
        <v>-0.33189999999999997</v>
      </c>
      <c r="O3220" s="116">
        <v>15.4719</v>
      </c>
      <c r="P3220" s="116">
        <v>0.13605999999999999</v>
      </c>
    </row>
    <row r="3221" spans="1:16">
      <c r="A3221" t="s">
        <v>141</v>
      </c>
      <c r="B3221">
        <v>1362</v>
      </c>
      <c r="C3221" t="s">
        <v>3394</v>
      </c>
      <c r="D3221">
        <v>44</v>
      </c>
      <c r="E3221">
        <v>9.1809999999999992</v>
      </c>
      <c r="F3221">
        <v>10.554</v>
      </c>
      <c r="G3221">
        <v>11.927</v>
      </c>
      <c r="H3221">
        <v>13.548999999999999</v>
      </c>
      <c r="I3221">
        <v>15.478</v>
      </c>
      <c r="J3221">
        <v>17.791</v>
      </c>
      <c r="K3221">
        <v>20.587</v>
      </c>
      <c r="L3221">
        <v>24.001999999999999</v>
      </c>
      <c r="M3221">
        <v>27.416</v>
      </c>
      <c r="N3221" s="116">
        <v>-0.33189999999999997</v>
      </c>
      <c r="O3221" s="116">
        <v>15.4779</v>
      </c>
      <c r="P3221" s="116">
        <v>0.13608999999999999</v>
      </c>
    </row>
    <row r="3222" spans="1:16">
      <c r="A3222" t="s">
        <v>141</v>
      </c>
      <c r="B3222">
        <v>1363</v>
      </c>
      <c r="C3222" t="s">
        <v>3395</v>
      </c>
      <c r="D3222">
        <v>44</v>
      </c>
      <c r="E3222">
        <v>9.1839999999999993</v>
      </c>
      <c r="F3222">
        <v>10.558</v>
      </c>
      <c r="G3222">
        <v>11.930999999999999</v>
      </c>
      <c r="H3222">
        <v>13.554</v>
      </c>
      <c r="I3222">
        <v>15.484</v>
      </c>
      <c r="J3222">
        <v>17.797999999999998</v>
      </c>
      <c r="K3222">
        <v>20.597000000000001</v>
      </c>
      <c r="L3222">
        <v>24.013999999999999</v>
      </c>
      <c r="M3222">
        <v>27.431000000000001</v>
      </c>
      <c r="N3222" s="116">
        <v>-0.33200000000000002</v>
      </c>
      <c r="O3222" s="116">
        <v>15.4839</v>
      </c>
      <c r="P3222" s="116">
        <v>0.13611999999999999</v>
      </c>
    </row>
    <row r="3223" spans="1:16">
      <c r="A3223" t="s">
        <v>141</v>
      </c>
      <c r="B3223">
        <v>1364</v>
      </c>
      <c r="C3223" t="s">
        <v>3396</v>
      </c>
      <c r="D3223">
        <v>44</v>
      </c>
      <c r="E3223">
        <v>9.1869999999999994</v>
      </c>
      <c r="F3223">
        <v>10.561</v>
      </c>
      <c r="G3223">
        <v>11.936</v>
      </c>
      <c r="H3223">
        <v>13.558999999999999</v>
      </c>
      <c r="I3223">
        <v>15.49</v>
      </c>
      <c r="J3223">
        <v>17.805</v>
      </c>
      <c r="K3223">
        <v>20.606000000000002</v>
      </c>
      <c r="L3223">
        <v>24.024999999999999</v>
      </c>
      <c r="M3223">
        <v>27.443999999999999</v>
      </c>
      <c r="N3223" s="116">
        <v>-0.33200000000000002</v>
      </c>
      <c r="O3223" s="116">
        <v>15.4899</v>
      </c>
      <c r="P3223" s="116">
        <v>0.13614000000000001</v>
      </c>
    </row>
    <row r="3224" spans="1:16">
      <c r="A3224" t="s">
        <v>141</v>
      </c>
      <c r="B3224">
        <v>1365</v>
      </c>
      <c r="C3224" t="s">
        <v>3397</v>
      </c>
      <c r="D3224">
        <v>44</v>
      </c>
      <c r="E3224">
        <v>9.1890000000000001</v>
      </c>
      <c r="F3224">
        <v>10.564</v>
      </c>
      <c r="G3224">
        <v>11.94</v>
      </c>
      <c r="H3224">
        <v>13.564</v>
      </c>
      <c r="I3224">
        <v>15.496</v>
      </c>
      <c r="J3224">
        <v>17.812999999999999</v>
      </c>
      <c r="K3224">
        <v>20.614999999999998</v>
      </c>
      <c r="L3224">
        <v>24.036999999999999</v>
      </c>
      <c r="M3224">
        <v>27.457999999999998</v>
      </c>
      <c r="N3224" s="116">
        <v>-0.33200000000000002</v>
      </c>
      <c r="O3224" s="116">
        <v>15.495900000000001</v>
      </c>
      <c r="P3224" s="116">
        <v>0.13617000000000001</v>
      </c>
    </row>
    <row r="3225" spans="1:16">
      <c r="A3225" t="s">
        <v>141</v>
      </c>
      <c r="B3225">
        <v>1366</v>
      </c>
      <c r="C3225" t="s">
        <v>3398</v>
      </c>
      <c r="D3225">
        <v>44</v>
      </c>
      <c r="E3225">
        <v>9.1920000000000002</v>
      </c>
      <c r="F3225">
        <v>10.568</v>
      </c>
      <c r="G3225">
        <v>11.944000000000001</v>
      </c>
      <c r="H3225">
        <v>13.569000000000001</v>
      </c>
      <c r="I3225">
        <v>15.502000000000001</v>
      </c>
      <c r="J3225">
        <v>17.82</v>
      </c>
      <c r="K3225">
        <v>20.625</v>
      </c>
      <c r="L3225">
        <v>24.048999999999999</v>
      </c>
      <c r="M3225">
        <v>27.472999999999999</v>
      </c>
      <c r="N3225" s="116">
        <v>-0.33210000000000001</v>
      </c>
      <c r="O3225" s="116">
        <v>15.501899999999999</v>
      </c>
      <c r="P3225" s="116">
        <v>0.13619999999999999</v>
      </c>
    </row>
    <row r="3226" spans="1:16">
      <c r="A3226" t="s">
        <v>141</v>
      </c>
      <c r="B3226">
        <v>1367</v>
      </c>
      <c r="C3226" t="s">
        <v>3399</v>
      </c>
      <c r="D3226">
        <v>44</v>
      </c>
      <c r="E3226">
        <v>9.1950000000000003</v>
      </c>
      <c r="F3226">
        <v>10.571</v>
      </c>
      <c r="G3226">
        <v>11.946999999999999</v>
      </c>
      <c r="H3226">
        <v>13.573</v>
      </c>
      <c r="I3226">
        <v>15.507999999999999</v>
      </c>
      <c r="J3226">
        <v>17.827999999999999</v>
      </c>
      <c r="K3226">
        <v>20.634</v>
      </c>
      <c r="L3226">
        <v>24.06</v>
      </c>
      <c r="M3226">
        <v>27.486999999999998</v>
      </c>
      <c r="N3226" s="116">
        <v>-0.33210000000000001</v>
      </c>
      <c r="O3226" s="116">
        <v>15.507899999999999</v>
      </c>
      <c r="P3226" s="116">
        <v>0.13622999999999999</v>
      </c>
    </row>
    <row r="3227" spans="1:16">
      <c r="A3227" t="s">
        <v>141</v>
      </c>
      <c r="B3227">
        <v>1368</v>
      </c>
      <c r="C3227" t="s">
        <v>3400</v>
      </c>
      <c r="D3227">
        <v>44</v>
      </c>
      <c r="E3227">
        <v>9.1969999999999992</v>
      </c>
      <c r="F3227">
        <v>10.574</v>
      </c>
      <c r="G3227">
        <v>11.951000000000001</v>
      </c>
      <c r="H3227">
        <v>13.577999999999999</v>
      </c>
      <c r="I3227">
        <v>15.513999999999999</v>
      </c>
      <c r="J3227">
        <v>17.835000000000001</v>
      </c>
      <c r="K3227">
        <v>20.643000000000001</v>
      </c>
      <c r="L3227">
        <v>24.073</v>
      </c>
      <c r="M3227">
        <v>27.501999999999999</v>
      </c>
      <c r="N3227" s="116">
        <v>-0.3322</v>
      </c>
      <c r="O3227" s="116">
        <v>15.5139</v>
      </c>
      <c r="P3227" s="116">
        <v>0.13625999999999999</v>
      </c>
    </row>
    <row r="3228" spans="1:16">
      <c r="A3228" t="s">
        <v>141</v>
      </c>
      <c r="B3228">
        <v>1369</v>
      </c>
      <c r="C3228" t="s">
        <v>3401</v>
      </c>
      <c r="D3228">
        <v>44</v>
      </c>
      <c r="E3228">
        <v>9.1999999999999993</v>
      </c>
      <c r="F3228">
        <v>10.577999999999999</v>
      </c>
      <c r="G3228">
        <v>11.956</v>
      </c>
      <c r="H3228">
        <v>13.583</v>
      </c>
      <c r="I3228">
        <v>15.52</v>
      </c>
      <c r="J3228">
        <v>17.843</v>
      </c>
      <c r="K3228">
        <v>20.652000000000001</v>
      </c>
      <c r="L3228">
        <v>24.084</v>
      </c>
      <c r="M3228">
        <v>27.515000000000001</v>
      </c>
      <c r="N3228" s="116">
        <v>-0.3322</v>
      </c>
      <c r="O3228" s="116">
        <v>15.5199</v>
      </c>
      <c r="P3228" s="116">
        <v>0.13628000000000001</v>
      </c>
    </row>
    <row r="3229" spans="1:16">
      <c r="A3229" t="s">
        <v>141</v>
      </c>
      <c r="B3229">
        <v>1370</v>
      </c>
      <c r="C3229" t="s">
        <v>3402</v>
      </c>
      <c r="D3229">
        <v>45</v>
      </c>
      <c r="E3229">
        <v>9.2029999999999994</v>
      </c>
      <c r="F3229">
        <v>10.581</v>
      </c>
      <c r="G3229">
        <v>11.96</v>
      </c>
      <c r="H3229">
        <v>13.587999999999999</v>
      </c>
      <c r="I3229">
        <v>15.526</v>
      </c>
      <c r="J3229">
        <v>17.850000000000001</v>
      </c>
      <c r="K3229">
        <v>20.661999999999999</v>
      </c>
      <c r="L3229">
        <v>24.094999999999999</v>
      </c>
      <c r="M3229">
        <v>27.529</v>
      </c>
      <c r="N3229" s="116">
        <v>-0.3322</v>
      </c>
      <c r="O3229" s="116">
        <v>15.5259</v>
      </c>
      <c r="P3229" s="116">
        <v>0.13630999999999999</v>
      </c>
    </row>
    <row r="3230" spans="1:16">
      <c r="A3230" t="s">
        <v>141</v>
      </c>
      <c r="B3230">
        <v>1371</v>
      </c>
      <c r="C3230" t="s">
        <v>3403</v>
      </c>
      <c r="D3230">
        <v>45</v>
      </c>
      <c r="E3230">
        <v>9.2050000000000001</v>
      </c>
      <c r="F3230">
        <v>10.584</v>
      </c>
      <c r="G3230">
        <v>11.964</v>
      </c>
      <c r="H3230">
        <v>13.593</v>
      </c>
      <c r="I3230">
        <v>15.532</v>
      </c>
      <c r="J3230">
        <v>17.856999999999999</v>
      </c>
      <c r="K3230">
        <v>20.670999999999999</v>
      </c>
      <c r="L3230">
        <v>24.106999999999999</v>
      </c>
      <c r="M3230">
        <v>27.544</v>
      </c>
      <c r="N3230" s="116">
        <v>-0.33229999999999998</v>
      </c>
      <c r="O3230" s="116">
        <v>15.5319</v>
      </c>
      <c r="P3230" s="116">
        <v>0.13633999999999999</v>
      </c>
    </row>
    <row r="3231" spans="1:16">
      <c r="A3231" t="s">
        <v>141</v>
      </c>
      <c r="B3231">
        <v>1372</v>
      </c>
      <c r="C3231" t="s">
        <v>3404</v>
      </c>
      <c r="D3231">
        <v>45</v>
      </c>
      <c r="E3231">
        <v>9.2080000000000002</v>
      </c>
      <c r="F3231">
        <v>10.587999999999999</v>
      </c>
      <c r="G3231">
        <v>11.968</v>
      </c>
      <c r="H3231">
        <v>13.598000000000001</v>
      </c>
      <c r="I3231">
        <v>15.538</v>
      </c>
      <c r="J3231">
        <v>17.864999999999998</v>
      </c>
      <c r="K3231">
        <v>20.68</v>
      </c>
      <c r="L3231">
        <v>24.119</v>
      </c>
      <c r="M3231">
        <v>27.558</v>
      </c>
      <c r="N3231" s="116">
        <v>-0.33229999999999998</v>
      </c>
      <c r="O3231" s="116">
        <v>15.5379</v>
      </c>
      <c r="P3231" s="116">
        <v>0.13636999999999999</v>
      </c>
    </row>
    <row r="3232" spans="1:16">
      <c r="A3232" t="s">
        <v>141</v>
      </c>
      <c r="B3232">
        <v>1373</v>
      </c>
      <c r="C3232" t="s">
        <v>3405</v>
      </c>
      <c r="D3232">
        <v>45</v>
      </c>
      <c r="E3232">
        <v>9.2100000000000009</v>
      </c>
      <c r="F3232">
        <v>10.590999999999999</v>
      </c>
      <c r="G3232">
        <v>11.972</v>
      </c>
      <c r="H3232">
        <v>13.603</v>
      </c>
      <c r="I3232">
        <v>15.544</v>
      </c>
      <c r="J3232">
        <v>17.872</v>
      </c>
      <c r="K3232">
        <v>20.69</v>
      </c>
      <c r="L3232">
        <v>24.131</v>
      </c>
      <c r="M3232">
        <v>27.573</v>
      </c>
      <c r="N3232" s="116">
        <v>-0.33239999999999997</v>
      </c>
      <c r="O3232" s="116">
        <v>15.543900000000001</v>
      </c>
      <c r="P3232" s="116">
        <v>0.13639999999999999</v>
      </c>
    </row>
    <row r="3233" spans="1:16">
      <c r="A3233" t="s">
        <v>141</v>
      </c>
      <c r="B3233">
        <v>1374</v>
      </c>
      <c r="C3233" t="s">
        <v>3406</v>
      </c>
      <c r="D3233">
        <v>45</v>
      </c>
      <c r="E3233">
        <v>9.2129999999999992</v>
      </c>
      <c r="F3233">
        <v>10.595000000000001</v>
      </c>
      <c r="G3233">
        <v>11.976000000000001</v>
      </c>
      <c r="H3233">
        <v>13.608000000000001</v>
      </c>
      <c r="I3233">
        <v>15.55</v>
      </c>
      <c r="J3233">
        <v>17.88</v>
      </c>
      <c r="K3233">
        <v>20.699000000000002</v>
      </c>
      <c r="L3233">
        <v>24.141999999999999</v>
      </c>
      <c r="M3233">
        <v>27.585999999999999</v>
      </c>
      <c r="N3233" s="116">
        <v>-0.33239999999999997</v>
      </c>
      <c r="O3233" s="116">
        <v>15.549899999999999</v>
      </c>
      <c r="P3233" s="116">
        <v>0.13642000000000001</v>
      </c>
    </row>
    <row r="3234" spans="1:16">
      <c r="A3234" t="s">
        <v>141</v>
      </c>
      <c r="B3234">
        <v>1375</v>
      </c>
      <c r="C3234" t="s">
        <v>3407</v>
      </c>
      <c r="D3234">
        <v>45</v>
      </c>
      <c r="E3234">
        <v>9.2159999999999993</v>
      </c>
      <c r="F3234">
        <v>10.598000000000001</v>
      </c>
      <c r="G3234">
        <v>11.98</v>
      </c>
      <c r="H3234">
        <v>13.613</v>
      </c>
      <c r="I3234">
        <v>15.555999999999999</v>
      </c>
      <c r="J3234">
        <v>17.887</v>
      </c>
      <c r="K3234">
        <v>20.707999999999998</v>
      </c>
      <c r="L3234">
        <v>24.154</v>
      </c>
      <c r="M3234">
        <v>27.600999999999999</v>
      </c>
      <c r="N3234" s="116">
        <v>-0.33250000000000002</v>
      </c>
      <c r="O3234" s="116">
        <v>15.555899999999999</v>
      </c>
      <c r="P3234" s="116">
        <v>0.13644999999999999</v>
      </c>
    </row>
    <row r="3235" spans="1:16">
      <c r="A3235" t="s">
        <v>141</v>
      </c>
      <c r="B3235">
        <v>1376</v>
      </c>
      <c r="C3235" t="s">
        <v>3408</v>
      </c>
      <c r="D3235">
        <v>45</v>
      </c>
      <c r="E3235">
        <v>9.218</v>
      </c>
      <c r="F3235">
        <v>10.601000000000001</v>
      </c>
      <c r="G3235">
        <v>11.984</v>
      </c>
      <c r="H3235">
        <v>13.617000000000001</v>
      </c>
      <c r="I3235">
        <v>15.561999999999999</v>
      </c>
      <c r="J3235">
        <v>17.895</v>
      </c>
      <c r="K3235">
        <v>20.716999999999999</v>
      </c>
      <c r="L3235">
        <v>24.166</v>
      </c>
      <c r="M3235">
        <v>27.614999999999998</v>
      </c>
      <c r="N3235" s="116">
        <v>-0.33250000000000002</v>
      </c>
      <c r="O3235" s="116">
        <v>15.5619</v>
      </c>
      <c r="P3235" s="116">
        <v>0.13647999999999999</v>
      </c>
    </row>
    <row r="3236" spans="1:16">
      <c r="A3236" t="s">
        <v>141</v>
      </c>
      <c r="B3236">
        <v>1377</v>
      </c>
      <c r="C3236" t="s">
        <v>3409</v>
      </c>
      <c r="D3236">
        <v>45</v>
      </c>
      <c r="E3236">
        <v>9.2210000000000001</v>
      </c>
      <c r="F3236">
        <v>10.603999999999999</v>
      </c>
      <c r="G3236">
        <v>11.988</v>
      </c>
      <c r="H3236">
        <v>13.622</v>
      </c>
      <c r="I3236">
        <v>15.568</v>
      </c>
      <c r="J3236">
        <v>17.902000000000001</v>
      </c>
      <c r="K3236">
        <v>20.727</v>
      </c>
      <c r="L3236">
        <v>24.178000000000001</v>
      </c>
      <c r="M3236">
        <v>27.629000000000001</v>
      </c>
      <c r="N3236" s="116">
        <v>-0.33250000000000002</v>
      </c>
      <c r="O3236" s="116">
        <v>15.5679</v>
      </c>
      <c r="P3236" s="116">
        <v>0.13650999999999999</v>
      </c>
    </row>
    <row r="3237" spans="1:16">
      <c r="A3237" t="s">
        <v>141</v>
      </c>
      <c r="B3237">
        <v>1378</v>
      </c>
      <c r="C3237" t="s">
        <v>3410</v>
      </c>
      <c r="D3237">
        <v>45</v>
      </c>
      <c r="E3237">
        <v>9.2240000000000002</v>
      </c>
      <c r="F3237">
        <v>10.608000000000001</v>
      </c>
      <c r="G3237">
        <v>11.992000000000001</v>
      </c>
      <c r="H3237">
        <v>13.627000000000001</v>
      </c>
      <c r="I3237">
        <v>15.574</v>
      </c>
      <c r="J3237">
        <v>17.91</v>
      </c>
      <c r="K3237">
        <v>20.736000000000001</v>
      </c>
      <c r="L3237">
        <v>24.19</v>
      </c>
      <c r="M3237">
        <v>27.643999999999998</v>
      </c>
      <c r="N3237" s="116">
        <v>-0.33260000000000001</v>
      </c>
      <c r="O3237" s="116">
        <v>15.5739</v>
      </c>
      <c r="P3237" s="116">
        <v>0.13653999999999999</v>
      </c>
    </row>
    <row r="3238" spans="1:16">
      <c r="A3238" t="s">
        <v>141</v>
      </c>
      <c r="B3238">
        <v>1379</v>
      </c>
      <c r="C3238" t="s">
        <v>3411</v>
      </c>
      <c r="D3238">
        <v>45</v>
      </c>
      <c r="E3238">
        <v>9.2270000000000003</v>
      </c>
      <c r="F3238">
        <v>10.611000000000001</v>
      </c>
      <c r="G3238">
        <v>11.996</v>
      </c>
      <c r="H3238">
        <v>13.632</v>
      </c>
      <c r="I3238">
        <v>15.58</v>
      </c>
      <c r="J3238">
        <v>17.917000000000002</v>
      </c>
      <c r="K3238">
        <v>20.745000000000001</v>
      </c>
      <c r="L3238">
        <v>24.201000000000001</v>
      </c>
      <c r="M3238">
        <v>27.657</v>
      </c>
      <c r="N3238" s="116">
        <v>-0.33260000000000001</v>
      </c>
      <c r="O3238" s="116">
        <v>15.5799</v>
      </c>
      <c r="P3238" s="116">
        <v>0.13655999999999999</v>
      </c>
    </row>
    <row r="3239" spans="1:16">
      <c r="A3239" t="s">
        <v>141</v>
      </c>
      <c r="B3239">
        <v>1380</v>
      </c>
      <c r="C3239" t="s">
        <v>3412</v>
      </c>
      <c r="D3239">
        <v>45</v>
      </c>
      <c r="E3239">
        <v>9.2289999999999992</v>
      </c>
      <c r="F3239">
        <v>10.615</v>
      </c>
      <c r="G3239">
        <v>12</v>
      </c>
      <c r="H3239">
        <v>13.637</v>
      </c>
      <c r="I3239">
        <v>15.586</v>
      </c>
      <c r="J3239">
        <v>17.923999999999999</v>
      </c>
      <c r="K3239">
        <v>20.754999999999999</v>
      </c>
      <c r="L3239">
        <v>24.213000000000001</v>
      </c>
      <c r="M3239">
        <v>27.672000000000001</v>
      </c>
      <c r="N3239" s="116">
        <v>-0.3327</v>
      </c>
      <c r="O3239" s="116">
        <v>15.585900000000001</v>
      </c>
      <c r="P3239" s="116">
        <v>0.13658999999999999</v>
      </c>
    </row>
    <row r="3240" spans="1:16">
      <c r="A3240" t="s">
        <v>141</v>
      </c>
      <c r="B3240">
        <v>1381</v>
      </c>
      <c r="C3240" t="s">
        <v>3413</v>
      </c>
      <c r="D3240">
        <v>45</v>
      </c>
      <c r="E3240">
        <v>9.2319999999999993</v>
      </c>
      <c r="F3240">
        <v>10.618</v>
      </c>
      <c r="G3240">
        <v>12.004</v>
      </c>
      <c r="H3240">
        <v>13.641999999999999</v>
      </c>
      <c r="I3240">
        <v>15.592000000000001</v>
      </c>
      <c r="J3240">
        <v>17.931999999999999</v>
      </c>
      <c r="K3240">
        <v>20.763999999999999</v>
      </c>
      <c r="L3240">
        <v>24.225000000000001</v>
      </c>
      <c r="M3240">
        <v>27.686</v>
      </c>
      <c r="N3240" s="116">
        <v>-0.3327</v>
      </c>
      <c r="O3240" s="116">
        <v>15.591799999999999</v>
      </c>
      <c r="P3240" s="116">
        <v>0.13661999999999999</v>
      </c>
    </row>
    <row r="3241" spans="1:16">
      <c r="A3241" t="s">
        <v>141</v>
      </c>
      <c r="B3241">
        <v>1382</v>
      </c>
      <c r="C3241" t="s">
        <v>3414</v>
      </c>
      <c r="D3241">
        <v>45</v>
      </c>
      <c r="E3241">
        <v>9.234</v>
      </c>
      <c r="F3241">
        <v>10.621</v>
      </c>
      <c r="G3241">
        <v>12.007999999999999</v>
      </c>
      <c r="H3241">
        <v>13.647</v>
      </c>
      <c r="I3241">
        <v>15.598000000000001</v>
      </c>
      <c r="J3241">
        <v>17.939</v>
      </c>
      <c r="K3241">
        <v>20.773</v>
      </c>
      <c r="L3241">
        <v>24.236999999999998</v>
      </c>
      <c r="M3241">
        <v>27.701000000000001</v>
      </c>
      <c r="N3241" s="116">
        <v>-0.33279999999999998</v>
      </c>
      <c r="O3241" s="116">
        <v>15.597799999999999</v>
      </c>
      <c r="P3241" s="116">
        <v>0.13664999999999999</v>
      </c>
    </row>
    <row r="3242" spans="1:16">
      <c r="A3242" t="s">
        <v>141</v>
      </c>
      <c r="B3242">
        <v>1383</v>
      </c>
      <c r="C3242" t="s">
        <v>3415</v>
      </c>
      <c r="D3242">
        <v>45</v>
      </c>
      <c r="E3242">
        <v>9.2370000000000001</v>
      </c>
      <c r="F3242">
        <v>10.624000000000001</v>
      </c>
      <c r="G3242">
        <v>12.012</v>
      </c>
      <c r="H3242">
        <v>13.651999999999999</v>
      </c>
      <c r="I3242">
        <v>15.603999999999999</v>
      </c>
      <c r="J3242">
        <v>17.946999999999999</v>
      </c>
      <c r="K3242">
        <v>20.783000000000001</v>
      </c>
      <c r="L3242">
        <v>24.248999999999999</v>
      </c>
      <c r="M3242">
        <v>27.715</v>
      </c>
      <c r="N3242" s="116">
        <v>-0.33279999999999998</v>
      </c>
      <c r="O3242" s="116">
        <v>15.6038</v>
      </c>
      <c r="P3242" s="116">
        <v>0.13668</v>
      </c>
    </row>
    <row r="3243" spans="1:16">
      <c r="A3243" t="s">
        <v>141</v>
      </c>
      <c r="B3243">
        <v>1384</v>
      </c>
      <c r="C3243" t="s">
        <v>3416</v>
      </c>
      <c r="D3243">
        <v>45</v>
      </c>
      <c r="E3243">
        <v>9.24</v>
      </c>
      <c r="F3243">
        <v>10.628</v>
      </c>
      <c r="G3243">
        <v>12.016</v>
      </c>
      <c r="H3243">
        <v>13.657</v>
      </c>
      <c r="I3243">
        <v>15.61</v>
      </c>
      <c r="J3243">
        <v>17.954000000000001</v>
      </c>
      <c r="K3243">
        <v>20.792000000000002</v>
      </c>
      <c r="L3243">
        <v>24.26</v>
      </c>
      <c r="M3243">
        <v>27.728000000000002</v>
      </c>
      <c r="N3243" s="116">
        <v>-0.33279999999999998</v>
      </c>
      <c r="O3243" s="116">
        <v>15.6098</v>
      </c>
      <c r="P3243" s="116">
        <v>0.13669999999999999</v>
      </c>
    </row>
    <row r="3244" spans="1:16">
      <c r="A3244" t="s">
        <v>141</v>
      </c>
      <c r="B3244">
        <v>1385</v>
      </c>
      <c r="C3244" t="s">
        <v>3417</v>
      </c>
      <c r="D3244">
        <v>45</v>
      </c>
      <c r="E3244">
        <v>9.2420000000000009</v>
      </c>
      <c r="F3244">
        <v>10.631</v>
      </c>
      <c r="G3244">
        <v>12.02</v>
      </c>
      <c r="H3244">
        <v>13.661</v>
      </c>
      <c r="I3244">
        <v>15.616</v>
      </c>
      <c r="J3244">
        <v>17.960999999999999</v>
      </c>
      <c r="K3244">
        <v>20.800999999999998</v>
      </c>
      <c r="L3244">
        <v>24.271999999999998</v>
      </c>
      <c r="M3244">
        <v>27.742999999999999</v>
      </c>
      <c r="N3244" s="116">
        <v>-0.33289999999999997</v>
      </c>
      <c r="O3244" s="116">
        <v>15.6158</v>
      </c>
      <c r="P3244" s="116">
        <v>0.13672999999999999</v>
      </c>
    </row>
    <row r="3245" spans="1:16">
      <c r="A3245" t="s">
        <v>141</v>
      </c>
      <c r="B3245">
        <v>1386</v>
      </c>
      <c r="C3245" t="s">
        <v>3418</v>
      </c>
      <c r="D3245">
        <v>45</v>
      </c>
      <c r="E3245">
        <v>9.2449999999999992</v>
      </c>
      <c r="F3245">
        <v>10.634</v>
      </c>
      <c r="G3245">
        <v>12.023999999999999</v>
      </c>
      <c r="H3245">
        <v>13.666</v>
      </c>
      <c r="I3245">
        <v>15.622</v>
      </c>
      <c r="J3245">
        <v>17.969000000000001</v>
      </c>
      <c r="K3245">
        <v>20.81</v>
      </c>
      <c r="L3245">
        <v>24.283999999999999</v>
      </c>
      <c r="M3245">
        <v>27.757000000000001</v>
      </c>
      <c r="N3245" s="116">
        <v>-0.33289999999999997</v>
      </c>
      <c r="O3245" s="116">
        <v>15.6218</v>
      </c>
      <c r="P3245" s="116">
        <v>0.13675999999999999</v>
      </c>
    </row>
    <row r="3246" spans="1:16">
      <c r="A3246" t="s">
        <v>141</v>
      </c>
      <c r="B3246">
        <v>1387</v>
      </c>
      <c r="C3246" t="s">
        <v>3419</v>
      </c>
      <c r="D3246">
        <v>45</v>
      </c>
      <c r="E3246">
        <v>9.2479999999999993</v>
      </c>
      <c r="F3246">
        <v>10.638</v>
      </c>
      <c r="G3246">
        <v>12.028</v>
      </c>
      <c r="H3246">
        <v>13.670999999999999</v>
      </c>
      <c r="I3246">
        <v>15.628</v>
      </c>
      <c r="J3246">
        <v>17.975999999999999</v>
      </c>
      <c r="K3246">
        <v>20.82</v>
      </c>
      <c r="L3246">
        <v>24.295999999999999</v>
      </c>
      <c r="M3246">
        <v>27.771999999999998</v>
      </c>
      <c r="N3246" s="116">
        <v>-0.33300000000000002</v>
      </c>
      <c r="O3246" s="116">
        <v>15.627800000000001</v>
      </c>
      <c r="P3246" s="116">
        <v>0.13678999999999999</v>
      </c>
    </row>
    <row r="3247" spans="1:16">
      <c r="A3247" t="s">
        <v>141</v>
      </c>
      <c r="B3247">
        <v>1388</v>
      </c>
      <c r="C3247" t="s">
        <v>3420</v>
      </c>
      <c r="D3247">
        <v>45</v>
      </c>
      <c r="E3247">
        <v>9.25</v>
      </c>
      <c r="F3247">
        <v>10.641</v>
      </c>
      <c r="G3247">
        <v>12.032</v>
      </c>
      <c r="H3247">
        <v>13.676</v>
      </c>
      <c r="I3247">
        <v>15.634</v>
      </c>
      <c r="J3247">
        <v>17.984000000000002</v>
      </c>
      <c r="K3247">
        <v>20.829000000000001</v>
      </c>
      <c r="L3247">
        <v>24.308</v>
      </c>
      <c r="M3247">
        <v>27.786000000000001</v>
      </c>
      <c r="N3247" s="116">
        <v>-0.33300000000000002</v>
      </c>
      <c r="O3247" s="116">
        <v>15.633800000000001</v>
      </c>
      <c r="P3247" s="116">
        <v>0.13682</v>
      </c>
    </row>
    <row r="3248" spans="1:16">
      <c r="A3248" t="s">
        <v>141</v>
      </c>
      <c r="B3248">
        <v>1389</v>
      </c>
      <c r="C3248" t="s">
        <v>3421</v>
      </c>
      <c r="D3248">
        <v>45</v>
      </c>
      <c r="E3248">
        <v>9.2530000000000001</v>
      </c>
      <c r="F3248">
        <v>10.645</v>
      </c>
      <c r="G3248">
        <v>12.036</v>
      </c>
      <c r="H3248">
        <v>13.680999999999999</v>
      </c>
      <c r="I3248">
        <v>15.64</v>
      </c>
      <c r="J3248">
        <v>17.991</v>
      </c>
      <c r="K3248">
        <v>20.838000000000001</v>
      </c>
      <c r="L3248">
        <v>24.318999999999999</v>
      </c>
      <c r="M3248">
        <v>27.8</v>
      </c>
      <c r="N3248" s="116">
        <v>-0.33310000000000001</v>
      </c>
      <c r="O3248" s="116">
        <v>15.639799999999999</v>
      </c>
      <c r="P3248" s="116">
        <v>0.13683999999999999</v>
      </c>
    </row>
    <row r="3249" spans="1:16">
      <c r="A3249" t="s">
        <v>141</v>
      </c>
      <c r="B3249">
        <v>1390</v>
      </c>
      <c r="C3249" t="s">
        <v>3422</v>
      </c>
      <c r="D3249">
        <v>45</v>
      </c>
      <c r="E3249">
        <v>9.2560000000000002</v>
      </c>
      <c r="F3249">
        <v>10.648</v>
      </c>
      <c r="G3249">
        <v>12.04</v>
      </c>
      <c r="H3249">
        <v>13.686</v>
      </c>
      <c r="I3249">
        <v>15.646000000000001</v>
      </c>
      <c r="J3249">
        <v>17.998999999999999</v>
      </c>
      <c r="K3249">
        <v>20.847999999999999</v>
      </c>
      <c r="L3249">
        <v>24.331</v>
      </c>
      <c r="M3249">
        <v>27.814</v>
      </c>
      <c r="N3249" s="116">
        <v>-0.33310000000000001</v>
      </c>
      <c r="O3249" s="116">
        <v>15.645799999999999</v>
      </c>
      <c r="P3249" s="116">
        <v>0.13686999999999999</v>
      </c>
    </row>
    <row r="3250" spans="1:16">
      <c r="A3250" t="s">
        <v>141</v>
      </c>
      <c r="B3250">
        <v>1391</v>
      </c>
      <c r="C3250" t="s">
        <v>3423</v>
      </c>
      <c r="D3250">
        <v>45</v>
      </c>
      <c r="E3250">
        <v>9.2579999999999991</v>
      </c>
      <c r="F3250">
        <v>10.651</v>
      </c>
      <c r="G3250">
        <v>12.044</v>
      </c>
      <c r="H3250">
        <v>13.691000000000001</v>
      </c>
      <c r="I3250">
        <v>15.651999999999999</v>
      </c>
      <c r="J3250">
        <v>18.006</v>
      </c>
      <c r="K3250">
        <v>20.856999999999999</v>
      </c>
      <c r="L3250">
        <v>24.343</v>
      </c>
      <c r="M3250">
        <v>27.827999999999999</v>
      </c>
      <c r="N3250" s="116">
        <v>-0.33310000000000001</v>
      </c>
      <c r="O3250" s="116">
        <v>15.6517</v>
      </c>
      <c r="P3250" s="116">
        <v>0.13689999999999999</v>
      </c>
    </row>
    <row r="3251" spans="1:16">
      <c r="A3251" t="s">
        <v>141</v>
      </c>
      <c r="B3251">
        <v>1392</v>
      </c>
      <c r="C3251" t="s">
        <v>3424</v>
      </c>
      <c r="D3251">
        <v>45</v>
      </c>
      <c r="E3251">
        <v>9.2609999999999992</v>
      </c>
      <c r="F3251">
        <v>10.654</v>
      </c>
      <c r="G3251">
        <v>12.048</v>
      </c>
      <c r="H3251">
        <v>13.695</v>
      </c>
      <c r="I3251">
        <v>15.657999999999999</v>
      </c>
      <c r="J3251">
        <v>18.013000000000002</v>
      </c>
      <c r="K3251">
        <v>20.866</v>
      </c>
      <c r="L3251">
        <v>24.355</v>
      </c>
      <c r="M3251">
        <v>27.843</v>
      </c>
      <c r="N3251" s="116">
        <v>-0.3332</v>
      </c>
      <c r="O3251" s="116">
        <v>15.6577</v>
      </c>
      <c r="P3251" s="116">
        <v>0.13693</v>
      </c>
    </row>
    <row r="3252" spans="1:16">
      <c r="A3252" t="s">
        <v>141</v>
      </c>
      <c r="B3252">
        <v>1393</v>
      </c>
      <c r="C3252" t="s">
        <v>3425</v>
      </c>
      <c r="D3252">
        <v>45</v>
      </c>
      <c r="E3252">
        <v>9.2629999999999999</v>
      </c>
      <c r="F3252">
        <v>10.657</v>
      </c>
      <c r="G3252">
        <v>12.052</v>
      </c>
      <c r="H3252">
        <v>13.7</v>
      </c>
      <c r="I3252">
        <v>15.664</v>
      </c>
      <c r="J3252">
        <v>18.021000000000001</v>
      </c>
      <c r="K3252">
        <v>20.876000000000001</v>
      </c>
      <c r="L3252">
        <v>24.367000000000001</v>
      </c>
      <c r="M3252">
        <v>27.858000000000001</v>
      </c>
      <c r="N3252" s="116">
        <v>-0.3332</v>
      </c>
      <c r="O3252" s="116">
        <v>15.6637</v>
      </c>
      <c r="P3252" s="116">
        <v>0.13696</v>
      </c>
    </row>
    <row r="3253" spans="1:16">
      <c r="A3253" t="s">
        <v>141</v>
      </c>
      <c r="B3253">
        <v>1394</v>
      </c>
      <c r="C3253" t="s">
        <v>3426</v>
      </c>
      <c r="D3253">
        <v>45</v>
      </c>
      <c r="E3253">
        <v>9.266</v>
      </c>
      <c r="F3253">
        <v>10.661</v>
      </c>
      <c r="G3253">
        <v>12.055999999999999</v>
      </c>
      <c r="H3253">
        <v>13.705</v>
      </c>
      <c r="I3253">
        <v>15.67</v>
      </c>
      <c r="J3253">
        <v>18.027999999999999</v>
      </c>
      <c r="K3253">
        <v>20.885000000000002</v>
      </c>
      <c r="L3253">
        <v>24.378</v>
      </c>
      <c r="M3253">
        <v>27.870999999999999</v>
      </c>
      <c r="N3253" s="116">
        <v>-0.33329999999999999</v>
      </c>
      <c r="O3253" s="116">
        <v>15.669700000000001</v>
      </c>
      <c r="P3253" s="116">
        <v>0.13697999999999999</v>
      </c>
    </row>
    <row r="3254" spans="1:16">
      <c r="A3254" t="s">
        <v>141</v>
      </c>
      <c r="B3254">
        <v>1395</v>
      </c>
      <c r="C3254" t="s">
        <v>3427</v>
      </c>
      <c r="D3254">
        <v>45</v>
      </c>
      <c r="E3254">
        <v>9.2690000000000001</v>
      </c>
      <c r="F3254">
        <v>10.664</v>
      </c>
      <c r="G3254">
        <v>12.06</v>
      </c>
      <c r="H3254">
        <v>13.71</v>
      </c>
      <c r="I3254">
        <v>15.676</v>
      </c>
      <c r="J3254">
        <v>18.036000000000001</v>
      </c>
      <c r="K3254">
        <v>20.893999999999998</v>
      </c>
      <c r="L3254">
        <v>24.39</v>
      </c>
      <c r="M3254">
        <v>27.885999999999999</v>
      </c>
      <c r="N3254" s="116">
        <v>-0.33329999999999999</v>
      </c>
      <c r="O3254" s="116">
        <v>15.675700000000001</v>
      </c>
      <c r="P3254" s="116">
        <v>0.13700999999999999</v>
      </c>
    </row>
    <row r="3255" spans="1:16">
      <c r="A3255" t="s">
        <v>141</v>
      </c>
      <c r="B3255">
        <v>1396</v>
      </c>
      <c r="C3255" t="s">
        <v>3428</v>
      </c>
      <c r="D3255">
        <v>45</v>
      </c>
      <c r="E3255">
        <v>9.2710000000000008</v>
      </c>
      <c r="F3255">
        <v>10.667999999999999</v>
      </c>
      <c r="G3255">
        <v>12.064</v>
      </c>
      <c r="H3255">
        <v>13.715</v>
      </c>
      <c r="I3255">
        <v>15.682</v>
      </c>
      <c r="J3255">
        <v>18.042999999999999</v>
      </c>
      <c r="K3255">
        <v>20.902999999999999</v>
      </c>
      <c r="L3255">
        <v>24.402000000000001</v>
      </c>
      <c r="M3255">
        <v>27.9</v>
      </c>
      <c r="N3255" s="116">
        <v>-0.33339999999999997</v>
      </c>
      <c r="O3255" s="116">
        <v>15.681699999999999</v>
      </c>
      <c r="P3255" s="116">
        <v>0.13704</v>
      </c>
    </row>
    <row r="3256" spans="1:16">
      <c r="A3256" t="s">
        <v>141</v>
      </c>
      <c r="B3256">
        <v>1397</v>
      </c>
      <c r="C3256" t="s">
        <v>3429</v>
      </c>
      <c r="D3256">
        <v>45</v>
      </c>
      <c r="E3256">
        <v>9.2739999999999991</v>
      </c>
      <c r="F3256">
        <v>10.670999999999999</v>
      </c>
      <c r="G3256">
        <v>12.068</v>
      </c>
      <c r="H3256">
        <v>13.72</v>
      </c>
      <c r="I3256">
        <v>15.688000000000001</v>
      </c>
      <c r="J3256">
        <v>18.050999999999998</v>
      </c>
      <c r="K3256">
        <v>20.913</v>
      </c>
      <c r="L3256">
        <v>24.414000000000001</v>
      </c>
      <c r="M3256">
        <v>27.914999999999999</v>
      </c>
      <c r="N3256" s="116">
        <v>-0.33339999999999997</v>
      </c>
      <c r="O3256" s="116">
        <v>15.6877</v>
      </c>
      <c r="P3256" s="116">
        <v>0.13707</v>
      </c>
    </row>
    <row r="3257" spans="1:16">
      <c r="A3257" t="s">
        <v>141</v>
      </c>
      <c r="B3257">
        <v>1398</v>
      </c>
      <c r="C3257" t="s">
        <v>3430</v>
      </c>
      <c r="D3257">
        <v>45</v>
      </c>
      <c r="E3257">
        <v>9.2759999999999998</v>
      </c>
      <c r="F3257">
        <v>10.673999999999999</v>
      </c>
      <c r="G3257">
        <v>12.071999999999999</v>
      </c>
      <c r="H3257">
        <v>13.725</v>
      </c>
      <c r="I3257">
        <v>15.694000000000001</v>
      </c>
      <c r="J3257">
        <v>18.058</v>
      </c>
      <c r="K3257">
        <v>20.922000000000001</v>
      </c>
      <c r="L3257">
        <v>24.425999999999998</v>
      </c>
      <c r="M3257">
        <v>27.928999999999998</v>
      </c>
      <c r="N3257" s="116">
        <v>-0.33339999999999997</v>
      </c>
      <c r="O3257" s="116">
        <v>15.6936</v>
      </c>
      <c r="P3257" s="116">
        <v>0.1371</v>
      </c>
    </row>
    <row r="3258" spans="1:16">
      <c r="A3258" t="s">
        <v>141</v>
      </c>
      <c r="B3258">
        <v>1399</v>
      </c>
      <c r="C3258" t="s">
        <v>3431</v>
      </c>
      <c r="D3258">
        <v>45</v>
      </c>
      <c r="E3258">
        <v>9.2789999999999999</v>
      </c>
      <c r="F3258">
        <v>10.678000000000001</v>
      </c>
      <c r="G3258">
        <v>12.076000000000001</v>
      </c>
      <c r="H3258">
        <v>13.73</v>
      </c>
      <c r="I3258">
        <v>15.7</v>
      </c>
      <c r="J3258">
        <v>18.065000000000001</v>
      </c>
      <c r="K3258">
        <v>20.931000000000001</v>
      </c>
      <c r="L3258">
        <v>24.437000000000001</v>
      </c>
      <c r="M3258">
        <v>27.943000000000001</v>
      </c>
      <c r="N3258" s="116">
        <v>-0.33350000000000002</v>
      </c>
      <c r="O3258" s="116">
        <v>15.6996</v>
      </c>
      <c r="P3258" s="116">
        <v>0.13711999999999999</v>
      </c>
    </row>
    <row r="3259" spans="1:16">
      <c r="A3259" t="s">
        <v>141</v>
      </c>
      <c r="B3259">
        <v>1400</v>
      </c>
      <c r="C3259" t="s">
        <v>3432</v>
      </c>
      <c r="D3259">
        <v>45</v>
      </c>
      <c r="E3259">
        <v>9.282</v>
      </c>
      <c r="F3259">
        <v>10.680999999999999</v>
      </c>
      <c r="G3259">
        <v>12.08</v>
      </c>
      <c r="H3259">
        <v>13.734999999999999</v>
      </c>
      <c r="I3259">
        <v>15.706</v>
      </c>
      <c r="J3259">
        <v>18.073</v>
      </c>
      <c r="K3259">
        <v>20.940999999999999</v>
      </c>
      <c r="L3259">
        <v>24.449000000000002</v>
      </c>
      <c r="M3259">
        <v>27.957000000000001</v>
      </c>
      <c r="N3259" s="116">
        <v>-0.33350000000000002</v>
      </c>
      <c r="O3259" s="116">
        <v>15.7056</v>
      </c>
      <c r="P3259" s="116">
        <v>0.13714999999999999</v>
      </c>
    </row>
    <row r="3260" spans="1:16">
      <c r="A3260" t="s">
        <v>141</v>
      </c>
      <c r="B3260">
        <v>1401</v>
      </c>
      <c r="C3260" t="s">
        <v>3433</v>
      </c>
      <c r="D3260">
        <v>46</v>
      </c>
      <c r="E3260">
        <v>9.2840000000000007</v>
      </c>
      <c r="F3260">
        <v>10.683999999999999</v>
      </c>
      <c r="G3260">
        <v>12.084</v>
      </c>
      <c r="H3260">
        <v>13.739000000000001</v>
      </c>
      <c r="I3260">
        <v>15.712</v>
      </c>
      <c r="J3260">
        <v>18.079999999999998</v>
      </c>
      <c r="K3260">
        <v>20.95</v>
      </c>
      <c r="L3260">
        <v>24.460999999999999</v>
      </c>
      <c r="M3260">
        <v>27.972000000000001</v>
      </c>
      <c r="N3260" s="116">
        <v>-0.33360000000000001</v>
      </c>
      <c r="O3260" s="116">
        <v>15.711600000000001</v>
      </c>
      <c r="P3260" s="116">
        <v>0.13718</v>
      </c>
    </row>
    <row r="3261" spans="1:16">
      <c r="A3261" t="s">
        <v>141</v>
      </c>
      <c r="B3261">
        <v>1402</v>
      </c>
      <c r="C3261" t="s">
        <v>3434</v>
      </c>
      <c r="D3261">
        <v>46</v>
      </c>
      <c r="E3261">
        <v>9.2870000000000008</v>
      </c>
      <c r="F3261">
        <v>10.686999999999999</v>
      </c>
      <c r="G3261">
        <v>12.087999999999999</v>
      </c>
      <c r="H3261">
        <v>13.744</v>
      </c>
      <c r="I3261">
        <v>15.718</v>
      </c>
      <c r="J3261">
        <v>18.088000000000001</v>
      </c>
      <c r="K3261">
        <v>20.959</v>
      </c>
      <c r="L3261">
        <v>24.472999999999999</v>
      </c>
      <c r="M3261">
        <v>27.986000000000001</v>
      </c>
      <c r="N3261" s="116">
        <v>-0.33360000000000001</v>
      </c>
      <c r="O3261" s="116">
        <v>15.717599999999999</v>
      </c>
      <c r="P3261" s="116">
        <v>0.13721</v>
      </c>
    </row>
    <row r="3262" spans="1:16">
      <c r="A3262" t="s">
        <v>141</v>
      </c>
      <c r="B3262">
        <v>1403</v>
      </c>
      <c r="C3262" t="s">
        <v>3435</v>
      </c>
      <c r="D3262">
        <v>46</v>
      </c>
      <c r="E3262">
        <v>9.2899999999999991</v>
      </c>
      <c r="F3262">
        <v>10.691000000000001</v>
      </c>
      <c r="G3262">
        <v>12.092000000000001</v>
      </c>
      <c r="H3262">
        <v>13.749000000000001</v>
      </c>
      <c r="I3262">
        <v>15.724</v>
      </c>
      <c r="J3262">
        <v>18.094999999999999</v>
      </c>
      <c r="K3262">
        <v>20.969000000000001</v>
      </c>
      <c r="L3262">
        <v>24.484999999999999</v>
      </c>
      <c r="M3262">
        <v>28.001000000000001</v>
      </c>
      <c r="N3262" s="116">
        <v>-0.3337</v>
      </c>
      <c r="O3262" s="116">
        <v>15.723599999999999</v>
      </c>
      <c r="P3262" s="116">
        <v>0.13724</v>
      </c>
    </row>
    <row r="3263" spans="1:16">
      <c r="A3263" t="s">
        <v>141</v>
      </c>
      <c r="B3263">
        <v>1404</v>
      </c>
      <c r="C3263" t="s">
        <v>3436</v>
      </c>
      <c r="D3263">
        <v>46</v>
      </c>
      <c r="E3263">
        <v>9.2919999999999998</v>
      </c>
      <c r="F3263">
        <v>10.694000000000001</v>
      </c>
      <c r="G3263">
        <v>12.096</v>
      </c>
      <c r="H3263">
        <v>13.754</v>
      </c>
      <c r="I3263">
        <v>15.73</v>
      </c>
      <c r="J3263">
        <v>18.102</v>
      </c>
      <c r="K3263">
        <v>20.978000000000002</v>
      </c>
      <c r="L3263">
        <v>24.495999999999999</v>
      </c>
      <c r="M3263">
        <v>28.013999999999999</v>
      </c>
      <c r="N3263" s="116">
        <v>-0.3337</v>
      </c>
      <c r="O3263" s="116">
        <v>15.7295</v>
      </c>
      <c r="P3263" s="116">
        <v>0.13725999999999999</v>
      </c>
    </row>
    <row r="3264" spans="1:16">
      <c r="A3264" t="s">
        <v>141</v>
      </c>
      <c r="B3264">
        <v>1405</v>
      </c>
      <c r="C3264" t="s">
        <v>3437</v>
      </c>
      <c r="D3264">
        <v>46</v>
      </c>
      <c r="E3264">
        <v>9.2949999999999999</v>
      </c>
      <c r="F3264">
        <v>10.696999999999999</v>
      </c>
      <c r="G3264">
        <v>12.1</v>
      </c>
      <c r="H3264">
        <v>13.759</v>
      </c>
      <c r="I3264">
        <v>15.736000000000001</v>
      </c>
      <c r="J3264">
        <v>18.11</v>
      </c>
      <c r="K3264">
        <v>20.986999999999998</v>
      </c>
      <c r="L3264">
        <v>24.507999999999999</v>
      </c>
      <c r="M3264">
        <v>28.027999999999999</v>
      </c>
      <c r="N3264" s="116">
        <v>-0.3337</v>
      </c>
      <c r="O3264" s="116">
        <v>15.7355</v>
      </c>
      <c r="P3264" s="116">
        <v>0.13729</v>
      </c>
    </row>
    <row r="3265" spans="1:16">
      <c r="A3265" t="s">
        <v>141</v>
      </c>
      <c r="B3265">
        <v>1406</v>
      </c>
      <c r="C3265" t="s">
        <v>3438</v>
      </c>
      <c r="D3265">
        <v>46</v>
      </c>
      <c r="E3265">
        <v>9.2970000000000006</v>
      </c>
      <c r="F3265">
        <v>10.701000000000001</v>
      </c>
      <c r="G3265">
        <v>12.103999999999999</v>
      </c>
      <c r="H3265">
        <v>13.763999999999999</v>
      </c>
      <c r="I3265">
        <v>15.742000000000001</v>
      </c>
      <c r="J3265">
        <v>18.117000000000001</v>
      </c>
      <c r="K3265">
        <v>20.997</v>
      </c>
      <c r="L3265">
        <v>24.52</v>
      </c>
      <c r="M3265">
        <v>28.042999999999999</v>
      </c>
      <c r="N3265" s="116">
        <v>-0.33379999999999999</v>
      </c>
      <c r="O3265" s="116">
        <v>15.7415</v>
      </c>
      <c r="P3265" s="116">
        <v>0.13732</v>
      </c>
    </row>
    <row r="3266" spans="1:16">
      <c r="A3266" t="s">
        <v>141</v>
      </c>
      <c r="B3266">
        <v>1407</v>
      </c>
      <c r="C3266" t="s">
        <v>3439</v>
      </c>
      <c r="D3266">
        <v>46</v>
      </c>
      <c r="E3266">
        <v>9.3000000000000007</v>
      </c>
      <c r="F3266">
        <v>10.704000000000001</v>
      </c>
      <c r="G3266">
        <v>12.108000000000001</v>
      </c>
      <c r="H3266">
        <v>13.769</v>
      </c>
      <c r="I3266">
        <v>15.747999999999999</v>
      </c>
      <c r="J3266">
        <v>18.125</v>
      </c>
      <c r="K3266">
        <v>21.006</v>
      </c>
      <c r="L3266">
        <v>24.532</v>
      </c>
      <c r="M3266">
        <v>28.058</v>
      </c>
      <c r="N3266" s="116">
        <v>-0.33379999999999999</v>
      </c>
      <c r="O3266" s="116">
        <v>15.7475</v>
      </c>
      <c r="P3266" s="116">
        <v>0.13735</v>
      </c>
    </row>
    <row r="3267" spans="1:16">
      <c r="A3267" t="s">
        <v>141</v>
      </c>
      <c r="B3267">
        <v>1408</v>
      </c>
      <c r="C3267" t="s">
        <v>3440</v>
      </c>
      <c r="D3267">
        <v>46</v>
      </c>
      <c r="E3267">
        <v>9.3030000000000008</v>
      </c>
      <c r="F3267">
        <v>10.707000000000001</v>
      </c>
      <c r="G3267">
        <v>12.112</v>
      </c>
      <c r="H3267">
        <v>13.773</v>
      </c>
      <c r="I3267">
        <v>15.753</v>
      </c>
      <c r="J3267">
        <v>18.132000000000001</v>
      </c>
      <c r="K3267">
        <v>21.015000000000001</v>
      </c>
      <c r="L3267">
        <v>24.542999999999999</v>
      </c>
      <c r="M3267">
        <v>28.071000000000002</v>
      </c>
      <c r="N3267" s="116">
        <v>-0.33389999999999997</v>
      </c>
      <c r="O3267" s="116">
        <v>15.753399999999999</v>
      </c>
      <c r="P3267" s="116">
        <v>0.13736999999999999</v>
      </c>
    </row>
    <row r="3268" spans="1:16">
      <c r="A3268" t="s">
        <v>141</v>
      </c>
      <c r="B3268">
        <v>1409</v>
      </c>
      <c r="C3268" t="s">
        <v>3441</v>
      </c>
      <c r="D3268">
        <v>46</v>
      </c>
      <c r="E3268">
        <v>9.3049999999999997</v>
      </c>
      <c r="F3268">
        <v>10.711</v>
      </c>
      <c r="G3268">
        <v>12.116</v>
      </c>
      <c r="H3268">
        <v>13.778</v>
      </c>
      <c r="I3268">
        <v>15.759</v>
      </c>
      <c r="J3268">
        <v>18.138999999999999</v>
      </c>
      <c r="K3268">
        <v>21.024000000000001</v>
      </c>
      <c r="L3268">
        <v>24.555</v>
      </c>
      <c r="M3268">
        <v>28.085000000000001</v>
      </c>
      <c r="N3268" s="116">
        <v>-0.33389999999999997</v>
      </c>
      <c r="O3268" s="116">
        <v>15.759399999999999</v>
      </c>
      <c r="P3268" s="116">
        <v>0.13739999999999999</v>
      </c>
    </row>
    <row r="3269" spans="1:16">
      <c r="A3269" t="s">
        <v>141</v>
      </c>
      <c r="B3269">
        <v>1410</v>
      </c>
      <c r="C3269" t="s">
        <v>3442</v>
      </c>
      <c r="D3269">
        <v>46</v>
      </c>
      <c r="E3269">
        <v>9.3079999999999998</v>
      </c>
      <c r="F3269">
        <v>10.714</v>
      </c>
      <c r="G3269">
        <v>12.12</v>
      </c>
      <c r="H3269">
        <v>13.782999999999999</v>
      </c>
      <c r="I3269">
        <v>15.765000000000001</v>
      </c>
      <c r="J3269">
        <v>18.146999999999998</v>
      </c>
      <c r="K3269">
        <v>21.033999999999999</v>
      </c>
      <c r="L3269">
        <v>24.567</v>
      </c>
      <c r="M3269">
        <v>28.1</v>
      </c>
      <c r="N3269" s="116">
        <v>-0.33389999999999997</v>
      </c>
      <c r="O3269" s="116">
        <v>15.7654</v>
      </c>
      <c r="P3269" s="116">
        <v>0.13743</v>
      </c>
    </row>
    <row r="3270" spans="1:16">
      <c r="A3270" t="s">
        <v>141</v>
      </c>
      <c r="B3270">
        <v>1411</v>
      </c>
      <c r="C3270" t="s">
        <v>3443</v>
      </c>
      <c r="D3270">
        <v>46</v>
      </c>
      <c r="E3270">
        <v>9.3109999999999999</v>
      </c>
      <c r="F3270">
        <v>10.717000000000001</v>
      </c>
      <c r="G3270">
        <v>12.124000000000001</v>
      </c>
      <c r="H3270">
        <v>13.788</v>
      </c>
      <c r="I3270">
        <v>15.771000000000001</v>
      </c>
      <c r="J3270">
        <v>18.154</v>
      </c>
      <c r="K3270">
        <v>21.042999999999999</v>
      </c>
      <c r="L3270">
        <v>24.579000000000001</v>
      </c>
      <c r="M3270">
        <v>28.114999999999998</v>
      </c>
      <c r="N3270" s="116">
        <v>-0.33400000000000002</v>
      </c>
      <c r="O3270" s="116">
        <v>15.7714</v>
      </c>
      <c r="P3270" s="116">
        <v>0.13746</v>
      </c>
    </row>
    <row r="3271" spans="1:16">
      <c r="A3271" t="s">
        <v>141</v>
      </c>
      <c r="B3271">
        <v>1412</v>
      </c>
      <c r="C3271" t="s">
        <v>3444</v>
      </c>
      <c r="D3271">
        <v>46</v>
      </c>
      <c r="E3271">
        <v>9.3130000000000006</v>
      </c>
      <c r="F3271">
        <v>10.72</v>
      </c>
      <c r="G3271">
        <v>12.128</v>
      </c>
      <c r="H3271">
        <v>13.792999999999999</v>
      </c>
      <c r="I3271">
        <v>15.776999999999999</v>
      </c>
      <c r="J3271">
        <v>18.161999999999999</v>
      </c>
      <c r="K3271">
        <v>21.052</v>
      </c>
      <c r="L3271">
        <v>24.591000000000001</v>
      </c>
      <c r="M3271">
        <v>28.129000000000001</v>
      </c>
      <c r="N3271" s="116">
        <v>-0.33400000000000002</v>
      </c>
      <c r="O3271" s="116">
        <v>15.7774</v>
      </c>
      <c r="P3271" s="116">
        <v>0.13749</v>
      </c>
    </row>
    <row r="3272" spans="1:16">
      <c r="A3272" t="s">
        <v>141</v>
      </c>
      <c r="B3272">
        <v>1413</v>
      </c>
      <c r="C3272" t="s">
        <v>3445</v>
      </c>
      <c r="D3272">
        <v>46</v>
      </c>
      <c r="E3272">
        <v>9.3160000000000007</v>
      </c>
      <c r="F3272">
        <v>10.724</v>
      </c>
      <c r="G3272">
        <v>12.132</v>
      </c>
      <c r="H3272">
        <v>13.798</v>
      </c>
      <c r="I3272">
        <v>15.782999999999999</v>
      </c>
      <c r="J3272">
        <v>18.169</v>
      </c>
      <c r="K3272">
        <v>21.061</v>
      </c>
      <c r="L3272">
        <v>24.602</v>
      </c>
      <c r="M3272">
        <v>28.143000000000001</v>
      </c>
      <c r="N3272" s="116">
        <v>-0.33410000000000001</v>
      </c>
      <c r="O3272" s="116">
        <v>15.783300000000001</v>
      </c>
      <c r="P3272" s="116">
        <v>0.13750999999999999</v>
      </c>
    </row>
    <row r="3273" spans="1:16">
      <c r="A3273" t="s">
        <v>141</v>
      </c>
      <c r="B3273">
        <v>1414</v>
      </c>
      <c r="C3273" t="s">
        <v>3446</v>
      </c>
      <c r="D3273">
        <v>46</v>
      </c>
      <c r="E3273">
        <v>9.3190000000000008</v>
      </c>
      <c r="F3273">
        <v>10.727</v>
      </c>
      <c r="G3273">
        <v>12.135999999999999</v>
      </c>
      <c r="H3273">
        <v>13.803000000000001</v>
      </c>
      <c r="I3273">
        <v>15.789</v>
      </c>
      <c r="J3273">
        <v>18.177</v>
      </c>
      <c r="K3273">
        <v>21.071000000000002</v>
      </c>
      <c r="L3273">
        <v>24.614000000000001</v>
      </c>
      <c r="M3273">
        <v>28.157</v>
      </c>
      <c r="N3273" s="116">
        <v>-0.33410000000000001</v>
      </c>
      <c r="O3273" s="116">
        <v>15.789300000000001</v>
      </c>
      <c r="P3273" s="116">
        <v>0.13754</v>
      </c>
    </row>
    <row r="3274" spans="1:16">
      <c r="A3274" t="s">
        <v>141</v>
      </c>
      <c r="B3274">
        <v>1415</v>
      </c>
      <c r="C3274" t="s">
        <v>3447</v>
      </c>
      <c r="D3274">
        <v>46</v>
      </c>
      <c r="E3274">
        <v>9.3209999999999997</v>
      </c>
      <c r="F3274">
        <v>10.731</v>
      </c>
      <c r="G3274">
        <v>12.14</v>
      </c>
      <c r="H3274">
        <v>13.807</v>
      </c>
      <c r="I3274">
        <v>15.795</v>
      </c>
      <c r="J3274">
        <v>18.184000000000001</v>
      </c>
      <c r="K3274">
        <v>21.08</v>
      </c>
      <c r="L3274">
        <v>24.626000000000001</v>
      </c>
      <c r="M3274">
        <v>28.172000000000001</v>
      </c>
      <c r="N3274" s="116">
        <v>-0.3342</v>
      </c>
      <c r="O3274" s="116">
        <v>15.795299999999999</v>
      </c>
      <c r="P3274" s="116">
        <v>0.13757</v>
      </c>
    </row>
    <row r="3275" spans="1:16">
      <c r="A3275" t="s">
        <v>141</v>
      </c>
      <c r="B3275">
        <v>1416</v>
      </c>
      <c r="C3275" t="s">
        <v>3448</v>
      </c>
      <c r="D3275">
        <v>46</v>
      </c>
      <c r="E3275">
        <v>9.3239999999999998</v>
      </c>
      <c r="F3275">
        <v>10.734</v>
      </c>
      <c r="G3275">
        <v>12.144</v>
      </c>
      <c r="H3275">
        <v>13.811999999999999</v>
      </c>
      <c r="I3275">
        <v>15.801</v>
      </c>
      <c r="J3275">
        <v>18.192</v>
      </c>
      <c r="K3275">
        <v>21.09</v>
      </c>
      <c r="L3275">
        <v>24.638000000000002</v>
      </c>
      <c r="M3275">
        <v>28.186</v>
      </c>
      <c r="N3275" s="116">
        <v>-0.3342</v>
      </c>
      <c r="O3275" s="116">
        <v>15.801299999999999</v>
      </c>
      <c r="P3275" s="116">
        <v>0.1376</v>
      </c>
    </row>
    <row r="3276" spans="1:16">
      <c r="A3276" t="s">
        <v>141</v>
      </c>
      <c r="B3276">
        <v>1417</v>
      </c>
      <c r="C3276" t="s">
        <v>3449</v>
      </c>
      <c r="D3276">
        <v>46</v>
      </c>
      <c r="E3276">
        <v>9.3260000000000005</v>
      </c>
      <c r="F3276">
        <v>10.737</v>
      </c>
      <c r="G3276">
        <v>12.148</v>
      </c>
      <c r="H3276">
        <v>13.817</v>
      </c>
      <c r="I3276">
        <v>15.807</v>
      </c>
      <c r="J3276">
        <v>18.199000000000002</v>
      </c>
      <c r="K3276">
        <v>21.099</v>
      </c>
      <c r="L3276">
        <v>24.65</v>
      </c>
      <c r="M3276">
        <v>28.201000000000001</v>
      </c>
      <c r="N3276" s="116">
        <v>-0.3342</v>
      </c>
      <c r="O3276" s="116">
        <v>15.8072</v>
      </c>
      <c r="P3276" s="116">
        <v>0.13763</v>
      </c>
    </row>
    <row r="3277" spans="1:16">
      <c r="A3277" t="s">
        <v>141</v>
      </c>
      <c r="B3277">
        <v>1418</v>
      </c>
      <c r="C3277" t="s">
        <v>3450</v>
      </c>
      <c r="D3277">
        <v>46</v>
      </c>
      <c r="E3277">
        <v>9.3290000000000006</v>
      </c>
      <c r="F3277">
        <v>10.74</v>
      </c>
      <c r="G3277">
        <v>12.151999999999999</v>
      </c>
      <c r="H3277">
        <v>13.821999999999999</v>
      </c>
      <c r="I3277">
        <v>15.813000000000001</v>
      </c>
      <c r="J3277">
        <v>18.206</v>
      </c>
      <c r="K3277">
        <v>21.108000000000001</v>
      </c>
      <c r="L3277">
        <v>24.661000000000001</v>
      </c>
      <c r="M3277">
        <v>28.213999999999999</v>
      </c>
      <c r="N3277" s="116">
        <v>-0.33429999999999999</v>
      </c>
      <c r="O3277" s="116">
        <v>15.8132</v>
      </c>
      <c r="P3277" s="116">
        <v>0.13764999999999999</v>
      </c>
    </row>
    <row r="3278" spans="1:16">
      <c r="A3278" t="s">
        <v>141</v>
      </c>
      <c r="B3278">
        <v>1419</v>
      </c>
      <c r="C3278" t="s">
        <v>3451</v>
      </c>
      <c r="D3278">
        <v>46</v>
      </c>
      <c r="E3278">
        <v>9.3320000000000007</v>
      </c>
      <c r="F3278">
        <v>10.744</v>
      </c>
      <c r="G3278">
        <v>12.156000000000001</v>
      </c>
      <c r="H3278">
        <v>13.827</v>
      </c>
      <c r="I3278">
        <v>15.819000000000001</v>
      </c>
      <c r="J3278">
        <v>18.213999999999999</v>
      </c>
      <c r="K3278">
        <v>21.117000000000001</v>
      </c>
      <c r="L3278">
        <v>24.672999999999998</v>
      </c>
      <c r="M3278">
        <v>28.228999999999999</v>
      </c>
      <c r="N3278" s="116">
        <v>-0.33429999999999999</v>
      </c>
      <c r="O3278" s="116">
        <v>15.8192</v>
      </c>
      <c r="P3278" s="116">
        <v>0.13768</v>
      </c>
    </row>
    <row r="3279" spans="1:16">
      <c r="A3279" t="s">
        <v>141</v>
      </c>
      <c r="B3279">
        <v>1420</v>
      </c>
      <c r="C3279" t="s">
        <v>3452</v>
      </c>
      <c r="D3279">
        <v>46</v>
      </c>
      <c r="E3279">
        <v>9.3339999999999996</v>
      </c>
      <c r="F3279">
        <v>10.747</v>
      </c>
      <c r="G3279">
        <v>12.16</v>
      </c>
      <c r="H3279">
        <v>13.832000000000001</v>
      </c>
      <c r="I3279">
        <v>15.824999999999999</v>
      </c>
      <c r="J3279">
        <v>18.221</v>
      </c>
      <c r="K3279">
        <v>21.126999999999999</v>
      </c>
      <c r="L3279">
        <v>24.684999999999999</v>
      </c>
      <c r="M3279">
        <v>28.244</v>
      </c>
      <c r="N3279" s="116">
        <v>-0.33439999999999998</v>
      </c>
      <c r="O3279" s="116">
        <v>15.825200000000001</v>
      </c>
      <c r="P3279" s="116">
        <v>0.13771</v>
      </c>
    </row>
    <row r="3280" spans="1:16">
      <c r="A3280" t="s">
        <v>141</v>
      </c>
      <c r="B3280">
        <v>1421</v>
      </c>
      <c r="C3280" t="s">
        <v>3453</v>
      </c>
      <c r="D3280">
        <v>46</v>
      </c>
      <c r="E3280">
        <v>9.3369999999999997</v>
      </c>
      <c r="F3280">
        <v>10.75</v>
      </c>
      <c r="G3280">
        <v>12.164</v>
      </c>
      <c r="H3280">
        <v>13.837</v>
      </c>
      <c r="I3280">
        <v>15.831</v>
      </c>
      <c r="J3280">
        <v>18.228999999999999</v>
      </c>
      <c r="K3280">
        <v>21.135999999999999</v>
      </c>
      <c r="L3280">
        <v>24.696999999999999</v>
      </c>
      <c r="M3280">
        <v>28.257999999999999</v>
      </c>
      <c r="N3280" s="116">
        <v>-0.33439999999999998</v>
      </c>
      <c r="O3280" s="116">
        <v>15.831099999999999</v>
      </c>
      <c r="P3280" s="116">
        <v>0.13774</v>
      </c>
    </row>
    <row r="3281" spans="1:16">
      <c r="A3281" t="s">
        <v>141</v>
      </c>
      <c r="B3281">
        <v>1422</v>
      </c>
      <c r="C3281" t="s">
        <v>3454</v>
      </c>
      <c r="D3281">
        <v>46</v>
      </c>
      <c r="E3281">
        <v>9.34</v>
      </c>
      <c r="F3281">
        <v>10.754</v>
      </c>
      <c r="G3281">
        <v>12.167999999999999</v>
      </c>
      <c r="H3281">
        <v>13.842000000000001</v>
      </c>
      <c r="I3281">
        <v>15.837</v>
      </c>
      <c r="J3281">
        <v>18.236000000000001</v>
      </c>
      <c r="K3281">
        <v>21.145</v>
      </c>
      <c r="L3281">
        <v>24.707999999999998</v>
      </c>
      <c r="M3281">
        <v>28.271999999999998</v>
      </c>
      <c r="N3281" s="116">
        <v>-0.33450000000000002</v>
      </c>
      <c r="O3281" s="116">
        <v>15.8371</v>
      </c>
      <c r="P3281" s="116">
        <v>0.13775999999999999</v>
      </c>
    </row>
    <row r="3282" spans="1:16">
      <c r="A3282" t="s">
        <v>141</v>
      </c>
      <c r="B3282">
        <v>1423</v>
      </c>
      <c r="C3282" t="s">
        <v>3455</v>
      </c>
      <c r="D3282">
        <v>46</v>
      </c>
      <c r="E3282">
        <v>9.3420000000000005</v>
      </c>
      <c r="F3282">
        <v>10.757</v>
      </c>
      <c r="G3282">
        <v>12.172000000000001</v>
      </c>
      <c r="H3282">
        <v>13.846</v>
      </c>
      <c r="I3282">
        <v>15.843</v>
      </c>
      <c r="J3282">
        <v>18.242999999999999</v>
      </c>
      <c r="K3282">
        <v>21.155000000000001</v>
      </c>
      <c r="L3282">
        <v>24.72</v>
      </c>
      <c r="M3282">
        <v>28.286000000000001</v>
      </c>
      <c r="N3282" s="116">
        <v>-0.33450000000000002</v>
      </c>
      <c r="O3282" s="116">
        <v>15.8431</v>
      </c>
      <c r="P3282" s="116">
        <v>0.13779</v>
      </c>
    </row>
    <row r="3283" spans="1:16">
      <c r="A3283" t="s">
        <v>141</v>
      </c>
      <c r="B3283">
        <v>1424</v>
      </c>
      <c r="C3283" t="s">
        <v>3456</v>
      </c>
      <c r="D3283">
        <v>46</v>
      </c>
      <c r="E3283">
        <v>9.3450000000000006</v>
      </c>
      <c r="F3283">
        <v>10.76</v>
      </c>
      <c r="G3283">
        <v>12.176</v>
      </c>
      <c r="H3283">
        <v>13.851000000000001</v>
      </c>
      <c r="I3283">
        <v>15.849</v>
      </c>
      <c r="J3283">
        <v>18.251000000000001</v>
      </c>
      <c r="K3283">
        <v>21.164000000000001</v>
      </c>
      <c r="L3283">
        <v>24.731999999999999</v>
      </c>
      <c r="M3283">
        <v>28.3</v>
      </c>
      <c r="N3283" s="116">
        <v>-0.33450000000000002</v>
      </c>
      <c r="O3283" s="116">
        <v>15.849</v>
      </c>
      <c r="P3283" s="116">
        <v>0.13782</v>
      </c>
    </row>
    <row r="3284" spans="1:16">
      <c r="A3284" t="s">
        <v>141</v>
      </c>
      <c r="B3284">
        <v>1425</v>
      </c>
      <c r="C3284" t="s">
        <v>3457</v>
      </c>
      <c r="D3284">
        <v>46</v>
      </c>
      <c r="E3284">
        <v>9.3469999999999995</v>
      </c>
      <c r="F3284">
        <v>10.763</v>
      </c>
      <c r="G3284">
        <v>12.18</v>
      </c>
      <c r="H3284">
        <v>13.856</v>
      </c>
      <c r="I3284">
        <v>15.855</v>
      </c>
      <c r="J3284">
        <v>18.257999999999999</v>
      </c>
      <c r="K3284">
        <v>21.172999999999998</v>
      </c>
      <c r="L3284">
        <v>24.744</v>
      </c>
      <c r="M3284">
        <v>28.315000000000001</v>
      </c>
      <c r="N3284" s="116">
        <v>-0.33460000000000001</v>
      </c>
      <c r="O3284" s="116">
        <v>15.855</v>
      </c>
      <c r="P3284" s="116">
        <v>0.13785</v>
      </c>
    </row>
    <row r="3285" spans="1:16">
      <c r="A3285" t="s">
        <v>141</v>
      </c>
      <c r="B3285">
        <v>1426</v>
      </c>
      <c r="C3285" t="s">
        <v>3458</v>
      </c>
      <c r="D3285">
        <v>46</v>
      </c>
      <c r="E3285">
        <v>9.35</v>
      </c>
      <c r="F3285">
        <v>10.766999999999999</v>
      </c>
      <c r="G3285">
        <v>12.183999999999999</v>
      </c>
      <c r="H3285">
        <v>13.861000000000001</v>
      </c>
      <c r="I3285">
        <v>15.861000000000001</v>
      </c>
      <c r="J3285">
        <v>18.265999999999998</v>
      </c>
      <c r="K3285">
        <v>21.183</v>
      </c>
      <c r="L3285">
        <v>24.756</v>
      </c>
      <c r="M3285">
        <v>28.33</v>
      </c>
      <c r="N3285" s="116">
        <v>-0.33460000000000001</v>
      </c>
      <c r="O3285" s="116">
        <v>15.861000000000001</v>
      </c>
      <c r="P3285" s="116">
        <v>0.13788</v>
      </c>
    </row>
    <row r="3286" spans="1:16">
      <c r="A3286" t="s">
        <v>141</v>
      </c>
      <c r="B3286">
        <v>1427</v>
      </c>
      <c r="C3286" t="s">
        <v>3459</v>
      </c>
      <c r="D3286">
        <v>46</v>
      </c>
      <c r="E3286">
        <v>9.3529999999999998</v>
      </c>
      <c r="F3286">
        <v>10.77</v>
      </c>
      <c r="G3286">
        <v>12.188000000000001</v>
      </c>
      <c r="H3286">
        <v>13.866</v>
      </c>
      <c r="I3286">
        <v>15.867000000000001</v>
      </c>
      <c r="J3286">
        <v>18.273</v>
      </c>
      <c r="K3286">
        <v>21.192</v>
      </c>
      <c r="L3286">
        <v>24.766999999999999</v>
      </c>
      <c r="M3286">
        <v>28.343</v>
      </c>
      <c r="N3286" s="116">
        <v>-0.3347</v>
      </c>
      <c r="O3286" s="116">
        <v>15.866899999999999</v>
      </c>
      <c r="P3286" s="116">
        <v>0.13789999999999999</v>
      </c>
    </row>
    <row r="3287" spans="1:16">
      <c r="A3287" t="s">
        <v>141</v>
      </c>
      <c r="B3287">
        <v>1428</v>
      </c>
      <c r="C3287" t="s">
        <v>3460</v>
      </c>
      <c r="D3287">
        <v>46</v>
      </c>
      <c r="E3287">
        <v>9.3550000000000004</v>
      </c>
      <c r="F3287">
        <v>10.773</v>
      </c>
      <c r="G3287">
        <v>12.192</v>
      </c>
      <c r="H3287">
        <v>13.871</v>
      </c>
      <c r="I3287">
        <v>15.872999999999999</v>
      </c>
      <c r="J3287">
        <v>18.28</v>
      </c>
      <c r="K3287">
        <v>21.201000000000001</v>
      </c>
      <c r="L3287">
        <v>24.779</v>
      </c>
      <c r="M3287">
        <v>28.358000000000001</v>
      </c>
      <c r="N3287" s="116">
        <v>-0.3347</v>
      </c>
      <c r="O3287" s="116">
        <v>15.8729</v>
      </c>
      <c r="P3287" s="116">
        <v>0.13793</v>
      </c>
    </row>
    <row r="3288" spans="1:16">
      <c r="A3288" t="s">
        <v>141</v>
      </c>
      <c r="B3288">
        <v>1429</v>
      </c>
      <c r="C3288" t="s">
        <v>3461</v>
      </c>
      <c r="D3288">
        <v>46</v>
      </c>
      <c r="E3288">
        <v>9.3580000000000005</v>
      </c>
      <c r="F3288">
        <v>10.776999999999999</v>
      </c>
      <c r="G3288">
        <v>12.196</v>
      </c>
      <c r="H3288">
        <v>13.875</v>
      </c>
      <c r="I3288">
        <v>15.879</v>
      </c>
      <c r="J3288">
        <v>18.288</v>
      </c>
      <c r="K3288">
        <v>21.210999999999999</v>
      </c>
      <c r="L3288">
        <v>24.792000000000002</v>
      </c>
      <c r="M3288">
        <v>28.373000000000001</v>
      </c>
      <c r="N3288" s="116">
        <v>-0.33479999999999999</v>
      </c>
      <c r="O3288" s="116">
        <v>15.8789</v>
      </c>
      <c r="P3288" s="116">
        <v>0.13796</v>
      </c>
    </row>
    <row r="3289" spans="1:16">
      <c r="A3289" t="s">
        <v>141</v>
      </c>
      <c r="B3289">
        <v>1430</v>
      </c>
      <c r="C3289" t="s">
        <v>3462</v>
      </c>
      <c r="D3289">
        <v>46</v>
      </c>
      <c r="E3289">
        <v>9.36</v>
      </c>
      <c r="F3289">
        <v>10.78</v>
      </c>
      <c r="G3289">
        <v>12.2</v>
      </c>
      <c r="H3289">
        <v>13.88</v>
      </c>
      <c r="I3289">
        <v>15.885</v>
      </c>
      <c r="J3289">
        <v>18.295000000000002</v>
      </c>
      <c r="K3289">
        <v>21.22</v>
      </c>
      <c r="L3289">
        <v>24.803999999999998</v>
      </c>
      <c r="M3289">
        <v>28.387</v>
      </c>
      <c r="N3289" s="116">
        <v>-0.33479999999999999</v>
      </c>
      <c r="O3289" s="116">
        <v>15.8849</v>
      </c>
      <c r="P3289" s="116">
        <v>0.13799</v>
      </c>
    </row>
    <row r="3290" spans="1:16">
      <c r="A3290" t="s">
        <v>141</v>
      </c>
      <c r="B3290">
        <v>1431</v>
      </c>
      <c r="C3290" t="s">
        <v>3463</v>
      </c>
      <c r="D3290">
        <v>47</v>
      </c>
      <c r="E3290">
        <v>9.3629999999999995</v>
      </c>
      <c r="F3290">
        <v>10.782999999999999</v>
      </c>
      <c r="G3290">
        <v>12.204000000000001</v>
      </c>
      <c r="H3290">
        <v>13.885</v>
      </c>
      <c r="I3290">
        <v>15.891</v>
      </c>
      <c r="J3290">
        <v>18.303000000000001</v>
      </c>
      <c r="K3290">
        <v>21.228999999999999</v>
      </c>
      <c r="L3290">
        <v>24.815000000000001</v>
      </c>
      <c r="M3290">
        <v>28.4</v>
      </c>
      <c r="N3290" s="116">
        <v>-0.33479999999999999</v>
      </c>
      <c r="O3290" s="116">
        <v>15.8908</v>
      </c>
      <c r="P3290" s="116">
        <v>0.13800999999999999</v>
      </c>
    </row>
    <row r="3291" spans="1:16">
      <c r="A3291" t="s">
        <v>141</v>
      </c>
      <c r="B3291">
        <v>1432</v>
      </c>
      <c r="C3291" t="s">
        <v>3464</v>
      </c>
      <c r="D3291">
        <v>47</v>
      </c>
      <c r="E3291">
        <v>9.3659999999999997</v>
      </c>
      <c r="F3291">
        <v>10.787000000000001</v>
      </c>
      <c r="G3291">
        <v>12.208</v>
      </c>
      <c r="H3291">
        <v>13.89</v>
      </c>
      <c r="I3291">
        <v>15.897</v>
      </c>
      <c r="J3291">
        <v>18.309999999999999</v>
      </c>
      <c r="K3291">
        <v>21.238</v>
      </c>
      <c r="L3291">
        <v>24.827000000000002</v>
      </c>
      <c r="M3291">
        <v>28.414999999999999</v>
      </c>
      <c r="N3291" s="116">
        <v>-0.33489999999999998</v>
      </c>
      <c r="O3291" s="116">
        <v>15.896800000000001</v>
      </c>
      <c r="P3291" s="116">
        <v>0.13804</v>
      </c>
    </row>
    <row r="3292" spans="1:16">
      <c r="A3292" t="s">
        <v>141</v>
      </c>
      <c r="B3292">
        <v>1433</v>
      </c>
      <c r="C3292" t="s">
        <v>3465</v>
      </c>
      <c r="D3292">
        <v>47</v>
      </c>
      <c r="E3292">
        <v>9.3680000000000003</v>
      </c>
      <c r="F3292">
        <v>10.79</v>
      </c>
      <c r="G3292">
        <v>12.212</v>
      </c>
      <c r="H3292">
        <v>13.895</v>
      </c>
      <c r="I3292">
        <v>15.903</v>
      </c>
      <c r="J3292">
        <v>18.318000000000001</v>
      </c>
      <c r="K3292">
        <v>21.248000000000001</v>
      </c>
      <c r="L3292">
        <v>24.838999999999999</v>
      </c>
      <c r="M3292">
        <v>28.43</v>
      </c>
      <c r="N3292" s="116">
        <v>-0.33489999999999998</v>
      </c>
      <c r="O3292" s="116">
        <v>15.902799999999999</v>
      </c>
      <c r="P3292" s="116">
        <v>0.13807</v>
      </c>
    </row>
    <row r="3293" spans="1:16">
      <c r="A3293" t="s">
        <v>141</v>
      </c>
      <c r="B3293">
        <v>1434</v>
      </c>
      <c r="C3293" t="s">
        <v>3466</v>
      </c>
      <c r="D3293">
        <v>47</v>
      </c>
      <c r="E3293">
        <v>9.3710000000000004</v>
      </c>
      <c r="F3293">
        <v>10.792999999999999</v>
      </c>
      <c r="G3293">
        <v>12.215999999999999</v>
      </c>
      <c r="H3293">
        <v>13.9</v>
      </c>
      <c r="I3293">
        <v>15.909000000000001</v>
      </c>
      <c r="J3293">
        <v>18.324999999999999</v>
      </c>
      <c r="K3293">
        <v>21.257000000000001</v>
      </c>
      <c r="L3293">
        <v>24.850999999999999</v>
      </c>
      <c r="M3293">
        <v>28.443999999999999</v>
      </c>
      <c r="N3293" s="116">
        <v>-0.33500000000000002</v>
      </c>
      <c r="O3293" s="116">
        <v>15.9087</v>
      </c>
      <c r="P3293" s="116">
        <v>0.1381</v>
      </c>
    </row>
    <row r="3294" spans="1:16">
      <c r="A3294" t="s">
        <v>141</v>
      </c>
      <c r="B3294">
        <v>1435</v>
      </c>
      <c r="C3294" t="s">
        <v>3467</v>
      </c>
      <c r="D3294">
        <v>47</v>
      </c>
      <c r="E3294">
        <v>9.3729999999999993</v>
      </c>
      <c r="F3294">
        <v>10.795999999999999</v>
      </c>
      <c r="G3294">
        <v>12.218999999999999</v>
      </c>
      <c r="H3294">
        <v>13.904999999999999</v>
      </c>
      <c r="I3294">
        <v>15.914999999999999</v>
      </c>
      <c r="J3294">
        <v>18.332000000000001</v>
      </c>
      <c r="K3294">
        <v>21.266999999999999</v>
      </c>
      <c r="L3294">
        <v>24.863</v>
      </c>
      <c r="M3294">
        <v>28.459</v>
      </c>
      <c r="N3294" s="116">
        <v>-0.33500000000000002</v>
      </c>
      <c r="O3294" s="116">
        <v>15.9147</v>
      </c>
      <c r="P3294" s="116">
        <v>0.13813</v>
      </c>
    </row>
    <row r="3295" spans="1:16">
      <c r="A3295" t="s">
        <v>141</v>
      </c>
      <c r="B3295">
        <v>1436</v>
      </c>
      <c r="C3295" t="s">
        <v>3468</v>
      </c>
      <c r="D3295">
        <v>47</v>
      </c>
      <c r="E3295">
        <v>9.3759999999999994</v>
      </c>
      <c r="F3295">
        <v>10.8</v>
      </c>
      <c r="G3295">
        <v>12.224</v>
      </c>
      <c r="H3295">
        <v>13.91</v>
      </c>
      <c r="I3295">
        <v>15.920999999999999</v>
      </c>
      <c r="J3295">
        <v>18.34</v>
      </c>
      <c r="K3295">
        <v>21.276</v>
      </c>
      <c r="L3295">
        <v>24.873999999999999</v>
      </c>
      <c r="M3295">
        <v>28.472999999999999</v>
      </c>
      <c r="N3295" s="116">
        <v>-0.33510000000000001</v>
      </c>
      <c r="O3295" s="116">
        <v>15.9207</v>
      </c>
      <c r="P3295" s="116">
        <v>0.13815</v>
      </c>
    </row>
    <row r="3296" spans="1:16">
      <c r="A3296" t="s">
        <v>141</v>
      </c>
      <c r="B3296">
        <v>1437</v>
      </c>
      <c r="C3296" t="s">
        <v>3469</v>
      </c>
      <c r="D3296">
        <v>47</v>
      </c>
      <c r="E3296">
        <v>9.3789999999999996</v>
      </c>
      <c r="F3296">
        <v>10.803000000000001</v>
      </c>
      <c r="G3296">
        <v>12.228</v>
      </c>
      <c r="H3296">
        <v>13.914</v>
      </c>
      <c r="I3296">
        <v>15.927</v>
      </c>
      <c r="J3296">
        <v>18.347000000000001</v>
      </c>
      <c r="K3296">
        <v>21.285</v>
      </c>
      <c r="L3296">
        <v>24.885999999999999</v>
      </c>
      <c r="M3296">
        <v>28.486999999999998</v>
      </c>
      <c r="N3296" s="116">
        <v>-0.33510000000000001</v>
      </c>
      <c r="O3296" s="116">
        <v>15.926600000000001</v>
      </c>
      <c r="P3296" s="116">
        <v>0.13818</v>
      </c>
    </row>
    <row r="3297" spans="1:16">
      <c r="A3297" t="s">
        <v>141</v>
      </c>
      <c r="B3297">
        <v>1438</v>
      </c>
      <c r="C3297" t="s">
        <v>3470</v>
      </c>
      <c r="D3297">
        <v>47</v>
      </c>
      <c r="E3297">
        <v>9.3810000000000002</v>
      </c>
      <c r="F3297">
        <v>10.805999999999999</v>
      </c>
      <c r="G3297">
        <v>12.231</v>
      </c>
      <c r="H3297">
        <v>13.919</v>
      </c>
      <c r="I3297">
        <v>15.933</v>
      </c>
      <c r="J3297">
        <v>18.355</v>
      </c>
      <c r="K3297">
        <v>21.294</v>
      </c>
      <c r="L3297">
        <v>24.898</v>
      </c>
      <c r="M3297">
        <v>28.501000000000001</v>
      </c>
      <c r="N3297" s="116">
        <v>-0.33510000000000001</v>
      </c>
      <c r="O3297" s="116">
        <v>15.932600000000001</v>
      </c>
      <c r="P3297" s="116">
        <v>0.13821</v>
      </c>
    </row>
    <row r="3298" spans="1:16">
      <c r="A3298" t="s">
        <v>141</v>
      </c>
      <c r="B3298">
        <v>1439</v>
      </c>
      <c r="C3298" t="s">
        <v>3471</v>
      </c>
      <c r="D3298">
        <v>47</v>
      </c>
      <c r="E3298">
        <v>9.3840000000000003</v>
      </c>
      <c r="F3298">
        <v>10.81</v>
      </c>
      <c r="G3298">
        <v>12.234999999999999</v>
      </c>
      <c r="H3298">
        <v>13.923999999999999</v>
      </c>
      <c r="I3298">
        <v>15.939</v>
      </c>
      <c r="J3298">
        <v>18.361999999999998</v>
      </c>
      <c r="K3298">
        <v>21.303999999999998</v>
      </c>
      <c r="L3298">
        <v>24.91</v>
      </c>
      <c r="M3298">
        <v>28.515999999999998</v>
      </c>
      <c r="N3298" s="116">
        <v>-0.3352</v>
      </c>
      <c r="O3298" s="116">
        <v>15.938599999999999</v>
      </c>
      <c r="P3298" s="116">
        <v>0.13824</v>
      </c>
    </row>
    <row r="3299" spans="1:16">
      <c r="A3299" t="s">
        <v>141</v>
      </c>
      <c r="B3299">
        <v>1440</v>
      </c>
      <c r="C3299" t="s">
        <v>3472</v>
      </c>
      <c r="D3299">
        <v>47</v>
      </c>
      <c r="E3299">
        <v>9.3859999999999992</v>
      </c>
      <c r="F3299">
        <v>10.813000000000001</v>
      </c>
      <c r="G3299">
        <v>12.24</v>
      </c>
      <c r="H3299">
        <v>13.929</v>
      </c>
      <c r="I3299">
        <v>15.944000000000001</v>
      </c>
      <c r="J3299">
        <v>18.369</v>
      </c>
      <c r="K3299">
        <v>21.312999999999999</v>
      </c>
      <c r="L3299">
        <v>24.920999999999999</v>
      </c>
      <c r="M3299">
        <v>28.53</v>
      </c>
      <c r="N3299" s="116">
        <v>-0.3352</v>
      </c>
      <c r="O3299" s="116">
        <v>15.9445</v>
      </c>
      <c r="P3299" s="116">
        <v>0.13825999999999999</v>
      </c>
    </row>
    <row r="3300" spans="1:16">
      <c r="A3300" t="s">
        <v>141</v>
      </c>
      <c r="B3300">
        <v>1441</v>
      </c>
      <c r="C3300" t="s">
        <v>3473</v>
      </c>
      <c r="D3300">
        <v>47</v>
      </c>
      <c r="E3300">
        <v>9.3889999999999993</v>
      </c>
      <c r="F3300">
        <v>10.816000000000001</v>
      </c>
      <c r="G3300">
        <v>12.243</v>
      </c>
      <c r="H3300">
        <v>13.933999999999999</v>
      </c>
      <c r="I3300">
        <v>15.95</v>
      </c>
      <c r="J3300">
        <v>18.376999999999999</v>
      </c>
      <c r="K3300">
        <v>21.321999999999999</v>
      </c>
      <c r="L3300">
        <v>24.933</v>
      </c>
      <c r="M3300">
        <v>28.545000000000002</v>
      </c>
      <c r="N3300" s="116">
        <v>-0.33529999999999999</v>
      </c>
      <c r="O3300" s="116">
        <v>15.9505</v>
      </c>
      <c r="P3300" s="116">
        <v>0.13829</v>
      </c>
    </row>
    <row r="3301" spans="1:16">
      <c r="A3301" t="s">
        <v>141</v>
      </c>
      <c r="B3301">
        <v>1442</v>
      </c>
      <c r="C3301" t="s">
        <v>3474</v>
      </c>
      <c r="D3301">
        <v>47</v>
      </c>
      <c r="E3301">
        <v>9.3919999999999995</v>
      </c>
      <c r="F3301">
        <v>10.819000000000001</v>
      </c>
      <c r="G3301">
        <v>12.247</v>
      </c>
      <c r="H3301">
        <v>13.939</v>
      </c>
      <c r="I3301">
        <v>15.956</v>
      </c>
      <c r="J3301">
        <v>18.384</v>
      </c>
      <c r="K3301">
        <v>21.332000000000001</v>
      </c>
      <c r="L3301">
        <v>24.945</v>
      </c>
      <c r="M3301">
        <v>28.559000000000001</v>
      </c>
      <c r="N3301" s="116">
        <v>-0.33529999999999999</v>
      </c>
      <c r="O3301" s="116">
        <v>15.9565</v>
      </c>
      <c r="P3301" s="116">
        <v>0.13832</v>
      </c>
    </row>
    <row r="3302" spans="1:16">
      <c r="A3302" t="s">
        <v>141</v>
      </c>
      <c r="B3302">
        <v>1443</v>
      </c>
      <c r="C3302" t="s">
        <v>3475</v>
      </c>
      <c r="D3302">
        <v>47</v>
      </c>
      <c r="E3302">
        <v>9.3940000000000001</v>
      </c>
      <c r="F3302">
        <v>10.823</v>
      </c>
      <c r="G3302">
        <v>12.250999999999999</v>
      </c>
      <c r="H3302">
        <v>13.943</v>
      </c>
      <c r="I3302">
        <v>15.962</v>
      </c>
      <c r="J3302">
        <v>18.391999999999999</v>
      </c>
      <c r="K3302">
        <v>21.341000000000001</v>
      </c>
      <c r="L3302">
        <v>24.957000000000001</v>
      </c>
      <c r="M3302">
        <v>28.574000000000002</v>
      </c>
      <c r="N3302" s="116">
        <v>-0.33539999999999998</v>
      </c>
      <c r="O3302" s="116">
        <v>15.962400000000001</v>
      </c>
      <c r="P3302" s="116">
        <v>0.13835</v>
      </c>
    </row>
    <row r="3303" spans="1:16">
      <c r="A3303" t="s">
        <v>141</v>
      </c>
      <c r="B3303">
        <v>1444</v>
      </c>
      <c r="C3303" t="s">
        <v>3476</v>
      </c>
      <c r="D3303">
        <v>47</v>
      </c>
      <c r="E3303">
        <v>9.3970000000000002</v>
      </c>
      <c r="F3303">
        <v>10.826000000000001</v>
      </c>
      <c r="G3303">
        <v>12.255000000000001</v>
      </c>
      <c r="H3303">
        <v>13.948</v>
      </c>
      <c r="I3303">
        <v>15.968</v>
      </c>
      <c r="J3303">
        <v>18.399000000000001</v>
      </c>
      <c r="K3303">
        <v>21.35</v>
      </c>
      <c r="L3303">
        <v>24.969000000000001</v>
      </c>
      <c r="M3303">
        <v>28.588000000000001</v>
      </c>
      <c r="N3303" s="116">
        <v>-0.33539999999999998</v>
      </c>
      <c r="O3303" s="116">
        <v>15.968400000000001</v>
      </c>
      <c r="P3303" s="116">
        <v>0.13838</v>
      </c>
    </row>
    <row r="3304" spans="1:16">
      <c r="A3304" t="s">
        <v>141</v>
      </c>
      <c r="B3304">
        <v>1445</v>
      </c>
      <c r="C3304" t="s">
        <v>3477</v>
      </c>
      <c r="D3304">
        <v>47</v>
      </c>
      <c r="E3304">
        <v>9.3989999999999991</v>
      </c>
      <c r="F3304">
        <v>10.829000000000001</v>
      </c>
      <c r="G3304">
        <v>12.259</v>
      </c>
      <c r="H3304">
        <v>13.952999999999999</v>
      </c>
      <c r="I3304">
        <v>15.974</v>
      </c>
      <c r="J3304">
        <v>18.405999999999999</v>
      </c>
      <c r="K3304">
        <v>21.359000000000002</v>
      </c>
      <c r="L3304">
        <v>24.981000000000002</v>
      </c>
      <c r="M3304">
        <v>28.602</v>
      </c>
      <c r="N3304" s="116">
        <v>-0.33539999999999998</v>
      </c>
      <c r="O3304" s="116">
        <v>15.974399999999999</v>
      </c>
      <c r="P3304" s="116">
        <v>0.1384</v>
      </c>
    </row>
    <row r="3305" spans="1:16">
      <c r="A3305" t="s">
        <v>141</v>
      </c>
      <c r="B3305">
        <v>1446</v>
      </c>
      <c r="C3305" t="s">
        <v>3478</v>
      </c>
      <c r="D3305">
        <v>47</v>
      </c>
      <c r="E3305">
        <v>9.4019999999999992</v>
      </c>
      <c r="F3305">
        <v>10.833</v>
      </c>
      <c r="G3305">
        <v>12.263</v>
      </c>
      <c r="H3305">
        <v>13.958</v>
      </c>
      <c r="I3305">
        <v>15.98</v>
      </c>
      <c r="J3305">
        <v>18.414000000000001</v>
      </c>
      <c r="K3305">
        <v>21.369</v>
      </c>
      <c r="L3305">
        <v>24.992999999999999</v>
      </c>
      <c r="M3305">
        <v>28.616</v>
      </c>
      <c r="N3305" s="116">
        <v>-0.33550000000000002</v>
      </c>
      <c r="O3305" s="116">
        <v>15.9803</v>
      </c>
      <c r="P3305" s="116">
        <v>0.13843</v>
      </c>
    </row>
    <row r="3306" spans="1:16">
      <c r="A3306" t="s">
        <v>141</v>
      </c>
      <c r="B3306">
        <v>1447</v>
      </c>
      <c r="C3306" t="s">
        <v>3479</v>
      </c>
      <c r="D3306">
        <v>47</v>
      </c>
      <c r="E3306">
        <v>9.4039999999999999</v>
      </c>
      <c r="F3306">
        <v>10.836</v>
      </c>
      <c r="G3306">
        <v>12.266999999999999</v>
      </c>
      <c r="H3306">
        <v>13.962999999999999</v>
      </c>
      <c r="I3306">
        <v>15.986000000000001</v>
      </c>
      <c r="J3306">
        <v>18.420999999999999</v>
      </c>
      <c r="K3306">
        <v>21.378</v>
      </c>
      <c r="L3306">
        <v>25.004999999999999</v>
      </c>
      <c r="M3306">
        <v>28.631</v>
      </c>
      <c r="N3306" s="116">
        <v>-0.33550000000000002</v>
      </c>
      <c r="O3306" s="116">
        <v>15.9863</v>
      </c>
      <c r="P3306" s="116">
        <v>0.13846</v>
      </c>
    </row>
    <row r="3307" spans="1:16">
      <c r="A3307" t="s">
        <v>141</v>
      </c>
      <c r="B3307">
        <v>1448</v>
      </c>
      <c r="C3307" t="s">
        <v>3480</v>
      </c>
      <c r="D3307">
        <v>47</v>
      </c>
      <c r="E3307">
        <v>9.407</v>
      </c>
      <c r="F3307">
        <v>10.839</v>
      </c>
      <c r="G3307">
        <v>12.271000000000001</v>
      </c>
      <c r="H3307">
        <v>13.967000000000001</v>
      </c>
      <c r="I3307">
        <v>15.992000000000001</v>
      </c>
      <c r="J3307">
        <v>18.428999999999998</v>
      </c>
      <c r="K3307">
        <v>21.388000000000002</v>
      </c>
      <c r="L3307">
        <v>25.016999999999999</v>
      </c>
      <c r="M3307">
        <v>28.646000000000001</v>
      </c>
      <c r="N3307" s="116">
        <v>-0.33560000000000001</v>
      </c>
      <c r="O3307" s="116">
        <v>15.9922</v>
      </c>
      <c r="P3307" s="116">
        <v>0.13849</v>
      </c>
    </row>
    <row r="3308" spans="1:16">
      <c r="A3308" t="s">
        <v>141</v>
      </c>
      <c r="B3308">
        <v>1449</v>
      </c>
      <c r="C3308" t="s">
        <v>3481</v>
      </c>
      <c r="D3308">
        <v>47</v>
      </c>
      <c r="E3308">
        <v>9.41</v>
      </c>
      <c r="F3308">
        <v>10.843</v>
      </c>
      <c r="G3308">
        <v>12.275</v>
      </c>
      <c r="H3308">
        <v>13.972</v>
      </c>
      <c r="I3308">
        <v>15.997999999999999</v>
      </c>
      <c r="J3308">
        <v>18.436</v>
      </c>
      <c r="K3308">
        <v>21.396999999999998</v>
      </c>
      <c r="L3308">
        <v>25.027999999999999</v>
      </c>
      <c r="M3308">
        <v>28.658999999999999</v>
      </c>
      <c r="N3308" s="116">
        <v>-0.33560000000000001</v>
      </c>
      <c r="O3308" s="116">
        <v>15.998200000000001</v>
      </c>
      <c r="P3308" s="116">
        <v>0.13850999999999999</v>
      </c>
    </row>
    <row r="3309" spans="1:16">
      <c r="A3309" t="s">
        <v>141</v>
      </c>
      <c r="B3309">
        <v>1450</v>
      </c>
      <c r="C3309" t="s">
        <v>3482</v>
      </c>
      <c r="D3309">
        <v>47</v>
      </c>
      <c r="E3309">
        <v>9.4120000000000008</v>
      </c>
      <c r="F3309">
        <v>10.846</v>
      </c>
      <c r="G3309">
        <v>12.279</v>
      </c>
      <c r="H3309">
        <v>13.977</v>
      </c>
      <c r="I3309">
        <v>16.004000000000001</v>
      </c>
      <c r="J3309">
        <v>18.443999999999999</v>
      </c>
      <c r="K3309">
        <v>21.405999999999999</v>
      </c>
      <c r="L3309">
        <v>25.04</v>
      </c>
      <c r="M3309">
        <v>28.673999999999999</v>
      </c>
      <c r="N3309" s="116">
        <v>-0.3357</v>
      </c>
      <c r="O3309" s="116">
        <v>16.004200000000001</v>
      </c>
      <c r="P3309" s="116">
        <v>0.13854</v>
      </c>
    </row>
    <row r="3310" spans="1:16">
      <c r="A3310" t="s">
        <v>141</v>
      </c>
      <c r="B3310">
        <v>1451</v>
      </c>
      <c r="C3310" t="s">
        <v>3483</v>
      </c>
      <c r="D3310">
        <v>47</v>
      </c>
      <c r="E3310">
        <v>9.4149999999999991</v>
      </c>
      <c r="F3310">
        <v>10.849</v>
      </c>
      <c r="G3310">
        <v>12.282999999999999</v>
      </c>
      <c r="H3310">
        <v>13.981999999999999</v>
      </c>
      <c r="I3310">
        <v>16.010000000000002</v>
      </c>
      <c r="J3310">
        <v>18.451000000000001</v>
      </c>
      <c r="K3310">
        <v>21.414999999999999</v>
      </c>
      <c r="L3310">
        <v>25.052</v>
      </c>
      <c r="M3310">
        <v>28.689</v>
      </c>
      <c r="N3310" s="116">
        <v>-0.3357</v>
      </c>
      <c r="O3310" s="116">
        <v>16.010100000000001</v>
      </c>
      <c r="P3310" s="116">
        <v>0.13857</v>
      </c>
    </row>
    <row r="3311" spans="1:16">
      <c r="A3311" t="s">
        <v>141</v>
      </c>
      <c r="B3311">
        <v>1452</v>
      </c>
      <c r="C3311" t="s">
        <v>3484</v>
      </c>
      <c r="D3311">
        <v>47</v>
      </c>
      <c r="E3311">
        <v>9.4169999999999998</v>
      </c>
      <c r="F3311">
        <v>10.852</v>
      </c>
      <c r="G3311">
        <v>12.287000000000001</v>
      </c>
      <c r="H3311">
        <v>13.987</v>
      </c>
      <c r="I3311">
        <v>16.015999999999998</v>
      </c>
      <c r="J3311">
        <v>18.457999999999998</v>
      </c>
      <c r="K3311">
        <v>21.425000000000001</v>
      </c>
      <c r="L3311">
        <v>25.064</v>
      </c>
      <c r="M3311">
        <v>28.702999999999999</v>
      </c>
      <c r="N3311" s="116">
        <v>-0.3357</v>
      </c>
      <c r="O3311" s="116">
        <v>16.016100000000002</v>
      </c>
      <c r="P3311" s="116">
        <v>0.1386</v>
      </c>
    </row>
    <row r="3312" spans="1:16">
      <c r="A3312" t="s">
        <v>141</v>
      </c>
      <c r="B3312">
        <v>1453</v>
      </c>
      <c r="C3312" t="s">
        <v>3485</v>
      </c>
      <c r="D3312">
        <v>47</v>
      </c>
      <c r="E3312">
        <v>9.42</v>
      </c>
      <c r="F3312">
        <v>10.856</v>
      </c>
      <c r="G3312">
        <v>12.291</v>
      </c>
      <c r="H3312">
        <v>13.992000000000001</v>
      </c>
      <c r="I3312">
        <v>16.021999999999998</v>
      </c>
      <c r="J3312">
        <v>18.466000000000001</v>
      </c>
      <c r="K3312">
        <v>21.434000000000001</v>
      </c>
      <c r="L3312">
        <v>25.074999999999999</v>
      </c>
      <c r="M3312">
        <v>28.716999999999999</v>
      </c>
      <c r="N3312" s="116">
        <v>-0.33579999999999999</v>
      </c>
      <c r="O3312" s="116">
        <v>16.022099999999998</v>
      </c>
      <c r="P3312" s="116">
        <v>0.13861999999999999</v>
      </c>
    </row>
    <row r="3313" spans="1:16">
      <c r="A3313" t="s">
        <v>141</v>
      </c>
      <c r="B3313">
        <v>1454</v>
      </c>
      <c r="C3313" t="s">
        <v>3486</v>
      </c>
      <c r="D3313">
        <v>47</v>
      </c>
      <c r="E3313">
        <v>9.423</v>
      </c>
      <c r="F3313">
        <v>10.859</v>
      </c>
      <c r="G3313">
        <v>12.295</v>
      </c>
      <c r="H3313">
        <v>13.997</v>
      </c>
      <c r="I3313">
        <v>16.027999999999999</v>
      </c>
      <c r="J3313">
        <v>18.472999999999999</v>
      </c>
      <c r="K3313">
        <v>21.443000000000001</v>
      </c>
      <c r="L3313">
        <v>25.087</v>
      </c>
      <c r="M3313">
        <v>28.731000000000002</v>
      </c>
      <c r="N3313" s="116">
        <v>-0.33579999999999999</v>
      </c>
      <c r="O3313" s="116">
        <v>16.027999999999999</v>
      </c>
      <c r="P3313" s="116">
        <v>0.13865</v>
      </c>
    </row>
    <row r="3314" spans="1:16">
      <c r="A3314" t="s">
        <v>141</v>
      </c>
      <c r="B3314">
        <v>1455</v>
      </c>
      <c r="C3314" t="s">
        <v>3487</v>
      </c>
      <c r="D3314">
        <v>47</v>
      </c>
      <c r="E3314">
        <v>9.4250000000000007</v>
      </c>
      <c r="F3314">
        <v>10.862</v>
      </c>
      <c r="G3314">
        <v>12.298999999999999</v>
      </c>
      <c r="H3314">
        <v>14.002000000000001</v>
      </c>
      <c r="I3314">
        <v>16.033999999999999</v>
      </c>
      <c r="J3314">
        <v>18.481000000000002</v>
      </c>
      <c r="K3314">
        <v>21.452999999999999</v>
      </c>
      <c r="L3314">
        <v>25.1</v>
      </c>
      <c r="M3314">
        <v>28.745999999999999</v>
      </c>
      <c r="N3314" s="116">
        <v>-0.33589999999999998</v>
      </c>
      <c r="O3314" s="116">
        <v>16.033999999999999</v>
      </c>
      <c r="P3314" s="116">
        <v>0.13868</v>
      </c>
    </row>
    <row r="3315" spans="1:16">
      <c r="A3315" t="s">
        <v>141</v>
      </c>
      <c r="B3315">
        <v>1456</v>
      </c>
      <c r="C3315" t="s">
        <v>3488</v>
      </c>
      <c r="D3315">
        <v>47</v>
      </c>
      <c r="E3315">
        <v>9.4280000000000008</v>
      </c>
      <c r="F3315">
        <v>10.865</v>
      </c>
      <c r="G3315">
        <v>12.303000000000001</v>
      </c>
      <c r="H3315">
        <v>14.006</v>
      </c>
      <c r="I3315">
        <v>16.04</v>
      </c>
      <c r="J3315">
        <v>18.488</v>
      </c>
      <c r="K3315">
        <v>21.462</v>
      </c>
      <c r="L3315">
        <v>25.111000000000001</v>
      </c>
      <c r="M3315">
        <v>28.760999999999999</v>
      </c>
      <c r="N3315" s="116">
        <v>-0.33589999999999998</v>
      </c>
      <c r="O3315" s="116">
        <v>16.039899999999999</v>
      </c>
      <c r="P3315" s="116">
        <v>0.13871</v>
      </c>
    </row>
    <row r="3316" spans="1:16">
      <c r="A3316" t="s">
        <v>141</v>
      </c>
      <c r="B3316">
        <v>1457</v>
      </c>
      <c r="C3316" t="s">
        <v>3489</v>
      </c>
      <c r="D3316">
        <v>47</v>
      </c>
      <c r="E3316">
        <v>9.4309999999999992</v>
      </c>
      <c r="F3316">
        <v>10.869</v>
      </c>
      <c r="G3316">
        <v>12.307</v>
      </c>
      <c r="H3316">
        <v>14.010999999999999</v>
      </c>
      <c r="I3316">
        <v>16.045999999999999</v>
      </c>
      <c r="J3316">
        <v>18.495000000000001</v>
      </c>
      <c r="K3316">
        <v>21.471</v>
      </c>
      <c r="L3316">
        <v>25.123000000000001</v>
      </c>
      <c r="M3316">
        <v>28.774000000000001</v>
      </c>
      <c r="N3316" s="116">
        <v>-0.33589999999999998</v>
      </c>
      <c r="O3316" s="116">
        <v>16.0459</v>
      </c>
      <c r="P3316" s="116">
        <v>0.13872999999999999</v>
      </c>
    </row>
    <row r="3317" spans="1:16">
      <c r="A3317" t="s">
        <v>141</v>
      </c>
      <c r="B3317">
        <v>1458</v>
      </c>
      <c r="C3317" t="s">
        <v>3490</v>
      </c>
      <c r="D3317">
        <v>47</v>
      </c>
      <c r="E3317">
        <v>9.4329999999999998</v>
      </c>
      <c r="F3317">
        <v>10.872</v>
      </c>
      <c r="G3317">
        <v>12.311</v>
      </c>
      <c r="H3317">
        <v>14.016</v>
      </c>
      <c r="I3317">
        <v>16.052</v>
      </c>
      <c r="J3317">
        <v>18.503</v>
      </c>
      <c r="K3317">
        <v>21.481000000000002</v>
      </c>
      <c r="L3317">
        <v>25.135000000000002</v>
      </c>
      <c r="M3317">
        <v>28.789000000000001</v>
      </c>
      <c r="N3317" s="116">
        <v>-0.33600000000000002</v>
      </c>
      <c r="O3317" s="116">
        <v>16.0519</v>
      </c>
      <c r="P3317" s="116">
        <v>0.13875999999999999</v>
      </c>
    </row>
    <row r="3318" spans="1:16">
      <c r="A3318" t="s">
        <v>141</v>
      </c>
      <c r="B3318">
        <v>1459</v>
      </c>
      <c r="C3318" t="s">
        <v>3491</v>
      </c>
      <c r="D3318">
        <v>47</v>
      </c>
      <c r="E3318">
        <v>9.4359999999999999</v>
      </c>
      <c r="F3318">
        <v>10.875</v>
      </c>
      <c r="G3318">
        <v>12.315</v>
      </c>
      <c r="H3318">
        <v>14.021000000000001</v>
      </c>
      <c r="I3318">
        <v>16.058</v>
      </c>
      <c r="J3318">
        <v>18.510000000000002</v>
      </c>
      <c r="K3318">
        <v>21.49</v>
      </c>
      <c r="L3318">
        <v>25.146999999999998</v>
      </c>
      <c r="M3318">
        <v>28.803000000000001</v>
      </c>
      <c r="N3318" s="116">
        <v>-0.33600000000000002</v>
      </c>
      <c r="O3318" s="116">
        <v>16.0578</v>
      </c>
      <c r="P3318" s="116">
        <v>0.13879</v>
      </c>
    </row>
    <row r="3319" spans="1:16">
      <c r="A3319" t="s">
        <v>141</v>
      </c>
      <c r="B3319">
        <v>1460</v>
      </c>
      <c r="C3319" t="s">
        <v>3492</v>
      </c>
      <c r="D3319">
        <v>47</v>
      </c>
      <c r="E3319">
        <v>9.4380000000000006</v>
      </c>
      <c r="F3319">
        <v>10.879</v>
      </c>
      <c r="G3319">
        <v>12.319000000000001</v>
      </c>
      <c r="H3319">
        <v>14.026</v>
      </c>
      <c r="I3319">
        <v>16.064</v>
      </c>
      <c r="J3319">
        <v>18.518000000000001</v>
      </c>
      <c r="K3319">
        <v>21.498999999999999</v>
      </c>
      <c r="L3319">
        <v>25.158999999999999</v>
      </c>
      <c r="M3319">
        <v>28.818999999999999</v>
      </c>
      <c r="N3319" s="116">
        <v>-0.33610000000000001</v>
      </c>
      <c r="O3319" s="116">
        <v>16.063800000000001</v>
      </c>
      <c r="P3319" s="116">
        <v>0.13882</v>
      </c>
    </row>
    <row r="3320" spans="1:16">
      <c r="A3320" t="s">
        <v>141</v>
      </c>
      <c r="B3320">
        <v>1461</v>
      </c>
      <c r="C3320" t="s">
        <v>3493</v>
      </c>
      <c r="D3320">
        <v>48</v>
      </c>
      <c r="E3320">
        <v>9.4410000000000007</v>
      </c>
      <c r="F3320">
        <v>10.882</v>
      </c>
      <c r="G3320">
        <v>12.323</v>
      </c>
      <c r="H3320">
        <v>14.031000000000001</v>
      </c>
      <c r="I3320">
        <v>16.07</v>
      </c>
      <c r="J3320">
        <v>18.524999999999999</v>
      </c>
      <c r="K3320">
        <v>21.507999999999999</v>
      </c>
      <c r="L3320">
        <v>25.17</v>
      </c>
      <c r="M3320">
        <v>28.832000000000001</v>
      </c>
      <c r="N3320" s="116">
        <v>-0.33610000000000001</v>
      </c>
      <c r="O3320" s="116">
        <v>16.069700000000001</v>
      </c>
      <c r="P3320" s="116">
        <v>0.13883999999999999</v>
      </c>
    </row>
    <row r="3321" spans="1:16">
      <c r="A3321" t="s">
        <v>141</v>
      </c>
      <c r="B3321">
        <v>1462</v>
      </c>
      <c r="C3321" t="s">
        <v>3494</v>
      </c>
      <c r="D3321">
        <v>48</v>
      </c>
      <c r="E3321">
        <v>9.4440000000000008</v>
      </c>
      <c r="F3321">
        <v>10.885</v>
      </c>
      <c r="G3321">
        <v>12.327</v>
      </c>
      <c r="H3321">
        <v>14.035</v>
      </c>
      <c r="I3321">
        <v>16.076000000000001</v>
      </c>
      <c r="J3321">
        <v>18.532</v>
      </c>
      <c r="K3321">
        <v>21.518000000000001</v>
      </c>
      <c r="L3321">
        <v>25.181999999999999</v>
      </c>
      <c r="M3321">
        <v>28.847000000000001</v>
      </c>
      <c r="N3321" s="116">
        <v>-0.3362</v>
      </c>
      <c r="O3321" s="116">
        <v>16.075700000000001</v>
      </c>
      <c r="P3321" s="116">
        <v>0.13886999999999999</v>
      </c>
    </row>
    <row r="3322" spans="1:16">
      <c r="A3322" t="s">
        <v>141</v>
      </c>
      <c r="B3322">
        <v>1463</v>
      </c>
      <c r="C3322" t="s">
        <v>3495</v>
      </c>
      <c r="D3322">
        <v>48</v>
      </c>
      <c r="E3322">
        <v>9.4459999999999997</v>
      </c>
      <c r="F3322">
        <v>10.888</v>
      </c>
      <c r="G3322">
        <v>12.331</v>
      </c>
      <c r="H3322">
        <v>14.04</v>
      </c>
      <c r="I3322">
        <v>16.082000000000001</v>
      </c>
      <c r="J3322">
        <v>18.54</v>
      </c>
      <c r="K3322">
        <v>21.527000000000001</v>
      </c>
      <c r="L3322">
        <v>25.193999999999999</v>
      </c>
      <c r="M3322">
        <v>28.861000000000001</v>
      </c>
      <c r="N3322" s="116">
        <v>-0.3362</v>
      </c>
      <c r="O3322" s="116">
        <v>16.081700000000001</v>
      </c>
      <c r="P3322" s="116">
        <v>0.1389</v>
      </c>
    </row>
    <row r="3323" spans="1:16">
      <c r="A3323" t="s">
        <v>141</v>
      </c>
      <c r="B3323">
        <v>1464</v>
      </c>
      <c r="C3323" t="s">
        <v>3496</v>
      </c>
      <c r="D3323">
        <v>48</v>
      </c>
      <c r="E3323">
        <v>9.4489999999999998</v>
      </c>
      <c r="F3323">
        <v>10.891999999999999</v>
      </c>
      <c r="G3323">
        <v>12.335000000000001</v>
      </c>
      <c r="H3323">
        <v>14.045</v>
      </c>
      <c r="I3323">
        <v>16.088000000000001</v>
      </c>
      <c r="J3323">
        <v>18.547000000000001</v>
      </c>
      <c r="K3323">
        <v>21.536999999999999</v>
      </c>
      <c r="L3323">
        <v>25.206</v>
      </c>
      <c r="M3323">
        <v>28.876000000000001</v>
      </c>
      <c r="N3323" s="116">
        <v>-0.3362</v>
      </c>
      <c r="O3323" s="116">
        <v>16.087599999999998</v>
      </c>
      <c r="P3323" s="116">
        <v>0.13893</v>
      </c>
    </row>
    <row r="3324" spans="1:16">
      <c r="A3324" t="s">
        <v>141</v>
      </c>
      <c r="B3324">
        <v>1465</v>
      </c>
      <c r="C3324" t="s">
        <v>3497</v>
      </c>
      <c r="D3324">
        <v>48</v>
      </c>
      <c r="E3324">
        <v>9.4510000000000005</v>
      </c>
      <c r="F3324">
        <v>10.895</v>
      </c>
      <c r="G3324">
        <v>12.339</v>
      </c>
      <c r="H3324">
        <v>14.05</v>
      </c>
      <c r="I3324">
        <v>16.094000000000001</v>
      </c>
      <c r="J3324">
        <v>18.555</v>
      </c>
      <c r="K3324">
        <v>21.545999999999999</v>
      </c>
      <c r="L3324">
        <v>25.218</v>
      </c>
      <c r="M3324">
        <v>28.89</v>
      </c>
      <c r="N3324" s="116">
        <v>-0.33629999999999999</v>
      </c>
      <c r="O3324" s="116">
        <v>16.093599999999999</v>
      </c>
      <c r="P3324" s="116">
        <v>0.13894999999999999</v>
      </c>
    </row>
    <row r="3325" spans="1:16">
      <c r="A3325" t="s">
        <v>141</v>
      </c>
      <c r="B3325">
        <v>1466</v>
      </c>
      <c r="C3325" t="s">
        <v>3498</v>
      </c>
      <c r="D3325">
        <v>48</v>
      </c>
      <c r="E3325">
        <v>9.4540000000000006</v>
      </c>
      <c r="F3325">
        <v>10.898</v>
      </c>
      <c r="G3325">
        <v>12.343</v>
      </c>
      <c r="H3325">
        <v>14.055</v>
      </c>
      <c r="I3325">
        <v>16.099</v>
      </c>
      <c r="J3325">
        <v>18.562000000000001</v>
      </c>
      <c r="K3325">
        <v>21.555</v>
      </c>
      <c r="L3325">
        <v>25.23</v>
      </c>
      <c r="M3325">
        <v>28.904</v>
      </c>
      <c r="N3325" s="116">
        <v>-0.33629999999999999</v>
      </c>
      <c r="O3325" s="116">
        <v>16.099499999999999</v>
      </c>
      <c r="P3325" s="116">
        <v>0.13897999999999999</v>
      </c>
    </row>
    <row r="3326" spans="1:16">
      <c r="A3326" t="s">
        <v>141</v>
      </c>
      <c r="B3326">
        <v>1467</v>
      </c>
      <c r="C3326" t="s">
        <v>3499</v>
      </c>
      <c r="D3326">
        <v>48</v>
      </c>
      <c r="E3326">
        <v>9.4559999999999995</v>
      </c>
      <c r="F3326">
        <v>10.901999999999999</v>
      </c>
      <c r="G3326">
        <v>12.347</v>
      </c>
      <c r="H3326">
        <v>14.06</v>
      </c>
      <c r="I3326">
        <v>16.106000000000002</v>
      </c>
      <c r="J3326">
        <v>18.57</v>
      </c>
      <c r="K3326">
        <v>21.565000000000001</v>
      </c>
      <c r="L3326">
        <v>25.242000000000001</v>
      </c>
      <c r="M3326">
        <v>28.919</v>
      </c>
      <c r="N3326" s="116">
        <v>-0.33639999999999998</v>
      </c>
      <c r="O3326" s="116">
        <v>16.105499999999999</v>
      </c>
      <c r="P3326" s="116">
        <v>0.13900999999999999</v>
      </c>
    </row>
    <row r="3327" spans="1:16">
      <c r="A3327" t="s">
        <v>141</v>
      </c>
      <c r="B3327">
        <v>1468</v>
      </c>
      <c r="C3327" t="s">
        <v>3500</v>
      </c>
      <c r="D3327">
        <v>48</v>
      </c>
      <c r="E3327">
        <v>9.4589999999999996</v>
      </c>
      <c r="F3327">
        <v>10.904999999999999</v>
      </c>
      <c r="G3327">
        <v>12.351000000000001</v>
      </c>
      <c r="H3327">
        <v>14.064</v>
      </c>
      <c r="I3327">
        <v>16.111999999999998</v>
      </c>
      <c r="J3327">
        <v>18.577000000000002</v>
      </c>
      <c r="K3327">
        <v>21.574000000000002</v>
      </c>
      <c r="L3327">
        <v>25.254000000000001</v>
      </c>
      <c r="M3327">
        <v>28.934000000000001</v>
      </c>
      <c r="N3327" s="116">
        <v>-0.33639999999999998</v>
      </c>
      <c r="O3327" s="116">
        <v>16.111499999999999</v>
      </c>
      <c r="P3327" s="116">
        <v>0.13904</v>
      </c>
    </row>
    <row r="3328" spans="1:16">
      <c r="A3328" t="s">
        <v>141</v>
      </c>
      <c r="B3328">
        <v>1469</v>
      </c>
      <c r="C3328" t="s">
        <v>3501</v>
      </c>
      <c r="D3328">
        <v>48</v>
      </c>
      <c r="E3328">
        <v>9.4619999999999997</v>
      </c>
      <c r="F3328">
        <v>10.907999999999999</v>
      </c>
      <c r="G3328">
        <v>12.353999999999999</v>
      </c>
      <c r="H3328">
        <v>14.069000000000001</v>
      </c>
      <c r="I3328">
        <v>16.117000000000001</v>
      </c>
      <c r="J3328">
        <v>18.585000000000001</v>
      </c>
      <c r="K3328">
        <v>21.584</v>
      </c>
      <c r="L3328">
        <v>25.265999999999998</v>
      </c>
      <c r="M3328">
        <v>28.949000000000002</v>
      </c>
      <c r="N3328" s="116">
        <v>-0.33650000000000002</v>
      </c>
      <c r="O3328" s="116">
        <v>16.1174</v>
      </c>
      <c r="P3328" s="116">
        <v>0.13907</v>
      </c>
    </row>
    <row r="3329" spans="1:16">
      <c r="A3329" t="s">
        <v>141</v>
      </c>
      <c r="B3329">
        <v>1470</v>
      </c>
      <c r="C3329" t="s">
        <v>3502</v>
      </c>
      <c r="D3329">
        <v>48</v>
      </c>
      <c r="E3329">
        <v>9.4640000000000004</v>
      </c>
      <c r="F3329">
        <v>10.911</v>
      </c>
      <c r="G3329">
        <v>12.359</v>
      </c>
      <c r="H3329">
        <v>14.074</v>
      </c>
      <c r="I3329">
        <v>16.123000000000001</v>
      </c>
      <c r="J3329">
        <v>18.591999999999999</v>
      </c>
      <c r="K3329">
        <v>21.591999999999999</v>
      </c>
      <c r="L3329">
        <v>25.277000000000001</v>
      </c>
      <c r="M3329">
        <v>28.962</v>
      </c>
      <c r="N3329" s="116">
        <v>-0.33650000000000002</v>
      </c>
      <c r="O3329" s="116">
        <v>16.1234</v>
      </c>
      <c r="P3329" s="116">
        <v>0.13908999999999999</v>
      </c>
    </row>
    <row r="3330" spans="1:16">
      <c r="A3330" t="s">
        <v>141</v>
      </c>
      <c r="B3330">
        <v>1471</v>
      </c>
      <c r="C3330" t="s">
        <v>3503</v>
      </c>
      <c r="D3330">
        <v>48</v>
      </c>
      <c r="E3330">
        <v>9.4670000000000005</v>
      </c>
      <c r="F3330">
        <v>10.914999999999999</v>
      </c>
      <c r="G3330">
        <v>12.362</v>
      </c>
      <c r="H3330">
        <v>14.079000000000001</v>
      </c>
      <c r="I3330">
        <v>16.129000000000001</v>
      </c>
      <c r="J3330">
        <v>18.599</v>
      </c>
      <c r="K3330">
        <v>21.602</v>
      </c>
      <c r="L3330">
        <v>25.289000000000001</v>
      </c>
      <c r="M3330">
        <v>28.975999999999999</v>
      </c>
      <c r="N3330" s="116">
        <v>-0.33650000000000002</v>
      </c>
      <c r="O3330" s="116">
        <v>16.129300000000001</v>
      </c>
      <c r="P3330" s="116">
        <v>0.13911999999999999</v>
      </c>
    </row>
    <row r="3331" spans="1:16">
      <c r="A3331" t="s">
        <v>141</v>
      </c>
      <c r="B3331">
        <v>1472</v>
      </c>
      <c r="C3331" t="s">
        <v>3504</v>
      </c>
      <c r="D3331">
        <v>48</v>
      </c>
      <c r="E3331">
        <v>9.4689999999999994</v>
      </c>
      <c r="F3331">
        <v>10.917999999999999</v>
      </c>
      <c r="G3331">
        <v>12.366</v>
      </c>
      <c r="H3331">
        <v>14.084</v>
      </c>
      <c r="I3331">
        <v>16.135000000000002</v>
      </c>
      <c r="J3331">
        <v>18.606999999999999</v>
      </c>
      <c r="K3331">
        <v>21.611000000000001</v>
      </c>
      <c r="L3331">
        <v>25.300999999999998</v>
      </c>
      <c r="M3331">
        <v>28.992000000000001</v>
      </c>
      <c r="N3331" s="116">
        <v>-0.33660000000000001</v>
      </c>
      <c r="O3331" s="116">
        <v>16.135300000000001</v>
      </c>
      <c r="P3331" s="116">
        <v>0.13915</v>
      </c>
    </row>
    <row r="3332" spans="1:16">
      <c r="A3332" t="s">
        <v>141</v>
      </c>
      <c r="B3332">
        <v>1473</v>
      </c>
      <c r="C3332" t="s">
        <v>3505</v>
      </c>
      <c r="D3332">
        <v>48</v>
      </c>
      <c r="E3332">
        <v>9.4719999999999995</v>
      </c>
      <c r="F3332">
        <v>10.920999999999999</v>
      </c>
      <c r="G3332">
        <v>12.37</v>
      </c>
      <c r="H3332">
        <v>14.089</v>
      </c>
      <c r="I3332">
        <v>16.140999999999998</v>
      </c>
      <c r="J3332">
        <v>18.614000000000001</v>
      </c>
      <c r="K3332">
        <v>21.620999999999999</v>
      </c>
      <c r="L3332">
        <v>25.314</v>
      </c>
      <c r="M3332">
        <v>29.006</v>
      </c>
      <c r="N3332" s="116">
        <v>-0.33660000000000001</v>
      </c>
      <c r="O3332" s="116">
        <v>16.141300000000001</v>
      </c>
      <c r="P3332" s="116">
        <v>0.13918</v>
      </c>
    </row>
    <row r="3333" spans="1:16">
      <c r="A3333" t="s">
        <v>141</v>
      </c>
      <c r="B3333">
        <v>1474</v>
      </c>
      <c r="C3333" t="s">
        <v>3506</v>
      </c>
      <c r="D3333">
        <v>48</v>
      </c>
      <c r="E3333">
        <v>9.4749999999999996</v>
      </c>
      <c r="F3333">
        <v>10.925000000000001</v>
      </c>
      <c r="G3333">
        <v>12.374000000000001</v>
      </c>
      <c r="H3333">
        <v>14.093</v>
      </c>
      <c r="I3333">
        <v>16.146999999999998</v>
      </c>
      <c r="J3333">
        <v>18.620999999999999</v>
      </c>
      <c r="K3333">
        <v>21.63</v>
      </c>
      <c r="L3333">
        <v>25.324999999999999</v>
      </c>
      <c r="M3333">
        <v>29.02</v>
      </c>
      <c r="N3333" s="116">
        <v>-0.3367</v>
      </c>
      <c r="O3333" s="116">
        <v>16.147200000000002</v>
      </c>
      <c r="P3333" s="116">
        <v>0.13919999999999999</v>
      </c>
    </row>
    <row r="3334" spans="1:16">
      <c r="A3334" t="s">
        <v>141</v>
      </c>
      <c r="B3334">
        <v>1475</v>
      </c>
      <c r="C3334" t="s">
        <v>3507</v>
      </c>
      <c r="D3334">
        <v>48</v>
      </c>
      <c r="E3334">
        <v>9.4770000000000003</v>
      </c>
      <c r="F3334">
        <v>10.928000000000001</v>
      </c>
      <c r="G3334">
        <v>12.378</v>
      </c>
      <c r="H3334">
        <v>14.098000000000001</v>
      </c>
      <c r="I3334">
        <v>16.152999999999999</v>
      </c>
      <c r="J3334">
        <v>18.629000000000001</v>
      </c>
      <c r="K3334">
        <v>21.638999999999999</v>
      </c>
      <c r="L3334">
        <v>25.337</v>
      </c>
      <c r="M3334">
        <v>29.033999999999999</v>
      </c>
      <c r="N3334" s="116">
        <v>-0.3367</v>
      </c>
      <c r="O3334" s="116">
        <v>16.153199999999998</v>
      </c>
      <c r="P3334" s="116">
        <v>0.13922999999999999</v>
      </c>
    </row>
    <row r="3335" spans="1:16">
      <c r="A3335" t="s">
        <v>141</v>
      </c>
      <c r="B3335">
        <v>1476</v>
      </c>
      <c r="C3335" t="s">
        <v>3508</v>
      </c>
      <c r="D3335">
        <v>48</v>
      </c>
      <c r="E3335">
        <v>9.48</v>
      </c>
      <c r="F3335">
        <v>10.930999999999999</v>
      </c>
      <c r="G3335">
        <v>12.382</v>
      </c>
      <c r="H3335">
        <v>14.103</v>
      </c>
      <c r="I3335">
        <v>16.158999999999999</v>
      </c>
      <c r="J3335">
        <v>18.635999999999999</v>
      </c>
      <c r="K3335">
        <v>21.649000000000001</v>
      </c>
      <c r="L3335">
        <v>25.349</v>
      </c>
      <c r="M3335">
        <v>29.048999999999999</v>
      </c>
      <c r="N3335" s="116">
        <v>-0.33679999999999999</v>
      </c>
      <c r="O3335" s="116">
        <v>16.159099999999999</v>
      </c>
      <c r="P3335" s="116">
        <v>0.13925999999999999</v>
      </c>
    </row>
    <row r="3336" spans="1:16">
      <c r="A3336" t="s">
        <v>141</v>
      </c>
      <c r="B3336">
        <v>1477</v>
      </c>
      <c r="C3336" t="s">
        <v>3509</v>
      </c>
      <c r="D3336">
        <v>48</v>
      </c>
      <c r="E3336">
        <v>9.4830000000000005</v>
      </c>
      <c r="F3336">
        <v>10.933999999999999</v>
      </c>
      <c r="G3336">
        <v>12.385999999999999</v>
      </c>
      <c r="H3336">
        <v>14.108000000000001</v>
      </c>
      <c r="I3336">
        <v>16.164999999999999</v>
      </c>
      <c r="J3336">
        <v>18.643999999999998</v>
      </c>
      <c r="K3336">
        <v>21.658000000000001</v>
      </c>
      <c r="L3336">
        <v>25.36</v>
      </c>
      <c r="M3336">
        <v>29.062999999999999</v>
      </c>
      <c r="N3336" s="116">
        <v>-0.33679999999999999</v>
      </c>
      <c r="O3336" s="116">
        <v>16.165099999999999</v>
      </c>
      <c r="P3336" s="116">
        <v>0.13927999999999999</v>
      </c>
    </row>
    <row r="3337" spans="1:16">
      <c r="A3337" t="s">
        <v>141</v>
      </c>
      <c r="B3337">
        <v>1478</v>
      </c>
      <c r="C3337" t="s">
        <v>3510</v>
      </c>
      <c r="D3337">
        <v>48</v>
      </c>
      <c r="E3337">
        <v>9.4849999999999994</v>
      </c>
      <c r="F3337">
        <v>10.938000000000001</v>
      </c>
      <c r="G3337">
        <v>12.39</v>
      </c>
      <c r="H3337">
        <v>14.113</v>
      </c>
      <c r="I3337">
        <v>16.170999999999999</v>
      </c>
      <c r="J3337">
        <v>18.651</v>
      </c>
      <c r="K3337">
        <v>21.667000000000002</v>
      </c>
      <c r="L3337">
        <v>25.372</v>
      </c>
      <c r="M3337">
        <v>29.077000000000002</v>
      </c>
      <c r="N3337" s="116">
        <v>-0.33679999999999999</v>
      </c>
      <c r="O3337" s="116">
        <v>16.170999999999999</v>
      </c>
      <c r="P3337" s="116">
        <v>0.13930999999999999</v>
      </c>
    </row>
    <row r="3338" spans="1:16">
      <c r="A3338" t="s">
        <v>141</v>
      </c>
      <c r="B3338">
        <v>1479</v>
      </c>
      <c r="C3338" t="s">
        <v>3511</v>
      </c>
      <c r="D3338">
        <v>48</v>
      </c>
      <c r="E3338">
        <v>9.4879999999999995</v>
      </c>
      <c r="F3338">
        <v>10.941000000000001</v>
      </c>
      <c r="G3338">
        <v>12.394</v>
      </c>
      <c r="H3338">
        <v>14.118</v>
      </c>
      <c r="I3338">
        <v>16.177</v>
      </c>
      <c r="J3338">
        <v>18.658999999999999</v>
      </c>
      <c r="K3338">
        <v>21.677</v>
      </c>
      <c r="L3338">
        <v>25.384</v>
      </c>
      <c r="M3338">
        <v>29.091999999999999</v>
      </c>
      <c r="N3338" s="116">
        <v>-0.33689999999999998</v>
      </c>
      <c r="O3338" s="116">
        <v>16.177</v>
      </c>
      <c r="P3338" s="116">
        <v>0.13933999999999999</v>
      </c>
    </row>
    <row r="3339" spans="1:16">
      <c r="A3339" t="s">
        <v>141</v>
      </c>
      <c r="B3339">
        <v>1480</v>
      </c>
      <c r="C3339" t="s">
        <v>3512</v>
      </c>
      <c r="D3339">
        <v>48</v>
      </c>
      <c r="E3339">
        <v>9.49</v>
      </c>
      <c r="F3339">
        <v>10.944000000000001</v>
      </c>
      <c r="G3339">
        <v>12.398</v>
      </c>
      <c r="H3339">
        <v>14.122</v>
      </c>
      <c r="I3339">
        <v>16.183</v>
      </c>
      <c r="J3339">
        <v>18.666</v>
      </c>
      <c r="K3339">
        <v>21.686</v>
      </c>
      <c r="L3339">
        <v>25.396000000000001</v>
      </c>
      <c r="M3339">
        <v>29.106999999999999</v>
      </c>
      <c r="N3339" s="116">
        <v>-0.33689999999999998</v>
      </c>
      <c r="O3339" s="116">
        <v>16.1829</v>
      </c>
      <c r="P3339" s="116">
        <v>0.13936999999999999</v>
      </c>
    </row>
    <row r="3340" spans="1:16">
      <c r="A3340" t="s">
        <v>141</v>
      </c>
      <c r="B3340">
        <v>1481</v>
      </c>
      <c r="C3340" t="s">
        <v>3513</v>
      </c>
      <c r="D3340">
        <v>48</v>
      </c>
      <c r="E3340">
        <v>9.4930000000000003</v>
      </c>
      <c r="F3340">
        <v>10.948</v>
      </c>
      <c r="G3340">
        <v>12.401999999999999</v>
      </c>
      <c r="H3340">
        <v>14.127000000000001</v>
      </c>
      <c r="I3340">
        <v>16.189</v>
      </c>
      <c r="J3340">
        <v>18.672999999999998</v>
      </c>
      <c r="K3340">
        <v>21.695</v>
      </c>
      <c r="L3340">
        <v>25.408000000000001</v>
      </c>
      <c r="M3340">
        <v>29.120999999999999</v>
      </c>
      <c r="N3340" s="116">
        <v>-0.33700000000000002</v>
      </c>
      <c r="O3340" s="116">
        <v>16.1889</v>
      </c>
      <c r="P3340" s="116">
        <v>0.13938999999999999</v>
      </c>
    </row>
    <row r="3341" spans="1:16">
      <c r="A3341" t="s">
        <v>141</v>
      </c>
      <c r="B3341">
        <v>1482</v>
      </c>
      <c r="C3341" t="s">
        <v>3514</v>
      </c>
      <c r="D3341">
        <v>48</v>
      </c>
      <c r="E3341">
        <v>9.4949999999999992</v>
      </c>
      <c r="F3341">
        <v>10.951000000000001</v>
      </c>
      <c r="G3341">
        <v>12.406000000000001</v>
      </c>
      <c r="H3341">
        <v>14.132</v>
      </c>
      <c r="I3341">
        <v>16.195</v>
      </c>
      <c r="J3341">
        <v>18.681000000000001</v>
      </c>
      <c r="K3341">
        <v>21.704999999999998</v>
      </c>
      <c r="L3341">
        <v>25.42</v>
      </c>
      <c r="M3341">
        <v>29.135000000000002</v>
      </c>
      <c r="N3341" s="116">
        <v>-0.33700000000000002</v>
      </c>
      <c r="O3341" s="116">
        <v>16.194900000000001</v>
      </c>
      <c r="P3341" s="116">
        <v>0.13941999999999999</v>
      </c>
    </row>
    <row r="3342" spans="1:16">
      <c r="A3342" t="s">
        <v>141</v>
      </c>
      <c r="B3342">
        <v>1483</v>
      </c>
      <c r="C3342" t="s">
        <v>3515</v>
      </c>
      <c r="D3342">
        <v>48</v>
      </c>
      <c r="E3342">
        <v>9.4979999999999993</v>
      </c>
      <c r="F3342">
        <v>10.954000000000001</v>
      </c>
      <c r="G3342">
        <v>12.41</v>
      </c>
      <c r="H3342">
        <v>14.137</v>
      </c>
      <c r="I3342">
        <v>16.201000000000001</v>
      </c>
      <c r="J3342">
        <v>18.687999999999999</v>
      </c>
      <c r="K3342">
        <v>21.713999999999999</v>
      </c>
      <c r="L3342">
        <v>25.431999999999999</v>
      </c>
      <c r="M3342">
        <v>29.15</v>
      </c>
      <c r="N3342" s="116">
        <v>-0.33710000000000001</v>
      </c>
      <c r="O3342" s="116">
        <v>16.200800000000001</v>
      </c>
      <c r="P3342" s="116">
        <v>0.13944999999999999</v>
      </c>
    </row>
    <row r="3343" spans="1:16">
      <c r="A3343" t="s">
        <v>141</v>
      </c>
      <c r="B3343">
        <v>1484</v>
      </c>
      <c r="C3343" t="s">
        <v>3516</v>
      </c>
      <c r="D3343">
        <v>48</v>
      </c>
      <c r="E3343">
        <v>9.5</v>
      </c>
      <c r="F3343">
        <v>10.957000000000001</v>
      </c>
      <c r="G3343">
        <v>12.414</v>
      </c>
      <c r="H3343">
        <v>14.141999999999999</v>
      </c>
      <c r="I3343">
        <v>16.207000000000001</v>
      </c>
      <c r="J3343">
        <v>18.696000000000002</v>
      </c>
      <c r="K3343">
        <v>21.722999999999999</v>
      </c>
      <c r="L3343">
        <v>25.443999999999999</v>
      </c>
      <c r="M3343">
        <v>29.164999999999999</v>
      </c>
      <c r="N3343" s="116">
        <v>-0.33710000000000001</v>
      </c>
      <c r="O3343" s="116">
        <v>16.206800000000001</v>
      </c>
      <c r="P3343" s="116">
        <v>0.13947999999999999</v>
      </c>
    </row>
    <row r="3344" spans="1:16">
      <c r="A3344" t="s">
        <v>141</v>
      </c>
      <c r="B3344">
        <v>1485</v>
      </c>
      <c r="C3344" t="s">
        <v>3517</v>
      </c>
      <c r="D3344">
        <v>48</v>
      </c>
      <c r="E3344">
        <v>9.5030000000000001</v>
      </c>
      <c r="F3344">
        <v>10.961</v>
      </c>
      <c r="G3344">
        <v>12.417999999999999</v>
      </c>
      <c r="H3344">
        <v>14.147</v>
      </c>
      <c r="I3344">
        <v>16.213000000000001</v>
      </c>
      <c r="J3344">
        <v>18.702999999999999</v>
      </c>
      <c r="K3344">
        <v>21.731999999999999</v>
      </c>
      <c r="L3344">
        <v>25.454999999999998</v>
      </c>
      <c r="M3344">
        <v>29.178000000000001</v>
      </c>
      <c r="N3344" s="116">
        <v>-0.33710000000000001</v>
      </c>
      <c r="O3344" s="116">
        <v>16.212700000000002</v>
      </c>
      <c r="P3344" s="116">
        <v>0.13950000000000001</v>
      </c>
    </row>
    <row r="3345" spans="1:16">
      <c r="A3345" t="s">
        <v>141</v>
      </c>
      <c r="B3345">
        <v>1486</v>
      </c>
      <c r="C3345" t="s">
        <v>3518</v>
      </c>
      <c r="D3345">
        <v>48</v>
      </c>
      <c r="E3345">
        <v>9.5060000000000002</v>
      </c>
      <c r="F3345">
        <v>10.964</v>
      </c>
      <c r="G3345">
        <v>12.422000000000001</v>
      </c>
      <c r="H3345">
        <v>14.151</v>
      </c>
      <c r="I3345">
        <v>16.219000000000001</v>
      </c>
      <c r="J3345">
        <v>18.71</v>
      </c>
      <c r="K3345">
        <v>21.742000000000001</v>
      </c>
      <c r="L3345">
        <v>25.468</v>
      </c>
      <c r="M3345">
        <v>29.193000000000001</v>
      </c>
      <c r="N3345" s="116">
        <v>-0.3372</v>
      </c>
      <c r="O3345" s="116">
        <v>16.218699999999998</v>
      </c>
      <c r="P3345" s="116">
        <v>0.13952999999999999</v>
      </c>
    </row>
    <row r="3346" spans="1:16">
      <c r="A3346" t="s">
        <v>141</v>
      </c>
      <c r="B3346">
        <v>1487</v>
      </c>
      <c r="C3346" t="s">
        <v>3519</v>
      </c>
      <c r="D3346">
        <v>48</v>
      </c>
      <c r="E3346">
        <v>9.5079999999999991</v>
      </c>
      <c r="F3346">
        <v>10.967000000000001</v>
      </c>
      <c r="G3346">
        <v>12.426</v>
      </c>
      <c r="H3346">
        <v>14.156000000000001</v>
      </c>
      <c r="I3346">
        <v>16.225000000000001</v>
      </c>
      <c r="J3346">
        <v>18.718</v>
      </c>
      <c r="K3346">
        <v>21.751000000000001</v>
      </c>
      <c r="L3346">
        <v>25.48</v>
      </c>
      <c r="M3346">
        <v>29.207999999999998</v>
      </c>
      <c r="N3346" s="116">
        <v>-0.3372</v>
      </c>
      <c r="O3346" s="116">
        <v>16.224599999999999</v>
      </c>
      <c r="P3346" s="116">
        <v>0.13955999999999999</v>
      </c>
    </row>
    <row r="3347" spans="1:16">
      <c r="A3347" t="s">
        <v>141</v>
      </c>
      <c r="B3347">
        <v>1488</v>
      </c>
      <c r="C3347" t="s">
        <v>3520</v>
      </c>
      <c r="D3347">
        <v>48</v>
      </c>
      <c r="E3347">
        <v>9.5109999999999992</v>
      </c>
      <c r="F3347">
        <v>10.97</v>
      </c>
      <c r="G3347">
        <v>12.43</v>
      </c>
      <c r="H3347">
        <v>14.161</v>
      </c>
      <c r="I3347">
        <v>16.231000000000002</v>
      </c>
      <c r="J3347">
        <v>18.725000000000001</v>
      </c>
      <c r="K3347">
        <v>21.760999999999999</v>
      </c>
      <c r="L3347">
        <v>25.492000000000001</v>
      </c>
      <c r="M3347">
        <v>29.222999999999999</v>
      </c>
      <c r="N3347" s="116">
        <v>-0.33729999999999999</v>
      </c>
      <c r="O3347" s="116">
        <v>16.230599999999999</v>
      </c>
      <c r="P3347" s="116">
        <v>0.13958999999999999</v>
      </c>
    </row>
    <row r="3348" spans="1:16">
      <c r="A3348" t="s">
        <v>141</v>
      </c>
      <c r="B3348">
        <v>1489</v>
      </c>
      <c r="C3348" t="s">
        <v>3521</v>
      </c>
      <c r="D3348">
        <v>48</v>
      </c>
      <c r="E3348">
        <v>9.5129999999999999</v>
      </c>
      <c r="F3348">
        <v>10.974</v>
      </c>
      <c r="G3348">
        <v>12.433999999999999</v>
      </c>
      <c r="H3348">
        <v>14.166</v>
      </c>
      <c r="I3348">
        <v>16.236000000000001</v>
      </c>
      <c r="J3348">
        <v>18.733000000000001</v>
      </c>
      <c r="K3348">
        <v>21.77</v>
      </c>
      <c r="L3348">
        <v>25.503</v>
      </c>
      <c r="M3348">
        <v>29.236000000000001</v>
      </c>
      <c r="N3348" s="116">
        <v>-0.33729999999999999</v>
      </c>
      <c r="O3348" s="116">
        <v>16.236499999999999</v>
      </c>
      <c r="P3348" s="116">
        <v>0.13961000000000001</v>
      </c>
    </row>
    <row r="3349" spans="1:16">
      <c r="A3349" t="s">
        <v>141</v>
      </c>
      <c r="B3349">
        <v>1490</v>
      </c>
      <c r="C3349" t="s">
        <v>3522</v>
      </c>
      <c r="D3349">
        <v>48</v>
      </c>
      <c r="E3349">
        <v>9.516</v>
      </c>
      <c r="F3349">
        <v>10.977</v>
      </c>
      <c r="G3349">
        <v>12.438000000000001</v>
      </c>
      <c r="H3349">
        <v>14.170999999999999</v>
      </c>
      <c r="I3349">
        <v>16.242000000000001</v>
      </c>
      <c r="J3349">
        <v>18.739999999999998</v>
      </c>
      <c r="K3349">
        <v>21.779</v>
      </c>
      <c r="L3349">
        <v>25.515000000000001</v>
      </c>
      <c r="M3349">
        <v>29.251000000000001</v>
      </c>
      <c r="N3349" s="116">
        <v>-0.33739999999999998</v>
      </c>
      <c r="O3349" s="116">
        <v>16.2425</v>
      </c>
      <c r="P3349" s="116">
        <v>0.13963999999999999</v>
      </c>
    </row>
    <row r="3350" spans="1:16">
      <c r="A3350" t="s">
        <v>141</v>
      </c>
      <c r="B3350">
        <v>1491</v>
      </c>
      <c r="C3350" t="s">
        <v>3523</v>
      </c>
      <c r="D3350">
        <v>48</v>
      </c>
      <c r="E3350">
        <v>9.5190000000000001</v>
      </c>
      <c r="F3350">
        <v>10.98</v>
      </c>
      <c r="G3350">
        <v>12.442</v>
      </c>
      <c r="H3350">
        <v>14.176</v>
      </c>
      <c r="I3350">
        <v>16.248000000000001</v>
      </c>
      <c r="J3350">
        <v>18.748000000000001</v>
      </c>
      <c r="K3350">
        <v>21.789000000000001</v>
      </c>
      <c r="L3350">
        <v>25.527000000000001</v>
      </c>
      <c r="M3350">
        <v>29.265999999999998</v>
      </c>
      <c r="N3350" s="116">
        <v>-0.33739999999999998</v>
      </c>
      <c r="O3350" s="116">
        <v>16.2485</v>
      </c>
      <c r="P3350" s="116">
        <v>0.13966999999999999</v>
      </c>
    </row>
    <row r="3351" spans="1:16">
      <c r="A3351" t="s">
        <v>141</v>
      </c>
      <c r="B3351">
        <v>1492</v>
      </c>
      <c r="C3351" t="s">
        <v>3524</v>
      </c>
      <c r="D3351">
        <v>49</v>
      </c>
      <c r="E3351">
        <v>9.5210000000000008</v>
      </c>
      <c r="F3351">
        <v>10.983000000000001</v>
      </c>
      <c r="G3351">
        <v>12.446</v>
      </c>
      <c r="H3351">
        <v>14.18</v>
      </c>
      <c r="I3351">
        <v>16.254000000000001</v>
      </c>
      <c r="J3351">
        <v>18.754999999999999</v>
      </c>
      <c r="K3351">
        <v>21.797999999999998</v>
      </c>
      <c r="L3351">
        <v>25.539000000000001</v>
      </c>
      <c r="M3351">
        <v>29.280999999999999</v>
      </c>
      <c r="N3351" s="116">
        <v>-0.33739999999999998</v>
      </c>
      <c r="O3351" s="116">
        <v>16.2544</v>
      </c>
      <c r="P3351" s="116">
        <v>0.13969999999999999</v>
      </c>
    </row>
    <row r="3352" spans="1:16">
      <c r="A3352" t="s">
        <v>141</v>
      </c>
      <c r="B3352">
        <v>1493</v>
      </c>
      <c r="C3352" t="s">
        <v>3525</v>
      </c>
      <c r="D3352">
        <v>49</v>
      </c>
      <c r="E3352">
        <v>9.5239999999999991</v>
      </c>
      <c r="F3352">
        <v>10.987</v>
      </c>
      <c r="G3352">
        <v>12.45</v>
      </c>
      <c r="H3352">
        <v>14.185</v>
      </c>
      <c r="I3352">
        <v>16.260000000000002</v>
      </c>
      <c r="J3352">
        <v>18.762</v>
      </c>
      <c r="K3352">
        <v>21.806999999999999</v>
      </c>
      <c r="L3352">
        <v>25.550999999999998</v>
      </c>
      <c r="M3352">
        <v>29.295000000000002</v>
      </c>
      <c r="N3352" s="116">
        <v>-0.33750000000000002</v>
      </c>
      <c r="O3352" s="116">
        <v>16.260400000000001</v>
      </c>
      <c r="P3352" s="116">
        <v>0.13972000000000001</v>
      </c>
    </row>
    <row r="3353" spans="1:16">
      <c r="A3353" t="s">
        <v>141</v>
      </c>
      <c r="B3353">
        <v>1494</v>
      </c>
      <c r="C3353" t="s">
        <v>3526</v>
      </c>
      <c r="D3353">
        <v>49</v>
      </c>
      <c r="E3353">
        <v>9.5259999999999998</v>
      </c>
      <c r="F3353">
        <v>10.99</v>
      </c>
      <c r="G3353">
        <v>12.454000000000001</v>
      </c>
      <c r="H3353">
        <v>14.19</v>
      </c>
      <c r="I3353">
        <v>16.265999999999998</v>
      </c>
      <c r="J3353">
        <v>18.77</v>
      </c>
      <c r="K3353">
        <v>21.817</v>
      </c>
      <c r="L3353">
        <v>25.562999999999999</v>
      </c>
      <c r="M3353">
        <v>29.309000000000001</v>
      </c>
      <c r="N3353" s="116">
        <v>-0.33750000000000002</v>
      </c>
      <c r="O3353" s="116">
        <v>16.266300000000001</v>
      </c>
      <c r="P3353" s="116">
        <v>0.13975000000000001</v>
      </c>
    </row>
    <row r="3354" spans="1:16">
      <c r="A3354" t="s">
        <v>141</v>
      </c>
      <c r="B3354">
        <v>1495</v>
      </c>
      <c r="C3354" t="s">
        <v>3527</v>
      </c>
      <c r="D3354">
        <v>49</v>
      </c>
      <c r="E3354">
        <v>9.5289999999999999</v>
      </c>
      <c r="F3354">
        <v>10.993</v>
      </c>
      <c r="G3354">
        <v>12.457000000000001</v>
      </c>
      <c r="H3354">
        <v>14.195</v>
      </c>
      <c r="I3354">
        <v>16.271999999999998</v>
      </c>
      <c r="J3354">
        <v>18.777000000000001</v>
      </c>
      <c r="K3354">
        <v>21.826000000000001</v>
      </c>
      <c r="L3354">
        <v>25.574999999999999</v>
      </c>
      <c r="M3354">
        <v>29.324000000000002</v>
      </c>
      <c r="N3354" s="116">
        <v>-0.33760000000000001</v>
      </c>
      <c r="O3354" s="116">
        <v>16.272300000000001</v>
      </c>
      <c r="P3354" s="116">
        <v>0.13977999999999999</v>
      </c>
    </row>
    <row r="3355" spans="1:16">
      <c r="A3355" t="s">
        <v>141</v>
      </c>
      <c r="B3355">
        <v>1496</v>
      </c>
      <c r="C3355" t="s">
        <v>3528</v>
      </c>
      <c r="D3355">
        <v>49</v>
      </c>
      <c r="E3355">
        <v>9.532</v>
      </c>
      <c r="F3355">
        <v>10.997</v>
      </c>
      <c r="G3355">
        <v>12.462</v>
      </c>
      <c r="H3355">
        <v>14.2</v>
      </c>
      <c r="I3355">
        <v>16.277999999999999</v>
      </c>
      <c r="J3355">
        <v>18.785</v>
      </c>
      <c r="K3355">
        <v>21.835000000000001</v>
      </c>
      <c r="L3355">
        <v>25.585999999999999</v>
      </c>
      <c r="M3355">
        <v>29.338000000000001</v>
      </c>
      <c r="N3355" s="116">
        <v>-0.33760000000000001</v>
      </c>
      <c r="O3355" s="116">
        <v>16.278199999999998</v>
      </c>
      <c r="P3355" s="116">
        <v>0.13980000000000001</v>
      </c>
    </row>
    <row r="3356" spans="1:16">
      <c r="A3356" t="s">
        <v>141</v>
      </c>
      <c r="B3356">
        <v>1497</v>
      </c>
      <c r="C3356" t="s">
        <v>3529</v>
      </c>
      <c r="D3356">
        <v>49</v>
      </c>
      <c r="E3356">
        <v>9.5340000000000007</v>
      </c>
      <c r="F3356">
        <v>11</v>
      </c>
      <c r="G3356">
        <v>12.465</v>
      </c>
      <c r="H3356">
        <v>14.205</v>
      </c>
      <c r="I3356">
        <v>16.283999999999999</v>
      </c>
      <c r="J3356">
        <v>18.792000000000002</v>
      </c>
      <c r="K3356">
        <v>21.844999999999999</v>
      </c>
      <c r="L3356">
        <v>25.599</v>
      </c>
      <c r="M3356">
        <v>29.353000000000002</v>
      </c>
      <c r="N3356" s="116">
        <v>-0.3377</v>
      </c>
      <c r="O3356" s="116">
        <v>16.284199999999998</v>
      </c>
      <c r="P3356" s="116">
        <v>0.13983000000000001</v>
      </c>
    </row>
    <row r="3357" spans="1:16">
      <c r="A3357" t="s">
        <v>141</v>
      </c>
      <c r="B3357">
        <v>1498</v>
      </c>
      <c r="C3357" t="s">
        <v>3530</v>
      </c>
      <c r="D3357">
        <v>49</v>
      </c>
      <c r="E3357">
        <v>9.5370000000000008</v>
      </c>
      <c r="F3357">
        <v>11.003</v>
      </c>
      <c r="G3357">
        <v>12.468999999999999</v>
      </c>
      <c r="H3357">
        <v>14.209</v>
      </c>
      <c r="I3357">
        <v>16.29</v>
      </c>
      <c r="J3357">
        <v>18.798999999999999</v>
      </c>
      <c r="K3357">
        <v>21.853999999999999</v>
      </c>
      <c r="L3357">
        <v>25.611000000000001</v>
      </c>
      <c r="M3357">
        <v>29.367000000000001</v>
      </c>
      <c r="N3357" s="116">
        <v>-0.3377</v>
      </c>
      <c r="O3357" s="116">
        <v>16.290099999999999</v>
      </c>
      <c r="P3357" s="116">
        <v>0.13986000000000001</v>
      </c>
    </row>
    <row r="3358" spans="1:16">
      <c r="A3358" t="s">
        <v>141</v>
      </c>
      <c r="B3358">
        <v>1499</v>
      </c>
      <c r="C3358" t="s">
        <v>3531</v>
      </c>
      <c r="D3358">
        <v>49</v>
      </c>
      <c r="E3358">
        <v>9.5389999999999997</v>
      </c>
      <c r="F3358">
        <v>11.006</v>
      </c>
      <c r="G3358">
        <v>12.473000000000001</v>
      </c>
      <c r="H3358">
        <v>14.214</v>
      </c>
      <c r="I3358">
        <v>16.295999999999999</v>
      </c>
      <c r="J3358">
        <v>18.806999999999999</v>
      </c>
      <c r="K3358">
        <v>21.864000000000001</v>
      </c>
      <c r="L3358">
        <v>25.623000000000001</v>
      </c>
      <c r="M3358">
        <v>29.382000000000001</v>
      </c>
      <c r="N3358" s="116">
        <v>-0.3377</v>
      </c>
      <c r="O3358" s="116">
        <v>16.296099999999999</v>
      </c>
      <c r="P3358" s="116">
        <v>0.13988999999999999</v>
      </c>
    </row>
    <row r="3359" spans="1:16">
      <c r="A3359" t="s">
        <v>141</v>
      </c>
      <c r="B3359">
        <v>1500</v>
      </c>
      <c r="C3359" t="s">
        <v>3532</v>
      </c>
      <c r="D3359">
        <v>49</v>
      </c>
      <c r="E3359">
        <v>9.5419999999999998</v>
      </c>
      <c r="F3359">
        <v>11.01</v>
      </c>
      <c r="G3359">
        <v>12.477</v>
      </c>
      <c r="H3359">
        <v>14.218999999999999</v>
      </c>
      <c r="I3359">
        <v>16.302</v>
      </c>
      <c r="J3359">
        <v>18.814</v>
      </c>
      <c r="K3359">
        <v>21.872</v>
      </c>
      <c r="L3359">
        <v>25.634</v>
      </c>
      <c r="M3359">
        <v>29.396000000000001</v>
      </c>
      <c r="N3359" s="116">
        <v>-0.33779999999999999</v>
      </c>
      <c r="O3359" s="116">
        <v>16.302</v>
      </c>
      <c r="P3359" s="116">
        <v>0.13991000000000001</v>
      </c>
    </row>
    <row r="3360" spans="1:16">
      <c r="A3360" t="s">
        <v>141</v>
      </c>
      <c r="B3360">
        <v>1501</v>
      </c>
      <c r="C3360" t="s">
        <v>3533</v>
      </c>
      <c r="D3360">
        <v>49</v>
      </c>
      <c r="E3360">
        <v>9.5440000000000005</v>
      </c>
      <c r="F3360">
        <v>11.013</v>
      </c>
      <c r="G3360">
        <v>12.481</v>
      </c>
      <c r="H3360">
        <v>14.224</v>
      </c>
      <c r="I3360">
        <v>16.308</v>
      </c>
      <c r="J3360">
        <v>18.821999999999999</v>
      </c>
      <c r="K3360">
        <v>21.882000000000001</v>
      </c>
      <c r="L3360">
        <v>25.646000000000001</v>
      </c>
      <c r="M3360">
        <v>29.41</v>
      </c>
      <c r="N3360" s="116">
        <v>-0.33779999999999999</v>
      </c>
      <c r="O3360" s="116">
        <v>16.308</v>
      </c>
      <c r="P3360" s="116">
        <v>0.13994000000000001</v>
      </c>
    </row>
    <row r="3361" spans="1:16">
      <c r="A3361" t="s">
        <v>141</v>
      </c>
      <c r="B3361">
        <v>1502</v>
      </c>
      <c r="C3361" t="s">
        <v>3534</v>
      </c>
      <c r="D3361">
        <v>49</v>
      </c>
      <c r="E3361">
        <v>9.5470000000000006</v>
      </c>
      <c r="F3361">
        <v>11.016</v>
      </c>
      <c r="G3361">
        <v>12.484999999999999</v>
      </c>
      <c r="H3361">
        <v>14.228999999999999</v>
      </c>
      <c r="I3361">
        <v>16.314</v>
      </c>
      <c r="J3361">
        <v>18.829000000000001</v>
      </c>
      <c r="K3361">
        <v>21.891999999999999</v>
      </c>
      <c r="L3361">
        <v>25.658999999999999</v>
      </c>
      <c r="M3361">
        <v>29.425999999999998</v>
      </c>
      <c r="N3361" s="116">
        <v>-0.33789999999999998</v>
      </c>
      <c r="O3361" s="116">
        <v>16.314</v>
      </c>
      <c r="P3361" s="116">
        <v>0.13997000000000001</v>
      </c>
    </row>
    <row r="3362" spans="1:16">
      <c r="A3362" t="s">
        <v>141</v>
      </c>
      <c r="B3362">
        <v>1503</v>
      </c>
      <c r="C3362" t="s">
        <v>3535</v>
      </c>
      <c r="D3362">
        <v>49</v>
      </c>
      <c r="E3362">
        <v>9.5489999999999995</v>
      </c>
      <c r="F3362">
        <v>11.019</v>
      </c>
      <c r="G3362">
        <v>12.489000000000001</v>
      </c>
      <c r="H3362">
        <v>14.233000000000001</v>
      </c>
      <c r="I3362">
        <v>16.32</v>
      </c>
      <c r="J3362">
        <v>18.837</v>
      </c>
      <c r="K3362">
        <v>21.901</v>
      </c>
      <c r="L3362">
        <v>25.670999999999999</v>
      </c>
      <c r="M3362">
        <v>29.44</v>
      </c>
      <c r="N3362" s="116">
        <v>-0.33789999999999998</v>
      </c>
      <c r="O3362" s="116">
        <v>16.319900000000001</v>
      </c>
      <c r="P3362" s="116">
        <v>0.14000000000000001</v>
      </c>
    </row>
    <row r="3363" spans="1:16">
      <c r="A3363" t="s">
        <v>141</v>
      </c>
      <c r="B3363">
        <v>1504</v>
      </c>
      <c r="C3363" t="s">
        <v>3536</v>
      </c>
      <c r="D3363">
        <v>49</v>
      </c>
      <c r="E3363">
        <v>9.5519999999999996</v>
      </c>
      <c r="F3363">
        <v>11.023</v>
      </c>
      <c r="G3363">
        <v>12.493</v>
      </c>
      <c r="H3363">
        <v>14.238</v>
      </c>
      <c r="I3363">
        <v>16.326000000000001</v>
      </c>
      <c r="J3363">
        <v>18.844000000000001</v>
      </c>
      <c r="K3363">
        <v>21.91</v>
      </c>
      <c r="L3363">
        <v>25.681999999999999</v>
      </c>
      <c r="M3363">
        <v>29.454000000000001</v>
      </c>
      <c r="N3363" s="116">
        <v>-0.33800000000000002</v>
      </c>
      <c r="O3363" s="116">
        <v>16.325900000000001</v>
      </c>
      <c r="P3363" s="116">
        <v>0.14002000000000001</v>
      </c>
    </row>
    <row r="3364" spans="1:16">
      <c r="A3364" t="s">
        <v>141</v>
      </c>
      <c r="B3364">
        <v>1505</v>
      </c>
      <c r="C3364" t="s">
        <v>3537</v>
      </c>
      <c r="D3364">
        <v>49</v>
      </c>
      <c r="E3364">
        <v>9.5549999999999997</v>
      </c>
      <c r="F3364">
        <v>11.026</v>
      </c>
      <c r="G3364">
        <v>12.497</v>
      </c>
      <c r="H3364">
        <v>14.243</v>
      </c>
      <c r="I3364">
        <v>16.332000000000001</v>
      </c>
      <c r="J3364">
        <v>18.850999999999999</v>
      </c>
      <c r="K3364">
        <v>21.919</v>
      </c>
      <c r="L3364">
        <v>25.693999999999999</v>
      </c>
      <c r="M3364">
        <v>29.469000000000001</v>
      </c>
      <c r="N3364" s="116">
        <v>-0.33800000000000002</v>
      </c>
      <c r="O3364" s="116">
        <v>16.331800000000001</v>
      </c>
      <c r="P3364" s="116">
        <v>0.14005000000000001</v>
      </c>
    </row>
    <row r="3365" spans="1:16">
      <c r="A3365" t="s">
        <v>141</v>
      </c>
      <c r="B3365">
        <v>1506</v>
      </c>
      <c r="C3365" t="s">
        <v>3538</v>
      </c>
      <c r="D3365">
        <v>49</v>
      </c>
      <c r="E3365">
        <v>9.5570000000000004</v>
      </c>
      <c r="F3365">
        <v>11.029</v>
      </c>
      <c r="G3365">
        <v>12.500999999999999</v>
      </c>
      <c r="H3365">
        <v>14.247999999999999</v>
      </c>
      <c r="I3365">
        <v>16.338000000000001</v>
      </c>
      <c r="J3365">
        <v>18.859000000000002</v>
      </c>
      <c r="K3365">
        <v>21.928999999999998</v>
      </c>
      <c r="L3365">
        <v>25.706</v>
      </c>
      <c r="M3365">
        <v>29.483000000000001</v>
      </c>
      <c r="N3365" s="116">
        <v>-0.33800000000000002</v>
      </c>
      <c r="O3365" s="116">
        <v>16.337800000000001</v>
      </c>
      <c r="P3365" s="116">
        <v>0.14008000000000001</v>
      </c>
    </row>
    <row r="3366" spans="1:16">
      <c r="A3366" t="s">
        <v>141</v>
      </c>
      <c r="B3366">
        <v>1507</v>
      </c>
      <c r="C3366" t="s">
        <v>3539</v>
      </c>
      <c r="D3366">
        <v>49</v>
      </c>
      <c r="E3366">
        <v>9.56</v>
      </c>
      <c r="F3366">
        <v>11.032999999999999</v>
      </c>
      <c r="G3366">
        <v>12.505000000000001</v>
      </c>
      <c r="H3366">
        <v>14.253</v>
      </c>
      <c r="I3366">
        <v>16.344000000000001</v>
      </c>
      <c r="J3366">
        <v>18.866</v>
      </c>
      <c r="K3366">
        <v>21.937999999999999</v>
      </c>
      <c r="L3366">
        <v>25.718</v>
      </c>
      <c r="M3366">
        <v>29.497</v>
      </c>
      <c r="N3366" s="116">
        <v>-0.33810000000000001</v>
      </c>
      <c r="O3366" s="116">
        <v>16.343699999999998</v>
      </c>
      <c r="P3366" s="116">
        <v>0.1401</v>
      </c>
    </row>
    <row r="3367" spans="1:16">
      <c r="A3367" t="s">
        <v>141</v>
      </c>
      <c r="B3367">
        <v>1508</v>
      </c>
      <c r="C3367" t="s">
        <v>3540</v>
      </c>
      <c r="D3367">
        <v>49</v>
      </c>
      <c r="E3367">
        <v>9.5619999999999994</v>
      </c>
      <c r="F3367">
        <v>11.036</v>
      </c>
      <c r="G3367">
        <v>12.509</v>
      </c>
      <c r="H3367">
        <v>14.257999999999999</v>
      </c>
      <c r="I3367">
        <v>16.350000000000001</v>
      </c>
      <c r="J3367">
        <v>18.873999999999999</v>
      </c>
      <c r="K3367">
        <v>21.946999999999999</v>
      </c>
      <c r="L3367">
        <v>25.73</v>
      </c>
      <c r="M3367">
        <v>29.512</v>
      </c>
      <c r="N3367" s="116">
        <v>-0.33810000000000001</v>
      </c>
      <c r="O3367" s="116">
        <v>16.349699999999999</v>
      </c>
      <c r="P3367" s="116">
        <v>0.14013</v>
      </c>
    </row>
    <row r="3368" spans="1:16">
      <c r="A3368" t="s">
        <v>141</v>
      </c>
      <c r="B3368">
        <v>1509</v>
      </c>
      <c r="C3368" t="s">
        <v>3541</v>
      </c>
      <c r="D3368">
        <v>49</v>
      </c>
      <c r="E3368">
        <v>9.5649999999999995</v>
      </c>
      <c r="F3368">
        <v>11.039</v>
      </c>
      <c r="G3368">
        <v>12.513</v>
      </c>
      <c r="H3368">
        <v>14.262</v>
      </c>
      <c r="I3368">
        <v>16.356000000000002</v>
      </c>
      <c r="J3368">
        <v>18.881</v>
      </c>
      <c r="K3368">
        <v>21.957000000000001</v>
      </c>
      <c r="L3368">
        <v>25.742000000000001</v>
      </c>
      <c r="M3368">
        <v>29.527000000000001</v>
      </c>
      <c r="N3368" s="116">
        <v>-0.3382</v>
      </c>
      <c r="O3368" s="116">
        <v>16.355599999999999</v>
      </c>
      <c r="P3368" s="116">
        <v>0.14016000000000001</v>
      </c>
    </row>
    <row r="3369" spans="1:16">
      <c r="A3369" t="s">
        <v>141</v>
      </c>
      <c r="B3369">
        <v>1510</v>
      </c>
      <c r="C3369" t="s">
        <v>3542</v>
      </c>
      <c r="D3369">
        <v>49</v>
      </c>
      <c r="E3369">
        <v>9.5670000000000002</v>
      </c>
      <c r="F3369">
        <v>11.042</v>
      </c>
      <c r="G3369">
        <v>12.516999999999999</v>
      </c>
      <c r="H3369">
        <v>14.266999999999999</v>
      </c>
      <c r="I3369">
        <v>16.361999999999998</v>
      </c>
      <c r="J3369">
        <v>18.888999999999999</v>
      </c>
      <c r="K3369">
        <v>21.966000000000001</v>
      </c>
      <c r="L3369">
        <v>25.754000000000001</v>
      </c>
      <c r="M3369">
        <v>29.542000000000002</v>
      </c>
      <c r="N3369" s="116">
        <v>-0.3382</v>
      </c>
      <c r="O3369" s="116">
        <v>16.361599999999999</v>
      </c>
      <c r="P3369" s="116">
        <v>0.14019000000000001</v>
      </c>
    </row>
    <row r="3370" spans="1:16">
      <c r="A3370" t="s">
        <v>141</v>
      </c>
      <c r="B3370">
        <v>1511</v>
      </c>
      <c r="C3370" t="s">
        <v>3543</v>
      </c>
      <c r="D3370">
        <v>49</v>
      </c>
      <c r="E3370">
        <v>9.57</v>
      </c>
      <c r="F3370">
        <v>11.045999999999999</v>
      </c>
      <c r="G3370">
        <v>12.521000000000001</v>
      </c>
      <c r="H3370">
        <v>14.272</v>
      </c>
      <c r="I3370">
        <v>16.367999999999999</v>
      </c>
      <c r="J3370">
        <v>18.896000000000001</v>
      </c>
      <c r="K3370">
        <v>21.975000000000001</v>
      </c>
      <c r="L3370">
        <v>25.765999999999998</v>
      </c>
      <c r="M3370">
        <v>29.556000000000001</v>
      </c>
      <c r="N3370" s="116">
        <v>-0.33829999999999999</v>
      </c>
      <c r="O3370" s="116">
        <v>16.3675</v>
      </c>
      <c r="P3370" s="116">
        <v>0.14021</v>
      </c>
    </row>
    <row r="3371" spans="1:16">
      <c r="A3371" t="s">
        <v>141</v>
      </c>
      <c r="B3371">
        <v>1512</v>
      </c>
      <c r="C3371" t="s">
        <v>3544</v>
      </c>
      <c r="D3371">
        <v>49</v>
      </c>
      <c r="E3371">
        <v>9.5730000000000004</v>
      </c>
      <c r="F3371">
        <v>11.048999999999999</v>
      </c>
      <c r="G3371">
        <v>12.525</v>
      </c>
      <c r="H3371">
        <v>14.276999999999999</v>
      </c>
      <c r="I3371">
        <v>16.373999999999999</v>
      </c>
      <c r="J3371">
        <v>18.902999999999999</v>
      </c>
      <c r="K3371">
        <v>21.984999999999999</v>
      </c>
      <c r="L3371">
        <v>25.777999999999999</v>
      </c>
      <c r="M3371">
        <v>29.57</v>
      </c>
      <c r="N3371" s="116">
        <v>-0.33829999999999999</v>
      </c>
      <c r="O3371" s="116">
        <v>16.3735</v>
      </c>
      <c r="P3371" s="116">
        <v>0.14024</v>
      </c>
    </row>
    <row r="3372" spans="1:16">
      <c r="A3372" t="s">
        <v>141</v>
      </c>
      <c r="B3372">
        <v>1513</v>
      </c>
      <c r="C3372" t="s">
        <v>3545</v>
      </c>
      <c r="D3372">
        <v>49</v>
      </c>
      <c r="E3372">
        <v>9.5749999999999993</v>
      </c>
      <c r="F3372">
        <v>11.052</v>
      </c>
      <c r="G3372">
        <v>12.529</v>
      </c>
      <c r="H3372">
        <v>14.282</v>
      </c>
      <c r="I3372">
        <v>16.379000000000001</v>
      </c>
      <c r="J3372">
        <v>18.911000000000001</v>
      </c>
      <c r="K3372">
        <v>21.994</v>
      </c>
      <c r="L3372">
        <v>25.79</v>
      </c>
      <c r="M3372">
        <v>29.585000000000001</v>
      </c>
      <c r="N3372" s="116">
        <v>-0.33829999999999999</v>
      </c>
      <c r="O3372" s="116">
        <v>16.3794</v>
      </c>
      <c r="P3372" s="116">
        <v>0.14027000000000001</v>
      </c>
    </row>
    <row r="3373" spans="1:16">
      <c r="A3373" t="s">
        <v>141</v>
      </c>
      <c r="B3373">
        <v>1514</v>
      </c>
      <c r="C3373" t="s">
        <v>3546</v>
      </c>
      <c r="D3373">
        <v>49</v>
      </c>
      <c r="E3373">
        <v>9.5779999999999994</v>
      </c>
      <c r="F3373">
        <v>11.055</v>
      </c>
      <c r="G3373">
        <v>12.532999999999999</v>
      </c>
      <c r="H3373">
        <v>14.287000000000001</v>
      </c>
      <c r="I3373">
        <v>16.385000000000002</v>
      </c>
      <c r="J3373">
        <v>18.917999999999999</v>
      </c>
      <c r="K3373">
        <v>22.003</v>
      </c>
      <c r="L3373">
        <v>25.800999999999998</v>
      </c>
      <c r="M3373">
        <v>29.599</v>
      </c>
      <c r="N3373" s="116">
        <v>-0.33839999999999998</v>
      </c>
      <c r="O3373" s="116">
        <v>16.385400000000001</v>
      </c>
      <c r="P3373" s="116">
        <v>0.14029</v>
      </c>
    </row>
    <row r="3374" spans="1:16">
      <c r="A3374" t="s">
        <v>141</v>
      </c>
      <c r="B3374">
        <v>1515</v>
      </c>
      <c r="C3374" t="s">
        <v>3547</v>
      </c>
      <c r="D3374">
        <v>49</v>
      </c>
      <c r="E3374">
        <v>9.58</v>
      </c>
      <c r="F3374">
        <v>11.058999999999999</v>
      </c>
      <c r="G3374">
        <v>12.537000000000001</v>
      </c>
      <c r="H3374">
        <v>14.291</v>
      </c>
      <c r="I3374">
        <v>16.390999999999998</v>
      </c>
      <c r="J3374">
        <v>18.925999999999998</v>
      </c>
      <c r="K3374">
        <v>22.013000000000002</v>
      </c>
      <c r="L3374">
        <v>25.812999999999999</v>
      </c>
      <c r="M3374">
        <v>29.614000000000001</v>
      </c>
      <c r="N3374" s="116">
        <v>-0.33839999999999998</v>
      </c>
      <c r="O3374" s="116">
        <v>16.391300000000001</v>
      </c>
      <c r="P3374" s="116">
        <v>0.14032</v>
      </c>
    </row>
    <row r="3375" spans="1:16">
      <c r="A3375" t="s">
        <v>141</v>
      </c>
      <c r="B3375">
        <v>1516</v>
      </c>
      <c r="C3375" t="s">
        <v>3548</v>
      </c>
      <c r="D3375">
        <v>49</v>
      </c>
      <c r="E3375">
        <v>9.5830000000000002</v>
      </c>
      <c r="F3375">
        <v>11.061999999999999</v>
      </c>
      <c r="G3375">
        <v>12.541</v>
      </c>
      <c r="H3375">
        <v>14.295999999999999</v>
      </c>
      <c r="I3375">
        <v>16.396999999999998</v>
      </c>
      <c r="J3375">
        <v>18.933</v>
      </c>
      <c r="K3375">
        <v>22.021999999999998</v>
      </c>
      <c r="L3375">
        <v>25.826000000000001</v>
      </c>
      <c r="M3375">
        <v>29.629000000000001</v>
      </c>
      <c r="N3375" s="116">
        <v>-0.33850000000000002</v>
      </c>
      <c r="O3375" s="116">
        <v>16.397300000000001</v>
      </c>
      <c r="P3375" s="116">
        <v>0.14035</v>
      </c>
    </row>
    <row r="3376" spans="1:16">
      <c r="A3376" t="s">
        <v>141</v>
      </c>
      <c r="B3376">
        <v>1517</v>
      </c>
      <c r="C3376" t="s">
        <v>3549</v>
      </c>
      <c r="D3376">
        <v>49</v>
      </c>
      <c r="E3376">
        <v>9.5850000000000009</v>
      </c>
      <c r="F3376">
        <v>11.065</v>
      </c>
      <c r="G3376">
        <v>12.544</v>
      </c>
      <c r="H3376">
        <v>14.301</v>
      </c>
      <c r="I3376">
        <v>16.402999999999999</v>
      </c>
      <c r="J3376">
        <v>18.940000000000001</v>
      </c>
      <c r="K3376">
        <v>22.032</v>
      </c>
      <c r="L3376">
        <v>25.838000000000001</v>
      </c>
      <c r="M3376">
        <v>29.643000000000001</v>
      </c>
      <c r="N3376" s="116">
        <v>-0.33850000000000002</v>
      </c>
      <c r="O3376" s="116">
        <v>16.403199999999998</v>
      </c>
      <c r="P3376" s="116">
        <v>0.14038</v>
      </c>
    </row>
    <row r="3377" spans="1:16">
      <c r="A3377" t="s">
        <v>141</v>
      </c>
      <c r="B3377">
        <v>1518</v>
      </c>
      <c r="C3377" t="s">
        <v>3550</v>
      </c>
      <c r="D3377">
        <v>49</v>
      </c>
      <c r="E3377">
        <v>9.5879999999999992</v>
      </c>
      <c r="F3377">
        <v>11.068</v>
      </c>
      <c r="G3377">
        <v>12.548999999999999</v>
      </c>
      <c r="H3377">
        <v>14.305999999999999</v>
      </c>
      <c r="I3377">
        <v>16.408999999999999</v>
      </c>
      <c r="J3377">
        <v>18.948</v>
      </c>
      <c r="K3377">
        <v>22.041</v>
      </c>
      <c r="L3377">
        <v>25.849</v>
      </c>
      <c r="M3377">
        <v>29.657</v>
      </c>
      <c r="N3377" s="116">
        <v>-0.33860000000000001</v>
      </c>
      <c r="O3377" s="116">
        <v>16.409199999999998</v>
      </c>
      <c r="P3377" s="116">
        <v>0.1404</v>
      </c>
    </row>
    <row r="3378" spans="1:16">
      <c r="A3378" t="s">
        <v>141</v>
      </c>
      <c r="B3378">
        <v>1519</v>
      </c>
      <c r="C3378" t="s">
        <v>3551</v>
      </c>
      <c r="D3378">
        <v>49</v>
      </c>
      <c r="E3378">
        <v>9.5909999999999993</v>
      </c>
      <c r="F3378">
        <v>11.071999999999999</v>
      </c>
      <c r="G3378">
        <v>12.552</v>
      </c>
      <c r="H3378">
        <v>14.311</v>
      </c>
      <c r="I3378">
        <v>16.414999999999999</v>
      </c>
      <c r="J3378">
        <v>18.954999999999998</v>
      </c>
      <c r="K3378">
        <v>22.05</v>
      </c>
      <c r="L3378">
        <v>25.861000000000001</v>
      </c>
      <c r="M3378">
        <v>29.672000000000001</v>
      </c>
      <c r="N3378" s="116">
        <v>-0.33860000000000001</v>
      </c>
      <c r="O3378" s="116">
        <v>16.415099999999999</v>
      </c>
      <c r="P3378" s="116">
        <v>0.14043</v>
      </c>
    </row>
    <row r="3379" spans="1:16">
      <c r="A3379" t="s">
        <v>141</v>
      </c>
      <c r="B3379">
        <v>1520</v>
      </c>
      <c r="C3379" t="s">
        <v>3552</v>
      </c>
      <c r="D3379">
        <v>49</v>
      </c>
      <c r="E3379">
        <v>9.593</v>
      </c>
      <c r="F3379">
        <v>11.074999999999999</v>
      </c>
      <c r="G3379">
        <v>12.555999999999999</v>
      </c>
      <c r="H3379">
        <v>14.316000000000001</v>
      </c>
      <c r="I3379">
        <v>16.420999999999999</v>
      </c>
      <c r="J3379">
        <v>18.963000000000001</v>
      </c>
      <c r="K3379">
        <v>22.06</v>
      </c>
      <c r="L3379">
        <v>25.873000000000001</v>
      </c>
      <c r="M3379">
        <v>29.687000000000001</v>
      </c>
      <c r="N3379" s="116">
        <v>-0.33860000000000001</v>
      </c>
      <c r="O3379" s="116">
        <v>16.421099999999999</v>
      </c>
      <c r="P3379" s="116">
        <v>0.14046</v>
      </c>
    </row>
    <row r="3380" spans="1:16">
      <c r="A3380" t="s">
        <v>141</v>
      </c>
      <c r="B3380">
        <v>1521</v>
      </c>
      <c r="C3380" t="s">
        <v>3553</v>
      </c>
      <c r="D3380">
        <v>49</v>
      </c>
      <c r="E3380">
        <v>9.5960000000000001</v>
      </c>
      <c r="F3380">
        <v>11.077999999999999</v>
      </c>
      <c r="G3380">
        <v>12.56</v>
      </c>
      <c r="H3380">
        <v>14.32</v>
      </c>
      <c r="I3380">
        <v>16.427</v>
      </c>
      <c r="J3380">
        <v>18.97</v>
      </c>
      <c r="K3380">
        <v>22.068999999999999</v>
      </c>
      <c r="L3380">
        <v>25.885000000000002</v>
      </c>
      <c r="M3380">
        <v>29.701000000000001</v>
      </c>
      <c r="N3380" s="116">
        <v>-0.3387</v>
      </c>
      <c r="O3380" s="116">
        <v>16.427</v>
      </c>
      <c r="P3380" s="116">
        <v>0.14047999999999999</v>
      </c>
    </row>
    <row r="3381" spans="1:16">
      <c r="A3381" t="s">
        <v>141</v>
      </c>
      <c r="B3381">
        <v>1522</v>
      </c>
      <c r="C3381" t="s">
        <v>3554</v>
      </c>
      <c r="D3381">
        <v>50</v>
      </c>
      <c r="E3381">
        <v>9.5980000000000008</v>
      </c>
      <c r="F3381">
        <v>11.081</v>
      </c>
      <c r="G3381">
        <v>12.564</v>
      </c>
      <c r="H3381">
        <v>14.324999999999999</v>
      </c>
      <c r="I3381">
        <v>16.433</v>
      </c>
      <c r="J3381">
        <v>18.978000000000002</v>
      </c>
      <c r="K3381">
        <v>22.077999999999999</v>
      </c>
      <c r="L3381">
        <v>25.896999999999998</v>
      </c>
      <c r="M3381">
        <v>29.715</v>
      </c>
      <c r="N3381" s="116">
        <v>-0.3387</v>
      </c>
      <c r="O3381" s="116">
        <v>16.433</v>
      </c>
      <c r="P3381" s="116">
        <v>0.14051</v>
      </c>
    </row>
    <row r="3382" spans="1:16">
      <c r="A3382" t="s">
        <v>141</v>
      </c>
      <c r="B3382">
        <v>1523</v>
      </c>
      <c r="C3382" t="s">
        <v>3555</v>
      </c>
      <c r="D3382">
        <v>50</v>
      </c>
      <c r="E3382">
        <v>9.6010000000000009</v>
      </c>
      <c r="F3382">
        <v>11.085000000000001</v>
      </c>
      <c r="G3382">
        <v>12.568</v>
      </c>
      <c r="H3382">
        <v>14.33</v>
      </c>
      <c r="I3382">
        <v>16.439</v>
      </c>
      <c r="J3382">
        <v>18.984999999999999</v>
      </c>
      <c r="K3382">
        <v>22.088000000000001</v>
      </c>
      <c r="L3382">
        <v>25.908999999999999</v>
      </c>
      <c r="M3382">
        <v>29.731000000000002</v>
      </c>
      <c r="N3382" s="116">
        <v>-0.33879999999999999</v>
      </c>
      <c r="O3382" s="116">
        <v>16.4389</v>
      </c>
      <c r="P3382" s="116">
        <v>0.14054</v>
      </c>
    </row>
    <row r="3383" spans="1:16">
      <c r="A3383" t="s">
        <v>141</v>
      </c>
      <c r="B3383">
        <v>1524</v>
      </c>
      <c r="C3383" t="s">
        <v>3556</v>
      </c>
      <c r="D3383">
        <v>50</v>
      </c>
      <c r="E3383">
        <v>9.6039999999999992</v>
      </c>
      <c r="F3383">
        <v>11.087999999999999</v>
      </c>
      <c r="G3383">
        <v>12.571999999999999</v>
      </c>
      <c r="H3383">
        <v>14.335000000000001</v>
      </c>
      <c r="I3383">
        <v>16.445</v>
      </c>
      <c r="J3383">
        <v>18.992000000000001</v>
      </c>
      <c r="K3383">
        <v>22.097000000000001</v>
      </c>
      <c r="L3383">
        <v>25.92</v>
      </c>
      <c r="M3383">
        <v>29.744</v>
      </c>
      <c r="N3383" s="116">
        <v>-0.33879999999999999</v>
      </c>
      <c r="O3383" s="116">
        <v>16.444900000000001</v>
      </c>
      <c r="P3383" s="116">
        <v>0.14055999999999999</v>
      </c>
    </row>
    <row r="3384" spans="1:16">
      <c r="A3384" t="s">
        <v>141</v>
      </c>
      <c r="B3384">
        <v>1525</v>
      </c>
      <c r="C3384" t="s">
        <v>3557</v>
      </c>
      <c r="D3384">
        <v>50</v>
      </c>
      <c r="E3384">
        <v>9.6059999999999999</v>
      </c>
      <c r="F3384">
        <v>11.090999999999999</v>
      </c>
      <c r="G3384">
        <v>12.576000000000001</v>
      </c>
      <c r="H3384">
        <v>14.34</v>
      </c>
      <c r="I3384">
        <v>16.451000000000001</v>
      </c>
      <c r="J3384">
        <v>19</v>
      </c>
      <c r="K3384">
        <v>22.106000000000002</v>
      </c>
      <c r="L3384">
        <v>25.933</v>
      </c>
      <c r="M3384">
        <v>29.759</v>
      </c>
      <c r="N3384" s="116">
        <v>-0.33889999999999998</v>
      </c>
      <c r="O3384" s="116">
        <v>16.450800000000001</v>
      </c>
      <c r="P3384" s="116">
        <v>0.14058999999999999</v>
      </c>
    </row>
    <row r="3385" spans="1:16">
      <c r="A3385" t="s">
        <v>141</v>
      </c>
      <c r="B3385">
        <v>1526</v>
      </c>
      <c r="C3385" t="s">
        <v>3558</v>
      </c>
      <c r="D3385">
        <v>50</v>
      </c>
      <c r="E3385">
        <v>9.609</v>
      </c>
      <c r="F3385">
        <v>11.093999999999999</v>
      </c>
      <c r="G3385">
        <v>12.58</v>
      </c>
      <c r="H3385">
        <v>14.345000000000001</v>
      </c>
      <c r="I3385">
        <v>16.457000000000001</v>
      </c>
      <c r="J3385">
        <v>19.007000000000001</v>
      </c>
      <c r="K3385">
        <v>22.116</v>
      </c>
      <c r="L3385">
        <v>25.945</v>
      </c>
      <c r="M3385">
        <v>29.774000000000001</v>
      </c>
      <c r="N3385" s="116">
        <v>-0.33889999999999998</v>
      </c>
      <c r="O3385" s="116">
        <v>16.456800000000001</v>
      </c>
      <c r="P3385" s="116">
        <v>0.14061999999999999</v>
      </c>
    </row>
    <row r="3386" spans="1:16">
      <c r="A3386" t="s">
        <v>141</v>
      </c>
      <c r="B3386">
        <v>1527</v>
      </c>
      <c r="C3386" t="s">
        <v>3559</v>
      </c>
      <c r="D3386">
        <v>50</v>
      </c>
      <c r="E3386">
        <v>9.6110000000000007</v>
      </c>
      <c r="F3386">
        <v>11.097</v>
      </c>
      <c r="G3386">
        <v>12.584</v>
      </c>
      <c r="H3386">
        <v>14.349</v>
      </c>
      <c r="I3386">
        <v>16.463000000000001</v>
      </c>
      <c r="J3386">
        <v>19.015000000000001</v>
      </c>
      <c r="K3386">
        <v>22.125</v>
      </c>
      <c r="L3386">
        <v>25.957000000000001</v>
      </c>
      <c r="M3386">
        <v>29.789000000000001</v>
      </c>
      <c r="N3386" s="116">
        <v>-0.33889999999999998</v>
      </c>
      <c r="O3386" s="116">
        <v>16.462700000000002</v>
      </c>
      <c r="P3386" s="116">
        <v>0.14065</v>
      </c>
    </row>
    <row r="3387" spans="1:16">
      <c r="A3387" t="s">
        <v>141</v>
      </c>
      <c r="B3387">
        <v>1528</v>
      </c>
      <c r="C3387" t="s">
        <v>3560</v>
      </c>
      <c r="D3387">
        <v>50</v>
      </c>
      <c r="E3387">
        <v>9.6140000000000008</v>
      </c>
      <c r="F3387">
        <v>11.101000000000001</v>
      </c>
      <c r="G3387">
        <v>12.587999999999999</v>
      </c>
      <c r="H3387">
        <v>14.353999999999999</v>
      </c>
      <c r="I3387">
        <v>16.469000000000001</v>
      </c>
      <c r="J3387">
        <v>19.021999999999998</v>
      </c>
      <c r="K3387">
        <v>22.134</v>
      </c>
      <c r="L3387">
        <v>25.969000000000001</v>
      </c>
      <c r="M3387">
        <v>29.803000000000001</v>
      </c>
      <c r="N3387" s="116">
        <v>-0.33900000000000002</v>
      </c>
      <c r="O3387" s="116">
        <v>16.468699999999998</v>
      </c>
      <c r="P3387" s="116">
        <v>0.14066999999999999</v>
      </c>
    </row>
    <row r="3388" spans="1:16">
      <c r="A3388" t="s">
        <v>141</v>
      </c>
      <c r="B3388">
        <v>1529</v>
      </c>
      <c r="C3388" t="s">
        <v>3561</v>
      </c>
      <c r="D3388">
        <v>50</v>
      </c>
      <c r="E3388">
        <v>9.6159999999999997</v>
      </c>
      <c r="F3388">
        <v>11.103999999999999</v>
      </c>
      <c r="G3388">
        <v>12.592000000000001</v>
      </c>
      <c r="H3388">
        <v>14.359</v>
      </c>
      <c r="I3388">
        <v>16.475000000000001</v>
      </c>
      <c r="J3388">
        <v>19.029</v>
      </c>
      <c r="K3388">
        <v>22.143999999999998</v>
      </c>
      <c r="L3388">
        <v>25.981000000000002</v>
      </c>
      <c r="M3388">
        <v>29.817</v>
      </c>
      <c r="N3388" s="116">
        <v>-0.33900000000000002</v>
      </c>
      <c r="O3388" s="116">
        <v>16.474599999999999</v>
      </c>
      <c r="P3388" s="116">
        <v>0.14069999999999999</v>
      </c>
    </row>
    <row r="3389" spans="1:16">
      <c r="A3389" t="s">
        <v>141</v>
      </c>
      <c r="B3389">
        <v>1530</v>
      </c>
      <c r="C3389" t="s">
        <v>3562</v>
      </c>
      <c r="D3389">
        <v>50</v>
      </c>
      <c r="E3389">
        <v>9.6189999999999998</v>
      </c>
      <c r="F3389">
        <v>11.106999999999999</v>
      </c>
      <c r="G3389">
        <v>12.596</v>
      </c>
      <c r="H3389">
        <v>14.364000000000001</v>
      </c>
      <c r="I3389">
        <v>16.481000000000002</v>
      </c>
      <c r="J3389">
        <v>19.036999999999999</v>
      </c>
      <c r="K3389">
        <v>22.154</v>
      </c>
      <c r="L3389">
        <v>25.992999999999999</v>
      </c>
      <c r="M3389">
        <v>29.832999999999998</v>
      </c>
      <c r="N3389" s="116">
        <v>-0.33910000000000001</v>
      </c>
      <c r="O3389" s="116">
        <v>16.480599999999999</v>
      </c>
      <c r="P3389" s="116">
        <v>0.14072999999999999</v>
      </c>
    </row>
    <row r="3390" spans="1:16">
      <c r="A3390" t="s">
        <v>141</v>
      </c>
      <c r="B3390">
        <v>1531</v>
      </c>
      <c r="C3390" t="s">
        <v>3563</v>
      </c>
      <c r="D3390">
        <v>50</v>
      </c>
      <c r="E3390">
        <v>9.6219999999999999</v>
      </c>
      <c r="F3390">
        <v>11.111000000000001</v>
      </c>
      <c r="G3390">
        <v>12.6</v>
      </c>
      <c r="H3390">
        <v>14.369</v>
      </c>
      <c r="I3390">
        <v>16.486000000000001</v>
      </c>
      <c r="J3390">
        <v>19.044</v>
      </c>
      <c r="K3390">
        <v>22.161999999999999</v>
      </c>
      <c r="L3390">
        <v>26.004000000000001</v>
      </c>
      <c r="M3390">
        <v>29.846</v>
      </c>
      <c r="N3390" s="116">
        <v>-0.33910000000000001</v>
      </c>
      <c r="O3390" s="116">
        <v>16.486499999999999</v>
      </c>
      <c r="P3390" s="116">
        <v>0.14074999999999999</v>
      </c>
    </row>
    <row r="3391" spans="1:16">
      <c r="A3391" t="s">
        <v>141</v>
      </c>
      <c r="B3391">
        <v>1532</v>
      </c>
      <c r="C3391" t="s">
        <v>3564</v>
      </c>
      <c r="D3391">
        <v>50</v>
      </c>
      <c r="E3391">
        <v>9.6240000000000006</v>
      </c>
      <c r="F3391">
        <v>11.114000000000001</v>
      </c>
      <c r="G3391">
        <v>12.603999999999999</v>
      </c>
      <c r="H3391">
        <v>14.372999999999999</v>
      </c>
      <c r="I3391">
        <v>16.492000000000001</v>
      </c>
      <c r="J3391">
        <v>19.052</v>
      </c>
      <c r="K3391">
        <v>22.172000000000001</v>
      </c>
      <c r="L3391">
        <v>26.016999999999999</v>
      </c>
      <c r="M3391">
        <v>29.861000000000001</v>
      </c>
      <c r="N3391" s="116">
        <v>-0.3392</v>
      </c>
      <c r="O3391" s="116">
        <v>16.4925</v>
      </c>
      <c r="P3391" s="116">
        <v>0.14077999999999999</v>
      </c>
    </row>
    <row r="3392" spans="1:16">
      <c r="A3392" t="s">
        <v>141</v>
      </c>
      <c r="B3392">
        <v>1533</v>
      </c>
      <c r="C3392" t="s">
        <v>3565</v>
      </c>
      <c r="D3392">
        <v>50</v>
      </c>
      <c r="E3392">
        <v>9.6270000000000007</v>
      </c>
      <c r="F3392">
        <v>11.117000000000001</v>
      </c>
      <c r="G3392">
        <v>12.608000000000001</v>
      </c>
      <c r="H3392">
        <v>14.378</v>
      </c>
      <c r="I3392">
        <v>16.498000000000001</v>
      </c>
      <c r="J3392">
        <v>19.059000000000001</v>
      </c>
      <c r="K3392">
        <v>22.181000000000001</v>
      </c>
      <c r="L3392">
        <v>26.029</v>
      </c>
      <c r="M3392">
        <v>29.876000000000001</v>
      </c>
      <c r="N3392" s="116">
        <v>-0.3392</v>
      </c>
      <c r="O3392" s="116">
        <v>16.4984</v>
      </c>
      <c r="P3392" s="116">
        <v>0.14080999999999999</v>
      </c>
    </row>
    <row r="3393" spans="1:16">
      <c r="A3393" t="s">
        <v>141</v>
      </c>
      <c r="B3393">
        <v>1534</v>
      </c>
      <c r="C3393" t="s">
        <v>3566</v>
      </c>
      <c r="D3393">
        <v>50</v>
      </c>
      <c r="E3393">
        <v>9.6289999999999996</v>
      </c>
      <c r="F3393">
        <v>11.121</v>
      </c>
      <c r="G3393">
        <v>12.612</v>
      </c>
      <c r="H3393">
        <v>14.382999999999999</v>
      </c>
      <c r="I3393">
        <v>16.504000000000001</v>
      </c>
      <c r="J3393">
        <v>19.065999999999999</v>
      </c>
      <c r="K3393">
        <v>22.190999999999999</v>
      </c>
      <c r="L3393">
        <v>26.04</v>
      </c>
      <c r="M3393">
        <v>29.888999999999999</v>
      </c>
      <c r="N3393" s="116">
        <v>-0.3392</v>
      </c>
      <c r="O3393" s="116">
        <v>16.5044</v>
      </c>
      <c r="P3393" s="116">
        <v>0.14083000000000001</v>
      </c>
    </row>
    <row r="3394" spans="1:16">
      <c r="A3394" t="s">
        <v>141</v>
      </c>
      <c r="B3394">
        <v>1535</v>
      </c>
      <c r="C3394" t="s">
        <v>3567</v>
      </c>
      <c r="D3394">
        <v>50</v>
      </c>
      <c r="E3394">
        <v>9.6319999999999997</v>
      </c>
      <c r="F3394">
        <v>11.124000000000001</v>
      </c>
      <c r="G3394">
        <v>12.616</v>
      </c>
      <c r="H3394">
        <v>14.388</v>
      </c>
      <c r="I3394">
        <v>16.510000000000002</v>
      </c>
      <c r="J3394">
        <v>19.074000000000002</v>
      </c>
      <c r="K3394">
        <v>22.2</v>
      </c>
      <c r="L3394">
        <v>26.052</v>
      </c>
      <c r="M3394">
        <v>29.905000000000001</v>
      </c>
      <c r="N3394" s="116">
        <v>-0.33929999999999999</v>
      </c>
      <c r="O3394" s="116">
        <v>16.510300000000001</v>
      </c>
      <c r="P3394" s="116">
        <v>0.14086000000000001</v>
      </c>
    </row>
    <row r="3395" spans="1:16">
      <c r="A3395" t="s">
        <v>141</v>
      </c>
      <c r="B3395">
        <v>1536</v>
      </c>
      <c r="C3395" t="s">
        <v>3568</v>
      </c>
      <c r="D3395">
        <v>50</v>
      </c>
      <c r="E3395">
        <v>9.6340000000000003</v>
      </c>
      <c r="F3395">
        <v>11.127000000000001</v>
      </c>
      <c r="G3395">
        <v>12.619</v>
      </c>
      <c r="H3395">
        <v>14.393000000000001</v>
      </c>
      <c r="I3395">
        <v>16.515999999999998</v>
      </c>
      <c r="J3395">
        <v>19.081</v>
      </c>
      <c r="K3395">
        <v>22.21</v>
      </c>
      <c r="L3395">
        <v>26.065000000000001</v>
      </c>
      <c r="M3395">
        <v>29.92</v>
      </c>
      <c r="N3395" s="116">
        <v>-0.33929999999999999</v>
      </c>
      <c r="O3395" s="116">
        <v>16.516300000000001</v>
      </c>
      <c r="P3395" s="116">
        <v>0.14088999999999999</v>
      </c>
    </row>
    <row r="3396" spans="1:16">
      <c r="A3396" t="s">
        <v>141</v>
      </c>
      <c r="B3396">
        <v>1537</v>
      </c>
      <c r="C3396" t="s">
        <v>3569</v>
      </c>
      <c r="D3396">
        <v>50</v>
      </c>
      <c r="E3396">
        <v>9.6370000000000005</v>
      </c>
      <c r="F3396">
        <v>11.13</v>
      </c>
      <c r="G3396">
        <v>12.624000000000001</v>
      </c>
      <c r="H3396">
        <v>14.398</v>
      </c>
      <c r="I3396">
        <v>16.521999999999998</v>
      </c>
      <c r="J3396">
        <v>19.088999999999999</v>
      </c>
      <c r="K3396">
        <v>22.219000000000001</v>
      </c>
      <c r="L3396">
        <v>26.076000000000001</v>
      </c>
      <c r="M3396">
        <v>29.933</v>
      </c>
      <c r="N3396" s="116">
        <v>-0.33939999999999998</v>
      </c>
      <c r="O3396" s="116">
        <v>16.522200000000002</v>
      </c>
      <c r="P3396" s="116">
        <v>0.14091000000000001</v>
      </c>
    </row>
    <row r="3397" spans="1:16">
      <c r="A3397" t="s">
        <v>141</v>
      </c>
      <c r="B3397">
        <v>1538</v>
      </c>
      <c r="C3397" t="s">
        <v>3570</v>
      </c>
      <c r="D3397">
        <v>50</v>
      </c>
      <c r="E3397">
        <v>9.64</v>
      </c>
      <c r="F3397">
        <v>11.134</v>
      </c>
      <c r="G3397">
        <v>12.627000000000001</v>
      </c>
      <c r="H3397">
        <v>14.401999999999999</v>
      </c>
      <c r="I3397">
        <v>16.527999999999999</v>
      </c>
      <c r="J3397">
        <v>19.096</v>
      </c>
      <c r="K3397">
        <v>22.228000000000002</v>
      </c>
      <c r="L3397">
        <v>26.088000000000001</v>
      </c>
      <c r="M3397">
        <v>29.948</v>
      </c>
      <c r="N3397" s="116">
        <v>-0.33939999999999998</v>
      </c>
      <c r="O3397" s="116">
        <v>16.528199999999998</v>
      </c>
      <c r="P3397" s="116">
        <v>0.14094000000000001</v>
      </c>
    </row>
    <row r="3398" spans="1:16">
      <c r="A3398" t="s">
        <v>141</v>
      </c>
      <c r="B3398">
        <v>1539</v>
      </c>
      <c r="C3398" t="s">
        <v>3571</v>
      </c>
      <c r="D3398">
        <v>50</v>
      </c>
      <c r="E3398">
        <v>9.6419999999999995</v>
      </c>
      <c r="F3398">
        <v>11.137</v>
      </c>
      <c r="G3398">
        <v>12.631</v>
      </c>
      <c r="H3398">
        <v>14.407</v>
      </c>
      <c r="I3398">
        <v>16.533999999999999</v>
      </c>
      <c r="J3398">
        <v>19.103999999999999</v>
      </c>
      <c r="K3398">
        <v>22.238</v>
      </c>
      <c r="L3398">
        <v>26.100999999999999</v>
      </c>
      <c r="M3398">
        <v>29.963000000000001</v>
      </c>
      <c r="N3398" s="116">
        <v>-0.33950000000000002</v>
      </c>
      <c r="O3398" s="116">
        <v>16.534099999999999</v>
      </c>
      <c r="P3398" s="116">
        <v>0.14097000000000001</v>
      </c>
    </row>
    <row r="3399" spans="1:16">
      <c r="A3399" t="s">
        <v>141</v>
      </c>
      <c r="B3399">
        <v>1540</v>
      </c>
      <c r="C3399" t="s">
        <v>3572</v>
      </c>
      <c r="D3399">
        <v>50</v>
      </c>
      <c r="E3399">
        <v>9.6449999999999996</v>
      </c>
      <c r="F3399">
        <v>11.14</v>
      </c>
      <c r="G3399">
        <v>12.635</v>
      </c>
      <c r="H3399">
        <v>14.412000000000001</v>
      </c>
      <c r="I3399">
        <v>16.54</v>
      </c>
      <c r="J3399">
        <v>19.111000000000001</v>
      </c>
      <c r="K3399">
        <v>22.247</v>
      </c>
      <c r="L3399">
        <v>26.113</v>
      </c>
      <c r="M3399">
        <v>29.978000000000002</v>
      </c>
      <c r="N3399" s="116">
        <v>-0.33950000000000002</v>
      </c>
      <c r="O3399" s="116">
        <v>16.540099999999999</v>
      </c>
      <c r="P3399" s="116">
        <v>0.14099999999999999</v>
      </c>
    </row>
    <row r="3400" spans="1:16">
      <c r="A3400" t="s">
        <v>141</v>
      </c>
      <c r="B3400">
        <v>1541</v>
      </c>
      <c r="C3400" t="s">
        <v>3573</v>
      </c>
      <c r="D3400">
        <v>50</v>
      </c>
      <c r="E3400">
        <v>9.6479999999999997</v>
      </c>
      <c r="F3400">
        <v>11.143000000000001</v>
      </c>
      <c r="G3400">
        <v>12.638999999999999</v>
      </c>
      <c r="H3400">
        <v>14.417</v>
      </c>
      <c r="I3400">
        <v>16.545999999999999</v>
      </c>
      <c r="J3400">
        <v>19.117999999999999</v>
      </c>
      <c r="K3400">
        <v>22.256</v>
      </c>
      <c r="L3400">
        <v>26.123999999999999</v>
      </c>
      <c r="M3400">
        <v>29.992000000000001</v>
      </c>
      <c r="N3400" s="116">
        <v>-0.33960000000000001</v>
      </c>
      <c r="O3400" s="116">
        <v>16.545999999999999</v>
      </c>
      <c r="P3400" s="116">
        <v>0.14102000000000001</v>
      </c>
    </row>
    <row r="3401" spans="1:16">
      <c r="A3401" t="s">
        <v>141</v>
      </c>
      <c r="B3401">
        <v>1542</v>
      </c>
      <c r="C3401" t="s">
        <v>3574</v>
      </c>
      <c r="D3401">
        <v>50</v>
      </c>
      <c r="E3401">
        <v>9.65</v>
      </c>
      <c r="F3401">
        <v>11.147</v>
      </c>
      <c r="G3401">
        <v>12.643000000000001</v>
      </c>
      <c r="H3401">
        <v>14.422000000000001</v>
      </c>
      <c r="I3401">
        <v>16.552</v>
      </c>
      <c r="J3401">
        <v>19.126000000000001</v>
      </c>
      <c r="K3401">
        <v>22.265999999999998</v>
      </c>
      <c r="L3401">
        <v>26.135999999999999</v>
      </c>
      <c r="M3401">
        <v>30.007000000000001</v>
      </c>
      <c r="N3401" s="116">
        <v>-0.33960000000000001</v>
      </c>
      <c r="O3401" s="116">
        <v>16.552</v>
      </c>
      <c r="P3401" s="116">
        <v>0.14105000000000001</v>
      </c>
    </row>
    <row r="3402" spans="1:16">
      <c r="A3402" t="s">
        <v>141</v>
      </c>
      <c r="B3402">
        <v>1543</v>
      </c>
      <c r="C3402" t="s">
        <v>3575</v>
      </c>
      <c r="D3402">
        <v>50</v>
      </c>
      <c r="E3402">
        <v>9.6519999999999992</v>
      </c>
      <c r="F3402">
        <v>11.15</v>
      </c>
      <c r="G3402">
        <v>12.647</v>
      </c>
      <c r="H3402">
        <v>14.426</v>
      </c>
      <c r="I3402">
        <v>16.558</v>
      </c>
      <c r="J3402">
        <v>19.132999999999999</v>
      </c>
      <c r="K3402">
        <v>22.274999999999999</v>
      </c>
      <c r="L3402">
        <v>26.148</v>
      </c>
      <c r="M3402">
        <v>30.021999999999998</v>
      </c>
      <c r="N3402" s="116">
        <v>-0.33960000000000001</v>
      </c>
      <c r="O3402" s="116">
        <v>16.5579</v>
      </c>
      <c r="P3402" s="116">
        <v>0.14108000000000001</v>
      </c>
    </row>
    <row r="3403" spans="1:16">
      <c r="A3403" t="s">
        <v>141</v>
      </c>
      <c r="B3403">
        <v>1544</v>
      </c>
      <c r="C3403" t="s">
        <v>3576</v>
      </c>
      <c r="D3403">
        <v>50</v>
      </c>
      <c r="E3403">
        <v>9.6549999999999994</v>
      </c>
      <c r="F3403">
        <v>11.153</v>
      </c>
      <c r="G3403">
        <v>12.651</v>
      </c>
      <c r="H3403">
        <v>14.430999999999999</v>
      </c>
      <c r="I3403">
        <v>16.564</v>
      </c>
      <c r="J3403">
        <v>19.140999999999998</v>
      </c>
      <c r="K3403">
        <v>22.283999999999999</v>
      </c>
      <c r="L3403">
        <v>26.16</v>
      </c>
      <c r="M3403">
        <v>30.036000000000001</v>
      </c>
      <c r="N3403" s="116">
        <v>-0.3397</v>
      </c>
      <c r="O3403" s="116">
        <v>16.5639</v>
      </c>
      <c r="P3403" s="116">
        <v>0.1411</v>
      </c>
    </row>
    <row r="3404" spans="1:16">
      <c r="A3404" t="s">
        <v>141</v>
      </c>
      <c r="B3404">
        <v>1545</v>
      </c>
      <c r="C3404" t="s">
        <v>3577</v>
      </c>
      <c r="D3404">
        <v>50</v>
      </c>
      <c r="E3404">
        <v>9.6579999999999995</v>
      </c>
      <c r="F3404">
        <v>11.156000000000001</v>
      </c>
      <c r="G3404">
        <v>12.654999999999999</v>
      </c>
      <c r="H3404">
        <v>14.436</v>
      </c>
      <c r="I3404">
        <v>16.57</v>
      </c>
      <c r="J3404">
        <v>19.148</v>
      </c>
      <c r="K3404">
        <v>22.294</v>
      </c>
      <c r="L3404">
        <v>26.172000000000001</v>
      </c>
      <c r="M3404">
        <v>30.05</v>
      </c>
      <c r="N3404" s="116">
        <v>-0.3397</v>
      </c>
      <c r="O3404" s="116">
        <v>16.569800000000001</v>
      </c>
      <c r="P3404" s="116">
        <v>0.14113000000000001</v>
      </c>
    </row>
    <row r="3405" spans="1:16">
      <c r="A3405" t="s">
        <v>141</v>
      </c>
      <c r="B3405">
        <v>1546</v>
      </c>
      <c r="C3405" t="s">
        <v>3578</v>
      </c>
      <c r="D3405">
        <v>50</v>
      </c>
      <c r="E3405">
        <v>9.66</v>
      </c>
      <c r="F3405">
        <v>11.16</v>
      </c>
      <c r="G3405">
        <v>12.659000000000001</v>
      </c>
      <c r="H3405">
        <v>14.441000000000001</v>
      </c>
      <c r="I3405">
        <v>16.576000000000001</v>
      </c>
      <c r="J3405">
        <v>19.155999999999999</v>
      </c>
      <c r="K3405">
        <v>22.303000000000001</v>
      </c>
      <c r="L3405">
        <v>26.184999999999999</v>
      </c>
      <c r="M3405">
        <v>30.065999999999999</v>
      </c>
      <c r="N3405" s="116">
        <v>-0.33979999999999999</v>
      </c>
      <c r="O3405" s="116">
        <v>16.575800000000001</v>
      </c>
      <c r="P3405" s="116">
        <v>0.14116000000000001</v>
      </c>
    </row>
    <row r="3406" spans="1:16">
      <c r="A3406" t="s">
        <v>141</v>
      </c>
      <c r="B3406">
        <v>1547</v>
      </c>
      <c r="C3406" t="s">
        <v>3579</v>
      </c>
      <c r="D3406">
        <v>50</v>
      </c>
      <c r="E3406">
        <v>9.6630000000000003</v>
      </c>
      <c r="F3406">
        <v>11.163</v>
      </c>
      <c r="G3406">
        <v>12.663</v>
      </c>
      <c r="H3406">
        <v>14.446</v>
      </c>
      <c r="I3406">
        <v>16.582000000000001</v>
      </c>
      <c r="J3406">
        <v>19.163</v>
      </c>
      <c r="K3406">
        <v>22.312000000000001</v>
      </c>
      <c r="L3406">
        <v>26.196000000000002</v>
      </c>
      <c r="M3406">
        <v>30.079000000000001</v>
      </c>
      <c r="N3406" s="116">
        <v>-0.33979999999999999</v>
      </c>
      <c r="O3406" s="116">
        <v>16.581700000000001</v>
      </c>
      <c r="P3406" s="116">
        <v>0.14118</v>
      </c>
    </row>
    <row r="3407" spans="1:16">
      <c r="A3407" t="s">
        <v>141</v>
      </c>
      <c r="B3407">
        <v>1548</v>
      </c>
      <c r="C3407" t="s">
        <v>3580</v>
      </c>
      <c r="D3407">
        <v>50</v>
      </c>
      <c r="E3407">
        <v>9.6649999999999991</v>
      </c>
      <c r="F3407">
        <v>11.166</v>
      </c>
      <c r="G3407">
        <v>12.667</v>
      </c>
      <c r="H3407">
        <v>14.451000000000001</v>
      </c>
      <c r="I3407">
        <v>16.588000000000001</v>
      </c>
      <c r="J3407">
        <v>19.170000000000002</v>
      </c>
      <c r="K3407">
        <v>22.321999999999999</v>
      </c>
      <c r="L3407">
        <v>26.207999999999998</v>
      </c>
      <c r="M3407">
        <v>30.094000000000001</v>
      </c>
      <c r="N3407" s="116">
        <v>-0.33989999999999998</v>
      </c>
      <c r="O3407" s="116">
        <v>16.587599999999998</v>
      </c>
      <c r="P3407" s="116">
        <v>0.14121</v>
      </c>
    </row>
    <row r="3408" spans="1:16">
      <c r="A3408" t="s">
        <v>141</v>
      </c>
      <c r="B3408">
        <v>1549</v>
      </c>
      <c r="C3408" t="s">
        <v>3581</v>
      </c>
      <c r="D3408">
        <v>50</v>
      </c>
      <c r="E3408">
        <v>9.6679999999999993</v>
      </c>
      <c r="F3408">
        <v>11.169</v>
      </c>
      <c r="G3408">
        <v>12.670999999999999</v>
      </c>
      <c r="H3408">
        <v>14.455</v>
      </c>
      <c r="I3408">
        <v>16.594000000000001</v>
      </c>
      <c r="J3408">
        <v>19.178000000000001</v>
      </c>
      <c r="K3408">
        <v>22.331</v>
      </c>
      <c r="L3408">
        <v>26.22</v>
      </c>
      <c r="M3408">
        <v>30.109000000000002</v>
      </c>
      <c r="N3408" s="116">
        <v>-0.33989999999999998</v>
      </c>
      <c r="O3408" s="116">
        <v>16.593599999999999</v>
      </c>
      <c r="P3408" s="116">
        <v>0.14124</v>
      </c>
    </row>
    <row r="3409" spans="1:16">
      <c r="A3409" t="s">
        <v>141</v>
      </c>
      <c r="B3409">
        <v>1550</v>
      </c>
      <c r="C3409" t="s">
        <v>3582</v>
      </c>
      <c r="D3409">
        <v>50</v>
      </c>
      <c r="E3409">
        <v>9.6709999999999994</v>
      </c>
      <c r="F3409">
        <v>11.173</v>
      </c>
      <c r="G3409">
        <v>12.675000000000001</v>
      </c>
      <c r="H3409">
        <v>14.46</v>
      </c>
      <c r="I3409">
        <v>16.600000000000001</v>
      </c>
      <c r="J3409">
        <v>19.184999999999999</v>
      </c>
      <c r="K3409">
        <v>22.34</v>
      </c>
      <c r="L3409">
        <v>26.231999999999999</v>
      </c>
      <c r="M3409">
        <v>30.123000000000001</v>
      </c>
      <c r="N3409" s="116">
        <v>-0.33989999999999998</v>
      </c>
      <c r="O3409" s="116">
        <v>16.599499999999999</v>
      </c>
      <c r="P3409" s="116">
        <v>0.14126</v>
      </c>
    </row>
    <row r="3410" spans="1:16">
      <c r="A3410" t="s">
        <v>141</v>
      </c>
      <c r="B3410">
        <v>1551</v>
      </c>
      <c r="C3410" t="s">
        <v>3583</v>
      </c>
      <c r="D3410">
        <v>50</v>
      </c>
      <c r="E3410">
        <v>9.673</v>
      </c>
      <c r="F3410">
        <v>11.176</v>
      </c>
      <c r="G3410">
        <v>12.679</v>
      </c>
      <c r="H3410">
        <v>14.465</v>
      </c>
      <c r="I3410">
        <v>16.606000000000002</v>
      </c>
      <c r="J3410">
        <v>19.193000000000001</v>
      </c>
      <c r="K3410">
        <v>22.35</v>
      </c>
      <c r="L3410">
        <v>26.244</v>
      </c>
      <c r="M3410">
        <v>30.138000000000002</v>
      </c>
      <c r="N3410" s="116">
        <v>-0.34</v>
      </c>
      <c r="O3410" s="116">
        <v>16.605499999999999</v>
      </c>
      <c r="P3410" s="116">
        <v>0.14129</v>
      </c>
    </row>
    <row r="3411" spans="1:16">
      <c r="A3411" t="s">
        <v>141</v>
      </c>
      <c r="B3411">
        <v>1552</v>
      </c>
      <c r="C3411" t="s">
        <v>3584</v>
      </c>
      <c r="D3411">
        <v>50</v>
      </c>
      <c r="E3411">
        <v>9.6750000000000007</v>
      </c>
      <c r="F3411">
        <v>11.179</v>
      </c>
      <c r="G3411">
        <v>12.682</v>
      </c>
      <c r="H3411">
        <v>14.47</v>
      </c>
      <c r="I3411">
        <v>16.611000000000001</v>
      </c>
      <c r="J3411">
        <v>19.2</v>
      </c>
      <c r="K3411">
        <v>22.359000000000002</v>
      </c>
      <c r="L3411">
        <v>26.256</v>
      </c>
      <c r="M3411">
        <v>30.152999999999999</v>
      </c>
      <c r="N3411" s="116">
        <v>-0.34</v>
      </c>
      <c r="O3411" s="116">
        <v>16.6114</v>
      </c>
      <c r="P3411" s="116">
        <v>0.14132</v>
      </c>
    </row>
    <row r="3412" spans="1:16">
      <c r="A3412" t="s">
        <v>141</v>
      </c>
      <c r="B3412">
        <v>1553</v>
      </c>
      <c r="C3412" t="s">
        <v>3585</v>
      </c>
      <c r="D3412">
        <v>51</v>
      </c>
      <c r="E3412">
        <v>9.6780000000000008</v>
      </c>
      <c r="F3412">
        <v>11.182</v>
      </c>
      <c r="G3412">
        <v>12.686999999999999</v>
      </c>
      <c r="H3412">
        <v>14.475</v>
      </c>
      <c r="I3412">
        <v>16.617000000000001</v>
      </c>
      <c r="J3412">
        <v>19.207000000000001</v>
      </c>
      <c r="K3412">
        <v>22.369</v>
      </c>
      <c r="L3412">
        <v>26.268000000000001</v>
      </c>
      <c r="M3412">
        <v>30.167000000000002</v>
      </c>
      <c r="N3412" s="116">
        <v>-0.34010000000000001</v>
      </c>
      <c r="O3412" s="116">
        <v>16.6174</v>
      </c>
      <c r="P3412" s="116">
        <v>0.14133999999999999</v>
      </c>
    </row>
    <row r="3413" spans="1:16">
      <c r="A3413" t="s">
        <v>141</v>
      </c>
      <c r="B3413">
        <v>1554</v>
      </c>
      <c r="C3413" t="s">
        <v>3586</v>
      </c>
      <c r="D3413">
        <v>51</v>
      </c>
      <c r="E3413">
        <v>9.6809999999999992</v>
      </c>
      <c r="F3413">
        <v>11.186</v>
      </c>
      <c r="G3413">
        <v>12.69</v>
      </c>
      <c r="H3413">
        <v>14.478999999999999</v>
      </c>
      <c r="I3413">
        <v>16.623000000000001</v>
      </c>
      <c r="J3413">
        <v>19.215</v>
      </c>
      <c r="K3413">
        <v>22.378</v>
      </c>
      <c r="L3413">
        <v>26.28</v>
      </c>
      <c r="M3413">
        <v>30.181999999999999</v>
      </c>
      <c r="N3413" s="116">
        <v>-0.34010000000000001</v>
      </c>
      <c r="O3413" s="116">
        <v>16.6233</v>
      </c>
      <c r="P3413" s="116">
        <v>0.14137</v>
      </c>
    </row>
    <row r="3414" spans="1:16">
      <c r="A3414" t="s">
        <v>141</v>
      </c>
      <c r="B3414">
        <v>1555</v>
      </c>
      <c r="C3414" t="s">
        <v>3587</v>
      </c>
      <c r="D3414">
        <v>51</v>
      </c>
      <c r="E3414">
        <v>9.6829999999999998</v>
      </c>
      <c r="F3414">
        <v>11.189</v>
      </c>
      <c r="G3414">
        <v>12.694000000000001</v>
      </c>
      <c r="H3414">
        <v>14.484</v>
      </c>
      <c r="I3414">
        <v>16.629000000000001</v>
      </c>
      <c r="J3414">
        <v>19.222000000000001</v>
      </c>
      <c r="K3414">
        <v>22.388000000000002</v>
      </c>
      <c r="L3414">
        <v>26.292000000000002</v>
      </c>
      <c r="M3414">
        <v>30.196999999999999</v>
      </c>
      <c r="N3414" s="116">
        <v>-0.3402</v>
      </c>
      <c r="O3414" s="116">
        <v>16.629300000000001</v>
      </c>
      <c r="P3414" s="116">
        <v>0.1414</v>
      </c>
    </row>
    <row r="3415" spans="1:16">
      <c r="A3415" t="s">
        <v>141</v>
      </c>
      <c r="B3415">
        <v>1556</v>
      </c>
      <c r="C3415" t="s">
        <v>3588</v>
      </c>
      <c r="D3415">
        <v>51</v>
      </c>
      <c r="E3415">
        <v>9.6859999999999999</v>
      </c>
      <c r="F3415">
        <v>11.192</v>
      </c>
      <c r="G3415">
        <v>12.698</v>
      </c>
      <c r="H3415">
        <v>14.489000000000001</v>
      </c>
      <c r="I3415">
        <v>16.635000000000002</v>
      </c>
      <c r="J3415">
        <v>19.23</v>
      </c>
      <c r="K3415">
        <v>22.396999999999998</v>
      </c>
      <c r="L3415">
        <v>26.303999999999998</v>
      </c>
      <c r="M3415">
        <v>30.210999999999999</v>
      </c>
      <c r="N3415" s="116">
        <v>-0.3402</v>
      </c>
      <c r="O3415" s="116">
        <v>16.635200000000001</v>
      </c>
      <c r="P3415" s="116">
        <v>0.14141999999999999</v>
      </c>
    </row>
    <row r="3416" spans="1:16">
      <c r="A3416" t="s">
        <v>141</v>
      </c>
      <c r="B3416">
        <v>1557</v>
      </c>
      <c r="C3416" t="s">
        <v>3589</v>
      </c>
      <c r="D3416">
        <v>51</v>
      </c>
      <c r="E3416">
        <v>9.6880000000000006</v>
      </c>
      <c r="F3416">
        <v>11.195</v>
      </c>
      <c r="G3416">
        <v>12.702</v>
      </c>
      <c r="H3416">
        <v>14.494</v>
      </c>
      <c r="I3416">
        <v>16.640999999999998</v>
      </c>
      <c r="J3416">
        <v>19.236999999999998</v>
      </c>
      <c r="K3416">
        <v>22.405999999999999</v>
      </c>
      <c r="L3416">
        <v>26.315999999999999</v>
      </c>
      <c r="M3416">
        <v>30.225000000000001</v>
      </c>
      <c r="N3416" s="116">
        <v>-0.3402</v>
      </c>
      <c r="O3416" s="116">
        <v>16.641200000000001</v>
      </c>
      <c r="P3416" s="116">
        <v>0.14144999999999999</v>
      </c>
    </row>
    <row r="3417" spans="1:16">
      <c r="A3417" t="s">
        <v>141</v>
      </c>
      <c r="B3417">
        <v>1558</v>
      </c>
      <c r="C3417" t="s">
        <v>3590</v>
      </c>
      <c r="D3417">
        <v>51</v>
      </c>
      <c r="E3417">
        <v>9.6910000000000007</v>
      </c>
      <c r="F3417">
        <v>11.199</v>
      </c>
      <c r="G3417">
        <v>12.706</v>
      </c>
      <c r="H3417">
        <v>14.499000000000001</v>
      </c>
      <c r="I3417">
        <v>16.646999999999998</v>
      </c>
      <c r="J3417">
        <v>19.245000000000001</v>
      </c>
      <c r="K3417">
        <v>22.416</v>
      </c>
      <c r="L3417">
        <v>26.327999999999999</v>
      </c>
      <c r="M3417">
        <v>30.241</v>
      </c>
      <c r="N3417" s="116">
        <v>-0.34029999999999999</v>
      </c>
      <c r="O3417" s="116">
        <v>16.647099999999998</v>
      </c>
      <c r="P3417" s="116">
        <v>0.14147999999999999</v>
      </c>
    </row>
    <row r="3418" spans="1:16">
      <c r="A3418" t="s">
        <v>141</v>
      </c>
      <c r="B3418">
        <v>1559</v>
      </c>
      <c r="C3418" t="s">
        <v>3591</v>
      </c>
      <c r="D3418">
        <v>51</v>
      </c>
      <c r="E3418">
        <v>9.6940000000000008</v>
      </c>
      <c r="F3418">
        <v>11.202</v>
      </c>
      <c r="G3418">
        <v>12.71</v>
      </c>
      <c r="H3418">
        <v>14.504</v>
      </c>
      <c r="I3418">
        <v>16.652999999999999</v>
      </c>
      <c r="J3418">
        <v>19.251999999999999</v>
      </c>
      <c r="K3418">
        <v>22.425000000000001</v>
      </c>
      <c r="L3418">
        <v>26.338999999999999</v>
      </c>
      <c r="M3418">
        <v>30.254000000000001</v>
      </c>
      <c r="N3418" s="116">
        <v>-0.34029999999999999</v>
      </c>
      <c r="O3418" s="116">
        <v>16.652999999999999</v>
      </c>
      <c r="P3418" s="116">
        <v>0.14149999999999999</v>
      </c>
    </row>
    <row r="3419" spans="1:16">
      <c r="A3419" t="s">
        <v>141</v>
      </c>
      <c r="B3419">
        <v>1560</v>
      </c>
      <c r="C3419" t="s">
        <v>3592</v>
      </c>
      <c r="D3419">
        <v>51</v>
      </c>
      <c r="E3419">
        <v>9.6959999999999997</v>
      </c>
      <c r="F3419">
        <v>11.205</v>
      </c>
      <c r="G3419">
        <v>12.714</v>
      </c>
      <c r="H3419">
        <v>14.507999999999999</v>
      </c>
      <c r="I3419">
        <v>16.658999999999999</v>
      </c>
      <c r="J3419">
        <v>19.259</v>
      </c>
      <c r="K3419">
        <v>22.434000000000001</v>
      </c>
      <c r="L3419">
        <v>26.352</v>
      </c>
      <c r="M3419">
        <v>30.27</v>
      </c>
      <c r="N3419" s="116">
        <v>-0.34039999999999998</v>
      </c>
      <c r="O3419" s="116">
        <v>16.658999999999999</v>
      </c>
      <c r="P3419" s="116">
        <v>0.14152999999999999</v>
      </c>
    </row>
    <row r="3420" spans="1:16">
      <c r="A3420" t="s">
        <v>141</v>
      </c>
      <c r="B3420">
        <v>1561</v>
      </c>
      <c r="C3420" t="s">
        <v>3593</v>
      </c>
      <c r="D3420">
        <v>51</v>
      </c>
      <c r="E3420">
        <v>9.6989999999999998</v>
      </c>
      <c r="F3420">
        <v>11.208</v>
      </c>
      <c r="G3420">
        <v>12.718</v>
      </c>
      <c r="H3420">
        <v>14.513</v>
      </c>
      <c r="I3420">
        <v>16.664999999999999</v>
      </c>
      <c r="J3420">
        <v>19.266999999999999</v>
      </c>
      <c r="K3420">
        <v>22.443999999999999</v>
      </c>
      <c r="L3420">
        <v>26.364000000000001</v>
      </c>
      <c r="M3420">
        <v>30.283999999999999</v>
      </c>
      <c r="N3420" s="116">
        <v>-0.34039999999999998</v>
      </c>
      <c r="O3420" s="116">
        <v>16.664899999999999</v>
      </c>
      <c r="P3420" s="116">
        <v>0.14155999999999999</v>
      </c>
    </row>
    <row r="3421" spans="1:16">
      <c r="A3421" t="s">
        <v>141</v>
      </c>
      <c r="B3421">
        <v>1562</v>
      </c>
      <c r="C3421" t="s">
        <v>3594</v>
      </c>
      <c r="D3421">
        <v>51</v>
      </c>
      <c r="E3421">
        <v>9.702</v>
      </c>
      <c r="F3421">
        <v>11.212</v>
      </c>
      <c r="G3421">
        <v>12.722</v>
      </c>
      <c r="H3421">
        <v>14.518000000000001</v>
      </c>
      <c r="I3421">
        <v>16.670999999999999</v>
      </c>
      <c r="J3421">
        <v>19.274000000000001</v>
      </c>
      <c r="K3421">
        <v>22.452999999999999</v>
      </c>
      <c r="L3421">
        <v>26.376000000000001</v>
      </c>
      <c r="M3421">
        <v>30.297999999999998</v>
      </c>
      <c r="N3421" s="116">
        <v>-0.34050000000000002</v>
      </c>
      <c r="O3421" s="116">
        <v>16.6709</v>
      </c>
      <c r="P3421" s="116">
        <v>0.14158000000000001</v>
      </c>
    </row>
    <row r="3422" spans="1:16">
      <c r="A3422" t="s">
        <v>141</v>
      </c>
      <c r="B3422">
        <v>1563</v>
      </c>
      <c r="C3422" t="s">
        <v>3595</v>
      </c>
      <c r="D3422">
        <v>51</v>
      </c>
      <c r="E3422">
        <v>9.7040000000000006</v>
      </c>
      <c r="F3422">
        <v>11.215</v>
      </c>
      <c r="G3422">
        <v>12.726000000000001</v>
      </c>
      <c r="H3422">
        <v>14.523</v>
      </c>
      <c r="I3422">
        <v>16.677</v>
      </c>
      <c r="J3422">
        <v>19.282</v>
      </c>
      <c r="K3422">
        <v>22.462</v>
      </c>
      <c r="L3422">
        <v>26.388000000000002</v>
      </c>
      <c r="M3422">
        <v>30.312999999999999</v>
      </c>
      <c r="N3422" s="116">
        <v>-0.34050000000000002</v>
      </c>
      <c r="O3422" s="116">
        <v>16.6768</v>
      </c>
      <c r="P3422" s="116">
        <v>0.14161000000000001</v>
      </c>
    </row>
    <row r="3423" spans="1:16">
      <c r="A3423" t="s">
        <v>141</v>
      </c>
      <c r="B3423">
        <v>1564</v>
      </c>
      <c r="C3423" t="s">
        <v>3596</v>
      </c>
      <c r="D3423">
        <v>51</v>
      </c>
      <c r="E3423">
        <v>9.7059999999999995</v>
      </c>
      <c r="F3423">
        <v>11.218</v>
      </c>
      <c r="G3423">
        <v>12.73</v>
      </c>
      <c r="H3423">
        <v>14.528</v>
      </c>
      <c r="I3423">
        <v>16.683</v>
      </c>
      <c r="J3423">
        <v>19.289000000000001</v>
      </c>
      <c r="K3423">
        <v>22.472000000000001</v>
      </c>
      <c r="L3423">
        <v>26.4</v>
      </c>
      <c r="M3423">
        <v>30.327999999999999</v>
      </c>
      <c r="N3423" s="116">
        <v>-0.34050000000000002</v>
      </c>
      <c r="O3423" s="116">
        <v>16.6828</v>
      </c>
      <c r="P3423" s="116">
        <v>0.14163999999999999</v>
      </c>
    </row>
    <row r="3424" spans="1:16">
      <c r="A3424" t="s">
        <v>141</v>
      </c>
      <c r="B3424">
        <v>1565</v>
      </c>
      <c r="C3424" t="s">
        <v>3597</v>
      </c>
      <c r="D3424">
        <v>51</v>
      </c>
      <c r="E3424">
        <v>9.7089999999999996</v>
      </c>
      <c r="F3424">
        <v>11.221</v>
      </c>
      <c r="G3424">
        <v>12.734</v>
      </c>
      <c r="H3424">
        <v>14.532</v>
      </c>
      <c r="I3424">
        <v>16.689</v>
      </c>
      <c r="J3424">
        <v>19.295999999999999</v>
      </c>
      <c r="K3424">
        <v>22.481000000000002</v>
      </c>
      <c r="L3424">
        <v>26.411999999999999</v>
      </c>
      <c r="M3424">
        <v>30.341999999999999</v>
      </c>
      <c r="N3424" s="116">
        <v>-0.34060000000000001</v>
      </c>
      <c r="O3424" s="116">
        <v>16.688700000000001</v>
      </c>
      <c r="P3424" s="116">
        <v>0.14166000000000001</v>
      </c>
    </row>
    <row r="3425" spans="1:16">
      <c r="A3425" t="s">
        <v>141</v>
      </c>
      <c r="B3425">
        <v>1566</v>
      </c>
      <c r="C3425" t="s">
        <v>3598</v>
      </c>
      <c r="D3425">
        <v>51</v>
      </c>
      <c r="E3425">
        <v>9.7119999999999997</v>
      </c>
      <c r="F3425">
        <v>11.225</v>
      </c>
      <c r="G3425">
        <v>12.738</v>
      </c>
      <c r="H3425">
        <v>14.537000000000001</v>
      </c>
      <c r="I3425">
        <v>16.695</v>
      </c>
      <c r="J3425">
        <v>19.303999999999998</v>
      </c>
      <c r="K3425">
        <v>22.491</v>
      </c>
      <c r="L3425">
        <v>26.423999999999999</v>
      </c>
      <c r="M3425">
        <v>30.356999999999999</v>
      </c>
      <c r="N3425" s="116">
        <v>-0.34060000000000001</v>
      </c>
      <c r="O3425" s="116">
        <v>16.694700000000001</v>
      </c>
      <c r="P3425" s="116">
        <v>0.14169000000000001</v>
      </c>
    </row>
    <row r="3426" spans="1:16">
      <c r="A3426" t="s">
        <v>141</v>
      </c>
      <c r="B3426">
        <v>1567</v>
      </c>
      <c r="C3426" t="s">
        <v>3599</v>
      </c>
      <c r="D3426">
        <v>51</v>
      </c>
      <c r="E3426">
        <v>9.7140000000000004</v>
      </c>
      <c r="F3426">
        <v>11.228</v>
      </c>
      <c r="G3426">
        <v>12.742000000000001</v>
      </c>
      <c r="H3426">
        <v>14.542</v>
      </c>
      <c r="I3426">
        <v>16.701000000000001</v>
      </c>
      <c r="J3426">
        <v>19.311</v>
      </c>
      <c r="K3426">
        <v>22.5</v>
      </c>
      <c r="L3426">
        <v>26.436</v>
      </c>
      <c r="M3426">
        <v>30.372</v>
      </c>
      <c r="N3426" s="116">
        <v>-0.3407</v>
      </c>
      <c r="O3426" s="116">
        <v>16.700600000000001</v>
      </c>
      <c r="P3426" s="116">
        <v>0.14172000000000001</v>
      </c>
    </row>
    <row r="3427" spans="1:16">
      <c r="A3427" t="s">
        <v>141</v>
      </c>
      <c r="B3427">
        <v>1568</v>
      </c>
      <c r="C3427" t="s">
        <v>3600</v>
      </c>
      <c r="D3427">
        <v>51</v>
      </c>
      <c r="E3427">
        <v>9.7170000000000005</v>
      </c>
      <c r="F3427">
        <v>11.231</v>
      </c>
      <c r="G3427">
        <v>12.746</v>
      </c>
      <c r="H3427">
        <v>14.547000000000001</v>
      </c>
      <c r="I3427">
        <v>16.706</v>
      </c>
      <c r="J3427">
        <v>19.318999999999999</v>
      </c>
      <c r="K3427">
        <v>22.509</v>
      </c>
      <c r="L3427">
        <v>26.446999999999999</v>
      </c>
      <c r="M3427">
        <v>30.385999999999999</v>
      </c>
      <c r="N3427" s="116">
        <v>-0.3407</v>
      </c>
      <c r="O3427" s="116">
        <v>16.706499999999998</v>
      </c>
      <c r="P3427" s="116">
        <v>0.14174</v>
      </c>
    </row>
    <row r="3428" spans="1:16">
      <c r="A3428" t="s">
        <v>141</v>
      </c>
      <c r="B3428">
        <v>1569</v>
      </c>
      <c r="C3428" t="s">
        <v>3601</v>
      </c>
      <c r="D3428">
        <v>51</v>
      </c>
      <c r="E3428">
        <v>9.7189999999999994</v>
      </c>
      <c r="F3428">
        <v>11.234</v>
      </c>
      <c r="G3428">
        <v>12.75</v>
      </c>
      <c r="H3428">
        <v>14.552</v>
      </c>
      <c r="I3428">
        <v>16.712</v>
      </c>
      <c r="J3428">
        <v>19.326000000000001</v>
      </c>
      <c r="K3428">
        <v>22.518999999999998</v>
      </c>
      <c r="L3428">
        <v>26.46</v>
      </c>
      <c r="M3428">
        <v>30.401</v>
      </c>
      <c r="N3428" s="116">
        <v>-0.34079999999999999</v>
      </c>
      <c r="O3428" s="116">
        <v>16.712499999999999</v>
      </c>
      <c r="P3428" s="116">
        <v>0.14177000000000001</v>
      </c>
    </row>
    <row r="3429" spans="1:16">
      <c r="A3429" t="s">
        <v>141</v>
      </c>
      <c r="B3429">
        <v>1570</v>
      </c>
      <c r="C3429" t="s">
        <v>3602</v>
      </c>
      <c r="D3429">
        <v>51</v>
      </c>
      <c r="E3429">
        <v>9.7219999999999995</v>
      </c>
      <c r="F3429">
        <v>11.238</v>
      </c>
      <c r="G3429">
        <v>12.754</v>
      </c>
      <c r="H3429">
        <v>14.557</v>
      </c>
      <c r="I3429">
        <v>16.718</v>
      </c>
      <c r="J3429">
        <v>19.334</v>
      </c>
      <c r="K3429">
        <v>22.527999999999999</v>
      </c>
      <c r="L3429">
        <v>26.471</v>
      </c>
      <c r="M3429">
        <v>30.414999999999999</v>
      </c>
      <c r="N3429" s="116">
        <v>-0.34079999999999999</v>
      </c>
      <c r="O3429" s="116">
        <v>16.718399999999999</v>
      </c>
      <c r="P3429" s="116">
        <v>0.14179</v>
      </c>
    </row>
    <row r="3430" spans="1:16">
      <c r="A3430" t="s">
        <v>141</v>
      </c>
      <c r="B3430">
        <v>1571</v>
      </c>
      <c r="C3430" t="s">
        <v>3603</v>
      </c>
      <c r="D3430">
        <v>51</v>
      </c>
      <c r="E3430">
        <v>9.7240000000000002</v>
      </c>
      <c r="F3430">
        <v>11.241</v>
      </c>
      <c r="G3430">
        <v>12.757</v>
      </c>
      <c r="H3430">
        <v>14.561</v>
      </c>
      <c r="I3430">
        <v>16.724</v>
      </c>
      <c r="J3430">
        <v>19.341000000000001</v>
      </c>
      <c r="K3430">
        <v>22.536999999999999</v>
      </c>
      <c r="L3430">
        <v>26.484000000000002</v>
      </c>
      <c r="M3430">
        <v>30.43</v>
      </c>
      <c r="N3430" s="116">
        <v>-0.34079999999999999</v>
      </c>
      <c r="O3430" s="116">
        <v>16.724399999999999</v>
      </c>
      <c r="P3430" s="116">
        <v>0.14182</v>
      </c>
    </row>
    <row r="3431" spans="1:16">
      <c r="A3431" t="s">
        <v>141</v>
      </c>
      <c r="B3431">
        <v>1572</v>
      </c>
      <c r="C3431" t="s">
        <v>3604</v>
      </c>
      <c r="D3431">
        <v>51</v>
      </c>
      <c r="E3431">
        <v>9.7270000000000003</v>
      </c>
      <c r="F3431">
        <v>11.244</v>
      </c>
      <c r="G3431">
        <v>12.760999999999999</v>
      </c>
      <c r="H3431">
        <v>14.566000000000001</v>
      </c>
      <c r="I3431">
        <v>16.73</v>
      </c>
      <c r="J3431">
        <v>19.349</v>
      </c>
      <c r="K3431">
        <v>22.547000000000001</v>
      </c>
      <c r="L3431">
        <v>26.495999999999999</v>
      </c>
      <c r="M3431">
        <v>30.445</v>
      </c>
      <c r="N3431" s="116">
        <v>-0.34089999999999998</v>
      </c>
      <c r="O3431" s="116">
        <v>16.7303</v>
      </c>
      <c r="P3431" s="116">
        <v>0.14185</v>
      </c>
    </row>
    <row r="3432" spans="1:16">
      <c r="A3432" t="s">
        <v>141</v>
      </c>
      <c r="B3432">
        <v>1573</v>
      </c>
      <c r="C3432" t="s">
        <v>3605</v>
      </c>
      <c r="D3432">
        <v>51</v>
      </c>
      <c r="E3432">
        <v>9.73</v>
      </c>
      <c r="F3432">
        <v>11.247999999999999</v>
      </c>
      <c r="G3432">
        <v>12.765000000000001</v>
      </c>
      <c r="H3432">
        <v>14.571</v>
      </c>
      <c r="I3432">
        <v>16.736000000000001</v>
      </c>
      <c r="J3432">
        <v>19.356000000000002</v>
      </c>
      <c r="K3432">
        <v>22.556000000000001</v>
      </c>
      <c r="L3432">
        <v>26.507000000000001</v>
      </c>
      <c r="M3432">
        <v>30.459</v>
      </c>
      <c r="N3432" s="116">
        <v>-0.34089999999999998</v>
      </c>
      <c r="O3432" s="116">
        <v>16.7363</v>
      </c>
      <c r="P3432" s="116">
        <v>0.14187</v>
      </c>
    </row>
    <row r="3433" spans="1:16">
      <c r="A3433" t="s">
        <v>141</v>
      </c>
      <c r="B3433">
        <v>1574</v>
      </c>
      <c r="C3433" t="s">
        <v>3606</v>
      </c>
      <c r="D3433">
        <v>51</v>
      </c>
      <c r="E3433">
        <v>9.7319999999999993</v>
      </c>
      <c r="F3433">
        <v>11.250999999999999</v>
      </c>
      <c r="G3433">
        <v>12.769</v>
      </c>
      <c r="H3433">
        <v>14.576000000000001</v>
      </c>
      <c r="I3433">
        <v>16.742000000000001</v>
      </c>
      <c r="J3433">
        <v>19.363</v>
      </c>
      <c r="K3433">
        <v>22.565000000000001</v>
      </c>
      <c r="L3433">
        <v>26.52</v>
      </c>
      <c r="M3433">
        <v>30.474</v>
      </c>
      <c r="N3433" s="116">
        <v>-0.34100000000000003</v>
      </c>
      <c r="O3433" s="116">
        <v>16.7422</v>
      </c>
      <c r="P3433" s="116">
        <v>0.1419</v>
      </c>
    </row>
    <row r="3434" spans="1:16">
      <c r="A3434" t="s">
        <v>141</v>
      </c>
      <c r="B3434">
        <v>1575</v>
      </c>
      <c r="C3434" t="s">
        <v>3607</v>
      </c>
      <c r="D3434">
        <v>51</v>
      </c>
      <c r="E3434">
        <v>9.7349999999999994</v>
      </c>
      <c r="F3434">
        <v>11.254</v>
      </c>
      <c r="G3434">
        <v>12.773</v>
      </c>
      <c r="H3434">
        <v>14.58</v>
      </c>
      <c r="I3434">
        <v>16.748000000000001</v>
      </c>
      <c r="J3434">
        <v>19.370999999999999</v>
      </c>
      <c r="K3434">
        <v>22.574999999999999</v>
      </c>
      <c r="L3434">
        <v>26.532</v>
      </c>
      <c r="M3434">
        <v>30.489000000000001</v>
      </c>
      <c r="N3434" s="116">
        <v>-0.34100000000000003</v>
      </c>
      <c r="O3434" s="116">
        <v>16.748100000000001</v>
      </c>
      <c r="P3434" s="116">
        <v>0.14193</v>
      </c>
    </row>
    <row r="3435" spans="1:16">
      <c r="A3435" t="s">
        <v>141</v>
      </c>
      <c r="B3435">
        <v>1576</v>
      </c>
      <c r="C3435" t="s">
        <v>3608</v>
      </c>
      <c r="D3435">
        <v>51</v>
      </c>
      <c r="E3435">
        <v>9.7370000000000001</v>
      </c>
      <c r="F3435">
        <v>11.257</v>
      </c>
      <c r="G3435">
        <v>12.776999999999999</v>
      </c>
      <c r="H3435">
        <v>14.585000000000001</v>
      </c>
      <c r="I3435">
        <v>16.754000000000001</v>
      </c>
      <c r="J3435">
        <v>19.378</v>
      </c>
      <c r="K3435">
        <v>22.584</v>
      </c>
      <c r="L3435">
        <v>26.544</v>
      </c>
      <c r="M3435">
        <v>30.503</v>
      </c>
      <c r="N3435" s="116">
        <v>-0.34110000000000001</v>
      </c>
      <c r="O3435" s="116">
        <v>16.754100000000001</v>
      </c>
      <c r="P3435" s="116">
        <v>0.14194999999999999</v>
      </c>
    </row>
    <row r="3436" spans="1:16">
      <c r="A3436" t="s">
        <v>141</v>
      </c>
      <c r="B3436">
        <v>1577</v>
      </c>
      <c r="C3436" t="s">
        <v>3609</v>
      </c>
      <c r="D3436">
        <v>51</v>
      </c>
      <c r="E3436">
        <v>9.74</v>
      </c>
      <c r="F3436">
        <v>11.26</v>
      </c>
      <c r="G3436">
        <v>12.781000000000001</v>
      </c>
      <c r="H3436">
        <v>14.59</v>
      </c>
      <c r="I3436">
        <v>16.760000000000002</v>
      </c>
      <c r="J3436">
        <v>19.385999999999999</v>
      </c>
      <c r="K3436">
        <v>22.594000000000001</v>
      </c>
      <c r="L3436">
        <v>26.556000000000001</v>
      </c>
      <c r="M3436">
        <v>30.518000000000001</v>
      </c>
      <c r="N3436" s="116">
        <v>-0.34110000000000001</v>
      </c>
      <c r="O3436" s="116">
        <v>16.760000000000002</v>
      </c>
      <c r="P3436" s="116">
        <v>0.14198</v>
      </c>
    </row>
    <row r="3437" spans="1:16">
      <c r="A3437" t="s">
        <v>141</v>
      </c>
      <c r="B3437">
        <v>1578</v>
      </c>
      <c r="C3437" t="s">
        <v>3610</v>
      </c>
      <c r="D3437">
        <v>51</v>
      </c>
      <c r="E3437">
        <v>9.7420000000000009</v>
      </c>
      <c r="F3437">
        <v>11.263999999999999</v>
      </c>
      <c r="G3437">
        <v>12.785</v>
      </c>
      <c r="H3437">
        <v>14.595000000000001</v>
      </c>
      <c r="I3437">
        <v>16.765999999999998</v>
      </c>
      <c r="J3437">
        <v>19.393000000000001</v>
      </c>
      <c r="K3437">
        <v>22.603000000000002</v>
      </c>
      <c r="L3437">
        <v>26.568000000000001</v>
      </c>
      <c r="M3437">
        <v>30.533000000000001</v>
      </c>
      <c r="N3437" s="116">
        <v>-0.3412</v>
      </c>
      <c r="O3437" s="116">
        <v>16.765999999999998</v>
      </c>
      <c r="P3437" s="116">
        <v>0.14201</v>
      </c>
    </row>
    <row r="3438" spans="1:16">
      <c r="A3438" t="s">
        <v>141</v>
      </c>
      <c r="B3438">
        <v>1579</v>
      </c>
      <c r="C3438" t="s">
        <v>3611</v>
      </c>
      <c r="D3438">
        <v>51</v>
      </c>
      <c r="E3438">
        <v>9.7449999999999992</v>
      </c>
      <c r="F3438">
        <v>11.266999999999999</v>
      </c>
      <c r="G3438">
        <v>12.789</v>
      </c>
      <c r="H3438">
        <v>14.6</v>
      </c>
      <c r="I3438">
        <v>16.771999999999998</v>
      </c>
      <c r="J3438">
        <v>19.399999999999999</v>
      </c>
      <c r="K3438">
        <v>22.611999999999998</v>
      </c>
      <c r="L3438">
        <v>26.58</v>
      </c>
      <c r="M3438">
        <v>30.547000000000001</v>
      </c>
      <c r="N3438" s="116">
        <v>-0.3412</v>
      </c>
      <c r="O3438" s="116">
        <v>16.771899999999999</v>
      </c>
      <c r="P3438" s="116">
        <v>0.14202999999999999</v>
      </c>
    </row>
    <row r="3439" spans="1:16">
      <c r="A3439" t="s">
        <v>141</v>
      </c>
      <c r="B3439">
        <v>1580</v>
      </c>
      <c r="C3439" t="s">
        <v>3612</v>
      </c>
      <c r="D3439">
        <v>51</v>
      </c>
      <c r="E3439">
        <v>9.7469999999999999</v>
      </c>
      <c r="F3439">
        <v>11.27</v>
      </c>
      <c r="G3439">
        <v>12.792999999999999</v>
      </c>
      <c r="H3439">
        <v>14.605</v>
      </c>
      <c r="I3439">
        <v>16.777999999999999</v>
      </c>
      <c r="J3439">
        <v>19.408000000000001</v>
      </c>
      <c r="K3439">
        <v>22.622</v>
      </c>
      <c r="L3439">
        <v>26.591999999999999</v>
      </c>
      <c r="M3439">
        <v>30.562000000000001</v>
      </c>
      <c r="N3439" s="116">
        <v>-0.3412</v>
      </c>
      <c r="O3439" s="116">
        <v>16.777799999999999</v>
      </c>
      <c r="P3439" s="116">
        <v>0.14205999999999999</v>
      </c>
    </row>
    <row r="3440" spans="1:16">
      <c r="A3440" t="s">
        <v>141</v>
      </c>
      <c r="B3440">
        <v>1581</v>
      </c>
      <c r="C3440" t="s">
        <v>3613</v>
      </c>
      <c r="D3440">
        <v>51</v>
      </c>
      <c r="E3440">
        <v>9.75</v>
      </c>
      <c r="F3440">
        <v>11.273</v>
      </c>
      <c r="G3440">
        <v>12.797000000000001</v>
      </c>
      <c r="H3440">
        <v>14.609</v>
      </c>
      <c r="I3440">
        <v>16.783999999999999</v>
      </c>
      <c r="J3440">
        <v>19.414999999999999</v>
      </c>
      <c r="K3440">
        <v>22.631</v>
      </c>
      <c r="L3440">
        <v>26.603999999999999</v>
      </c>
      <c r="M3440">
        <v>30.577000000000002</v>
      </c>
      <c r="N3440" s="116">
        <v>-0.34129999999999999</v>
      </c>
      <c r="O3440" s="116">
        <v>16.783799999999999</v>
      </c>
      <c r="P3440" s="116">
        <v>0.14208999999999999</v>
      </c>
    </row>
    <row r="3441" spans="1:16">
      <c r="A3441" t="s">
        <v>141</v>
      </c>
      <c r="B3441">
        <v>1582</v>
      </c>
      <c r="C3441" t="s">
        <v>3614</v>
      </c>
      <c r="D3441">
        <v>51</v>
      </c>
      <c r="E3441">
        <v>9.7530000000000001</v>
      </c>
      <c r="F3441">
        <v>11.276999999999999</v>
      </c>
      <c r="G3441">
        <v>12.801</v>
      </c>
      <c r="H3441">
        <v>14.614000000000001</v>
      </c>
      <c r="I3441">
        <v>16.79</v>
      </c>
      <c r="J3441">
        <v>19.422999999999998</v>
      </c>
      <c r="K3441">
        <v>22.64</v>
      </c>
      <c r="L3441">
        <v>26.614999999999998</v>
      </c>
      <c r="M3441">
        <v>30.591000000000001</v>
      </c>
      <c r="N3441" s="116">
        <v>-0.34129999999999999</v>
      </c>
      <c r="O3441" s="116">
        <v>16.7897</v>
      </c>
      <c r="P3441" s="116">
        <v>0.14210999999999999</v>
      </c>
    </row>
    <row r="3442" spans="1:16">
      <c r="A3442" t="s">
        <v>141</v>
      </c>
      <c r="B3442">
        <v>1583</v>
      </c>
      <c r="C3442" t="s">
        <v>3615</v>
      </c>
      <c r="D3442">
        <v>52</v>
      </c>
      <c r="E3442">
        <v>9.7550000000000008</v>
      </c>
      <c r="F3442">
        <v>11.28</v>
      </c>
      <c r="G3442">
        <v>12.805</v>
      </c>
      <c r="H3442">
        <v>14.619</v>
      </c>
      <c r="I3442">
        <v>16.795999999999999</v>
      </c>
      <c r="J3442">
        <v>19.43</v>
      </c>
      <c r="K3442">
        <v>22.65</v>
      </c>
      <c r="L3442">
        <v>26.628</v>
      </c>
      <c r="M3442">
        <v>30.606000000000002</v>
      </c>
      <c r="N3442" s="116">
        <v>-0.34139999999999998</v>
      </c>
      <c r="O3442" s="116">
        <v>16.7957</v>
      </c>
      <c r="P3442" s="116">
        <v>0.14213999999999999</v>
      </c>
    </row>
    <row r="3443" spans="1:16">
      <c r="A3443" t="s">
        <v>141</v>
      </c>
      <c r="B3443">
        <v>1584</v>
      </c>
      <c r="C3443" t="s">
        <v>3616</v>
      </c>
      <c r="D3443">
        <v>52</v>
      </c>
      <c r="E3443">
        <v>9.7579999999999991</v>
      </c>
      <c r="F3443">
        <v>11.282999999999999</v>
      </c>
      <c r="G3443">
        <v>12.808999999999999</v>
      </c>
      <c r="H3443">
        <v>14.624000000000001</v>
      </c>
      <c r="I3443">
        <v>16.802</v>
      </c>
      <c r="J3443">
        <v>19.437000000000001</v>
      </c>
      <c r="K3443">
        <v>22.658999999999999</v>
      </c>
      <c r="L3443">
        <v>26.638999999999999</v>
      </c>
      <c r="M3443">
        <v>30.62</v>
      </c>
      <c r="N3443" s="116">
        <v>-0.34139999999999998</v>
      </c>
      <c r="O3443" s="116">
        <v>16.801600000000001</v>
      </c>
      <c r="P3443" s="116">
        <v>0.14216000000000001</v>
      </c>
    </row>
    <row r="3444" spans="1:16">
      <c r="A3444" t="s">
        <v>141</v>
      </c>
      <c r="B3444">
        <v>1585</v>
      </c>
      <c r="C3444" t="s">
        <v>3617</v>
      </c>
      <c r="D3444">
        <v>52</v>
      </c>
      <c r="E3444">
        <v>9.76</v>
      </c>
      <c r="F3444">
        <v>11.286</v>
      </c>
      <c r="G3444">
        <v>12.811999999999999</v>
      </c>
      <c r="H3444">
        <v>14.629</v>
      </c>
      <c r="I3444">
        <v>16.808</v>
      </c>
      <c r="J3444">
        <v>19.445</v>
      </c>
      <c r="K3444">
        <v>22.669</v>
      </c>
      <c r="L3444">
        <v>26.652000000000001</v>
      </c>
      <c r="M3444">
        <v>30.635000000000002</v>
      </c>
      <c r="N3444" s="116">
        <v>-0.34150000000000003</v>
      </c>
      <c r="O3444" s="116">
        <v>16.807500000000001</v>
      </c>
      <c r="P3444" s="116">
        <v>0.14219000000000001</v>
      </c>
    </row>
    <row r="3445" spans="1:16">
      <c r="A3445" t="s">
        <v>141</v>
      </c>
      <c r="B3445">
        <v>1586</v>
      </c>
      <c r="C3445" t="s">
        <v>3618</v>
      </c>
      <c r="D3445">
        <v>52</v>
      </c>
      <c r="E3445">
        <v>9.7629999999999999</v>
      </c>
      <c r="F3445">
        <v>11.29</v>
      </c>
      <c r="G3445">
        <v>12.816000000000001</v>
      </c>
      <c r="H3445">
        <v>14.632999999999999</v>
      </c>
      <c r="I3445">
        <v>16.814</v>
      </c>
      <c r="J3445">
        <v>19.452000000000002</v>
      </c>
      <c r="K3445">
        <v>22.678000000000001</v>
      </c>
      <c r="L3445">
        <v>26.664000000000001</v>
      </c>
      <c r="M3445">
        <v>30.65</v>
      </c>
      <c r="N3445" s="116">
        <v>-0.34150000000000003</v>
      </c>
      <c r="O3445" s="116">
        <v>16.813500000000001</v>
      </c>
      <c r="P3445" s="116">
        <v>0.14222000000000001</v>
      </c>
    </row>
    <row r="3446" spans="1:16">
      <c r="A3446" t="s">
        <v>141</v>
      </c>
      <c r="B3446">
        <v>1587</v>
      </c>
      <c r="C3446" t="s">
        <v>3619</v>
      </c>
      <c r="D3446">
        <v>52</v>
      </c>
      <c r="E3446">
        <v>9.766</v>
      </c>
      <c r="F3446">
        <v>11.292999999999999</v>
      </c>
      <c r="G3446">
        <v>12.82</v>
      </c>
      <c r="H3446">
        <v>14.638</v>
      </c>
      <c r="I3446">
        <v>16.818999999999999</v>
      </c>
      <c r="J3446">
        <v>19.46</v>
      </c>
      <c r="K3446">
        <v>22.687000000000001</v>
      </c>
      <c r="L3446">
        <v>26.675000000000001</v>
      </c>
      <c r="M3446">
        <v>30.664000000000001</v>
      </c>
      <c r="N3446" s="116">
        <v>-0.34150000000000003</v>
      </c>
      <c r="O3446" s="116">
        <v>16.819400000000002</v>
      </c>
      <c r="P3446" s="116">
        <v>0.14224000000000001</v>
      </c>
    </row>
    <row r="3447" spans="1:16">
      <c r="A3447" t="s">
        <v>141</v>
      </c>
      <c r="B3447">
        <v>1588</v>
      </c>
      <c r="C3447" t="s">
        <v>3620</v>
      </c>
      <c r="D3447">
        <v>52</v>
      </c>
      <c r="E3447">
        <v>9.7680000000000007</v>
      </c>
      <c r="F3447">
        <v>11.295999999999999</v>
      </c>
      <c r="G3447">
        <v>12.824</v>
      </c>
      <c r="H3447">
        <v>14.643000000000001</v>
      </c>
      <c r="I3447">
        <v>16.824999999999999</v>
      </c>
      <c r="J3447">
        <v>19.466999999999999</v>
      </c>
      <c r="K3447">
        <v>22.696999999999999</v>
      </c>
      <c r="L3447">
        <v>26.687999999999999</v>
      </c>
      <c r="M3447">
        <v>30.678999999999998</v>
      </c>
      <c r="N3447" s="116">
        <v>-0.34160000000000001</v>
      </c>
      <c r="O3447" s="116">
        <v>16.825399999999998</v>
      </c>
      <c r="P3447" s="116">
        <v>0.14227000000000001</v>
      </c>
    </row>
    <row r="3448" spans="1:16">
      <c r="A3448" t="s">
        <v>141</v>
      </c>
      <c r="B3448">
        <v>1589</v>
      </c>
      <c r="C3448" t="s">
        <v>3621</v>
      </c>
      <c r="D3448">
        <v>52</v>
      </c>
      <c r="E3448">
        <v>9.77</v>
      </c>
      <c r="F3448">
        <v>11.298999999999999</v>
      </c>
      <c r="G3448">
        <v>12.827999999999999</v>
      </c>
      <c r="H3448">
        <v>14.648</v>
      </c>
      <c r="I3448">
        <v>16.831</v>
      </c>
      <c r="J3448">
        <v>19.475000000000001</v>
      </c>
      <c r="K3448">
        <v>22.706</v>
      </c>
      <c r="L3448">
        <v>26.7</v>
      </c>
      <c r="M3448">
        <v>30.693999999999999</v>
      </c>
      <c r="N3448" s="116">
        <v>-0.34160000000000001</v>
      </c>
      <c r="O3448" s="116">
        <v>16.831299999999999</v>
      </c>
      <c r="P3448" s="116">
        <v>0.14230000000000001</v>
      </c>
    </row>
    <row r="3449" spans="1:16">
      <c r="A3449" t="s">
        <v>141</v>
      </c>
      <c r="B3449">
        <v>1590</v>
      </c>
      <c r="C3449" t="s">
        <v>3622</v>
      </c>
      <c r="D3449">
        <v>52</v>
      </c>
      <c r="E3449">
        <v>9.7729999999999997</v>
      </c>
      <c r="F3449">
        <v>11.303000000000001</v>
      </c>
      <c r="G3449">
        <v>12.832000000000001</v>
      </c>
      <c r="H3449">
        <v>14.653</v>
      </c>
      <c r="I3449">
        <v>16.837</v>
      </c>
      <c r="J3449">
        <v>19.481999999999999</v>
      </c>
      <c r="K3449">
        <v>22.715</v>
      </c>
      <c r="L3449">
        <v>26.712</v>
      </c>
      <c r="M3449">
        <v>30.707999999999998</v>
      </c>
      <c r="N3449" s="116">
        <v>-0.3417</v>
      </c>
      <c r="O3449" s="116">
        <v>16.837199999999999</v>
      </c>
      <c r="P3449" s="116">
        <v>0.14232</v>
      </c>
    </row>
    <row r="3450" spans="1:16">
      <c r="A3450" t="s">
        <v>141</v>
      </c>
      <c r="B3450">
        <v>1591</v>
      </c>
      <c r="C3450" t="s">
        <v>3623</v>
      </c>
      <c r="D3450">
        <v>52</v>
      </c>
      <c r="E3450">
        <v>9.7759999999999998</v>
      </c>
      <c r="F3450">
        <v>11.305999999999999</v>
      </c>
      <c r="G3450">
        <v>12.836</v>
      </c>
      <c r="H3450">
        <v>14.657</v>
      </c>
      <c r="I3450">
        <v>16.843</v>
      </c>
      <c r="J3450">
        <v>19.489000000000001</v>
      </c>
      <c r="K3450">
        <v>22.725000000000001</v>
      </c>
      <c r="L3450">
        <v>26.724</v>
      </c>
      <c r="M3450">
        <v>30.722999999999999</v>
      </c>
      <c r="N3450" s="116">
        <v>-0.3417</v>
      </c>
      <c r="O3450" s="116">
        <v>16.8432</v>
      </c>
      <c r="P3450" s="116">
        <v>0.14235</v>
      </c>
    </row>
    <row r="3451" spans="1:16">
      <c r="A3451" t="s">
        <v>141</v>
      </c>
      <c r="B3451">
        <v>1592</v>
      </c>
      <c r="C3451" t="s">
        <v>3624</v>
      </c>
      <c r="D3451">
        <v>52</v>
      </c>
      <c r="E3451">
        <v>9.7789999999999999</v>
      </c>
      <c r="F3451">
        <v>11.308999999999999</v>
      </c>
      <c r="G3451">
        <v>12.84</v>
      </c>
      <c r="H3451">
        <v>14.662000000000001</v>
      </c>
      <c r="I3451">
        <v>16.849</v>
      </c>
      <c r="J3451">
        <v>19.497</v>
      </c>
      <c r="K3451">
        <v>22.734000000000002</v>
      </c>
      <c r="L3451">
        <v>26.736000000000001</v>
      </c>
      <c r="M3451">
        <v>30.736999999999998</v>
      </c>
      <c r="N3451" s="116">
        <v>-0.34179999999999999</v>
      </c>
      <c r="O3451" s="116">
        <v>16.8491</v>
      </c>
      <c r="P3451" s="116">
        <v>0.14237</v>
      </c>
    </row>
    <row r="3452" spans="1:16">
      <c r="A3452" t="s">
        <v>141</v>
      </c>
      <c r="B3452">
        <v>1593</v>
      </c>
      <c r="C3452" t="s">
        <v>3625</v>
      </c>
      <c r="D3452">
        <v>52</v>
      </c>
      <c r="E3452">
        <v>9.7810000000000006</v>
      </c>
      <c r="F3452">
        <v>11.311999999999999</v>
      </c>
      <c r="G3452">
        <v>12.843999999999999</v>
      </c>
      <c r="H3452">
        <v>14.667</v>
      </c>
      <c r="I3452">
        <v>16.855</v>
      </c>
      <c r="J3452">
        <v>19.504000000000001</v>
      </c>
      <c r="K3452">
        <v>22.744</v>
      </c>
      <c r="L3452">
        <v>26.748000000000001</v>
      </c>
      <c r="M3452">
        <v>30.751999999999999</v>
      </c>
      <c r="N3452" s="116">
        <v>-0.34179999999999999</v>
      </c>
      <c r="O3452" s="116">
        <v>16.855</v>
      </c>
      <c r="P3452" s="116">
        <v>0.1424</v>
      </c>
    </row>
    <row r="3453" spans="1:16">
      <c r="A3453" t="s">
        <v>141</v>
      </c>
      <c r="B3453">
        <v>1594</v>
      </c>
      <c r="C3453" t="s">
        <v>3626</v>
      </c>
      <c r="D3453">
        <v>52</v>
      </c>
      <c r="E3453">
        <v>9.7829999999999995</v>
      </c>
      <c r="F3453">
        <v>11.316000000000001</v>
      </c>
      <c r="G3453">
        <v>12.848000000000001</v>
      </c>
      <c r="H3453">
        <v>14.672000000000001</v>
      </c>
      <c r="I3453">
        <v>16.861000000000001</v>
      </c>
      <c r="J3453">
        <v>19.512</v>
      </c>
      <c r="K3453">
        <v>22.753</v>
      </c>
      <c r="L3453">
        <v>26.76</v>
      </c>
      <c r="M3453">
        <v>30.766999999999999</v>
      </c>
      <c r="N3453" s="116">
        <v>-0.34179999999999999</v>
      </c>
      <c r="O3453" s="116">
        <v>16.861000000000001</v>
      </c>
      <c r="P3453" s="116">
        <v>0.14243</v>
      </c>
    </row>
    <row r="3454" spans="1:16">
      <c r="A3454" t="s">
        <v>141</v>
      </c>
      <c r="B3454">
        <v>1595</v>
      </c>
      <c r="C3454" t="s">
        <v>3627</v>
      </c>
      <c r="D3454">
        <v>52</v>
      </c>
      <c r="E3454">
        <v>9.7859999999999996</v>
      </c>
      <c r="F3454">
        <v>11.319000000000001</v>
      </c>
      <c r="G3454">
        <v>12.852</v>
      </c>
      <c r="H3454">
        <v>14.677</v>
      </c>
      <c r="I3454">
        <v>16.867000000000001</v>
      </c>
      <c r="J3454">
        <v>19.518999999999998</v>
      </c>
      <c r="K3454">
        <v>22.762</v>
      </c>
      <c r="L3454">
        <v>26.771999999999998</v>
      </c>
      <c r="M3454">
        <v>30.780999999999999</v>
      </c>
      <c r="N3454" s="116">
        <v>-0.34189999999999998</v>
      </c>
      <c r="O3454" s="116">
        <v>16.866900000000001</v>
      </c>
      <c r="P3454" s="116">
        <v>0.14244999999999999</v>
      </c>
    </row>
    <row r="3455" spans="1:16">
      <c r="A3455" t="s">
        <v>141</v>
      </c>
      <c r="B3455">
        <v>1596</v>
      </c>
      <c r="C3455" t="s">
        <v>3628</v>
      </c>
      <c r="D3455">
        <v>52</v>
      </c>
      <c r="E3455">
        <v>9.7880000000000003</v>
      </c>
      <c r="F3455">
        <v>11.321999999999999</v>
      </c>
      <c r="G3455">
        <v>12.856</v>
      </c>
      <c r="H3455">
        <v>14.682</v>
      </c>
      <c r="I3455">
        <v>16.873000000000001</v>
      </c>
      <c r="J3455">
        <v>19.527000000000001</v>
      </c>
      <c r="K3455">
        <v>22.771999999999998</v>
      </c>
      <c r="L3455">
        <v>26.783999999999999</v>
      </c>
      <c r="M3455">
        <v>30.795999999999999</v>
      </c>
      <c r="N3455" s="116">
        <v>-0.34189999999999998</v>
      </c>
      <c r="O3455" s="116">
        <v>16.872900000000001</v>
      </c>
      <c r="P3455" s="116">
        <v>0.14248</v>
      </c>
    </row>
    <row r="3456" spans="1:16">
      <c r="A3456" t="s">
        <v>141</v>
      </c>
      <c r="B3456">
        <v>1597</v>
      </c>
      <c r="C3456" t="s">
        <v>3629</v>
      </c>
      <c r="D3456">
        <v>52</v>
      </c>
      <c r="E3456">
        <v>9.7910000000000004</v>
      </c>
      <c r="F3456">
        <v>11.324999999999999</v>
      </c>
      <c r="G3456">
        <v>12.86</v>
      </c>
      <c r="H3456">
        <v>14.686</v>
      </c>
      <c r="I3456">
        <v>16.879000000000001</v>
      </c>
      <c r="J3456">
        <v>19.533999999999999</v>
      </c>
      <c r="K3456">
        <v>22.780999999999999</v>
      </c>
      <c r="L3456">
        <v>26.795999999999999</v>
      </c>
      <c r="M3456">
        <v>30.812000000000001</v>
      </c>
      <c r="N3456" s="116">
        <v>-0.34200000000000003</v>
      </c>
      <c r="O3456" s="116">
        <v>16.878799999999998</v>
      </c>
      <c r="P3456" s="116">
        <v>0.14251</v>
      </c>
    </row>
    <row r="3457" spans="1:16">
      <c r="A3457" t="s">
        <v>141</v>
      </c>
      <c r="B3457">
        <v>1598</v>
      </c>
      <c r="C3457" t="s">
        <v>3630</v>
      </c>
      <c r="D3457">
        <v>52</v>
      </c>
      <c r="E3457">
        <v>9.7940000000000005</v>
      </c>
      <c r="F3457">
        <v>11.329000000000001</v>
      </c>
      <c r="G3457">
        <v>12.864000000000001</v>
      </c>
      <c r="H3457">
        <v>14.691000000000001</v>
      </c>
      <c r="I3457">
        <v>16.885000000000002</v>
      </c>
      <c r="J3457">
        <v>19.541</v>
      </c>
      <c r="K3457">
        <v>22.79</v>
      </c>
      <c r="L3457">
        <v>26.808</v>
      </c>
      <c r="M3457">
        <v>30.824999999999999</v>
      </c>
      <c r="N3457" s="116">
        <v>-0.34200000000000003</v>
      </c>
      <c r="O3457" s="116">
        <v>16.884699999999999</v>
      </c>
      <c r="P3457" s="116">
        <v>0.14252999999999999</v>
      </c>
    </row>
    <row r="3458" spans="1:16">
      <c r="A3458" t="s">
        <v>141</v>
      </c>
      <c r="B3458">
        <v>1599</v>
      </c>
      <c r="C3458" t="s">
        <v>3631</v>
      </c>
      <c r="D3458">
        <v>52</v>
      </c>
      <c r="E3458">
        <v>9.7959999999999994</v>
      </c>
      <c r="F3458">
        <v>11.332000000000001</v>
      </c>
      <c r="G3458">
        <v>12.868</v>
      </c>
      <c r="H3458">
        <v>14.696</v>
      </c>
      <c r="I3458">
        <v>16.890999999999998</v>
      </c>
      <c r="J3458">
        <v>19.548999999999999</v>
      </c>
      <c r="K3458">
        <v>22.8</v>
      </c>
      <c r="L3458">
        <v>26.82</v>
      </c>
      <c r="M3458">
        <v>30.841000000000001</v>
      </c>
      <c r="N3458" s="116">
        <v>-0.34210000000000002</v>
      </c>
      <c r="O3458" s="116">
        <v>16.890699999999999</v>
      </c>
      <c r="P3458" s="116">
        <v>0.14255999999999999</v>
      </c>
    </row>
    <row r="3459" spans="1:16">
      <c r="A3459" t="s">
        <v>141</v>
      </c>
      <c r="B3459">
        <v>1600</v>
      </c>
      <c r="C3459" t="s">
        <v>3632</v>
      </c>
      <c r="D3459">
        <v>52</v>
      </c>
      <c r="E3459">
        <v>9.7989999999999995</v>
      </c>
      <c r="F3459">
        <v>11.335000000000001</v>
      </c>
      <c r="G3459">
        <v>12.872</v>
      </c>
      <c r="H3459">
        <v>14.701000000000001</v>
      </c>
      <c r="I3459">
        <v>16.896999999999998</v>
      </c>
      <c r="J3459">
        <v>19.556000000000001</v>
      </c>
      <c r="K3459">
        <v>22.809000000000001</v>
      </c>
      <c r="L3459">
        <v>26.832000000000001</v>
      </c>
      <c r="M3459">
        <v>30.853999999999999</v>
      </c>
      <c r="N3459" s="116">
        <v>-0.34210000000000002</v>
      </c>
      <c r="O3459" s="116">
        <v>16.896599999999999</v>
      </c>
      <c r="P3459" s="116">
        <v>0.14258000000000001</v>
      </c>
    </row>
    <row r="3460" spans="1:16">
      <c r="A3460" t="s">
        <v>141</v>
      </c>
      <c r="B3460">
        <v>1601</v>
      </c>
      <c r="C3460" t="s">
        <v>3633</v>
      </c>
      <c r="D3460">
        <v>52</v>
      </c>
      <c r="E3460">
        <v>9.8010000000000002</v>
      </c>
      <c r="F3460">
        <v>11.337999999999999</v>
      </c>
      <c r="G3460">
        <v>12.875</v>
      </c>
      <c r="H3460">
        <v>14.705</v>
      </c>
      <c r="I3460">
        <v>16.902000000000001</v>
      </c>
      <c r="J3460">
        <v>19.564</v>
      </c>
      <c r="K3460">
        <v>22.818999999999999</v>
      </c>
      <c r="L3460">
        <v>26.844000000000001</v>
      </c>
      <c r="M3460">
        <v>30.869</v>
      </c>
      <c r="N3460" s="116">
        <v>-0.34210000000000002</v>
      </c>
      <c r="O3460" s="116">
        <v>16.9025</v>
      </c>
      <c r="P3460" s="116">
        <v>0.14260999999999999</v>
      </c>
    </row>
    <row r="3461" spans="1:16">
      <c r="A3461" t="s">
        <v>141</v>
      </c>
      <c r="B3461">
        <v>1602</v>
      </c>
      <c r="C3461" t="s">
        <v>3634</v>
      </c>
      <c r="D3461">
        <v>52</v>
      </c>
      <c r="E3461">
        <v>9.8040000000000003</v>
      </c>
      <c r="F3461">
        <v>11.342000000000001</v>
      </c>
      <c r="G3461">
        <v>12.879</v>
      </c>
      <c r="H3461">
        <v>14.71</v>
      </c>
      <c r="I3461">
        <v>16.908000000000001</v>
      </c>
      <c r="J3461">
        <v>19.571000000000002</v>
      </c>
      <c r="K3461">
        <v>22.827999999999999</v>
      </c>
      <c r="L3461">
        <v>26.856000000000002</v>
      </c>
      <c r="M3461">
        <v>30.885000000000002</v>
      </c>
      <c r="N3461" s="116">
        <v>-0.3422</v>
      </c>
      <c r="O3461" s="116">
        <v>16.9085</v>
      </c>
      <c r="P3461" s="116">
        <v>0.14263999999999999</v>
      </c>
    </row>
    <row r="3462" spans="1:16">
      <c r="A3462" t="s">
        <v>141</v>
      </c>
      <c r="B3462">
        <v>1603</v>
      </c>
      <c r="C3462" t="s">
        <v>3635</v>
      </c>
      <c r="D3462">
        <v>52</v>
      </c>
      <c r="E3462">
        <v>9.8059999999999992</v>
      </c>
      <c r="F3462">
        <v>11.345000000000001</v>
      </c>
      <c r="G3462">
        <v>12.882999999999999</v>
      </c>
      <c r="H3462">
        <v>14.715</v>
      </c>
      <c r="I3462">
        <v>16.914000000000001</v>
      </c>
      <c r="J3462">
        <v>19.577999999999999</v>
      </c>
      <c r="K3462">
        <v>22.837</v>
      </c>
      <c r="L3462">
        <v>26.867999999999999</v>
      </c>
      <c r="M3462">
        <v>30.898</v>
      </c>
      <c r="N3462" s="116">
        <v>-0.3422</v>
      </c>
      <c r="O3462" s="116">
        <v>16.914400000000001</v>
      </c>
      <c r="P3462" s="116">
        <v>0.14266000000000001</v>
      </c>
    </row>
    <row r="3463" spans="1:16">
      <c r="A3463" t="s">
        <v>141</v>
      </c>
      <c r="B3463">
        <v>1604</v>
      </c>
      <c r="C3463" t="s">
        <v>3636</v>
      </c>
      <c r="D3463">
        <v>52</v>
      </c>
      <c r="E3463">
        <v>9.8089999999999993</v>
      </c>
      <c r="F3463">
        <v>11.348000000000001</v>
      </c>
      <c r="G3463">
        <v>12.887</v>
      </c>
      <c r="H3463">
        <v>14.72</v>
      </c>
      <c r="I3463">
        <v>16.920000000000002</v>
      </c>
      <c r="J3463">
        <v>19.585999999999999</v>
      </c>
      <c r="K3463">
        <v>22.847000000000001</v>
      </c>
      <c r="L3463">
        <v>26.88</v>
      </c>
      <c r="M3463">
        <v>30.914000000000001</v>
      </c>
      <c r="N3463" s="116">
        <v>-0.34229999999999999</v>
      </c>
      <c r="O3463" s="116">
        <v>16.920300000000001</v>
      </c>
      <c r="P3463" s="116">
        <v>0.14269000000000001</v>
      </c>
    </row>
    <row r="3464" spans="1:16">
      <c r="A3464" t="s">
        <v>141</v>
      </c>
      <c r="B3464">
        <v>1605</v>
      </c>
      <c r="C3464" t="s">
        <v>3637</v>
      </c>
      <c r="D3464">
        <v>52</v>
      </c>
      <c r="E3464">
        <v>9.8119999999999994</v>
      </c>
      <c r="F3464">
        <v>11.351000000000001</v>
      </c>
      <c r="G3464">
        <v>12.891</v>
      </c>
      <c r="H3464">
        <v>14.725</v>
      </c>
      <c r="I3464">
        <v>16.925999999999998</v>
      </c>
      <c r="J3464">
        <v>19.593</v>
      </c>
      <c r="K3464">
        <v>22.856000000000002</v>
      </c>
      <c r="L3464">
        <v>26.891999999999999</v>
      </c>
      <c r="M3464">
        <v>30.927</v>
      </c>
      <c r="N3464" s="116">
        <v>-0.34229999999999999</v>
      </c>
      <c r="O3464" s="116">
        <v>16.926300000000001</v>
      </c>
      <c r="P3464" s="116">
        <v>0.14271</v>
      </c>
    </row>
    <row r="3465" spans="1:16">
      <c r="A3465" t="s">
        <v>141</v>
      </c>
      <c r="B3465">
        <v>1606</v>
      </c>
      <c r="C3465" t="s">
        <v>3638</v>
      </c>
      <c r="D3465">
        <v>52</v>
      </c>
      <c r="E3465">
        <v>9.8140000000000001</v>
      </c>
      <c r="F3465">
        <v>11.355</v>
      </c>
      <c r="G3465">
        <v>12.895</v>
      </c>
      <c r="H3465">
        <v>14.73</v>
      </c>
      <c r="I3465">
        <v>16.931999999999999</v>
      </c>
      <c r="J3465">
        <v>19.600999999999999</v>
      </c>
      <c r="K3465">
        <v>22.866</v>
      </c>
      <c r="L3465">
        <v>26.904</v>
      </c>
      <c r="M3465">
        <v>30.943000000000001</v>
      </c>
      <c r="N3465" s="116">
        <v>-0.34239999999999998</v>
      </c>
      <c r="O3465" s="116">
        <v>16.932200000000002</v>
      </c>
      <c r="P3465" s="116">
        <v>0.14274000000000001</v>
      </c>
    </row>
    <row r="3466" spans="1:16">
      <c r="A3466" t="s">
        <v>141</v>
      </c>
      <c r="B3466">
        <v>1607</v>
      </c>
      <c r="C3466" t="s">
        <v>3639</v>
      </c>
      <c r="D3466">
        <v>52</v>
      </c>
      <c r="E3466">
        <v>9.8170000000000002</v>
      </c>
      <c r="F3466">
        <v>11.358000000000001</v>
      </c>
      <c r="G3466">
        <v>12.898999999999999</v>
      </c>
      <c r="H3466">
        <v>14.734</v>
      </c>
      <c r="I3466">
        <v>16.937999999999999</v>
      </c>
      <c r="J3466">
        <v>19.608000000000001</v>
      </c>
      <c r="K3466">
        <v>22.875</v>
      </c>
      <c r="L3466">
        <v>26.916</v>
      </c>
      <c r="M3466">
        <v>30.957999999999998</v>
      </c>
      <c r="N3466" s="116">
        <v>-0.34239999999999998</v>
      </c>
      <c r="O3466" s="116">
        <v>16.938099999999999</v>
      </c>
      <c r="P3466" s="116">
        <v>0.14277000000000001</v>
      </c>
    </row>
    <row r="3467" spans="1:16">
      <c r="A3467" t="s">
        <v>141</v>
      </c>
      <c r="B3467">
        <v>1608</v>
      </c>
      <c r="C3467" t="s">
        <v>3640</v>
      </c>
      <c r="D3467">
        <v>52</v>
      </c>
      <c r="E3467">
        <v>9.8190000000000008</v>
      </c>
      <c r="F3467">
        <v>11.361000000000001</v>
      </c>
      <c r="G3467">
        <v>12.903</v>
      </c>
      <c r="H3467">
        <v>14.739000000000001</v>
      </c>
      <c r="I3467">
        <v>16.943999999999999</v>
      </c>
      <c r="J3467">
        <v>19.614999999999998</v>
      </c>
      <c r="K3467">
        <v>22.884</v>
      </c>
      <c r="L3467">
        <v>26.928000000000001</v>
      </c>
      <c r="M3467">
        <v>30.972000000000001</v>
      </c>
      <c r="N3467" s="116">
        <v>-0.34250000000000003</v>
      </c>
      <c r="O3467" s="116">
        <v>16.944099999999999</v>
      </c>
      <c r="P3467" s="116">
        <v>0.14279</v>
      </c>
    </row>
    <row r="3468" spans="1:16">
      <c r="A3468" t="s">
        <v>141</v>
      </c>
      <c r="B3468">
        <v>1609</v>
      </c>
      <c r="C3468" t="s">
        <v>3641</v>
      </c>
      <c r="D3468">
        <v>52</v>
      </c>
      <c r="E3468">
        <v>9.8219999999999992</v>
      </c>
      <c r="F3468">
        <v>11.364000000000001</v>
      </c>
      <c r="G3468">
        <v>12.907</v>
      </c>
      <c r="H3468">
        <v>14.744</v>
      </c>
      <c r="I3468">
        <v>16.95</v>
      </c>
      <c r="J3468">
        <v>19.623000000000001</v>
      </c>
      <c r="K3468">
        <v>22.893999999999998</v>
      </c>
      <c r="L3468">
        <v>26.94</v>
      </c>
      <c r="M3468">
        <v>30.986999999999998</v>
      </c>
      <c r="N3468" s="116">
        <v>-0.34250000000000003</v>
      </c>
      <c r="O3468" s="116">
        <v>16.95</v>
      </c>
      <c r="P3468" s="116">
        <v>0.14282</v>
      </c>
    </row>
    <row r="3469" spans="1:16">
      <c r="A3469" t="s">
        <v>141</v>
      </c>
      <c r="B3469">
        <v>1610</v>
      </c>
      <c r="C3469" t="s">
        <v>3642</v>
      </c>
      <c r="D3469">
        <v>52</v>
      </c>
      <c r="E3469">
        <v>9.8239999999999998</v>
      </c>
      <c r="F3469">
        <v>11.368</v>
      </c>
      <c r="G3469">
        <v>12.911</v>
      </c>
      <c r="H3469">
        <v>14.749000000000001</v>
      </c>
      <c r="I3469">
        <v>16.956</v>
      </c>
      <c r="J3469">
        <v>19.63</v>
      </c>
      <c r="K3469">
        <v>22.902999999999999</v>
      </c>
      <c r="L3469">
        <v>26.952000000000002</v>
      </c>
      <c r="M3469">
        <v>31</v>
      </c>
      <c r="N3469" s="116">
        <v>-0.34250000000000003</v>
      </c>
      <c r="O3469" s="116">
        <v>16.9559</v>
      </c>
      <c r="P3469" s="116">
        <v>0.14283999999999999</v>
      </c>
    </row>
    <row r="3470" spans="1:16">
      <c r="A3470" t="s">
        <v>141</v>
      </c>
      <c r="B3470">
        <v>1611</v>
      </c>
      <c r="C3470" t="s">
        <v>3643</v>
      </c>
      <c r="D3470">
        <v>52</v>
      </c>
      <c r="E3470">
        <v>9.827</v>
      </c>
      <c r="F3470">
        <v>11.371</v>
      </c>
      <c r="G3470">
        <v>12.914999999999999</v>
      </c>
      <c r="H3470">
        <v>14.754</v>
      </c>
      <c r="I3470">
        <v>16.962</v>
      </c>
      <c r="J3470">
        <v>19.638000000000002</v>
      </c>
      <c r="K3470">
        <v>22.911999999999999</v>
      </c>
      <c r="L3470">
        <v>26.963999999999999</v>
      </c>
      <c r="M3470">
        <v>31.015999999999998</v>
      </c>
      <c r="N3470" s="116">
        <v>-0.34260000000000002</v>
      </c>
      <c r="O3470" s="116">
        <v>16.9619</v>
      </c>
      <c r="P3470" s="116">
        <v>0.14287</v>
      </c>
    </row>
    <row r="3471" spans="1:16">
      <c r="A3471" t="s">
        <v>141</v>
      </c>
      <c r="B3471">
        <v>1612</v>
      </c>
      <c r="C3471" t="s">
        <v>3644</v>
      </c>
      <c r="D3471">
        <v>52</v>
      </c>
      <c r="E3471">
        <v>9.8290000000000006</v>
      </c>
      <c r="F3471">
        <v>11.374000000000001</v>
      </c>
      <c r="G3471">
        <v>12.917999999999999</v>
      </c>
      <c r="H3471">
        <v>14.757999999999999</v>
      </c>
      <c r="I3471">
        <v>16.968</v>
      </c>
      <c r="J3471">
        <v>19.645</v>
      </c>
      <c r="K3471">
        <v>22.922000000000001</v>
      </c>
      <c r="L3471">
        <v>26.977</v>
      </c>
      <c r="M3471">
        <v>31.030999999999999</v>
      </c>
      <c r="N3471" s="116">
        <v>-0.34260000000000002</v>
      </c>
      <c r="O3471" s="116">
        <v>16.9678</v>
      </c>
      <c r="P3471" s="116">
        <v>0.1429</v>
      </c>
    </row>
    <row r="3472" spans="1:16">
      <c r="A3472" t="s">
        <v>141</v>
      </c>
      <c r="B3472">
        <v>1613</v>
      </c>
      <c r="C3472" t="s">
        <v>3645</v>
      </c>
      <c r="D3472">
        <v>52</v>
      </c>
      <c r="E3472">
        <v>9.8320000000000007</v>
      </c>
      <c r="F3472">
        <v>11.377000000000001</v>
      </c>
      <c r="G3472">
        <v>12.923</v>
      </c>
      <c r="H3472">
        <v>14.763</v>
      </c>
      <c r="I3472">
        <v>16.974</v>
      </c>
      <c r="J3472">
        <v>19.652000000000001</v>
      </c>
      <c r="K3472">
        <v>22.931000000000001</v>
      </c>
      <c r="L3472">
        <v>26.988</v>
      </c>
      <c r="M3472">
        <v>31.045000000000002</v>
      </c>
      <c r="N3472" s="116">
        <v>-0.3427</v>
      </c>
      <c r="O3472" s="116">
        <v>16.973700000000001</v>
      </c>
      <c r="P3472" s="116">
        <v>0.14291999999999999</v>
      </c>
    </row>
    <row r="3473" spans="1:16">
      <c r="A3473" t="s">
        <v>141</v>
      </c>
      <c r="B3473">
        <v>1614</v>
      </c>
      <c r="C3473" t="s">
        <v>3646</v>
      </c>
      <c r="D3473">
        <v>53</v>
      </c>
      <c r="E3473">
        <v>9.8339999999999996</v>
      </c>
      <c r="F3473">
        <v>11.38</v>
      </c>
      <c r="G3473">
        <v>12.926</v>
      </c>
      <c r="H3473">
        <v>14.768000000000001</v>
      </c>
      <c r="I3473">
        <v>16.98</v>
      </c>
      <c r="J3473">
        <v>19.66</v>
      </c>
      <c r="K3473">
        <v>22.940999999999999</v>
      </c>
      <c r="L3473">
        <v>27</v>
      </c>
      <c r="M3473">
        <v>31.06</v>
      </c>
      <c r="N3473" s="116">
        <v>-0.3427</v>
      </c>
      <c r="O3473" s="116">
        <v>16.979600000000001</v>
      </c>
      <c r="P3473" s="116">
        <v>0.14294999999999999</v>
      </c>
    </row>
    <row r="3474" spans="1:16">
      <c r="A3474" t="s">
        <v>141</v>
      </c>
      <c r="B3474">
        <v>1615</v>
      </c>
      <c r="C3474" t="s">
        <v>3647</v>
      </c>
      <c r="D3474">
        <v>53</v>
      </c>
      <c r="E3474">
        <v>9.8369999999999997</v>
      </c>
      <c r="F3474">
        <v>11.384</v>
      </c>
      <c r="G3474">
        <v>12.93</v>
      </c>
      <c r="H3474">
        <v>14.773</v>
      </c>
      <c r="I3474">
        <v>16.986000000000001</v>
      </c>
      <c r="J3474">
        <v>19.667000000000002</v>
      </c>
      <c r="K3474">
        <v>22.95</v>
      </c>
      <c r="L3474">
        <v>27.012</v>
      </c>
      <c r="M3474">
        <v>31.074000000000002</v>
      </c>
      <c r="N3474" s="116">
        <v>-0.34279999999999999</v>
      </c>
      <c r="O3474" s="116">
        <v>16.985600000000002</v>
      </c>
      <c r="P3474" s="116">
        <v>0.14297000000000001</v>
      </c>
    </row>
    <row r="3475" spans="1:16">
      <c r="A3475" t="s">
        <v>141</v>
      </c>
      <c r="B3475">
        <v>1616</v>
      </c>
      <c r="C3475" t="s">
        <v>3648</v>
      </c>
      <c r="D3475">
        <v>53</v>
      </c>
      <c r="E3475">
        <v>9.84</v>
      </c>
      <c r="F3475">
        <v>11.387</v>
      </c>
      <c r="G3475">
        <v>12.933999999999999</v>
      </c>
      <c r="H3475">
        <v>14.778</v>
      </c>
      <c r="I3475">
        <v>16.992000000000001</v>
      </c>
      <c r="J3475">
        <v>19.675000000000001</v>
      </c>
      <c r="K3475">
        <v>22.959</v>
      </c>
      <c r="L3475">
        <v>27.024000000000001</v>
      </c>
      <c r="M3475">
        <v>31.088999999999999</v>
      </c>
      <c r="N3475" s="116">
        <v>-0.34279999999999999</v>
      </c>
      <c r="O3475" s="116">
        <v>16.991499999999998</v>
      </c>
      <c r="P3475" s="116">
        <v>0.14299999999999999</v>
      </c>
    </row>
    <row r="3476" spans="1:16">
      <c r="A3476" t="s">
        <v>141</v>
      </c>
      <c r="B3476">
        <v>1617</v>
      </c>
      <c r="C3476" t="s">
        <v>3649</v>
      </c>
      <c r="D3476">
        <v>53</v>
      </c>
      <c r="E3476">
        <v>9.8420000000000005</v>
      </c>
      <c r="F3476">
        <v>11.39</v>
      </c>
      <c r="G3476">
        <v>12.938000000000001</v>
      </c>
      <c r="H3476">
        <v>14.782</v>
      </c>
      <c r="I3476">
        <v>16.997</v>
      </c>
      <c r="J3476">
        <v>19.681999999999999</v>
      </c>
      <c r="K3476">
        <v>22.969000000000001</v>
      </c>
      <c r="L3476">
        <v>27.036999999999999</v>
      </c>
      <c r="M3476">
        <v>31.103999999999999</v>
      </c>
      <c r="N3476" s="116">
        <v>-0.34279999999999999</v>
      </c>
      <c r="O3476" s="116">
        <v>16.997399999999999</v>
      </c>
      <c r="P3476" s="116">
        <v>0.14302999999999999</v>
      </c>
    </row>
    <row r="3477" spans="1:16">
      <c r="A3477" t="s">
        <v>141</v>
      </c>
      <c r="B3477">
        <v>1618</v>
      </c>
      <c r="C3477" t="s">
        <v>3650</v>
      </c>
      <c r="D3477">
        <v>53</v>
      </c>
      <c r="E3477">
        <v>9.8450000000000006</v>
      </c>
      <c r="F3477">
        <v>11.394</v>
      </c>
      <c r="G3477">
        <v>12.942</v>
      </c>
      <c r="H3477">
        <v>14.787000000000001</v>
      </c>
      <c r="I3477">
        <v>17.003</v>
      </c>
      <c r="J3477">
        <v>19.690000000000001</v>
      </c>
      <c r="K3477">
        <v>22.978000000000002</v>
      </c>
      <c r="L3477">
        <v>27.047999999999998</v>
      </c>
      <c r="M3477">
        <v>31.119</v>
      </c>
      <c r="N3477" s="116">
        <v>-0.34289999999999998</v>
      </c>
      <c r="O3477" s="116">
        <v>17.003399999999999</v>
      </c>
      <c r="P3477" s="116">
        <v>0.14305000000000001</v>
      </c>
    </row>
    <row r="3478" spans="1:16">
      <c r="A3478" t="s">
        <v>141</v>
      </c>
      <c r="B3478">
        <v>1619</v>
      </c>
      <c r="C3478" t="s">
        <v>3651</v>
      </c>
      <c r="D3478">
        <v>53</v>
      </c>
      <c r="E3478">
        <v>9.8469999999999995</v>
      </c>
      <c r="F3478">
        <v>11.397</v>
      </c>
      <c r="G3478">
        <v>12.946</v>
      </c>
      <c r="H3478">
        <v>14.792</v>
      </c>
      <c r="I3478">
        <v>17.009</v>
      </c>
      <c r="J3478">
        <v>19.696999999999999</v>
      </c>
      <c r="K3478">
        <v>22.988</v>
      </c>
      <c r="L3478">
        <v>27.061</v>
      </c>
      <c r="M3478">
        <v>31.134</v>
      </c>
      <c r="N3478" s="116">
        <v>-0.34289999999999998</v>
      </c>
      <c r="O3478" s="116">
        <v>17.0093</v>
      </c>
      <c r="P3478" s="116">
        <v>0.14308000000000001</v>
      </c>
    </row>
    <row r="3479" spans="1:16">
      <c r="A3479" t="s">
        <v>141</v>
      </c>
      <c r="B3479">
        <v>1620</v>
      </c>
      <c r="C3479" t="s">
        <v>3652</v>
      </c>
      <c r="D3479">
        <v>53</v>
      </c>
      <c r="E3479">
        <v>9.85</v>
      </c>
      <c r="F3479">
        <v>11.4</v>
      </c>
      <c r="G3479">
        <v>12.95</v>
      </c>
      <c r="H3479">
        <v>14.797000000000001</v>
      </c>
      <c r="I3479">
        <v>17.015000000000001</v>
      </c>
      <c r="J3479">
        <v>19.704000000000001</v>
      </c>
      <c r="K3479">
        <v>22.997</v>
      </c>
      <c r="L3479">
        <v>27.071999999999999</v>
      </c>
      <c r="M3479">
        <v>31.148</v>
      </c>
      <c r="N3479" s="116">
        <v>-0.34300000000000003</v>
      </c>
      <c r="O3479" s="116">
        <v>17.0152</v>
      </c>
      <c r="P3479" s="116">
        <v>0.1431</v>
      </c>
    </row>
    <row r="3480" spans="1:16">
      <c r="A3480" t="s">
        <v>141</v>
      </c>
      <c r="B3480">
        <v>1621</v>
      </c>
      <c r="C3480" t="s">
        <v>3653</v>
      </c>
      <c r="D3480">
        <v>53</v>
      </c>
      <c r="E3480">
        <v>9.8520000000000003</v>
      </c>
      <c r="F3480">
        <v>11.403</v>
      </c>
      <c r="G3480">
        <v>12.954000000000001</v>
      </c>
      <c r="H3480">
        <v>14.801</v>
      </c>
      <c r="I3480">
        <v>17.021000000000001</v>
      </c>
      <c r="J3480">
        <v>19.712</v>
      </c>
      <c r="K3480">
        <v>23.006</v>
      </c>
      <c r="L3480">
        <v>27.084</v>
      </c>
      <c r="M3480">
        <v>31.163</v>
      </c>
      <c r="N3480" s="116">
        <v>-0.34300000000000003</v>
      </c>
      <c r="O3480" s="116">
        <v>17.021100000000001</v>
      </c>
      <c r="P3480" s="116">
        <v>0.14313000000000001</v>
      </c>
    </row>
    <row r="3481" spans="1:16">
      <c r="A3481" t="s">
        <v>141</v>
      </c>
      <c r="B3481">
        <v>1622</v>
      </c>
      <c r="C3481" t="s">
        <v>3654</v>
      </c>
      <c r="D3481">
        <v>53</v>
      </c>
      <c r="E3481">
        <v>9.8550000000000004</v>
      </c>
      <c r="F3481">
        <v>11.407</v>
      </c>
      <c r="G3481">
        <v>12.958</v>
      </c>
      <c r="H3481">
        <v>14.805999999999999</v>
      </c>
      <c r="I3481">
        <v>17.027000000000001</v>
      </c>
      <c r="J3481">
        <v>19.719000000000001</v>
      </c>
      <c r="K3481">
        <v>23.015000000000001</v>
      </c>
      <c r="L3481">
        <v>27.096</v>
      </c>
      <c r="M3481">
        <v>31.177</v>
      </c>
      <c r="N3481" s="116">
        <v>-0.34310000000000002</v>
      </c>
      <c r="O3481" s="116">
        <v>17.027100000000001</v>
      </c>
      <c r="P3481" s="116">
        <v>0.14315</v>
      </c>
    </row>
    <row r="3482" spans="1:16">
      <c r="A3482" t="s">
        <v>141</v>
      </c>
      <c r="B3482">
        <v>1623</v>
      </c>
      <c r="C3482" t="s">
        <v>3655</v>
      </c>
      <c r="D3482">
        <v>53</v>
      </c>
      <c r="E3482">
        <v>9.8580000000000005</v>
      </c>
      <c r="F3482">
        <v>11.41</v>
      </c>
      <c r="G3482">
        <v>12.962</v>
      </c>
      <c r="H3482">
        <v>14.811</v>
      </c>
      <c r="I3482">
        <v>17.033000000000001</v>
      </c>
      <c r="J3482">
        <v>19.727</v>
      </c>
      <c r="K3482">
        <v>23.024999999999999</v>
      </c>
      <c r="L3482">
        <v>27.108000000000001</v>
      </c>
      <c r="M3482">
        <v>31.192</v>
      </c>
      <c r="N3482" s="116">
        <v>-0.34310000000000002</v>
      </c>
      <c r="O3482" s="116">
        <v>17.033000000000001</v>
      </c>
      <c r="P3482" s="116">
        <v>0.14318</v>
      </c>
    </row>
    <row r="3483" spans="1:16">
      <c r="A3483" t="s">
        <v>141</v>
      </c>
      <c r="B3483">
        <v>1624</v>
      </c>
      <c r="C3483" t="s">
        <v>3656</v>
      </c>
      <c r="D3483">
        <v>53</v>
      </c>
      <c r="E3483">
        <v>9.86</v>
      </c>
      <c r="F3483">
        <v>11.413</v>
      </c>
      <c r="G3483">
        <v>12.965999999999999</v>
      </c>
      <c r="H3483">
        <v>14.816000000000001</v>
      </c>
      <c r="I3483">
        <v>17.039000000000001</v>
      </c>
      <c r="J3483">
        <v>19.734000000000002</v>
      </c>
      <c r="K3483">
        <v>23.033999999999999</v>
      </c>
      <c r="L3483">
        <v>27.120999999999999</v>
      </c>
      <c r="M3483">
        <v>31.207000000000001</v>
      </c>
      <c r="N3483" s="116">
        <v>-0.34310000000000002</v>
      </c>
      <c r="O3483" s="116">
        <v>17.038900000000002</v>
      </c>
      <c r="P3483" s="116">
        <v>0.14321</v>
      </c>
    </row>
    <row r="3484" spans="1:16">
      <c r="A3484" t="s">
        <v>141</v>
      </c>
      <c r="B3484">
        <v>1625</v>
      </c>
      <c r="C3484" t="s">
        <v>3657</v>
      </c>
      <c r="D3484">
        <v>53</v>
      </c>
      <c r="E3484">
        <v>9.8629999999999995</v>
      </c>
      <c r="F3484">
        <v>11.416</v>
      </c>
      <c r="G3484">
        <v>12.97</v>
      </c>
      <c r="H3484">
        <v>14.821</v>
      </c>
      <c r="I3484">
        <v>17.045000000000002</v>
      </c>
      <c r="J3484">
        <v>19.741</v>
      </c>
      <c r="K3484">
        <v>23.042999999999999</v>
      </c>
      <c r="L3484">
        <v>27.132000000000001</v>
      </c>
      <c r="M3484">
        <v>31.221</v>
      </c>
      <c r="N3484" s="116">
        <v>-0.34320000000000001</v>
      </c>
      <c r="O3484" s="116">
        <v>17.044799999999999</v>
      </c>
      <c r="P3484" s="116">
        <v>0.14323</v>
      </c>
    </row>
    <row r="3485" spans="1:16">
      <c r="A3485" t="s">
        <v>141</v>
      </c>
      <c r="B3485">
        <v>1626</v>
      </c>
      <c r="C3485" t="s">
        <v>3658</v>
      </c>
      <c r="D3485">
        <v>53</v>
      </c>
      <c r="E3485">
        <v>9.8650000000000002</v>
      </c>
      <c r="F3485">
        <v>11.419</v>
      </c>
      <c r="G3485">
        <v>12.973000000000001</v>
      </c>
      <c r="H3485">
        <v>14.824999999999999</v>
      </c>
      <c r="I3485">
        <v>17.050999999999998</v>
      </c>
      <c r="J3485">
        <v>19.748999999999999</v>
      </c>
      <c r="K3485">
        <v>23.053000000000001</v>
      </c>
      <c r="L3485">
        <v>27.145</v>
      </c>
      <c r="M3485">
        <v>31.236000000000001</v>
      </c>
      <c r="N3485" s="116">
        <v>-0.34320000000000001</v>
      </c>
      <c r="O3485" s="116">
        <v>17.050799999999999</v>
      </c>
      <c r="P3485" s="116">
        <v>0.14326</v>
      </c>
    </row>
    <row r="3486" spans="1:16">
      <c r="A3486" t="s">
        <v>141</v>
      </c>
      <c r="B3486">
        <v>1627</v>
      </c>
      <c r="C3486" t="s">
        <v>3659</v>
      </c>
      <c r="D3486">
        <v>53</v>
      </c>
      <c r="E3486">
        <v>9.8680000000000003</v>
      </c>
      <c r="F3486">
        <v>11.423</v>
      </c>
      <c r="G3486">
        <v>12.978</v>
      </c>
      <c r="H3486">
        <v>14.83</v>
      </c>
      <c r="I3486">
        <v>17.056999999999999</v>
      </c>
      <c r="J3486">
        <v>19.756</v>
      </c>
      <c r="K3486">
        <v>23.062000000000001</v>
      </c>
      <c r="L3486">
        <v>27.155999999999999</v>
      </c>
      <c r="M3486">
        <v>31.25</v>
      </c>
      <c r="N3486" s="116">
        <v>-0.34329999999999999</v>
      </c>
      <c r="O3486" s="116">
        <v>17.056699999999999</v>
      </c>
      <c r="P3486" s="116">
        <v>0.14327999999999999</v>
      </c>
    </row>
    <row r="3487" spans="1:16">
      <c r="A3487" t="s">
        <v>141</v>
      </c>
      <c r="B3487">
        <v>1628</v>
      </c>
      <c r="C3487" t="s">
        <v>3660</v>
      </c>
      <c r="D3487">
        <v>53</v>
      </c>
      <c r="E3487">
        <v>9.8699999999999992</v>
      </c>
      <c r="F3487">
        <v>11.426</v>
      </c>
      <c r="G3487">
        <v>12.981</v>
      </c>
      <c r="H3487">
        <v>14.835000000000001</v>
      </c>
      <c r="I3487">
        <v>17.062999999999999</v>
      </c>
      <c r="J3487">
        <v>19.763999999999999</v>
      </c>
      <c r="K3487">
        <v>23.071999999999999</v>
      </c>
      <c r="L3487">
        <v>27.169</v>
      </c>
      <c r="M3487">
        <v>31.265000000000001</v>
      </c>
      <c r="N3487" s="116">
        <v>-0.34329999999999999</v>
      </c>
      <c r="O3487" s="116">
        <v>17.0626</v>
      </c>
      <c r="P3487" s="116">
        <v>0.14330999999999999</v>
      </c>
    </row>
    <row r="3488" spans="1:16">
      <c r="A3488" t="s">
        <v>141</v>
      </c>
      <c r="B3488">
        <v>1629</v>
      </c>
      <c r="C3488" t="s">
        <v>3661</v>
      </c>
      <c r="D3488">
        <v>53</v>
      </c>
      <c r="E3488">
        <v>9.8729999999999993</v>
      </c>
      <c r="F3488">
        <v>11.429</v>
      </c>
      <c r="G3488">
        <v>12.984999999999999</v>
      </c>
      <c r="H3488">
        <v>14.84</v>
      </c>
      <c r="I3488">
        <v>17.068000000000001</v>
      </c>
      <c r="J3488">
        <v>19.771000000000001</v>
      </c>
      <c r="K3488">
        <v>23.081</v>
      </c>
      <c r="L3488">
        <v>27.181000000000001</v>
      </c>
      <c r="M3488">
        <v>31.280999999999999</v>
      </c>
      <c r="N3488" s="116">
        <v>-0.34339999999999998</v>
      </c>
      <c r="O3488" s="116">
        <v>17.0685</v>
      </c>
      <c r="P3488" s="116">
        <v>0.14334</v>
      </c>
    </row>
    <row r="3489" spans="1:16">
      <c r="A3489" t="s">
        <v>141</v>
      </c>
      <c r="B3489">
        <v>1630</v>
      </c>
      <c r="C3489" t="s">
        <v>3662</v>
      </c>
      <c r="D3489">
        <v>53</v>
      </c>
      <c r="E3489">
        <v>9.875</v>
      </c>
      <c r="F3489">
        <v>11.432</v>
      </c>
      <c r="G3489">
        <v>12.989000000000001</v>
      </c>
      <c r="H3489">
        <v>14.845000000000001</v>
      </c>
      <c r="I3489">
        <v>17.074000000000002</v>
      </c>
      <c r="J3489">
        <v>19.777999999999999</v>
      </c>
      <c r="K3489">
        <v>23.09</v>
      </c>
      <c r="L3489">
        <v>27.192</v>
      </c>
      <c r="M3489">
        <v>31.295000000000002</v>
      </c>
      <c r="N3489" s="116">
        <v>-0.34339999999999998</v>
      </c>
      <c r="O3489" s="116">
        <v>17.074400000000001</v>
      </c>
      <c r="P3489" s="116">
        <v>0.14335999999999999</v>
      </c>
    </row>
    <row r="3490" spans="1:16">
      <c r="A3490" t="s">
        <v>141</v>
      </c>
      <c r="B3490">
        <v>1631</v>
      </c>
      <c r="C3490" t="s">
        <v>3663</v>
      </c>
      <c r="D3490">
        <v>53</v>
      </c>
      <c r="E3490">
        <v>9.8780000000000001</v>
      </c>
      <c r="F3490">
        <v>11.435</v>
      </c>
      <c r="G3490">
        <v>12.993</v>
      </c>
      <c r="H3490">
        <v>14.849</v>
      </c>
      <c r="I3490">
        <v>17.079999999999998</v>
      </c>
      <c r="J3490">
        <v>19.786000000000001</v>
      </c>
      <c r="K3490">
        <v>23.1</v>
      </c>
      <c r="L3490">
        <v>27.204999999999998</v>
      </c>
      <c r="M3490">
        <v>31.31</v>
      </c>
      <c r="N3490" s="116">
        <v>-0.34339999999999998</v>
      </c>
      <c r="O3490" s="116">
        <v>17.080400000000001</v>
      </c>
      <c r="P3490" s="116">
        <v>0.14338999999999999</v>
      </c>
    </row>
    <row r="3491" spans="1:16">
      <c r="A3491" t="s">
        <v>141</v>
      </c>
      <c r="B3491">
        <v>1632</v>
      </c>
      <c r="C3491" t="s">
        <v>3664</v>
      </c>
      <c r="D3491">
        <v>53</v>
      </c>
      <c r="E3491">
        <v>9.8810000000000002</v>
      </c>
      <c r="F3491">
        <v>11.439</v>
      </c>
      <c r="G3491">
        <v>12.997</v>
      </c>
      <c r="H3491">
        <v>14.853999999999999</v>
      </c>
      <c r="I3491">
        <v>17.085999999999999</v>
      </c>
      <c r="J3491">
        <v>19.792999999999999</v>
      </c>
      <c r="K3491">
        <v>23.109000000000002</v>
      </c>
      <c r="L3491">
        <v>27.216999999999999</v>
      </c>
      <c r="M3491">
        <v>31.324000000000002</v>
      </c>
      <c r="N3491" s="116">
        <v>-0.34350000000000003</v>
      </c>
      <c r="O3491" s="116">
        <v>17.086300000000001</v>
      </c>
      <c r="P3491" s="116">
        <v>0.14341000000000001</v>
      </c>
    </row>
    <row r="3492" spans="1:16">
      <c r="A3492" t="s">
        <v>141</v>
      </c>
      <c r="B3492">
        <v>1633</v>
      </c>
      <c r="C3492" t="s">
        <v>3665</v>
      </c>
      <c r="D3492">
        <v>53</v>
      </c>
      <c r="E3492">
        <v>9.8829999999999991</v>
      </c>
      <c r="F3492">
        <v>11.442</v>
      </c>
      <c r="G3492">
        <v>13.000999999999999</v>
      </c>
      <c r="H3492">
        <v>14.859</v>
      </c>
      <c r="I3492">
        <v>17.091999999999999</v>
      </c>
      <c r="J3492">
        <v>19.800999999999998</v>
      </c>
      <c r="K3492">
        <v>23.119</v>
      </c>
      <c r="L3492">
        <v>27.228999999999999</v>
      </c>
      <c r="M3492">
        <v>31.338999999999999</v>
      </c>
      <c r="N3492" s="116">
        <v>-0.34350000000000003</v>
      </c>
      <c r="O3492" s="116">
        <v>17.092199999999998</v>
      </c>
      <c r="P3492" s="116">
        <v>0.14344000000000001</v>
      </c>
    </row>
    <row r="3493" spans="1:16">
      <c r="A3493" t="s">
        <v>141</v>
      </c>
      <c r="B3493">
        <v>1634</v>
      </c>
      <c r="C3493" t="s">
        <v>3666</v>
      </c>
      <c r="D3493">
        <v>53</v>
      </c>
      <c r="E3493">
        <v>9.8859999999999992</v>
      </c>
      <c r="F3493">
        <v>11.445</v>
      </c>
      <c r="G3493">
        <v>13.005000000000001</v>
      </c>
      <c r="H3493">
        <v>14.864000000000001</v>
      </c>
      <c r="I3493">
        <v>17.097999999999999</v>
      </c>
      <c r="J3493">
        <v>19.808</v>
      </c>
      <c r="K3493">
        <v>23.128</v>
      </c>
      <c r="L3493">
        <v>27.24</v>
      </c>
      <c r="M3493">
        <v>31.353000000000002</v>
      </c>
      <c r="N3493" s="116">
        <v>-0.34360000000000002</v>
      </c>
      <c r="O3493" s="116">
        <v>17.098099999999999</v>
      </c>
      <c r="P3493" s="116">
        <v>0.14346</v>
      </c>
    </row>
    <row r="3494" spans="1:16">
      <c r="A3494" t="s">
        <v>141</v>
      </c>
      <c r="B3494">
        <v>1635</v>
      </c>
      <c r="C3494" t="s">
        <v>3667</v>
      </c>
      <c r="D3494">
        <v>53</v>
      </c>
      <c r="E3494">
        <v>9.8879999999999999</v>
      </c>
      <c r="F3494">
        <v>11.448</v>
      </c>
      <c r="G3494">
        <v>13.009</v>
      </c>
      <c r="H3494">
        <v>14.869</v>
      </c>
      <c r="I3494">
        <v>17.103999999999999</v>
      </c>
      <c r="J3494">
        <v>19.815000000000001</v>
      </c>
      <c r="K3494">
        <v>23.137</v>
      </c>
      <c r="L3494">
        <v>27.253</v>
      </c>
      <c r="M3494">
        <v>31.367999999999999</v>
      </c>
      <c r="N3494" s="116">
        <v>-0.34360000000000002</v>
      </c>
      <c r="O3494" s="116">
        <v>17.103999999999999</v>
      </c>
      <c r="P3494" s="116">
        <v>0.14349000000000001</v>
      </c>
    </row>
    <row r="3495" spans="1:16">
      <c r="A3495" t="s">
        <v>141</v>
      </c>
      <c r="B3495">
        <v>1636</v>
      </c>
      <c r="C3495" t="s">
        <v>3668</v>
      </c>
      <c r="D3495">
        <v>53</v>
      </c>
      <c r="E3495">
        <v>9.891</v>
      </c>
      <c r="F3495">
        <v>11.452</v>
      </c>
      <c r="G3495">
        <v>13.013</v>
      </c>
      <c r="H3495">
        <v>14.872999999999999</v>
      </c>
      <c r="I3495">
        <v>17.11</v>
      </c>
      <c r="J3495">
        <v>19.823</v>
      </c>
      <c r="K3495">
        <v>23.146999999999998</v>
      </c>
      <c r="L3495">
        <v>27.265000000000001</v>
      </c>
      <c r="M3495">
        <v>31.384</v>
      </c>
      <c r="N3495" s="116">
        <v>-0.34370000000000001</v>
      </c>
      <c r="O3495" s="116">
        <v>17.11</v>
      </c>
      <c r="P3495" s="116">
        <v>0.14352000000000001</v>
      </c>
    </row>
    <row r="3496" spans="1:16">
      <c r="A3496" t="s">
        <v>141</v>
      </c>
      <c r="B3496">
        <v>1637</v>
      </c>
      <c r="C3496" t="s">
        <v>3669</v>
      </c>
      <c r="D3496">
        <v>53</v>
      </c>
      <c r="E3496">
        <v>9.8930000000000007</v>
      </c>
      <c r="F3496">
        <v>11.455</v>
      </c>
      <c r="G3496">
        <v>13.016999999999999</v>
      </c>
      <c r="H3496">
        <v>14.878</v>
      </c>
      <c r="I3496">
        <v>17.116</v>
      </c>
      <c r="J3496">
        <v>19.829999999999998</v>
      </c>
      <c r="K3496">
        <v>23.155999999999999</v>
      </c>
      <c r="L3496">
        <v>27.277000000000001</v>
      </c>
      <c r="M3496">
        <v>31.396999999999998</v>
      </c>
      <c r="N3496" s="116">
        <v>-0.34370000000000001</v>
      </c>
      <c r="O3496" s="116">
        <v>17.1159</v>
      </c>
      <c r="P3496" s="116">
        <v>0.14354</v>
      </c>
    </row>
    <row r="3497" spans="1:16">
      <c r="A3497" t="s">
        <v>141</v>
      </c>
      <c r="B3497">
        <v>1638</v>
      </c>
      <c r="C3497" t="s">
        <v>3670</v>
      </c>
      <c r="D3497">
        <v>53</v>
      </c>
      <c r="E3497">
        <v>9.8960000000000008</v>
      </c>
      <c r="F3497">
        <v>11.458</v>
      </c>
      <c r="G3497">
        <v>13.02</v>
      </c>
      <c r="H3497">
        <v>14.882999999999999</v>
      </c>
      <c r="I3497">
        <v>17.122</v>
      </c>
      <c r="J3497">
        <v>19.838000000000001</v>
      </c>
      <c r="K3497">
        <v>23.166</v>
      </c>
      <c r="L3497">
        <v>27.289000000000001</v>
      </c>
      <c r="M3497">
        <v>31.413</v>
      </c>
      <c r="N3497" s="116">
        <v>-0.34379999999999999</v>
      </c>
      <c r="O3497" s="116">
        <v>17.1218</v>
      </c>
      <c r="P3497" s="116">
        <v>0.14357</v>
      </c>
    </row>
    <row r="3498" spans="1:16">
      <c r="A3498" t="s">
        <v>141</v>
      </c>
      <c r="B3498">
        <v>1639</v>
      </c>
      <c r="C3498" t="s">
        <v>3671</v>
      </c>
      <c r="D3498">
        <v>53</v>
      </c>
      <c r="E3498">
        <v>9.8979999999999997</v>
      </c>
      <c r="F3498">
        <v>11.461</v>
      </c>
      <c r="G3498">
        <v>13.023999999999999</v>
      </c>
      <c r="H3498">
        <v>14.888</v>
      </c>
      <c r="I3498">
        <v>17.128</v>
      </c>
      <c r="J3498">
        <v>19.844999999999999</v>
      </c>
      <c r="K3498">
        <v>23.175000000000001</v>
      </c>
      <c r="L3498">
        <v>27.300999999999998</v>
      </c>
      <c r="M3498">
        <v>31.427</v>
      </c>
      <c r="N3498" s="116">
        <v>-0.34379999999999999</v>
      </c>
      <c r="O3498" s="116">
        <v>17.127700000000001</v>
      </c>
      <c r="P3498" s="116">
        <v>0.14359</v>
      </c>
    </row>
    <row r="3499" spans="1:16">
      <c r="A3499" t="s">
        <v>141</v>
      </c>
      <c r="B3499">
        <v>1640</v>
      </c>
      <c r="C3499" t="s">
        <v>3672</v>
      </c>
      <c r="D3499">
        <v>53</v>
      </c>
      <c r="E3499">
        <v>9.9009999999999998</v>
      </c>
      <c r="F3499">
        <v>11.464</v>
      </c>
      <c r="G3499">
        <v>13.028</v>
      </c>
      <c r="H3499">
        <v>14.891999999999999</v>
      </c>
      <c r="I3499">
        <v>17.134</v>
      </c>
      <c r="J3499">
        <v>19.852</v>
      </c>
      <c r="K3499">
        <v>23.184000000000001</v>
      </c>
      <c r="L3499">
        <v>27.312999999999999</v>
      </c>
      <c r="M3499">
        <v>31.442</v>
      </c>
      <c r="N3499" s="116">
        <v>-0.34379999999999999</v>
      </c>
      <c r="O3499" s="116">
        <v>17.133600000000001</v>
      </c>
      <c r="P3499" s="116">
        <v>0.14362</v>
      </c>
    </row>
    <row r="3500" spans="1:16">
      <c r="A3500" t="s">
        <v>141</v>
      </c>
      <c r="B3500">
        <v>1641</v>
      </c>
      <c r="C3500" t="s">
        <v>3673</v>
      </c>
      <c r="D3500">
        <v>53</v>
      </c>
      <c r="E3500">
        <v>9.9039999999999999</v>
      </c>
      <c r="F3500">
        <v>11.468</v>
      </c>
      <c r="G3500">
        <v>13.032</v>
      </c>
      <c r="H3500">
        <v>14.897</v>
      </c>
      <c r="I3500">
        <v>17.14</v>
      </c>
      <c r="J3500">
        <v>19.86</v>
      </c>
      <c r="K3500">
        <v>23.193000000000001</v>
      </c>
      <c r="L3500">
        <v>27.324999999999999</v>
      </c>
      <c r="M3500">
        <v>31.456</v>
      </c>
      <c r="N3500" s="116">
        <v>-0.34389999999999998</v>
      </c>
      <c r="O3500" s="116">
        <v>17.139500000000002</v>
      </c>
      <c r="P3500" s="116">
        <v>0.14363999999999999</v>
      </c>
    </row>
    <row r="3501" spans="1:16">
      <c r="A3501" t="s">
        <v>141</v>
      </c>
      <c r="B3501">
        <v>1642</v>
      </c>
      <c r="C3501" t="s">
        <v>3674</v>
      </c>
      <c r="D3501">
        <v>53</v>
      </c>
      <c r="E3501">
        <v>9.9060000000000006</v>
      </c>
      <c r="F3501">
        <v>11.471</v>
      </c>
      <c r="G3501">
        <v>13.036</v>
      </c>
      <c r="H3501">
        <v>14.901999999999999</v>
      </c>
      <c r="I3501">
        <v>17.146000000000001</v>
      </c>
      <c r="J3501">
        <v>19.867000000000001</v>
      </c>
      <c r="K3501">
        <v>23.202999999999999</v>
      </c>
      <c r="L3501">
        <v>27.337</v>
      </c>
      <c r="M3501">
        <v>31.471</v>
      </c>
      <c r="N3501" s="116">
        <v>-0.34389999999999998</v>
      </c>
      <c r="O3501" s="116">
        <v>17.145499999999998</v>
      </c>
      <c r="P3501" s="116">
        <v>0.14366999999999999</v>
      </c>
    </row>
    <row r="3502" spans="1:16">
      <c r="A3502" t="s">
        <v>141</v>
      </c>
      <c r="B3502">
        <v>1643</v>
      </c>
      <c r="C3502" t="s">
        <v>3675</v>
      </c>
      <c r="D3502">
        <v>53</v>
      </c>
      <c r="E3502">
        <v>9.9090000000000007</v>
      </c>
      <c r="F3502">
        <v>11.474</v>
      </c>
      <c r="G3502">
        <v>13.04</v>
      </c>
      <c r="H3502">
        <v>14.907</v>
      </c>
      <c r="I3502">
        <v>17.151</v>
      </c>
      <c r="J3502">
        <v>19.875</v>
      </c>
      <c r="K3502">
        <v>23.212</v>
      </c>
      <c r="L3502">
        <v>27.349</v>
      </c>
      <c r="M3502">
        <v>31.484999999999999</v>
      </c>
      <c r="N3502" s="116">
        <v>-0.34399999999999997</v>
      </c>
      <c r="O3502" s="116">
        <v>17.151399999999999</v>
      </c>
      <c r="P3502" s="116">
        <v>0.14369000000000001</v>
      </c>
    </row>
    <row r="3503" spans="1:16">
      <c r="A3503" t="s">
        <v>141</v>
      </c>
      <c r="B3503">
        <v>1644</v>
      </c>
      <c r="C3503" t="s">
        <v>3676</v>
      </c>
      <c r="D3503">
        <v>54</v>
      </c>
      <c r="E3503">
        <v>9.9109999999999996</v>
      </c>
      <c r="F3503">
        <v>11.478</v>
      </c>
      <c r="G3503">
        <v>13.044</v>
      </c>
      <c r="H3503">
        <v>14.912000000000001</v>
      </c>
      <c r="I3503">
        <v>17.157</v>
      </c>
      <c r="J3503">
        <v>19.882000000000001</v>
      </c>
      <c r="K3503">
        <v>23.222000000000001</v>
      </c>
      <c r="L3503">
        <v>27.361000000000001</v>
      </c>
      <c r="M3503">
        <v>31.5</v>
      </c>
      <c r="N3503" s="116">
        <v>-0.34399999999999997</v>
      </c>
      <c r="O3503" s="116">
        <v>17.157299999999999</v>
      </c>
      <c r="P3503" s="116">
        <v>0.14371999999999999</v>
      </c>
    </row>
    <row r="3504" spans="1:16">
      <c r="A3504" t="s">
        <v>141</v>
      </c>
      <c r="B3504">
        <v>1645</v>
      </c>
      <c r="C3504" t="s">
        <v>3677</v>
      </c>
      <c r="D3504">
        <v>54</v>
      </c>
      <c r="E3504">
        <v>9.9139999999999997</v>
      </c>
      <c r="F3504">
        <v>11.481</v>
      </c>
      <c r="G3504">
        <v>13.048</v>
      </c>
      <c r="H3504">
        <v>14.916</v>
      </c>
      <c r="I3504">
        <v>17.163</v>
      </c>
      <c r="J3504">
        <v>19.89</v>
      </c>
      <c r="K3504">
        <v>23.231000000000002</v>
      </c>
      <c r="L3504">
        <v>27.373999999999999</v>
      </c>
      <c r="M3504">
        <v>31.515999999999998</v>
      </c>
      <c r="N3504" s="116">
        <v>-0.34410000000000002</v>
      </c>
      <c r="O3504" s="116">
        <v>17.1632</v>
      </c>
      <c r="P3504" s="116">
        <v>0.14374999999999999</v>
      </c>
    </row>
    <row r="3505" spans="1:16">
      <c r="A3505" t="s">
        <v>141</v>
      </c>
      <c r="B3505">
        <v>1646</v>
      </c>
      <c r="C3505" t="s">
        <v>3678</v>
      </c>
      <c r="D3505">
        <v>54</v>
      </c>
      <c r="E3505">
        <v>9.9160000000000004</v>
      </c>
      <c r="F3505">
        <v>11.484</v>
      </c>
      <c r="G3505">
        <v>13.052</v>
      </c>
      <c r="H3505">
        <v>14.920999999999999</v>
      </c>
      <c r="I3505">
        <v>17.169</v>
      </c>
      <c r="J3505">
        <v>19.896999999999998</v>
      </c>
      <c r="K3505">
        <v>23.24</v>
      </c>
      <c r="L3505">
        <v>27.385000000000002</v>
      </c>
      <c r="M3505">
        <v>31.53</v>
      </c>
      <c r="N3505" s="116">
        <v>-0.34410000000000002</v>
      </c>
      <c r="O3505" s="116">
        <v>17.1691</v>
      </c>
      <c r="P3505" s="116">
        <v>0.14377000000000001</v>
      </c>
    </row>
    <row r="3506" spans="1:16">
      <c r="A3506" t="s">
        <v>141</v>
      </c>
      <c r="B3506">
        <v>1647</v>
      </c>
      <c r="C3506" t="s">
        <v>3679</v>
      </c>
      <c r="D3506">
        <v>54</v>
      </c>
      <c r="E3506">
        <v>9.9190000000000005</v>
      </c>
      <c r="F3506">
        <v>11.487</v>
      </c>
      <c r="G3506">
        <v>13.055999999999999</v>
      </c>
      <c r="H3506">
        <v>14.926</v>
      </c>
      <c r="I3506">
        <v>17.175000000000001</v>
      </c>
      <c r="J3506">
        <v>19.904</v>
      </c>
      <c r="K3506">
        <v>23.25</v>
      </c>
      <c r="L3506">
        <v>27.396999999999998</v>
      </c>
      <c r="M3506">
        <v>31.545000000000002</v>
      </c>
      <c r="N3506" s="116">
        <v>-0.34410000000000002</v>
      </c>
      <c r="O3506" s="116">
        <v>17.175000000000001</v>
      </c>
      <c r="P3506" s="116">
        <v>0.14380000000000001</v>
      </c>
    </row>
    <row r="3507" spans="1:16">
      <c r="A3507" t="s">
        <v>141</v>
      </c>
      <c r="B3507">
        <v>1648</v>
      </c>
      <c r="C3507" t="s">
        <v>3680</v>
      </c>
      <c r="D3507">
        <v>54</v>
      </c>
      <c r="E3507">
        <v>9.9209999999999994</v>
      </c>
      <c r="F3507">
        <v>11.49</v>
      </c>
      <c r="G3507">
        <v>13.06</v>
      </c>
      <c r="H3507">
        <v>14.930999999999999</v>
      </c>
      <c r="I3507">
        <v>17.181000000000001</v>
      </c>
      <c r="J3507">
        <v>19.911999999999999</v>
      </c>
      <c r="K3507">
        <v>23.259</v>
      </c>
      <c r="L3507">
        <v>27.408999999999999</v>
      </c>
      <c r="M3507">
        <v>31.559000000000001</v>
      </c>
      <c r="N3507" s="116">
        <v>-0.34420000000000001</v>
      </c>
      <c r="O3507" s="116">
        <v>17.180900000000001</v>
      </c>
      <c r="P3507" s="116">
        <v>0.14382</v>
      </c>
    </row>
    <row r="3508" spans="1:16">
      <c r="A3508" t="s">
        <v>141</v>
      </c>
      <c r="B3508">
        <v>1649</v>
      </c>
      <c r="C3508" t="s">
        <v>3681</v>
      </c>
      <c r="D3508">
        <v>54</v>
      </c>
      <c r="E3508">
        <v>9.9239999999999995</v>
      </c>
      <c r="F3508">
        <v>11.494</v>
      </c>
      <c r="G3508">
        <v>13.063000000000001</v>
      </c>
      <c r="H3508">
        <v>14.935</v>
      </c>
      <c r="I3508">
        <v>17.187000000000001</v>
      </c>
      <c r="J3508">
        <v>19.919</v>
      </c>
      <c r="K3508">
        <v>23.268999999999998</v>
      </c>
      <c r="L3508">
        <v>27.420999999999999</v>
      </c>
      <c r="M3508">
        <v>31.574000000000002</v>
      </c>
      <c r="N3508" s="116">
        <v>-0.34420000000000001</v>
      </c>
      <c r="O3508" s="116">
        <v>17.186800000000002</v>
      </c>
      <c r="P3508" s="116">
        <v>0.14385000000000001</v>
      </c>
    </row>
    <row r="3509" spans="1:16">
      <c r="A3509" t="s">
        <v>141</v>
      </c>
      <c r="B3509">
        <v>1650</v>
      </c>
      <c r="C3509" t="s">
        <v>3682</v>
      </c>
      <c r="D3509">
        <v>54</v>
      </c>
      <c r="E3509">
        <v>9.9269999999999996</v>
      </c>
      <c r="F3509">
        <v>11.497</v>
      </c>
      <c r="G3509">
        <v>13.067</v>
      </c>
      <c r="H3509">
        <v>14.94</v>
      </c>
      <c r="I3509">
        <v>17.193000000000001</v>
      </c>
      <c r="J3509">
        <v>19.925999999999998</v>
      </c>
      <c r="K3509">
        <v>23.277999999999999</v>
      </c>
      <c r="L3509">
        <v>27.433</v>
      </c>
      <c r="M3509">
        <v>31.588000000000001</v>
      </c>
      <c r="N3509" s="116">
        <v>-0.34429999999999999</v>
      </c>
      <c r="O3509" s="116">
        <v>17.192699999999999</v>
      </c>
      <c r="P3509" s="116">
        <v>0.14387</v>
      </c>
    </row>
    <row r="3510" spans="1:16">
      <c r="A3510" t="s">
        <v>141</v>
      </c>
      <c r="B3510">
        <v>1651</v>
      </c>
      <c r="C3510" t="s">
        <v>3683</v>
      </c>
      <c r="D3510">
        <v>54</v>
      </c>
      <c r="E3510">
        <v>9.9290000000000003</v>
      </c>
      <c r="F3510">
        <v>11.5</v>
      </c>
      <c r="G3510">
        <v>13.071</v>
      </c>
      <c r="H3510">
        <v>14.945</v>
      </c>
      <c r="I3510">
        <v>17.199000000000002</v>
      </c>
      <c r="J3510">
        <v>19.934000000000001</v>
      </c>
      <c r="K3510">
        <v>23.286999999999999</v>
      </c>
      <c r="L3510">
        <v>27.445</v>
      </c>
      <c r="M3510">
        <v>31.603000000000002</v>
      </c>
      <c r="N3510" s="116">
        <v>-0.34429999999999999</v>
      </c>
      <c r="O3510" s="116">
        <v>17.198699999999999</v>
      </c>
      <c r="P3510" s="116">
        <v>0.1439</v>
      </c>
    </row>
    <row r="3511" spans="1:16">
      <c r="A3511" t="s">
        <v>141</v>
      </c>
      <c r="B3511">
        <v>1652</v>
      </c>
      <c r="C3511" t="s">
        <v>3684</v>
      </c>
      <c r="D3511">
        <v>54</v>
      </c>
      <c r="E3511">
        <v>9.9320000000000004</v>
      </c>
      <c r="F3511">
        <v>11.504</v>
      </c>
      <c r="G3511">
        <v>13.074999999999999</v>
      </c>
      <c r="H3511">
        <v>14.95</v>
      </c>
      <c r="I3511">
        <v>17.204999999999998</v>
      </c>
      <c r="J3511">
        <v>19.940999999999999</v>
      </c>
      <c r="K3511">
        <v>23.295999999999999</v>
      </c>
      <c r="L3511">
        <v>27.457000000000001</v>
      </c>
      <c r="M3511">
        <v>31.617999999999999</v>
      </c>
      <c r="N3511" s="116">
        <v>-0.34439999999999998</v>
      </c>
      <c r="O3511" s="116">
        <v>17.204599999999999</v>
      </c>
      <c r="P3511" s="116">
        <v>0.14391999999999999</v>
      </c>
    </row>
    <row r="3512" spans="1:16">
      <c r="A3512" t="s">
        <v>141</v>
      </c>
      <c r="B3512">
        <v>1653</v>
      </c>
      <c r="C3512" t="s">
        <v>3685</v>
      </c>
      <c r="D3512">
        <v>54</v>
      </c>
      <c r="E3512">
        <v>9.9339999999999993</v>
      </c>
      <c r="F3512">
        <v>11.507</v>
      </c>
      <c r="G3512">
        <v>13.079000000000001</v>
      </c>
      <c r="H3512">
        <v>14.955</v>
      </c>
      <c r="I3512">
        <v>17.21</v>
      </c>
      <c r="J3512">
        <v>19.949000000000002</v>
      </c>
      <c r="K3512">
        <v>23.306000000000001</v>
      </c>
      <c r="L3512">
        <v>27.469000000000001</v>
      </c>
      <c r="M3512">
        <v>31.632999999999999</v>
      </c>
      <c r="N3512" s="116">
        <v>-0.34439999999999998</v>
      </c>
      <c r="O3512" s="116">
        <v>17.2105</v>
      </c>
      <c r="P3512" s="116">
        <v>0.14394999999999999</v>
      </c>
    </row>
    <row r="3513" spans="1:16">
      <c r="A3513" t="s">
        <v>141</v>
      </c>
      <c r="B3513">
        <v>1654</v>
      </c>
      <c r="C3513" t="s">
        <v>3686</v>
      </c>
      <c r="D3513">
        <v>54</v>
      </c>
      <c r="E3513">
        <v>9.9359999999999999</v>
      </c>
      <c r="F3513">
        <v>11.51</v>
      </c>
      <c r="G3513">
        <v>13.083</v>
      </c>
      <c r="H3513">
        <v>14.959</v>
      </c>
      <c r="I3513">
        <v>17.216000000000001</v>
      </c>
      <c r="J3513">
        <v>19.956</v>
      </c>
      <c r="K3513">
        <v>23.315999999999999</v>
      </c>
      <c r="L3513">
        <v>27.481999999999999</v>
      </c>
      <c r="M3513">
        <v>31.648</v>
      </c>
      <c r="N3513" s="116">
        <v>-0.34439999999999998</v>
      </c>
      <c r="O3513" s="116">
        <v>17.2164</v>
      </c>
      <c r="P3513" s="116">
        <v>0.14398</v>
      </c>
    </row>
    <row r="3514" spans="1:16">
      <c r="A3514" t="s">
        <v>141</v>
      </c>
      <c r="B3514">
        <v>1655</v>
      </c>
      <c r="C3514" t="s">
        <v>3687</v>
      </c>
      <c r="D3514">
        <v>54</v>
      </c>
      <c r="E3514">
        <v>9.9390000000000001</v>
      </c>
      <c r="F3514">
        <v>11.513</v>
      </c>
      <c r="G3514">
        <v>13.087</v>
      </c>
      <c r="H3514">
        <v>14.964</v>
      </c>
      <c r="I3514">
        <v>17.222000000000001</v>
      </c>
      <c r="J3514">
        <v>19.963000000000001</v>
      </c>
      <c r="K3514">
        <v>23.324999999999999</v>
      </c>
      <c r="L3514">
        <v>27.492999999999999</v>
      </c>
      <c r="M3514">
        <v>31.661999999999999</v>
      </c>
      <c r="N3514" s="116">
        <v>-0.34449999999999997</v>
      </c>
      <c r="O3514" s="116">
        <v>17.222300000000001</v>
      </c>
      <c r="P3514" s="116">
        <v>0.14399999999999999</v>
      </c>
    </row>
    <row r="3515" spans="1:16">
      <c r="A3515" t="s">
        <v>141</v>
      </c>
      <c r="B3515">
        <v>1656</v>
      </c>
      <c r="C3515" t="s">
        <v>3688</v>
      </c>
      <c r="D3515">
        <v>54</v>
      </c>
      <c r="E3515">
        <v>9.9410000000000007</v>
      </c>
      <c r="F3515">
        <v>11.516</v>
      </c>
      <c r="G3515">
        <v>13.090999999999999</v>
      </c>
      <c r="H3515">
        <v>14.968999999999999</v>
      </c>
      <c r="I3515">
        <v>17.228000000000002</v>
      </c>
      <c r="J3515">
        <v>19.971</v>
      </c>
      <c r="K3515">
        <v>23.334</v>
      </c>
      <c r="L3515">
        <v>27.506</v>
      </c>
      <c r="M3515">
        <v>31.677</v>
      </c>
      <c r="N3515" s="116">
        <v>-0.34449999999999997</v>
      </c>
      <c r="O3515" s="116">
        <v>17.228200000000001</v>
      </c>
      <c r="P3515" s="116">
        <v>0.14402999999999999</v>
      </c>
    </row>
    <row r="3516" spans="1:16">
      <c r="A3516" t="s">
        <v>141</v>
      </c>
      <c r="B3516">
        <v>1657</v>
      </c>
      <c r="C3516" t="s">
        <v>3689</v>
      </c>
      <c r="D3516">
        <v>54</v>
      </c>
      <c r="E3516">
        <v>9.9440000000000008</v>
      </c>
      <c r="F3516">
        <v>11.52</v>
      </c>
      <c r="G3516">
        <v>13.095000000000001</v>
      </c>
      <c r="H3516">
        <v>14.974</v>
      </c>
      <c r="I3516">
        <v>17.234000000000002</v>
      </c>
      <c r="J3516">
        <v>19.978000000000002</v>
      </c>
      <c r="K3516">
        <v>23.343</v>
      </c>
      <c r="L3516">
        <v>27.516999999999999</v>
      </c>
      <c r="M3516">
        <v>31.690999999999999</v>
      </c>
      <c r="N3516" s="116">
        <v>-0.34460000000000002</v>
      </c>
      <c r="O3516" s="116">
        <v>17.234100000000002</v>
      </c>
      <c r="P3516" s="116">
        <v>0.14405000000000001</v>
      </c>
    </row>
    <row r="3517" spans="1:16">
      <c r="A3517" t="s">
        <v>141</v>
      </c>
      <c r="B3517">
        <v>1658</v>
      </c>
      <c r="C3517" t="s">
        <v>3690</v>
      </c>
      <c r="D3517">
        <v>54</v>
      </c>
      <c r="E3517">
        <v>9.9469999999999992</v>
      </c>
      <c r="F3517">
        <v>11.523</v>
      </c>
      <c r="G3517">
        <v>13.098000000000001</v>
      </c>
      <c r="H3517">
        <v>14.978</v>
      </c>
      <c r="I3517">
        <v>17.239999999999998</v>
      </c>
      <c r="J3517">
        <v>19.986000000000001</v>
      </c>
      <c r="K3517">
        <v>23.353000000000002</v>
      </c>
      <c r="L3517">
        <v>27.53</v>
      </c>
      <c r="M3517">
        <v>31.706</v>
      </c>
      <c r="N3517" s="116">
        <v>-0.34460000000000002</v>
      </c>
      <c r="O3517" s="116">
        <v>17.239999999999998</v>
      </c>
      <c r="P3517" s="116">
        <v>0.14408000000000001</v>
      </c>
    </row>
    <row r="3518" spans="1:16">
      <c r="A3518" t="s">
        <v>141</v>
      </c>
      <c r="B3518">
        <v>1659</v>
      </c>
      <c r="C3518" t="s">
        <v>3691</v>
      </c>
      <c r="D3518">
        <v>54</v>
      </c>
      <c r="E3518">
        <v>9.9489999999999998</v>
      </c>
      <c r="F3518">
        <v>11.526</v>
      </c>
      <c r="G3518">
        <v>13.103</v>
      </c>
      <c r="H3518">
        <v>14.983000000000001</v>
      </c>
      <c r="I3518">
        <v>17.245999999999999</v>
      </c>
      <c r="J3518">
        <v>19.992999999999999</v>
      </c>
      <c r="K3518">
        <v>23.361999999999998</v>
      </c>
      <c r="L3518">
        <v>27.541</v>
      </c>
      <c r="M3518">
        <v>31.721</v>
      </c>
      <c r="N3518" s="116">
        <v>-0.34470000000000001</v>
      </c>
      <c r="O3518" s="116">
        <v>17.245899999999999</v>
      </c>
      <c r="P3518" s="116">
        <v>0.14410000000000001</v>
      </c>
    </row>
    <row r="3519" spans="1:16">
      <c r="A3519" t="s">
        <v>141</v>
      </c>
      <c r="B3519">
        <v>1660</v>
      </c>
      <c r="C3519" t="s">
        <v>3692</v>
      </c>
      <c r="D3519">
        <v>54</v>
      </c>
      <c r="E3519">
        <v>9.952</v>
      </c>
      <c r="F3519">
        <v>11.529</v>
      </c>
      <c r="G3519">
        <v>13.106</v>
      </c>
      <c r="H3519">
        <v>14.988</v>
      </c>
      <c r="I3519">
        <v>17.251999999999999</v>
      </c>
      <c r="J3519">
        <v>20</v>
      </c>
      <c r="K3519">
        <v>23.372</v>
      </c>
      <c r="L3519">
        <v>27.553999999999998</v>
      </c>
      <c r="M3519">
        <v>31.736000000000001</v>
      </c>
      <c r="N3519" s="116">
        <v>-0.34470000000000001</v>
      </c>
      <c r="O3519" s="116">
        <v>17.251799999999999</v>
      </c>
      <c r="P3519" s="116">
        <v>0.14413000000000001</v>
      </c>
    </row>
    <row r="3520" spans="1:16">
      <c r="A3520" t="s">
        <v>141</v>
      </c>
      <c r="B3520">
        <v>1661</v>
      </c>
      <c r="C3520" t="s">
        <v>3693</v>
      </c>
      <c r="D3520">
        <v>54</v>
      </c>
      <c r="E3520">
        <v>9.9550000000000001</v>
      </c>
      <c r="F3520">
        <v>11.532</v>
      </c>
      <c r="G3520">
        <v>13.11</v>
      </c>
      <c r="H3520">
        <v>14.993</v>
      </c>
      <c r="I3520">
        <v>17.257999999999999</v>
      </c>
      <c r="J3520">
        <v>20.007999999999999</v>
      </c>
      <c r="K3520">
        <v>23.381</v>
      </c>
      <c r="L3520">
        <v>27.565000000000001</v>
      </c>
      <c r="M3520">
        <v>31.75</v>
      </c>
      <c r="N3520" s="116">
        <v>-0.3448</v>
      </c>
      <c r="O3520" s="116">
        <v>17.2577</v>
      </c>
      <c r="P3520" s="116">
        <v>0.14415</v>
      </c>
    </row>
    <row r="3521" spans="1:16">
      <c r="A3521" t="s">
        <v>141</v>
      </c>
      <c r="B3521">
        <v>1662</v>
      </c>
      <c r="C3521" t="s">
        <v>3694</v>
      </c>
      <c r="D3521">
        <v>54</v>
      </c>
      <c r="E3521">
        <v>9.9570000000000007</v>
      </c>
      <c r="F3521">
        <v>11.535</v>
      </c>
      <c r="G3521">
        <v>13.114000000000001</v>
      </c>
      <c r="H3521">
        <v>14.997999999999999</v>
      </c>
      <c r="I3521">
        <v>17.263999999999999</v>
      </c>
      <c r="J3521">
        <v>20.015000000000001</v>
      </c>
      <c r="K3521">
        <v>23.39</v>
      </c>
      <c r="L3521">
        <v>27.577999999999999</v>
      </c>
      <c r="M3521">
        <v>31.765000000000001</v>
      </c>
      <c r="N3521" s="116">
        <v>-0.3448</v>
      </c>
      <c r="O3521" s="116">
        <v>17.2636</v>
      </c>
      <c r="P3521" s="116">
        <v>0.14418</v>
      </c>
    </row>
    <row r="3522" spans="1:16">
      <c r="A3522" t="s">
        <v>141</v>
      </c>
      <c r="B3522">
        <v>1663</v>
      </c>
      <c r="C3522" t="s">
        <v>3695</v>
      </c>
      <c r="D3522">
        <v>54</v>
      </c>
      <c r="E3522">
        <v>9.9600000000000009</v>
      </c>
      <c r="F3522">
        <v>11.539</v>
      </c>
      <c r="G3522">
        <v>13.118</v>
      </c>
      <c r="H3522">
        <v>15.002000000000001</v>
      </c>
      <c r="I3522">
        <v>17.27</v>
      </c>
      <c r="J3522">
        <v>20.021999999999998</v>
      </c>
      <c r="K3522">
        <v>23.399000000000001</v>
      </c>
      <c r="L3522">
        <v>27.588999999999999</v>
      </c>
      <c r="M3522">
        <v>31.779</v>
      </c>
      <c r="N3522" s="116">
        <v>-0.3448</v>
      </c>
      <c r="O3522" s="116">
        <v>17.269500000000001</v>
      </c>
      <c r="P3522" s="116">
        <v>0.14419999999999999</v>
      </c>
    </row>
    <row r="3523" spans="1:16">
      <c r="A3523" t="s">
        <v>141</v>
      </c>
      <c r="B3523">
        <v>1664</v>
      </c>
      <c r="C3523" t="s">
        <v>3696</v>
      </c>
      <c r="D3523">
        <v>54</v>
      </c>
      <c r="E3523">
        <v>9.9619999999999997</v>
      </c>
      <c r="F3523">
        <v>11.542</v>
      </c>
      <c r="G3523">
        <v>13.122</v>
      </c>
      <c r="H3523">
        <v>15.007</v>
      </c>
      <c r="I3523">
        <v>17.274999999999999</v>
      </c>
      <c r="J3523">
        <v>20.03</v>
      </c>
      <c r="K3523">
        <v>23.408999999999999</v>
      </c>
      <c r="L3523">
        <v>27.602</v>
      </c>
      <c r="M3523">
        <v>31.795000000000002</v>
      </c>
      <c r="N3523" s="116">
        <v>-0.34489999999999998</v>
      </c>
      <c r="O3523" s="116">
        <v>17.275400000000001</v>
      </c>
      <c r="P3523" s="116">
        <v>0.14423</v>
      </c>
    </row>
    <row r="3524" spans="1:16">
      <c r="A3524" t="s">
        <v>141</v>
      </c>
      <c r="B3524">
        <v>1665</v>
      </c>
      <c r="C3524" t="s">
        <v>3697</v>
      </c>
      <c r="D3524">
        <v>54</v>
      </c>
      <c r="E3524">
        <v>9.9640000000000004</v>
      </c>
      <c r="F3524">
        <v>11.545</v>
      </c>
      <c r="G3524">
        <v>13.125999999999999</v>
      </c>
      <c r="H3524">
        <v>15.012</v>
      </c>
      <c r="I3524">
        <v>17.280999999999999</v>
      </c>
      <c r="J3524">
        <v>20.036999999999999</v>
      </c>
      <c r="K3524">
        <v>23.419</v>
      </c>
      <c r="L3524">
        <v>27.614000000000001</v>
      </c>
      <c r="M3524">
        <v>31.81</v>
      </c>
      <c r="N3524" s="116">
        <v>-0.34489999999999998</v>
      </c>
      <c r="O3524" s="116">
        <v>17.281300000000002</v>
      </c>
      <c r="P3524" s="116">
        <v>0.14426</v>
      </c>
    </row>
    <row r="3525" spans="1:16">
      <c r="A3525" t="s">
        <v>141</v>
      </c>
      <c r="B3525">
        <v>1666</v>
      </c>
      <c r="C3525" t="s">
        <v>3698</v>
      </c>
      <c r="D3525">
        <v>54</v>
      </c>
      <c r="E3525">
        <v>9.9670000000000005</v>
      </c>
      <c r="F3525">
        <v>11.548</v>
      </c>
      <c r="G3525">
        <v>13.13</v>
      </c>
      <c r="H3525">
        <v>15.016999999999999</v>
      </c>
      <c r="I3525">
        <v>17.286999999999999</v>
      </c>
      <c r="J3525">
        <v>20.045000000000002</v>
      </c>
      <c r="K3525">
        <v>23.428000000000001</v>
      </c>
      <c r="L3525">
        <v>27.626000000000001</v>
      </c>
      <c r="M3525">
        <v>31.824000000000002</v>
      </c>
      <c r="N3525" s="116">
        <v>-0.34499999999999997</v>
      </c>
      <c r="O3525" s="116">
        <v>17.287199999999999</v>
      </c>
      <c r="P3525" s="116">
        <v>0.14427999999999999</v>
      </c>
    </row>
    <row r="3526" spans="1:16">
      <c r="A3526" t="s">
        <v>141</v>
      </c>
      <c r="B3526">
        <v>1667</v>
      </c>
      <c r="C3526" t="s">
        <v>3699</v>
      </c>
      <c r="D3526">
        <v>54</v>
      </c>
      <c r="E3526">
        <v>9.9689999999999994</v>
      </c>
      <c r="F3526">
        <v>11.551</v>
      </c>
      <c r="G3526">
        <v>13.134</v>
      </c>
      <c r="H3526">
        <v>15.021000000000001</v>
      </c>
      <c r="I3526">
        <v>17.292999999999999</v>
      </c>
      <c r="J3526">
        <v>20.052</v>
      </c>
      <c r="K3526">
        <v>23.437000000000001</v>
      </c>
      <c r="L3526">
        <v>27.638000000000002</v>
      </c>
      <c r="M3526">
        <v>31.838999999999999</v>
      </c>
      <c r="N3526" s="116">
        <v>-0.34499999999999997</v>
      </c>
      <c r="O3526" s="116">
        <v>17.293099999999999</v>
      </c>
      <c r="P3526" s="116">
        <v>0.14430999999999999</v>
      </c>
    </row>
    <row r="3527" spans="1:16">
      <c r="A3527" t="s">
        <v>141</v>
      </c>
      <c r="B3527">
        <v>1668</v>
      </c>
      <c r="C3527" t="s">
        <v>3700</v>
      </c>
      <c r="D3527">
        <v>54</v>
      </c>
      <c r="E3527">
        <v>9.9719999999999995</v>
      </c>
      <c r="F3527">
        <v>11.555</v>
      </c>
      <c r="G3527">
        <v>13.138</v>
      </c>
      <c r="H3527">
        <v>15.026</v>
      </c>
      <c r="I3527">
        <v>17.298999999999999</v>
      </c>
      <c r="J3527">
        <v>20.059000000000001</v>
      </c>
      <c r="K3527">
        <v>23.446000000000002</v>
      </c>
      <c r="L3527">
        <v>27.65</v>
      </c>
      <c r="M3527">
        <v>31.853000000000002</v>
      </c>
      <c r="N3527" s="116">
        <v>-0.34510000000000002</v>
      </c>
      <c r="O3527" s="116">
        <v>17.298999999999999</v>
      </c>
      <c r="P3527" s="116">
        <v>0.14433000000000001</v>
      </c>
    </row>
    <row r="3528" spans="1:16">
      <c r="A3528" t="s">
        <v>141</v>
      </c>
      <c r="B3528">
        <v>1669</v>
      </c>
      <c r="C3528" t="s">
        <v>3701</v>
      </c>
      <c r="D3528">
        <v>54</v>
      </c>
      <c r="E3528">
        <v>9.9740000000000002</v>
      </c>
      <c r="F3528">
        <v>11.558</v>
      </c>
      <c r="G3528">
        <v>13.141</v>
      </c>
      <c r="H3528">
        <v>15.031000000000001</v>
      </c>
      <c r="I3528">
        <v>17.305</v>
      </c>
      <c r="J3528">
        <v>20.067</v>
      </c>
      <c r="K3528">
        <v>23.456</v>
      </c>
      <c r="L3528">
        <v>27.661999999999999</v>
      </c>
      <c r="M3528">
        <v>31.867999999999999</v>
      </c>
      <c r="N3528" s="116">
        <v>-0.34510000000000002</v>
      </c>
      <c r="O3528" s="116">
        <v>17.3049</v>
      </c>
      <c r="P3528" s="116">
        <v>0.14435999999999999</v>
      </c>
    </row>
    <row r="3529" spans="1:16">
      <c r="A3529" t="s">
        <v>141</v>
      </c>
      <c r="B3529">
        <v>1670</v>
      </c>
      <c r="C3529" t="s">
        <v>3702</v>
      </c>
      <c r="D3529">
        <v>54</v>
      </c>
      <c r="E3529">
        <v>9.9770000000000003</v>
      </c>
      <c r="F3529">
        <v>11.561</v>
      </c>
      <c r="G3529">
        <v>13.145</v>
      </c>
      <c r="H3529">
        <v>15.036</v>
      </c>
      <c r="I3529">
        <v>17.311</v>
      </c>
      <c r="J3529">
        <v>20.074000000000002</v>
      </c>
      <c r="K3529">
        <v>23.465</v>
      </c>
      <c r="L3529">
        <v>27.673999999999999</v>
      </c>
      <c r="M3529">
        <v>31.882000000000001</v>
      </c>
      <c r="N3529" s="116">
        <v>-0.34510000000000002</v>
      </c>
      <c r="O3529" s="116">
        <v>17.3108</v>
      </c>
      <c r="P3529" s="116">
        <v>0.14438000000000001</v>
      </c>
    </row>
    <row r="3530" spans="1:16">
      <c r="A3530" t="s">
        <v>141</v>
      </c>
      <c r="B3530">
        <v>1671</v>
      </c>
      <c r="C3530" t="s">
        <v>3703</v>
      </c>
      <c r="D3530">
        <v>54</v>
      </c>
      <c r="E3530">
        <v>9.98</v>
      </c>
      <c r="F3530">
        <v>11.564</v>
      </c>
      <c r="G3530">
        <v>13.148999999999999</v>
      </c>
      <c r="H3530">
        <v>15.04</v>
      </c>
      <c r="I3530">
        <v>17.317</v>
      </c>
      <c r="J3530">
        <v>20.082000000000001</v>
      </c>
      <c r="K3530">
        <v>23.475000000000001</v>
      </c>
      <c r="L3530">
        <v>27.686</v>
      </c>
      <c r="M3530">
        <v>31.898</v>
      </c>
      <c r="N3530" s="116">
        <v>-0.34520000000000001</v>
      </c>
      <c r="O3530" s="116">
        <v>17.316700000000001</v>
      </c>
      <c r="P3530" s="116">
        <v>0.14441000000000001</v>
      </c>
    </row>
    <row r="3531" spans="1:16">
      <c r="A3531" t="s">
        <v>141</v>
      </c>
      <c r="B3531">
        <v>1672</v>
      </c>
      <c r="C3531" t="s">
        <v>3704</v>
      </c>
      <c r="D3531">
        <v>54</v>
      </c>
      <c r="E3531">
        <v>9.9819999999999993</v>
      </c>
      <c r="F3531">
        <v>11.568</v>
      </c>
      <c r="G3531">
        <v>13.153</v>
      </c>
      <c r="H3531">
        <v>15.045</v>
      </c>
      <c r="I3531">
        <v>17.323</v>
      </c>
      <c r="J3531">
        <v>20.088999999999999</v>
      </c>
      <c r="K3531">
        <v>23.484000000000002</v>
      </c>
      <c r="L3531">
        <v>27.698</v>
      </c>
      <c r="M3531">
        <v>31.911999999999999</v>
      </c>
      <c r="N3531" s="116">
        <v>-0.34520000000000001</v>
      </c>
      <c r="O3531" s="116">
        <v>17.322600000000001</v>
      </c>
      <c r="P3531" s="116">
        <v>0.14443</v>
      </c>
    </row>
    <row r="3532" spans="1:16">
      <c r="A3532" t="s">
        <v>141</v>
      </c>
      <c r="B3532">
        <v>1673</v>
      </c>
      <c r="C3532" t="s">
        <v>3705</v>
      </c>
      <c r="D3532">
        <v>54</v>
      </c>
      <c r="E3532">
        <v>9.9849999999999994</v>
      </c>
      <c r="F3532">
        <v>11.571</v>
      </c>
      <c r="G3532">
        <v>13.157</v>
      </c>
      <c r="H3532">
        <v>15.05</v>
      </c>
      <c r="I3532">
        <v>17.327999999999999</v>
      </c>
      <c r="J3532">
        <v>20.096</v>
      </c>
      <c r="K3532">
        <v>23.492999999999999</v>
      </c>
      <c r="L3532">
        <v>27.71</v>
      </c>
      <c r="M3532">
        <v>31.927</v>
      </c>
      <c r="N3532" s="116">
        <v>-0.3453</v>
      </c>
      <c r="O3532" s="116">
        <v>17.328499999999998</v>
      </c>
      <c r="P3532" s="116">
        <v>0.14446000000000001</v>
      </c>
    </row>
    <row r="3533" spans="1:16">
      <c r="A3533" t="s">
        <v>141</v>
      </c>
      <c r="B3533">
        <v>1674</v>
      </c>
      <c r="C3533" t="s">
        <v>3706</v>
      </c>
      <c r="D3533">
        <v>54</v>
      </c>
      <c r="E3533">
        <v>9.9870000000000001</v>
      </c>
      <c r="F3533">
        <v>11.574</v>
      </c>
      <c r="G3533">
        <v>13.161</v>
      </c>
      <c r="H3533">
        <v>15.055</v>
      </c>
      <c r="I3533">
        <v>17.334</v>
      </c>
      <c r="J3533">
        <v>20.103999999999999</v>
      </c>
      <c r="K3533">
        <v>23.501999999999999</v>
      </c>
      <c r="L3533">
        <v>27.722000000000001</v>
      </c>
      <c r="M3533">
        <v>31.940999999999999</v>
      </c>
      <c r="N3533" s="116">
        <v>-0.3453</v>
      </c>
      <c r="O3533" s="116">
        <v>17.334399999999999</v>
      </c>
      <c r="P3533" s="116">
        <v>0.14448</v>
      </c>
    </row>
    <row r="3534" spans="1:16">
      <c r="A3534" t="s">
        <v>141</v>
      </c>
      <c r="B3534">
        <v>1675</v>
      </c>
      <c r="C3534" t="s">
        <v>3707</v>
      </c>
      <c r="D3534">
        <v>55</v>
      </c>
      <c r="E3534">
        <v>9.99</v>
      </c>
      <c r="F3534">
        <v>11.577</v>
      </c>
      <c r="G3534">
        <v>13.164999999999999</v>
      </c>
      <c r="H3534">
        <v>15.058999999999999</v>
      </c>
      <c r="I3534">
        <v>17.34</v>
      </c>
      <c r="J3534">
        <v>20.111000000000001</v>
      </c>
      <c r="K3534">
        <v>23.512</v>
      </c>
      <c r="L3534">
        <v>27.734000000000002</v>
      </c>
      <c r="M3534">
        <v>31.957000000000001</v>
      </c>
      <c r="N3534" s="116">
        <v>-0.34539999999999998</v>
      </c>
      <c r="O3534" s="116">
        <v>17.340199999999999</v>
      </c>
      <c r="P3534" s="116">
        <v>0.14451</v>
      </c>
    </row>
    <row r="3535" spans="1:16">
      <c r="A3535" t="s">
        <v>141</v>
      </c>
      <c r="B3535">
        <v>1676</v>
      </c>
      <c r="C3535" t="s">
        <v>3708</v>
      </c>
      <c r="D3535">
        <v>55</v>
      </c>
      <c r="E3535">
        <v>9.9920000000000009</v>
      </c>
      <c r="F3535">
        <v>11.581</v>
      </c>
      <c r="G3535">
        <v>13.169</v>
      </c>
      <c r="H3535">
        <v>15.064</v>
      </c>
      <c r="I3535">
        <v>17.346</v>
      </c>
      <c r="J3535">
        <v>20.117999999999999</v>
      </c>
      <c r="K3535">
        <v>23.521000000000001</v>
      </c>
      <c r="L3535">
        <v>27.745999999999999</v>
      </c>
      <c r="M3535">
        <v>31.97</v>
      </c>
      <c r="N3535" s="116">
        <v>-0.34539999999999998</v>
      </c>
      <c r="O3535" s="116">
        <v>17.3461</v>
      </c>
      <c r="P3535" s="116">
        <v>0.14452999999999999</v>
      </c>
    </row>
    <row r="3536" spans="1:16">
      <c r="A3536" t="s">
        <v>141</v>
      </c>
      <c r="B3536">
        <v>1677</v>
      </c>
      <c r="C3536" t="s">
        <v>3709</v>
      </c>
      <c r="D3536">
        <v>55</v>
      </c>
      <c r="E3536">
        <v>9.9949999999999992</v>
      </c>
      <c r="F3536">
        <v>11.584</v>
      </c>
      <c r="G3536">
        <v>13.172000000000001</v>
      </c>
      <c r="H3536">
        <v>15.069000000000001</v>
      </c>
      <c r="I3536">
        <v>17.352</v>
      </c>
      <c r="J3536">
        <v>20.126000000000001</v>
      </c>
      <c r="K3536">
        <v>23.530999999999999</v>
      </c>
      <c r="L3536">
        <v>27.757999999999999</v>
      </c>
      <c r="M3536">
        <v>31.986000000000001</v>
      </c>
      <c r="N3536" s="116">
        <v>-0.34539999999999998</v>
      </c>
      <c r="O3536" s="116">
        <v>17.352</v>
      </c>
      <c r="P3536" s="116">
        <v>0.14455999999999999</v>
      </c>
    </row>
    <row r="3537" spans="1:16">
      <c r="A3537" t="s">
        <v>141</v>
      </c>
      <c r="B3537">
        <v>1678</v>
      </c>
      <c r="C3537" t="s">
        <v>3710</v>
      </c>
      <c r="D3537">
        <v>55</v>
      </c>
      <c r="E3537">
        <v>9.9979999999999993</v>
      </c>
      <c r="F3537">
        <v>11.587</v>
      </c>
      <c r="G3537">
        <v>13.177</v>
      </c>
      <c r="H3537">
        <v>15.074</v>
      </c>
      <c r="I3537">
        <v>17.358000000000001</v>
      </c>
      <c r="J3537">
        <v>20.132999999999999</v>
      </c>
      <c r="K3537">
        <v>23.54</v>
      </c>
      <c r="L3537">
        <v>27.77</v>
      </c>
      <c r="M3537">
        <v>32</v>
      </c>
      <c r="N3537" s="116">
        <v>-0.34549999999999997</v>
      </c>
      <c r="O3537" s="116">
        <v>17.357900000000001</v>
      </c>
      <c r="P3537" s="116">
        <v>0.14457999999999999</v>
      </c>
    </row>
    <row r="3538" spans="1:16">
      <c r="A3538" t="s">
        <v>141</v>
      </c>
      <c r="B3538">
        <v>1679</v>
      </c>
      <c r="C3538" t="s">
        <v>3711</v>
      </c>
      <c r="D3538">
        <v>55</v>
      </c>
      <c r="E3538">
        <v>10</v>
      </c>
      <c r="F3538">
        <v>11.59</v>
      </c>
      <c r="G3538">
        <v>13.18</v>
      </c>
      <c r="H3538">
        <v>15.079000000000001</v>
      </c>
      <c r="I3538">
        <v>17.364000000000001</v>
      </c>
      <c r="J3538">
        <v>20.140999999999998</v>
      </c>
      <c r="K3538">
        <v>23.548999999999999</v>
      </c>
      <c r="L3538">
        <v>27.782</v>
      </c>
      <c r="M3538">
        <v>32.015000000000001</v>
      </c>
      <c r="N3538" s="116">
        <v>-0.34549999999999997</v>
      </c>
      <c r="O3538" s="116">
        <v>17.363800000000001</v>
      </c>
      <c r="P3538" s="116">
        <v>0.14460999999999999</v>
      </c>
    </row>
    <row r="3539" spans="1:16">
      <c r="A3539" t="s">
        <v>141</v>
      </c>
      <c r="B3539">
        <v>1680</v>
      </c>
      <c r="C3539" t="s">
        <v>3712</v>
      </c>
      <c r="D3539">
        <v>55</v>
      </c>
      <c r="E3539">
        <v>10.003</v>
      </c>
      <c r="F3539">
        <v>11.593</v>
      </c>
      <c r="G3539">
        <v>13.183999999999999</v>
      </c>
      <c r="H3539">
        <v>15.083</v>
      </c>
      <c r="I3539">
        <v>17.37</v>
      </c>
      <c r="J3539">
        <v>20.148</v>
      </c>
      <c r="K3539">
        <v>23.559000000000001</v>
      </c>
      <c r="L3539">
        <v>27.794</v>
      </c>
      <c r="M3539">
        <v>32.029000000000003</v>
      </c>
      <c r="N3539" s="116">
        <v>-0.34560000000000002</v>
      </c>
      <c r="O3539" s="116">
        <v>17.369700000000002</v>
      </c>
      <c r="P3539" s="116">
        <v>0.14463000000000001</v>
      </c>
    </row>
    <row r="3540" spans="1:16">
      <c r="A3540" t="s">
        <v>141</v>
      </c>
      <c r="B3540">
        <v>1681</v>
      </c>
      <c r="C3540" t="s">
        <v>3713</v>
      </c>
      <c r="D3540">
        <v>55</v>
      </c>
      <c r="E3540">
        <v>10.005000000000001</v>
      </c>
      <c r="F3540">
        <v>11.597</v>
      </c>
      <c r="G3540">
        <v>13.188000000000001</v>
      </c>
      <c r="H3540">
        <v>15.087999999999999</v>
      </c>
      <c r="I3540">
        <v>17.376000000000001</v>
      </c>
      <c r="J3540">
        <v>20.155000000000001</v>
      </c>
      <c r="K3540">
        <v>23.568000000000001</v>
      </c>
      <c r="L3540">
        <v>27.806000000000001</v>
      </c>
      <c r="M3540">
        <v>32.043999999999997</v>
      </c>
      <c r="N3540" s="116">
        <v>-0.34560000000000002</v>
      </c>
      <c r="O3540" s="116">
        <v>17.375599999999999</v>
      </c>
      <c r="P3540" s="116">
        <v>0.14466000000000001</v>
      </c>
    </row>
    <row r="3541" spans="1:16">
      <c r="A3541" t="s">
        <v>141</v>
      </c>
      <c r="B3541">
        <v>1682</v>
      </c>
      <c r="C3541" t="s">
        <v>3714</v>
      </c>
      <c r="D3541">
        <v>55</v>
      </c>
      <c r="E3541">
        <v>10.007999999999999</v>
      </c>
      <c r="F3541">
        <v>11.6</v>
      </c>
      <c r="G3541">
        <v>13.192</v>
      </c>
      <c r="H3541">
        <v>15.093</v>
      </c>
      <c r="I3541">
        <v>17.382000000000001</v>
      </c>
      <c r="J3541">
        <v>20.163</v>
      </c>
      <c r="K3541">
        <v>23.577000000000002</v>
      </c>
      <c r="L3541">
        <v>27.818000000000001</v>
      </c>
      <c r="M3541">
        <v>32.058999999999997</v>
      </c>
      <c r="N3541" s="116">
        <v>-0.34570000000000001</v>
      </c>
      <c r="O3541" s="116">
        <v>17.381499999999999</v>
      </c>
      <c r="P3541" s="116">
        <v>0.14468</v>
      </c>
    </row>
    <row r="3542" spans="1:16">
      <c r="A3542" t="s">
        <v>141</v>
      </c>
      <c r="B3542">
        <v>1683</v>
      </c>
      <c r="C3542" t="s">
        <v>3715</v>
      </c>
      <c r="D3542">
        <v>55</v>
      </c>
      <c r="E3542">
        <v>10.01</v>
      </c>
      <c r="F3542">
        <v>11.603</v>
      </c>
      <c r="G3542">
        <v>13.196</v>
      </c>
      <c r="H3542">
        <v>15.098000000000001</v>
      </c>
      <c r="I3542">
        <v>17.387</v>
      </c>
      <c r="J3542">
        <v>20.170000000000002</v>
      </c>
      <c r="K3542">
        <v>23.587</v>
      </c>
      <c r="L3542">
        <v>27.83</v>
      </c>
      <c r="M3542">
        <v>32.073999999999998</v>
      </c>
      <c r="N3542" s="116">
        <v>-0.34570000000000001</v>
      </c>
      <c r="O3542" s="116">
        <v>17.3873</v>
      </c>
      <c r="P3542" s="116">
        <v>0.14471000000000001</v>
      </c>
    </row>
    <row r="3543" spans="1:16">
      <c r="A3543" t="s">
        <v>141</v>
      </c>
      <c r="B3543">
        <v>1684</v>
      </c>
      <c r="C3543" t="s">
        <v>3716</v>
      </c>
      <c r="D3543">
        <v>55</v>
      </c>
      <c r="E3543">
        <v>10.013</v>
      </c>
      <c r="F3543">
        <v>11.606</v>
      </c>
      <c r="G3543">
        <v>13.2</v>
      </c>
      <c r="H3543">
        <v>15.102</v>
      </c>
      <c r="I3543">
        <v>17.393000000000001</v>
      </c>
      <c r="J3543">
        <v>20.177</v>
      </c>
      <c r="K3543">
        <v>23.596</v>
      </c>
      <c r="L3543">
        <v>27.841999999999999</v>
      </c>
      <c r="M3543">
        <v>32.088000000000001</v>
      </c>
      <c r="N3543" s="116">
        <v>-0.34570000000000001</v>
      </c>
      <c r="O3543" s="116">
        <v>17.3932</v>
      </c>
      <c r="P3543" s="116">
        <v>0.14473</v>
      </c>
    </row>
    <row r="3544" spans="1:16">
      <c r="A3544" t="s">
        <v>141</v>
      </c>
      <c r="B3544">
        <v>1685</v>
      </c>
      <c r="C3544" t="s">
        <v>3717</v>
      </c>
      <c r="D3544">
        <v>55</v>
      </c>
      <c r="E3544">
        <v>10.015000000000001</v>
      </c>
      <c r="F3544">
        <v>11.609</v>
      </c>
      <c r="G3544">
        <v>13.204000000000001</v>
      </c>
      <c r="H3544">
        <v>15.106999999999999</v>
      </c>
      <c r="I3544">
        <v>17.399000000000001</v>
      </c>
      <c r="J3544">
        <v>20.184999999999999</v>
      </c>
      <c r="K3544">
        <v>23.605</v>
      </c>
      <c r="L3544">
        <v>27.853999999999999</v>
      </c>
      <c r="M3544">
        <v>32.103000000000002</v>
      </c>
      <c r="N3544" s="116">
        <v>-0.3458</v>
      </c>
      <c r="O3544" s="116">
        <v>17.399100000000001</v>
      </c>
      <c r="P3544" s="116">
        <v>0.14476</v>
      </c>
    </row>
    <row r="3545" spans="1:16">
      <c r="A3545" t="s">
        <v>141</v>
      </c>
      <c r="B3545">
        <v>1686</v>
      </c>
      <c r="C3545" t="s">
        <v>3718</v>
      </c>
      <c r="D3545">
        <v>55</v>
      </c>
      <c r="E3545">
        <v>10.016999999999999</v>
      </c>
      <c r="F3545">
        <v>11.612</v>
      </c>
      <c r="G3545">
        <v>13.207000000000001</v>
      </c>
      <c r="H3545">
        <v>15.112</v>
      </c>
      <c r="I3545">
        <v>17.405000000000001</v>
      </c>
      <c r="J3545">
        <v>20.192</v>
      </c>
      <c r="K3545">
        <v>23.614999999999998</v>
      </c>
      <c r="L3545">
        <v>27.867000000000001</v>
      </c>
      <c r="M3545">
        <v>32.119</v>
      </c>
      <c r="N3545" s="116">
        <v>-0.3458</v>
      </c>
      <c r="O3545" s="116">
        <v>17.405000000000001</v>
      </c>
      <c r="P3545" s="116">
        <v>0.14479</v>
      </c>
    </row>
    <row r="3546" spans="1:16">
      <c r="A3546" t="s">
        <v>141</v>
      </c>
      <c r="B3546">
        <v>1687</v>
      </c>
      <c r="C3546" t="s">
        <v>3719</v>
      </c>
      <c r="D3546">
        <v>55</v>
      </c>
      <c r="E3546">
        <v>10.02</v>
      </c>
      <c r="F3546">
        <v>11.616</v>
      </c>
      <c r="G3546">
        <v>13.211</v>
      </c>
      <c r="H3546">
        <v>15.117000000000001</v>
      </c>
      <c r="I3546">
        <v>17.411000000000001</v>
      </c>
      <c r="J3546">
        <v>20.2</v>
      </c>
      <c r="K3546">
        <v>23.623999999999999</v>
      </c>
      <c r="L3546">
        <v>27.879000000000001</v>
      </c>
      <c r="M3546">
        <v>32.133000000000003</v>
      </c>
      <c r="N3546" s="116">
        <v>-0.34589999999999999</v>
      </c>
      <c r="O3546" s="116">
        <v>17.410900000000002</v>
      </c>
      <c r="P3546" s="116">
        <v>0.14480999999999999</v>
      </c>
    </row>
    <row r="3547" spans="1:16">
      <c r="A3547" t="s">
        <v>141</v>
      </c>
      <c r="B3547">
        <v>1688</v>
      </c>
      <c r="C3547" t="s">
        <v>3720</v>
      </c>
      <c r="D3547">
        <v>55</v>
      </c>
      <c r="E3547">
        <v>10.022</v>
      </c>
      <c r="F3547">
        <v>11.619</v>
      </c>
      <c r="G3547">
        <v>13.215</v>
      </c>
      <c r="H3547">
        <v>15.121</v>
      </c>
      <c r="I3547">
        <v>17.417000000000002</v>
      </c>
      <c r="J3547">
        <v>20.207000000000001</v>
      </c>
      <c r="K3547">
        <v>23.634</v>
      </c>
      <c r="L3547">
        <v>27.890999999999998</v>
      </c>
      <c r="M3547">
        <v>32.148000000000003</v>
      </c>
      <c r="N3547" s="116">
        <v>-0.34589999999999999</v>
      </c>
      <c r="O3547" s="116">
        <v>17.416699999999999</v>
      </c>
      <c r="P3547" s="116">
        <v>0.14484</v>
      </c>
    </row>
    <row r="3548" spans="1:16">
      <c r="A3548" t="s">
        <v>141</v>
      </c>
      <c r="B3548">
        <v>1689</v>
      </c>
      <c r="C3548" t="s">
        <v>3721</v>
      </c>
      <c r="D3548">
        <v>55</v>
      </c>
      <c r="E3548">
        <v>10.025</v>
      </c>
      <c r="F3548">
        <v>11.622</v>
      </c>
      <c r="G3548">
        <v>13.218999999999999</v>
      </c>
      <c r="H3548">
        <v>15.125999999999999</v>
      </c>
      <c r="I3548">
        <v>17.422999999999998</v>
      </c>
      <c r="J3548">
        <v>20.213999999999999</v>
      </c>
      <c r="K3548">
        <v>23.643000000000001</v>
      </c>
      <c r="L3548">
        <v>27.902999999999999</v>
      </c>
      <c r="M3548">
        <v>32.161999999999999</v>
      </c>
      <c r="N3548" s="116">
        <v>-0.34599999999999997</v>
      </c>
      <c r="O3548" s="116">
        <v>17.422599999999999</v>
      </c>
      <c r="P3548" s="116">
        <v>0.14485999999999999</v>
      </c>
    </row>
    <row r="3549" spans="1:16">
      <c r="A3549" t="s">
        <v>141</v>
      </c>
      <c r="B3549">
        <v>1690</v>
      </c>
      <c r="C3549" t="s">
        <v>3722</v>
      </c>
      <c r="D3549">
        <v>55</v>
      </c>
      <c r="E3549">
        <v>10.028</v>
      </c>
      <c r="F3549">
        <v>11.625</v>
      </c>
      <c r="G3549">
        <v>13.223000000000001</v>
      </c>
      <c r="H3549">
        <v>15.131</v>
      </c>
      <c r="I3549">
        <v>17.428000000000001</v>
      </c>
      <c r="J3549">
        <v>20.222000000000001</v>
      </c>
      <c r="K3549">
        <v>23.652000000000001</v>
      </c>
      <c r="L3549">
        <v>27.914999999999999</v>
      </c>
      <c r="M3549">
        <v>32.177</v>
      </c>
      <c r="N3549" s="116">
        <v>-0.34599999999999997</v>
      </c>
      <c r="O3549" s="116">
        <v>17.4285</v>
      </c>
      <c r="P3549" s="116">
        <v>0.14488999999999999</v>
      </c>
    </row>
    <row r="3550" spans="1:16">
      <c r="A3550" t="s">
        <v>141</v>
      </c>
      <c r="B3550">
        <v>1691</v>
      </c>
      <c r="C3550" t="s">
        <v>3723</v>
      </c>
      <c r="D3550">
        <v>55</v>
      </c>
      <c r="E3550">
        <v>10.029999999999999</v>
      </c>
      <c r="F3550">
        <v>11.629</v>
      </c>
      <c r="G3550">
        <v>13.227</v>
      </c>
      <c r="H3550">
        <v>15.135999999999999</v>
      </c>
      <c r="I3550">
        <v>17.434000000000001</v>
      </c>
      <c r="J3550">
        <v>20.228999999999999</v>
      </c>
      <c r="K3550">
        <v>23.661000000000001</v>
      </c>
      <c r="L3550">
        <v>27.925999999999998</v>
      </c>
      <c r="M3550">
        <v>32.191000000000003</v>
      </c>
      <c r="N3550" s="116">
        <v>-0.34599999999999997</v>
      </c>
      <c r="O3550" s="116">
        <v>17.4344</v>
      </c>
      <c r="P3550" s="116">
        <v>0.14491000000000001</v>
      </c>
    </row>
    <row r="3551" spans="1:16">
      <c r="A3551" t="s">
        <v>141</v>
      </c>
      <c r="B3551">
        <v>1692</v>
      </c>
      <c r="C3551" t="s">
        <v>3724</v>
      </c>
      <c r="D3551">
        <v>55</v>
      </c>
      <c r="E3551">
        <v>10.032999999999999</v>
      </c>
      <c r="F3551">
        <v>11.632</v>
      </c>
      <c r="G3551">
        <v>13.231</v>
      </c>
      <c r="H3551">
        <v>15.14</v>
      </c>
      <c r="I3551">
        <v>17.440000000000001</v>
      </c>
      <c r="J3551">
        <v>20.236000000000001</v>
      </c>
      <c r="K3551">
        <v>23.670999999999999</v>
      </c>
      <c r="L3551">
        <v>27.939</v>
      </c>
      <c r="M3551">
        <v>32.207000000000001</v>
      </c>
      <c r="N3551" s="116">
        <v>-0.34610000000000002</v>
      </c>
      <c r="O3551" s="116">
        <v>17.440300000000001</v>
      </c>
      <c r="P3551" s="116">
        <v>0.14494000000000001</v>
      </c>
    </row>
    <row r="3552" spans="1:16">
      <c r="A3552" t="s">
        <v>141</v>
      </c>
      <c r="B3552">
        <v>1693</v>
      </c>
      <c r="C3552" t="s">
        <v>3725</v>
      </c>
      <c r="D3552">
        <v>55</v>
      </c>
      <c r="E3552">
        <v>10.035</v>
      </c>
      <c r="F3552">
        <v>11.635</v>
      </c>
      <c r="G3552">
        <v>13.234999999999999</v>
      </c>
      <c r="H3552">
        <v>15.145</v>
      </c>
      <c r="I3552">
        <v>17.446000000000002</v>
      </c>
      <c r="J3552">
        <v>20.244</v>
      </c>
      <c r="K3552">
        <v>23.68</v>
      </c>
      <c r="L3552">
        <v>27.95</v>
      </c>
      <c r="M3552">
        <v>32.220999999999997</v>
      </c>
      <c r="N3552" s="116">
        <v>-0.34610000000000002</v>
      </c>
      <c r="O3552" s="116">
        <v>17.446100000000001</v>
      </c>
      <c r="P3552" s="116">
        <v>0.14496000000000001</v>
      </c>
    </row>
    <row r="3553" spans="1:16">
      <c r="A3553" t="s">
        <v>141</v>
      </c>
      <c r="B3553">
        <v>1694</v>
      </c>
      <c r="C3553" t="s">
        <v>3726</v>
      </c>
      <c r="D3553">
        <v>55</v>
      </c>
      <c r="E3553">
        <v>10.038</v>
      </c>
      <c r="F3553">
        <v>11.638</v>
      </c>
      <c r="G3553">
        <v>13.238</v>
      </c>
      <c r="H3553">
        <v>15.15</v>
      </c>
      <c r="I3553">
        <v>17.452000000000002</v>
      </c>
      <c r="J3553">
        <v>20.251000000000001</v>
      </c>
      <c r="K3553">
        <v>23.69</v>
      </c>
      <c r="L3553">
        <v>27.963000000000001</v>
      </c>
      <c r="M3553">
        <v>32.235999999999997</v>
      </c>
      <c r="N3553" s="116">
        <v>-0.34620000000000001</v>
      </c>
      <c r="O3553" s="116">
        <v>17.452000000000002</v>
      </c>
      <c r="P3553" s="116">
        <v>0.14499000000000001</v>
      </c>
    </row>
    <row r="3554" spans="1:16">
      <c r="A3554" t="s">
        <v>141</v>
      </c>
      <c r="B3554">
        <v>1695</v>
      </c>
      <c r="C3554" t="s">
        <v>3727</v>
      </c>
      <c r="D3554">
        <v>55</v>
      </c>
      <c r="E3554">
        <v>10.039999999999999</v>
      </c>
      <c r="F3554">
        <v>11.641</v>
      </c>
      <c r="G3554">
        <v>13.242000000000001</v>
      </c>
      <c r="H3554">
        <v>15.154999999999999</v>
      </c>
      <c r="I3554">
        <v>17.457999999999998</v>
      </c>
      <c r="J3554">
        <v>20.257999999999999</v>
      </c>
      <c r="K3554">
        <v>23.699000000000002</v>
      </c>
      <c r="L3554">
        <v>27.975000000000001</v>
      </c>
      <c r="M3554">
        <v>32.25</v>
      </c>
      <c r="N3554" s="116">
        <v>-0.34620000000000001</v>
      </c>
      <c r="O3554" s="116">
        <v>17.457899999999999</v>
      </c>
      <c r="P3554" s="116">
        <v>0.14501</v>
      </c>
    </row>
    <row r="3555" spans="1:16">
      <c r="A3555" t="s">
        <v>141</v>
      </c>
      <c r="B3555">
        <v>1696</v>
      </c>
      <c r="C3555" t="s">
        <v>3728</v>
      </c>
      <c r="D3555">
        <v>55</v>
      </c>
      <c r="E3555">
        <v>10.042999999999999</v>
      </c>
      <c r="F3555">
        <v>11.644</v>
      </c>
      <c r="G3555">
        <v>13.246</v>
      </c>
      <c r="H3555">
        <v>15.159000000000001</v>
      </c>
      <c r="I3555">
        <v>17.463999999999999</v>
      </c>
      <c r="J3555">
        <v>20.265999999999998</v>
      </c>
      <c r="K3555">
        <v>23.707999999999998</v>
      </c>
      <c r="L3555">
        <v>27.986999999999998</v>
      </c>
      <c r="M3555">
        <v>32.265999999999998</v>
      </c>
      <c r="N3555" s="116">
        <v>-0.3463</v>
      </c>
      <c r="O3555" s="116">
        <v>17.463699999999999</v>
      </c>
      <c r="P3555" s="116">
        <v>0.14504</v>
      </c>
    </row>
    <row r="3556" spans="1:16">
      <c r="A3556" t="s">
        <v>141</v>
      </c>
      <c r="B3556">
        <v>1697</v>
      </c>
      <c r="C3556" t="s">
        <v>3729</v>
      </c>
      <c r="D3556">
        <v>55</v>
      </c>
      <c r="E3556">
        <v>10.045</v>
      </c>
      <c r="F3556">
        <v>11.648</v>
      </c>
      <c r="G3556">
        <v>13.25</v>
      </c>
      <c r="H3556">
        <v>15.164</v>
      </c>
      <c r="I3556">
        <v>17.47</v>
      </c>
      <c r="J3556">
        <v>20.273</v>
      </c>
      <c r="K3556">
        <v>23.716999999999999</v>
      </c>
      <c r="L3556">
        <v>27.998999999999999</v>
      </c>
      <c r="M3556">
        <v>32.28</v>
      </c>
      <c r="N3556" s="116">
        <v>-0.3463</v>
      </c>
      <c r="O3556" s="116">
        <v>17.4696</v>
      </c>
      <c r="P3556" s="116">
        <v>0.14505999999999999</v>
      </c>
    </row>
    <row r="3557" spans="1:16">
      <c r="A3557" t="s">
        <v>141</v>
      </c>
      <c r="B3557">
        <v>1698</v>
      </c>
      <c r="C3557" t="s">
        <v>3730</v>
      </c>
      <c r="D3557">
        <v>55</v>
      </c>
      <c r="E3557">
        <v>10.048</v>
      </c>
      <c r="F3557">
        <v>11.651</v>
      </c>
      <c r="G3557">
        <v>13.254</v>
      </c>
      <c r="H3557">
        <v>15.169</v>
      </c>
      <c r="I3557">
        <v>17.475999999999999</v>
      </c>
      <c r="J3557">
        <v>20.280999999999999</v>
      </c>
      <c r="K3557">
        <v>23.727</v>
      </c>
      <c r="L3557">
        <v>28.010999999999999</v>
      </c>
      <c r="M3557">
        <v>32.295000000000002</v>
      </c>
      <c r="N3557" s="116">
        <v>-0.3463</v>
      </c>
      <c r="O3557" s="116">
        <v>17.4755</v>
      </c>
      <c r="P3557" s="116">
        <v>0.14509</v>
      </c>
    </row>
    <row r="3558" spans="1:16">
      <c r="A3558" t="s">
        <v>141</v>
      </c>
      <c r="B3558">
        <v>1699</v>
      </c>
      <c r="C3558" t="s">
        <v>3731</v>
      </c>
      <c r="D3558">
        <v>55</v>
      </c>
      <c r="E3558">
        <v>10.050000000000001</v>
      </c>
      <c r="F3558">
        <v>11.654</v>
      </c>
      <c r="G3558">
        <v>13.257999999999999</v>
      </c>
      <c r="H3558">
        <v>15.173999999999999</v>
      </c>
      <c r="I3558">
        <v>17.481000000000002</v>
      </c>
      <c r="J3558">
        <v>20.288</v>
      </c>
      <c r="K3558">
        <v>23.736000000000001</v>
      </c>
      <c r="L3558">
        <v>28.023</v>
      </c>
      <c r="M3558">
        <v>32.308999999999997</v>
      </c>
      <c r="N3558" s="116">
        <v>-0.34639999999999999</v>
      </c>
      <c r="O3558" s="116">
        <v>17.481400000000001</v>
      </c>
      <c r="P3558" s="116">
        <v>0.14510999999999999</v>
      </c>
    </row>
    <row r="3559" spans="1:16">
      <c r="A3559" t="s">
        <v>141</v>
      </c>
      <c r="B3559">
        <v>1700</v>
      </c>
      <c r="C3559" t="s">
        <v>3732</v>
      </c>
      <c r="D3559">
        <v>55</v>
      </c>
      <c r="E3559">
        <v>10.053000000000001</v>
      </c>
      <c r="F3559">
        <v>11.657</v>
      </c>
      <c r="G3559">
        <v>13.262</v>
      </c>
      <c r="H3559">
        <v>15.178000000000001</v>
      </c>
      <c r="I3559">
        <v>17.486999999999998</v>
      </c>
      <c r="J3559">
        <v>20.295000000000002</v>
      </c>
      <c r="K3559">
        <v>23.745999999999999</v>
      </c>
      <c r="L3559">
        <v>28.035</v>
      </c>
      <c r="M3559">
        <v>32.323999999999998</v>
      </c>
      <c r="N3559" s="116">
        <v>-0.34639999999999999</v>
      </c>
      <c r="O3559" s="116">
        <v>17.487200000000001</v>
      </c>
      <c r="P3559" s="116">
        <v>0.14513999999999999</v>
      </c>
    </row>
    <row r="3560" spans="1:16">
      <c r="A3560" t="s">
        <v>141</v>
      </c>
      <c r="B3560">
        <v>1701</v>
      </c>
      <c r="C3560" t="s">
        <v>3733</v>
      </c>
      <c r="D3560">
        <v>55</v>
      </c>
      <c r="E3560">
        <v>10.055</v>
      </c>
      <c r="F3560">
        <v>11.661</v>
      </c>
      <c r="G3560">
        <v>13.266</v>
      </c>
      <c r="H3560">
        <v>15.183</v>
      </c>
      <c r="I3560">
        <v>17.492999999999999</v>
      </c>
      <c r="J3560">
        <v>20.303000000000001</v>
      </c>
      <c r="K3560">
        <v>23.754999999999999</v>
      </c>
      <c r="L3560">
        <v>28.047000000000001</v>
      </c>
      <c r="M3560">
        <v>32.338999999999999</v>
      </c>
      <c r="N3560" s="116">
        <v>-0.34649999999999997</v>
      </c>
      <c r="O3560" s="116">
        <v>17.493099999999998</v>
      </c>
      <c r="P3560" s="116">
        <v>0.14516000000000001</v>
      </c>
    </row>
    <row r="3561" spans="1:16">
      <c r="A3561" t="s">
        <v>141</v>
      </c>
      <c r="B3561">
        <v>1702</v>
      </c>
      <c r="C3561" t="s">
        <v>3734</v>
      </c>
      <c r="D3561">
        <v>55</v>
      </c>
      <c r="E3561">
        <v>10.058</v>
      </c>
      <c r="F3561">
        <v>11.664</v>
      </c>
      <c r="G3561">
        <v>13.269</v>
      </c>
      <c r="H3561">
        <v>15.188000000000001</v>
      </c>
      <c r="I3561">
        <v>17.498999999999999</v>
      </c>
      <c r="J3561">
        <v>20.309999999999999</v>
      </c>
      <c r="K3561">
        <v>23.763999999999999</v>
      </c>
      <c r="L3561">
        <v>28.059000000000001</v>
      </c>
      <c r="M3561">
        <v>32.353999999999999</v>
      </c>
      <c r="N3561" s="116">
        <v>-0.34649999999999997</v>
      </c>
      <c r="O3561" s="116">
        <v>17.498999999999999</v>
      </c>
      <c r="P3561" s="116">
        <v>0.14519000000000001</v>
      </c>
    </row>
    <row r="3562" spans="1:16">
      <c r="A3562" t="s">
        <v>141</v>
      </c>
      <c r="B3562">
        <v>1703</v>
      </c>
      <c r="C3562" t="s">
        <v>3735</v>
      </c>
      <c r="D3562">
        <v>55</v>
      </c>
      <c r="E3562">
        <v>10.06</v>
      </c>
      <c r="F3562">
        <v>11.667</v>
      </c>
      <c r="G3562">
        <v>13.273</v>
      </c>
      <c r="H3562">
        <v>15.192</v>
      </c>
      <c r="I3562">
        <v>17.504999999999999</v>
      </c>
      <c r="J3562">
        <v>20.317</v>
      </c>
      <c r="K3562">
        <v>23.774000000000001</v>
      </c>
      <c r="L3562">
        <v>28.071000000000002</v>
      </c>
      <c r="M3562">
        <v>32.368000000000002</v>
      </c>
      <c r="N3562" s="116">
        <v>-0.34660000000000002</v>
      </c>
      <c r="O3562" s="116">
        <v>17.504799999999999</v>
      </c>
      <c r="P3562" s="116">
        <v>0.14521000000000001</v>
      </c>
    </row>
    <row r="3563" spans="1:16">
      <c r="A3563" t="s">
        <v>141</v>
      </c>
      <c r="B3563">
        <v>1704</v>
      </c>
      <c r="C3563" t="s">
        <v>3736</v>
      </c>
      <c r="D3563">
        <v>55</v>
      </c>
      <c r="E3563">
        <v>10.063000000000001</v>
      </c>
      <c r="F3563">
        <v>11.67</v>
      </c>
      <c r="G3563">
        <v>13.276999999999999</v>
      </c>
      <c r="H3563">
        <v>15.196999999999999</v>
      </c>
      <c r="I3563">
        <v>17.510999999999999</v>
      </c>
      <c r="J3563">
        <v>20.324999999999999</v>
      </c>
      <c r="K3563">
        <v>23.783000000000001</v>
      </c>
      <c r="L3563">
        <v>28.082999999999998</v>
      </c>
      <c r="M3563">
        <v>32.383000000000003</v>
      </c>
      <c r="N3563" s="116">
        <v>-0.34660000000000002</v>
      </c>
      <c r="O3563" s="116">
        <v>17.5107</v>
      </c>
      <c r="P3563" s="116">
        <v>0.14524000000000001</v>
      </c>
    </row>
    <row r="3564" spans="1:16">
      <c r="A3564" t="s">
        <v>141</v>
      </c>
      <c r="B3564">
        <v>1705</v>
      </c>
      <c r="C3564" t="s">
        <v>3737</v>
      </c>
      <c r="D3564">
        <v>56</v>
      </c>
      <c r="E3564">
        <v>10.066000000000001</v>
      </c>
      <c r="F3564">
        <v>11.673</v>
      </c>
      <c r="G3564">
        <v>13.281000000000001</v>
      </c>
      <c r="H3564">
        <v>15.202</v>
      </c>
      <c r="I3564">
        <v>17.516999999999999</v>
      </c>
      <c r="J3564">
        <v>20.332000000000001</v>
      </c>
      <c r="K3564">
        <v>23.792000000000002</v>
      </c>
      <c r="L3564">
        <v>28.094999999999999</v>
      </c>
      <c r="M3564">
        <v>32.398000000000003</v>
      </c>
      <c r="N3564" s="116">
        <v>-0.34670000000000001</v>
      </c>
      <c r="O3564" s="116">
        <v>17.5166</v>
      </c>
      <c r="P3564" s="116">
        <v>0.14526</v>
      </c>
    </row>
    <row r="3565" spans="1:16">
      <c r="A3565" t="s">
        <v>141</v>
      </c>
      <c r="B3565">
        <v>1706</v>
      </c>
      <c r="C3565" t="s">
        <v>3738</v>
      </c>
      <c r="D3565">
        <v>56</v>
      </c>
      <c r="E3565">
        <v>10.068</v>
      </c>
      <c r="F3565">
        <v>11.676</v>
      </c>
      <c r="G3565">
        <v>13.285</v>
      </c>
      <c r="H3565">
        <v>15.207000000000001</v>
      </c>
      <c r="I3565">
        <v>17.521999999999998</v>
      </c>
      <c r="J3565">
        <v>20.338999999999999</v>
      </c>
      <c r="K3565">
        <v>23.802</v>
      </c>
      <c r="L3565">
        <v>28.106999999999999</v>
      </c>
      <c r="M3565">
        <v>32.412999999999997</v>
      </c>
      <c r="N3565" s="116">
        <v>-0.34670000000000001</v>
      </c>
      <c r="O3565" s="116">
        <v>17.522400000000001</v>
      </c>
      <c r="P3565" s="116">
        <v>0.14529</v>
      </c>
    </row>
    <row r="3566" spans="1:16">
      <c r="A3566" t="s">
        <v>141</v>
      </c>
      <c r="B3566">
        <v>1707</v>
      </c>
      <c r="C3566" t="s">
        <v>3739</v>
      </c>
      <c r="D3566">
        <v>56</v>
      </c>
      <c r="E3566">
        <v>10.07</v>
      </c>
      <c r="F3566">
        <v>11.68</v>
      </c>
      <c r="G3566">
        <v>13.289</v>
      </c>
      <c r="H3566">
        <v>15.211</v>
      </c>
      <c r="I3566">
        <v>17.527999999999999</v>
      </c>
      <c r="J3566">
        <v>20.347000000000001</v>
      </c>
      <c r="K3566">
        <v>23.811</v>
      </c>
      <c r="L3566">
        <v>28.119</v>
      </c>
      <c r="M3566">
        <v>32.427</v>
      </c>
      <c r="N3566" s="116">
        <v>-0.34670000000000001</v>
      </c>
      <c r="O3566" s="116">
        <v>17.528300000000002</v>
      </c>
      <c r="P3566" s="116">
        <v>0.14530999999999999</v>
      </c>
    </row>
    <row r="3567" spans="1:16">
      <c r="A3567" t="s">
        <v>141</v>
      </c>
      <c r="B3567">
        <v>1708</v>
      </c>
      <c r="C3567" t="s">
        <v>3740</v>
      </c>
      <c r="D3567">
        <v>56</v>
      </c>
      <c r="E3567">
        <v>10.073</v>
      </c>
      <c r="F3567">
        <v>11.683</v>
      </c>
      <c r="G3567">
        <v>13.292999999999999</v>
      </c>
      <c r="H3567">
        <v>15.215999999999999</v>
      </c>
      <c r="I3567">
        <v>17.533999999999999</v>
      </c>
      <c r="J3567">
        <v>20.353999999999999</v>
      </c>
      <c r="K3567">
        <v>23.82</v>
      </c>
      <c r="L3567">
        <v>28.131</v>
      </c>
      <c r="M3567">
        <v>32.442</v>
      </c>
      <c r="N3567" s="116">
        <v>-0.3468</v>
      </c>
      <c r="O3567" s="116">
        <v>17.534099999999999</v>
      </c>
      <c r="P3567" s="116">
        <v>0.14534</v>
      </c>
    </row>
    <row r="3568" spans="1:16">
      <c r="A3568" t="s">
        <v>141</v>
      </c>
      <c r="B3568">
        <v>1709</v>
      </c>
      <c r="C3568" t="s">
        <v>3741</v>
      </c>
      <c r="D3568">
        <v>56</v>
      </c>
      <c r="E3568">
        <v>10.074999999999999</v>
      </c>
      <c r="F3568">
        <v>11.686</v>
      </c>
      <c r="G3568">
        <v>13.297000000000001</v>
      </c>
      <c r="H3568">
        <v>15.221</v>
      </c>
      <c r="I3568">
        <v>17.54</v>
      </c>
      <c r="J3568">
        <v>20.361000000000001</v>
      </c>
      <c r="K3568">
        <v>23.83</v>
      </c>
      <c r="L3568">
        <v>28.143000000000001</v>
      </c>
      <c r="M3568">
        <v>32.456000000000003</v>
      </c>
      <c r="N3568" s="116">
        <v>-0.3468</v>
      </c>
      <c r="O3568" s="116">
        <v>17.54</v>
      </c>
      <c r="P3568" s="116">
        <v>0.14535999999999999</v>
      </c>
    </row>
    <row r="3569" spans="1:16">
      <c r="A3569" t="s">
        <v>141</v>
      </c>
      <c r="B3569">
        <v>1710</v>
      </c>
      <c r="C3569" t="s">
        <v>3742</v>
      </c>
      <c r="D3569">
        <v>56</v>
      </c>
      <c r="E3569">
        <v>10.077999999999999</v>
      </c>
      <c r="F3569">
        <v>11.689</v>
      </c>
      <c r="G3569">
        <v>13.3</v>
      </c>
      <c r="H3569">
        <v>15.226000000000001</v>
      </c>
      <c r="I3569">
        <v>17.545999999999999</v>
      </c>
      <c r="J3569">
        <v>20.369</v>
      </c>
      <c r="K3569">
        <v>23.838999999999999</v>
      </c>
      <c r="L3569">
        <v>28.155999999999999</v>
      </c>
      <c r="M3569">
        <v>32.472000000000001</v>
      </c>
      <c r="N3569" s="116">
        <v>-0.34689999999999999</v>
      </c>
      <c r="O3569" s="116">
        <v>17.5459</v>
      </c>
      <c r="P3569" s="116">
        <v>0.14538999999999999</v>
      </c>
    </row>
    <row r="3570" spans="1:16">
      <c r="A3570" t="s">
        <v>141</v>
      </c>
      <c r="B3570">
        <v>1711</v>
      </c>
      <c r="C3570" t="s">
        <v>3743</v>
      </c>
      <c r="D3570">
        <v>56</v>
      </c>
      <c r="E3570">
        <v>10.08</v>
      </c>
      <c r="F3570">
        <v>11.692</v>
      </c>
      <c r="G3570">
        <v>13.304</v>
      </c>
      <c r="H3570">
        <v>15.23</v>
      </c>
      <c r="I3570">
        <v>17.552</v>
      </c>
      <c r="J3570">
        <v>20.376000000000001</v>
      </c>
      <c r="K3570">
        <v>23.847999999999999</v>
      </c>
      <c r="L3570">
        <v>28.167000000000002</v>
      </c>
      <c r="M3570">
        <v>32.485999999999997</v>
      </c>
      <c r="N3570" s="116">
        <v>-0.34689999999999999</v>
      </c>
      <c r="O3570" s="116">
        <v>17.5517</v>
      </c>
      <c r="P3570" s="116">
        <v>0.14541000000000001</v>
      </c>
    </row>
    <row r="3571" spans="1:16">
      <c r="A3571" t="s">
        <v>141</v>
      </c>
      <c r="B3571">
        <v>1712</v>
      </c>
      <c r="C3571" t="s">
        <v>3744</v>
      </c>
      <c r="D3571">
        <v>56</v>
      </c>
      <c r="E3571">
        <v>10.083</v>
      </c>
      <c r="F3571">
        <v>11.695</v>
      </c>
      <c r="G3571">
        <v>13.308</v>
      </c>
      <c r="H3571">
        <v>15.234999999999999</v>
      </c>
      <c r="I3571">
        <v>17.558</v>
      </c>
      <c r="J3571">
        <v>20.382999999999999</v>
      </c>
      <c r="K3571">
        <v>23.858000000000001</v>
      </c>
      <c r="L3571">
        <v>28.18</v>
      </c>
      <c r="M3571">
        <v>32.500999999999998</v>
      </c>
      <c r="N3571" s="116">
        <v>-0.34699999999999998</v>
      </c>
      <c r="O3571" s="116">
        <v>17.557600000000001</v>
      </c>
      <c r="P3571" s="116">
        <v>0.14544000000000001</v>
      </c>
    </row>
    <row r="3572" spans="1:16">
      <c r="A3572" t="s">
        <v>141</v>
      </c>
      <c r="B3572">
        <v>1713</v>
      </c>
      <c r="C3572" t="s">
        <v>3745</v>
      </c>
      <c r="D3572">
        <v>56</v>
      </c>
      <c r="E3572">
        <v>10.085000000000001</v>
      </c>
      <c r="F3572">
        <v>11.699</v>
      </c>
      <c r="G3572">
        <v>13.311999999999999</v>
      </c>
      <c r="H3572">
        <v>15.24</v>
      </c>
      <c r="I3572">
        <v>17.562999999999999</v>
      </c>
      <c r="J3572">
        <v>20.390999999999998</v>
      </c>
      <c r="K3572">
        <v>23.867000000000001</v>
      </c>
      <c r="L3572">
        <v>28.190999999999999</v>
      </c>
      <c r="M3572">
        <v>32.515000000000001</v>
      </c>
      <c r="N3572" s="116">
        <v>-0.34699999999999998</v>
      </c>
      <c r="O3572" s="116">
        <v>17.563400000000001</v>
      </c>
      <c r="P3572" s="116">
        <v>0.14546000000000001</v>
      </c>
    </row>
    <row r="3573" spans="1:16">
      <c r="A3573" t="s">
        <v>141</v>
      </c>
      <c r="B3573">
        <v>1714</v>
      </c>
      <c r="C3573" t="s">
        <v>3746</v>
      </c>
      <c r="D3573">
        <v>56</v>
      </c>
      <c r="E3573">
        <v>10.087999999999999</v>
      </c>
      <c r="F3573">
        <v>11.702</v>
      </c>
      <c r="G3573">
        <v>13.316000000000001</v>
      </c>
      <c r="H3573">
        <v>15.244</v>
      </c>
      <c r="I3573">
        <v>17.568999999999999</v>
      </c>
      <c r="J3573">
        <v>20.398</v>
      </c>
      <c r="K3573">
        <v>23.876000000000001</v>
      </c>
      <c r="L3573">
        <v>28.202999999999999</v>
      </c>
      <c r="M3573">
        <v>32.53</v>
      </c>
      <c r="N3573" s="116">
        <v>-0.34699999999999998</v>
      </c>
      <c r="O3573" s="116">
        <v>17.569299999999998</v>
      </c>
      <c r="P3573" s="116">
        <v>0.14549000000000001</v>
      </c>
    </row>
    <row r="3574" spans="1:16">
      <c r="A3574" t="s">
        <v>141</v>
      </c>
      <c r="B3574">
        <v>1715</v>
      </c>
      <c r="C3574" t="s">
        <v>3747</v>
      </c>
      <c r="D3574">
        <v>56</v>
      </c>
      <c r="E3574">
        <v>10.09</v>
      </c>
      <c r="F3574">
        <v>11.705</v>
      </c>
      <c r="G3574">
        <v>13.32</v>
      </c>
      <c r="H3574">
        <v>15.249000000000001</v>
      </c>
      <c r="I3574">
        <v>17.574999999999999</v>
      </c>
      <c r="J3574">
        <v>20.405000000000001</v>
      </c>
      <c r="K3574">
        <v>23.885999999999999</v>
      </c>
      <c r="L3574">
        <v>28.215</v>
      </c>
      <c r="M3574">
        <v>32.545000000000002</v>
      </c>
      <c r="N3574" s="116">
        <v>-0.34710000000000002</v>
      </c>
      <c r="O3574" s="116">
        <v>17.575099999999999</v>
      </c>
      <c r="P3574" s="116">
        <v>0.14551</v>
      </c>
    </row>
    <row r="3575" spans="1:16">
      <c r="A3575" t="s">
        <v>141</v>
      </c>
      <c r="B3575">
        <v>1716</v>
      </c>
      <c r="C3575" t="s">
        <v>3748</v>
      </c>
      <c r="D3575">
        <v>56</v>
      </c>
      <c r="E3575">
        <v>10.093</v>
      </c>
      <c r="F3575">
        <v>11.708</v>
      </c>
      <c r="G3575">
        <v>13.324</v>
      </c>
      <c r="H3575">
        <v>15.254</v>
      </c>
      <c r="I3575">
        <v>17.581</v>
      </c>
      <c r="J3575">
        <v>20.413</v>
      </c>
      <c r="K3575">
        <v>23.895</v>
      </c>
      <c r="L3575">
        <v>28.227</v>
      </c>
      <c r="M3575">
        <v>32.558999999999997</v>
      </c>
      <c r="N3575" s="116">
        <v>-0.34710000000000002</v>
      </c>
      <c r="O3575" s="116">
        <v>17.581</v>
      </c>
      <c r="P3575" s="116">
        <v>0.14552999999999999</v>
      </c>
    </row>
    <row r="3576" spans="1:16">
      <c r="A3576" t="s">
        <v>141</v>
      </c>
      <c r="B3576">
        <v>1717</v>
      </c>
      <c r="C3576" t="s">
        <v>3749</v>
      </c>
      <c r="D3576">
        <v>56</v>
      </c>
      <c r="E3576">
        <v>10.096</v>
      </c>
      <c r="F3576">
        <v>11.711</v>
      </c>
      <c r="G3576">
        <v>13.327</v>
      </c>
      <c r="H3576">
        <v>15.259</v>
      </c>
      <c r="I3576">
        <v>17.587</v>
      </c>
      <c r="J3576">
        <v>20.420000000000002</v>
      </c>
      <c r="K3576">
        <v>23.904</v>
      </c>
      <c r="L3576">
        <v>28.239000000000001</v>
      </c>
      <c r="M3576">
        <v>32.573999999999998</v>
      </c>
      <c r="N3576" s="116">
        <v>-0.34720000000000001</v>
      </c>
      <c r="O3576" s="116">
        <v>17.5868</v>
      </c>
      <c r="P3576" s="116">
        <v>0.14555999999999999</v>
      </c>
    </row>
    <row r="3577" spans="1:16">
      <c r="A3577" t="s">
        <v>141</v>
      </c>
      <c r="B3577">
        <v>1718</v>
      </c>
      <c r="C3577" t="s">
        <v>3750</v>
      </c>
      <c r="D3577">
        <v>56</v>
      </c>
      <c r="E3577">
        <v>10.098000000000001</v>
      </c>
      <c r="F3577">
        <v>11.715</v>
      </c>
      <c r="G3577">
        <v>13.331</v>
      </c>
      <c r="H3577">
        <v>15.263</v>
      </c>
      <c r="I3577">
        <v>17.593</v>
      </c>
      <c r="J3577">
        <v>20.427</v>
      </c>
      <c r="K3577">
        <v>23.913</v>
      </c>
      <c r="L3577">
        <v>28.251000000000001</v>
      </c>
      <c r="M3577">
        <v>32.588000000000001</v>
      </c>
      <c r="N3577" s="116">
        <v>-0.34720000000000001</v>
      </c>
      <c r="O3577" s="116">
        <v>17.592700000000001</v>
      </c>
      <c r="P3577" s="116">
        <v>0.14557999999999999</v>
      </c>
    </row>
    <row r="3578" spans="1:16">
      <c r="A3578" t="s">
        <v>141</v>
      </c>
      <c r="B3578">
        <v>1719</v>
      </c>
      <c r="C3578" t="s">
        <v>3751</v>
      </c>
      <c r="D3578">
        <v>56</v>
      </c>
      <c r="E3578">
        <v>10.101000000000001</v>
      </c>
      <c r="F3578">
        <v>11.718</v>
      </c>
      <c r="G3578">
        <v>13.335000000000001</v>
      </c>
      <c r="H3578">
        <v>15.268000000000001</v>
      </c>
      <c r="I3578">
        <v>17.597999999999999</v>
      </c>
      <c r="J3578">
        <v>20.434999999999999</v>
      </c>
      <c r="K3578">
        <v>23.922999999999998</v>
      </c>
      <c r="L3578">
        <v>28.263000000000002</v>
      </c>
      <c r="M3578">
        <v>32.603999999999999</v>
      </c>
      <c r="N3578" s="116">
        <v>-0.3473</v>
      </c>
      <c r="O3578" s="116">
        <v>17.598500000000001</v>
      </c>
      <c r="P3578" s="116">
        <v>0.14560999999999999</v>
      </c>
    </row>
    <row r="3579" spans="1:16">
      <c r="A3579" t="s">
        <v>141</v>
      </c>
      <c r="B3579">
        <v>1720</v>
      </c>
      <c r="C3579" t="s">
        <v>3752</v>
      </c>
      <c r="D3579">
        <v>56</v>
      </c>
      <c r="E3579">
        <v>10.103</v>
      </c>
      <c r="F3579">
        <v>11.721</v>
      </c>
      <c r="G3579">
        <v>13.339</v>
      </c>
      <c r="H3579">
        <v>15.273</v>
      </c>
      <c r="I3579">
        <v>17.603999999999999</v>
      </c>
      <c r="J3579">
        <v>20.442</v>
      </c>
      <c r="K3579">
        <v>23.931999999999999</v>
      </c>
      <c r="L3579">
        <v>28.274999999999999</v>
      </c>
      <c r="M3579">
        <v>32.618000000000002</v>
      </c>
      <c r="N3579" s="116">
        <v>-0.3473</v>
      </c>
      <c r="O3579" s="116">
        <v>17.604399999999998</v>
      </c>
      <c r="P3579" s="116">
        <v>0.14563000000000001</v>
      </c>
    </row>
    <row r="3580" spans="1:16">
      <c r="A3580" t="s">
        <v>141</v>
      </c>
      <c r="B3580">
        <v>1721</v>
      </c>
      <c r="C3580" t="s">
        <v>3753</v>
      </c>
      <c r="D3580">
        <v>56</v>
      </c>
      <c r="E3580">
        <v>10.105</v>
      </c>
      <c r="F3580">
        <v>11.724</v>
      </c>
      <c r="G3580">
        <v>13.343</v>
      </c>
      <c r="H3580">
        <v>15.278</v>
      </c>
      <c r="I3580">
        <v>17.61</v>
      </c>
      <c r="J3580">
        <v>20.449000000000002</v>
      </c>
      <c r="K3580">
        <v>23.940999999999999</v>
      </c>
      <c r="L3580">
        <v>28.286999999999999</v>
      </c>
      <c r="M3580">
        <v>32.633000000000003</v>
      </c>
      <c r="N3580" s="116">
        <v>-0.3473</v>
      </c>
      <c r="O3580" s="116">
        <v>17.610199999999999</v>
      </c>
      <c r="P3580" s="116">
        <v>0.14566000000000001</v>
      </c>
    </row>
    <row r="3581" spans="1:16">
      <c r="A3581" t="s">
        <v>141</v>
      </c>
      <c r="B3581">
        <v>1722</v>
      </c>
      <c r="C3581" t="s">
        <v>3754</v>
      </c>
      <c r="D3581">
        <v>56</v>
      </c>
      <c r="E3581">
        <v>10.108000000000001</v>
      </c>
      <c r="F3581">
        <v>11.727</v>
      </c>
      <c r="G3581">
        <v>13.347</v>
      </c>
      <c r="H3581">
        <v>15.282</v>
      </c>
      <c r="I3581">
        <v>17.616</v>
      </c>
      <c r="J3581">
        <v>20.457000000000001</v>
      </c>
      <c r="K3581">
        <v>23.951000000000001</v>
      </c>
      <c r="L3581">
        <v>28.298999999999999</v>
      </c>
      <c r="M3581">
        <v>32.646999999999998</v>
      </c>
      <c r="N3581" s="116">
        <v>-0.34739999999999999</v>
      </c>
      <c r="O3581" s="116">
        <v>17.616099999999999</v>
      </c>
      <c r="P3581" s="116">
        <v>0.14568</v>
      </c>
    </row>
    <row r="3582" spans="1:16">
      <c r="A3582" t="s">
        <v>141</v>
      </c>
      <c r="B3582">
        <v>1723</v>
      </c>
      <c r="C3582" t="s">
        <v>3755</v>
      </c>
      <c r="D3582">
        <v>56</v>
      </c>
      <c r="E3582">
        <v>10.11</v>
      </c>
      <c r="F3582">
        <v>11.73</v>
      </c>
      <c r="G3582">
        <v>13.35</v>
      </c>
      <c r="H3582">
        <v>15.287000000000001</v>
      </c>
      <c r="I3582">
        <v>17.622</v>
      </c>
      <c r="J3582">
        <v>20.463999999999999</v>
      </c>
      <c r="K3582">
        <v>23.96</v>
      </c>
      <c r="L3582">
        <v>28.311</v>
      </c>
      <c r="M3582">
        <v>32.661999999999999</v>
      </c>
      <c r="N3582" s="116">
        <v>-0.34739999999999999</v>
      </c>
      <c r="O3582" s="116">
        <v>17.6219</v>
      </c>
      <c r="P3582" s="116">
        <v>0.14571000000000001</v>
      </c>
    </row>
    <row r="3583" spans="1:16">
      <c r="A3583" t="s">
        <v>141</v>
      </c>
      <c r="B3583">
        <v>1724</v>
      </c>
      <c r="C3583" t="s">
        <v>3756</v>
      </c>
      <c r="D3583">
        <v>56</v>
      </c>
      <c r="E3583">
        <v>10.113</v>
      </c>
      <c r="F3583">
        <v>11.734</v>
      </c>
      <c r="G3583">
        <v>13.353999999999999</v>
      </c>
      <c r="H3583">
        <v>15.292</v>
      </c>
      <c r="I3583">
        <v>17.628</v>
      </c>
      <c r="J3583">
        <v>20.471</v>
      </c>
      <c r="K3583">
        <v>23.969000000000001</v>
      </c>
      <c r="L3583">
        <v>28.323</v>
      </c>
      <c r="M3583">
        <v>32.677</v>
      </c>
      <c r="N3583" s="116">
        <v>-0.34749999999999998</v>
      </c>
      <c r="O3583" s="116">
        <v>17.627800000000001</v>
      </c>
      <c r="P3583" s="116">
        <v>0.14573</v>
      </c>
    </row>
    <row r="3584" spans="1:16">
      <c r="A3584" t="s">
        <v>141</v>
      </c>
      <c r="B3584">
        <v>1725</v>
      </c>
      <c r="C3584" t="s">
        <v>3757</v>
      </c>
      <c r="D3584">
        <v>56</v>
      </c>
      <c r="E3584">
        <v>10.115</v>
      </c>
      <c r="F3584">
        <v>11.737</v>
      </c>
      <c r="G3584">
        <v>13.358000000000001</v>
      </c>
      <c r="H3584">
        <v>15.295999999999999</v>
      </c>
      <c r="I3584">
        <v>17.634</v>
      </c>
      <c r="J3584">
        <v>20.478999999999999</v>
      </c>
      <c r="K3584">
        <v>23.978999999999999</v>
      </c>
      <c r="L3584">
        <v>28.335000000000001</v>
      </c>
      <c r="M3584">
        <v>32.692</v>
      </c>
      <c r="N3584" s="116">
        <v>-0.34749999999999998</v>
      </c>
      <c r="O3584" s="116">
        <v>17.633600000000001</v>
      </c>
      <c r="P3584" s="116">
        <v>0.14576</v>
      </c>
    </row>
    <row r="3585" spans="1:16">
      <c r="A3585" t="s">
        <v>141</v>
      </c>
      <c r="B3585">
        <v>1726</v>
      </c>
      <c r="C3585" t="s">
        <v>3758</v>
      </c>
      <c r="D3585">
        <v>56</v>
      </c>
      <c r="E3585">
        <v>10.118</v>
      </c>
      <c r="F3585">
        <v>11.74</v>
      </c>
      <c r="G3585">
        <v>13.362</v>
      </c>
      <c r="H3585">
        <v>15.301</v>
      </c>
      <c r="I3585">
        <v>17.638999999999999</v>
      </c>
      <c r="J3585">
        <v>20.486000000000001</v>
      </c>
      <c r="K3585">
        <v>23.988</v>
      </c>
      <c r="L3585">
        <v>28.347000000000001</v>
      </c>
      <c r="M3585">
        <v>32.706000000000003</v>
      </c>
      <c r="N3585" s="116">
        <v>-0.34760000000000002</v>
      </c>
      <c r="O3585" s="116">
        <v>17.639399999999998</v>
      </c>
      <c r="P3585" s="116">
        <v>0.14577999999999999</v>
      </c>
    </row>
    <row r="3586" spans="1:16">
      <c r="A3586" t="s">
        <v>141</v>
      </c>
      <c r="B3586">
        <v>1727</v>
      </c>
      <c r="C3586" t="s">
        <v>3759</v>
      </c>
      <c r="D3586">
        <v>56</v>
      </c>
      <c r="E3586">
        <v>10.119999999999999</v>
      </c>
      <c r="F3586">
        <v>11.743</v>
      </c>
      <c r="G3586">
        <v>13.366</v>
      </c>
      <c r="H3586">
        <v>15.305999999999999</v>
      </c>
      <c r="I3586">
        <v>17.645</v>
      </c>
      <c r="J3586">
        <v>20.492999999999999</v>
      </c>
      <c r="K3586">
        <v>23.998000000000001</v>
      </c>
      <c r="L3586">
        <v>28.36</v>
      </c>
      <c r="M3586">
        <v>32.722000000000001</v>
      </c>
      <c r="N3586" s="116">
        <v>-0.34760000000000002</v>
      </c>
      <c r="O3586" s="116">
        <v>17.645299999999999</v>
      </c>
      <c r="P3586" s="116">
        <v>0.14581</v>
      </c>
    </row>
    <row r="3587" spans="1:16">
      <c r="A3587" t="s">
        <v>141</v>
      </c>
      <c r="B3587">
        <v>1728</v>
      </c>
      <c r="C3587" t="s">
        <v>3760</v>
      </c>
      <c r="D3587">
        <v>56</v>
      </c>
      <c r="E3587">
        <v>10.122999999999999</v>
      </c>
      <c r="F3587">
        <v>11.746</v>
      </c>
      <c r="G3587">
        <v>13.37</v>
      </c>
      <c r="H3587">
        <v>15.311</v>
      </c>
      <c r="I3587">
        <v>17.651</v>
      </c>
      <c r="J3587">
        <v>20.501000000000001</v>
      </c>
      <c r="K3587">
        <v>24.006</v>
      </c>
      <c r="L3587">
        <v>28.370999999999999</v>
      </c>
      <c r="M3587">
        <v>32.734999999999999</v>
      </c>
      <c r="N3587" s="116">
        <v>-0.34760000000000002</v>
      </c>
      <c r="O3587" s="116">
        <v>17.6511</v>
      </c>
      <c r="P3587" s="116">
        <v>0.14582999999999999</v>
      </c>
    </row>
    <row r="3588" spans="1:16">
      <c r="A3588" t="s">
        <v>141</v>
      </c>
      <c r="B3588">
        <v>1729</v>
      </c>
      <c r="C3588" t="s">
        <v>3761</v>
      </c>
      <c r="D3588">
        <v>56</v>
      </c>
      <c r="E3588">
        <v>10.125</v>
      </c>
      <c r="F3588">
        <v>11.749000000000001</v>
      </c>
      <c r="G3588">
        <v>13.374000000000001</v>
      </c>
      <c r="H3588">
        <v>15.315</v>
      </c>
      <c r="I3588">
        <v>17.657</v>
      </c>
      <c r="J3588">
        <v>20.507999999999999</v>
      </c>
      <c r="K3588">
        <v>24.015999999999998</v>
      </c>
      <c r="L3588">
        <v>28.384</v>
      </c>
      <c r="M3588">
        <v>32.750999999999998</v>
      </c>
      <c r="N3588" s="116">
        <v>-0.34770000000000001</v>
      </c>
      <c r="O3588" s="116">
        <v>17.657</v>
      </c>
      <c r="P3588" s="116">
        <v>0.14585999999999999</v>
      </c>
    </row>
    <row r="3589" spans="1:16">
      <c r="A3589" t="s">
        <v>141</v>
      </c>
      <c r="B3589">
        <v>1730</v>
      </c>
      <c r="C3589" t="s">
        <v>3762</v>
      </c>
      <c r="D3589">
        <v>56</v>
      </c>
      <c r="E3589">
        <v>10.128</v>
      </c>
      <c r="F3589">
        <v>11.753</v>
      </c>
      <c r="G3589">
        <v>13.377000000000001</v>
      </c>
      <c r="H3589">
        <v>15.32</v>
      </c>
      <c r="I3589">
        <v>17.663</v>
      </c>
      <c r="J3589">
        <v>20.515000000000001</v>
      </c>
      <c r="K3589">
        <v>24.024999999999999</v>
      </c>
      <c r="L3589">
        <v>28.395</v>
      </c>
      <c r="M3589">
        <v>32.765000000000001</v>
      </c>
      <c r="N3589" s="116">
        <v>-0.34770000000000001</v>
      </c>
      <c r="O3589" s="116">
        <v>17.662800000000001</v>
      </c>
      <c r="P3589" s="116">
        <v>0.14588000000000001</v>
      </c>
    </row>
    <row r="3590" spans="1:16">
      <c r="A3590" t="s">
        <v>141</v>
      </c>
      <c r="B3590">
        <v>1731</v>
      </c>
      <c r="C3590" t="s">
        <v>3763</v>
      </c>
      <c r="D3590">
        <v>56</v>
      </c>
      <c r="E3590">
        <v>10.130000000000001</v>
      </c>
      <c r="F3590">
        <v>11.756</v>
      </c>
      <c r="G3590">
        <v>13.381</v>
      </c>
      <c r="H3590">
        <v>15.324999999999999</v>
      </c>
      <c r="I3590">
        <v>17.669</v>
      </c>
      <c r="J3590">
        <v>20.523</v>
      </c>
      <c r="K3590">
        <v>24.035</v>
      </c>
      <c r="L3590">
        <v>28.408000000000001</v>
      </c>
      <c r="M3590">
        <v>32.780999999999999</v>
      </c>
      <c r="N3590" s="116">
        <v>-0.3478</v>
      </c>
      <c r="O3590" s="116">
        <v>17.668600000000001</v>
      </c>
      <c r="P3590" s="116">
        <v>0.14591000000000001</v>
      </c>
    </row>
    <row r="3591" spans="1:16">
      <c r="A3591" t="s">
        <v>141</v>
      </c>
      <c r="B3591">
        <v>1732</v>
      </c>
      <c r="C3591" t="s">
        <v>3764</v>
      </c>
      <c r="D3591">
        <v>56</v>
      </c>
      <c r="E3591">
        <v>10.132999999999999</v>
      </c>
      <c r="F3591">
        <v>11.759</v>
      </c>
      <c r="G3591">
        <v>13.385</v>
      </c>
      <c r="H3591">
        <v>15.329000000000001</v>
      </c>
      <c r="I3591">
        <v>17.673999999999999</v>
      </c>
      <c r="J3591">
        <v>20.53</v>
      </c>
      <c r="K3591">
        <v>24.044</v>
      </c>
      <c r="L3591">
        <v>28.419</v>
      </c>
      <c r="M3591">
        <v>32.795000000000002</v>
      </c>
      <c r="N3591" s="116">
        <v>-0.3478</v>
      </c>
      <c r="O3591" s="116">
        <v>17.674499999999998</v>
      </c>
      <c r="P3591" s="116">
        <v>0.14593</v>
      </c>
    </row>
    <row r="3592" spans="1:16">
      <c r="A3592" t="s">
        <v>141</v>
      </c>
      <c r="B3592">
        <v>1733</v>
      </c>
      <c r="C3592" t="s">
        <v>3765</v>
      </c>
      <c r="D3592">
        <v>56</v>
      </c>
      <c r="E3592">
        <v>10.135</v>
      </c>
      <c r="F3592">
        <v>11.762</v>
      </c>
      <c r="G3592">
        <v>13.388999999999999</v>
      </c>
      <c r="H3592">
        <v>15.334</v>
      </c>
      <c r="I3592">
        <v>17.68</v>
      </c>
      <c r="J3592">
        <v>20.536999999999999</v>
      </c>
      <c r="K3592">
        <v>24.053999999999998</v>
      </c>
      <c r="L3592">
        <v>28.431999999999999</v>
      </c>
      <c r="M3592">
        <v>32.81</v>
      </c>
      <c r="N3592" s="116">
        <v>-0.34789999999999999</v>
      </c>
      <c r="O3592" s="116">
        <v>17.680299999999999</v>
      </c>
      <c r="P3592" s="116">
        <v>0.14596000000000001</v>
      </c>
    </row>
    <row r="3593" spans="1:16">
      <c r="A3593" t="s">
        <v>141</v>
      </c>
      <c r="B3593">
        <v>1734</v>
      </c>
      <c r="C3593" t="s">
        <v>3766</v>
      </c>
      <c r="D3593">
        <v>56</v>
      </c>
      <c r="E3593">
        <v>10.138</v>
      </c>
      <c r="F3593">
        <v>11.765000000000001</v>
      </c>
      <c r="G3593">
        <v>13.393000000000001</v>
      </c>
      <c r="H3593">
        <v>15.339</v>
      </c>
      <c r="I3593">
        <v>17.686</v>
      </c>
      <c r="J3593">
        <v>20.545000000000002</v>
      </c>
      <c r="K3593">
        <v>24.062000000000001</v>
      </c>
      <c r="L3593">
        <v>28.443000000000001</v>
      </c>
      <c r="M3593">
        <v>32.823999999999998</v>
      </c>
      <c r="N3593" s="116">
        <v>-0.34789999999999999</v>
      </c>
      <c r="O3593" s="116">
        <v>17.6861</v>
      </c>
      <c r="P3593" s="116">
        <v>0.14598</v>
      </c>
    </row>
    <row r="3594" spans="1:16">
      <c r="A3594" t="s">
        <v>141</v>
      </c>
      <c r="B3594">
        <v>1735</v>
      </c>
      <c r="C3594" t="s">
        <v>3767</v>
      </c>
      <c r="D3594">
        <v>57</v>
      </c>
      <c r="E3594">
        <v>10.141</v>
      </c>
      <c r="F3594">
        <v>11.769</v>
      </c>
      <c r="G3594">
        <v>13.397</v>
      </c>
      <c r="H3594">
        <v>15.343999999999999</v>
      </c>
      <c r="I3594">
        <v>17.692</v>
      </c>
      <c r="J3594">
        <v>20.552</v>
      </c>
      <c r="K3594">
        <v>24.071999999999999</v>
      </c>
      <c r="L3594">
        <v>28.454999999999998</v>
      </c>
      <c r="M3594">
        <v>32.838000000000001</v>
      </c>
      <c r="N3594" s="116">
        <v>-0.34789999999999999</v>
      </c>
      <c r="O3594" s="116">
        <v>17.692</v>
      </c>
      <c r="P3594" s="116">
        <v>0.14599999999999999</v>
      </c>
    </row>
    <row r="3595" spans="1:16">
      <c r="A3595" t="s">
        <v>141</v>
      </c>
      <c r="B3595">
        <v>1736</v>
      </c>
      <c r="C3595" t="s">
        <v>3768</v>
      </c>
      <c r="D3595">
        <v>57</v>
      </c>
      <c r="E3595">
        <v>10.143000000000001</v>
      </c>
      <c r="F3595">
        <v>11.772</v>
      </c>
      <c r="G3595">
        <v>13.4</v>
      </c>
      <c r="H3595">
        <v>15.348000000000001</v>
      </c>
      <c r="I3595">
        <v>17.698</v>
      </c>
      <c r="J3595">
        <v>20.559000000000001</v>
      </c>
      <c r="K3595">
        <v>24.081</v>
      </c>
      <c r="L3595">
        <v>28.466999999999999</v>
      </c>
      <c r="M3595">
        <v>32.853999999999999</v>
      </c>
      <c r="N3595" s="116">
        <v>-0.34799999999999998</v>
      </c>
      <c r="O3595" s="116">
        <v>17.697800000000001</v>
      </c>
      <c r="P3595" s="116">
        <v>0.14602999999999999</v>
      </c>
    </row>
    <row r="3596" spans="1:16">
      <c r="A3596" t="s">
        <v>141</v>
      </c>
      <c r="B3596">
        <v>1737</v>
      </c>
      <c r="C3596" t="s">
        <v>3769</v>
      </c>
      <c r="D3596">
        <v>57</v>
      </c>
      <c r="E3596">
        <v>10.146000000000001</v>
      </c>
      <c r="F3596">
        <v>11.775</v>
      </c>
      <c r="G3596">
        <v>13.404</v>
      </c>
      <c r="H3596">
        <v>15.353</v>
      </c>
      <c r="I3596">
        <v>17.704000000000001</v>
      </c>
      <c r="J3596">
        <v>20.565999999999999</v>
      </c>
      <c r="K3596">
        <v>24.09</v>
      </c>
      <c r="L3596">
        <v>28.478999999999999</v>
      </c>
      <c r="M3596">
        <v>32.866999999999997</v>
      </c>
      <c r="N3596" s="116">
        <v>-0.34799999999999998</v>
      </c>
      <c r="O3596" s="116">
        <v>17.703600000000002</v>
      </c>
      <c r="P3596" s="116">
        <v>0.14605000000000001</v>
      </c>
    </row>
    <row r="3597" spans="1:16">
      <c r="A3597" t="s">
        <v>141</v>
      </c>
      <c r="B3597">
        <v>1738</v>
      </c>
      <c r="C3597" t="s">
        <v>3770</v>
      </c>
      <c r="D3597">
        <v>57</v>
      </c>
      <c r="E3597">
        <v>10.148</v>
      </c>
      <c r="F3597">
        <v>11.778</v>
      </c>
      <c r="G3597">
        <v>13.407999999999999</v>
      </c>
      <c r="H3597">
        <v>15.358000000000001</v>
      </c>
      <c r="I3597">
        <v>17.71</v>
      </c>
      <c r="J3597">
        <v>20.574000000000002</v>
      </c>
      <c r="K3597">
        <v>24.1</v>
      </c>
      <c r="L3597">
        <v>28.492000000000001</v>
      </c>
      <c r="M3597">
        <v>32.883000000000003</v>
      </c>
      <c r="N3597" s="116">
        <v>-0.34810000000000002</v>
      </c>
      <c r="O3597" s="116">
        <v>17.709499999999998</v>
      </c>
      <c r="P3597" s="116">
        <v>0.14607999999999999</v>
      </c>
    </row>
    <row r="3598" spans="1:16">
      <c r="A3598" t="s">
        <v>141</v>
      </c>
      <c r="B3598">
        <v>1739</v>
      </c>
      <c r="C3598" t="s">
        <v>3771</v>
      </c>
      <c r="D3598">
        <v>57</v>
      </c>
      <c r="E3598">
        <v>10.151</v>
      </c>
      <c r="F3598">
        <v>11.781000000000001</v>
      </c>
      <c r="G3598">
        <v>13.412000000000001</v>
      </c>
      <c r="H3598">
        <v>15.362</v>
      </c>
      <c r="I3598">
        <v>17.715</v>
      </c>
      <c r="J3598">
        <v>20.581</v>
      </c>
      <c r="K3598">
        <v>24.109000000000002</v>
      </c>
      <c r="L3598">
        <v>28.503</v>
      </c>
      <c r="M3598">
        <v>32.896999999999998</v>
      </c>
      <c r="N3598" s="116">
        <v>-0.34810000000000002</v>
      </c>
      <c r="O3598" s="116">
        <v>17.715299999999999</v>
      </c>
      <c r="P3598" s="116">
        <v>0.14610000000000001</v>
      </c>
    </row>
    <row r="3599" spans="1:16">
      <c r="A3599" t="s">
        <v>141</v>
      </c>
      <c r="B3599">
        <v>1740</v>
      </c>
      <c r="C3599" t="s">
        <v>3772</v>
      </c>
      <c r="D3599">
        <v>57</v>
      </c>
      <c r="E3599">
        <v>10.153</v>
      </c>
      <c r="F3599">
        <v>11.784000000000001</v>
      </c>
      <c r="G3599">
        <v>13.416</v>
      </c>
      <c r="H3599">
        <v>15.367000000000001</v>
      </c>
      <c r="I3599">
        <v>17.721</v>
      </c>
      <c r="J3599">
        <v>20.588999999999999</v>
      </c>
      <c r="K3599">
        <v>24.119</v>
      </c>
      <c r="L3599">
        <v>28.515999999999998</v>
      </c>
      <c r="M3599">
        <v>32.912999999999997</v>
      </c>
      <c r="N3599" s="116">
        <v>-0.34820000000000001</v>
      </c>
      <c r="O3599" s="116">
        <v>17.7211</v>
      </c>
      <c r="P3599" s="116">
        <v>0.14613000000000001</v>
      </c>
    </row>
    <row r="3600" spans="1:16">
      <c r="A3600" t="s">
        <v>141</v>
      </c>
      <c r="B3600">
        <v>1741</v>
      </c>
      <c r="C3600" t="s">
        <v>3773</v>
      </c>
      <c r="D3600">
        <v>57</v>
      </c>
      <c r="E3600">
        <v>10.154999999999999</v>
      </c>
      <c r="F3600">
        <v>11.788</v>
      </c>
      <c r="G3600">
        <v>13.42</v>
      </c>
      <c r="H3600">
        <v>15.372</v>
      </c>
      <c r="I3600">
        <v>17.727</v>
      </c>
      <c r="J3600">
        <v>20.596</v>
      </c>
      <c r="K3600">
        <v>24.126999999999999</v>
      </c>
      <c r="L3600">
        <v>28.527000000000001</v>
      </c>
      <c r="M3600">
        <v>32.927</v>
      </c>
      <c r="N3600" s="116">
        <v>-0.34820000000000001</v>
      </c>
      <c r="O3600" s="116">
        <v>17.726900000000001</v>
      </c>
      <c r="P3600" s="116">
        <v>0.14615</v>
      </c>
    </row>
    <row r="3601" spans="1:16">
      <c r="A3601" t="s">
        <v>141</v>
      </c>
      <c r="B3601">
        <v>1742</v>
      </c>
      <c r="C3601" t="s">
        <v>3774</v>
      </c>
      <c r="D3601">
        <v>57</v>
      </c>
      <c r="E3601">
        <v>10.157999999999999</v>
      </c>
      <c r="F3601">
        <v>11.791</v>
      </c>
      <c r="G3601">
        <v>13.423</v>
      </c>
      <c r="H3601">
        <v>15.375999999999999</v>
      </c>
      <c r="I3601">
        <v>17.733000000000001</v>
      </c>
      <c r="J3601">
        <v>20.603000000000002</v>
      </c>
      <c r="K3601">
        <v>24.137</v>
      </c>
      <c r="L3601">
        <v>28.54</v>
      </c>
      <c r="M3601">
        <v>32.942</v>
      </c>
      <c r="N3601" s="116">
        <v>-0.34820000000000001</v>
      </c>
      <c r="O3601" s="116">
        <v>17.732800000000001</v>
      </c>
      <c r="P3601" s="116">
        <v>0.14618</v>
      </c>
    </row>
    <row r="3602" spans="1:16">
      <c r="A3602" t="s">
        <v>141</v>
      </c>
      <c r="B3602">
        <v>1743</v>
      </c>
      <c r="C3602" t="s">
        <v>3775</v>
      </c>
      <c r="D3602">
        <v>57</v>
      </c>
      <c r="E3602">
        <v>10.16</v>
      </c>
      <c r="F3602">
        <v>11.794</v>
      </c>
      <c r="G3602">
        <v>13.427</v>
      </c>
      <c r="H3602">
        <v>15.381</v>
      </c>
      <c r="I3602">
        <v>17.739000000000001</v>
      </c>
      <c r="J3602">
        <v>20.61</v>
      </c>
      <c r="K3602">
        <v>24.146000000000001</v>
      </c>
      <c r="L3602">
        <v>28.550999999999998</v>
      </c>
      <c r="M3602">
        <v>32.956000000000003</v>
      </c>
      <c r="N3602" s="116">
        <v>-0.3483</v>
      </c>
      <c r="O3602" s="116">
        <v>17.738600000000002</v>
      </c>
      <c r="P3602" s="116">
        <v>0.1462</v>
      </c>
    </row>
    <row r="3603" spans="1:16">
      <c r="A3603" t="s">
        <v>141</v>
      </c>
      <c r="B3603">
        <v>1744</v>
      </c>
      <c r="C3603" t="s">
        <v>3776</v>
      </c>
      <c r="D3603">
        <v>57</v>
      </c>
      <c r="E3603">
        <v>10.163</v>
      </c>
      <c r="F3603">
        <v>11.797000000000001</v>
      </c>
      <c r="G3603">
        <v>13.430999999999999</v>
      </c>
      <c r="H3603">
        <v>15.385999999999999</v>
      </c>
      <c r="I3603">
        <v>17.744</v>
      </c>
      <c r="J3603">
        <v>20.617999999999999</v>
      </c>
      <c r="K3603">
        <v>24.155999999999999</v>
      </c>
      <c r="L3603">
        <v>28.564</v>
      </c>
      <c r="M3603">
        <v>32.972000000000001</v>
      </c>
      <c r="N3603" s="116">
        <v>-0.3483</v>
      </c>
      <c r="O3603" s="116">
        <v>17.744399999999999</v>
      </c>
      <c r="P3603" s="116">
        <v>0.14623</v>
      </c>
    </row>
    <row r="3604" spans="1:16">
      <c r="A3604" t="s">
        <v>141</v>
      </c>
      <c r="B3604">
        <v>1745</v>
      </c>
      <c r="C3604" t="s">
        <v>3777</v>
      </c>
      <c r="D3604">
        <v>57</v>
      </c>
      <c r="E3604">
        <v>10.164999999999999</v>
      </c>
      <c r="F3604">
        <v>11.8</v>
      </c>
      <c r="G3604">
        <v>13.435</v>
      </c>
      <c r="H3604">
        <v>15.391</v>
      </c>
      <c r="I3604">
        <v>17.75</v>
      </c>
      <c r="J3604">
        <v>20.625</v>
      </c>
      <c r="K3604">
        <v>24.164999999999999</v>
      </c>
      <c r="L3604">
        <v>28.574999999999999</v>
      </c>
      <c r="M3604">
        <v>32.985999999999997</v>
      </c>
      <c r="N3604" s="116">
        <v>-0.34839999999999999</v>
      </c>
      <c r="O3604" s="116">
        <v>17.7502</v>
      </c>
      <c r="P3604" s="116">
        <v>0.14624999999999999</v>
      </c>
    </row>
    <row r="3605" spans="1:16">
      <c r="A3605" t="s">
        <v>141</v>
      </c>
      <c r="B3605">
        <v>1746</v>
      </c>
      <c r="C3605" t="s">
        <v>3778</v>
      </c>
      <c r="D3605">
        <v>57</v>
      </c>
      <c r="E3605">
        <v>10.167999999999999</v>
      </c>
      <c r="F3605">
        <v>11.803000000000001</v>
      </c>
      <c r="G3605">
        <v>13.439</v>
      </c>
      <c r="H3605">
        <v>15.395</v>
      </c>
      <c r="I3605">
        <v>17.756</v>
      </c>
      <c r="J3605">
        <v>20.632999999999999</v>
      </c>
      <c r="K3605">
        <v>24.173999999999999</v>
      </c>
      <c r="L3605">
        <v>28.588000000000001</v>
      </c>
      <c r="M3605">
        <v>33.000999999999998</v>
      </c>
      <c r="N3605" s="116">
        <v>-0.34839999999999999</v>
      </c>
      <c r="O3605" s="116">
        <v>17.7561</v>
      </c>
      <c r="P3605" s="116">
        <v>0.14627999999999999</v>
      </c>
    </row>
    <row r="3606" spans="1:16">
      <c r="A3606" t="s">
        <v>141</v>
      </c>
      <c r="B3606">
        <v>1747</v>
      </c>
      <c r="C3606" t="s">
        <v>3779</v>
      </c>
      <c r="D3606">
        <v>57</v>
      </c>
      <c r="E3606">
        <v>10.17</v>
      </c>
      <c r="F3606">
        <v>11.805999999999999</v>
      </c>
      <c r="G3606">
        <v>13.443</v>
      </c>
      <c r="H3606">
        <v>15.4</v>
      </c>
      <c r="I3606">
        <v>17.762</v>
      </c>
      <c r="J3606">
        <v>20.64</v>
      </c>
      <c r="K3606">
        <v>24.184000000000001</v>
      </c>
      <c r="L3606">
        <v>28.6</v>
      </c>
      <c r="M3606">
        <v>33.015999999999998</v>
      </c>
      <c r="N3606" s="116">
        <v>-0.34849999999999998</v>
      </c>
      <c r="O3606" s="116">
        <v>17.761900000000001</v>
      </c>
      <c r="P3606" s="116">
        <v>0.14630000000000001</v>
      </c>
    </row>
    <row r="3607" spans="1:16">
      <c r="A3607" t="s">
        <v>141</v>
      </c>
      <c r="B3607">
        <v>1748</v>
      </c>
      <c r="C3607" t="s">
        <v>3780</v>
      </c>
      <c r="D3607">
        <v>57</v>
      </c>
      <c r="E3607">
        <v>10.173</v>
      </c>
      <c r="F3607">
        <v>11.81</v>
      </c>
      <c r="G3607">
        <v>13.446999999999999</v>
      </c>
      <c r="H3607">
        <v>15.404999999999999</v>
      </c>
      <c r="I3607">
        <v>17.768000000000001</v>
      </c>
      <c r="J3607">
        <v>20.646999999999998</v>
      </c>
      <c r="K3607">
        <v>24.193000000000001</v>
      </c>
      <c r="L3607">
        <v>28.611000000000001</v>
      </c>
      <c r="M3607">
        <v>33.029000000000003</v>
      </c>
      <c r="N3607" s="116">
        <v>-0.34849999999999998</v>
      </c>
      <c r="O3607" s="116">
        <v>17.767700000000001</v>
      </c>
      <c r="P3607" s="116">
        <v>0.14632000000000001</v>
      </c>
    </row>
    <row r="3608" spans="1:16">
      <c r="A3608" t="s">
        <v>141</v>
      </c>
      <c r="B3608">
        <v>1749</v>
      </c>
      <c r="C3608" t="s">
        <v>3781</v>
      </c>
      <c r="D3608">
        <v>57</v>
      </c>
      <c r="E3608">
        <v>10.175000000000001</v>
      </c>
      <c r="F3608">
        <v>11.813000000000001</v>
      </c>
      <c r="G3608">
        <v>13.45</v>
      </c>
      <c r="H3608">
        <v>15.409000000000001</v>
      </c>
      <c r="I3608">
        <v>17.774000000000001</v>
      </c>
      <c r="J3608">
        <v>20.654</v>
      </c>
      <c r="K3608">
        <v>24.202000000000002</v>
      </c>
      <c r="L3608">
        <v>28.623000000000001</v>
      </c>
      <c r="M3608">
        <v>33.045000000000002</v>
      </c>
      <c r="N3608" s="116">
        <v>-0.34849999999999998</v>
      </c>
      <c r="O3608" s="116">
        <v>17.773499999999999</v>
      </c>
      <c r="P3608" s="116">
        <v>0.14635000000000001</v>
      </c>
    </row>
    <row r="3609" spans="1:16">
      <c r="A3609" t="s">
        <v>141</v>
      </c>
      <c r="B3609">
        <v>1750</v>
      </c>
      <c r="C3609" t="s">
        <v>3782</v>
      </c>
      <c r="D3609">
        <v>57</v>
      </c>
      <c r="E3609">
        <v>10.178000000000001</v>
      </c>
      <c r="F3609">
        <v>11.816000000000001</v>
      </c>
      <c r="G3609">
        <v>13.454000000000001</v>
      </c>
      <c r="H3609">
        <v>15.414</v>
      </c>
      <c r="I3609">
        <v>17.779</v>
      </c>
      <c r="J3609">
        <v>20.661000000000001</v>
      </c>
      <c r="K3609">
        <v>24.210999999999999</v>
      </c>
      <c r="L3609">
        <v>28.635000000000002</v>
      </c>
      <c r="M3609">
        <v>33.058999999999997</v>
      </c>
      <c r="N3609" s="116">
        <v>-0.34860000000000002</v>
      </c>
      <c r="O3609" s="116">
        <v>17.779299999999999</v>
      </c>
      <c r="P3609" s="116">
        <v>0.14637</v>
      </c>
    </row>
    <row r="3610" spans="1:16">
      <c r="A3610" t="s">
        <v>141</v>
      </c>
      <c r="B3610">
        <v>1751</v>
      </c>
      <c r="C3610" t="s">
        <v>3783</v>
      </c>
      <c r="D3610">
        <v>57</v>
      </c>
      <c r="E3610">
        <v>10.18</v>
      </c>
      <c r="F3610">
        <v>11.819000000000001</v>
      </c>
      <c r="G3610">
        <v>13.458</v>
      </c>
      <c r="H3610">
        <v>15.419</v>
      </c>
      <c r="I3610">
        <v>17.785</v>
      </c>
      <c r="J3610">
        <v>20.669</v>
      </c>
      <c r="K3610">
        <v>24.221</v>
      </c>
      <c r="L3610">
        <v>28.646999999999998</v>
      </c>
      <c r="M3610">
        <v>33.073999999999998</v>
      </c>
      <c r="N3610" s="116">
        <v>-0.34860000000000002</v>
      </c>
      <c r="O3610" s="116">
        <v>17.7851</v>
      </c>
      <c r="P3610" s="116">
        <v>0.1464</v>
      </c>
    </row>
    <row r="3611" spans="1:16">
      <c r="A3611" t="s">
        <v>141</v>
      </c>
      <c r="B3611">
        <v>1752</v>
      </c>
      <c r="C3611" t="s">
        <v>3784</v>
      </c>
      <c r="D3611">
        <v>57</v>
      </c>
      <c r="E3611">
        <v>10.183</v>
      </c>
      <c r="F3611">
        <v>11.821999999999999</v>
      </c>
      <c r="G3611">
        <v>13.462</v>
      </c>
      <c r="H3611">
        <v>15.423</v>
      </c>
      <c r="I3611">
        <v>17.791</v>
      </c>
      <c r="J3611">
        <v>20.675999999999998</v>
      </c>
      <c r="K3611">
        <v>24.23</v>
      </c>
      <c r="L3611">
        <v>28.658999999999999</v>
      </c>
      <c r="M3611">
        <v>33.088999999999999</v>
      </c>
      <c r="N3611" s="116">
        <v>-0.34870000000000001</v>
      </c>
      <c r="O3611" s="116">
        <v>17.791</v>
      </c>
      <c r="P3611" s="116">
        <v>0.14641999999999999</v>
      </c>
    </row>
    <row r="3612" spans="1:16">
      <c r="A3612" t="s">
        <v>141</v>
      </c>
      <c r="B3612">
        <v>1753</v>
      </c>
      <c r="C3612" t="s">
        <v>3785</v>
      </c>
      <c r="D3612">
        <v>57</v>
      </c>
      <c r="E3612">
        <v>10.185</v>
      </c>
      <c r="F3612">
        <v>11.824999999999999</v>
      </c>
      <c r="G3612">
        <v>13.465</v>
      </c>
      <c r="H3612">
        <v>15.428000000000001</v>
      </c>
      <c r="I3612">
        <v>17.797000000000001</v>
      </c>
      <c r="J3612">
        <v>20.684000000000001</v>
      </c>
      <c r="K3612">
        <v>24.239000000000001</v>
      </c>
      <c r="L3612">
        <v>28.672000000000001</v>
      </c>
      <c r="M3612">
        <v>33.103999999999999</v>
      </c>
      <c r="N3612" s="116">
        <v>-0.34870000000000001</v>
      </c>
      <c r="O3612" s="116">
        <v>17.796800000000001</v>
      </c>
      <c r="P3612" s="116">
        <v>0.14645</v>
      </c>
    </row>
    <row r="3613" spans="1:16">
      <c r="A3613" t="s">
        <v>141</v>
      </c>
      <c r="B3613">
        <v>1754</v>
      </c>
      <c r="C3613" t="s">
        <v>3786</v>
      </c>
      <c r="D3613">
        <v>57</v>
      </c>
      <c r="E3613">
        <v>10.188000000000001</v>
      </c>
      <c r="F3613">
        <v>11.829000000000001</v>
      </c>
      <c r="G3613">
        <v>13.468999999999999</v>
      </c>
      <c r="H3613">
        <v>15.433</v>
      </c>
      <c r="I3613">
        <v>17.803000000000001</v>
      </c>
      <c r="J3613">
        <v>20.690999999999999</v>
      </c>
      <c r="K3613">
        <v>24.248999999999999</v>
      </c>
      <c r="L3613">
        <v>28.683</v>
      </c>
      <c r="M3613">
        <v>33.118000000000002</v>
      </c>
      <c r="N3613" s="116">
        <v>-0.3488</v>
      </c>
      <c r="O3613" s="116">
        <v>17.802600000000002</v>
      </c>
      <c r="P3613" s="116">
        <v>0.14646999999999999</v>
      </c>
    </row>
    <row r="3614" spans="1:16">
      <c r="A3614" t="s">
        <v>141</v>
      </c>
      <c r="B3614">
        <v>1755</v>
      </c>
      <c r="C3614" t="s">
        <v>3787</v>
      </c>
      <c r="D3614">
        <v>57</v>
      </c>
      <c r="E3614">
        <v>10.19</v>
      </c>
      <c r="F3614">
        <v>11.832000000000001</v>
      </c>
      <c r="G3614">
        <v>13.473000000000001</v>
      </c>
      <c r="H3614">
        <v>15.436999999999999</v>
      </c>
      <c r="I3614">
        <v>17.808</v>
      </c>
      <c r="J3614">
        <v>20.698</v>
      </c>
      <c r="K3614">
        <v>24.257999999999999</v>
      </c>
      <c r="L3614">
        <v>28.696000000000002</v>
      </c>
      <c r="M3614">
        <v>33.134</v>
      </c>
      <c r="N3614" s="116">
        <v>-0.3488</v>
      </c>
      <c r="O3614" s="116">
        <v>17.808399999999999</v>
      </c>
      <c r="P3614" s="116">
        <v>0.14649999999999999</v>
      </c>
    </row>
    <row r="3615" spans="1:16">
      <c r="A3615" t="s">
        <v>141</v>
      </c>
      <c r="B3615">
        <v>1756</v>
      </c>
      <c r="C3615" t="s">
        <v>3788</v>
      </c>
      <c r="D3615">
        <v>57</v>
      </c>
      <c r="E3615">
        <v>10.193</v>
      </c>
      <c r="F3615">
        <v>11.835000000000001</v>
      </c>
      <c r="G3615">
        <v>13.477</v>
      </c>
      <c r="H3615">
        <v>15.442</v>
      </c>
      <c r="I3615">
        <v>17.814</v>
      </c>
      <c r="J3615">
        <v>20.704999999999998</v>
      </c>
      <c r="K3615">
        <v>24.266999999999999</v>
      </c>
      <c r="L3615">
        <v>28.707000000000001</v>
      </c>
      <c r="M3615">
        <v>33.146999999999998</v>
      </c>
      <c r="N3615" s="116">
        <v>-0.3488</v>
      </c>
      <c r="O3615" s="116">
        <v>17.8142</v>
      </c>
      <c r="P3615" s="116">
        <v>0.14652000000000001</v>
      </c>
    </row>
    <row r="3616" spans="1:16">
      <c r="A3616" t="s">
        <v>141</v>
      </c>
      <c r="B3616">
        <v>1757</v>
      </c>
      <c r="C3616" t="s">
        <v>3789</v>
      </c>
      <c r="D3616">
        <v>57</v>
      </c>
      <c r="E3616">
        <v>10.195</v>
      </c>
      <c r="F3616">
        <v>11.837999999999999</v>
      </c>
      <c r="G3616">
        <v>13.481</v>
      </c>
      <c r="H3616">
        <v>15.446999999999999</v>
      </c>
      <c r="I3616">
        <v>17.82</v>
      </c>
      <c r="J3616">
        <v>20.713000000000001</v>
      </c>
      <c r="K3616">
        <v>24.276</v>
      </c>
      <c r="L3616">
        <v>28.719000000000001</v>
      </c>
      <c r="M3616">
        <v>33.161999999999999</v>
      </c>
      <c r="N3616" s="116">
        <v>-0.34889999999999999</v>
      </c>
      <c r="O3616" s="116">
        <v>17.82</v>
      </c>
      <c r="P3616" s="116">
        <v>0.14654</v>
      </c>
    </row>
    <row r="3617" spans="1:16">
      <c r="A3617" t="s">
        <v>141</v>
      </c>
      <c r="B3617">
        <v>1758</v>
      </c>
      <c r="C3617" t="s">
        <v>3790</v>
      </c>
      <c r="D3617">
        <v>57</v>
      </c>
      <c r="E3617">
        <v>10.196999999999999</v>
      </c>
      <c r="F3617">
        <v>11.840999999999999</v>
      </c>
      <c r="G3617">
        <v>13.484999999999999</v>
      </c>
      <c r="H3617">
        <v>15.451000000000001</v>
      </c>
      <c r="I3617">
        <v>17.826000000000001</v>
      </c>
      <c r="J3617">
        <v>20.72</v>
      </c>
      <c r="K3617">
        <v>24.286000000000001</v>
      </c>
      <c r="L3617">
        <v>28.731000000000002</v>
      </c>
      <c r="M3617">
        <v>33.177</v>
      </c>
      <c r="N3617" s="116">
        <v>-0.34889999999999999</v>
      </c>
      <c r="O3617" s="116">
        <v>17.825800000000001</v>
      </c>
      <c r="P3617" s="116">
        <v>0.14657000000000001</v>
      </c>
    </row>
    <row r="3618" spans="1:16">
      <c r="A3618" t="s">
        <v>141</v>
      </c>
      <c r="B3618">
        <v>1759</v>
      </c>
      <c r="C3618" t="s">
        <v>3791</v>
      </c>
      <c r="D3618">
        <v>57</v>
      </c>
      <c r="E3618">
        <v>10.199999999999999</v>
      </c>
      <c r="F3618">
        <v>11.843999999999999</v>
      </c>
      <c r="G3618">
        <v>13.489000000000001</v>
      </c>
      <c r="H3618">
        <v>15.456</v>
      </c>
      <c r="I3618">
        <v>17.832000000000001</v>
      </c>
      <c r="J3618">
        <v>20.727</v>
      </c>
      <c r="K3618">
        <v>24.295000000000002</v>
      </c>
      <c r="L3618">
        <v>28.742999999999999</v>
      </c>
      <c r="M3618">
        <v>33.191000000000003</v>
      </c>
      <c r="N3618" s="116">
        <v>-0.34899999999999998</v>
      </c>
      <c r="O3618" s="116">
        <v>17.831600000000002</v>
      </c>
      <c r="P3618" s="116">
        <v>0.14659</v>
      </c>
    </row>
    <row r="3619" spans="1:16">
      <c r="A3619" t="s">
        <v>141</v>
      </c>
      <c r="B3619">
        <v>1760</v>
      </c>
      <c r="C3619" t="s">
        <v>3792</v>
      </c>
      <c r="D3619">
        <v>57</v>
      </c>
      <c r="E3619">
        <v>10.202</v>
      </c>
      <c r="F3619">
        <v>11.847</v>
      </c>
      <c r="G3619">
        <v>13.492000000000001</v>
      </c>
      <c r="H3619">
        <v>15.461</v>
      </c>
      <c r="I3619">
        <v>17.837</v>
      </c>
      <c r="J3619">
        <v>20.734999999999999</v>
      </c>
      <c r="K3619">
        <v>24.303999999999998</v>
      </c>
      <c r="L3619">
        <v>28.754999999999999</v>
      </c>
      <c r="M3619">
        <v>33.207000000000001</v>
      </c>
      <c r="N3619" s="116">
        <v>-0.34899999999999998</v>
      </c>
      <c r="O3619" s="116">
        <v>17.837399999999999</v>
      </c>
      <c r="P3619" s="116">
        <v>0.14662</v>
      </c>
    </row>
    <row r="3620" spans="1:16">
      <c r="A3620" t="s">
        <v>141</v>
      </c>
      <c r="B3620">
        <v>1761</v>
      </c>
      <c r="C3620" t="s">
        <v>3793</v>
      </c>
      <c r="D3620">
        <v>57</v>
      </c>
      <c r="E3620">
        <v>10.205</v>
      </c>
      <c r="F3620">
        <v>11.851000000000001</v>
      </c>
      <c r="G3620">
        <v>13.496</v>
      </c>
      <c r="H3620">
        <v>15.465999999999999</v>
      </c>
      <c r="I3620">
        <v>17.843</v>
      </c>
      <c r="J3620">
        <v>20.742000000000001</v>
      </c>
      <c r="K3620">
        <v>24.312999999999999</v>
      </c>
      <c r="L3620">
        <v>28.766999999999999</v>
      </c>
      <c r="M3620">
        <v>33.220999999999997</v>
      </c>
      <c r="N3620" s="116">
        <v>-0.34910000000000002</v>
      </c>
      <c r="O3620" s="116">
        <v>17.8432</v>
      </c>
      <c r="P3620" s="116">
        <v>0.14663999999999999</v>
      </c>
    </row>
    <row r="3621" spans="1:16">
      <c r="A3621" t="s">
        <v>141</v>
      </c>
      <c r="B3621">
        <v>1762</v>
      </c>
      <c r="C3621" t="s">
        <v>3794</v>
      </c>
      <c r="D3621">
        <v>57</v>
      </c>
      <c r="E3621">
        <v>10.207000000000001</v>
      </c>
      <c r="F3621">
        <v>11.853999999999999</v>
      </c>
      <c r="G3621">
        <v>13.5</v>
      </c>
      <c r="H3621">
        <v>15.47</v>
      </c>
      <c r="I3621">
        <v>17.849</v>
      </c>
      <c r="J3621">
        <v>20.748999999999999</v>
      </c>
      <c r="K3621">
        <v>24.323</v>
      </c>
      <c r="L3621">
        <v>28.78</v>
      </c>
      <c r="M3621">
        <v>33.235999999999997</v>
      </c>
      <c r="N3621" s="116">
        <v>-0.34910000000000002</v>
      </c>
      <c r="O3621" s="116">
        <v>17.849</v>
      </c>
      <c r="P3621" s="116">
        <v>0.14666999999999999</v>
      </c>
    </row>
    <row r="3622" spans="1:16">
      <c r="A3622" t="s">
        <v>141</v>
      </c>
      <c r="B3622">
        <v>1763</v>
      </c>
      <c r="C3622" t="s">
        <v>3795</v>
      </c>
      <c r="D3622">
        <v>57</v>
      </c>
      <c r="E3622">
        <v>10.210000000000001</v>
      </c>
      <c r="F3622">
        <v>11.856999999999999</v>
      </c>
      <c r="G3622">
        <v>13.504</v>
      </c>
      <c r="H3622">
        <v>15.475</v>
      </c>
      <c r="I3622">
        <v>17.855</v>
      </c>
      <c r="J3622">
        <v>20.756</v>
      </c>
      <c r="K3622">
        <v>24.332000000000001</v>
      </c>
      <c r="L3622">
        <v>28.791</v>
      </c>
      <c r="M3622">
        <v>33.25</v>
      </c>
      <c r="N3622" s="116">
        <v>-0.34910000000000002</v>
      </c>
      <c r="O3622" s="116">
        <v>17.854800000000001</v>
      </c>
      <c r="P3622" s="116">
        <v>0.14668999999999999</v>
      </c>
    </row>
    <row r="3623" spans="1:16">
      <c r="A3623" t="s">
        <v>141</v>
      </c>
      <c r="B3623">
        <v>1764</v>
      </c>
      <c r="C3623" t="s">
        <v>3796</v>
      </c>
      <c r="D3623">
        <v>57</v>
      </c>
      <c r="E3623">
        <v>10.212</v>
      </c>
      <c r="F3623">
        <v>11.86</v>
      </c>
      <c r="G3623">
        <v>13.507</v>
      </c>
      <c r="H3623">
        <v>15.478999999999999</v>
      </c>
      <c r="I3623">
        <v>17.861000000000001</v>
      </c>
      <c r="J3623">
        <v>20.763999999999999</v>
      </c>
      <c r="K3623">
        <v>24.341999999999999</v>
      </c>
      <c r="L3623">
        <v>28.803999999999998</v>
      </c>
      <c r="M3623">
        <v>33.265999999999998</v>
      </c>
      <c r="N3623" s="116">
        <v>-0.34920000000000001</v>
      </c>
      <c r="O3623" s="116">
        <v>17.860600000000002</v>
      </c>
      <c r="P3623" s="116">
        <v>0.14671999999999999</v>
      </c>
    </row>
    <row r="3624" spans="1:16">
      <c r="A3624" t="s">
        <v>141</v>
      </c>
      <c r="B3624">
        <v>1765</v>
      </c>
      <c r="C3624" t="s">
        <v>3797</v>
      </c>
      <c r="D3624">
        <v>57</v>
      </c>
      <c r="E3624">
        <v>10.215</v>
      </c>
      <c r="F3624">
        <v>11.863</v>
      </c>
      <c r="G3624">
        <v>13.510999999999999</v>
      </c>
      <c r="H3624">
        <v>15.484</v>
      </c>
      <c r="I3624">
        <v>17.866</v>
      </c>
      <c r="J3624">
        <v>20.771000000000001</v>
      </c>
      <c r="K3624">
        <v>24.350999999999999</v>
      </c>
      <c r="L3624">
        <v>28.815000000000001</v>
      </c>
      <c r="M3624">
        <v>33.28</v>
      </c>
      <c r="N3624" s="116">
        <v>-0.34920000000000001</v>
      </c>
      <c r="O3624" s="116">
        <v>17.866399999999999</v>
      </c>
      <c r="P3624" s="116">
        <v>0.14674000000000001</v>
      </c>
    </row>
    <row r="3625" spans="1:16">
      <c r="A3625" t="s">
        <v>141</v>
      </c>
      <c r="B3625">
        <v>1766</v>
      </c>
      <c r="C3625" t="s">
        <v>3798</v>
      </c>
      <c r="D3625">
        <v>58</v>
      </c>
      <c r="E3625">
        <v>10.217000000000001</v>
      </c>
      <c r="F3625">
        <v>11.866</v>
      </c>
      <c r="G3625">
        <v>13.515000000000001</v>
      </c>
      <c r="H3625">
        <v>15.489000000000001</v>
      </c>
      <c r="I3625">
        <v>17.872</v>
      </c>
      <c r="J3625">
        <v>20.777999999999999</v>
      </c>
      <c r="K3625">
        <v>24.36</v>
      </c>
      <c r="L3625">
        <v>28.827000000000002</v>
      </c>
      <c r="M3625">
        <v>33.293999999999997</v>
      </c>
      <c r="N3625" s="116">
        <v>-0.3493</v>
      </c>
      <c r="O3625" s="116">
        <v>17.872199999999999</v>
      </c>
      <c r="P3625" s="116">
        <v>0.14676</v>
      </c>
    </row>
    <row r="3626" spans="1:16">
      <c r="A3626" t="s">
        <v>141</v>
      </c>
      <c r="B3626">
        <v>1767</v>
      </c>
      <c r="C3626" t="s">
        <v>3799</v>
      </c>
      <c r="D3626">
        <v>58</v>
      </c>
      <c r="E3626">
        <v>10.220000000000001</v>
      </c>
      <c r="F3626">
        <v>11.869</v>
      </c>
      <c r="G3626">
        <v>13.519</v>
      </c>
      <c r="H3626">
        <v>15.493</v>
      </c>
      <c r="I3626">
        <v>17.878</v>
      </c>
      <c r="J3626">
        <v>20.786000000000001</v>
      </c>
      <c r="K3626">
        <v>24.369</v>
      </c>
      <c r="L3626">
        <v>28.838999999999999</v>
      </c>
      <c r="M3626">
        <v>33.31</v>
      </c>
      <c r="N3626" s="116">
        <v>-0.3493</v>
      </c>
      <c r="O3626" s="116">
        <v>17.878</v>
      </c>
      <c r="P3626" s="116">
        <v>0.14679</v>
      </c>
    </row>
    <row r="3627" spans="1:16">
      <c r="A3627" t="s">
        <v>141</v>
      </c>
      <c r="B3627">
        <v>1768</v>
      </c>
      <c r="C3627" t="s">
        <v>3800</v>
      </c>
      <c r="D3627">
        <v>58</v>
      </c>
      <c r="E3627">
        <v>10.222</v>
      </c>
      <c r="F3627">
        <v>11.872999999999999</v>
      </c>
      <c r="G3627">
        <v>13.523</v>
      </c>
      <c r="H3627">
        <v>15.497999999999999</v>
      </c>
      <c r="I3627">
        <v>17.884</v>
      </c>
      <c r="J3627">
        <v>20.792999999999999</v>
      </c>
      <c r="K3627">
        <v>24.378</v>
      </c>
      <c r="L3627">
        <v>28.850999999999999</v>
      </c>
      <c r="M3627">
        <v>33.323</v>
      </c>
      <c r="N3627" s="116">
        <v>-0.3493</v>
      </c>
      <c r="O3627" s="116">
        <v>17.883800000000001</v>
      </c>
      <c r="P3627" s="116">
        <v>0.14681</v>
      </c>
    </row>
    <row r="3628" spans="1:16">
      <c r="A3628" t="s">
        <v>141</v>
      </c>
      <c r="B3628">
        <v>1769</v>
      </c>
      <c r="C3628" t="s">
        <v>3801</v>
      </c>
      <c r="D3628">
        <v>58</v>
      </c>
      <c r="E3628">
        <v>10.225</v>
      </c>
      <c r="F3628">
        <v>11.875999999999999</v>
      </c>
      <c r="G3628">
        <v>13.526</v>
      </c>
      <c r="H3628">
        <v>15.503</v>
      </c>
      <c r="I3628">
        <v>17.89</v>
      </c>
      <c r="J3628">
        <v>20.8</v>
      </c>
      <c r="K3628">
        <v>24.388000000000002</v>
      </c>
      <c r="L3628">
        <v>28.864000000000001</v>
      </c>
      <c r="M3628">
        <v>33.338999999999999</v>
      </c>
      <c r="N3628" s="116">
        <v>-0.34939999999999999</v>
      </c>
      <c r="O3628" s="116">
        <v>17.889600000000002</v>
      </c>
      <c r="P3628" s="116">
        <v>0.14684</v>
      </c>
    </row>
    <row r="3629" spans="1:16">
      <c r="A3629" t="s">
        <v>141</v>
      </c>
      <c r="B3629">
        <v>1770</v>
      </c>
      <c r="C3629" t="s">
        <v>3802</v>
      </c>
      <c r="D3629">
        <v>58</v>
      </c>
      <c r="E3629">
        <v>10.227</v>
      </c>
      <c r="F3629">
        <v>11.879</v>
      </c>
      <c r="G3629">
        <v>13.53</v>
      </c>
      <c r="H3629">
        <v>15.507999999999999</v>
      </c>
      <c r="I3629">
        <v>17.895</v>
      </c>
      <c r="J3629">
        <v>20.806999999999999</v>
      </c>
      <c r="K3629">
        <v>24.396999999999998</v>
      </c>
      <c r="L3629">
        <v>28.875</v>
      </c>
      <c r="M3629">
        <v>33.353000000000002</v>
      </c>
      <c r="N3629" s="116">
        <v>-0.34939999999999999</v>
      </c>
      <c r="O3629" s="116">
        <v>17.895399999999999</v>
      </c>
      <c r="P3629" s="116">
        <v>0.14685999999999999</v>
      </c>
    </row>
    <row r="3630" spans="1:16">
      <c r="A3630" t="s">
        <v>141</v>
      </c>
      <c r="B3630">
        <v>1771</v>
      </c>
      <c r="C3630" t="s">
        <v>3803</v>
      </c>
      <c r="D3630">
        <v>58</v>
      </c>
      <c r="E3630">
        <v>10.228999999999999</v>
      </c>
      <c r="F3630">
        <v>11.882</v>
      </c>
      <c r="G3630">
        <v>13.534000000000001</v>
      </c>
      <c r="H3630">
        <v>15.512</v>
      </c>
      <c r="I3630">
        <v>17.901</v>
      </c>
      <c r="J3630">
        <v>20.815000000000001</v>
      </c>
      <c r="K3630">
        <v>24.405999999999999</v>
      </c>
      <c r="L3630">
        <v>28.888000000000002</v>
      </c>
      <c r="M3630">
        <v>33.369</v>
      </c>
      <c r="N3630" s="116">
        <v>-0.34949999999999998</v>
      </c>
      <c r="O3630" s="116">
        <v>17.901199999999999</v>
      </c>
      <c r="P3630" s="116">
        <v>0.14688999999999999</v>
      </c>
    </row>
    <row r="3631" spans="1:16">
      <c r="A3631" t="s">
        <v>141</v>
      </c>
      <c r="B3631">
        <v>1772</v>
      </c>
      <c r="C3631" t="s">
        <v>3804</v>
      </c>
      <c r="D3631">
        <v>58</v>
      </c>
      <c r="E3631">
        <v>10.231999999999999</v>
      </c>
      <c r="F3631">
        <v>11.885</v>
      </c>
      <c r="G3631">
        <v>13.538</v>
      </c>
      <c r="H3631">
        <v>15.516999999999999</v>
      </c>
      <c r="I3631">
        <v>17.907</v>
      </c>
      <c r="J3631">
        <v>20.821999999999999</v>
      </c>
      <c r="K3631">
        <v>24.414999999999999</v>
      </c>
      <c r="L3631">
        <v>28.899000000000001</v>
      </c>
      <c r="M3631">
        <v>33.383000000000003</v>
      </c>
      <c r="N3631" s="116">
        <v>-0.34949999999999998</v>
      </c>
      <c r="O3631" s="116">
        <v>17.907</v>
      </c>
      <c r="P3631" s="116">
        <v>0.14691000000000001</v>
      </c>
    </row>
    <row r="3632" spans="1:16">
      <c r="A3632" t="s">
        <v>141</v>
      </c>
      <c r="B3632">
        <v>1773</v>
      </c>
      <c r="C3632" t="s">
        <v>3805</v>
      </c>
      <c r="D3632">
        <v>58</v>
      </c>
      <c r="E3632">
        <v>10.234999999999999</v>
      </c>
      <c r="F3632">
        <v>11.888</v>
      </c>
      <c r="G3632">
        <v>13.542</v>
      </c>
      <c r="H3632">
        <v>15.522</v>
      </c>
      <c r="I3632">
        <v>17.913</v>
      </c>
      <c r="J3632">
        <v>20.829000000000001</v>
      </c>
      <c r="K3632">
        <v>24.425000000000001</v>
      </c>
      <c r="L3632">
        <v>28.911000000000001</v>
      </c>
      <c r="M3632">
        <v>33.396999999999998</v>
      </c>
      <c r="N3632" s="116">
        <v>-0.34960000000000002</v>
      </c>
      <c r="O3632" s="116">
        <v>17.912800000000001</v>
      </c>
      <c r="P3632" s="116">
        <v>0.14693000000000001</v>
      </c>
    </row>
    <row r="3633" spans="1:16">
      <c r="A3633" t="s">
        <v>141</v>
      </c>
      <c r="B3633">
        <v>1774</v>
      </c>
      <c r="C3633" t="s">
        <v>3806</v>
      </c>
      <c r="D3633">
        <v>58</v>
      </c>
      <c r="E3633">
        <v>10.237</v>
      </c>
      <c r="F3633">
        <v>11.891</v>
      </c>
      <c r="G3633">
        <v>13.545999999999999</v>
      </c>
      <c r="H3633">
        <v>15.526</v>
      </c>
      <c r="I3633">
        <v>17.919</v>
      </c>
      <c r="J3633">
        <v>20.837</v>
      </c>
      <c r="K3633">
        <v>24.434000000000001</v>
      </c>
      <c r="L3633">
        <v>28.922999999999998</v>
      </c>
      <c r="M3633">
        <v>33.411999999999999</v>
      </c>
      <c r="N3633" s="116">
        <v>-0.34960000000000002</v>
      </c>
      <c r="O3633" s="116">
        <v>17.918600000000001</v>
      </c>
      <c r="P3633" s="116">
        <v>0.14696000000000001</v>
      </c>
    </row>
    <row r="3634" spans="1:16">
      <c r="A3634" t="s">
        <v>141</v>
      </c>
      <c r="B3634">
        <v>1775</v>
      </c>
      <c r="C3634" t="s">
        <v>3807</v>
      </c>
      <c r="D3634">
        <v>58</v>
      </c>
      <c r="E3634">
        <v>10.239000000000001</v>
      </c>
      <c r="F3634">
        <v>11.894</v>
      </c>
      <c r="G3634">
        <v>13.548999999999999</v>
      </c>
      <c r="H3634">
        <v>15.531000000000001</v>
      </c>
      <c r="I3634">
        <v>17.923999999999999</v>
      </c>
      <c r="J3634">
        <v>20.844000000000001</v>
      </c>
      <c r="K3634">
        <v>24.443000000000001</v>
      </c>
      <c r="L3634">
        <v>28.934999999999999</v>
      </c>
      <c r="M3634">
        <v>33.426000000000002</v>
      </c>
      <c r="N3634" s="116">
        <v>-0.34960000000000002</v>
      </c>
      <c r="O3634" s="116">
        <v>17.924299999999999</v>
      </c>
      <c r="P3634" s="116">
        <v>0.14698</v>
      </c>
    </row>
    <row r="3635" spans="1:16">
      <c r="A3635" t="s">
        <v>141</v>
      </c>
      <c r="B3635">
        <v>1776</v>
      </c>
      <c r="C3635" t="s">
        <v>3808</v>
      </c>
      <c r="D3635">
        <v>58</v>
      </c>
      <c r="E3635">
        <v>10.242000000000001</v>
      </c>
      <c r="F3635">
        <v>11.897</v>
      </c>
      <c r="G3635">
        <v>13.553000000000001</v>
      </c>
      <c r="H3635">
        <v>15.535</v>
      </c>
      <c r="I3635">
        <v>17.93</v>
      </c>
      <c r="J3635">
        <v>20.850999999999999</v>
      </c>
      <c r="K3635">
        <v>24.452999999999999</v>
      </c>
      <c r="L3635">
        <v>28.946999999999999</v>
      </c>
      <c r="M3635">
        <v>33.442</v>
      </c>
      <c r="N3635" s="116">
        <v>-0.34970000000000001</v>
      </c>
      <c r="O3635" s="116">
        <v>17.930099999999999</v>
      </c>
      <c r="P3635" s="116">
        <v>0.14701</v>
      </c>
    </row>
    <row r="3636" spans="1:16">
      <c r="A3636" t="s">
        <v>141</v>
      </c>
      <c r="B3636">
        <v>1777</v>
      </c>
      <c r="C3636" t="s">
        <v>3809</v>
      </c>
      <c r="D3636">
        <v>58</v>
      </c>
      <c r="E3636">
        <v>10.244</v>
      </c>
      <c r="F3636">
        <v>11.901</v>
      </c>
      <c r="G3636">
        <v>13.557</v>
      </c>
      <c r="H3636">
        <v>15.54</v>
      </c>
      <c r="I3636">
        <v>17.936</v>
      </c>
      <c r="J3636">
        <v>20.858000000000001</v>
      </c>
      <c r="K3636">
        <v>24.462</v>
      </c>
      <c r="L3636">
        <v>28.959</v>
      </c>
      <c r="M3636">
        <v>33.456000000000003</v>
      </c>
      <c r="N3636" s="116">
        <v>-0.34970000000000001</v>
      </c>
      <c r="O3636" s="116">
        <v>17.9359</v>
      </c>
      <c r="P3636" s="116">
        <v>0.14702999999999999</v>
      </c>
    </row>
    <row r="3637" spans="1:16">
      <c r="A3637" t="s">
        <v>141</v>
      </c>
      <c r="B3637">
        <v>1778</v>
      </c>
      <c r="C3637" t="s">
        <v>3810</v>
      </c>
      <c r="D3637">
        <v>58</v>
      </c>
      <c r="E3637">
        <v>10.247</v>
      </c>
      <c r="F3637">
        <v>11.904</v>
      </c>
      <c r="G3637">
        <v>13.561</v>
      </c>
      <c r="H3637">
        <v>15.545</v>
      </c>
      <c r="I3637">
        <v>17.942</v>
      </c>
      <c r="J3637">
        <v>20.866</v>
      </c>
      <c r="K3637">
        <v>24.471</v>
      </c>
      <c r="L3637">
        <v>28.972000000000001</v>
      </c>
      <c r="M3637">
        <v>33.472000000000001</v>
      </c>
      <c r="N3637" s="116">
        <v>-0.3498</v>
      </c>
      <c r="O3637" s="116">
        <v>17.941700000000001</v>
      </c>
      <c r="P3637" s="116">
        <v>0.14706</v>
      </c>
    </row>
    <row r="3638" spans="1:16">
      <c r="A3638" t="s">
        <v>141</v>
      </c>
      <c r="B3638">
        <v>1779</v>
      </c>
      <c r="C3638" t="s">
        <v>3811</v>
      </c>
      <c r="D3638">
        <v>58</v>
      </c>
      <c r="E3638">
        <v>10.249000000000001</v>
      </c>
      <c r="F3638">
        <v>11.907</v>
      </c>
      <c r="G3638">
        <v>13.565</v>
      </c>
      <c r="H3638">
        <v>15.55</v>
      </c>
      <c r="I3638">
        <v>17.948</v>
      </c>
      <c r="J3638">
        <v>20.873000000000001</v>
      </c>
      <c r="K3638">
        <v>24.48</v>
      </c>
      <c r="L3638">
        <v>28.983000000000001</v>
      </c>
      <c r="M3638">
        <v>33.485999999999997</v>
      </c>
      <c r="N3638" s="116">
        <v>-0.3498</v>
      </c>
      <c r="O3638" s="116">
        <v>17.947500000000002</v>
      </c>
      <c r="P3638" s="116">
        <v>0.14707999999999999</v>
      </c>
    </row>
    <row r="3639" spans="1:16">
      <c r="A3639" t="s">
        <v>141</v>
      </c>
      <c r="B3639">
        <v>1780</v>
      </c>
      <c r="C3639" t="s">
        <v>3812</v>
      </c>
      <c r="D3639">
        <v>58</v>
      </c>
      <c r="E3639">
        <v>10.252000000000001</v>
      </c>
      <c r="F3639">
        <v>11.91</v>
      </c>
      <c r="G3639">
        <v>13.569000000000001</v>
      </c>
      <c r="H3639">
        <v>15.554</v>
      </c>
      <c r="I3639">
        <v>17.952999999999999</v>
      </c>
      <c r="J3639">
        <v>20.88</v>
      </c>
      <c r="K3639">
        <v>24.489000000000001</v>
      </c>
      <c r="L3639">
        <v>28.995000000000001</v>
      </c>
      <c r="M3639">
        <v>33.5</v>
      </c>
      <c r="N3639" s="116">
        <v>-0.34989999999999999</v>
      </c>
      <c r="O3639" s="116">
        <v>17.953299999999999</v>
      </c>
      <c r="P3639" s="116">
        <v>0.14710000000000001</v>
      </c>
    </row>
    <row r="3640" spans="1:16">
      <c r="A3640" t="s">
        <v>141</v>
      </c>
      <c r="B3640">
        <v>1781</v>
      </c>
      <c r="C3640" t="s">
        <v>3813</v>
      </c>
      <c r="D3640">
        <v>58</v>
      </c>
      <c r="E3640">
        <v>10.254</v>
      </c>
      <c r="F3640">
        <v>11.913</v>
      </c>
      <c r="G3640">
        <v>13.571999999999999</v>
      </c>
      <c r="H3640">
        <v>15.558999999999999</v>
      </c>
      <c r="I3640">
        <v>17.959</v>
      </c>
      <c r="J3640">
        <v>20.887</v>
      </c>
      <c r="K3640">
        <v>24.498999999999999</v>
      </c>
      <c r="L3640">
        <v>29.007000000000001</v>
      </c>
      <c r="M3640">
        <v>33.515000000000001</v>
      </c>
      <c r="N3640" s="116">
        <v>-0.34989999999999999</v>
      </c>
      <c r="O3640" s="116">
        <v>17.959</v>
      </c>
      <c r="P3640" s="116">
        <v>0.14713000000000001</v>
      </c>
    </row>
    <row r="3641" spans="1:16">
      <c r="A3641" t="s">
        <v>141</v>
      </c>
      <c r="B3641">
        <v>1782</v>
      </c>
      <c r="C3641" t="s">
        <v>3814</v>
      </c>
      <c r="D3641">
        <v>58</v>
      </c>
      <c r="E3641">
        <v>10.257</v>
      </c>
      <c r="F3641">
        <v>11.916</v>
      </c>
      <c r="G3641">
        <v>13.576000000000001</v>
      </c>
      <c r="H3641">
        <v>15.563000000000001</v>
      </c>
      <c r="I3641">
        <v>17.965</v>
      </c>
      <c r="J3641">
        <v>20.895</v>
      </c>
      <c r="K3641">
        <v>24.507999999999999</v>
      </c>
      <c r="L3641">
        <v>29.018000000000001</v>
      </c>
      <c r="M3641">
        <v>33.529000000000003</v>
      </c>
      <c r="N3641" s="116">
        <v>-0.34989999999999999</v>
      </c>
      <c r="O3641" s="116">
        <v>17.9648</v>
      </c>
      <c r="P3641" s="116">
        <v>0.14715</v>
      </c>
    </row>
    <row r="3642" spans="1:16">
      <c r="A3642" t="s">
        <v>141</v>
      </c>
      <c r="B3642">
        <v>1783</v>
      </c>
      <c r="C3642" t="s">
        <v>3815</v>
      </c>
      <c r="D3642">
        <v>58</v>
      </c>
      <c r="E3642">
        <v>10.259</v>
      </c>
      <c r="F3642">
        <v>11.919</v>
      </c>
      <c r="G3642">
        <v>13.58</v>
      </c>
      <c r="H3642">
        <v>15.568</v>
      </c>
      <c r="I3642">
        <v>17.971</v>
      </c>
      <c r="J3642">
        <v>20.902000000000001</v>
      </c>
      <c r="K3642">
        <v>24.518000000000001</v>
      </c>
      <c r="L3642">
        <v>29.030999999999999</v>
      </c>
      <c r="M3642">
        <v>33.545000000000002</v>
      </c>
      <c r="N3642" s="116">
        <v>-0.35</v>
      </c>
      <c r="O3642" s="116">
        <v>17.970600000000001</v>
      </c>
      <c r="P3642" s="116">
        <v>0.14718000000000001</v>
      </c>
    </row>
    <row r="3643" spans="1:16">
      <c r="A3643" t="s">
        <v>141</v>
      </c>
      <c r="B3643">
        <v>1784</v>
      </c>
      <c r="C3643" t="s">
        <v>3816</v>
      </c>
      <c r="D3643">
        <v>58</v>
      </c>
      <c r="E3643">
        <v>10.262</v>
      </c>
      <c r="F3643">
        <v>11.923</v>
      </c>
      <c r="G3643">
        <v>13.584</v>
      </c>
      <c r="H3643">
        <v>15.573</v>
      </c>
      <c r="I3643">
        <v>17.975999999999999</v>
      </c>
      <c r="J3643">
        <v>20.908999999999999</v>
      </c>
      <c r="K3643">
        <v>24.527000000000001</v>
      </c>
      <c r="L3643">
        <v>29.042999999999999</v>
      </c>
      <c r="M3643">
        <v>33.558999999999997</v>
      </c>
      <c r="N3643" s="116">
        <v>-0.35</v>
      </c>
      <c r="O3643" s="116">
        <v>17.976400000000002</v>
      </c>
      <c r="P3643" s="116">
        <v>0.1472</v>
      </c>
    </row>
    <row r="3644" spans="1:16">
      <c r="A3644" t="s">
        <v>141</v>
      </c>
      <c r="B3644">
        <v>1785</v>
      </c>
      <c r="C3644" t="s">
        <v>3817</v>
      </c>
      <c r="D3644">
        <v>58</v>
      </c>
      <c r="E3644">
        <v>10.263999999999999</v>
      </c>
      <c r="F3644">
        <v>11.926</v>
      </c>
      <c r="G3644">
        <v>13.587</v>
      </c>
      <c r="H3644">
        <v>15.577</v>
      </c>
      <c r="I3644">
        <v>17.981999999999999</v>
      </c>
      <c r="J3644">
        <v>20.916</v>
      </c>
      <c r="K3644">
        <v>24.536000000000001</v>
      </c>
      <c r="L3644">
        <v>29.053999999999998</v>
      </c>
      <c r="M3644">
        <v>33.573</v>
      </c>
      <c r="N3644" s="116">
        <v>-0.35010000000000002</v>
      </c>
      <c r="O3644" s="116">
        <v>17.982099999999999</v>
      </c>
      <c r="P3644" s="116">
        <v>0.14721999999999999</v>
      </c>
    </row>
    <row r="3645" spans="1:16">
      <c r="A3645" t="s">
        <v>141</v>
      </c>
      <c r="B3645">
        <v>1786</v>
      </c>
      <c r="C3645" t="s">
        <v>3818</v>
      </c>
      <c r="D3645">
        <v>58</v>
      </c>
      <c r="E3645">
        <v>10.266</v>
      </c>
      <c r="F3645">
        <v>11.929</v>
      </c>
      <c r="G3645">
        <v>13.590999999999999</v>
      </c>
      <c r="H3645">
        <v>15.582000000000001</v>
      </c>
      <c r="I3645">
        <v>17.988</v>
      </c>
      <c r="J3645">
        <v>20.923999999999999</v>
      </c>
      <c r="K3645">
        <v>24.545000000000002</v>
      </c>
      <c r="L3645">
        <v>29.067</v>
      </c>
      <c r="M3645">
        <v>33.588999999999999</v>
      </c>
      <c r="N3645" s="116">
        <v>-0.35010000000000002</v>
      </c>
      <c r="O3645" s="116">
        <v>17.9879</v>
      </c>
      <c r="P3645" s="116">
        <v>0.14724999999999999</v>
      </c>
    </row>
    <row r="3646" spans="1:16">
      <c r="A3646" t="s">
        <v>141</v>
      </c>
      <c r="B3646">
        <v>1787</v>
      </c>
      <c r="C3646" t="s">
        <v>3819</v>
      </c>
      <c r="D3646">
        <v>58</v>
      </c>
      <c r="E3646">
        <v>10.269</v>
      </c>
      <c r="F3646">
        <v>11.932</v>
      </c>
      <c r="G3646">
        <v>13.595000000000001</v>
      </c>
      <c r="H3646">
        <v>15.587</v>
      </c>
      <c r="I3646">
        <v>17.994</v>
      </c>
      <c r="J3646">
        <v>20.931000000000001</v>
      </c>
      <c r="K3646">
        <v>24.553999999999998</v>
      </c>
      <c r="L3646">
        <v>29.079000000000001</v>
      </c>
      <c r="M3646">
        <v>33.603000000000002</v>
      </c>
      <c r="N3646" s="116">
        <v>-0.35020000000000001</v>
      </c>
      <c r="O3646" s="116">
        <v>17.9937</v>
      </c>
      <c r="P3646" s="116">
        <v>0.14727000000000001</v>
      </c>
    </row>
    <row r="3647" spans="1:16">
      <c r="A3647" t="s">
        <v>141</v>
      </c>
      <c r="B3647">
        <v>1788</v>
      </c>
      <c r="C3647" t="s">
        <v>3820</v>
      </c>
      <c r="D3647">
        <v>58</v>
      </c>
      <c r="E3647">
        <v>10.271000000000001</v>
      </c>
      <c r="F3647">
        <v>11.935</v>
      </c>
      <c r="G3647">
        <v>13.599</v>
      </c>
      <c r="H3647">
        <v>15.590999999999999</v>
      </c>
      <c r="I3647">
        <v>18</v>
      </c>
      <c r="J3647">
        <v>20.937999999999999</v>
      </c>
      <c r="K3647">
        <v>24.564</v>
      </c>
      <c r="L3647">
        <v>29.091000000000001</v>
      </c>
      <c r="M3647">
        <v>33.618000000000002</v>
      </c>
      <c r="N3647" s="116">
        <v>-0.35020000000000001</v>
      </c>
      <c r="O3647" s="116">
        <v>17.999500000000001</v>
      </c>
      <c r="P3647" s="116">
        <v>0.14729999999999999</v>
      </c>
    </row>
    <row r="3648" spans="1:16">
      <c r="A3648" t="s">
        <v>141</v>
      </c>
      <c r="B3648">
        <v>1789</v>
      </c>
      <c r="C3648" t="s">
        <v>3821</v>
      </c>
      <c r="D3648">
        <v>58</v>
      </c>
      <c r="E3648">
        <v>10.273999999999999</v>
      </c>
      <c r="F3648">
        <v>11.938000000000001</v>
      </c>
      <c r="G3648">
        <v>13.602</v>
      </c>
      <c r="H3648">
        <v>15.596</v>
      </c>
      <c r="I3648">
        <v>18.004999999999999</v>
      </c>
      <c r="J3648">
        <v>20.945</v>
      </c>
      <c r="K3648">
        <v>24.573</v>
      </c>
      <c r="L3648">
        <v>29.102</v>
      </c>
      <c r="M3648">
        <v>33.631999999999998</v>
      </c>
      <c r="N3648" s="116">
        <v>-0.35020000000000001</v>
      </c>
      <c r="O3648" s="116">
        <v>18.005199999999999</v>
      </c>
      <c r="P3648" s="116">
        <v>0.14732000000000001</v>
      </c>
    </row>
    <row r="3649" spans="1:16">
      <c r="A3649" t="s">
        <v>141</v>
      </c>
      <c r="B3649">
        <v>1790</v>
      </c>
      <c r="C3649" t="s">
        <v>3822</v>
      </c>
      <c r="D3649">
        <v>58</v>
      </c>
      <c r="E3649">
        <v>10.276</v>
      </c>
      <c r="F3649">
        <v>11.941000000000001</v>
      </c>
      <c r="G3649">
        <v>13.606</v>
      </c>
      <c r="H3649">
        <v>15.601000000000001</v>
      </c>
      <c r="I3649">
        <v>18.010999999999999</v>
      </c>
      <c r="J3649">
        <v>20.952999999999999</v>
      </c>
      <c r="K3649">
        <v>24.582000000000001</v>
      </c>
      <c r="L3649">
        <v>29.114999999999998</v>
      </c>
      <c r="M3649">
        <v>33.648000000000003</v>
      </c>
      <c r="N3649" s="116">
        <v>-0.3503</v>
      </c>
      <c r="O3649" s="116">
        <v>18.010999999999999</v>
      </c>
      <c r="P3649" s="116">
        <v>0.14735000000000001</v>
      </c>
    </row>
    <row r="3650" spans="1:16">
      <c r="A3650" t="s">
        <v>141</v>
      </c>
      <c r="B3650">
        <v>1791</v>
      </c>
      <c r="C3650" t="s">
        <v>3823</v>
      </c>
      <c r="D3650">
        <v>58</v>
      </c>
      <c r="E3650">
        <v>10.279</v>
      </c>
      <c r="F3650">
        <v>11.944000000000001</v>
      </c>
      <c r="G3650">
        <v>13.61</v>
      </c>
      <c r="H3650">
        <v>15.605</v>
      </c>
      <c r="I3650">
        <v>18.016999999999999</v>
      </c>
      <c r="J3650">
        <v>20.96</v>
      </c>
      <c r="K3650">
        <v>24.591000000000001</v>
      </c>
      <c r="L3650">
        <v>29.126999999999999</v>
      </c>
      <c r="M3650">
        <v>33.661999999999999</v>
      </c>
      <c r="N3650" s="116">
        <v>-0.3503</v>
      </c>
      <c r="O3650" s="116">
        <v>18.0168</v>
      </c>
      <c r="P3650" s="116">
        <v>0.14737</v>
      </c>
    </row>
    <row r="3651" spans="1:16">
      <c r="A3651" t="s">
        <v>141</v>
      </c>
      <c r="B3651">
        <v>1792</v>
      </c>
      <c r="C3651" t="s">
        <v>3824</v>
      </c>
      <c r="D3651">
        <v>58</v>
      </c>
      <c r="E3651">
        <v>10.281000000000001</v>
      </c>
      <c r="F3651">
        <v>11.948</v>
      </c>
      <c r="G3651">
        <v>13.614000000000001</v>
      </c>
      <c r="H3651">
        <v>15.61</v>
      </c>
      <c r="I3651">
        <v>18.021999999999998</v>
      </c>
      <c r="J3651">
        <v>20.966999999999999</v>
      </c>
      <c r="K3651">
        <v>24.6</v>
      </c>
      <c r="L3651">
        <v>29.138000000000002</v>
      </c>
      <c r="M3651">
        <v>33.676000000000002</v>
      </c>
      <c r="N3651" s="116">
        <v>-0.35039999999999999</v>
      </c>
      <c r="O3651" s="116">
        <v>18.022500000000001</v>
      </c>
      <c r="P3651" s="116">
        <v>0.14738999999999999</v>
      </c>
    </row>
    <row r="3652" spans="1:16">
      <c r="A3652" t="s">
        <v>141</v>
      </c>
      <c r="B3652">
        <v>1793</v>
      </c>
      <c r="C3652" t="s">
        <v>3825</v>
      </c>
      <c r="D3652">
        <v>58</v>
      </c>
      <c r="E3652">
        <v>10.284000000000001</v>
      </c>
      <c r="F3652">
        <v>11.951000000000001</v>
      </c>
      <c r="G3652">
        <v>13.618</v>
      </c>
      <c r="H3652">
        <v>15.615</v>
      </c>
      <c r="I3652">
        <v>18.027999999999999</v>
      </c>
      <c r="J3652">
        <v>20.974</v>
      </c>
      <c r="K3652">
        <v>24.61</v>
      </c>
      <c r="L3652">
        <v>29.151</v>
      </c>
      <c r="M3652">
        <v>33.692</v>
      </c>
      <c r="N3652" s="116">
        <v>-0.35039999999999999</v>
      </c>
      <c r="O3652" s="116">
        <v>18.028300000000002</v>
      </c>
      <c r="P3652" s="116">
        <v>0.14742</v>
      </c>
    </row>
    <row r="3653" spans="1:16">
      <c r="A3653" t="s">
        <v>141</v>
      </c>
      <c r="B3653">
        <v>1794</v>
      </c>
      <c r="C3653" t="s">
        <v>3826</v>
      </c>
      <c r="D3653">
        <v>58</v>
      </c>
      <c r="E3653">
        <v>10.286</v>
      </c>
      <c r="F3653">
        <v>11.954000000000001</v>
      </c>
      <c r="G3653">
        <v>13.621</v>
      </c>
      <c r="H3653">
        <v>15.619</v>
      </c>
      <c r="I3653">
        <v>18.033999999999999</v>
      </c>
      <c r="J3653">
        <v>20.981999999999999</v>
      </c>
      <c r="K3653">
        <v>24.619</v>
      </c>
      <c r="L3653">
        <v>29.163</v>
      </c>
      <c r="M3653">
        <v>33.706000000000003</v>
      </c>
      <c r="N3653" s="116">
        <v>-0.35049999999999998</v>
      </c>
      <c r="O3653" s="116">
        <v>18.034099999999999</v>
      </c>
      <c r="P3653" s="116">
        <v>0.14743999999999999</v>
      </c>
    </row>
    <row r="3654" spans="1:16">
      <c r="A3654" t="s">
        <v>141</v>
      </c>
      <c r="B3654">
        <v>1795</v>
      </c>
      <c r="C3654" t="s">
        <v>3827</v>
      </c>
      <c r="D3654">
        <v>58</v>
      </c>
      <c r="E3654">
        <v>10.288</v>
      </c>
      <c r="F3654">
        <v>11.957000000000001</v>
      </c>
      <c r="G3654">
        <v>13.625</v>
      </c>
      <c r="H3654">
        <v>15.624000000000001</v>
      </c>
      <c r="I3654">
        <v>18.04</v>
      </c>
      <c r="J3654">
        <v>20.989000000000001</v>
      </c>
      <c r="K3654">
        <v>24.629000000000001</v>
      </c>
      <c r="L3654">
        <v>29.175000000000001</v>
      </c>
      <c r="M3654">
        <v>33.720999999999997</v>
      </c>
      <c r="N3654" s="116">
        <v>-0.35049999999999998</v>
      </c>
      <c r="O3654" s="116">
        <v>18.0398</v>
      </c>
      <c r="P3654" s="116">
        <v>0.14746999999999999</v>
      </c>
    </row>
    <row r="3655" spans="1:16">
      <c r="A3655" t="s">
        <v>141</v>
      </c>
      <c r="B3655">
        <v>1796</v>
      </c>
      <c r="C3655" t="s">
        <v>3828</v>
      </c>
      <c r="D3655">
        <v>59</v>
      </c>
      <c r="E3655">
        <v>10.291</v>
      </c>
      <c r="F3655">
        <v>11.96</v>
      </c>
      <c r="G3655">
        <v>13.629</v>
      </c>
      <c r="H3655">
        <v>15.629</v>
      </c>
      <c r="I3655">
        <v>18.045999999999999</v>
      </c>
      <c r="J3655">
        <v>20.995999999999999</v>
      </c>
      <c r="K3655">
        <v>24.638000000000002</v>
      </c>
      <c r="L3655">
        <v>29.186</v>
      </c>
      <c r="M3655">
        <v>33.734999999999999</v>
      </c>
      <c r="N3655" s="116">
        <v>-0.35049999999999998</v>
      </c>
      <c r="O3655" s="116">
        <v>18.0456</v>
      </c>
      <c r="P3655" s="116">
        <v>0.14749000000000001</v>
      </c>
    </row>
    <row r="3656" spans="1:16">
      <c r="A3656" t="s">
        <v>141</v>
      </c>
      <c r="B3656">
        <v>1797</v>
      </c>
      <c r="C3656" t="s">
        <v>3829</v>
      </c>
      <c r="D3656">
        <v>59</v>
      </c>
      <c r="E3656">
        <v>10.294</v>
      </c>
      <c r="F3656">
        <v>11.962999999999999</v>
      </c>
      <c r="G3656">
        <v>13.632999999999999</v>
      </c>
      <c r="H3656">
        <v>15.632999999999999</v>
      </c>
      <c r="I3656">
        <v>18.050999999999998</v>
      </c>
      <c r="J3656">
        <v>21.003</v>
      </c>
      <c r="K3656">
        <v>24.646999999999998</v>
      </c>
      <c r="L3656">
        <v>29.198</v>
      </c>
      <c r="M3656">
        <v>33.749000000000002</v>
      </c>
      <c r="N3656" s="116">
        <v>-0.35060000000000002</v>
      </c>
      <c r="O3656" s="116">
        <v>18.051300000000001</v>
      </c>
      <c r="P3656" s="116">
        <v>0.14751</v>
      </c>
    </row>
    <row r="3657" spans="1:16">
      <c r="A3657" t="s">
        <v>141</v>
      </c>
      <c r="B3657">
        <v>1798</v>
      </c>
      <c r="C3657" t="s">
        <v>3830</v>
      </c>
      <c r="D3657">
        <v>59</v>
      </c>
      <c r="E3657">
        <v>10.295999999999999</v>
      </c>
      <c r="F3657">
        <v>11.965999999999999</v>
      </c>
      <c r="G3657">
        <v>13.635999999999999</v>
      </c>
      <c r="H3657">
        <v>15.638</v>
      </c>
      <c r="I3657">
        <v>18.056999999999999</v>
      </c>
      <c r="J3657">
        <v>21.010999999999999</v>
      </c>
      <c r="K3657">
        <v>24.655999999999999</v>
      </c>
      <c r="L3657">
        <v>29.21</v>
      </c>
      <c r="M3657">
        <v>33.765000000000001</v>
      </c>
      <c r="N3657" s="116">
        <v>-0.35060000000000002</v>
      </c>
      <c r="O3657" s="116">
        <v>18.057099999999998</v>
      </c>
      <c r="P3657" s="116">
        <v>0.14754</v>
      </c>
    </row>
    <row r="3658" spans="1:16">
      <c r="A3658" t="s">
        <v>141</v>
      </c>
      <c r="B3658">
        <v>1799</v>
      </c>
      <c r="C3658" t="s">
        <v>3831</v>
      </c>
      <c r="D3658">
        <v>59</v>
      </c>
      <c r="E3658">
        <v>10.298</v>
      </c>
      <c r="F3658">
        <v>11.968999999999999</v>
      </c>
      <c r="G3658">
        <v>13.64</v>
      </c>
      <c r="H3658">
        <v>15.641999999999999</v>
      </c>
      <c r="I3658">
        <v>18.062999999999999</v>
      </c>
      <c r="J3658">
        <v>21.018000000000001</v>
      </c>
      <c r="K3658">
        <v>24.664999999999999</v>
      </c>
      <c r="L3658">
        <v>29.222000000000001</v>
      </c>
      <c r="M3658">
        <v>33.779000000000003</v>
      </c>
      <c r="N3658" s="116">
        <v>-0.35070000000000001</v>
      </c>
      <c r="O3658" s="116">
        <v>18.062899999999999</v>
      </c>
      <c r="P3658" s="116">
        <v>0.14756</v>
      </c>
    </row>
    <row r="3659" spans="1:16">
      <c r="A3659" t="s">
        <v>141</v>
      </c>
      <c r="B3659">
        <v>1800</v>
      </c>
      <c r="C3659" t="s">
        <v>3832</v>
      </c>
      <c r="D3659">
        <v>59</v>
      </c>
      <c r="E3659">
        <v>10.301</v>
      </c>
      <c r="F3659">
        <v>11.972</v>
      </c>
      <c r="G3659">
        <v>13.644</v>
      </c>
      <c r="H3659">
        <v>15.647</v>
      </c>
      <c r="I3659">
        <v>18.068999999999999</v>
      </c>
      <c r="J3659">
        <v>21.024999999999999</v>
      </c>
      <c r="K3659">
        <v>24.675000000000001</v>
      </c>
      <c r="L3659">
        <v>29.234999999999999</v>
      </c>
      <c r="M3659">
        <v>33.795000000000002</v>
      </c>
      <c r="N3659" s="116">
        <v>-0.35070000000000001</v>
      </c>
      <c r="O3659" s="116">
        <v>18.0686</v>
      </c>
      <c r="P3659" s="116">
        <v>0.14759</v>
      </c>
    </row>
    <row r="3660" spans="1:16">
      <c r="A3660" t="s">
        <v>141</v>
      </c>
      <c r="B3660">
        <v>1801</v>
      </c>
      <c r="C3660" t="s">
        <v>3833</v>
      </c>
      <c r="D3660">
        <v>59</v>
      </c>
      <c r="E3660">
        <v>10.303000000000001</v>
      </c>
      <c r="F3660">
        <v>11.975</v>
      </c>
      <c r="G3660">
        <v>13.648</v>
      </c>
      <c r="H3660">
        <v>15.651999999999999</v>
      </c>
      <c r="I3660">
        <v>18.074000000000002</v>
      </c>
      <c r="J3660">
        <v>21.032</v>
      </c>
      <c r="K3660">
        <v>24.684000000000001</v>
      </c>
      <c r="L3660">
        <v>29.245999999999999</v>
      </c>
      <c r="M3660">
        <v>33.808999999999997</v>
      </c>
      <c r="N3660" s="116">
        <v>-0.35070000000000001</v>
      </c>
      <c r="O3660" s="116">
        <v>18.074400000000001</v>
      </c>
      <c r="P3660" s="116">
        <v>0.14760999999999999</v>
      </c>
    </row>
    <row r="3661" spans="1:16">
      <c r="A3661" t="s">
        <v>141</v>
      </c>
      <c r="B3661">
        <v>1802</v>
      </c>
      <c r="C3661" t="s">
        <v>3834</v>
      </c>
      <c r="D3661">
        <v>59</v>
      </c>
      <c r="E3661">
        <v>10.305999999999999</v>
      </c>
      <c r="F3661">
        <v>11.978999999999999</v>
      </c>
      <c r="G3661">
        <v>13.651999999999999</v>
      </c>
      <c r="H3661">
        <v>15.656000000000001</v>
      </c>
      <c r="I3661">
        <v>18.079999999999998</v>
      </c>
      <c r="J3661">
        <v>21.04</v>
      </c>
      <c r="K3661">
        <v>24.693000000000001</v>
      </c>
      <c r="L3661">
        <v>29.257999999999999</v>
      </c>
      <c r="M3661">
        <v>33.823</v>
      </c>
      <c r="N3661" s="116">
        <v>-0.3508</v>
      </c>
      <c r="O3661" s="116">
        <v>18.080100000000002</v>
      </c>
      <c r="P3661" s="116">
        <v>0.14763000000000001</v>
      </c>
    </row>
    <row r="3662" spans="1:16">
      <c r="A3662" t="s">
        <v>141</v>
      </c>
      <c r="B3662">
        <v>1803</v>
      </c>
      <c r="C3662" t="s">
        <v>3835</v>
      </c>
      <c r="D3662">
        <v>59</v>
      </c>
      <c r="E3662">
        <v>10.308</v>
      </c>
      <c r="F3662">
        <v>11.981999999999999</v>
      </c>
      <c r="G3662">
        <v>13.654999999999999</v>
      </c>
      <c r="H3662">
        <v>15.661</v>
      </c>
      <c r="I3662">
        <v>18.085999999999999</v>
      </c>
      <c r="J3662">
        <v>21.047000000000001</v>
      </c>
      <c r="K3662">
        <v>24.702000000000002</v>
      </c>
      <c r="L3662">
        <v>29.27</v>
      </c>
      <c r="M3662">
        <v>33.838000000000001</v>
      </c>
      <c r="N3662" s="116">
        <v>-0.3508</v>
      </c>
      <c r="O3662" s="116">
        <v>18.085899999999999</v>
      </c>
      <c r="P3662" s="116">
        <v>0.14766000000000001</v>
      </c>
    </row>
    <row r="3663" spans="1:16">
      <c r="A3663" t="s">
        <v>141</v>
      </c>
      <c r="B3663">
        <v>1804</v>
      </c>
      <c r="C3663" t="s">
        <v>3836</v>
      </c>
      <c r="D3663">
        <v>59</v>
      </c>
      <c r="E3663">
        <v>10.311</v>
      </c>
      <c r="F3663">
        <v>11.984999999999999</v>
      </c>
      <c r="G3663">
        <v>13.659000000000001</v>
      </c>
      <c r="H3663">
        <v>15.666</v>
      </c>
      <c r="I3663">
        <v>18.091999999999999</v>
      </c>
      <c r="J3663">
        <v>21.053999999999998</v>
      </c>
      <c r="K3663">
        <v>24.710999999999999</v>
      </c>
      <c r="L3663">
        <v>29.282</v>
      </c>
      <c r="M3663">
        <v>33.853000000000002</v>
      </c>
      <c r="N3663" s="116">
        <v>-0.35089999999999999</v>
      </c>
      <c r="O3663" s="116">
        <v>18.0916</v>
      </c>
      <c r="P3663" s="116">
        <v>0.14768000000000001</v>
      </c>
    </row>
    <row r="3664" spans="1:16">
      <c r="A3664" t="s">
        <v>141</v>
      </c>
      <c r="B3664">
        <v>1805</v>
      </c>
      <c r="C3664" t="s">
        <v>3837</v>
      </c>
      <c r="D3664">
        <v>59</v>
      </c>
      <c r="E3664">
        <v>10.313000000000001</v>
      </c>
      <c r="F3664">
        <v>11.988</v>
      </c>
      <c r="G3664">
        <v>13.663</v>
      </c>
      <c r="H3664">
        <v>15.67</v>
      </c>
      <c r="I3664">
        <v>18.097000000000001</v>
      </c>
      <c r="J3664">
        <v>21.061</v>
      </c>
      <c r="K3664">
        <v>24.721</v>
      </c>
      <c r="L3664">
        <v>29.294</v>
      </c>
      <c r="M3664">
        <v>33.868000000000002</v>
      </c>
      <c r="N3664" s="116">
        <v>-0.35089999999999999</v>
      </c>
      <c r="O3664" s="116">
        <v>18.0974</v>
      </c>
      <c r="P3664" s="116">
        <v>0.14771000000000001</v>
      </c>
    </row>
    <row r="3665" spans="1:16">
      <c r="A3665" t="s">
        <v>141</v>
      </c>
      <c r="B3665">
        <v>1806</v>
      </c>
      <c r="C3665" t="s">
        <v>3838</v>
      </c>
      <c r="D3665">
        <v>59</v>
      </c>
      <c r="E3665">
        <v>10.315</v>
      </c>
      <c r="F3665">
        <v>11.991</v>
      </c>
      <c r="G3665">
        <v>13.667</v>
      </c>
      <c r="H3665">
        <v>15.675000000000001</v>
      </c>
      <c r="I3665">
        <v>18.103000000000002</v>
      </c>
      <c r="J3665">
        <v>21.068999999999999</v>
      </c>
      <c r="K3665">
        <v>24.73</v>
      </c>
      <c r="L3665">
        <v>29.306000000000001</v>
      </c>
      <c r="M3665">
        <v>33.881999999999998</v>
      </c>
      <c r="N3665" s="116">
        <v>-0.35099999999999998</v>
      </c>
      <c r="O3665" s="116">
        <v>18.103100000000001</v>
      </c>
      <c r="P3665" s="116">
        <v>0.14773</v>
      </c>
    </row>
    <row r="3666" spans="1:16">
      <c r="A3666" t="s">
        <v>141</v>
      </c>
      <c r="B3666">
        <v>1807</v>
      </c>
      <c r="C3666" t="s">
        <v>3839</v>
      </c>
      <c r="D3666">
        <v>59</v>
      </c>
      <c r="E3666">
        <v>10.318</v>
      </c>
      <c r="F3666">
        <v>11.994</v>
      </c>
      <c r="G3666">
        <v>13.670999999999999</v>
      </c>
      <c r="H3666">
        <v>15.68</v>
      </c>
      <c r="I3666">
        <v>18.109000000000002</v>
      </c>
      <c r="J3666">
        <v>21.076000000000001</v>
      </c>
      <c r="K3666">
        <v>24.739000000000001</v>
      </c>
      <c r="L3666">
        <v>29.318000000000001</v>
      </c>
      <c r="M3666">
        <v>33.896000000000001</v>
      </c>
      <c r="N3666" s="116">
        <v>-0.35099999999999998</v>
      </c>
      <c r="O3666" s="116">
        <v>18.108899999999998</v>
      </c>
      <c r="P3666" s="116">
        <v>0.14774999999999999</v>
      </c>
    </row>
    <row r="3667" spans="1:16">
      <c r="A3667" t="s">
        <v>141</v>
      </c>
      <c r="B3667">
        <v>1808</v>
      </c>
      <c r="C3667" t="s">
        <v>3840</v>
      </c>
      <c r="D3667">
        <v>59</v>
      </c>
      <c r="E3667">
        <v>10.32</v>
      </c>
      <c r="F3667">
        <v>11.997</v>
      </c>
      <c r="G3667">
        <v>13.673999999999999</v>
      </c>
      <c r="H3667">
        <v>15.683999999999999</v>
      </c>
      <c r="I3667">
        <v>18.114999999999998</v>
      </c>
      <c r="J3667">
        <v>21.082999999999998</v>
      </c>
      <c r="K3667">
        <v>24.748000000000001</v>
      </c>
      <c r="L3667">
        <v>29.33</v>
      </c>
      <c r="M3667">
        <v>33.911999999999999</v>
      </c>
      <c r="N3667" s="116">
        <v>-0.35099999999999998</v>
      </c>
      <c r="O3667" s="116">
        <v>18.114599999999999</v>
      </c>
      <c r="P3667" s="116">
        <v>0.14777999999999999</v>
      </c>
    </row>
    <row r="3668" spans="1:16">
      <c r="A3668" t="s">
        <v>141</v>
      </c>
      <c r="B3668">
        <v>1809</v>
      </c>
      <c r="C3668" t="s">
        <v>3841</v>
      </c>
      <c r="D3668">
        <v>59</v>
      </c>
      <c r="E3668">
        <v>10.323</v>
      </c>
      <c r="F3668">
        <v>12</v>
      </c>
      <c r="G3668">
        <v>13.678000000000001</v>
      </c>
      <c r="H3668">
        <v>15.689</v>
      </c>
      <c r="I3668">
        <v>18.12</v>
      </c>
      <c r="J3668">
        <v>21.09</v>
      </c>
      <c r="K3668">
        <v>24.757999999999999</v>
      </c>
      <c r="L3668">
        <v>29.341999999999999</v>
      </c>
      <c r="M3668">
        <v>33.926000000000002</v>
      </c>
      <c r="N3668" s="116">
        <v>-0.35110000000000002</v>
      </c>
      <c r="O3668" s="116">
        <v>18.1204</v>
      </c>
      <c r="P3668" s="116">
        <v>0.14779999999999999</v>
      </c>
    </row>
    <row r="3669" spans="1:16">
      <c r="A3669" t="s">
        <v>141</v>
      </c>
      <c r="B3669">
        <v>1810</v>
      </c>
      <c r="C3669" t="s">
        <v>3842</v>
      </c>
      <c r="D3669">
        <v>59</v>
      </c>
      <c r="E3669">
        <v>10.324999999999999</v>
      </c>
      <c r="F3669">
        <v>12.003</v>
      </c>
      <c r="G3669">
        <v>13.682</v>
      </c>
      <c r="H3669">
        <v>15.693</v>
      </c>
      <c r="I3669">
        <v>18.126000000000001</v>
      </c>
      <c r="J3669">
        <v>21.097999999999999</v>
      </c>
      <c r="K3669">
        <v>24.766999999999999</v>
      </c>
      <c r="L3669">
        <v>29.353999999999999</v>
      </c>
      <c r="M3669">
        <v>33.941000000000003</v>
      </c>
      <c r="N3669" s="116">
        <v>-0.35110000000000002</v>
      </c>
      <c r="O3669" s="116">
        <v>18.126100000000001</v>
      </c>
      <c r="P3669" s="116">
        <v>0.14782999999999999</v>
      </c>
    </row>
    <row r="3670" spans="1:16">
      <c r="A3670" t="s">
        <v>141</v>
      </c>
      <c r="B3670">
        <v>1811</v>
      </c>
      <c r="C3670" t="s">
        <v>3843</v>
      </c>
      <c r="D3670">
        <v>59</v>
      </c>
      <c r="E3670">
        <v>10.327999999999999</v>
      </c>
      <c r="F3670">
        <v>12.007</v>
      </c>
      <c r="G3670">
        <v>13.686</v>
      </c>
      <c r="H3670">
        <v>15.698</v>
      </c>
      <c r="I3670">
        <v>18.132000000000001</v>
      </c>
      <c r="J3670">
        <v>21.105</v>
      </c>
      <c r="K3670">
        <v>24.776</v>
      </c>
      <c r="L3670">
        <v>29.366</v>
      </c>
      <c r="M3670">
        <v>33.956000000000003</v>
      </c>
      <c r="N3670" s="116">
        <v>-0.35120000000000001</v>
      </c>
      <c r="O3670" s="116">
        <v>18.131900000000002</v>
      </c>
      <c r="P3670" s="116">
        <v>0.14785000000000001</v>
      </c>
    </row>
    <row r="3671" spans="1:16">
      <c r="A3671" t="s">
        <v>141</v>
      </c>
      <c r="B3671">
        <v>1812</v>
      </c>
      <c r="C3671" t="s">
        <v>3844</v>
      </c>
      <c r="D3671">
        <v>59</v>
      </c>
      <c r="E3671">
        <v>10.33</v>
      </c>
      <c r="F3671">
        <v>12.01</v>
      </c>
      <c r="G3671">
        <v>13.689</v>
      </c>
      <c r="H3671">
        <v>15.702999999999999</v>
      </c>
      <c r="I3671">
        <v>18.138000000000002</v>
      </c>
      <c r="J3671">
        <v>21.111999999999998</v>
      </c>
      <c r="K3671">
        <v>24.785</v>
      </c>
      <c r="L3671">
        <v>29.376999999999999</v>
      </c>
      <c r="M3671">
        <v>33.97</v>
      </c>
      <c r="N3671" s="116">
        <v>-0.35120000000000001</v>
      </c>
      <c r="O3671" s="116">
        <v>18.137599999999999</v>
      </c>
      <c r="P3671" s="116">
        <v>0.14787</v>
      </c>
    </row>
    <row r="3672" spans="1:16">
      <c r="A3672" t="s">
        <v>141</v>
      </c>
      <c r="B3672">
        <v>1813</v>
      </c>
      <c r="C3672" t="s">
        <v>3845</v>
      </c>
      <c r="D3672">
        <v>59</v>
      </c>
      <c r="E3672">
        <v>10.332000000000001</v>
      </c>
      <c r="F3672">
        <v>12.013</v>
      </c>
      <c r="G3672">
        <v>13.693</v>
      </c>
      <c r="H3672">
        <v>15.707000000000001</v>
      </c>
      <c r="I3672">
        <v>18.143000000000001</v>
      </c>
      <c r="J3672">
        <v>21.119</v>
      </c>
      <c r="K3672">
        <v>24.795000000000002</v>
      </c>
      <c r="L3672">
        <v>29.39</v>
      </c>
      <c r="M3672">
        <v>33.985999999999997</v>
      </c>
      <c r="N3672" s="116">
        <v>-0.3513</v>
      </c>
      <c r="O3672" s="116">
        <v>18.1434</v>
      </c>
      <c r="P3672" s="116">
        <v>0.1479</v>
      </c>
    </row>
    <row r="3673" spans="1:16">
      <c r="A3673" t="s">
        <v>141</v>
      </c>
      <c r="B3673">
        <v>1814</v>
      </c>
      <c r="C3673" t="s">
        <v>3846</v>
      </c>
      <c r="D3673">
        <v>59</v>
      </c>
      <c r="E3673">
        <v>10.335000000000001</v>
      </c>
      <c r="F3673">
        <v>12.016</v>
      </c>
      <c r="G3673">
        <v>13.696999999999999</v>
      </c>
      <c r="H3673">
        <v>15.712</v>
      </c>
      <c r="I3673">
        <v>18.149000000000001</v>
      </c>
      <c r="J3673">
        <v>21.126000000000001</v>
      </c>
      <c r="K3673">
        <v>24.803999999999998</v>
      </c>
      <c r="L3673">
        <v>29.402000000000001</v>
      </c>
      <c r="M3673">
        <v>33.999000000000002</v>
      </c>
      <c r="N3673" s="116">
        <v>-0.3513</v>
      </c>
      <c r="O3673" s="116">
        <v>18.149100000000001</v>
      </c>
      <c r="P3673" s="116">
        <v>0.14792</v>
      </c>
    </row>
    <row r="3674" spans="1:16">
      <c r="A3674" t="s">
        <v>141</v>
      </c>
      <c r="B3674">
        <v>1815</v>
      </c>
      <c r="C3674" t="s">
        <v>3847</v>
      </c>
      <c r="D3674">
        <v>59</v>
      </c>
      <c r="E3674">
        <v>10.337</v>
      </c>
      <c r="F3674">
        <v>12.019</v>
      </c>
      <c r="G3674">
        <v>13.701000000000001</v>
      </c>
      <c r="H3674">
        <v>15.715999999999999</v>
      </c>
      <c r="I3674">
        <v>18.155000000000001</v>
      </c>
      <c r="J3674">
        <v>21.132999999999999</v>
      </c>
      <c r="K3674">
        <v>24.812999999999999</v>
      </c>
      <c r="L3674">
        <v>29.413</v>
      </c>
      <c r="M3674">
        <v>34.012999999999998</v>
      </c>
      <c r="N3674" s="116">
        <v>-0.3513</v>
      </c>
      <c r="O3674" s="116">
        <v>18.154800000000002</v>
      </c>
      <c r="P3674" s="116">
        <v>0.14793999999999999</v>
      </c>
    </row>
    <row r="3675" spans="1:16">
      <c r="A3675" t="s">
        <v>141</v>
      </c>
      <c r="B3675">
        <v>1816</v>
      </c>
      <c r="C3675" t="s">
        <v>3848</v>
      </c>
      <c r="D3675">
        <v>59</v>
      </c>
      <c r="E3675">
        <v>10.34</v>
      </c>
      <c r="F3675">
        <v>12.022</v>
      </c>
      <c r="G3675">
        <v>13.704000000000001</v>
      </c>
      <c r="H3675">
        <v>15.721</v>
      </c>
      <c r="I3675">
        <v>18.161000000000001</v>
      </c>
      <c r="J3675">
        <v>21.140999999999998</v>
      </c>
      <c r="K3675">
        <v>24.821999999999999</v>
      </c>
      <c r="L3675">
        <v>29.425999999999998</v>
      </c>
      <c r="M3675">
        <v>34.029000000000003</v>
      </c>
      <c r="N3675" s="116">
        <v>-0.35139999999999999</v>
      </c>
      <c r="O3675" s="116">
        <v>18.160599999999999</v>
      </c>
      <c r="P3675" s="116">
        <v>0.14796999999999999</v>
      </c>
    </row>
    <row r="3676" spans="1:16">
      <c r="A3676" t="s">
        <v>141</v>
      </c>
      <c r="B3676">
        <v>1817</v>
      </c>
      <c r="C3676" t="s">
        <v>3849</v>
      </c>
      <c r="D3676">
        <v>59</v>
      </c>
      <c r="E3676">
        <v>10.342000000000001</v>
      </c>
      <c r="F3676">
        <v>12.025</v>
      </c>
      <c r="G3676">
        <v>13.708</v>
      </c>
      <c r="H3676">
        <v>15.726000000000001</v>
      </c>
      <c r="I3676">
        <v>18.166</v>
      </c>
      <c r="J3676">
        <v>21.148</v>
      </c>
      <c r="K3676">
        <v>24.831</v>
      </c>
      <c r="L3676">
        <v>29.437000000000001</v>
      </c>
      <c r="M3676">
        <v>34.042999999999999</v>
      </c>
      <c r="N3676" s="116">
        <v>-0.35139999999999999</v>
      </c>
      <c r="O3676" s="116">
        <v>18.1663</v>
      </c>
      <c r="P3676" s="116">
        <v>0.14799000000000001</v>
      </c>
    </row>
    <row r="3677" spans="1:16">
      <c r="A3677" t="s">
        <v>141</v>
      </c>
      <c r="B3677">
        <v>1818</v>
      </c>
      <c r="C3677" t="s">
        <v>3850</v>
      </c>
      <c r="D3677">
        <v>59</v>
      </c>
      <c r="E3677">
        <v>10.343999999999999</v>
      </c>
      <c r="F3677">
        <v>12.028</v>
      </c>
      <c r="G3677">
        <v>13.712</v>
      </c>
      <c r="H3677">
        <v>15.73</v>
      </c>
      <c r="I3677">
        <v>18.172000000000001</v>
      </c>
      <c r="J3677">
        <v>21.155000000000001</v>
      </c>
      <c r="K3677">
        <v>24.841000000000001</v>
      </c>
      <c r="L3677">
        <v>29.45</v>
      </c>
      <c r="M3677">
        <v>34.058999999999997</v>
      </c>
      <c r="N3677" s="116">
        <v>-0.35149999999999998</v>
      </c>
      <c r="O3677" s="116">
        <v>18.172000000000001</v>
      </c>
      <c r="P3677" s="116">
        <v>0.14802000000000001</v>
      </c>
    </row>
    <row r="3678" spans="1:16">
      <c r="A3678" t="s">
        <v>141</v>
      </c>
      <c r="B3678">
        <v>1819</v>
      </c>
      <c r="C3678" t="s">
        <v>3851</v>
      </c>
      <c r="D3678">
        <v>59</v>
      </c>
      <c r="E3678">
        <v>10.347</v>
      </c>
      <c r="F3678">
        <v>12.031000000000001</v>
      </c>
      <c r="G3678">
        <v>13.715999999999999</v>
      </c>
      <c r="H3678">
        <v>15.734999999999999</v>
      </c>
      <c r="I3678">
        <v>18.178000000000001</v>
      </c>
      <c r="J3678">
        <v>21.163</v>
      </c>
      <c r="K3678">
        <v>24.85</v>
      </c>
      <c r="L3678">
        <v>29.460999999999999</v>
      </c>
      <c r="M3678">
        <v>34.073</v>
      </c>
      <c r="N3678" s="116">
        <v>-0.35149999999999998</v>
      </c>
      <c r="O3678" s="116">
        <v>18.177800000000001</v>
      </c>
      <c r="P3678" s="116">
        <v>0.14804</v>
      </c>
    </row>
    <row r="3679" spans="1:16">
      <c r="A3679" t="s">
        <v>141</v>
      </c>
      <c r="B3679">
        <v>1820</v>
      </c>
      <c r="C3679" t="s">
        <v>3852</v>
      </c>
      <c r="D3679">
        <v>59</v>
      </c>
      <c r="E3679">
        <v>10.35</v>
      </c>
      <c r="F3679">
        <v>12.034000000000001</v>
      </c>
      <c r="G3679">
        <v>13.718999999999999</v>
      </c>
      <c r="H3679">
        <v>15.74</v>
      </c>
      <c r="I3679">
        <v>18.184000000000001</v>
      </c>
      <c r="J3679">
        <v>21.17</v>
      </c>
      <c r="K3679">
        <v>24.859000000000002</v>
      </c>
      <c r="L3679">
        <v>29.472999999999999</v>
      </c>
      <c r="M3679">
        <v>34.087000000000003</v>
      </c>
      <c r="N3679" s="116">
        <v>-0.35149999999999998</v>
      </c>
      <c r="O3679" s="116">
        <v>18.183499999999999</v>
      </c>
      <c r="P3679" s="116">
        <v>0.14806</v>
      </c>
    </row>
    <row r="3680" spans="1:16">
      <c r="A3680" t="s">
        <v>141</v>
      </c>
      <c r="B3680">
        <v>1821</v>
      </c>
      <c r="C3680" t="s">
        <v>3853</v>
      </c>
      <c r="D3680">
        <v>59</v>
      </c>
      <c r="E3680">
        <v>10.352</v>
      </c>
      <c r="F3680">
        <v>12.037000000000001</v>
      </c>
      <c r="G3680">
        <v>13.723000000000001</v>
      </c>
      <c r="H3680">
        <v>15.744</v>
      </c>
      <c r="I3680">
        <v>18.189</v>
      </c>
      <c r="J3680">
        <v>21.177</v>
      </c>
      <c r="K3680">
        <v>24.867999999999999</v>
      </c>
      <c r="L3680">
        <v>29.484999999999999</v>
      </c>
      <c r="M3680">
        <v>34.103000000000002</v>
      </c>
      <c r="N3680" s="116">
        <v>-0.35160000000000002</v>
      </c>
      <c r="O3680" s="116">
        <v>18.1892</v>
      </c>
      <c r="P3680" s="116">
        <v>0.14809</v>
      </c>
    </row>
    <row r="3681" spans="1:16">
      <c r="A3681" t="s">
        <v>141</v>
      </c>
      <c r="B3681">
        <v>1822</v>
      </c>
      <c r="C3681" t="s">
        <v>3854</v>
      </c>
      <c r="D3681">
        <v>59</v>
      </c>
      <c r="E3681">
        <v>10.353999999999999</v>
      </c>
      <c r="F3681">
        <v>12.041</v>
      </c>
      <c r="G3681">
        <v>13.727</v>
      </c>
      <c r="H3681">
        <v>15.749000000000001</v>
      </c>
      <c r="I3681">
        <v>18.195</v>
      </c>
      <c r="J3681">
        <v>21.184000000000001</v>
      </c>
      <c r="K3681">
        <v>24.876999999999999</v>
      </c>
      <c r="L3681">
        <v>29.497</v>
      </c>
      <c r="M3681">
        <v>34.116</v>
      </c>
      <c r="N3681" s="116">
        <v>-0.35160000000000002</v>
      </c>
      <c r="O3681" s="116">
        <v>18.195</v>
      </c>
      <c r="P3681" s="116">
        <v>0.14810999999999999</v>
      </c>
    </row>
    <row r="3682" spans="1:16">
      <c r="A3682" t="s">
        <v>141</v>
      </c>
      <c r="B3682">
        <v>1823</v>
      </c>
      <c r="C3682" t="s">
        <v>3855</v>
      </c>
      <c r="D3682">
        <v>59</v>
      </c>
      <c r="E3682">
        <v>10.356999999999999</v>
      </c>
      <c r="F3682">
        <v>12.044</v>
      </c>
      <c r="G3682">
        <v>13.731</v>
      </c>
      <c r="H3682">
        <v>15.753</v>
      </c>
      <c r="I3682">
        <v>18.201000000000001</v>
      </c>
      <c r="J3682">
        <v>21.190999999999999</v>
      </c>
      <c r="K3682">
        <v>24.887</v>
      </c>
      <c r="L3682">
        <v>29.51</v>
      </c>
      <c r="M3682">
        <v>34.131999999999998</v>
      </c>
      <c r="N3682" s="116">
        <v>-0.35170000000000001</v>
      </c>
      <c r="O3682" s="116">
        <v>18.200700000000001</v>
      </c>
      <c r="P3682" s="116">
        <v>0.14813999999999999</v>
      </c>
    </row>
    <row r="3683" spans="1:16">
      <c r="A3683" t="s">
        <v>141</v>
      </c>
      <c r="B3683">
        <v>1824</v>
      </c>
      <c r="C3683" t="s">
        <v>3856</v>
      </c>
      <c r="D3683">
        <v>59</v>
      </c>
      <c r="E3683">
        <v>10.359</v>
      </c>
      <c r="F3683">
        <v>12.047000000000001</v>
      </c>
      <c r="G3683">
        <v>13.734</v>
      </c>
      <c r="H3683">
        <v>15.757999999999999</v>
      </c>
      <c r="I3683">
        <v>18.206</v>
      </c>
      <c r="J3683">
        <v>21.199000000000002</v>
      </c>
      <c r="K3683">
        <v>24.896000000000001</v>
      </c>
      <c r="L3683">
        <v>29.521000000000001</v>
      </c>
      <c r="M3683">
        <v>34.146000000000001</v>
      </c>
      <c r="N3683" s="116">
        <v>-0.35170000000000001</v>
      </c>
      <c r="O3683" s="116">
        <v>18.206399999999999</v>
      </c>
      <c r="P3683" s="116">
        <v>0.14815999999999999</v>
      </c>
    </row>
    <row r="3684" spans="1:16">
      <c r="A3684" t="s">
        <v>141</v>
      </c>
      <c r="B3684">
        <v>1825</v>
      </c>
      <c r="C3684" t="s">
        <v>3857</v>
      </c>
      <c r="D3684">
        <v>59</v>
      </c>
      <c r="E3684">
        <v>10.362</v>
      </c>
      <c r="F3684">
        <v>12.05</v>
      </c>
      <c r="G3684">
        <v>13.738</v>
      </c>
      <c r="H3684">
        <v>15.763</v>
      </c>
      <c r="I3684">
        <v>18.212</v>
      </c>
      <c r="J3684">
        <v>21.206</v>
      </c>
      <c r="K3684">
        <v>24.905000000000001</v>
      </c>
      <c r="L3684">
        <v>29.533000000000001</v>
      </c>
      <c r="M3684">
        <v>34.161000000000001</v>
      </c>
      <c r="N3684" s="116">
        <v>-0.3518</v>
      </c>
      <c r="O3684" s="116">
        <v>18.212199999999999</v>
      </c>
      <c r="P3684" s="116">
        <v>0.14818000000000001</v>
      </c>
    </row>
    <row r="3685" spans="1:16">
      <c r="A3685" t="s">
        <v>141</v>
      </c>
      <c r="B3685">
        <v>1826</v>
      </c>
      <c r="C3685" t="s">
        <v>3858</v>
      </c>
      <c r="D3685">
        <v>59</v>
      </c>
      <c r="E3685">
        <v>10.364000000000001</v>
      </c>
      <c r="F3685">
        <v>12.053000000000001</v>
      </c>
      <c r="G3685">
        <v>13.742000000000001</v>
      </c>
      <c r="H3685">
        <v>15.766999999999999</v>
      </c>
      <c r="I3685">
        <v>18.218</v>
      </c>
      <c r="J3685">
        <v>21.213000000000001</v>
      </c>
      <c r="K3685">
        <v>24.914000000000001</v>
      </c>
      <c r="L3685">
        <v>29.545000000000002</v>
      </c>
      <c r="M3685">
        <v>34.176000000000002</v>
      </c>
      <c r="N3685" s="116">
        <v>-0.3518</v>
      </c>
      <c r="O3685" s="116">
        <v>18.2179</v>
      </c>
      <c r="P3685" s="116">
        <v>0.14821000000000001</v>
      </c>
    </row>
    <row r="3686" spans="1:16">
      <c r="A3686" t="s">
        <v>141</v>
      </c>
      <c r="B3686">
        <v>1827</v>
      </c>
      <c r="C3686" t="s">
        <v>3859</v>
      </c>
      <c r="D3686">
        <v>60</v>
      </c>
      <c r="E3686">
        <v>10.366</v>
      </c>
      <c r="F3686">
        <v>12.055999999999999</v>
      </c>
      <c r="G3686">
        <v>13.746</v>
      </c>
      <c r="H3686">
        <v>15.772</v>
      </c>
      <c r="I3686">
        <v>18.224</v>
      </c>
      <c r="J3686">
        <v>21.22</v>
      </c>
      <c r="K3686">
        <v>24.922999999999998</v>
      </c>
      <c r="L3686">
        <v>29.556999999999999</v>
      </c>
      <c r="M3686">
        <v>34.19</v>
      </c>
      <c r="N3686" s="116">
        <v>-0.3518</v>
      </c>
      <c r="O3686" s="116">
        <v>18.223600000000001</v>
      </c>
      <c r="P3686" s="116">
        <v>0.14823</v>
      </c>
    </row>
    <row r="3687" spans="1:16">
      <c r="A3687" t="s">
        <v>141</v>
      </c>
      <c r="B3687">
        <v>1828</v>
      </c>
      <c r="C3687" t="s">
        <v>3860</v>
      </c>
      <c r="D3687">
        <v>60</v>
      </c>
      <c r="E3687">
        <v>10.369</v>
      </c>
      <c r="F3687">
        <v>12.058999999999999</v>
      </c>
      <c r="G3687">
        <v>13.749000000000001</v>
      </c>
      <c r="H3687">
        <v>15.776</v>
      </c>
      <c r="I3687">
        <v>18.228999999999999</v>
      </c>
      <c r="J3687">
        <v>21.227</v>
      </c>
      <c r="K3687">
        <v>24.931999999999999</v>
      </c>
      <c r="L3687">
        <v>29.568000000000001</v>
      </c>
      <c r="M3687">
        <v>34.204000000000001</v>
      </c>
      <c r="N3687" s="116">
        <v>-0.35189999999999999</v>
      </c>
      <c r="O3687" s="116">
        <v>18.229299999999999</v>
      </c>
      <c r="P3687" s="116">
        <v>0.14824999999999999</v>
      </c>
    </row>
    <row r="3688" spans="1:16">
      <c r="A3688" t="s">
        <v>141</v>
      </c>
      <c r="B3688">
        <v>1829</v>
      </c>
      <c r="C3688" t="s">
        <v>3861</v>
      </c>
      <c r="D3688">
        <v>60</v>
      </c>
      <c r="E3688">
        <v>10.371</v>
      </c>
      <c r="F3688">
        <v>12.061999999999999</v>
      </c>
      <c r="G3688">
        <v>13.753</v>
      </c>
      <c r="H3688">
        <v>15.781000000000001</v>
      </c>
      <c r="I3688">
        <v>18.234999999999999</v>
      </c>
      <c r="J3688">
        <v>21.234999999999999</v>
      </c>
      <c r="K3688">
        <v>24.942</v>
      </c>
      <c r="L3688">
        <v>29.581</v>
      </c>
      <c r="M3688">
        <v>34.22</v>
      </c>
      <c r="N3688" s="116">
        <v>-0.35189999999999999</v>
      </c>
      <c r="O3688" s="116">
        <v>18.234999999999999</v>
      </c>
      <c r="P3688" s="116">
        <v>0.14828</v>
      </c>
    </row>
    <row r="3689" spans="1:16">
      <c r="A3689" t="s">
        <v>141</v>
      </c>
      <c r="B3689">
        <v>1830</v>
      </c>
      <c r="C3689" t="s">
        <v>3862</v>
      </c>
      <c r="D3689">
        <v>60</v>
      </c>
      <c r="E3689">
        <v>10.374000000000001</v>
      </c>
      <c r="F3689">
        <v>12.065</v>
      </c>
      <c r="G3689">
        <v>13.757</v>
      </c>
      <c r="H3689">
        <v>15.786</v>
      </c>
      <c r="I3689">
        <v>18.241</v>
      </c>
      <c r="J3689">
        <v>21.242000000000001</v>
      </c>
      <c r="K3689">
        <v>24.951000000000001</v>
      </c>
      <c r="L3689">
        <v>29.593</v>
      </c>
      <c r="M3689">
        <v>34.234000000000002</v>
      </c>
      <c r="N3689" s="116">
        <v>-0.35199999999999998</v>
      </c>
      <c r="O3689" s="116">
        <v>18.2408</v>
      </c>
      <c r="P3689" s="116">
        <v>0.14829999999999999</v>
      </c>
    </row>
    <row r="3690" spans="1:16">
      <c r="A3690" t="s">
        <v>141</v>
      </c>
      <c r="B3690">
        <v>1831</v>
      </c>
      <c r="C3690" t="s">
        <v>3863</v>
      </c>
      <c r="D3690">
        <v>60</v>
      </c>
      <c r="E3690">
        <v>10.375999999999999</v>
      </c>
      <c r="F3690">
        <v>12.068</v>
      </c>
      <c r="G3690">
        <v>13.760999999999999</v>
      </c>
      <c r="H3690">
        <v>15.79</v>
      </c>
      <c r="I3690">
        <v>18.245999999999999</v>
      </c>
      <c r="J3690">
        <v>21.248999999999999</v>
      </c>
      <c r="K3690">
        <v>24.96</v>
      </c>
      <c r="L3690">
        <v>29.605</v>
      </c>
      <c r="M3690">
        <v>34.249000000000002</v>
      </c>
      <c r="N3690" s="116">
        <v>-0.35199999999999998</v>
      </c>
      <c r="O3690" s="116">
        <v>18.246500000000001</v>
      </c>
      <c r="P3690" s="116">
        <v>0.14832999999999999</v>
      </c>
    </row>
    <row r="3691" spans="1:16">
      <c r="A3691" t="s">
        <v>141</v>
      </c>
      <c r="B3691">
        <v>1832</v>
      </c>
      <c r="C3691" t="s">
        <v>3864</v>
      </c>
      <c r="D3691">
        <v>60</v>
      </c>
      <c r="E3691">
        <v>10.378</v>
      </c>
      <c r="F3691">
        <v>12.071</v>
      </c>
      <c r="G3691">
        <v>13.763999999999999</v>
      </c>
      <c r="H3691">
        <v>15.795</v>
      </c>
      <c r="I3691">
        <v>18.251999999999999</v>
      </c>
      <c r="J3691">
        <v>21.256</v>
      </c>
      <c r="K3691">
        <v>24.969000000000001</v>
      </c>
      <c r="L3691">
        <v>29.616</v>
      </c>
      <c r="M3691">
        <v>34.262999999999998</v>
      </c>
      <c r="N3691" s="116">
        <v>-0.35199999999999998</v>
      </c>
      <c r="O3691" s="116">
        <v>18.252199999999998</v>
      </c>
      <c r="P3691" s="116">
        <v>0.14835000000000001</v>
      </c>
    </row>
    <row r="3692" spans="1:16">
      <c r="A3692" t="s">
        <v>141</v>
      </c>
      <c r="B3692">
        <v>1833</v>
      </c>
      <c r="C3692" t="s">
        <v>3865</v>
      </c>
      <c r="D3692">
        <v>60</v>
      </c>
      <c r="E3692">
        <v>10.381</v>
      </c>
      <c r="F3692">
        <v>12.074999999999999</v>
      </c>
      <c r="G3692">
        <v>13.768000000000001</v>
      </c>
      <c r="H3692">
        <v>15.798999999999999</v>
      </c>
      <c r="I3692">
        <v>18.257999999999999</v>
      </c>
      <c r="J3692">
        <v>21.263000000000002</v>
      </c>
      <c r="K3692">
        <v>24.978000000000002</v>
      </c>
      <c r="L3692">
        <v>29.628</v>
      </c>
      <c r="M3692">
        <v>34.277999999999999</v>
      </c>
      <c r="N3692" s="116">
        <v>-0.35210000000000002</v>
      </c>
      <c r="O3692" s="116">
        <v>18.257899999999999</v>
      </c>
      <c r="P3692" s="116">
        <v>0.14837</v>
      </c>
    </row>
    <row r="3693" spans="1:16">
      <c r="A3693" t="s">
        <v>141</v>
      </c>
      <c r="B3693">
        <v>1834</v>
      </c>
      <c r="C3693" t="s">
        <v>3866</v>
      </c>
      <c r="D3693">
        <v>60</v>
      </c>
      <c r="E3693">
        <v>10.382999999999999</v>
      </c>
      <c r="F3693">
        <v>12.077</v>
      </c>
      <c r="G3693">
        <v>13.772</v>
      </c>
      <c r="H3693">
        <v>15.804</v>
      </c>
      <c r="I3693">
        <v>18.263999999999999</v>
      </c>
      <c r="J3693">
        <v>21.271000000000001</v>
      </c>
      <c r="K3693">
        <v>24.988</v>
      </c>
      <c r="L3693">
        <v>29.64</v>
      </c>
      <c r="M3693">
        <v>34.292999999999999</v>
      </c>
      <c r="N3693" s="116">
        <v>-0.35210000000000002</v>
      </c>
      <c r="O3693" s="116">
        <v>18.2636</v>
      </c>
      <c r="P3693" s="116">
        <v>0.1484</v>
      </c>
    </row>
    <row r="3694" spans="1:16">
      <c r="A3694" t="s">
        <v>141</v>
      </c>
      <c r="B3694">
        <v>1835</v>
      </c>
      <c r="C3694" t="s">
        <v>3867</v>
      </c>
      <c r="D3694">
        <v>60</v>
      </c>
      <c r="E3694">
        <v>10.385999999999999</v>
      </c>
      <c r="F3694">
        <v>12.081</v>
      </c>
      <c r="G3694">
        <v>13.776</v>
      </c>
      <c r="H3694">
        <v>15.808999999999999</v>
      </c>
      <c r="I3694">
        <v>18.268999999999998</v>
      </c>
      <c r="J3694">
        <v>21.277999999999999</v>
      </c>
      <c r="K3694">
        <v>24.997</v>
      </c>
      <c r="L3694">
        <v>29.652000000000001</v>
      </c>
      <c r="M3694">
        <v>34.307000000000002</v>
      </c>
      <c r="N3694" s="116">
        <v>-0.35220000000000001</v>
      </c>
      <c r="O3694" s="116">
        <v>18.269300000000001</v>
      </c>
      <c r="P3694" s="116">
        <v>0.14842</v>
      </c>
    </row>
    <row r="3695" spans="1:16">
      <c r="A3695" t="s">
        <v>141</v>
      </c>
      <c r="B3695">
        <v>1836</v>
      </c>
      <c r="C3695" t="s">
        <v>3868</v>
      </c>
      <c r="D3695">
        <v>60</v>
      </c>
      <c r="E3695">
        <v>10.388</v>
      </c>
      <c r="F3695">
        <v>12.084</v>
      </c>
      <c r="G3695">
        <v>13.779</v>
      </c>
      <c r="H3695">
        <v>15.813000000000001</v>
      </c>
      <c r="I3695">
        <v>18.274999999999999</v>
      </c>
      <c r="J3695">
        <v>21.285</v>
      </c>
      <c r="K3695">
        <v>25.006</v>
      </c>
      <c r="L3695">
        <v>29.664000000000001</v>
      </c>
      <c r="M3695">
        <v>34.320999999999998</v>
      </c>
      <c r="N3695" s="116">
        <v>-0.35220000000000001</v>
      </c>
      <c r="O3695" s="116">
        <v>18.275099999999998</v>
      </c>
      <c r="P3695" s="116">
        <v>0.14843999999999999</v>
      </c>
    </row>
    <row r="3696" spans="1:16">
      <c r="A3696" t="s">
        <v>141</v>
      </c>
      <c r="B3696">
        <v>1837</v>
      </c>
      <c r="C3696" t="s">
        <v>3869</v>
      </c>
      <c r="D3696">
        <v>60</v>
      </c>
      <c r="E3696">
        <v>10.391</v>
      </c>
      <c r="F3696">
        <v>12.087</v>
      </c>
      <c r="G3696">
        <v>13.782999999999999</v>
      </c>
      <c r="H3696">
        <v>15.818</v>
      </c>
      <c r="I3696">
        <v>18.280999999999999</v>
      </c>
      <c r="J3696">
        <v>21.292000000000002</v>
      </c>
      <c r="K3696">
        <v>25.015999999999998</v>
      </c>
      <c r="L3696">
        <v>29.677</v>
      </c>
      <c r="M3696">
        <v>34.337000000000003</v>
      </c>
      <c r="N3696" s="116">
        <v>-0.3523</v>
      </c>
      <c r="O3696" s="116">
        <v>18.280799999999999</v>
      </c>
      <c r="P3696" s="116">
        <v>0.14846999999999999</v>
      </c>
    </row>
    <row r="3697" spans="1:16">
      <c r="A3697" t="s">
        <v>141</v>
      </c>
      <c r="B3697">
        <v>1838</v>
      </c>
      <c r="C3697" t="s">
        <v>3870</v>
      </c>
      <c r="D3697">
        <v>60</v>
      </c>
      <c r="E3697">
        <v>10.393000000000001</v>
      </c>
      <c r="F3697">
        <v>12.09</v>
      </c>
      <c r="G3697">
        <v>13.787000000000001</v>
      </c>
      <c r="H3697">
        <v>15.821999999999999</v>
      </c>
      <c r="I3697">
        <v>18.286000000000001</v>
      </c>
      <c r="J3697">
        <v>21.298999999999999</v>
      </c>
      <c r="K3697">
        <v>25.024999999999999</v>
      </c>
      <c r="L3697">
        <v>29.687999999999999</v>
      </c>
      <c r="M3697">
        <v>34.350999999999999</v>
      </c>
      <c r="N3697" s="116">
        <v>-0.3523</v>
      </c>
      <c r="O3697" s="116">
        <v>18.2865</v>
      </c>
      <c r="P3697" s="116">
        <v>0.14849000000000001</v>
      </c>
    </row>
    <row r="3698" spans="1:16">
      <c r="A3698" t="s">
        <v>141</v>
      </c>
      <c r="B3698">
        <v>1839</v>
      </c>
      <c r="C3698" t="s">
        <v>3871</v>
      </c>
      <c r="D3698">
        <v>60</v>
      </c>
      <c r="E3698">
        <v>10.395</v>
      </c>
      <c r="F3698">
        <v>12.093</v>
      </c>
      <c r="G3698">
        <v>13.79</v>
      </c>
      <c r="H3698">
        <v>15.827</v>
      </c>
      <c r="I3698">
        <v>18.292000000000002</v>
      </c>
      <c r="J3698">
        <v>21.306999999999999</v>
      </c>
      <c r="K3698">
        <v>25.033999999999999</v>
      </c>
      <c r="L3698">
        <v>29.7</v>
      </c>
      <c r="M3698">
        <v>34.366999999999997</v>
      </c>
      <c r="N3698" s="116">
        <v>-0.3523</v>
      </c>
      <c r="O3698" s="116">
        <v>18.292200000000001</v>
      </c>
      <c r="P3698" s="116">
        <v>0.14852000000000001</v>
      </c>
    </row>
    <row r="3699" spans="1:16">
      <c r="A3699" t="s">
        <v>141</v>
      </c>
      <c r="B3699">
        <v>1840</v>
      </c>
      <c r="C3699" t="s">
        <v>3872</v>
      </c>
      <c r="D3699">
        <v>60</v>
      </c>
      <c r="E3699">
        <v>10.398</v>
      </c>
      <c r="F3699">
        <v>12.096</v>
      </c>
      <c r="G3699">
        <v>13.794</v>
      </c>
      <c r="H3699">
        <v>15.832000000000001</v>
      </c>
      <c r="I3699">
        <v>18.297999999999998</v>
      </c>
      <c r="J3699">
        <v>21.314</v>
      </c>
      <c r="K3699">
        <v>25.042999999999999</v>
      </c>
      <c r="L3699">
        <v>29.712</v>
      </c>
      <c r="M3699">
        <v>34.381</v>
      </c>
      <c r="N3699" s="116">
        <v>-0.35239999999999999</v>
      </c>
      <c r="O3699" s="116">
        <v>18.297899999999998</v>
      </c>
      <c r="P3699" s="116">
        <v>0.14854000000000001</v>
      </c>
    </row>
    <row r="3700" spans="1:16">
      <c r="A3700" t="s">
        <v>141</v>
      </c>
      <c r="B3700">
        <v>1841</v>
      </c>
      <c r="C3700" t="s">
        <v>3873</v>
      </c>
      <c r="D3700">
        <v>60</v>
      </c>
      <c r="E3700">
        <v>10.4</v>
      </c>
      <c r="F3700">
        <v>12.099</v>
      </c>
      <c r="G3700">
        <v>13.798</v>
      </c>
      <c r="H3700">
        <v>15.836</v>
      </c>
      <c r="I3700">
        <v>18.303999999999998</v>
      </c>
      <c r="J3700">
        <v>21.321000000000002</v>
      </c>
      <c r="K3700">
        <v>25.052</v>
      </c>
      <c r="L3700">
        <v>29.722999999999999</v>
      </c>
      <c r="M3700">
        <v>34.395000000000003</v>
      </c>
      <c r="N3700" s="116">
        <v>-0.35239999999999999</v>
      </c>
      <c r="O3700" s="116">
        <v>18.303599999999999</v>
      </c>
      <c r="P3700" s="116">
        <v>0.14856</v>
      </c>
    </row>
    <row r="3701" spans="1:16">
      <c r="A3701" t="s">
        <v>141</v>
      </c>
      <c r="B3701">
        <v>1842</v>
      </c>
      <c r="C3701" t="s">
        <v>3874</v>
      </c>
      <c r="D3701">
        <v>60</v>
      </c>
      <c r="E3701">
        <v>10.403</v>
      </c>
      <c r="F3701">
        <v>12.102</v>
      </c>
      <c r="G3701">
        <v>13.802</v>
      </c>
      <c r="H3701">
        <v>15.840999999999999</v>
      </c>
      <c r="I3701">
        <v>18.309000000000001</v>
      </c>
      <c r="J3701">
        <v>21.327999999999999</v>
      </c>
      <c r="K3701">
        <v>25.062000000000001</v>
      </c>
      <c r="L3701">
        <v>29.736000000000001</v>
      </c>
      <c r="M3701">
        <v>34.411000000000001</v>
      </c>
      <c r="N3701" s="116">
        <v>-0.35249999999999998</v>
      </c>
      <c r="O3701" s="116">
        <v>18.3093</v>
      </c>
      <c r="P3701" s="116">
        <v>0.14859</v>
      </c>
    </row>
    <row r="3702" spans="1:16">
      <c r="A3702" t="s">
        <v>141</v>
      </c>
      <c r="B3702">
        <v>1843</v>
      </c>
      <c r="C3702" t="s">
        <v>3875</v>
      </c>
      <c r="D3702">
        <v>60</v>
      </c>
      <c r="E3702">
        <v>10.404999999999999</v>
      </c>
      <c r="F3702">
        <v>12.105</v>
      </c>
      <c r="G3702">
        <v>13.805</v>
      </c>
      <c r="H3702">
        <v>15.845000000000001</v>
      </c>
      <c r="I3702">
        <v>18.315000000000001</v>
      </c>
      <c r="J3702">
        <v>21.335000000000001</v>
      </c>
      <c r="K3702">
        <v>25.07</v>
      </c>
      <c r="L3702">
        <v>29.748000000000001</v>
      </c>
      <c r="M3702">
        <v>34.424999999999997</v>
      </c>
      <c r="N3702" s="116">
        <v>-0.35249999999999998</v>
      </c>
      <c r="O3702" s="116">
        <v>18.315000000000001</v>
      </c>
      <c r="P3702" s="116">
        <v>0.14860999999999999</v>
      </c>
    </row>
    <row r="3703" spans="1:16">
      <c r="A3703" t="s">
        <v>141</v>
      </c>
      <c r="B3703">
        <v>1844</v>
      </c>
      <c r="C3703" t="s">
        <v>3876</v>
      </c>
      <c r="D3703">
        <v>60</v>
      </c>
      <c r="E3703">
        <v>10.407999999999999</v>
      </c>
      <c r="F3703">
        <v>12.108000000000001</v>
      </c>
      <c r="G3703">
        <v>13.808999999999999</v>
      </c>
      <c r="H3703">
        <v>15.85</v>
      </c>
      <c r="I3703">
        <v>18.321000000000002</v>
      </c>
      <c r="J3703">
        <v>21.341999999999999</v>
      </c>
      <c r="K3703">
        <v>25.08</v>
      </c>
      <c r="L3703">
        <v>29.759</v>
      </c>
      <c r="M3703">
        <v>34.439</v>
      </c>
      <c r="N3703" s="116">
        <v>-0.35260000000000002</v>
      </c>
      <c r="O3703" s="116">
        <v>18.320699999999999</v>
      </c>
      <c r="P3703" s="116">
        <v>0.14863000000000001</v>
      </c>
    </row>
    <row r="3704" spans="1:16">
      <c r="A3704" t="s">
        <v>141</v>
      </c>
      <c r="B3704">
        <v>1845</v>
      </c>
      <c r="C3704" t="s">
        <v>3877</v>
      </c>
      <c r="D3704">
        <v>60</v>
      </c>
      <c r="E3704">
        <v>10.41</v>
      </c>
      <c r="F3704">
        <v>12.111000000000001</v>
      </c>
      <c r="G3704">
        <v>13.813000000000001</v>
      </c>
      <c r="H3704">
        <v>15.853999999999999</v>
      </c>
      <c r="I3704">
        <v>18.326000000000001</v>
      </c>
      <c r="J3704">
        <v>21.35</v>
      </c>
      <c r="K3704">
        <v>25.088999999999999</v>
      </c>
      <c r="L3704">
        <v>29.771999999999998</v>
      </c>
      <c r="M3704">
        <v>34.454999999999998</v>
      </c>
      <c r="N3704" s="116">
        <v>-0.35260000000000002</v>
      </c>
      <c r="O3704" s="116">
        <v>18.3264</v>
      </c>
      <c r="P3704" s="116">
        <v>0.14865999999999999</v>
      </c>
    </row>
    <row r="3705" spans="1:16">
      <c r="A3705" t="s">
        <v>141</v>
      </c>
      <c r="B3705">
        <v>1846</v>
      </c>
      <c r="C3705" t="s">
        <v>3878</v>
      </c>
      <c r="D3705">
        <v>60</v>
      </c>
      <c r="E3705">
        <v>10.412000000000001</v>
      </c>
      <c r="F3705">
        <v>12.114000000000001</v>
      </c>
      <c r="G3705">
        <v>13.817</v>
      </c>
      <c r="H3705">
        <v>15.859</v>
      </c>
      <c r="I3705">
        <v>18.332000000000001</v>
      </c>
      <c r="J3705">
        <v>21.356999999999999</v>
      </c>
      <c r="K3705">
        <v>25.097999999999999</v>
      </c>
      <c r="L3705">
        <v>29.783000000000001</v>
      </c>
      <c r="M3705">
        <v>34.468000000000004</v>
      </c>
      <c r="N3705" s="116">
        <v>-0.35260000000000002</v>
      </c>
      <c r="O3705" s="116">
        <v>18.332100000000001</v>
      </c>
      <c r="P3705" s="116">
        <v>0.14868000000000001</v>
      </c>
    </row>
    <row r="3706" spans="1:16">
      <c r="A3706" t="s">
        <v>141</v>
      </c>
      <c r="B3706">
        <v>1847</v>
      </c>
      <c r="C3706" t="s">
        <v>3879</v>
      </c>
      <c r="D3706">
        <v>60</v>
      </c>
      <c r="E3706">
        <v>10.414</v>
      </c>
      <c r="F3706">
        <v>12.117000000000001</v>
      </c>
      <c r="G3706">
        <v>13.82</v>
      </c>
      <c r="H3706">
        <v>15.864000000000001</v>
      </c>
      <c r="I3706">
        <v>18.338000000000001</v>
      </c>
      <c r="J3706">
        <v>21.364000000000001</v>
      </c>
      <c r="K3706">
        <v>25.108000000000001</v>
      </c>
      <c r="L3706">
        <v>29.795999999999999</v>
      </c>
      <c r="M3706">
        <v>34.484000000000002</v>
      </c>
      <c r="N3706" s="116">
        <v>-0.35270000000000001</v>
      </c>
      <c r="O3706" s="116">
        <v>18.337800000000001</v>
      </c>
      <c r="P3706" s="116">
        <v>0.14871000000000001</v>
      </c>
    </row>
    <row r="3707" spans="1:16">
      <c r="A3707" t="s">
        <v>141</v>
      </c>
      <c r="B3707">
        <v>1848</v>
      </c>
      <c r="C3707" t="s">
        <v>3880</v>
      </c>
      <c r="D3707">
        <v>60</v>
      </c>
      <c r="E3707">
        <v>10.417</v>
      </c>
      <c r="F3707">
        <v>12.12</v>
      </c>
      <c r="G3707">
        <v>13.824</v>
      </c>
      <c r="H3707">
        <v>15.868</v>
      </c>
      <c r="I3707">
        <v>18.344000000000001</v>
      </c>
      <c r="J3707">
        <v>21.370999999999999</v>
      </c>
      <c r="K3707">
        <v>25.116</v>
      </c>
      <c r="L3707">
        <v>29.806999999999999</v>
      </c>
      <c r="M3707">
        <v>34.497999999999998</v>
      </c>
      <c r="N3707" s="116">
        <v>-0.35270000000000001</v>
      </c>
      <c r="O3707" s="116">
        <v>18.343499999999999</v>
      </c>
      <c r="P3707" s="116">
        <v>0.14873</v>
      </c>
    </row>
    <row r="3708" spans="1:16">
      <c r="A3708" t="s">
        <v>141</v>
      </c>
      <c r="B3708">
        <v>1849</v>
      </c>
      <c r="C3708" t="s">
        <v>3881</v>
      </c>
      <c r="D3708">
        <v>60</v>
      </c>
      <c r="E3708">
        <v>10.42</v>
      </c>
      <c r="F3708">
        <v>12.124000000000001</v>
      </c>
      <c r="G3708">
        <v>13.827999999999999</v>
      </c>
      <c r="H3708">
        <v>15.872999999999999</v>
      </c>
      <c r="I3708">
        <v>18.349</v>
      </c>
      <c r="J3708">
        <v>21.378</v>
      </c>
      <c r="K3708">
        <v>25.126000000000001</v>
      </c>
      <c r="L3708">
        <v>29.818999999999999</v>
      </c>
      <c r="M3708">
        <v>34.512999999999998</v>
      </c>
      <c r="N3708" s="116">
        <v>-0.3528</v>
      </c>
      <c r="O3708" s="116">
        <v>18.3492</v>
      </c>
      <c r="P3708" s="116">
        <v>0.14874999999999999</v>
      </c>
    </row>
    <row r="3709" spans="1:16">
      <c r="A3709" t="s">
        <v>141</v>
      </c>
      <c r="B3709">
        <v>1850</v>
      </c>
      <c r="C3709" t="s">
        <v>3882</v>
      </c>
      <c r="D3709">
        <v>60</v>
      </c>
      <c r="E3709">
        <v>10.422000000000001</v>
      </c>
      <c r="F3709">
        <v>12.127000000000001</v>
      </c>
      <c r="G3709">
        <v>13.831</v>
      </c>
      <c r="H3709">
        <v>15.877000000000001</v>
      </c>
      <c r="I3709">
        <v>18.355</v>
      </c>
      <c r="J3709">
        <v>21.385999999999999</v>
      </c>
      <c r="K3709">
        <v>25.135000000000002</v>
      </c>
      <c r="L3709">
        <v>29.832000000000001</v>
      </c>
      <c r="M3709">
        <v>34.527999999999999</v>
      </c>
      <c r="N3709" s="116">
        <v>-0.3528</v>
      </c>
      <c r="O3709" s="116">
        <v>18.354900000000001</v>
      </c>
      <c r="P3709" s="116">
        <v>0.14878</v>
      </c>
    </row>
    <row r="3710" spans="1:16">
      <c r="A3710" t="s">
        <v>141</v>
      </c>
      <c r="B3710">
        <v>1851</v>
      </c>
      <c r="C3710" t="s">
        <v>3883</v>
      </c>
      <c r="D3710">
        <v>60</v>
      </c>
      <c r="E3710">
        <v>10.423999999999999</v>
      </c>
      <c r="F3710">
        <v>12.13</v>
      </c>
      <c r="G3710">
        <v>13.835000000000001</v>
      </c>
      <c r="H3710">
        <v>15.882</v>
      </c>
      <c r="I3710">
        <v>18.361000000000001</v>
      </c>
      <c r="J3710">
        <v>21.393000000000001</v>
      </c>
      <c r="K3710">
        <v>25.143999999999998</v>
      </c>
      <c r="L3710">
        <v>29.843</v>
      </c>
      <c r="M3710">
        <v>34.542000000000002</v>
      </c>
      <c r="N3710" s="116">
        <v>-0.3528</v>
      </c>
      <c r="O3710" s="116">
        <v>18.360600000000002</v>
      </c>
      <c r="P3710" s="116">
        <v>0.14879999999999999</v>
      </c>
    </row>
    <row r="3711" spans="1:16">
      <c r="A3711" t="s">
        <v>141</v>
      </c>
      <c r="B3711">
        <v>1852</v>
      </c>
      <c r="C3711" t="s">
        <v>3884</v>
      </c>
      <c r="D3711">
        <v>60</v>
      </c>
      <c r="E3711">
        <v>10.427</v>
      </c>
      <c r="F3711">
        <v>12.132999999999999</v>
      </c>
      <c r="G3711">
        <v>13.839</v>
      </c>
      <c r="H3711">
        <v>15.887</v>
      </c>
      <c r="I3711">
        <v>18.366</v>
      </c>
      <c r="J3711">
        <v>21.4</v>
      </c>
      <c r="K3711">
        <v>25.152999999999999</v>
      </c>
      <c r="L3711">
        <v>29.855</v>
      </c>
      <c r="M3711">
        <v>34.555999999999997</v>
      </c>
      <c r="N3711" s="116">
        <v>-0.35289999999999999</v>
      </c>
      <c r="O3711" s="116">
        <v>18.366299999999999</v>
      </c>
      <c r="P3711" s="116">
        <v>0.14882000000000001</v>
      </c>
    </row>
    <row r="3712" spans="1:16">
      <c r="A3712" t="s">
        <v>141</v>
      </c>
      <c r="B3712">
        <v>1853</v>
      </c>
      <c r="C3712" t="s">
        <v>3885</v>
      </c>
      <c r="D3712">
        <v>60</v>
      </c>
      <c r="E3712">
        <v>10.429</v>
      </c>
      <c r="F3712">
        <v>12.135999999999999</v>
      </c>
      <c r="G3712">
        <v>13.843</v>
      </c>
      <c r="H3712">
        <v>15.891</v>
      </c>
      <c r="I3712">
        <v>18.372</v>
      </c>
      <c r="J3712">
        <v>21.407</v>
      </c>
      <c r="K3712">
        <v>25.163</v>
      </c>
      <c r="L3712">
        <v>29.867000000000001</v>
      </c>
      <c r="M3712">
        <v>34.572000000000003</v>
      </c>
      <c r="N3712" s="116">
        <v>-0.35289999999999999</v>
      </c>
      <c r="O3712" s="116">
        <v>18.372</v>
      </c>
      <c r="P3712" s="116">
        <v>0.14885000000000001</v>
      </c>
    </row>
    <row r="3713" spans="1:16">
      <c r="A3713" t="s">
        <v>141</v>
      </c>
      <c r="B3713">
        <v>1854</v>
      </c>
      <c r="C3713" t="s">
        <v>3886</v>
      </c>
      <c r="D3713">
        <v>60</v>
      </c>
      <c r="E3713">
        <v>10.432</v>
      </c>
      <c r="F3713">
        <v>12.138999999999999</v>
      </c>
      <c r="G3713">
        <v>13.846</v>
      </c>
      <c r="H3713">
        <v>15.896000000000001</v>
      </c>
      <c r="I3713">
        <v>18.378</v>
      </c>
      <c r="J3713">
        <v>21.414000000000001</v>
      </c>
      <c r="K3713">
        <v>25.172000000000001</v>
      </c>
      <c r="L3713">
        <v>29.879000000000001</v>
      </c>
      <c r="M3713">
        <v>34.585999999999999</v>
      </c>
      <c r="N3713" s="116">
        <v>-0.35299999999999998</v>
      </c>
      <c r="O3713" s="116">
        <v>18.377700000000001</v>
      </c>
      <c r="P3713" s="116">
        <v>0.14887</v>
      </c>
    </row>
    <row r="3714" spans="1:16">
      <c r="A3714" t="s">
        <v>141</v>
      </c>
      <c r="B3714">
        <v>1855</v>
      </c>
      <c r="C3714" t="s">
        <v>3887</v>
      </c>
      <c r="D3714">
        <v>60</v>
      </c>
      <c r="E3714">
        <v>10.433999999999999</v>
      </c>
      <c r="F3714">
        <v>12.141999999999999</v>
      </c>
      <c r="G3714">
        <v>13.85</v>
      </c>
      <c r="H3714">
        <v>15.9</v>
      </c>
      <c r="I3714">
        <v>18.382999999999999</v>
      </c>
      <c r="J3714">
        <v>21.420999999999999</v>
      </c>
      <c r="K3714">
        <v>25.181000000000001</v>
      </c>
      <c r="L3714">
        <v>29.89</v>
      </c>
      <c r="M3714">
        <v>34.6</v>
      </c>
      <c r="N3714" s="116">
        <v>-0.35299999999999998</v>
      </c>
      <c r="O3714" s="116">
        <v>18.383400000000002</v>
      </c>
      <c r="P3714" s="116">
        <v>0.14888999999999999</v>
      </c>
    </row>
    <row r="3715" spans="1:16">
      <c r="A3715" t="s">
        <v>141</v>
      </c>
      <c r="B3715">
        <v>1856</v>
      </c>
      <c r="C3715" t="s">
        <v>3888</v>
      </c>
      <c r="D3715">
        <v>60</v>
      </c>
      <c r="E3715">
        <v>10.436</v>
      </c>
      <c r="F3715">
        <v>12.145</v>
      </c>
      <c r="G3715">
        <v>13.853999999999999</v>
      </c>
      <c r="H3715">
        <v>15.904999999999999</v>
      </c>
      <c r="I3715">
        <v>18.388999999999999</v>
      </c>
      <c r="J3715">
        <v>21.428999999999998</v>
      </c>
      <c r="K3715">
        <v>25.19</v>
      </c>
      <c r="L3715">
        <v>29.902999999999999</v>
      </c>
      <c r="M3715">
        <v>34.616</v>
      </c>
      <c r="N3715" s="116">
        <v>-0.35310000000000002</v>
      </c>
      <c r="O3715" s="116">
        <v>18.388999999999999</v>
      </c>
      <c r="P3715" s="116">
        <v>0.14892</v>
      </c>
    </row>
  </sheetData>
  <sheetProtection password="8883" sheet="1" objects="1" scenarios="1"/>
  <autoFilter ref="A1:P3715"/>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1"/>
  <sheetViews>
    <sheetView zoomScale="70" zoomScaleNormal="70" workbookViewId="0">
      <selection activeCell="O93" sqref="O93"/>
    </sheetView>
  </sheetViews>
  <sheetFormatPr defaultColWidth="8.85546875" defaultRowHeight="15"/>
  <sheetData>
    <row r="81" spans="1:1">
      <c r="A81" t="s">
        <v>3972</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workbookViewId="0">
      <selection activeCell="A8" sqref="A8"/>
    </sheetView>
  </sheetViews>
  <sheetFormatPr defaultRowHeight="15"/>
  <cols>
    <col min="1" max="1" width="15.140625" bestFit="1" customWidth="1"/>
    <col min="2" max="2" width="16.28515625" customWidth="1"/>
    <col min="3" max="3" width="11.28515625" bestFit="1" customWidth="1"/>
  </cols>
  <sheetData>
    <row r="1" spans="1:3">
      <c r="A1" s="218" t="s">
        <v>9</v>
      </c>
      <c r="B1" t="s">
        <v>3965</v>
      </c>
    </row>
    <row r="3" spans="1:3">
      <c r="A3" s="218" t="s">
        <v>3970</v>
      </c>
      <c r="B3" s="218" t="s">
        <v>3969</v>
      </c>
    </row>
    <row r="4" spans="1:3">
      <c r="A4" s="218" t="s">
        <v>3966</v>
      </c>
      <c r="C4" t="s">
        <v>3968</v>
      </c>
    </row>
    <row r="5" spans="1:3">
      <c r="A5" s="219" t="s">
        <v>3967</v>
      </c>
      <c r="B5" s="220">
        <v>1000</v>
      </c>
      <c r="C5" s="220">
        <v>1000</v>
      </c>
    </row>
    <row r="6" spans="1:3">
      <c r="A6" s="219" t="s">
        <v>3968</v>
      </c>
      <c r="B6" s="220">
        <v>1000</v>
      </c>
      <c r="C6" s="220">
        <v>1000</v>
      </c>
    </row>
    <row r="8" spans="1:3">
      <c r="A8" t="s">
        <v>3972</v>
      </c>
    </row>
  </sheetData>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zoomScale="70" zoomScaleNormal="70" zoomScalePageLayoutView="125" workbookViewId="0">
      <pane ySplit="3" topLeftCell="A28" activePane="bottomLeft" state="frozen"/>
      <selection activeCell="D537" sqref="D537"/>
      <selection pane="bottomLeft" activeCell="A42" sqref="A42"/>
    </sheetView>
  </sheetViews>
  <sheetFormatPr defaultColWidth="8.85546875" defaultRowHeight="15"/>
  <cols>
    <col min="1" max="1" width="48.42578125" customWidth="1"/>
    <col min="2" max="2" width="10.7109375" customWidth="1"/>
    <col min="3" max="13" width="11.28515625" customWidth="1"/>
    <col min="14" max="14" width="9.140625" customWidth="1"/>
    <col min="257" max="257" width="48.42578125" customWidth="1"/>
    <col min="258" max="258" width="10.7109375" customWidth="1"/>
    <col min="259" max="269" width="11.28515625" customWidth="1"/>
    <col min="270" max="270" width="9.140625" customWidth="1"/>
    <col min="513" max="513" width="48.42578125" customWidth="1"/>
    <col min="514" max="514" width="10.7109375" customWidth="1"/>
    <col min="515" max="525" width="11.28515625" customWidth="1"/>
    <col min="526" max="526" width="9.140625" customWidth="1"/>
    <col min="769" max="769" width="48.42578125" customWidth="1"/>
    <col min="770" max="770" width="10.7109375" customWidth="1"/>
    <col min="771" max="781" width="11.28515625" customWidth="1"/>
    <col min="782" max="782" width="9.140625" customWidth="1"/>
    <col min="1025" max="1025" width="48.42578125" customWidth="1"/>
    <col min="1026" max="1026" width="10.7109375" customWidth="1"/>
    <col min="1027" max="1037" width="11.28515625" customWidth="1"/>
    <col min="1038" max="1038" width="9.140625" customWidth="1"/>
    <col min="1281" max="1281" width="48.42578125" customWidth="1"/>
    <col min="1282" max="1282" width="10.7109375" customWidth="1"/>
    <col min="1283" max="1293" width="11.28515625" customWidth="1"/>
    <col min="1294" max="1294" width="9.140625" customWidth="1"/>
    <col min="1537" max="1537" width="48.42578125" customWidth="1"/>
    <col min="1538" max="1538" width="10.7109375" customWidth="1"/>
    <col min="1539" max="1549" width="11.28515625" customWidth="1"/>
    <col min="1550" max="1550" width="9.140625" customWidth="1"/>
    <col min="1793" max="1793" width="48.42578125" customWidth="1"/>
    <col min="1794" max="1794" width="10.7109375" customWidth="1"/>
    <col min="1795" max="1805" width="11.28515625" customWidth="1"/>
    <col min="1806" max="1806" width="9.140625" customWidth="1"/>
    <col min="2049" max="2049" width="48.42578125" customWidth="1"/>
    <col min="2050" max="2050" width="10.7109375" customWidth="1"/>
    <col min="2051" max="2061" width="11.28515625" customWidth="1"/>
    <col min="2062" max="2062" width="9.140625" customWidth="1"/>
    <col min="2305" max="2305" width="48.42578125" customWidth="1"/>
    <col min="2306" max="2306" width="10.7109375" customWidth="1"/>
    <col min="2307" max="2317" width="11.28515625" customWidth="1"/>
    <col min="2318" max="2318" width="9.140625" customWidth="1"/>
    <col min="2561" max="2561" width="48.42578125" customWidth="1"/>
    <col min="2562" max="2562" width="10.7109375" customWidth="1"/>
    <col min="2563" max="2573" width="11.28515625" customWidth="1"/>
    <col min="2574" max="2574" width="9.140625" customWidth="1"/>
    <col min="2817" max="2817" width="48.42578125" customWidth="1"/>
    <col min="2818" max="2818" width="10.7109375" customWidth="1"/>
    <col min="2819" max="2829" width="11.28515625" customWidth="1"/>
    <col min="2830" max="2830" width="9.140625" customWidth="1"/>
    <col min="3073" max="3073" width="48.42578125" customWidth="1"/>
    <col min="3074" max="3074" width="10.7109375" customWidth="1"/>
    <col min="3075" max="3085" width="11.28515625" customWidth="1"/>
    <col min="3086" max="3086" width="9.140625" customWidth="1"/>
    <col min="3329" max="3329" width="48.42578125" customWidth="1"/>
    <col min="3330" max="3330" width="10.7109375" customWidth="1"/>
    <col min="3331" max="3341" width="11.28515625" customWidth="1"/>
    <col min="3342" max="3342" width="9.140625" customWidth="1"/>
    <col min="3585" max="3585" width="48.42578125" customWidth="1"/>
    <col min="3586" max="3586" width="10.7109375" customWidth="1"/>
    <col min="3587" max="3597" width="11.28515625" customWidth="1"/>
    <col min="3598" max="3598" width="9.140625" customWidth="1"/>
    <col min="3841" max="3841" width="48.42578125" customWidth="1"/>
    <col min="3842" max="3842" width="10.7109375" customWidth="1"/>
    <col min="3843" max="3853" width="11.28515625" customWidth="1"/>
    <col min="3854" max="3854" width="9.140625" customWidth="1"/>
    <col min="4097" max="4097" width="48.42578125" customWidth="1"/>
    <col min="4098" max="4098" width="10.7109375" customWidth="1"/>
    <col min="4099" max="4109" width="11.28515625" customWidth="1"/>
    <col min="4110" max="4110" width="9.140625" customWidth="1"/>
    <col min="4353" max="4353" width="48.42578125" customWidth="1"/>
    <col min="4354" max="4354" width="10.7109375" customWidth="1"/>
    <col min="4355" max="4365" width="11.28515625" customWidth="1"/>
    <col min="4366" max="4366" width="9.140625" customWidth="1"/>
    <col min="4609" max="4609" width="48.42578125" customWidth="1"/>
    <col min="4610" max="4610" width="10.7109375" customWidth="1"/>
    <col min="4611" max="4621" width="11.28515625" customWidth="1"/>
    <col min="4622" max="4622" width="9.140625" customWidth="1"/>
    <col min="4865" max="4865" width="48.42578125" customWidth="1"/>
    <col min="4866" max="4866" width="10.7109375" customWidth="1"/>
    <col min="4867" max="4877" width="11.28515625" customWidth="1"/>
    <col min="4878" max="4878" width="9.140625" customWidth="1"/>
    <col min="5121" max="5121" width="48.42578125" customWidth="1"/>
    <col min="5122" max="5122" width="10.7109375" customWidth="1"/>
    <col min="5123" max="5133" width="11.28515625" customWidth="1"/>
    <col min="5134" max="5134" width="9.140625" customWidth="1"/>
    <col min="5377" max="5377" width="48.42578125" customWidth="1"/>
    <col min="5378" max="5378" width="10.7109375" customWidth="1"/>
    <col min="5379" max="5389" width="11.28515625" customWidth="1"/>
    <col min="5390" max="5390" width="9.140625" customWidth="1"/>
    <col min="5633" max="5633" width="48.42578125" customWidth="1"/>
    <col min="5634" max="5634" width="10.7109375" customWidth="1"/>
    <col min="5635" max="5645" width="11.28515625" customWidth="1"/>
    <col min="5646" max="5646" width="9.140625" customWidth="1"/>
    <col min="5889" max="5889" width="48.42578125" customWidth="1"/>
    <col min="5890" max="5890" width="10.7109375" customWidth="1"/>
    <col min="5891" max="5901" width="11.28515625" customWidth="1"/>
    <col min="5902" max="5902" width="9.140625" customWidth="1"/>
    <col min="6145" max="6145" width="48.42578125" customWidth="1"/>
    <col min="6146" max="6146" width="10.7109375" customWidth="1"/>
    <col min="6147" max="6157" width="11.28515625" customWidth="1"/>
    <col min="6158" max="6158" width="9.140625" customWidth="1"/>
    <col min="6401" max="6401" width="48.42578125" customWidth="1"/>
    <col min="6402" max="6402" width="10.7109375" customWidth="1"/>
    <col min="6403" max="6413" width="11.28515625" customWidth="1"/>
    <col min="6414" max="6414" width="9.140625" customWidth="1"/>
    <col min="6657" max="6657" width="48.42578125" customWidth="1"/>
    <col min="6658" max="6658" width="10.7109375" customWidth="1"/>
    <col min="6659" max="6669" width="11.28515625" customWidth="1"/>
    <col min="6670" max="6670" width="9.140625" customWidth="1"/>
    <col min="6913" max="6913" width="48.42578125" customWidth="1"/>
    <col min="6914" max="6914" width="10.7109375" customWidth="1"/>
    <col min="6915" max="6925" width="11.28515625" customWidth="1"/>
    <col min="6926" max="6926" width="9.140625" customWidth="1"/>
    <col min="7169" max="7169" width="48.42578125" customWidth="1"/>
    <col min="7170" max="7170" width="10.7109375" customWidth="1"/>
    <col min="7171" max="7181" width="11.28515625" customWidth="1"/>
    <col min="7182" max="7182" width="9.140625" customWidth="1"/>
    <col min="7425" max="7425" width="48.42578125" customWidth="1"/>
    <col min="7426" max="7426" width="10.7109375" customWidth="1"/>
    <col min="7427" max="7437" width="11.28515625" customWidth="1"/>
    <col min="7438" max="7438" width="9.140625" customWidth="1"/>
    <col min="7681" max="7681" width="48.42578125" customWidth="1"/>
    <col min="7682" max="7682" width="10.7109375" customWidth="1"/>
    <col min="7683" max="7693" width="11.28515625" customWidth="1"/>
    <col min="7694" max="7694" width="9.140625" customWidth="1"/>
    <col min="7937" max="7937" width="48.42578125" customWidth="1"/>
    <col min="7938" max="7938" width="10.7109375" customWidth="1"/>
    <col min="7939" max="7949" width="11.28515625" customWidth="1"/>
    <col min="7950" max="7950" width="9.140625" customWidth="1"/>
    <col min="8193" max="8193" width="48.42578125" customWidth="1"/>
    <col min="8194" max="8194" width="10.7109375" customWidth="1"/>
    <col min="8195" max="8205" width="11.28515625" customWidth="1"/>
    <col min="8206" max="8206" width="9.140625" customWidth="1"/>
    <col min="8449" max="8449" width="48.42578125" customWidth="1"/>
    <col min="8450" max="8450" width="10.7109375" customWidth="1"/>
    <col min="8451" max="8461" width="11.28515625" customWidth="1"/>
    <col min="8462" max="8462" width="9.140625" customWidth="1"/>
    <col min="8705" max="8705" width="48.42578125" customWidth="1"/>
    <col min="8706" max="8706" width="10.7109375" customWidth="1"/>
    <col min="8707" max="8717" width="11.28515625" customWidth="1"/>
    <col min="8718" max="8718" width="9.140625" customWidth="1"/>
    <col min="8961" max="8961" width="48.42578125" customWidth="1"/>
    <col min="8962" max="8962" width="10.7109375" customWidth="1"/>
    <col min="8963" max="8973" width="11.28515625" customWidth="1"/>
    <col min="8974" max="8974" width="9.140625" customWidth="1"/>
    <col min="9217" max="9217" width="48.42578125" customWidth="1"/>
    <col min="9218" max="9218" width="10.7109375" customWidth="1"/>
    <col min="9219" max="9229" width="11.28515625" customWidth="1"/>
    <col min="9230" max="9230" width="9.140625" customWidth="1"/>
    <col min="9473" max="9473" width="48.42578125" customWidth="1"/>
    <col min="9474" max="9474" width="10.7109375" customWidth="1"/>
    <col min="9475" max="9485" width="11.28515625" customWidth="1"/>
    <col min="9486" max="9486" width="9.140625" customWidth="1"/>
    <col min="9729" max="9729" width="48.42578125" customWidth="1"/>
    <col min="9730" max="9730" width="10.7109375" customWidth="1"/>
    <col min="9731" max="9741" width="11.28515625" customWidth="1"/>
    <col min="9742" max="9742" width="9.140625" customWidth="1"/>
    <col min="9985" max="9985" width="48.42578125" customWidth="1"/>
    <col min="9986" max="9986" width="10.7109375" customWidth="1"/>
    <col min="9987" max="9997" width="11.28515625" customWidth="1"/>
    <col min="9998" max="9998" width="9.140625" customWidth="1"/>
    <col min="10241" max="10241" width="48.42578125" customWidth="1"/>
    <col min="10242" max="10242" width="10.7109375" customWidth="1"/>
    <col min="10243" max="10253" width="11.28515625" customWidth="1"/>
    <col min="10254" max="10254" width="9.140625" customWidth="1"/>
    <col min="10497" max="10497" width="48.42578125" customWidth="1"/>
    <col min="10498" max="10498" width="10.7109375" customWidth="1"/>
    <col min="10499" max="10509" width="11.28515625" customWidth="1"/>
    <col min="10510" max="10510" width="9.140625" customWidth="1"/>
    <col min="10753" max="10753" width="48.42578125" customWidth="1"/>
    <col min="10754" max="10754" width="10.7109375" customWidth="1"/>
    <col min="10755" max="10765" width="11.28515625" customWidth="1"/>
    <col min="10766" max="10766" width="9.140625" customWidth="1"/>
    <col min="11009" max="11009" width="48.42578125" customWidth="1"/>
    <col min="11010" max="11010" width="10.7109375" customWidth="1"/>
    <col min="11011" max="11021" width="11.28515625" customWidth="1"/>
    <col min="11022" max="11022" width="9.140625" customWidth="1"/>
    <col min="11265" max="11265" width="48.42578125" customWidth="1"/>
    <col min="11266" max="11266" width="10.7109375" customWidth="1"/>
    <col min="11267" max="11277" width="11.28515625" customWidth="1"/>
    <col min="11278" max="11278" width="9.140625" customWidth="1"/>
    <col min="11521" max="11521" width="48.42578125" customWidth="1"/>
    <col min="11522" max="11522" width="10.7109375" customWidth="1"/>
    <col min="11523" max="11533" width="11.28515625" customWidth="1"/>
    <col min="11534" max="11534" width="9.140625" customWidth="1"/>
    <col min="11777" max="11777" width="48.42578125" customWidth="1"/>
    <col min="11778" max="11778" width="10.7109375" customWidth="1"/>
    <col min="11779" max="11789" width="11.28515625" customWidth="1"/>
    <col min="11790" max="11790" width="9.140625" customWidth="1"/>
    <col min="12033" max="12033" width="48.42578125" customWidth="1"/>
    <col min="12034" max="12034" width="10.7109375" customWidth="1"/>
    <col min="12035" max="12045" width="11.28515625" customWidth="1"/>
    <col min="12046" max="12046" width="9.140625" customWidth="1"/>
    <col min="12289" max="12289" width="48.42578125" customWidth="1"/>
    <col min="12290" max="12290" width="10.7109375" customWidth="1"/>
    <col min="12291" max="12301" width="11.28515625" customWidth="1"/>
    <col min="12302" max="12302" width="9.140625" customWidth="1"/>
    <col min="12545" max="12545" width="48.42578125" customWidth="1"/>
    <col min="12546" max="12546" width="10.7109375" customWidth="1"/>
    <col min="12547" max="12557" width="11.28515625" customWidth="1"/>
    <col min="12558" max="12558" width="9.140625" customWidth="1"/>
    <col min="12801" max="12801" width="48.42578125" customWidth="1"/>
    <col min="12802" max="12802" width="10.7109375" customWidth="1"/>
    <col min="12803" max="12813" width="11.28515625" customWidth="1"/>
    <col min="12814" max="12814" width="9.140625" customWidth="1"/>
    <col min="13057" max="13057" width="48.42578125" customWidth="1"/>
    <col min="13058" max="13058" width="10.7109375" customWidth="1"/>
    <col min="13059" max="13069" width="11.28515625" customWidth="1"/>
    <col min="13070" max="13070" width="9.140625" customWidth="1"/>
    <col min="13313" max="13313" width="48.42578125" customWidth="1"/>
    <col min="13314" max="13314" width="10.7109375" customWidth="1"/>
    <col min="13315" max="13325" width="11.28515625" customWidth="1"/>
    <col min="13326" max="13326" width="9.140625" customWidth="1"/>
    <col min="13569" max="13569" width="48.42578125" customWidth="1"/>
    <col min="13570" max="13570" width="10.7109375" customWidth="1"/>
    <col min="13571" max="13581" width="11.28515625" customWidth="1"/>
    <col min="13582" max="13582" width="9.140625" customWidth="1"/>
    <col min="13825" max="13825" width="48.42578125" customWidth="1"/>
    <col min="13826" max="13826" width="10.7109375" customWidth="1"/>
    <col min="13827" max="13837" width="11.28515625" customWidth="1"/>
    <col min="13838" max="13838" width="9.140625" customWidth="1"/>
    <col min="14081" max="14081" width="48.42578125" customWidth="1"/>
    <col min="14082" max="14082" width="10.7109375" customWidth="1"/>
    <col min="14083" max="14093" width="11.28515625" customWidth="1"/>
    <col min="14094" max="14094" width="9.140625" customWidth="1"/>
    <col min="14337" max="14337" width="48.42578125" customWidth="1"/>
    <col min="14338" max="14338" width="10.7109375" customWidth="1"/>
    <col min="14339" max="14349" width="11.28515625" customWidth="1"/>
    <col min="14350" max="14350" width="9.140625" customWidth="1"/>
    <col min="14593" max="14593" width="48.42578125" customWidth="1"/>
    <col min="14594" max="14594" width="10.7109375" customWidth="1"/>
    <col min="14595" max="14605" width="11.28515625" customWidth="1"/>
    <col min="14606" max="14606" width="9.140625" customWidth="1"/>
    <col min="14849" max="14849" width="48.42578125" customWidth="1"/>
    <col min="14850" max="14850" width="10.7109375" customWidth="1"/>
    <col min="14851" max="14861" width="11.28515625" customWidth="1"/>
    <col min="14862" max="14862" width="9.140625" customWidth="1"/>
    <col min="15105" max="15105" width="48.42578125" customWidth="1"/>
    <col min="15106" max="15106" width="10.7109375" customWidth="1"/>
    <col min="15107" max="15117" width="11.28515625" customWidth="1"/>
    <col min="15118" max="15118" width="9.140625" customWidth="1"/>
    <col min="15361" max="15361" width="48.42578125" customWidth="1"/>
    <col min="15362" max="15362" width="10.7109375" customWidth="1"/>
    <col min="15363" max="15373" width="11.28515625" customWidth="1"/>
    <col min="15374" max="15374" width="9.140625" customWidth="1"/>
    <col min="15617" max="15617" width="48.42578125" customWidth="1"/>
    <col min="15618" max="15618" width="10.7109375" customWidth="1"/>
    <col min="15619" max="15629" width="11.28515625" customWidth="1"/>
    <col min="15630" max="15630" width="9.140625" customWidth="1"/>
    <col min="15873" max="15873" width="48.42578125" customWidth="1"/>
    <col min="15874" max="15874" width="10.7109375" customWidth="1"/>
    <col min="15875" max="15885" width="11.28515625" customWidth="1"/>
    <col min="15886" max="15886" width="9.140625" customWidth="1"/>
    <col min="16129" max="16129" width="48.42578125" customWidth="1"/>
    <col min="16130" max="16130" width="10.7109375" customWidth="1"/>
    <col min="16131" max="16141" width="11.28515625" customWidth="1"/>
    <col min="16142" max="16142" width="9.140625" customWidth="1"/>
  </cols>
  <sheetData>
    <row r="1" spans="1:15" ht="48.75" customHeight="1" thickBot="1">
      <c r="A1" s="289" t="s">
        <v>128</v>
      </c>
      <c r="B1" s="289"/>
      <c r="C1" s="289"/>
      <c r="D1" s="289"/>
      <c r="E1" s="289"/>
      <c r="F1" s="289"/>
      <c r="G1" s="289"/>
      <c r="H1" s="289"/>
      <c r="I1" s="289"/>
      <c r="J1" s="289"/>
      <c r="K1" s="289"/>
      <c r="L1" s="289"/>
      <c r="M1" s="289"/>
      <c r="N1" s="289"/>
    </row>
    <row r="2" spans="1:15" ht="24.95" customHeight="1" thickBot="1">
      <c r="A2" s="25" t="s">
        <v>3906</v>
      </c>
      <c r="B2" s="290" t="s">
        <v>58</v>
      </c>
      <c r="C2" s="290"/>
      <c r="D2" s="26">
        <v>2016</v>
      </c>
      <c r="E2" s="26"/>
      <c r="F2" s="26"/>
      <c r="G2" s="26"/>
      <c r="H2" s="26"/>
      <c r="I2" s="26"/>
      <c r="J2" s="26"/>
      <c r="K2" s="26"/>
      <c r="L2" s="26"/>
      <c r="M2" s="26"/>
      <c r="N2" s="27"/>
    </row>
    <row r="3" spans="1:15" ht="24.95" customHeight="1" thickBot="1">
      <c r="A3" s="2" t="s">
        <v>28</v>
      </c>
      <c r="B3" s="3">
        <f>DATE(D2 - 1, 10, 1)</f>
        <v>42278</v>
      </c>
      <c r="C3" s="3">
        <f>DATE(D2 - 1, 11, 1)</f>
        <v>42309</v>
      </c>
      <c r="D3" s="3">
        <f>DATE(D2 - 1, 12, 1)</f>
        <v>42339</v>
      </c>
      <c r="E3" s="3">
        <f>DATE(D2, 1, 1)</f>
        <v>42370</v>
      </c>
      <c r="F3" s="3">
        <f>DATE(D2, 2, 1)</f>
        <v>42401</v>
      </c>
      <c r="G3" s="3">
        <f>DATE(D2, 3, 1)</f>
        <v>42430</v>
      </c>
      <c r="H3" s="3">
        <f>DATE(D2, 4, 1)</f>
        <v>42461</v>
      </c>
      <c r="I3" s="3">
        <f>DATE(D2, 5, 1)</f>
        <v>42491</v>
      </c>
      <c r="J3" s="3">
        <f>DATE(D2, 6, 1)</f>
        <v>42522</v>
      </c>
      <c r="K3" s="3">
        <f>DATE(D2, 7, 1)</f>
        <v>42552</v>
      </c>
      <c r="L3" s="3">
        <f>DATE(D2, 8, 1)</f>
        <v>42583</v>
      </c>
      <c r="M3" s="3">
        <f>DATE(D2, 9, 1)</f>
        <v>42614</v>
      </c>
      <c r="N3" s="4" t="s">
        <v>29</v>
      </c>
    </row>
    <row r="4" spans="1:15" ht="34.5" customHeight="1" thickBot="1">
      <c r="A4" s="5" t="s">
        <v>30</v>
      </c>
      <c r="B4" s="286" t="s">
        <v>31</v>
      </c>
      <c r="C4" s="287"/>
      <c r="D4" s="287"/>
      <c r="E4" s="287"/>
      <c r="F4" s="287"/>
      <c r="G4" s="287"/>
      <c r="H4" s="287"/>
      <c r="I4" s="287"/>
      <c r="J4" s="287"/>
      <c r="K4" s="287"/>
      <c r="L4" s="287"/>
      <c r="M4" s="287"/>
      <c r="N4" s="288"/>
    </row>
    <row r="5" spans="1:15" ht="24.95" customHeight="1" thickBot="1">
      <c r="A5" s="12" t="s">
        <v>88</v>
      </c>
      <c r="B5" s="6">
        <f>COUNTIFS('Monitoring Form'!AE:AE,"&gt;=200",'Monitoring Form'!AB:AB,"&gt;="&amp;B3,'Monitoring Form'!AB:AB,"&lt;"&amp;C3)</f>
        <v>0</v>
      </c>
      <c r="C5" s="6">
        <f>COUNTIFS('Monitoring Form'!AE:AE,"&gt;=200",'Monitoring Form'!AB:AB,"&gt;="&amp;C3,'Monitoring Form'!AB:AB,"&lt;"&amp;D3)</f>
        <v>0</v>
      </c>
      <c r="D5" s="6">
        <f>COUNTIFS('Monitoring Form'!AE:AE,"&gt;=200",'Monitoring Form'!AB:AB,"&gt;="&amp;D3,'Monitoring Form'!AB:AB,"&lt;"&amp;E3)</f>
        <v>0</v>
      </c>
      <c r="E5" s="6">
        <f>COUNTIFS('Monitoring Form'!AE:AE,"&gt;=200",'Monitoring Form'!AB:AB,"&gt;="&amp;E3,'Monitoring Form'!AB:AB,"&lt;"&amp;F3)</f>
        <v>0</v>
      </c>
      <c r="F5" s="6">
        <f>COUNTIFS('Monitoring Form'!AE:AE,"&gt;=200",'Monitoring Form'!AB:AB,"&gt;="&amp;F3,'Monitoring Form'!AB:AB,"&lt;"&amp;G3)</f>
        <v>0</v>
      </c>
      <c r="G5" s="6">
        <f>COUNTIFS('Monitoring Form'!AE:AE,"&gt;=200",'Monitoring Form'!AB:AB,"&gt;="&amp;G3,'Monitoring Form'!AB:AB,"&lt;"&amp;H3)</f>
        <v>0</v>
      </c>
      <c r="H5" s="6">
        <f>COUNTIFS('Monitoring Form'!AE:AE,"&gt;=200",'Monitoring Form'!AB:AB,"&gt;="&amp;H3,'Monitoring Form'!AB:AB,"&lt;"&amp;I3)</f>
        <v>0</v>
      </c>
      <c r="I5" s="6">
        <f>COUNTIFS('Monitoring Form'!AE:AE,"&gt;=200",'Monitoring Form'!AB:AB,"&gt;="&amp;I3,'Monitoring Form'!AB:AB,"&lt;"&amp;J3)</f>
        <v>0</v>
      </c>
      <c r="J5" s="6">
        <f>COUNTIFS('Monitoring Form'!AE:AE,"&gt;=200",'Monitoring Form'!AB:AB,"&gt;="&amp;J3,'Monitoring Form'!AB:AB,"&lt;"&amp;K3)</f>
        <v>0</v>
      </c>
      <c r="K5" s="6">
        <f>COUNTIFS('Monitoring Form'!AE:AE,"&gt;=200",'Monitoring Form'!AB:AB,"&gt;="&amp;K3,'Monitoring Form'!AB:AB,"&lt;"&amp;L3)</f>
        <v>0</v>
      </c>
      <c r="L5" s="6">
        <f>COUNTIFS('Monitoring Form'!AE:AE,"&gt;=200",'Monitoring Form'!AB:AB,"&gt;="&amp;L3,'Monitoring Form'!AB:AB,"&lt;"&amp;M3)</f>
        <v>0</v>
      </c>
      <c r="M5" s="6">
        <f>COUNTIFS('Monitoring Form'!AE:AE,"&gt;=200",'Monitoring Form'!AB:AB,"&gt;="&amp;M3,'Monitoring Form'!AB:AB,"&lt;"&amp;DATE(D2,10,1))</f>
        <v>0</v>
      </c>
      <c r="N5" s="6">
        <f>SUM(B5:M5)</f>
        <v>0</v>
      </c>
      <c r="O5" s="7"/>
    </row>
    <row r="6" spans="1:15" ht="24.95" customHeight="1" thickBot="1">
      <c r="A6" s="13" t="s">
        <v>72</v>
      </c>
      <c r="B6" s="6">
        <f>COUNTIFS('Monitoring Form'!AE:AE,"&lt;200",'Monitoring Form'!AB:AB,"&gt;="&amp;B3,'Monitoring Form'!AB:AB,"&lt;"&amp;C3)</f>
        <v>0</v>
      </c>
      <c r="C6" s="6">
        <f>COUNTIFS('Monitoring Form'!AE:AE,"&lt;200",'Monitoring Form'!AB:AB,"&gt;="&amp;C3,'Monitoring Form'!AB:AB,"&lt;"&amp;D3)</f>
        <v>0</v>
      </c>
      <c r="D6" s="6">
        <f>COUNTIFS('Monitoring Form'!AE:AE,"&lt;200",'Monitoring Form'!AB:AB,"&gt;="&amp;D3,'Monitoring Form'!AB:AB,"&lt;"&amp;E3)</f>
        <v>0</v>
      </c>
      <c r="E6" s="6">
        <f>COUNTIFS('Monitoring Form'!AE:AE,"&lt;200",'Monitoring Form'!AB:AB,"&gt;="&amp;E3,'Monitoring Form'!AB:AB,"&lt;"&amp;F3)</f>
        <v>0</v>
      </c>
      <c r="F6" s="6">
        <f>COUNTIFS('Monitoring Form'!AE:AE,"&lt;200",'Monitoring Form'!AB:AB,"&gt;="&amp;F3,'Monitoring Form'!AB:AB,"&lt;"&amp;G3)</f>
        <v>0</v>
      </c>
      <c r="G6" s="6">
        <f>COUNTIFS('Monitoring Form'!AE:AE,"&lt;200",'Monitoring Form'!AB:AB,"&gt;="&amp;G3,'Monitoring Form'!AB:AB,"&lt;"&amp;H3)</f>
        <v>0</v>
      </c>
      <c r="H6" s="6">
        <f>COUNTIFS('Monitoring Form'!AE:AE,"&lt;200",'Monitoring Form'!AB:AB,"&gt;="&amp;H3,'Monitoring Form'!AB:AB,"&lt;"&amp;I3)</f>
        <v>0</v>
      </c>
      <c r="I6" s="6">
        <f>COUNTIFS('Monitoring Form'!AE:AE,"&lt;200",'Monitoring Form'!AB:AB,"&gt;="&amp;I3,'Monitoring Form'!AB:AB,"&lt;"&amp;J3)</f>
        <v>0</v>
      </c>
      <c r="J6" s="6">
        <f>COUNTIFS('Monitoring Form'!AE:AE,"&lt;200",'Monitoring Form'!AB:AB,"&gt;="&amp;J3,'Monitoring Form'!AB:AB,"&lt;"&amp;K3)</f>
        <v>0</v>
      </c>
      <c r="K6" s="6">
        <f>COUNTIFS('Monitoring Form'!AE:AE,"&lt;200",'Monitoring Form'!AB:AB,"&gt;="&amp;K3,'Monitoring Form'!AB:AB,"&lt;"&amp;L3)</f>
        <v>0</v>
      </c>
      <c r="L6" s="6">
        <f>COUNTIFS('Monitoring Form'!AE:AE,"&lt;200",'Monitoring Form'!AB:AB,"&gt;="&amp;L3,'Monitoring Form'!AB:AB,"&lt;"&amp;M3)</f>
        <v>0</v>
      </c>
      <c r="M6" s="6">
        <f>COUNTIFS('Monitoring Form'!AE:AE,"&lt;200",'Monitoring Form'!AB:AB,"&gt;="&amp;M3,'Monitoring Form'!AB:AB,"&lt;"&amp;DATE(D2,10,1))</f>
        <v>0</v>
      </c>
      <c r="N6" s="6">
        <f>SUM(B6:M6)</f>
        <v>0</v>
      </c>
      <c r="O6" s="9"/>
    </row>
    <row r="7" spans="1:15" ht="24.95" customHeight="1" thickBot="1">
      <c r="A7" s="8" t="s">
        <v>32</v>
      </c>
      <c r="B7" s="6">
        <f>B5+B6</f>
        <v>0</v>
      </c>
      <c r="C7" s="6">
        <f t="shared" ref="C7:M7" si="0">C5+C6</f>
        <v>0</v>
      </c>
      <c r="D7" s="6">
        <f t="shared" si="0"/>
        <v>0</v>
      </c>
      <c r="E7" s="6">
        <f t="shared" si="0"/>
        <v>0</v>
      </c>
      <c r="F7" s="6">
        <f t="shared" si="0"/>
        <v>0</v>
      </c>
      <c r="G7" s="6">
        <f t="shared" si="0"/>
        <v>0</v>
      </c>
      <c r="H7" s="6">
        <f t="shared" si="0"/>
        <v>0</v>
      </c>
      <c r="I7" s="6">
        <f t="shared" si="0"/>
        <v>0</v>
      </c>
      <c r="J7" s="6">
        <f t="shared" si="0"/>
        <v>0</v>
      </c>
      <c r="K7" s="6">
        <f t="shared" si="0"/>
        <v>0</v>
      </c>
      <c r="L7" s="6">
        <f t="shared" si="0"/>
        <v>0</v>
      </c>
      <c r="M7" s="6">
        <f t="shared" si="0"/>
        <v>0</v>
      </c>
      <c r="N7" s="6">
        <f>SUM(B7:M7)</f>
        <v>0</v>
      </c>
    </row>
    <row r="8" spans="1:15" ht="24.95" customHeight="1" thickBot="1">
      <c r="A8" s="8" t="s">
        <v>70</v>
      </c>
      <c r="B8" s="6">
        <f>COUNTIFS('Monitoring Form'!AP:AP,"&lt;&gt;",'Monitoring Form'!AB:AB,"&gt;="&amp;B3,'Monitoring Form'!AB:AB,"&lt;"&amp;C3)</f>
        <v>0</v>
      </c>
      <c r="C8" s="6">
        <f>COUNTIFS('Monitoring Form'!AP:AP,"&lt;&gt;",'Monitoring Form'!AB:AB,"&gt;="&amp;C3,'Monitoring Form'!AB:AB,"&lt;"&amp;D3)</f>
        <v>0</v>
      </c>
      <c r="D8" s="6">
        <f>COUNTIFS('Monitoring Form'!AP:AP,"&lt;&gt;",'Monitoring Form'!AB:AB,"&gt;="&amp;D3,'Monitoring Form'!AB:AB,"&lt;"&amp;E3)</f>
        <v>0</v>
      </c>
      <c r="E8" s="6">
        <f>COUNTIFS('Monitoring Form'!AP:AP,"&lt;&gt;",'Monitoring Form'!AB:AB,"&gt;="&amp;E3,'Monitoring Form'!AB:AB,"&lt;"&amp;F3)</f>
        <v>0</v>
      </c>
      <c r="F8" s="6">
        <f>COUNTIFS('Monitoring Form'!AP:AP,"&lt;&gt;",'Monitoring Form'!AB:AB,"&gt;="&amp;F3,'Monitoring Form'!AB:AB,"&lt;"&amp;G3)</f>
        <v>0</v>
      </c>
      <c r="G8" s="6">
        <f>COUNTIFS('Monitoring Form'!AP:AP,"&lt;&gt;",'Monitoring Form'!AB:AB,"&gt;="&amp;G3,'Monitoring Form'!AB:AB,"&lt;"&amp;H3)</f>
        <v>0</v>
      </c>
      <c r="H8" s="6">
        <f>COUNTIFS('Monitoring Form'!AP:AP,"&lt;&gt;",'Monitoring Form'!AB:AB,"&gt;="&amp;H3,'Monitoring Form'!AB:AB,"&lt;"&amp;I3)</f>
        <v>0</v>
      </c>
      <c r="I8" s="6">
        <f>COUNTIFS('Monitoring Form'!AP:AP,"&lt;&gt;",'Monitoring Form'!AB:AB,"&gt;="&amp;I3,'Monitoring Form'!AB:AB,"&lt;"&amp;J3)</f>
        <v>0</v>
      </c>
      <c r="J8" s="6">
        <f>COUNTIFS('Monitoring Form'!AP:AP,"&lt;&gt;",'Monitoring Form'!AB:AB,"&gt;="&amp;J3,'Monitoring Form'!AB:AB,"&lt;"&amp;K3)</f>
        <v>0</v>
      </c>
      <c r="K8" s="6">
        <f>COUNTIFS('Monitoring Form'!AP:AP,"&lt;&gt;",'Monitoring Form'!AB:AB,"&gt;="&amp;K3,'Monitoring Form'!AB:AB,"&lt;"&amp;L3)</f>
        <v>0</v>
      </c>
      <c r="L8" s="6">
        <f>COUNTIFS('Monitoring Form'!AP:AP,"&lt;&gt;",'Monitoring Form'!AB:AB,"&gt;="&amp;L3,'Monitoring Form'!AB:AB,"&lt;"&amp;M3)</f>
        <v>0</v>
      </c>
      <c r="M8" s="6">
        <f>COUNTIFS('Monitoring Form'!AP:AP,"&lt;&gt;",'Monitoring Form'!AB:AB,"&gt;="&amp;M3,'Monitoring Form'!AB:AB,"&lt;"&amp;DATE(D2,10,1))</f>
        <v>0</v>
      </c>
      <c r="N8" s="6">
        <f>SUM(B8:M8)</f>
        <v>0</v>
      </c>
    </row>
    <row r="9" spans="1:15" ht="24.95" customHeight="1" thickBot="1">
      <c r="A9" s="10" t="s">
        <v>33</v>
      </c>
      <c r="B9" s="84"/>
      <c r="C9" s="84"/>
      <c r="D9" s="84"/>
      <c r="E9" s="84"/>
      <c r="F9" s="84"/>
      <c r="G9" s="84"/>
      <c r="H9" s="84"/>
      <c r="I9" s="84"/>
      <c r="J9" s="84"/>
      <c r="K9" s="84"/>
      <c r="L9" s="84"/>
      <c r="M9" s="84"/>
      <c r="N9" s="84"/>
    </row>
    <row r="10" spans="1:15" ht="51" customHeight="1" thickBot="1">
      <c r="A10" s="5" t="s">
        <v>34</v>
      </c>
      <c r="B10" s="286" t="s">
        <v>31</v>
      </c>
      <c r="C10" s="287"/>
      <c r="D10" s="287"/>
      <c r="E10" s="287"/>
      <c r="F10" s="287"/>
      <c r="G10" s="287"/>
      <c r="H10" s="287"/>
      <c r="I10" s="287"/>
      <c r="J10" s="287"/>
      <c r="K10" s="287"/>
      <c r="L10" s="287"/>
      <c r="M10" s="287"/>
      <c r="N10" s="288"/>
    </row>
    <row r="11" spans="1:15" ht="24.95" customHeight="1" thickBot="1">
      <c r="A11" s="12" t="s">
        <v>89</v>
      </c>
      <c r="B11" s="6">
        <f>COUNTIFS('Monitoring Form'!AU:AU,"&gt;=400",'Monitoring Form'!AR:AR,"&gt;="&amp;B3,'Monitoring Form'!AR:AR,"&lt;"&amp;C3)</f>
        <v>0</v>
      </c>
      <c r="C11" s="6">
        <f>COUNTIFS('Monitoring Form'!AU:AU,"&gt;=400",'Monitoring Form'!AR:AR,"&gt;="&amp;C3,'Monitoring Form'!AR:AR,"&lt;"&amp;D3)</f>
        <v>0</v>
      </c>
      <c r="D11" s="6">
        <f>COUNTIFS('Monitoring Form'!AU:AU,"&gt;=400",'Monitoring Form'!AR:AR,"&gt;="&amp;D3,'Monitoring Form'!AR:AR,"&lt;"&amp;E3)</f>
        <v>0</v>
      </c>
      <c r="E11" s="6">
        <f>COUNTIFS('Monitoring Form'!AU:AU,"&gt;=400",'Monitoring Form'!AR:AR,"&gt;="&amp;E3,'Monitoring Form'!AR:AR,"&lt;"&amp;F3)</f>
        <v>0</v>
      </c>
      <c r="F11" s="6">
        <f>COUNTIFS('Monitoring Form'!AU:AU,"&gt;=400",'Monitoring Form'!AR:AR,"&gt;="&amp;F3,'Monitoring Form'!AR:AR,"&lt;"&amp;G3)</f>
        <v>0</v>
      </c>
      <c r="G11" s="6">
        <f>COUNTIFS('Monitoring Form'!AU:AU,"&gt;=400",'Monitoring Form'!AR:AR,"&gt;="&amp;G3,'Monitoring Form'!AR:AR,"&lt;"&amp;H3)</f>
        <v>0</v>
      </c>
      <c r="H11" s="6">
        <f>COUNTIFS('Monitoring Form'!AU:AU,"&gt;=400",'Monitoring Form'!AR:AR,"&gt;="&amp;H3,'Monitoring Form'!AR:AR,"&lt;"&amp;I3)</f>
        <v>0</v>
      </c>
      <c r="I11" s="6">
        <f>COUNTIFS('Monitoring Form'!AU:AU,"&gt;=400",'Monitoring Form'!AR:AR,"&gt;="&amp;I3,'Monitoring Form'!AR:AR,"&lt;"&amp;J3)</f>
        <v>0</v>
      </c>
      <c r="J11" s="6">
        <f>COUNTIFS('Monitoring Form'!AU:AU,"&gt;=400",'Monitoring Form'!AR:AR,"&gt;="&amp;J3,'Monitoring Form'!AR:AR,"&lt;"&amp;K3)</f>
        <v>0</v>
      </c>
      <c r="K11" s="6">
        <f>COUNTIFS('Monitoring Form'!AU:AU,"&gt;=400",'Monitoring Form'!AR:AR,"&gt;="&amp;K3,'Monitoring Form'!AR:AR,"&lt;"&amp;L3)</f>
        <v>0</v>
      </c>
      <c r="L11" s="6">
        <f>COUNTIFS('Monitoring Form'!AU:AU,"&gt;=400",'Monitoring Form'!AR:AR,"&gt;="&amp;L3,'Monitoring Form'!AR:AR,"&lt;"&amp;M3)</f>
        <v>0</v>
      </c>
      <c r="M11" s="6">
        <f>COUNTIFS('Monitoring Form'!AU:AU,"&gt;=400",'Monitoring Form'!AR:AR,"&gt;="&amp;M3,'Monitoring Form'!AR:AR,"&lt;"&amp;DATE(D2,10,1))</f>
        <v>0</v>
      </c>
      <c r="N11" s="6">
        <f>SUM(B11:M11)</f>
        <v>0</v>
      </c>
    </row>
    <row r="12" spans="1:15" ht="24.95" customHeight="1" thickBot="1">
      <c r="A12" s="13" t="s">
        <v>71</v>
      </c>
      <c r="B12" s="6">
        <f>COUNTIFS('Monitoring Form'!AU:AU,"&lt;400",'Monitoring Form'!AR:AR,"&gt;="&amp;B3,'Monitoring Form'!AR:AR,"&lt;"&amp;C3)</f>
        <v>0</v>
      </c>
      <c r="C12" s="6">
        <f>COUNTIFS('Monitoring Form'!AU:AU,"&lt;400",'Monitoring Form'!AR:AR,"&gt;="&amp;C3,'Monitoring Form'!AR:AR,"&lt;"&amp;D3)</f>
        <v>0</v>
      </c>
      <c r="D12" s="6">
        <f>COUNTIFS('Monitoring Form'!AU:AU,"&lt;400",'Monitoring Form'!AR:AR,"&gt;="&amp;D3,'Monitoring Form'!AR:AR,"&lt;"&amp;E3)</f>
        <v>0</v>
      </c>
      <c r="E12" s="6">
        <f>COUNTIFS('Monitoring Form'!AU:AU,"&lt;400",'Monitoring Form'!AR:AR,"&gt;="&amp;E3,'Monitoring Form'!AR:AR,"&lt;"&amp;F3)</f>
        <v>0</v>
      </c>
      <c r="F12" s="6">
        <f>COUNTIFS('Monitoring Form'!AU:AU,"&lt;400",'Monitoring Form'!AR:AR,"&gt;="&amp;F3,'Monitoring Form'!AR:AR,"&lt;"&amp;G3)</f>
        <v>0</v>
      </c>
      <c r="G12" s="6">
        <f>COUNTIFS('Monitoring Form'!AU:AU,"&lt;400",'Monitoring Form'!AR:AR,"&gt;="&amp;G3,'Monitoring Form'!AR:AR,"&lt;"&amp;H3)</f>
        <v>0</v>
      </c>
      <c r="H12" s="6">
        <f>COUNTIFS('Monitoring Form'!AU:AU,"&lt;400",'Monitoring Form'!AR:AR,"&gt;="&amp;H3,'Monitoring Form'!AR:AR,"&lt;"&amp;I3)</f>
        <v>0</v>
      </c>
      <c r="I12" s="6">
        <f>COUNTIFS('Monitoring Form'!AU:AU,"&lt;400",'Monitoring Form'!AR:AR,"&gt;="&amp;I3,'Monitoring Form'!AR:AR,"&lt;"&amp;J3)</f>
        <v>0</v>
      </c>
      <c r="J12" s="6">
        <f>COUNTIFS('Monitoring Form'!AU:AU,"&lt;400",'Monitoring Form'!AR:AR,"&gt;="&amp;J3,'Monitoring Form'!AR:AR,"&lt;"&amp;K3)</f>
        <v>0</v>
      </c>
      <c r="K12" s="6">
        <f>COUNTIFS('Monitoring Form'!AU:AU,"&lt;400",'Monitoring Form'!AR:AR,"&gt;="&amp;K3,'Monitoring Form'!AR:AR,"&lt;"&amp;L3)</f>
        <v>0</v>
      </c>
      <c r="L12" s="6">
        <f>COUNTIFS('Monitoring Form'!AU:AU,"&lt;400",'Monitoring Form'!AR:AR,"&gt;="&amp;L3,'Monitoring Form'!AR:AR,"&lt;"&amp;M3)</f>
        <v>0</v>
      </c>
      <c r="M12" s="6">
        <f>COUNTIFS('Monitoring Form'!AU:AU,"&lt;400",'Monitoring Form'!AR:AR,"&gt;="&amp;M3,'Monitoring Form'!AR:AR,"&lt;"&amp;DATE(D2,10,1))</f>
        <v>0</v>
      </c>
      <c r="N12" s="6">
        <f>SUM(B12:M12)</f>
        <v>0</v>
      </c>
    </row>
    <row r="13" spans="1:15" ht="24.95" customHeight="1" thickBot="1">
      <c r="A13" s="8" t="s">
        <v>32</v>
      </c>
      <c r="B13" s="6">
        <f>B11+B12</f>
        <v>0</v>
      </c>
      <c r="C13" s="6">
        <f t="shared" ref="C13:M13" si="1">C11+C12</f>
        <v>0</v>
      </c>
      <c r="D13" s="6">
        <f t="shared" si="1"/>
        <v>0</v>
      </c>
      <c r="E13" s="6">
        <f t="shared" si="1"/>
        <v>0</v>
      </c>
      <c r="F13" s="6">
        <f t="shared" si="1"/>
        <v>0</v>
      </c>
      <c r="G13" s="6">
        <f t="shared" si="1"/>
        <v>0</v>
      </c>
      <c r="H13" s="6">
        <f t="shared" si="1"/>
        <v>0</v>
      </c>
      <c r="I13" s="6">
        <f t="shared" si="1"/>
        <v>0</v>
      </c>
      <c r="J13" s="6">
        <f t="shared" si="1"/>
        <v>0</v>
      </c>
      <c r="K13" s="6">
        <f t="shared" si="1"/>
        <v>0</v>
      </c>
      <c r="L13" s="6">
        <f t="shared" si="1"/>
        <v>0</v>
      </c>
      <c r="M13" s="6">
        <f t="shared" si="1"/>
        <v>0</v>
      </c>
      <c r="N13" s="6">
        <f>SUM(B13:M13)</f>
        <v>0</v>
      </c>
    </row>
    <row r="14" spans="1:15" ht="24.95" customHeight="1" thickBot="1">
      <c r="A14" s="8" t="s">
        <v>70</v>
      </c>
      <c r="B14" s="6">
        <f>COUNTIFS('Monitoring Form'!BH:BH,"&lt;&gt;",'Monitoring Form'!AR:AR,"&gt;="&amp;B3,'Monitoring Form'!AR:AR,"&lt;"&amp;C3)</f>
        <v>0</v>
      </c>
      <c r="C14" s="6">
        <f>COUNTIFS('Monitoring Form'!BH:BH,"&lt;&gt;",'Monitoring Form'!AR:AR,"&gt;="&amp;C3,'Monitoring Form'!AR:AR,"&lt;"&amp;D3)</f>
        <v>0</v>
      </c>
      <c r="D14" s="6">
        <f>COUNTIFS('Monitoring Form'!BH:BH,"&lt;&gt;",'Monitoring Form'!AR:AR,"&gt;="&amp;D3,'Monitoring Form'!AR:AR,"&lt;"&amp;E3)</f>
        <v>0</v>
      </c>
      <c r="E14" s="6">
        <f>COUNTIFS('Monitoring Form'!BH:BH,"&lt;&gt;",'Monitoring Form'!AR:AR,"&gt;="&amp;E3,'Monitoring Form'!AR:AR,"&lt;"&amp;F3)</f>
        <v>0</v>
      </c>
      <c r="F14" s="6">
        <f>COUNTIFS('Monitoring Form'!BH:BH,"&lt;&gt;",'Monitoring Form'!AR:AR,"&gt;="&amp;F3,'Monitoring Form'!AR:AR,"&lt;"&amp;G3)</f>
        <v>0</v>
      </c>
      <c r="G14" s="6">
        <f>COUNTIFS('Monitoring Form'!BH:BH,"&lt;&gt;",'Monitoring Form'!AR:AR,"&gt;="&amp;G3,'Monitoring Form'!AR:AR,"&lt;"&amp;H3)</f>
        <v>0</v>
      </c>
      <c r="H14" s="6">
        <f>COUNTIFS('Monitoring Form'!BH:BH,"&lt;&gt;",'Monitoring Form'!AR:AR,"&gt;="&amp;H3,'Monitoring Form'!AR:AR,"&lt;"&amp;I3)</f>
        <v>0</v>
      </c>
      <c r="I14" s="6">
        <f>COUNTIFS('Monitoring Form'!BH:BH,"&lt;&gt;",'Monitoring Form'!AR:AR,"&gt;="&amp;I3,'Monitoring Form'!AR:AR,"&lt;"&amp;J3)</f>
        <v>0</v>
      </c>
      <c r="J14" s="6">
        <f>COUNTIFS('Monitoring Form'!BH:BH,"&lt;&gt;",'Monitoring Form'!AR:AR,"&gt;="&amp;J3,'Monitoring Form'!AR:AR,"&lt;"&amp;K3)</f>
        <v>0</v>
      </c>
      <c r="K14" s="6">
        <f>COUNTIFS('Monitoring Form'!BH:BH,"&lt;&gt;",'Monitoring Form'!AR:AR,"&gt;="&amp;K3,'Monitoring Form'!AR:AR,"&lt;"&amp;L3)</f>
        <v>0</v>
      </c>
      <c r="L14" s="6">
        <f>COUNTIFS('Monitoring Form'!BH:BH,"&lt;&gt;",'Monitoring Form'!AR:AR,"&gt;="&amp;L3,'Monitoring Form'!AR:AR,"&lt;"&amp;M3)</f>
        <v>0</v>
      </c>
      <c r="M14" s="6">
        <f>COUNTIFS('Monitoring Form'!BH:BH,"&lt;&gt;",'Monitoring Form'!AR:AR,"&gt;="&amp;M3,'Monitoring Form'!AR:AR,"&lt;"&amp;DATE(D2,10,1))</f>
        <v>0</v>
      </c>
      <c r="N14" s="6">
        <f>SUM(B14:M14)</f>
        <v>0</v>
      </c>
    </row>
    <row r="15" spans="1:15" ht="24.95" customHeight="1" thickBot="1">
      <c r="A15" s="8" t="s">
        <v>33</v>
      </c>
      <c r="B15" s="84"/>
      <c r="C15" s="85"/>
      <c r="D15" s="85"/>
      <c r="E15" s="85"/>
      <c r="F15" s="85"/>
      <c r="G15" s="85"/>
      <c r="H15" s="86"/>
      <c r="I15" s="87"/>
      <c r="J15" s="87"/>
      <c r="K15" s="87"/>
      <c r="L15" s="87"/>
      <c r="M15" s="87"/>
      <c r="N15" s="87"/>
    </row>
    <row r="16" spans="1:15" ht="24.95" customHeight="1" thickBot="1">
      <c r="A16" s="8" t="s">
        <v>65</v>
      </c>
      <c r="B16" s="6">
        <f>COUNTIFS('Monitoring Form'!BI:BI,"REPEAT HEARTH",'Monitoring Form'!AR:AR,"&gt;="&amp;B3,'Monitoring Form'!AR:AR,"&lt;"&amp;C3)</f>
        <v>0</v>
      </c>
      <c r="C16" s="6">
        <f>COUNTIFS('Monitoring Form'!BI:BI,"REPEAT HEARTH",'Monitoring Form'!AR:AR,"&gt;="&amp;C3,'Monitoring Form'!AR:AR,"&lt;"&amp;D3)</f>
        <v>0</v>
      </c>
      <c r="D16" s="6">
        <f>COUNTIFS('Monitoring Form'!BI:BI,"REPEAT HEARTH",'Monitoring Form'!AR:AR,"&gt;="&amp;D3,'Monitoring Form'!AR:AR,"&lt;"&amp;E3)</f>
        <v>0</v>
      </c>
      <c r="E16" s="6">
        <f>COUNTIFS('Monitoring Form'!BI:BI,"REPEAT HEARTH",'Monitoring Form'!AR:AR,"&gt;="&amp;E3,'Monitoring Form'!AR:AR,"&lt;"&amp;F3)</f>
        <v>0</v>
      </c>
      <c r="F16" s="6">
        <f>COUNTIFS('Monitoring Form'!BI:BI,"REPEAT HEARTH",'Monitoring Form'!AR:AR,"&gt;="&amp;F3,'Monitoring Form'!AR:AR,"&lt;"&amp;G3)</f>
        <v>0</v>
      </c>
      <c r="G16" s="6">
        <f>COUNTIFS('Monitoring Form'!BI:BI,"REPEAT HEARTH",'Monitoring Form'!AR:AR,"&gt;="&amp;G3,'Monitoring Form'!AR:AR,"&lt;"&amp;H3)</f>
        <v>0</v>
      </c>
      <c r="H16" s="6">
        <f>COUNTIFS('Monitoring Form'!BI:BI,"REPEAT HEARTH",'Monitoring Form'!AR:AR,"&gt;="&amp;H3,'Monitoring Form'!AR:AR,"&lt;"&amp;I3)</f>
        <v>0</v>
      </c>
      <c r="I16" s="6">
        <f>COUNTIFS('Monitoring Form'!BI:BI,"REPEAT HEARTH",'Monitoring Form'!AR:AR,"&gt;="&amp;I3,'Monitoring Form'!AR:AR,"&lt;"&amp;J3)</f>
        <v>0</v>
      </c>
      <c r="J16" s="6">
        <f>COUNTIFS('Monitoring Form'!BI:BI,"REPEAT HEARTH",'Monitoring Form'!AR:AR,"&gt;="&amp;J3,'Monitoring Form'!AR:AR,"&lt;"&amp;K3)</f>
        <v>0</v>
      </c>
      <c r="K16" s="6">
        <f>COUNTIFS('Monitoring Form'!BI:BI,"REPEAT HEARTH",'Monitoring Form'!AR:AR,"&gt;="&amp;K3,'Monitoring Form'!AR:AR,"&lt;"&amp;L3)</f>
        <v>0</v>
      </c>
      <c r="L16" s="6">
        <f>COUNTIFS('Monitoring Form'!BI:BI,"REPEAT HEARTH",'Monitoring Form'!AR:AR,"&gt;="&amp;L3,'Monitoring Form'!AR:AR,"&lt;"&amp;M3)</f>
        <v>0</v>
      </c>
      <c r="M16" s="6">
        <f>COUNTIFS('Monitoring Form'!BI:BI,"REPEAT HEARTH",'Monitoring Form'!AR:AR,"&gt;="&amp;M3,'Monitoring Form'!AR:AR,"&lt;"&amp;DATE(D2,10,1))</f>
        <v>0</v>
      </c>
      <c r="N16" s="6">
        <f>SUM(B16:M16)</f>
        <v>0</v>
      </c>
    </row>
    <row r="17" spans="1:15" ht="31.5" customHeight="1" thickBot="1">
      <c r="A17" s="11" t="s">
        <v>35</v>
      </c>
      <c r="B17" s="286" t="s">
        <v>31</v>
      </c>
      <c r="C17" s="287"/>
      <c r="D17" s="287"/>
      <c r="E17" s="287"/>
      <c r="F17" s="287"/>
      <c r="G17" s="287"/>
      <c r="H17" s="287"/>
      <c r="I17" s="287"/>
      <c r="J17" s="287"/>
      <c r="K17" s="287"/>
      <c r="L17" s="287"/>
      <c r="M17" s="287"/>
      <c r="N17" s="288"/>
    </row>
    <row r="18" spans="1:15" ht="24.95" customHeight="1" thickBot="1">
      <c r="A18" s="12" t="s">
        <v>90</v>
      </c>
      <c r="B18" s="6">
        <f>COUNTIFS('Monitoring Form'!BM:BM,"&gt;=900",'Monitoring Form'!BJ:BJ,"&gt;="&amp;B3,'Monitoring Form'!BJ:BJ,"&lt;"&amp;C3)</f>
        <v>0</v>
      </c>
      <c r="C18" s="6">
        <f>COUNTIFS('Monitoring Form'!BM:BM,"&gt;=900",'Monitoring Form'!BJ:BJ,"&gt;="&amp;C3,'Monitoring Form'!BJ:BJ,"&lt;"&amp;D3)</f>
        <v>0</v>
      </c>
      <c r="D18" s="6">
        <f>COUNTIFS('Monitoring Form'!BM:BM,"&gt;=900",'Monitoring Form'!BJ:BJ,"&gt;="&amp;D3,'Monitoring Form'!BJ:BJ,"&lt;"&amp;E3)</f>
        <v>0</v>
      </c>
      <c r="E18" s="6">
        <f>COUNTIFS('Monitoring Form'!BM:BM,"&gt;=900",'Monitoring Form'!BJ:BJ,"&gt;="&amp;E3,'Monitoring Form'!BJ:BJ,"&lt;"&amp;F3)</f>
        <v>0</v>
      </c>
      <c r="F18" s="6">
        <f>COUNTIFS('Monitoring Form'!BM:BM,"&gt;=900",'Monitoring Form'!BJ:BJ,"&gt;="&amp;F3,'Monitoring Form'!BJ:BJ,"&lt;"&amp;G3)</f>
        <v>0</v>
      </c>
      <c r="G18" s="6">
        <f>COUNTIFS('Monitoring Form'!BM:BM,"&gt;=900",'Monitoring Form'!BJ:BJ,"&gt;="&amp;G3,'Monitoring Form'!BJ:BJ,"&lt;"&amp;H3)</f>
        <v>0</v>
      </c>
      <c r="H18" s="6">
        <f>COUNTIFS('Monitoring Form'!BM:BM,"&gt;=900",'Monitoring Form'!BJ:BJ,"&gt;="&amp;H3,'Monitoring Form'!BJ:BJ,"&lt;"&amp;I3)</f>
        <v>0</v>
      </c>
      <c r="I18" s="6">
        <f>COUNTIFS('Monitoring Form'!BM:BM,"&gt;=900",'Monitoring Form'!BJ:BJ,"&gt;="&amp;I3,'Monitoring Form'!BJ:BJ,"&lt;"&amp;J3)</f>
        <v>0</v>
      </c>
      <c r="J18" s="6">
        <f>COUNTIFS('Monitoring Form'!BM:BM,"&gt;=900",'Monitoring Form'!BJ:BJ,"&gt;="&amp;J3,'Monitoring Form'!BJ:BJ,"&lt;"&amp;K3)</f>
        <v>0</v>
      </c>
      <c r="K18" s="6">
        <f>COUNTIFS('Monitoring Form'!BM:BM,"&gt;=900",'Monitoring Form'!BJ:BJ,"&gt;="&amp;K3,'Monitoring Form'!BJ:BJ,"&lt;"&amp;L3)</f>
        <v>0</v>
      </c>
      <c r="L18" s="6">
        <f>COUNTIFS('Monitoring Form'!BM:BM,"&gt;=900",'Monitoring Form'!BJ:BJ,"&gt;="&amp;L3,'Monitoring Form'!BJ:BJ,"&lt;"&amp;M3)</f>
        <v>0</v>
      </c>
      <c r="M18" s="6">
        <f>COUNTIFS('Monitoring Form'!BM:BM,"&gt;=900",'Monitoring Form'!BJ:BJ,"&gt;="&amp;M3,'Monitoring Form'!BJ:BJ,"&lt;"&amp;DATE(D2,10,1))</f>
        <v>0</v>
      </c>
      <c r="N18" s="6">
        <f>SUM(B18:M18)</f>
        <v>0</v>
      </c>
    </row>
    <row r="19" spans="1:15" ht="24.95" customHeight="1" thickBot="1">
      <c r="A19" s="13" t="s">
        <v>36</v>
      </c>
      <c r="B19" s="6">
        <f>COUNTIFS('Monitoring Form'!BM:BM,"&lt;900",'Monitoring Form'!BJ:BJ,"&gt;="&amp;B3,'Monitoring Form'!BJ:BJ,"&lt;"&amp;C3)</f>
        <v>0</v>
      </c>
      <c r="C19" s="6">
        <f>COUNTIFS('Monitoring Form'!BM:BM,"&lt;900",'Monitoring Form'!BJ:BJ,"&gt;="&amp;C3,'Monitoring Form'!BJ:BJ,"&lt;"&amp;D3)</f>
        <v>0</v>
      </c>
      <c r="D19" s="6">
        <f>COUNTIFS('Monitoring Form'!BM:BM,"&lt;900",'Monitoring Form'!BJ:BJ,"&gt;="&amp;D3,'Monitoring Form'!BJ:BJ,"&lt;"&amp;E3)</f>
        <v>0</v>
      </c>
      <c r="E19" s="6">
        <f>COUNTIFS('Monitoring Form'!BM:BM,"&lt;900",'Monitoring Form'!BJ:BJ,"&gt;="&amp;E3,'Monitoring Form'!BJ:BJ,"&lt;"&amp;F3)</f>
        <v>0</v>
      </c>
      <c r="F19" s="6">
        <f>COUNTIFS('Monitoring Form'!BM:BM,"&lt;900",'Monitoring Form'!BJ:BJ,"&gt;="&amp;F3,'Monitoring Form'!BJ:BJ,"&lt;"&amp;G3)</f>
        <v>0</v>
      </c>
      <c r="G19" s="6">
        <f>COUNTIFS('Monitoring Form'!BM:BM,"&lt;900",'Monitoring Form'!BJ:BJ,"&gt;="&amp;G3,'Monitoring Form'!BJ:BJ,"&lt;"&amp;H3)</f>
        <v>0</v>
      </c>
      <c r="H19" s="6">
        <f>COUNTIFS('Monitoring Form'!BM:BM,"&lt;900",'Monitoring Form'!BJ:BJ,"&gt;="&amp;H3,'Monitoring Form'!BJ:BJ,"&lt;"&amp;I3)</f>
        <v>0</v>
      </c>
      <c r="I19" s="6">
        <f>COUNTIFS('Monitoring Form'!BM:BM,"&lt;900",'Monitoring Form'!BJ:BJ,"&gt;="&amp;I3,'Monitoring Form'!BJ:BJ,"&lt;"&amp;J3)</f>
        <v>0</v>
      </c>
      <c r="J19" s="6">
        <f>COUNTIFS('Monitoring Form'!BM:BM,"&lt;900",'Monitoring Form'!BJ:BJ,"&gt;="&amp;J3,'Monitoring Form'!BJ:BJ,"&lt;"&amp;K3)</f>
        <v>0</v>
      </c>
      <c r="K19" s="6">
        <f>COUNTIFS('Monitoring Form'!BM:BM,"&lt;900",'Monitoring Form'!BJ:BJ,"&gt;="&amp;K3,'Monitoring Form'!BJ:BJ,"&lt;"&amp;L3)</f>
        <v>0</v>
      </c>
      <c r="L19" s="6">
        <f>COUNTIFS('Monitoring Form'!BM:BM,"&lt;900",'Monitoring Form'!BJ:BJ,"&gt;="&amp;L3,'Monitoring Form'!BJ:BJ,"&lt;"&amp;M3)</f>
        <v>0</v>
      </c>
      <c r="M19" s="6">
        <f>COUNTIFS('Monitoring Form'!BM:BM,"&lt;900",'Monitoring Form'!BJ:BJ,"&gt;="&amp;M3,'Monitoring Form'!BJ:BJ,"&lt;"&amp;DATE(D2,10,1))</f>
        <v>0</v>
      </c>
      <c r="N19" s="6">
        <f>SUM(B19:M19)</f>
        <v>0</v>
      </c>
    </row>
    <row r="20" spans="1:15" ht="24.95" customHeight="1" thickBot="1">
      <c r="A20" s="8" t="s">
        <v>32</v>
      </c>
      <c r="B20" s="6">
        <f t="shared" ref="B20:M20" si="2">B18+B19</f>
        <v>0</v>
      </c>
      <c r="C20" s="6">
        <f t="shared" si="2"/>
        <v>0</v>
      </c>
      <c r="D20" s="6">
        <f t="shared" si="2"/>
        <v>0</v>
      </c>
      <c r="E20" s="6">
        <f t="shared" si="2"/>
        <v>0</v>
      </c>
      <c r="F20" s="6">
        <f t="shared" si="2"/>
        <v>0</v>
      </c>
      <c r="G20" s="6">
        <f t="shared" si="2"/>
        <v>0</v>
      </c>
      <c r="H20" s="6">
        <f t="shared" si="2"/>
        <v>0</v>
      </c>
      <c r="I20" s="6">
        <f t="shared" si="2"/>
        <v>0</v>
      </c>
      <c r="J20" s="6">
        <f t="shared" si="2"/>
        <v>0</v>
      </c>
      <c r="K20" s="6">
        <f t="shared" si="2"/>
        <v>0</v>
      </c>
      <c r="L20" s="6">
        <f t="shared" si="2"/>
        <v>0</v>
      </c>
      <c r="M20" s="6">
        <f t="shared" si="2"/>
        <v>0</v>
      </c>
      <c r="N20" s="6">
        <f>SUM(B20:M20)</f>
        <v>0</v>
      </c>
    </row>
    <row r="21" spans="1:15" ht="24.95" customHeight="1" thickBot="1">
      <c r="A21" s="8" t="s">
        <v>70</v>
      </c>
      <c r="B21" s="6">
        <f>COUNTIFS('Monitoring Form'!BX:BX,"&lt;&gt;",'Monitoring Form'!BJ:BJ,"&gt;="&amp;B3,'Monitoring Form'!BJ:BJ,"&lt;"&amp;C3)</f>
        <v>0</v>
      </c>
      <c r="C21" s="6">
        <f>COUNTIFS('Monitoring Form'!BX:BX,"&lt;&gt;",'Monitoring Form'!BJ:BJ,"&gt;="&amp;C3,'Monitoring Form'!BJ:BJ,"&lt;"&amp;D3)</f>
        <v>0</v>
      </c>
      <c r="D21" s="6">
        <f>COUNTIFS('Monitoring Form'!BX:BX,"&lt;&gt;",'Monitoring Form'!BJ:BJ,"&gt;="&amp;D3,'Monitoring Form'!BJ:BJ,"&lt;"&amp;E3)</f>
        <v>0</v>
      </c>
      <c r="E21" s="6">
        <f>COUNTIFS('Monitoring Form'!BX:BX,"&lt;&gt;",'Monitoring Form'!BJ:BJ,"&gt;="&amp;E3,'Monitoring Form'!BJ:BJ,"&lt;"&amp;F3)</f>
        <v>0</v>
      </c>
      <c r="F21" s="6">
        <f>COUNTIFS('Monitoring Form'!BX:BX,"&lt;&gt;",'Monitoring Form'!BJ:BJ,"&gt;="&amp;F3,'Monitoring Form'!BJ:BJ,"&lt;"&amp;G3)</f>
        <v>0</v>
      </c>
      <c r="G21" s="6">
        <f>COUNTIFS('Monitoring Form'!BX:BX,"&lt;&gt;",'Monitoring Form'!BJ:BJ,"&gt;="&amp;G3,'Monitoring Form'!BJ:BJ,"&lt;"&amp;H3)</f>
        <v>0</v>
      </c>
      <c r="H21" s="6">
        <f>COUNTIFS('Monitoring Form'!BX:BX,"&lt;&gt;",'Monitoring Form'!BJ:BJ,"&gt;="&amp;H3,'Monitoring Form'!BJ:BJ,"&lt;"&amp;I3)</f>
        <v>0</v>
      </c>
      <c r="I21" s="6">
        <f>COUNTIFS('Monitoring Form'!BX:BX,"&lt;&gt;",'Monitoring Form'!BJ:BJ,"&gt;="&amp;I3,'Monitoring Form'!BJ:BJ,"&lt;"&amp;J3)</f>
        <v>0</v>
      </c>
      <c r="J21" s="6">
        <f>COUNTIFS('Monitoring Form'!BX:BX,"&lt;&gt;",'Monitoring Form'!BJ:BJ,"&gt;="&amp;J3,'Monitoring Form'!BJ:BJ,"&lt;"&amp;K3)</f>
        <v>0</v>
      </c>
      <c r="K21" s="6">
        <f>COUNTIFS('Monitoring Form'!BX:BX,"&lt;&gt;",'Monitoring Form'!BJ:BJ,"&gt;="&amp;K3,'Monitoring Form'!BJ:BJ,"&lt;"&amp;L3)</f>
        <v>0</v>
      </c>
      <c r="L21" s="6">
        <f>COUNTIFS('Monitoring Form'!BX:BX,"&lt;&gt;",'Monitoring Form'!BJ:BJ,"&gt;="&amp;L3,'Monitoring Form'!BJ:BJ,"&lt;"&amp;M3)</f>
        <v>0</v>
      </c>
      <c r="M21" s="6">
        <f>COUNTIFS('Monitoring Form'!BX:BX,"&lt;&gt;",'Monitoring Form'!BJ:BJ,"&gt;="&amp;M3,'Monitoring Form'!BJ:BJ,"&lt;"&amp;DATE(D2,10,1))</f>
        <v>0</v>
      </c>
      <c r="N21" s="6">
        <f>SUM(B21:M21)</f>
        <v>0</v>
      </c>
    </row>
    <row r="22" spans="1:15" ht="24.95" customHeight="1" thickBot="1">
      <c r="A22" s="8" t="s">
        <v>65</v>
      </c>
      <c r="B22" s="6">
        <f>COUNTIFS('Monitoring Form'!BZ:BZ,"REPEAT HEARTH",'Monitoring Form'!BJ:BJ,"&gt;="&amp;B3,'Monitoring Form'!BJ:BJ,"&lt;"&amp;C3)</f>
        <v>0</v>
      </c>
      <c r="C22" s="6">
        <f>COUNTIFS('Monitoring Form'!BZ:BZ,"REPEAT HEARTH",'Monitoring Form'!BJ:BJ,"&gt;="&amp;C3,'Monitoring Form'!BJ:BJ,"&lt;"&amp;D3)</f>
        <v>0</v>
      </c>
      <c r="D22" s="6">
        <f>COUNTIFS('Monitoring Form'!BZ:BZ,"REPEAT HEARTH",'Monitoring Form'!BJ:BJ,"&gt;="&amp;D3,'Monitoring Form'!BJ:BJ,"&lt;"&amp;E3)</f>
        <v>0</v>
      </c>
      <c r="E22" s="6">
        <f>COUNTIFS('Monitoring Form'!BZ:BZ,"REPEAT HEARTH",'Monitoring Form'!BJ:BJ,"&gt;="&amp;E3,'Monitoring Form'!BJ:BJ,"&lt;"&amp;F3)</f>
        <v>0</v>
      </c>
      <c r="F22" s="6">
        <f>COUNTIFS('Monitoring Form'!BZ:BZ,"REPEAT HEARTH",'Monitoring Form'!BJ:BJ,"&gt;="&amp;F3,'Monitoring Form'!BJ:BJ,"&lt;"&amp;G3)</f>
        <v>0</v>
      </c>
      <c r="G22" s="6">
        <f>COUNTIFS('Monitoring Form'!BZ:BZ,"REPEAT HEARTH",'Monitoring Form'!BJ:BJ,"&gt;="&amp;G3,'Monitoring Form'!BJ:BJ,"&lt;"&amp;H3)</f>
        <v>0</v>
      </c>
      <c r="H22" s="6">
        <f>COUNTIFS('Monitoring Form'!BZ:BZ,"REPEAT HEARTH",'Monitoring Form'!BJ:BJ,"&gt;="&amp;H3,'Monitoring Form'!BJ:BJ,"&lt;"&amp;I3)</f>
        <v>0</v>
      </c>
      <c r="I22" s="6">
        <f>COUNTIFS('Monitoring Form'!BZ:BZ,"REPEAT HEARTH",'Monitoring Form'!BJ:BJ,"&gt;="&amp;I3,'Monitoring Form'!BJ:BJ,"&lt;"&amp;J3)</f>
        <v>0</v>
      </c>
      <c r="J22" s="6">
        <f>COUNTIFS('Monitoring Form'!BZ:BZ,"REPEAT HEARTH",'Monitoring Form'!BJ:BJ,"&gt;="&amp;J3,'Monitoring Form'!BJ:BJ,"&lt;"&amp;K3)</f>
        <v>0</v>
      </c>
      <c r="K22" s="6">
        <f>COUNTIFS('Monitoring Form'!BZ:BZ,"REPEAT HEARTH",'Monitoring Form'!BJ:BJ,"&gt;="&amp;K3,'Monitoring Form'!BJ:BJ,"&lt;"&amp;L3)</f>
        <v>0</v>
      </c>
      <c r="L22" s="6">
        <f>COUNTIFS('Monitoring Form'!BZ:BZ,"REPEAT HEARTH",'Monitoring Form'!BJ:BJ,"&gt;="&amp;L3,'Monitoring Form'!BJ:BJ,"&lt;"&amp;M3)</f>
        <v>0</v>
      </c>
      <c r="M22" s="6">
        <f>COUNTIFS('Monitoring Form'!BZ:BZ,"REPEAT HEARTH",'Monitoring Form'!BJ:BJ,"&gt;="&amp;M3,'Monitoring Form'!BJ:BJ,"&lt;"&amp;DATE(D2,10,1))</f>
        <v>0</v>
      </c>
      <c r="N22" s="6">
        <f>SUM(B22:M22)</f>
        <v>0</v>
      </c>
    </row>
    <row r="23" spans="1:15" ht="24.95" customHeight="1" thickBot="1">
      <c r="A23" s="14" t="s">
        <v>3939</v>
      </c>
      <c r="B23" s="286" t="s">
        <v>31</v>
      </c>
      <c r="C23" s="287"/>
      <c r="D23" s="287"/>
      <c r="E23" s="287"/>
      <c r="F23" s="287"/>
      <c r="G23" s="287"/>
      <c r="H23" s="287"/>
      <c r="I23" s="287"/>
      <c r="J23" s="287"/>
      <c r="K23" s="287"/>
      <c r="L23" s="287"/>
      <c r="M23" s="287"/>
      <c r="N23" s="288"/>
    </row>
    <row r="24" spans="1:15" ht="24.95" customHeight="1" thickBot="1">
      <c r="A24" s="13" t="s">
        <v>26</v>
      </c>
      <c r="B24" s="6">
        <f>COUNTIFS('Monitoring Form'!CM:CM,"NORMAL",'Monitoring Form'!CA:CA,"&gt;="&amp;B3,'Monitoring Form'!CA:CA,"&lt;"&amp;C3)</f>
        <v>0</v>
      </c>
      <c r="C24" s="6">
        <f>COUNTIFS('Monitoring Form'!CM:CM,"NORMAL",'Monitoring Form'!CA:CA,"&gt;="&amp;C3,'Monitoring Form'!CA:CA,"&lt;"&amp;D3)</f>
        <v>0</v>
      </c>
      <c r="D24" s="6">
        <f>COUNTIFS('Monitoring Form'!CM:CM,"NORMAL",'Monitoring Form'!CA:CA,"&gt;="&amp;D3,'Monitoring Form'!CA:CA,"&lt;"&amp;E3)</f>
        <v>0</v>
      </c>
      <c r="E24" s="6">
        <f>COUNTIFS('Monitoring Form'!CM:CM,"NORMAL",'Monitoring Form'!CA:CA,"&gt;="&amp;E3,'Monitoring Form'!CA:CA,"&lt;"&amp;F3)</f>
        <v>0</v>
      </c>
      <c r="F24" s="6">
        <f>COUNTIFS('Monitoring Form'!CM:CM,"NORMAL",'Monitoring Form'!CA:CA,"&gt;="&amp;F3,'Monitoring Form'!CA:CA,"&lt;"&amp;G3)</f>
        <v>0</v>
      </c>
      <c r="G24" s="6">
        <f>COUNTIFS('Monitoring Form'!CM:CM,"NORMAL",'Monitoring Form'!CA:CA,"&gt;="&amp;G3,'Monitoring Form'!CA:CA,"&lt;"&amp;H3)</f>
        <v>0</v>
      </c>
      <c r="H24" s="6">
        <f>COUNTIFS('Monitoring Form'!CM:CM,"NORMAL",'Monitoring Form'!CA:CA,"&gt;="&amp;H3,'Monitoring Form'!CA:CA,"&lt;"&amp;I3)</f>
        <v>0</v>
      </c>
      <c r="I24" s="6">
        <f>COUNTIFS('Monitoring Form'!CM:CM,"NORMAL",'Monitoring Form'!CA:CA,"&gt;="&amp;I3,'Monitoring Form'!CA:CA,"&lt;"&amp;J3)</f>
        <v>0</v>
      </c>
      <c r="J24" s="6">
        <f>COUNTIFS('Monitoring Form'!CM:CM,"NORMAL",'Monitoring Form'!CA:CA,"&gt;="&amp;J3,'Monitoring Form'!CA:CA,"&lt;"&amp;K3)</f>
        <v>0</v>
      </c>
      <c r="K24" s="6">
        <f>COUNTIFS('Monitoring Form'!CM:CM,"NORMAL",'Monitoring Form'!CA:CA,"&gt;="&amp;K3,'Monitoring Form'!CA:CA,"&lt;"&amp;L3)</f>
        <v>0</v>
      </c>
      <c r="L24" s="6">
        <f>COUNTIFS('Monitoring Form'!CM:CM,"NORMAL",'Monitoring Form'!CA:CA,"&gt;="&amp;L3,'Monitoring Form'!CA:CA,"&lt;"&amp;M3)</f>
        <v>0</v>
      </c>
      <c r="M24" s="6">
        <f>COUNTIFS('Monitoring Form'!CM:CM,"NORMAL",'Monitoring Form'!CA:CA,"&gt;="&amp;M3,'Monitoring Form'!CA:CA,"&lt;"&amp;DATE(D2,10,1))</f>
        <v>0</v>
      </c>
      <c r="N24" s="6">
        <f t="shared" ref="N24:N29" si="3">SUM(B24:M24)</f>
        <v>0</v>
      </c>
      <c r="O24" s="15"/>
    </row>
    <row r="25" spans="1:15" ht="24.95" customHeight="1" thickBot="1">
      <c r="A25" s="13" t="s">
        <v>37</v>
      </c>
      <c r="B25" s="6">
        <f>COUNTIFS('Monitoring Form'!CM:CM,"MILD",'Monitoring Form'!CA:CA,"&gt;="&amp;B3,'Monitoring Form'!CA:CA,"&lt;"&amp;C3)</f>
        <v>0</v>
      </c>
      <c r="C25" s="6">
        <f>COUNTIFS('Monitoring Form'!CM:CM,"MILD",'Monitoring Form'!CA:CA,"&gt;="&amp;C3,'Monitoring Form'!CA:CA,"&lt;"&amp;D3)</f>
        <v>0</v>
      </c>
      <c r="D25" s="6">
        <f>COUNTIFS('Monitoring Form'!CM:CM,"MILD",'Monitoring Form'!CA:CA,"&gt;="&amp;D3,'Monitoring Form'!CA:CA,"&lt;"&amp;E3)</f>
        <v>0</v>
      </c>
      <c r="E25" s="6">
        <f>COUNTIFS('Monitoring Form'!CM:CM,"MILD",'Monitoring Form'!CA:CA,"&gt;="&amp;E3,'Monitoring Form'!CA:CA,"&lt;"&amp;F3)</f>
        <v>0</v>
      </c>
      <c r="F25" s="6">
        <f>COUNTIFS('Monitoring Form'!CM:CM,"MILD",'Monitoring Form'!CA:CA,"&gt;="&amp;F3,'Monitoring Form'!CA:CA,"&lt;"&amp;G3)</f>
        <v>0</v>
      </c>
      <c r="G25" s="6">
        <f>COUNTIFS('Monitoring Form'!CM:CM,"MILD",'Monitoring Form'!CA:CA,"&gt;="&amp;G3,'Monitoring Form'!CA:CA,"&lt;"&amp;H3)</f>
        <v>0</v>
      </c>
      <c r="H25" s="6">
        <f>COUNTIFS('Monitoring Form'!CM:CM,"MILD",'Monitoring Form'!CA:CA,"&gt;="&amp;H3,'Monitoring Form'!CA:CA,"&lt;"&amp;I3)</f>
        <v>0</v>
      </c>
      <c r="I25" s="6">
        <f>COUNTIFS('Monitoring Form'!CM:CM,"MILD",'Monitoring Form'!CA:CA,"&gt;="&amp;I3,'Monitoring Form'!CA:CA,"&lt;"&amp;J3)</f>
        <v>0</v>
      </c>
      <c r="J25" s="6">
        <f>COUNTIFS('Monitoring Form'!CM:CM,"MILD",'Monitoring Form'!CA:CA,"&gt;="&amp;J3,'Monitoring Form'!CA:CA,"&lt;"&amp;K3)</f>
        <v>0</v>
      </c>
      <c r="K25" s="6">
        <f>COUNTIFS('Monitoring Form'!CM:CM,"MILD",'Monitoring Form'!CA:CA,"&gt;="&amp;K3,'Monitoring Form'!CA:CA,"&lt;"&amp;L3)</f>
        <v>0</v>
      </c>
      <c r="L25" s="6">
        <f>COUNTIFS('Monitoring Form'!CM:CM,"MILD",'Monitoring Form'!CA:CA,"&gt;="&amp;L3,'Monitoring Form'!CA:CA,"&lt;"&amp;M3)</f>
        <v>0</v>
      </c>
      <c r="M25" s="6">
        <f>COUNTIFS('Monitoring Form'!CM:CM,"MILD",'Monitoring Form'!CA:CA,"&gt;="&amp;M3,'Monitoring Form'!CA:CA,"&lt;"&amp;DATE(D2,10,1))</f>
        <v>0</v>
      </c>
      <c r="N25" s="6">
        <f t="shared" si="3"/>
        <v>0</v>
      </c>
    </row>
    <row r="26" spans="1:15" ht="24.95" customHeight="1" thickBot="1">
      <c r="A26" s="13" t="s">
        <v>38</v>
      </c>
      <c r="B26" s="6">
        <f>COUNTIFS('Monitoring Form'!CM:CM,"MODERATE",'Monitoring Form'!CA:CA,"&gt;="&amp;B3,'Monitoring Form'!CA:CA,"&lt;"&amp;C3)</f>
        <v>0</v>
      </c>
      <c r="C26" s="6">
        <f>COUNTIFS('Monitoring Form'!CM:CM,"MODERATE",'Monitoring Form'!CA:CA,"&gt;="&amp;C3,'Monitoring Form'!CA:CA,"&lt;"&amp;D3)</f>
        <v>0</v>
      </c>
      <c r="D26" s="6">
        <f>COUNTIFS('Monitoring Form'!CM:CM,"MODERATE",'Monitoring Form'!CA:CA,"&gt;="&amp;D3,'Monitoring Form'!CA:CA,"&lt;"&amp;E3)</f>
        <v>0</v>
      </c>
      <c r="E26" s="6">
        <f>COUNTIFS('Monitoring Form'!CM:CM,"MODERATE",'Monitoring Form'!CA:CA,"&gt;="&amp;E3,'Monitoring Form'!CA:CA,"&lt;"&amp;F3)</f>
        <v>0</v>
      </c>
      <c r="F26" s="6">
        <f>COUNTIFS('Monitoring Form'!CM:CM,"MODERATE",'Monitoring Form'!CA:CA,"&gt;="&amp;F3,'Monitoring Form'!CA:CA,"&lt;"&amp;G3)</f>
        <v>0</v>
      </c>
      <c r="G26" s="6">
        <f>COUNTIFS('Monitoring Form'!CM:CM,"MODERATE",'Monitoring Form'!CA:CA,"&gt;="&amp;G3,'Monitoring Form'!CA:CA,"&lt;"&amp;H3)</f>
        <v>0</v>
      </c>
      <c r="H26" s="6">
        <f>COUNTIFS('Monitoring Form'!CM:CM,"MODERATE",'Monitoring Form'!CA:CA,"&gt;="&amp;H3,'Monitoring Form'!CA:CA,"&lt;"&amp;I3)</f>
        <v>0</v>
      </c>
      <c r="I26" s="6">
        <f>COUNTIFS('Monitoring Form'!CM:CM,"MODERATE",'Monitoring Form'!CA:CA,"&gt;="&amp;I3,'Monitoring Form'!CA:CA,"&lt;"&amp;J3)</f>
        <v>0</v>
      </c>
      <c r="J26" s="6">
        <f>COUNTIFS('Monitoring Form'!CM:CM,"MODERATE",'Monitoring Form'!CA:CA,"&gt;="&amp;J3,'Monitoring Form'!CA:CA,"&lt;"&amp;K3)</f>
        <v>0</v>
      </c>
      <c r="K26" s="6">
        <f>COUNTIFS('Monitoring Form'!CM:CM,"MODERATE",'Monitoring Form'!CA:CA,"&gt;="&amp;K3,'Monitoring Form'!CA:CA,"&lt;"&amp;L3)</f>
        <v>0</v>
      </c>
      <c r="L26" s="6">
        <f>COUNTIFS('Monitoring Form'!CM:CM,"MODERATE",'Monitoring Form'!CA:CA,"&gt;="&amp;L3,'Monitoring Form'!CA:CA,"&lt;"&amp;M3)</f>
        <v>0</v>
      </c>
      <c r="M26" s="6">
        <f>COUNTIFS('Monitoring Form'!CM:CM,"MODERATE",'Monitoring Form'!CA:CA,"&gt;="&amp;M3,'Monitoring Form'!CA:CA,"&lt;"&amp;DATE(D2,10,1))</f>
        <v>0</v>
      </c>
      <c r="N26" s="6">
        <f t="shared" si="3"/>
        <v>0</v>
      </c>
    </row>
    <row r="27" spans="1:15" ht="24.95" customHeight="1" thickBot="1">
      <c r="A27" s="13" t="s">
        <v>39</v>
      </c>
      <c r="B27" s="6">
        <f>COUNTIFS('Monitoring Form'!CM:CM,"SEVERE",'Monitoring Form'!CA:CA,"&gt;="&amp;B3,'Monitoring Form'!CA:CA,"&lt;"&amp;C3)</f>
        <v>0</v>
      </c>
      <c r="C27" s="6">
        <f>COUNTIFS('Monitoring Form'!CM:CM,"SEVERE",'Monitoring Form'!CA:CA,"&gt;="&amp;C3,'Monitoring Form'!CA:CA,"&lt;"&amp;D3)</f>
        <v>0</v>
      </c>
      <c r="D27" s="6">
        <f>COUNTIFS('Monitoring Form'!CM:CM,"SEVERE",'Monitoring Form'!CA:CA,"&gt;="&amp;D3,'Monitoring Form'!CA:CA,"&lt;"&amp;E3)</f>
        <v>0</v>
      </c>
      <c r="E27" s="6">
        <f>COUNTIFS('Monitoring Form'!CM:CM,"SEVERE",'Monitoring Form'!CA:CA,"&gt;="&amp;E3,'Monitoring Form'!CA:CA,"&lt;"&amp;F3)</f>
        <v>0</v>
      </c>
      <c r="F27" s="6">
        <f>COUNTIFS('Monitoring Form'!CM:CM,"SEVERE",'Monitoring Form'!CA:CA,"&gt;="&amp;F3,'Monitoring Form'!CA:CA,"&lt;"&amp;G3)</f>
        <v>0</v>
      </c>
      <c r="G27" s="6">
        <f>COUNTIFS('Monitoring Form'!CM:CM,"SEVERE",'Monitoring Form'!CA:CA,"&gt;="&amp;G3,'Monitoring Form'!CA:CA,"&lt;"&amp;H3)</f>
        <v>0</v>
      </c>
      <c r="H27" s="6">
        <f>COUNTIFS('Monitoring Form'!CM:CM,"SEVERE",'Monitoring Form'!CA:CA,"&gt;="&amp;H3,'Monitoring Form'!CA:CA,"&lt;"&amp;I3)</f>
        <v>0</v>
      </c>
      <c r="I27" s="6">
        <f>COUNTIFS('Monitoring Form'!CM:CM,"SEVERE",'Monitoring Form'!CA:CA,"&gt;="&amp;I3,'Monitoring Form'!CA:CA,"&lt;"&amp;J3)</f>
        <v>0</v>
      </c>
      <c r="J27" s="6">
        <f>COUNTIFS('Monitoring Form'!CM:CM,"SEVERE",'Monitoring Form'!CA:CA,"&gt;="&amp;J3,'Monitoring Form'!CA:CA,"&lt;"&amp;K3)</f>
        <v>0</v>
      </c>
      <c r="K27" s="6">
        <f>COUNTIFS('Monitoring Form'!CM:CM,"SEVERE",'Monitoring Form'!CA:CA,"&gt;="&amp;K3,'Monitoring Form'!CA:CA,"&lt;"&amp;L3)</f>
        <v>0</v>
      </c>
      <c r="L27" s="6">
        <f>COUNTIFS('Monitoring Form'!CM:CM,"SEVERE",'Monitoring Form'!CA:CA,"&gt;="&amp;L3,'Monitoring Form'!CA:CA,"&lt;"&amp;M3)</f>
        <v>0</v>
      </c>
      <c r="M27" s="6">
        <f>COUNTIFS('Monitoring Form'!CM:CM,"SEVERE",'Monitoring Form'!CA:CA,"&gt;="&amp;M3,'Monitoring Form'!CA:CA,"&lt;"&amp;DATE(D2,10,1))</f>
        <v>0</v>
      </c>
      <c r="N27" s="6">
        <f t="shared" si="3"/>
        <v>0</v>
      </c>
    </row>
    <row r="28" spans="1:15" ht="24.95" customHeight="1" thickBot="1">
      <c r="A28" s="8" t="s">
        <v>32</v>
      </c>
      <c r="B28" s="6">
        <f>SUM(B24:B27)</f>
        <v>0</v>
      </c>
      <c r="C28" s="6">
        <f t="shared" ref="C28:M28" si="4">SUM(C24:C27)</f>
        <v>0</v>
      </c>
      <c r="D28" s="6">
        <f t="shared" si="4"/>
        <v>0</v>
      </c>
      <c r="E28" s="6">
        <f t="shared" si="4"/>
        <v>0</v>
      </c>
      <c r="F28" s="6">
        <f t="shared" si="4"/>
        <v>0</v>
      </c>
      <c r="G28" s="6">
        <f t="shared" si="4"/>
        <v>0</v>
      </c>
      <c r="H28" s="6">
        <f t="shared" si="4"/>
        <v>0</v>
      </c>
      <c r="I28" s="6">
        <f t="shared" si="4"/>
        <v>0</v>
      </c>
      <c r="J28" s="6">
        <f t="shared" si="4"/>
        <v>0</v>
      </c>
      <c r="K28" s="6">
        <f t="shared" si="4"/>
        <v>0</v>
      </c>
      <c r="L28" s="6">
        <f t="shared" si="4"/>
        <v>0</v>
      </c>
      <c r="M28" s="6">
        <f t="shared" si="4"/>
        <v>0</v>
      </c>
      <c r="N28" s="6">
        <f t="shared" si="3"/>
        <v>0</v>
      </c>
    </row>
    <row r="29" spans="1:15" ht="24.95" customHeight="1" thickBot="1">
      <c r="A29" s="8" t="s">
        <v>70</v>
      </c>
      <c r="B29" s="6">
        <f>COUNTIFS('Monitoring Form'!CN:CN,"&lt;&gt;",'Monitoring Form'!CA:CA,"&gt;="&amp;B3,'Monitoring Form'!CA:CA,"&lt;"&amp;C3)</f>
        <v>0</v>
      </c>
      <c r="C29" s="6">
        <f>COUNTIFS('Monitoring Form'!CN:CN,"&lt;&gt;",'Monitoring Form'!CA:CA,"&gt;="&amp;C3,'Monitoring Form'!CA:CA,"&lt;"&amp;D3)</f>
        <v>0</v>
      </c>
      <c r="D29" s="6">
        <f>COUNTIFS('Monitoring Form'!CN:CN,"&lt;&gt;",'Monitoring Form'!CA:CA,"&gt;="&amp;D3,'Monitoring Form'!CA:CA,"&lt;"&amp;E3)</f>
        <v>0</v>
      </c>
      <c r="E29" s="6">
        <f>COUNTIFS('Monitoring Form'!CN:CN,"&lt;&gt;",'Monitoring Form'!CA:CA,"&gt;="&amp;E3,'Monitoring Form'!CA:CA,"&lt;"&amp;F3)</f>
        <v>0</v>
      </c>
      <c r="F29" s="6">
        <f>COUNTIFS('Monitoring Form'!CN:CN,"&lt;&gt;",'Monitoring Form'!CA:CA,"&gt;="&amp;F3,'Monitoring Form'!CA:CA,"&lt;"&amp;G3)</f>
        <v>0</v>
      </c>
      <c r="G29" s="6">
        <f>COUNTIFS('Monitoring Form'!CN:CN,"&lt;&gt;",'Monitoring Form'!CA:CA,"&gt;="&amp;G3,'Monitoring Form'!CA:CA,"&lt;"&amp;H3)</f>
        <v>0</v>
      </c>
      <c r="H29" s="6">
        <f>COUNTIFS('Monitoring Form'!CN:CN,"&lt;&gt;",'Monitoring Form'!CA:CA,"&gt;="&amp;H3,'Monitoring Form'!CA:CA,"&lt;"&amp;I3)</f>
        <v>0</v>
      </c>
      <c r="I29" s="6">
        <f>COUNTIFS('Monitoring Form'!CN:CN,"&lt;&gt;",'Monitoring Form'!CA:CA,"&gt;="&amp;I3,'Monitoring Form'!CA:CA,"&lt;"&amp;J3)</f>
        <v>0</v>
      </c>
      <c r="J29" s="6">
        <f>COUNTIFS('Monitoring Form'!CN:CN,"&lt;&gt;",'Monitoring Form'!CA:CA,"&gt;="&amp;J3,'Monitoring Form'!CA:CA,"&lt;"&amp;K3)</f>
        <v>0</v>
      </c>
      <c r="K29" s="6">
        <f>COUNTIFS('Monitoring Form'!CN:CN,"&lt;&gt;",'Monitoring Form'!CA:CA,"&gt;="&amp;K3,'Monitoring Form'!CA:CA,"&lt;"&amp;L3)</f>
        <v>0</v>
      </c>
      <c r="L29" s="6">
        <f>COUNTIFS('Monitoring Form'!CN:CN,"&lt;&gt;",'Monitoring Form'!CA:CA,"&gt;="&amp;L3,'Monitoring Form'!CA:CA,"&lt;"&amp;M3)</f>
        <v>0</v>
      </c>
      <c r="M29" s="6">
        <f>COUNTIFS('Monitoring Form'!CN:CN,"&lt;&gt;",'Monitoring Form'!CA:CA,"&gt;="&amp;M3,'Monitoring Form'!CA:CA,"&lt;"&amp;DATE(D2,10,1))</f>
        <v>0</v>
      </c>
      <c r="N29" s="6">
        <f t="shared" si="3"/>
        <v>0</v>
      </c>
    </row>
    <row r="30" spans="1:15" ht="24.95" customHeight="1" thickBot="1">
      <c r="A30" s="14" t="s">
        <v>3940</v>
      </c>
      <c r="B30" s="286" t="s">
        <v>31</v>
      </c>
      <c r="C30" s="287"/>
      <c r="D30" s="287"/>
      <c r="E30" s="287"/>
      <c r="F30" s="287"/>
      <c r="G30" s="287"/>
      <c r="H30" s="287"/>
      <c r="I30" s="287"/>
      <c r="J30" s="287"/>
      <c r="K30" s="287"/>
      <c r="L30" s="287"/>
      <c r="M30" s="287"/>
      <c r="N30" s="288"/>
    </row>
    <row r="31" spans="1:15" ht="24.95" customHeight="1" thickBot="1">
      <c r="A31" s="13" t="s">
        <v>26</v>
      </c>
      <c r="B31" s="6">
        <f>COUNTIFS('Monitoring Form'!DA:DA,"NORMAL",'Monitoring Form'!CO:CO,"&gt;="&amp;B3,'Monitoring Form'!CO:CO,"&lt;"&amp;C3)</f>
        <v>0</v>
      </c>
      <c r="C31" s="6">
        <f>COUNTIFS('Monitoring Form'!DA:DA,"NORMAL",'Monitoring Form'!CO:CO,"&gt;="&amp;C3,'Monitoring Form'!CO:CO,"&lt;"&amp;D3)</f>
        <v>0</v>
      </c>
      <c r="D31" s="6">
        <f>COUNTIFS('Monitoring Form'!DA:DA,"NORMAL",'Monitoring Form'!CO:CO,"&gt;="&amp;D3,'Monitoring Form'!CO:CO,"&lt;"&amp;E3)</f>
        <v>0</v>
      </c>
      <c r="E31" s="6">
        <f>COUNTIFS('Monitoring Form'!DA:DA,"NORMAL",'Monitoring Form'!CO:CO,"&gt;="&amp;E3,'Monitoring Form'!CO:CO,"&lt;"&amp;F3)</f>
        <v>0</v>
      </c>
      <c r="F31" s="6">
        <f>COUNTIFS('Monitoring Form'!DA:DA,"NORMAL",'Monitoring Form'!CO:CO,"&gt;="&amp;F3,'Monitoring Form'!CO:CO,"&lt;"&amp;G3)</f>
        <v>0</v>
      </c>
      <c r="G31" s="6">
        <f>COUNTIFS('Monitoring Form'!DA:DA,"NORMAL",'Monitoring Form'!CO:CO,"&gt;="&amp;G3,'Monitoring Form'!CO:CO,"&lt;"&amp;H3)</f>
        <v>0</v>
      </c>
      <c r="H31" s="6">
        <f>COUNTIFS('Monitoring Form'!DA:DA,"NORMAL",'Monitoring Form'!CO:CO,"&gt;="&amp;H3,'Monitoring Form'!CO:CO,"&lt;"&amp;I3)</f>
        <v>0</v>
      </c>
      <c r="I31" s="6">
        <f>COUNTIFS('Monitoring Form'!DA:DA,"NORMAL",'Monitoring Form'!CO:CO,"&gt;="&amp;I3,'Monitoring Form'!CO:CO,"&lt;"&amp;J3)</f>
        <v>0</v>
      </c>
      <c r="J31" s="6">
        <f>COUNTIFS('Monitoring Form'!DA:DA,"NORMAL",'Monitoring Form'!CO:CO,"&gt;="&amp;J3,'Monitoring Form'!CO:CO,"&lt;"&amp;K3)</f>
        <v>0</v>
      </c>
      <c r="K31" s="6">
        <f>COUNTIFS('Monitoring Form'!DA:DA,"NORMAL",'Monitoring Form'!CO:CO,"&gt;="&amp;K3,'Monitoring Form'!CO:CO,"&lt;"&amp;L3)</f>
        <v>0</v>
      </c>
      <c r="L31" s="6">
        <f>COUNTIFS('Monitoring Form'!DA:DA,"NORMAL",'Monitoring Form'!CO:CO,"&gt;="&amp;L3,'Monitoring Form'!CO:CO,"&lt;"&amp;M3)</f>
        <v>0</v>
      </c>
      <c r="M31" s="6">
        <f>COUNTIFS('Monitoring Form'!DA:DA,"NORMAL",'Monitoring Form'!CO:CO,"&gt;="&amp;M3,'Monitoring Form'!CO:CO,"&lt;"&amp;DATE(D2,10,1))</f>
        <v>0</v>
      </c>
      <c r="N31" s="6">
        <f t="shared" ref="N31:N36" si="5">SUM(B31:M31)</f>
        <v>0</v>
      </c>
    </row>
    <row r="32" spans="1:15" ht="24.95" customHeight="1" thickBot="1">
      <c r="A32" s="13" t="s">
        <v>37</v>
      </c>
      <c r="B32" s="6">
        <f>COUNTIFS('Monitoring Form'!DA:DA,"MILD",'Monitoring Form'!CO:CO,"&gt;="&amp;B3,'Monitoring Form'!CO:CO,"&lt;"&amp;C3)</f>
        <v>0</v>
      </c>
      <c r="C32" s="6">
        <f>COUNTIFS('Monitoring Form'!DA:DA,"MILD",'Monitoring Form'!CO:CO,"&gt;="&amp;C3,'Monitoring Form'!CO:CO,"&lt;"&amp;D3)</f>
        <v>0</v>
      </c>
      <c r="D32" s="6">
        <f>COUNTIFS('Monitoring Form'!DA:DA,"MILD",'Monitoring Form'!CO:CO,"&gt;="&amp;D3,'Monitoring Form'!CO:CO,"&lt;"&amp;E3)</f>
        <v>0</v>
      </c>
      <c r="E32" s="6">
        <f>COUNTIFS('Monitoring Form'!DA:DA,"MILD",'Monitoring Form'!CO:CO,"&gt;="&amp;E3,'Monitoring Form'!CO:CO,"&lt;"&amp;F3)</f>
        <v>0</v>
      </c>
      <c r="F32" s="6">
        <f>COUNTIFS('Monitoring Form'!DA:DA,"MILD",'Monitoring Form'!CO:CO,"&gt;="&amp;F3,'Monitoring Form'!CO:CO,"&lt;"&amp;G3)</f>
        <v>0</v>
      </c>
      <c r="G32" s="6">
        <f>COUNTIFS('Monitoring Form'!DA:DA,"MILD",'Monitoring Form'!CO:CO,"&gt;="&amp;G3,'Monitoring Form'!CO:CO,"&lt;"&amp;H3)</f>
        <v>0</v>
      </c>
      <c r="H32" s="6">
        <f>COUNTIFS('Monitoring Form'!DA:DA,"MILD",'Monitoring Form'!CO:CO,"&gt;="&amp;H3,'Monitoring Form'!CO:CO,"&lt;"&amp;I3)</f>
        <v>0</v>
      </c>
      <c r="I32" s="6">
        <f>COUNTIFS('Monitoring Form'!DA:DA,"MILD",'Monitoring Form'!CO:CO,"&gt;="&amp;I3,'Monitoring Form'!CO:CO,"&lt;"&amp;J3)</f>
        <v>0</v>
      </c>
      <c r="J32" s="6">
        <f>COUNTIFS('Monitoring Form'!DA:DA,"MILD",'Monitoring Form'!CO:CO,"&gt;="&amp;J3,'Monitoring Form'!CO:CO,"&lt;"&amp;K3)</f>
        <v>0</v>
      </c>
      <c r="K32" s="6">
        <f>COUNTIFS('Monitoring Form'!DA:DA,"MILD",'Monitoring Form'!CO:CO,"&gt;="&amp;K3,'Monitoring Form'!CO:CO,"&lt;"&amp;L3)</f>
        <v>0</v>
      </c>
      <c r="L32" s="6">
        <f>COUNTIFS('Monitoring Form'!DA:DA,"MILD",'Monitoring Form'!CO:CO,"&gt;="&amp;L3,'Monitoring Form'!CO:CO,"&lt;"&amp;M3)</f>
        <v>0</v>
      </c>
      <c r="M32" s="6">
        <f>COUNTIFS('Monitoring Form'!DA:DA,"MILD",'Monitoring Form'!CO:CO,"&gt;="&amp;M3,'Monitoring Form'!CO:CO,"&lt;"&amp;DATE(D2,10,1))</f>
        <v>0</v>
      </c>
      <c r="N32" s="6">
        <f t="shared" si="5"/>
        <v>0</v>
      </c>
    </row>
    <row r="33" spans="1:14" ht="24.95" customHeight="1" thickBot="1">
      <c r="A33" s="13" t="s">
        <v>38</v>
      </c>
      <c r="B33" s="6">
        <f>COUNTIFS('Monitoring Form'!DA:DA,"MODERATE",'Monitoring Form'!CO:CO,"&gt;="&amp;B3,'Monitoring Form'!CO:CO,"&lt;"&amp;C3)</f>
        <v>0</v>
      </c>
      <c r="C33" s="6">
        <f>COUNTIFS('Monitoring Form'!DA:DA,"MODERATE",'Monitoring Form'!CO:CO,"&gt;="&amp;C3,'Monitoring Form'!CO:CO,"&lt;"&amp;D3)</f>
        <v>0</v>
      </c>
      <c r="D33" s="6">
        <f>COUNTIFS('Monitoring Form'!DA:DA,"MODERATE",'Monitoring Form'!CO:CO,"&gt;="&amp;D3,'Monitoring Form'!CO:CO,"&lt;"&amp;E3)</f>
        <v>0</v>
      </c>
      <c r="E33" s="6">
        <f>COUNTIFS('Monitoring Form'!DA:DA,"MODERATE",'Monitoring Form'!CO:CO,"&gt;="&amp;E3,'Monitoring Form'!CO:CO,"&lt;"&amp;F3)</f>
        <v>0</v>
      </c>
      <c r="F33" s="6">
        <f>COUNTIFS('Monitoring Form'!DA:DA,"MODERATE",'Monitoring Form'!CO:CO,"&gt;="&amp;F3,'Monitoring Form'!CO:CO,"&lt;"&amp;G3)</f>
        <v>0</v>
      </c>
      <c r="G33" s="6">
        <f>COUNTIFS('Monitoring Form'!DA:DA,"MODERATE",'Monitoring Form'!CO:CO,"&gt;="&amp;G3,'Monitoring Form'!CO:CO,"&lt;"&amp;H3)</f>
        <v>0</v>
      </c>
      <c r="H33" s="6">
        <f>COUNTIFS('Monitoring Form'!DA:DA,"MODERATE",'Monitoring Form'!CO:CO,"&gt;="&amp;H3,'Monitoring Form'!CO:CO,"&lt;"&amp;I3)</f>
        <v>0</v>
      </c>
      <c r="I33" s="6">
        <f>COUNTIFS('Monitoring Form'!DA:DA,"MODERATE",'Monitoring Form'!CO:CO,"&gt;="&amp;I3,'Monitoring Form'!CO:CO,"&lt;"&amp;J3)</f>
        <v>0</v>
      </c>
      <c r="J33" s="6">
        <f>COUNTIFS('Monitoring Form'!DA:DA,"MODERATE",'Monitoring Form'!CO:CO,"&gt;="&amp;J3,'Monitoring Form'!CO:CO,"&lt;"&amp;K3)</f>
        <v>0</v>
      </c>
      <c r="K33" s="6">
        <f>COUNTIFS('Monitoring Form'!DA:DA,"MODERATE",'Monitoring Form'!CO:CO,"&gt;="&amp;K3,'Monitoring Form'!CO:CO,"&lt;"&amp;L3)</f>
        <v>0</v>
      </c>
      <c r="L33" s="6">
        <f>COUNTIFS('Monitoring Form'!DA:DA,"MODERATE",'Monitoring Form'!CO:CO,"&gt;="&amp;L3,'Monitoring Form'!CO:CO,"&lt;"&amp;M3)</f>
        <v>0</v>
      </c>
      <c r="M33" s="6">
        <f>COUNTIFS('Monitoring Form'!DA:DA,"MODERATE",'Monitoring Form'!CO:CO,"&gt;="&amp;M3,'Monitoring Form'!CO:CO,"&lt;"&amp;DATE(D2,10,1))</f>
        <v>0</v>
      </c>
      <c r="N33" s="6">
        <f t="shared" si="5"/>
        <v>0</v>
      </c>
    </row>
    <row r="34" spans="1:14" ht="24.95" customHeight="1" thickBot="1">
      <c r="A34" s="13" t="s">
        <v>39</v>
      </c>
      <c r="B34" s="6">
        <f>COUNTIFS('Monitoring Form'!DA:DA,"SEVERE",'Monitoring Form'!CO:CO,"&gt;="&amp;B3,'Monitoring Form'!CO:CO,"&lt;"&amp;C3)</f>
        <v>0</v>
      </c>
      <c r="C34" s="6">
        <f>COUNTIFS('Monitoring Form'!DA:DA,"SEVERE",'Monitoring Form'!CO:CO,"&gt;="&amp;C3,'Monitoring Form'!CO:CO,"&lt;"&amp;D3)</f>
        <v>0</v>
      </c>
      <c r="D34" s="6">
        <f>COUNTIFS('Monitoring Form'!DA:DA,"SEVERE",'Monitoring Form'!CO:CO,"&gt;="&amp;D3,'Monitoring Form'!CO:CO,"&lt;"&amp;E3)</f>
        <v>0</v>
      </c>
      <c r="E34" s="6">
        <f>COUNTIFS('Monitoring Form'!DA:DA,"SEVERE",'Monitoring Form'!CO:CO,"&gt;="&amp;E3,'Monitoring Form'!CO:CO,"&lt;"&amp;F3)</f>
        <v>0</v>
      </c>
      <c r="F34" s="6">
        <f>COUNTIFS('Monitoring Form'!DA:DA,"SEVERE",'Monitoring Form'!CO:CO,"&gt;="&amp;F3,'Monitoring Form'!CO:CO,"&lt;"&amp;G3)</f>
        <v>0</v>
      </c>
      <c r="G34" s="6">
        <f>COUNTIFS('Monitoring Form'!DA:DA,"SEVERE",'Monitoring Form'!CO:CO,"&gt;="&amp;G3,'Monitoring Form'!CO:CO,"&lt;"&amp;H3)</f>
        <v>0</v>
      </c>
      <c r="H34" s="6">
        <f>COUNTIFS('Monitoring Form'!DA:DA,"SEVERE",'Monitoring Form'!CO:CO,"&gt;="&amp;H3,'Monitoring Form'!CO:CO,"&lt;"&amp;I3)</f>
        <v>0</v>
      </c>
      <c r="I34" s="6">
        <f>COUNTIFS('Monitoring Form'!DA:DA,"SEVERE",'Monitoring Form'!CO:CO,"&gt;="&amp;I3,'Monitoring Form'!CO:CO,"&lt;"&amp;J3)</f>
        <v>0</v>
      </c>
      <c r="J34" s="6">
        <f>COUNTIFS('Monitoring Form'!DA:DA,"SEVERE",'Monitoring Form'!CO:CO,"&gt;="&amp;J3,'Monitoring Form'!CO:CO,"&lt;"&amp;K3)</f>
        <v>0</v>
      </c>
      <c r="K34" s="6">
        <f>COUNTIFS('Monitoring Form'!DA:DA,"SEVERE",'Monitoring Form'!CO:CO,"&gt;="&amp;K3,'Monitoring Form'!CO:CO,"&lt;"&amp;L3)</f>
        <v>0</v>
      </c>
      <c r="L34" s="6">
        <f>COUNTIFS('Monitoring Form'!DA:DA,"SEVERE",'Monitoring Form'!CO:CO,"&gt;="&amp;L3,'Monitoring Form'!CO:CO,"&lt;"&amp;M3)</f>
        <v>0</v>
      </c>
      <c r="M34" s="6">
        <f>COUNTIFS('Monitoring Form'!DA:DA,"SEVERE",'Monitoring Form'!CO:CO,"&gt;="&amp;M3,'Monitoring Form'!CO:CO,"&lt;"&amp;DATE(D2,10,1))</f>
        <v>0</v>
      </c>
      <c r="N34" s="6">
        <f t="shared" si="5"/>
        <v>0</v>
      </c>
    </row>
    <row r="35" spans="1:14" ht="24.95" customHeight="1" thickBot="1">
      <c r="A35" s="8" t="s">
        <v>32</v>
      </c>
      <c r="B35" s="6">
        <f t="shared" ref="B35:M35" si="6">SUM(B31:B34)</f>
        <v>0</v>
      </c>
      <c r="C35" s="6">
        <f t="shared" si="6"/>
        <v>0</v>
      </c>
      <c r="D35" s="6">
        <f t="shared" si="6"/>
        <v>0</v>
      </c>
      <c r="E35" s="6">
        <f t="shared" si="6"/>
        <v>0</v>
      </c>
      <c r="F35" s="6">
        <f t="shared" si="6"/>
        <v>0</v>
      </c>
      <c r="G35" s="6">
        <f t="shared" si="6"/>
        <v>0</v>
      </c>
      <c r="H35" s="6">
        <f t="shared" si="6"/>
        <v>0</v>
      </c>
      <c r="I35" s="6">
        <f t="shared" si="6"/>
        <v>0</v>
      </c>
      <c r="J35" s="6">
        <f t="shared" si="6"/>
        <v>0</v>
      </c>
      <c r="K35" s="6">
        <f t="shared" si="6"/>
        <v>0</v>
      </c>
      <c r="L35" s="6">
        <f t="shared" si="6"/>
        <v>0</v>
      </c>
      <c r="M35" s="6">
        <f t="shared" si="6"/>
        <v>0</v>
      </c>
      <c r="N35" s="6">
        <f t="shared" si="5"/>
        <v>0</v>
      </c>
    </row>
    <row r="36" spans="1:14" ht="24.95" customHeight="1" thickBot="1">
      <c r="A36" s="8" t="s">
        <v>70</v>
      </c>
      <c r="B36" s="6">
        <f>COUNTIFS('Monitoring Form'!DB:DB,"&lt;&gt;",'Monitoring Form'!CO:CO,"&gt;="&amp;B3,'Monitoring Form'!CO:CO,"&lt;"&amp;C3)</f>
        <v>0</v>
      </c>
      <c r="C36" s="6">
        <f>COUNTIFS('Monitoring Form'!DB:DB,"&lt;&gt;",'Monitoring Form'!CO:CO,"&gt;="&amp;C3,'Monitoring Form'!CO:CO,"&lt;"&amp;D3)</f>
        <v>0</v>
      </c>
      <c r="D36" s="6">
        <f>COUNTIFS('Monitoring Form'!DB:DB,"&lt;&gt;",'Monitoring Form'!CO:CO,"&gt;="&amp;D3,'Monitoring Form'!CO:CO,"&lt;"&amp;E3)</f>
        <v>0</v>
      </c>
      <c r="E36" s="6">
        <f>COUNTIFS('Monitoring Form'!DB:DB,"&lt;&gt;",'Monitoring Form'!CO:CO,"&gt;="&amp;E3,'Monitoring Form'!CO:CO,"&lt;"&amp;F3)</f>
        <v>0</v>
      </c>
      <c r="F36" s="6">
        <f>COUNTIFS('Monitoring Form'!DB:DB,"&lt;&gt;",'Monitoring Form'!CO:CO,"&gt;="&amp;F3,'Monitoring Form'!CO:CO,"&lt;"&amp;G3)</f>
        <v>0</v>
      </c>
      <c r="G36" s="6">
        <f>COUNTIFS('Monitoring Form'!DB:DB,"&lt;&gt;",'Monitoring Form'!CO:CO,"&gt;="&amp;G3,'Monitoring Form'!CO:CO,"&lt;"&amp;H3)</f>
        <v>0</v>
      </c>
      <c r="H36" s="6">
        <f>COUNTIFS('Monitoring Form'!DB:DB,"&lt;&gt;",'Monitoring Form'!CO:CO,"&gt;="&amp;H3,'Monitoring Form'!CO:CO,"&lt;"&amp;I3)</f>
        <v>0</v>
      </c>
      <c r="I36" s="6">
        <f>COUNTIFS('Monitoring Form'!DB:DB,"&lt;&gt;",'Monitoring Form'!CO:CO,"&gt;="&amp;I3,'Monitoring Form'!CO:CO,"&lt;"&amp;J3)</f>
        <v>0</v>
      </c>
      <c r="J36" s="6">
        <f>COUNTIFS('Monitoring Form'!DB:DB,"&lt;&gt;",'Monitoring Form'!CO:CO,"&gt;="&amp;J3,'Monitoring Form'!CO:CO,"&lt;"&amp;K3)</f>
        <v>0</v>
      </c>
      <c r="K36" s="6">
        <f>COUNTIFS('Monitoring Form'!DB:DB,"&lt;&gt;",'Monitoring Form'!CO:CO,"&gt;="&amp;K3,'Monitoring Form'!CO:CO,"&lt;"&amp;L3)</f>
        <v>0</v>
      </c>
      <c r="L36" s="6">
        <f>COUNTIFS('Monitoring Form'!DB:DB,"&lt;&gt;",'Monitoring Form'!CO:CO,"&gt;="&amp;L3,'Monitoring Form'!CO:CO,"&lt;"&amp;M3)</f>
        <v>0</v>
      </c>
      <c r="M36" s="6">
        <f>COUNTIFS('Monitoring Form'!DB:DB,"&lt;&gt;",'Monitoring Form'!CO:CO,"&gt;="&amp;M3,'Monitoring Form'!CO:CO,"&lt;"&amp;DATE(D2,10,1))</f>
        <v>0</v>
      </c>
      <c r="N36" s="6">
        <f t="shared" si="5"/>
        <v>0</v>
      </c>
    </row>
    <row r="37" spans="1:14" ht="15.75" thickBot="1">
      <c r="A37" s="14" t="s">
        <v>91</v>
      </c>
      <c r="B37" s="286" t="s">
        <v>31</v>
      </c>
      <c r="C37" s="287"/>
      <c r="D37" s="287"/>
      <c r="E37" s="287"/>
      <c r="F37" s="287"/>
      <c r="G37" s="287"/>
      <c r="H37" s="287"/>
      <c r="I37" s="287"/>
      <c r="J37" s="287"/>
      <c r="K37" s="287"/>
      <c r="L37" s="287"/>
      <c r="M37" s="287"/>
      <c r="N37" s="288"/>
    </row>
    <row r="38" spans="1:14" ht="15.75" thickBot="1">
      <c r="A38" s="12" t="s">
        <v>62</v>
      </c>
      <c r="B38" s="6">
        <f>COUNTIFS('Monitoring Form'!O:O,"=1",'Monitoring Form'!Q:Q,"&gt;="&amp;B3,'Monitoring Form'!Q:Q,"&lt;"&amp;C3)</f>
        <v>0</v>
      </c>
      <c r="C38" s="6">
        <f>COUNTIFS('Monitoring Form'!O:O,"=1",'Monitoring Form'!Q:Q,"&gt;="&amp;C3,'Monitoring Form'!Q:Q,"&lt;"&amp;D3)</f>
        <v>0</v>
      </c>
      <c r="D38" s="6">
        <f>COUNTIFS('Monitoring Form'!O:O,"=1",'Monitoring Form'!Q:Q,"&gt;="&amp;D3,'Monitoring Form'!Q:Q,"&lt;"&amp;E3)</f>
        <v>0</v>
      </c>
      <c r="E38" s="6">
        <f>COUNTIFS('Monitoring Form'!O:O,"=1",'Monitoring Form'!Q:Q,"&gt;="&amp;E3,'Monitoring Form'!Q:Q,"&lt;"&amp;F3)</f>
        <v>0</v>
      </c>
      <c r="F38" s="6">
        <f>COUNTIFS('Monitoring Form'!O:O,"=1",'Monitoring Form'!Q:Q,"&gt;="&amp;F3,'Monitoring Form'!Q:Q,"&lt;"&amp;G3)</f>
        <v>0</v>
      </c>
      <c r="G38" s="6">
        <f>COUNTIFS('Monitoring Form'!O:O,"=1",'Monitoring Form'!Q:Q,"&gt;="&amp;G3,'Monitoring Form'!Q:Q,"&lt;"&amp;H3)</f>
        <v>0</v>
      </c>
      <c r="H38" s="6">
        <f>COUNTIFS('Monitoring Form'!O:O,"=1",'Monitoring Form'!Q:Q,"&gt;="&amp;H3,'Monitoring Form'!Q:Q,"&lt;"&amp;I3)</f>
        <v>0</v>
      </c>
      <c r="I38" s="6">
        <f>COUNTIFS('Monitoring Form'!O:O,"=1",'Monitoring Form'!Q:Q,"&gt;="&amp;I3,'Monitoring Form'!Q:Q,"&lt;"&amp;J3)</f>
        <v>0</v>
      </c>
      <c r="J38" s="6">
        <f>COUNTIFS('Monitoring Form'!O:O,"=1",'Monitoring Form'!Q:Q,"&gt;="&amp;J3,'Monitoring Form'!Q:Q,"&lt;"&amp;K3)</f>
        <v>0</v>
      </c>
      <c r="K38" s="6">
        <f>COUNTIFS('Monitoring Form'!O:O,"=1",'Monitoring Form'!Q:Q,"&gt;="&amp;K3,'Monitoring Form'!Q:Q,"&lt;"&amp;L3)</f>
        <v>0</v>
      </c>
      <c r="L38" s="6">
        <f>COUNTIFS('Monitoring Form'!O:O,"=1",'Monitoring Form'!Q:Q,"&gt;="&amp;L3,'Monitoring Form'!Q:Q,"&lt;"&amp;M3)</f>
        <v>0</v>
      </c>
      <c r="M38" s="6">
        <f>COUNTIFS('Monitoring Form'!O:O,"=1",'Monitoring Form'!Q:Q,"&gt;="&amp;M3,'Monitoring Form'!Q:Q,"&lt;"&amp;DATE(D2,10,1))</f>
        <v>0</v>
      </c>
      <c r="N38" s="6">
        <f>SUM(B38:M38)</f>
        <v>0</v>
      </c>
    </row>
    <row r="39" spans="1:14" ht="15.75" thickBot="1">
      <c r="A39" s="12" t="s">
        <v>63</v>
      </c>
      <c r="B39" s="6">
        <f>COUNTIFS('Monitoring Form'!O:O,"=2",'Monitoring Form'!Q:Q,"&gt;="&amp;B3,'Monitoring Form'!Q:Q,"&lt;"&amp;C3)</f>
        <v>0</v>
      </c>
      <c r="C39" s="6">
        <f>COUNTIFS('Monitoring Form'!O:O,"=2",'Monitoring Form'!Q:Q,"&gt;="&amp;C3,'Monitoring Form'!Q:Q,"&lt;"&amp;D3)</f>
        <v>0</v>
      </c>
      <c r="D39" s="6">
        <f>COUNTIFS('Monitoring Form'!O:O,"=2",'Monitoring Form'!Q:Q,"&gt;="&amp;D3,'Monitoring Form'!Q:Q,"&lt;"&amp;E3)</f>
        <v>0</v>
      </c>
      <c r="E39" s="6">
        <f>COUNTIFS('Monitoring Form'!O:O,"=2",'Monitoring Form'!Q:Q,"&gt;="&amp;E3,'Monitoring Form'!Q:Q,"&lt;"&amp;F3)</f>
        <v>0</v>
      </c>
      <c r="F39" s="6">
        <f>COUNTIFS('Monitoring Form'!O:O,"=2",'Monitoring Form'!Q:Q,"&gt;="&amp;F3,'Monitoring Form'!Q:Q,"&lt;"&amp;G3)</f>
        <v>0</v>
      </c>
      <c r="G39" s="6">
        <f>COUNTIFS('Monitoring Form'!O:O,"=2",'Monitoring Form'!Q:Q,"&gt;="&amp;G3,'Monitoring Form'!Q:Q,"&lt;"&amp;H3)</f>
        <v>0</v>
      </c>
      <c r="H39" s="6">
        <f>COUNTIFS('Monitoring Form'!O:O,"=2",'Monitoring Form'!Q:Q,"&gt;="&amp;H3,'Monitoring Form'!Q:Q,"&lt;"&amp;I3)</f>
        <v>0</v>
      </c>
      <c r="I39" s="6">
        <f>COUNTIFS('Monitoring Form'!O:O,"=2",'Monitoring Form'!Q:Q,"&gt;="&amp;I3,'Monitoring Form'!Q:Q,"&lt;"&amp;J3)</f>
        <v>0</v>
      </c>
      <c r="J39" s="6">
        <f>COUNTIFS('Monitoring Form'!O:O,"=2",'Monitoring Form'!Q:Q,"&gt;="&amp;J3,'Monitoring Form'!Q:Q,"&lt;"&amp;K3)</f>
        <v>0</v>
      </c>
      <c r="K39" s="6">
        <f>COUNTIFS('Monitoring Form'!O:O,"=2",'Monitoring Form'!Q:Q,"&gt;="&amp;K3,'Monitoring Form'!Q:Q,"&lt;"&amp;L3)</f>
        <v>0</v>
      </c>
      <c r="L39" s="6">
        <f>COUNTIFS('Monitoring Form'!O:O,"=2",'Monitoring Form'!Q:Q,"&gt;="&amp;L3,'Monitoring Form'!Q:Q,"&lt;"&amp;M3)</f>
        <v>0</v>
      </c>
      <c r="M39" s="6">
        <f>COUNTIFS('Monitoring Form'!O:O,"=2",'Monitoring Form'!Q:Q,"&gt;="&amp;M3,'Monitoring Form'!Q:Q,"&lt;"&amp;DATE(D3,10,1))</f>
        <v>0</v>
      </c>
      <c r="N39" s="6">
        <f>SUM(B39:M39)</f>
        <v>0</v>
      </c>
    </row>
    <row r="40" spans="1:14" ht="15.75" thickBot="1">
      <c r="A40" s="12" t="s">
        <v>64</v>
      </c>
      <c r="B40" s="6">
        <f>COUNTIFS('Monitoring Form'!O:O,"=3",'Monitoring Form'!Q:Q,"&gt;="&amp;B3,'Monitoring Form'!Q:Q,"&lt;"&amp;C3)</f>
        <v>0</v>
      </c>
      <c r="C40" s="6">
        <f>COUNTIFS('Monitoring Form'!O:O,"=3",'Monitoring Form'!Q:Q,"&gt;="&amp;C3,'Monitoring Form'!Q:Q,"&lt;"&amp;D3)</f>
        <v>0</v>
      </c>
      <c r="D40" s="6">
        <f>COUNTIFS('Monitoring Form'!O:O,"=3",'Monitoring Form'!Q:Q,"&gt;="&amp;D3,'Monitoring Form'!Q:Q,"&lt;"&amp;E3)</f>
        <v>0</v>
      </c>
      <c r="E40" s="6">
        <f>COUNTIFS('Monitoring Form'!O:O,"=3",'Monitoring Form'!Q:Q,"&gt;="&amp;E3,'Monitoring Form'!Q:Q,"&lt;"&amp;F3)</f>
        <v>0</v>
      </c>
      <c r="F40" s="6">
        <f>COUNTIFS('Monitoring Form'!O:O,"=3",'Monitoring Form'!Q:Q,"&gt;="&amp;F3,'Monitoring Form'!Q:Q,"&lt;"&amp;G3)</f>
        <v>0</v>
      </c>
      <c r="G40" s="6">
        <f>COUNTIFS('Monitoring Form'!O:O,"=3",'Monitoring Form'!Q:Q,"&gt;="&amp;G3,'Monitoring Form'!Q:Q,"&lt;"&amp;H3)</f>
        <v>0</v>
      </c>
      <c r="H40" s="6">
        <f>COUNTIFS('Monitoring Form'!O:O,"=3",'Monitoring Form'!Q:Q,"&gt;="&amp;H3,'Monitoring Form'!Q:Q,"&lt;"&amp;I3)</f>
        <v>0</v>
      </c>
      <c r="I40" s="6">
        <f>COUNTIFS('Monitoring Form'!O:O,"=3",'Monitoring Form'!Q:Q,"&gt;="&amp;I3,'Monitoring Form'!Q:Q,"&lt;"&amp;J3)</f>
        <v>0</v>
      </c>
      <c r="J40" s="6">
        <f>COUNTIFS('Monitoring Form'!O:O,"=3",'Monitoring Form'!Q:Q,"&gt;="&amp;J3,'Monitoring Form'!Q:Q,"&lt;"&amp;K3)</f>
        <v>0</v>
      </c>
      <c r="K40" s="6">
        <f>COUNTIFS('Monitoring Form'!O:O,"=3",'Monitoring Form'!Q:Q,"&gt;="&amp;K3,'Monitoring Form'!Q:Q,"&lt;"&amp;L3)</f>
        <v>0</v>
      </c>
      <c r="L40" s="6">
        <f>COUNTIFS('Monitoring Form'!O:O,"=3",'Monitoring Form'!Q:Q,"&gt;="&amp;L3,'Monitoring Form'!Q:Q,"&lt;"&amp;M3)</f>
        <v>0</v>
      </c>
      <c r="M40" s="6">
        <f>COUNTIFS('Monitoring Form'!O:O,"=3",'Monitoring Form'!Q:Q,"&gt;="&amp;M3,'Monitoring Form'!Q:Q,"&lt;"&amp;DATE(D3,10,1))</f>
        <v>0</v>
      </c>
      <c r="N40" s="6">
        <f>SUM(B40:M40)</f>
        <v>0</v>
      </c>
    </row>
    <row r="42" spans="1:14">
      <c r="A42" t="s">
        <v>3972</v>
      </c>
    </row>
  </sheetData>
  <mergeCells count="8">
    <mergeCell ref="B37:N37"/>
    <mergeCell ref="B30:N30"/>
    <mergeCell ref="A1:N1"/>
    <mergeCell ref="B4:N4"/>
    <mergeCell ref="B10:N10"/>
    <mergeCell ref="B17:N17"/>
    <mergeCell ref="B23:N23"/>
    <mergeCell ref="B2:C2"/>
  </mergeCells>
  <dataValidations count="1">
    <dataValidation type="list" allowBlank="1" showInputMessage="1" showErrorMessage="1" sqref="D2">
      <formula1>"2007,2008,2009,2010,2011,2012,2013,2014,2015,2016,2017,2018,2019,2020,2021,2022,2023,2024,2025,2026,2027,2028,2029,2030"</formula1>
    </dataValidation>
  </dataValidations>
  <pageMargins left="0.7" right="0.7" top="0.75" bottom="0.75" header="0.3" footer="0.3"/>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topLeftCell="A15" zoomScale="60" zoomScaleNormal="60" zoomScalePageLayoutView="90" workbookViewId="0">
      <selection activeCell="A41" sqref="A41"/>
    </sheetView>
  </sheetViews>
  <sheetFormatPr defaultColWidth="8.85546875" defaultRowHeight="15"/>
  <sheetData>
    <row r="1" ht="42.75" customHeight="1"/>
    <row r="41" spans="1:1">
      <c r="A41" t="s">
        <v>3972</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
  <sheetViews>
    <sheetView zoomScale="80" zoomScaleNormal="80" zoomScalePageLayoutView="80" workbookViewId="0">
      <selection activeCell="D27" sqref="D27"/>
    </sheetView>
  </sheetViews>
  <sheetFormatPr defaultColWidth="8.85546875" defaultRowHeight="15"/>
  <sheetData>
    <row r="19" spans="1:1">
      <c r="A19" t="s">
        <v>3972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04"/>
  <sheetViews>
    <sheetView tabSelected="1" topLeftCell="A15" workbookViewId="0">
      <selection activeCell="A195" sqref="A195"/>
    </sheetView>
  </sheetViews>
  <sheetFormatPr defaultColWidth="8.7109375" defaultRowHeight="12.75"/>
  <cols>
    <col min="1" max="18" width="8.7109375" style="222"/>
    <col min="19" max="32" width="8.7109375" style="221"/>
    <col min="33" max="16384" width="8.7109375" style="222"/>
  </cols>
  <sheetData>
    <row r="1" spans="1:18" ht="12.75" customHeight="1">
      <c r="A1" s="223" t="s">
        <v>3974</v>
      </c>
      <c r="B1" s="223"/>
      <c r="C1" s="223"/>
      <c r="D1" s="223"/>
      <c r="E1" s="223"/>
      <c r="F1" s="223"/>
      <c r="G1" s="223"/>
      <c r="H1" s="223"/>
      <c r="I1" s="223"/>
      <c r="J1" s="223"/>
      <c r="K1" s="223"/>
      <c r="L1" s="223"/>
      <c r="M1" s="223"/>
      <c r="N1" s="223"/>
      <c r="O1" s="223"/>
      <c r="P1" s="223"/>
      <c r="Q1" s="223"/>
      <c r="R1" s="223"/>
    </row>
    <row r="2" spans="1:18" ht="12.75" customHeight="1">
      <c r="A2" s="224"/>
      <c r="B2" s="224"/>
      <c r="C2" s="224"/>
      <c r="D2" s="224"/>
      <c r="E2" s="224"/>
      <c r="F2" s="224"/>
      <c r="G2" s="224"/>
      <c r="H2" s="224"/>
      <c r="I2" s="224"/>
      <c r="J2" s="224"/>
      <c r="K2" s="224"/>
      <c r="L2" s="224"/>
      <c r="M2" s="224"/>
      <c r="N2" s="224"/>
      <c r="O2" s="224"/>
      <c r="P2" s="224"/>
      <c r="Q2" s="224"/>
      <c r="R2" s="224"/>
    </row>
    <row r="3" spans="1:18" ht="12.75" customHeight="1">
      <c r="A3" s="224"/>
      <c r="B3" s="224"/>
      <c r="C3" s="224"/>
      <c r="D3" s="224"/>
      <c r="E3" s="224"/>
      <c r="F3" s="224"/>
      <c r="G3" s="224"/>
      <c r="H3" s="224"/>
      <c r="I3" s="224"/>
      <c r="J3" s="224"/>
      <c r="K3" s="224"/>
      <c r="L3" s="224"/>
      <c r="M3" s="224"/>
      <c r="N3" s="224"/>
      <c r="O3" s="224"/>
      <c r="P3" s="224"/>
      <c r="Q3" s="224"/>
      <c r="R3" s="224"/>
    </row>
    <row r="4" spans="1:18" ht="12.75" customHeight="1">
      <c r="A4" s="224"/>
      <c r="B4" s="224"/>
      <c r="C4" s="224"/>
      <c r="D4" s="224"/>
      <c r="E4" s="224"/>
      <c r="F4" s="224"/>
      <c r="G4" s="224"/>
      <c r="H4" s="224"/>
      <c r="I4" s="224"/>
      <c r="J4" s="224"/>
      <c r="K4" s="224"/>
      <c r="L4" s="224"/>
      <c r="M4" s="224"/>
      <c r="N4" s="224"/>
      <c r="O4" s="224"/>
      <c r="P4" s="224"/>
      <c r="Q4" s="224"/>
      <c r="R4" s="224"/>
    </row>
    <row r="5" spans="1:18" ht="12.75" customHeight="1">
      <c r="A5" s="224"/>
      <c r="B5" s="224"/>
      <c r="C5" s="224"/>
      <c r="D5" s="224"/>
      <c r="E5" s="224"/>
      <c r="F5" s="224"/>
      <c r="G5" s="224"/>
      <c r="H5" s="224"/>
      <c r="I5" s="224"/>
      <c r="J5" s="224"/>
      <c r="K5" s="224"/>
      <c r="L5" s="224"/>
      <c r="M5" s="224"/>
      <c r="N5" s="224"/>
      <c r="O5" s="224"/>
      <c r="P5" s="224"/>
      <c r="Q5" s="224"/>
      <c r="R5" s="224"/>
    </row>
    <row r="6" spans="1:18" ht="12.75" customHeight="1">
      <c r="A6" s="224"/>
      <c r="B6" s="224"/>
      <c r="C6" s="224"/>
      <c r="D6" s="224"/>
      <c r="E6" s="224"/>
      <c r="F6" s="224"/>
      <c r="G6" s="224"/>
      <c r="H6" s="224"/>
      <c r="I6" s="224"/>
      <c r="J6" s="224"/>
      <c r="K6" s="224"/>
      <c r="L6" s="224"/>
      <c r="M6" s="224"/>
      <c r="N6" s="224"/>
      <c r="O6" s="224"/>
      <c r="P6" s="224"/>
      <c r="Q6" s="224"/>
      <c r="R6" s="224"/>
    </row>
    <row r="7" spans="1:18" ht="12.75" customHeight="1">
      <c r="A7" s="224"/>
      <c r="B7" s="224"/>
      <c r="C7" s="224"/>
      <c r="D7" s="224"/>
      <c r="E7" s="224"/>
      <c r="F7" s="224"/>
      <c r="G7" s="224"/>
      <c r="H7" s="224"/>
      <c r="I7" s="224"/>
      <c r="J7" s="224"/>
      <c r="K7" s="224"/>
      <c r="L7" s="224"/>
      <c r="M7" s="224"/>
      <c r="N7" s="224"/>
      <c r="O7" s="224"/>
      <c r="P7" s="224"/>
      <c r="Q7" s="224"/>
      <c r="R7" s="224"/>
    </row>
    <row r="8" spans="1:18" ht="12.75" customHeight="1">
      <c r="A8" s="224"/>
      <c r="B8" s="224"/>
      <c r="C8" s="224"/>
      <c r="D8" s="224"/>
      <c r="E8" s="224"/>
      <c r="F8" s="224"/>
      <c r="G8" s="224"/>
      <c r="H8" s="224"/>
      <c r="I8" s="224"/>
      <c r="J8" s="224"/>
      <c r="K8" s="224"/>
      <c r="L8" s="224"/>
      <c r="M8" s="224"/>
      <c r="N8" s="224"/>
      <c r="O8" s="224"/>
      <c r="P8" s="224"/>
      <c r="Q8" s="224"/>
      <c r="R8" s="224"/>
    </row>
    <row r="9" spans="1:18" ht="12.75" customHeight="1">
      <c r="A9" s="224"/>
      <c r="B9" s="224"/>
      <c r="C9" s="224"/>
      <c r="D9" s="224"/>
      <c r="E9" s="224"/>
      <c r="F9" s="224"/>
      <c r="G9" s="224"/>
      <c r="H9" s="224"/>
      <c r="I9" s="224"/>
      <c r="J9" s="224"/>
      <c r="K9" s="224"/>
      <c r="L9" s="224"/>
      <c r="M9" s="224"/>
      <c r="N9" s="224"/>
      <c r="O9" s="224"/>
      <c r="P9" s="224"/>
      <c r="Q9" s="224"/>
      <c r="R9" s="224"/>
    </row>
    <row r="10" spans="1:18" ht="12.75" customHeight="1">
      <c r="A10" s="224"/>
      <c r="B10" s="224"/>
      <c r="C10" s="224"/>
      <c r="D10" s="224"/>
      <c r="E10" s="224"/>
      <c r="F10" s="224"/>
      <c r="G10" s="224"/>
      <c r="H10" s="224"/>
      <c r="I10" s="224"/>
      <c r="J10" s="224"/>
      <c r="K10" s="224"/>
      <c r="L10" s="224"/>
      <c r="M10" s="224"/>
      <c r="N10" s="224"/>
      <c r="O10" s="224"/>
      <c r="P10" s="224"/>
      <c r="Q10" s="224"/>
      <c r="R10" s="224"/>
    </row>
    <row r="11" spans="1:18" ht="12.75" customHeight="1">
      <c r="A11" s="224"/>
      <c r="B11" s="224"/>
      <c r="C11" s="224"/>
      <c r="D11" s="224"/>
      <c r="E11" s="224"/>
      <c r="F11" s="224"/>
      <c r="G11" s="224"/>
      <c r="H11" s="224"/>
      <c r="I11" s="224"/>
      <c r="J11" s="224"/>
      <c r="K11" s="224"/>
      <c r="L11" s="224"/>
      <c r="M11" s="224"/>
      <c r="N11" s="224"/>
      <c r="O11" s="224"/>
      <c r="P11" s="224"/>
      <c r="Q11" s="224"/>
      <c r="R11" s="224"/>
    </row>
    <row r="12" spans="1:18" ht="12.75" customHeight="1">
      <c r="A12" s="224"/>
      <c r="B12" s="224"/>
      <c r="C12" s="224"/>
      <c r="D12" s="224"/>
      <c r="E12" s="224"/>
      <c r="F12" s="224"/>
      <c r="G12" s="224"/>
      <c r="H12" s="224"/>
      <c r="I12" s="224"/>
      <c r="J12" s="224"/>
      <c r="K12" s="224"/>
      <c r="L12" s="224"/>
      <c r="M12" s="224"/>
      <c r="N12" s="224"/>
      <c r="O12" s="224"/>
      <c r="P12" s="224"/>
      <c r="Q12" s="224"/>
      <c r="R12" s="224"/>
    </row>
    <row r="13" spans="1:18" ht="12.75" customHeight="1">
      <c r="A13" s="224"/>
      <c r="B13" s="224"/>
      <c r="C13" s="224"/>
      <c r="D13" s="224"/>
      <c r="E13" s="224"/>
      <c r="F13" s="224"/>
      <c r="G13" s="224"/>
      <c r="H13" s="224"/>
      <c r="I13" s="224"/>
      <c r="J13" s="224"/>
      <c r="K13" s="224"/>
      <c r="L13" s="224"/>
      <c r="M13" s="224"/>
      <c r="N13" s="224"/>
      <c r="O13" s="224"/>
      <c r="P13" s="224"/>
      <c r="Q13" s="224"/>
      <c r="R13" s="224"/>
    </row>
    <row r="14" spans="1:18" ht="12.75" customHeight="1">
      <c r="A14" s="224"/>
      <c r="B14" s="224"/>
      <c r="C14" s="224"/>
      <c r="D14" s="224"/>
      <c r="E14" s="224"/>
      <c r="F14" s="224"/>
      <c r="G14" s="224"/>
      <c r="H14" s="224"/>
      <c r="I14" s="224"/>
      <c r="J14" s="224"/>
      <c r="K14" s="224"/>
      <c r="L14" s="224"/>
      <c r="M14" s="224"/>
      <c r="N14" s="224"/>
      <c r="O14" s="224"/>
      <c r="P14" s="224"/>
      <c r="Q14" s="224"/>
      <c r="R14" s="224"/>
    </row>
    <row r="15" spans="1:18" ht="12.75" customHeight="1">
      <c r="A15" s="224"/>
      <c r="B15" s="224"/>
      <c r="C15" s="224"/>
      <c r="D15" s="224"/>
      <c r="E15" s="224"/>
      <c r="F15" s="224"/>
      <c r="G15" s="224"/>
      <c r="H15" s="224"/>
      <c r="I15" s="224"/>
      <c r="J15" s="224"/>
      <c r="K15" s="224"/>
      <c r="L15" s="224"/>
      <c r="M15" s="224"/>
      <c r="N15" s="224"/>
      <c r="O15" s="224"/>
      <c r="P15" s="224"/>
      <c r="Q15" s="224"/>
      <c r="R15" s="224"/>
    </row>
    <row r="16" spans="1:18" ht="12.75" customHeight="1">
      <c r="A16" s="224"/>
      <c r="B16" s="224"/>
      <c r="C16" s="224"/>
      <c r="D16" s="224"/>
      <c r="E16" s="224"/>
      <c r="F16" s="224"/>
      <c r="G16" s="224"/>
      <c r="H16" s="224"/>
      <c r="I16" s="224"/>
      <c r="J16" s="224"/>
      <c r="K16" s="224"/>
      <c r="L16" s="224"/>
      <c r="M16" s="224"/>
      <c r="N16" s="224"/>
      <c r="O16" s="224"/>
      <c r="P16" s="224"/>
      <c r="Q16" s="224"/>
      <c r="R16" s="224"/>
    </row>
    <row r="17" spans="1:18" ht="12.75" customHeight="1">
      <c r="A17" s="224"/>
      <c r="B17" s="224"/>
      <c r="C17" s="224"/>
      <c r="D17" s="224"/>
      <c r="E17" s="224"/>
      <c r="F17" s="224"/>
      <c r="G17" s="224"/>
      <c r="H17" s="224"/>
      <c r="I17" s="224"/>
      <c r="J17" s="224"/>
      <c r="K17" s="224"/>
      <c r="L17" s="224"/>
      <c r="M17" s="224"/>
      <c r="N17" s="224"/>
      <c r="O17" s="224"/>
      <c r="P17" s="224"/>
      <c r="Q17" s="224"/>
      <c r="R17" s="224"/>
    </row>
    <row r="18" spans="1:18" ht="12.75" customHeight="1">
      <c r="A18" s="224"/>
      <c r="B18" s="224"/>
      <c r="C18" s="224"/>
      <c r="D18" s="224"/>
      <c r="E18" s="224"/>
      <c r="F18" s="224"/>
      <c r="G18" s="224"/>
      <c r="H18" s="224"/>
      <c r="I18" s="224"/>
      <c r="J18" s="224"/>
      <c r="K18" s="224"/>
      <c r="L18" s="224"/>
      <c r="M18" s="224"/>
      <c r="N18" s="224"/>
      <c r="O18" s="224"/>
      <c r="P18" s="224"/>
      <c r="Q18" s="224"/>
      <c r="R18" s="224"/>
    </row>
    <row r="19" spans="1:18" ht="12.75" customHeight="1">
      <c r="A19" s="224"/>
      <c r="B19" s="224"/>
      <c r="C19" s="224"/>
      <c r="D19" s="224"/>
      <c r="E19" s="224"/>
      <c r="F19" s="224"/>
      <c r="G19" s="224"/>
      <c r="H19" s="224"/>
      <c r="I19" s="224"/>
      <c r="J19" s="224"/>
      <c r="K19" s="224"/>
      <c r="L19" s="224"/>
      <c r="M19" s="224"/>
      <c r="N19" s="224"/>
      <c r="O19" s="224"/>
      <c r="P19" s="224"/>
      <c r="Q19" s="224"/>
      <c r="R19" s="224"/>
    </row>
    <row r="20" spans="1:18" ht="12.75" customHeight="1">
      <c r="A20" s="224"/>
      <c r="B20" s="224"/>
      <c r="C20" s="224"/>
      <c r="D20" s="224"/>
      <c r="E20" s="224"/>
      <c r="F20" s="224"/>
      <c r="G20" s="224"/>
      <c r="H20" s="224"/>
      <c r="I20" s="224"/>
      <c r="J20" s="224"/>
      <c r="K20" s="224"/>
      <c r="L20" s="224"/>
      <c r="M20" s="224"/>
      <c r="N20" s="224"/>
      <c r="O20" s="224"/>
      <c r="P20" s="224"/>
      <c r="Q20" s="224"/>
      <c r="R20" s="224"/>
    </row>
    <row r="21" spans="1:18" ht="12.75" customHeight="1">
      <c r="A21" s="224"/>
      <c r="B21" s="224"/>
      <c r="C21" s="224"/>
      <c r="D21" s="224"/>
      <c r="E21" s="224"/>
      <c r="F21" s="224"/>
      <c r="G21" s="224"/>
      <c r="H21" s="224"/>
      <c r="I21" s="224"/>
      <c r="J21" s="224"/>
      <c r="K21" s="224"/>
      <c r="L21" s="224"/>
      <c r="M21" s="224"/>
      <c r="N21" s="224"/>
      <c r="O21" s="224"/>
      <c r="P21" s="224"/>
      <c r="Q21" s="224"/>
      <c r="R21" s="224"/>
    </row>
    <row r="22" spans="1:18" ht="12.75" customHeight="1">
      <c r="A22" s="224"/>
      <c r="B22" s="224"/>
      <c r="C22" s="224"/>
      <c r="D22" s="224"/>
      <c r="E22" s="224"/>
      <c r="F22" s="224"/>
      <c r="G22" s="224"/>
      <c r="H22" s="224"/>
      <c r="I22" s="224"/>
      <c r="J22" s="224"/>
      <c r="K22" s="224"/>
      <c r="L22" s="224"/>
      <c r="M22" s="224"/>
      <c r="N22" s="224"/>
      <c r="O22" s="224"/>
      <c r="P22" s="224"/>
      <c r="Q22" s="224"/>
      <c r="R22" s="224"/>
    </row>
    <row r="23" spans="1:18" ht="12.75" customHeight="1">
      <c r="A23" s="224"/>
      <c r="B23" s="224"/>
      <c r="C23" s="224"/>
      <c r="D23" s="224"/>
      <c r="E23" s="224"/>
      <c r="F23" s="224"/>
      <c r="G23" s="224"/>
      <c r="H23" s="224"/>
      <c r="I23" s="224"/>
      <c r="J23" s="224"/>
      <c r="K23" s="224"/>
      <c r="L23" s="224"/>
      <c r="M23" s="224"/>
      <c r="N23" s="224"/>
      <c r="O23" s="224"/>
      <c r="P23" s="224"/>
      <c r="Q23" s="224"/>
      <c r="R23" s="224"/>
    </row>
    <row r="24" spans="1:18" ht="12.75" customHeight="1">
      <c r="A24" s="224"/>
      <c r="B24" s="224"/>
      <c r="C24" s="224"/>
      <c r="D24" s="224"/>
      <c r="E24" s="224"/>
      <c r="F24" s="224"/>
      <c r="G24" s="224"/>
      <c r="H24" s="224"/>
      <c r="I24" s="224"/>
      <c r="J24" s="224"/>
      <c r="K24" s="224"/>
      <c r="L24" s="224"/>
      <c r="M24" s="224"/>
      <c r="N24" s="224"/>
      <c r="O24" s="224"/>
      <c r="P24" s="224"/>
      <c r="Q24" s="224"/>
      <c r="R24" s="224"/>
    </row>
    <row r="25" spans="1:18" ht="293.25" customHeight="1">
      <c r="A25" s="224"/>
      <c r="B25" s="224"/>
      <c r="C25" s="224"/>
      <c r="D25" s="224"/>
      <c r="E25" s="224"/>
      <c r="F25" s="224"/>
      <c r="G25" s="224"/>
      <c r="H25" s="224"/>
      <c r="I25" s="224"/>
      <c r="J25" s="224"/>
      <c r="K25" s="224"/>
      <c r="L25" s="224"/>
      <c r="M25" s="224"/>
      <c r="N25" s="224"/>
      <c r="O25" s="224"/>
      <c r="P25" s="224"/>
      <c r="Q25" s="224"/>
      <c r="R25" s="224"/>
    </row>
    <row r="26" spans="1:18">
      <c r="A26" s="224"/>
      <c r="B26" s="224"/>
      <c r="C26" s="224"/>
      <c r="D26" s="224"/>
      <c r="E26" s="224"/>
      <c r="F26" s="224"/>
      <c r="G26" s="224"/>
      <c r="H26" s="224"/>
      <c r="I26" s="224"/>
      <c r="J26" s="224"/>
      <c r="K26" s="224"/>
      <c r="L26" s="224"/>
      <c r="M26" s="224"/>
      <c r="N26" s="224"/>
      <c r="O26" s="224"/>
      <c r="P26" s="224"/>
      <c r="Q26" s="224"/>
      <c r="R26" s="224"/>
    </row>
    <row r="27" spans="1:18" ht="15" customHeight="1">
      <c r="A27" s="224"/>
      <c r="B27" s="224"/>
      <c r="C27" s="224"/>
      <c r="D27" s="224"/>
      <c r="E27" s="224"/>
      <c r="F27" s="224"/>
      <c r="G27" s="224"/>
      <c r="H27" s="224"/>
      <c r="I27" s="224"/>
      <c r="J27" s="224"/>
      <c r="K27" s="224"/>
      <c r="L27" s="224"/>
      <c r="M27" s="224"/>
      <c r="N27" s="224"/>
      <c r="O27" s="224"/>
      <c r="P27" s="224"/>
      <c r="Q27" s="224"/>
      <c r="R27" s="224"/>
    </row>
    <row r="28" spans="1:18">
      <c r="A28" s="224"/>
      <c r="B28" s="224"/>
      <c r="C28" s="224"/>
      <c r="D28" s="224"/>
      <c r="E28" s="224"/>
      <c r="F28" s="224"/>
      <c r="G28" s="224"/>
      <c r="H28" s="224"/>
      <c r="I28" s="224"/>
      <c r="J28" s="224"/>
      <c r="K28" s="224"/>
      <c r="L28" s="224"/>
      <c r="M28" s="224"/>
      <c r="N28" s="224"/>
      <c r="O28" s="224"/>
      <c r="P28" s="224"/>
      <c r="Q28" s="224"/>
      <c r="R28" s="224"/>
    </row>
    <row r="29" spans="1:18">
      <c r="A29" s="224"/>
      <c r="B29" s="224"/>
      <c r="C29" s="224"/>
      <c r="D29" s="224"/>
      <c r="E29" s="224"/>
      <c r="F29" s="224"/>
      <c r="G29" s="224"/>
      <c r="H29" s="224"/>
      <c r="I29" s="224"/>
      <c r="J29" s="224"/>
      <c r="K29" s="224"/>
      <c r="L29" s="224"/>
      <c r="M29" s="224"/>
      <c r="N29" s="224"/>
      <c r="O29" s="224"/>
      <c r="P29" s="224"/>
      <c r="Q29" s="224"/>
      <c r="R29" s="224"/>
    </row>
    <row r="30" spans="1:18">
      <c r="A30" s="224"/>
      <c r="B30" s="224"/>
      <c r="C30" s="224"/>
      <c r="D30" s="224"/>
      <c r="E30" s="224"/>
      <c r="F30" s="224"/>
      <c r="G30" s="224"/>
      <c r="H30" s="224"/>
      <c r="I30" s="224"/>
      <c r="J30" s="224"/>
      <c r="K30" s="224"/>
      <c r="L30" s="224"/>
      <c r="M30" s="224"/>
      <c r="N30" s="224"/>
      <c r="O30" s="224"/>
      <c r="P30" s="224"/>
      <c r="Q30" s="224"/>
      <c r="R30" s="224"/>
    </row>
    <row r="31" spans="1:18">
      <c r="A31" s="224"/>
      <c r="B31" s="224"/>
      <c r="C31" s="224"/>
      <c r="D31" s="224"/>
      <c r="E31" s="224"/>
      <c r="F31" s="224"/>
      <c r="G31" s="224"/>
      <c r="H31" s="224"/>
      <c r="I31" s="224"/>
      <c r="J31" s="224"/>
      <c r="K31" s="224"/>
      <c r="L31" s="224"/>
      <c r="M31" s="224"/>
      <c r="N31" s="224"/>
      <c r="O31" s="224"/>
      <c r="P31" s="224"/>
      <c r="Q31" s="224"/>
      <c r="R31" s="224"/>
    </row>
    <row r="32" spans="1:18">
      <c r="A32" s="224"/>
      <c r="B32" s="224"/>
      <c r="C32" s="224"/>
      <c r="D32" s="224"/>
      <c r="E32" s="224"/>
      <c r="F32" s="224"/>
      <c r="G32" s="224"/>
      <c r="H32" s="224"/>
      <c r="I32" s="224"/>
      <c r="J32" s="224"/>
      <c r="K32" s="224"/>
      <c r="L32" s="224"/>
      <c r="M32" s="224"/>
      <c r="N32" s="224"/>
      <c r="O32" s="224"/>
      <c r="P32" s="224"/>
      <c r="Q32" s="224"/>
      <c r="R32" s="224"/>
    </row>
    <row r="33" spans="1:18">
      <c r="A33" s="224"/>
      <c r="B33" s="224"/>
      <c r="C33" s="224"/>
      <c r="D33" s="224"/>
      <c r="E33" s="224"/>
      <c r="F33" s="224"/>
      <c r="G33" s="224"/>
      <c r="H33" s="224"/>
      <c r="I33" s="224"/>
      <c r="J33" s="224"/>
      <c r="K33" s="224"/>
      <c r="L33" s="224"/>
      <c r="M33" s="224"/>
      <c r="N33" s="224"/>
      <c r="O33" s="224"/>
      <c r="P33" s="224"/>
      <c r="Q33" s="224"/>
      <c r="R33" s="224"/>
    </row>
    <row r="34" spans="1:18">
      <c r="A34" s="224"/>
      <c r="B34" s="224"/>
      <c r="C34" s="224"/>
      <c r="D34" s="224"/>
      <c r="E34" s="224"/>
      <c r="F34" s="224"/>
      <c r="G34" s="224"/>
      <c r="H34" s="224"/>
      <c r="I34" s="224"/>
      <c r="J34" s="224"/>
      <c r="K34" s="224"/>
      <c r="L34" s="224"/>
      <c r="M34" s="224"/>
      <c r="N34" s="224"/>
      <c r="O34" s="224"/>
      <c r="P34" s="224"/>
      <c r="Q34" s="224"/>
      <c r="R34" s="224"/>
    </row>
    <row r="35" spans="1:18">
      <c r="A35" s="224"/>
      <c r="B35" s="224"/>
      <c r="C35" s="224"/>
      <c r="D35" s="224"/>
      <c r="E35" s="224"/>
      <c r="F35" s="224"/>
      <c r="G35" s="224"/>
      <c r="H35" s="224"/>
      <c r="I35" s="224"/>
      <c r="J35" s="224"/>
      <c r="K35" s="224"/>
      <c r="L35" s="224"/>
      <c r="M35" s="224"/>
      <c r="N35" s="224"/>
      <c r="O35" s="224"/>
      <c r="P35" s="224"/>
      <c r="Q35" s="224"/>
      <c r="R35" s="224"/>
    </row>
    <row r="36" spans="1:18">
      <c r="A36" s="224"/>
      <c r="B36" s="224"/>
      <c r="C36" s="224"/>
      <c r="D36" s="224"/>
      <c r="E36" s="224"/>
      <c r="F36" s="224"/>
      <c r="G36" s="224"/>
      <c r="H36" s="224"/>
      <c r="I36" s="224"/>
      <c r="J36" s="224"/>
      <c r="K36" s="224"/>
      <c r="L36" s="224"/>
      <c r="M36" s="224"/>
      <c r="N36" s="224"/>
      <c r="O36" s="224"/>
      <c r="P36" s="224"/>
      <c r="Q36" s="224"/>
      <c r="R36" s="224"/>
    </row>
    <row r="37" spans="1:18">
      <c r="A37" s="224"/>
      <c r="B37" s="224"/>
      <c r="C37" s="224"/>
      <c r="D37" s="224"/>
      <c r="E37" s="224"/>
      <c r="F37" s="224"/>
      <c r="G37" s="224"/>
      <c r="H37" s="224"/>
      <c r="I37" s="224"/>
      <c r="J37" s="224"/>
      <c r="K37" s="224"/>
      <c r="L37" s="224"/>
      <c r="M37" s="224"/>
      <c r="N37" s="224"/>
      <c r="O37" s="224"/>
      <c r="P37" s="224"/>
      <c r="Q37" s="224"/>
      <c r="R37" s="224"/>
    </row>
    <row r="38" spans="1:18">
      <c r="A38" s="224"/>
      <c r="B38" s="224"/>
      <c r="C38" s="224"/>
      <c r="D38" s="224"/>
      <c r="E38" s="224"/>
      <c r="F38" s="224"/>
      <c r="G38" s="224"/>
      <c r="H38" s="224"/>
      <c r="I38" s="224"/>
      <c r="J38" s="224"/>
      <c r="K38" s="224"/>
      <c r="L38" s="224"/>
      <c r="M38" s="224"/>
      <c r="N38" s="224"/>
      <c r="O38" s="224"/>
      <c r="P38" s="224"/>
      <c r="Q38" s="224"/>
      <c r="R38" s="224"/>
    </row>
    <row r="39" spans="1:18">
      <c r="A39" s="224"/>
      <c r="B39" s="224"/>
      <c r="C39" s="224"/>
      <c r="D39" s="224"/>
      <c r="E39" s="224"/>
      <c r="F39" s="224"/>
      <c r="G39" s="224"/>
      <c r="H39" s="224"/>
      <c r="I39" s="224"/>
      <c r="J39" s="224"/>
      <c r="K39" s="224"/>
      <c r="L39" s="224"/>
      <c r="M39" s="224"/>
      <c r="N39" s="224"/>
      <c r="O39" s="224"/>
      <c r="P39" s="224"/>
      <c r="Q39" s="224"/>
      <c r="R39" s="224"/>
    </row>
    <row r="40" spans="1:18">
      <c r="A40" s="224"/>
      <c r="B40" s="224"/>
      <c r="C40" s="224"/>
      <c r="D40" s="224"/>
      <c r="E40" s="224"/>
      <c r="F40" s="224"/>
      <c r="G40" s="224"/>
      <c r="H40" s="224"/>
      <c r="I40" s="224"/>
      <c r="J40" s="224"/>
      <c r="K40" s="224"/>
      <c r="L40" s="224"/>
      <c r="M40" s="224"/>
      <c r="N40" s="224"/>
      <c r="O40" s="224"/>
      <c r="P40" s="224"/>
      <c r="Q40" s="224"/>
      <c r="R40" s="224"/>
    </row>
    <row r="41" spans="1:18">
      <c r="A41" s="224"/>
      <c r="B41" s="224"/>
      <c r="C41" s="224"/>
      <c r="D41" s="224"/>
      <c r="E41" s="224"/>
      <c r="F41" s="224"/>
      <c r="G41" s="224"/>
      <c r="H41" s="224"/>
      <c r="I41" s="224"/>
      <c r="J41" s="224"/>
      <c r="K41" s="224"/>
      <c r="L41" s="224"/>
      <c r="M41" s="224"/>
      <c r="N41" s="224"/>
      <c r="O41" s="224"/>
      <c r="P41" s="224"/>
      <c r="Q41" s="224"/>
      <c r="R41" s="224"/>
    </row>
    <row r="42" spans="1:18">
      <c r="A42" s="224"/>
      <c r="B42" s="224"/>
      <c r="C42" s="224"/>
      <c r="D42" s="224"/>
      <c r="E42" s="224"/>
      <c r="F42" s="224"/>
      <c r="G42" s="224"/>
      <c r="H42" s="224"/>
      <c r="I42" s="224"/>
      <c r="J42" s="224"/>
      <c r="K42" s="224"/>
      <c r="L42" s="224"/>
      <c r="M42" s="224"/>
      <c r="N42" s="224"/>
      <c r="O42" s="224"/>
      <c r="P42" s="224"/>
      <c r="Q42" s="224"/>
      <c r="R42" s="224"/>
    </row>
    <row r="43" spans="1:18">
      <c r="A43" s="224"/>
      <c r="B43" s="224"/>
      <c r="C43" s="224"/>
      <c r="D43" s="224"/>
      <c r="E43" s="224"/>
      <c r="F43" s="224"/>
      <c r="G43" s="224"/>
      <c r="H43" s="224"/>
      <c r="I43" s="224"/>
      <c r="J43" s="224"/>
      <c r="K43" s="224"/>
      <c r="L43" s="224"/>
      <c r="M43" s="224"/>
      <c r="N43" s="224"/>
      <c r="O43" s="224"/>
      <c r="P43" s="224"/>
      <c r="Q43" s="224"/>
      <c r="R43" s="224"/>
    </row>
    <row r="44" spans="1:18">
      <c r="A44" s="224"/>
      <c r="B44" s="224"/>
      <c r="C44" s="224"/>
      <c r="D44" s="224"/>
      <c r="E44" s="224"/>
      <c r="F44" s="224"/>
      <c r="G44" s="224"/>
      <c r="H44" s="224"/>
      <c r="I44" s="224"/>
      <c r="J44" s="224"/>
      <c r="K44" s="224"/>
      <c r="L44" s="224"/>
      <c r="M44" s="224"/>
      <c r="N44" s="224"/>
      <c r="O44" s="224"/>
      <c r="P44" s="224"/>
      <c r="Q44" s="224"/>
      <c r="R44" s="224"/>
    </row>
    <row r="45" spans="1:18">
      <c r="A45" s="224"/>
      <c r="B45" s="224"/>
      <c r="C45" s="224"/>
      <c r="D45" s="224"/>
      <c r="E45" s="224"/>
      <c r="F45" s="224"/>
      <c r="G45" s="224"/>
      <c r="H45" s="224"/>
      <c r="I45" s="224"/>
      <c r="J45" s="224"/>
      <c r="K45" s="224"/>
      <c r="L45" s="224"/>
      <c r="M45" s="224"/>
      <c r="N45" s="224"/>
      <c r="O45" s="224"/>
      <c r="P45" s="224"/>
      <c r="Q45" s="224"/>
      <c r="R45" s="224"/>
    </row>
    <row r="46" spans="1:18">
      <c r="A46" s="224"/>
      <c r="B46" s="224"/>
      <c r="C46" s="224"/>
      <c r="D46" s="224"/>
      <c r="E46" s="224"/>
      <c r="F46" s="224"/>
      <c r="G46" s="224"/>
      <c r="H46" s="224"/>
      <c r="I46" s="224"/>
      <c r="J46" s="224"/>
      <c r="K46" s="224"/>
      <c r="L46" s="224"/>
      <c r="M46" s="224"/>
      <c r="N46" s="224"/>
      <c r="O46" s="224"/>
      <c r="P46" s="224"/>
      <c r="Q46" s="224"/>
      <c r="R46" s="224"/>
    </row>
    <row r="47" spans="1:18">
      <c r="A47" s="224"/>
      <c r="B47" s="224"/>
      <c r="C47" s="224"/>
      <c r="D47" s="224"/>
      <c r="E47" s="224"/>
      <c r="F47" s="224"/>
      <c r="G47" s="224"/>
      <c r="H47" s="224"/>
      <c r="I47" s="224"/>
      <c r="J47" s="224"/>
      <c r="K47" s="224"/>
      <c r="L47" s="224"/>
      <c r="M47" s="224"/>
      <c r="N47" s="224"/>
      <c r="O47" s="224"/>
      <c r="P47" s="224"/>
      <c r="Q47" s="224"/>
      <c r="R47" s="224"/>
    </row>
    <row r="48" spans="1:18">
      <c r="A48" s="224"/>
      <c r="B48" s="224"/>
      <c r="C48" s="224"/>
      <c r="D48" s="224"/>
      <c r="E48" s="224"/>
      <c r="F48" s="224"/>
      <c r="G48" s="224"/>
      <c r="H48" s="224"/>
      <c r="I48" s="224"/>
      <c r="J48" s="224"/>
      <c r="K48" s="224"/>
      <c r="L48" s="224"/>
      <c r="M48" s="224"/>
      <c r="N48" s="224"/>
      <c r="O48" s="224"/>
      <c r="P48" s="224"/>
      <c r="Q48" s="224"/>
      <c r="R48" s="224"/>
    </row>
    <row r="49" spans="1:18">
      <c r="A49" s="224"/>
      <c r="B49" s="224"/>
      <c r="C49" s="224"/>
      <c r="D49" s="224"/>
      <c r="E49" s="224"/>
      <c r="F49" s="224"/>
      <c r="G49" s="224"/>
      <c r="H49" s="224"/>
      <c r="I49" s="224"/>
      <c r="J49" s="224"/>
      <c r="K49" s="224"/>
      <c r="L49" s="224"/>
      <c r="M49" s="224"/>
      <c r="N49" s="224"/>
      <c r="O49" s="224"/>
      <c r="P49" s="224"/>
      <c r="Q49" s="224"/>
      <c r="R49" s="224"/>
    </row>
    <row r="50" spans="1:18">
      <c r="A50" s="224"/>
      <c r="B50" s="224"/>
      <c r="C50" s="224"/>
      <c r="D50" s="224"/>
      <c r="E50" s="224"/>
      <c r="F50" s="224"/>
      <c r="G50" s="224"/>
      <c r="H50" s="224"/>
      <c r="I50" s="224"/>
      <c r="J50" s="224"/>
      <c r="K50" s="224"/>
      <c r="L50" s="224"/>
      <c r="M50" s="224"/>
      <c r="N50" s="224"/>
      <c r="O50" s="224"/>
      <c r="P50" s="224"/>
      <c r="Q50" s="224"/>
      <c r="R50" s="224"/>
    </row>
    <row r="51" spans="1:18">
      <c r="A51" s="224"/>
      <c r="B51" s="224"/>
      <c r="C51" s="224"/>
      <c r="D51" s="224"/>
      <c r="E51" s="224"/>
      <c r="F51" s="224"/>
      <c r="G51" s="224"/>
      <c r="H51" s="224"/>
      <c r="I51" s="224"/>
      <c r="J51" s="224"/>
      <c r="K51" s="224"/>
      <c r="L51" s="224"/>
      <c r="M51" s="224"/>
      <c r="N51" s="224"/>
      <c r="O51" s="224"/>
      <c r="P51" s="224"/>
      <c r="Q51" s="224"/>
      <c r="R51" s="224"/>
    </row>
    <row r="52" spans="1:18">
      <c r="A52" s="224"/>
      <c r="B52" s="224"/>
      <c r="C52" s="224"/>
      <c r="D52" s="224"/>
      <c r="E52" s="224"/>
      <c r="F52" s="224"/>
      <c r="G52" s="224"/>
      <c r="H52" s="224"/>
      <c r="I52" s="224"/>
      <c r="J52" s="224"/>
      <c r="K52" s="224"/>
      <c r="L52" s="224"/>
      <c r="M52" s="224"/>
      <c r="N52" s="224"/>
      <c r="O52" s="224"/>
      <c r="P52" s="224"/>
      <c r="Q52" s="224"/>
      <c r="R52" s="224"/>
    </row>
    <row r="53" spans="1:18">
      <c r="A53" s="224"/>
      <c r="B53" s="224"/>
      <c r="C53" s="224"/>
      <c r="D53" s="224"/>
      <c r="E53" s="224"/>
      <c r="F53" s="224"/>
      <c r="G53" s="224"/>
      <c r="H53" s="224"/>
      <c r="I53" s="224"/>
      <c r="J53" s="224"/>
      <c r="K53" s="224"/>
      <c r="L53" s="224"/>
      <c r="M53" s="224"/>
      <c r="N53" s="224"/>
      <c r="O53" s="224"/>
      <c r="P53" s="224"/>
      <c r="Q53" s="224"/>
      <c r="R53" s="224"/>
    </row>
    <row r="54" spans="1:18">
      <c r="A54" s="224"/>
      <c r="B54" s="224"/>
      <c r="C54" s="224"/>
      <c r="D54" s="224"/>
      <c r="E54" s="224"/>
      <c r="F54" s="224"/>
      <c r="G54" s="224"/>
      <c r="H54" s="224"/>
      <c r="I54" s="224"/>
      <c r="J54" s="224"/>
      <c r="K54" s="224"/>
      <c r="L54" s="224"/>
      <c r="M54" s="224"/>
      <c r="N54" s="224"/>
      <c r="O54" s="224"/>
      <c r="P54" s="224"/>
      <c r="Q54" s="224"/>
      <c r="R54" s="224"/>
    </row>
    <row r="55" spans="1:18">
      <c r="A55" s="224"/>
      <c r="B55" s="224"/>
      <c r="C55" s="224"/>
      <c r="D55" s="224"/>
      <c r="E55" s="224"/>
      <c r="F55" s="224"/>
      <c r="G55" s="224"/>
      <c r="H55" s="224"/>
      <c r="I55" s="224"/>
      <c r="J55" s="224"/>
      <c r="K55" s="224"/>
      <c r="L55" s="224"/>
      <c r="M55" s="224"/>
      <c r="N55" s="224"/>
      <c r="O55" s="224"/>
      <c r="P55" s="224"/>
      <c r="Q55" s="224"/>
      <c r="R55" s="224"/>
    </row>
    <row r="56" spans="1:18">
      <c r="A56" s="224"/>
      <c r="B56" s="224"/>
      <c r="C56" s="224"/>
      <c r="D56" s="224"/>
      <c r="E56" s="224"/>
      <c r="F56" s="224"/>
      <c r="G56" s="224"/>
      <c r="H56" s="224"/>
      <c r="I56" s="224"/>
      <c r="J56" s="224"/>
      <c r="K56" s="224"/>
      <c r="L56" s="224"/>
      <c r="M56" s="224"/>
      <c r="N56" s="224"/>
      <c r="O56" s="224"/>
      <c r="P56" s="224"/>
      <c r="Q56" s="224"/>
      <c r="R56" s="224"/>
    </row>
    <row r="57" spans="1:18">
      <c r="A57" s="224"/>
      <c r="B57" s="224"/>
      <c r="C57" s="224"/>
      <c r="D57" s="224"/>
      <c r="E57" s="224"/>
      <c r="F57" s="224"/>
      <c r="G57" s="224"/>
      <c r="H57" s="224"/>
      <c r="I57" s="224"/>
      <c r="J57" s="224"/>
      <c r="K57" s="224"/>
      <c r="L57" s="224"/>
      <c r="M57" s="224"/>
      <c r="N57" s="224"/>
      <c r="O57" s="224"/>
      <c r="P57" s="224"/>
      <c r="Q57" s="224"/>
      <c r="R57" s="224"/>
    </row>
    <row r="58" spans="1:18">
      <c r="A58" s="224"/>
      <c r="B58" s="224"/>
      <c r="C58" s="224"/>
      <c r="D58" s="224"/>
      <c r="E58" s="224"/>
      <c r="F58" s="224"/>
      <c r="G58" s="224"/>
      <c r="H58" s="224"/>
      <c r="I58" s="224"/>
      <c r="J58" s="224"/>
      <c r="K58" s="224"/>
      <c r="L58" s="224"/>
      <c r="M58" s="224"/>
      <c r="N58" s="224"/>
      <c r="O58" s="224"/>
      <c r="P58" s="224"/>
      <c r="Q58" s="224"/>
      <c r="R58" s="224"/>
    </row>
    <row r="59" spans="1:18">
      <c r="A59" s="224"/>
      <c r="B59" s="224"/>
      <c r="C59" s="224"/>
      <c r="D59" s="224"/>
      <c r="E59" s="224"/>
      <c r="F59" s="224"/>
      <c r="G59" s="224"/>
      <c r="H59" s="224"/>
      <c r="I59" s="224"/>
      <c r="J59" s="224"/>
      <c r="K59" s="224"/>
      <c r="L59" s="224"/>
      <c r="M59" s="224"/>
      <c r="N59" s="224"/>
      <c r="O59" s="224"/>
      <c r="P59" s="224"/>
      <c r="Q59" s="224"/>
      <c r="R59" s="224"/>
    </row>
    <row r="60" spans="1:18">
      <c r="A60" s="224"/>
      <c r="B60" s="224"/>
      <c r="C60" s="224"/>
      <c r="D60" s="224"/>
      <c r="E60" s="224"/>
      <c r="F60" s="224"/>
      <c r="G60" s="224"/>
      <c r="H60" s="224"/>
      <c r="I60" s="224"/>
      <c r="J60" s="224"/>
      <c r="K60" s="224"/>
      <c r="L60" s="224"/>
      <c r="M60" s="224"/>
      <c r="N60" s="224"/>
      <c r="O60" s="224"/>
      <c r="P60" s="224"/>
      <c r="Q60" s="224"/>
      <c r="R60" s="224"/>
    </row>
    <row r="61" spans="1:18">
      <c r="A61" s="224"/>
      <c r="B61" s="224"/>
      <c r="C61" s="224"/>
      <c r="D61" s="224"/>
      <c r="E61" s="224"/>
      <c r="F61" s="224"/>
      <c r="G61" s="224"/>
      <c r="H61" s="224"/>
      <c r="I61" s="224"/>
      <c r="J61" s="224"/>
      <c r="K61" s="224"/>
      <c r="L61" s="224"/>
      <c r="M61" s="224"/>
      <c r="N61" s="224"/>
      <c r="O61" s="224"/>
      <c r="P61" s="224"/>
      <c r="Q61" s="224"/>
      <c r="R61" s="224"/>
    </row>
    <row r="62" spans="1:18">
      <c r="A62" s="224"/>
      <c r="B62" s="224"/>
      <c r="C62" s="224"/>
      <c r="D62" s="224"/>
      <c r="E62" s="224"/>
      <c r="F62" s="224"/>
      <c r="G62" s="224"/>
      <c r="H62" s="224"/>
      <c r="I62" s="224"/>
      <c r="J62" s="224"/>
      <c r="K62" s="224"/>
      <c r="L62" s="224"/>
      <c r="M62" s="224"/>
      <c r="N62" s="224"/>
      <c r="O62" s="224"/>
      <c r="P62" s="224"/>
      <c r="Q62" s="224"/>
      <c r="R62" s="224"/>
    </row>
    <row r="63" spans="1:18">
      <c r="A63" s="224"/>
      <c r="B63" s="224"/>
      <c r="C63" s="224"/>
      <c r="D63" s="224"/>
      <c r="E63" s="224"/>
      <c r="F63" s="224"/>
      <c r="G63" s="224"/>
      <c r="H63" s="224"/>
      <c r="I63" s="224"/>
      <c r="J63" s="224"/>
      <c r="K63" s="224"/>
      <c r="L63" s="224"/>
      <c r="M63" s="224"/>
      <c r="N63" s="224"/>
      <c r="O63" s="224"/>
      <c r="P63" s="224"/>
      <c r="Q63" s="224"/>
      <c r="R63" s="224"/>
    </row>
    <row r="64" spans="1:18">
      <c r="A64" s="224"/>
      <c r="B64" s="224"/>
      <c r="C64" s="224"/>
      <c r="D64" s="224"/>
      <c r="E64" s="224"/>
      <c r="F64" s="224"/>
      <c r="G64" s="224"/>
      <c r="H64" s="224"/>
      <c r="I64" s="224"/>
      <c r="J64" s="224"/>
      <c r="K64" s="224"/>
      <c r="L64" s="224"/>
      <c r="M64" s="224"/>
      <c r="N64" s="224"/>
      <c r="O64" s="224"/>
      <c r="P64" s="224"/>
      <c r="Q64" s="224"/>
      <c r="R64" s="224"/>
    </row>
    <row r="65" spans="1:18">
      <c r="A65" s="224"/>
      <c r="B65" s="224"/>
      <c r="C65" s="224"/>
      <c r="D65" s="224"/>
      <c r="E65" s="224"/>
      <c r="F65" s="224"/>
      <c r="G65" s="224"/>
      <c r="H65" s="224"/>
      <c r="I65" s="224"/>
      <c r="J65" s="224"/>
      <c r="K65" s="224"/>
      <c r="L65" s="224"/>
      <c r="M65" s="224"/>
      <c r="N65" s="224"/>
      <c r="O65" s="224"/>
      <c r="P65" s="224"/>
      <c r="Q65" s="224"/>
      <c r="R65" s="224"/>
    </row>
    <row r="66" spans="1:18">
      <c r="A66" s="224"/>
      <c r="B66" s="224"/>
      <c r="C66" s="224"/>
      <c r="D66" s="224"/>
      <c r="E66" s="224"/>
      <c r="F66" s="224"/>
      <c r="G66" s="224"/>
      <c r="H66" s="224"/>
      <c r="I66" s="224"/>
      <c r="J66" s="224"/>
      <c r="K66" s="224"/>
      <c r="L66" s="224"/>
      <c r="M66" s="224"/>
      <c r="N66" s="224"/>
      <c r="O66" s="224"/>
      <c r="P66" s="224"/>
      <c r="Q66" s="224"/>
      <c r="R66" s="224"/>
    </row>
    <row r="67" spans="1:18">
      <c r="A67" s="224"/>
      <c r="B67" s="224"/>
      <c r="C67" s="224"/>
      <c r="D67" s="224"/>
      <c r="E67" s="224"/>
      <c r="F67" s="224"/>
      <c r="G67" s="224"/>
      <c r="H67" s="224"/>
      <c r="I67" s="224"/>
      <c r="J67" s="224"/>
      <c r="K67" s="224"/>
      <c r="L67" s="224"/>
      <c r="M67" s="224"/>
      <c r="N67" s="224"/>
      <c r="O67" s="224"/>
      <c r="P67" s="224"/>
      <c r="Q67" s="224"/>
      <c r="R67" s="224"/>
    </row>
    <row r="68" spans="1:18">
      <c r="A68" s="224"/>
      <c r="B68" s="224"/>
      <c r="C68" s="224"/>
      <c r="D68" s="224"/>
      <c r="E68" s="224"/>
      <c r="F68" s="224"/>
      <c r="G68" s="224"/>
      <c r="H68" s="224"/>
      <c r="I68" s="224"/>
      <c r="J68" s="224"/>
      <c r="K68" s="224"/>
      <c r="L68" s="224"/>
      <c r="M68" s="224"/>
      <c r="N68" s="224"/>
      <c r="O68" s="224"/>
      <c r="P68" s="224"/>
      <c r="Q68" s="224"/>
      <c r="R68" s="224"/>
    </row>
    <row r="69" spans="1:18">
      <c r="A69" s="224"/>
      <c r="B69" s="224"/>
      <c r="C69" s="224"/>
      <c r="D69" s="224"/>
      <c r="E69" s="224"/>
      <c r="F69" s="224"/>
      <c r="G69" s="224"/>
      <c r="H69" s="224"/>
      <c r="I69" s="224"/>
      <c r="J69" s="224"/>
      <c r="K69" s="224"/>
      <c r="L69" s="224"/>
      <c r="M69" s="224"/>
      <c r="N69" s="224"/>
      <c r="O69" s="224"/>
      <c r="P69" s="224"/>
      <c r="Q69" s="224"/>
      <c r="R69" s="224"/>
    </row>
    <row r="70" spans="1:18">
      <c r="A70" s="224"/>
      <c r="B70" s="224"/>
      <c r="C70" s="224"/>
      <c r="D70" s="224"/>
      <c r="E70" s="224"/>
      <c r="F70" s="224"/>
      <c r="G70" s="224"/>
      <c r="H70" s="224"/>
      <c r="I70" s="224"/>
      <c r="J70" s="224"/>
      <c r="K70" s="224"/>
      <c r="L70" s="224"/>
      <c r="M70" s="224"/>
      <c r="N70" s="224"/>
      <c r="O70" s="224"/>
      <c r="P70" s="224"/>
      <c r="Q70" s="224"/>
      <c r="R70" s="224"/>
    </row>
    <row r="71" spans="1:18">
      <c r="A71" s="224"/>
      <c r="B71" s="224"/>
      <c r="C71" s="224"/>
      <c r="D71" s="224"/>
      <c r="E71" s="224"/>
      <c r="F71" s="224"/>
      <c r="G71" s="224"/>
      <c r="H71" s="224"/>
      <c r="I71" s="224"/>
      <c r="J71" s="224"/>
      <c r="K71" s="224"/>
      <c r="L71" s="224"/>
      <c r="M71" s="224"/>
      <c r="N71" s="224"/>
      <c r="O71" s="224"/>
      <c r="P71" s="224"/>
      <c r="Q71" s="224"/>
      <c r="R71" s="224"/>
    </row>
    <row r="72" spans="1:18">
      <c r="A72" s="224"/>
      <c r="B72" s="224"/>
      <c r="C72" s="224"/>
      <c r="D72" s="224"/>
      <c r="E72" s="224"/>
      <c r="F72" s="224"/>
      <c r="G72" s="224"/>
      <c r="H72" s="224"/>
      <c r="I72" s="224"/>
      <c r="J72" s="224"/>
      <c r="K72" s="224"/>
      <c r="L72" s="224"/>
      <c r="M72" s="224"/>
      <c r="N72" s="224"/>
      <c r="O72" s="224"/>
      <c r="P72" s="224"/>
      <c r="Q72" s="224"/>
      <c r="R72" s="224"/>
    </row>
    <row r="73" spans="1:18">
      <c r="A73" s="224"/>
      <c r="B73" s="224"/>
      <c r="C73" s="224"/>
      <c r="D73" s="224"/>
      <c r="E73" s="224"/>
      <c r="F73" s="224"/>
      <c r="G73" s="224"/>
      <c r="H73" s="224"/>
      <c r="I73" s="224"/>
      <c r="J73" s="224"/>
      <c r="K73" s="224"/>
      <c r="L73" s="224"/>
      <c r="M73" s="224"/>
      <c r="N73" s="224"/>
      <c r="O73" s="224"/>
      <c r="P73" s="224"/>
      <c r="Q73" s="224"/>
      <c r="R73" s="224"/>
    </row>
    <row r="74" spans="1:18">
      <c r="A74" s="224"/>
      <c r="B74" s="224"/>
      <c r="C74" s="224"/>
      <c r="D74" s="224"/>
      <c r="E74" s="224"/>
      <c r="F74" s="224"/>
      <c r="G74" s="224"/>
      <c r="H74" s="224"/>
      <c r="I74" s="224"/>
      <c r="J74" s="224"/>
      <c r="K74" s="224"/>
      <c r="L74" s="224"/>
      <c r="M74" s="224"/>
      <c r="N74" s="224"/>
      <c r="O74" s="224"/>
      <c r="P74" s="224"/>
      <c r="Q74" s="224"/>
      <c r="R74" s="224"/>
    </row>
    <row r="75" spans="1:18">
      <c r="A75" s="224"/>
      <c r="B75" s="224"/>
      <c r="C75" s="224"/>
      <c r="D75" s="224"/>
      <c r="E75" s="224"/>
      <c r="F75" s="224"/>
      <c r="G75" s="224"/>
      <c r="H75" s="224"/>
      <c r="I75" s="224"/>
      <c r="J75" s="224"/>
      <c r="K75" s="224"/>
      <c r="L75" s="224"/>
      <c r="M75" s="224"/>
      <c r="N75" s="224"/>
      <c r="O75" s="224"/>
      <c r="P75" s="224"/>
      <c r="Q75" s="224"/>
      <c r="R75" s="224"/>
    </row>
    <row r="76" spans="1:18">
      <c r="A76" s="224"/>
      <c r="B76" s="224"/>
      <c r="C76" s="224"/>
      <c r="D76" s="224"/>
      <c r="E76" s="224"/>
      <c r="F76" s="224"/>
      <c r="G76" s="224"/>
      <c r="H76" s="224"/>
      <c r="I76" s="224"/>
      <c r="J76" s="224"/>
      <c r="K76" s="224"/>
      <c r="L76" s="224"/>
      <c r="M76" s="224"/>
      <c r="N76" s="224"/>
      <c r="O76" s="224"/>
      <c r="P76" s="224"/>
      <c r="Q76" s="224"/>
      <c r="R76" s="224"/>
    </row>
    <row r="77" spans="1:18">
      <c r="A77" s="224"/>
      <c r="B77" s="224"/>
      <c r="C77" s="224"/>
      <c r="D77" s="224"/>
      <c r="E77" s="224"/>
      <c r="F77" s="224"/>
      <c r="G77" s="224"/>
      <c r="H77" s="224"/>
      <c r="I77" s="224"/>
      <c r="J77" s="224"/>
      <c r="K77" s="224"/>
      <c r="L77" s="224"/>
      <c r="M77" s="224"/>
      <c r="N77" s="224"/>
      <c r="O77" s="224"/>
      <c r="P77" s="224"/>
      <c r="Q77" s="224"/>
      <c r="R77" s="224"/>
    </row>
    <row r="78" spans="1:18">
      <c r="A78" s="224"/>
      <c r="B78" s="224"/>
      <c r="C78" s="224"/>
      <c r="D78" s="224"/>
      <c r="E78" s="224"/>
      <c r="F78" s="224"/>
      <c r="G78" s="224"/>
      <c r="H78" s="224"/>
      <c r="I78" s="224"/>
      <c r="J78" s="224"/>
      <c r="K78" s="224"/>
      <c r="L78" s="224"/>
      <c r="M78" s="224"/>
      <c r="N78" s="224"/>
      <c r="O78" s="224"/>
      <c r="P78" s="224"/>
      <c r="Q78" s="224"/>
      <c r="R78" s="224"/>
    </row>
    <row r="79" spans="1:18">
      <c r="A79" s="224"/>
      <c r="B79" s="224"/>
      <c r="C79" s="224"/>
      <c r="D79" s="224"/>
      <c r="E79" s="224"/>
      <c r="F79" s="224"/>
      <c r="G79" s="224"/>
      <c r="H79" s="224"/>
      <c r="I79" s="224"/>
      <c r="J79" s="224"/>
      <c r="K79" s="224"/>
      <c r="L79" s="224"/>
      <c r="M79" s="224"/>
      <c r="N79" s="224"/>
      <c r="O79" s="224"/>
      <c r="P79" s="224"/>
      <c r="Q79" s="224"/>
      <c r="R79" s="224"/>
    </row>
    <row r="80" spans="1:18">
      <c r="A80" s="224"/>
      <c r="B80" s="224"/>
      <c r="C80" s="224"/>
      <c r="D80" s="224"/>
      <c r="E80" s="224"/>
      <c r="F80" s="224"/>
      <c r="G80" s="224"/>
      <c r="H80" s="224"/>
      <c r="I80" s="224"/>
      <c r="J80" s="224"/>
      <c r="K80" s="224"/>
      <c r="L80" s="224"/>
      <c r="M80" s="224"/>
      <c r="N80" s="224"/>
      <c r="O80" s="224"/>
      <c r="P80" s="224"/>
      <c r="Q80" s="224"/>
      <c r="R80" s="224"/>
    </row>
    <row r="81" spans="1:18">
      <c r="A81" s="224"/>
      <c r="B81" s="224"/>
      <c r="C81" s="224"/>
      <c r="D81" s="224"/>
      <c r="E81" s="224"/>
      <c r="F81" s="224"/>
      <c r="G81" s="224"/>
      <c r="H81" s="224"/>
      <c r="I81" s="224"/>
      <c r="J81" s="224"/>
      <c r="K81" s="224"/>
      <c r="L81" s="224"/>
      <c r="M81" s="224"/>
      <c r="N81" s="224"/>
      <c r="O81" s="224"/>
      <c r="P81" s="224"/>
      <c r="Q81" s="224"/>
      <c r="R81" s="224"/>
    </row>
    <row r="82" spans="1:18">
      <c r="A82" s="224"/>
      <c r="B82" s="224"/>
      <c r="C82" s="224"/>
      <c r="D82" s="224"/>
      <c r="E82" s="224"/>
      <c r="F82" s="224"/>
      <c r="G82" s="224"/>
      <c r="H82" s="224"/>
      <c r="I82" s="224"/>
      <c r="J82" s="224"/>
      <c r="K82" s="224"/>
      <c r="L82" s="224"/>
      <c r="M82" s="224"/>
      <c r="N82" s="224"/>
      <c r="O82" s="224"/>
      <c r="P82" s="224"/>
      <c r="Q82" s="224"/>
      <c r="R82" s="224"/>
    </row>
    <row r="83" spans="1:18">
      <c r="A83" s="224"/>
      <c r="B83" s="224"/>
      <c r="C83" s="224"/>
      <c r="D83" s="224"/>
      <c r="E83" s="224"/>
      <c r="F83" s="224"/>
      <c r="G83" s="224"/>
      <c r="H83" s="224"/>
      <c r="I83" s="224"/>
      <c r="J83" s="224"/>
      <c r="K83" s="224"/>
      <c r="L83" s="224"/>
      <c r="M83" s="224"/>
      <c r="N83" s="224"/>
      <c r="O83" s="224"/>
      <c r="P83" s="224"/>
      <c r="Q83" s="224"/>
      <c r="R83" s="224"/>
    </row>
    <row r="84" spans="1:18">
      <c r="A84" s="224"/>
      <c r="B84" s="224"/>
      <c r="C84" s="224"/>
      <c r="D84" s="224"/>
      <c r="E84" s="224"/>
      <c r="F84" s="224"/>
      <c r="G84" s="224"/>
      <c r="H84" s="224"/>
      <c r="I84" s="224"/>
      <c r="J84" s="224"/>
      <c r="K84" s="224"/>
      <c r="L84" s="224"/>
      <c r="M84" s="224"/>
      <c r="N84" s="224"/>
      <c r="O84" s="224"/>
      <c r="P84" s="224"/>
      <c r="Q84" s="224"/>
      <c r="R84" s="224"/>
    </row>
    <row r="85" spans="1:18">
      <c r="A85" s="224"/>
      <c r="B85" s="224"/>
      <c r="C85" s="224"/>
      <c r="D85" s="224"/>
      <c r="E85" s="224"/>
      <c r="F85" s="224"/>
      <c r="G85" s="224"/>
      <c r="H85" s="224"/>
      <c r="I85" s="224"/>
      <c r="J85" s="224"/>
      <c r="K85" s="224"/>
      <c r="L85" s="224"/>
      <c r="M85" s="224"/>
      <c r="N85" s="224"/>
      <c r="O85" s="224"/>
      <c r="P85" s="224"/>
      <c r="Q85" s="224"/>
      <c r="R85" s="224"/>
    </row>
    <row r="86" spans="1:18">
      <c r="A86" s="224"/>
      <c r="B86" s="224"/>
      <c r="C86" s="224"/>
      <c r="D86" s="224"/>
      <c r="E86" s="224"/>
      <c r="F86" s="224"/>
      <c r="G86" s="224"/>
      <c r="H86" s="224"/>
      <c r="I86" s="224"/>
      <c r="J86" s="224"/>
      <c r="K86" s="224"/>
      <c r="L86" s="224"/>
      <c r="M86" s="224"/>
      <c r="N86" s="224"/>
      <c r="O86" s="224"/>
      <c r="P86" s="224"/>
      <c r="Q86" s="224"/>
      <c r="R86" s="224"/>
    </row>
    <row r="87" spans="1:18">
      <c r="A87" s="224"/>
      <c r="B87" s="224"/>
      <c r="C87" s="224"/>
      <c r="D87" s="224"/>
      <c r="E87" s="224"/>
      <c r="F87" s="224"/>
      <c r="G87" s="224"/>
      <c r="H87" s="224"/>
      <c r="I87" s="224"/>
      <c r="J87" s="224"/>
      <c r="K87" s="224"/>
      <c r="L87" s="224"/>
      <c r="M87" s="224"/>
      <c r="N87" s="224"/>
      <c r="O87" s="224"/>
      <c r="P87" s="224"/>
      <c r="Q87" s="224"/>
      <c r="R87" s="224"/>
    </row>
    <row r="88" spans="1:18">
      <c r="A88" s="224"/>
      <c r="B88" s="224"/>
      <c r="C88" s="224"/>
      <c r="D88" s="224"/>
      <c r="E88" s="224"/>
      <c r="F88" s="224"/>
      <c r="G88" s="224"/>
      <c r="H88" s="224"/>
      <c r="I88" s="224"/>
      <c r="J88" s="224"/>
      <c r="K88" s="224"/>
      <c r="L88" s="224"/>
      <c r="M88" s="224"/>
      <c r="N88" s="224"/>
      <c r="O88" s="224"/>
      <c r="P88" s="224"/>
      <c r="Q88" s="224"/>
      <c r="R88" s="224"/>
    </row>
    <row r="89" spans="1:18">
      <c r="A89" s="224"/>
      <c r="B89" s="224"/>
      <c r="C89" s="224"/>
      <c r="D89" s="224"/>
      <c r="E89" s="224"/>
      <c r="F89" s="224"/>
      <c r="G89" s="224"/>
      <c r="H89" s="224"/>
      <c r="I89" s="224"/>
      <c r="J89" s="224"/>
      <c r="K89" s="224"/>
      <c r="L89" s="224"/>
      <c r="M89" s="224"/>
      <c r="N89" s="224"/>
      <c r="O89" s="224"/>
      <c r="P89" s="224"/>
      <c r="Q89" s="224"/>
      <c r="R89" s="224"/>
    </row>
    <row r="90" spans="1:18">
      <c r="A90" s="224"/>
      <c r="B90" s="224"/>
      <c r="C90" s="224"/>
      <c r="D90" s="224"/>
      <c r="E90" s="224"/>
      <c r="F90" s="224"/>
      <c r="G90" s="224"/>
      <c r="H90" s="224"/>
      <c r="I90" s="224"/>
      <c r="J90" s="224"/>
      <c r="K90" s="224"/>
      <c r="L90" s="224"/>
      <c r="M90" s="224"/>
      <c r="N90" s="224"/>
      <c r="O90" s="224"/>
      <c r="P90" s="224"/>
      <c r="Q90" s="224"/>
      <c r="R90" s="224"/>
    </row>
    <row r="91" spans="1:18">
      <c r="A91" s="224"/>
      <c r="B91" s="224"/>
      <c r="C91" s="224"/>
      <c r="D91" s="224"/>
      <c r="E91" s="224"/>
      <c r="F91" s="224"/>
      <c r="G91" s="224"/>
      <c r="H91" s="224"/>
      <c r="I91" s="224"/>
      <c r="J91" s="224"/>
      <c r="K91" s="224"/>
      <c r="L91" s="224"/>
      <c r="M91" s="224"/>
      <c r="N91" s="224"/>
      <c r="O91" s="224"/>
      <c r="P91" s="224"/>
      <c r="Q91" s="224"/>
      <c r="R91" s="224"/>
    </row>
    <row r="92" spans="1:18">
      <c r="A92" s="224"/>
      <c r="B92" s="224"/>
      <c r="C92" s="224"/>
      <c r="D92" s="224"/>
      <c r="E92" s="224"/>
      <c r="F92" s="224"/>
      <c r="G92" s="224"/>
      <c r="H92" s="224"/>
      <c r="I92" s="224"/>
      <c r="J92" s="224"/>
      <c r="K92" s="224"/>
      <c r="L92" s="224"/>
      <c r="M92" s="224"/>
      <c r="N92" s="224"/>
      <c r="O92" s="224"/>
      <c r="P92" s="224"/>
      <c r="Q92" s="224"/>
      <c r="R92" s="224"/>
    </row>
    <row r="93" spans="1:18">
      <c r="A93" s="224"/>
      <c r="B93" s="224"/>
      <c r="C93" s="224"/>
      <c r="D93" s="224"/>
      <c r="E93" s="224"/>
      <c r="F93" s="224"/>
      <c r="G93" s="224"/>
      <c r="H93" s="224"/>
      <c r="I93" s="224"/>
      <c r="J93" s="224"/>
      <c r="K93" s="224"/>
      <c r="L93" s="224"/>
      <c r="M93" s="224"/>
      <c r="N93" s="224"/>
      <c r="O93" s="224"/>
      <c r="P93" s="224"/>
      <c r="Q93" s="224"/>
      <c r="R93" s="224"/>
    </row>
    <row r="94" spans="1:18">
      <c r="A94" s="224"/>
      <c r="B94" s="224"/>
      <c r="C94" s="224"/>
      <c r="D94" s="224"/>
      <c r="E94" s="224"/>
      <c r="F94" s="224"/>
      <c r="G94" s="224"/>
      <c r="H94" s="224"/>
      <c r="I94" s="224"/>
      <c r="J94" s="224"/>
      <c r="K94" s="224"/>
      <c r="L94" s="224"/>
      <c r="M94" s="224"/>
      <c r="N94" s="224"/>
      <c r="O94" s="224"/>
      <c r="P94" s="224"/>
      <c r="Q94" s="224"/>
      <c r="R94" s="224"/>
    </row>
    <row r="95" spans="1:18">
      <c r="A95" s="224"/>
      <c r="B95" s="224"/>
      <c r="C95" s="224"/>
      <c r="D95" s="224"/>
      <c r="E95" s="224"/>
      <c r="F95" s="224"/>
      <c r="G95" s="224"/>
      <c r="H95" s="224"/>
      <c r="I95" s="224"/>
      <c r="J95" s="224"/>
      <c r="K95" s="224"/>
      <c r="L95" s="224"/>
      <c r="M95" s="224"/>
      <c r="N95" s="224"/>
      <c r="O95" s="224"/>
      <c r="P95" s="224"/>
      <c r="Q95" s="224"/>
      <c r="R95" s="224"/>
    </row>
    <row r="96" spans="1:18">
      <c r="A96" s="224"/>
      <c r="B96" s="224"/>
      <c r="C96" s="224"/>
      <c r="D96" s="224"/>
      <c r="E96" s="224"/>
      <c r="F96" s="224"/>
      <c r="G96" s="224"/>
      <c r="H96" s="224"/>
      <c r="I96" s="224"/>
      <c r="J96" s="224"/>
      <c r="K96" s="224"/>
      <c r="L96" s="224"/>
      <c r="M96" s="224"/>
      <c r="N96" s="224"/>
      <c r="O96" s="224"/>
      <c r="P96" s="224"/>
      <c r="Q96" s="224"/>
      <c r="R96" s="224"/>
    </row>
    <row r="97" spans="1:18">
      <c r="A97" s="224"/>
      <c r="B97" s="224"/>
      <c r="C97" s="224"/>
      <c r="D97" s="224"/>
      <c r="E97" s="224"/>
      <c r="F97" s="224"/>
      <c r="G97" s="224"/>
      <c r="H97" s="224"/>
      <c r="I97" s="224"/>
      <c r="J97" s="224"/>
      <c r="K97" s="224"/>
      <c r="L97" s="224"/>
      <c r="M97" s="224"/>
      <c r="N97" s="224"/>
      <c r="O97" s="224"/>
      <c r="P97" s="224"/>
      <c r="Q97" s="224"/>
      <c r="R97" s="224"/>
    </row>
    <row r="98" spans="1:18">
      <c r="A98" s="224"/>
      <c r="B98" s="224"/>
      <c r="C98" s="224"/>
      <c r="D98" s="224"/>
      <c r="E98" s="224"/>
      <c r="F98" s="224"/>
      <c r="G98" s="224"/>
      <c r="H98" s="224"/>
      <c r="I98" s="224"/>
      <c r="J98" s="224"/>
      <c r="K98" s="224"/>
      <c r="L98" s="224"/>
      <c r="M98" s="224"/>
      <c r="N98" s="224"/>
      <c r="O98" s="224"/>
      <c r="P98" s="224"/>
      <c r="Q98" s="224"/>
      <c r="R98" s="224"/>
    </row>
    <row r="99" spans="1:18">
      <c r="A99" s="224"/>
      <c r="B99" s="224"/>
      <c r="C99" s="224"/>
      <c r="D99" s="224"/>
      <c r="E99" s="224"/>
      <c r="F99" s="224"/>
      <c r="G99" s="224"/>
      <c r="H99" s="224"/>
      <c r="I99" s="224"/>
      <c r="J99" s="224"/>
      <c r="K99" s="224"/>
      <c r="L99" s="224"/>
      <c r="M99" s="224"/>
      <c r="N99" s="224"/>
      <c r="O99" s="224"/>
      <c r="P99" s="224"/>
      <c r="Q99" s="224"/>
      <c r="R99" s="224"/>
    </row>
    <row r="100" spans="1:18">
      <c r="A100" s="224"/>
      <c r="B100" s="224"/>
      <c r="C100" s="224"/>
      <c r="D100" s="224"/>
      <c r="E100" s="224"/>
      <c r="F100" s="224"/>
      <c r="G100" s="224"/>
      <c r="H100" s="224"/>
      <c r="I100" s="224"/>
      <c r="J100" s="224"/>
      <c r="K100" s="224"/>
      <c r="L100" s="224"/>
      <c r="M100" s="224"/>
      <c r="N100" s="224"/>
      <c r="O100" s="224"/>
      <c r="P100" s="224"/>
      <c r="Q100" s="224"/>
      <c r="R100" s="224"/>
    </row>
    <row r="101" spans="1:18">
      <c r="A101" s="224"/>
      <c r="B101" s="224"/>
      <c r="C101" s="224"/>
      <c r="D101" s="224"/>
      <c r="E101" s="224"/>
      <c r="F101" s="224"/>
      <c r="G101" s="224"/>
      <c r="H101" s="224"/>
      <c r="I101" s="224"/>
      <c r="J101" s="224"/>
      <c r="K101" s="224"/>
      <c r="L101" s="224"/>
      <c r="M101" s="224"/>
      <c r="N101" s="224"/>
      <c r="O101" s="224"/>
      <c r="P101" s="224"/>
      <c r="Q101" s="224"/>
      <c r="R101" s="224"/>
    </row>
    <row r="102" spans="1:18">
      <c r="A102" s="224"/>
      <c r="B102" s="224"/>
      <c r="C102" s="224"/>
      <c r="D102" s="224"/>
      <c r="E102" s="224"/>
      <c r="F102" s="224"/>
      <c r="G102" s="224"/>
      <c r="H102" s="224"/>
      <c r="I102" s="224"/>
      <c r="J102" s="224"/>
      <c r="K102" s="224"/>
      <c r="L102" s="224"/>
      <c r="M102" s="224"/>
      <c r="N102" s="224"/>
      <c r="O102" s="224"/>
      <c r="P102" s="224"/>
      <c r="Q102" s="224"/>
      <c r="R102" s="224"/>
    </row>
    <row r="103" spans="1:18">
      <c r="A103" s="224"/>
      <c r="B103" s="224"/>
      <c r="C103" s="224"/>
      <c r="D103" s="224"/>
      <c r="E103" s="224"/>
      <c r="F103" s="224"/>
      <c r="G103" s="224"/>
      <c r="H103" s="224"/>
      <c r="I103" s="224"/>
      <c r="J103" s="224"/>
      <c r="K103" s="224"/>
      <c r="L103" s="224"/>
      <c r="M103" s="224"/>
      <c r="N103" s="224"/>
      <c r="O103" s="224"/>
      <c r="P103" s="224"/>
      <c r="Q103" s="224"/>
      <c r="R103" s="224"/>
    </row>
    <row r="104" spans="1:18">
      <c r="A104" s="224"/>
      <c r="B104" s="224"/>
      <c r="C104" s="224"/>
      <c r="D104" s="224"/>
      <c r="E104" s="224"/>
      <c r="F104" s="224"/>
      <c r="G104" s="224"/>
      <c r="H104" s="224"/>
      <c r="I104" s="224"/>
      <c r="J104" s="224"/>
      <c r="K104" s="224"/>
      <c r="L104" s="224"/>
      <c r="M104" s="224"/>
      <c r="N104" s="224"/>
      <c r="O104" s="224"/>
      <c r="P104" s="224"/>
      <c r="Q104" s="224"/>
      <c r="R104" s="224"/>
    </row>
    <row r="105" spans="1:18">
      <c r="A105" s="224"/>
      <c r="B105" s="224"/>
      <c r="C105" s="224"/>
      <c r="D105" s="224"/>
      <c r="E105" s="224"/>
      <c r="F105" s="224"/>
      <c r="G105" s="224"/>
      <c r="H105" s="224"/>
      <c r="I105" s="224"/>
      <c r="J105" s="224"/>
      <c r="K105" s="224"/>
      <c r="L105" s="224"/>
      <c r="M105" s="224"/>
      <c r="N105" s="224"/>
      <c r="O105" s="224"/>
      <c r="P105" s="224"/>
      <c r="Q105" s="224"/>
      <c r="R105" s="224"/>
    </row>
    <row r="106" spans="1:18">
      <c r="A106" s="224"/>
      <c r="B106" s="224"/>
      <c r="C106" s="224"/>
      <c r="D106" s="224"/>
      <c r="E106" s="224"/>
      <c r="F106" s="224"/>
      <c r="G106" s="224"/>
      <c r="H106" s="224"/>
      <c r="I106" s="224"/>
      <c r="J106" s="224"/>
      <c r="K106" s="224"/>
      <c r="L106" s="224"/>
      <c r="M106" s="224"/>
      <c r="N106" s="224"/>
      <c r="O106" s="224"/>
      <c r="P106" s="224"/>
      <c r="Q106" s="224"/>
      <c r="R106" s="224"/>
    </row>
    <row r="107" spans="1:18">
      <c r="A107" s="224"/>
      <c r="B107" s="224"/>
      <c r="C107" s="224"/>
      <c r="D107" s="224"/>
      <c r="E107" s="224"/>
      <c r="F107" s="224"/>
      <c r="G107" s="224"/>
      <c r="H107" s="224"/>
      <c r="I107" s="224"/>
      <c r="J107" s="224"/>
      <c r="K107" s="224"/>
      <c r="L107" s="224"/>
      <c r="M107" s="224"/>
      <c r="N107" s="224"/>
      <c r="O107" s="224"/>
      <c r="P107" s="224"/>
      <c r="Q107" s="224"/>
      <c r="R107" s="224"/>
    </row>
    <row r="108" spans="1:18">
      <c r="A108" s="224"/>
      <c r="B108" s="224"/>
      <c r="C108" s="224"/>
      <c r="D108" s="224"/>
      <c r="E108" s="224"/>
      <c r="F108" s="224"/>
      <c r="G108" s="224"/>
      <c r="H108" s="224"/>
      <c r="I108" s="224"/>
      <c r="J108" s="224"/>
      <c r="K108" s="224"/>
      <c r="L108" s="224"/>
      <c r="M108" s="224"/>
      <c r="N108" s="224"/>
      <c r="O108" s="224"/>
      <c r="P108" s="224"/>
      <c r="Q108" s="224"/>
      <c r="R108" s="224"/>
    </row>
    <row r="109" spans="1:18">
      <c r="A109" s="224"/>
      <c r="B109" s="224"/>
      <c r="C109" s="224"/>
      <c r="D109" s="224"/>
      <c r="E109" s="224"/>
      <c r="F109" s="224"/>
      <c r="G109" s="224"/>
      <c r="H109" s="224"/>
      <c r="I109" s="224"/>
      <c r="J109" s="224"/>
      <c r="K109" s="224"/>
      <c r="L109" s="224"/>
      <c r="M109" s="224"/>
      <c r="N109" s="224"/>
      <c r="O109" s="224"/>
      <c r="P109" s="224"/>
      <c r="Q109" s="224"/>
      <c r="R109" s="224"/>
    </row>
    <row r="110" spans="1:18">
      <c r="A110" s="224"/>
      <c r="B110" s="224"/>
      <c r="C110" s="224"/>
      <c r="D110" s="224"/>
      <c r="E110" s="224"/>
      <c r="F110" s="224"/>
      <c r="G110" s="224"/>
      <c r="H110" s="224"/>
      <c r="I110" s="224"/>
      <c r="J110" s="224"/>
      <c r="K110" s="224"/>
      <c r="L110" s="224"/>
      <c r="M110" s="224"/>
      <c r="N110" s="224"/>
      <c r="O110" s="224"/>
      <c r="P110" s="224"/>
      <c r="Q110" s="224"/>
      <c r="R110" s="224"/>
    </row>
    <row r="111" spans="1:18">
      <c r="A111" s="224"/>
      <c r="B111" s="224"/>
      <c r="C111" s="224"/>
      <c r="D111" s="224"/>
      <c r="E111" s="224"/>
      <c r="F111" s="224"/>
      <c r="G111" s="224"/>
      <c r="H111" s="224"/>
      <c r="I111" s="224"/>
      <c r="J111" s="224"/>
      <c r="K111" s="224"/>
      <c r="L111" s="224"/>
      <c r="M111" s="224"/>
      <c r="N111" s="224"/>
      <c r="O111" s="224"/>
      <c r="P111" s="224"/>
      <c r="Q111" s="224"/>
      <c r="R111" s="224"/>
    </row>
    <row r="112" spans="1:18">
      <c r="A112" s="224"/>
      <c r="B112" s="224"/>
      <c r="C112" s="224"/>
      <c r="D112" s="224"/>
      <c r="E112" s="224"/>
      <c r="F112" s="224"/>
      <c r="G112" s="224"/>
      <c r="H112" s="224"/>
      <c r="I112" s="224"/>
      <c r="J112" s="224"/>
      <c r="K112" s="224"/>
      <c r="L112" s="224"/>
      <c r="M112" s="224"/>
      <c r="N112" s="224"/>
      <c r="O112" s="224"/>
      <c r="P112" s="224"/>
      <c r="Q112" s="224"/>
      <c r="R112" s="224"/>
    </row>
    <row r="113" spans="1:18">
      <c r="A113" s="224"/>
      <c r="B113" s="224"/>
      <c r="C113" s="224"/>
      <c r="D113" s="224"/>
      <c r="E113" s="224"/>
      <c r="F113" s="224"/>
      <c r="G113" s="224"/>
      <c r="H113" s="224"/>
      <c r="I113" s="224"/>
      <c r="J113" s="224"/>
      <c r="K113" s="224"/>
      <c r="L113" s="224"/>
      <c r="M113" s="224"/>
      <c r="N113" s="224"/>
      <c r="O113" s="224"/>
      <c r="P113" s="224"/>
      <c r="Q113" s="224"/>
      <c r="R113" s="224"/>
    </row>
    <row r="114" spans="1:18">
      <c r="A114" s="224"/>
      <c r="B114" s="224"/>
      <c r="C114" s="224"/>
      <c r="D114" s="224"/>
      <c r="E114" s="224"/>
      <c r="F114" s="224"/>
      <c r="G114" s="224"/>
      <c r="H114" s="224"/>
      <c r="I114" s="224"/>
      <c r="J114" s="224"/>
      <c r="K114" s="224"/>
      <c r="L114" s="224"/>
      <c r="M114" s="224"/>
      <c r="N114" s="224"/>
      <c r="O114" s="224"/>
      <c r="P114" s="224"/>
      <c r="Q114" s="224"/>
      <c r="R114" s="224"/>
    </row>
    <row r="115" spans="1:18">
      <c r="A115" s="224"/>
      <c r="B115" s="224"/>
      <c r="C115" s="224"/>
      <c r="D115" s="224"/>
      <c r="E115" s="224"/>
      <c r="F115" s="224"/>
      <c r="G115" s="224"/>
      <c r="H115" s="224"/>
      <c r="I115" s="224"/>
      <c r="J115" s="224"/>
      <c r="K115" s="224"/>
      <c r="L115" s="224"/>
      <c r="M115" s="224"/>
      <c r="N115" s="224"/>
      <c r="O115" s="224"/>
      <c r="P115" s="224"/>
      <c r="Q115" s="224"/>
      <c r="R115" s="224"/>
    </row>
    <row r="116" spans="1:18">
      <c r="A116" s="224"/>
      <c r="B116" s="224"/>
      <c r="C116" s="224"/>
      <c r="D116" s="224"/>
      <c r="E116" s="224"/>
      <c r="F116" s="224"/>
      <c r="G116" s="224"/>
      <c r="H116" s="224"/>
      <c r="I116" s="224"/>
      <c r="J116" s="224"/>
      <c r="K116" s="224"/>
      <c r="L116" s="224"/>
      <c r="M116" s="224"/>
      <c r="N116" s="224"/>
      <c r="O116" s="224"/>
      <c r="P116" s="224"/>
      <c r="Q116" s="224"/>
      <c r="R116" s="224"/>
    </row>
    <row r="117" spans="1:18">
      <c r="A117" s="224"/>
      <c r="B117" s="224"/>
      <c r="C117" s="224"/>
      <c r="D117" s="224"/>
      <c r="E117" s="224"/>
      <c r="F117" s="224"/>
      <c r="G117" s="224"/>
      <c r="H117" s="224"/>
      <c r="I117" s="224"/>
      <c r="J117" s="224"/>
      <c r="K117" s="224"/>
      <c r="L117" s="224"/>
      <c r="M117" s="224"/>
      <c r="N117" s="224"/>
      <c r="O117" s="224"/>
      <c r="P117" s="224"/>
      <c r="Q117" s="224"/>
      <c r="R117" s="224"/>
    </row>
    <row r="118" spans="1:18">
      <c r="A118" s="224"/>
      <c r="B118" s="224"/>
      <c r="C118" s="224"/>
      <c r="D118" s="224"/>
      <c r="E118" s="224"/>
      <c r="F118" s="224"/>
      <c r="G118" s="224"/>
      <c r="H118" s="224"/>
      <c r="I118" s="224"/>
      <c r="J118" s="224"/>
      <c r="K118" s="224"/>
      <c r="L118" s="224"/>
      <c r="M118" s="224"/>
      <c r="N118" s="224"/>
      <c r="O118" s="224"/>
      <c r="P118" s="224"/>
      <c r="Q118" s="224"/>
      <c r="R118" s="224"/>
    </row>
    <row r="119" spans="1:18">
      <c r="A119" s="224"/>
      <c r="B119" s="224"/>
      <c r="C119" s="224"/>
      <c r="D119" s="224"/>
      <c r="E119" s="224"/>
      <c r="F119" s="224"/>
      <c r="G119" s="224"/>
      <c r="H119" s="224"/>
      <c r="I119" s="224"/>
      <c r="J119" s="224"/>
      <c r="K119" s="224"/>
      <c r="L119" s="224"/>
      <c r="M119" s="224"/>
      <c r="N119" s="224"/>
      <c r="O119" s="224"/>
      <c r="P119" s="224"/>
      <c r="Q119" s="224"/>
      <c r="R119" s="224"/>
    </row>
    <row r="120" spans="1:18">
      <c r="A120" s="224"/>
      <c r="B120" s="224"/>
      <c r="C120" s="224"/>
      <c r="D120" s="224"/>
      <c r="E120" s="224"/>
      <c r="F120" s="224"/>
      <c r="G120" s="224"/>
      <c r="H120" s="224"/>
      <c r="I120" s="224"/>
      <c r="J120" s="224"/>
      <c r="K120" s="224"/>
      <c r="L120" s="224"/>
      <c r="M120" s="224"/>
      <c r="N120" s="224"/>
      <c r="O120" s="224"/>
      <c r="P120" s="224"/>
      <c r="Q120" s="224"/>
      <c r="R120" s="224"/>
    </row>
    <row r="121" spans="1:18">
      <c r="A121" s="224"/>
      <c r="B121" s="224"/>
      <c r="C121" s="224"/>
      <c r="D121" s="224"/>
      <c r="E121" s="224"/>
      <c r="F121" s="224"/>
      <c r="G121" s="224"/>
      <c r="H121" s="224"/>
      <c r="I121" s="224"/>
      <c r="J121" s="224"/>
      <c r="K121" s="224"/>
      <c r="L121" s="224"/>
      <c r="M121" s="224"/>
      <c r="N121" s="224"/>
      <c r="O121" s="224"/>
      <c r="P121" s="224"/>
      <c r="Q121" s="224"/>
      <c r="R121" s="224"/>
    </row>
    <row r="122" spans="1:18">
      <c r="A122" s="224"/>
      <c r="B122" s="224"/>
      <c r="C122" s="224"/>
      <c r="D122" s="224"/>
      <c r="E122" s="224"/>
      <c r="F122" s="224"/>
      <c r="G122" s="224"/>
      <c r="H122" s="224"/>
      <c r="I122" s="224"/>
      <c r="J122" s="224"/>
      <c r="K122" s="224"/>
      <c r="L122" s="224"/>
      <c r="M122" s="224"/>
      <c r="N122" s="224"/>
      <c r="O122" s="224"/>
      <c r="P122" s="224"/>
      <c r="Q122" s="224"/>
      <c r="R122" s="224"/>
    </row>
    <row r="123" spans="1:18">
      <c r="A123" s="224"/>
      <c r="B123" s="224"/>
      <c r="C123" s="224"/>
      <c r="D123" s="224"/>
      <c r="E123" s="224"/>
      <c r="F123" s="224"/>
      <c r="G123" s="224"/>
      <c r="H123" s="224"/>
      <c r="I123" s="224"/>
      <c r="J123" s="224"/>
      <c r="K123" s="224"/>
      <c r="L123" s="224"/>
      <c r="M123" s="224"/>
      <c r="N123" s="224"/>
      <c r="O123" s="224"/>
      <c r="P123" s="224"/>
      <c r="Q123" s="224"/>
      <c r="R123" s="224"/>
    </row>
    <row r="124" spans="1:18">
      <c r="A124" s="224"/>
      <c r="B124" s="224"/>
      <c r="C124" s="224"/>
      <c r="D124" s="224"/>
      <c r="E124" s="224"/>
      <c r="F124" s="224"/>
      <c r="G124" s="224"/>
      <c r="H124" s="224"/>
      <c r="I124" s="224"/>
      <c r="J124" s="224"/>
      <c r="K124" s="224"/>
      <c r="L124" s="224"/>
      <c r="M124" s="224"/>
      <c r="N124" s="224"/>
      <c r="O124" s="224"/>
      <c r="P124" s="224"/>
      <c r="Q124" s="224"/>
      <c r="R124" s="224"/>
    </row>
    <row r="125" spans="1:18">
      <c r="A125" s="224"/>
      <c r="B125" s="224"/>
      <c r="C125" s="224"/>
      <c r="D125" s="224"/>
      <c r="E125" s="224"/>
      <c r="F125" s="224"/>
      <c r="G125" s="224"/>
      <c r="H125" s="224"/>
      <c r="I125" s="224"/>
      <c r="J125" s="224"/>
      <c r="K125" s="224"/>
      <c r="L125" s="224"/>
      <c r="M125" s="224"/>
      <c r="N125" s="224"/>
      <c r="O125" s="224"/>
      <c r="P125" s="224"/>
      <c r="Q125" s="224"/>
      <c r="R125" s="224"/>
    </row>
    <row r="126" spans="1:18">
      <c r="A126" s="224"/>
      <c r="B126" s="224"/>
      <c r="C126" s="224"/>
      <c r="D126" s="224"/>
      <c r="E126" s="224"/>
      <c r="F126" s="224"/>
      <c r="G126" s="224"/>
      <c r="H126" s="224"/>
      <c r="I126" s="224"/>
      <c r="J126" s="224"/>
      <c r="K126" s="224"/>
      <c r="L126" s="224"/>
      <c r="M126" s="224"/>
      <c r="N126" s="224"/>
      <c r="O126" s="224"/>
      <c r="P126" s="224"/>
      <c r="Q126" s="224"/>
      <c r="R126" s="224"/>
    </row>
    <row r="127" spans="1:18">
      <c r="A127" s="224"/>
      <c r="B127" s="224"/>
      <c r="C127" s="224"/>
      <c r="D127" s="224"/>
      <c r="E127" s="224"/>
      <c r="F127" s="224"/>
      <c r="G127" s="224"/>
      <c r="H127" s="224"/>
      <c r="I127" s="224"/>
      <c r="J127" s="224"/>
      <c r="K127" s="224"/>
      <c r="L127" s="224"/>
      <c r="M127" s="224"/>
      <c r="N127" s="224"/>
      <c r="O127" s="224"/>
      <c r="P127" s="224"/>
      <c r="Q127" s="224"/>
      <c r="R127" s="224"/>
    </row>
    <row r="128" spans="1:18">
      <c r="A128" s="224"/>
      <c r="B128" s="224"/>
      <c r="C128" s="224"/>
      <c r="D128" s="224"/>
      <c r="E128" s="224"/>
      <c r="F128" s="224"/>
      <c r="G128" s="224"/>
      <c r="H128" s="224"/>
      <c r="I128" s="224"/>
      <c r="J128" s="224"/>
      <c r="K128" s="224"/>
      <c r="L128" s="224"/>
      <c r="M128" s="224"/>
      <c r="N128" s="224"/>
      <c r="O128" s="224"/>
      <c r="P128" s="224"/>
      <c r="Q128" s="224"/>
      <c r="R128" s="224"/>
    </row>
    <row r="129" spans="1:18">
      <c r="A129" s="224"/>
      <c r="B129" s="224"/>
      <c r="C129" s="224"/>
      <c r="D129" s="224"/>
      <c r="E129" s="224"/>
      <c r="F129" s="224"/>
      <c r="G129" s="224"/>
      <c r="H129" s="224"/>
      <c r="I129" s="224"/>
      <c r="J129" s="224"/>
      <c r="K129" s="224"/>
      <c r="L129" s="224"/>
      <c r="M129" s="224"/>
      <c r="N129" s="224"/>
      <c r="O129" s="224"/>
      <c r="P129" s="224"/>
      <c r="Q129" s="224"/>
      <c r="R129" s="224"/>
    </row>
    <row r="130" spans="1:18">
      <c r="A130" s="224"/>
      <c r="B130" s="224"/>
      <c r="C130" s="224"/>
      <c r="D130" s="224"/>
      <c r="E130" s="224"/>
      <c r="F130" s="224"/>
      <c r="G130" s="224"/>
      <c r="H130" s="224"/>
      <c r="I130" s="224"/>
      <c r="J130" s="224"/>
      <c r="K130" s="224"/>
      <c r="L130" s="224"/>
      <c r="M130" s="224"/>
      <c r="N130" s="224"/>
      <c r="O130" s="224"/>
      <c r="P130" s="224"/>
      <c r="Q130" s="224"/>
      <c r="R130" s="224"/>
    </row>
    <row r="131" spans="1:18">
      <c r="A131" s="224"/>
      <c r="B131" s="224"/>
      <c r="C131" s="224"/>
      <c r="D131" s="224"/>
      <c r="E131" s="224"/>
      <c r="F131" s="224"/>
      <c r="G131" s="224"/>
      <c r="H131" s="224"/>
      <c r="I131" s="224"/>
      <c r="J131" s="224"/>
      <c r="K131" s="224"/>
      <c r="L131" s="224"/>
      <c r="M131" s="224"/>
      <c r="N131" s="224"/>
      <c r="O131" s="224"/>
      <c r="P131" s="224"/>
      <c r="Q131" s="224"/>
      <c r="R131" s="224"/>
    </row>
    <row r="132" spans="1:18">
      <c r="A132" s="224"/>
      <c r="B132" s="224"/>
      <c r="C132" s="224"/>
      <c r="D132" s="224"/>
      <c r="E132" s="224"/>
      <c r="F132" s="224"/>
      <c r="G132" s="224"/>
      <c r="H132" s="224"/>
      <c r="I132" s="224"/>
      <c r="J132" s="224"/>
      <c r="K132" s="224"/>
      <c r="L132" s="224"/>
      <c r="M132" s="224"/>
      <c r="N132" s="224"/>
      <c r="O132" s="224"/>
      <c r="P132" s="224"/>
      <c r="Q132" s="224"/>
      <c r="R132" s="224"/>
    </row>
    <row r="133" spans="1:18">
      <c r="A133" s="224"/>
      <c r="B133" s="224"/>
      <c r="C133" s="224"/>
      <c r="D133" s="224"/>
      <c r="E133" s="224"/>
      <c r="F133" s="224"/>
      <c r="G133" s="224"/>
      <c r="H133" s="224"/>
      <c r="I133" s="224"/>
      <c r="J133" s="224"/>
      <c r="K133" s="224"/>
      <c r="L133" s="224"/>
      <c r="M133" s="224"/>
      <c r="N133" s="224"/>
      <c r="O133" s="224"/>
      <c r="P133" s="224"/>
      <c r="Q133" s="224"/>
      <c r="R133" s="224"/>
    </row>
    <row r="134" spans="1:18">
      <c r="A134" s="224"/>
      <c r="B134" s="224"/>
      <c r="C134" s="224"/>
      <c r="D134" s="224"/>
      <c r="E134" s="224"/>
      <c r="F134" s="224"/>
      <c r="G134" s="224"/>
      <c r="H134" s="224"/>
      <c r="I134" s="224"/>
      <c r="J134" s="224"/>
      <c r="K134" s="224"/>
      <c r="L134" s="224"/>
      <c r="M134" s="224"/>
      <c r="N134" s="224"/>
      <c r="O134" s="224"/>
      <c r="P134" s="224"/>
      <c r="Q134" s="224"/>
      <c r="R134" s="224"/>
    </row>
    <row r="135" spans="1:18">
      <c r="A135" s="224"/>
      <c r="B135" s="224"/>
      <c r="C135" s="224"/>
      <c r="D135" s="224"/>
      <c r="E135" s="224"/>
      <c r="F135" s="224"/>
      <c r="G135" s="224"/>
      <c r="H135" s="224"/>
      <c r="I135" s="224"/>
      <c r="J135" s="224"/>
      <c r="K135" s="224"/>
      <c r="L135" s="224"/>
      <c r="M135" s="224"/>
      <c r="N135" s="224"/>
      <c r="O135" s="224"/>
      <c r="P135" s="224"/>
      <c r="Q135" s="224"/>
      <c r="R135" s="224"/>
    </row>
    <row r="136" spans="1:18">
      <c r="A136" s="224"/>
      <c r="B136" s="224"/>
      <c r="C136" s="224"/>
      <c r="D136" s="224"/>
      <c r="E136" s="224"/>
      <c r="F136" s="224"/>
      <c r="G136" s="224"/>
      <c r="H136" s="224"/>
      <c r="I136" s="224"/>
      <c r="J136" s="224"/>
      <c r="K136" s="224"/>
      <c r="L136" s="224"/>
      <c r="M136" s="224"/>
      <c r="N136" s="224"/>
      <c r="O136" s="224"/>
      <c r="P136" s="224"/>
      <c r="Q136" s="224"/>
      <c r="R136" s="224"/>
    </row>
    <row r="137" spans="1:18">
      <c r="A137" s="224"/>
      <c r="B137" s="224"/>
      <c r="C137" s="224"/>
      <c r="D137" s="224"/>
      <c r="E137" s="224"/>
      <c r="F137" s="224"/>
      <c r="G137" s="224"/>
      <c r="H137" s="224"/>
      <c r="I137" s="224"/>
      <c r="J137" s="224"/>
      <c r="K137" s="224"/>
      <c r="L137" s="224"/>
      <c r="M137" s="224"/>
      <c r="N137" s="224"/>
      <c r="O137" s="224"/>
      <c r="P137" s="224"/>
      <c r="Q137" s="224"/>
      <c r="R137" s="224"/>
    </row>
    <row r="138" spans="1:18">
      <c r="A138" s="224"/>
      <c r="B138" s="224"/>
      <c r="C138" s="224"/>
      <c r="D138" s="224"/>
      <c r="E138" s="224"/>
      <c r="F138" s="224"/>
      <c r="G138" s="224"/>
      <c r="H138" s="224"/>
      <c r="I138" s="224"/>
      <c r="J138" s="224"/>
      <c r="K138" s="224"/>
      <c r="L138" s="224"/>
      <c r="M138" s="224"/>
      <c r="N138" s="224"/>
      <c r="O138" s="224"/>
      <c r="P138" s="224"/>
      <c r="Q138" s="224"/>
      <c r="R138" s="224"/>
    </row>
    <row r="139" spans="1:18">
      <c r="A139" s="224"/>
      <c r="B139" s="224"/>
      <c r="C139" s="224"/>
      <c r="D139" s="224"/>
      <c r="E139" s="224"/>
      <c r="F139" s="224"/>
      <c r="G139" s="224"/>
      <c r="H139" s="224"/>
      <c r="I139" s="224"/>
      <c r="J139" s="224"/>
      <c r="K139" s="224"/>
      <c r="L139" s="224"/>
      <c r="M139" s="224"/>
      <c r="N139" s="224"/>
      <c r="O139" s="224"/>
      <c r="P139" s="224"/>
      <c r="Q139" s="224"/>
      <c r="R139" s="224"/>
    </row>
    <row r="140" spans="1:18">
      <c r="A140" s="224"/>
      <c r="B140" s="224"/>
      <c r="C140" s="224"/>
      <c r="D140" s="224"/>
      <c r="E140" s="224"/>
      <c r="F140" s="224"/>
      <c r="G140" s="224"/>
      <c r="H140" s="224"/>
      <c r="I140" s="224"/>
      <c r="J140" s="224"/>
      <c r="K140" s="224"/>
      <c r="L140" s="224"/>
      <c r="M140" s="224"/>
      <c r="N140" s="224"/>
      <c r="O140" s="224"/>
      <c r="P140" s="224"/>
      <c r="Q140" s="224"/>
      <c r="R140" s="224"/>
    </row>
    <row r="141" spans="1:18">
      <c r="A141" s="224"/>
      <c r="B141" s="224"/>
      <c r="C141" s="224"/>
      <c r="D141" s="224"/>
      <c r="E141" s="224"/>
      <c r="F141" s="224"/>
      <c r="G141" s="224"/>
      <c r="H141" s="224"/>
      <c r="I141" s="224"/>
      <c r="J141" s="224"/>
      <c r="K141" s="224"/>
      <c r="L141" s="224"/>
      <c r="M141" s="224"/>
      <c r="N141" s="224"/>
      <c r="O141" s="224"/>
      <c r="P141" s="224"/>
      <c r="Q141" s="224"/>
      <c r="R141" s="224"/>
    </row>
    <row r="142" spans="1:18">
      <c r="A142" s="224"/>
      <c r="B142" s="224"/>
      <c r="C142" s="224"/>
      <c r="D142" s="224"/>
      <c r="E142" s="224"/>
      <c r="F142" s="224"/>
      <c r="G142" s="224"/>
      <c r="H142" s="224"/>
      <c r="I142" s="224"/>
      <c r="J142" s="224"/>
      <c r="K142" s="224"/>
      <c r="L142" s="224"/>
      <c r="M142" s="224"/>
      <c r="N142" s="224"/>
      <c r="O142" s="224"/>
      <c r="P142" s="224"/>
      <c r="Q142" s="224"/>
      <c r="R142" s="224"/>
    </row>
    <row r="143" spans="1:18">
      <c r="A143" s="224"/>
      <c r="B143" s="224"/>
      <c r="C143" s="224"/>
      <c r="D143" s="224"/>
      <c r="E143" s="224"/>
      <c r="F143" s="224"/>
      <c r="G143" s="224"/>
      <c r="H143" s="224"/>
      <c r="I143" s="224"/>
      <c r="J143" s="224"/>
      <c r="K143" s="224"/>
      <c r="L143" s="224"/>
      <c r="M143" s="224"/>
      <c r="N143" s="224"/>
      <c r="O143" s="224"/>
      <c r="P143" s="224"/>
      <c r="Q143" s="224"/>
      <c r="R143" s="224"/>
    </row>
    <row r="144" spans="1:18">
      <c r="A144" s="224"/>
      <c r="B144" s="224"/>
      <c r="C144" s="224"/>
      <c r="D144" s="224"/>
      <c r="E144" s="224"/>
      <c r="F144" s="224"/>
      <c r="G144" s="224"/>
      <c r="H144" s="224"/>
      <c r="I144" s="224"/>
      <c r="J144" s="224"/>
      <c r="K144" s="224"/>
      <c r="L144" s="224"/>
      <c r="M144" s="224"/>
      <c r="N144" s="224"/>
      <c r="O144" s="224"/>
      <c r="P144" s="224"/>
      <c r="Q144" s="224"/>
      <c r="R144" s="224"/>
    </row>
    <row r="145" spans="1:18">
      <c r="A145" s="224"/>
      <c r="B145" s="224"/>
      <c r="C145" s="224"/>
      <c r="D145" s="224"/>
      <c r="E145" s="224"/>
      <c r="F145" s="224"/>
      <c r="G145" s="224"/>
      <c r="H145" s="224"/>
      <c r="I145" s="224"/>
      <c r="J145" s="224"/>
      <c r="K145" s="224"/>
      <c r="L145" s="224"/>
      <c r="M145" s="224"/>
      <c r="N145" s="224"/>
      <c r="O145" s="224"/>
      <c r="P145" s="224"/>
      <c r="Q145" s="224"/>
      <c r="R145" s="224"/>
    </row>
    <row r="146" spans="1:18">
      <c r="A146" s="224"/>
      <c r="B146" s="224"/>
      <c r="C146" s="224"/>
      <c r="D146" s="224"/>
      <c r="E146" s="224"/>
      <c r="F146" s="224"/>
      <c r="G146" s="224"/>
      <c r="H146" s="224"/>
      <c r="I146" s="224"/>
      <c r="J146" s="224"/>
      <c r="K146" s="224"/>
      <c r="L146" s="224"/>
      <c r="M146" s="224"/>
      <c r="N146" s="224"/>
      <c r="O146" s="224"/>
      <c r="P146" s="224"/>
      <c r="Q146" s="224"/>
      <c r="R146" s="224"/>
    </row>
    <row r="147" spans="1:18">
      <c r="A147" s="224"/>
      <c r="B147" s="224"/>
      <c r="C147" s="224"/>
      <c r="D147" s="224"/>
      <c r="E147" s="224"/>
      <c r="F147" s="224"/>
      <c r="G147" s="224"/>
      <c r="H147" s="224"/>
      <c r="I147" s="224"/>
      <c r="J147" s="224"/>
      <c r="K147" s="224"/>
      <c r="L147" s="224"/>
      <c r="M147" s="224"/>
      <c r="N147" s="224"/>
      <c r="O147" s="224"/>
      <c r="P147" s="224"/>
      <c r="Q147" s="224"/>
      <c r="R147" s="224"/>
    </row>
    <row r="148" spans="1:18">
      <c r="A148" s="224"/>
      <c r="B148" s="224"/>
      <c r="C148" s="224"/>
      <c r="D148" s="224"/>
      <c r="E148" s="224"/>
      <c r="F148" s="224"/>
      <c r="G148" s="224"/>
      <c r="H148" s="224"/>
      <c r="I148" s="224"/>
      <c r="J148" s="224"/>
      <c r="K148" s="224"/>
      <c r="L148" s="224"/>
      <c r="M148" s="224"/>
      <c r="N148" s="224"/>
      <c r="O148" s="224"/>
      <c r="P148" s="224"/>
      <c r="Q148" s="224"/>
      <c r="R148" s="224"/>
    </row>
    <row r="149" spans="1:18">
      <c r="A149" s="224"/>
      <c r="B149" s="224"/>
      <c r="C149" s="224"/>
      <c r="D149" s="224"/>
      <c r="E149" s="224"/>
      <c r="F149" s="224"/>
      <c r="G149" s="224"/>
      <c r="H149" s="224"/>
      <c r="I149" s="224"/>
      <c r="J149" s="224"/>
      <c r="K149" s="224"/>
      <c r="L149" s="224"/>
      <c r="M149" s="224"/>
      <c r="N149" s="224"/>
      <c r="O149" s="224"/>
      <c r="P149" s="224"/>
      <c r="Q149" s="224"/>
      <c r="R149" s="224"/>
    </row>
    <row r="150" spans="1:18">
      <c r="A150" s="224"/>
      <c r="B150" s="224"/>
      <c r="C150" s="224"/>
      <c r="D150" s="224"/>
      <c r="E150" s="224"/>
      <c r="F150" s="224"/>
      <c r="G150" s="224"/>
      <c r="H150" s="224"/>
      <c r="I150" s="224"/>
      <c r="J150" s="224"/>
      <c r="K150" s="224"/>
      <c r="L150" s="224"/>
      <c r="M150" s="224"/>
      <c r="N150" s="224"/>
      <c r="O150" s="224"/>
      <c r="P150" s="224"/>
      <c r="Q150" s="224"/>
      <c r="R150" s="224"/>
    </row>
    <row r="151" spans="1:18">
      <c r="A151" s="224"/>
      <c r="B151" s="224"/>
      <c r="C151" s="224"/>
      <c r="D151" s="224"/>
      <c r="E151" s="224"/>
      <c r="F151" s="224"/>
      <c r="G151" s="224"/>
      <c r="H151" s="224"/>
      <c r="I151" s="224"/>
      <c r="J151" s="224"/>
      <c r="K151" s="224"/>
      <c r="L151" s="224"/>
      <c r="M151" s="224"/>
      <c r="N151" s="224"/>
      <c r="O151" s="224"/>
      <c r="P151" s="224"/>
      <c r="Q151" s="224"/>
      <c r="R151" s="224"/>
    </row>
    <row r="152" spans="1:18">
      <c r="A152" s="224"/>
      <c r="B152" s="224"/>
      <c r="C152" s="224"/>
      <c r="D152" s="224"/>
      <c r="E152" s="224"/>
      <c r="F152" s="224"/>
      <c r="G152" s="224"/>
      <c r="H152" s="224"/>
      <c r="I152" s="224"/>
      <c r="J152" s="224"/>
      <c r="K152" s="224"/>
      <c r="L152" s="224"/>
      <c r="M152" s="224"/>
      <c r="N152" s="224"/>
      <c r="O152" s="224"/>
      <c r="P152" s="224"/>
      <c r="Q152" s="224"/>
      <c r="R152" s="224"/>
    </row>
    <row r="153" spans="1:18">
      <c r="A153" s="224"/>
      <c r="B153" s="224"/>
      <c r="C153" s="224"/>
      <c r="D153" s="224"/>
      <c r="E153" s="224"/>
      <c r="F153" s="224"/>
      <c r="G153" s="224"/>
      <c r="H153" s="224"/>
      <c r="I153" s="224"/>
      <c r="J153" s="224"/>
      <c r="K153" s="224"/>
      <c r="L153" s="224"/>
      <c r="M153" s="224"/>
      <c r="N153" s="224"/>
      <c r="O153" s="224"/>
      <c r="P153" s="224"/>
      <c r="Q153" s="224"/>
      <c r="R153" s="224"/>
    </row>
    <row r="154" spans="1:18">
      <c r="A154" s="224"/>
      <c r="B154" s="224"/>
      <c r="C154" s="224"/>
      <c r="D154" s="224"/>
      <c r="E154" s="224"/>
      <c r="F154" s="224"/>
      <c r="G154" s="224"/>
      <c r="H154" s="224"/>
      <c r="I154" s="224"/>
      <c r="J154" s="224"/>
      <c r="K154" s="224"/>
      <c r="L154" s="224"/>
      <c r="M154" s="224"/>
      <c r="N154" s="224"/>
      <c r="O154" s="224"/>
      <c r="P154" s="224"/>
      <c r="Q154" s="224"/>
      <c r="R154" s="224"/>
    </row>
    <row r="155" spans="1:18">
      <c r="A155" s="224"/>
      <c r="B155" s="224"/>
      <c r="C155" s="224"/>
      <c r="D155" s="224"/>
      <c r="E155" s="224"/>
      <c r="F155" s="224"/>
      <c r="G155" s="224"/>
      <c r="H155" s="224"/>
      <c r="I155" s="224"/>
      <c r="J155" s="224"/>
      <c r="K155" s="224"/>
      <c r="L155" s="224"/>
      <c r="M155" s="224"/>
      <c r="N155" s="224"/>
      <c r="O155" s="224"/>
      <c r="P155" s="224"/>
      <c r="Q155" s="224"/>
      <c r="R155" s="224"/>
    </row>
    <row r="156" spans="1:18">
      <c r="A156" s="224"/>
      <c r="B156" s="224"/>
      <c r="C156" s="224"/>
      <c r="D156" s="224"/>
      <c r="E156" s="224"/>
      <c r="F156" s="224"/>
      <c r="G156" s="224"/>
      <c r="H156" s="224"/>
      <c r="I156" s="224"/>
      <c r="J156" s="224"/>
      <c r="K156" s="224"/>
      <c r="L156" s="224"/>
      <c r="M156" s="224"/>
      <c r="N156" s="224"/>
      <c r="O156" s="224"/>
      <c r="P156" s="224"/>
      <c r="Q156" s="224"/>
      <c r="R156" s="224"/>
    </row>
    <row r="157" spans="1:18">
      <c r="A157" s="224"/>
      <c r="B157" s="224"/>
      <c r="C157" s="224"/>
      <c r="D157" s="224"/>
      <c r="E157" s="224"/>
      <c r="F157" s="224"/>
      <c r="G157" s="224"/>
      <c r="H157" s="224"/>
      <c r="I157" s="224"/>
      <c r="J157" s="224"/>
      <c r="K157" s="224"/>
      <c r="L157" s="224"/>
      <c r="M157" s="224"/>
      <c r="N157" s="224"/>
      <c r="O157" s="224"/>
      <c r="P157" s="224"/>
      <c r="Q157" s="224"/>
      <c r="R157" s="224"/>
    </row>
    <row r="158" spans="1:18">
      <c r="A158" s="224"/>
      <c r="B158" s="224"/>
      <c r="C158" s="224"/>
      <c r="D158" s="224"/>
      <c r="E158" s="224"/>
      <c r="F158" s="224"/>
      <c r="G158" s="224"/>
      <c r="H158" s="224"/>
      <c r="I158" s="224"/>
      <c r="J158" s="224"/>
      <c r="K158" s="224"/>
      <c r="L158" s="224"/>
      <c r="M158" s="224"/>
      <c r="N158" s="224"/>
      <c r="O158" s="224"/>
      <c r="P158" s="224"/>
      <c r="Q158" s="224"/>
      <c r="R158" s="224"/>
    </row>
    <row r="159" spans="1:18">
      <c r="A159" s="224"/>
      <c r="B159" s="224"/>
      <c r="C159" s="224"/>
      <c r="D159" s="224"/>
      <c r="E159" s="224"/>
      <c r="F159" s="224"/>
      <c r="G159" s="224"/>
      <c r="H159" s="224"/>
      <c r="I159" s="224"/>
      <c r="J159" s="224"/>
      <c r="K159" s="224"/>
      <c r="L159" s="224"/>
      <c r="M159" s="224"/>
      <c r="N159" s="224"/>
      <c r="O159" s="224"/>
      <c r="P159" s="224"/>
      <c r="Q159" s="224"/>
      <c r="R159" s="224"/>
    </row>
    <row r="160" spans="1:18">
      <c r="A160" s="224"/>
      <c r="B160" s="224"/>
      <c r="C160" s="224"/>
      <c r="D160" s="224"/>
      <c r="E160" s="224"/>
      <c r="F160" s="224"/>
      <c r="G160" s="224"/>
      <c r="H160" s="224"/>
      <c r="I160" s="224"/>
      <c r="J160" s="224"/>
      <c r="K160" s="224"/>
      <c r="L160" s="224"/>
      <c r="M160" s="224"/>
      <c r="N160" s="224"/>
      <c r="O160" s="224"/>
      <c r="P160" s="224"/>
      <c r="Q160" s="224"/>
      <c r="R160" s="224"/>
    </row>
    <row r="161" spans="1:18">
      <c r="A161" s="224"/>
      <c r="B161" s="224"/>
      <c r="C161" s="224"/>
      <c r="D161" s="224"/>
      <c r="E161" s="224"/>
      <c r="F161" s="224"/>
      <c r="G161" s="224"/>
      <c r="H161" s="224"/>
      <c r="I161" s="224"/>
      <c r="J161" s="224"/>
      <c r="K161" s="224"/>
      <c r="L161" s="224"/>
      <c r="M161" s="224"/>
      <c r="N161" s="224"/>
      <c r="O161" s="224"/>
      <c r="P161" s="224"/>
      <c r="Q161" s="224"/>
      <c r="R161" s="224"/>
    </row>
    <row r="162" spans="1:18">
      <c r="A162" s="224"/>
      <c r="B162" s="224"/>
      <c r="C162" s="224"/>
      <c r="D162" s="224"/>
      <c r="E162" s="224"/>
      <c r="F162" s="224"/>
      <c r="G162" s="224"/>
      <c r="H162" s="224"/>
      <c r="I162" s="224"/>
      <c r="J162" s="224"/>
      <c r="K162" s="224"/>
      <c r="L162" s="224"/>
      <c r="M162" s="224"/>
      <c r="N162" s="224"/>
      <c r="O162" s="224"/>
      <c r="P162" s="224"/>
      <c r="Q162" s="224"/>
      <c r="R162" s="224"/>
    </row>
    <row r="163" spans="1:18">
      <c r="A163" s="224"/>
      <c r="B163" s="224"/>
      <c r="C163" s="224"/>
      <c r="D163" s="224"/>
      <c r="E163" s="224"/>
      <c r="F163" s="224"/>
      <c r="G163" s="224"/>
      <c r="H163" s="224"/>
      <c r="I163" s="224"/>
      <c r="J163" s="224"/>
      <c r="K163" s="224"/>
      <c r="L163" s="224"/>
      <c r="M163" s="224"/>
      <c r="N163" s="224"/>
      <c r="O163" s="224"/>
      <c r="P163" s="224"/>
      <c r="Q163" s="224"/>
      <c r="R163" s="224"/>
    </row>
    <row r="164" spans="1:18">
      <c r="A164" s="224"/>
      <c r="B164" s="224"/>
      <c r="C164" s="224"/>
      <c r="D164" s="224"/>
      <c r="E164" s="224"/>
      <c r="F164" s="224"/>
      <c r="G164" s="224"/>
      <c r="H164" s="224"/>
      <c r="I164" s="224"/>
      <c r="J164" s="224"/>
      <c r="K164" s="224"/>
      <c r="L164" s="224"/>
      <c r="M164" s="224"/>
      <c r="N164" s="224"/>
      <c r="O164" s="224"/>
      <c r="P164" s="224"/>
      <c r="Q164" s="224"/>
      <c r="R164" s="224"/>
    </row>
    <row r="165" spans="1:18">
      <c r="A165" s="224"/>
      <c r="B165" s="224"/>
      <c r="C165" s="224"/>
      <c r="D165" s="224"/>
      <c r="E165" s="224"/>
      <c r="F165" s="224"/>
      <c r="G165" s="224"/>
      <c r="H165" s="224"/>
      <c r="I165" s="224"/>
      <c r="J165" s="224"/>
      <c r="K165" s="224"/>
      <c r="L165" s="224"/>
      <c r="M165" s="224"/>
      <c r="N165" s="224"/>
      <c r="O165" s="224"/>
      <c r="P165" s="224"/>
      <c r="Q165" s="224"/>
      <c r="R165" s="224"/>
    </row>
    <row r="166" spans="1:18">
      <c r="A166" s="224"/>
      <c r="B166" s="224"/>
      <c r="C166" s="224"/>
      <c r="D166" s="224"/>
      <c r="E166" s="224"/>
      <c r="F166" s="224"/>
      <c r="G166" s="224"/>
      <c r="H166" s="224"/>
      <c r="I166" s="224"/>
      <c r="J166" s="224"/>
      <c r="K166" s="224"/>
      <c r="L166" s="224"/>
      <c r="M166" s="224"/>
      <c r="N166" s="224"/>
      <c r="O166" s="224"/>
      <c r="P166" s="224"/>
      <c r="Q166" s="224"/>
      <c r="R166" s="224"/>
    </row>
    <row r="167" spans="1:18">
      <c r="A167" s="224"/>
      <c r="B167" s="224"/>
      <c r="C167" s="224"/>
      <c r="D167" s="224"/>
      <c r="E167" s="224"/>
      <c r="F167" s="224"/>
      <c r="G167" s="224"/>
      <c r="H167" s="224"/>
      <c r="I167" s="224"/>
      <c r="J167" s="224"/>
      <c r="K167" s="224"/>
      <c r="L167" s="224"/>
      <c r="M167" s="224"/>
      <c r="N167" s="224"/>
      <c r="O167" s="224"/>
      <c r="P167" s="224"/>
      <c r="Q167" s="224"/>
      <c r="R167" s="224"/>
    </row>
    <row r="168" spans="1:18">
      <c r="A168" s="224"/>
      <c r="B168" s="224"/>
      <c r="C168" s="224"/>
      <c r="D168" s="224"/>
      <c r="E168" s="224"/>
      <c r="F168" s="224"/>
      <c r="G168" s="224"/>
      <c r="H168" s="224"/>
      <c r="I168" s="224"/>
      <c r="J168" s="224"/>
      <c r="K168" s="224"/>
      <c r="L168" s="224"/>
      <c r="M168" s="224"/>
      <c r="N168" s="224"/>
      <c r="O168" s="224"/>
      <c r="P168" s="224"/>
      <c r="Q168" s="224"/>
      <c r="R168" s="224"/>
    </row>
    <row r="169" spans="1:18">
      <c r="A169" s="224"/>
      <c r="B169" s="224"/>
      <c r="C169" s="224"/>
      <c r="D169" s="224"/>
      <c r="E169" s="224"/>
      <c r="F169" s="224"/>
      <c r="G169" s="224"/>
      <c r="H169" s="224"/>
      <c r="I169" s="224"/>
      <c r="J169" s="224"/>
      <c r="K169" s="224"/>
      <c r="L169" s="224"/>
      <c r="M169" s="224"/>
      <c r="N169" s="224"/>
      <c r="O169" s="224"/>
      <c r="P169" s="224"/>
      <c r="Q169" s="224"/>
      <c r="R169" s="224"/>
    </row>
    <row r="170" spans="1:18">
      <c r="A170" s="224"/>
      <c r="B170" s="224"/>
      <c r="C170" s="224"/>
      <c r="D170" s="224"/>
      <c r="E170" s="224"/>
      <c r="F170" s="224"/>
      <c r="G170" s="224"/>
      <c r="H170" s="224"/>
      <c r="I170" s="224"/>
      <c r="J170" s="224"/>
      <c r="K170" s="224"/>
      <c r="L170" s="224"/>
      <c r="M170" s="224"/>
      <c r="N170" s="224"/>
      <c r="O170" s="224"/>
      <c r="P170" s="224"/>
      <c r="Q170" s="224"/>
      <c r="R170" s="224"/>
    </row>
    <row r="171" spans="1:18">
      <c r="A171" s="224"/>
      <c r="B171" s="224"/>
      <c r="C171" s="224"/>
      <c r="D171" s="224"/>
      <c r="E171" s="224"/>
      <c r="F171" s="224"/>
      <c r="G171" s="224"/>
      <c r="H171" s="224"/>
      <c r="I171" s="224"/>
      <c r="J171" s="224"/>
      <c r="K171" s="224"/>
      <c r="L171" s="224"/>
      <c r="M171" s="224"/>
      <c r="N171" s="224"/>
      <c r="O171" s="224"/>
      <c r="P171" s="224"/>
      <c r="Q171" s="224"/>
      <c r="R171" s="224"/>
    </row>
    <row r="172" spans="1:18">
      <c r="A172" s="224"/>
      <c r="B172" s="224"/>
      <c r="C172" s="224"/>
      <c r="D172" s="224"/>
      <c r="E172" s="224"/>
      <c r="F172" s="224"/>
      <c r="G172" s="224"/>
      <c r="H172" s="224"/>
      <c r="I172" s="224"/>
      <c r="J172" s="224"/>
      <c r="K172" s="224"/>
      <c r="L172" s="224"/>
      <c r="M172" s="224"/>
      <c r="N172" s="224"/>
      <c r="O172" s="224"/>
      <c r="P172" s="224"/>
      <c r="Q172" s="224"/>
      <c r="R172" s="224"/>
    </row>
    <row r="173" spans="1:18">
      <c r="A173" s="224"/>
      <c r="B173" s="224"/>
      <c r="C173" s="224"/>
      <c r="D173" s="224"/>
      <c r="E173" s="224"/>
      <c r="F173" s="224"/>
      <c r="G173" s="224"/>
      <c r="H173" s="224"/>
      <c r="I173" s="224"/>
      <c r="J173" s="224"/>
      <c r="K173" s="224"/>
      <c r="L173" s="224"/>
      <c r="M173" s="224"/>
      <c r="N173" s="224"/>
      <c r="O173" s="224"/>
      <c r="P173" s="224"/>
      <c r="Q173" s="224"/>
      <c r="R173" s="224"/>
    </row>
    <row r="174" spans="1:18">
      <c r="A174" s="224"/>
      <c r="B174" s="224"/>
      <c r="C174" s="224"/>
      <c r="D174" s="224"/>
      <c r="E174" s="224"/>
      <c r="F174" s="224"/>
      <c r="G174" s="224"/>
      <c r="H174" s="224"/>
      <c r="I174" s="224"/>
      <c r="J174" s="224"/>
      <c r="K174" s="224"/>
      <c r="L174" s="224"/>
      <c r="M174" s="224"/>
      <c r="N174" s="224"/>
      <c r="O174" s="224"/>
      <c r="P174" s="224"/>
      <c r="Q174" s="224"/>
      <c r="R174" s="224"/>
    </row>
    <row r="175" spans="1:18">
      <c r="A175" s="224"/>
      <c r="B175" s="224"/>
      <c r="C175" s="224"/>
      <c r="D175" s="224"/>
      <c r="E175" s="224"/>
      <c r="F175" s="224"/>
      <c r="G175" s="224"/>
      <c r="H175" s="224"/>
      <c r="I175" s="224"/>
      <c r="J175" s="224"/>
      <c r="K175" s="224"/>
      <c r="L175" s="224"/>
      <c r="M175" s="224"/>
      <c r="N175" s="224"/>
      <c r="O175" s="224"/>
      <c r="P175" s="224"/>
      <c r="Q175" s="224"/>
      <c r="R175" s="224"/>
    </row>
    <row r="176" spans="1:18">
      <c r="A176" s="224"/>
      <c r="B176" s="224"/>
      <c r="C176" s="224"/>
      <c r="D176" s="224"/>
      <c r="E176" s="224"/>
      <c r="F176" s="224"/>
      <c r="G176" s="224"/>
      <c r="H176" s="224"/>
      <c r="I176" s="224"/>
      <c r="J176" s="224"/>
      <c r="K176" s="224"/>
      <c r="L176" s="224"/>
      <c r="M176" s="224"/>
      <c r="N176" s="224"/>
      <c r="O176" s="224"/>
      <c r="P176" s="224"/>
      <c r="Q176" s="224"/>
      <c r="R176" s="224"/>
    </row>
    <row r="177" spans="1:18">
      <c r="A177" s="224"/>
      <c r="B177" s="224"/>
      <c r="C177" s="224"/>
      <c r="D177" s="224"/>
      <c r="E177" s="224"/>
      <c r="F177" s="224"/>
      <c r="G177" s="224"/>
      <c r="H177" s="224"/>
      <c r="I177" s="224"/>
      <c r="J177" s="224"/>
      <c r="K177" s="224"/>
      <c r="L177" s="224"/>
      <c r="M177" s="224"/>
      <c r="N177" s="224"/>
      <c r="O177" s="224"/>
      <c r="P177" s="224"/>
      <c r="Q177" s="224"/>
      <c r="R177" s="224"/>
    </row>
    <row r="178" spans="1:18">
      <c r="A178" s="224"/>
      <c r="B178" s="224"/>
      <c r="C178" s="224"/>
      <c r="D178" s="224"/>
      <c r="E178" s="224"/>
      <c r="F178" s="224"/>
      <c r="G178" s="224"/>
      <c r="H178" s="224"/>
      <c r="I178" s="224"/>
      <c r="J178" s="224"/>
      <c r="K178" s="224"/>
      <c r="L178" s="224"/>
      <c r="M178" s="224"/>
      <c r="N178" s="224"/>
      <c r="O178" s="224"/>
      <c r="P178" s="224"/>
      <c r="Q178" s="224"/>
      <c r="R178" s="224"/>
    </row>
    <row r="179" spans="1:18">
      <c r="A179" s="224"/>
      <c r="B179" s="224"/>
      <c r="C179" s="224"/>
      <c r="D179" s="224"/>
      <c r="E179" s="224"/>
      <c r="F179" s="224"/>
      <c r="G179" s="224"/>
      <c r="H179" s="224"/>
      <c r="I179" s="224"/>
      <c r="J179" s="224"/>
      <c r="K179" s="224"/>
      <c r="L179" s="224"/>
      <c r="M179" s="224"/>
      <c r="N179" s="224"/>
      <c r="O179" s="224"/>
      <c r="P179" s="224"/>
      <c r="Q179" s="224"/>
      <c r="R179" s="224"/>
    </row>
    <row r="180" spans="1:18">
      <c r="A180" s="224"/>
      <c r="B180" s="224"/>
      <c r="C180" s="224"/>
      <c r="D180" s="224"/>
      <c r="E180" s="224"/>
      <c r="F180" s="224"/>
      <c r="G180" s="224"/>
      <c r="H180" s="224"/>
      <c r="I180" s="224"/>
      <c r="J180" s="224"/>
      <c r="K180" s="224"/>
      <c r="L180" s="224"/>
      <c r="M180" s="224"/>
      <c r="N180" s="224"/>
      <c r="O180" s="224"/>
      <c r="P180" s="224"/>
      <c r="Q180" s="224"/>
      <c r="R180" s="224"/>
    </row>
    <row r="181" spans="1:18">
      <c r="A181" s="224"/>
      <c r="B181" s="224"/>
      <c r="C181" s="224"/>
      <c r="D181" s="224"/>
      <c r="E181" s="224"/>
      <c r="F181" s="224"/>
      <c r="G181" s="224"/>
      <c r="H181" s="224"/>
      <c r="I181" s="224"/>
      <c r="J181" s="224"/>
      <c r="K181" s="224"/>
      <c r="L181" s="224"/>
      <c r="M181" s="224"/>
      <c r="N181" s="224"/>
      <c r="O181" s="224"/>
      <c r="P181" s="224"/>
      <c r="Q181" s="224"/>
      <c r="R181" s="224"/>
    </row>
    <row r="182" spans="1:18">
      <c r="A182" s="224"/>
      <c r="B182" s="224"/>
      <c r="C182" s="224"/>
      <c r="D182" s="224"/>
      <c r="E182" s="224"/>
      <c r="F182" s="224"/>
      <c r="G182" s="224"/>
      <c r="H182" s="224"/>
      <c r="I182" s="224"/>
      <c r="J182" s="224"/>
      <c r="K182" s="224"/>
      <c r="L182" s="224"/>
      <c r="M182" s="224"/>
      <c r="N182" s="224"/>
      <c r="O182" s="224"/>
      <c r="P182" s="224"/>
      <c r="Q182" s="224"/>
      <c r="R182" s="224"/>
    </row>
    <row r="183" spans="1:18">
      <c r="A183" s="224"/>
      <c r="B183" s="224"/>
      <c r="C183" s="224"/>
      <c r="D183" s="224"/>
      <c r="E183" s="224"/>
      <c r="F183" s="224"/>
      <c r="G183" s="224"/>
      <c r="H183" s="224"/>
      <c r="I183" s="224"/>
      <c r="J183" s="224"/>
      <c r="K183" s="224"/>
      <c r="L183" s="224"/>
      <c r="M183" s="224"/>
      <c r="N183" s="224"/>
      <c r="O183" s="224"/>
      <c r="P183" s="224"/>
      <c r="Q183" s="224"/>
      <c r="R183" s="224"/>
    </row>
    <row r="184" spans="1:18">
      <c r="A184" s="224"/>
      <c r="B184" s="224"/>
      <c r="C184" s="224"/>
      <c r="D184" s="224"/>
      <c r="E184" s="224"/>
      <c r="F184" s="224"/>
      <c r="G184" s="224"/>
      <c r="H184" s="224"/>
      <c r="I184" s="224"/>
      <c r="J184" s="224"/>
      <c r="K184" s="224"/>
      <c r="L184" s="224"/>
      <c r="M184" s="224"/>
      <c r="N184" s="224"/>
      <c r="O184" s="224"/>
      <c r="P184" s="224"/>
      <c r="Q184" s="224"/>
      <c r="R184" s="224"/>
    </row>
    <row r="185" spans="1:18">
      <c r="A185" s="224"/>
      <c r="B185" s="224"/>
      <c r="C185" s="224"/>
      <c r="D185" s="224"/>
      <c r="E185" s="224"/>
      <c r="F185" s="224"/>
      <c r="G185" s="224"/>
      <c r="H185" s="224"/>
      <c r="I185" s="224"/>
      <c r="J185" s="224"/>
      <c r="K185" s="224"/>
      <c r="L185" s="224"/>
      <c r="M185" s="224"/>
      <c r="N185" s="224"/>
      <c r="O185" s="224"/>
      <c r="P185" s="224"/>
      <c r="Q185" s="224"/>
      <c r="R185" s="224"/>
    </row>
    <row r="186" spans="1:18">
      <c r="A186" s="224"/>
      <c r="B186" s="224"/>
      <c r="C186" s="224"/>
      <c r="D186" s="224"/>
      <c r="E186" s="224"/>
      <c r="F186" s="224"/>
      <c r="G186" s="224"/>
      <c r="H186" s="224"/>
      <c r="I186" s="224"/>
      <c r="J186" s="224"/>
      <c r="K186" s="224"/>
      <c r="L186" s="224"/>
      <c r="M186" s="224"/>
      <c r="N186" s="224"/>
      <c r="O186" s="224"/>
      <c r="P186" s="224"/>
      <c r="Q186" s="224"/>
      <c r="R186" s="224"/>
    </row>
    <row r="187" spans="1:18">
      <c r="A187" s="224"/>
      <c r="B187" s="224"/>
      <c r="C187" s="224"/>
      <c r="D187" s="224"/>
      <c r="E187" s="224"/>
      <c r="F187" s="224"/>
      <c r="G187" s="224"/>
      <c r="H187" s="224"/>
      <c r="I187" s="224"/>
      <c r="J187" s="224"/>
      <c r="K187" s="224"/>
      <c r="L187" s="224"/>
      <c r="M187" s="224"/>
      <c r="N187" s="224"/>
      <c r="O187" s="224"/>
      <c r="P187" s="224"/>
      <c r="Q187" s="224"/>
      <c r="R187" s="224"/>
    </row>
    <row r="188" spans="1:18">
      <c r="A188" s="224"/>
      <c r="B188" s="224"/>
      <c r="C188" s="224"/>
      <c r="D188" s="224"/>
      <c r="E188" s="224"/>
      <c r="F188" s="224"/>
      <c r="G188" s="224"/>
      <c r="H188" s="224"/>
      <c r="I188" s="224"/>
      <c r="J188" s="224"/>
      <c r="K188" s="224"/>
      <c r="L188" s="224"/>
      <c r="M188" s="224"/>
      <c r="N188" s="224"/>
      <c r="O188" s="224"/>
      <c r="P188" s="224"/>
      <c r="Q188" s="224"/>
      <c r="R188" s="224"/>
    </row>
    <row r="189" spans="1:18">
      <c r="A189" s="224"/>
      <c r="B189" s="224"/>
      <c r="C189" s="224"/>
      <c r="D189" s="224"/>
      <c r="E189" s="224"/>
      <c r="F189" s="224"/>
      <c r="G189" s="224"/>
      <c r="H189" s="224"/>
      <c r="I189" s="224"/>
      <c r="J189" s="224"/>
      <c r="K189" s="224"/>
      <c r="L189" s="224"/>
      <c r="M189" s="224"/>
      <c r="N189" s="224"/>
      <c r="O189" s="224"/>
      <c r="P189" s="224"/>
      <c r="Q189" s="224"/>
      <c r="R189" s="224"/>
    </row>
    <row r="190" spans="1:18">
      <c r="A190" s="224"/>
      <c r="B190" s="224"/>
      <c r="C190" s="224"/>
      <c r="D190" s="224"/>
      <c r="E190" s="224"/>
      <c r="F190" s="224"/>
      <c r="G190" s="224"/>
      <c r="H190" s="224"/>
      <c r="I190" s="224"/>
      <c r="J190" s="224"/>
      <c r="K190" s="224"/>
      <c r="L190" s="224"/>
      <c r="M190" s="224"/>
      <c r="N190" s="224"/>
      <c r="O190" s="224"/>
      <c r="P190" s="224"/>
      <c r="Q190" s="224"/>
      <c r="R190" s="224"/>
    </row>
    <row r="191" spans="1:18">
      <c r="A191" s="224"/>
      <c r="B191" s="224"/>
      <c r="C191" s="224"/>
      <c r="D191" s="224"/>
      <c r="E191" s="224"/>
      <c r="F191" s="224"/>
      <c r="G191" s="224"/>
      <c r="H191" s="224"/>
      <c r="I191" s="224"/>
      <c r="J191" s="224"/>
      <c r="K191" s="224"/>
      <c r="L191" s="224"/>
      <c r="M191" s="224"/>
      <c r="N191" s="224"/>
      <c r="O191" s="224"/>
      <c r="P191" s="224"/>
      <c r="Q191" s="224"/>
      <c r="R191" s="224"/>
    </row>
    <row r="192" spans="1:18">
      <c r="A192" s="224"/>
      <c r="B192" s="224"/>
      <c r="C192" s="224"/>
      <c r="D192" s="224"/>
      <c r="E192" s="224"/>
      <c r="F192" s="224"/>
      <c r="G192" s="224"/>
      <c r="H192" s="224"/>
      <c r="I192" s="224"/>
      <c r="J192" s="224"/>
      <c r="K192" s="224"/>
      <c r="L192" s="224"/>
      <c r="M192" s="224"/>
      <c r="N192" s="224"/>
      <c r="O192" s="224"/>
      <c r="P192" s="224"/>
      <c r="Q192" s="224"/>
      <c r="R192" s="224"/>
    </row>
    <row r="193" spans="1:18">
      <c r="A193" s="224"/>
      <c r="B193" s="224"/>
      <c r="C193" s="224"/>
      <c r="D193" s="224"/>
      <c r="E193" s="224"/>
      <c r="F193" s="224"/>
      <c r="G193" s="224"/>
      <c r="H193" s="224"/>
      <c r="I193" s="224"/>
      <c r="J193" s="224"/>
      <c r="K193" s="224"/>
      <c r="L193" s="224"/>
      <c r="M193" s="224"/>
      <c r="N193" s="224"/>
      <c r="O193" s="224"/>
      <c r="P193" s="224"/>
      <c r="Q193" s="224"/>
      <c r="R193" s="224"/>
    </row>
    <row r="194" spans="1:18">
      <c r="A194" s="224"/>
      <c r="B194" s="224"/>
      <c r="C194" s="224"/>
      <c r="D194" s="224"/>
      <c r="E194" s="224"/>
      <c r="F194" s="224"/>
      <c r="G194" s="224"/>
      <c r="H194" s="224"/>
      <c r="I194" s="224"/>
      <c r="J194" s="224"/>
      <c r="K194" s="224"/>
      <c r="L194" s="224"/>
      <c r="M194" s="224"/>
      <c r="N194" s="224"/>
      <c r="O194" s="224"/>
      <c r="P194" s="224"/>
      <c r="Q194" s="224"/>
      <c r="R194" s="224"/>
    </row>
    <row r="195" spans="1:18">
      <c r="A195" s="221"/>
      <c r="B195" s="221"/>
      <c r="C195" s="221"/>
      <c r="D195" s="221"/>
      <c r="E195" s="221"/>
      <c r="F195" s="221"/>
      <c r="G195" s="221"/>
      <c r="H195" s="221"/>
      <c r="I195" s="221"/>
      <c r="J195" s="221"/>
      <c r="K195" s="221"/>
      <c r="L195" s="221"/>
      <c r="M195" s="221"/>
      <c r="N195" s="221"/>
      <c r="O195" s="221"/>
      <c r="P195" s="221"/>
      <c r="Q195" s="221"/>
      <c r="R195" s="221"/>
    </row>
    <row r="196" spans="1:18">
      <c r="A196" s="221"/>
      <c r="B196" s="221"/>
      <c r="C196" s="221"/>
      <c r="D196" s="221"/>
      <c r="E196" s="221"/>
      <c r="F196" s="221"/>
      <c r="G196" s="221"/>
      <c r="H196" s="221"/>
      <c r="I196" s="221"/>
      <c r="J196" s="221"/>
      <c r="K196" s="221"/>
      <c r="L196" s="221"/>
      <c r="M196" s="221"/>
      <c r="N196" s="221"/>
      <c r="O196" s="221"/>
      <c r="P196" s="221"/>
      <c r="Q196" s="221"/>
      <c r="R196" s="221"/>
    </row>
    <row r="197" spans="1:18">
      <c r="A197" s="221"/>
      <c r="B197" s="221"/>
      <c r="C197" s="221"/>
      <c r="D197" s="221"/>
      <c r="E197" s="221"/>
      <c r="F197" s="221"/>
      <c r="G197" s="221"/>
      <c r="H197" s="221"/>
      <c r="I197" s="221"/>
      <c r="J197" s="221"/>
      <c r="K197" s="221"/>
      <c r="L197" s="221"/>
      <c r="M197" s="221"/>
      <c r="N197" s="221"/>
      <c r="O197" s="221"/>
      <c r="P197" s="221"/>
      <c r="Q197" s="221"/>
      <c r="R197" s="221"/>
    </row>
    <row r="198" spans="1:18">
      <c r="A198" s="221"/>
      <c r="B198" s="221"/>
      <c r="C198" s="221"/>
      <c r="D198" s="221"/>
      <c r="E198" s="221"/>
      <c r="F198" s="221"/>
      <c r="G198" s="221"/>
      <c r="H198" s="221"/>
      <c r="I198" s="221"/>
      <c r="J198" s="221"/>
      <c r="K198" s="221"/>
      <c r="L198" s="221"/>
      <c r="M198" s="221"/>
      <c r="N198" s="221"/>
      <c r="O198" s="221"/>
      <c r="P198" s="221"/>
      <c r="Q198" s="221"/>
      <c r="R198" s="221"/>
    </row>
    <row r="199" spans="1:18">
      <c r="A199" s="221"/>
      <c r="B199" s="221"/>
      <c r="C199" s="221"/>
      <c r="D199" s="221"/>
      <c r="E199" s="221"/>
      <c r="F199" s="221"/>
      <c r="G199" s="221"/>
      <c r="H199" s="221"/>
      <c r="I199" s="221"/>
      <c r="J199" s="221"/>
      <c r="K199" s="221"/>
      <c r="L199" s="221"/>
      <c r="M199" s="221"/>
      <c r="N199" s="221"/>
      <c r="O199" s="221"/>
      <c r="P199" s="221"/>
      <c r="Q199" s="221"/>
      <c r="R199" s="221"/>
    </row>
    <row r="200" spans="1:18">
      <c r="A200" s="221"/>
      <c r="B200" s="221"/>
      <c r="C200" s="221"/>
      <c r="D200" s="221"/>
      <c r="E200" s="221"/>
      <c r="F200" s="221"/>
      <c r="G200" s="221"/>
      <c r="H200" s="221"/>
      <c r="I200" s="221"/>
      <c r="J200" s="221"/>
      <c r="K200" s="221"/>
      <c r="L200" s="221"/>
      <c r="M200" s="221"/>
      <c r="N200" s="221"/>
      <c r="O200" s="221"/>
      <c r="P200" s="221"/>
      <c r="Q200" s="221"/>
      <c r="R200" s="221"/>
    </row>
    <row r="201" spans="1:18">
      <c r="A201" s="221"/>
      <c r="B201" s="221"/>
      <c r="C201" s="221"/>
      <c r="D201" s="221"/>
      <c r="E201" s="221"/>
      <c r="F201" s="221"/>
      <c r="G201" s="221"/>
      <c r="H201" s="221"/>
      <c r="I201" s="221"/>
      <c r="J201" s="221"/>
      <c r="K201" s="221"/>
      <c r="L201" s="221"/>
      <c r="M201" s="221"/>
      <c r="N201" s="221"/>
      <c r="O201" s="221"/>
      <c r="P201" s="221"/>
      <c r="Q201" s="221"/>
      <c r="R201" s="221"/>
    </row>
    <row r="202" spans="1:18">
      <c r="A202" s="221"/>
      <c r="B202" s="221"/>
      <c r="C202" s="221"/>
      <c r="D202" s="221"/>
      <c r="E202" s="221"/>
      <c r="F202" s="221"/>
      <c r="G202" s="221"/>
      <c r="H202" s="221"/>
      <c r="I202" s="221"/>
      <c r="J202" s="221"/>
      <c r="K202" s="221"/>
      <c r="L202" s="221"/>
      <c r="M202" s="221"/>
      <c r="N202" s="221"/>
      <c r="O202" s="221"/>
      <c r="P202" s="221"/>
      <c r="Q202" s="221"/>
      <c r="R202" s="221"/>
    </row>
    <row r="203" spans="1:18">
      <c r="A203" s="221"/>
      <c r="B203" s="221"/>
      <c r="C203" s="221"/>
      <c r="D203" s="221"/>
      <c r="E203" s="221"/>
      <c r="F203" s="221"/>
      <c r="G203" s="221"/>
      <c r="H203" s="221"/>
      <c r="I203" s="221"/>
      <c r="J203" s="221"/>
      <c r="K203" s="221"/>
      <c r="L203" s="221"/>
      <c r="M203" s="221"/>
      <c r="N203" s="221"/>
      <c r="O203" s="221"/>
      <c r="P203" s="221"/>
      <c r="Q203" s="221"/>
      <c r="R203" s="221"/>
    </row>
    <row r="204" spans="1:18">
      <c r="A204" s="221"/>
      <c r="B204" s="221"/>
      <c r="C204" s="221"/>
      <c r="D204" s="221"/>
      <c r="E204" s="221"/>
      <c r="F204" s="221"/>
      <c r="G204" s="221"/>
      <c r="H204" s="221"/>
      <c r="I204" s="221"/>
      <c r="J204" s="221"/>
      <c r="K204" s="221"/>
      <c r="L204" s="221"/>
      <c r="M204" s="221"/>
      <c r="N204" s="221"/>
      <c r="O204" s="221"/>
      <c r="P204" s="221"/>
      <c r="Q204" s="221"/>
      <c r="R204" s="221"/>
    </row>
  </sheetData>
  <mergeCells count="1">
    <mergeCell ref="A1:R19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04"/>
  <sheetViews>
    <sheetView zoomScale="120" zoomScaleNormal="120" zoomScalePageLayoutView="125" workbookViewId="0">
      <pane ySplit="4" topLeftCell="A5" activePane="bottomLeft" state="frozen"/>
      <selection activeCell="D537" sqref="D537"/>
      <selection pane="bottomLeft" activeCell="A5" sqref="A5"/>
    </sheetView>
  </sheetViews>
  <sheetFormatPr defaultColWidth="9.140625" defaultRowHeight="15"/>
  <cols>
    <col min="1" max="1" width="9.85546875" customWidth="1"/>
    <col min="2" max="2" width="10.140625" customWidth="1"/>
    <col min="3" max="3" width="13.28515625" customWidth="1"/>
    <col min="4" max="4" width="20.7109375" customWidth="1"/>
    <col min="5" max="5" width="30" customWidth="1"/>
    <col min="6" max="6" width="20.28515625" customWidth="1"/>
    <col min="7" max="7" width="21.140625" customWidth="1"/>
    <col min="8" max="8" width="12.140625" customWidth="1"/>
    <col min="9" max="9" width="16.85546875" customWidth="1"/>
    <col min="10" max="10" width="14.85546875" customWidth="1"/>
    <col min="11" max="11" width="13.5703125" customWidth="1"/>
    <col min="12" max="12" width="22" customWidth="1"/>
    <col min="13" max="13" width="14.42578125" customWidth="1"/>
    <col min="14" max="14" width="10.42578125" hidden="1" customWidth="1"/>
    <col min="15" max="15" width="13.42578125" hidden="1" customWidth="1"/>
    <col min="16" max="16" width="10.7109375" hidden="1" customWidth="1"/>
    <col min="17" max="17" width="11.140625" hidden="1" customWidth="1"/>
    <col min="18" max="19" width="10.42578125" hidden="1" customWidth="1"/>
    <col min="20" max="21" width="15.7109375" hidden="1" customWidth="1"/>
    <col min="22" max="22" width="16.85546875" hidden="1" customWidth="1"/>
    <col min="23" max="23" width="15.7109375" hidden="1" customWidth="1"/>
    <col min="24" max="24" width="16.42578125" hidden="1" customWidth="1"/>
    <col min="25" max="25" width="33.28515625" customWidth="1"/>
    <col min="27" max="27" width="9.140625" hidden="1" customWidth="1"/>
    <col min="28" max="28" width="14.140625" customWidth="1"/>
    <col min="29" max="29" width="15.140625" customWidth="1"/>
    <col min="30" max="30" width="17.42578125" bestFit="1" customWidth="1"/>
    <col min="31" max="31" width="10.5703125" customWidth="1"/>
  </cols>
  <sheetData>
    <row r="1" spans="1:31" ht="51.75" customHeight="1">
      <c r="A1" s="226" t="s">
        <v>3973</v>
      </c>
      <c r="B1" s="227"/>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8"/>
    </row>
    <row r="2" spans="1:31">
      <c r="A2" s="229" t="s">
        <v>145</v>
      </c>
      <c r="B2" s="229"/>
      <c r="C2" s="229"/>
      <c r="D2" s="132" t="s">
        <v>148</v>
      </c>
      <c r="E2" s="17"/>
      <c r="F2" s="230" t="s">
        <v>146</v>
      </c>
      <c r="G2" s="230"/>
      <c r="H2" s="230"/>
      <c r="I2" s="231" t="s">
        <v>149</v>
      </c>
      <c r="J2" s="231"/>
      <c r="K2" s="17"/>
      <c r="L2" s="17"/>
      <c r="M2" s="17"/>
      <c r="N2" s="17"/>
      <c r="O2" s="17"/>
      <c r="P2" s="17"/>
      <c r="Q2" s="17"/>
      <c r="R2" s="17"/>
      <c r="S2" s="17"/>
      <c r="T2" s="17"/>
      <c r="U2" s="17"/>
      <c r="V2" s="17"/>
      <c r="W2" s="17"/>
      <c r="X2" s="17"/>
      <c r="Y2" s="17"/>
      <c r="Z2" s="21"/>
      <c r="AA2" s="17"/>
      <c r="AB2" s="17"/>
      <c r="AC2" s="17"/>
      <c r="AD2" s="17"/>
      <c r="AE2" s="17"/>
    </row>
    <row r="3" spans="1:31">
      <c r="A3" s="225" t="s">
        <v>53</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row>
    <row r="4" spans="1:31" ht="51">
      <c r="A4" s="160" t="s">
        <v>54</v>
      </c>
      <c r="B4" s="161" t="s">
        <v>92</v>
      </c>
      <c r="C4" s="161" t="s">
        <v>9</v>
      </c>
      <c r="D4" s="161" t="s">
        <v>93</v>
      </c>
      <c r="E4" s="161" t="s">
        <v>105</v>
      </c>
      <c r="F4" s="161" t="s">
        <v>12</v>
      </c>
      <c r="G4" s="161" t="s">
        <v>13</v>
      </c>
      <c r="H4" s="161" t="s">
        <v>52</v>
      </c>
      <c r="I4" s="162" t="s">
        <v>104</v>
      </c>
      <c r="J4" s="162" t="s">
        <v>95</v>
      </c>
      <c r="K4" s="162" t="s">
        <v>17</v>
      </c>
      <c r="L4" s="162" t="s">
        <v>3890</v>
      </c>
      <c r="M4" s="162" t="s">
        <v>94</v>
      </c>
      <c r="N4" s="162" t="s">
        <v>1</v>
      </c>
      <c r="O4" s="162" t="s">
        <v>3891</v>
      </c>
      <c r="P4" s="162" t="s">
        <v>3889</v>
      </c>
      <c r="Q4" s="162" t="s">
        <v>3892</v>
      </c>
      <c r="R4" s="162" t="s">
        <v>3893</v>
      </c>
      <c r="S4" s="162" t="s">
        <v>3894</v>
      </c>
      <c r="T4" s="162" t="s">
        <v>151</v>
      </c>
      <c r="U4" s="162" t="s">
        <v>3909</v>
      </c>
      <c r="V4" s="162" t="s">
        <v>3907</v>
      </c>
      <c r="W4" s="162" t="s">
        <v>3910</v>
      </c>
      <c r="X4" s="162" t="s">
        <v>3908</v>
      </c>
      <c r="Y4" s="162" t="s">
        <v>102</v>
      </c>
      <c r="Z4" s="162" t="s">
        <v>96</v>
      </c>
      <c r="AA4" s="163" t="s">
        <v>19</v>
      </c>
      <c r="AB4" s="162" t="s">
        <v>103</v>
      </c>
      <c r="AC4" s="162" t="s">
        <v>97</v>
      </c>
      <c r="AD4" s="162" t="s">
        <v>98</v>
      </c>
      <c r="AE4" s="164" t="s">
        <v>99</v>
      </c>
    </row>
    <row r="5" spans="1:31">
      <c r="A5" s="157">
        <f>ROW()-4</f>
        <v>1</v>
      </c>
      <c r="B5" s="57"/>
      <c r="C5" s="57"/>
      <c r="D5" s="57"/>
      <c r="E5" s="60"/>
      <c r="F5" s="57"/>
      <c r="G5" s="57"/>
      <c r="H5" s="58"/>
      <c r="I5" s="62"/>
      <c r="J5" s="92"/>
      <c r="K5" s="103" t="str">
        <f>IF(ISBLANK(I5), "", ROUND((E5-I5)/30.4,0))</f>
        <v/>
      </c>
      <c r="L5" s="103" t="str">
        <f>IF(ISBLANK(I5), "", E5-I5)</f>
        <v/>
      </c>
      <c r="M5" s="89"/>
      <c r="N5" s="121" t="str">
        <f t="shared" ref="N5:N68" si="0">H5&amp;K5</f>
        <v/>
      </c>
      <c r="O5" s="121" t="str">
        <f t="shared" ref="O5:O68" si="1">H5&amp;L5</f>
        <v/>
      </c>
      <c r="P5" s="122" t="str">
        <f>IF(ISBLANK(M5), "", (POWER(M5/VLOOKUP(O5,Anthro_Calc!C:P,13,FALSE),VLOOKUP(O5,Anthro_Calc!C:P,12,FALSE))-1) / (VLOOKUP(O5,Anthro_Calc!C:P,14,FALSE)*VLOOKUP(O5,Anthro_Calc!C:P,12,FALSE)))</f>
        <v/>
      </c>
      <c r="Q5" s="122" t="str">
        <f>IF(ISBLANK(M5), "", -3 + (M5 -VLOOKUP(O5,Anthro_Calc!C:P,4,FALSE)) / (VLOOKUP(O5,Anthro_Calc!C:P,5,FALSE) - VLOOKUP(O5,Anthro_Calc!C:P,4,FALSE)))</f>
        <v/>
      </c>
      <c r="R5" s="122" t="str">
        <f>IF(ISBLANK(M5), "", 3 + (M5 -VLOOKUP(O5,Anthro_Calc!C:P,10,FALSE)) / (VLOOKUP(O5,Anthro_Calc!C:P,10,FALSE) - VLOOKUP(O5,Anthro_Calc!C:P,9,FALSE)))</f>
        <v/>
      </c>
      <c r="S5" s="123" t="str">
        <f>IF(P5="", "", IF(P5&gt;3, R5, IF(P5&lt;-3, Q5, P5)))</f>
        <v/>
      </c>
      <c r="T5" s="124" t="str">
        <f t="shared" ref="T5:T68" si="2">IF(ISBLANK(M5), "", IF(S5&lt;=-3,"SEVERE", IF(S5&lt;=-2,"MODERATE", IF(S5&lt;=-1, "MILD", "NORMAL"))))</f>
        <v/>
      </c>
      <c r="U5" s="124">
        <f>IF(H5="m", L5, 0)</f>
        <v>0</v>
      </c>
      <c r="V5" s="124" t="str">
        <f>IF(H5="m", M5, "")</f>
        <v/>
      </c>
      <c r="W5" s="124">
        <f>IF(H5="f", L5, 0)</f>
        <v>0</v>
      </c>
      <c r="X5" s="124" t="str">
        <f>IF(H5="f", M5, "")</f>
        <v/>
      </c>
      <c r="Y5" s="124" t="str">
        <f t="shared" ref="Y5:Y68" si="3">IF(AND(ISERROR(FIND("Mild",$I$2)),T5="MILD"),"NORMAL",T5)</f>
        <v/>
      </c>
      <c r="Z5" s="55"/>
      <c r="AA5" s="90"/>
      <c r="AB5" s="89"/>
      <c r="AC5" s="91"/>
      <c r="AD5" s="105" t="str">
        <f>IF(OR(ISBLANK(AC5),ISBLANK(J5)),"",IF(AND(J5&gt;1, K5 &gt;= 6, K5 &lt;= 59), VLOOKUP(AC5&amp;Y5,Contextualization!C10:D41,2,FALSE), "NPD"))</f>
        <v/>
      </c>
      <c r="AE5" s="158"/>
    </row>
    <row r="6" spans="1:31">
      <c r="A6" s="157">
        <f t="shared" ref="A6:A68" si="4">ROW()-4</f>
        <v>2</v>
      </c>
      <c r="B6" s="57"/>
      <c r="C6" s="57"/>
      <c r="D6" s="57"/>
      <c r="E6" s="60"/>
      <c r="F6" s="57"/>
      <c r="G6" s="57"/>
      <c r="H6" s="58"/>
      <c r="I6" s="62"/>
      <c r="J6" s="92"/>
      <c r="K6" s="103" t="str">
        <f t="shared" ref="K6:K69" si="5">IF(ISBLANK(I6), "", ROUND((E6-I6)/30.4,0))</f>
        <v/>
      </c>
      <c r="L6" s="103" t="str">
        <f t="shared" ref="L6:L69" si="6">IF(ISBLANK(I6), "", E6-I6)</f>
        <v/>
      </c>
      <c r="M6" s="89"/>
      <c r="N6" s="121" t="str">
        <f t="shared" si="0"/>
        <v/>
      </c>
      <c r="O6" s="121" t="str">
        <f t="shared" si="1"/>
        <v/>
      </c>
      <c r="P6" s="122" t="str">
        <f>IF(ISBLANK(M6), "", (POWER(M6/VLOOKUP(O6,Anthro_Calc!C:P,13,FALSE),VLOOKUP(O6,Anthro_Calc!C:P,12,FALSE))-1) / (VLOOKUP(O6,Anthro_Calc!C:P,14,FALSE)*VLOOKUP(O6,Anthro_Calc!C:P,12,FALSE)))</f>
        <v/>
      </c>
      <c r="Q6" s="122" t="str">
        <f>IF(ISBLANK(M6), "", -3 + (M6 -VLOOKUP(O6,Anthro_Calc!C:P,4,FALSE)) / (VLOOKUP(O6,Anthro_Calc!C:P,5,FALSE) - VLOOKUP(O6,Anthro_Calc!C:P,4,FALSE)))</f>
        <v/>
      </c>
      <c r="R6" s="122" t="str">
        <f>IF(ISBLANK(M6), "", 3 + (M6 -VLOOKUP(O6,Anthro_Calc!C:P,10,FALSE)) / (VLOOKUP(O6,Anthro_Calc!C:P,10,FALSE) - VLOOKUP(O6,Anthro_Calc!C:P,9,FALSE)))</f>
        <v/>
      </c>
      <c r="S6" s="123" t="str">
        <f t="shared" ref="S6:S69" si="7">IF(P6="", "", IF(P6&gt;3, R6, IF(P6&lt;-3, Q6, P6)))</f>
        <v/>
      </c>
      <c r="T6" s="124" t="str">
        <f t="shared" si="2"/>
        <v/>
      </c>
      <c r="U6" s="124">
        <f>IF(H6="m", L6, 0)</f>
        <v>0</v>
      </c>
      <c r="V6" s="124" t="str">
        <f t="shared" ref="V6:V69" si="8">IF(H6="m", M6, "")</f>
        <v/>
      </c>
      <c r="W6" s="124">
        <f t="shared" ref="W6:W69" si="9">IF(H6="f", L6, 0)</f>
        <v>0</v>
      </c>
      <c r="X6" s="124" t="str">
        <f t="shared" ref="X6:X69" si="10">IF(H6="f", M6, "")</f>
        <v/>
      </c>
      <c r="Y6" s="124" t="str">
        <f t="shared" si="3"/>
        <v/>
      </c>
      <c r="Z6" s="55"/>
      <c r="AA6" s="90"/>
      <c r="AB6" s="89"/>
      <c r="AC6" s="91"/>
      <c r="AD6" s="105" t="str">
        <f>IF(OR(ISBLANK(AC6),ISBLANK(J6)),"",IF(AND(J6&gt;1, K6 &gt;= 6, K6 &lt;= 59), VLOOKUP(AC6&amp;Y6,Contextualization!C11:D42,2,FALSE), "NPD"))</f>
        <v/>
      </c>
      <c r="AE6" s="158"/>
    </row>
    <row r="7" spans="1:31">
      <c r="A7" s="157">
        <f t="shared" si="4"/>
        <v>3</v>
      </c>
      <c r="B7" s="57"/>
      <c r="C7" s="57"/>
      <c r="D7" s="57"/>
      <c r="E7" s="60"/>
      <c r="F7" s="57"/>
      <c r="G7" s="57"/>
      <c r="H7" s="58"/>
      <c r="I7" s="62"/>
      <c r="J7" s="92"/>
      <c r="K7" s="103" t="str">
        <f t="shared" si="5"/>
        <v/>
      </c>
      <c r="L7" s="103" t="str">
        <f t="shared" si="6"/>
        <v/>
      </c>
      <c r="M7" s="89"/>
      <c r="N7" s="121" t="str">
        <f t="shared" si="0"/>
        <v/>
      </c>
      <c r="O7" s="121" t="str">
        <f t="shared" si="1"/>
        <v/>
      </c>
      <c r="P7" s="122" t="str">
        <f>IF(ISBLANK(M7), "", (POWER(M7/VLOOKUP(O7,Anthro_Calc!C:P,13,FALSE),VLOOKUP(O7,Anthro_Calc!C:P,12,FALSE))-1) / (VLOOKUP(O7,Anthro_Calc!C:P,14,FALSE)*VLOOKUP(O7,Anthro_Calc!C:P,12,FALSE)))</f>
        <v/>
      </c>
      <c r="Q7" s="122" t="str">
        <f>IF(ISBLANK(M7), "", -3 + (M7 -VLOOKUP(O7,Anthro_Calc!C:P,4,FALSE)) / (VLOOKUP(O7,Anthro_Calc!C:P,5,FALSE) - VLOOKUP(O7,Anthro_Calc!C:P,4,FALSE)))</f>
        <v/>
      </c>
      <c r="R7" s="122" t="str">
        <f>IF(ISBLANK(M7), "", 3 + (M7 -VLOOKUP(O7,Anthro_Calc!C:P,10,FALSE)) / (VLOOKUP(O7,Anthro_Calc!C:P,10,FALSE) - VLOOKUP(O7,Anthro_Calc!C:P,9,FALSE)))</f>
        <v/>
      </c>
      <c r="S7" s="123" t="str">
        <f t="shared" si="7"/>
        <v/>
      </c>
      <c r="T7" s="124" t="str">
        <f t="shared" si="2"/>
        <v/>
      </c>
      <c r="U7" s="124">
        <f t="shared" ref="U7:U69" si="11">IF(H7="m", L7, 0)</f>
        <v>0</v>
      </c>
      <c r="V7" s="124" t="str">
        <f t="shared" si="8"/>
        <v/>
      </c>
      <c r="W7" s="124">
        <f t="shared" si="9"/>
        <v>0</v>
      </c>
      <c r="X7" s="124" t="str">
        <f t="shared" si="10"/>
        <v/>
      </c>
      <c r="Y7" s="124" t="str">
        <f t="shared" si="3"/>
        <v/>
      </c>
      <c r="Z7" s="55"/>
      <c r="AA7" s="90"/>
      <c r="AB7" s="89"/>
      <c r="AC7" s="91"/>
      <c r="AD7" s="105" t="str">
        <f>IF(OR(ISBLANK(AC7),ISBLANK(J7)),"",IF(AND(J7&gt;1, K7 &gt;= 6, K7 &lt;= 59), VLOOKUP(AC7&amp;Y7,Contextualization!C12:D43,2,FALSE), "NPD"))</f>
        <v/>
      </c>
      <c r="AE7" s="158"/>
    </row>
    <row r="8" spans="1:31">
      <c r="A8" s="157">
        <f t="shared" si="4"/>
        <v>4</v>
      </c>
      <c r="B8" s="57"/>
      <c r="C8" s="57"/>
      <c r="D8" s="57"/>
      <c r="E8" s="60"/>
      <c r="F8" s="57"/>
      <c r="G8" s="57"/>
      <c r="H8" s="58"/>
      <c r="I8" s="62"/>
      <c r="J8" s="92"/>
      <c r="K8" s="103" t="str">
        <f t="shared" si="5"/>
        <v/>
      </c>
      <c r="L8" s="103" t="str">
        <f t="shared" si="6"/>
        <v/>
      </c>
      <c r="M8" s="89"/>
      <c r="N8" s="121" t="str">
        <f t="shared" si="0"/>
        <v/>
      </c>
      <c r="O8" s="121" t="str">
        <f t="shared" si="1"/>
        <v/>
      </c>
      <c r="P8" s="122" t="str">
        <f>IF(ISBLANK(M8), "", (POWER(M8/VLOOKUP(O8,Anthro_Calc!C:P,13,FALSE),VLOOKUP(O8,Anthro_Calc!C:P,12,FALSE))-1) / (VLOOKUP(O8,Anthro_Calc!C:P,14,FALSE)*VLOOKUP(O8,Anthro_Calc!C:P,12,FALSE)))</f>
        <v/>
      </c>
      <c r="Q8" s="122" t="str">
        <f>IF(ISBLANK(M8), "", -3 + (M8 -VLOOKUP(O8,Anthro_Calc!C:P,4,FALSE)) / (VLOOKUP(O8,Anthro_Calc!C:P,5,FALSE) - VLOOKUP(O8,Anthro_Calc!C:P,4,FALSE)))</f>
        <v/>
      </c>
      <c r="R8" s="122" t="str">
        <f>IF(ISBLANK(M8), "", 3 + (M8 -VLOOKUP(O8,Anthro_Calc!C:P,10,FALSE)) / (VLOOKUP(O8,Anthro_Calc!C:P,10,FALSE) - VLOOKUP(O8,Anthro_Calc!C:P,9,FALSE)))</f>
        <v/>
      </c>
      <c r="S8" s="123" t="str">
        <f t="shared" si="7"/>
        <v/>
      </c>
      <c r="T8" s="124" t="str">
        <f t="shared" si="2"/>
        <v/>
      </c>
      <c r="U8" s="124">
        <f t="shared" si="11"/>
        <v>0</v>
      </c>
      <c r="V8" s="124" t="str">
        <f t="shared" si="8"/>
        <v/>
      </c>
      <c r="W8" s="124">
        <f t="shared" si="9"/>
        <v>0</v>
      </c>
      <c r="X8" s="124" t="str">
        <f t="shared" si="10"/>
        <v/>
      </c>
      <c r="Y8" s="124" t="str">
        <f t="shared" si="3"/>
        <v/>
      </c>
      <c r="Z8" s="55"/>
      <c r="AA8" s="90"/>
      <c r="AB8" s="89"/>
      <c r="AC8" s="91"/>
      <c r="AD8" s="105" t="str">
        <f>IF(OR(ISBLANK(AC8),ISBLANK(J8)),"",IF(AND(J8&gt;1, K8 &gt;= 6, K8 &lt;= 59), VLOOKUP(AC8&amp;Y8,Contextualization!C13:D44,2,FALSE), "NPD"))</f>
        <v/>
      </c>
      <c r="AE8" s="158"/>
    </row>
    <row r="9" spans="1:31">
      <c r="A9" s="157">
        <f t="shared" si="4"/>
        <v>5</v>
      </c>
      <c r="B9" s="57"/>
      <c r="C9" s="57"/>
      <c r="D9" s="57"/>
      <c r="E9" s="60"/>
      <c r="F9" s="57"/>
      <c r="G9" s="57"/>
      <c r="H9" s="58"/>
      <c r="I9" s="62"/>
      <c r="J9" s="92"/>
      <c r="K9" s="103" t="str">
        <f t="shared" si="5"/>
        <v/>
      </c>
      <c r="L9" s="103" t="str">
        <f t="shared" si="6"/>
        <v/>
      </c>
      <c r="M9" s="89"/>
      <c r="N9" s="121" t="str">
        <f t="shared" si="0"/>
        <v/>
      </c>
      <c r="O9" s="121" t="str">
        <f t="shared" si="1"/>
        <v/>
      </c>
      <c r="P9" s="122" t="str">
        <f>IF(ISBLANK(M9), "", (POWER(M9/VLOOKUP(O9,Anthro_Calc!C:P,13,FALSE),VLOOKUP(O9,Anthro_Calc!C:P,12,FALSE))-1) / (VLOOKUP(O9,Anthro_Calc!C:P,14,FALSE)*VLOOKUP(O9,Anthro_Calc!C:P,12,FALSE)))</f>
        <v/>
      </c>
      <c r="Q9" s="122" t="str">
        <f>IF(ISBLANK(M9), "", -3 + (M9 -VLOOKUP(O9,Anthro_Calc!C:P,4,FALSE)) / (VLOOKUP(O9,Anthro_Calc!C:P,5,FALSE) - VLOOKUP(O9,Anthro_Calc!C:P,4,FALSE)))</f>
        <v/>
      </c>
      <c r="R9" s="122" t="str">
        <f>IF(ISBLANK(M9), "", 3 + (M9 -VLOOKUP(O9,Anthro_Calc!C:P,10,FALSE)) / (VLOOKUP(O9,Anthro_Calc!C:P,10,FALSE) - VLOOKUP(O9,Anthro_Calc!C:P,9,FALSE)))</f>
        <v/>
      </c>
      <c r="S9" s="123" t="str">
        <f t="shared" si="7"/>
        <v/>
      </c>
      <c r="T9" s="124" t="str">
        <f t="shared" si="2"/>
        <v/>
      </c>
      <c r="U9" s="124">
        <f t="shared" si="11"/>
        <v>0</v>
      </c>
      <c r="V9" s="124" t="str">
        <f t="shared" si="8"/>
        <v/>
      </c>
      <c r="W9" s="124">
        <f t="shared" si="9"/>
        <v>0</v>
      </c>
      <c r="X9" s="124" t="str">
        <f t="shared" si="10"/>
        <v/>
      </c>
      <c r="Y9" s="124" t="str">
        <f t="shared" si="3"/>
        <v/>
      </c>
      <c r="Z9" s="55"/>
      <c r="AA9" s="90"/>
      <c r="AB9" s="89"/>
      <c r="AC9" s="91"/>
      <c r="AD9" s="105" t="str">
        <f>IF(OR(ISBLANK(AC9),ISBLANK(J9)),"",IF(AND(J9&gt;1, K9 &gt;= 6, K9 &lt;= 59), VLOOKUP(AC9&amp;Y9,Contextualization!C14:D45,2,FALSE), "NPD"))</f>
        <v/>
      </c>
      <c r="AE9" s="158"/>
    </row>
    <row r="10" spans="1:31">
      <c r="A10" s="157">
        <f t="shared" si="4"/>
        <v>6</v>
      </c>
      <c r="B10" s="57"/>
      <c r="C10" s="57"/>
      <c r="D10" s="57"/>
      <c r="E10" s="60"/>
      <c r="F10" s="57"/>
      <c r="G10" s="57"/>
      <c r="H10" s="58"/>
      <c r="I10" s="62"/>
      <c r="J10" s="92"/>
      <c r="K10" s="103" t="str">
        <f t="shared" si="5"/>
        <v/>
      </c>
      <c r="L10" s="103" t="str">
        <f t="shared" si="6"/>
        <v/>
      </c>
      <c r="M10" s="89"/>
      <c r="N10" s="121" t="str">
        <f t="shared" si="0"/>
        <v/>
      </c>
      <c r="O10" s="121" t="str">
        <f t="shared" si="1"/>
        <v/>
      </c>
      <c r="P10" s="122" t="str">
        <f>IF(ISBLANK(M10), "", (POWER(M10/VLOOKUP(O10,Anthro_Calc!C:P,13,FALSE),VLOOKUP(O10,Anthro_Calc!C:P,12,FALSE))-1) / (VLOOKUP(O10,Anthro_Calc!C:P,14,FALSE)*VLOOKUP(O10,Anthro_Calc!C:P,12,FALSE)))</f>
        <v/>
      </c>
      <c r="Q10" s="122" t="str">
        <f>IF(ISBLANK(M10), "", -3 + (M10 -VLOOKUP(O10,Anthro_Calc!C:P,4,FALSE)) / (VLOOKUP(O10,Anthro_Calc!C:P,5,FALSE) - VLOOKUP(O10,Anthro_Calc!C:P,4,FALSE)))</f>
        <v/>
      </c>
      <c r="R10" s="122" t="str">
        <f>IF(ISBLANK(M10), "", 3 + (M10 -VLOOKUP(O10,Anthro_Calc!C:P,10,FALSE)) / (VLOOKUP(O10,Anthro_Calc!C:P,10,FALSE) - VLOOKUP(O10,Anthro_Calc!C:P,9,FALSE)))</f>
        <v/>
      </c>
      <c r="S10" s="123" t="str">
        <f t="shared" si="7"/>
        <v/>
      </c>
      <c r="T10" s="124" t="str">
        <f t="shared" si="2"/>
        <v/>
      </c>
      <c r="U10" s="124">
        <f t="shared" si="11"/>
        <v>0</v>
      </c>
      <c r="V10" s="124" t="str">
        <f t="shared" si="8"/>
        <v/>
      </c>
      <c r="W10" s="124">
        <f t="shared" si="9"/>
        <v>0</v>
      </c>
      <c r="X10" s="124" t="str">
        <f t="shared" si="10"/>
        <v/>
      </c>
      <c r="Y10" s="124" t="str">
        <f t="shared" si="3"/>
        <v/>
      </c>
      <c r="Z10" s="55"/>
      <c r="AA10" s="90"/>
      <c r="AB10" s="89"/>
      <c r="AC10" s="91"/>
      <c r="AD10" s="105" t="str">
        <f>IF(OR(ISBLANK(AC10),ISBLANK(J10)),"",IF(AND(J10&gt;1, K10 &gt;= 6, K10 &lt;= 59), VLOOKUP(AC10&amp;Y10,Contextualization!C15:D46,2,FALSE), "NPD"))</f>
        <v/>
      </c>
      <c r="AE10" s="158"/>
    </row>
    <row r="11" spans="1:31">
      <c r="A11" s="157">
        <f t="shared" si="4"/>
        <v>7</v>
      </c>
      <c r="B11" s="57"/>
      <c r="C11" s="57"/>
      <c r="D11" s="57"/>
      <c r="E11" s="60"/>
      <c r="F11" s="57"/>
      <c r="G11" s="57"/>
      <c r="H11" s="58"/>
      <c r="I11" s="62"/>
      <c r="J11" s="92"/>
      <c r="K11" s="103" t="str">
        <f t="shared" si="5"/>
        <v/>
      </c>
      <c r="L11" s="103" t="str">
        <f t="shared" si="6"/>
        <v/>
      </c>
      <c r="M11" s="89"/>
      <c r="N11" s="121" t="str">
        <f t="shared" si="0"/>
        <v/>
      </c>
      <c r="O11" s="121" t="str">
        <f t="shared" si="1"/>
        <v/>
      </c>
      <c r="P11" s="122" t="str">
        <f>IF(ISBLANK(M11), "", (POWER(M11/VLOOKUP(O11,Anthro_Calc!C:P,13,FALSE),VLOOKUP(O11,Anthro_Calc!C:P,12,FALSE))-1) / (VLOOKUP(O11,Anthro_Calc!C:P,14,FALSE)*VLOOKUP(O11,Anthro_Calc!C:P,12,FALSE)))</f>
        <v/>
      </c>
      <c r="Q11" s="122" t="str">
        <f>IF(ISBLANK(M11), "", -3 + (M11 -VLOOKUP(O11,Anthro_Calc!C:P,4,FALSE)) / (VLOOKUP(O11,Anthro_Calc!C:P,5,FALSE) - VLOOKUP(O11,Anthro_Calc!C:P,4,FALSE)))</f>
        <v/>
      </c>
      <c r="R11" s="122" t="str">
        <f>IF(ISBLANK(M11), "", 3 + (M11 -VLOOKUP(O11,Anthro_Calc!C:P,10,FALSE)) / (VLOOKUP(O11,Anthro_Calc!C:P,10,FALSE) - VLOOKUP(O11,Anthro_Calc!C:P,9,FALSE)))</f>
        <v/>
      </c>
      <c r="S11" s="123" t="str">
        <f t="shared" si="7"/>
        <v/>
      </c>
      <c r="T11" s="124" t="str">
        <f t="shared" si="2"/>
        <v/>
      </c>
      <c r="U11" s="124">
        <f t="shared" si="11"/>
        <v>0</v>
      </c>
      <c r="V11" s="124" t="str">
        <f t="shared" si="8"/>
        <v/>
      </c>
      <c r="W11" s="124">
        <f t="shared" si="9"/>
        <v>0</v>
      </c>
      <c r="X11" s="124" t="str">
        <f t="shared" si="10"/>
        <v/>
      </c>
      <c r="Y11" s="124" t="str">
        <f t="shared" si="3"/>
        <v/>
      </c>
      <c r="Z11" s="55"/>
      <c r="AA11" s="90"/>
      <c r="AB11" s="89"/>
      <c r="AC11" s="91"/>
      <c r="AD11" s="105" t="str">
        <f>IF(OR(ISBLANK(AC11),ISBLANK(J11)),"",IF(AND(J11&gt;1, K11 &gt;= 6, K11 &lt;= 59), VLOOKUP(AC11&amp;Y11,Contextualization!C16:D47,2,FALSE), "NPD"))</f>
        <v/>
      </c>
      <c r="AE11" s="158"/>
    </row>
    <row r="12" spans="1:31">
      <c r="A12" s="157">
        <f t="shared" si="4"/>
        <v>8</v>
      </c>
      <c r="B12" s="57"/>
      <c r="C12" s="57"/>
      <c r="D12" s="57"/>
      <c r="E12" s="60"/>
      <c r="F12" s="57"/>
      <c r="G12" s="57"/>
      <c r="H12" s="58"/>
      <c r="I12" s="62"/>
      <c r="J12" s="92"/>
      <c r="K12" s="103" t="str">
        <f t="shared" si="5"/>
        <v/>
      </c>
      <c r="L12" s="103" t="str">
        <f t="shared" si="6"/>
        <v/>
      </c>
      <c r="M12" s="89"/>
      <c r="N12" s="121" t="str">
        <f t="shared" si="0"/>
        <v/>
      </c>
      <c r="O12" s="121" t="str">
        <f t="shared" si="1"/>
        <v/>
      </c>
      <c r="P12" s="122" t="str">
        <f>IF(ISBLANK(M12), "", (POWER(M12/VLOOKUP(O12,Anthro_Calc!C:P,13,FALSE),VLOOKUP(O12,Anthro_Calc!C:P,12,FALSE))-1) / (VLOOKUP(O12,Anthro_Calc!C:P,14,FALSE)*VLOOKUP(O12,Anthro_Calc!C:P,12,FALSE)))</f>
        <v/>
      </c>
      <c r="Q12" s="122" t="str">
        <f>IF(ISBLANK(M12), "", -3 + (M12 -VLOOKUP(O12,Anthro_Calc!C:P,4,FALSE)) / (VLOOKUP(O12,Anthro_Calc!C:P,5,FALSE) - VLOOKUP(O12,Anthro_Calc!C:P,4,FALSE)))</f>
        <v/>
      </c>
      <c r="R12" s="122" t="str">
        <f>IF(ISBLANK(M12), "", 3 + (M12 -VLOOKUP(O12,Anthro_Calc!C:P,10,FALSE)) / (VLOOKUP(O12,Anthro_Calc!C:P,10,FALSE) - VLOOKUP(O12,Anthro_Calc!C:P,9,FALSE)))</f>
        <v/>
      </c>
      <c r="S12" s="123" t="str">
        <f t="shared" si="7"/>
        <v/>
      </c>
      <c r="T12" s="124" t="str">
        <f t="shared" si="2"/>
        <v/>
      </c>
      <c r="U12" s="124">
        <f t="shared" si="11"/>
        <v>0</v>
      </c>
      <c r="V12" s="124" t="str">
        <f t="shared" si="8"/>
        <v/>
      </c>
      <c r="W12" s="124">
        <f t="shared" si="9"/>
        <v>0</v>
      </c>
      <c r="X12" s="124" t="str">
        <f t="shared" si="10"/>
        <v/>
      </c>
      <c r="Y12" s="124" t="str">
        <f t="shared" si="3"/>
        <v/>
      </c>
      <c r="Z12" s="55"/>
      <c r="AA12" s="90"/>
      <c r="AB12" s="89"/>
      <c r="AC12" s="91"/>
      <c r="AD12" s="105" t="str">
        <f>IF(OR(ISBLANK(AC12),ISBLANK(J12)),"",IF(AND(J12&gt;1, K12 &gt;= 6, K12 &lt;= 59), VLOOKUP(AC12&amp;Y12,Contextualization!C17:D48,2,FALSE), "NPD"))</f>
        <v/>
      </c>
      <c r="AE12" s="158"/>
    </row>
    <row r="13" spans="1:31">
      <c r="A13" s="157">
        <f t="shared" si="4"/>
        <v>9</v>
      </c>
      <c r="B13" s="57"/>
      <c r="C13" s="57"/>
      <c r="D13" s="57"/>
      <c r="E13" s="60"/>
      <c r="F13" s="57"/>
      <c r="G13" s="57"/>
      <c r="H13" s="58"/>
      <c r="I13" s="62"/>
      <c r="J13" s="92"/>
      <c r="K13" s="103" t="str">
        <f t="shared" si="5"/>
        <v/>
      </c>
      <c r="L13" s="103" t="str">
        <f t="shared" si="6"/>
        <v/>
      </c>
      <c r="M13" s="89"/>
      <c r="N13" s="121" t="str">
        <f t="shared" si="0"/>
        <v/>
      </c>
      <c r="O13" s="121" t="str">
        <f t="shared" si="1"/>
        <v/>
      </c>
      <c r="P13" s="122" t="str">
        <f>IF(ISBLANK(M13), "", (POWER(M13/VLOOKUP(O13,Anthro_Calc!C:P,13,FALSE),VLOOKUP(O13,Anthro_Calc!C:P,12,FALSE))-1) / (VLOOKUP(O13,Anthro_Calc!C:P,14,FALSE)*VLOOKUP(O13,Anthro_Calc!C:P,12,FALSE)))</f>
        <v/>
      </c>
      <c r="Q13" s="122" t="str">
        <f>IF(ISBLANK(M13), "", -3 + (M13 -VLOOKUP(O13,Anthro_Calc!C:P,4,FALSE)) / (VLOOKUP(O13,Anthro_Calc!C:P,5,FALSE) - VLOOKUP(O13,Anthro_Calc!C:P,4,FALSE)))</f>
        <v/>
      </c>
      <c r="R13" s="122" t="str">
        <f>IF(ISBLANK(M13), "", 3 + (M13 -VLOOKUP(O13,Anthro_Calc!C:P,10,FALSE)) / (VLOOKUP(O13,Anthro_Calc!C:P,10,FALSE) - VLOOKUP(O13,Anthro_Calc!C:P,9,FALSE)))</f>
        <v/>
      </c>
      <c r="S13" s="123" t="str">
        <f t="shared" si="7"/>
        <v/>
      </c>
      <c r="T13" s="124" t="str">
        <f t="shared" si="2"/>
        <v/>
      </c>
      <c r="U13" s="124">
        <f t="shared" si="11"/>
        <v>0</v>
      </c>
      <c r="V13" s="124" t="str">
        <f t="shared" si="8"/>
        <v/>
      </c>
      <c r="W13" s="124">
        <f t="shared" si="9"/>
        <v>0</v>
      </c>
      <c r="X13" s="124" t="str">
        <f t="shared" si="10"/>
        <v/>
      </c>
      <c r="Y13" s="124" t="str">
        <f t="shared" si="3"/>
        <v/>
      </c>
      <c r="Z13" s="55"/>
      <c r="AA13" s="90"/>
      <c r="AB13" s="89"/>
      <c r="AC13" s="91"/>
      <c r="AD13" s="105" t="str">
        <f>IF(OR(ISBLANK(AC13),ISBLANK(J13)),"",IF(AND(J13&gt;1, K13 &gt;= 6, K13 &lt;= 59), VLOOKUP(AC13&amp;Y13,Contextualization!C18:D49,2,FALSE), "NPD"))</f>
        <v/>
      </c>
      <c r="AE13" s="158"/>
    </row>
    <row r="14" spans="1:31">
      <c r="A14" s="157">
        <f t="shared" si="4"/>
        <v>10</v>
      </c>
      <c r="B14" s="57"/>
      <c r="C14" s="57"/>
      <c r="D14" s="57"/>
      <c r="E14" s="60"/>
      <c r="F14" s="57"/>
      <c r="G14" s="57"/>
      <c r="H14" s="58"/>
      <c r="I14" s="62"/>
      <c r="J14" s="92"/>
      <c r="K14" s="103" t="str">
        <f t="shared" si="5"/>
        <v/>
      </c>
      <c r="L14" s="103" t="str">
        <f t="shared" si="6"/>
        <v/>
      </c>
      <c r="M14" s="89"/>
      <c r="N14" s="121" t="str">
        <f t="shared" si="0"/>
        <v/>
      </c>
      <c r="O14" s="121" t="str">
        <f t="shared" si="1"/>
        <v/>
      </c>
      <c r="P14" s="122" t="str">
        <f>IF(ISBLANK(M14), "", (POWER(M14/VLOOKUP(O14,Anthro_Calc!C:P,13,FALSE),VLOOKUP(O14,Anthro_Calc!C:P,12,FALSE))-1) / (VLOOKUP(O14,Anthro_Calc!C:P,14,FALSE)*VLOOKUP(O14,Anthro_Calc!C:P,12,FALSE)))</f>
        <v/>
      </c>
      <c r="Q14" s="122" t="str">
        <f>IF(ISBLANK(M14), "", -3 + (M14 -VLOOKUP(O14,Anthro_Calc!C:P,4,FALSE)) / (VLOOKUP(O14,Anthro_Calc!C:P,5,FALSE) - VLOOKUP(O14,Anthro_Calc!C:P,4,FALSE)))</f>
        <v/>
      </c>
      <c r="R14" s="122" t="str">
        <f>IF(ISBLANK(M14), "", 3 + (M14 -VLOOKUP(O14,Anthro_Calc!C:P,10,FALSE)) / (VLOOKUP(O14,Anthro_Calc!C:P,10,FALSE) - VLOOKUP(O14,Anthro_Calc!C:P,9,FALSE)))</f>
        <v/>
      </c>
      <c r="S14" s="123" t="str">
        <f t="shared" si="7"/>
        <v/>
      </c>
      <c r="T14" s="124" t="str">
        <f t="shared" si="2"/>
        <v/>
      </c>
      <c r="U14" s="124">
        <f t="shared" si="11"/>
        <v>0</v>
      </c>
      <c r="V14" s="124" t="str">
        <f t="shared" si="8"/>
        <v/>
      </c>
      <c r="W14" s="124">
        <f t="shared" si="9"/>
        <v>0</v>
      </c>
      <c r="X14" s="124" t="str">
        <f t="shared" si="10"/>
        <v/>
      </c>
      <c r="Y14" s="124" t="str">
        <f t="shared" si="3"/>
        <v/>
      </c>
      <c r="Z14" s="55"/>
      <c r="AA14" s="90"/>
      <c r="AB14" s="89"/>
      <c r="AC14" s="91"/>
      <c r="AD14" s="105" t="str">
        <f>IF(OR(ISBLANK(AC14),ISBLANK(J14)),"",IF(AND(J14&gt;1, K14 &gt;= 6, K14 &lt;= 59), VLOOKUP(AC14&amp;Y14,Contextualization!C19:D50,2,FALSE), "NPD"))</f>
        <v/>
      </c>
      <c r="AE14" s="158"/>
    </row>
    <row r="15" spans="1:31">
      <c r="A15" s="157">
        <f t="shared" si="4"/>
        <v>11</v>
      </c>
      <c r="B15" s="57"/>
      <c r="C15" s="57"/>
      <c r="D15" s="57"/>
      <c r="E15" s="60"/>
      <c r="F15" s="57"/>
      <c r="G15" s="57"/>
      <c r="H15" s="58"/>
      <c r="I15" s="62"/>
      <c r="J15" s="92"/>
      <c r="K15" s="103" t="str">
        <f t="shared" si="5"/>
        <v/>
      </c>
      <c r="L15" s="103" t="str">
        <f t="shared" si="6"/>
        <v/>
      </c>
      <c r="M15" s="89"/>
      <c r="N15" s="121" t="str">
        <f t="shared" si="0"/>
        <v/>
      </c>
      <c r="O15" s="121" t="str">
        <f t="shared" si="1"/>
        <v/>
      </c>
      <c r="P15" s="122" t="str">
        <f>IF(ISBLANK(M15), "", (POWER(M15/VLOOKUP(O15,Anthro_Calc!C:P,13,FALSE),VLOOKUP(O15,Anthro_Calc!C:P,12,FALSE))-1) / (VLOOKUP(O15,Anthro_Calc!C:P,14,FALSE)*VLOOKUP(O15,Anthro_Calc!C:P,12,FALSE)))</f>
        <v/>
      </c>
      <c r="Q15" s="122" t="str">
        <f>IF(ISBLANK(M15), "", -3 + (M15 -VLOOKUP(O15,Anthro_Calc!C:P,4,FALSE)) / (VLOOKUP(O15,Anthro_Calc!C:P,5,FALSE) - VLOOKUP(O15,Anthro_Calc!C:P,4,FALSE)))</f>
        <v/>
      </c>
      <c r="R15" s="122" t="str">
        <f>IF(ISBLANK(M15), "", 3 + (M15 -VLOOKUP(O15,Anthro_Calc!C:P,10,FALSE)) / (VLOOKUP(O15,Anthro_Calc!C:P,10,FALSE) - VLOOKUP(O15,Anthro_Calc!C:P,9,FALSE)))</f>
        <v/>
      </c>
      <c r="S15" s="123" t="str">
        <f t="shared" si="7"/>
        <v/>
      </c>
      <c r="T15" s="124" t="str">
        <f t="shared" si="2"/>
        <v/>
      </c>
      <c r="U15" s="124">
        <f t="shared" si="11"/>
        <v>0</v>
      </c>
      <c r="V15" s="124" t="str">
        <f t="shared" si="8"/>
        <v/>
      </c>
      <c r="W15" s="124">
        <f t="shared" si="9"/>
        <v>0</v>
      </c>
      <c r="X15" s="124" t="str">
        <f t="shared" si="10"/>
        <v/>
      </c>
      <c r="Y15" s="124" t="str">
        <f t="shared" si="3"/>
        <v/>
      </c>
      <c r="Z15" s="55"/>
      <c r="AA15" s="90"/>
      <c r="AB15" s="89"/>
      <c r="AC15" s="91"/>
      <c r="AD15" s="105" t="str">
        <f>IF(OR(ISBLANK(AC15),ISBLANK(J15)),"",IF(AND(J15&gt;1, K15 &gt;= 6, K15 &lt;= 59), VLOOKUP(AC15&amp;Y15,Contextualization!C20:D51,2,FALSE), "NPD"))</f>
        <v/>
      </c>
      <c r="AE15" s="158"/>
    </row>
    <row r="16" spans="1:31">
      <c r="A16" s="157">
        <f t="shared" si="4"/>
        <v>12</v>
      </c>
      <c r="B16" s="57"/>
      <c r="C16" s="57"/>
      <c r="D16" s="57"/>
      <c r="E16" s="60"/>
      <c r="F16" s="57"/>
      <c r="G16" s="57"/>
      <c r="H16" s="58"/>
      <c r="I16" s="62"/>
      <c r="J16" s="92"/>
      <c r="K16" s="103" t="str">
        <f t="shared" si="5"/>
        <v/>
      </c>
      <c r="L16" s="103" t="str">
        <f t="shared" si="6"/>
        <v/>
      </c>
      <c r="M16" s="89"/>
      <c r="N16" s="121" t="str">
        <f t="shared" si="0"/>
        <v/>
      </c>
      <c r="O16" s="121" t="str">
        <f t="shared" si="1"/>
        <v/>
      </c>
      <c r="P16" s="122" t="str">
        <f>IF(ISBLANK(M16), "", (POWER(M16/VLOOKUP(O16,Anthro_Calc!C:P,13,FALSE),VLOOKUP(O16,Anthro_Calc!C:P,12,FALSE))-1) / (VLOOKUP(O16,Anthro_Calc!C:P,14,FALSE)*VLOOKUP(O16,Anthro_Calc!C:P,12,FALSE)))</f>
        <v/>
      </c>
      <c r="Q16" s="122" t="str">
        <f>IF(ISBLANK(M16), "", -3 + (M16 -VLOOKUP(O16,Anthro_Calc!C:P,4,FALSE)) / (VLOOKUP(O16,Anthro_Calc!C:P,5,FALSE) - VLOOKUP(O16,Anthro_Calc!C:P,4,FALSE)))</f>
        <v/>
      </c>
      <c r="R16" s="122" t="str">
        <f>IF(ISBLANK(M16), "", 3 + (M16 -VLOOKUP(O16,Anthro_Calc!C:P,10,FALSE)) / (VLOOKUP(O16,Anthro_Calc!C:P,10,FALSE) - VLOOKUP(O16,Anthro_Calc!C:P,9,FALSE)))</f>
        <v/>
      </c>
      <c r="S16" s="123" t="str">
        <f t="shared" si="7"/>
        <v/>
      </c>
      <c r="T16" s="124" t="str">
        <f t="shared" si="2"/>
        <v/>
      </c>
      <c r="U16" s="124">
        <f t="shared" si="11"/>
        <v>0</v>
      </c>
      <c r="V16" s="124" t="str">
        <f t="shared" si="8"/>
        <v/>
      </c>
      <c r="W16" s="124">
        <f t="shared" si="9"/>
        <v>0</v>
      </c>
      <c r="X16" s="124" t="str">
        <f t="shared" si="10"/>
        <v/>
      </c>
      <c r="Y16" s="124" t="str">
        <f t="shared" si="3"/>
        <v/>
      </c>
      <c r="Z16" s="55"/>
      <c r="AA16" s="90"/>
      <c r="AB16" s="89"/>
      <c r="AC16" s="91"/>
      <c r="AD16" s="105" t="str">
        <f>IF(OR(ISBLANK(AC16),ISBLANK(J16)),"",IF(AND(J16&gt;1, K16 &gt;= 6, K16 &lt;= 59), VLOOKUP(AC16&amp;Y16,Contextualization!C21:D52,2,FALSE), "NPD"))</f>
        <v/>
      </c>
      <c r="AE16" s="158"/>
    </row>
    <row r="17" spans="1:31">
      <c r="A17" s="157">
        <f t="shared" si="4"/>
        <v>13</v>
      </c>
      <c r="B17" s="57"/>
      <c r="C17" s="57"/>
      <c r="D17" s="57"/>
      <c r="E17" s="60"/>
      <c r="F17" s="57"/>
      <c r="G17" s="57"/>
      <c r="H17" s="58"/>
      <c r="I17" s="62"/>
      <c r="J17" s="92"/>
      <c r="K17" s="103" t="str">
        <f t="shared" si="5"/>
        <v/>
      </c>
      <c r="L17" s="103" t="str">
        <f t="shared" si="6"/>
        <v/>
      </c>
      <c r="M17" s="89"/>
      <c r="N17" s="121" t="str">
        <f t="shared" si="0"/>
        <v/>
      </c>
      <c r="O17" s="121" t="str">
        <f t="shared" si="1"/>
        <v/>
      </c>
      <c r="P17" s="122" t="str">
        <f>IF(ISBLANK(M17), "", (POWER(M17/VLOOKUP(O17,Anthro_Calc!C:P,13,FALSE),VLOOKUP(O17,Anthro_Calc!C:P,12,FALSE))-1) / (VLOOKUP(O17,Anthro_Calc!C:P,14,FALSE)*VLOOKUP(O17,Anthro_Calc!C:P,12,FALSE)))</f>
        <v/>
      </c>
      <c r="Q17" s="122" t="str">
        <f>IF(ISBLANK(M17), "", -3 + (M17 -VLOOKUP(O17,Anthro_Calc!C:P,4,FALSE)) / (VLOOKUP(O17,Anthro_Calc!C:P,5,FALSE) - VLOOKUP(O17,Anthro_Calc!C:P,4,FALSE)))</f>
        <v/>
      </c>
      <c r="R17" s="122" t="str">
        <f>IF(ISBLANK(M17), "", 3 + (M17 -VLOOKUP(O17,Anthro_Calc!C:P,10,FALSE)) / (VLOOKUP(O17,Anthro_Calc!C:P,10,FALSE) - VLOOKUP(O17,Anthro_Calc!C:P,9,FALSE)))</f>
        <v/>
      </c>
      <c r="S17" s="123" t="str">
        <f t="shared" si="7"/>
        <v/>
      </c>
      <c r="T17" s="124" t="str">
        <f t="shared" si="2"/>
        <v/>
      </c>
      <c r="U17" s="124">
        <f t="shared" si="11"/>
        <v>0</v>
      </c>
      <c r="V17" s="124" t="str">
        <f t="shared" si="8"/>
        <v/>
      </c>
      <c r="W17" s="124">
        <f t="shared" si="9"/>
        <v>0</v>
      </c>
      <c r="X17" s="124" t="str">
        <f t="shared" si="10"/>
        <v/>
      </c>
      <c r="Y17" s="124" t="str">
        <f t="shared" si="3"/>
        <v/>
      </c>
      <c r="Z17" s="55"/>
      <c r="AA17" s="90"/>
      <c r="AB17" s="89"/>
      <c r="AC17" s="91"/>
      <c r="AD17" s="105" t="str">
        <f>IF(OR(ISBLANK(AC17),ISBLANK(J17)),"",IF(AND(J17&gt;1, K17 &gt;= 6, K17 &lt;= 59), VLOOKUP(AC17&amp;Y17,Contextualization!C22:D53,2,FALSE), "NPD"))</f>
        <v/>
      </c>
      <c r="AE17" s="158"/>
    </row>
    <row r="18" spans="1:31">
      <c r="A18" s="157">
        <f t="shared" si="4"/>
        <v>14</v>
      </c>
      <c r="B18" s="57"/>
      <c r="C18" s="57"/>
      <c r="D18" s="57"/>
      <c r="E18" s="60"/>
      <c r="F18" s="57"/>
      <c r="G18" s="57"/>
      <c r="H18" s="58"/>
      <c r="I18" s="62"/>
      <c r="J18" s="92"/>
      <c r="K18" s="103" t="str">
        <f t="shared" si="5"/>
        <v/>
      </c>
      <c r="L18" s="103" t="str">
        <f t="shared" si="6"/>
        <v/>
      </c>
      <c r="M18" s="89"/>
      <c r="N18" s="121" t="str">
        <f t="shared" si="0"/>
        <v/>
      </c>
      <c r="O18" s="121" t="str">
        <f t="shared" si="1"/>
        <v/>
      </c>
      <c r="P18" s="122" t="str">
        <f>IF(ISBLANK(M18), "", (POWER(M18/VLOOKUP(O18,Anthro_Calc!C:P,13,FALSE),VLOOKUP(O18,Anthro_Calc!C:P,12,FALSE))-1) / (VLOOKUP(O18,Anthro_Calc!C:P,14,FALSE)*VLOOKUP(O18,Anthro_Calc!C:P,12,FALSE)))</f>
        <v/>
      </c>
      <c r="Q18" s="122" t="str">
        <f>IF(ISBLANK(M18), "", -3 + (M18 -VLOOKUP(O18,Anthro_Calc!C:P,4,FALSE)) / (VLOOKUP(O18,Anthro_Calc!C:P,5,FALSE) - VLOOKUP(O18,Anthro_Calc!C:P,4,FALSE)))</f>
        <v/>
      </c>
      <c r="R18" s="122" t="str">
        <f>IF(ISBLANK(M18), "", 3 + (M18 -VLOOKUP(O18,Anthro_Calc!C:P,10,FALSE)) / (VLOOKUP(O18,Anthro_Calc!C:P,10,FALSE) - VLOOKUP(O18,Anthro_Calc!C:P,9,FALSE)))</f>
        <v/>
      </c>
      <c r="S18" s="123" t="str">
        <f t="shared" si="7"/>
        <v/>
      </c>
      <c r="T18" s="124" t="str">
        <f t="shared" si="2"/>
        <v/>
      </c>
      <c r="U18" s="124">
        <f t="shared" si="11"/>
        <v>0</v>
      </c>
      <c r="V18" s="124" t="str">
        <f t="shared" si="8"/>
        <v/>
      </c>
      <c r="W18" s="124">
        <f t="shared" si="9"/>
        <v>0</v>
      </c>
      <c r="X18" s="124" t="str">
        <f t="shared" si="10"/>
        <v/>
      </c>
      <c r="Y18" s="124" t="str">
        <f t="shared" si="3"/>
        <v/>
      </c>
      <c r="Z18" s="55"/>
      <c r="AA18" s="90"/>
      <c r="AB18" s="89"/>
      <c r="AC18" s="91"/>
      <c r="AD18" s="105" t="str">
        <f>IF(OR(ISBLANK(AC18),ISBLANK(J18)),"",IF(AND(J18&gt;1, K18 &gt;= 6, K18 &lt;= 59), VLOOKUP(AC18&amp;Y18,Contextualization!C23:D54,2,FALSE), "NPD"))</f>
        <v/>
      </c>
      <c r="AE18" s="158"/>
    </row>
    <row r="19" spans="1:31">
      <c r="A19" s="157">
        <f t="shared" si="4"/>
        <v>15</v>
      </c>
      <c r="B19" s="57"/>
      <c r="C19" s="57"/>
      <c r="D19" s="57"/>
      <c r="E19" s="60"/>
      <c r="F19" s="57"/>
      <c r="G19" s="57"/>
      <c r="H19" s="58"/>
      <c r="I19" s="62"/>
      <c r="J19" s="92"/>
      <c r="K19" s="103" t="str">
        <f t="shared" si="5"/>
        <v/>
      </c>
      <c r="L19" s="103" t="str">
        <f t="shared" si="6"/>
        <v/>
      </c>
      <c r="M19" s="89"/>
      <c r="N19" s="121" t="str">
        <f t="shared" si="0"/>
        <v/>
      </c>
      <c r="O19" s="121" t="str">
        <f t="shared" si="1"/>
        <v/>
      </c>
      <c r="P19" s="122" t="str">
        <f>IF(ISBLANK(M19), "", (POWER(M19/VLOOKUP(O19,Anthro_Calc!C:P,13,FALSE),VLOOKUP(O19,Anthro_Calc!C:P,12,FALSE))-1) / (VLOOKUP(O19,Anthro_Calc!C:P,14,FALSE)*VLOOKUP(O19,Anthro_Calc!C:P,12,FALSE)))</f>
        <v/>
      </c>
      <c r="Q19" s="122" t="str">
        <f>IF(ISBLANK(M19), "", -3 + (M19 -VLOOKUP(O19,Anthro_Calc!C:P,4,FALSE)) / (VLOOKUP(O19,Anthro_Calc!C:P,5,FALSE) - VLOOKUP(O19,Anthro_Calc!C:P,4,FALSE)))</f>
        <v/>
      </c>
      <c r="R19" s="122" t="str">
        <f>IF(ISBLANK(M19), "", 3 + (M19 -VLOOKUP(O19,Anthro_Calc!C:P,10,FALSE)) / (VLOOKUP(O19,Anthro_Calc!C:P,10,FALSE) - VLOOKUP(O19,Anthro_Calc!C:P,9,FALSE)))</f>
        <v/>
      </c>
      <c r="S19" s="123" t="str">
        <f t="shared" si="7"/>
        <v/>
      </c>
      <c r="T19" s="124" t="str">
        <f t="shared" si="2"/>
        <v/>
      </c>
      <c r="U19" s="124">
        <f t="shared" si="11"/>
        <v>0</v>
      </c>
      <c r="V19" s="124" t="str">
        <f t="shared" si="8"/>
        <v/>
      </c>
      <c r="W19" s="124">
        <f t="shared" si="9"/>
        <v>0</v>
      </c>
      <c r="X19" s="124" t="str">
        <f t="shared" si="10"/>
        <v/>
      </c>
      <c r="Y19" s="124" t="str">
        <f t="shared" si="3"/>
        <v/>
      </c>
      <c r="Z19" s="55"/>
      <c r="AA19" s="90"/>
      <c r="AB19" s="89"/>
      <c r="AC19" s="91"/>
      <c r="AD19" s="105" t="str">
        <f>IF(OR(ISBLANK(AC19),ISBLANK(J19)),"",IF(AND(J19&gt;1, K19 &gt;= 6, K19 &lt;= 59), VLOOKUP(AC19&amp;Y19,Contextualization!C24:D55,2,FALSE), "NPD"))</f>
        <v/>
      </c>
      <c r="AE19" s="158"/>
    </row>
    <row r="20" spans="1:31">
      <c r="A20" s="157">
        <f t="shared" si="4"/>
        <v>16</v>
      </c>
      <c r="B20" s="57"/>
      <c r="C20" s="57"/>
      <c r="D20" s="57"/>
      <c r="E20" s="60"/>
      <c r="F20" s="57"/>
      <c r="G20" s="57"/>
      <c r="H20" s="58"/>
      <c r="I20" s="62"/>
      <c r="J20" s="92"/>
      <c r="K20" s="103" t="str">
        <f t="shared" si="5"/>
        <v/>
      </c>
      <c r="L20" s="103" t="str">
        <f t="shared" si="6"/>
        <v/>
      </c>
      <c r="M20" s="89"/>
      <c r="N20" s="121" t="str">
        <f t="shared" si="0"/>
        <v/>
      </c>
      <c r="O20" s="121" t="str">
        <f t="shared" si="1"/>
        <v/>
      </c>
      <c r="P20" s="122" t="str">
        <f>IF(ISBLANK(M20), "", (POWER(M20/VLOOKUP(O20,Anthro_Calc!C:P,13,FALSE),VLOOKUP(O20,Anthro_Calc!C:P,12,FALSE))-1) / (VLOOKUP(O20,Anthro_Calc!C:P,14,FALSE)*VLOOKUP(O20,Anthro_Calc!C:P,12,FALSE)))</f>
        <v/>
      </c>
      <c r="Q20" s="122" t="str">
        <f>IF(ISBLANK(M20), "", -3 + (M20 -VLOOKUP(O20,Anthro_Calc!C:P,4,FALSE)) / (VLOOKUP(O20,Anthro_Calc!C:P,5,FALSE) - VLOOKUP(O20,Anthro_Calc!C:P,4,FALSE)))</f>
        <v/>
      </c>
      <c r="R20" s="122" t="str">
        <f>IF(ISBLANK(M20), "", 3 + (M20 -VLOOKUP(O20,Anthro_Calc!C:P,10,FALSE)) / (VLOOKUP(O20,Anthro_Calc!C:P,10,FALSE) - VLOOKUP(O20,Anthro_Calc!C:P,9,FALSE)))</f>
        <v/>
      </c>
      <c r="S20" s="123" t="str">
        <f t="shared" si="7"/>
        <v/>
      </c>
      <c r="T20" s="124" t="str">
        <f t="shared" si="2"/>
        <v/>
      </c>
      <c r="U20" s="124">
        <f t="shared" si="11"/>
        <v>0</v>
      </c>
      <c r="V20" s="124" t="str">
        <f t="shared" si="8"/>
        <v/>
      </c>
      <c r="W20" s="124">
        <f t="shared" si="9"/>
        <v>0</v>
      </c>
      <c r="X20" s="124" t="str">
        <f t="shared" si="10"/>
        <v/>
      </c>
      <c r="Y20" s="124" t="str">
        <f t="shared" si="3"/>
        <v/>
      </c>
      <c r="Z20" s="55"/>
      <c r="AA20" s="90"/>
      <c r="AB20" s="89"/>
      <c r="AC20" s="91"/>
      <c r="AD20" s="105" t="str">
        <f>IF(OR(ISBLANK(AC20),ISBLANK(J20)),"",IF(AND(J20&gt;1, K20 &gt;= 6, K20 &lt;= 59), VLOOKUP(AC20&amp;Y20,Contextualization!C25:D56,2,FALSE), "NPD"))</f>
        <v/>
      </c>
      <c r="AE20" s="158"/>
    </row>
    <row r="21" spans="1:31">
      <c r="A21" s="157">
        <f t="shared" si="4"/>
        <v>17</v>
      </c>
      <c r="B21" s="57"/>
      <c r="C21" s="57"/>
      <c r="D21" s="57"/>
      <c r="E21" s="60"/>
      <c r="F21" s="57"/>
      <c r="G21" s="57"/>
      <c r="H21" s="58"/>
      <c r="I21" s="62"/>
      <c r="J21" s="92"/>
      <c r="K21" s="103" t="str">
        <f t="shared" si="5"/>
        <v/>
      </c>
      <c r="L21" s="103" t="str">
        <f t="shared" si="6"/>
        <v/>
      </c>
      <c r="M21" s="89"/>
      <c r="N21" s="121" t="str">
        <f t="shared" si="0"/>
        <v/>
      </c>
      <c r="O21" s="121" t="str">
        <f t="shared" si="1"/>
        <v/>
      </c>
      <c r="P21" s="122" t="str">
        <f>IF(ISBLANK(M21), "", (POWER(M21/VLOOKUP(O21,Anthro_Calc!C:P,13,FALSE),VLOOKUP(O21,Anthro_Calc!C:P,12,FALSE))-1) / (VLOOKUP(O21,Anthro_Calc!C:P,14,FALSE)*VLOOKUP(O21,Anthro_Calc!C:P,12,FALSE)))</f>
        <v/>
      </c>
      <c r="Q21" s="122" t="str">
        <f>IF(ISBLANK(M21), "", -3 + (M21 -VLOOKUP(O21,Anthro_Calc!C:P,4,FALSE)) / (VLOOKUP(O21,Anthro_Calc!C:P,5,FALSE) - VLOOKUP(O21,Anthro_Calc!C:P,4,FALSE)))</f>
        <v/>
      </c>
      <c r="R21" s="122" t="str">
        <f>IF(ISBLANK(M21), "", 3 + (M21 -VLOOKUP(O21,Anthro_Calc!C:P,10,FALSE)) / (VLOOKUP(O21,Anthro_Calc!C:P,10,FALSE) - VLOOKUP(O21,Anthro_Calc!C:P,9,FALSE)))</f>
        <v/>
      </c>
      <c r="S21" s="123" t="str">
        <f t="shared" si="7"/>
        <v/>
      </c>
      <c r="T21" s="124" t="str">
        <f t="shared" si="2"/>
        <v/>
      </c>
      <c r="U21" s="124">
        <f t="shared" si="11"/>
        <v>0</v>
      </c>
      <c r="V21" s="124" t="str">
        <f t="shared" si="8"/>
        <v/>
      </c>
      <c r="W21" s="124">
        <f t="shared" si="9"/>
        <v>0</v>
      </c>
      <c r="X21" s="124" t="str">
        <f t="shared" si="10"/>
        <v/>
      </c>
      <c r="Y21" s="124" t="str">
        <f t="shared" si="3"/>
        <v/>
      </c>
      <c r="Z21" s="55"/>
      <c r="AA21" s="90"/>
      <c r="AB21" s="89"/>
      <c r="AC21" s="91"/>
      <c r="AD21" s="105" t="str">
        <f>IF(OR(ISBLANK(AC21),ISBLANK(J21)),"",IF(AND(J21&gt;1, K21 &gt;= 6, K21 &lt;= 59), VLOOKUP(AC21&amp;Y21,Contextualization!C26:D57,2,FALSE), "NPD"))</f>
        <v/>
      </c>
      <c r="AE21" s="159"/>
    </row>
    <row r="22" spans="1:31">
      <c r="A22" s="157">
        <f t="shared" si="4"/>
        <v>18</v>
      </c>
      <c r="B22" s="57"/>
      <c r="C22" s="57"/>
      <c r="D22" s="57"/>
      <c r="E22" s="60"/>
      <c r="F22" s="57"/>
      <c r="G22" s="57"/>
      <c r="H22" s="58"/>
      <c r="I22" s="62"/>
      <c r="J22" s="92"/>
      <c r="K22" s="103" t="str">
        <f t="shared" si="5"/>
        <v/>
      </c>
      <c r="L22" s="103" t="str">
        <f t="shared" si="6"/>
        <v/>
      </c>
      <c r="M22" s="89"/>
      <c r="N22" s="121" t="str">
        <f t="shared" si="0"/>
        <v/>
      </c>
      <c r="O22" s="121" t="str">
        <f t="shared" si="1"/>
        <v/>
      </c>
      <c r="P22" s="122" t="str">
        <f>IF(ISBLANK(M22), "", (POWER(M22/VLOOKUP(O22,Anthro_Calc!C:P,13,FALSE),VLOOKUP(O22,Anthro_Calc!C:P,12,FALSE))-1) / (VLOOKUP(O22,Anthro_Calc!C:P,14,FALSE)*VLOOKUP(O22,Anthro_Calc!C:P,12,FALSE)))</f>
        <v/>
      </c>
      <c r="Q22" s="122" t="str">
        <f>IF(ISBLANK(M22), "", -3 + (M22 -VLOOKUP(O22,Anthro_Calc!C:P,4,FALSE)) / (VLOOKUP(O22,Anthro_Calc!C:P,5,FALSE) - VLOOKUP(O22,Anthro_Calc!C:P,4,FALSE)))</f>
        <v/>
      </c>
      <c r="R22" s="122" t="str">
        <f>IF(ISBLANK(M22), "", 3 + (M22 -VLOOKUP(O22,Anthro_Calc!C:P,10,FALSE)) / (VLOOKUP(O22,Anthro_Calc!C:P,10,FALSE) - VLOOKUP(O22,Anthro_Calc!C:P,9,FALSE)))</f>
        <v/>
      </c>
      <c r="S22" s="123" t="str">
        <f t="shared" si="7"/>
        <v/>
      </c>
      <c r="T22" s="124" t="str">
        <f t="shared" si="2"/>
        <v/>
      </c>
      <c r="U22" s="124">
        <f t="shared" si="11"/>
        <v>0</v>
      </c>
      <c r="V22" s="124" t="str">
        <f t="shared" si="8"/>
        <v/>
      </c>
      <c r="W22" s="124">
        <f t="shared" si="9"/>
        <v>0</v>
      </c>
      <c r="X22" s="124" t="str">
        <f t="shared" si="10"/>
        <v/>
      </c>
      <c r="Y22" s="124" t="str">
        <f t="shared" si="3"/>
        <v/>
      </c>
      <c r="Z22" s="55"/>
      <c r="AA22" s="90"/>
      <c r="AB22" s="89"/>
      <c r="AC22" s="91"/>
      <c r="AD22" s="105" t="str">
        <f>IF(OR(ISBLANK(AC22),ISBLANK(J22)),"",IF(AND(J22&gt;1, K22 &gt;= 6, K22 &lt;= 59), VLOOKUP(AC22&amp;Y22,Contextualization!C27:D58,2,FALSE), "NPD"))</f>
        <v/>
      </c>
      <c r="AE22" s="158"/>
    </row>
    <row r="23" spans="1:31">
      <c r="A23" s="157">
        <f t="shared" si="4"/>
        <v>19</v>
      </c>
      <c r="B23" s="57"/>
      <c r="C23" s="57"/>
      <c r="D23" s="57"/>
      <c r="E23" s="60"/>
      <c r="F23" s="57"/>
      <c r="G23" s="57"/>
      <c r="H23" s="58"/>
      <c r="I23" s="62"/>
      <c r="J23" s="92"/>
      <c r="K23" s="103" t="str">
        <f t="shared" si="5"/>
        <v/>
      </c>
      <c r="L23" s="103" t="str">
        <f t="shared" si="6"/>
        <v/>
      </c>
      <c r="M23" s="89"/>
      <c r="N23" s="121" t="str">
        <f t="shared" si="0"/>
        <v/>
      </c>
      <c r="O23" s="121" t="str">
        <f t="shared" si="1"/>
        <v/>
      </c>
      <c r="P23" s="122" t="str">
        <f>IF(ISBLANK(M23), "", (POWER(M23/VLOOKUP(O23,Anthro_Calc!C:P,13,FALSE),VLOOKUP(O23,Anthro_Calc!C:P,12,FALSE))-1) / (VLOOKUP(O23,Anthro_Calc!C:P,14,FALSE)*VLOOKUP(O23,Anthro_Calc!C:P,12,FALSE)))</f>
        <v/>
      </c>
      <c r="Q23" s="122" t="str">
        <f>IF(ISBLANK(M23), "", -3 + (M23 -VLOOKUP(O23,Anthro_Calc!C:P,4,FALSE)) / (VLOOKUP(O23,Anthro_Calc!C:P,5,FALSE) - VLOOKUP(O23,Anthro_Calc!C:P,4,FALSE)))</f>
        <v/>
      </c>
      <c r="R23" s="122" t="str">
        <f>IF(ISBLANK(M23), "", 3 + (M23 -VLOOKUP(O23,Anthro_Calc!C:P,10,FALSE)) / (VLOOKUP(O23,Anthro_Calc!C:P,10,FALSE) - VLOOKUP(O23,Anthro_Calc!C:P,9,FALSE)))</f>
        <v/>
      </c>
      <c r="S23" s="123" t="str">
        <f t="shared" si="7"/>
        <v/>
      </c>
      <c r="T23" s="124" t="str">
        <f t="shared" si="2"/>
        <v/>
      </c>
      <c r="U23" s="124">
        <f t="shared" si="11"/>
        <v>0</v>
      </c>
      <c r="V23" s="124" t="str">
        <f t="shared" si="8"/>
        <v/>
      </c>
      <c r="W23" s="124">
        <f t="shared" si="9"/>
        <v>0</v>
      </c>
      <c r="X23" s="124" t="str">
        <f t="shared" si="10"/>
        <v/>
      </c>
      <c r="Y23" s="124" t="str">
        <f t="shared" si="3"/>
        <v/>
      </c>
      <c r="Z23" s="55"/>
      <c r="AA23" s="90"/>
      <c r="AB23" s="89"/>
      <c r="AC23" s="91"/>
      <c r="AD23" s="105" t="str">
        <f>IF(OR(ISBLANK(AC23),ISBLANK(J23)),"",IF(AND(J23&gt;1, K23 &gt;= 6, K23 &lt;= 59), VLOOKUP(AC23&amp;Y23,Contextualization!C28:D59,2,FALSE), "NPD"))</f>
        <v/>
      </c>
      <c r="AE23" s="158"/>
    </row>
    <row r="24" spans="1:31">
      <c r="A24" s="157">
        <f t="shared" si="4"/>
        <v>20</v>
      </c>
      <c r="B24" s="57"/>
      <c r="C24" s="57"/>
      <c r="D24" s="57"/>
      <c r="E24" s="60"/>
      <c r="F24" s="57"/>
      <c r="G24" s="57"/>
      <c r="H24" s="58"/>
      <c r="I24" s="62"/>
      <c r="J24" s="92"/>
      <c r="K24" s="103" t="str">
        <f t="shared" si="5"/>
        <v/>
      </c>
      <c r="L24" s="103" t="str">
        <f t="shared" si="6"/>
        <v/>
      </c>
      <c r="M24" s="89"/>
      <c r="N24" s="121" t="str">
        <f t="shared" si="0"/>
        <v/>
      </c>
      <c r="O24" s="121" t="str">
        <f t="shared" si="1"/>
        <v/>
      </c>
      <c r="P24" s="122" t="str">
        <f>IF(ISBLANK(M24), "", (POWER(M24/VLOOKUP(O24,Anthro_Calc!C:P,13,FALSE),VLOOKUP(O24,Anthro_Calc!C:P,12,FALSE))-1) / (VLOOKUP(O24,Anthro_Calc!C:P,14,FALSE)*VLOOKUP(O24,Anthro_Calc!C:P,12,FALSE)))</f>
        <v/>
      </c>
      <c r="Q24" s="122" t="str">
        <f>IF(ISBLANK(M24), "", -3 + (M24 -VLOOKUP(O24,Anthro_Calc!C:P,4,FALSE)) / (VLOOKUP(O24,Anthro_Calc!C:P,5,FALSE) - VLOOKUP(O24,Anthro_Calc!C:P,4,FALSE)))</f>
        <v/>
      </c>
      <c r="R24" s="122" t="str">
        <f>IF(ISBLANK(M24), "", 3 + (M24 -VLOOKUP(O24,Anthro_Calc!C:P,10,FALSE)) / (VLOOKUP(O24,Anthro_Calc!C:P,10,FALSE) - VLOOKUP(O24,Anthro_Calc!C:P,9,FALSE)))</f>
        <v/>
      </c>
      <c r="S24" s="123" t="str">
        <f t="shared" si="7"/>
        <v/>
      </c>
      <c r="T24" s="124" t="str">
        <f t="shared" si="2"/>
        <v/>
      </c>
      <c r="U24" s="124">
        <f t="shared" si="11"/>
        <v>0</v>
      </c>
      <c r="V24" s="124" t="str">
        <f t="shared" si="8"/>
        <v/>
      </c>
      <c r="W24" s="124">
        <f t="shared" si="9"/>
        <v>0</v>
      </c>
      <c r="X24" s="124" t="str">
        <f t="shared" si="10"/>
        <v/>
      </c>
      <c r="Y24" s="124" t="str">
        <f t="shared" si="3"/>
        <v/>
      </c>
      <c r="Z24" s="55"/>
      <c r="AA24" s="90"/>
      <c r="AB24" s="89"/>
      <c r="AC24" s="91"/>
      <c r="AD24" s="105" t="str">
        <f>IF(OR(ISBLANK(AC24),ISBLANK(J24)),"",IF(AND(J24&gt;1, K24 &gt;= 6, K24 &lt;= 59), VLOOKUP(AC24&amp;Y24,Contextualization!C29:D60,2,FALSE), "NPD"))</f>
        <v/>
      </c>
      <c r="AE24" s="158"/>
    </row>
    <row r="25" spans="1:31">
      <c r="A25" s="157">
        <f t="shared" si="4"/>
        <v>21</v>
      </c>
      <c r="B25" s="57"/>
      <c r="C25" s="57"/>
      <c r="D25" s="57"/>
      <c r="E25" s="60"/>
      <c r="F25" s="57"/>
      <c r="G25" s="57"/>
      <c r="H25" s="58"/>
      <c r="I25" s="62"/>
      <c r="J25" s="92"/>
      <c r="K25" s="103" t="str">
        <f t="shared" si="5"/>
        <v/>
      </c>
      <c r="L25" s="103" t="str">
        <f t="shared" si="6"/>
        <v/>
      </c>
      <c r="M25" s="89"/>
      <c r="N25" s="121" t="str">
        <f t="shared" si="0"/>
        <v/>
      </c>
      <c r="O25" s="121" t="str">
        <f t="shared" si="1"/>
        <v/>
      </c>
      <c r="P25" s="122" t="str">
        <f>IF(ISBLANK(M25), "", (POWER(M25/VLOOKUP(O25,Anthro_Calc!C:P,13,FALSE),VLOOKUP(O25,Anthro_Calc!C:P,12,FALSE))-1) / (VLOOKUP(O25,Anthro_Calc!C:P,14,FALSE)*VLOOKUP(O25,Anthro_Calc!C:P,12,FALSE)))</f>
        <v/>
      </c>
      <c r="Q25" s="122" t="str">
        <f>IF(ISBLANK(M25), "", -3 + (M25 -VLOOKUP(O25,Anthro_Calc!C:P,4,FALSE)) / (VLOOKUP(O25,Anthro_Calc!C:P,5,FALSE) - VLOOKUP(O25,Anthro_Calc!C:P,4,FALSE)))</f>
        <v/>
      </c>
      <c r="R25" s="122" t="str">
        <f>IF(ISBLANK(M25), "", 3 + (M25 -VLOOKUP(O25,Anthro_Calc!C:P,10,FALSE)) / (VLOOKUP(O25,Anthro_Calc!C:P,10,FALSE) - VLOOKUP(O25,Anthro_Calc!C:P,9,FALSE)))</f>
        <v/>
      </c>
      <c r="S25" s="123" t="str">
        <f t="shared" si="7"/>
        <v/>
      </c>
      <c r="T25" s="124" t="str">
        <f t="shared" si="2"/>
        <v/>
      </c>
      <c r="U25" s="124">
        <f t="shared" si="11"/>
        <v>0</v>
      </c>
      <c r="V25" s="124" t="str">
        <f t="shared" si="8"/>
        <v/>
      </c>
      <c r="W25" s="124">
        <f t="shared" si="9"/>
        <v>0</v>
      </c>
      <c r="X25" s="124" t="str">
        <f t="shared" si="10"/>
        <v/>
      </c>
      <c r="Y25" s="124" t="str">
        <f t="shared" si="3"/>
        <v/>
      </c>
      <c r="Z25" s="55"/>
      <c r="AA25" s="90"/>
      <c r="AB25" s="89"/>
      <c r="AC25" s="91"/>
      <c r="AD25" s="105" t="str">
        <f>IF(OR(ISBLANK(AC25),ISBLANK(J25)),"",IF(AND(J25&gt;1, K25 &gt;= 6, K25 &lt;= 59), VLOOKUP(AC25&amp;Y25,Contextualization!C30:D61,2,FALSE), "NPD"))</f>
        <v/>
      </c>
      <c r="AE25" s="158"/>
    </row>
    <row r="26" spans="1:31">
      <c r="A26" s="157">
        <f t="shared" si="4"/>
        <v>22</v>
      </c>
      <c r="B26" s="57"/>
      <c r="C26" s="57"/>
      <c r="D26" s="57"/>
      <c r="E26" s="60"/>
      <c r="F26" s="57"/>
      <c r="G26" s="57"/>
      <c r="H26" s="58"/>
      <c r="I26" s="62"/>
      <c r="J26" s="92"/>
      <c r="K26" s="103" t="str">
        <f t="shared" si="5"/>
        <v/>
      </c>
      <c r="L26" s="103" t="str">
        <f t="shared" si="6"/>
        <v/>
      </c>
      <c r="M26" s="89"/>
      <c r="N26" s="121" t="str">
        <f t="shared" si="0"/>
        <v/>
      </c>
      <c r="O26" s="121" t="str">
        <f t="shared" si="1"/>
        <v/>
      </c>
      <c r="P26" s="122" t="str">
        <f>IF(ISBLANK(M26), "", (POWER(M26/VLOOKUP(O26,Anthro_Calc!C:P,13,FALSE),VLOOKUP(O26,Anthro_Calc!C:P,12,FALSE))-1) / (VLOOKUP(O26,Anthro_Calc!C:P,14,FALSE)*VLOOKUP(O26,Anthro_Calc!C:P,12,FALSE)))</f>
        <v/>
      </c>
      <c r="Q26" s="122" t="str">
        <f>IF(ISBLANK(M26), "", -3 + (M26 -VLOOKUP(O26,Anthro_Calc!C:P,4,FALSE)) / (VLOOKUP(O26,Anthro_Calc!C:P,5,FALSE) - VLOOKUP(O26,Anthro_Calc!C:P,4,FALSE)))</f>
        <v/>
      </c>
      <c r="R26" s="122" t="str">
        <f>IF(ISBLANK(M26), "", 3 + (M26 -VLOOKUP(O26,Anthro_Calc!C:P,10,FALSE)) / (VLOOKUP(O26,Anthro_Calc!C:P,10,FALSE) - VLOOKUP(O26,Anthro_Calc!C:P,9,FALSE)))</f>
        <v/>
      </c>
      <c r="S26" s="123" t="str">
        <f t="shared" si="7"/>
        <v/>
      </c>
      <c r="T26" s="124" t="str">
        <f t="shared" si="2"/>
        <v/>
      </c>
      <c r="U26" s="124">
        <f t="shared" si="11"/>
        <v>0</v>
      </c>
      <c r="V26" s="124" t="str">
        <f t="shared" si="8"/>
        <v/>
      </c>
      <c r="W26" s="124">
        <f t="shared" si="9"/>
        <v>0</v>
      </c>
      <c r="X26" s="124" t="str">
        <f t="shared" si="10"/>
        <v/>
      </c>
      <c r="Y26" s="124" t="str">
        <f t="shared" si="3"/>
        <v/>
      </c>
      <c r="Z26" s="55"/>
      <c r="AA26" s="90"/>
      <c r="AB26" s="89"/>
      <c r="AC26" s="91"/>
      <c r="AD26" s="105" t="str">
        <f>IF(OR(ISBLANK(AC26),ISBLANK(J26)),"",IF(AND(J26&gt;1, K26 &gt;= 6, K26 &lt;= 59), VLOOKUP(AC26&amp;Y26,Contextualization!C31:D62,2,FALSE), "NPD"))</f>
        <v/>
      </c>
      <c r="AE26" s="158"/>
    </row>
    <row r="27" spans="1:31">
      <c r="A27" s="157">
        <f t="shared" si="4"/>
        <v>23</v>
      </c>
      <c r="B27" s="57"/>
      <c r="C27" s="57"/>
      <c r="D27" s="57"/>
      <c r="E27" s="60"/>
      <c r="F27" s="57"/>
      <c r="G27" s="57"/>
      <c r="H27" s="58"/>
      <c r="I27" s="62"/>
      <c r="J27" s="92"/>
      <c r="K27" s="103" t="str">
        <f t="shared" si="5"/>
        <v/>
      </c>
      <c r="L27" s="103" t="str">
        <f t="shared" si="6"/>
        <v/>
      </c>
      <c r="M27" s="89"/>
      <c r="N27" s="121" t="str">
        <f t="shared" si="0"/>
        <v/>
      </c>
      <c r="O27" s="121" t="str">
        <f t="shared" si="1"/>
        <v/>
      </c>
      <c r="P27" s="122" t="str">
        <f>IF(ISBLANK(M27), "", (POWER(M27/VLOOKUP(O27,Anthro_Calc!C:P,13,FALSE),VLOOKUP(O27,Anthro_Calc!C:P,12,FALSE))-1) / (VLOOKUP(O27,Anthro_Calc!C:P,14,FALSE)*VLOOKUP(O27,Anthro_Calc!C:P,12,FALSE)))</f>
        <v/>
      </c>
      <c r="Q27" s="122" t="str">
        <f>IF(ISBLANK(M27), "", -3 + (M27 -VLOOKUP(O27,Anthro_Calc!C:P,4,FALSE)) / (VLOOKUP(O27,Anthro_Calc!C:P,5,FALSE) - VLOOKUP(O27,Anthro_Calc!C:P,4,FALSE)))</f>
        <v/>
      </c>
      <c r="R27" s="122" t="str">
        <f>IF(ISBLANK(M27), "", 3 + (M27 -VLOOKUP(O27,Anthro_Calc!C:P,10,FALSE)) / (VLOOKUP(O27,Anthro_Calc!C:P,10,FALSE) - VLOOKUP(O27,Anthro_Calc!C:P,9,FALSE)))</f>
        <v/>
      </c>
      <c r="S27" s="123" t="str">
        <f t="shared" si="7"/>
        <v/>
      </c>
      <c r="T27" s="124" t="str">
        <f t="shared" si="2"/>
        <v/>
      </c>
      <c r="U27" s="124">
        <f t="shared" si="11"/>
        <v>0</v>
      </c>
      <c r="V27" s="124" t="str">
        <f t="shared" si="8"/>
        <v/>
      </c>
      <c r="W27" s="124">
        <f t="shared" si="9"/>
        <v>0</v>
      </c>
      <c r="X27" s="124" t="str">
        <f t="shared" si="10"/>
        <v/>
      </c>
      <c r="Y27" s="124" t="str">
        <f t="shared" si="3"/>
        <v/>
      </c>
      <c r="Z27" s="55"/>
      <c r="AA27" s="90"/>
      <c r="AB27" s="89"/>
      <c r="AC27" s="91"/>
      <c r="AD27" s="105" t="str">
        <f>IF(OR(ISBLANK(AC27),ISBLANK(J27)),"",IF(AND(J27&gt;1, K27 &gt;= 6, K27 &lt;= 59), VLOOKUP(AC27&amp;Y27,Contextualization!C32:D63,2,FALSE), "NPD"))</f>
        <v/>
      </c>
      <c r="AE27" s="158"/>
    </row>
    <row r="28" spans="1:31">
      <c r="A28" s="157">
        <f t="shared" si="4"/>
        <v>24</v>
      </c>
      <c r="B28" s="57"/>
      <c r="C28" s="57"/>
      <c r="D28" s="57"/>
      <c r="E28" s="60"/>
      <c r="F28" s="57"/>
      <c r="G28" s="57"/>
      <c r="H28" s="55"/>
      <c r="I28" s="61"/>
      <c r="J28" s="92"/>
      <c r="K28" s="103" t="str">
        <f t="shared" si="5"/>
        <v/>
      </c>
      <c r="L28" s="103" t="str">
        <f t="shared" si="6"/>
        <v/>
      </c>
      <c r="M28" s="89"/>
      <c r="N28" s="121" t="str">
        <f t="shared" si="0"/>
        <v/>
      </c>
      <c r="O28" s="121" t="str">
        <f t="shared" si="1"/>
        <v/>
      </c>
      <c r="P28" s="122" t="str">
        <f>IF(ISBLANK(M28), "", (POWER(M28/VLOOKUP(O28,Anthro_Calc!C:P,13,FALSE),VLOOKUP(O28,Anthro_Calc!C:P,12,FALSE))-1) / (VLOOKUP(O28,Anthro_Calc!C:P,14,FALSE)*VLOOKUP(O28,Anthro_Calc!C:P,12,FALSE)))</f>
        <v/>
      </c>
      <c r="Q28" s="122" t="str">
        <f>IF(ISBLANK(M28), "", -3 + (M28 -VLOOKUP(O28,Anthro_Calc!C:P,4,FALSE)) / (VLOOKUP(O28,Anthro_Calc!C:P,5,FALSE) - VLOOKUP(O28,Anthro_Calc!C:P,4,FALSE)))</f>
        <v/>
      </c>
      <c r="R28" s="122" t="str">
        <f>IF(ISBLANK(M28), "", 3 + (M28 -VLOOKUP(O28,Anthro_Calc!C:P,10,FALSE)) / (VLOOKUP(O28,Anthro_Calc!C:P,10,FALSE) - VLOOKUP(O28,Anthro_Calc!C:P,9,FALSE)))</f>
        <v/>
      </c>
      <c r="S28" s="123" t="str">
        <f t="shared" si="7"/>
        <v/>
      </c>
      <c r="T28" s="124" t="str">
        <f t="shared" si="2"/>
        <v/>
      </c>
      <c r="U28" s="124">
        <f t="shared" si="11"/>
        <v>0</v>
      </c>
      <c r="V28" s="124" t="str">
        <f t="shared" si="8"/>
        <v/>
      </c>
      <c r="W28" s="124">
        <f t="shared" si="9"/>
        <v>0</v>
      </c>
      <c r="X28" s="124" t="str">
        <f t="shared" si="10"/>
        <v/>
      </c>
      <c r="Y28" s="124" t="str">
        <f t="shared" si="3"/>
        <v/>
      </c>
      <c r="Z28" s="55"/>
      <c r="AA28" s="90"/>
      <c r="AB28" s="89"/>
      <c r="AC28" s="91"/>
      <c r="AD28" s="105" t="str">
        <f>IF(OR(ISBLANK(AC28),ISBLANK(J28)),"",IF(AND(J28&gt;1, K28 &gt;= 6, K28 &lt;= 59), VLOOKUP(AC28&amp;Y28,Contextualization!C33:D64,2,FALSE), "NPD"))</f>
        <v/>
      </c>
      <c r="AE28" s="158"/>
    </row>
    <row r="29" spans="1:31">
      <c r="A29" s="157">
        <f t="shared" si="4"/>
        <v>25</v>
      </c>
      <c r="B29" s="57"/>
      <c r="C29" s="57"/>
      <c r="D29" s="57"/>
      <c r="E29" s="60"/>
      <c r="F29" s="57"/>
      <c r="G29" s="57"/>
      <c r="H29" s="55"/>
      <c r="I29" s="61"/>
      <c r="J29" s="92"/>
      <c r="K29" s="103" t="str">
        <f t="shared" si="5"/>
        <v/>
      </c>
      <c r="L29" s="103" t="str">
        <f t="shared" si="6"/>
        <v/>
      </c>
      <c r="M29" s="89"/>
      <c r="N29" s="121" t="str">
        <f t="shared" si="0"/>
        <v/>
      </c>
      <c r="O29" s="121" t="str">
        <f t="shared" si="1"/>
        <v/>
      </c>
      <c r="P29" s="122" t="str">
        <f>IF(ISBLANK(M29), "", (POWER(M29/VLOOKUP(O29,Anthro_Calc!C:P,13,FALSE),VLOOKUP(O29,Anthro_Calc!C:P,12,FALSE))-1) / (VLOOKUP(O29,Anthro_Calc!C:P,14,FALSE)*VLOOKUP(O29,Anthro_Calc!C:P,12,FALSE)))</f>
        <v/>
      </c>
      <c r="Q29" s="122" t="str">
        <f>IF(ISBLANK(M29), "", -3 + (M29 -VLOOKUP(O29,Anthro_Calc!C:P,4,FALSE)) / (VLOOKUP(O29,Anthro_Calc!C:P,5,FALSE) - VLOOKUP(O29,Anthro_Calc!C:P,4,FALSE)))</f>
        <v/>
      </c>
      <c r="R29" s="122" t="str">
        <f>IF(ISBLANK(M29), "", 3 + (M29 -VLOOKUP(O29,Anthro_Calc!C:P,10,FALSE)) / (VLOOKUP(O29,Anthro_Calc!C:P,10,FALSE) - VLOOKUP(O29,Anthro_Calc!C:P,9,FALSE)))</f>
        <v/>
      </c>
      <c r="S29" s="123" t="str">
        <f t="shared" si="7"/>
        <v/>
      </c>
      <c r="T29" s="124" t="str">
        <f t="shared" si="2"/>
        <v/>
      </c>
      <c r="U29" s="124">
        <f t="shared" si="11"/>
        <v>0</v>
      </c>
      <c r="V29" s="124" t="str">
        <f t="shared" si="8"/>
        <v/>
      </c>
      <c r="W29" s="124">
        <f t="shared" si="9"/>
        <v>0</v>
      </c>
      <c r="X29" s="124" t="str">
        <f t="shared" si="10"/>
        <v/>
      </c>
      <c r="Y29" s="124" t="str">
        <f t="shared" si="3"/>
        <v/>
      </c>
      <c r="Z29" s="55"/>
      <c r="AA29" s="90"/>
      <c r="AB29" s="89"/>
      <c r="AC29" s="91"/>
      <c r="AD29" s="105" t="str">
        <f>IF(OR(ISBLANK(AC29),ISBLANK(J29)),"",IF(AND(J29&gt;1, K29 &gt;= 6, K29 &lt;= 59), VLOOKUP(AC29&amp;Y29,Contextualization!C34:D65,2,FALSE), "NPD"))</f>
        <v/>
      </c>
      <c r="AE29" s="158"/>
    </row>
    <row r="30" spans="1:31">
      <c r="A30" s="157">
        <f t="shared" si="4"/>
        <v>26</v>
      </c>
      <c r="B30" s="57"/>
      <c r="C30" s="57"/>
      <c r="D30" s="57"/>
      <c r="E30" s="60"/>
      <c r="F30" s="57"/>
      <c r="G30" s="57"/>
      <c r="H30" s="58"/>
      <c r="I30" s="62"/>
      <c r="J30" s="93"/>
      <c r="K30" s="103" t="str">
        <f t="shared" si="5"/>
        <v/>
      </c>
      <c r="L30" s="103" t="str">
        <f t="shared" si="6"/>
        <v/>
      </c>
      <c r="M30" s="89"/>
      <c r="N30" s="121" t="str">
        <f t="shared" si="0"/>
        <v/>
      </c>
      <c r="O30" s="121" t="str">
        <f t="shared" si="1"/>
        <v/>
      </c>
      <c r="P30" s="122" t="str">
        <f>IF(ISBLANK(M30), "", (POWER(M30/VLOOKUP(O30,Anthro_Calc!C:P,13,FALSE),VLOOKUP(O30,Anthro_Calc!C:P,12,FALSE))-1) / (VLOOKUP(O30,Anthro_Calc!C:P,14,FALSE)*VLOOKUP(O30,Anthro_Calc!C:P,12,FALSE)))</f>
        <v/>
      </c>
      <c r="Q30" s="122" t="str">
        <f>IF(ISBLANK(M30), "", -3 + (M30 -VLOOKUP(O30,Anthro_Calc!C:P,4,FALSE)) / (VLOOKUP(O30,Anthro_Calc!C:P,5,FALSE) - VLOOKUP(O30,Anthro_Calc!C:P,4,FALSE)))</f>
        <v/>
      </c>
      <c r="R30" s="122" t="str">
        <f>IF(ISBLANK(M30), "", 3 + (M30 -VLOOKUP(O30,Anthro_Calc!C:P,10,FALSE)) / (VLOOKUP(O30,Anthro_Calc!C:P,10,FALSE) - VLOOKUP(O30,Anthro_Calc!C:P,9,FALSE)))</f>
        <v/>
      </c>
      <c r="S30" s="123" t="str">
        <f t="shared" si="7"/>
        <v/>
      </c>
      <c r="T30" s="124" t="str">
        <f t="shared" si="2"/>
        <v/>
      </c>
      <c r="U30" s="124">
        <f t="shared" si="11"/>
        <v>0</v>
      </c>
      <c r="V30" s="124" t="str">
        <f t="shared" si="8"/>
        <v/>
      </c>
      <c r="W30" s="124">
        <f t="shared" si="9"/>
        <v>0</v>
      </c>
      <c r="X30" s="124" t="str">
        <f t="shared" si="10"/>
        <v/>
      </c>
      <c r="Y30" s="124" t="str">
        <f t="shared" si="3"/>
        <v/>
      </c>
      <c r="Z30" s="55"/>
      <c r="AA30" s="90"/>
      <c r="AB30" s="89"/>
      <c r="AC30" s="91"/>
      <c r="AD30" s="105" t="str">
        <f>IF(OR(ISBLANK(AC30),ISBLANK(J30)),"",IF(AND(J30&gt;1, K30 &gt;= 6, K30 &lt;= 59), VLOOKUP(AC30&amp;Y30,Contextualization!C35:D66,2,FALSE), "NPD"))</f>
        <v/>
      </c>
      <c r="AE30" s="158"/>
    </row>
    <row r="31" spans="1:31">
      <c r="A31" s="157">
        <f t="shared" si="4"/>
        <v>27</v>
      </c>
      <c r="B31" s="57"/>
      <c r="C31" s="57"/>
      <c r="D31" s="57"/>
      <c r="E31" s="60"/>
      <c r="F31" s="57"/>
      <c r="G31" s="57"/>
      <c r="H31" s="58"/>
      <c r="I31" s="62"/>
      <c r="J31" s="93"/>
      <c r="K31" s="103" t="str">
        <f t="shared" si="5"/>
        <v/>
      </c>
      <c r="L31" s="103" t="str">
        <f t="shared" si="6"/>
        <v/>
      </c>
      <c r="M31" s="89"/>
      <c r="N31" s="121" t="str">
        <f t="shared" si="0"/>
        <v/>
      </c>
      <c r="O31" s="121" t="str">
        <f t="shared" si="1"/>
        <v/>
      </c>
      <c r="P31" s="122" t="str">
        <f>IF(ISBLANK(M31), "", (POWER(M31/VLOOKUP(O31,Anthro_Calc!C:P,13,FALSE),VLOOKUP(O31,Anthro_Calc!C:P,12,FALSE))-1) / (VLOOKUP(O31,Anthro_Calc!C:P,14,FALSE)*VLOOKUP(O31,Anthro_Calc!C:P,12,FALSE)))</f>
        <v/>
      </c>
      <c r="Q31" s="122" t="str">
        <f>IF(ISBLANK(M31), "", -3 + (M31 -VLOOKUP(O31,Anthro_Calc!C:P,4,FALSE)) / (VLOOKUP(O31,Anthro_Calc!C:P,5,FALSE) - VLOOKUP(O31,Anthro_Calc!C:P,4,FALSE)))</f>
        <v/>
      </c>
      <c r="R31" s="122" t="str">
        <f>IF(ISBLANK(M31), "", 3 + (M31 -VLOOKUP(O31,Anthro_Calc!C:P,10,FALSE)) / (VLOOKUP(O31,Anthro_Calc!C:P,10,FALSE) - VLOOKUP(O31,Anthro_Calc!C:P,9,FALSE)))</f>
        <v/>
      </c>
      <c r="S31" s="123" t="str">
        <f t="shared" si="7"/>
        <v/>
      </c>
      <c r="T31" s="124" t="str">
        <f t="shared" si="2"/>
        <v/>
      </c>
      <c r="U31" s="124">
        <f t="shared" si="11"/>
        <v>0</v>
      </c>
      <c r="V31" s="124" t="str">
        <f t="shared" si="8"/>
        <v/>
      </c>
      <c r="W31" s="124">
        <f t="shared" si="9"/>
        <v>0</v>
      </c>
      <c r="X31" s="124" t="str">
        <f t="shared" si="10"/>
        <v/>
      </c>
      <c r="Y31" s="124" t="str">
        <f t="shared" si="3"/>
        <v/>
      </c>
      <c r="Z31" s="55"/>
      <c r="AA31" s="90"/>
      <c r="AB31" s="89"/>
      <c r="AC31" s="91"/>
      <c r="AD31" s="105" t="str">
        <f>IF(OR(ISBLANK(AC31),ISBLANK(J31)),"",IF(AND(J31&gt;1, K31 &gt;= 6, K31 &lt;= 59), VLOOKUP(AC31&amp;Y31,Contextualization!C36:D67,2,FALSE), "NPD"))</f>
        <v/>
      </c>
      <c r="AE31" s="158"/>
    </row>
    <row r="32" spans="1:31">
      <c r="A32" s="157">
        <f t="shared" si="4"/>
        <v>28</v>
      </c>
      <c r="B32" s="57"/>
      <c r="C32" s="57"/>
      <c r="D32" s="57"/>
      <c r="E32" s="60"/>
      <c r="F32" s="57"/>
      <c r="G32" s="57"/>
      <c r="H32" s="58"/>
      <c r="I32" s="62"/>
      <c r="J32" s="93"/>
      <c r="K32" s="103" t="str">
        <f t="shared" si="5"/>
        <v/>
      </c>
      <c r="L32" s="103" t="str">
        <f t="shared" si="6"/>
        <v/>
      </c>
      <c r="M32" s="89"/>
      <c r="N32" s="121" t="str">
        <f t="shared" si="0"/>
        <v/>
      </c>
      <c r="O32" s="121" t="str">
        <f t="shared" si="1"/>
        <v/>
      </c>
      <c r="P32" s="122" t="str">
        <f>IF(ISBLANK(M32), "", (POWER(M32/VLOOKUP(O32,Anthro_Calc!C:P,13,FALSE),VLOOKUP(O32,Anthro_Calc!C:P,12,FALSE))-1) / (VLOOKUP(O32,Anthro_Calc!C:P,14,FALSE)*VLOOKUP(O32,Anthro_Calc!C:P,12,FALSE)))</f>
        <v/>
      </c>
      <c r="Q32" s="122" t="str">
        <f>IF(ISBLANK(M32), "", -3 + (M32 -VLOOKUP(O32,Anthro_Calc!C:P,4,FALSE)) / (VLOOKUP(O32,Anthro_Calc!C:P,5,FALSE) - VLOOKUP(O32,Anthro_Calc!C:P,4,FALSE)))</f>
        <v/>
      </c>
      <c r="R32" s="122" t="str">
        <f>IF(ISBLANK(M32), "", 3 + (M32 -VLOOKUP(O32,Anthro_Calc!C:P,10,FALSE)) / (VLOOKUP(O32,Anthro_Calc!C:P,10,FALSE) - VLOOKUP(O32,Anthro_Calc!C:P,9,FALSE)))</f>
        <v/>
      </c>
      <c r="S32" s="123" t="str">
        <f t="shared" si="7"/>
        <v/>
      </c>
      <c r="T32" s="124" t="str">
        <f t="shared" si="2"/>
        <v/>
      </c>
      <c r="U32" s="124">
        <f t="shared" si="11"/>
        <v>0</v>
      </c>
      <c r="V32" s="124" t="str">
        <f t="shared" si="8"/>
        <v/>
      </c>
      <c r="W32" s="124">
        <f t="shared" si="9"/>
        <v>0</v>
      </c>
      <c r="X32" s="124" t="str">
        <f t="shared" si="10"/>
        <v/>
      </c>
      <c r="Y32" s="124" t="str">
        <f t="shared" si="3"/>
        <v/>
      </c>
      <c r="Z32" s="55"/>
      <c r="AA32" s="90"/>
      <c r="AB32" s="89"/>
      <c r="AC32" s="91"/>
      <c r="AD32" s="105" t="str">
        <f>IF(OR(ISBLANK(AC32),ISBLANK(J32)),"",IF(AND(J32&gt;1, K32 &gt;= 6, K32 &lt;= 59), VLOOKUP(AC32&amp;Y32,Contextualization!C37:D68,2,FALSE), "NPD"))</f>
        <v/>
      </c>
      <c r="AE32" s="158"/>
    </row>
    <row r="33" spans="1:31">
      <c r="A33" s="157">
        <f t="shared" si="4"/>
        <v>29</v>
      </c>
      <c r="B33" s="57"/>
      <c r="C33" s="57"/>
      <c r="D33" s="57"/>
      <c r="E33" s="60"/>
      <c r="F33" s="57"/>
      <c r="G33" s="57"/>
      <c r="H33" s="58"/>
      <c r="I33" s="62"/>
      <c r="J33" s="93"/>
      <c r="K33" s="103" t="str">
        <f t="shared" si="5"/>
        <v/>
      </c>
      <c r="L33" s="103" t="str">
        <f t="shared" si="6"/>
        <v/>
      </c>
      <c r="M33" s="89"/>
      <c r="N33" s="121" t="str">
        <f t="shared" si="0"/>
        <v/>
      </c>
      <c r="O33" s="121" t="str">
        <f t="shared" si="1"/>
        <v/>
      </c>
      <c r="P33" s="122" t="str">
        <f>IF(ISBLANK(M33), "", (POWER(M33/VLOOKUP(O33,Anthro_Calc!C:P,13,FALSE),VLOOKUP(O33,Anthro_Calc!C:P,12,FALSE))-1) / (VLOOKUP(O33,Anthro_Calc!C:P,14,FALSE)*VLOOKUP(O33,Anthro_Calc!C:P,12,FALSE)))</f>
        <v/>
      </c>
      <c r="Q33" s="122" t="str">
        <f>IF(ISBLANK(M33), "", -3 + (M33 -VLOOKUP(O33,Anthro_Calc!C:P,4,FALSE)) / (VLOOKUP(O33,Anthro_Calc!C:P,5,FALSE) - VLOOKUP(O33,Anthro_Calc!C:P,4,FALSE)))</f>
        <v/>
      </c>
      <c r="R33" s="122" t="str">
        <f>IF(ISBLANK(M33), "", 3 + (M33 -VLOOKUP(O33,Anthro_Calc!C:P,10,FALSE)) / (VLOOKUP(O33,Anthro_Calc!C:P,10,FALSE) - VLOOKUP(O33,Anthro_Calc!C:P,9,FALSE)))</f>
        <v/>
      </c>
      <c r="S33" s="123" t="str">
        <f t="shared" si="7"/>
        <v/>
      </c>
      <c r="T33" s="124" t="str">
        <f t="shared" si="2"/>
        <v/>
      </c>
      <c r="U33" s="124">
        <f t="shared" si="11"/>
        <v>0</v>
      </c>
      <c r="V33" s="124" t="str">
        <f t="shared" si="8"/>
        <v/>
      </c>
      <c r="W33" s="124">
        <f t="shared" si="9"/>
        <v>0</v>
      </c>
      <c r="X33" s="124" t="str">
        <f t="shared" si="10"/>
        <v/>
      </c>
      <c r="Y33" s="124" t="str">
        <f t="shared" si="3"/>
        <v/>
      </c>
      <c r="Z33" s="55"/>
      <c r="AA33" s="90"/>
      <c r="AB33" s="89"/>
      <c r="AC33" s="91"/>
      <c r="AD33" s="105" t="str">
        <f>IF(OR(ISBLANK(AC33),ISBLANK(J33)),"",IF(AND(J33&gt;1, K33 &gt;= 6, K33 &lt;= 59), VLOOKUP(AC33&amp;Y33,Contextualization!C38:D69,2,FALSE), "NPD"))</f>
        <v/>
      </c>
      <c r="AE33" s="158"/>
    </row>
    <row r="34" spans="1:31">
      <c r="A34" s="157">
        <f t="shared" si="4"/>
        <v>30</v>
      </c>
      <c r="B34" s="57"/>
      <c r="C34" s="57"/>
      <c r="D34" s="57"/>
      <c r="E34" s="60"/>
      <c r="F34" s="57"/>
      <c r="G34" s="57"/>
      <c r="H34" s="58"/>
      <c r="I34" s="62"/>
      <c r="J34" s="93"/>
      <c r="K34" s="103" t="str">
        <f t="shared" si="5"/>
        <v/>
      </c>
      <c r="L34" s="103" t="str">
        <f t="shared" si="6"/>
        <v/>
      </c>
      <c r="M34" s="89"/>
      <c r="N34" s="121" t="str">
        <f t="shared" si="0"/>
        <v/>
      </c>
      <c r="O34" s="121" t="str">
        <f t="shared" si="1"/>
        <v/>
      </c>
      <c r="P34" s="122" t="str">
        <f>IF(ISBLANK(M34), "", (POWER(M34/VLOOKUP(O34,Anthro_Calc!C:P,13,FALSE),VLOOKUP(O34,Anthro_Calc!C:P,12,FALSE))-1) / (VLOOKUP(O34,Anthro_Calc!C:P,14,FALSE)*VLOOKUP(O34,Anthro_Calc!C:P,12,FALSE)))</f>
        <v/>
      </c>
      <c r="Q34" s="122" t="str">
        <f>IF(ISBLANK(M34), "", -3 + (M34 -VLOOKUP(O34,Anthro_Calc!C:P,4,FALSE)) / (VLOOKUP(O34,Anthro_Calc!C:P,5,FALSE) - VLOOKUP(O34,Anthro_Calc!C:P,4,FALSE)))</f>
        <v/>
      </c>
      <c r="R34" s="122" t="str">
        <f>IF(ISBLANK(M34), "", 3 + (M34 -VLOOKUP(O34,Anthro_Calc!C:P,10,FALSE)) / (VLOOKUP(O34,Anthro_Calc!C:P,10,FALSE) - VLOOKUP(O34,Anthro_Calc!C:P,9,FALSE)))</f>
        <v/>
      </c>
      <c r="S34" s="123" t="str">
        <f t="shared" si="7"/>
        <v/>
      </c>
      <c r="T34" s="124" t="str">
        <f t="shared" si="2"/>
        <v/>
      </c>
      <c r="U34" s="124">
        <f t="shared" si="11"/>
        <v>0</v>
      </c>
      <c r="V34" s="124" t="str">
        <f t="shared" si="8"/>
        <v/>
      </c>
      <c r="W34" s="124">
        <f t="shared" si="9"/>
        <v>0</v>
      </c>
      <c r="X34" s="124" t="str">
        <f t="shared" si="10"/>
        <v/>
      </c>
      <c r="Y34" s="124" t="str">
        <f t="shared" si="3"/>
        <v/>
      </c>
      <c r="Z34" s="55"/>
      <c r="AA34" s="90"/>
      <c r="AB34" s="89"/>
      <c r="AC34" s="91"/>
      <c r="AD34" s="105" t="str">
        <f>IF(OR(ISBLANK(AC34),ISBLANK(J34)),"",IF(AND(J34&gt;1, K34 &gt;= 6, K34 &lt;= 59), VLOOKUP(AC34&amp;Y34,Contextualization!C39:D70,2,FALSE), "NPD"))</f>
        <v/>
      </c>
      <c r="AE34" s="158"/>
    </row>
    <row r="35" spans="1:31">
      <c r="A35" s="157">
        <f t="shared" si="4"/>
        <v>31</v>
      </c>
      <c r="B35" s="57"/>
      <c r="C35" s="57"/>
      <c r="D35" s="57"/>
      <c r="E35" s="60"/>
      <c r="F35" s="57"/>
      <c r="G35" s="57"/>
      <c r="H35" s="58"/>
      <c r="I35" s="62"/>
      <c r="J35" s="93"/>
      <c r="K35" s="103" t="str">
        <f t="shared" si="5"/>
        <v/>
      </c>
      <c r="L35" s="103" t="str">
        <f t="shared" si="6"/>
        <v/>
      </c>
      <c r="M35" s="89"/>
      <c r="N35" s="121" t="str">
        <f t="shared" si="0"/>
        <v/>
      </c>
      <c r="O35" s="121" t="str">
        <f t="shared" si="1"/>
        <v/>
      </c>
      <c r="P35" s="122" t="str">
        <f>IF(ISBLANK(M35), "", (POWER(M35/VLOOKUP(O35,Anthro_Calc!C:P,13,FALSE),VLOOKUP(O35,Anthro_Calc!C:P,12,FALSE))-1) / (VLOOKUP(O35,Anthro_Calc!C:P,14,FALSE)*VLOOKUP(O35,Anthro_Calc!C:P,12,FALSE)))</f>
        <v/>
      </c>
      <c r="Q35" s="122" t="str">
        <f>IF(ISBLANK(M35), "", -3 + (M35 -VLOOKUP(O35,Anthro_Calc!C:P,4,FALSE)) / (VLOOKUP(O35,Anthro_Calc!C:P,5,FALSE) - VLOOKUP(O35,Anthro_Calc!C:P,4,FALSE)))</f>
        <v/>
      </c>
      <c r="R35" s="122" t="str">
        <f>IF(ISBLANK(M35), "", 3 + (M35 -VLOOKUP(O35,Anthro_Calc!C:P,10,FALSE)) / (VLOOKUP(O35,Anthro_Calc!C:P,10,FALSE) - VLOOKUP(O35,Anthro_Calc!C:P,9,FALSE)))</f>
        <v/>
      </c>
      <c r="S35" s="123" t="str">
        <f t="shared" si="7"/>
        <v/>
      </c>
      <c r="T35" s="124" t="str">
        <f t="shared" si="2"/>
        <v/>
      </c>
      <c r="U35" s="124">
        <f t="shared" si="11"/>
        <v>0</v>
      </c>
      <c r="V35" s="124" t="str">
        <f t="shared" si="8"/>
        <v/>
      </c>
      <c r="W35" s="124">
        <f t="shared" si="9"/>
        <v>0</v>
      </c>
      <c r="X35" s="124" t="str">
        <f t="shared" si="10"/>
        <v/>
      </c>
      <c r="Y35" s="124" t="str">
        <f t="shared" si="3"/>
        <v/>
      </c>
      <c r="Z35" s="55"/>
      <c r="AA35" s="90"/>
      <c r="AB35" s="89"/>
      <c r="AC35" s="91"/>
      <c r="AD35" s="105" t="str">
        <f>IF(OR(ISBLANK(AC35),ISBLANK(J35)),"",IF(AND(J35&gt;1, K35 &gt;= 6, K35 &lt;= 59), VLOOKUP(AC35&amp;Y35,Contextualization!C40:D71,2,FALSE), "NPD"))</f>
        <v/>
      </c>
      <c r="AE35" s="158"/>
    </row>
    <row r="36" spans="1:31">
      <c r="A36" s="157">
        <f t="shared" si="4"/>
        <v>32</v>
      </c>
      <c r="B36" s="57"/>
      <c r="C36" s="57"/>
      <c r="D36" s="57"/>
      <c r="E36" s="60"/>
      <c r="F36" s="57"/>
      <c r="G36" s="57"/>
      <c r="H36" s="58"/>
      <c r="I36" s="62"/>
      <c r="J36" s="93"/>
      <c r="K36" s="103" t="str">
        <f t="shared" si="5"/>
        <v/>
      </c>
      <c r="L36" s="103" t="str">
        <f t="shared" si="6"/>
        <v/>
      </c>
      <c r="M36" s="89"/>
      <c r="N36" s="121" t="str">
        <f t="shared" si="0"/>
        <v/>
      </c>
      <c r="O36" s="121" t="str">
        <f t="shared" si="1"/>
        <v/>
      </c>
      <c r="P36" s="122" t="str">
        <f>IF(ISBLANK(M36), "", (POWER(M36/VLOOKUP(O36,Anthro_Calc!C:P,13,FALSE),VLOOKUP(O36,Anthro_Calc!C:P,12,FALSE))-1) / (VLOOKUP(O36,Anthro_Calc!C:P,14,FALSE)*VLOOKUP(O36,Anthro_Calc!C:P,12,FALSE)))</f>
        <v/>
      </c>
      <c r="Q36" s="122" t="str">
        <f>IF(ISBLANK(M36), "", -3 + (M36 -VLOOKUP(O36,Anthro_Calc!C:P,4,FALSE)) / (VLOOKUP(O36,Anthro_Calc!C:P,5,FALSE) - VLOOKUP(O36,Anthro_Calc!C:P,4,FALSE)))</f>
        <v/>
      </c>
      <c r="R36" s="122" t="str">
        <f>IF(ISBLANK(M36), "", 3 + (M36 -VLOOKUP(O36,Anthro_Calc!C:P,10,FALSE)) / (VLOOKUP(O36,Anthro_Calc!C:P,10,FALSE) - VLOOKUP(O36,Anthro_Calc!C:P,9,FALSE)))</f>
        <v/>
      </c>
      <c r="S36" s="123" t="str">
        <f t="shared" si="7"/>
        <v/>
      </c>
      <c r="T36" s="124" t="str">
        <f t="shared" si="2"/>
        <v/>
      </c>
      <c r="U36" s="124">
        <f t="shared" si="11"/>
        <v>0</v>
      </c>
      <c r="V36" s="124" t="str">
        <f t="shared" si="8"/>
        <v/>
      </c>
      <c r="W36" s="124">
        <f t="shared" si="9"/>
        <v>0</v>
      </c>
      <c r="X36" s="124" t="str">
        <f t="shared" si="10"/>
        <v/>
      </c>
      <c r="Y36" s="124" t="str">
        <f t="shared" si="3"/>
        <v/>
      </c>
      <c r="Z36" s="55"/>
      <c r="AA36" s="90"/>
      <c r="AB36" s="89"/>
      <c r="AC36" s="91"/>
      <c r="AD36" s="105" t="str">
        <f>IF(OR(ISBLANK(AC36),ISBLANK(J36)),"",IF(AND(J36&gt;1, K36 &gt;= 6, K36 &lt;= 59), VLOOKUP(AC36&amp;Y36,Contextualization!C41:D72,2,FALSE), "NPD"))</f>
        <v/>
      </c>
      <c r="AE36" s="158"/>
    </row>
    <row r="37" spans="1:31">
      <c r="A37" s="157">
        <f t="shared" si="4"/>
        <v>33</v>
      </c>
      <c r="B37" s="57"/>
      <c r="C37" s="57"/>
      <c r="D37" s="57"/>
      <c r="E37" s="60"/>
      <c r="F37" s="57"/>
      <c r="G37" s="57"/>
      <c r="H37" s="58"/>
      <c r="I37" s="62"/>
      <c r="J37" s="93"/>
      <c r="K37" s="103" t="str">
        <f t="shared" si="5"/>
        <v/>
      </c>
      <c r="L37" s="103" t="str">
        <f t="shared" si="6"/>
        <v/>
      </c>
      <c r="M37" s="89"/>
      <c r="N37" s="121" t="str">
        <f t="shared" si="0"/>
        <v/>
      </c>
      <c r="O37" s="121" t="str">
        <f t="shared" si="1"/>
        <v/>
      </c>
      <c r="P37" s="122" t="str">
        <f>IF(ISBLANK(M37), "", (POWER(M37/VLOOKUP(O37,Anthro_Calc!C:P,13,FALSE),VLOOKUP(O37,Anthro_Calc!C:P,12,FALSE))-1) / (VLOOKUP(O37,Anthro_Calc!C:P,14,FALSE)*VLOOKUP(O37,Anthro_Calc!C:P,12,FALSE)))</f>
        <v/>
      </c>
      <c r="Q37" s="122" t="str">
        <f>IF(ISBLANK(M37), "", -3 + (M37 -VLOOKUP(O37,Anthro_Calc!C:P,4,FALSE)) / (VLOOKUP(O37,Anthro_Calc!C:P,5,FALSE) - VLOOKUP(O37,Anthro_Calc!C:P,4,FALSE)))</f>
        <v/>
      </c>
      <c r="R37" s="122" t="str">
        <f>IF(ISBLANK(M37), "", 3 + (M37 -VLOOKUP(O37,Anthro_Calc!C:P,10,FALSE)) / (VLOOKUP(O37,Anthro_Calc!C:P,10,FALSE) - VLOOKUP(O37,Anthro_Calc!C:P,9,FALSE)))</f>
        <v/>
      </c>
      <c r="S37" s="123" t="str">
        <f t="shared" si="7"/>
        <v/>
      </c>
      <c r="T37" s="124" t="str">
        <f t="shared" si="2"/>
        <v/>
      </c>
      <c r="U37" s="124">
        <f t="shared" si="11"/>
        <v>0</v>
      </c>
      <c r="V37" s="124" t="str">
        <f t="shared" si="8"/>
        <v/>
      </c>
      <c r="W37" s="124">
        <f t="shared" si="9"/>
        <v>0</v>
      </c>
      <c r="X37" s="124" t="str">
        <f t="shared" si="10"/>
        <v/>
      </c>
      <c r="Y37" s="124" t="str">
        <f t="shared" si="3"/>
        <v/>
      </c>
      <c r="Z37" s="55"/>
      <c r="AA37" s="90"/>
      <c r="AB37" s="89"/>
      <c r="AC37" s="91"/>
      <c r="AD37" s="105" t="str">
        <f>IF(OR(ISBLANK(AC37),ISBLANK(J37)),"",IF(AND(J37&gt;1, K37 &gt;= 6, K37 &lt;= 59), VLOOKUP(AC37&amp;Y37,Contextualization!C42:D73,2,FALSE), "NPD"))</f>
        <v/>
      </c>
      <c r="AE37" s="158"/>
    </row>
    <row r="38" spans="1:31">
      <c r="A38" s="157">
        <f t="shared" si="4"/>
        <v>34</v>
      </c>
      <c r="B38" s="57"/>
      <c r="C38" s="57"/>
      <c r="D38" s="57"/>
      <c r="E38" s="60"/>
      <c r="F38" s="57"/>
      <c r="G38" s="57"/>
      <c r="H38" s="58"/>
      <c r="I38" s="62"/>
      <c r="J38" s="93"/>
      <c r="K38" s="103" t="str">
        <f t="shared" si="5"/>
        <v/>
      </c>
      <c r="L38" s="103" t="str">
        <f t="shared" si="6"/>
        <v/>
      </c>
      <c r="M38" s="89"/>
      <c r="N38" s="121" t="str">
        <f t="shared" si="0"/>
        <v/>
      </c>
      <c r="O38" s="121" t="str">
        <f t="shared" si="1"/>
        <v/>
      </c>
      <c r="P38" s="122" t="str">
        <f>IF(ISBLANK(M38), "", (POWER(M38/VLOOKUP(O38,Anthro_Calc!C:P,13,FALSE),VLOOKUP(O38,Anthro_Calc!C:P,12,FALSE))-1) / (VLOOKUP(O38,Anthro_Calc!C:P,14,FALSE)*VLOOKUP(O38,Anthro_Calc!C:P,12,FALSE)))</f>
        <v/>
      </c>
      <c r="Q38" s="122" t="str">
        <f>IF(ISBLANK(M38), "", -3 + (M38 -VLOOKUP(O38,Anthro_Calc!C:P,4,FALSE)) / (VLOOKUP(O38,Anthro_Calc!C:P,5,FALSE) - VLOOKUP(O38,Anthro_Calc!C:P,4,FALSE)))</f>
        <v/>
      </c>
      <c r="R38" s="122" t="str">
        <f>IF(ISBLANK(M38), "", 3 + (M38 -VLOOKUP(O38,Anthro_Calc!C:P,10,FALSE)) / (VLOOKUP(O38,Anthro_Calc!C:P,10,FALSE) - VLOOKUP(O38,Anthro_Calc!C:P,9,FALSE)))</f>
        <v/>
      </c>
      <c r="S38" s="123" t="str">
        <f t="shared" si="7"/>
        <v/>
      </c>
      <c r="T38" s="124" t="str">
        <f t="shared" si="2"/>
        <v/>
      </c>
      <c r="U38" s="124">
        <f t="shared" si="11"/>
        <v>0</v>
      </c>
      <c r="V38" s="124" t="str">
        <f t="shared" si="8"/>
        <v/>
      </c>
      <c r="W38" s="124">
        <f t="shared" si="9"/>
        <v>0</v>
      </c>
      <c r="X38" s="124" t="str">
        <f t="shared" si="10"/>
        <v/>
      </c>
      <c r="Y38" s="124" t="str">
        <f t="shared" si="3"/>
        <v/>
      </c>
      <c r="Z38" s="55"/>
      <c r="AA38" s="90"/>
      <c r="AB38" s="89"/>
      <c r="AC38" s="91"/>
      <c r="AD38" s="105" t="str">
        <f>IF(OR(ISBLANK(AC38),ISBLANK(J38)),"",IF(AND(J38&gt;1, K38 &gt;= 6, K38 &lt;= 59), VLOOKUP(AC38&amp;Y38,Contextualization!C43:D74,2,FALSE), "NPD"))</f>
        <v/>
      </c>
      <c r="AE38" s="158"/>
    </row>
    <row r="39" spans="1:31">
      <c r="A39" s="157">
        <f t="shared" si="4"/>
        <v>35</v>
      </c>
      <c r="B39" s="57"/>
      <c r="C39" s="57"/>
      <c r="D39" s="57"/>
      <c r="E39" s="60"/>
      <c r="F39" s="57"/>
      <c r="G39" s="57"/>
      <c r="H39" s="58"/>
      <c r="I39" s="62"/>
      <c r="J39" s="93"/>
      <c r="K39" s="103" t="str">
        <f t="shared" si="5"/>
        <v/>
      </c>
      <c r="L39" s="103" t="str">
        <f t="shared" si="6"/>
        <v/>
      </c>
      <c r="M39" s="89"/>
      <c r="N39" s="121" t="str">
        <f t="shared" si="0"/>
        <v/>
      </c>
      <c r="O39" s="121" t="str">
        <f t="shared" si="1"/>
        <v/>
      </c>
      <c r="P39" s="122" t="str">
        <f>IF(ISBLANK(M39), "", (POWER(M39/VLOOKUP(O39,Anthro_Calc!C:P,13,FALSE),VLOOKUP(O39,Anthro_Calc!C:P,12,FALSE))-1) / (VLOOKUP(O39,Anthro_Calc!C:P,14,FALSE)*VLOOKUP(O39,Anthro_Calc!C:P,12,FALSE)))</f>
        <v/>
      </c>
      <c r="Q39" s="122" t="str">
        <f>IF(ISBLANK(M39), "", -3 + (M39 -VLOOKUP(O39,Anthro_Calc!C:P,4,FALSE)) / (VLOOKUP(O39,Anthro_Calc!C:P,5,FALSE) - VLOOKUP(O39,Anthro_Calc!C:P,4,FALSE)))</f>
        <v/>
      </c>
      <c r="R39" s="122" t="str">
        <f>IF(ISBLANK(M39), "", 3 + (M39 -VLOOKUP(O39,Anthro_Calc!C:P,10,FALSE)) / (VLOOKUP(O39,Anthro_Calc!C:P,10,FALSE) - VLOOKUP(O39,Anthro_Calc!C:P,9,FALSE)))</f>
        <v/>
      </c>
      <c r="S39" s="123" t="str">
        <f t="shared" si="7"/>
        <v/>
      </c>
      <c r="T39" s="124" t="str">
        <f t="shared" si="2"/>
        <v/>
      </c>
      <c r="U39" s="124">
        <f t="shared" si="11"/>
        <v>0</v>
      </c>
      <c r="V39" s="124" t="str">
        <f t="shared" si="8"/>
        <v/>
      </c>
      <c r="W39" s="124">
        <f t="shared" si="9"/>
        <v>0</v>
      </c>
      <c r="X39" s="124" t="str">
        <f t="shared" si="10"/>
        <v/>
      </c>
      <c r="Y39" s="124" t="str">
        <f t="shared" si="3"/>
        <v/>
      </c>
      <c r="Z39" s="55"/>
      <c r="AA39" s="90"/>
      <c r="AB39" s="89"/>
      <c r="AC39" s="91"/>
      <c r="AD39" s="105" t="str">
        <f>IF(OR(ISBLANK(AC39),ISBLANK(J39)),"",IF(AND(J39&gt;1, K39 &gt;= 6, K39 &lt;= 59), VLOOKUP(AC39&amp;Y39,Contextualization!C44:D75,2,FALSE), "NPD"))</f>
        <v/>
      </c>
      <c r="AE39" s="158"/>
    </row>
    <row r="40" spans="1:31">
      <c r="A40" s="157">
        <f t="shared" si="4"/>
        <v>36</v>
      </c>
      <c r="B40" s="57"/>
      <c r="C40" s="57"/>
      <c r="D40" s="57"/>
      <c r="E40" s="60"/>
      <c r="F40" s="57"/>
      <c r="G40" s="57"/>
      <c r="H40" s="58"/>
      <c r="I40" s="62"/>
      <c r="J40" s="93"/>
      <c r="K40" s="103" t="str">
        <f t="shared" si="5"/>
        <v/>
      </c>
      <c r="L40" s="103" t="str">
        <f t="shared" si="6"/>
        <v/>
      </c>
      <c r="M40" s="89"/>
      <c r="N40" s="121" t="str">
        <f t="shared" si="0"/>
        <v/>
      </c>
      <c r="O40" s="121" t="str">
        <f t="shared" si="1"/>
        <v/>
      </c>
      <c r="P40" s="122" t="str">
        <f>IF(ISBLANK(M40), "", (POWER(M40/VLOOKUP(O40,Anthro_Calc!C:P,13,FALSE),VLOOKUP(O40,Anthro_Calc!C:P,12,FALSE))-1) / (VLOOKUP(O40,Anthro_Calc!C:P,14,FALSE)*VLOOKUP(O40,Anthro_Calc!C:P,12,FALSE)))</f>
        <v/>
      </c>
      <c r="Q40" s="122" t="str">
        <f>IF(ISBLANK(M40), "", -3 + (M40 -VLOOKUP(O40,Anthro_Calc!C:P,4,FALSE)) / (VLOOKUP(O40,Anthro_Calc!C:P,5,FALSE) - VLOOKUP(O40,Anthro_Calc!C:P,4,FALSE)))</f>
        <v/>
      </c>
      <c r="R40" s="122" t="str">
        <f>IF(ISBLANK(M40), "", 3 + (M40 -VLOOKUP(O40,Anthro_Calc!C:P,10,FALSE)) / (VLOOKUP(O40,Anthro_Calc!C:P,10,FALSE) - VLOOKUP(O40,Anthro_Calc!C:P,9,FALSE)))</f>
        <v/>
      </c>
      <c r="S40" s="123" t="str">
        <f t="shared" si="7"/>
        <v/>
      </c>
      <c r="T40" s="124" t="str">
        <f t="shared" si="2"/>
        <v/>
      </c>
      <c r="U40" s="124">
        <f t="shared" si="11"/>
        <v>0</v>
      </c>
      <c r="V40" s="124" t="str">
        <f t="shared" si="8"/>
        <v/>
      </c>
      <c r="W40" s="124">
        <f t="shared" si="9"/>
        <v>0</v>
      </c>
      <c r="X40" s="124" t="str">
        <f t="shared" si="10"/>
        <v/>
      </c>
      <c r="Y40" s="124" t="str">
        <f t="shared" si="3"/>
        <v/>
      </c>
      <c r="Z40" s="55"/>
      <c r="AA40" s="90"/>
      <c r="AB40" s="89"/>
      <c r="AC40" s="91"/>
      <c r="AD40" s="105" t="str">
        <f>IF(OR(ISBLANK(AC40),ISBLANK(J40)),"",IF(AND(J40&gt;1, K40 &gt;= 6, K40 &lt;= 59), VLOOKUP(AC40&amp;Y40,Contextualization!C45:D76,2,FALSE), "NPD"))</f>
        <v/>
      </c>
      <c r="AE40" s="158"/>
    </row>
    <row r="41" spans="1:31">
      <c r="A41" s="157">
        <f t="shared" si="4"/>
        <v>37</v>
      </c>
      <c r="B41" s="57"/>
      <c r="C41" s="57"/>
      <c r="D41" s="57"/>
      <c r="E41" s="60"/>
      <c r="F41" s="57"/>
      <c r="G41" s="57"/>
      <c r="H41" s="58"/>
      <c r="I41" s="62"/>
      <c r="J41" s="93"/>
      <c r="K41" s="103" t="str">
        <f t="shared" si="5"/>
        <v/>
      </c>
      <c r="L41" s="103" t="str">
        <f t="shared" si="6"/>
        <v/>
      </c>
      <c r="M41" s="89"/>
      <c r="N41" s="121" t="str">
        <f t="shared" si="0"/>
        <v/>
      </c>
      <c r="O41" s="121" t="str">
        <f t="shared" si="1"/>
        <v/>
      </c>
      <c r="P41" s="122" t="str">
        <f>IF(ISBLANK(M41), "", (POWER(M41/VLOOKUP(O41,Anthro_Calc!C:P,13,FALSE),VLOOKUP(O41,Anthro_Calc!C:P,12,FALSE))-1) / (VLOOKUP(O41,Anthro_Calc!C:P,14,FALSE)*VLOOKUP(O41,Anthro_Calc!C:P,12,FALSE)))</f>
        <v/>
      </c>
      <c r="Q41" s="122" t="str">
        <f>IF(ISBLANK(M41), "", -3 + (M41 -VLOOKUP(O41,Anthro_Calc!C:P,4,FALSE)) / (VLOOKUP(O41,Anthro_Calc!C:P,5,FALSE) - VLOOKUP(O41,Anthro_Calc!C:P,4,FALSE)))</f>
        <v/>
      </c>
      <c r="R41" s="122" t="str">
        <f>IF(ISBLANK(M41), "", 3 + (M41 -VLOOKUP(O41,Anthro_Calc!C:P,10,FALSE)) / (VLOOKUP(O41,Anthro_Calc!C:P,10,FALSE) - VLOOKUP(O41,Anthro_Calc!C:P,9,FALSE)))</f>
        <v/>
      </c>
      <c r="S41" s="123" t="str">
        <f t="shared" si="7"/>
        <v/>
      </c>
      <c r="T41" s="124" t="str">
        <f t="shared" si="2"/>
        <v/>
      </c>
      <c r="U41" s="124">
        <f t="shared" si="11"/>
        <v>0</v>
      </c>
      <c r="V41" s="124" t="str">
        <f t="shared" si="8"/>
        <v/>
      </c>
      <c r="W41" s="124">
        <f t="shared" si="9"/>
        <v>0</v>
      </c>
      <c r="X41" s="124" t="str">
        <f t="shared" si="10"/>
        <v/>
      </c>
      <c r="Y41" s="124" t="str">
        <f t="shared" si="3"/>
        <v/>
      </c>
      <c r="Z41" s="55"/>
      <c r="AA41" s="90"/>
      <c r="AB41" s="89"/>
      <c r="AC41" s="91"/>
      <c r="AD41" s="105" t="str">
        <f>IF(OR(ISBLANK(AC41),ISBLANK(J41)),"",IF(AND(J41&gt;1, K41 &gt;= 6, K41 &lt;= 59), VLOOKUP(AC41&amp;Y41,Contextualization!C46:D77,2,FALSE), "NPD"))</f>
        <v/>
      </c>
      <c r="AE41" s="158"/>
    </row>
    <row r="42" spans="1:31">
      <c r="A42" s="157">
        <f t="shared" si="4"/>
        <v>38</v>
      </c>
      <c r="B42" s="57"/>
      <c r="C42" s="57"/>
      <c r="D42" s="57"/>
      <c r="E42" s="60"/>
      <c r="F42" s="57"/>
      <c r="G42" s="57"/>
      <c r="H42" s="58"/>
      <c r="I42" s="62"/>
      <c r="J42" s="93"/>
      <c r="K42" s="103" t="str">
        <f t="shared" si="5"/>
        <v/>
      </c>
      <c r="L42" s="103" t="str">
        <f t="shared" si="6"/>
        <v/>
      </c>
      <c r="M42" s="89"/>
      <c r="N42" s="121" t="str">
        <f t="shared" si="0"/>
        <v/>
      </c>
      <c r="O42" s="121" t="str">
        <f t="shared" si="1"/>
        <v/>
      </c>
      <c r="P42" s="122" t="str">
        <f>IF(ISBLANK(M42), "", (POWER(M42/VLOOKUP(O42,Anthro_Calc!C:P,13,FALSE),VLOOKUP(O42,Anthro_Calc!C:P,12,FALSE))-1) / (VLOOKUP(O42,Anthro_Calc!C:P,14,FALSE)*VLOOKUP(O42,Anthro_Calc!C:P,12,FALSE)))</f>
        <v/>
      </c>
      <c r="Q42" s="122" t="str">
        <f>IF(ISBLANK(M42), "", -3 + (M42 -VLOOKUP(O42,Anthro_Calc!C:P,4,FALSE)) / (VLOOKUP(O42,Anthro_Calc!C:P,5,FALSE) - VLOOKUP(O42,Anthro_Calc!C:P,4,FALSE)))</f>
        <v/>
      </c>
      <c r="R42" s="122" t="str">
        <f>IF(ISBLANK(M42), "", 3 + (M42 -VLOOKUP(O42,Anthro_Calc!C:P,10,FALSE)) / (VLOOKUP(O42,Anthro_Calc!C:P,10,FALSE) - VLOOKUP(O42,Anthro_Calc!C:P,9,FALSE)))</f>
        <v/>
      </c>
      <c r="S42" s="123" t="str">
        <f t="shared" si="7"/>
        <v/>
      </c>
      <c r="T42" s="124" t="str">
        <f t="shared" si="2"/>
        <v/>
      </c>
      <c r="U42" s="124">
        <f t="shared" si="11"/>
        <v>0</v>
      </c>
      <c r="V42" s="124" t="str">
        <f t="shared" si="8"/>
        <v/>
      </c>
      <c r="W42" s="124">
        <f t="shared" si="9"/>
        <v>0</v>
      </c>
      <c r="X42" s="124" t="str">
        <f t="shared" si="10"/>
        <v/>
      </c>
      <c r="Y42" s="124" t="str">
        <f t="shared" si="3"/>
        <v/>
      </c>
      <c r="Z42" s="55"/>
      <c r="AA42" s="90"/>
      <c r="AB42" s="89"/>
      <c r="AC42" s="91"/>
      <c r="AD42" s="105" t="str">
        <f>IF(OR(ISBLANK(AC42),ISBLANK(J42)),"",IF(AND(J42&gt;1, K42 &gt;= 6, K42 &lt;= 59), VLOOKUP(AC42&amp;Y42,Contextualization!C47:D78,2,FALSE), "NPD"))</f>
        <v/>
      </c>
      <c r="AE42" s="158"/>
    </row>
    <row r="43" spans="1:31">
      <c r="A43" s="157">
        <f t="shared" si="4"/>
        <v>39</v>
      </c>
      <c r="B43" s="57"/>
      <c r="C43" s="57"/>
      <c r="D43" s="57"/>
      <c r="E43" s="60"/>
      <c r="F43" s="57"/>
      <c r="G43" s="57"/>
      <c r="H43" s="58"/>
      <c r="I43" s="62"/>
      <c r="J43" s="93"/>
      <c r="K43" s="103" t="str">
        <f t="shared" si="5"/>
        <v/>
      </c>
      <c r="L43" s="103" t="str">
        <f t="shared" si="6"/>
        <v/>
      </c>
      <c r="M43" s="89"/>
      <c r="N43" s="121" t="str">
        <f t="shared" si="0"/>
        <v/>
      </c>
      <c r="O43" s="121" t="str">
        <f t="shared" si="1"/>
        <v/>
      </c>
      <c r="P43" s="122" t="str">
        <f>IF(ISBLANK(M43), "", (POWER(M43/VLOOKUP(O43,Anthro_Calc!C:P,13,FALSE),VLOOKUP(O43,Anthro_Calc!C:P,12,FALSE))-1) / (VLOOKUP(O43,Anthro_Calc!C:P,14,FALSE)*VLOOKUP(O43,Anthro_Calc!C:P,12,FALSE)))</f>
        <v/>
      </c>
      <c r="Q43" s="122" t="str">
        <f>IF(ISBLANK(M43), "", -3 + (M43 -VLOOKUP(O43,Anthro_Calc!C:P,4,FALSE)) / (VLOOKUP(O43,Anthro_Calc!C:P,5,FALSE) - VLOOKUP(O43,Anthro_Calc!C:P,4,FALSE)))</f>
        <v/>
      </c>
      <c r="R43" s="122" t="str">
        <f>IF(ISBLANK(M43), "", 3 + (M43 -VLOOKUP(O43,Anthro_Calc!C:P,10,FALSE)) / (VLOOKUP(O43,Anthro_Calc!C:P,10,FALSE) - VLOOKUP(O43,Anthro_Calc!C:P,9,FALSE)))</f>
        <v/>
      </c>
      <c r="S43" s="123" t="str">
        <f t="shared" si="7"/>
        <v/>
      </c>
      <c r="T43" s="124" t="str">
        <f t="shared" si="2"/>
        <v/>
      </c>
      <c r="U43" s="124">
        <f t="shared" si="11"/>
        <v>0</v>
      </c>
      <c r="V43" s="124" t="str">
        <f t="shared" si="8"/>
        <v/>
      </c>
      <c r="W43" s="124">
        <f t="shared" si="9"/>
        <v>0</v>
      </c>
      <c r="X43" s="124" t="str">
        <f t="shared" si="10"/>
        <v/>
      </c>
      <c r="Y43" s="124" t="str">
        <f t="shared" si="3"/>
        <v/>
      </c>
      <c r="Z43" s="55"/>
      <c r="AA43" s="90"/>
      <c r="AB43" s="89"/>
      <c r="AC43" s="91"/>
      <c r="AD43" s="105" t="str">
        <f>IF(OR(ISBLANK(AC43),ISBLANK(J43)),"",IF(AND(J43&gt;1, K43 &gt;= 6, K43 &lt;= 59), VLOOKUP(AC43&amp;Y43,Contextualization!C48:D79,2,FALSE), "NPD"))</f>
        <v/>
      </c>
      <c r="AE43" s="158"/>
    </row>
    <row r="44" spans="1:31">
      <c r="A44" s="157">
        <f t="shared" si="4"/>
        <v>40</v>
      </c>
      <c r="B44" s="57"/>
      <c r="C44" s="57"/>
      <c r="D44" s="57"/>
      <c r="E44" s="60"/>
      <c r="F44" s="57"/>
      <c r="G44" s="57"/>
      <c r="H44" s="58"/>
      <c r="I44" s="62"/>
      <c r="J44" s="93"/>
      <c r="K44" s="103" t="str">
        <f t="shared" si="5"/>
        <v/>
      </c>
      <c r="L44" s="103" t="str">
        <f t="shared" si="6"/>
        <v/>
      </c>
      <c r="M44" s="89"/>
      <c r="N44" s="121" t="str">
        <f t="shared" si="0"/>
        <v/>
      </c>
      <c r="O44" s="121" t="str">
        <f t="shared" si="1"/>
        <v/>
      </c>
      <c r="P44" s="122" t="str">
        <f>IF(ISBLANK(M44), "", (POWER(M44/VLOOKUP(O44,Anthro_Calc!C:P,13,FALSE),VLOOKUP(O44,Anthro_Calc!C:P,12,FALSE))-1) / (VLOOKUP(O44,Anthro_Calc!C:P,14,FALSE)*VLOOKUP(O44,Anthro_Calc!C:P,12,FALSE)))</f>
        <v/>
      </c>
      <c r="Q44" s="122" t="str">
        <f>IF(ISBLANK(M44), "", -3 + (M44 -VLOOKUP(O44,Anthro_Calc!C:P,4,FALSE)) / (VLOOKUP(O44,Anthro_Calc!C:P,5,FALSE) - VLOOKUP(O44,Anthro_Calc!C:P,4,FALSE)))</f>
        <v/>
      </c>
      <c r="R44" s="122" t="str">
        <f>IF(ISBLANK(M44), "", 3 + (M44 -VLOOKUP(O44,Anthro_Calc!C:P,10,FALSE)) / (VLOOKUP(O44,Anthro_Calc!C:P,10,FALSE) - VLOOKUP(O44,Anthro_Calc!C:P,9,FALSE)))</f>
        <v/>
      </c>
      <c r="S44" s="123" t="str">
        <f t="shared" si="7"/>
        <v/>
      </c>
      <c r="T44" s="124" t="str">
        <f t="shared" si="2"/>
        <v/>
      </c>
      <c r="U44" s="124">
        <f t="shared" si="11"/>
        <v>0</v>
      </c>
      <c r="V44" s="124" t="str">
        <f t="shared" si="8"/>
        <v/>
      </c>
      <c r="W44" s="124">
        <f t="shared" si="9"/>
        <v>0</v>
      </c>
      <c r="X44" s="124" t="str">
        <f t="shared" si="10"/>
        <v/>
      </c>
      <c r="Y44" s="124" t="str">
        <f t="shared" si="3"/>
        <v/>
      </c>
      <c r="Z44" s="55"/>
      <c r="AA44" s="90"/>
      <c r="AB44" s="89"/>
      <c r="AC44" s="91"/>
      <c r="AD44" s="105" t="str">
        <f>IF(OR(ISBLANK(AC44),ISBLANK(J44)),"",IF(AND(J44&gt;1, K44 &gt;= 6, K44 &lt;= 59), VLOOKUP(AC44&amp;Y44,Contextualization!C49:D80,2,FALSE), "NPD"))</f>
        <v/>
      </c>
      <c r="AE44" s="158"/>
    </row>
    <row r="45" spans="1:31">
      <c r="A45" s="157">
        <f t="shared" si="4"/>
        <v>41</v>
      </c>
      <c r="B45" s="57"/>
      <c r="C45" s="57"/>
      <c r="D45" s="57"/>
      <c r="E45" s="60"/>
      <c r="F45" s="57"/>
      <c r="G45" s="57"/>
      <c r="H45" s="58"/>
      <c r="I45" s="62"/>
      <c r="J45" s="93"/>
      <c r="K45" s="103" t="str">
        <f t="shared" si="5"/>
        <v/>
      </c>
      <c r="L45" s="103" t="str">
        <f t="shared" si="6"/>
        <v/>
      </c>
      <c r="M45" s="89"/>
      <c r="N45" s="121" t="str">
        <f t="shared" si="0"/>
        <v/>
      </c>
      <c r="O45" s="121" t="str">
        <f t="shared" si="1"/>
        <v/>
      </c>
      <c r="P45" s="122" t="str">
        <f>IF(ISBLANK(M45), "", (POWER(M45/VLOOKUP(O45,Anthro_Calc!C:P,13,FALSE),VLOOKUP(O45,Anthro_Calc!C:P,12,FALSE))-1) / (VLOOKUP(O45,Anthro_Calc!C:P,14,FALSE)*VLOOKUP(O45,Anthro_Calc!C:P,12,FALSE)))</f>
        <v/>
      </c>
      <c r="Q45" s="122" t="str">
        <f>IF(ISBLANK(M45), "", -3 + (M45 -VLOOKUP(O45,Anthro_Calc!C:P,4,FALSE)) / (VLOOKUP(O45,Anthro_Calc!C:P,5,FALSE) - VLOOKUP(O45,Anthro_Calc!C:P,4,FALSE)))</f>
        <v/>
      </c>
      <c r="R45" s="122" t="str">
        <f>IF(ISBLANK(M45), "", 3 + (M45 -VLOOKUP(O45,Anthro_Calc!C:P,10,FALSE)) / (VLOOKUP(O45,Anthro_Calc!C:P,10,FALSE) - VLOOKUP(O45,Anthro_Calc!C:P,9,FALSE)))</f>
        <v/>
      </c>
      <c r="S45" s="123" t="str">
        <f t="shared" si="7"/>
        <v/>
      </c>
      <c r="T45" s="124" t="str">
        <f t="shared" si="2"/>
        <v/>
      </c>
      <c r="U45" s="124">
        <f t="shared" si="11"/>
        <v>0</v>
      </c>
      <c r="V45" s="124" t="str">
        <f t="shared" si="8"/>
        <v/>
      </c>
      <c r="W45" s="124">
        <f t="shared" si="9"/>
        <v>0</v>
      </c>
      <c r="X45" s="124" t="str">
        <f t="shared" si="10"/>
        <v/>
      </c>
      <c r="Y45" s="124" t="str">
        <f t="shared" si="3"/>
        <v/>
      </c>
      <c r="Z45" s="55"/>
      <c r="AA45" s="90"/>
      <c r="AB45" s="89"/>
      <c r="AC45" s="91"/>
      <c r="AD45" s="105" t="str">
        <f>IF(OR(ISBLANK(AC45),ISBLANK(J45)),"",IF(AND(J45&gt;1, K45 &gt;= 6, K45 &lt;= 59), VLOOKUP(AC45&amp;Y45,Contextualization!C50:D81,2,FALSE), "NPD"))</f>
        <v/>
      </c>
      <c r="AE45" s="158"/>
    </row>
    <row r="46" spans="1:31">
      <c r="A46" s="157">
        <f t="shared" si="4"/>
        <v>42</v>
      </c>
      <c r="B46" s="57"/>
      <c r="C46" s="57"/>
      <c r="D46" s="57"/>
      <c r="E46" s="60"/>
      <c r="F46" s="57"/>
      <c r="G46" s="57"/>
      <c r="H46" s="58"/>
      <c r="I46" s="62"/>
      <c r="J46" s="93"/>
      <c r="K46" s="103" t="str">
        <f t="shared" si="5"/>
        <v/>
      </c>
      <c r="L46" s="103" t="str">
        <f t="shared" si="6"/>
        <v/>
      </c>
      <c r="M46" s="89"/>
      <c r="N46" s="121" t="str">
        <f t="shared" si="0"/>
        <v/>
      </c>
      <c r="O46" s="121" t="str">
        <f t="shared" si="1"/>
        <v/>
      </c>
      <c r="P46" s="122" t="str">
        <f>IF(ISBLANK(M46), "", (POWER(M46/VLOOKUP(O46,Anthro_Calc!C:P,13,FALSE),VLOOKUP(O46,Anthro_Calc!C:P,12,FALSE))-1) / (VLOOKUP(O46,Anthro_Calc!C:P,14,FALSE)*VLOOKUP(O46,Anthro_Calc!C:P,12,FALSE)))</f>
        <v/>
      </c>
      <c r="Q46" s="122" t="str">
        <f>IF(ISBLANK(M46), "", -3 + (M46 -VLOOKUP(O46,Anthro_Calc!C:P,4,FALSE)) / (VLOOKUP(O46,Anthro_Calc!C:P,5,FALSE) - VLOOKUP(O46,Anthro_Calc!C:P,4,FALSE)))</f>
        <v/>
      </c>
      <c r="R46" s="122" t="str">
        <f>IF(ISBLANK(M46), "", 3 + (M46 -VLOOKUP(O46,Anthro_Calc!C:P,10,FALSE)) / (VLOOKUP(O46,Anthro_Calc!C:P,10,FALSE) - VLOOKUP(O46,Anthro_Calc!C:P,9,FALSE)))</f>
        <v/>
      </c>
      <c r="S46" s="123" t="str">
        <f t="shared" si="7"/>
        <v/>
      </c>
      <c r="T46" s="124" t="str">
        <f t="shared" si="2"/>
        <v/>
      </c>
      <c r="U46" s="124">
        <f t="shared" si="11"/>
        <v>0</v>
      </c>
      <c r="V46" s="124" t="str">
        <f t="shared" si="8"/>
        <v/>
      </c>
      <c r="W46" s="124">
        <f t="shared" si="9"/>
        <v>0</v>
      </c>
      <c r="X46" s="124" t="str">
        <f t="shared" si="10"/>
        <v/>
      </c>
      <c r="Y46" s="124" t="str">
        <f t="shared" si="3"/>
        <v/>
      </c>
      <c r="Z46" s="55"/>
      <c r="AA46" s="90" t="s">
        <v>27</v>
      </c>
      <c r="AB46" s="89"/>
      <c r="AC46" s="91"/>
      <c r="AD46" s="105" t="str">
        <f>IF(OR(ISBLANK(AC46),ISBLANK(J46)),"",IF(AND(J46&gt;1, K46 &gt;= 6, K46 &lt;= 59), VLOOKUP(AC46&amp;Y46,Contextualization!C51:D82,2,FALSE), "NPD"))</f>
        <v/>
      </c>
      <c r="AE46" s="158"/>
    </row>
    <row r="47" spans="1:31">
      <c r="A47" s="157">
        <f t="shared" si="4"/>
        <v>43</v>
      </c>
      <c r="B47" s="57"/>
      <c r="C47" s="57"/>
      <c r="D47" s="57"/>
      <c r="E47" s="60"/>
      <c r="F47" s="57"/>
      <c r="G47" s="57"/>
      <c r="H47" s="58"/>
      <c r="I47" s="62"/>
      <c r="J47" s="93"/>
      <c r="K47" s="103" t="str">
        <f t="shared" si="5"/>
        <v/>
      </c>
      <c r="L47" s="103" t="str">
        <f t="shared" si="6"/>
        <v/>
      </c>
      <c r="M47" s="89"/>
      <c r="N47" s="121" t="str">
        <f t="shared" si="0"/>
        <v/>
      </c>
      <c r="O47" s="121" t="str">
        <f t="shared" si="1"/>
        <v/>
      </c>
      <c r="P47" s="122" t="str">
        <f>IF(ISBLANK(M47), "", (POWER(M47/VLOOKUP(O47,Anthro_Calc!C:P,13,FALSE),VLOOKUP(O47,Anthro_Calc!C:P,12,FALSE))-1) / (VLOOKUP(O47,Anthro_Calc!C:P,14,FALSE)*VLOOKUP(O47,Anthro_Calc!C:P,12,FALSE)))</f>
        <v/>
      </c>
      <c r="Q47" s="122" t="str">
        <f>IF(ISBLANK(M47), "", -3 + (M47 -VLOOKUP(O47,Anthro_Calc!C:P,4,FALSE)) / (VLOOKUP(O47,Anthro_Calc!C:P,5,FALSE) - VLOOKUP(O47,Anthro_Calc!C:P,4,FALSE)))</f>
        <v/>
      </c>
      <c r="R47" s="122" t="str">
        <f>IF(ISBLANK(M47), "", 3 + (M47 -VLOOKUP(O47,Anthro_Calc!C:P,10,FALSE)) / (VLOOKUP(O47,Anthro_Calc!C:P,10,FALSE) - VLOOKUP(O47,Anthro_Calc!C:P,9,FALSE)))</f>
        <v/>
      </c>
      <c r="S47" s="123" t="str">
        <f t="shared" si="7"/>
        <v/>
      </c>
      <c r="T47" s="124" t="str">
        <f t="shared" si="2"/>
        <v/>
      </c>
      <c r="U47" s="124">
        <f t="shared" si="11"/>
        <v>0</v>
      </c>
      <c r="V47" s="124" t="str">
        <f t="shared" si="8"/>
        <v/>
      </c>
      <c r="W47" s="124">
        <f t="shared" si="9"/>
        <v>0</v>
      </c>
      <c r="X47" s="124" t="str">
        <f t="shared" si="10"/>
        <v/>
      </c>
      <c r="Y47" s="124" t="str">
        <f t="shared" si="3"/>
        <v/>
      </c>
      <c r="Z47" s="55"/>
      <c r="AA47" s="90" t="s">
        <v>27</v>
      </c>
      <c r="AB47" s="89"/>
      <c r="AC47" s="91"/>
      <c r="AD47" s="105" t="str">
        <f>IF(OR(ISBLANK(AC47),ISBLANK(J47)),"",IF(AND(J47&gt;1, K47 &gt;= 6, K47 &lt;= 59), VLOOKUP(AC47&amp;Y47,Contextualization!C52:D83,2,FALSE), "NPD"))</f>
        <v/>
      </c>
      <c r="AE47" s="158"/>
    </row>
    <row r="48" spans="1:31">
      <c r="A48" s="157">
        <f t="shared" si="4"/>
        <v>44</v>
      </c>
      <c r="B48" s="57"/>
      <c r="C48" s="57"/>
      <c r="D48" s="57"/>
      <c r="E48" s="60"/>
      <c r="F48" s="57"/>
      <c r="G48" s="57"/>
      <c r="H48" s="58"/>
      <c r="I48" s="62"/>
      <c r="J48" s="93"/>
      <c r="K48" s="103" t="str">
        <f t="shared" si="5"/>
        <v/>
      </c>
      <c r="L48" s="103" t="str">
        <f t="shared" si="6"/>
        <v/>
      </c>
      <c r="M48" s="89"/>
      <c r="N48" s="121" t="str">
        <f t="shared" si="0"/>
        <v/>
      </c>
      <c r="O48" s="121" t="str">
        <f t="shared" si="1"/>
        <v/>
      </c>
      <c r="P48" s="122" t="str">
        <f>IF(ISBLANK(M48), "", (POWER(M48/VLOOKUP(O48,Anthro_Calc!C:P,13,FALSE),VLOOKUP(O48,Anthro_Calc!C:P,12,FALSE))-1) / (VLOOKUP(O48,Anthro_Calc!C:P,14,FALSE)*VLOOKUP(O48,Anthro_Calc!C:P,12,FALSE)))</f>
        <v/>
      </c>
      <c r="Q48" s="122" t="str">
        <f>IF(ISBLANK(M48), "", -3 + (M48 -VLOOKUP(O48,Anthro_Calc!C:P,4,FALSE)) / (VLOOKUP(O48,Anthro_Calc!C:P,5,FALSE) - VLOOKUP(O48,Anthro_Calc!C:P,4,FALSE)))</f>
        <v/>
      </c>
      <c r="R48" s="122" t="str">
        <f>IF(ISBLANK(M48), "", 3 + (M48 -VLOOKUP(O48,Anthro_Calc!C:P,10,FALSE)) / (VLOOKUP(O48,Anthro_Calc!C:P,10,FALSE) - VLOOKUP(O48,Anthro_Calc!C:P,9,FALSE)))</f>
        <v/>
      </c>
      <c r="S48" s="123" t="str">
        <f t="shared" si="7"/>
        <v/>
      </c>
      <c r="T48" s="124" t="str">
        <f t="shared" si="2"/>
        <v/>
      </c>
      <c r="U48" s="124">
        <f t="shared" si="11"/>
        <v>0</v>
      </c>
      <c r="V48" s="124" t="str">
        <f t="shared" si="8"/>
        <v/>
      </c>
      <c r="W48" s="124">
        <f t="shared" si="9"/>
        <v>0</v>
      </c>
      <c r="X48" s="124" t="str">
        <f t="shared" si="10"/>
        <v/>
      </c>
      <c r="Y48" s="124" t="str">
        <f t="shared" si="3"/>
        <v/>
      </c>
      <c r="Z48" s="55"/>
      <c r="AA48" s="90" t="s">
        <v>27</v>
      </c>
      <c r="AB48" s="89"/>
      <c r="AC48" s="91"/>
      <c r="AD48" s="105" t="str">
        <f>IF(OR(ISBLANK(AC48),ISBLANK(J48)),"",IF(AND(J48&gt;1, K48 &gt;= 6, K48 &lt;= 59), VLOOKUP(AC48&amp;Y48,Contextualization!C53:D84,2,FALSE), "NPD"))</f>
        <v/>
      </c>
      <c r="AE48" s="158"/>
    </row>
    <row r="49" spans="1:31">
      <c r="A49" s="157">
        <f t="shared" si="4"/>
        <v>45</v>
      </c>
      <c r="B49" s="57"/>
      <c r="C49" s="57"/>
      <c r="D49" s="57"/>
      <c r="E49" s="60"/>
      <c r="F49" s="57"/>
      <c r="G49" s="57"/>
      <c r="H49" s="58"/>
      <c r="I49" s="62"/>
      <c r="J49" s="93"/>
      <c r="K49" s="103" t="str">
        <f t="shared" si="5"/>
        <v/>
      </c>
      <c r="L49" s="103" t="str">
        <f t="shared" si="6"/>
        <v/>
      </c>
      <c r="M49" s="89"/>
      <c r="N49" s="121" t="str">
        <f t="shared" si="0"/>
        <v/>
      </c>
      <c r="O49" s="121" t="str">
        <f t="shared" si="1"/>
        <v/>
      </c>
      <c r="P49" s="122" t="str">
        <f>IF(ISBLANK(M49), "", (POWER(M49/VLOOKUP(O49,Anthro_Calc!C:P,13,FALSE),VLOOKUP(O49,Anthro_Calc!C:P,12,FALSE))-1) / (VLOOKUP(O49,Anthro_Calc!C:P,14,FALSE)*VLOOKUP(O49,Anthro_Calc!C:P,12,FALSE)))</f>
        <v/>
      </c>
      <c r="Q49" s="122" t="str">
        <f>IF(ISBLANK(M49), "", -3 + (M49 -VLOOKUP(O49,Anthro_Calc!C:P,4,FALSE)) / (VLOOKUP(O49,Anthro_Calc!C:P,5,FALSE) - VLOOKUP(O49,Anthro_Calc!C:P,4,FALSE)))</f>
        <v/>
      </c>
      <c r="R49" s="122" t="str">
        <f>IF(ISBLANK(M49), "", 3 + (M49 -VLOOKUP(O49,Anthro_Calc!C:P,10,FALSE)) / (VLOOKUP(O49,Anthro_Calc!C:P,10,FALSE) - VLOOKUP(O49,Anthro_Calc!C:P,9,FALSE)))</f>
        <v/>
      </c>
      <c r="S49" s="123" t="str">
        <f t="shared" si="7"/>
        <v/>
      </c>
      <c r="T49" s="124" t="str">
        <f t="shared" si="2"/>
        <v/>
      </c>
      <c r="U49" s="124">
        <f t="shared" si="11"/>
        <v>0</v>
      </c>
      <c r="V49" s="124" t="str">
        <f t="shared" si="8"/>
        <v/>
      </c>
      <c r="W49" s="124">
        <f t="shared" si="9"/>
        <v>0</v>
      </c>
      <c r="X49" s="124" t="str">
        <f t="shared" si="10"/>
        <v/>
      </c>
      <c r="Y49" s="124" t="str">
        <f t="shared" si="3"/>
        <v/>
      </c>
      <c r="Z49" s="55"/>
      <c r="AA49" s="90" t="s">
        <v>27</v>
      </c>
      <c r="AB49" s="89"/>
      <c r="AC49" s="91"/>
      <c r="AD49" s="105" t="str">
        <f>IF(OR(ISBLANK(AC49),ISBLANK(J49)),"",IF(AND(J49&gt;1, K49 &gt;= 6, K49 &lt;= 59), VLOOKUP(AC49&amp;Y49,Contextualization!C54:D85,2,FALSE), "NPD"))</f>
        <v/>
      </c>
      <c r="AE49" s="158"/>
    </row>
    <row r="50" spans="1:31">
      <c r="A50" s="157">
        <f t="shared" si="4"/>
        <v>46</v>
      </c>
      <c r="B50" s="57"/>
      <c r="C50" s="57"/>
      <c r="D50" s="57"/>
      <c r="E50" s="60"/>
      <c r="F50" s="57"/>
      <c r="G50" s="57"/>
      <c r="H50" s="58"/>
      <c r="I50" s="62"/>
      <c r="J50" s="93"/>
      <c r="K50" s="103" t="str">
        <f t="shared" si="5"/>
        <v/>
      </c>
      <c r="L50" s="103" t="str">
        <f t="shared" si="6"/>
        <v/>
      </c>
      <c r="M50" s="89"/>
      <c r="N50" s="121" t="str">
        <f t="shared" si="0"/>
        <v/>
      </c>
      <c r="O50" s="121" t="str">
        <f t="shared" si="1"/>
        <v/>
      </c>
      <c r="P50" s="122" t="str">
        <f>IF(ISBLANK(M50), "", (POWER(M50/VLOOKUP(O50,Anthro_Calc!C:P,13,FALSE),VLOOKUP(O50,Anthro_Calc!C:P,12,FALSE))-1) / (VLOOKUP(O50,Anthro_Calc!C:P,14,FALSE)*VLOOKUP(O50,Anthro_Calc!C:P,12,FALSE)))</f>
        <v/>
      </c>
      <c r="Q50" s="122" t="str">
        <f>IF(ISBLANK(M50), "", -3 + (M50 -VLOOKUP(O50,Anthro_Calc!C:P,4,FALSE)) / (VLOOKUP(O50,Anthro_Calc!C:P,5,FALSE) - VLOOKUP(O50,Anthro_Calc!C:P,4,FALSE)))</f>
        <v/>
      </c>
      <c r="R50" s="122" t="str">
        <f>IF(ISBLANK(M50), "", 3 + (M50 -VLOOKUP(O50,Anthro_Calc!C:P,10,FALSE)) / (VLOOKUP(O50,Anthro_Calc!C:P,10,FALSE) - VLOOKUP(O50,Anthro_Calc!C:P,9,FALSE)))</f>
        <v/>
      </c>
      <c r="S50" s="123" t="str">
        <f t="shared" si="7"/>
        <v/>
      </c>
      <c r="T50" s="124" t="str">
        <f t="shared" si="2"/>
        <v/>
      </c>
      <c r="U50" s="124">
        <f t="shared" si="11"/>
        <v>0</v>
      </c>
      <c r="V50" s="124" t="str">
        <f t="shared" si="8"/>
        <v/>
      </c>
      <c r="W50" s="124">
        <f t="shared" si="9"/>
        <v>0</v>
      </c>
      <c r="X50" s="124" t="str">
        <f t="shared" si="10"/>
        <v/>
      </c>
      <c r="Y50" s="124" t="str">
        <f t="shared" si="3"/>
        <v/>
      </c>
      <c r="Z50" s="55"/>
      <c r="AA50" s="90" t="s">
        <v>27</v>
      </c>
      <c r="AB50" s="89"/>
      <c r="AC50" s="91"/>
      <c r="AD50" s="105" t="str">
        <f>IF(OR(ISBLANK(AC50),ISBLANK(J50)),"",IF(AND(J50&gt;1, K50 &gt;= 6, K50 &lt;= 59), VLOOKUP(AC50&amp;Y50,Contextualization!C55:D86,2,FALSE), "NPD"))</f>
        <v/>
      </c>
      <c r="AE50" s="158"/>
    </row>
    <row r="51" spans="1:31">
      <c r="A51" s="157">
        <f t="shared" si="4"/>
        <v>47</v>
      </c>
      <c r="B51" s="57"/>
      <c r="C51" s="57"/>
      <c r="D51" s="57"/>
      <c r="E51" s="60"/>
      <c r="F51" s="57"/>
      <c r="G51" s="57"/>
      <c r="H51" s="58"/>
      <c r="I51" s="62"/>
      <c r="J51" s="93"/>
      <c r="K51" s="103" t="str">
        <f t="shared" si="5"/>
        <v/>
      </c>
      <c r="L51" s="103" t="str">
        <f t="shared" si="6"/>
        <v/>
      </c>
      <c r="M51" s="89"/>
      <c r="N51" s="121" t="str">
        <f t="shared" si="0"/>
        <v/>
      </c>
      <c r="O51" s="121" t="str">
        <f t="shared" si="1"/>
        <v/>
      </c>
      <c r="P51" s="122" t="str">
        <f>IF(ISBLANK(M51), "", (POWER(M51/VLOOKUP(O51,Anthro_Calc!C:P,13,FALSE),VLOOKUP(O51,Anthro_Calc!C:P,12,FALSE))-1) / (VLOOKUP(O51,Anthro_Calc!C:P,14,FALSE)*VLOOKUP(O51,Anthro_Calc!C:P,12,FALSE)))</f>
        <v/>
      </c>
      <c r="Q51" s="122" t="str">
        <f>IF(ISBLANK(M51), "", -3 + (M51 -VLOOKUP(O51,Anthro_Calc!C:P,4,FALSE)) / (VLOOKUP(O51,Anthro_Calc!C:P,5,FALSE) - VLOOKUP(O51,Anthro_Calc!C:P,4,FALSE)))</f>
        <v/>
      </c>
      <c r="R51" s="122" t="str">
        <f>IF(ISBLANK(M51), "", 3 + (M51 -VLOOKUP(O51,Anthro_Calc!C:P,10,FALSE)) / (VLOOKUP(O51,Anthro_Calc!C:P,10,FALSE) - VLOOKUP(O51,Anthro_Calc!C:P,9,FALSE)))</f>
        <v/>
      </c>
      <c r="S51" s="123" t="str">
        <f t="shared" si="7"/>
        <v/>
      </c>
      <c r="T51" s="124" t="str">
        <f t="shared" si="2"/>
        <v/>
      </c>
      <c r="U51" s="124">
        <f t="shared" si="11"/>
        <v>0</v>
      </c>
      <c r="V51" s="124" t="str">
        <f t="shared" si="8"/>
        <v/>
      </c>
      <c r="W51" s="124">
        <f t="shared" si="9"/>
        <v>0</v>
      </c>
      <c r="X51" s="124" t="str">
        <f t="shared" si="10"/>
        <v/>
      </c>
      <c r="Y51" s="124" t="str">
        <f t="shared" si="3"/>
        <v/>
      </c>
      <c r="Z51" s="55"/>
      <c r="AA51" s="90" t="s">
        <v>27</v>
      </c>
      <c r="AB51" s="89"/>
      <c r="AC51" s="91"/>
      <c r="AD51" s="105" t="str">
        <f>IF(OR(ISBLANK(AC51),ISBLANK(J51)),"",IF(AND(J51&gt;1, K51 &gt;= 6, K51 &lt;= 59), VLOOKUP(AC51&amp;Y51,Contextualization!C56:D87,2,FALSE), "NPD"))</f>
        <v/>
      </c>
      <c r="AE51" s="158"/>
    </row>
    <row r="52" spans="1:31">
      <c r="A52" s="157">
        <f t="shared" si="4"/>
        <v>48</v>
      </c>
      <c r="B52" s="57"/>
      <c r="C52" s="57"/>
      <c r="D52" s="57"/>
      <c r="E52" s="60"/>
      <c r="F52" s="57"/>
      <c r="G52" s="57"/>
      <c r="H52" s="58"/>
      <c r="I52" s="62"/>
      <c r="J52" s="93"/>
      <c r="K52" s="103" t="str">
        <f t="shared" si="5"/>
        <v/>
      </c>
      <c r="L52" s="103" t="str">
        <f t="shared" si="6"/>
        <v/>
      </c>
      <c r="M52" s="89"/>
      <c r="N52" s="121" t="str">
        <f t="shared" si="0"/>
        <v/>
      </c>
      <c r="O52" s="121" t="str">
        <f t="shared" si="1"/>
        <v/>
      </c>
      <c r="P52" s="122" t="str">
        <f>IF(ISBLANK(M52), "", (POWER(M52/VLOOKUP(O52,Anthro_Calc!C:P,13,FALSE),VLOOKUP(O52,Anthro_Calc!C:P,12,FALSE))-1) / (VLOOKUP(O52,Anthro_Calc!C:P,14,FALSE)*VLOOKUP(O52,Anthro_Calc!C:P,12,FALSE)))</f>
        <v/>
      </c>
      <c r="Q52" s="122" t="str">
        <f>IF(ISBLANK(M52), "", -3 + (M52 -VLOOKUP(O52,Anthro_Calc!C:P,4,FALSE)) / (VLOOKUP(O52,Anthro_Calc!C:P,5,FALSE) - VLOOKUP(O52,Anthro_Calc!C:P,4,FALSE)))</f>
        <v/>
      </c>
      <c r="R52" s="122" t="str">
        <f>IF(ISBLANK(M52), "", 3 + (M52 -VLOOKUP(O52,Anthro_Calc!C:P,10,FALSE)) / (VLOOKUP(O52,Anthro_Calc!C:P,10,FALSE) - VLOOKUP(O52,Anthro_Calc!C:P,9,FALSE)))</f>
        <v/>
      </c>
      <c r="S52" s="123" t="str">
        <f t="shared" si="7"/>
        <v/>
      </c>
      <c r="T52" s="124" t="str">
        <f t="shared" si="2"/>
        <v/>
      </c>
      <c r="U52" s="124">
        <f t="shared" si="11"/>
        <v>0</v>
      </c>
      <c r="V52" s="124" t="str">
        <f t="shared" si="8"/>
        <v/>
      </c>
      <c r="W52" s="124">
        <f t="shared" si="9"/>
        <v>0</v>
      </c>
      <c r="X52" s="124" t="str">
        <f t="shared" si="10"/>
        <v/>
      </c>
      <c r="Y52" s="124" t="str">
        <f t="shared" si="3"/>
        <v/>
      </c>
      <c r="Z52" s="55"/>
      <c r="AA52" s="90" t="s">
        <v>27</v>
      </c>
      <c r="AB52" s="89"/>
      <c r="AC52" s="91"/>
      <c r="AD52" s="105" t="str">
        <f>IF(OR(ISBLANK(AC52),ISBLANK(J52)),"",IF(AND(J52&gt;1, K52 &gt;= 6, K52 &lt;= 59), VLOOKUP(AC52&amp;Y52,Contextualization!C57:D88,2,FALSE), "NPD"))</f>
        <v/>
      </c>
      <c r="AE52" s="158"/>
    </row>
    <row r="53" spans="1:31">
      <c r="A53" s="157">
        <f t="shared" si="4"/>
        <v>49</v>
      </c>
      <c r="B53" s="57"/>
      <c r="C53" s="57"/>
      <c r="D53" s="57"/>
      <c r="E53" s="60"/>
      <c r="F53" s="57"/>
      <c r="G53" s="57"/>
      <c r="H53" s="58"/>
      <c r="I53" s="62"/>
      <c r="J53" s="93"/>
      <c r="K53" s="103" t="str">
        <f t="shared" si="5"/>
        <v/>
      </c>
      <c r="L53" s="103" t="str">
        <f t="shared" si="6"/>
        <v/>
      </c>
      <c r="M53" s="89"/>
      <c r="N53" s="121" t="str">
        <f t="shared" si="0"/>
        <v/>
      </c>
      <c r="O53" s="121" t="str">
        <f t="shared" si="1"/>
        <v/>
      </c>
      <c r="P53" s="122" t="str">
        <f>IF(ISBLANK(M53), "", (POWER(M53/VLOOKUP(O53,Anthro_Calc!C:P,13,FALSE),VLOOKUP(O53,Anthro_Calc!C:P,12,FALSE))-1) / (VLOOKUP(O53,Anthro_Calc!C:P,14,FALSE)*VLOOKUP(O53,Anthro_Calc!C:P,12,FALSE)))</f>
        <v/>
      </c>
      <c r="Q53" s="122" t="str">
        <f>IF(ISBLANK(M53), "", -3 + (M53 -VLOOKUP(O53,Anthro_Calc!C:P,4,FALSE)) / (VLOOKUP(O53,Anthro_Calc!C:P,5,FALSE) - VLOOKUP(O53,Anthro_Calc!C:P,4,FALSE)))</f>
        <v/>
      </c>
      <c r="R53" s="122" t="str">
        <f>IF(ISBLANK(M53), "", 3 + (M53 -VLOOKUP(O53,Anthro_Calc!C:P,10,FALSE)) / (VLOOKUP(O53,Anthro_Calc!C:P,10,FALSE) - VLOOKUP(O53,Anthro_Calc!C:P,9,FALSE)))</f>
        <v/>
      </c>
      <c r="S53" s="123" t="str">
        <f t="shared" si="7"/>
        <v/>
      </c>
      <c r="T53" s="124" t="str">
        <f t="shared" si="2"/>
        <v/>
      </c>
      <c r="U53" s="124">
        <f t="shared" si="11"/>
        <v>0</v>
      </c>
      <c r="V53" s="124" t="str">
        <f t="shared" si="8"/>
        <v/>
      </c>
      <c r="W53" s="124">
        <f t="shared" si="9"/>
        <v>0</v>
      </c>
      <c r="X53" s="124" t="str">
        <f t="shared" si="10"/>
        <v/>
      </c>
      <c r="Y53" s="124" t="str">
        <f t="shared" si="3"/>
        <v/>
      </c>
      <c r="Z53" s="55"/>
      <c r="AA53" s="90" t="s">
        <v>27</v>
      </c>
      <c r="AB53" s="89"/>
      <c r="AC53" s="91"/>
      <c r="AD53" s="105" t="str">
        <f>IF(OR(ISBLANK(AC53),ISBLANK(J53)),"",IF(AND(J53&gt;1, K53 &gt;= 6, K53 &lt;= 59), VLOOKUP(AC53&amp;Y53,Contextualization!C58:D89,2,FALSE), "NPD"))</f>
        <v/>
      </c>
      <c r="AE53" s="158"/>
    </row>
    <row r="54" spans="1:31">
      <c r="A54" s="157">
        <f t="shared" si="4"/>
        <v>50</v>
      </c>
      <c r="B54" s="57"/>
      <c r="C54" s="57"/>
      <c r="D54" s="57"/>
      <c r="E54" s="60"/>
      <c r="F54" s="57"/>
      <c r="G54" s="57"/>
      <c r="H54" s="58"/>
      <c r="I54" s="62"/>
      <c r="J54" s="93"/>
      <c r="K54" s="103" t="str">
        <f t="shared" si="5"/>
        <v/>
      </c>
      <c r="L54" s="103" t="str">
        <f t="shared" si="6"/>
        <v/>
      </c>
      <c r="M54" s="89"/>
      <c r="N54" s="121" t="str">
        <f t="shared" si="0"/>
        <v/>
      </c>
      <c r="O54" s="121" t="str">
        <f t="shared" si="1"/>
        <v/>
      </c>
      <c r="P54" s="122" t="str">
        <f>IF(ISBLANK(M54), "", (POWER(M54/VLOOKUP(O54,Anthro_Calc!C:P,13,FALSE),VLOOKUP(O54,Anthro_Calc!C:P,12,FALSE))-1) / (VLOOKUP(O54,Anthro_Calc!C:P,14,FALSE)*VLOOKUP(O54,Anthro_Calc!C:P,12,FALSE)))</f>
        <v/>
      </c>
      <c r="Q54" s="122" t="str">
        <f>IF(ISBLANK(M54), "", -3 + (M54 -VLOOKUP(O54,Anthro_Calc!C:P,4,FALSE)) / (VLOOKUP(O54,Anthro_Calc!C:P,5,FALSE) - VLOOKUP(O54,Anthro_Calc!C:P,4,FALSE)))</f>
        <v/>
      </c>
      <c r="R54" s="122" t="str">
        <f>IF(ISBLANK(M54), "", 3 + (M54 -VLOOKUP(O54,Anthro_Calc!C:P,10,FALSE)) / (VLOOKUP(O54,Anthro_Calc!C:P,10,FALSE) - VLOOKUP(O54,Anthro_Calc!C:P,9,FALSE)))</f>
        <v/>
      </c>
      <c r="S54" s="123" t="str">
        <f t="shared" si="7"/>
        <v/>
      </c>
      <c r="T54" s="124" t="str">
        <f t="shared" si="2"/>
        <v/>
      </c>
      <c r="U54" s="124">
        <f t="shared" si="11"/>
        <v>0</v>
      </c>
      <c r="V54" s="124" t="str">
        <f t="shared" si="8"/>
        <v/>
      </c>
      <c r="W54" s="124">
        <f t="shared" si="9"/>
        <v>0</v>
      </c>
      <c r="X54" s="124" t="str">
        <f t="shared" si="10"/>
        <v/>
      </c>
      <c r="Y54" s="124" t="str">
        <f t="shared" si="3"/>
        <v/>
      </c>
      <c r="Z54" s="55"/>
      <c r="AA54" s="90" t="s">
        <v>27</v>
      </c>
      <c r="AB54" s="89"/>
      <c r="AC54" s="91"/>
      <c r="AD54" s="105" t="str">
        <f>IF(OR(ISBLANK(AC54),ISBLANK(J54)),"",IF(AND(J54&gt;1, K54 &gt;= 6, K54 &lt;= 59), VLOOKUP(AC54&amp;Y54,Contextualization!C59:D90,2,FALSE), "NPD"))</f>
        <v/>
      </c>
      <c r="AE54" s="158"/>
    </row>
    <row r="55" spans="1:31">
      <c r="A55" s="157">
        <f t="shared" si="4"/>
        <v>51</v>
      </c>
      <c r="B55" s="57"/>
      <c r="C55" s="57"/>
      <c r="D55" s="57"/>
      <c r="E55" s="60"/>
      <c r="F55" s="57"/>
      <c r="G55" s="57"/>
      <c r="H55" s="58"/>
      <c r="I55" s="62"/>
      <c r="J55" s="93"/>
      <c r="K55" s="103" t="str">
        <f t="shared" si="5"/>
        <v/>
      </c>
      <c r="L55" s="103" t="str">
        <f t="shared" si="6"/>
        <v/>
      </c>
      <c r="M55" s="89"/>
      <c r="N55" s="121" t="str">
        <f t="shared" si="0"/>
        <v/>
      </c>
      <c r="O55" s="121" t="str">
        <f t="shared" si="1"/>
        <v/>
      </c>
      <c r="P55" s="122" t="str">
        <f>IF(ISBLANK(M55), "", (POWER(M55/VLOOKUP(O55,Anthro_Calc!C:P,13,FALSE),VLOOKUP(O55,Anthro_Calc!C:P,12,FALSE))-1) / (VLOOKUP(O55,Anthro_Calc!C:P,14,FALSE)*VLOOKUP(O55,Anthro_Calc!C:P,12,FALSE)))</f>
        <v/>
      </c>
      <c r="Q55" s="122" t="str">
        <f>IF(ISBLANK(M55), "", -3 + (M55 -VLOOKUP(O55,Anthro_Calc!C:P,4,FALSE)) / (VLOOKUP(O55,Anthro_Calc!C:P,5,FALSE) - VLOOKUP(O55,Anthro_Calc!C:P,4,FALSE)))</f>
        <v/>
      </c>
      <c r="R55" s="122" t="str">
        <f>IF(ISBLANK(M55), "", 3 + (M55 -VLOOKUP(O55,Anthro_Calc!C:P,10,FALSE)) / (VLOOKUP(O55,Anthro_Calc!C:P,10,FALSE) - VLOOKUP(O55,Anthro_Calc!C:P,9,FALSE)))</f>
        <v/>
      </c>
      <c r="S55" s="123" t="str">
        <f t="shared" si="7"/>
        <v/>
      </c>
      <c r="T55" s="124" t="str">
        <f t="shared" si="2"/>
        <v/>
      </c>
      <c r="U55" s="124">
        <f t="shared" si="11"/>
        <v>0</v>
      </c>
      <c r="V55" s="124" t="str">
        <f t="shared" si="8"/>
        <v/>
      </c>
      <c r="W55" s="124">
        <f t="shared" si="9"/>
        <v>0</v>
      </c>
      <c r="X55" s="124" t="str">
        <f t="shared" si="10"/>
        <v/>
      </c>
      <c r="Y55" s="124" t="str">
        <f t="shared" si="3"/>
        <v/>
      </c>
      <c r="Z55" s="55"/>
      <c r="AA55" s="90" t="s">
        <v>27</v>
      </c>
      <c r="AB55" s="89"/>
      <c r="AC55" s="91"/>
      <c r="AD55" s="105" t="str">
        <f>IF(OR(ISBLANK(AC55),ISBLANK(J55)),"",IF(AND(J55&gt;1, K55 &gt;= 6, K55 &lt;= 59), VLOOKUP(AC55&amp;Y55,Contextualization!C60:D91,2,FALSE), "NPD"))</f>
        <v/>
      </c>
      <c r="AE55" s="158"/>
    </row>
    <row r="56" spans="1:31">
      <c r="A56" s="157">
        <f t="shared" si="4"/>
        <v>52</v>
      </c>
      <c r="B56" s="57"/>
      <c r="C56" s="57"/>
      <c r="D56" s="57"/>
      <c r="E56" s="60"/>
      <c r="F56" s="57"/>
      <c r="G56" s="57"/>
      <c r="H56" s="58"/>
      <c r="I56" s="62"/>
      <c r="J56" s="93"/>
      <c r="K56" s="103" t="str">
        <f t="shared" si="5"/>
        <v/>
      </c>
      <c r="L56" s="103" t="str">
        <f t="shared" si="6"/>
        <v/>
      </c>
      <c r="M56" s="89"/>
      <c r="N56" s="121" t="str">
        <f t="shared" si="0"/>
        <v/>
      </c>
      <c r="O56" s="121" t="str">
        <f t="shared" si="1"/>
        <v/>
      </c>
      <c r="P56" s="122" t="str">
        <f>IF(ISBLANK(M56), "", (POWER(M56/VLOOKUP(O56,Anthro_Calc!C:P,13,FALSE),VLOOKUP(O56,Anthro_Calc!C:P,12,FALSE))-1) / (VLOOKUP(O56,Anthro_Calc!C:P,14,FALSE)*VLOOKUP(O56,Anthro_Calc!C:P,12,FALSE)))</f>
        <v/>
      </c>
      <c r="Q56" s="122" t="str">
        <f>IF(ISBLANK(M56), "", -3 + (M56 -VLOOKUP(O56,Anthro_Calc!C:P,4,FALSE)) / (VLOOKUP(O56,Anthro_Calc!C:P,5,FALSE) - VLOOKUP(O56,Anthro_Calc!C:P,4,FALSE)))</f>
        <v/>
      </c>
      <c r="R56" s="122" t="str">
        <f>IF(ISBLANK(M56), "", 3 + (M56 -VLOOKUP(O56,Anthro_Calc!C:P,10,FALSE)) / (VLOOKUP(O56,Anthro_Calc!C:P,10,FALSE) - VLOOKUP(O56,Anthro_Calc!C:P,9,FALSE)))</f>
        <v/>
      </c>
      <c r="S56" s="123" t="str">
        <f t="shared" si="7"/>
        <v/>
      </c>
      <c r="T56" s="124" t="str">
        <f t="shared" si="2"/>
        <v/>
      </c>
      <c r="U56" s="124">
        <f t="shared" si="11"/>
        <v>0</v>
      </c>
      <c r="V56" s="124" t="str">
        <f t="shared" si="8"/>
        <v/>
      </c>
      <c r="W56" s="124">
        <f t="shared" si="9"/>
        <v>0</v>
      </c>
      <c r="X56" s="124" t="str">
        <f t="shared" si="10"/>
        <v/>
      </c>
      <c r="Y56" s="124" t="str">
        <f t="shared" si="3"/>
        <v/>
      </c>
      <c r="Z56" s="55"/>
      <c r="AA56" s="90" t="s">
        <v>27</v>
      </c>
      <c r="AB56" s="89"/>
      <c r="AC56" s="91"/>
      <c r="AD56" s="105" t="str">
        <f>IF(OR(ISBLANK(AC56),ISBLANK(J56)),"",IF(AND(J56&gt;1, K56 &gt;= 6, K56 &lt;= 59), VLOOKUP(AC56&amp;Y56,Contextualization!C61:D92,2,FALSE), "NPD"))</f>
        <v/>
      </c>
      <c r="AE56" s="158"/>
    </row>
    <row r="57" spans="1:31">
      <c r="A57" s="157">
        <f t="shared" si="4"/>
        <v>53</v>
      </c>
      <c r="B57" s="57"/>
      <c r="C57" s="57"/>
      <c r="D57" s="57"/>
      <c r="E57" s="60"/>
      <c r="F57" s="57"/>
      <c r="G57" s="57"/>
      <c r="H57" s="58"/>
      <c r="I57" s="62"/>
      <c r="J57" s="93"/>
      <c r="K57" s="103" t="str">
        <f t="shared" si="5"/>
        <v/>
      </c>
      <c r="L57" s="103" t="str">
        <f t="shared" si="6"/>
        <v/>
      </c>
      <c r="M57" s="89"/>
      <c r="N57" s="121" t="str">
        <f t="shared" si="0"/>
        <v/>
      </c>
      <c r="O57" s="121" t="str">
        <f t="shared" si="1"/>
        <v/>
      </c>
      <c r="P57" s="122" t="str">
        <f>IF(ISBLANK(M57), "", (POWER(M57/VLOOKUP(O57,Anthro_Calc!C:P,13,FALSE),VLOOKUP(O57,Anthro_Calc!C:P,12,FALSE))-1) / (VLOOKUP(O57,Anthro_Calc!C:P,14,FALSE)*VLOOKUP(O57,Anthro_Calc!C:P,12,FALSE)))</f>
        <v/>
      </c>
      <c r="Q57" s="122" t="str">
        <f>IF(ISBLANK(M57), "", -3 + (M57 -VLOOKUP(O57,Anthro_Calc!C:P,4,FALSE)) / (VLOOKUP(O57,Anthro_Calc!C:P,5,FALSE) - VLOOKUP(O57,Anthro_Calc!C:P,4,FALSE)))</f>
        <v/>
      </c>
      <c r="R57" s="122" t="str">
        <f>IF(ISBLANK(M57), "", 3 + (M57 -VLOOKUP(O57,Anthro_Calc!C:P,10,FALSE)) / (VLOOKUP(O57,Anthro_Calc!C:P,10,FALSE) - VLOOKUP(O57,Anthro_Calc!C:P,9,FALSE)))</f>
        <v/>
      </c>
      <c r="S57" s="123" t="str">
        <f t="shared" si="7"/>
        <v/>
      </c>
      <c r="T57" s="124" t="str">
        <f t="shared" si="2"/>
        <v/>
      </c>
      <c r="U57" s="124">
        <f t="shared" si="11"/>
        <v>0</v>
      </c>
      <c r="V57" s="124" t="str">
        <f t="shared" si="8"/>
        <v/>
      </c>
      <c r="W57" s="124">
        <f t="shared" si="9"/>
        <v>0</v>
      </c>
      <c r="X57" s="124" t="str">
        <f t="shared" si="10"/>
        <v/>
      </c>
      <c r="Y57" s="124" t="str">
        <f t="shared" si="3"/>
        <v/>
      </c>
      <c r="Z57" s="55"/>
      <c r="AA57" s="90" t="s">
        <v>27</v>
      </c>
      <c r="AB57" s="89"/>
      <c r="AC57" s="91"/>
      <c r="AD57" s="105" t="str">
        <f>IF(OR(ISBLANK(AC57),ISBLANK(J57)),"",IF(AND(J57&gt;1, K57 &gt;= 6, K57 &lt;= 59), VLOOKUP(AC57&amp;Y57,Contextualization!C62:D93,2,FALSE), "NPD"))</f>
        <v/>
      </c>
      <c r="AE57" s="158"/>
    </row>
    <row r="58" spans="1:31">
      <c r="A58" s="157">
        <f t="shared" si="4"/>
        <v>54</v>
      </c>
      <c r="B58" s="57"/>
      <c r="C58" s="57"/>
      <c r="D58" s="57"/>
      <c r="E58" s="60"/>
      <c r="F58" s="57"/>
      <c r="G58" s="57"/>
      <c r="H58" s="58"/>
      <c r="I58" s="62"/>
      <c r="J58" s="93"/>
      <c r="K58" s="103" t="str">
        <f t="shared" si="5"/>
        <v/>
      </c>
      <c r="L58" s="103" t="str">
        <f t="shared" si="6"/>
        <v/>
      </c>
      <c r="M58" s="89"/>
      <c r="N58" s="121" t="str">
        <f t="shared" si="0"/>
        <v/>
      </c>
      <c r="O58" s="121" t="str">
        <f t="shared" si="1"/>
        <v/>
      </c>
      <c r="P58" s="122" t="str">
        <f>IF(ISBLANK(M58), "", (POWER(M58/VLOOKUP(O58,Anthro_Calc!C:P,13,FALSE),VLOOKUP(O58,Anthro_Calc!C:P,12,FALSE))-1) / (VLOOKUP(O58,Anthro_Calc!C:P,14,FALSE)*VLOOKUP(O58,Anthro_Calc!C:P,12,FALSE)))</f>
        <v/>
      </c>
      <c r="Q58" s="122" t="str">
        <f>IF(ISBLANK(M58), "", -3 + (M58 -VLOOKUP(O58,Anthro_Calc!C:P,4,FALSE)) / (VLOOKUP(O58,Anthro_Calc!C:P,5,FALSE) - VLOOKUP(O58,Anthro_Calc!C:P,4,FALSE)))</f>
        <v/>
      </c>
      <c r="R58" s="122" t="str">
        <f>IF(ISBLANK(M58), "", 3 + (M58 -VLOOKUP(O58,Anthro_Calc!C:P,10,FALSE)) / (VLOOKUP(O58,Anthro_Calc!C:P,10,FALSE) - VLOOKUP(O58,Anthro_Calc!C:P,9,FALSE)))</f>
        <v/>
      </c>
      <c r="S58" s="123" t="str">
        <f t="shared" si="7"/>
        <v/>
      </c>
      <c r="T58" s="124" t="str">
        <f t="shared" si="2"/>
        <v/>
      </c>
      <c r="U58" s="124">
        <f t="shared" si="11"/>
        <v>0</v>
      </c>
      <c r="V58" s="124" t="str">
        <f t="shared" si="8"/>
        <v/>
      </c>
      <c r="W58" s="124">
        <f t="shared" si="9"/>
        <v>0</v>
      </c>
      <c r="X58" s="124" t="str">
        <f t="shared" si="10"/>
        <v/>
      </c>
      <c r="Y58" s="124" t="str">
        <f t="shared" si="3"/>
        <v/>
      </c>
      <c r="Z58" s="55"/>
      <c r="AA58" s="90" t="s">
        <v>27</v>
      </c>
      <c r="AB58" s="89"/>
      <c r="AC58" s="91"/>
      <c r="AD58" s="105" t="str">
        <f>IF(OR(ISBLANK(AC58),ISBLANK(J58)),"",IF(AND(J58&gt;1, K58 &gt;= 6, K58 &lt;= 59), VLOOKUP(AC58&amp;Y58,Contextualization!C63:D94,2,FALSE), "NPD"))</f>
        <v/>
      </c>
      <c r="AE58" s="158"/>
    </row>
    <row r="59" spans="1:31">
      <c r="A59" s="157">
        <f t="shared" si="4"/>
        <v>55</v>
      </c>
      <c r="B59" s="57"/>
      <c r="C59" s="57"/>
      <c r="D59" s="57"/>
      <c r="E59" s="60"/>
      <c r="F59" s="57"/>
      <c r="G59" s="57"/>
      <c r="H59" s="58"/>
      <c r="I59" s="62"/>
      <c r="J59" s="93"/>
      <c r="K59" s="103" t="str">
        <f t="shared" si="5"/>
        <v/>
      </c>
      <c r="L59" s="103" t="str">
        <f t="shared" si="6"/>
        <v/>
      </c>
      <c r="M59" s="89"/>
      <c r="N59" s="121" t="str">
        <f t="shared" si="0"/>
        <v/>
      </c>
      <c r="O59" s="121" t="str">
        <f t="shared" si="1"/>
        <v/>
      </c>
      <c r="P59" s="122" t="str">
        <f>IF(ISBLANK(M59), "", (POWER(M59/VLOOKUP(O59,Anthro_Calc!C:P,13,FALSE),VLOOKUP(O59,Anthro_Calc!C:P,12,FALSE))-1) / (VLOOKUP(O59,Anthro_Calc!C:P,14,FALSE)*VLOOKUP(O59,Anthro_Calc!C:P,12,FALSE)))</f>
        <v/>
      </c>
      <c r="Q59" s="122" t="str">
        <f>IF(ISBLANK(M59), "", -3 + (M59 -VLOOKUP(O59,Anthro_Calc!C:P,4,FALSE)) / (VLOOKUP(O59,Anthro_Calc!C:P,5,FALSE) - VLOOKUP(O59,Anthro_Calc!C:P,4,FALSE)))</f>
        <v/>
      </c>
      <c r="R59" s="122" t="str">
        <f>IF(ISBLANK(M59), "", 3 + (M59 -VLOOKUP(O59,Anthro_Calc!C:P,10,FALSE)) / (VLOOKUP(O59,Anthro_Calc!C:P,10,FALSE) - VLOOKUP(O59,Anthro_Calc!C:P,9,FALSE)))</f>
        <v/>
      </c>
      <c r="S59" s="123" t="str">
        <f t="shared" si="7"/>
        <v/>
      </c>
      <c r="T59" s="124" t="str">
        <f t="shared" si="2"/>
        <v/>
      </c>
      <c r="U59" s="124">
        <f t="shared" si="11"/>
        <v>0</v>
      </c>
      <c r="V59" s="124" t="str">
        <f t="shared" si="8"/>
        <v/>
      </c>
      <c r="W59" s="124">
        <f t="shared" si="9"/>
        <v>0</v>
      </c>
      <c r="X59" s="124" t="str">
        <f t="shared" si="10"/>
        <v/>
      </c>
      <c r="Y59" s="124" t="str">
        <f t="shared" si="3"/>
        <v/>
      </c>
      <c r="Z59" s="55"/>
      <c r="AA59" s="90" t="s">
        <v>27</v>
      </c>
      <c r="AB59" s="89"/>
      <c r="AC59" s="91"/>
      <c r="AD59" s="105" t="str">
        <f>IF(OR(ISBLANK(AC59),ISBLANK(J59)),"",IF(AND(J59&gt;1, K59 &gt;= 6, K59 &lt;= 59), VLOOKUP(AC59&amp;Y59,Contextualization!C64:D95,2,FALSE), "NPD"))</f>
        <v/>
      </c>
      <c r="AE59" s="158"/>
    </row>
    <row r="60" spans="1:31">
      <c r="A60" s="157">
        <f t="shared" si="4"/>
        <v>56</v>
      </c>
      <c r="B60" s="57"/>
      <c r="C60" s="57"/>
      <c r="D60" s="57"/>
      <c r="E60" s="60"/>
      <c r="F60" s="57"/>
      <c r="G60" s="57"/>
      <c r="H60" s="58"/>
      <c r="I60" s="62"/>
      <c r="J60" s="93"/>
      <c r="K60" s="103" t="str">
        <f t="shared" si="5"/>
        <v/>
      </c>
      <c r="L60" s="103" t="str">
        <f t="shared" si="6"/>
        <v/>
      </c>
      <c r="M60" s="89"/>
      <c r="N60" s="121" t="str">
        <f t="shared" si="0"/>
        <v/>
      </c>
      <c r="O60" s="121" t="str">
        <f t="shared" si="1"/>
        <v/>
      </c>
      <c r="P60" s="122" t="str">
        <f>IF(ISBLANK(M60), "", (POWER(M60/VLOOKUP(O60,Anthro_Calc!C:P,13,FALSE),VLOOKUP(O60,Anthro_Calc!C:P,12,FALSE))-1) / (VLOOKUP(O60,Anthro_Calc!C:P,14,FALSE)*VLOOKUP(O60,Anthro_Calc!C:P,12,FALSE)))</f>
        <v/>
      </c>
      <c r="Q60" s="122" t="str">
        <f>IF(ISBLANK(M60), "", -3 + (M60 -VLOOKUP(O60,Anthro_Calc!C:P,4,FALSE)) / (VLOOKUP(O60,Anthro_Calc!C:P,5,FALSE) - VLOOKUP(O60,Anthro_Calc!C:P,4,FALSE)))</f>
        <v/>
      </c>
      <c r="R60" s="122" t="str">
        <f>IF(ISBLANK(M60), "", 3 + (M60 -VLOOKUP(O60,Anthro_Calc!C:P,10,FALSE)) / (VLOOKUP(O60,Anthro_Calc!C:P,10,FALSE) - VLOOKUP(O60,Anthro_Calc!C:P,9,FALSE)))</f>
        <v/>
      </c>
      <c r="S60" s="123" t="str">
        <f t="shared" si="7"/>
        <v/>
      </c>
      <c r="T60" s="124" t="str">
        <f t="shared" si="2"/>
        <v/>
      </c>
      <c r="U60" s="124">
        <f t="shared" si="11"/>
        <v>0</v>
      </c>
      <c r="V60" s="124" t="str">
        <f t="shared" si="8"/>
        <v/>
      </c>
      <c r="W60" s="124">
        <f t="shared" si="9"/>
        <v>0</v>
      </c>
      <c r="X60" s="124" t="str">
        <f t="shared" si="10"/>
        <v/>
      </c>
      <c r="Y60" s="124" t="str">
        <f t="shared" si="3"/>
        <v/>
      </c>
      <c r="Z60" s="55"/>
      <c r="AA60" s="90" t="s">
        <v>27</v>
      </c>
      <c r="AB60" s="89"/>
      <c r="AC60" s="91"/>
      <c r="AD60" s="105" t="str">
        <f>IF(OR(ISBLANK(AC60),ISBLANK(J60)),"",IF(AND(J60&gt;1, K60 &gt;= 6, K60 &lt;= 59), VLOOKUP(AC60&amp;Y60,Contextualization!C65:D96,2,FALSE), "NPD"))</f>
        <v/>
      </c>
      <c r="AE60" s="158"/>
    </row>
    <row r="61" spans="1:31">
      <c r="A61" s="157">
        <f t="shared" si="4"/>
        <v>57</v>
      </c>
      <c r="B61" s="57"/>
      <c r="C61" s="57"/>
      <c r="D61" s="57"/>
      <c r="E61" s="60"/>
      <c r="F61" s="57"/>
      <c r="G61" s="57"/>
      <c r="H61" s="58"/>
      <c r="I61" s="62"/>
      <c r="J61" s="93"/>
      <c r="K61" s="103" t="str">
        <f t="shared" si="5"/>
        <v/>
      </c>
      <c r="L61" s="103" t="str">
        <f t="shared" si="6"/>
        <v/>
      </c>
      <c r="M61" s="89"/>
      <c r="N61" s="121" t="str">
        <f t="shared" si="0"/>
        <v/>
      </c>
      <c r="O61" s="121" t="str">
        <f t="shared" si="1"/>
        <v/>
      </c>
      <c r="P61" s="122" t="str">
        <f>IF(ISBLANK(M61), "", (POWER(M61/VLOOKUP(O61,Anthro_Calc!C:P,13,FALSE),VLOOKUP(O61,Anthro_Calc!C:P,12,FALSE))-1) / (VLOOKUP(O61,Anthro_Calc!C:P,14,FALSE)*VLOOKUP(O61,Anthro_Calc!C:P,12,FALSE)))</f>
        <v/>
      </c>
      <c r="Q61" s="122" t="str">
        <f>IF(ISBLANK(M61), "", -3 + (M61 -VLOOKUP(O61,Anthro_Calc!C:P,4,FALSE)) / (VLOOKUP(O61,Anthro_Calc!C:P,5,FALSE) - VLOOKUP(O61,Anthro_Calc!C:P,4,FALSE)))</f>
        <v/>
      </c>
      <c r="R61" s="122" t="str">
        <f>IF(ISBLANK(M61), "", 3 + (M61 -VLOOKUP(O61,Anthro_Calc!C:P,10,FALSE)) / (VLOOKUP(O61,Anthro_Calc!C:P,10,FALSE) - VLOOKUP(O61,Anthro_Calc!C:P,9,FALSE)))</f>
        <v/>
      </c>
      <c r="S61" s="123" t="str">
        <f t="shared" si="7"/>
        <v/>
      </c>
      <c r="T61" s="124" t="str">
        <f t="shared" si="2"/>
        <v/>
      </c>
      <c r="U61" s="124">
        <f t="shared" si="11"/>
        <v>0</v>
      </c>
      <c r="V61" s="124" t="str">
        <f t="shared" si="8"/>
        <v/>
      </c>
      <c r="W61" s="124">
        <f t="shared" si="9"/>
        <v>0</v>
      </c>
      <c r="X61" s="124" t="str">
        <f t="shared" si="10"/>
        <v/>
      </c>
      <c r="Y61" s="124" t="str">
        <f t="shared" si="3"/>
        <v/>
      </c>
      <c r="Z61" s="55"/>
      <c r="AA61" s="90" t="s">
        <v>27</v>
      </c>
      <c r="AB61" s="89"/>
      <c r="AC61" s="91"/>
      <c r="AD61" s="105" t="str">
        <f>IF(OR(ISBLANK(AC61),ISBLANK(J61)),"",IF(AND(J61&gt;1, K61 &gt;= 6, K61 &lt;= 59), VLOOKUP(AC61&amp;Y61,Contextualization!C66:D97,2,FALSE), "NPD"))</f>
        <v/>
      </c>
      <c r="AE61" s="158"/>
    </row>
    <row r="62" spans="1:31">
      <c r="A62" s="157">
        <f t="shared" si="4"/>
        <v>58</v>
      </c>
      <c r="B62" s="57"/>
      <c r="C62" s="57"/>
      <c r="D62" s="57"/>
      <c r="E62" s="60"/>
      <c r="F62" s="57"/>
      <c r="G62" s="57"/>
      <c r="H62" s="58"/>
      <c r="I62" s="62"/>
      <c r="J62" s="93"/>
      <c r="K62" s="103" t="str">
        <f t="shared" si="5"/>
        <v/>
      </c>
      <c r="L62" s="103" t="str">
        <f t="shared" si="6"/>
        <v/>
      </c>
      <c r="M62" s="89"/>
      <c r="N62" s="121" t="str">
        <f t="shared" si="0"/>
        <v/>
      </c>
      <c r="O62" s="121" t="str">
        <f t="shared" si="1"/>
        <v/>
      </c>
      <c r="P62" s="122" t="str">
        <f>IF(ISBLANK(M62), "", (POWER(M62/VLOOKUP(O62,Anthro_Calc!C:P,13,FALSE),VLOOKUP(O62,Anthro_Calc!C:P,12,FALSE))-1) / (VLOOKUP(O62,Anthro_Calc!C:P,14,FALSE)*VLOOKUP(O62,Anthro_Calc!C:P,12,FALSE)))</f>
        <v/>
      </c>
      <c r="Q62" s="122" t="str">
        <f>IF(ISBLANK(M62), "", -3 + (M62 -VLOOKUP(O62,Anthro_Calc!C:P,4,FALSE)) / (VLOOKUP(O62,Anthro_Calc!C:P,5,FALSE) - VLOOKUP(O62,Anthro_Calc!C:P,4,FALSE)))</f>
        <v/>
      </c>
      <c r="R62" s="122" t="str">
        <f>IF(ISBLANK(M62), "", 3 + (M62 -VLOOKUP(O62,Anthro_Calc!C:P,10,FALSE)) / (VLOOKUP(O62,Anthro_Calc!C:P,10,FALSE) - VLOOKUP(O62,Anthro_Calc!C:P,9,FALSE)))</f>
        <v/>
      </c>
      <c r="S62" s="123" t="str">
        <f t="shared" si="7"/>
        <v/>
      </c>
      <c r="T62" s="124" t="str">
        <f t="shared" si="2"/>
        <v/>
      </c>
      <c r="U62" s="124">
        <f t="shared" si="11"/>
        <v>0</v>
      </c>
      <c r="V62" s="124" t="str">
        <f t="shared" si="8"/>
        <v/>
      </c>
      <c r="W62" s="124">
        <f t="shared" si="9"/>
        <v>0</v>
      </c>
      <c r="X62" s="124" t="str">
        <f t="shared" si="10"/>
        <v/>
      </c>
      <c r="Y62" s="124" t="str">
        <f t="shared" si="3"/>
        <v/>
      </c>
      <c r="Z62" s="55"/>
      <c r="AA62" s="90" t="s">
        <v>27</v>
      </c>
      <c r="AB62" s="89"/>
      <c r="AC62" s="91"/>
      <c r="AD62" s="105" t="str">
        <f>IF(OR(ISBLANK(AC62),ISBLANK(J62)),"",IF(AND(J62&gt;1, K62 &gt;= 6, K62 &lt;= 59), VLOOKUP(AC62&amp;Y62,Contextualization!C67:D98,2,FALSE), "NPD"))</f>
        <v/>
      </c>
      <c r="AE62" s="158"/>
    </row>
    <row r="63" spans="1:31">
      <c r="A63" s="157">
        <f t="shared" si="4"/>
        <v>59</v>
      </c>
      <c r="B63" s="57"/>
      <c r="C63" s="57"/>
      <c r="D63" s="57"/>
      <c r="E63" s="60"/>
      <c r="F63" s="57"/>
      <c r="G63" s="57"/>
      <c r="H63" s="58"/>
      <c r="I63" s="62"/>
      <c r="J63" s="93"/>
      <c r="K63" s="103" t="str">
        <f t="shared" si="5"/>
        <v/>
      </c>
      <c r="L63" s="103" t="str">
        <f t="shared" si="6"/>
        <v/>
      </c>
      <c r="M63" s="89"/>
      <c r="N63" s="121" t="str">
        <f t="shared" si="0"/>
        <v/>
      </c>
      <c r="O63" s="121" t="str">
        <f t="shared" si="1"/>
        <v/>
      </c>
      <c r="P63" s="122" t="str">
        <f>IF(ISBLANK(M63), "", (POWER(M63/VLOOKUP(O63,Anthro_Calc!C:P,13,FALSE),VLOOKUP(O63,Anthro_Calc!C:P,12,FALSE))-1) / (VLOOKUP(O63,Anthro_Calc!C:P,14,FALSE)*VLOOKUP(O63,Anthro_Calc!C:P,12,FALSE)))</f>
        <v/>
      </c>
      <c r="Q63" s="122" t="str">
        <f>IF(ISBLANK(M63), "", -3 + (M63 -VLOOKUP(O63,Anthro_Calc!C:P,4,FALSE)) / (VLOOKUP(O63,Anthro_Calc!C:P,5,FALSE) - VLOOKUP(O63,Anthro_Calc!C:P,4,FALSE)))</f>
        <v/>
      </c>
      <c r="R63" s="122" t="str">
        <f>IF(ISBLANK(M63), "", 3 + (M63 -VLOOKUP(O63,Anthro_Calc!C:P,10,FALSE)) / (VLOOKUP(O63,Anthro_Calc!C:P,10,FALSE) - VLOOKUP(O63,Anthro_Calc!C:P,9,FALSE)))</f>
        <v/>
      </c>
      <c r="S63" s="123" t="str">
        <f t="shared" si="7"/>
        <v/>
      </c>
      <c r="T63" s="124" t="str">
        <f t="shared" si="2"/>
        <v/>
      </c>
      <c r="U63" s="124">
        <f t="shared" si="11"/>
        <v>0</v>
      </c>
      <c r="V63" s="124" t="str">
        <f t="shared" si="8"/>
        <v/>
      </c>
      <c r="W63" s="124">
        <f t="shared" si="9"/>
        <v>0</v>
      </c>
      <c r="X63" s="124" t="str">
        <f t="shared" si="10"/>
        <v/>
      </c>
      <c r="Y63" s="124" t="str">
        <f t="shared" si="3"/>
        <v/>
      </c>
      <c r="Z63" s="55"/>
      <c r="AA63" s="90" t="s">
        <v>27</v>
      </c>
      <c r="AB63" s="89"/>
      <c r="AC63" s="91"/>
      <c r="AD63" s="105" t="str">
        <f>IF(OR(ISBLANK(AC63),ISBLANK(J63)),"",IF(AND(J63&gt;1, K63 &gt;= 6, K63 &lt;= 59), VLOOKUP(AC63&amp;Y63,Contextualization!C68:D99,2,FALSE), "NPD"))</f>
        <v/>
      </c>
      <c r="AE63" s="158"/>
    </row>
    <row r="64" spans="1:31">
      <c r="A64" s="157">
        <f t="shared" si="4"/>
        <v>60</v>
      </c>
      <c r="B64" s="57"/>
      <c r="C64" s="57"/>
      <c r="D64" s="57"/>
      <c r="E64" s="60"/>
      <c r="F64" s="57"/>
      <c r="G64" s="57"/>
      <c r="H64" s="58"/>
      <c r="I64" s="62"/>
      <c r="J64" s="93"/>
      <c r="K64" s="103" t="str">
        <f t="shared" si="5"/>
        <v/>
      </c>
      <c r="L64" s="103" t="str">
        <f t="shared" si="6"/>
        <v/>
      </c>
      <c r="M64" s="89"/>
      <c r="N64" s="121" t="str">
        <f t="shared" si="0"/>
        <v/>
      </c>
      <c r="O64" s="121" t="str">
        <f t="shared" si="1"/>
        <v/>
      </c>
      <c r="P64" s="122" t="str">
        <f>IF(ISBLANK(M64), "", (POWER(M64/VLOOKUP(O64,Anthro_Calc!C:P,13,FALSE),VLOOKUP(O64,Anthro_Calc!C:P,12,FALSE))-1) / (VLOOKUP(O64,Anthro_Calc!C:P,14,FALSE)*VLOOKUP(O64,Anthro_Calc!C:P,12,FALSE)))</f>
        <v/>
      </c>
      <c r="Q64" s="122" t="str">
        <f>IF(ISBLANK(M64), "", -3 + (M64 -VLOOKUP(O64,Anthro_Calc!C:P,4,FALSE)) / (VLOOKUP(O64,Anthro_Calc!C:P,5,FALSE) - VLOOKUP(O64,Anthro_Calc!C:P,4,FALSE)))</f>
        <v/>
      </c>
      <c r="R64" s="122" t="str">
        <f>IF(ISBLANK(M64), "", 3 + (M64 -VLOOKUP(O64,Anthro_Calc!C:P,10,FALSE)) / (VLOOKUP(O64,Anthro_Calc!C:P,10,FALSE) - VLOOKUP(O64,Anthro_Calc!C:P,9,FALSE)))</f>
        <v/>
      </c>
      <c r="S64" s="123" t="str">
        <f t="shared" si="7"/>
        <v/>
      </c>
      <c r="T64" s="124" t="str">
        <f t="shared" si="2"/>
        <v/>
      </c>
      <c r="U64" s="124">
        <f t="shared" si="11"/>
        <v>0</v>
      </c>
      <c r="V64" s="124" t="str">
        <f t="shared" si="8"/>
        <v/>
      </c>
      <c r="W64" s="124">
        <f t="shared" si="9"/>
        <v>0</v>
      </c>
      <c r="X64" s="124" t="str">
        <f t="shared" si="10"/>
        <v/>
      </c>
      <c r="Y64" s="124" t="str">
        <f t="shared" si="3"/>
        <v/>
      </c>
      <c r="Z64" s="55"/>
      <c r="AA64" s="90" t="s">
        <v>27</v>
      </c>
      <c r="AB64" s="89"/>
      <c r="AC64" s="91"/>
      <c r="AD64" s="105" t="str">
        <f>IF(OR(ISBLANK(AC64),ISBLANK(J64)),"",IF(AND(J64&gt;1, K64 &gt;= 6, K64 &lt;= 59), VLOOKUP(AC64&amp;Y64,Contextualization!C69:D100,2,FALSE), "NPD"))</f>
        <v/>
      </c>
      <c r="AE64" s="158"/>
    </row>
    <row r="65" spans="1:31">
      <c r="A65" s="157">
        <f t="shared" si="4"/>
        <v>61</v>
      </c>
      <c r="B65" s="57"/>
      <c r="C65" s="57"/>
      <c r="D65" s="57"/>
      <c r="E65" s="60"/>
      <c r="F65" s="57"/>
      <c r="G65" s="57"/>
      <c r="H65" s="58"/>
      <c r="I65" s="62"/>
      <c r="J65" s="93"/>
      <c r="K65" s="103" t="str">
        <f t="shared" si="5"/>
        <v/>
      </c>
      <c r="L65" s="103" t="str">
        <f t="shared" si="6"/>
        <v/>
      </c>
      <c r="M65" s="89"/>
      <c r="N65" s="121" t="str">
        <f t="shared" si="0"/>
        <v/>
      </c>
      <c r="O65" s="121" t="str">
        <f t="shared" si="1"/>
        <v/>
      </c>
      <c r="P65" s="122" t="str">
        <f>IF(ISBLANK(M65), "", (POWER(M65/VLOOKUP(O65,Anthro_Calc!C:P,13,FALSE),VLOOKUP(O65,Anthro_Calc!C:P,12,FALSE))-1) / (VLOOKUP(O65,Anthro_Calc!C:P,14,FALSE)*VLOOKUP(O65,Anthro_Calc!C:P,12,FALSE)))</f>
        <v/>
      </c>
      <c r="Q65" s="122" t="str">
        <f>IF(ISBLANK(M65), "", -3 + (M65 -VLOOKUP(O65,Anthro_Calc!C:P,4,FALSE)) / (VLOOKUP(O65,Anthro_Calc!C:P,5,FALSE) - VLOOKUP(O65,Anthro_Calc!C:P,4,FALSE)))</f>
        <v/>
      </c>
      <c r="R65" s="122" t="str">
        <f>IF(ISBLANK(M65), "", 3 + (M65 -VLOOKUP(O65,Anthro_Calc!C:P,10,FALSE)) / (VLOOKUP(O65,Anthro_Calc!C:P,10,FALSE) - VLOOKUP(O65,Anthro_Calc!C:P,9,FALSE)))</f>
        <v/>
      </c>
      <c r="S65" s="123" t="str">
        <f t="shared" si="7"/>
        <v/>
      </c>
      <c r="T65" s="124" t="str">
        <f t="shared" si="2"/>
        <v/>
      </c>
      <c r="U65" s="124">
        <f t="shared" si="11"/>
        <v>0</v>
      </c>
      <c r="V65" s="124" t="str">
        <f t="shared" si="8"/>
        <v/>
      </c>
      <c r="W65" s="124">
        <f t="shared" si="9"/>
        <v>0</v>
      </c>
      <c r="X65" s="124" t="str">
        <f t="shared" si="10"/>
        <v/>
      </c>
      <c r="Y65" s="124" t="str">
        <f t="shared" si="3"/>
        <v/>
      </c>
      <c r="Z65" s="55"/>
      <c r="AA65" s="90" t="s">
        <v>27</v>
      </c>
      <c r="AB65" s="89"/>
      <c r="AC65" s="91"/>
      <c r="AD65" s="105" t="str">
        <f>IF(OR(ISBLANK(AC65),ISBLANK(J65)),"",IF(AND(J65&gt;1, K65 &gt;= 6, K65 &lt;= 59), VLOOKUP(AC65&amp;Y65,Contextualization!C70:D101,2,FALSE), "NPD"))</f>
        <v/>
      </c>
      <c r="AE65" s="158"/>
    </row>
    <row r="66" spans="1:31">
      <c r="A66" s="157">
        <f t="shared" si="4"/>
        <v>62</v>
      </c>
      <c r="B66" s="57"/>
      <c r="C66" s="57"/>
      <c r="D66" s="57"/>
      <c r="E66" s="60"/>
      <c r="F66" s="57"/>
      <c r="G66" s="57"/>
      <c r="H66" s="58"/>
      <c r="I66" s="62"/>
      <c r="J66" s="93"/>
      <c r="K66" s="103" t="str">
        <f t="shared" si="5"/>
        <v/>
      </c>
      <c r="L66" s="103" t="str">
        <f t="shared" si="6"/>
        <v/>
      </c>
      <c r="M66" s="89"/>
      <c r="N66" s="121" t="str">
        <f t="shared" si="0"/>
        <v/>
      </c>
      <c r="O66" s="121" t="str">
        <f t="shared" si="1"/>
        <v/>
      </c>
      <c r="P66" s="122" t="str">
        <f>IF(ISBLANK(M66), "", (POWER(M66/VLOOKUP(O66,Anthro_Calc!C:P,13,FALSE),VLOOKUP(O66,Anthro_Calc!C:P,12,FALSE))-1) / (VLOOKUP(O66,Anthro_Calc!C:P,14,FALSE)*VLOOKUP(O66,Anthro_Calc!C:P,12,FALSE)))</f>
        <v/>
      </c>
      <c r="Q66" s="122" t="str">
        <f>IF(ISBLANK(M66), "", -3 + (M66 -VLOOKUP(O66,Anthro_Calc!C:P,4,FALSE)) / (VLOOKUP(O66,Anthro_Calc!C:P,5,FALSE) - VLOOKUP(O66,Anthro_Calc!C:P,4,FALSE)))</f>
        <v/>
      </c>
      <c r="R66" s="122" t="str">
        <f>IF(ISBLANK(M66), "", 3 + (M66 -VLOOKUP(O66,Anthro_Calc!C:P,10,FALSE)) / (VLOOKUP(O66,Anthro_Calc!C:P,10,FALSE) - VLOOKUP(O66,Anthro_Calc!C:P,9,FALSE)))</f>
        <v/>
      </c>
      <c r="S66" s="123" t="str">
        <f t="shared" si="7"/>
        <v/>
      </c>
      <c r="T66" s="124" t="str">
        <f t="shared" si="2"/>
        <v/>
      </c>
      <c r="U66" s="124">
        <f t="shared" si="11"/>
        <v>0</v>
      </c>
      <c r="V66" s="124" t="str">
        <f t="shared" si="8"/>
        <v/>
      </c>
      <c r="W66" s="124">
        <f t="shared" si="9"/>
        <v>0</v>
      </c>
      <c r="X66" s="124" t="str">
        <f t="shared" si="10"/>
        <v/>
      </c>
      <c r="Y66" s="124" t="str">
        <f t="shared" si="3"/>
        <v/>
      </c>
      <c r="Z66" s="55"/>
      <c r="AA66" s="90" t="s">
        <v>27</v>
      </c>
      <c r="AB66" s="89"/>
      <c r="AC66" s="91"/>
      <c r="AD66" s="105" t="str">
        <f>IF(OR(ISBLANK(AC66),ISBLANK(J66)),"",IF(AND(J66&gt;1, K66 &gt;= 6, K66 &lt;= 59), VLOOKUP(AC66&amp;Y66,Contextualization!C71:D102,2,FALSE), "NPD"))</f>
        <v/>
      </c>
      <c r="AE66" s="158"/>
    </row>
    <row r="67" spans="1:31">
      <c r="A67" s="157">
        <f t="shared" si="4"/>
        <v>63</v>
      </c>
      <c r="B67" s="57"/>
      <c r="C67" s="57"/>
      <c r="D67" s="57"/>
      <c r="E67" s="60"/>
      <c r="F67" s="57"/>
      <c r="G67" s="57"/>
      <c r="H67" s="58"/>
      <c r="I67" s="62"/>
      <c r="J67" s="93"/>
      <c r="K67" s="103" t="str">
        <f t="shared" si="5"/>
        <v/>
      </c>
      <c r="L67" s="103" t="str">
        <f t="shared" si="6"/>
        <v/>
      </c>
      <c r="M67" s="89"/>
      <c r="N67" s="121" t="str">
        <f t="shared" si="0"/>
        <v/>
      </c>
      <c r="O67" s="121" t="str">
        <f t="shared" si="1"/>
        <v/>
      </c>
      <c r="P67" s="122" t="str">
        <f>IF(ISBLANK(M67), "", (POWER(M67/VLOOKUP(O67,Anthro_Calc!C:P,13,FALSE),VLOOKUP(O67,Anthro_Calc!C:P,12,FALSE))-1) / (VLOOKUP(O67,Anthro_Calc!C:P,14,FALSE)*VLOOKUP(O67,Anthro_Calc!C:P,12,FALSE)))</f>
        <v/>
      </c>
      <c r="Q67" s="122" t="str">
        <f>IF(ISBLANK(M67), "", -3 + (M67 -VLOOKUP(O67,Anthro_Calc!C:P,4,FALSE)) / (VLOOKUP(O67,Anthro_Calc!C:P,5,FALSE) - VLOOKUP(O67,Anthro_Calc!C:P,4,FALSE)))</f>
        <v/>
      </c>
      <c r="R67" s="122" t="str">
        <f>IF(ISBLANK(M67), "", 3 + (M67 -VLOOKUP(O67,Anthro_Calc!C:P,10,FALSE)) / (VLOOKUP(O67,Anthro_Calc!C:P,10,FALSE) - VLOOKUP(O67,Anthro_Calc!C:P,9,FALSE)))</f>
        <v/>
      </c>
      <c r="S67" s="123" t="str">
        <f t="shared" si="7"/>
        <v/>
      </c>
      <c r="T67" s="124" t="str">
        <f t="shared" si="2"/>
        <v/>
      </c>
      <c r="U67" s="124">
        <f t="shared" si="11"/>
        <v>0</v>
      </c>
      <c r="V67" s="124" t="str">
        <f t="shared" si="8"/>
        <v/>
      </c>
      <c r="W67" s="124">
        <f t="shared" si="9"/>
        <v>0</v>
      </c>
      <c r="X67" s="124" t="str">
        <f t="shared" si="10"/>
        <v/>
      </c>
      <c r="Y67" s="124" t="str">
        <f t="shared" si="3"/>
        <v/>
      </c>
      <c r="Z67" s="55"/>
      <c r="AA67" s="90" t="s">
        <v>27</v>
      </c>
      <c r="AB67" s="89"/>
      <c r="AC67" s="91"/>
      <c r="AD67" s="105" t="str">
        <f>IF(OR(ISBLANK(AC67),ISBLANK(J67)),"",IF(AND(J67&gt;1, K67 &gt;= 6, K67 &lt;= 59), VLOOKUP(AC67&amp;Y67,Contextualization!C72:D103,2,FALSE), "NPD"))</f>
        <v/>
      </c>
      <c r="AE67" s="158"/>
    </row>
    <row r="68" spans="1:31">
      <c r="A68" s="157">
        <f t="shared" si="4"/>
        <v>64</v>
      </c>
      <c r="B68" s="57"/>
      <c r="C68" s="57"/>
      <c r="D68" s="57"/>
      <c r="E68" s="60"/>
      <c r="F68" s="57"/>
      <c r="G68" s="57"/>
      <c r="H68" s="58"/>
      <c r="I68" s="62"/>
      <c r="J68" s="93"/>
      <c r="K68" s="103" t="str">
        <f t="shared" si="5"/>
        <v/>
      </c>
      <c r="L68" s="103" t="str">
        <f t="shared" si="6"/>
        <v/>
      </c>
      <c r="M68" s="89"/>
      <c r="N68" s="121" t="str">
        <f t="shared" si="0"/>
        <v/>
      </c>
      <c r="O68" s="121" t="str">
        <f t="shared" si="1"/>
        <v/>
      </c>
      <c r="P68" s="122" t="str">
        <f>IF(ISBLANK(M68), "", (POWER(M68/VLOOKUP(O68,Anthro_Calc!C:P,13,FALSE),VLOOKUP(O68,Anthro_Calc!C:P,12,FALSE))-1) / (VLOOKUP(O68,Anthro_Calc!C:P,14,FALSE)*VLOOKUP(O68,Anthro_Calc!C:P,12,FALSE)))</f>
        <v/>
      </c>
      <c r="Q68" s="122" t="str">
        <f>IF(ISBLANK(M68), "", -3 + (M68 -VLOOKUP(O68,Anthro_Calc!C:P,4,FALSE)) / (VLOOKUP(O68,Anthro_Calc!C:P,5,FALSE) - VLOOKUP(O68,Anthro_Calc!C:P,4,FALSE)))</f>
        <v/>
      </c>
      <c r="R68" s="122" t="str">
        <f>IF(ISBLANK(M68), "", 3 + (M68 -VLOOKUP(O68,Anthro_Calc!C:P,10,FALSE)) / (VLOOKUP(O68,Anthro_Calc!C:P,10,FALSE) - VLOOKUP(O68,Anthro_Calc!C:P,9,FALSE)))</f>
        <v/>
      </c>
      <c r="S68" s="123" t="str">
        <f t="shared" si="7"/>
        <v/>
      </c>
      <c r="T68" s="124" t="str">
        <f t="shared" si="2"/>
        <v/>
      </c>
      <c r="U68" s="124">
        <f t="shared" si="11"/>
        <v>0</v>
      </c>
      <c r="V68" s="124" t="str">
        <f t="shared" si="8"/>
        <v/>
      </c>
      <c r="W68" s="124">
        <f t="shared" si="9"/>
        <v>0</v>
      </c>
      <c r="X68" s="124" t="str">
        <f t="shared" si="10"/>
        <v/>
      </c>
      <c r="Y68" s="124" t="str">
        <f t="shared" si="3"/>
        <v/>
      </c>
      <c r="Z68" s="55"/>
      <c r="AA68" s="90" t="s">
        <v>27</v>
      </c>
      <c r="AB68" s="89"/>
      <c r="AC68" s="91"/>
      <c r="AD68" s="105" t="str">
        <f>IF(OR(ISBLANK(AC68),ISBLANK(J68)),"",IF(AND(J68&gt;1, K68 &gt;= 6, K68 &lt;= 59), VLOOKUP(AC68&amp;Y68,Contextualization!C73:D104,2,FALSE), "NPD"))</f>
        <v/>
      </c>
      <c r="AE68" s="158"/>
    </row>
    <row r="69" spans="1:31">
      <c r="A69" s="157">
        <f t="shared" ref="A69:A132" si="12">ROW()-4</f>
        <v>65</v>
      </c>
      <c r="B69" s="57"/>
      <c r="C69" s="57"/>
      <c r="D69" s="57"/>
      <c r="E69" s="60"/>
      <c r="F69" s="57"/>
      <c r="G69" s="57"/>
      <c r="H69" s="58"/>
      <c r="I69" s="62"/>
      <c r="J69" s="93"/>
      <c r="K69" s="103" t="str">
        <f t="shared" si="5"/>
        <v/>
      </c>
      <c r="L69" s="103" t="str">
        <f t="shared" si="6"/>
        <v/>
      </c>
      <c r="M69" s="89"/>
      <c r="N69" s="121" t="str">
        <f t="shared" ref="N69:N132" si="13">H69&amp;K69</f>
        <v/>
      </c>
      <c r="O69" s="121" t="str">
        <f t="shared" ref="O69:O132" si="14">H69&amp;L69</f>
        <v/>
      </c>
      <c r="P69" s="122" t="str">
        <f>IF(ISBLANK(M69), "", (POWER(M69/VLOOKUP(O69,Anthro_Calc!C:P,13,FALSE),VLOOKUP(O69,Anthro_Calc!C:P,12,FALSE))-1) / (VLOOKUP(O69,Anthro_Calc!C:P,14,FALSE)*VLOOKUP(O69,Anthro_Calc!C:P,12,FALSE)))</f>
        <v/>
      </c>
      <c r="Q69" s="122" t="str">
        <f>IF(ISBLANK(M69), "", -3 + (M69 -VLOOKUP(O69,Anthro_Calc!C:P,4,FALSE)) / (VLOOKUP(O69,Anthro_Calc!C:P,5,FALSE) - VLOOKUP(O69,Anthro_Calc!C:P,4,FALSE)))</f>
        <v/>
      </c>
      <c r="R69" s="122" t="str">
        <f>IF(ISBLANK(M69), "", 3 + (M69 -VLOOKUP(O69,Anthro_Calc!C:P,10,FALSE)) / (VLOOKUP(O69,Anthro_Calc!C:P,10,FALSE) - VLOOKUP(O69,Anthro_Calc!C:P,9,FALSE)))</f>
        <v/>
      </c>
      <c r="S69" s="123" t="str">
        <f t="shared" si="7"/>
        <v/>
      </c>
      <c r="T69" s="124" t="str">
        <f t="shared" ref="T69:T132" si="15">IF(ISBLANK(M69), "", IF(S69&lt;=-3,"SEVERE", IF(S69&lt;=-2,"MODERATE", IF(S69&lt;=-1, "MILD", "NORMAL"))))</f>
        <v/>
      </c>
      <c r="U69" s="124">
        <f t="shared" si="11"/>
        <v>0</v>
      </c>
      <c r="V69" s="124" t="str">
        <f t="shared" si="8"/>
        <v/>
      </c>
      <c r="W69" s="124">
        <f t="shared" si="9"/>
        <v>0</v>
      </c>
      <c r="X69" s="124" t="str">
        <f t="shared" si="10"/>
        <v/>
      </c>
      <c r="Y69" s="124" t="str">
        <f t="shared" ref="Y69:Y132" si="16">IF(AND(ISERROR(FIND("Mild",$I$2)),T69="MILD"),"NORMAL",T69)</f>
        <v/>
      </c>
      <c r="Z69" s="55"/>
      <c r="AA69" s="90" t="s">
        <v>27</v>
      </c>
      <c r="AB69" s="89"/>
      <c r="AC69" s="91"/>
      <c r="AD69" s="105" t="str">
        <f>IF(OR(ISBLANK(AC69),ISBLANK(J69)),"",IF(AND(J69&gt;1, K69 &gt;= 6, K69 &lt;= 59), VLOOKUP(AC69&amp;Y69,Contextualization!C74:D105,2,FALSE), "NPD"))</f>
        <v/>
      </c>
      <c r="AE69" s="158"/>
    </row>
    <row r="70" spans="1:31">
      <c r="A70" s="157">
        <f t="shared" si="12"/>
        <v>66</v>
      </c>
      <c r="B70" s="57"/>
      <c r="C70" s="57"/>
      <c r="D70" s="57"/>
      <c r="E70" s="60"/>
      <c r="F70" s="57"/>
      <c r="G70" s="57"/>
      <c r="H70" s="58"/>
      <c r="I70" s="62"/>
      <c r="J70" s="93"/>
      <c r="K70" s="103" t="str">
        <f t="shared" ref="K70:K133" si="17">IF(ISBLANK(I70), "", ROUND((E70-I70)/30.4,0))</f>
        <v/>
      </c>
      <c r="L70" s="103" t="str">
        <f t="shared" ref="L70:L133" si="18">IF(ISBLANK(I70), "", E70-I70)</f>
        <v/>
      </c>
      <c r="M70" s="89"/>
      <c r="N70" s="121" t="str">
        <f t="shared" si="13"/>
        <v/>
      </c>
      <c r="O70" s="121" t="str">
        <f t="shared" si="14"/>
        <v/>
      </c>
      <c r="P70" s="122" t="str">
        <f>IF(ISBLANK(M70), "", (POWER(M70/VLOOKUP(O70,Anthro_Calc!C:P,13,FALSE),VLOOKUP(O70,Anthro_Calc!C:P,12,FALSE))-1) / (VLOOKUP(O70,Anthro_Calc!C:P,14,FALSE)*VLOOKUP(O70,Anthro_Calc!C:P,12,FALSE)))</f>
        <v/>
      </c>
      <c r="Q70" s="122" t="str">
        <f>IF(ISBLANK(M70), "", -3 + (M70 -VLOOKUP(O70,Anthro_Calc!C:P,4,FALSE)) / (VLOOKUP(O70,Anthro_Calc!C:P,5,FALSE) - VLOOKUP(O70,Anthro_Calc!C:P,4,FALSE)))</f>
        <v/>
      </c>
      <c r="R70" s="122" t="str">
        <f>IF(ISBLANK(M70), "", 3 + (M70 -VLOOKUP(O70,Anthro_Calc!C:P,10,FALSE)) / (VLOOKUP(O70,Anthro_Calc!C:P,10,FALSE) - VLOOKUP(O70,Anthro_Calc!C:P,9,FALSE)))</f>
        <v/>
      </c>
      <c r="S70" s="123" t="str">
        <f t="shared" ref="S70:S133" si="19">IF(P70="", "", IF(P70&gt;3, R70, IF(P70&lt;-3, Q70, P70)))</f>
        <v/>
      </c>
      <c r="T70" s="124" t="str">
        <f t="shared" si="15"/>
        <v/>
      </c>
      <c r="U70" s="124">
        <f t="shared" ref="U70:U133" si="20">IF(H70="m", L70, 0)</f>
        <v>0</v>
      </c>
      <c r="V70" s="124" t="str">
        <f t="shared" ref="V70:V133" si="21">IF(H70="m", M70, "")</f>
        <v/>
      </c>
      <c r="W70" s="124">
        <f t="shared" ref="W70:W133" si="22">IF(H70="f", L70, 0)</f>
        <v>0</v>
      </c>
      <c r="X70" s="124" t="str">
        <f t="shared" ref="X70:X133" si="23">IF(H70="f", M70, "")</f>
        <v/>
      </c>
      <c r="Y70" s="124" t="str">
        <f t="shared" si="16"/>
        <v/>
      </c>
      <c r="Z70" s="55"/>
      <c r="AA70" s="90" t="s">
        <v>27</v>
      </c>
      <c r="AB70" s="89"/>
      <c r="AC70" s="91"/>
      <c r="AD70" s="105" t="str">
        <f>IF(OR(ISBLANK(AC70),ISBLANK(J70)),"",IF(AND(J70&gt;1, K70 &gt;= 6, K70 &lt;= 59), VLOOKUP(AC70&amp;Y70,Contextualization!C75:D106,2,FALSE), "NPD"))</f>
        <v/>
      </c>
      <c r="AE70" s="158"/>
    </row>
    <row r="71" spans="1:31">
      <c r="A71" s="157">
        <f t="shared" si="12"/>
        <v>67</v>
      </c>
      <c r="B71" s="57"/>
      <c r="C71" s="57"/>
      <c r="D71" s="57"/>
      <c r="E71" s="60"/>
      <c r="F71" s="57"/>
      <c r="G71" s="57"/>
      <c r="H71" s="58"/>
      <c r="I71" s="62"/>
      <c r="J71" s="93"/>
      <c r="K71" s="103" t="str">
        <f t="shared" si="17"/>
        <v/>
      </c>
      <c r="L71" s="103" t="str">
        <f t="shared" si="18"/>
        <v/>
      </c>
      <c r="M71" s="89"/>
      <c r="N71" s="121" t="str">
        <f t="shared" si="13"/>
        <v/>
      </c>
      <c r="O71" s="121" t="str">
        <f t="shared" si="14"/>
        <v/>
      </c>
      <c r="P71" s="122" t="str">
        <f>IF(ISBLANK(M71), "", (POWER(M71/VLOOKUP(O71,Anthro_Calc!C:P,13,FALSE),VLOOKUP(O71,Anthro_Calc!C:P,12,FALSE))-1) / (VLOOKUP(O71,Anthro_Calc!C:P,14,FALSE)*VLOOKUP(O71,Anthro_Calc!C:P,12,FALSE)))</f>
        <v/>
      </c>
      <c r="Q71" s="122" t="str">
        <f>IF(ISBLANK(M71), "", -3 + (M71 -VLOOKUP(O71,Anthro_Calc!C:P,4,FALSE)) / (VLOOKUP(O71,Anthro_Calc!C:P,5,FALSE) - VLOOKUP(O71,Anthro_Calc!C:P,4,FALSE)))</f>
        <v/>
      </c>
      <c r="R71" s="122" t="str">
        <f>IF(ISBLANK(M71), "", 3 + (M71 -VLOOKUP(O71,Anthro_Calc!C:P,10,FALSE)) / (VLOOKUP(O71,Anthro_Calc!C:P,10,FALSE) - VLOOKUP(O71,Anthro_Calc!C:P,9,FALSE)))</f>
        <v/>
      </c>
      <c r="S71" s="123" t="str">
        <f t="shared" si="19"/>
        <v/>
      </c>
      <c r="T71" s="124" t="str">
        <f t="shared" si="15"/>
        <v/>
      </c>
      <c r="U71" s="124">
        <f t="shared" si="20"/>
        <v>0</v>
      </c>
      <c r="V71" s="124" t="str">
        <f t="shared" si="21"/>
        <v/>
      </c>
      <c r="W71" s="124">
        <f t="shared" si="22"/>
        <v>0</v>
      </c>
      <c r="X71" s="124" t="str">
        <f t="shared" si="23"/>
        <v/>
      </c>
      <c r="Y71" s="124" t="str">
        <f t="shared" si="16"/>
        <v/>
      </c>
      <c r="Z71" s="55"/>
      <c r="AA71" s="90" t="s">
        <v>27</v>
      </c>
      <c r="AB71" s="89"/>
      <c r="AC71" s="91"/>
      <c r="AD71" s="105" t="str">
        <f>IF(OR(ISBLANK(AC71),ISBLANK(J71)),"",IF(AND(J71&gt;1, K71 &gt;= 6, K71 &lt;= 59), VLOOKUP(AC71&amp;Y71,Contextualization!C76:D107,2,FALSE), "NPD"))</f>
        <v/>
      </c>
      <c r="AE71" s="158"/>
    </row>
    <row r="72" spans="1:31">
      <c r="A72" s="157">
        <f t="shared" si="12"/>
        <v>68</v>
      </c>
      <c r="B72" s="57"/>
      <c r="C72" s="57"/>
      <c r="D72" s="57"/>
      <c r="E72" s="60"/>
      <c r="F72" s="57"/>
      <c r="G72" s="57"/>
      <c r="H72" s="58"/>
      <c r="I72" s="62"/>
      <c r="J72" s="93"/>
      <c r="K72" s="103" t="str">
        <f t="shared" si="17"/>
        <v/>
      </c>
      <c r="L72" s="103" t="str">
        <f t="shared" si="18"/>
        <v/>
      </c>
      <c r="M72" s="89"/>
      <c r="N72" s="121" t="str">
        <f t="shared" si="13"/>
        <v/>
      </c>
      <c r="O72" s="121" t="str">
        <f t="shared" si="14"/>
        <v/>
      </c>
      <c r="P72" s="122" t="str">
        <f>IF(ISBLANK(M72), "", (POWER(M72/VLOOKUP(O72,Anthro_Calc!C:P,13,FALSE),VLOOKUP(O72,Anthro_Calc!C:P,12,FALSE))-1) / (VLOOKUP(O72,Anthro_Calc!C:P,14,FALSE)*VLOOKUP(O72,Anthro_Calc!C:P,12,FALSE)))</f>
        <v/>
      </c>
      <c r="Q72" s="122" t="str">
        <f>IF(ISBLANK(M72), "", -3 + (M72 -VLOOKUP(O72,Anthro_Calc!C:P,4,FALSE)) / (VLOOKUP(O72,Anthro_Calc!C:P,5,FALSE) - VLOOKUP(O72,Anthro_Calc!C:P,4,FALSE)))</f>
        <v/>
      </c>
      <c r="R72" s="122" t="str">
        <f>IF(ISBLANK(M72), "", 3 + (M72 -VLOOKUP(O72,Anthro_Calc!C:P,10,FALSE)) / (VLOOKUP(O72,Anthro_Calc!C:P,10,FALSE) - VLOOKUP(O72,Anthro_Calc!C:P,9,FALSE)))</f>
        <v/>
      </c>
      <c r="S72" s="123" t="str">
        <f t="shared" si="19"/>
        <v/>
      </c>
      <c r="T72" s="124" t="str">
        <f t="shared" si="15"/>
        <v/>
      </c>
      <c r="U72" s="124">
        <f t="shared" si="20"/>
        <v>0</v>
      </c>
      <c r="V72" s="124" t="str">
        <f t="shared" si="21"/>
        <v/>
      </c>
      <c r="W72" s="124">
        <f t="shared" si="22"/>
        <v>0</v>
      </c>
      <c r="X72" s="124" t="str">
        <f t="shared" si="23"/>
        <v/>
      </c>
      <c r="Y72" s="124" t="str">
        <f t="shared" si="16"/>
        <v/>
      </c>
      <c r="Z72" s="55"/>
      <c r="AA72" s="90" t="s">
        <v>27</v>
      </c>
      <c r="AB72" s="89"/>
      <c r="AC72" s="91"/>
      <c r="AD72" s="105" t="str">
        <f>IF(OR(ISBLANK(AC72),ISBLANK(J72)),"",IF(AND(J72&gt;1, K72 &gt;= 6, K72 &lt;= 59), VLOOKUP(AC72&amp;Y72,Contextualization!C77:D108,2,FALSE), "NPD"))</f>
        <v/>
      </c>
      <c r="AE72" s="158"/>
    </row>
    <row r="73" spans="1:31">
      <c r="A73" s="157">
        <f t="shared" si="12"/>
        <v>69</v>
      </c>
      <c r="B73" s="57"/>
      <c r="C73" s="57"/>
      <c r="D73" s="57"/>
      <c r="E73" s="60"/>
      <c r="F73" s="57"/>
      <c r="G73" s="57"/>
      <c r="H73" s="58"/>
      <c r="I73" s="62"/>
      <c r="J73" s="93"/>
      <c r="K73" s="103" t="str">
        <f t="shared" si="17"/>
        <v/>
      </c>
      <c r="L73" s="103" t="str">
        <f t="shared" si="18"/>
        <v/>
      </c>
      <c r="M73" s="89"/>
      <c r="N73" s="121" t="str">
        <f t="shared" si="13"/>
        <v/>
      </c>
      <c r="O73" s="121" t="str">
        <f t="shared" si="14"/>
        <v/>
      </c>
      <c r="P73" s="122" t="str">
        <f>IF(ISBLANK(M73), "", (POWER(M73/VLOOKUP(O73,Anthro_Calc!C:P,13,FALSE),VLOOKUP(O73,Anthro_Calc!C:P,12,FALSE))-1) / (VLOOKUP(O73,Anthro_Calc!C:P,14,FALSE)*VLOOKUP(O73,Anthro_Calc!C:P,12,FALSE)))</f>
        <v/>
      </c>
      <c r="Q73" s="122" t="str">
        <f>IF(ISBLANK(M73), "", -3 + (M73 -VLOOKUP(O73,Anthro_Calc!C:P,4,FALSE)) / (VLOOKUP(O73,Anthro_Calc!C:P,5,FALSE) - VLOOKUP(O73,Anthro_Calc!C:P,4,FALSE)))</f>
        <v/>
      </c>
      <c r="R73" s="122" t="str">
        <f>IF(ISBLANK(M73), "", 3 + (M73 -VLOOKUP(O73,Anthro_Calc!C:P,10,FALSE)) / (VLOOKUP(O73,Anthro_Calc!C:P,10,FALSE) - VLOOKUP(O73,Anthro_Calc!C:P,9,FALSE)))</f>
        <v/>
      </c>
      <c r="S73" s="123" t="str">
        <f t="shared" si="19"/>
        <v/>
      </c>
      <c r="T73" s="124" t="str">
        <f t="shared" si="15"/>
        <v/>
      </c>
      <c r="U73" s="124">
        <f t="shared" si="20"/>
        <v>0</v>
      </c>
      <c r="V73" s="124" t="str">
        <f t="shared" si="21"/>
        <v/>
      </c>
      <c r="W73" s="124">
        <f t="shared" si="22"/>
        <v>0</v>
      </c>
      <c r="X73" s="124" t="str">
        <f t="shared" si="23"/>
        <v/>
      </c>
      <c r="Y73" s="124" t="str">
        <f t="shared" si="16"/>
        <v/>
      </c>
      <c r="Z73" s="55"/>
      <c r="AA73" s="90" t="s">
        <v>27</v>
      </c>
      <c r="AB73" s="89"/>
      <c r="AC73" s="91"/>
      <c r="AD73" s="105" t="str">
        <f>IF(OR(ISBLANK(AC73),ISBLANK(J73)),"",IF(AND(J73&gt;1, K73 &gt;= 6, K73 &lt;= 59), VLOOKUP(AC73&amp;Y73,Contextualization!C78:D109,2,FALSE), "NPD"))</f>
        <v/>
      </c>
      <c r="AE73" s="158"/>
    </row>
    <row r="74" spans="1:31">
      <c r="A74" s="157">
        <f t="shared" si="12"/>
        <v>70</v>
      </c>
      <c r="B74" s="57"/>
      <c r="C74" s="57"/>
      <c r="D74" s="57"/>
      <c r="E74" s="60"/>
      <c r="F74" s="57"/>
      <c r="G74" s="57"/>
      <c r="H74" s="58"/>
      <c r="I74" s="62"/>
      <c r="J74" s="93"/>
      <c r="K74" s="103" t="str">
        <f t="shared" si="17"/>
        <v/>
      </c>
      <c r="L74" s="103" t="str">
        <f t="shared" si="18"/>
        <v/>
      </c>
      <c r="M74" s="89"/>
      <c r="N74" s="121" t="str">
        <f t="shared" si="13"/>
        <v/>
      </c>
      <c r="O74" s="121" t="str">
        <f t="shared" si="14"/>
        <v/>
      </c>
      <c r="P74" s="122" t="str">
        <f>IF(ISBLANK(M74), "", (POWER(M74/VLOOKUP(O74,Anthro_Calc!C:P,13,FALSE),VLOOKUP(O74,Anthro_Calc!C:P,12,FALSE))-1) / (VLOOKUP(O74,Anthro_Calc!C:P,14,FALSE)*VLOOKUP(O74,Anthro_Calc!C:P,12,FALSE)))</f>
        <v/>
      </c>
      <c r="Q74" s="122" t="str">
        <f>IF(ISBLANK(M74), "", -3 + (M74 -VLOOKUP(O74,Anthro_Calc!C:P,4,FALSE)) / (VLOOKUP(O74,Anthro_Calc!C:P,5,FALSE) - VLOOKUP(O74,Anthro_Calc!C:P,4,FALSE)))</f>
        <v/>
      </c>
      <c r="R74" s="122" t="str">
        <f>IF(ISBLANK(M74), "", 3 + (M74 -VLOOKUP(O74,Anthro_Calc!C:P,10,FALSE)) / (VLOOKUP(O74,Anthro_Calc!C:P,10,FALSE) - VLOOKUP(O74,Anthro_Calc!C:P,9,FALSE)))</f>
        <v/>
      </c>
      <c r="S74" s="123" t="str">
        <f t="shared" si="19"/>
        <v/>
      </c>
      <c r="T74" s="124" t="str">
        <f t="shared" si="15"/>
        <v/>
      </c>
      <c r="U74" s="124">
        <f t="shared" si="20"/>
        <v>0</v>
      </c>
      <c r="V74" s="124" t="str">
        <f t="shared" si="21"/>
        <v/>
      </c>
      <c r="W74" s="124">
        <f t="shared" si="22"/>
        <v>0</v>
      </c>
      <c r="X74" s="124" t="str">
        <f t="shared" si="23"/>
        <v/>
      </c>
      <c r="Y74" s="124" t="str">
        <f t="shared" si="16"/>
        <v/>
      </c>
      <c r="Z74" s="55"/>
      <c r="AA74" s="90" t="s">
        <v>27</v>
      </c>
      <c r="AB74" s="89"/>
      <c r="AC74" s="91"/>
      <c r="AD74" s="105" t="str">
        <f>IF(OR(ISBLANK(AC74),ISBLANK(J74)),"",IF(AND(J74&gt;1, K74 &gt;= 6, K74 &lt;= 59), VLOOKUP(AC74&amp;Y74,Contextualization!C79:D110,2,FALSE), "NPD"))</f>
        <v/>
      </c>
      <c r="AE74" s="158"/>
    </row>
    <row r="75" spans="1:31">
      <c r="A75" s="157">
        <f t="shared" si="12"/>
        <v>71</v>
      </c>
      <c r="B75" s="57"/>
      <c r="C75" s="57"/>
      <c r="D75" s="57"/>
      <c r="E75" s="60"/>
      <c r="F75" s="57"/>
      <c r="G75" s="57"/>
      <c r="H75" s="58"/>
      <c r="I75" s="62"/>
      <c r="J75" s="93"/>
      <c r="K75" s="103" t="str">
        <f t="shared" si="17"/>
        <v/>
      </c>
      <c r="L75" s="103" t="str">
        <f t="shared" si="18"/>
        <v/>
      </c>
      <c r="M75" s="89"/>
      <c r="N75" s="121" t="str">
        <f t="shared" si="13"/>
        <v/>
      </c>
      <c r="O75" s="121" t="str">
        <f t="shared" si="14"/>
        <v/>
      </c>
      <c r="P75" s="122" t="str">
        <f>IF(ISBLANK(M75), "", (POWER(M75/VLOOKUP(O75,Anthro_Calc!C:P,13,FALSE),VLOOKUP(O75,Anthro_Calc!C:P,12,FALSE))-1) / (VLOOKUP(O75,Anthro_Calc!C:P,14,FALSE)*VLOOKUP(O75,Anthro_Calc!C:P,12,FALSE)))</f>
        <v/>
      </c>
      <c r="Q75" s="122" t="str">
        <f>IF(ISBLANK(M75), "", -3 + (M75 -VLOOKUP(O75,Anthro_Calc!C:P,4,FALSE)) / (VLOOKUP(O75,Anthro_Calc!C:P,5,FALSE) - VLOOKUP(O75,Anthro_Calc!C:P,4,FALSE)))</f>
        <v/>
      </c>
      <c r="R75" s="122" t="str">
        <f>IF(ISBLANK(M75), "", 3 + (M75 -VLOOKUP(O75,Anthro_Calc!C:P,10,FALSE)) / (VLOOKUP(O75,Anthro_Calc!C:P,10,FALSE) - VLOOKUP(O75,Anthro_Calc!C:P,9,FALSE)))</f>
        <v/>
      </c>
      <c r="S75" s="123" t="str">
        <f t="shared" si="19"/>
        <v/>
      </c>
      <c r="T75" s="124" t="str">
        <f t="shared" si="15"/>
        <v/>
      </c>
      <c r="U75" s="124">
        <f t="shared" si="20"/>
        <v>0</v>
      </c>
      <c r="V75" s="124" t="str">
        <f t="shared" si="21"/>
        <v/>
      </c>
      <c r="W75" s="124">
        <f t="shared" si="22"/>
        <v>0</v>
      </c>
      <c r="X75" s="124" t="str">
        <f t="shared" si="23"/>
        <v/>
      </c>
      <c r="Y75" s="124" t="str">
        <f t="shared" si="16"/>
        <v/>
      </c>
      <c r="Z75" s="55"/>
      <c r="AA75" s="90" t="s">
        <v>27</v>
      </c>
      <c r="AB75" s="89"/>
      <c r="AC75" s="91"/>
      <c r="AD75" s="105" t="str">
        <f>IF(OR(ISBLANK(AC75),ISBLANK(J75)),"",IF(AND(J75&gt;1, K75 &gt;= 6, K75 &lt;= 59), VLOOKUP(AC75&amp;Y75,Contextualization!C80:D111,2,FALSE), "NPD"))</f>
        <v/>
      </c>
      <c r="AE75" s="158"/>
    </row>
    <row r="76" spans="1:31">
      <c r="A76" s="157">
        <f t="shared" si="12"/>
        <v>72</v>
      </c>
      <c r="B76" s="57"/>
      <c r="C76" s="57"/>
      <c r="D76" s="57"/>
      <c r="E76" s="60"/>
      <c r="F76" s="57"/>
      <c r="G76" s="57"/>
      <c r="H76" s="58"/>
      <c r="I76" s="62"/>
      <c r="J76" s="93"/>
      <c r="K76" s="103" t="str">
        <f t="shared" si="17"/>
        <v/>
      </c>
      <c r="L76" s="103" t="str">
        <f t="shared" si="18"/>
        <v/>
      </c>
      <c r="M76" s="89"/>
      <c r="N76" s="121" t="str">
        <f t="shared" si="13"/>
        <v/>
      </c>
      <c r="O76" s="121" t="str">
        <f t="shared" si="14"/>
        <v/>
      </c>
      <c r="P76" s="122" t="str">
        <f>IF(ISBLANK(M76), "", (POWER(M76/VLOOKUP(O76,Anthro_Calc!C:P,13,FALSE),VLOOKUP(O76,Anthro_Calc!C:P,12,FALSE))-1) / (VLOOKUP(O76,Anthro_Calc!C:P,14,FALSE)*VLOOKUP(O76,Anthro_Calc!C:P,12,FALSE)))</f>
        <v/>
      </c>
      <c r="Q76" s="122" t="str">
        <f>IF(ISBLANK(M76), "", -3 + (M76 -VLOOKUP(O76,Anthro_Calc!C:P,4,FALSE)) / (VLOOKUP(O76,Anthro_Calc!C:P,5,FALSE) - VLOOKUP(O76,Anthro_Calc!C:P,4,FALSE)))</f>
        <v/>
      </c>
      <c r="R76" s="122" t="str">
        <f>IF(ISBLANK(M76), "", 3 + (M76 -VLOOKUP(O76,Anthro_Calc!C:P,10,FALSE)) / (VLOOKUP(O76,Anthro_Calc!C:P,10,FALSE) - VLOOKUP(O76,Anthro_Calc!C:P,9,FALSE)))</f>
        <v/>
      </c>
      <c r="S76" s="123" t="str">
        <f t="shared" si="19"/>
        <v/>
      </c>
      <c r="T76" s="124" t="str">
        <f t="shared" si="15"/>
        <v/>
      </c>
      <c r="U76" s="124">
        <f t="shared" si="20"/>
        <v>0</v>
      </c>
      <c r="V76" s="124" t="str">
        <f t="shared" si="21"/>
        <v/>
      </c>
      <c r="W76" s="124">
        <f t="shared" si="22"/>
        <v>0</v>
      </c>
      <c r="X76" s="124" t="str">
        <f t="shared" si="23"/>
        <v/>
      </c>
      <c r="Y76" s="124" t="str">
        <f t="shared" si="16"/>
        <v/>
      </c>
      <c r="Z76" s="55"/>
      <c r="AA76" s="90" t="s">
        <v>27</v>
      </c>
      <c r="AB76" s="89"/>
      <c r="AC76" s="91"/>
      <c r="AD76" s="105" t="str">
        <f>IF(OR(ISBLANK(AC76),ISBLANK(J76)),"",IF(AND(J76&gt;1, K76 &gt;= 6, K76 &lt;= 59), VLOOKUP(AC76&amp;Y76,Contextualization!C81:D112,2,FALSE), "NPD"))</f>
        <v/>
      </c>
      <c r="AE76" s="158"/>
    </row>
    <row r="77" spans="1:31">
      <c r="A77" s="157">
        <f t="shared" si="12"/>
        <v>73</v>
      </c>
      <c r="B77" s="57"/>
      <c r="C77" s="57"/>
      <c r="D77" s="57"/>
      <c r="E77" s="60"/>
      <c r="F77" s="57"/>
      <c r="G77" s="57"/>
      <c r="H77" s="58"/>
      <c r="I77" s="62"/>
      <c r="J77" s="93"/>
      <c r="K77" s="103" t="str">
        <f t="shared" si="17"/>
        <v/>
      </c>
      <c r="L77" s="103" t="str">
        <f t="shared" si="18"/>
        <v/>
      </c>
      <c r="M77" s="89"/>
      <c r="N77" s="121" t="str">
        <f t="shared" si="13"/>
        <v/>
      </c>
      <c r="O77" s="121" t="str">
        <f t="shared" si="14"/>
        <v/>
      </c>
      <c r="P77" s="122" t="str">
        <f>IF(ISBLANK(M77), "", (POWER(M77/VLOOKUP(O77,Anthro_Calc!C:P,13,FALSE),VLOOKUP(O77,Anthro_Calc!C:P,12,FALSE))-1) / (VLOOKUP(O77,Anthro_Calc!C:P,14,FALSE)*VLOOKUP(O77,Anthro_Calc!C:P,12,FALSE)))</f>
        <v/>
      </c>
      <c r="Q77" s="122" t="str">
        <f>IF(ISBLANK(M77), "", -3 + (M77 -VLOOKUP(O77,Anthro_Calc!C:P,4,FALSE)) / (VLOOKUP(O77,Anthro_Calc!C:P,5,FALSE) - VLOOKUP(O77,Anthro_Calc!C:P,4,FALSE)))</f>
        <v/>
      </c>
      <c r="R77" s="122" t="str">
        <f>IF(ISBLANK(M77), "", 3 + (M77 -VLOOKUP(O77,Anthro_Calc!C:P,10,FALSE)) / (VLOOKUP(O77,Anthro_Calc!C:P,10,FALSE) - VLOOKUP(O77,Anthro_Calc!C:P,9,FALSE)))</f>
        <v/>
      </c>
      <c r="S77" s="123" t="str">
        <f t="shared" si="19"/>
        <v/>
      </c>
      <c r="T77" s="124" t="str">
        <f t="shared" si="15"/>
        <v/>
      </c>
      <c r="U77" s="124">
        <f t="shared" si="20"/>
        <v>0</v>
      </c>
      <c r="V77" s="124" t="str">
        <f t="shared" si="21"/>
        <v/>
      </c>
      <c r="W77" s="124">
        <f t="shared" si="22"/>
        <v>0</v>
      </c>
      <c r="X77" s="124" t="str">
        <f t="shared" si="23"/>
        <v/>
      </c>
      <c r="Y77" s="124" t="str">
        <f t="shared" si="16"/>
        <v/>
      </c>
      <c r="Z77" s="55"/>
      <c r="AA77" s="90" t="s">
        <v>27</v>
      </c>
      <c r="AB77" s="89"/>
      <c r="AC77" s="91"/>
      <c r="AD77" s="105" t="str">
        <f>IF(OR(ISBLANK(AC77),ISBLANK(J77)),"",IF(AND(J77&gt;1, K77 &gt;= 6, K77 &lt;= 59), VLOOKUP(AC77&amp;Y77,Contextualization!C82:D113,2,FALSE), "NPD"))</f>
        <v/>
      </c>
      <c r="AE77" s="158"/>
    </row>
    <row r="78" spans="1:31">
      <c r="A78" s="157">
        <f t="shared" si="12"/>
        <v>74</v>
      </c>
      <c r="B78" s="57"/>
      <c r="C78" s="57"/>
      <c r="D78" s="57"/>
      <c r="E78" s="60"/>
      <c r="F78" s="57"/>
      <c r="G78" s="57"/>
      <c r="H78" s="58"/>
      <c r="I78" s="62"/>
      <c r="J78" s="93"/>
      <c r="K78" s="103" t="str">
        <f t="shared" si="17"/>
        <v/>
      </c>
      <c r="L78" s="103" t="str">
        <f t="shared" si="18"/>
        <v/>
      </c>
      <c r="M78" s="89"/>
      <c r="N78" s="121" t="str">
        <f t="shared" si="13"/>
        <v/>
      </c>
      <c r="O78" s="121" t="str">
        <f t="shared" si="14"/>
        <v/>
      </c>
      <c r="P78" s="122" t="str">
        <f>IF(ISBLANK(M78), "", (POWER(M78/VLOOKUP(O78,Anthro_Calc!C:P,13,FALSE),VLOOKUP(O78,Anthro_Calc!C:P,12,FALSE))-1) / (VLOOKUP(O78,Anthro_Calc!C:P,14,FALSE)*VLOOKUP(O78,Anthro_Calc!C:P,12,FALSE)))</f>
        <v/>
      </c>
      <c r="Q78" s="122" t="str">
        <f>IF(ISBLANK(M78), "", -3 + (M78 -VLOOKUP(O78,Anthro_Calc!C:P,4,FALSE)) / (VLOOKUP(O78,Anthro_Calc!C:P,5,FALSE) - VLOOKUP(O78,Anthro_Calc!C:P,4,FALSE)))</f>
        <v/>
      </c>
      <c r="R78" s="122" t="str">
        <f>IF(ISBLANK(M78), "", 3 + (M78 -VLOOKUP(O78,Anthro_Calc!C:P,10,FALSE)) / (VLOOKUP(O78,Anthro_Calc!C:P,10,FALSE) - VLOOKUP(O78,Anthro_Calc!C:P,9,FALSE)))</f>
        <v/>
      </c>
      <c r="S78" s="123" t="str">
        <f t="shared" si="19"/>
        <v/>
      </c>
      <c r="T78" s="124" t="str">
        <f t="shared" si="15"/>
        <v/>
      </c>
      <c r="U78" s="124">
        <f t="shared" si="20"/>
        <v>0</v>
      </c>
      <c r="V78" s="124" t="str">
        <f t="shared" si="21"/>
        <v/>
      </c>
      <c r="W78" s="124">
        <f t="shared" si="22"/>
        <v>0</v>
      </c>
      <c r="X78" s="124" t="str">
        <f t="shared" si="23"/>
        <v/>
      </c>
      <c r="Y78" s="124" t="str">
        <f t="shared" si="16"/>
        <v/>
      </c>
      <c r="Z78" s="55"/>
      <c r="AA78" s="90" t="s">
        <v>27</v>
      </c>
      <c r="AB78" s="89"/>
      <c r="AC78" s="91"/>
      <c r="AD78" s="105" t="str">
        <f>IF(OR(ISBLANK(AC78),ISBLANK(J78)),"",IF(AND(J78&gt;1, K78 &gt;= 6, K78 &lt;= 59), VLOOKUP(AC78&amp;Y78,Contextualization!C83:D114,2,FALSE), "NPD"))</f>
        <v/>
      </c>
      <c r="AE78" s="158"/>
    </row>
    <row r="79" spans="1:31">
      <c r="A79" s="157">
        <f t="shared" si="12"/>
        <v>75</v>
      </c>
      <c r="B79" s="57"/>
      <c r="C79" s="57"/>
      <c r="D79" s="57"/>
      <c r="E79" s="60"/>
      <c r="F79" s="57"/>
      <c r="G79" s="57"/>
      <c r="H79" s="58"/>
      <c r="I79" s="62"/>
      <c r="J79" s="93"/>
      <c r="K79" s="103" t="str">
        <f t="shared" si="17"/>
        <v/>
      </c>
      <c r="L79" s="103" t="str">
        <f t="shared" si="18"/>
        <v/>
      </c>
      <c r="M79" s="89"/>
      <c r="N79" s="121" t="str">
        <f t="shared" si="13"/>
        <v/>
      </c>
      <c r="O79" s="121" t="str">
        <f t="shared" si="14"/>
        <v/>
      </c>
      <c r="P79" s="122" t="str">
        <f>IF(ISBLANK(M79), "", (POWER(M79/VLOOKUP(O79,Anthro_Calc!C:P,13,FALSE),VLOOKUP(O79,Anthro_Calc!C:P,12,FALSE))-1) / (VLOOKUP(O79,Anthro_Calc!C:P,14,FALSE)*VLOOKUP(O79,Anthro_Calc!C:P,12,FALSE)))</f>
        <v/>
      </c>
      <c r="Q79" s="122" t="str">
        <f>IF(ISBLANK(M79), "", -3 + (M79 -VLOOKUP(O79,Anthro_Calc!C:P,4,FALSE)) / (VLOOKUP(O79,Anthro_Calc!C:P,5,FALSE) - VLOOKUP(O79,Anthro_Calc!C:P,4,FALSE)))</f>
        <v/>
      </c>
      <c r="R79" s="122" t="str">
        <f>IF(ISBLANK(M79), "", 3 + (M79 -VLOOKUP(O79,Anthro_Calc!C:P,10,FALSE)) / (VLOOKUP(O79,Anthro_Calc!C:P,10,FALSE) - VLOOKUP(O79,Anthro_Calc!C:P,9,FALSE)))</f>
        <v/>
      </c>
      <c r="S79" s="123" t="str">
        <f t="shared" si="19"/>
        <v/>
      </c>
      <c r="T79" s="124" t="str">
        <f t="shared" si="15"/>
        <v/>
      </c>
      <c r="U79" s="124">
        <f t="shared" si="20"/>
        <v>0</v>
      </c>
      <c r="V79" s="124" t="str">
        <f t="shared" si="21"/>
        <v/>
      </c>
      <c r="W79" s="124">
        <f t="shared" si="22"/>
        <v>0</v>
      </c>
      <c r="X79" s="124" t="str">
        <f t="shared" si="23"/>
        <v/>
      </c>
      <c r="Y79" s="124" t="str">
        <f t="shared" si="16"/>
        <v/>
      </c>
      <c r="Z79" s="55"/>
      <c r="AA79" s="90" t="s">
        <v>27</v>
      </c>
      <c r="AB79" s="89"/>
      <c r="AC79" s="91"/>
      <c r="AD79" s="105" t="str">
        <f>IF(OR(ISBLANK(AC79),ISBLANK(J79)),"",IF(AND(J79&gt;1, K79 &gt;= 6, K79 &lt;= 59), VLOOKUP(AC79&amp;Y79,Contextualization!C84:D115,2,FALSE), "NPD"))</f>
        <v/>
      </c>
      <c r="AE79" s="158"/>
    </row>
    <row r="80" spans="1:31">
      <c r="A80" s="157">
        <f t="shared" si="12"/>
        <v>76</v>
      </c>
      <c r="B80" s="57"/>
      <c r="C80" s="57"/>
      <c r="D80" s="57"/>
      <c r="E80" s="60"/>
      <c r="F80" s="57"/>
      <c r="G80" s="57"/>
      <c r="H80" s="58"/>
      <c r="I80" s="62"/>
      <c r="J80" s="93"/>
      <c r="K80" s="103" t="str">
        <f t="shared" si="17"/>
        <v/>
      </c>
      <c r="L80" s="103" t="str">
        <f t="shared" si="18"/>
        <v/>
      </c>
      <c r="M80" s="89"/>
      <c r="N80" s="121" t="str">
        <f t="shared" si="13"/>
        <v/>
      </c>
      <c r="O80" s="121" t="str">
        <f t="shared" si="14"/>
        <v/>
      </c>
      <c r="P80" s="122" t="str">
        <f>IF(ISBLANK(M80), "", (POWER(M80/VLOOKUP(O80,Anthro_Calc!C:P,13,FALSE),VLOOKUP(O80,Anthro_Calc!C:P,12,FALSE))-1) / (VLOOKUP(O80,Anthro_Calc!C:P,14,FALSE)*VLOOKUP(O80,Anthro_Calc!C:P,12,FALSE)))</f>
        <v/>
      </c>
      <c r="Q80" s="122" t="str">
        <f>IF(ISBLANK(M80), "", -3 + (M80 -VLOOKUP(O80,Anthro_Calc!C:P,4,FALSE)) / (VLOOKUP(O80,Anthro_Calc!C:P,5,FALSE) - VLOOKUP(O80,Anthro_Calc!C:P,4,FALSE)))</f>
        <v/>
      </c>
      <c r="R80" s="122" t="str">
        <f>IF(ISBLANK(M80), "", 3 + (M80 -VLOOKUP(O80,Anthro_Calc!C:P,10,FALSE)) / (VLOOKUP(O80,Anthro_Calc!C:P,10,FALSE) - VLOOKUP(O80,Anthro_Calc!C:P,9,FALSE)))</f>
        <v/>
      </c>
      <c r="S80" s="123" t="str">
        <f t="shared" si="19"/>
        <v/>
      </c>
      <c r="T80" s="124" t="str">
        <f t="shared" si="15"/>
        <v/>
      </c>
      <c r="U80" s="124">
        <f t="shared" si="20"/>
        <v>0</v>
      </c>
      <c r="V80" s="124" t="str">
        <f t="shared" si="21"/>
        <v/>
      </c>
      <c r="W80" s="124">
        <f t="shared" si="22"/>
        <v>0</v>
      </c>
      <c r="X80" s="124" t="str">
        <f t="shared" si="23"/>
        <v/>
      </c>
      <c r="Y80" s="124" t="str">
        <f t="shared" si="16"/>
        <v/>
      </c>
      <c r="Z80" s="55"/>
      <c r="AA80" s="90" t="s">
        <v>27</v>
      </c>
      <c r="AB80" s="89"/>
      <c r="AC80" s="91"/>
      <c r="AD80" s="105" t="str">
        <f>IF(OR(ISBLANK(AC80),ISBLANK(J80)),"",IF(AND(J80&gt;1, K80 &gt;= 6, K80 &lt;= 59), VLOOKUP(AC80&amp;Y80,Contextualization!C85:D116,2,FALSE), "NPD"))</f>
        <v/>
      </c>
      <c r="AE80" s="158"/>
    </row>
    <row r="81" spans="1:31">
      <c r="A81" s="157">
        <f t="shared" si="12"/>
        <v>77</v>
      </c>
      <c r="B81" s="57"/>
      <c r="C81" s="57"/>
      <c r="D81" s="57"/>
      <c r="E81" s="60"/>
      <c r="F81" s="57"/>
      <c r="G81" s="57"/>
      <c r="H81" s="58"/>
      <c r="I81" s="62"/>
      <c r="J81" s="93"/>
      <c r="K81" s="103" t="str">
        <f t="shared" si="17"/>
        <v/>
      </c>
      <c r="L81" s="103" t="str">
        <f t="shared" si="18"/>
        <v/>
      </c>
      <c r="M81" s="89"/>
      <c r="N81" s="121" t="str">
        <f t="shared" si="13"/>
        <v/>
      </c>
      <c r="O81" s="121" t="str">
        <f t="shared" si="14"/>
        <v/>
      </c>
      <c r="P81" s="122" t="str">
        <f>IF(ISBLANK(M81), "", (POWER(M81/VLOOKUP(O81,Anthro_Calc!C:P,13,FALSE),VLOOKUP(O81,Anthro_Calc!C:P,12,FALSE))-1) / (VLOOKUP(O81,Anthro_Calc!C:P,14,FALSE)*VLOOKUP(O81,Anthro_Calc!C:P,12,FALSE)))</f>
        <v/>
      </c>
      <c r="Q81" s="122" t="str">
        <f>IF(ISBLANK(M81), "", -3 + (M81 -VLOOKUP(O81,Anthro_Calc!C:P,4,FALSE)) / (VLOOKUP(O81,Anthro_Calc!C:P,5,FALSE) - VLOOKUP(O81,Anthro_Calc!C:P,4,FALSE)))</f>
        <v/>
      </c>
      <c r="R81" s="122" t="str">
        <f>IF(ISBLANK(M81), "", 3 + (M81 -VLOOKUP(O81,Anthro_Calc!C:P,10,FALSE)) / (VLOOKUP(O81,Anthro_Calc!C:P,10,FALSE) - VLOOKUP(O81,Anthro_Calc!C:P,9,FALSE)))</f>
        <v/>
      </c>
      <c r="S81" s="123" t="str">
        <f t="shared" si="19"/>
        <v/>
      </c>
      <c r="T81" s="124" t="str">
        <f t="shared" si="15"/>
        <v/>
      </c>
      <c r="U81" s="124">
        <f t="shared" si="20"/>
        <v>0</v>
      </c>
      <c r="V81" s="124" t="str">
        <f t="shared" si="21"/>
        <v/>
      </c>
      <c r="W81" s="124">
        <f t="shared" si="22"/>
        <v>0</v>
      </c>
      <c r="X81" s="124" t="str">
        <f t="shared" si="23"/>
        <v/>
      </c>
      <c r="Y81" s="124" t="str">
        <f t="shared" si="16"/>
        <v/>
      </c>
      <c r="Z81" s="55"/>
      <c r="AA81" s="90" t="s">
        <v>27</v>
      </c>
      <c r="AB81" s="89"/>
      <c r="AC81" s="91"/>
      <c r="AD81" s="105" t="str">
        <f>IF(OR(ISBLANK(AC81),ISBLANK(J81)),"",IF(AND(J81&gt;1, K81 &gt;= 6, K81 &lt;= 59), VLOOKUP(AC81&amp;Y81,Contextualization!C86:D117,2,FALSE), "NPD"))</f>
        <v/>
      </c>
      <c r="AE81" s="158"/>
    </row>
    <row r="82" spans="1:31">
      <c r="A82" s="157">
        <f t="shared" si="12"/>
        <v>78</v>
      </c>
      <c r="B82" s="57"/>
      <c r="C82" s="57"/>
      <c r="D82" s="57"/>
      <c r="E82" s="60"/>
      <c r="F82" s="57"/>
      <c r="G82" s="57"/>
      <c r="H82" s="58"/>
      <c r="I82" s="62"/>
      <c r="J82" s="93"/>
      <c r="K82" s="103" t="str">
        <f t="shared" si="17"/>
        <v/>
      </c>
      <c r="L82" s="103" t="str">
        <f t="shared" si="18"/>
        <v/>
      </c>
      <c r="M82" s="89"/>
      <c r="N82" s="121" t="str">
        <f t="shared" si="13"/>
        <v/>
      </c>
      <c r="O82" s="121" t="str">
        <f t="shared" si="14"/>
        <v/>
      </c>
      <c r="P82" s="122" t="str">
        <f>IF(ISBLANK(M82), "", (POWER(M82/VLOOKUP(O82,Anthro_Calc!C:P,13,FALSE),VLOOKUP(O82,Anthro_Calc!C:P,12,FALSE))-1) / (VLOOKUP(O82,Anthro_Calc!C:P,14,FALSE)*VLOOKUP(O82,Anthro_Calc!C:P,12,FALSE)))</f>
        <v/>
      </c>
      <c r="Q82" s="122" t="str">
        <f>IF(ISBLANK(M82), "", -3 + (M82 -VLOOKUP(O82,Anthro_Calc!C:P,4,FALSE)) / (VLOOKUP(O82,Anthro_Calc!C:P,5,FALSE) - VLOOKUP(O82,Anthro_Calc!C:P,4,FALSE)))</f>
        <v/>
      </c>
      <c r="R82" s="122" t="str">
        <f>IF(ISBLANK(M82), "", 3 + (M82 -VLOOKUP(O82,Anthro_Calc!C:P,10,FALSE)) / (VLOOKUP(O82,Anthro_Calc!C:P,10,FALSE) - VLOOKUP(O82,Anthro_Calc!C:P,9,FALSE)))</f>
        <v/>
      </c>
      <c r="S82" s="123" t="str">
        <f t="shared" si="19"/>
        <v/>
      </c>
      <c r="T82" s="124" t="str">
        <f t="shared" si="15"/>
        <v/>
      </c>
      <c r="U82" s="124">
        <f t="shared" si="20"/>
        <v>0</v>
      </c>
      <c r="V82" s="124" t="str">
        <f t="shared" si="21"/>
        <v/>
      </c>
      <c r="W82" s="124">
        <f t="shared" si="22"/>
        <v>0</v>
      </c>
      <c r="X82" s="124" t="str">
        <f t="shared" si="23"/>
        <v/>
      </c>
      <c r="Y82" s="124" t="str">
        <f t="shared" si="16"/>
        <v/>
      </c>
      <c r="Z82" s="55"/>
      <c r="AA82" s="90" t="s">
        <v>27</v>
      </c>
      <c r="AB82" s="89"/>
      <c r="AC82" s="91"/>
      <c r="AD82" s="105" t="str">
        <f>IF(OR(ISBLANK(AC82),ISBLANK(J82)),"",IF(AND(J82&gt;1, K82 &gt;= 6, K82 &lt;= 59), VLOOKUP(AC82&amp;Y82,Contextualization!C87:D118,2,FALSE), "NPD"))</f>
        <v/>
      </c>
      <c r="AE82" s="158"/>
    </row>
    <row r="83" spans="1:31">
      <c r="A83" s="157">
        <f t="shared" si="12"/>
        <v>79</v>
      </c>
      <c r="B83" s="57"/>
      <c r="C83" s="57"/>
      <c r="D83" s="57"/>
      <c r="E83" s="60"/>
      <c r="F83" s="57"/>
      <c r="G83" s="57"/>
      <c r="H83" s="58"/>
      <c r="I83" s="62"/>
      <c r="J83" s="93"/>
      <c r="K83" s="103" t="str">
        <f t="shared" si="17"/>
        <v/>
      </c>
      <c r="L83" s="103" t="str">
        <f t="shared" si="18"/>
        <v/>
      </c>
      <c r="M83" s="89"/>
      <c r="N83" s="121" t="str">
        <f t="shared" si="13"/>
        <v/>
      </c>
      <c r="O83" s="121" t="str">
        <f t="shared" si="14"/>
        <v/>
      </c>
      <c r="P83" s="122" t="str">
        <f>IF(ISBLANK(M83), "", (POWER(M83/VLOOKUP(O83,Anthro_Calc!C:P,13,FALSE),VLOOKUP(O83,Anthro_Calc!C:P,12,FALSE))-1) / (VLOOKUP(O83,Anthro_Calc!C:P,14,FALSE)*VLOOKUP(O83,Anthro_Calc!C:P,12,FALSE)))</f>
        <v/>
      </c>
      <c r="Q83" s="122" t="str">
        <f>IF(ISBLANK(M83), "", -3 + (M83 -VLOOKUP(O83,Anthro_Calc!C:P,4,FALSE)) / (VLOOKUP(O83,Anthro_Calc!C:P,5,FALSE) - VLOOKUP(O83,Anthro_Calc!C:P,4,FALSE)))</f>
        <v/>
      </c>
      <c r="R83" s="122" t="str">
        <f>IF(ISBLANK(M83), "", 3 + (M83 -VLOOKUP(O83,Anthro_Calc!C:P,10,FALSE)) / (VLOOKUP(O83,Anthro_Calc!C:P,10,FALSE) - VLOOKUP(O83,Anthro_Calc!C:P,9,FALSE)))</f>
        <v/>
      </c>
      <c r="S83" s="123" t="str">
        <f t="shared" si="19"/>
        <v/>
      </c>
      <c r="T83" s="124" t="str">
        <f t="shared" si="15"/>
        <v/>
      </c>
      <c r="U83" s="124">
        <f t="shared" si="20"/>
        <v>0</v>
      </c>
      <c r="V83" s="124" t="str">
        <f t="shared" si="21"/>
        <v/>
      </c>
      <c r="W83" s="124">
        <f t="shared" si="22"/>
        <v>0</v>
      </c>
      <c r="X83" s="124" t="str">
        <f t="shared" si="23"/>
        <v/>
      </c>
      <c r="Y83" s="124" t="str">
        <f t="shared" si="16"/>
        <v/>
      </c>
      <c r="Z83" s="55"/>
      <c r="AA83" s="90" t="s">
        <v>27</v>
      </c>
      <c r="AB83" s="89"/>
      <c r="AC83" s="91"/>
      <c r="AD83" s="105" t="str">
        <f>IF(OR(ISBLANK(AC83),ISBLANK(J83)),"",IF(AND(J83&gt;1, K83 &gt;= 6, K83 &lt;= 59), VLOOKUP(AC83&amp;Y83,Contextualization!C88:D119,2,FALSE), "NPD"))</f>
        <v/>
      </c>
      <c r="AE83" s="158"/>
    </row>
    <row r="84" spans="1:31">
      <c r="A84" s="157">
        <f t="shared" si="12"/>
        <v>80</v>
      </c>
      <c r="B84" s="57"/>
      <c r="C84" s="57"/>
      <c r="D84" s="57"/>
      <c r="E84" s="60"/>
      <c r="F84" s="57"/>
      <c r="G84" s="57"/>
      <c r="H84" s="58"/>
      <c r="I84" s="62"/>
      <c r="J84" s="93"/>
      <c r="K84" s="103" t="str">
        <f t="shared" si="17"/>
        <v/>
      </c>
      <c r="L84" s="103" t="str">
        <f t="shared" si="18"/>
        <v/>
      </c>
      <c r="M84" s="89"/>
      <c r="N84" s="121" t="str">
        <f t="shared" si="13"/>
        <v/>
      </c>
      <c r="O84" s="121" t="str">
        <f t="shared" si="14"/>
        <v/>
      </c>
      <c r="P84" s="122" t="str">
        <f>IF(ISBLANK(M84), "", (POWER(M84/VLOOKUP(O84,Anthro_Calc!C:P,13,FALSE),VLOOKUP(O84,Anthro_Calc!C:P,12,FALSE))-1) / (VLOOKUP(O84,Anthro_Calc!C:P,14,FALSE)*VLOOKUP(O84,Anthro_Calc!C:P,12,FALSE)))</f>
        <v/>
      </c>
      <c r="Q84" s="122" t="str">
        <f>IF(ISBLANK(M84), "", -3 + (M84 -VLOOKUP(O84,Anthro_Calc!C:P,4,FALSE)) / (VLOOKUP(O84,Anthro_Calc!C:P,5,FALSE) - VLOOKUP(O84,Anthro_Calc!C:P,4,FALSE)))</f>
        <v/>
      </c>
      <c r="R84" s="122" t="str">
        <f>IF(ISBLANK(M84), "", 3 + (M84 -VLOOKUP(O84,Anthro_Calc!C:P,10,FALSE)) / (VLOOKUP(O84,Anthro_Calc!C:P,10,FALSE) - VLOOKUP(O84,Anthro_Calc!C:P,9,FALSE)))</f>
        <v/>
      </c>
      <c r="S84" s="123" t="str">
        <f t="shared" si="19"/>
        <v/>
      </c>
      <c r="T84" s="124" t="str">
        <f t="shared" si="15"/>
        <v/>
      </c>
      <c r="U84" s="124">
        <f t="shared" si="20"/>
        <v>0</v>
      </c>
      <c r="V84" s="124" t="str">
        <f t="shared" si="21"/>
        <v/>
      </c>
      <c r="W84" s="124">
        <f t="shared" si="22"/>
        <v>0</v>
      </c>
      <c r="X84" s="124" t="str">
        <f t="shared" si="23"/>
        <v/>
      </c>
      <c r="Y84" s="124" t="str">
        <f t="shared" si="16"/>
        <v/>
      </c>
      <c r="Z84" s="55"/>
      <c r="AA84" s="90" t="s">
        <v>27</v>
      </c>
      <c r="AB84" s="89"/>
      <c r="AC84" s="91"/>
      <c r="AD84" s="105" t="str">
        <f>IF(OR(ISBLANK(AC84),ISBLANK(J84)),"",IF(AND(J84&gt;1, K84 &gt;= 6, K84 &lt;= 59), VLOOKUP(AC84&amp;Y84,Contextualization!C89:D120,2,FALSE), "NPD"))</f>
        <v/>
      </c>
      <c r="AE84" s="158"/>
    </row>
    <row r="85" spans="1:31">
      <c r="A85" s="157">
        <f t="shared" si="12"/>
        <v>81</v>
      </c>
      <c r="B85" s="57"/>
      <c r="C85" s="57"/>
      <c r="D85" s="57"/>
      <c r="E85" s="60"/>
      <c r="F85" s="57"/>
      <c r="G85" s="57"/>
      <c r="H85" s="58"/>
      <c r="I85" s="62"/>
      <c r="J85" s="93"/>
      <c r="K85" s="103" t="str">
        <f t="shared" si="17"/>
        <v/>
      </c>
      <c r="L85" s="103" t="str">
        <f t="shared" si="18"/>
        <v/>
      </c>
      <c r="M85" s="89"/>
      <c r="N85" s="121" t="str">
        <f t="shared" si="13"/>
        <v/>
      </c>
      <c r="O85" s="121" t="str">
        <f t="shared" si="14"/>
        <v/>
      </c>
      <c r="P85" s="122" t="str">
        <f>IF(ISBLANK(M85), "", (POWER(M85/VLOOKUP(O85,Anthro_Calc!C:P,13,FALSE),VLOOKUP(O85,Anthro_Calc!C:P,12,FALSE))-1) / (VLOOKUP(O85,Anthro_Calc!C:P,14,FALSE)*VLOOKUP(O85,Anthro_Calc!C:P,12,FALSE)))</f>
        <v/>
      </c>
      <c r="Q85" s="122" t="str">
        <f>IF(ISBLANK(M85), "", -3 + (M85 -VLOOKUP(O85,Anthro_Calc!C:P,4,FALSE)) / (VLOOKUP(O85,Anthro_Calc!C:P,5,FALSE) - VLOOKUP(O85,Anthro_Calc!C:P,4,FALSE)))</f>
        <v/>
      </c>
      <c r="R85" s="122" t="str">
        <f>IF(ISBLANK(M85), "", 3 + (M85 -VLOOKUP(O85,Anthro_Calc!C:P,10,FALSE)) / (VLOOKUP(O85,Anthro_Calc!C:P,10,FALSE) - VLOOKUP(O85,Anthro_Calc!C:P,9,FALSE)))</f>
        <v/>
      </c>
      <c r="S85" s="123" t="str">
        <f t="shared" si="19"/>
        <v/>
      </c>
      <c r="T85" s="124" t="str">
        <f t="shared" si="15"/>
        <v/>
      </c>
      <c r="U85" s="124">
        <f t="shared" si="20"/>
        <v>0</v>
      </c>
      <c r="V85" s="124" t="str">
        <f t="shared" si="21"/>
        <v/>
      </c>
      <c r="W85" s="124">
        <f t="shared" si="22"/>
        <v>0</v>
      </c>
      <c r="X85" s="124" t="str">
        <f t="shared" si="23"/>
        <v/>
      </c>
      <c r="Y85" s="124" t="str">
        <f t="shared" si="16"/>
        <v/>
      </c>
      <c r="Z85" s="55"/>
      <c r="AA85" s="90" t="s">
        <v>27</v>
      </c>
      <c r="AB85" s="89"/>
      <c r="AC85" s="91"/>
      <c r="AD85" s="105" t="str">
        <f>IF(OR(ISBLANK(AC85),ISBLANK(J85)),"",IF(AND(J85&gt;1, K85 &gt;= 6, K85 &lt;= 59), VLOOKUP(AC85&amp;Y85,Contextualization!C90:D121,2,FALSE), "NPD"))</f>
        <v/>
      </c>
      <c r="AE85" s="158"/>
    </row>
    <row r="86" spans="1:31">
      <c r="A86" s="157">
        <f t="shared" si="12"/>
        <v>82</v>
      </c>
      <c r="B86" s="57"/>
      <c r="C86" s="57"/>
      <c r="D86" s="57"/>
      <c r="E86" s="60"/>
      <c r="F86" s="57"/>
      <c r="G86" s="57"/>
      <c r="H86" s="58"/>
      <c r="I86" s="62"/>
      <c r="J86" s="93"/>
      <c r="K86" s="103" t="str">
        <f t="shared" si="17"/>
        <v/>
      </c>
      <c r="L86" s="103" t="str">
        <f t="shared" si="18"/>
        <v/>
      </c>
      <c r="M86" s="89"/>
      <c r="N86" s="121" t="str">
        <f t="shared" si="13"/>
        <v/>
      </c>
      <c r="O86" s="121" t="str">
        <f t="shared" si="14"/>
        <v/>
      </c>
      <c r="P86" s="122" t="str">
        <f>IF(ISBLANK(M86), "", (POWER(M86/VLOOKUP(O86,Anthro_Calc!C:P,13,FALSE),VLOOKUP(O86,Anthro_Calc!C:P,12,FALSE))-1) / (VLOOKUP(O86,Anthro_Calc!C:P,14,FALSE)*VLOOKUP(O86,Anthro_Calc!C:P,12,FALSE)))</f>
        <v/>
      </c>
      <c r="Q86" s="122" t="str">
        <f>IF(ISBLANK(M86), "", -3 + (M86 -VLOOKUP(O86,Anthro_Calc!C:P,4,FALSE)) / (VLOOKUP(O86,Anthro_Calc!C:P,5,FALSE) - VLOOKUP(O86,Anthro_Calc!C:P,4,FALSE)))</f>
        <v/>
      </c>
      <c r="R86" s="122" t="str">
        <f>IF(ISBLANK(M86), "", 3 + (M86 -VLOOKUP(O86,Anthro_Calc!C:P,10,FALSE)) / (VLOOKUP(O86,Anthro_Calc!C:P,10,FALSE) - VLOOKUP(O86,Anthro_Calc!C:P,9,FALSE)))</f>
        <v/>
      </c>
      <c r="S86" s="123" t="str">
        <f t="shared" si="19"/>
        <v/>
      </c>
      <c r="T86" s="124" t="str">
        <f t="shared" si="15"/>
        <v/>
      </c>
      <c r="U86" s="124">
        <f t="shared" si="20"/>
        <v>0</v>
      </c>
      <c r="V86" s="124" t="str">
        <f t="shared" si="21"/>
        <v/>
      </c>
      <c r="W86" s="124">
        <f t="shared" si="22"/>
        <v>0</v>
      </c>
      <c r="X86" s="124" t="str">
        <f t="shared" si="23"/>
        <v/>
      </c>
      <c r="Y86" s="124" t="str">
        <f t="shared" si="16"/>
        <v/>
      </c>
      <c r="Z86" s="55"/>
      <c r="AA86" s="90" t="s">
        <v>27</v>
      </c>
      <c r="AB86" s="89"/>
      <c r="AC86" s="91"/>
      <c r="AD86" s="105" t="str">
        <f>IF(OR(ISBLANK(AC86),ISBLANK(J86)),"",IF(AND(J86&gt;1, K86 &gt;= 6, K86 &lt;= 59), VLOOKUP(AC86&amp;Y86,Contextualization!C91:D122,2,FALSE), "NPD"))</f>
        <v/>
      </c>
      <c r="AE86" s="158"/>
    </row>
    <row r="87" spans="1:31">
      <c r="A87" s="157">
        <f t="shared" si="12"/>
        <v>83</v>
      </c>
      <c r="B87" s="57"/>
      <c r="C87" s="57"/>
      <c r="D87" s="57"/>
      <c r="E87" s="60"/>
      <c r="F87" s="57"/>
      <c r="G87" s="57"/>
      <c r="H87" s="58"/>
      <c r="I87" s="62"/>
      <c r="J87" s="93"/>
      <c r="K87" s="103" t="str">
        <f t="shared" si="17"/>
        <v/>
      </c>
      <c r="L87" s="103" t="str">
        <f t="shared" si="18"/>
        <v/>
      </c>
      <c r="M87" s="89"/>
      <c r="N87" s="121" t="str">
        <f t="shared" si="13"/>
        <v/>
      </c>
      <c r="O87" s="121" t="str">
        <f t="shared" si="14"/>
        <v/>
      </c>
      <c r="P87" s="122" t="str">
        <f>IF(ISBLANK(M87), "", (POWER(M87/VLOOKUP(O87,Anthro_Calc!C:P,13,FALSE),VLOOKUP(O87,Anthro_Calc!C:P,12,FALSE))-1) / (VLOOKUP(O87,Anthro_Calc!C:P,14,FALSE)*VLOOKUP(O87,Anthro_Calc!C:P,12,FALSE)))</f>
        <v/>
      </c>
      <c r="Q87" s="122" t="str">
        <f>IF(ISBLANK(M87), "", -3 + (M87 -VLOOKUP(O87,Anthro_Calc!C:P,4,FALSE)) / (VLOOKUP(O87,Anthro_Calc!C:P,5,FALSE) - VLOOKUP(O87,Anthro_Calc!C:P,4,FALSE)))</f>
        <v/>
      </c>
      <c r="R87" s="122" t="str">
        <f>IF(ISBLANK(M87), "", 3 + (M87 -VLOOKUP(O87,Anthro_Calc!C:P,10,FALSE)) / (VLOOKUP(O87,Anthro_Calc!C:P,10,FALSE) - VLOOKUP(O87,Anthro_Calc!C:P,9,FALSE)))</f>
        <v/>
      </c>
      <c r="S87" s="123" t="str">
        <f t="shared" si="19"/>
        <v/>
      </c>
      <c r="T87" s="124" t="str">
        <f t="shared" si="15"/>
        <v/>
      </c>
      <c r="U87" s="124">
        <f t="shared" si="20"/>
        <v>0</v>
      </c>
      <c r="V87" s="124" t="str">
        <f t="shared" si="21"/>
        <v/>
      </c>
      <c r="W87" s="124">
        <f t="shared" si="22"/>
        <v>0</v>
      </c>
      <c r="X87" s="124" t="str">
        <f t="shared" si="23"/>
        <v/>
      </c>
      <c r="Y87" s="124" t="str">
        <f t="shared" si="16"/>
        <v/>
      </c>
      <c r="Z87" s="55"/>
      <c r="AA87" s="90" t="s">
        <v>27</v>
      </c>
      <c r="AB87" s="89"/>
      <c r="AC87" s="91"/>
      <c r="AD87" s="105" t="str">
        <f>IF(OR(ISBLANK(AC87),ISBLANK(J87)),"",IF(AND(J87&gt;1, K87 &gt;= 6, K87 &lt;= 59), VLOOKUP(AC87&amp;Y87,Contextualization!C92:D123,2,FALSE), "NPD"))</f>
        <v/>
      </c>
      <c r="AE87" s="158"/>
    </row>
    <row r="88" spans="1:31">
      <c r="A88" s="157">
        <f t="shared" si="12"/>
        <v>84</v>
      </c>
      <c r="B88" s="57"/>
      <c r="C88" s="57"/>
      <c r="D88" s="57"/>
      <c r="E88" s="60"/>
      <c r="F88" s="57"/>
      <c r="G88" s="57"/>
      <c r="H88" s="58"/>
      <c r="I88" s="62"/>
      <c r="J88" s="93"/>
      <c r="K88" s="103" t="str">
        <f t="shared" si="17"/>
        <v/>
      </c>
      <c r="L88" s="103" t="str">
        <f t="shared" si="18"/>
        <v/>
      </c>
      <c r="M88" s="89"/>
      <c r="N88" s="121" t="str">
        <f t="shared" si="13"/>
        <v/>
      </c>
      <c r="O88" s="121" t="str">
        <f t="shared" si="14"/>
        <v/>
      </c>
      <c r="P88" s="122" t="str">
        <f>IF(ISBLANK(M88), "", (POWER(M88/VLOOKUP(O88,Anthro_Calc!C:P,13,FALSE),VLOOKUP(O88,Anthro_Calc!C:P,12,FALSE))-1) / (VLOOKUP(O88,Anthro_Calc!C:P,14,FALSE)*VLOOKUP(O88,Anthro_Calc!C:P,12,FALSE)))</f>
        <v/>
      </c>
      <c r="Q88" s="122" t="str">
        <f>IF(ISBLANK(M88), "", -3 + (M88 -VLOOKUP(O88,Anthro_Calc!C:P,4,FALSE)) / (VLOOKUP(O88,Anthro_Calc!C:P,5,FALSE) - VLOOKUP(O88,Anthro_Calc!C:P,4,FALSE)))</f>
        <v/>
      </c>
      <c r="R88" s="122" t="str">
        <f>IF(ISBLANK(M88), "", 3 + (M88 -VLOOKUP(O88,Anthro_Calc!C:P,10,FALSE)) / (VLOOKUP(O88,Anthro_Calc!C:P,10,FALSE) - VLOOKUP(O88,Anthro_Calc!C:P,9,FALSE)))</f>
        <v/>
      </c>
      <c r="S88" s="123" t="str">
        <f t="shared" si="19"/>
        <v/>
      </c>
      <c r="T88" s="124" t="str">
        <f t="shared" si="15"/>
        <v/>
      </c>
      <c r="U88" s="124">
        <f t="shared" si="20"/>
        <v>0</v>
      </c>
      <c r="V88" s="124" t="str">
        <f t="shared" si="21"/>
        <v/>
      </c>
      <c r="W88" s="124">
        <f t="shared" si="22"/>
        <v>0</v>
      </c>
      <c r="X88" s="124" t="str">
        <f t="shared" si="23"/>
        <v/>
      </c>
      <c r="Y88" s="124" t="str">
        <f t="shared" si="16"/>
        <v/>
      </c>
      <c r="Z88" s="55"/>
      <c r="AA88" s="90" t="s">
        <v>27</v>
      </c>
      <c r="AB88" s="89"/>
      <c r="AC88" s="91"/>
      <c r="AD88" s="105" t="str">
        <f>IF(OR(ISBLANK(AC88),ISBLANK(J88)),"",IF(AND(J88&gt;1, K88 &gt;= 6, K88 &lt;= 59), VLOOKUP(AC88&amp;Y88,Contextualization!C93:D124,2,FALSE), "NPD"))</f>
        <v/>
      </c>
      <c r="AE88" s="158"/>
    </row>
    <row r="89" spans="1:31">
      <c r="A89" s="157">
        <f t="shared" si="12"/>
        <v>85</v>
      </c>
      <c r="B89" s="57"/>
      <c r="C89" s="57"/>
      <c r="D89" s="57"/>
      <c r="E89" s="60"/>
      <c r="F89" s="57"/>
      <c r="G89" s="57"/>
      <c r="H89" s="58"/>
      <c r="I89" s="62"/>
      <c r="J89" s="93"/>
      <c r="K89" s="103" t="str">
        <f t="shared" si="17"/>
        <v/>
      </c>
      <c r="L89" s="103" t="str">
        <f t="shared" si="18"/>
        <v/>
      </c>
      <c r="M89" s="89"/>
      <c r="N89" s="121" t="str">
        <f t="shared" si="13"/>
        <v/>
      </c>
      <c r="O89" s="121" t="str">
        <f t="shared" si="14"/>
        <v/>
      </c>
      <c r="P89" s="122" t="str">
        <f>IF(ISBLANK(M89), "", (POWER(M89/VLOOKUP(O89,Anthro_Calc!C:P,13,FALSE),VLOOKUP(O89,Anthro_Calc!C:P,12,FALSE))-1) / (VLOOKUP(O89,Anthro_Calc!C:P,14,FALSE)*VLOOKUP(O89,Anthro_Calc!C:P,12,FALSE)))</f>
        <v/>
      </c>
      <c r="Q89" s="122" t="str">
        <f>IF(ISBLANK(M89), "", -3 + (M89 -VLOOKUP(O89,Anthro_Calc!C:P,4,FALSE)) / (VLOOKUP(O89,Anthro_Calc!C:P,5,FALSE) - VLOOKUP(O89,Anthro_Calc!C:P,4,FALSE)))</f>
        <v/>
      </c>
      <c r="R89" s="122" t="str">
        <f>IF(ISBLANK(M89), "", 3 + (M89 -VLOOKUP(O89,Anthro_Calc!C:P,10,FALSE)) / (VLOOKUP(O89,Anthro_Calc!C:P,10,FALSE) - VLOOKUP(O89,Anthro_Calc!C:P,9,FALSE)))</f>
        <v/>
      </c>
      <c r="S89" s="123" t="str">
        <f t="shared" si="19"/>
        <v/>
      </c>
      <c r="T89" s="124" t="str">
        <f t="shared" si="15"/>
        <v/>
      </c>
      <c r="U89" s="124">
        <f t="shared" si="20"/>
        <v>0</v>
      </c>
      <c r="V89" s="124" t="str">
        <f t="shared" si="21"/>
        <v/>
      </c>
      <c r="W89" s="124">
        <f t="shared" si="22"/>
        <v>0</v>
      </c>
      <c r="X89" s="124" t="str">
        <f t="shared" si="23"/>
        <v/>
      </c>
      <c r="Y89" s="124" t="str">
        <f t="shared" si="16"/>
        <v/>
      </c>
      <c r="Z89" s="55"/>
      <c r="AA89" s="90" t="s">
        <v>27</v>
      </c>
      <c r="AB89" s="89"/>
      <c r="AC89" s="91"/>
      <c r="AD89" s="105" t="str">
        <f>IF(OR(ISBLANK(AC89),ISBLANK(J89)),"",IF(AND(J89&gt;1, K89 &gt;= 6, K89 &lt;= 59), VLOOKUP(AC89&amp;Y89,Contextualization!C94:D125,2,FALSE), "NPD"))</f>
        <v/>
      </c>
      <c r="AE89" s="158"/>
    </row>
    <row r="90" spans="1:31">
      <c r="A90" s="157">
        <f t="shared" si="12"/>
        <v>86</v>
      </c>
      <c r="B90" s="57"/>
      <c r="C90" s="57"/>
      <c r="D90" s="57"/>
      <c r="E90" s="60"/>
      <c r="F90" s="57"/>
      <c r="G90" s="57"/>
      <c r="H90" s="58"/>
      <c r="I90" s="62"/>
      <c r="J90" s="93"/>
      <c r="K90" s="103" t="str">
        <f t="shared" si="17"/>
        <v/>
      </c>
      <c r="L90" s="103" t="str">
        <f t="shared" si="18"/>
        <v/>
      </c>
      <c r="M90" s="89"/>
      <c r="N90" s="121" t="str">
        <f t="shared" si="13"/>
        <v/>
      </c>
      <c r="O90" s="121" t="str">
        <f t="shared" si="14"/>
        <v/>
      </c>
      <c r="P90" s="122" t="str">
        <f>IF(ISBLANK(M90), "", (POWER(M90/VLOOKUP(O90,Anthro_Calc!C:P,13,FALSE),VLOOKUP(O90,Anthro_Calc!C:P,12,FALSE))-1) / (VLOOKUP(O90,Anthro_Calc!C:P,14,FALSE)*VLOOKUP(O90,Anthro_Calc!C:P,12,FALSE)))</f>
        <v/>
      </c>
      <c r="Q90" s="122" t="str">
        <f>IF(ISBLANK(M90), "", -3 + (M90 -VLOOKUP(O90,Anthro_Calc!C:P,4,FALSE)) / (VLOOKUP(O90,Anthro_Calc!C:P,5,FALSE) - VLOOKUP(O90,Anthro_Calc!C:P,4,FALSE)))</f>
        <v/>
      </c>
      <c r="R90" s="122" t="str">
        <f>IF(ISBLANK(M90), "", 3 + (M90 -VLOOKUP(O90,Anthro_Calc!C:P,10,FALSE)) / (VLOOKUP(O90,Anthro_Calc!C:P,10,FALSE) - VLOOKUP(O90,Anthro_Calc!C:P,9,FALSE)))</f>
        <v/>
      </c>
      <c r="S90" s="123" t="str">
        <f t="shared" si="19"/>
        <v/>
      </c>
      <c r="T90" s="124" t="str">
        <f t="shared" si="15"/>
        <v/>
      </c>
      <c r="U90" s="124">
        <f t="shared" si="20"/>
        <v>0</v>
      </c>
      <c r="V90" s="124" t="str">
        <f t="shared" si="21"/>
        <v/>
      </c>
      <c r="W90" s="124">
        <f t="shared" si="22"/>
        <v>0</v>
      </c>
      <c r="X90" s="124" t="str">
        <f t="shared" si="23"/>
        <v/>
      </c>
      <c r="Y90" s="124" t="str">
        <f t="shared" si="16"/>
        <v/>
      </c>
      <c r="Z90" s="55"/>
      <c r="AA90" s="90" t="s">
        <v>27</v>
      </c>
      <c r="AB90" s="89"/>
      <c r="AC90" s="91"/>
      <c r="AD90" s="105" t="str">
        <f>IF(OR(ISBLANK(AC90),ISBLANK(J90)),"",IF(AND(J90&gt;1, K90 &gt;= 6, K90 &lt;= 59), VLOOKUP(AC90&amp;Y90,Contextualization!C95:D126,2,FALSE), "NPD"))</f>
        <v/>
      </c>
      <c r="AE90" s="158"/>
    </row>
    <row r="91" spans="1:31">
      <c r="A91" s="157">
        <f t="shared" si="12"/>
        <v>87</v>
      </c>
      <c r="B91" s="57"/>
      <c r="C91" s="57"/>
      <c r="D91" s="57"/>
      <c r="E91" s="60"/>
      <c r="F91" s="57"/>
      <c r="G91" s="57"/>
      <c r="H91" s="58"/>
      <c r="I91" s="62"/>
      <c r="J91" s="93"/>
      <c r="K91" s="103" t="str">
        <f t="shared" si="17"/>
        <v/>
      </c>
      <c r="L91" s="103" t="str">
        <f t="shared" si="18"/>
        <v/>
      </c>
      <c r="M91" s="89"/>
      <c r="N91" s="121" t="str">
        <f t="shared" si="13"/>
        <v/>
      </c>
      <c r="O91" s="121" t="str">
        <f t="shared" si="14"/>
        <v/>
      </c>
      <c r="P91" s="122" t="str">
        <f>IF(ISBLANK(M91), "", (POWER(M91/VLOOKUP(O91,Anthro_Calc!C:P,13,FALSE),VLOOKUP(O91,Anthro_Calc!C:P,12,FALSE))-1) / (VLOOKUP(O91,Anthro_Calc!C:P,14,FALSE)*VLOOKUP(O91,Anthro_Calc!C:P,12,FALSE)))</f>
        <v/>
      </c>
      <c r="Q91" s="122" t="str">
        <f>IF(ISBLANK(M91), "", -3 + (M91 -VLOOKUP(O91,Anthro_Calc!C:P,4,FALSE)) / (VLOOKUP(O91,Anthro_Calc!C:P,5,FALSE) - VLOOKUP(O91,Anthro_Calc!C:P,4,FALSE)))</f>
        <v/>
      </c>
      <c r="R91" s="122" t="str">
        <f>IF(ISBLANK(M91), "", 3 + (M91 -VLOOKUP(O91,Anthro_Calc!C:P,10,FALSE)) / (VLOOKUP(O91,Anthro_Calc!C:P,10,FALSE) - VLOOKUP(O91,Anthro_Calc!C:P,9,FALSE)))</f>
        <v/>
      </c>
      <c r="S91" s="123" t="str">
        <f t="shared" si="19"/>
        <v/>
      </c>
      <c r="T91" s="124" t="str">
        <f t="shared" si="15"/>
        <v/>
      </c>
      <c r="U91" s="124">
        <f t="shared" si="20"/>
        <v>0</v>
      </c>
      <c r="V91" s="124" t="str">
        <f t="shared" si="21"/>
        <v/>
      </c>
      <c r="W91" s="124">
        <f t="shared" si="22"/>
        <v>0</v>
      </c>
      <c r="X91" s="124" t="str">
        <f t="shared" si="23"/>
        <v/>
      </c>
      <c r="Y91" s="124" t="str">
        <f t="shared" si="16"/>
        <v/>
      </c>
      <c r="Z91" s="55"/>
      <c r="AA91" s="90" t="s">
        <v>27</v>
      </c>
      <c r="AB91" s="89"/>
      <c r="AC91" s="91"/>
      <c r="AD91" s="105" t="str">
        <f>IF(OR(ISBLANK(AC91),ISBLANK(J91)),"",IF(AND(J91&gt;1, K91 &gt;= 6, K91 &lt;= 59), VLOOKUP(AC91&amp;Y91,Contextualization!C96:D127,2,FALSE), "NPD"))</f>
        <v/>
      </c>
      <c r="AE91" s="158"/>
    </row>
    <row r="92" spans="1:31">
      <c r="A92" s="157">
        <f t="shared" si="12"/>
        <v>88</v>
      </c>
      <c r="B92" s="57"/>
      <c r="C92" s="57"/>
      <c r="D92" s="57"/>
      <c r="E92" s="60"/>
      <c r="F92" s="57"/>
      <c r="G92" s="57"/>
      <c r="H92" s="58"/>
      <c r="I92" s="62"/>
      <c r="J92" s="93"/>
      <c r="K92" s="103" t="str">
        <f t="shared" si="17"/>
        <v/>
      </c>
      <c r="L92" s="103" t="str">
        <f t="shared" si="18"/>
        <v/>
      </c>
      <c r="M92" s="89"/>
      <c r="N92" s="121" t="str">
        <f t="shared" si="13"/>
        <v/>
      </c>
      <c r="O92" s="121" t="str">
        <f t="shared" si="14"/>
        <v/>
      </c>
      <c r="P92" s="122" t="str">
        <f>IF(ISBLANK(M92), "", (POWER(M92/VLOOKUP(O92,Anthro_Calc!C:P,13,FALSE),VLOOKUP(O92,Anthro_Calc!C:P,12,FALSE))-1) / (VLOOKUP(O92,Anthro_Calc!C:P,14,FALSE)*VLOOKUP(O92,Anthro_Calc!C:P,12,FALSE)))</f>
        <v/>
      </c>
      <c r="Q92" s="122" t="str">
        <f>IF(ISBLANK(M92), "", -3 + (M92 -VLOOKUP(O92,Anthro_Calc!C:P,4,FALSE)) / (VLOOKUP(O92,Anthro_Calc!C:P,5,FALSE) - VLOOKUP(O92,Anthro_Calc!C:P,4,FALSE)))</f>
        <v/>
      </c>
      <c r="R92" s="122" t="str">
        <f>IF(ISBLANK(M92), "", 3 + (M92 -VLOOKUP(O92,Anthro_Calc!C:P,10,FALSE)) / (VLOOKUP(O92,Anthro_Calc!C:P,10,FALSE) - VLOOKUP(O92,Anthro_Calc!C:P,9,FALSE)))</f>
        <v/>
      </c>
      <c r="S92" s="123" t="str">
        <f t="shared" si="19"/>
        <v/>
      </c>
      <c r="T92" s="124" t="str">
        <f t="shared" si="15"/>
        <v/>
      </c>
      <c r="U92" s="124">
        <f t="shared" si="20"/>
        <v>0</v>
      </c>
      <c r="V92" s="124" t="str">
        <f t="shared" si="21"/>
        <v/>
      </c>
      <c r="W92" s="124">
        <f t="shared" si="22"/>
        <v>0</v>
      </c>
      <c r="X92" s="124" t="str">
        <f t="shared" si="23"/>
        <v/>
      </c>
      <c r="Y92" s="124" t="str">
        <f t="shared" si="16"/>
        <v/>
      </c>
      <c r="Z92" s="55"/>
      <c r="AA92" s="90" t="s">
        <v>27</v>
      </c>
      <c r="AB92" s="89"/>
      <c r="AC92" s="91"/>
      <c r="AD92" s="105" t="str">
        <f>IF(OR(ISBLANK(AC92),ISBLANK(J92)),"",IF(AND(J92&gt;1, K92 &gt;= 6, K92 &lt;= 59), VLOOKUP(AC92&amp;Y92,Contextualization!C97:D128,2,FALSE), "NPD"))</f>
        <v/>
      </c>
      <c r="AE92" s="158"/>
    </row>
    <row r="93" spans="1:31">
      <c r="A93" s="157">
        <f t="shared" si="12"/>
        <v>89</v>
      </c>
      <c r="B93" s="57"/>
      <c r="C93" s="57"/>
      <c r="D93" s="57"/>
      <c r="E93" s="60"/>
      <c r="F93" s="57"/>
      <c r="G93" s="57"/>
      <c r="H93" s="58"/>
      <c r="I93" s="62"/>
      <c r="J93" s="93"/>
      <c r="K93" s="103" t="str">
        <f t="shared" si="17"/>
        <v/>
      </c>
      <c r="L93" s="103" t="str">
        <f t="shared" si="18"/>
        <v/>
      </c>
      <c r="M93" s="89"/>
      <c r="N93" s="121" t="str">
        <f t="shared" si="13"/>
        <v/>
      </c>
      <c r="O93" s="121" t="str">
        <f t="shared" si="14"/>
        <v/>
      </c>
      <c r="P93" s="122" t="str">
        <f>IF(ISBLANK(M93), "", (POWER(M93/VLOOKUP(O93,Anthro_Calc!C:P,13,FALSE),VLOOKUP(O93,Anthro_Calc!C:P,12,FALSE))-1) / (VLOOKUP(O93,Anthro_Calc!C:P,14,FALSE)*VLOOKUP(O93,Anthro_Calc!C:P,12,FALSE)))</f>
        <v/>
      </c>
      <c r="Q93" s="122" t="str">
        <f>IF(ISBLANK(M93), "", -3 + (M93 -VLOOKUP(O93,Anthro_Calc!C:P,4,FALSE)) / (VLOOKUP(O93,Anthro_Calc!C:P,5,FALSE) - VLOOKUP(O93,Anthro_Calc!C:P,4,FALSE)))</f>
        <v/>
      </c>
      <c r="R93" s="122" t="str">
        <f>IF(ISBLANK(M93), "", 3 + (M93 -VLOOKUP(O93,Anthro_Calc!C:P,10,FALSE)) / (VLOOKUP(O93,Anthro_Calc!C:P,10,FALSE) - VLOOKUP(O93,Anthro_Calc!C:P,9,FALSE)))</f>
        <v/>
      </c>
      <c r="S93" s="123" t="str">
        <f t="shared" si="19"/>
        <v/>
      </c>
      <c r="T93" s="124" t="str">
        <f t="shared" si="15"/>
        <v/>
      </c>
      <c r="U93" s="124">
        <f t="shared" si="20"/>
        <v>0</v>
      </c>
      <c r="V93" s="124" t="str">
        <f t="shared" si="21"/>
        <v/>
      </c>
      <c r="W93" s="124">
        <f t="shared" si="22"/>
        <v>0</v>
      </c>
      <c r="X93" s="124" t="str">
        <f t="shared" si="23"/>
        <v/>
      </c>
      <c r="Y93" s="124" t="str">
        <f t="shared" si="16"/>
        <v/>
      </c>
      <c r="Z93" s="55"/>
      <c r="AA93" s="90" t="s">
        <v>27</v>
      </c>
      <c r="AB93" s="89"/>
      <c r="AC93" s="91"/>
      <c r="AD93" s="105" t="str">
        <f>IF(OR(ISBLANK(AC93),ISBLANK(J93)),"",IF(AND(J93&gt;1, K93 &gt;= 6, K93 &lt;= 59), VLOOKUP(AC93&amp;Y93,Contextualization!C98:D129,2,FALSE), "NPD"))</f>
        <v/>
      </c>
      <c r="AE93" s="158"/>
    </row>
    <row r="94" spans="1:31">
      <c r="A94" s="157">
        <f t="shared" si="12"/>
        <v>90</v>
      </c>
      <c r="B94" s="57"/>
      <c r="C94" s="57"/>
      <c r="D94" s="57"/>
      <c r="E94" s="60"/>
      <c r="F94" s="57"/>
      <c r="G94" s="57"/>
      <c r="H94" s="58"/>
      <c r="I94" s="62"/>
      <c r="J94" s="93"/>
      <c r="K94" s="103" t="str">
        <f t="shared" si="17"/>
        <v/>
      </c>
      <c r="L94" s="103" t="str">
        <f t="shared" si="18"/>
        <v/>
      </c>
      <c r="M94" s="89"/>
      <c r="N94" s="121" t="str">
        <f t="shared" si="13"/>
        <v/>
      </c>
      <c r="O94" s="121" t="str">
        <f t="shared" si="14"/>
        <v/>
      </c>
      <c r="P94" s="122" t="str">
        <f>IF(ISBLANK(M94), "", (POWER(M94/VLOOKUP(O94,Anthro_Calc!C:P,13,FALSE),VLOOKUP(O94,Anthro_Calc!C:P,12,FALSE))-1) / (VLOOKUP(O94,Anthro_Calc!C:P,14,FALSE)*VLOOKUP(O94,Anthro_Calc!C:P,12,FALSE)))</f>
        <v/>
      </c>
      <c r="Q94" s="122" t="str">
        <f>IF(ISBLANK(M94), "", -3 + (M94 -VLOOKUP(O94,Anthro_Calc!C:P,4,FALSE)) / (VLOOKUP(O94,Anthro_Calc!C:P,5,FALSE) - VLOOKUP(O94,Anthro_Calc!C:P,4,FALSE)))</f>
        <v/>
      </c>
      <c r="R94" s="122" t="str">
        <f>IF(ISBLANK(M94), "", 3 + (M94 -VLOOKUP(O94,Anthro_Calc!C:P,10,FALSE)) / (VLOOKUP(O94,Anthro_Calc!C:P,10,FALSE) - VLOOKUP(O94,Anthro_Calc!C:P,9,FALSE)))</f>
        <v/>
      </c>
      <c r="S94" s="123" t="str">
        <f t="shared" si="19"/>
        <v/>
      </c>
      <c r="T94" s="124" t="str">
        <f t="shared" si="15"/>
        <v/>
      </c>
      <c r="U94" s="124">
        <f t="shared" si="20"/>
        <v>0</v>
      </c>
      <c r="V94" s="124" t="str">
        <f t="shared" si="21"/>
        <v/>
      </c>
      <c r="W94" s="124">
        <f t="shared" si="22"/>
        <v>0</v>
      </c>
      <c r="X94" s="124" t="str">
        <f t="shared" si="23"/>
        <v/>
      </c>
      <c r="Y94" s="124" t="str">
        <f t="shared" si="16"/>
        <v/>
      </c>
      <c r="Z94" s="55"/>
      <c r="AA94" s="90" t="s">
        <v>27</v>
      </c>
      <c r="AB94" s="89"/>
      <c r="AC94" s="91"/>
      <c r="AD94" s="105" t="str">
        <f>IF(OR(ISBLANK(AC94),ISBLANK(J94)),"",IF(AND(J94&gt;1, K94 &gt;= 6, K94 &lt;= 59), VLOOKUP(AC94&amp;Y94,Contextualization!C99:D130,2,FALSE), "NPD"))</f>
        <v/>
      </c>
      <c r="AE94" s="158"/>
    </row>
    <row r="95" spans="1:31">
      <c r="A95" s="157">
        <f t="shared" si="12"/>
        <v>91</v>
      </c>
      <c r="B95" s="57"/>
      <c r="C95" s="57"/>
      <c r="D95" s="57"/>
      <c r="E95" s="60"/>
      <c r="F95" s="57"/>
      <c r="G95" s="57"/>
      <c r="H95" s="58"/>
      <c r="I95" s="62"/>
      <c r="J95" s="93"/>
      <c r="K95" s="103" t="str">
        <f t="shared" si="17"/>
        <v/>
      </c>
      <c r="L95" s="103" t="str">
        <f t="shared" si="18"/>
        <v/>
      </c>
      <c r="M95" s="89"/>
      <c r="N95" s="121" t="str">
        <f t="shared" si="13"/>
        <v/>
      </c>
      <c r="O95" s="121" t="str">
        <f t="shared" si="14"/>
        <v/>
      </c>
      <c r="P95" s="122" t="str">
        <f>IF(ISBLANK(M95), "", (POWER(M95/VLOOKUP(O95,Anthro_Calc!C:P,13,FALSE),VLOOKUP(O95,Anthro_Calc!C:P,12,FALSE))-1) / (VLOOKUP(O95,Anthro_Calc!C:P,14,FALSE)*VLOOKUP(O95,Anthro_Calc!C:P,12,FALSE)))</f>
        <v/>
      </c>
      <c r="Q95" s="122" t="str">
        <f>IF(ISBLANK(M95), "", -3 + (M95 -VLOOKUP(O95,Anthro_Calc!C:P,4,FALSE)) / (VLOOKUP(O95,Anthro_Calc!C:P,5,FALSE) - VLOOKUP(O95,Anthro_Calc!C:P,4,FALSE)))</f>
        <v/>
      </c>
      <c r="R95" s="122" t="str">
        <f>IF(ISBLANK(M95), "", 3 + (M95 -VLOOKUP(O95,Anthro_Calc!C:P,10,FALSE)) / (VLOOKUP(O95,Anthro_Calc!C:P,10,FALSE) - VLOOKUP(O95,Anthro_Calc!C:P,9,FALSE)))</f>
        <v/>
      </c>
      <c r="S95" s="123" t="str">
        <f t="shared" si="19"/>
        <v/>
      </c>
      <c r="T95" s="124" t="str">
        <f t="shared" si="15"/>
        <v/>
      </c>
      <c r="U95" s="124">
        <f t="shared" si="20"/>
        <v>0</v>
      </c>
      <c r="V95" s="124" t="str">
        <f t="shared" si="21"/>
        <v/>
      </c>
      <c r="W95" s="124">
        <f t="shared" si="22"/>
        <v>0</v>
      </c>
      <c r="X95" s="124" t="str">
        <f t="shared" si="23"/>
        <v/>
      </c>
      <c r="Y95" s="124" t="str">
        <f t="shared" si="16"/>
        <v/>
      </c>
      <c r="Z95" s="55"/>
      <c r="AA95" s="90" t="s">
        <v>27</v>
      </c>
      <c r="AB95" s="89"/>
      <c r="AC95" s="91"/>
      <c r="AD95" s="105" t="str">
        <f>IF(OR(ISBLANK(AC95),ISBLANK(J95)),"",IF(AND(J95&gt;1, K95 &gt;= 6, K95 &lt;= 59), VLOOKUP(AC95&amp;Y95,Contextualization!C100:D131,2,FALSE), "NPD"))</f>
        <v/>
      </c>
      <c r="AE95" s="158"/>
    </row>
    <row r="96" spans="1:31">
      <c r="A96" s="157">
        <f t="shared" si="12"/>
        <v>92</v>
      </c>
      <c r="B96" s="57"/>
      <c r="C96" s="57"/>
      <c r="D96" s="57"/>
      <c r="E96" s="60"/>
      <c r="F96" s="57"/>
      <c r="G96" s="57"/>
      <c r="H96" s="58"/>
      <c r="I96" s="62"/>
      <c r="J96" s="93"/>
      <c r="K96" s="103" t="str">
        <f t="shared" si="17"/>
        <v/>
      </c>
      <c r="L96" s="103" t="str">
        <f t="shared" si="18"/>
        <v/>
      </c>
      <c r="M96" s="89"/>
      <c r="N96" s="121" t="str">
        <f t="shared" si="13"/>
        <v/>
      </c>
      <c r="O96" s="121" t="str">
        <f t="shared" si="14"/>
        <v/>
      </c>
      <c r="P96" s="122" t="str">
        <f>IF(ISBLANK(M96), "", (POWER(M96/VLOOKUP(O96,Anthro_Calc!C:P,13,FALSE),VLOOKUP(O96,Anthro_Calc!C:P,12,FALSE))-1) / (VLOOKUP(O96,Anthro_Calc!C:P,14,FALSE)*VLOOKUP(O96,Anthro_Calc!C:P,12,FALSE)))</f>
        <v/>
      </c>
      <c r="Q96" s="122" t="str">
        <f>IF(ISBLANK(M96), "", -3 + (M96 -VLOOKUP(O96,Anthro_Calc!C:P,4,FALSE)) / (VLOOKUP(O96,Anthro_Calc!C:P,5,FALSE) - VLOOKUP(O96,Anthro_Calc!C:P,4,FALSE)))</f>
        <v/>
      </c>
      <c r="R96" s="122" t="str">
        <f>IF(ISBLANK(M96), "", 3 + (M96 -VLOOKUP(O96,Anthro_Calc!C:P,10,FALSE)) / (VLOOKUP(O96,Anthro_Calc!C:P,10,FALSE) - VLOOKUP(O96,Anthro_Calc!C:P,9,FALSE)))</f>
        <v/>
      </c>
      <c r="S96" s="123" t="str">
        <f t="shared" si="19"/>
        <v/>
      </c>
      <c r="T96" s="124" t="str">
        <f t="shared" si="15"/>
        <v/>
      </c>
      <c r="U96" s="124">
        <f t="shared" si="20"/>
        <v>0</v>
      </c>
      <c r="V96" s="124" t="str">
        <f t="shared" si="21"/>
        <v/>
      </c>
      <c r="W96" s="124">
        <f t="shared" si="22"/>
        <v>0</v>
      </c>
      <c r="X96" s="124" t="str">
        <f t="shared" si="23"/>
        <v/>
      </c>
      <c r="Y96" s="124" t="str">
        <f t="shared" si="16"/>
        <v/>
      </c>
      <c r="Z96" s="55"/>
      <c r="AA96" s="90" t="s">
        <v>27</v>
      </c>
      <c r="AB96" s="89"/>
      <c r="AC96" s="91"/>
      <c r="AD96" s="105" t="str">
        <f>IF(OR(ISBLANK(AC96),ISBLANK(J96)),"",IF(AND(J96&gt;1, K96 &gt;= 6, K96 &lt;= 59), VLOOKUP(AC96&amp;Y96,Contextualization!C101:D132,2,FALSE), "NPD"))</f>
        <v/>
      </c>
      <c r="AE96" s="158"/>
    </row>
    <row r="97" spans="1:31">
      <c r="A97" s="157">
        <f t="shared" si="12"/>
        <v>93</v>
      </c>
      <c r="B97" s="57"/>
      <c r="C97" s="57"/>
      <c r="D97" s="57"/>
      <c r="E97" s="60"/>
      <c r="F97" s="57"/>
      <c r="G97" s="57"/>
      <c r="H97" s="58"/>
      <c r="I97" s="62"/>
      <c r="J97" s="93"/>
      <c r="K97" s="103" t="str">
        <f t="shared" si="17"/>
        <v/>
      </c>
      <c r="L97" s="103" t="str">
        <f t="shared" si="18"/>
        <v/>
      </c>
      <c r="M97" s="89"/>
      <c r="N97" s="121" t="str">
        <f t="shared" si="13"/>
        <v/>
      </c>
      <c r="O97" s="121" t="str">
        <f t="shared" si="14"/>
        <v/>
      </c>
      <c r="P97" s="122" t="str">
        <f>IF(ISBLANK(M97), "", (POWER(M97/VLOOKUP(O97,Anthro_Calc!C:P,13,FALSE),VLOOKUP(O97,Anthro_Calc!C:P,12,FALSE))-1) / (VLOOKUP(O97,Anthro_Calc!C:P,14,FALSE)*VLOOKUP(O97,Anthro_Calc!C:P,12,FALSE)))</f>
        <v/>
      </c>
      <c r="Q97" s="122" t="str">
        <f>IF(ISBLANK(M97), "", -3 + (M97 -VLOOKUP(O97,Anthro_Calc!C:P,4,FALSE)) / (VLOOKUP(O97,Anthro_Calc!C:P,5,FALSE) - VLOOKUP(O97,Anthro_Calc!C:P,4,FALSE)))</f>
        <v/>
      </c>
      <c r="R97" s="122" t="str">
        <f>IF(ISBLANK(M97), "", 3 + (M97 -VLOOKUP(O97,Anthro_Calc!C:P,10,FALSE)) / (VLOOKUP(O97,Anthro_Calc!C:P,10,FALSE) - VLOOKUP(O97,Anthro_Calc!C:P,9,FALSE)))</f>
        <v/>
      </c>
      <c r="S97" s="123" t="str">
        <f t="shared" si="19"/>
        <v/>
      </c>
      <c r="T97" s="124" t="str">
        <f t="shared" si="15"/>
        <v/>
      </c>
      <c r="U97" s="124">
        <f t="shared" si="20"/>
        <v>0</v>
      </c>
      <c r="V97" s="124" t="str">
        <f t="shared" si="21"/>
        <v/>
      </c>
      <c r="W97" s="124">
        <f t="shared" si="22"/>
        <v>0</v>
      </c>
      <c r="X97" s="124" t="str">
        <f t="shared" si="23"/>
        <v/>
      </c>
      <c r="Y97" s="124" t="str">
        <f t="shared" si="16"/>
        <v/>
      </c>
      <c r="Z97" s="55"/>
      <c r="AA97" s="90" t="s">
        <v>27</v>
      </c>
      <c r="AB97" s="89"/>
      <c r="AC97" s="91"/>
      <c r="AD97" s="105" t="str">
        <f>IF(OR(ISBLANK(AC97),ISBLANK(J97)),"",IF(AND(J97&gt;1, K97 &gt;= 6, K97 &lt;= 59), VLOOKUP(AC97&amp;Y97,Contextualization!C102:D133,2,FALSE), "NPD"))</f>
        <v/>
      </c>
      <c r="AE97" s="158"/>
    </row>
    <row r="98" spans="1:31">
      <c r="A98" s="157">
        <f t="shared" si="12"/>
        <v>94</v>
      </c>
      <c r="B98" s="57"/>
      <c r="C98" s="57"/>
      <c r="D98" s="57"/>
      <c r="E98" s="60"/>
      <c r="F98" s="57"/>
      <c r="G98" s="57"/>
      <c r="H98" s="58"/>
      <c r="I98" s="62"/>
      <c r="J98" s="93"/>
      <c r="K98" s="103" t="str">
        <f t="shared" si="17"/>
        <v/>
      </c>
      <c r="L98" s="103" t="str">
        <f t="shared" si="18"/>
        <v/>
      </c>
      <c r="M98" s="89"/>
      <c r="N98" s="121" t="str">
        <f t="shared" si="13"/>
        <v/>
      </c>
      <c r="O98" s="121" t="str">
        <f t="shared" si="14"/>
        <v/>
      </c>
      <c r="P98" s="122" t="str">
        <f>IF(ISBLANK(M98), "", (POWER(M98/VLOOKUP(O98,Anthro_Calc!C:P,13,FALSE),VLOOKUP(O98,Anthro_Calc!C:P,12,FALSE))-1) / (VLOOKUP(O98,Anthro_Calc!C:P,14,FALSE)*VLOOKUP(O98,Anthro_Calc!C:P,12,FALSE)))</f>
        <v/>
      </c>
      <c r="Q98" s="122" t="str">
        <f>IF(ISBLANK(M98), "", -3 + (M98 -VLOOKUP(O98,Anthro_Calc!C:P,4,FALSE)) / (VLOOKUP(O98,Anthro_Calc!C:P,5,FALSE) - VLOOKUP(O98,Anthro_Calc!C:P,4,FALSE)))</f>
        <v/>
      </c>
      <c r="R98" s="122" t="str">
        <f>IF(ISBLANK(M98), "", 3 + (M98 -VLOOKUP(O98,Anthro_Calc!C:P,10,FALSE)) / (VLOOKUP(O98,Anthro_Calc!C:P,10,FALSE) - VLOOKUP(O98,Anthro_Calc!C:P,9,FALSE)))</f>
        <v/>
      </c>
      <c r="S98" s="123" t="str">
        <f t="shared" si="19"/>
        <v/>
      </c>
      <c r="T98" s="124" t="str">
        <f t="shared" si="15"/>
        <v/>
      </c>
      <c r="U98" s="124">
        <f t="shared" si="20"/>
        <v>0</v>
      </c>
      <c r="V98" s="124" t="str">
        <f t="shared" si="21"/>
        <v/>
      </c>
      <c r="W98" s="124">
        <f t="shared" si="22"/>
        <v>0</v>
      </c>
      <c r="X98" s="124" t="str">
        <f t="shared" si="23"/>
        <v/>
      </c>
      <c r="Y98" s="124" t="str">
        <f t="shared" si="16"/>
        <v/>
      </c>
      <c r="Z98" s="55"/>
      <c r="AA98" s="90" t="s">
        <v>27</v>
      </c>
      <c r="AB98" s="89"/>
      <c r="AC98" s="91"/>
      <c r="AD98" s="105" t="str">
        <f>IF(OR(ISBLANK(AC98),ISBLANK(J98)),"",IF(AND(J98&gt;1, K98 &gt;= 6, K98 &lt;= 59), VLOOKUP(AC98&amp;Y98,Contextualization!C103:D134,2,FALSE), "NPD"))</f>
        <v/>
      </c>
      <c r="AE98" s="158"/>
    </row>
    <row r="99" spans="1:31">
      <c r="A99" s="157">
        <f t="shared" si="12"/>
        <v>95</v>
      </c>
      <c r="B99" s="57"/>
      <c r="C99" s="57"/>
      <c r="D99" s="57"/>
      <c r="E99" s="60"/>
      <c r="F99" s="57"/>
      <c r="G99" s="57"/>
      <c r="H99" s="58"/>
      <c r="I99" s="62"/>
      <c r="J99" s="93"/>
      <c r="K99" s="103" t="str">
        <f t="shared" si="17"/>
        <v/>
      </c>
      <c r="L99" s="103" t="str">
        <f t="shared" si="18"/>
        <v/>
      </c>
      <c r="M99" s="89"/>
      <c r="N99" s="121" t="str">
        <f t="shared" si="13"/>
        <v/>
      </c>
      <c r="O99" s="121" t="str">
        <f t="shared" si="14"/>
        <v/>
      </c>
      <c r="P99" s="122" t="str">
        <f>IF(ISBLANK(M99), "", (POWER(M99/VLOOKUP(O99,Anthro_Calc!C:P,13,FALSE),VLOOKUP(O99,Anthro_Calc!C:P,12,FALSE))-1) / (VLOOKUP(O99,Anthro_Calc!C:P,14,FALSE)*VLOOKUP(O99,Anthro_Calc!C:P,12,FALSE)))</f>
        <v/>
      </c>
      <c r="Q99" s="122" t="str">
        <f>IF(ISBLANK(M99), "", -3 + (M99 -VLOOKUP(O99,Anthro_Calc!C:P,4,FALSE)) / (VLOOKUP(O99,Anthro_Calc!C:P,5,FALSE) - VLOOKUP(O99,Anthro_Calc!C:P,4,FALSE)))</f>
        <v/>
      </c>
      <c r="R99" s="122" t="str">
        <f>IF(ISBLANK(M99), "", 3 + (M99 -VLOOKUP(O99,Anthro_Calc!C:P,10,FALSE)) / (VLOOKUP(O99,Anthro_Calc!C:P,10,FALSE) - VLOOKUP(O99,Anthro_Calc!C:P,9,FALSE)))</f>
        <v/>
      </c>
      <c r="S99" s="123" t="str">
        <f t="shared" si="19"/>
        <v/>
      </c>
      <c r="T99" s="124" t="str">
        <f t="shared" si="15"/>
        <v/>
      </c>
      <c r="U99" s="124">
        <f t="shared" si="20"/>
        <v>0</v>
      </c>
      <c r="V99" s="124" t="str">
        <f t="shared" si="21"/>
        <v/>
      </c>
      <c r="W99" s="124">
        <f t="shared" si="22"/>
        <v>0</v>
      </c>
      <c r="X99" s="124" t="str">
        <f t="shared" si="23"/>
        <v/>
      </c>
      <c r="Y99" s="124" t="str">
        <f t="shared" si="16"/>
        <v/>
      </c>
      <c r="Z99" s="55"/>
      <c r="AA99" s="90" t="s">
        <v>27</v>
      </c>
      <c r="AB99" s="89"/>
      <c r="AC99" s="91"/>
      <c r="AD99" s="105" t="str">
        <f>IF(OR(ISBLANK(AC99),ISBLANK(J99)),"",IF(AND(J99&gt;1, K99 &gt;= 6, K99 &lt;= 59), VLOOKUP(AC99&amp;Y99,Contextualization!C104:D135,2,FALSE), "NPD"))</f>
        <v/>
      </c>
      <c r="AE99" s="158"/>
    </row>
    <row r="100" spans="1:31">
      <c r="A100" s="157">
        <f t="shared" si="12"/>
        <v>96</v>
      </c>
      <c r="B100" s="57"/>
      <c r="C100" s="57"/>
      <c r="D100" s="57"/>
      <c r="E100" s="60"/>
      <c r="F100" s="57"/>
      <c r="G100" s="57"/>
      <c r="H100" s="58"/>
      <c r="I100" s="62"/>
      <c r="J100" s="93"/>
      <c r="K100" s="103" t="str">
        <f t="shared" si="17"/>
        <v/>
      </c>
      <c r="L100" s="103" t="str">
        <f t="shared" si="18"/>
        <v/>
      </c>
      <c r="M100" s="89"/>
      <c r="N100" s="121" t="str">
        <f t="shared" si="13"/>
        <v/>
      </c>
      <c r="O100" s="121" t="str">
        <f t="shared" si="14"/>
        <v/>
      </c>
      <c r="P100" s="122" t="str">
        <f>IF(ISBLANK(M100), "", (POWER(M100/VLOOKUP(O100,Anthro_Calc!C:P,13,FALSE),VLOOKUP(O100,Anthro_Calc!C:P,12,FALSE))-1) / (VLOOKUP(O100,Anthro_Calc!C:P,14,FALSE)*VLOOKUP(O100,Anthro_Calc!C:P,12,FALSE)))</f>
        <v/>
      </c>
      <c r="Q100" s="122" t="str">
        <f>IF(ISBLANK(M100), "", -3 + (M100 -VLOOKUP(O100,Anthro_Calc!C:P,4,FALSE)) / (VLOOKUP(O100,Anthro_Calc!C:P,5,FALSE) - VLOOKUP(O100,Anthro_Calc!C:P,4,FALSE)))</f>
        <v/>
      </c>
      <c r="R100" s="122" t="str">
        <f>IF(ISBLANK(M100), "", 3 + (M100 -VLOOKUP(O100,Anthro_Calc!C:P,10,FALSE)) / (VLOOKUP(O100,Anthro_Calc!C:P,10,FALSE) - VLOOKUP(O100,Anthro_Calc!C:P,9,FALSE)))</f>
        <v/>
      </c>
      <c r="S100" s="123" t="str">
        <f t="shared" si="19"/>
        <v/>
      </c>
      <c r="T100" s="124" t="str">
        <f t="shared" si="15"/>
        <v/>
      </c>
      <c r="U100" s="124">
        <f t="shared" si="20"/>
        <v>0</v>
      </c>
      <c r="V100" s="124" t="str">
        <f t="shared" si="21"/>
        <v/>
      </c>
      <c r="W100" s="124">
        <f t="shared" si="22"/>
        <v>0</v>
      </c>
      <c r="X100" s="124" t="str">
        <f t="shared" si="23"/>
        <v/>
      </c>
      <c r="Y100" s="124" t="str">
        <f t="shared" si="16"/>
        <v/>
      </c>
      <c r="Z100" s="55"/>
      <c r="AA100" s="90" t="s">
        <v>27</v>
      </c>
      <c r="AB100" s="89"/>
      <c r="AC100" s="91"/>
      <c r="AD100" s="105" t="str">
        <f>IF(OR(ISBLANK(AC100),ISBLANK(J100)),"",IF(AND(J100&gt;1, K100 &gt;= 6, K100 &lt;= 59), VLOOKUP(AC100&amp;Y100,Contextualization!C105:D136,2,FALSE), "NPD"))</f>
        <v/>
      </c>
      <c r="AE100" s="158"/>
    </row>
    <row r="101" spans="1:31">
      <c r="A101" s="157">
        <f t="shared" si="12"/>
        <v>97</v>
      </c>
      <c r="B101" s="57"/>
      <c r="C101" s="57"/>
      <c r="D101" s="57"/>
      <c r="E101" s="60"/>
      <c r="F101" s="57"/>
      <c r="G101" s="57"/>
      <c r="H101" s="58"/>
      <c r="I101" s="62"/>
      <c r="J101" s="93"/>
      <c r="K101" s="103" t="str">
        <f t="shared" si="17"/>
        <v/>
      </c>
      <c r="L101" s="103" t="str">
        <f t="shared" si="18"/>
        <v/>
      </c>
      <c r="M101" s="89"/>
      <c r="N101" s="121" t="str">
        <f t="shared" si="13"/>
        <v/>
      </c>
      <c r="O101" s="121" t="str">
        <f t="shared" si="14"/>
        <v/>
      </c>
      <c r="P101" s="122" t="str">
        <f>IF(ISBLANK(M101), "", (POWER(M101/VLOOKUP(O101,Anthro_Calc!C:P,13,FALSE),VLOOKUP(O101,Anthro_Calc!C:P,12,FALSE))-1) / (VLOOKUP(O101,Anthro_Calc!C:P,14,FALSE)*VLOOKUP(O101,Anthro_Calc!C:P,12,FALSE)))</f>
        <v/>
      </c>
      <c r="Q101" s="122" t="str">
        <f>IF(ISBLANK(M101), "", -3 + (M101 -VLOOKUP(O101,Anthro_Calc!C:P,4,FALSE)) / (VLOOKUP(O101,Anthro_Calc!C:P,5,FALSE) - VLOOKUP(O101,Anthro_Calc!C:P,4,FALSE)))</f>
        <v/>
      </c>
      <c r="R101" s="122" t="str">
        <f>IF(ISBLANK(M101), "", 3 + (M101 -VLOOKUP(O101,Anthro_Calc!C:P,10,FALSE)) / (VLOOKUP(O101,Anthro_Calc!C:P,10,FALSE) - VLOOKUP(O101,Anthro_Calc!C:P,9,FALSE)))</f>
        <v/>
      </c>
      <c r="S101" s="123" t="str">
        <f t="shared" si="19"/>
        <v/>
      </c>
      <c r="T101" s="124" t="str">
        <f t="shared" si="15"/>
        <v/>
      </c>
      <c r="U101" s="124">
        <f t="shared" si="20"/>
        <v>0</v>
      </c>
      <c r="V101" s="124" t="str">
        <f t="shared" si="21"/>
        <v/>
      </c>
      <c r="W101" s="124">
        <f t="shared" si="22"/>
        <v>0</v>
      </c>
      <c r="X101" s="124" t="str">
        <f t="shared" si="23"/>
        <v/>
      </c>
      <c r="Y101" s="124" t="str">
        <f t="shared" si="16"/>
        <v/>
      </c>
      <c r="Z101" s="55"/>
      <c r="AA101" s="90" t="s">
        <v>27</v>
      </c>
      <c r="AB101" s="89"/>
      <c r="AC101" s="91"/>
      <c r="AD101" s="105" t="str">
        <f>IF(OR(ISBLANK(AC101),ISBLANK(J101)),"",IF(AND(J101&gt;1, K101 &gt;= 6, K101 &lt;= 59), VLOOKUP(AC101&amp;Y101,Contextualization!C106:D137,2,FALSE), "NPD"))</f>
        <v/>
      </c>
      <c r="AE101" s="158"/>
    </row>
    <row r="102" spans="1:31">
      <c r="A102" s="157">
        <f t="shared" si="12"/>
        <v>98</v>
      </c>
      <c r="B102" s="57"/>
      <c r="C102" s="57"/>
      <c r="D102" s="57"/>
      <c r="E102" s="60"/>
      <c r="F102" s="57"/>
      <c r="G102" s="57"/>
      <c r="H102" s="58"/>
      <c r="I102" s="62"/>
      <c r="J102" s="93"/>
      <c r="K102" s="103" t="str">
        <f t="shared" si="17"/>
        <v/>
      </c>
      <c r="L102" s="103" t="str">
        <f t="shared" si="18"/>
        <v/>
      </c>
      <c r="M102" s="89"/>
      <c r="N102" s="121" t="str">
        <f t="shared" si="13"/>
        <v/>
      </c>
      <c r="O102" s="121" t="str">
        <f t="shared" si="14"/>
        <v/>
      </c>
      <c r="P102" s="122" t="str">
        <f>IF(ISBLANK(M102), "", (POWER(M102/VLOOKUP(O102,Anthro_Calc!C:P,13,FALSE),VLOOKUP(O102,Anthro_Calc!C:P,12,FALSE))-1) / (VLOOKUP(O102,Anthro_Calc!C:P,14,FALSE)*VLOOKUP(O102,Anthro_Calc!C:P,12,FALSE)))</f>
        <v/>
      </c>
      <c r="Q102" s="122" t="str">
        <f>IF(ISBLANK(M102), "", -3 + (M102 -VLOOKUP(O102,Anthro_Calc!C:P,4,FALSE)) / (VLOOKUP(O102,Anthro_Calc!C:P,5,FALSE) - VLOOKUP(O102,Anthro_Calc!C:P,4,FALSE)))</f>
        <v/>
      </c>
      <c r="R102" s="122" t="str">
        <f>IF(ISBLANK(M102), "", 3 + (M102 -VLOOKUP(O102,Anthro_Calc!C:P,10,FALSE)) / (VLOOKUP(O102,Anthro_Calc!C:P,10,FALSE) - VLOOKUP(O102,Anthro_Calc!C:P,9,FALSE)))</f>
        <v/>
      </c>
      <c r="S102" s="123" t="str">
        <f t="shared" si="19"/>
        <v/>
      </c>
      <c r="T102" s="124" t="str">
        <f t="shared" si="15"/>
        <v/>
      </c>
      <c r="U102" s="124">
        <f t="shared" si="20"/>
        <v>0</v>
      </c>
      <c r="V102" s="124" t="str">
        <f t="shared" si="21"/>
        <v/>
      </c>
      <c r="W102" s="124">
        <f t="shared" si="22"/>
        <v>0</v>
      </c>
      <c r="X102" s="124" t="str">
        <f t="shared" si="23"/>
        <v/>
      </c>
      <c r="Y102" s="124" t="str">
        <f t="shared" si="16"/>
        <v/>
      </c>
      <c r="Z102" s="55"/>
      <c r="AA102" s="90" t="s">
        <v>27</v>
      </c>
      <c r="AB102" s="89"/>
      <c r="AC102" s="91"/>
      <c r="AD102" s="105" t="str">
        <f>IF(OR(ISBLANK(AC102),ISBLANK(J102)),"",IF(AND(J102&gt;1, K102 &gt;= 6, K102 &lt;= 59), VLOOKUP(AC102&amp;Y102,Contextualization!C107:D138,2,FALSE), "NPD"))</f>
        <v/>
      </c>
      <c r="AE102" s="158"/>
    </row>
    <row r="103" spans="1:31">
      <c r="A103" s="157">
        <f t="shared" si="12"/>
        <v>99</v>
      </c>
      <c r="B103" s="57"/>
      <c r="C103" s="57"/>
      <c r="D103" s="57"/>
      <c r="E103" s="60"/>
      <c r="F103" s="57"/>
      <c r="G103" s="57"/>
      <c r="H103" s="58"/>
      <c r="I103" s="62"/>
      <c r="J103" s="93"/>
      <c r="K103" s="103" t="str">
        <f t="shared" si="17"/>
        <v/>
      </c>
      <c r="L103" s="103" t="str">
        <f t="shared" si="18"/>
        <v/>
      </c>
      <c r="M103" s="89"/>
      <c r="N103" s="121" t="str">
        <f t="shared" si="13"/>
        <v/>
      </c>
      <c r="O103" s="121" t="str">
        <f t="shared" si="14"/>
        <v/>
      </c>
      <c r="P103" s="122" t="str">
        <f>IF(ISBLANK(M103), "", (POWER(M103/VLOOKUP(O103,Anthro_Calc!C:P,13,FALSE),VLOOKUP(O103,Anthro_Calc!C:P,12,FALSE))-1) / (VLOOKUP(O103,Anthro_Calc!C:P,14,FALSE)*VLOOKUP(O103,Anthro_Calc!C:P,12,FALSE)))</f>
        <v/>
      </c>
      <c r="Q103" s="122" t="str">
        <f>IF(ISBLANK(M103), "", -3 + (M103 -VLOOKUP(O103,Anthro_Calc!C:P,4,FALSE)) / (VLOOKUP(O103,Anthro_Calc!C:P,5,FALSE) - VLOOKUP(O103,Anthro_Calc!C:P,4,FALSE)))</f>
        <v/>
      </c>
      <c r="R103" s="122" t="str">
        <f>IF(ISBLANK(M103), "", 3 + (M103 -VLOOKUP(O103,Anthro_Calc!C:P,10,FALSE)) / (VLOOKUP(O103,Anthro_Calc!C:P,10,FALSE) - VLOOKUP(O103,Anthro_Calc!C:P,9,FALSE)))</f>
        <v/>
      </c>
      <c r="S103" s="123" t="str">
        <f t="shared" si="19"/>
        <v/>
      </c>
      <c r="T103" s="124" t="str">
        <f t="shared" si="15"/>
        <v/>
      </c>
      <c r="U103" s="124">
        <f t="shared" si="20"/>
        <v>0</v>
      </c>
      <c r="V103" s="124" t="str">
        <f t="shared" si="21"/>
        <v/>
      </c>
      <c r="W103" s="124">
        <f t="shared" si="22"/>
        <v>0</v>
      </c>
      <c r="X103" s="124" t="str">
        <f t="shared" si="23"/>
        <v/>
      </c>
      <c r="Y103" s="124" t="str">
        <f t="shared" si="16"/>
        <v/>
      </c>
      <c r="Z103" s="55"/>
      <c r="AA103" s="90" t="s">
        <v>27</v>
      </c>
      <c r="AB103" s="89"/>
      <c r="AC103" s="91"/>
      <c r="AD103" s="105" t="str">
        <f>IF(OR(ISBLANK(AC103),ISBLANK(J103)),"",IF(AND(J103&gt;1, K103 &gt;= 6, K103 &lt;= 59), VLOOKUP(AC103&amp;Y103,Contextualization!C108:D139,2,FALSE), "NPD"))</f>
        <v/>
      </c>
      <c r="AE103" s="158"/>
    </row>
    <row r="104" spans="1:31">
      <c r="A104" s="157">
        <f t="shared" si="12"/>
        <v>100</v>
      </c>
      <c r="B104" s="57"/>
      <c r="C104" s="57"/>
      <c r="D104" s="57"/>
      <c r="E104" s="60"/>
      <c r="F104" s="57"/>
      <c r="G104" s="57"/>
      <c r="H104" s="58"/>
      <c r="I104" s="62"/>
      <c r="J104" s="93"/>
      <c r="K104" s="103" t="str">
        <f t="shared" si="17"/>
        <v/>
      </c>
      <c r="L104" s="103" t="str">
        <f t="shared" si="18"/>
        <v/>
      </c>
      <c r="M104" s="89"/>
      <c r="N104" s="121" t="str">
        <f t="shared" si="13"/>
        <v/>
      </c>
      <c r="O104" s="121" t="str">
        <f t="shared" si="14"/>
        <v/>
      </c>
      <c r="P104" s="122" t="str">
        <f>IF(ISBLANK(M104), "", (POWER(M104/VLOOKUP(O104,Anthro_Calc!C:P,13,FALSE),VLOOKUP(O104,Anthro_Calc!C:P,12,FALSE))-1) / (VLOOKUP(O104,Anthro_Calc!C:P,14,FALSE)*VLOOKUP(O104,Anthro_Calc!C:P,12,FALSE)))</f>
        <v/>
      </c>
      <c r="Q104" s="122" t="str">
        <f>IF(ISBLANK(M104), "", -3 + (M104 -VLOOKUP(O104,Anthro_Calc!C:P,4,FALSE)) / (VLOOKUP(O104,Anthro_Calc!C:P,5,FALSE) - VLOOKUP(O104,Anthro_Calc!C:P,4,FALSE)))</f>
        <v/>
      </c>
      <c r="R104" s="122" t="str">
        <f>IF(ISBLANK(M104), "", 3 + (M104 -VLOOKUP(O104,Anthro_Calc!C:P,10,FALSE)) / (VLOOKUP(O104,Anthro_Calc!C:P,10,FALSE) - VLOOKUP(O104,Anthro_Calc!C:P,9,FALSE)))</f>
        <v/>
      </c>
      <c r="S104" s="123" t="str">
        <f t="shared" si="19"/>
        <v/>
      </c>
      <c r="T104" s="124" t="str">
        <f t="shared" si="15"/>
        <v/>
      </c>
      <c r="U104" s="124">
        <f t="shared" si="20"/>
        <v>0</v>
      </c>
      <c r="V104" s="124" t="str">
        <f t="shared" si="21"/>
        <v/>
      </c>
      <c r="W104" s="124">
        <f t="shared" si="22"/>
        <v>0</v>
      </c>
      <c r="X104" s="124" t="str">
        <f t="shared" si="23"/>
        <v/>
      </c>
      <c r="Y104" s="124" t="str">
        <f t="shared" si="16"/>
        <v/>
      </c>
      <c r="Z104" s="55"/>
      <c r="AA104" s="90" t="s">
        <v>27</v>
      </c>
      <c r="AB104" s="89"/>
      <c r="AC104" s="91"/>
      <c r="AD104" s="105" t="str">
        <f>IF(OR(ISBLANK(AC104),ISBLANK(J104)),"",IF(AND(J104&gt;1, K104 &gt;= 6, K104 &lt;= 59), VLOOKUP(AC104&amp;Y104,Contextualization!C109:D140,2,FALSE), "NPD"))</f>
        <v/>
      </c>
      <c r="AE104" s="158"/>
    </row>
    <row r="105" spans="1:31">
      <c r="A105" s="157">
        <f t="shared" si="12"/>
        <v>101</v>
      </c>
      <c r="B105" s="57"/>
      <c r="C105" s="57"/>
      <c r="D105" s="57"/>
      <c r="E105" s="60"/>
      <c r="F105" s="57"/>
      <c r="G105" s="57"/>
      <c r="H105" s="58"/>
      <c r="I105" s="62"/>
      <c r="J105" s="93"/>
      <c r="K105" s="103" t="str">
        <f t="shared" si="17"/>
        <v/>
      </c>
      <c r="L105" s="103" t="str">
        <f t="shared" si="18"/>
        <v/>
      </c>
      <c r="M105" s="89"/>
      <c r="N105" s="121" t="str">
        <f t="shared" si="13"/>
        <v/>
      </c>
      <c r="O105" s="121" t="str">
        <f t="shared" si="14"/>
        <v/>
      </c>
      <c r="P105" s="122" t="str">
        <f>IF(ISBLANK(M105), "", (POWER(M105/VLOOKUP(O105,Anthro_Calc!C:P,13,FALSE),VLOOKUP(O105,Anthro_Calc!C:P,12,FALSE))-1) / (VLOOKUP(O105,Anthro_Calc!C:P,14,FALSE)*VLOOKUP(O105,Anthro_Calc!C:P,12,FALSE)))</f>
        <v/>
      </c>
      <c r="Q105" s="122" t="str">
        <f>IF(ISBLANK(M105), "", -3 + (M105 -VLOOKUP(O105,Anthro_Calc!C:P,4,FALSE)) / (VLOOKUP(O105,Anthro_Calc!C:P,5,FALSE) - VLOOKUP(O105,Anthro_Calc!C:P,4,FALSE)))</f>
        <v/>
      </c>
      <c r="R105" s="122" t="str">
        <f>IF(ISBLANK(M105), "", 3 + (M105 -VLOOKUP(O105,Anthro_Calc!C:P,10,FALSE)) / (VLOOKUP(O105,Anthro_Calc!C:P,10,FALSE) - VLOOKUP(O105,Anthro_Calc!C:P,9,FALSE)))</f>
        <v/>
      </c>
      <c r="S105" s="123" t="str">
        <f t="shared" si="19"/>
        <v/>
      </c>
      <c r="T105" s="124" t="str">
        <f t="shared" si="15"/>
        <v/>
      </c>
      <c r="U105" s="124">
        <f t="shared" si="20"/>
        <v>0</v>
      </c>
      <c r="V105" s="124" t="str">
        <f t="shared" si="21"/>
        <v/>
      </c>
      <c r="W105" s="124">
        <f t="shared" si="22"/>
        <v>0</v>
      </c>
      <c r="X105" s="124" t="str">
        <f t="shared" si="23"/>
        <v/>
      </c>
      <c r="Y105" s="124" t="str">
        <f t="shared" si="16"/>
        <v/>
      </c>
      <c r="Z105" s="55"/>
      <c r="AA105" s="90" t="s">
        <v>27</v>
      </c>
      <c r="AB105" s="89"/>
      <c r="AC105" s="91"/>
      <c r="AD105" s="105" t="str">
        <f>IF(OR(ISBLANK(AC105),ISBLANK(J105)),"",IF(AND(J105&gt;1, K105 &gt;= 6, K105 &lt;= 59), VLOOKUP(AC105&amp;Y105,Contextualization!C110:D141,2,FALSE), "NPD"))</f>
        <v/>
      </c>
      <c r="AE105" s="158"/>
    </row>
    <row r="106" spans="1:31">
      <c r="A106" s="157">
        <f t="shared" si="12"/>
        <v>102</v>
      </c>
      <c r="B106" s="57"/>
      <c r="C106" s="57"/>
      <c r="D106" s="57"/>
      <c r="E106" s="60"/>
      <c r="F106" s="57"/>
      <c r="G106" s="57"/>
      <c r="H106" s="58"/>
      <c r="I106" s="62"/>
      <c r="J106" s="93"/>
      <c r="K106" s="103" t="str">
        <f t="shared" si="17"/>
        <v/>
      </c>
      <c r="L106" s="103" t="str">
        <f t="shared" si="18"/>
        <v/>
      </c>
      <c r="M106" s="89"/>
      <c r="N106" s="121" t="str">
        <f t="shared" si="13"/>
        <v/>
      </c>
      <c r="O106" s="121" t="str">
        <f t="shared" si="14"/>
        <v/>
      </c>
      <c r="P106" s="122" t="str">
        <f>IF(ISBLANK(M106), "", (POWER(M106/VLOOKUP(O106,Anthro_Calc!C:P,13,FALSE),VLOOKUP(O106,Anthro_Calc!C:P,12,FALSE))-1) / (VLOOKUP(O106,Anthro_Calc!C:P,14,FALSE)*VLOOKUP(O106,Anthro_Calc!C:P,12,FALSE)))</f>
        <v/>
      </c>
      <c r="Q106" s="122" t="str">
        <f>IF(ISBLANK(M106), "", -3 + (M106 -VLOOKUP(O106,Anthro_Calc!C:P,4,FALSE)) / (VLOOKUP(O106,Anthro_Calc!C:P,5,FALSE) - VLOOKUP(O106,Anthro_Calc!C:P,4,FALSE)))</f>
        <v/>
      </c>
      <c r="R106" s="122" t="str">
        <f>IF(ISBLANK(M106), "", 3 + (M106 -VLOOKUP(O106,Anthro_Calc!C:P,10,FALSE)) / (VLOOKUP(O106,Anthro_Calc!C:P,10,FALSE) - VLOOKUP(O106,Anthro_Calc!C:P,9,FALSE)))</f>
        <v/>
      </c>
      <c r="S106" s="123" t="str">
        <f t="shared" si="19"/>
        <v/>
      </c>
      <c r="T106" s="124" t="str">
        <f t="shared" si="15"/>
        <v/>
      </c>
      <c r="U106" s="124">
        <f t="shared" si="20"/>
        <v>0</v>
      </c>
      <c r="V106" s="124" t="str">
        <f t="shared" si="21"/>
        <v/>
      </c>
      <c r="W106" s="124">
        <f t="shared" si="22"/>
        <v>0</v>
      </c>
      <c r="X106" s="124" t="str">
        <f t="shared" si="23"/>
        <v/>
      </c>
      <c r="Y106" s="124" t="str">
        <f t="shared" si="16"/>
        <v/>
      </c>
      <c r="Z106" s="55"/>
      <c r="AA106" s="90" t="s">
        <v>27</v>
      </c>
      <c r="AB106" s="89"/>
      <c r="AC106" s="91"/>
      <c r="AD106" s="105" t="str">
        <f>IF(OR(ISBLANK(AC106),ISBLANK(J106)),"",IF(AND(J106&gt;1, K106 &gt;= 6, K106 &lt;= 59), VLOOKUP(AC106&amp;Y106,Contextualization!C111:D142,2,FALSE), "NPD"))</f>
        <v/>
      </c>
      <c r="AE106" s="158"/>
    </row>
    <row r="107" spans="1:31">
      <c r="A107" s="157">
        <f t="shared" si="12"/>
        <v>103</v>
      </c>
      <c r="B107" s="57"/>
      <c r="C107" s="57"/>
      <c r="D107" s="57"/>
      <c r="E107" s="60"/>
      <c r="F107" s="57"/>
      <c r="G107" s="57"/>
      <c r="H107" s="58"/>
      <c r="I107" s="62"/>
      <c r="J107" s="93"/>
      <c r="K107" s="103" t="str">
        <f t="shared" si="17"/>
        <v/>
      </c>
      <c r="L107" s="103" t="str">
        <f t="shared" si="18"/>
        <v/>
      </c>
      <c r="M107" s="89"/>
      <c r="N107" s="121" t="str">
        <f t="shared" si="13"/>
        <v/>
      </c>
      <c r="O107" s="121" t="str">
        <f t="shared" si="14"/>
        <v/>
      </c>
      <c r="P107" s="122" t="str">
        <f>IF(ISBLANK(M107), "", (POWER(M107/VLOOKUP(O107,Anthro_Calc!C:P,13,FALSE),VLOOKUP(O107,Anthro_Calc!C:P,12,FALSE))-1) / (VLOOKUP(O107,Anthro_Calc!C:P,14,FALSE)*VLOOKUP(O107,Anthro_Calc!C:P,12,FALSE)))</f>
        <v/>
      </c>
      <c r="Q107" s="122" t="str">
        <f>IF(ISBLANK(M107), "", -3 + (M107 -VLOOKUP(O107,Anthro_Calc!C:P,4,FALSE)) / (VLOOKUP(O107,Anthro_Calc!C:P,5,FALSE) - VLOOKUP(O107,Anthro_Calc!C:P,4,FALSE)))</f>
        <v/>
      </c>
      <c r="R107" s="122" t="str">
        <f>IF(ISBLANK(M107), "", 3 + (M107 -VLOOKUP(O107,Anthro_Calc!C:P,10,FALSE)) / (VLOOKUP(O107,Anthro_Calc!C:P,10,FALSE) - VLOOKUP(O107,Anthro_Calc!C:P,9,FALSE)))</f>
        <v/>
      </c>
      <c r="S107" s="123" t="str">
        <f t="shared" si="19"/>
        <v/>
      </c>
      <c r="T107" s="124" t="str">
        <f t="shared" si="15"/>
        <v/>
      </c>
      <c r="U107" s="124">
        <f t="shared" si="20"/>
        <v>0</v>
      </c>
      <c r="V107" s="124" t="str">
        <f t="shared" si="21"/>
        <v/>
      </c>
      <c r="W107" s="124">
        <f t="shared" si="22"/>
        <v>0</v>
      </c>
      <c r="X107" s="124" t="str">
        <f t="shared" si="23"/>
        <v/>
      </c>
      <c r="Y107" s="124" t="str">
        <f t="shared" si="16"/>
        <v/>
      </c>
      <c r="Z107" s="55"/>
      <c r="AA107" s="90" t="s">
        <v>27</v>
      </c>
      <c r="AB107" s="89"/>
      <c r="AC107" s="91"/>
      <c r="AD107" s="105" t="str">
        <f>IF(OR(ISBLANK(AC107),ISBLANK(J107)),"",IF(AND(J107&gt;1, K107 &gt;= 6, K107 &lt;= 59), VLOOKUP(AC107&amp;Y107,Contextualization!C112:D143,2,FALSE), "NPD"))</f>
        <v/>
      </c>
      <c r="AE107" s="158"/>
    </row>
    <row r="108" spans="1:31">
      <c r="A108" s="157">
        <f t="shared" si="12"/>
        <v>104</v>
      </c>
      <c r="B108" s="57"/>
      <c r="C108" s="57"/>
      <c r="D108" s="57"/>
      <c r="E108" s="60"/>
      <c r="F108" s="57"/>
      <c r="G108" s="57"/>
      <c r="H108" s="58"/>
      <c r="I108" s="62"/>
      <c r="J108" s="93"/>
      <c r="K108" s="103" t="str">
        <f t="shared" si="17"/>
        <v/>
      </c>
      <c r="L108" s="103" t="str">
        <f t="shared" si="18"/>
        <v/>
      </c>
      <c r="M108" s="89"/>
      <c r="N108" s="121" t="str">
        <f t="shared" si="13"/>
        <v/>
      </c>
      <c r="O108" s="121" t="str">
        <f t="shared" si="14"/>
        <v/>
      </c>
      <c r="P108" s="122" t="str">
        <f>IF(ISBLANK(M108), "", (POWER(M108/VLOOKUP(O108,Anthro_Calc!C:P,13,FALSE),VLOOKUP(O108,Anthro_Calc!C:P,12,FALSE))-1) / (VLOOKUP(O108,Anthro_Calc!C:P,14,FALSE)*VLOOKUP(O108,Anthro_Calc!C:P,12,FALSE)))</f>
        <v/>
      </c>
      <c r="Q108" s="122" t="str">
        <f>IF(ISBLANK(M108), "", -3 + (M108 -VLOOKUP(O108,Anthro_Calc!C:P,4,FALSE)) / (VLOOKUP(O108,Anthro_Calc!C:P,5,FALSE) - VLOOKUP(O108,Anthro_Calc!C:P,4,FALSE)))</f>
        <v/>
      </c>
      <c r="R108" s="122" t="str">
        <f>IF(ISBLANK(M108), "", 3 + (M108 -VLOOKUP(O108,Anthro_Calc!C:P,10,FALSE)) / (VLOOKUP(O108,Anthro_Calc!C:P,10,FALSE) - VLOOKUP(O108,Anthro_Calc!C:P,9,FALSE)))</f>
        <v/>
      </c>
      <c r="S108" s="123" t="str">
        <f t="shared" si="19"/>
        <v/>
      </c>
      <c r="T108" s="124" t="str">
        <f t="shared" si="15"/>
        <v/>
      </c>
      <c r="U108" s="124">
        <f t="shared" si="20"/>
        <v>0</v>
      </c>
      <c r="V108" s="124" t="str">
        <f t="shared" si="21"/>
        <v/>
      </c>
      <c r="W108" s="124">
        <f t="shared" si="22"/>
        <v>0</v>
      </c>
      <c r="X108" s="124" t="str">
        <f t="shared" si="23"/>
        <v/>
      </c>
      <c r="Y108" s="124" t="str">
        <f t="shared" si="16"/>
        <v/>
      </c>
      <c r="Z108" s="55"/>
      <c r="AA108" s="90" t="s">
        <v>27</v>
      </c>
      <c r="AB108" s="89"/>
      <c r="AC108" s="91"/>
      <c r="AD108" s="105" t="str">
        <f>IF(OR(ISBLANK(AC108),ISBLANK(J108)),"",IF(AND(J108&gt;1, K108 &gt;= 6, K108 &lt;= 59), VLOOKUP(AC108&amp;Y108,Contextualization!C113:D144,2,FALSE), "NPD"))</f>
        <v/>
      </c>
      <c r="AE108" s="158"/>
    </row>
    <row r="109" spans="1:31">
      <c r="A109" s="157">
        <f t="shared" si="12"/>
        <v>105</v>
      </c>
      <c r="B109" s="57"/>
      <c r="C109" s="57"/>
      <c r="D109" s="57"/>
      <c r="E109" s="60"/>
      <c r="F109" s="57"/>
      <c r="G109" s="57"/>
      <c r="H109" s="58"/>
      <c r="I109" s="62"/>
      <c r="J109" s="93"/>
      <c r="K109" s="103" t="str">
        <f t="shared" si="17"/>
        <v/>
      </c>
      <c r="L109" s="103" t="str">
        <f t="shared" si="18"/>
        <v/>
      </c>
      <c r="M109" s="89"/>
      <c r="N109" s="121" t="str">
        <f t="shared" si="13"/>
        <v/>
      </c>
      <c r="O109" s="121" t="str">
        <f t="shared" si="14"/>
        <v/>
      </c>
      <c r="P109" s="122" t="str">
        <f>IF(ISBLANK(M109), "", (POWER(M109/VLOOKUP(O109,Anthro_Calc!C:P,13,FALSE),VLOOKUP(O109,Anthro_Calc!C:P,12,FALSE))-1) / (VLOOKUP(O109,Anthro_Calc!C:P,14,FALSE)*VLOOKUP(O109,Anthro_Calc!C:P,12,FALSE)))</f>
        <v/>
      </c>
      <c r="Q109" s="122" t="str">
        <f>IF(ISBLANK(M109), "", -3 + (M109 -VLOOKUP(O109,Anthro_Calc!C:P,4,FALSE)) / (VLOOKUP(O109,Anthro_Calc!C:P,5,FALSE) - VLOOKUP(O109,Anthro_Calc!C:P,4,FALSE)))</f>
        <v/>
      </c>
      <c r="R109" s="122" t="str">
        <f>IF(ISBLANK(M109), "", 3 + (M109 -VLOOKUP(O109,Anthro_Calc!C:P,10,FALSE)) / (VLOOKUP(O109,Anthro_Calc!C:P,10,FALSE) - VLOOKUP(O109,Anthro_Calc!C:P,9,FALSE)))</f>
        <v/>
      </c>
      <c r="S109" s="123" t="str">
        <f t="shared" si="19"/>
        <v/>
      </c>
      <c r="T109" s="124" t="str">
        <f t="shared" si="15"/>
        <v/>
      </c>
      <c r="U109" s="124">
        <f t="shared" si="20"/>
        <v>0</v>
      </c>
      <c r="V109" s="124" t="str">
        <f t="shared" si="21"/>
        <v/>
      </c>
      <c r="W109" s="124">
        <f t="shared" si="22"/>
        <v>0</v>
      </c>
      <c r="X109" s="124" t="str">
        <f t="shared" si="23"/>
        <v/>
      </c>
      <c r="Y109" s="124" t="str">
        <f t="shared" si="16"/>
        <v/>
      </c>
      <c r="Z109" s="55"/>
      <c r="AA109" s="90" t="s">
        <v>27</v>
      </c>
      <c r="AB109" s="89"/>
      <c r="AC109" s="91"/>
      <c r="AD109" s="105" t="str">
        <f>IF(OR(ISBLANK(AC109),ISBLANK(J109)),"",IF(AND(J109&gt;1, K109 &gt;= 6, K109 &lt;= 59), VLOOKUP(AC109&amp;Y109,Contextualization!C114:D145,2,FALSE), "NPD"))</f>
        <v/>
      </c>
      <c r="AE109" s="158"/>
    </row>
    <row r="110" spans="1:31">
      <c r="A110" s="157">
        <f t="shared" si="12"/>
        <v>106</v>
      </c>
      <c r="B110" s="57"/>
      <c r="C110" s="57"/>
      <c r="D110" s="57"/>
      <c r="E110" s="60"/>
      <c r="F110" s="57"/>
      <c r="G110" s="57"/>
      <c r="H110" s="58"/>
      <c r="I110" s="62"/>
      <c r="J110" s="93"/>
      <c r="K110" s="103" t="str">
        <f t="shared" si="17"/>
        <v/>
      </c>
      <c r="L110" s="103" t="str">
        <f t="shared" si="18"/>
        <v/>
      </c>
      <c r="M110" s="89"/>
      <c r="N110" s="121" t="str">
        <f t="shared" si="13"/>
        <v/>
      </c>
      <c r="O110" s="121" t="str">
        <f t="shared" si="14"/>
        <v/>
      </c>
      <c r="P110" s="122" t="str">
        <f>IF(ISBLANK(M110), "", (POWER(M110/VLOOKUP(O110,Anthro_Calc!C:P,13,FALSE),VLOOKUP(O110,Anthro_Calc!C:P,12,FALSE))-1) / (VLOOKUP(O110,Anthro_Calc!C:P,14,FALSE)*VLOOKUP(O110,Anthro_Calc!C:P,12,FALSE)))</f>
        <v/>
      </c>
      <c r="Q110" s="122" t="str">
        <f>IF(ISBLANK(M110), "", -3 + (M110 -VLOOKUP(O110,Anthro_Calc!C:P,4,FALSE)) / (VLOOKUP(O110,Anthro_Calc!C:P,5,FALSE) - VLOOKUP(O110,Anthro_Calc!C:P,4,FALSE)))</f>
        <v/>
      </c>
      <c r="R110" s="122" t="str">
        <f>IF(ISBLANK(M110), "", 3 + (M110 -VLOOKUP(O110,Anthro_Calc!C:P,10,FALSE)) / (VLOOKUP(O110,Anthro_Calc!C:P,10,FALSE) - VLOOKUP(O110,Anthro_Calc!C:P,9,FALSE)))</f>
        <v/>
      </c>
      <c r="S110" s="123" t="str">
        <f t="shared" si="19"/>
        <v/>
      </c>
      <c r="T110" s="124" t="str">
        <f t="shared" si="15"/>
        <v/>
      </c>
      <c r="U110" s="124">
        <f t="shared" si="20"/>
        <v>0</v>
      </c>
      <c r="V110" s="124" t="str">
        <f t="shared" si="21"/>
        <v/>
      </c>
      <c r="W110" s="124">
        <f t="shared" si="22"/>
        <v>0</v>
      </c>
      <c r="X110" s="124" t="str">
        <f t="shared" si="23"/>
        <v/>
      </c>
      <c r="Y110" s="124" t="str">
        <f t="shared" si="16"/>
        <v/>
      </c>
      <c r="Z110" s="55"/>
      <c r="AA110" s="90" t="s">
        <v>27</v>
      </c>
      <c r="AB110" s="89"/>
      <c r="AC110" s="91"/>
      <c r="AD110" s="105" t="str">
        <f>IF(OR(ISBLANK(AC110),ISBLANK(J110)),"",IF(AND(J110&gt;1, K110 &gt;= 6, K110 &lt;= 59), VLOOKUP(AC110&amp;Y110,Contextualization!C115:D146,2,FALSE), "NPD"))</f>
        <v/>
      </c>
      <c r="AE110" s="158"/>
    </row>
    <row r="111" spans="1:31">
      <c r="A111" s="157">
        <f t="shared" si="12"/>
        <v>107</v>
      </c>
      <c r="B111" s="57"/>
      <c r="C111" s="57"/>
      <c r="D111" s="57"/>
      <c r="E111" s="60"/>
      <c r="F111" s="57"/>
      <c r="G111" s="57"/>
      <c r="H111" s="58"/>
      <c r="I111" s="62"/>
      <c r="J111" s="93"/>
      <c r="K111" s="103" t="str">
        <f t="shared" si="17"/>
        <v/>
      </c>
      <c r="L111" s="103" t="str">
        <f t="shared" si="18"/>
        <v/>
      </c>
      <c r="M111" s="89"/>
      <c r="N111" s="121" t="str">
        <f t="shared" si="13"/>
        <v/>
      </c>
      <c r="O111" s="121" t="str">
        <f t="shared" si="14"/>
        <v/>
      </c>
      <c r="P111" s="122" t="str">
        <f>IF(ISBLANK(M111), "", (POWER(M111/VLOOKUP(O111,Anthro_Calc!C:P,13,FALSE),VLOOKUP(O111,Anthro_Calc!C:P,12,FALSE))-1) / (VLOOKUP(O111,Anthro_Calc!C:P,14,FALSE)*VLOOKUP(O111,Anthro_Calc!C:P,12,FALSE)))</f>
        <v/>
      </c>
      <c r="Q111" s="122" t="str">
        <f>IF(ISBLANK(M111), "", -3 + (M111 -VLOOKUP(O111,Anthro_Calc!C:P,4,FALSE)) / (VLOOKUP(O111,Anthro_Calc!C:P,5,FALSE) - VLOOKUP(O111,Anthro_Calc!C:P,4,FALSE)))</f>
        <v/>
      </c>
      <c r="R111" s="122" t="str">
        <f>IF(ISBLANK(M111), "", 3 + (M111 -VLOOKUP(O111,Anthro_Calc!C:P,10,FALSE)) / (VLOOKUP(O111,Anthro_Calc!C:P,10,FALSE) - VLOOKUP(O111,Anthro_Calc!C:P,9,FALSE)))</f>
        <v/>
      </c>
      <c r="S111" s="123" t="str">
        <f t="shared" si="19"/>
        <v/>
      </c>
      <c r="T111" s="124" t="str">
        <f t="shared" si="15"/>
        <v/>
      </c>
      <c r="U111" s="124">
        <f t="shared" si="20"/>
        <v>0</v>
      </c>
      <c r="V111" s="124" t="str">
        <f t="shared" si="21"/>
        <v/>
      </c>
      <c r="W111" s="124">
        <f t="shared" si="22"/>
        <v>0</v>
      </c>
      <c r="X111" s="124" t="str">
        <f t="shared" si="23"/>
        <v/>
      </c>
      <c r="Y111" s="124" t="str">
        <f t="shared" si="16"/>
        <v/>
      </c>
      <c r="Z111" s="55"/>
      <c r="AA111" s="90" t="s">
        <v>27</v>
      </c>
      <c r="AB111" s="89"/>
      <c r="AC111" s="91"/>
      <c r="AD111" s="105" t="str">
        <f>IF(OR(ISBLANK(AC111),ISBLANK(J111)),"",IF(AND(J111&gt;1, K111 &gt;= 6, K111 &lt;= 59), VLOOKUP(AC111&amp;Y111,Contextualization!C116:D147,2,FALSE), "NPD"))</f>
        <v/>
      </c>
      <c r="AE111" s="158"/>
    </row>
    <row r="112" spans="1:31">
      <c r="A112" s="157">
        <f t="shared" si="12"/>
        <v>108</v>
      </c>
      <c r="B112" s="57"/>
      <c r="C112" s="57"/>
      <c r="D112" s="57"/>
      <c r="E112" s="60"/>
      <c r="F112" s="57"/>
      <c r="G112" s="57"/>
      <c r="H112" s="58"/>
      <c r="I112" s="62"/>
      <c r="J112" s="93"/>
      <c r="K112" s="103" t="str">
        <f t="shared" si="17"/>
        <v/>
      </c>
      <c r="L112" s="103" t="str">
        <f t="shared" si="18"/>
        <v/>
      </c>
      <c r="M112" s="89"/>
      <c r="N112" s="121" t="str">
        <f t="shared" si="13"/>
        <v/>
      </c>
      <c r="O112" s="121" t="str">
        <f t="shared" si="14"/>
        <v/>
      </c>
      <c r="P112" s="122" t="str">
        <f>IF(ISBLANK(M112), "", (POWER(M112/VLOOKUP(O112,Anthro_Calc!C:P,13,FALSE),VLOOKUP(O112,Anthro_Calc!C:P,12,FALSE))-1) / (VLOOKUP(O112,Anthro_Calc!C:P,14,FALSE)*VLOOKUP(O112,Anthro_Calc!C:P,12,FALSE)))</f>
        <v/>
      </c>
      <c r="Q112" s="122" t="str">
        <f>IF(ISBLANK(M112), "", -3 + (M112 -VLOOKUP(O112,Anthro_Calc!C:P,4,FALSE)) / (VLOOKUP(O112,Anthro_Calc!C:P,5,FALSE) - VLOOKUP(O112,Anthro_Calc!C:P,4,FALSE)))</f>
        <v/>
      </c>
      <c r="R112" s="122" t="str">
        <f>IF(ISBLANK(M112), "", 3 + (M112 -VLOOKUP(O112,Anthro_Calc!C:P,10,FALSE)) / (VLOOKUP(O112,Anthro_Calc!C:P,10,FALSE) - VLOOKUP(O112,Anthro_Calc!C:P,9,FALSE)))</f>
        <v/>
      </c>
      <c r="S112" s="123" t="str">
        <f t="shared" si="19"/>
        <v/>
      </c>
      <c r="T112" s="124" t="str">
        <f t="shared" si="15"/>
        <v/>
      </c>
      <c r="U112" s="124">
        <f t="shared" si="20"/>
        <v>0</v>
      </c>
      <c r="V112" s="124" t="str">
        <f t="shared" si="21"/>
        <v/>
      </c>
      <c r="W112" s="124">
        <f t="shared" si="22"/>
        <v>0</v>
      </c>
      <c r="X112" s="124" t="str">
        <f t="shared" si="23"/>
        <v/>
      </c>
      <c r="Y112" s="124" t="str">
        <f t="shared" si="16"/>
        <v/>
      </c>
      <c r="Z112" s="55"/>
      <c r="AA112" s="90" t="s">
        <v>27</v>
      </c>
      <c r="AB112" s="89"/>
      <c r="AC112" s="91"/>
      <c r="AD112" s="105" t="str">
        <f>IF(OR(ISBLANK(AC112),ISBLANK(J112)),"",IF(AND(J112&gt;1, K112 &gt;= 6, K112 &lt;= 59), VLOOKUP(AC112&amp;Y112,Contextualization!C117:D148,2,FALSE), "NPD"))</f>
        <v/>
      </c>
      <c r="AE112" s="158"/>
    </row>
    <row r="113" spans="1:31">
      <c r="A113" s="157">
        <f t="shared" si="12"/>
        <v>109</v>
      </c>
      <c r="B113" s="57"/>
      <c r="C113" s="57"/>
      <c r="D113" s="57"/>
      <c r="E113" s="60"/>
      <c r="F113" s="57"/>
      <c r="G113" s="57"/>
      <c r="H113" s="58"/>
      <c r="I113" s="62"/>
      <c r="J113" s="93"/>
      <c r="K113" s="103" t="str">
        <f t="shared" si="17"/>
        <v/>
      </c>
      <c r="L113" s="103" t="str">
        <f t="shared" si="18"/>
        <v/>
      </c>
      <c r="M113" s="89"/>
      <c r="N113" s="121" t="str">
        <f t="shared" si="13"/>
        <v/>
      </c>
      <c r="O113" s="121" t="str">
        <f t="shared" si="14"/>
        <v/>
      </c>
      <c r="P113" s="122" t="str">
        <f>IF(ISBLANK(M113), "", (POWER(M113/VLOOKUP(O113,Anthro_Calc!C:P,13,FALSE),VLOOKUP(O113,Anthro_Calc!C:P,12,FALSE))-1) / (VLOOKUP(O113,Anthro_Calc!C:P,14,FALSE)*VLOOKUP(O113,Anthro_Calc!C:P,12,FALSE)))</f>
        <v/>
      </c>
      <c r="Q113" s="122" t="str">
        <f>IF(ISBLANK(M113), "", -3 + (M113 -VLOOKUP(O113,Anthro_Calc!C:P,4,FALSE)) / (VLOOKUP(O113,Anthro_Calc!C:P,5,FALSE) - VLOOKUP(O113,Anthro_Calc!C:P,4,FALSE)))</f>
        <v/>
      </c>
      <c r="R113" s="122" t="str">
        <f>IF(ISBLANK(M113), "", 3 + (M113 -VLOOKUP(O113,Anthro_Calc!C:P,10,FALSE)) / (VLOOKUP(O113,Anthro_Calc!C:P,10,FALSE) - VLOOKUP(O113,Anthro_Calc!C:P,9,FALSE)))</f>
        <v/>
      </c>
      <c r="S113" s="123" t="str">
        <f t="shared" si="19"/>
        <v/>
      </c>
      <c r="T113" s="124" t="str">
        <f t="shared" si="15"/>
        <v/>
      </c>
      <c r="U113" s="124">
        <f t="shared" si="20"/>
        <v>0</v>
      </c>
      <c r="V113" s="124" t="str">
        <f t="shared" si="21"/>
        <v/>
      </c>
      <c r="W113" s="124">
        <f t="shared" si="22"/>
        <v>0</v>
      </c>
      <c r="X113" s="124" t="str">
        <f t="shared" si="23"/>
        <v/>
      </c>
      <c r="Y113" s="124" t="str">
        <f t="shared" si="16"/>
        <v/>
      </c>
      <c r="Z113" s="55"/>
      <c r="AA113" s="90" t="s">
        <v>27</v>
      </c>
      <c r="AB113" s="89"/>
      <c r="AC113" s="91"/>
      <c r="AD113" s="105" t="str">
        <f>IF(OR(ISBLANK(AC113),ISBLANK(J113)),"",IF(AND(J113&gt;1, K113 &gt;= 6, K113 &lt;= 59), VLOOKUP(AC113&amp;Y113,Contextualization!C118:D149,2,FALSE), "NPD"))</f>
        <v/>
      </c>
      <c r="AE113" s="158"/>
    </row>
    <row r="114" spans="1:31">
      <c r="A114" s="157">
        <f t="shared" si="12"/>
        <v>110</v>
      </c>
      <c r="B114" s="57"/>
      <c r="C114" s="57"/>
      <c r="D114" s="57"/>
      <c r="E114" s="60"/>
      <c r="F114" s="57"/>
      <c r="G114" s="57"/>
      <c r="H114" s="58"/>
      <c r="I114" s="62"/>
      <c r="J114" s="93"/>
      <c r="K114" s="103" t="str">
        <f t="shared" si="17"/>
        <v/>
      </c>
      <c r="L114" s="103" t="str">
        <f t="shared" si="18"/>
        <v/>
      </c>
      <c r="M114" s="89"/>
      <c r="N114" s="121" t="str">
        <f t="shared" si="13"/>
        <v/>
      </c>
      <c r="O114" s="121" t="str">
        <f t="shared" si="14"/>
        <v/>
      </c>
      <c r="P114" s="122" t="str">
        <f>IF(ISBLANK(M114), "", (POWER(M114/VLOOKUP(O114,Anthro_Calc!C:P,13,FALSE),VLOOKUP(O114,Anthro_Calc!C:P,12,FALSE))-1) / (VLOOKUP(O114,Anthro_Calc!C:P,14,FALSE)*VLOOKUP(O114,Anthro_Calc!C:P,12,FALSE)))</f>
        <v/>
      </c>
      <c r="Q114" s="122" t="str">
        <f>IF(ISBLANK(M114), "", -3 + (M114 -VLOOKUP(O114,Anthro_Calc!C:P,4,FALSE)) / (VLOOKUP(O114,Anthro_Calc!C:P,5,FALSE) - VLOOKUP(O114,Anthro_Calc!C:P,4,FALSE)))</f>
        <v/>
      </c>
      <c r="R114" s="122" t="str">
        <f>IF(ISBLANK(M114), "", 3 + (M114 -VLOOKUP(O114,Anthro_Calc!C:P,10,FALSE)) / (VLOOKUP(O114,Anthro_Calc!C:P,10,FALSE) - VLOOKUP(O114,Anthro_Calc!C:P,9,FALSE)))</f>
        <v/>
      </c>
      <c r="S114" s="123" t="str">
        <f t="shared" si="19"/>
        <v/>
      </c>
      <c r="T114" s="124" t="str">
        <f t="shared" si="15"/>
        <v/>
      </c>
      <c r="U114" s="124">
        <f t="shared" si="20"/>
        <v>0</v>
      </c>
      <c r="V114" s="124" t="str">
        <f t="shared" si="21"/>
        <v/>
      </c>
      <c r="W114" s="124">
        <f t="shared" si="22"/>
        <v>0</v>
      </c>
      <c r="X114" s="124" t="str">
        <f t="shared" si="23"/>
        <v/>
      </c>
      <c r="Y114" s="124" t="str">
        <f t="shared" si="16"/>
        <v/>
      </c>
      <c r="Z114" s="55"/>
      <c r="AA114" s="90" t="s">
        <v>27</v>
      </c>
      <c r="AB114" s="89"/>
      <c r="AC114" s="91"/>
      <c r="AD114" s="105" t="str">
        <f>IF(OR(ISBLANK(AC114),ISBLANK(J114)),"",IF(AND(J114&gt;1, K114 &gt;= 6, K114 &lt;= 59), VLOOKUP(AC114&amp;Y114,Contextualization!C119:D150,2,FALSE), "NPD"))</f>
        <v/>
      </c>
      <c r="AE114" s="158"/>
    </row>
    <row r="115" spans="1:31">
      <c r="A115" s="157">
        <f t="shared" si="12"/>
        <v>111</v>
      </c>
      <c r="B115" s="57"/>
      <c r="C115" s="57"/>
      <c r="D115" s="57"/>
      <c r="E115" s="60"/>
      <c r="F115" s="57"/>
      <c r="G115" s="57"/>
      <c r="H115" s="58"/>
      <c r="I115" s="62"/>
      <c r="J115" s="93"/>
      <c r="K115" s="103" t="str">
        <f t="shared" si="17"/>
        <v/>
      </c>
      <c r="L115" s="103" t="str">
        <f t="shared" si="18"/>
        <v/>
      </c>
      <c r="M115" s="89"/>
      <c r="N115" s="121" t="str">
        <f t="shared" si="13"/>
        <v/>
      </c>
      <c r="O115" s="121" t="str">
        <f t="shared" si="14"/>
        <v/>
      </c>
      <c r="P115" s="122" t="str">
        <f>IF(ISBLANK(M115), "", (POWER(M115/VLOOKUP(O115,Anthro_Calc!C:P,13,FALSE),VLOOKUP(O115,Anthro_Calc!C:P,12,FALSE))-1) / (VLOOKUP(O115,Anthro_Calc!C:P,14,FALSE)*VLOOKUP(O115,Anthro_Calc!C:P,12,FALSE)))</f>
        <v/>
      </c>
      <c r="Q115" s="122" t="str">
        <f>IF(ISBLANK(M115), "", -3 + (M115 -VLOOKUP(O115,Anthro_Calc!C:P,4,FALSE)) / (VLOOKUP(O115,Anthro_Calc!C:P,5,FALSE) - VLOOKUP(O115,Anthro_Calc!C:P,4,FALSE)))</f>
        <v/>
      </c>
      <c r="R115" s="122" t="str">
        <f>IF(ISBLANK(M115), "", 3 + (M115 -VLOOKUP(O115,Anthro_Calc!C:P,10,FALSE)) / (VLOOKUP(O115,Anthro_Calc!C:P,10,FALSE) - VLOOKUP(O115,Anthro_Calc!C:P,9,FALSE)))</f>
        <v/>
      </c>
      <c r="S115" s="123" t="str">
        <f t="shared" si="19"/>
        <v/>
      </c>
      <c r="T115" s="124" t="str">
        <f t="shared" si="15"/>
        <v/>
      </c>
      <c r="U115" s="124">
        <f t="shared" si="20"/>
        <v>0</v>
      </c>
      <c r="V115" s="124" t="str">
        <f t="shared" si="21"/>
        <v/>
      </c>
      <c r="W115" s="124">
        <f t="shared" si="22"/>
        <v>0</v>
      </c>
      <c r="X115" s="124" t="str">
        <f t="shared" si="23"/>
        <v/>
      </c>
      <c r="Y115" s="124" t="str">
        <f t="shared" si="16"/>
        <v/>
      </c>
      <c r="Z115" s="55"/>
      <c r="AA115" s="90" t="s">
        <v>27</v>
      </c>
      <c r="AB115" s="89"/>
      <c r="AC115" s="91"/>
      <c r="AD115" s="105" t="str">
        <f>IF(OR(ISBLANK(AC115),ISBLANK(J115)),"",IF(AND(J115&gt;1, K115 &gt;= 6, K115 &lt;= 59), VLOOKUP(AC115&amp;Y115,Contextualization!C120:D151,2,FALSE), "NPD"))</f>
        <v/>
      </c>
      <c r="AE115" s="158"/>
    </row>
    <row r="116" spans="1:31">
      <c r="A116" s="157">
        <f t="shared" si="12"/>
        <v>112</v>
      </c>
      <c r="B116" s="57"/>
      <c r="C116" s="57"/>
      <c r="D116" s="57"/>
      <c r="E116" s="60"/>
      <c r="F116" s="57"/>
      <c r="G116" s="57"/>
      <c r="H116" s="58"/>
      <c r="I116" s="62"/>
      <c r="J116" s="93"/>
      <c r="K116" s="103" t="str">
        <f t="shared" si="17"/>
        <v/>
      </c>
      <c r="L116" s="103" t="str">
        <f t="shared" si="18"/>
        <v/>
      </c>
      <c r="M116" s="89"/>
      <c r="N116" s="121" t="str">
        <f t="shared" si="13"/>
        <v/>
      </c>
      <c r="O116" s="121" t="str">
        <f t="shared" si="14"/>
        <v/>
      </c>
      <c r="P116" s="122" t="str">
        <f>IF(ISBLANK(M116), "", (POWER(M116/VLOOKUP(O116,Anthro_Calc!C:P,13,FALSE),VLOOKUP(O116,Anthro_Calc!C:P,12,FALSE))-1) / (VLOOKUP(O116,Anthro_Calc!C:P,14,FALSE)*VLOOKUP(O116,Anthro_Calc!C:P,12,FALSE)))</f>
        <v/>
      </c>
      <c r="Q116" s="122" t="str">
        <f>IF(ISBLANK(M116), "", -3 + (M116 -VLOOKUP(O116,Anthro_Calc!C:P,4,FALSE)) / (VLOOKUP(O116,Anthro_Calc!C:P,5,FALSE) - VLOOKUP(O116,Anthro_Calc!C:P,4,FALSE)))</f>
        <v/>
      </c>
      <c r="R116" s="122" t="str">
        <f>IF(ISBLANK(M116), "", 3 + (M116 -VLOOKUP(O116,Anthro_Calc!C:P,10,FALSE)) / (VLOOKUP(O116,Anthro_Calc!C:P,10,FALSE) - VLOOKUP(O116,Anthro_Calc!C:P,9,FALSE)))</f>
        <v/>
      </c>
      <c r="S116" s="123" t="str">
        <f t="shared" si="19"/>
        <v/>
      </c>
      <c r="T116" s="124" t="str">
        <f t="shared" si="15"/>
        <v/>
      </c>
      <c r="U116" s="124">
        <f t="shared" si="20"/>
        <v>0</v>
      </c>
      <c r="V116" s="124" t="str">
        <f t="shared" si="21"/>
        <v/>
      </c>
      <c r="W116" s="124">
        <f t="shared" si="22"/>
        <v>0</v>
      </c>
      <c r="X116" s="124" t="str">
        <f t="shared" si="23"/>
        <v/>
      </c>
      <c r="Y116" s="124" t="str">
        <f t="shared" si="16"/>
        <v/>
      </c>
      <c r="Z116" s="55"/>
      <c r="AA116" s="90" t="s">
        <v>27</v>
      </c>
      <c r="AB116" s="89"/>
      <c r="AC116" s="91"/>
      <c r="AD116" s="105" t="str">
        <f>IF(OR(ISBLANK(AC116),ISBLANK(J116)),"",IF(AND(J116&gt;1, K116 &gt;= 6, K116 &lt;= 59), VLOOKUP(AC116&amp;Y116,Contextualization!C121:D152,2,FALSE), "NPD"))</f>
        <v/>
      </c>
      <c r="AE116" s="158"/>
    </row>
    <row r="117" spans="1:31">
      <c r="A117" s="157">
        <f t="shared" si="12"/>
        <v>113</v>
      </c>
      <c r="B117" s="57"/>
      <c r="C117" s="57"/>
      <c r="D117" s="57"/>
      <c r="E117" s="60"/>
      <c r="F117" s="57"/>
      <c r="G117" s="57"/>
      <c r="H117" s="58"/>
      <c r="I117" s="62"/>
      <c r="J117" s="93"/>
      <c r="K117" s="103" t="str">
        <f t="shared" si="17"/>
        <v/>
      </c>
      <c r="L117" s="103" t="str">
        <f t="shared" si="18"/>
        <v/>
      </c>
      <c r="M117" s="89"/>
      <c r="N117" s="121" t="str">
        <f t="shared" si="13"/>
        <v/>
      </c>
      <c r="O117" s="121" t="str">
        <f t="shared" si="14"/>
        <v/>
      </c>
      <c r="P117" s="122" t="str">
        <f>IF(ISBLANK(M117), "", (POWER(M117/VLOOKUP(O117,Anthro_Calc!C:P,13,FALSE),VLOOKUP(O117,Anthro_Calc!C:P,12,FALSE))-1) / (VLOOKUP(O117,Anthro_Calc!C:P,14,FALSE)*VLOOKUP(O117,Anthro_Calc!C:P,12,FALSE)))</f>
        <v/>
      </c>
      <c r="Q117" s="122" t="str">
        <f>IF(ISBLANK(M117), "", -3 + (M117 -VLOOKUP(O117,Anthro_Calc!C:P,4,FALSE)) / (VLOOKUP(O117,Anthro_Calc!C:P,5,FALSE) - VLOOKUP(O117,Anthro_Calc!C:P,4,FALSE)))</f>
        <v/>
      </c>
      <c r="R117" s="122" t="str">
        <f>IF(ISBLANK(M117), "", 3 + (M117 -VLOOKUP(O117,Anthro_Calc!C:P,10,FALSE)) / (VLOOKUP(O117,Anthro_Calc!C:P,10,FALSE) - VLOOKUP(O117,Anthro_Calc!C:P,9,FALSE)))</f>
        <v/>
      </c>
      <c r="S117" s="123" t="str">
        <f t="shared" si="19"/>
        <v/>
      </c>
      <c r="T117" s="124" t="str">
        <f t="shared" si="15"/>
        <v/>
      </c>
      <c r="U117" s="124">
        <f t="shared" si="20"/>
        <v>0</v>
      </c>
      <c r="V117" s="124" t="str">
        <f t="shared" si="21"/>
        <v/>
      </c>
      <c r="W117" s="124">
        <f t="shared" si="22"/>
        <v>0</v>
      </c>
      <c r="X117" s="124" t="str">
        <f t="shared" si="23"/>
        <v/>
      </c>
      <c r="Y117" s="124" t="str">
        <f t="shared" si="16"/>
        <v/>
      </c>
      <c r="Z117" s="55"/>
      <c r="AA117" s="90" t="s">
        <v>27</v>
      </c>
      <c r="AB117" s="89"/>
      <c r="AC117" s="91"/>
      <c r="AD117" s="105" t="str">
        <f>IF(OR(ISBLANK(AC117),ISBLANK(J117)),"",IF(AND(J117&gt;1, K117 &gt;= 6, K117 &lt;= 59), VLOOKUP(AC117&amp;Y117,Contextualization!C122:D153,2,FALSE), "NPD"))</f>
        <v/>
      </c>
      <c r="AE117" s="158"/>
    </row>
    <row r="118" spans="1:31">
      <c r="A118" s="157">
        <f t="shared" si="12"/>
        <v>114</v>
      </c>
      <c r="B118" s="57"/>
      <c r="C118" s="57"/>
      <c r="D118" s="57"/>
      <c r="E118" s="60"/>
      <c r="F118" s="57"/>
      <c r="G118" s="57"/>
      <c r="H118" s="58"/>
      <c r="I118" s="62"/>
      <c r="J118" s="93"/>
      <c r="K118" s="103" t="str">
        <f t="shared" si="17"/>
        <v/>
      </c>
      <c r="L118" s="103" t="str">
        <f t="shared" si="18"/>
        <v/>
      </c>
      <c r="M118" s="89"/>
      <c r="N118" s="121" t="str">
        <f t="shared" si="13"/>
        <v/>
      </c>
      <c r="O118" s="121" t="str">
        <f t="shared" si="14"/>
        <v/>
      </c>
      <c r="P118" s="122" t="str">
        <f>IF(ISBLANK(M118), "", (POWER(M118/VLOOKUP(O118,Anthro_Calc!C:P,13,FALSE),VLOOKUP(O118,Anthro_Calc!C:P,12,FALSE))-1) / (VLOOKUP(O118,Anthro_Calc!C:P,14,FALSE)*VLOOKUP(O118,Anthro_Calc!C:P,12,FALSE)))</f>
        <v/>
      </c>
      <c r="Q118" s="122" t="str">
        <f>IF(ISBLANK(M118), "", -3 + (M118 -VLOOKUP(O118,Anthro_Calc!C:P,4,FALSE)) / (VLOOKUP(O118,Anthro_Calc!C:P,5,FALSE) - VLOOKUP(O118,Anthro_Calc!C:P,4,FALSE)))</f>
        <v/>
      </c>
      <c r="R118" s="122" t="str">
        <f>IF(ISBLANK(M118), "", 3 + (M118 -VLOOKUP(O118,Anthro_Calc!C:P,10,FALSE)) / (VLOOKUP(O118,Anthro_Calc!C:P,10,FALSE) - VLOOKUP(O118,Anthro_Calc!C:P,9,FALSE)))</f>
        <v/>
      </c>
      <c r="S118" s="123" t="str">
        <f t="shared" si="19"/>
        <v/>
      </c>
      <c r="T118" s="124" t="str">
        <f t="shared" si="15"/>
        <v/>
      </c>
      <c r="U118" s="124">
        <f t="shared" si="20"/>
        <v>0</v>
      </c>
      <c r="V118" s="124" t="str">
        <f t="shared" si="21"/>
        <v/>
      </c>
      <c r="W118" s="124">
        <f t="shared" si="22"/>
        <v>0</v>
      </c>
      <c r="X118" s="124" t="str">
        <f t="shared" si="23"/>
        <v/>
      </c>
      <c r="Y118" s="124" t="str">
        <f t="shared" si="16"/>
        <v/>
      </c>
      <c r="Z118" s="55"/>
      <c r="AA118" s="90" t="s">
        <v>27</v>
      </c>
      <c r="AB118" s="89"/>
      <c r="AC118" s="91"/>
      <c r="AD118" s="105" t="str">
        <f>IF(OR(ISBLANK(AC118),ISBLANK(J118)),"",IF(AND(J118&gt;1, K118 &gt;= 6, K118 &lt;= 59), VLOOKUP(AC118&amp;Y118,Contextualization!C123:D154,2,FALSE), "NPD"))</f>
        <v/>
      </c>
      <c r="AE118" s="158"/>
    </row>
    <row r="119" spans="1:31">
      <c r="A119" s="157">
        <f t="shared" si="12"/>
        <v>115</v>
      </c>
      <c r="B119" s="57"/>
      <c r="C119" s="57"/>
      <c r="D119" s="57"/>
      <c r="E119" s="60"/>
      <c r="F119" s="57"/>
      <c r="G119" s="57"/>
      <c r="H119" s="58"/>
      <c r="I119" s="62"/>
      <c r="J119" s="93"/>
      <c r="K119" s="103" t="str">
        <f t="shared" si="17"/>
        <v/>
      </c>
      <c r="L119" s="103" t="str">
        <f t="shared" si="18"/>
        <v/>
      </c>
      <c r="M119" s="89"/>
      <c r="N119" s="121" t="str">
        <f t="shared" si="13"/>
        <v/>
      </c>
      <c r="O119" s="121" t="str">
        <f t="shared" si="14"/>
        <v/>
      </c>
      <c r="P119" s="122" t="str">
        <f>IF(ISBLANK(M119), "", (POWER(M119/VLOOKUP(O119,Anthro_Calc!C:P,13,FALSE),VLOOKUP(O119,Anthro_Calc!C:P,12,FALSE))-1) / (VLOOKUP(O119,Anthro_Calc!C:P,14,FALSE)*VLOOKUP(O119,Anthro_Calc!C:P,12,FALSE)))</f>
        <v/>
      </c>
      <c r="Q119" s="122" t="str">
        <f>IF(ISBLANK(M119), "", -3 + (M119 -VLOOKUP(O119,Anthro_Calc!C:P,4,FALSE)) / (VLOOKUP(O119,Anthro_Calc!C:P,5,FALSE) - VLOOKUP(O119,Anthro_Calc!C:P,4,FALSE)))</f>
        <v/>
      </c>
      <c r="R119" s="122" t="str">
        <f>IF(ISBLANK(M119), "", 3 + (M119 -VLOOKUP(O119,Anthro_Calc!C:P,10,FALSE)) / (VLOOKUP(O119,Anthro_Calc!C:P,10,FALSE) - VLOOKUP(O119,Anthro_Calc!C:P,9,FALSE)))</f>
        <v/>
      </c>
      <c r="S119" s="123" t="str">
        <f t="shared" si="19"/>
        <v/>
      </c>
      <c r="T119" s="124" t="str">
        <f t="shared" si="15"/>
        <v/>
      </c>
      <c r="U119" s="124">
        <f t="shared" si="20"/>
        <v>0</v>
      </c>
      <c r="V119" s="124" t="str">
        <f t="shared" si="21"/>
        <v/>
      </c>
      <c r="W119" s="124">
        <f t="shared" si="22"/>
        <v>0</v>
      </c>
      <c r="X119" s="124" t="str">
        <f t="shared" si="23"/>
        <v/>
      </c>
      <c r="Y119" s="124" t="str">
        <f t="shared" si="16"/>
        <v/>
      </c>
      <c r="Z119" s="55"/>
      <c r="AA119" s="90" t="s">
        <v>27</v>
      </c>
      <c r="AB119" s="89"/>
      <c r="AC119" s="91"/>
      <c r="AD119" s="105" t="str">
        <f>IF(OR(ISBLANK(AC119),ISBLANK(J119)),"",IF(AND(J119&gt;1, K119 &gt;= 6, K119 &lt;= 59), VLOOKUP(AC119&amp;Y119,Contextualization!C124:D155,2,FALSE), "NPD"))</f>
        <v/>
      </c>
      <c r="AE119" s="158"/>
    </row>
    <row r="120" spans="1:31">
      <c r="A120" s="157">
        <f t="shared" si="12"/>
        <v>116</v>
      </c>
      <c r="B120" s="57"/>
      <c r="C120" s="57"/>
      <c r="D120" s="57"/>
      <c r="E120" s="60"/>
      <c r="F120" s="57"/>
      <c r="G120" s="57"/>
      <c r="H120" s="58"/>
      <c r="I120" s="62"/>
      <c r="J120" s="93"/>
      <c r="K120" s="103" t="str">
        <f t="shared" si="17"/>
        <v/>
      </c>
      <c r="L120" s="103" t="str">
        <f t="shared" si="18"/>
        <v/>
      </c>
      <c r="M120" s="89"/>
      <c r="N120" s="121" t="str">
        <f t="shared" si="13"/>
        <v/>
      </c>
      <c r="O120" s="121" t="str">
        <f t="shared" si="14"/>
        <v/>
      </c>
      <c r="P120" s="122" t="str">
        <f>IF(ISBLANK(M120), "", (POWER(M120/VLOOKUP(O120,Anthro_Calc!C:P,13,FALSE),VLOOKUP(O120,Anthro_Calc!C:P,12,FALSE))-1) / (VLOOKUP(O120,Anthro_Calc!C:P,14,FALSE)*VLOOKUP(O120,Anthro_Calc!C:P,12,FALSE)))</f>
        <v/>
      </c>
      <c r="Q120" s="122" t="str">
        <f>IF(ISBLANK(M120), "", -3 + (M120 -VLOOKUP(O120,Anthro_Calc!C:P,4,FALSE)) / (VLOOKUP(O120,Anthro_Calc!C:P,5,FALSE) - VLOOKUP(O120,Anthro_Calc!C:P,4,FALSE)))</f>
        <v/>
      </c>
      <c r="R120" s="122" t="str">
        <f>IF(ISBLANK(M120), "", 3 + (M120 -VLOOKUP(O120,Anthro_Calc!C:P,10,FALSE)) / (VLOOKUP(O120,Anthro_Calc!C:P,10,FALSE) - VLOOKUP(O120,Anthro_Calc!C:P,9,FALSE)))</f>
        <v/>
      </c>
      <c r="S120" s="123" t="str">
        <f t="shared" si="19"/>
        <v/>
      </c>
      <c r="T120" s="124" t="str">
        <f t="shared" si="15"/>
        <v/>
      </c>
      <c r="U120" s="124">
        <f t="shared" si="20"/>
        <v>0</v>
      </c>
      <c r="V120" s="124" t="str">
        <f t="shared" si="21"/>
        <v/>
      </c>
      <c r="W120" s="124">
        <f t="shared" si="22"/>
        <v>0</v>
      </c>
      <c r="X120" s="124" t="str">
        <f t="shared" si="23"/>
        <v/>
      </c>
      <c r="Y120" s="124" t="str">
        <f t="shared" si="16"/>
        <v/>
      </c>
      <c r="Z120" s="55"/>
      <c r="AA120" s="90" t="s">
        <v>27</v>
      </c>
      <c r="AB120" s="89"/>
      <c r="AC120" s="91"/>
      <c r="AD120" s="105" t="str">
        <f>IF(OR(ISBLANK(AC120),ISBLANK(J120)),"",IF(AND(J120&gt;1, K120 &gt;= 6, K120 &lt;= 59), VLOOKUP(AC120&amp;Y120,Contextualization!C125:D156,2,FALSE), "NPD"))</f>
        <v/>
      </c>
      <c r="AE120" s="158"/>
    </row>
    <row r="121" spans="1:31">
      <c r="A121" s="157">
        <f t="shared" si="12"/>
        <v>117</v>
      </c>
      <c r="B121" s="57"/>
      <c r="C121" s="57"/>
      <c r="D121" s="57"/>
      <c r="E121" s="60"/>
      <c r="F121" s="57"/>
      <c r="G121" s="57"/>
      <c r="H121" s="58"/>
      <c r="I121" s="62"/>
      <c r="J121" s="93"/>
      <c r="K121" s="103" t="str">
        <f t="shared" si="17"/>
        <v/>
      </c>
      <c r="L121" s="103" t="str">
        <f t="shared" si="18"/>
        <v/>
      </c>
      <c r="M121" s="89"/>
      <c r="N121" s="121" t="str">
        <f t="shared" si="13"/>
        <v/>
      </c>
      <c r="O121" s="121" t="str">
        <f t="shared" si="14"/>
        <v/>
      </c>
      <c r="P121" s="122" t="str">
        <f>IF(ISBLANK(M121), "", (POWER(M121/VLOOKUP(O121,Anthro_Calc!C:P,13,FALSE),VLOOKUP(O121,Anthro_Calc!C:P,12,FALSE))-1) / (VLOOKUP(O121,Anthro_Calc!C:P,14,FALSE)*VLOOKUP(O121,Anthro_Calc!C:P,12,FALSE)))</f>
        <v/>
      </c>
      <c r="Q121" s="122" t="str">
        <f>IF(ISBLANK(M121), "", -3 + (M121 -VLOOKUP(O121,Anthro_Calc!C:P,4,FALSE)) / (VLOOKUP(O121,Anthro_Calc!C:P,5,FALSE) - VLOOKUP(O121,Anthro_Calc!C:P,4,FALSE)))</f>
        <v/>
      </c>
      <c r="R121" s="122" t="str">
        <f>IF(ISBLANK(M121), "", 3 + (M121 -VLOOKUP(O121,Anthro_Calc!C:P,10,FALSE)) / (VLOOKUP(O121,Anthro_Calc!C:P,10,FALSE) - VLOOKUP(O121,Anthro_Calc!C:P,9,FALSE)))</f>
        <v/>
      </c>
      <c r="S121" s="123" t="str">
        <f t="shared" si="19"/>
        <v/>
      </c>
      <c r="T121" s="124" t="str">
        <f t="shared" si="15"/>
        <v/>
      </c>
      <c r="U121" s="124">
        <f t="shared" si="20"/>
        <v>0</v>
      </c>
      <c r="V121" s="124" t="str">
        <f t="shared" si="21"/>
        <v/>
      </c>
      <c r="W121" s="124">
        <f t="shared" si="22"/>
        <v>0</v>
      </c>
      <c r="X121" s="124" t="str">
        <f t="shared" si="23"/>
        <v/>
      </c>
      <c r="Y121" s="124" t="str">
        <f t="shared" si="16"/>
        <v/>
      </c>
      <c r="Z121" s="55"/>
      <c r="AA121" s="90" t="s">
        <v>27</v>
      </c>
      <c r="AB121" s="89"/>
      <c r="AC121" s="91"/>
      <c r="AD121" s="105" t="str">
        <f>IF(OR(ISBLANK(AC121),ISBLANK(J121)),"",IF(AND(J121&gt;1, K121 &gt;= 6, K121 &lt;= 59), VLOOKUP(AC121&amp;Y121,Contextualization!C126:D157,2,FALSE), "NPD"))</f>
        <v/>
      </c>
      <c r="AE121" s="158"/>
    </row>
    <row r="122" spans="1:31">
      <c r="A122" s="157">
        <f t="shared" si="12"/>
        <v>118</v>
      </c>
      <c r="B122" s="57"/>
      <c r="C122" s="57"/>
      <c r="D122" s="57"/>
      <c r="E122" s="60"/>
      <c r="F122" s="57"/>
      <c r="G122" s="57"/>
      <c r="H122" s="58"/>
      <c r="I122" s="62"/>
      <c r="J122" s="93"/>
      <c r="K122" s="103" t="str">
        <f t="shared" si="17"/>
        <v/>
      </c>
      <c r="L122" s="103" t="str">
        <f t="shared" si="18"/>
        <v/>
      </c>
      <c r="M122" s="89"/>
      <c r="N122" s="121" t="str">
        <f t="shared" si="13"/>
        <v/>
      </c>
      <c r="O122" s="121" t="str">
        <f t="shared" si="14"/>
        <v/>
      </c>
      <c r="P122" s="122" t="str">
        <f>IF(ISBLANK(M122), "", (POWER(M122/VLOOKUP(O122,Anthro_Calc!C:P,13,FALSE),VLOOKUP(O122,Anthro_Calc!C:P,12,FALSE))-1) / (VLOOKUP(O122,Anthro_Calc!C:P,14,FALSE)*VLOOKUP(O122,Anthro_Calc!C:P,12,FALSE)))</f>
        <v/>
      </c>
      <c r="Q122" s="122" t="str">
        <f>IF(ISBLANK(M122), "", -3 + (M122 -VLOOKUP(O122,Anthro_Calc!C:P,4,FALSE)) / (VLOOKUP(O122,Anthro_Calc!C:P,5,FALSE) - VLOOKUP(O122,Anthro_Calc!C:P,4,FALSE)))</f>
        <v/>
      </c>
      <c r="R122" s="122" t="str">
        <f>IF(ISBLANK(M122), "", 3 + (M122 -VLOOKUP(O122,Anthro_Calc!C:P,10,FALSE)) / (VLOOKUP(O122,Anthro_Calc!C:P,10,FALSE) - VLOOKUP(O122,Anthro_Calc!C:P,9,FALSE)))</f>
        <v/>
      </c>
      <c r="S122" s="123" t="str">
        <f t="shared" si="19"/>
        <v/>
      </c>
      <c r="T122" s="124" t="str">
        <f t="shared" si="15"/>
        <v/>
      </c>
      <c r="U122" s="124">
        <f t="shared" si="20"/>
        <v>0</v>
      </c>
      <c r="V122" s="124" t="str">
        <f t="shared" si="21"/>
        <v/>
      </c>
      <c r="W122" s="124">
        <f t="shared" si="22"/>
        <v>0</v>
      </c>
      <c r="X122" s="124" t="str">
        <f t="shared" si="23"/>
        <v/>
      </c>
      <c r="Y122" s="124" t="str">
        <f t="shared" si="16"/>
        <v/>
      </c>
      <c r="Z122" s="55"/>
      <c r="AA122" s="90" t="s">
        <v>27</v>
      </c>
      <c r="AB122" s="89"/>
      <c r="AC122" s="91"/>
      <c r="AD122" s="105" t="str">
        <f>IF(OR(ISBLANK(AC122),ISBLANK(J122)),"",IF(AND(J122&gt;1, K122 &gt;= 6, K122 &lt;= 59), VLOOKUP(AC122&amp;Y122,Contextualization!C127:D158,2,FALSE), "NPD"))</f>
        <v/>
      </c>
      <c r="AE122" s="158"/>
    </row>
    <row r="123" spans="1:31">
      <c r="A123" s="157">
        <f t="shared" si="12"/>
        <v>119</v>
      </c>
      <c r="B123" s="57"/>
      <c r="C123" s="57"/>
      <c r="D123" s="57"/>
      <c r="E123" s="60"/>
      <c r="F123" s="57"/>
      <c r="G123" s="57"/>
      <c r="H123" s="58"/>
      <c r="I123" s="62"/>
      <c r="J123" s="93"/>
      <c r="K123" s="103" t="str">
        <f t="shared" si="17"/>
        <v/>
      </c>
      <c r="L123" s="103" t="str">
        <f t="shared" si="18"/>
        <v/>
      </c>
      <c r="M123" s="89"/>
      <c r="N123" s="121" t="str">
        <f t="shared" si="13"/>
        <v/>
      </c>
      <c r="O123" s="121" t="str">
        <f t="shared" si="14"/>
        <v/>
      </c>
      <c r="P123" s="122" t="str">
        <f>IF(ISBLANK(M123), "", (POWER(M123/VLOOKUP(O123,Anthro_Calc!C:P,13,FALSE),VLOOKUP(O123,Anthro_Calc!C:P,12,FALSE))-1) / (VLOOKUP(O123,Anthro_Calc!C:P,14,FALSE)*VLOOKUP(O123,Anthro_Calc!C:P,12,FALSE)))</f>
        <v/>
      </c>
      <c r="Q123" s="122" t="str">
        <f>IF(ISBLANK(M123), "", -3 + (M123 -VLOOKUP(O123,Anthro_Calc!C:P,4,FALSE)) / (VLOOKUP(O123,Anthro_Calc!C:P,5,FALSE) - VLOOKUP(O123,Anthro_Calc!C:P,4,FALSE)))</f>
        <v/>
      </c>
      <c r="R123" s="122" t="str">
        <f>IF(ISBLANK(M123), "", 3 + (M123 -VLOOKUP(O123,Anthro_Calc!C:P,10,FALSE)) / (VLOOKUP(O123,Anthro_Calc!C:P,10,FALSE) - VLOOKUP(O123,Anthro_Calc!C:P,9,FALSE)))</f>
        <v/>
      </c>
      <c r="S123" s="123" t="str">
        <f t="shared" si="19"/>
        <v/>
      </c>
      <c r="T123" s="124" t="str">
        <f t="shared" si="15"/>
        <v/>
      </c>
      <c r="U123" s="124">
        <f t="shared" si="20"/>
        <v>0</v>
      </c>
      <c r="V123" s="124" t="str">
        <f t="shared" si="21"/>
        <v/>
      </c>
      <c r="W123" s="124">
        <f t="shared" si="22"/>
        <v>0</v>
      </c>
      <c r="X123" s="124" t="str">
        <f t="shared" si="23"/>
        <v/>
      </c>
      <c r="Y123" s="124" t="str">
        <f t="shared" si="16"/>
        <v/>
      </c>
      <c r="Z123" s="55"/>
      <c r="AA123" s="90" t="s">
        <v>27</v>
      </c>
      <c r="AB123" s="89"/>
      <c r="AC123" s="91"/>
      <c r="AD123" s="105" t="str">
        <f>IF(OR(ISBLANK(AC123),ISBLANK(J123)),"",IF(AND(J123&gt;1, K123 &gt;= 6, K123 &lt;= 59), VLOOKUP(AC123&amp;Y123,Contextualization!C128:D159,2,FALSE), "NPD"))</f>
        <v/>
      </c>
      <c r="AE123" s="158"/>
    </row>
    <row r="124" spans="1:31">
      <c r="A124" s="157">
        <f t="shared" si="12"/>
        <v>120</v>
      </c>
      <c r="B124" s="57"/>
      <c r="C124" s="57"/>
      <c r="D124" s="57"/>
      <c r="E124" s="60"/>
      <c r="F124" s="57"/>
      <c r="G124" s="57"/>
      <c r="H124" s="58"/>
      <c r="I124" s="62"/>
      <c r="J124" s="93"/>
      <c r="K124" s="103" t="str">
        <f t="shared" si="17"/>
        <v/>
      </c>
      <c r="L124" s="103" t="str">
        <f t="shared" si="18"/>
        <v/>
      </c>
      <c r="M124" s="89"/>
      <c r="N124" s="121" t="str">
        <f t="shared" si="13"/>
        <v/>
      </c>
      <c r="O124" s="121" t="str">
        <f t="shared" si="14"/>
        <v/>
      </c>
      <c r="P124" s="122" t="str">
        <f>IF(ISBLANK(M124), "", (POWER(M124/VLOOKUP(O124,Anthro_Calc!C:P,13,FALSE),VLOOKUP(O124,Anthro_Calc!C:P,12,FALSE))-1) / (VLOOKUP(O124,Anthro_Calc!C:P,14,FALSE)*VLOOKUP(O124,Anthro_Calc!C:P,12,FALSE)))</f>
        <v/>
      </c>
      <c r="Q124" s="122" t="str">
        <f>IF(ISBLANK(M124), "", -3 + (M124 -VLOOKUP(O124,Anthro_Calc!C:P,4,FALSE)) / (VLOOKUP(O124,Anthro_Calc!C:P,5,FALSE) - VLOOKUP(O124,Anthro_Calc!C:P,4,FALSE)))</f>
        <v/>
      </c>
      <c r="R124" s="122" t="str">
        <f>IF(ISBLANK(M124), "", 3 + (M124 -VLOOKUP(O124,Anthro_Calc!C:P,10,FALSE)) / (VLOOKUP(O124,Anthro_Calc!C:P,10,FALSE) - VLOOKUP(O124,Anthro_Calc!C:P,9,FALSE)))</f>
        <v/>
      </c>
      <c r="S124" s="123" t="str">
        <f t="shared" si="19"/>
        <v/>
      </c>
      <c r="T124" s="124" t="str">
        <f t="shared" si="15"/>
        <v/>
      </c>
      <c r="U124" s="124">
        <f t="shared" si="20"/>
        <v>0</v>
      </c>
      <c r="V124" s="124" t="str">
        <f t="shared" si="21"/>
        <v/>
      </c>
      <c r="W124" s="124">
        <f t="shared" si="22"/>
        <v>0</v>
      </c>
      <c r="X124" s="124" t="str">
        <f t="shared" si="23"/>
        <v/>
      </c>
      <c r="Y124" s="124" t="str">
        <f t="shared" si="16"/>
        <v/>
      </c>
      <c r="Z124" s="55"/>
      <c r="AA124" s="90" t="s">
        <v>27</v>
      </c>
      <c r="AB124" s="89"/>
      <c r="AC124" s="91"/>
      <c r="AD124" s="105" t="str">
        <f>IF(OR(ISBLANK(AC124),ISBLANK(J124)),"",IF(AND(J124&gt;1, K124 &gt;= 6, K124 &lt;= 59), VLOOKUP(AC124&amp;Y124,Contextualization!C129:D160,2,FALSE), "NPD"))</f>
        <v/>
      </c>
      <c r="AE124" s="158"/>
    </row>
    <row r="125" spans="1:31">
      <c r="A125" s="157">
        <f t="shared" si="12"/>
        <v>121</v>
      </c>
      <c r="B125" s="57"/>
      <c r="C125" s="57"/>
      <c r="D125" s="57"/>
      <c r="E125" s="60"/>
      <c r="F125" s="57"/>
      <c r="G125" s="57"/>
      <c r="H125" s="58"/>
      <c r="I125" s="62"/>
      <c r="J125" s="93"/>
      <c r="K125" s="103" t="str">
        <f t="shared" si="17"/>
        <v/>
      </c>
      <c r="L125" s="103" t="str">
        <f t="shared" si="18"/>
        <v/>
      </c>
      <c r="M125" s="89"/>
      <c r="N125" s="121" t="str">
        <f t="shared" si="13"/>
        <v/>
      </c>
      <c r="O125" s="121" t="str">
        <f t="shared" si="14"/>
        <v/>
      </c>
      <c r="P125" s="122" t="str">
        <f>IF(ISBLANK(M125), "", (POWER(M125/VLOOKUP(O125,Anthro_Calc!C:P,13,FALSE),VLOOKUP(O125,Anthro_Calc!C:P,12,FALSE))-1) / (VLOOKUP(O125,Anthro_Calc!C:P,14,FALSE)*VLOOKUP(O125,Anthro_Calc!C:P,12,FALSE)))</f>
        <v/>
      </c>
      <c r="Q125" s="122" t="str">
        <f>IF(ISBLANK(M125), "", -3 + (M125 -VLOOKUP(O125,Anthro_Calc!C:P,4,FALSE)) / (VLOOKUP(O125,Anthro_Calc!C:P,5,FALSE) - VLOOKUP(O125,Anthro_Calc!C:P,4,FALSE)))</f>
        <v/>
      </c>
      <c r="R125" s="122" t="str">
        <f>IF(ISBLANK(M125), "", 3 + (M125 -VLOOKUP(O125,Anthro_Calc!C:P,10,FALSE)) / (VLOOKUP(O125,Anthro_Calc!C:P,10,FALSE) - VLOOKUP(O125,Anthro_Calc!C:P,9,FALSE)))</f>
        <v/>
      </c>
      <c r="S125" s="123" t="str">
        <f t="shared" si="19"/>
        <v/>
      </c>
      <c r="T125" s="124" t="str">
        <f t="shared" si="15"/>
        <v/>
      </c>
      <c r="U125" s="124">
        <f t="shared" si="20"/>
        <v>0</v>
      </c>
      <c r="V125" s="124" t="str">
        <f t="shared" si="21"/>
        <v/>
      </c>
      <c r="W125" s="124">
        <f t="shared" si="22"/>
        <v>0</v>
      </c>
      <c r="X125" s="124" t="str">
        <f t="shared" si="23"/>
        <v/>
      </c>
      <c r="Y125" s="124" t="str">
        <f t="shared" si="16"/>
        <v/>
      </c>
      <c r="Z125" s="55"/>
      <c r="AA125" s="90" t="s">
        <v>27</v>
      </c>
      <c r="AB125" s="89"/>
      <c r="AC125" s="91"/>
      <c r="AD125" s="105" t="str">
        <f>IF(OR(ISBLANK(AC125),ISBLANK(J125)),"",IF(AND(J125&gt;1, K125 &gt;= 6, K125 &lt;= 59), VLOOKUP(AC125&amp;Y125,Contextualization!C130:D161,2,FALSE), "NPD"))</f>
        <v/>
      </c>
      <c r="AE125" s="158"/>
    </row>
    <row r="126" spans="1:31">
      <c r="A126" s="157">
        <f t="shared" si="12"/>
        <v>122</v>
      </c>
      <c r="B126" s="57"/>
      <c r="C126" s="57"/>
      <c r="D126" s="57"/>
      <c r="E126" s="60"/>
      <c r="F126" s="57"/>
      <c r="G126" s="57"/>
      <c r="H126" s="58"/>
      <c r="I126" s="62"/>
      <c r="J126" s="93"/>
      <c r="K126" s="103" t="str">
        <f t="shared" si="17"/>
        <v/>
      </c>
      <c r="L126" s="103" t="str">
        <f t="shared" si="18"/>
        <v/>
      </c>
      <c r="M126" s="89"/>
      <c r="N126" s="121" t="str">
        <f t="shared" si="13"/>
        <v/>
      </c>
      <c r="O126" s="121" t="str">
        <f t="shared" si="14"/>
        <v/>
      </c>
      <c r="P126" s="122" t="str">
        <f>IF(ISBLANK(M126), "", (POWER(M126/VLOOKUP(O126,Anthro_Calc!C:P,13,FALSE),VLOOKUP(O126,Anthro_Calc!C:P,12,FALSE))-1) / (VLOOKUP(O126,Anthro_Calc!C:P,14,FALSE)*VLOOKUP(O126,Anthro_Calc!C:P,12,FALSE)))</f>
        <v/>
      </c>
      <c r="Q126" s="122" t="str">
        <f>IF(ISBLANK(M126), "", -3 + (M126 -VLOOKUP(O126,Anthro_Calc!C:P,4,FALSE)) / (VLOOKUP(O126,Anthro_Calc!C:P,5,FALSE) - VLOOKUP(O126,Anthro_Calc!C:P,4,FALSE)))</f>
        <v/>
      </c>
      <c r="R126" s="122" t="str">
        <f>IF(ISBLANK(M126), "", 3 + (M126 -VLOOKUP(O126,Anthro_Calc!C:P,10,FALSE)) / (VLOOKUP(O126,Anthro_Calc!C:P,10,FALSE) - VLOOKUP(O126,Anthro_Calc!C:P,9,FALSE)))</f>
        <v/>
      </c>
      <c r="S126" s="123" t="str">
        <f t="shared" si="19"/>
        <v/>
      </c>
      <c r="T126" s="124" t="str">
        <f t="shared" si="15"/>
        <v/>
      </c>
      <c r="U126" s="124">
        <f t="shared" si="20"/>
        <v>0</v>
      </c>
      <c r="V126" s="124" t="str">
        <f t="shared" si="21"/>
        <v/>
      </c>
      <c r="W126" s="124">
        <f t="shared" si="22"/>
        <v>0</v>
      </c>
      <c r="X126" s="124" t="str">
        <f t="shared" si="23"/>
        <v/>
      </c>
      <c r="Y126" s="124" t="str">
        <f t="shared" si="16"/>
        <v/>
      </c>
      <c r="Z126" s="55"/>
      <c r="AA126" s="90" t="s">
        <v>27</v>
      </c>
      <c r="AB126" s="89"/>
      <c r="AC126" s="91"/>
      <c r="AD126" s="105" t="str">
        <f>IF(OR(ISBLANK(AC126),ISBLANK(J126)),"",IF(AND(J126&gt;1, K126 &gt;= 6, K126 &lt;= 59), VLOOKUP(AC126&amp;Y126,Contextualization!C131:D162,2,FALSE), "NPD"))</f>
        <v/>
      </c>
      <c r="AE126" s="158"/>
    </row>
    <row r="127" spans="1:31">
      <c r="A127" s="157">
        <f t="shared" si="12"/>
        <v>123</v>
      </c>
      <c r="B127" s="57"/>
      <c r="C127" s="57"/>
      <c r="D127" s="57"/>
      <c r="E127" s="60"/>
      <c r="F127" s="57"/>
      <c r="G127" s="57"/>
      <c r="H127" s="58"/>
      <c r="I127" s="62"/>
      <c r="J127" s="93"/>
      <c r="K127" s="103" t="str">
        <f t="shared" si="17"/>
        <v/>
      </c>
      <c r="L127" s="103" t="str">
        <f t="shared" si="18"/>
        <v/>
      </c>
      <c r="M127" s="89"/>
      <c r="N127" s="121" t="str">
        <f t="shared" si="13"/>
        <v/>
      </c>
      <c r="O127" s="121" t="str">
        <f t="shared" si="14"/>
        <v/>
      </c>
      <c r="P127" s="122" t="str">
        <f>IF(ISBLANK(M127), "", (POWER(M127/VLOOKUP(O127,Anthro_Calc!C:P,13,FALSE),VLOOKUP(O127,Anthro_Calc!C:P,12,FALSE))-1) / (VLOOKUP(O127,Anthro_Calc!C:P,14,FALSE)*VLOOKUP(O127,Anthro_Calc!C:P,12,FALSE)))</f>
        <v/>
      </c>
      <c r="Q127" s="122" t="str">
        <f>IF(ISBLANK(M127), "", -3 + (M127 -VLOOKUP(O127,Anthro_Calc!C:P,4,FALSE)) / (VLOOKUP(O127,Anthro_Calc!C:P,5,FALSE) - VLOOKUP(O127,Anthro_Calc!C:P,4,FALSE)))</f>
        <v/>
      </c>
      <c r="R127" s="122" t="str">
        <f>IF(ISBLANK(M127), "", 3 + (M127 -VLOOKUP(O127,Anthro_Calc!C:P,10,FALSE)) / (VLOOKUP(O127,Anthro_Calc!C:P,10,FALSE) - VLOOKUP(O127,Anthro_Calc!C:P,9,FALSE)))</f>
        <v/>
      </c>
      <c r="S127" s="123" t="str">
        <f t="shared" si="19"/>
        <v/>
      </c>
      <c r="T127" s="124" t="str">
        <f t="shared" si="15"/>
        <v/>
      </c>
      <c r="U127" s="124">
        <f t="shared" si="20"/>
        <v>0</v>
      </c>
      <c r="V127" s="124" t="str">
        <f t="shared" si="21"/>
        <v/>
      </c>
      <c r="W127" s="124">
        <f t="shared" si="22"/>
        <v>0</v>
      </c>
      <c r="X127" s="124" t="str">
        <f t="shared" si="23"/>
        <v/>
      </c>
      <c r="Y127" s="124" t="str">
        <f t="shared" si="16"/>
        <v/>
      </c>
      <c r="Z127" s="55"/>
      <c r="AA127" s="90" t="s">
        <v>27</v>
      </c>
      <c r="AB127" s="89"/>
      <c r="AC127" s="91"/>
      <c r="AD127" s="105" t="str">
        <f>IF(OR(ISBLANK(AC127),ISBLANK(J127)),"",IF(AND(J127&gt;1, K127 &gt;= 6, K127 &lt;= 59), VLOOKUP(AC127&amp;Y127,Contextualization!C132:D163,2,FALSE), "NPD"))</f>
        <v/>
      </c>
      <c r="AE127" s="158"/>
    </row>
    <row r="128" spans="1:31">
      <c r="A128" s="157">
        <f t="shared" si="12"/>
        <v>124</v>
      </c>
      <c r="B128" s="57"/>
      <c r="C128" s="57"/>
      <c r="D128" s="57"/>
      <c r="E128" s="60"/>
      <c r="F128" s="57"/>
      <c r="G128" s="57"/>
      <c r="H128" s="58"/>
      <c r="I128" s="62"/>
      <c r="J128" s="93"/>
      <c r="K128" s="103" t="str">
        <f t="shared" si="17"/>
        <v/>
      </c>
      <c r="L128" s="103" t="str">
        <f t="shared" si="18"/>
        <v/>
      </c>
      <c r="M128" s="89"/>
      <c r="N128" s="121" t="str">
        <f t="shared" si="13"/>
        <v/>
      </c>
      <c r="O128" s="121" t="str">
        <f t="shared" si="14"/>
        <v/>
      </c>
      <c r="P128" s="122" t="str">
        <f>IF(ISBLANK(M128), "", (POWER(M128/VLOOKUP(O128,Anthro_Calc!C:P,13,FALSE),VLOOKUP(O128,Anthro_Calc!C:P,12,FALSE))-1) / (VLOOKUP(O128,Anthro_Calc!C:P,14,FALSE)*VLOOKUP(O128,Anthro_Calc!C:P,12,FALSE)))</f>
        <v/>
      </c>
      <c r="Q128" s="122" t="str">
        <f>IF(ISBLANK(M128), "", -3 + (M128 -VLOOKUP(O128,Anthro_Calc!C:P,4,FALSE)) / (VLOOKUP(O128,Anthro_Calc!C:P,5,FALSE) - VLOOKUP(O128,Anthro_Calc!C:P,4,FALSE)))</f>
        <v/>
      </c>
      <c r="R128" s="122" t="str">
        <f>IF(ISBLANK(M128), "", 3 + (M128 -VLOOKUP(O128,Anthro_Calc!C:P,10,FALSE)) / (VLOOKUP(O128,Anthro_Calc!C:P,10,FALSE) - VLOOKUP(O128,Anthro_Calc!C:P,9,FALSE)))</f>
        <v/>
      </c>
      <c r="S128" s="123" t="str">
        <f t="shared" si="19"/>
        <v/>
      </c>
      <c r="T128" s="124" t="str">
        <f t="shared" si="15"/>
        <v/>
      </c>
      <c r="U128" s="124">
        <f t="shared" si="20"/>
        <v>0</v>
      </c>
      <c r="V128" s="124" t="str">
        <f t="shared" si="21"/>
        <v/>
      </c>
      <c r="W128" s="124">
        <f t="shared" si="22"/>
        <v>0</v>
      </c>
      <c r="X128" s="124" t="str">
        <f t="shared" si="23"/>
        <v/>
      </c>
      <c r="Y128" s="124" t="str">
        <f t="shared" si="16"/>
        <v/>
      </c>
      <c r="Z128" s="55"/>
      <c r="AA128" s="90" t="s">
        <v>27</v>
      </c>
      <c r="AB128" s="89"/>
      <c r="AC128" s="91"/>
      <c r="AD128" s="105" t="str">
        <f>IF(OR(ISBLANK(AC128),ISBLANK(J128)),"",IF(AND(J128&gt;1, K128 &gt;= 6, K128 &lt;= 59), VLOOKUP(AC128&amp;Y128,Contextualization!C133:D164,2,FALSE), "NPD"))</f>
        <v/>
      </c>
      <c r="AE128" s="158"/>
    </row>
    <row r="129" spans="1:31">
      <c r="A129" s="157">
        <f t="shared" si="12"/>
        <v>125</v>
      </c>
      <c r="B129" s="57"/>
      <c r="C129" s="57"/>
      <c r="D129" s="57"/>
      <c r="E129" s="60"/>
      <c r="F129" s="57"/>
      <c r="G129" s="57"/>
      <c r="H129" s="58"/>
      <c r="I129" s="62"/>
      <c r="J129" s="93"/>
      <c r="K129" s="103" t="str">
        <f t="shared" si="17"/>
        <v/>
      </c>
      <c r="L129" s="103" t="str">
        <f t="shared" si="18"/>
        <v/>
      </c>
      <c r="M129" s="89"/>
      <c r="N129" s="121" t="str">
        <f t="shared" si="13"/>
        <v/>
      </c>
      <c r="O129" s="121" t="str">
        <f t="shared" si="14"/>
        <v/>
      </c>
      <c r="P129" s="122" t="str">
        <f>IF(ISBLANK(M129), "", (POWER(M129/VLOOKUP(O129,Anthro_Calc!C:P,13,FALSE),VLOOKUP(O129,Anthro_Calc!C:P,12,FALSE))-1) / (VLOOKUP(O129,Anthro_Calc!C:P,14,FALSE)*VLOOKUP(O129,Anthro_Calc!C:P,12,FALSE)))</f>
        <v/>
      </c>
      <c r="Q129" s="122" t="str">
        <f>IF(ISBLANK(M129), "", -3 + (M129 -VLOOKUP(O129,Anthro_Calc!C:P,4,FALSE)) / (VLOOKUP(O129,Anthro_Calc!C:P,5,FALSE) - VLOOKUP(O129,Anthro_Calc!C:P,4,FALSE)))</f>
        <v/>
      </c>
      <c r="R129" s="122" t="str">
        <f>IF(ISBLANK(M129), "", 3 + (M129 -VLOOKUP(O129,Anthro_Calc!C:P,10,FALSE)) / (VLOOKUP(O129,Anthro_Calc!C:P,10,FALSE) - VLOOKUP(O129,Anthro_Calc!C:P,9,FALSE)))</f>
        <v/>
      </c>
      <c r="S129" s="123" t="str">
        <f t="shared" si="19"/>
        <v/>
      </c>
      <c r="T129" s="124" t="str">
        <f t="shared" si="15"/>
        <v/>
      </c>
      <c r="U129" s="124">
        <f t="shared" si="20"/>
        <v>0</v>
      </c>
      <c r="V129" s="124" t="str">
        <f t="shared" si="21"/>
        <v/>
      </c>
      <c r="W129" s="124">
        <f t="shared" si="22"/>
        <v>0</v>
      </c>
      <c r="X129" s="124" t="str">
        <f t="shared" si="23"/>
        <v/>
      </c>
      <c r="Y129" s="124" t="str">
        <f t="shared" si="16"/>
        <v/>
      </c>
      <c r="Z129" s="55"/>
      <c r="AA129" s="90" t="s">
        <v>27</v>
      </c>
      <c r="AB129" s="89"/>
      <c r="AC129" s="91"/>
      <c r="AD129" s="105" t="str">
        <f>IF(OR(ISBLANK(AC129),ISBLANK(J129)),"",IF(AND(J129&gt;1, K129 &gt;= 6, K129 &lt;= 59), VLOOKUP(AC129&amp;Y129,Contextualization!C134:D165,2,FALSE), "NPD"))</f>
        <v/>
      </c>
      <c r="AE129" s="158"/>
    </row>
    <row r="130" spans="1:31">
      <c r="A130" s="157">
        <f t="shared" si="12"/>
        <v>126</v>
      </c>
      <c r="B130" s="57"/>
      <c r="C130" s="57"/>
      <c r="D130" s="57"/>
      <c r="E130" s="60"/>
      <c r="F130" s="57"/>
      <c r="G130" s="57"/>
      <c r="H130" s="58"/>
      <c r="I130" s="62"/>
      <c r="J130" s="93"/>
      <c r="K130" s="103" t="str">
        <f t="shared" si="17"/>
        <v/>
      </c>
      <c r="L130" s="103" t="str">
        <f t="shared" si="18"/>
        <v/>
      </c>
      <c r="M130" s="89"/>
      <c r="N130" s="121" t="str">
        <f t="shared" si="13"/>
        <v/>
      </c>
      <c r="O130" s="121" t="str">
        <f t="shared" si="14"/>
        <v/>
      </c>
      <c r="P130" s="122" t="str">
        <f>IF(ISBLANK(M130), "", (POWER(M130/VLOOKUP(O130,Anthro_Calc!C:P,13,FALSE),VLOOKUP(O130,Anthro_Calc!C:P,12,FALSE))-1) / (VLOOKUP(O130,Anthro_Calc!C:P,14,FALSE)*VLOOKUP(O130,Anthro_Calc!C:P,12,FALSE)))</f>
        <v/>
      </c>
      <c r="Q130" s="122" t="str">
        <f>IF(ISBLANK(M130), "", -3 + (M130 -VLOOKUP(O130,Anthro_Calc!C:P,4,FALSE)) / (VLOOKUP(O130,Anthro_Calc!C:P,5,FALSE) - VLOOKUP(O130,Anthro_Calc!C:P,4,FALSE)))</f>
        <v/>
      </c>
      <c r="R130" s="122" t="str">
        <f>IF(ISBLANK(M130), "", 3 + (M130 -VLOOKUP(O130,Anthro_Calc!C:P,10,FALSE)) / (VLOOKUP(O130,Anthro_Calc!C:P,10,FALSE) - VLOOKUP(O130,Anthro_Calc!C:P,9,FALSE)))</f>
        <v/>
      </c>
      <c r="S130" s="123" t="str">
        <f t="shared" si="19"/>
        <v/>
      </c>
      <c r="T130" s="124" t="str">
        <f t="shared" si="15"/>
        <v/>
      </c>
      <c r="U130" s="124">
        <f t="shared" si="20"/>
        <v>0</v>
      </c>
      <c r="V130" s="124" t="str">
        <f t="shared" si="21"/>
        <v/>
      </c>
      <c r="W130" s="124">
        <f t="shared" si="22"/>
        <v>0</v>
      </c>
      <c r="X130" s="124" t="str">
        <f t="shared" si="23"/>
        <v/>
      </c>
      <c r="Y130" s="124" t="str">
        <f t="shared" si="16"/>
        <v/>
      </c>
      <c r="Z130" s="55"/>
      <c r="AA130" s="90" t="s">
        <v>27</v>
      </c>
      <c r="AB130" s="89"/>
      <c r="AC130" s="91"/>
      <c r="AD130" s="105" t="str">
        <f>IF(OR(ISBLANK(AC130),ISBLANK(J130)),"",IF(AND(J130&gt;1, K130 &gt;= 6, K130 &lt;= 59), VLOOKUP(AC130&amp;Y130,Contextualization!C135:D166,2,FALSE), "NPD"))</f>
        <v/>
      </c>
      <c r="AE130" s="158"/>
    </row>
    <row r="131" spans="1:31">
      <c r="A131" s="157">
        <f t="shared" si="12"/>
        <v>127</v>
      </c>
      <c r="B131" s="57"/>
      <c r="C131" s="57"/>
      <c r="D131" s="57"/>
      <c r="E131" s="60"/>
      <c r="F131" s="57"/>
      <c r="G131" s="57"/>
      <c r="H131" s="58"/>
      <c r="I131" s="62"/>
      <c r="J131" s="93"/>
      <c r="K131" s="103" t="str">
        <f t="shared" si="17"/>
        <v/>
      </c>
      <c r="L131" s="103" t="str">
        <f t="shared" si="18"/>
        <v/>
      </c>
      <c r="M131" s="89"/>
      <c r="N131" s="121" t="str">
        <f t="shared" si="13"/>
        <v/>
      </c>
      <c r="O131" s="121" t="str">
        <f t="shared" si="14"/>
        <v/>
      </c>
      <c r="P131" s="122" t="str">
        <f>IF(ISBLANK(M131), "", (POWER(M131/VLOOKUP(O131,Anthro_Calc!C:P,13,FALSE),VLOOKUP(O131,Anthro_Calc!C:P,12,FALSE))-1) / (VLOOKUP(O131,Anthro_Calc!C:P,14,FALSE)*VLOOKUP(O131,Anthro_Calc!C:P,12,FALSE)))</f>
        <v/>
      </c>
      <c r="Q131" s="122" t="str">
        <f>IF(ISBLANK(M131), "", -3 + (M131 -VLOOKUP(O131,Anthro_Calc!C:P,4,FALSE)) / (VLOOKUP(O131,Anthro_Calc!C:P,5,FALSE) - VLOOKUP(O131,Anthro_Calc!C:P,4,FALSE)))</f>
        <v/>
      </c>
      <c r="R131" s="122" t="str">
        <f>IF(ISBLANK(M131), "", 3 + (M131 -VLOOKUP(O131,Anthro_Calc!C:P,10,FALSE)) / (VLOOKUP(O131,Anthro_Calc!C:P,10,FALSE) - VLOOKUP(O131,Anthro_Calc!C:P,9,FALSE)))</f>
        <v/>
      </c>
      <c r="S131" s="123" t="str">
        <f t="shared" si="19"/>
        <v/>
      </c>
      <c r="T131" s="124" t="str">
        <f t="shared" si="15"/>
        <v/>
      </c>
      <c r="U131" s="124">
        <f t="shared" si="20"/>
        <v>0</v>
      </c>
      <c r="V131" s="124" t="str">
        <f t="shared" si="21"/>
        <v/>
      </c>
      <c r="W131" s="124">
        <f t="shared" si="22"/>
        <v>0</v>
      </c>
      <c r="X131" s="124" t="str">
        <f t="shared" si="23"/>
        <v/>
      </c>
      <c r="Y131" s="124" t="str">
        <f t="shared" si="16"/>
        <v/>
      </c>
      <c r="Z131" s="55"/>
      <c r="AA131" s="90" t="s">
        <v>27</v>
      </c>
      <c r="AB131" s="89"/>
      <c r="AC131" s="91"/>
      <c r="AD131" s="105" t="str">
        <f>IF(OR(ISBLANK(AC131),ISBLANK(J131)),"",IF(AND(J131&gt;1, K131 &gt;= 6, K131 &lt;= 59), VLOOKUP(AC131&amp;Y131,Contextualization!C136:D167,2,FALSE), "NPD"))</f>
        <v/>
      </c>
      <c r="AE131" s="158"/>
    </row>
    <row r="132" spans="1:31">
      <c r="A132" s="157">
        <f t="shared" si="12"/>
        <v>128</v>
      </c>
      <c r="B132" s="57"/>
      <c r="C132" s="57"/>
      <c r="D132" s="57"/>
      <c r="E132" s="60"/>
      <c r="F132" s="57"/>
      <c r="G132" s="57"/>
      <c r="H132" s="58"/>
      <c r="I132" s="62"/>
      <c r="J132" s="93"/>
      <c r="K132" s="103" t="str">
        <f t="shared" si="17"/>
        <v/>
      </c>
      <c r="L132" s="103" t="str">
        <f t="shared" si="18"/>
        <v/>
      </c>
      <c r="M132" s="89"/>
      <c r="N132" s="121" t="str">
        <f t="shared" si="13"/>
        <v/>
      </c>
      <c r="O132" s="121" t="str">
        <f t="shared" si="14"/>
        <v/>
      </c>
      <c r="P132" s="122" t="str">
        <f>IF(ISBLANK(M132), "", (POWER(M132/VLOOKUP(O132,Anthro_Calc!C:P,13,FALSE),VLOOKUP(O132,Anthro_Calc!C:P,12,FALSE))-1) / (VLOOKUP(O132,Anthro_Calc!C:P,14,FALSE)*VLOOKUP(O132,Anthro_Calc!C:P,12,FALSE)))</f>
        <v/>
      </c>
      <c r="Q132" s="122" t="str">
        <f>IF(ISBLANK(M132), "", -3 + (M132 -VLOOKUP(O132,Anthro_Calc!C:P,4,FALSE)) / (VLOOKUP(O132,Anthro_Calc!C:P,5,FALSE) - VLOOKUP(O132,Anthro_Calc!C:P,4,FALSE)))</f>
        <v/>
      </c>
      <c r="R132" s="122" t="str">
        <f>IF(ISBLANK(M132), "", 3 + (M132 -VLOOKUP(O132,Anthro_Calc!C:P,10,FALSE)) / (VLOOKUP(O132,Anthro_Calc!C:P,10,FALSE) - VLOOKUP(O132,Anthro_Calc!C:P,9,FALSE)))</f>
        <v/>
      </c>
      <c r="S132" s="123" t="str">
        <f t="shared" si="19"/>
        <v/>
      </c>
      <c r="T132" s="124" t="str">
        <f t="shared" si="15"/>
        <v/>
      </c>
      <c r="U132" s="124">
        <f t="shared" si="20"/>
        <v>0</v>
      </c>
      <c r="V132" s="124" t="str">
        <f t="shared" si="21"/>
        <v/>
      </c>
      <c r="W132" s="124">
        <f t="shared" si="22"/>
        <v>0</v>
      </c>
      <c r="X132" s="124" t="str">
        <f t="shared" si="23"/>
        <v/>
      </c>
      <c r="Y132" s="124" t="str">
        <f t="shared" si="16"/>
        <v/>
      </c>
      <c r="Z132" s="55"/>
      <c r="AA132" s="90" t="s">
        <v>27</v>
      </c>
      <c r="AB132" s="89"/>
      <c r="AC132" s="91"/>
      <c r="AD132" s="105" t="str">
        <f>IF(OR(ISBLANK(AC132),ISBLANK(J132)),"",IF(AND(J132&gt;1, K132 &gt;= 6, K132 &lt;= 59), VLOOKUP(AC132&amp;Y132,Contextualization!C137:D168,2,FALSE), "NPD"))</f>
        <v/>
      </c>
      <c r="AE132" s="158"/>
    </row>
    <row r="133" spans="1:31">
      <c r="A133" s="157">
        <f t="shared" ref="A133:A196" si="24">ROW()-4</f>
        <v>129</v>
      </c>
      <c r="B133" s="57"/>
      <c r="C133" s="57"/>
      <c r="D133" s="57"/>
      <c r="E133" s="60"/>
      <c r="F133" s="57"/>
      <c r="G133" s="57"/>
      <c r="H133" s="58"/>
      <c r="I133" s="62"/>
      <c r="J133" s="93"/>
      <c r="K133" s="103" t="str">
        <f t="shared" si="17"/>
        <v/>
      </c>
      <c r="L133" s="103" t="str">
        <f t="shared" si="18"/>
        <v/>
      </c>
      <c r="M133" s="89"/>
      <c r="N133" s="121" t="str">
        <f t="shared" ref="N133:N196" si="25">H133&amp;K133</f>
        <v/>
      </c>
      <c r="O133" s="121" t="str">
        <f t="shared" ref="O133:O196" si="26">H133&amp;L133</f>
        <v/>
      </c>
      <c r="P133" s="122" t="str">
        <f>IF(ISBLANK(M133), "", (POWER(M133/VLOOKUP(O133,Anthro_Calc!C:P,13,FALSE),VLOOKUP(O133,Anthro_Calc!C:P,12,FALSE))-1) / (VLOOKUP(O133,Anthro_Calc!C:P,14,FALSE)*VLOOKUP(O133,Anthro_Calc!C:P,12,FALSE)))</f>
        <v/>
      </c>
      <c r="Q133" s="122" t="str">
        <f>IF(ISBLANK(M133), "", -3 + (M133 -VLOOKUP(O133,Anthro_Calc!C:P,4,FALSE)) / (VLOOKUP(O133,Anthro_Calc!C:P,5,FALSE) - VLOOKUP(O133,Anthro_Calc!C:P,4,FALSE)))</f>
        <v/>
      </c>
      <c r="R133" s="122" t="str">
        <f>IF(ISBLANK(M133), "", 3 + (M133 -VLOOKUP(O133,Anthro_Calc!C:P,10,FALSE)) / (VLOOKUP(O133,Anthro_Calc!C:P,10,FALSE) - VLOOKUP(O133,Anthro_Calc!C:P,9,FALSE)))</f>
        <v/>
      </c>
      <c r="S133" s="123" t="str">
        <f t="shared" si="19"/>
        <v/>
      </c>
      <c r="T133" s="124" t="str">
        <f t="shared" ref="T133:T196" si="27">IF(ISBLANK(M133), "", IF(S133&lt;=-3,"SEVERE", IF(S133&lt;=-2,"MODERATE", IF(S133&lt;=-1, "MILD", "NORMAL"))))</f>
        <v/>
      </c>
      <c r="U133" s="124">
        <f t="shared" si="20"/>
        <v>0</v>
      </c>
      <c r="V133" s="124" t="str">
        <f t="shared" si="21"/>
        <v/>
      </c>
      <c r="W133" s="124">
        <f t="shared" si="22"/>
        <v>0</v>
      </c>
      <c r="X133" s="124" t="str">
        <f t="shared" si="23"/>
        <v/>
      </c>
      <c r="Y133" s="124" t="str">
        <f t="shared" ref="Y133:Y196" si="28">IF(AND(ISERROR(FIND("Mild",$I$2)),T133="MILD"),"NORMAL",T133)</f>
        <v/>
      </c>
      <c r="Z133" s="55"/>
      <c r="AA133" s="90" t="s">
        <v>27</v>
      </c>
      <c r="AB133" s="89"/>
      <c r="AC133" s="91"/>
      <c r="AD133" s="105" t="str">
        <f>IF(OR(ISBLANK(AC133),ISBLANK(J133)),"",IF(AND(J133&gt;1, K133 &gt;= 6, K133 &lt;= 59), VLOOKUP(AC133&amp;Y133,Contextualization!C138:D169,2,FALSE), "NPD"))</f>
        <v/>
      </c>
      <c r="AE133" s="158"/>
    </row>
    <row r="134" spans="1:31">
      <c r="A134" s="157">
        <f t="shared" si="24"/>
        <v>130</v>
      </c>
      <c r="B134" s="57"/>
      <c r="C134" s="57"/>
      <c r="D134" s="57"/>
      <c r="E134" s="60"/>
      <c r="F134" s="57"/>
      <c r="G134" s="57"/>
      <c r="H134" s="58"/>
      <c r="I134" s="62"/>
      <c r="J134" s="93"/>
      <c r="K134" s="103" t="str">
        <f t="shared" ref="K134:K197" si="29">IF(ISBLANK(I134), "", ROUND((E134-I134)/30.4,0))</f>
        <v/>
      </c>
      <c r="L134" s="103" t="str">
        <f t="shared" ref="L134:L197" si="30">IF(ISBLANK(I134), "", E134-I134)</f>
        <v/>
      </c>
      <c r="M134" s="89"/>
      <c r="N134" s="121" t="str">
        <f t="shared" si="25"/>
        <v/>
      </c>
      <c r="O134" s="121" t="str">
        <f t="shared" si="26"/>
        <v/>
      </c>
      <c r="P134" s="122" t="str">
        <f>IF(ISBLANK(M134), "", (POWER(M134/VLOOKUP(O134,Anthro_Calc!C:P,13,FALSE),VLOOKUP(O134,Anthro_Calc!C:P,12,FALSE))-1) / (VLOOKUP(O134,Anthro_Calc!C:P,14,FALSE)*VLOOKUP(O134,Anthro_Calc!C:P,12,FALSE)))</f>
        <v/>
      </c>
      <c r="Q134" s="122" t="str">
        <f>IF(ISBLANK(M134), "", -3 + (M134 -VLOOKUP(O134,Anthro_Calc!C:P,4,FALSE)) / (VLOOKUP(O134,Anthro_Calc!C:P,5,FALSE) - VLOOKUP(O134,Anthro_Calc!C:P,4,FALSE)))</f>
        <v/>
      </c>
      <c r="R134" s="122" t="str">
        <f>IF(ISBLANK(M134), "", 3 + (M134 -VLOOKUP(O134,Anthro_Calc!C:P,10,FALSE)) / (VLOOKUP(O134,Anthro_Calc!C:P,10,FALSE) - VLOOKUP(O134,Anthro_Calc!C:P,9,FALSE)))</f>
        <v/>
      </c>
      <c r="S134" s="123" t="str">
        <f t="shared" ref="S134:S197" si="31">IF(P134="", "", IF(P134&gt;3, R134, IF(P134&lt;-3, Q134, P134)))</f>
        <v/>
      </c>
      <c r="T134" s="124" t="str">
        <f t="shared" si="27"/>
        <v/>
      </c>
      <c r="U134" s="124">
        <f t="shared" ref="U134:U197" si="32">IF(H134="m", L134, 0)</f>
        <v>0</v>
      </c>
      <c r="V134" s="124" t="str">
        <f t="shared" ref="V134:V197" si="33">IF(H134="m", M134, "")</f>
        <v/>
      </c>
      <c r="W134" s="124">
        <f t="shared" ref="W134:W197" si="34">IF(H134="f", L134, 0)</f>
        <v>0</v>
      </c>
      <c r="X134" s="124" t="str">
        <f t="shared" ref="X134:X197" si="35">IF(H134="f", M134, "")</f>
        <v/>
      </c>
      <c r="Y134" s="124" t="str">
        <f t="shared" si="28"/>
        <v/>
      </c>
      <c r="Z134" s="55"/>
      <c r="AA134" s="90" t="s">
        <v>27</v>
      </c>
      <c r="AB134" s="89"/>
      <c r="AC134" s="91"/>
      <c r="AD134" s="105" t="str">
        <f>IF(OR(ISBLANK(AC134),ISBLANK(J134)),"",IF(AND(J134&gt;1, K134 &gt;= 6, K134 &lt;= 59), VLOOKUP(AC134&amp;Y134,Contextualization!C139:D170,2,FALSE), "NPD"))</f>
        <v/>
      </c>
      <c r="AE134" s="158"/>
    </row>
    <row r="135" spans="1:31">
      <c r="A135" s="157">
        <f t="shared" si="24"/>
        <v>131</v>
      </c>
      <c r="B135" s="57"/>
      <c r="C135" s="57"/>
      <c r="D135" s="57"/>
      <c r="E135" s="60"/>
      <c r="F135" s="57"/>
      <c r="G135" s="57"/>
      <c r="H135" s="58"/>
      <c r="I135" s="62"/>
      <c r="J135" s="93"/>
      <c r="K135" s="103" t="str">
        <f t="shared" si="29"/>
        <v/>
      </c>
      <c r="L135" s="103" t="str">
        <f t="shared" si="30"/>
        <v/>
      </c>
      <c r="M135" s="89"/>
      <c r="N135" s="121" t="str">
        <f t="shared" si="25"/>
        <v/>
      </c>
      <c r="O135" s="121" t="str">
        <f t="shared" si="26"/>
        <v/>
      </c>
      <c r="P135" s="122" t="str">
        <f>IF(ISBLANK(M135), "", (POWER(M135/VLOOKUP(O135,Anthro_Calc!C:P,13,FALSE),VLOOKUP(O135,Anthro_Calc!C:P,12,FALSE))-1) / (VLOOKUP(O135,Anthro_Calc!C:P,14,FALSE)*VLOOKUP(O135,Anthro_Calc!C:P,12,FALSE)))</f>
        <v/>
      </c>
      <c r="Q135" s="122" t="str">
        <f>IF(ISBLANK(M135), "", -3 + (M135 -VLOOKUP(O135,Anthro_Calc!C:P,4,FALSE)) / (VLOOKUP(O135,Anthro_Calc!C:P,5,FALSE) - VLOOKUP(O135,Anthro_Calc!C:P,4,FALSE)))</f>
        <v/>
      </c>
      <c r="R135" s="122" t="str">
        <f>IF(ISBLANK(M135), "", 3 + (M135 -VLOOKUP(O135,Anthro_Calc!C:P,10,FALSE)) / (VLOOKUP(O135,Anthro_Calc!C:P,10,FALSE) - VLOOKUP(O135,Anthro_Calc!C:P,9,FALSE)))</f>
        <v/>
      </c>
      <c r="S135" s="123" t="str">
        <f t="shared" si="31"/>
        <v/>
      </c>
      <c r="T135" s="124" t="str">
        <f t="shared" si="27"/>
        <v/>
      </c>
      <c r="U135" s="124">
        <f t="shared" si="32"/>
        <v>0</v>
      </c>
      <c r="V135" s="124" t="str">
        <f t="shared" si="33"/>
        <v/>
      </c>
      <c r="W135" s="124">
        <f t="shared" si="34"/>
        <v>0</v>
      </c>
      <c r="X135" s="124" t="str">
        <f t="shared" si="35"/>
        <v/>
      </c>
      <c r="Y135" s="124" t="str">
        <f t="shared" si="28"/>
        <v/>
      </c>
      <c r="Z135" s="55"/>
      <c r="AA135" s="90" t="s">
        <v>27</v>
      </c>
      <c r="AB135" s="89"/>
      <c r="AC135" s="91"/>
      <c r="AD135" s="105" t="str">
        <f>IF(OR(ISBLANK(AC135),ISBLANK(J135)),"",IF(AND(J135&gt;1, K135 &gt;= 6, K135 &lt;= 59), VLOOKUP(AC135&amp;Y135,Contextualization!C140:D171,2,FALSE), "NPD"))</f>
        <v/>
      </c>
      <c r="AE135" s="158"/>
    </row>
    <row r="136" spans="1:31">
      <c r="A136" s="157">
        <f t="shared" si="24"/>
        <v>132</v>
      </c>
      <c r="B136" s="57"/>
      <c r="C136" s="57"/>
      <c r="D136" s="57"/>
      <c r="E136" s="60"/>
      <c r="F136" s="57"/>
      <c r="G136" s="57"/>
      <c r="H136" s="58"/>
      <c r="I136" s="62"/>
      <c r="J136" s="93"/>
      <c r="K136" s="103" t="str">
        <f t="shared" si="29"/>
        <v/>
      </c>
      <c r="L136" s="103" t="str">
        <f t="shared" si="30"/>
        <v/>
      </c>
      <c r="M136" s="89"/>
      <c r="N136" s="121" t="str">
        <f t="shared" si="25"/>
        <v/>
      </c>
      <c r="O136" s="121" t="str">
        <f t="shared" si="26"/>
        <v/>
      </c>
      <c r="P136" s="122" t="str">
        <f>IF(ISBLANK(M136), "", (POWER(M136/VLOOKUP(O136,Anthro_Calc!C:P,13,FALSE),VLOOKUP(O136,Anthro_Calc!C:P,12,FALSE))-1) / (VLOOKUP(O136,Anthro_Calc!C:P,14,FALSE)*VLOOKUP(O136,Anthro_Calc!C:P,12,FALSE)))</f>
        <v/>
      </c>
      <c r="Q136" s="122" t="str">
        <f>IF(ISBLANK(M136), "", -3 + (M136 -VLOOKUP(O136,Anthro_Calc!C:P,4,FALSE)) / (VLOOKUP(O136,Anthro_Calc!C:P,5,FALSE) - VLOOKUP(O136,Anthro_Calc!C:P,4,FALSE)))</f>
        <v/>
      </c>
      <c r="R136" s="122" t="str">
        <f>IF(ISBLANK(M136), "", 3 + (M136 -VLOOKUP(O136,Anthro_Calc!C:P,10,FALSE)) / (VLOOKUP(O136,Anthro_Calc!C:P,10,FALSE) - VLOOKUP(O136,Anthro_Calc!C:P,9,FALSE)))</f>
        <v/>
      </c>
      <c r="S136" s="123" t="str">
        <f t="shared" si="31"/>
        <v/>
      </c>
      <c r="T136" s="124" t="str">
        <f t="shared" si="27"/>
        <v/>
      </c>
      <c r="U136" s="124">
        <f t="shared" si="32"/>
        <v>0</v>
      </c>
      <c r="V136" s="124" t="str">
        <f t="shared" si="33"/>
        <v/>
      </c>
      <c r="W136" s="124">
        <f t="shared" si="34"/>
        <v>0</v>
      </c>
      <c r="X136" s="124" t="str">
        <f t="shared" si="35"/>
        <v/>
      </c>
      <c r="Y136" s="124" t="str">
        <f t="shared" si="28"/>
        <v/>
      </c>
      <c r="Z136" s="55"/>
      <c r="AA136" s="90" t="s">
        <v>27</v>
      </c>
      <c r="AB136" s="89"/>
      <c r="AC136" s="91"/>
      <c r="AD136" s="105" t="str">
        <f>IF(OR(ISBLANK(AC136),ISBLANK(J136)),"",IF(AND(J136&gt;1, K136 &gt;= 6, K136 &lt;= 59), VLOOKUP(AC136&amp;Y136,Contextualization!C141:D172,2,FALSE), "NPD"))</f>
        <v/>
      </c>
      <c r="AE136" s="158"/>
    </row>
    <row r="137" spans="1:31">
      <c r="A137" s="157">
        <f t="shared" si="24"/>
        <v>133</v>
      </c>
      <c r="B137" s="57"/>
      <c r="C137" s="57"/>
      <c r="D137" s="57"/>
      <c r="E137" s="60"/>
      <c r="F137" s="57"/>
      <c r="G137" s="57"/>
      <c r="H137" s="58"/>
      <c r="I137" s="62"/>
      <c r="J137" s="93"/>
      <c r="K137" s="103" t="str">
        <f t="shared" si="29"/>
        <v/>
      </c>
      <c r="L137" s="103" t="str">
        <f t="shared" si="30"/>
        <v/>
      </c>
      <c r="M137" s="89"/>
      <c r="N137" s="121" t="str">
        <f t="shared" si="25"/>
        <v/>
      </c>
      <c r="O137" s="121" t="str">
        <f t="shared" si="26"/>
        <v/>
      </c>
      <c r="P137" s="122" t="str">
        <f>IF(ISBLANK(M137), "", (POWER(M137/VLOOKUP(O137,Anthro_Calc!C:P,13,FALSE),VLOOKUP(O137,Anthro_Calc!C:P,12,FALSE))-1) / (VLOOKUP(O137,Anthro_Calc!C:P,14,FALSE)*VLOOKUP(O137,Anthro_Calc!C:P,12,FALSE)))</f>
        <v/>
      </c>
      <c r="Q137" s="122" t="str">
        <f>IF(ISBLANK(M137), "", -3 + (M137 -VLOOKUP(O137,Anthro_Calc!C:P,4,FALSE)) / (VLOOKUP(O137,Anthro_Calc!C:P,5,FALSE) - VLOOKUP(O137,Anthro_Calc!C:P,4,FALSE)))</f>
        <v/>
      </c>
      <c r="R137" s="122" t="str">
        <f>IF(ISBLANK(M137), "", 3 + (M137 -VLOOKUP(O137,Anthro_Calc!C:P,10,FALSE)) / (VLOOKUP(O137,Anthro_Calc!C:P,10,FALSE) - VLOOKUP(O137,Anthro_Calc!C:P,9,FALSE)))</f>
        <v/>
      </c>
      <c r="S137" s="123" t="str">
        <f t="shared" si="31"/>
        <v/>
      </c>
      <c r="T137" s="124" t="str">
        <f t="shared" si="27"/>
        <v/>
      </c>
      <c r="U137" s="124">
        <f t="shared" si="32"/>
        <v>0</v>
      </c>
      <c r="V137" s="124" t="str">
        <f t="shared" si="33"/>
        <v/>
      </c>
      <c r="W137" s="124">
        <f t="shared" si="34"/>
        <v>0</v>
      </c>
      <c r="X137" s="124" t="str">
        <f t="shared" si="35"/>
        <v/>
      </c>
      <c r="Y137" s="124" t="str">
        <f t="shared" si="28"/>
        <v/>
      </c>
      <c r="Z137" s="55"/>
      <c r="AA137" s="90" t="s">
        <v>27</v>
      </c>
      <c r="AB137" s="89"/>
      <c r="AC137" s="91"/>
      <c r="AD137" s="105" t="str">
        <f>IF(OR(ISBLANK(AC137),ISBLANK(J137)),"",IF(AND(J137&gt;1, K137 &gt;= 6, K137 &lt;= 59), VLOOKUP(AC137&amp;Y137,Contextualization!C142:D173,2,FALSE), "NPD"))</f>
        <v/>
      </c>
      <c r="AE137" s="158"/>
    </row>
    <row r="138" spans="1:31">
      <c r="A138" s="157">
        <f t="shared" si="24"/>
        <v>134</v>
      </c>
      <c r="B138" s="57"/>
      <c r="C138" s="57"/>
      <c r="D138" s="57"/>
      <c r="E138" s="60"/>
      <c r="F138" s="57"/>
      <c r="G138" s="57"/>
      <c r="H138" s="58"/>
      <c r="I138" s="62"/>
      <c r="J138" s="93"/>
      <c r="K138" s="103" t="str">
        <f t="shared" si="29"/>
        <v/>
      </c>
      <c r="L138" s="103" t="str">
        <f t="shared" si="30"/>
        <v/>
      </c>
      <c r="M138" s="89"/>
      <c r="N138" s="121" t="str">
        <f t="shared" si="25"/>
        <v/>
      </c>
      <c r="O138" s="121" t="str">
        <f t="shared" si="26"/>
        <v/>
      </c>
      <c r="P138" s="122" t="str">
        <f>IF(ISBLANK(M138), "", (POWER(M138/VLOOKUP(O138,Anthro_Calc!C:P,13,FALSE),VLOOKUP(O138,Anthro_Calc!C:P,12,FALSE))-1) / (VLOOKUP(O138,Anthro_Calc!C:P,14,FALSE)*VLOOKUP(O138,Anthro_Calc!C:P,12,FALSE)))</f>
        <v/>
      </c>
      <c r="Q138" s="122" t="str">
        <f>IF(ISBLANK(M138), "", -3 + (M138 -VLOOKUP(O138,Anthro_Calc!C:P,4,FALSE)) / (VLOOKUP(O138,Anthro_Calc!C:P,5,FALSE) - VLOOKUP(O138,Anthro_Calc!C:P,4,FALSE)))</f>
        <v/>
      </c>
      <c r="R138" s="122" t="str">
        <f>IF(ISBLANK(M138), "", 3 + (M138 -VLOOKUP(O138,Anthro_Calc!C:P,10,FALSE)) / (VLOOKUP(O138,Anthro_Calc!C:P,10,FALSE) - VLOOKUP(O138,Anthro_Calc!C:P,9,FALSE)))</f>
        <v/>
      </c>
      <c r="S138" s="123" t="str">
        <f t="shared" si="31"/>
        <v/>
      </c>
      <c r="T138" s="124" t="str">
        <f t="shared" si="27"/>
        <v/>
      </c>
      <c r="U138" s="124">
        <f t="shared" si="32"/>
        <v>0</v>
      </c>
      <c r="V138" s="124" t="str">
        <f t="shared" si="33"/>
        <v/>
      </c>
      <c r="W138" s="124">
        <f t="shared" si="34"/>
        <v>0</v>
      </c>
      <c r="X138" s="124" t="str">
        <f t="shared" si="35"/>
        <v/>
      </c>
      <c r="Y138" s="124" t="str">
        <f t="shared" si="28"/>
        <v/>
      </c>
      <c r="Z138" s="55"/>
      <c r="AA138" s="90" t="s">
        <v>27</v>
      </c>
      <c r="AB138" s="89"/>
      <c r="AC138" s="91"/>
      <c r="AD138" s="105" t="str">
        <f>IF(OR(ISBLANK(AC138),ISBLANK(J138)),"",IF(AND(J138&gt;1, K138 &gt;= 6, K138 &lt;= 59), VLOOKUP(AC138&amp;Y138,Contextualization!C143:D174,2,FALSE), "NPD"))</f>
        <v/>
      </c>
      <c r="AE138" s="158"/>
    </row>
    <row r="139" spans="1:31">
      <c r="A139" s="157">
        <f t="shared" si="24"/>
        <v>135</v>
      </c>
      <c r="B139" s="57"/>
      <c r="C139" s="57"/>
      <c r="D139" s="57"/>
      <c r="E139" s="60"/>
      <c r="F139" s="57"/>
      <c r="G139" s="57"/>
      <c r="H139" s="58"/>
      <c r="I139" s="62"/>
      <c r="J139" s="93"/>
      <c r="K139" s="103" t="str">
        <f t="shared" si="29"/>
        <v/>
      </c>
      <c r="L139" s="103" t="str">
        <f t="shared" si="30"/>
        <v/>
      </c>
      <c r="M139" s="89"/>
      <c r="N139" s="121" t="str">
        <f t="shared" si="25"/>
        <v/>
      </c>
      <c r="O139" s="121" t="str">
        <f t="shared" si="26"/>
        <v/>
      </c>
      <c r="P139" s="122" t="str">
        <f>IF(ISBLANK(M139), "", (POWER(M139/VLOOKUP(O139,Anthro_Calc!C:P,13,FALSE),VLOOKUP(O139,Anthro_Calc!C:P,12,FALSE))-1) / (VLOOKUP(O139,Anthro_Calc!C:P,14,FALSE)*VLOOKUP(O139,Anthro_Calc!C:P,12,FALSE)))</f>
        <v/>
      </c>
      <c r="Q139" s="122" t="str">
        <f>IF(ISBLANK(M139), "", -3 + (M139 -VLOOKUP(O139,Anthro_Calc!C:P,4,FALSE)) / (VLOOKUP(O139,Anthro_Calc!C:P,5,FALSE) - VLOOKUP(O139,Anthro_Calc!C:P,4,FALSE)))</f>
        <v/>
      </c>
      <c r="R139" s="122" t="str">
        <f>IF(ISBLANK(M139), "", 3 + (M139 -VLOOKUP(O139,Anthro_Calc!C:P,10,FALSE)) / (VLOOKUP(O139,Anthro_Calc!C:P,10,FALSE) - VLOOKUP(O139,Anthro_Calc!C:P,9,FALSE)))</f>
        <v/>
      </c>
      <c r="S139" s="123" t="str">
        <f t="shared" si="31"/>
        <v/>
      </c>
      <c r="T139" s="124" t="str">
        <f t="shared" si="27"/>
        <v/>
      </c>
      <c r="U139" s="124">
        <f t="shared" si="32"/>
        <v>0</v>
      </c>
      <c r="V139" s="124" t="str">
        <f t="shared" si="33"/>
        <v/>
      </c>
      <c r="W139" s="124">
        <f t="shared" si="34"/>
        <v>0</v>
      </c>
      <c r="X139" s="124" t="str">
        <f t="shared" si="35"/>
        <v/>
      </c>
      <c r="Y139" s="124" t="str">
        <f t="shared" si="28"/>
        <v/>
      </c>
      <c r="Z139" s="55"/>
      <c r="AA139" s="90" t="s">
        <v>27</v>
      </c>
      <c r="AB139" s="89"/>
      <c r="AC139" s="91"/>
      <c r="AD139" s="105" t="str">
        <f>IF(OR(ISBLANK(AC139),ISBLANK(J139)),"",IF(AND(J139&gt;1, K139 &gt;= 6, K139 &lt;= 59), VLOOKUP(AC139&amp;Y139,Contextualization!C144:D175,2,FALSE), "NPD"))</f>
        <v/>
      </c>
      <c r="AE139" s="158"/>
    </row>
    <row r="140" spans="1:31">
      <c r="A140" s="157">
        <f t="shared" si="24"/>
        <v>136</v>
      </c>
      <c r="B140" s="57"/>
      <c r="C140" s="57"/>
      <c r="D140" s="57"/>
      <c r="E140" s="60"/>
      <c r="F140" s="57"/>
      <c r="G140" s="57"/>
      <c r="H140" s="58"/>
      <c r="I140" s="62"/>
      <c r="J140" s="93"/>
      <c r="K140" s="103" t="str">
        <f t="shared" si="29"/>
        <v/>
      </c>
      <c r="L140" s="103" t="str">
        <f t="shared" si="30"/>
        <v/>
      </c>
      <c r="M140" s="89"/>
      <c r="N140" s="121" t="str">
        <f t="shared" si="25"/>
        <v/>
      </c>
      <c r="O140" s="121" t="str">
        <f t="shared" si="26"/>
        <v/>
      </c>
      <c r="P140" s="122" t="str">
        <f>IF(ISBLANK(M140), "", (POWER(M140/VLOOKUP(O140,Anthro_Calc!C:P,13,FALSE),VLOOKUP(O140,Anthro_Calc!C:P,12,FALSE))-1) / (VLOOKUP(O140,Anthro_Calc!C:P,14,FALSE)*VLOOKUP(O140,Anthro_Calc!C:P,12,FALSE)))</f>
        <v/>
      </c>
      <c r="Q140" s="122" t="str">
        <f>IF(ISBLANK(M140), "", -3 + (M140 -VLOOKUP(O140,Anthro_Calc!C:P,4,FALSE)) / (VLOOKUP(O140,Anthro_Calc!C:P,5,FALSE) - VLOOKUP(O140,Anthro_Calc!C:P,4,FALSE)))</f>
        <v/>
      </c>
      <c r="R140" s="122" t="str">
        <f>IF(ISBLANK(M140), "", 3 + (M140 -VLOOKUP(O140,Anthro_Calc!C:P,10,FALSE)) / (VLOOKUP(O140,Anthro_Calc!C:P,10,FALSE) - VLOOKUP(O140,Anthro_Calc!C:P,9,FALSE)))</f>
        <v/>
      </c>
      <c r="S140" s="123" t="str">
        <f t="shared" si="31"/>
        <v/>
      </c>
      <c r="T140" s="124" t="str">
        <f t="shared" si="27"/>
        <v/>
      </c>
      <c r="U140" s="124">
        <f t="shared" si="32"/>
        <v>0</v>
      </c>
      <c r="V140" s="124" t="str">
        <f t="shared" si="33"/>
        <v/>
      </c>
      <c r="W140" s="124">
        <f t="shared" si="34"/>
        <v>0</v>
      </c>
      <c r="X140" s="124" t="str">
        <f t="shared" si="35"/>
        <v/>
      </c>
      <c r="Y140" s="124" t="str">
        <f t="shared" si="28"/>
        <v/>
      </c>
      <c r="Z140" s="55"/>
      <c r="AA140" s="90" t="s">
        <v>27</v>
      </c>
      <c r="AB140" s="89"/>
      <c r="AC140" s="91"/>
      <c r="AD140" s="105" t="str">
        <f>IF(OR(ISBLANK(AC140),ISBLANK(J140)),"",IF(AND(J140&gt;1, K140 &gt;= 6, K140 &lt;= 59), VLOOKUP(AC140&amp;Y140,Contextualization!C145:D176,2,FALSE), "NPD"))</f>
        <v/>
      </c>
      <c r="AE140" s="158"/>
    </row>
    <row r="141" spans="1:31">
      <c r="A141" s="157">
        <f t="shared" si="24"/>
        <v>137</v>
      </c>
      <c r="B141" s="57"/>
      <c r="C141" s="57"/>
      <c r="D141" s="57"/>
      <c r="E141" s="60"/>
      <c r="F141" s="57"/>
      <c r="G141" s="57"/>
      <c r="H141" s="58"/>
      <c r="I141" s="62"/>
      <c r="J141" s="93"/>
      <c r="K141" s="103" t="str">
        <f t="shared" si="29"/>
        <v/>
      </c>
      <c r="L141" s="103" t="str">
        <f t="shared" si="30"/>
        <v/>
      </c>
      <c r="M141" s="89"/>
      <c r="N141" s="121" t="str">
        <f t="shared" si="25"/>
        <v/>
      </c>
      <c r="O141" s="121" t="str">
        <f t="shared" si="26"/>
        <v/>
      </c>
      <c r="P141" s="122" t="str">
        <f>IF(ISBLANK(M141), "", (POWER(M141/VLOOKUP(O141,Anthro_Calc!C:P,13,FALSE),VLOOKUP(O141,Anthro_Calc!C:P,12,FALSE))-1) / (VLOOKUP(O141,Anthro_Calc!C:P,14,FALSE)*VLOOKUP(O141,Anthro_Calc!C:P,12,FALSE)))</f>
        <v/>
      </c>
      <c r="Q141" s="122" t="str">
        <f>IF(ISBLANK(M141), "", -3 + (M141 -VLOOKUP(O141,Anthro_Calc!C:P,4,FALSE)) / (VLOOKUP(O141,Anthro_Calc!C:P,5,FALSE) - VLOOKUP(O141,Anthro_Calc!C:P,4,FALSE)))</f>
        <v/>
      </c>
      <c r="R141" s="122" t="str">
        <f>IF(ISBLANK(M141), "", 3 + (M141 -VLOOKUP(O141,Anthro_Calc!C:P,10,FALSE)) / (VLOOKUP(O141,Anthro_Calc!C:P,10,FALSE) - VLOOKUP(O141,Anthro_Calc!C:P,9,FALSE)))</f>
        <v/>
      </c>
      <c r="S141" s="123" t="str">
        <f t="shared" si="31"/>
        <v/>
      </c>
      <c r="T141" s="124" t="str">
        <f t="shared" si="27"/>
        <v/>
      </c>
      <c r="U141" s="124">
        <f t="shared" si="32"/>
        <v>0</v>
      </c>
      <c r="V141" s="124" t="str">
        <f t="shared" si="33"/>
        <v/>
      </c>
      <c r="W141" s="124">
        <f t="shared" si="34"/>
        <v>0</v>
      </c>
      <c r="X141" s="124" t="str">
        <f t="shared" si="35"/>
        <v/>
      </c>
      <c r="Y141" s="124" t="str">
        <f t="shared" si="28"/>
        <v/>
      </c>
      <c r="Z141" s="55"/>
      <c r="AA141" s="90" t="s">
        <v>27</v>
      </c>
      <c r="AB141" s="89"/>
      <c r="AC141" s="91"/>
      <c r="AD141" s="105" t="str">
        <f>IF(OR(ISBLANK(AC141),ISBLANK(J141)),"",IF(AND(J141&gt;1, K141 &gt;= 6, K141 &lt;= 59), VLOOKUP(AC141&amp;Y141,Contextualization!C146:D177,2,FALSE), "NPD"))</f>
        <v/>
      </c>
      <c r="AE141" s="158"/>
    </row>
    <row r="142" spans="1:31">
      <c r="A142" s="157">
        <f t="shared" si="24"/>
        <v>138</v>
      </c>
      <c r="B142" s="57"/>
      <c r="C142" s="57"/>
      <c r="D142" s="57"/>
      <c r="E142" s="60"/>
      <c r="F142" s="57"/>
      <c r="G142" s="57"/>
      <c r="H142" s="58"/>
      <c r="I142" s="62"/>
      <c r="J142" s="93"/>
      <c r="K142" s="103" t="str">
        <f t="shared" si="29"/>
        <v/>
      </c>
      <c r="L142" s="103" t="str">
        <f t="shared" si="30"/>
        <v/>
      </c>
      <c r="M142" s="89"/>
      <c r="N142" s="121" t="str">
        <f t="shared" si="25"/>
        <v/>
      </c>
      <c r="O142" s="121" t="str">
        <f t="shared" si="26"/>
        <v/>
      </c>
      <c r="P142" s="122" t="str">
        <f>IF(ISBLANK(M142), "", (POWER(M142/VLOOKUP(O142,Anthro_Calc!C:P,13,FALSE),VLOOKUP(O142,Anthro_Calc!C:P,12,FALSE))-1) / (VLOOKUP(O142,Anthro_Calc!C:P,14,FALSE)*VLOOKUP(O142,Anthro_Calc!C:P,12,FALSE)))</f>
        <v/>
      </c>
      <c r="Q142" s="122" t="str">
        <f>IF(ISBLANK(M142), "", -3 + (M142 -VLOOKUP(O142,Anthro_Calc!C:P,4,FALSE)) / (VLOOKUP(O142,Anthro_Calc!C:P,5,FALSE) - VLOOKUP(O142,Anthro_Calc!C:P,4,FALSE)))</f>
        <v/>
      </c>
      <c r="R142" s="122" t="str">
        <f>IF(ISBLANK(M142), "", 3 + (M142 -VLOOKUP(O142,Anthro_Calc!C:P,10,FALSE)) / (VLOOKUP(O142,Anthro_Calc!C:P,10,FALSE) - VLOOKUP(O142,Anthro_Calc!C:P,9,FALSE)))</f>
        <v/>
      </c>
      <c r="S142" s="123" t="str">
        <f t="shared" si="31"/>
        <v/>
      </c>
      <c r="T142" s="124" t="str">
        <f t="shared" si="27"/>
        <v/>
      </c>
      <c r="U142" s="124">
        <f t="shared" si="32"/>
        <v>0</v>
      </c>
      <c r="V142" s="124" t="str">
        <f t="shared" si="33"/>
        <v/>
      </c>
      <c r="W142" s="124">
        <f t="shared" si="34"/>
        <v>0</v>
      </c>
      <c r="X142" s="124" t="str">
        <f t="shared" si="35"/>
        <v/>
      </c>
      <c r="Y142" s="124" t="str">
        <f t="shared" si="28"/>
        <v/>
      </c>
      <c r="Z142" s="55"/>
      <c r="AA142" s="90" t="s">
        <v>27</v>
      </c>
      <c r="AB142" s="89"/>
      <c r="AC142" s="91"/>
      <c r="AD142" s="105" t="str">
        <f>IF(OR(ISBLANK(AC142),ISBLANK(J142)),"",IF(AND(J142&gt;1, K142 &gt;= 6, K142 &lt;= 59), VLOOKUP(AC142&amp;Y142,Contextualization!C147:D178,2,FALSE), "NPD"))</f>
        <v/>
      </c>
      <c r="AE142" s="158"/>
    </row>
    <row r="143" spans="1:31">
      <c r="A143" s="157">
        <f t="shared" si="24"/>
        <v>139</v>
      </c>
      <c r="B143" s="57"/>
      <c r="C143" s="57"/>
      <c r="D143" s="57"/>
      <c r="E143" s="60"/>
      <c r="F143" s="57"/>
      <c r="G143" s="57"/>
      <c r="H143" s="58"/>
      <c r="I143" s="62"/>
      <c r="J143" s="93"/>
      <c r="K143" s="103" t="str">
        <f t="shared" si="29"/>
        <v/>
      </c>
      <c r="L143" s="103" t="str">
        <f t="shared" si="30"/>
        <v/>
      </c>
      <c r="M143" s="89"/>
      <c r="N143" s="121" t="str">
        <f t="shared" si="25"/>
        <v/>
      </c>
      <c r="O143" s="121" t="str">
        <f t="shared" si="26"/>
        <v/>
      </c>
      <c r="P143" s="122" t="str">
        <f>IF(ISBLANK(M143), "", (POWER(M143/VLOOKUP(O143,Anthro_Calc!C:P,13,FALSE),VLOOKUP(O143,Anthro_Calc!C:P,12,FALSE))-1) / (VLOOKUP(O143,Anthro_Calc!C:P,14,FALSE)*VLOOKUP(O143,Anthro_Calc!C:P,12,FALSE)))</f>
        <v/>
      </c>
      <c r="Q143" s="122" t="str">
        <f>IF(ISBLANK(M143), "", -3 + (M143 -VLOOKUP(O143,Anthro_Calc!C:P,4,FALSE)) / (VLOOKUP(O143,Anthro_Calc!C:P,5,FALSE) - VLOOKUP(O143,Anthro_Calc!C:P,4,FALSE)))</f>
        <v/>
      </c>
      <c r="R143" s="122" t="str">
        <f>IF(ISBLANK(M143), "", 3 + (M143 -VLOOKUP(O143,Anthro_Calc!C:P,10,FALSE)) / (VLOOKUP(O143,Anthro_Calc!C:P,10,FALSE) - VLOOKUP(O143,Anthro_Calc!C:P,9,FALSE)))</f>
        <v/>
      </c>
      <c r="S143" s="123" t="str">
        <f t="shared" si="31"/>
        <v/>
      </c>
      <c r="T143" s="124" t="str">
        <f t="shared" si="27"/>
        <v/>
      </c>
      <c r="U143" s="124">
        <f t="shared" si="32"/>
        <v>0</v>
      </c>
      <c r="V143" s="124" t="str">
        <f t="shared" si="33"/>
        <v/>
      </c>
      <c r="W143" s="124">
        <f t="shared" si="34"/>
        <v>0</v>
      </c>
      <c r="X143" s="124" t="str">
        <f t="shared" si="35"/>
        <v/>
      </c>
      <c r="Y143" s="124" t="str">
        <f t="shared" si="28"/>
        <v/>
      </c>
      <c r="Z143" s="55"/>
      <c r="AA143" s="90" t="s">
        <v>27</v>
      </c>
      <c r="AB143" s="89"/>
      <c r="AC143" s="91"/>
      <c r="AD143" s="105" t="str">
        <f>IF(OR(ISBLANK(AC143),ISBLANK(J143)),"",IF(AND(J143&gt;1, K143 &gt;= 6, K143 &lt;= 59), VLOOKUP(AC143&amp;Y143,Contextualization!C148:D179,2,FALSE), "NPD"))</f>
        <v/>
      </c>
      <c r="AE143" s="158"/>
    </row>
    <row r="144" spans="1:31">
      <c r="A144" s="157">
        <f t="shared" si="24"/>
        <v>140</v>
      </c>
      <c r="B144" s="57"/>
      <c r="C144" s="57"/>
      <c r="D144" s="57"/>
      <c r="E144" s="60"/>
      <c r="F144" s="57"/>
      <c r="G144" s="57"/>
      <c r="H144" s="58"/>
      <c r="I144" s="62"/>
      <c r="J144" s="93"/>
      <c r="K144" s="103" t="str">
        <f t="shared" si="29"/>
        <v/>
      </c>
      <c r="L144" s="103" t="str">
        <f t="shared" si="30"/>
        <v/>
      </c>
      <c r="M144" s="89"/>
      <c r="N144" s="121" t="str">
        <f t="shared" si="25"/>
        <v/>
      </c>
      <c r="O144" s="121" t="str">
        <f t="shared" si="26"/>
        <v/>
      </c>
      <c r="P144" s="122" t="str">
        <f>IF(ISBLANK(M144), "", (POWER(M144/VLOOKUP(O144,Anthro_Calc!C:P,13,FALSE),VLOOKUP(O144,Anthro_Calc!C:P,12,FALSE))-1) / (VLOOKUP(O144,Anthro_Calc!C:P,14,FALSE)*VLOOKUP(O144,Anthro_Calc!C:P,12,FALSE)))</f>
        <v/>
      </c>
      <c r="Q144" s="122" t="str">
        <f>IF(ISBLANK(M144), "", -3 + (M144 -VLOOKUP(O144,Anthro_Calc!C:P,4,FALSE)) / (VLOOKUP(O144,Anthro_Calc!C:P,5,FALSE) - VLOOKUP(O144,Anthro_Calc!C:P,4,FALSE)))</f>
        <v/>
      </c>
      <c r="R144" s="122" t="str">
        <f>IF(ISBLANK(M144), "", 3 + (M144 -VLOOKUP(O144,Anthro_Calc!C:P,10,FALSE)) / (VLOOKUP(O144,Anthro_Calc!C:P,10,FALSE) - VLOOKUP(O144,Anthro_Calc!C:P,9,FALSE)))</f>
        <v/>
      </c>
      <c r="S144" s="123" t="str">
        <f t="shared" si="31"/>
        <v/>
      </c>
      <c r="T144" s="124" t="str">
        <f t="shared" si="27"/>
        <v/>
      </c>
      <c r="U144" s="124">
        <f t="shared" si="32"/>
        <v>0</v>
      </c>
      <c r="V144" s="124" t="str">
        <f t="shared" si="33"/>
        <v/>
      </c>
      <c r="W144" s="124">
        <f t="shared" si="34"/>
        <v>0</v>
      </c>
      <c r="X144" s="124" t="str">
        <f t="shared" si="35"/>
        <v/>
      </c>
      <c r="Y144" s="124" t="str">
        <f t="shared" si="28"/>
        <v/>
      </c>
      <c r="Z144" s="55"/>
      <c r="AA144" s="90" t="s">
        <v>27</v>
      </c>
      <c r="AB144" s="89"/>
      <c r="AC144" s="91"/>
      <c r="AD144" s="105" t="str">
        <f>IF(OR(ISBLANK(AC144),ISBLANK(J144)),"",IF(AND(J144&gt;1, K144 &gt;= 6, K144 &lt;= 59), VLOOKUP(AC144&amp;Y144,Contextualization!C149:D180,2,FALSE), "NPD"))</f>
        <v/>
      </c>
      <c r="AE144" s="158"/>
    </row>
    <row r="145" spans="1:31">
      <c r="A145" s="157">
        <f t="shared" si="24"/>
        <v>141</v>
      </c>
      <c r="B145" s="57"/>
      <c r="C145" s="57"/>
      <c r="D145" s="57"/>
      <c r="E145" s="60"/>
      <c r="F145" s="57"/>
      <c r="G145" s="57"/>
      <c r="H145" s="58"/>
      <c r="I145" s="62"/>
      <c r="J145" s="93"/>
      <c r="K145" s="103" t="str">
        <f t="shared" si="29"/>
        <v/>
      </c>
      <c r="L145" s="103" t="str">
        <f t="shared" si="30"/>
        <v/>
      </c>
      <c r="M145" s="89"/>
      <c r="N145" s="121" t="str">
        <f t="shared" si="25"/>
        <v/>
      </c>
      <c r="O145" s="121" t="str">
        <f t="shared" si="26"/>
        <v/>
      </c>
      <c r="P145" s="122" t="str">
        <f>IF(ISBLANK(M145), "", (POWER(M145/VLOOKUP(O145,Anthro_Calc!C:P,13,FALSE),VLOOKUP(O145,Anthro_Calc!C:P,12,FALSE))-1) / (VLOOKUP(O145,Anthro_Calc!C:P,14,FALSE)*VLOOKUP(O145,Anthro_Calc!C:P,12,FALSE)))</f>
        <v/>
      </c>
      <c r="Q145" s="122" t="str">
        <f>IF(ISBLANK(M145), "", -3 + (M145 -VLOOKUP(O145,Anthro_Calc!C:P,4,FALSE)) / (VLOOKUP(O145,Anthro_Calc!C:P,5,FALSE) - VLOOKUP(O145,Anthro_Calc!C:P,4,FALSE)))</f>
        <v/>
      </c>
      <c r="R145" s="122" t="str">
        <f>IF(ISBLANK(M145), "", 3 + (M145 -VLOOKUP(O145,Anthro_Calc!C:P,10,FALSE)) / (VLOOKUP(O145,Anthro_Calc!C:P,10,FALSE) - VLOOKUP(O145,Anthro_Calc!C:P,9,FALSE)))</f>
        <v/>
      </c>
      <c r="S145" s="123" t="str">
        <f t="shared" si="31"/>
        <v/>
      </c>
      <c r="T145" s="124" t="str">
        <f t="shared" si="27"/>
        <v/>
      </c>
      <c r="U145" s="124">
        <f t="shared" si="32"/>
        <v>0</v>
      </c>
      <c r="V145" s="124" t="str">
        <f t="shared" si="33"/>
        <v/>
      </c>
      <c r="W145" s="124">
        <f t="shared" si="34"/>
        <v>0</v>
      </c>
      <c r="X145" s="124" t="str">
        <f t="shared" si="35"/>
        <v/>
      </c>
      <c r="Y145" s="124" t="str">
        <f t="shared" si="28"/>
        <v/>
      </c>
      <c r="Z145" s="55"/>
      <c r="AA145" s="90" t="s">
        <v>27</v>
      </c>
      <c r="AB145" s="89"/>
      <c r="AC145" s="91"/>
      <c r="AD145" s="105" t="str">
        <f>IF(OR(ISBLANK(AC145),ISBLANK(J145)),"",IF(AND(J145&gt;1, K145 &gt;= 6, K145 &lt;= 59), VLOOKUP(AC145&amp;Y145,Contextualization!C150:D181,2,FALSE), "NPD"))</f>
        <v/>
      </c>
      <c r="AE145" s="158"/>
    </row>
    <row r="146" spans="1:31">
      <c r="A146" s="157">
        <f t="shared" si="24"/>
        <v>142</v>
      </c>
      <c r="B146" s="57"/>
      <c r="C146" s="57"/>
      <c r="D146" s="57"/>
      <c r="E146" s="60"/>
      <c r="F146" s="57"/>
      <c r="G146" s="57"/>
      <c r="H146" s="58"/>
      <c r="I146" s="62"/>
      <c r="J146" s="93"/>
      <c r="K146" s="103" t="str">
        <f t="shared" si="29"/>
        <v/>
      </c>
      <c r="L146" s="103" t="str">
        <f t="shared" si="30"/>
        <v/>
      </c>
      <c r="M146" s="89"/>
      <c r="N146" s="121" t="str">
        <f t="shared" si="25"/>
        <v/>
      </c>
      <c r="O146" s="121" t="str">
        <f t="shared" si="26"/>
        <v/>
      </c>
      <c r="P146" s="122" t="str">
        <f>IF(ISBLANK(M146), "", (POWER(M146/VLOOKUP(O146,Anthro_Calc!C:P,13,FALSE),VLOOKUP(O146,Anthro_Calc!C:P,12,FALSE))-1) / (VLOOKUP(O146,Anthro_Calc!C:P,14,FALSE)*VLOOKUP(O146,Anthro_Calc!C:P,12,FALSE)))</f>
        <v/>
      </c>
      <c r="Q146" s="122" t="str">
        <f>IF(ISBLANK(M146), "", -3 + (M146 -VLOOKUP(O146,Anthro_Calc!C:P,4,FALSE)) / (VLOOKUP(O146,Anthro_Calc!C:P,5,FALSE) - VLOOKUP(O146,Anthro_Calc!C:P,4,FALSE)))</f>
        <v/>
      </c>
      <c r="R146" s="122" t="str">
        <f>IF(ISBLANK(M146), "", 3 + (M146 -VLOOKUP(O146,Anthro_Calc!C:P,10,FALSE)) / (VLOOKUP(O146,Anthro_Calc!C:P,10,FALSE) - VLOOKUP(O146,Anthro_Calc!C:P,9,FALSE)))</f>
        <v/>
      </c>
      <c r="S146" s="123" t="str">
        <f t="shared" si="31"/>
        <v/>
      </c>
      <c r="T146" s="124" t="str">
        <f t="shared" si="27"/>
        <v/>
      </c>
      <c r="U146" s="124">
        <f t="shared" si="32"/>
        <v>0</v>
      </c>
      <c r="V146" s="124" t="str">
        <f t="shared" si="33"/>
        <v/>
      </c>
      <c r="W146" s="124">
        <f t="shared" si="34"/>
        <v>0</v>
      </c>
      <c r="X146" s="124" t="str">
        <f t="shared" si="35"/>
        <v/>
      </c>
      <c r="Y146" s="124" t="str">
        <f t="shared" si="28"/>
        <v/>
      </c>
      <c r="Z146" s="55"/>
      <c r="AA146" s="90" t="s">
        <v>27</v>
      </c>
      <c r="AB146" s="89"/>
      <c r="AC146" s="91"/>
      <c r="AD146" s="105" t="str">
        <f>IF(OR(ISBLANK(AC146),ISBLANK(J146)),"",IF(AND(J146&gt;1, K146 &gt;= 6, K146 &lt;= 59), VLOOKUP(AC146&amp;Y146,Contextualization!C151:D182,2,FALSE), "NPD"))</f>
        <v/>
      </c>
      <c r="AE146" s="158"/>
    </row>
    <row r="147" spans="1:31">
      <c r="A147" s="157">
        <f t="shared" si="24"/>
        <v>143</v>
      </c>
      <c r="B147" s="57"/>
      <c r="C147" s="57"/>
      <c r="D147" s="57"/>
      <c r="E147" s="60"/>
      <c r="F147" s="57"/>
      <c r="G147" s="57"/>
      <c r="H147" s="58"/>
      <c r="I147" s="62"/>
      <c r="J147" s="93"/>
      <c r="K147" s="103" t="str">
        <f t="shared" si="29"/>
        <v/>
      </c>
      <c r="L147" s="103" t="str">
        <f t="shared" si="30"/>
        <v/>
      </c>
      <c r="M147" s="89"/>
      <c r="N147" s="121" t="str">
        <f t="shared" si="25"/>
        <v/>
      </c>
      <c r="O147" s="121" t="str">
        <f t="shared" si="26"/>
        <v/>
      </c>
      <c r="P147" s="122" t="str">
        <f>IF(ISBLANK(M147), "", (POWER(M147/VLOOKUP(O147,Anthro_Calc!C:P,13,FALSE),VLOOKUP(O147,Anthro_Calc!C:P,12,FALSE))-1) / (VLOOKUP(O147,Anthro_Calc!C:P,14,FALSE)*VLOOKUP(O147,Anthro_Calc!C:P,12,FALSE)))</f>
        <v/>
      </c>
      <c r="Q147" s="122" t="str">
        <f>IF(ISBLANK(M147), "", -3 + (M147 -VLOOKUP(O147,Anthro_Calc!C:P,4,FALSE)) / (VLOOKUP(O147,Anthro_Calc!C:P,5,FALSE) - VLOOKUP(O147,Anthro_Calc!C:P,4,FALSE)))</f>
        <v/>
      </c>
      <c r="R147" s="122" t="str">
        <f>IF(ISBLANK(M147), "", 3 + (M147 -VLOOKUP(O147,Anthro_Calc!C:P,10,FALSE)) / (VLOOKUP(O147,Anthro_Calc!C:P,10,FALSE) - VLOOKUP(O147,Anthro_Calc!C:P,9,FALSE)))</f>
        <v/>
      </c>
      <c r="S147" s="123" t="str">
        <f t="shared" si="31"/>
        <v/>
      </c>
      <c r="T147" s="124" t="str">
        <f t="shared" si="27"/>
        <v/>
      </c>
      <c r="U147" s="124">
        <f t="shared" si="32"/>
        <v>0</v>
      </c>
      <c r="V147" s="124" t="str">
        <f t="shared" si="33"/>
        <v/>
      </c>
      <c r="W147" s="124">
        <f t="shared" si="34"/>
        <v>0</v>
      </c>
      <c r="X147" s="124" t="str">
        <f t="shared" si="35"/>
        <v/>
      </c>
      <c r="Y147" s="124" t="str">
        <f t="shared" si="28"/>
        <v/>
      </c>
      <c r="Z147" s="55"/>
      <c r="AA147" s="90" t="s">
        <v>27</v>
      </c>
      <c r="AB147" s="89"/>
      <c r="AC147" s="91"/>
      <c r="AD147" s="105" t="str">
        <f>IF(OR(ISBLANK(AC147),ISBLANK(J147)),"",IF(AND(J147&gt;1, K147 &gt;= 6, K147 &lt;= 59), VLOOKUP(AC147&amp;Y147,Contextualization!C152:D183,2,FALSE), "NPD"))</f>
        <v/>
      </c>
      <c r="AE147" s="158"/>
    </row>
    <row r="148" spans="1:31">
      <c r="A148" s="157">
        <f t="shared" si="24"/>
        <v>144</v>
      </c>
      <c r="B148" s="57"/>
      <c r="C148" s="57"/>
      <c r="D148" s="57"/>
      <c r="E148" s="60"/>
      <c r="F148" s="57"/>
      <c r="G148" s="57"/>
      <c r="H148" s="58"/>
      <c r="I148" s="62"/>
      <c r="J148" s="93"/>
      <c r="K148" s="103" t="str">
        <f t="shared" si="29"/>
        <v/>
      </c>
      <c r="L148" s="103" t="str">
        <f t="shared" si="30"/>
        <v/>
      </c>
      <c r="M148" s="89"/>
      <c r="N148" s="121" t="str">
        <f t="shared" si="25"/>
        <v/>
      </c>
      <c r="O148" s="121" t="str">
        <f t="shared" si="26"/>
        <v/>
      </c>
      <c r="P148" s="122" t="str">
        <f>IF(ISBLANK(M148), "", (POWER(M148/VLOOKUP(O148,Anthro_Calc!C:P,13,FALSE),VLOOKUP(O148,Anthro_Calc!C:P,12,FALSE))-1) / (VLOOKUP(O148,Anthro_Calc!C:P,14,FALSE)*VLOOKUP(O148,Anthro_Calc!C:P,12,FALSE)))</f>
        <v/>
      </c>
      <c r="Q148" s="122" t="str">
        <f>IF(ISBLANK(M148), "", -3 + (M148 -VLOOKUP(O148,Anthro_Calc!C:P,4,FALSE)) / (VLOOKUP(O148,Anthro_Calc!C:P,5,FALSE) - VLOOKUP(O148,Anthro_Calc!C:P,4,FALSE)))</f>
        <v/>
      </c>
      <c r="R148" s="122" t="str">
        <f>IF(ISBLANK(M148), "", 3 + (M148 -VLOOKUP(O148,Anthro_Calc!C:P,10,FALSE)) / (VLOOKUP(O148,Anthro_Calc!C:P,10,FALSE) - VLOOKUP(O148,Anthro_Calc!C:P,9,FALSE)))</f>
        <v/>
      </c>
      <c r="S148" s="123" t="str">
        <f t="shared" si="31"/>
        <v/>
      </c>
      <c r="T148" s="124" t="str">
        <f t="shared" si="27"/>
        <v/>
      </c>
      <c r="U148" s="124">
        <f t="shared" si="32"/>
        <v>0</v>
      </c>
      <c r="V148" s="124" t="str">
        <f t="shared" si="33"/>
        <v/>
      </c>
      <c r="W148" s="124">
        <f t="shared" si="34"/>
        <v>0</v>
      </c>
      <c r="X148" s="124" t="str">
        <f t="shared" si="35"/>
        <v/>
      </c>
      <c r="Y148" s="124" t="str">
        <f t="shared" si="28"/>
        <v/>
      </c>
      <c r="Z148" s="55"/>
      <c r="AA148" s="90" t="s">
        <v>27</v>
      </c>
      <c r="AB148" s="89"/>
      <c r="AC148" s="91"/>
      <c r="AD148" s="105" t="str">
        <f>IF(OR(ISBLANK(AC148),ISBLANK(J148)),"",IF(AND(J148&gt;1, K148 &gt;= 6, K148 &lt;= 59), VLOOKUP(AC148&amp;Y148,Contextualization!C153:D184,2,FALSE), "NPD"))</f>
        <v/>
      </c>
      <c r="AE148" s="158"/>
    </row>
    <row r="149" spans="1:31">
      <c r="A149" s="157">
        <f t="shared" si="24"/>
        <v>145</v>
      </c>
      <c r="B149" s="57"/>
      <c r="C149" s="57"/>
      <c r="D149" s="57"/>
      <c r="E149" s="60"/>
      <c r="F149" s="57"/>
      <c r="G149" s="57"/>
      <c r="H149" s="58"/>
      <c r="I149" s="62"/>
      <c r="J149" s="93"/>
      <c r="K149" s="103" t="str">
        <f t="shared" si="29"/>
        <v/>
      </c>
      <c r="L149" s="103" t="str">
        <f t="shared" si="30"/>
        <v/>
      </c>
      <c r="M149" s="89"/>
      <c r="N149" s="121" t="str">
        <f t="shared" si="25"/>
        <v/>
      </c>
      <c r="O149" s="121" t="str">
        <f t="shared" si="26"/>
        <v/>
      </c>
      <c r="P149" s="122" t="str">
        <f>IF(ISBLANK(M149), "", (POWER(M149/VLOOKUP(O149,Anthro_Calc!C:P,13,FALSE),VLOOKUP(O149,Anthro_Calc!C:P,12,FALSE))-1) / (VLOOKUP(O149,Anthro_Calc!C:P,14,FALSE)*VLOOKUP(O149,Anthro_Calc!C:P,12,FALSE)))</f>
        <v/>
      </c>
      <c r="Q149" s="122" t="str">
        <f>IF(ISBLANK(M149), "", -3 + (M149 -VLOOKUP(O149,Anthro_Calc!C:P,4,FALSE)) / (VLOOKUP(O149,Anthro_Calc!C:P,5,FALSE) - VLOOKUP(O149,Anthro_Calc!C:P,4,FALSE)))</f>
        <v/>
      </c>
      <c r="R149" s="122" t="str">
        <f>IF(ISBLANK(M149), "", 3 + (M149 -VLOOKUP(O149,Anthro_Calc!C:P,10,FALSE)) / (VLOOKUP(O149,Anthro_Calc!C:P,10,FALSE) - VLOOKUP(O149,Anthro_Calc!C:P,9,FALSE)))</f>
        <v/>
      </c>
      <c r="S149" s="123" t="str">
        <f t="shared" si="31"/>
        <v/>
      </c>
      <c r="T149" s="124" t="str">
        <f t="shared" si="27"/>
        <v/>
      </c>
      <c r="U149" s="124">
        <f t="shared" si="32"/>
        <v>0</v>
      </c>
      <c r="V149" s="124" t="str">
        <f t="shared" si="33"/>
        <v/>
      </c>
      <c r="W149" s="124">
        <f t="shared" si="34"/>
        <v>0</v>
      </c>
      <c r="X149" s="124" t="str">
        <f t="shared" si="35"/>
        <v/>
      </c>
      <c r="Y149" s="124" t="str">
        <f t="shared" si="28"/>
        <v/>
      </c>
      <c r="Z149" s="55"/>
      <c r="AA149" s="90" t="s">
        <v>27</v>
      </c>
      <c r="AB149" s="89"/>
      <c r="AC149" s="91"/>
      <c r="AD149" s="105" t="str">
        <f>IF(OR(ISBLANK(AC149),ISBLANK(J149)),"",IF(AND(J149&gt;1, K149 &gt;= 6, K149 &lt;= 59), VLOOKUP(AC149&amp;Y149,Contextualization!C154:D185,2,FALSE), "NPD"))</f>
        <v/>
      </c>
      <c r="AE149" s="158"/>
    </row>
    <row r="150" spans="1:31">
      <c r="A150" s="157">
        <f t="shared" si="24"/>
        <v>146</v>
      </c>
      <c r="B150" s="57"/>
      <c r="C150" s="57"/>
      <c r="D150" s="57"/>
      <c r="E150" s="60"/>
      <c r="F150" s="57"/>
      <c r="G150" s="57"/>
      <c r="H150" s="58"/>
      <c r="I150" s="62"/>
      <c r="J150" s="93"/>
      <c r="K150" s="103" t="str">
        <f t="shared" si="29"/>
        <v/>
      </c>
      <c r="L150" s="103" t="str">
        <f t="shared" si="30"/>
        <v/>
      </c>
      <c r="M150" s="89"/>
      <c r="N150" s="121" t="str">
        <f t="shared" si="25"/>
        <v/>
      </c>
      <c r="O150" s="121" t="str">
        <f t="shared" si="26"/>
        <v/>
      </c>
      <c r="P150" s="122" t="str">
        <f>IF(ISBLANK(M150), "", (POWER(M150/VLOOKUP(O150,Anthro_Calc!C:P,13,FALSE),VLOOKUP(O150,Anthro_Calc!C:P,12,FALSE))-1) / (VLOOKUP(O150,Anthro_Calc!C:P,14,FALSE)*VLOOKUP(O150,Anthro_Calc!C:P,12,FALSE)))</f>
        <v/>
      </c>
      <c r="Q150" s="122" t="str">
        <f>IF(ISBLANK(M150), "", -3 + (M150 -VLOOKUP(O150,Anthro_Calc!C:P,4,FALSE)) / (VLOOKUP(O150,Anthro_Calc!C:P,5,FALSE) - VLOOKUP(O150,Anthro_Calc!C:P,4,FALSE)))</f>
        <v/>
      </c>
      <c r="R150" s="122" t="str">
        <f>IF(ISBLANK(M150), "", 3 + (M150 -VLOOKUP(O150,Anthro_Calc!C:P,10,FALSE)) / (VLOOKUP(O150,Anthro_Calc!C:P,10,FALSE) - VLOOKUP(O150,Anthro_Calc!C:P,9,FALSE)))</f>
        <v/>
      </c>
      <c r="S150" s="123" t="str">
        <f t="shared" si="31"/>
        <v/>
      </c>
      <c r="T150" s="124" t="str">
        <f t="shared" si="27"/>
        <v/>
      </c>
      <c r="U150" s="124">
        <f t="shared" si="32"/>
        <v>0</v>
      </c>
      <c r="V150" s="124" t="str">
        <f t="shared" si="33"/>
        <v/>
      </c>
      <c r="W150" s="124">
        <f t="shared" si="34"/>
        <v>0</v>
      </c>
      <c r="X150" s="124" t="str">
        <f t="shared" si="35"/>
        <v/>
      </c>
      <c r="Y150" s="124" t="str">
        <f t="shared" si="28"/>
        <v/>
      </c>
      <c r="Z150" s="55"/>
      <c r="AA150" s="90" t="s">
        <v>27</v>
      </c>
      <c r="AB150" s="89"/>
      <c r="AC150" s="91"/>
      <c r="AD150" s="105" t="str">
        <f>IF(OR(ISBLANK(AC150),ISBLANK(J150)),"",IF(AND(J150&gt;1, K150 &gt;= 6, K150 &lt;= 59), VLOOKUP(AC150&amp;Y150,Contextualization!C155:D186,2,FALSE), "NPD"))</f>
        <v/>
      </c>
      <c r="AE150" s="158"/>
    </row>
    <row r="151" spans="1:31">
      <c r="A151" s="157">
        <f t="shared" si="24"/>
        <v>147</v>
      </c>
      <c r="B151" s="57"/>
      <c r="C151" s="57"/>
      <c r="D151" s="57"/>
      <c r="E151" s="60"/>
      <c r="F151" s="57"/>
      <c r="G151" s="57"/>
      <c r="H151" s="58"/>
      <c r="I151" s="62"/>
      <c r="J151" s="93"/>
      <c r="K151" s="103" t="str">
        <f t="shared" si="29"/>
        <v/>
      </c>
      <c r="L151" s="103" t="str">
        <f t="shared" si="30"/>
        <v/>
      </c>
      <c r="M151" s="89"/>
      <c r="N151" s="121" t="str">
        <f t="shared" si="25"/>
        <v/>
      </c>
      <c r="O151" s="121" t="str">
        <f t="shared" si="26"/>
        <v/>
      </c>
      <c r="P151" s="122" t="str">
        <f>IF(ISBLANK(M151), "", (POWER(M151/VLOOKUP(O151,Anthro_Calc!C:P,13,FALSE),VLOOKUP(O151,Anthro_Calc!C:P,12,FALSE))-1) / (VLOOKUP(O151,Anthro_Calc!C:P,14,FALSE)*VLOOKUP(O151,Anthro_Calc!C:P,12,FALSE)))</f>
        <v/>
      </c>
      <c r="Q151" s="122" t="str">
        <f>IF(ISBLANK(M151), "", -3 + (M151 -VLOOKUP(O151,Anthro_Calc!C:P,4,FALSE)) / (VLOOKUP(O151,Anthro_Calc!C:P,5,FALSE) - VLOOKUP(O151,Anthro_Calc!C:P,4,FALSE)))</f>
        <v/>
      </c>
      <c r="R151" s="122" t="str">
        <f>IF(ISBLANK(M151), "", 3 + (M151 -VLOOKUP(O151,Anthro_Calc!C:P,10,FALSE)) / (VLOOKUP(O151,Anthro_Calc!C:P,10,FALSE) - VLOOKUP(O151,Anthro_Calc!C:P,9,FALSE)))</f>
        <v/>
      </c>
      <c r="S151" s="123" t="str">
        <f t="shared" si="31"/>
        <v/>
      </c>
      <c r="T151" s="124" t="str">
        <f t="shared" si="27"/>
        <v/>
      </c>
      <c r="U151" s="124">
        <f t="shared" si="32"/>
        <v>0</v>
      </c>
      <c r="V151" s="124" t="str">
        <f t="shared" si="33"/>
        <v/>
      </c>
      <c r="W151" s="124">
        <f t="shared" si="34"/>
        <v>0</v>
      </c>
      <c r="X151" s="124" t="str">
        <f t="shared" si="35"/>
        <v/>
      </c>
      <c r="Y151" s="124" t="str">
        <f t="shared" si="28"/>
        <v/>
      </c>
      <c r="Z151" s="55"/>
      <c r="AA151" s="90" t="s">
        <v>27</v>
      </c>
      <c r="AB151" s="89"/>
      <c r="AC151" s="91"/>
      <c r="AD151" s="105" t="str">
        <f>IF(OR(ISBLANK(AC151),ISBLANK(J151)),"",IF(AND(J151&gt;1, K151 &gt;= 6, K151 &lt;= 59), VLOOKUP(AC151&amp;Y151,Contextualization!C156:D187,2,FALSE), "NPD"))</f>
        <v/>
      </c>
      <c r="AE151" s="158"/>
    </row>
    <row r="152" spans="1:31">
      <c r="A152" s="157">
        <f t="shared" si="24"/>
        <v>148</v>
      </c>
      <c r="B152" s="57"/>
      <c r="C152" s="57"/>
      <c r="D152" s="57"/>
      <c r="E152" s="60"/>
      <c r="F152" s="57"/>
      <c r="G152" s="57"/>
      <c r="H152" s="58"/>
      <c r="I152" s="62"/>
      <c r="J152" s="93"/>
      <c r="K152" s="103" t="str">
        <f t="shared" si="29"/>
        <v/>
      </c>
      <c r="L152" s="103" t="str">
        <f t="shared" si="30"/>
        <v/>
      </c>
      <c r="M152" s="89"/>
      <c r="N152" s="121" t="str">
        <f t="shared" si="25"/>
        <v/>
      </c>
      <c r="O152" s="121" t="str">
        <f t="shared" si="26"/>
        <v/>
      </c>
      <c r="P152" s="122" t="str">
        <f>IF(ISBLANK(M152), "", (POWER(M152/VLOOKUP(O152,Anthro_Calc!C:P,13,FALSE),VLOOKUP(O152,Anthro_Calc!C:P,12,FALSE))-1) / (VLOOKUP(O152,Anthro_Calc!C:P,14,FALSE)*VLOOKUP(O152,Anthro_Calc!C:P,12,FALSE)))</f>
        <v/>
      </c>
      <c r="Q152" s="122" t="str">
        <f>IF(ISBLANK(M152), "", -3 + (M152 -VLOOKUP(O152,Anthro_Calc!C:P,4,FALSE)) / (VLOOKUP(O152,Anthro_Calc!C:P,5,FALSE) - VLOOKUP(O152,Anthro_Calc!C:P,4,FALSE)))</f>
        <v/>
      </c>
      <c r="R152" s="122" t="str">
        <f>IF(ISBLANK(M152), "", 3 + (M152 -VLOOKUP(O152,Anthro_Calc!C:P,10,FALSE)) / (VLOOKUP(O152,Anthro_Calc!C:P,10,FALSE) - VLOOKUP(O152,Anthro_Calc!C:P,9,FALSE)))</f>
        <v/>
      </c>
      <c r="S152" s="123" t="str">
        <f t="shared" si="31"/>
        <v/>
      </c>
      <c r="T152" s="124" t="str">
        <f t="shared" si="27"/>
        <v/>
      </c>
      <c r="U152" s="124">
        <f t="shared" si="32"/>
        <v>0</v>
      </c>
      <c r="V152" s="124" t="str">
        <f t="shared" si="33"/>
        <v/>
      </c>
      <c r="W152" s="124">
        <f t="shared" si="34"/>
        <v>0</v>
      </c>
      <c r="X152" s="124" t="str">
        <f t="shared" si="35"/>
        <v/>
      </c>
      <c r="Y152" s="124" t="str">
        <f t="shared" si="28"/>
        <v/>
      </c>
      <c r="Z152" s="55"/>
      <c r="AA152" s="90" t="s">
        <v>27</v>
      </c>
      <c r="AB152" s="89"/>
      <c r="AC152" s="91"/>
      <c r="AD152" s="105" t="str">
        <f>IF(OR(ISBLANK(AC152),ISBLANK(J152)),"",IF(AND(J152&gt;1, K152 &gt;= 6, K152 &lt;= 59), VLOOKUP(AC152&amp;Y152,Contextualization!C157:D188,2,FALSE), "NPD"))</f>
        <v/>
      </c>
      <c r="AE152" s="158"/>
    </row>
    <row r="153" spans="1:31">
      <c r="A153" s="157">
        <f t="shared" si="24"/>
        <v>149</v>
      </c>
      <c r="B153" s="57"/>
      <c r="C153" s="57"/>
      <c r="D153" s="57"/>
      <c r="E153" s="60"/>
      <c r="F153" s="57"/>
      <c r="G153" s="57"/>
      <c r="H153" s="58"/>
      <c r="I153" s="62"/>
      <c r="J153" s="93"/>
      <c r="K153" s="103" t="str">
        <f t="shared" si="29"/>
        <v/>
      </c>
      <c r="L153" s="103" t="str">
        <f t="shared" si="30"/>
        <v/>
      </c>
      <c r="M153" s="89"/>
      <c r="N153" s="121" t="str">
        <f t="shared" si="25"/>
        <v/>
      </c>
      <c r="O153" s="121" t="str">
        <f t="shared" si="26"/>
        <v/>
      </c>
      <c r="P153" s="122" t="str">
        <f>IF(ISBLANK(M153), "", (POWER(M153/VLOOKUP(O153,Anthro_Calc!C:P,13,FALSE),VLOOKUP(O153,Anthro_Calc!C:P,12,FALSE))-1) / (VLOOKUP(O153,Anthro_Calc!C:P,14,FALSE)*VLOOKUP(O153,Anthro_Calc!C:P,12,FALSE)))</f>
        <v/>
      </c>
      <c r="Q153" s="122" t="str">
        <f>IF(ISBLANK(M153), "", -3 + (M153 -VLOOKUP(O153,Anthro_Calc!C:P,4,FALSE)) / (VLOOKUP(O153,Anthro_Calc!C:P,5,FALSE) - VLOOKUP(O153,Anthro_Calc!C:P,4,FALSE)))</f>
        <v/>
      </c>
      <c r="R153" s="122" t="str">
        <f>IF(ISBLANK(M153), "", 3 + (M153 -VLOOKUP(O153,Anthro_Calc!C:P,10,FALSE)) / (VLOOKUP(O153,Anthro_Calc!C:P,10,FALSE) - VLOOKUP(O153,Anthro_Calc!C:P,9,FALSE)))</f>
        <v/>
      </c>
      <c r="S153" s="123" t="str">
        <f t="shared" si="31"/>
        <v/>
      </c>
      <c r="T153" s="124" t="str">
        <f t="shared" si="27"/>
        <v/>
      </c>
      <c r="U153" s="124">
        <f t="shared" si="32"/>
        <v>0</v>
      </c>
      <c r="V153" s="124" t="str">
        <f t="shared" si="33"/>
        <v/>
      </c>
      <c r="W153" s="124">
        <f t="shared" si="34"/>
        <v>0</v>
      </c>
      <c r="X153" s="124" t="str">
        <f t="shared" si="35"/>
        <v/>
      </c>
      <c r="Y153" s="124" t="str">
        <f t="shared" si="28"/>
        <v/>
      </c>
      <c r="Z153" s="55"/>
      <c r="AA153" s="90" t="s">
        <v>27</v>
      </c>
      <c r="AB153" s="89"/>
      <c r="AC153" s="91"/>
      <c r="AD153" s="105" t="str">
        <f>IF(OR(ISBLANK(AC153),ISBLANK(J153)),"",IF(AND(J153&gt;1, K153 &gt;= 6, K153 &lt;= 59), VLOOKUP(AC153&amp;Y153,Contextualization!C158:D189,2,FALSE), "NPD"))</f>
        <v/>
      </c>
      <c r="AE153" s="158"/>
    </row>
    <row r="154" spans="1:31">
      <c r="A154" s="157">
        <f t="shared" si="24"/>
        <v>150</v>
      </c>
      <c r="B154" s="57"/>
      <c r="C154" s="57"/>
      <c r="D154" s="57"/>
      <c r="E154" s="60"/>
      <c r="F154" s="57"/>
      <c r="G154" s="57"/>
      <c r="H154" s="58"/>
      <c r="I154" s="62"/>
      <c r="J154" s="93"/>
      <c r="K154" s="103" t="str">
        <f t="shared" si="29"/>
        <v/>
      </c>
      <c r="L154" s="103" t="str">
        <f t="shared" si="30"/>
        <v/>
      </c>
      <c r="M154" s="89"/>
      <c r="N154" s="121" t="str">
        <f t="shared" si="25"/>
        <v/>
      </c>
      <c r="O154" s="121" t="str">
        <f t="shared" si="26"/>
        <v/>
      </c>
      <c r="P154" s="122" t="str">
        <f>IF(ISBLANK(M154), "", (POWER(M154/VLOOKUP(O154,Anthro_Calc!C:P,13,FALSE),VLOOKUP(O154,Anthro_Calc!C:P,12,FALSE))-1) / (VLOOKUP(O154,Anthro_Calc!C:P,14,FALSE)*VLOOKUP(O154,Anthro_Calc!C:P,12,FALSE)))</f>
        <v/>
      </c>
      <c r="Q154" s="122" t="str">
        <f>IF(ISBLANK(M154), "", -3 + (M154 -VLOOKUP(O154,Anthro_Calc!C:P,4,FALSE)) / (VLOOKUP(O154,Anthro_Calc!C:P,5,FALSE) - VLOOKUP(O154,Anthro_Calc!C:P,4,FALSE)))</f>
        <v/>
      </c>
      <c r="R154" s="122" t="str">
        <f>IF(ISBLANK(M154), "", 3 + (M154 -VLOOKUP(O154,Anthro_Calc!C:P,10,FALSE)) / (VLOOKUP(O154,Anthro_Calc!C:P,10,FALSE) - VLOOKUP(O154,Anthro_Calc!C:P,9,FALSE)))</f>
        <v/>
      </c>
      <c r="S154" s="123" t="str">
        <f t="shared" si="31"/>
        <v/>
      </c>
      <c r="T154" s="124" t="str">
        <f t="shared" si="27"/>
        <v/>
      </c>
      <c r="U154" s="124">
        <f t="shared" si="32"/>
        <v>0</v>
      </c>
      <c r="V154" s="124" t="str">
        <f t="shared" si="33"/>
        <v/>
      </c>
      <c r="W154" s="124">
        <f t="shared" si="34"/>
        <v>0</v>
      </c>
      <c r="X154" s="124" t="str">
        <f t="shared" si="35"/>
        <v/>
      </c>
      <c r="Y154" s="124" t="str">
        <f t="shared" si="28"/>
        <v/>
      </c>
      <c r="Z154" s="55"/>
      <c r="AA154" s="90" t="s">
        <v>27</v>
      </c>
      <c r="AB154" s="89"/>
      <c r="AC154" s="91"/>
      <c r="AD154" s="105" t="str">
        <f>IF(OR(ISBLANK(AC154),ISBLANK(J154)),"",IF(AND(J154&gt;1, K154 &gt;= 6, K154 &lt;= 59), VLOOKUP(AC154&amp;Y154,Contextualization!C159:D190,2,FALSE), "NPD"))</f>
        <v/>
      </c>
      <c r="AE154" s="158"/>
    </row>
    <row r="155" spans="1:31">
      <c r="A155" s="157">
        <f t="shared" si="24"/>
        <v>151</v>
      </c>
      <c r="B155" s="57"/>
      <c r="C155" s="57"/>
      <c r="D155" s="57"/>
      <c r="E155" s="60"/>
      <c r="F155" s="57"/>
      <c r="G155" s="57"/>
      <c r="H155" s="58"/>
      <c r="I155" s="62"/>
      <c r="J155" s="93"/>
      <c r="K155" s="103" t="str">
        <f t="shared" si="29"/>
        <v/>
      </c>
      <c r="L155" s="103" t="str">
        <f t="shared" si="30"/>
        <v/>
      </c>
      <c r="M155" s="89"/>
      <c r="N155" s="121" t="str">
        <f t="shared" si="25"/>
        <v/>
      </c>
      <c r="O155" s="121" t="str">
        <f t="shared" si="26"/>
        <v/>
      </c>
      <c r="P155" s="122" t="str">
        <f>IF(ISBLANK(M155), "", (POWER(M155/VLOOKUP(O155,Anthro_Calc!C:P,13,FALSE),VLOOKUP(O155,Anthro_Calc!C:P,12,FALSE))-1) / (VLOOKUP(O155,Anthro_Calc!C:P,14,FALSE)*VLOOKUP(O155,Anthro_Calc!C:P,12,FALSE)))</f>
        <v/>
      </c>
      <c r="Q155" s="122" t="str">
        <f>IF(ISBLANK(M155), "", -3 + (M155 -VLOOKUP(O155,Anthro_Calc!C:P,4,FALSE)) / (VLOOKUP(O155,Anthro_Calc!C:P,5,FALSE) - VLOOKUP(O155,Anthro_Calc!C:P,4,FALSE)))</f>
        <v/>
      </c>
      <c r="R155" s="122" t="str">
        <f>IF(ISBLANK(M155), "", 3 + (M155 -VLOOKUP(O155,Anthro_Calc!C:P,10,FALSE)) / (VLOOKUP(O155,Anthro_Calc!C:P,10,FALSE) - VLOOKUP(O155,Anthro_Calc!C:P,9,FALSE)))</f>
        <v/>
      </c>
      <c r="S155" s="123" t="str">
        <f t="shared" si="31"/>
        <v/>
      </c>
      <c r="T155" s="124" t="str">
        <f t="shared" si="27"/>
        <v/>
      </c>
      <c r="U155" s="124">
        <f t="shared" si="32"/>
        <v>0</v>
      </c>
      <c r="V155" s="124" t="str">
        <f t="shared" si="33"/>
        <v/>
      </c>
      <c r="W155" s="124">
        <f t="shared" si="34"/>
        <v>0</v>
      </c>
      <c r="X155" s="124" t="str">
        <f t="shared" si="35"/>
        <v/>
      </c>
      <c r="Y155" s="124" t="str">
        <f t="shared" si="28"/>
        <v/>
      </c>
      <c r="Z155" s="55"/>
      <c r="AA155" s="90" t="s">
        <v>27</v>
      </c>
      <c r="AB155" s="89"/>
      <c r="AC155" s="91"/>
      <c r="AD155" s="105" t="str">
        <f>IF(OR(ISBLANK(AC155),ISBLANK(J155)),"",IF(AND(J155&gt;1, K155 &gt;= 6, K155 &lt;= 59), VLOOKUP(AC155&amp;Y155,Contextualization!C160:D191,2,FALSE), "NPD"))</f>
        <v/>
      </c>
      <c r="AE155" s="158"/>
    </row>
    <row r="156" spans="1:31">
      <c r="A156" s="157">
        <f t="shared" si="24"/>
        <v>152</v>
      </c>
      <c r="B156" s="57"/>
      <c r="C156" s="57"/>
      <c r="D156" s="57"/>
      <c r="E156" s="60"/>
      <c r="F156" s="57"/>
      <c r="G156" s="57"/>
      <c r="H156" s="58"/>
      <c r="I156" s="62"/>
      <c r="J156" s="93"/>
      <c r="K156" s="103" t="str">
        <f t="shared" si="29"/>
        <v/>
      </c>
      <c r="L156" s="103" t="str">
        <f t="shared" si="30"/>
        <v/>
      </c>
      <c r="M156" s="89"/>
      <c r="N156" s="121" t="str">
        <f t="shared" si="25"/>
        <v/>
      </c>
      <c r="O156" s="121" t="str">
        <f t="shared" si="26"/>
        <v/>
      </c>
      <c r="P156" s="122" t="str">
        <f>IF(ISBLANK(M156), "", (POWER(M156/VLOOKUP(O156,Anthro_Calc!C:P,13,FALSE),VLOOKUP(O156,Anthro_Calc!C:P,12,FALSE))-1) / (VLOOKUP(O156,Anthro_Calc!C:P,14,FALSE)*VLOOKUP(O156,Anthro_Calc!C:P,12,FALSE)))</f>
        <v/>
      </c>
      <c r="Q156" s="122" t="str">
        <f>IF(ISBLANK(M156), "", -3 + (M156 -VLOOKUP(O156,Anthro_Calc!C:P,4,FALSE)) / (VLOOKUP(O156,Anthro_Calc!C:P,5,FALSE) - VLOOKUP(O156,Anthro_Calc!C:P,4,FALSE)))</f>
        <v/>
      </c>
      <c r="R156" s="122" t="str">
        <f>IF(ISBLANK(M156), "", 3 + (M156 -VLOOKUP(O156,Anthro_Calc!C:P,10,FALSE)) / (VLOOKUP(O156,Anthro_Calc!C:P,10,FALSE) - VLOOKUP(O156,Anthro_Calc!C:P,9,FALSE)))</f>
        <v/>
      </c>
      <c r="S156" s="123" t="str">
        <f t="shared" si="31"/>
        <v/>
      </c>
      <c r="T156" s="124" t="str">
        <f t="shared" si="27"/>
        <v/>
      </c>
      <c r="U156" s="124">
        <f t="shared" si="32"/>
        <v>0</v>
      </c>
      <c r="V156" s="124" t="str">
        <f t="shared" si="33"/>
        <v/>
      </c>
      <c r="W156" s="124">
        <f t="shared" si="34"/>
        <v>0</v>
      </c>
      <c r="X156" s="124" t="str">
        <f t="shared" si="35"/>
        <v/>
      </c>
      <c r="Y156" s="124" t="str">
        <f t="shared" si="28"/>
        <v/>
      </c>
      <c r="Z156" s="55"/>
      <c r="AA156" s="90" t="s">
        <v>27</v>
      </c>
      <c r="AB156" s="89"/>
      <c r="AC156" s="91"/>
      <c r="AD156" s="105" t="str">
        <f>IF(OR(ISBLANK(AC156),ISBLANK(J156)),"",IF(AND(J156&gt;1, K156 &gt;= 6, K156 &lt;= 59), VLOOKUP(AC156&amp;Y156,Contextualization!C161:D192,2,FALSE), "NPD"))</f>
        <v/>
      </c>
      <c r="AE156" s="158"/>
    </row>
    <row r="157" spans="1:31">
      <c r="A157" s="157">
        <f t="shared" si="24"/>
        <v>153</v>
      </c>
      <c r="B157" s="57"/>
      <c r="C157" s="57"/>
      <c r="D157" s="57"/>
      <c r="E157" s="60"/>
      <c r="F157" s="57"/>
      <c r="G157" s="57"/>
      <c r="H157" s="58"/>
      <c r="I157" s="62"/>
      <c r="J157" s="93"/>
      <c r="K157" s="103" t="str">
        <f t="shared" si="29"/>
        <v/>
      </c>
      <c r="L157" s="103" t="str">
        <f t="shared" si="30"/>
        <v/>
      </c>
      <c r="M157" s="89"/>
      <c r="N157" s="121" t="str">
        <f t="shared" si="25"/>
        <v/>
      </c>
      <c r="O157" s="121" t="str">
        <f t="shared" si="26"/>
        <v/>
      </c>
      <c r="P157" s="122" t="str">
        <f>IF(ISBLANK(M157), "", (POWER(M157/VLOOKUP(O157,Anthro_Calc!C:P,13,FALSE),VLOOKUP(O157,Anthro_Calc!C:P,12,FALSE))-1) / (VLOOKUP(O157,Anthro_Calc!C:P,14,FALSE)*VLOOKUP(O157,Anthro_Calc!C:P,12,FALSE)))</f>
        <v/>
      </c>
      <c r="Q157" s="122" t="str">
        <f>IF(ISBLANK(M157), "", -3 + (M157 -VLOOKUP(O157,Anthro_Calc!C:P,4,FALSE)) / (VLOOKUP(O157,Anthro_Calc!C:P,5,FALSE) - VLOOKUP(O157,Anthro_Calc!C:P,4,FALSE)))</f>
        <v/>
      </c>
      <c r="R157" s="122" t="str">
        <f>IF(ISBLANK(M157), "", 3 + (M157 -VLOOKUP(O157,Anthro_Calc!C:P,10,FALSE)) / (VLOOKUP(O157,Anthro_Calc!C:P,10,FALSE) - VLOOKUP(O157,Anthro_Calc!C:P,9,FALSE)))</f>
        <v/>
      </c>
      <c r="S157" s="123" t="str">
        <f t="shared" si="31"/>
        <v/>
      </c>
      <c r="T157" s="124" t="str">
        <f t="shared" si="27"/>
        <v/>
      </c>
      <c r="U157" s="124">
        <f t="shared" si="32"/>
        <v>0</v>
      </c>
      <c r="V157" s="124" t="str">
        <f t="shared" si="33"/>
        <v/>
      </c>
      <c r="W157" s="124">
        <f t="shared" si="34"/>
        <v>0</v>
      </c>
      <c r="X157" s="124" t="str">
        <f t="shared" si="35"/>
        <v/>
      </c>
      <c r="Y157" s="124" t="str">
        <f t="shared" si="28"/>
        <v/>
      </c>
      <c r="Z157" s="55"/>
      <c r="AA157" s="90" t="s">
        <v>27</v>
      </c>
      <c r="AB157" s="89"/>
      <c r="AC157" s="91"/>
      <c r="AD157" s="105" t="str">
        <f>IF(OR(ISBLANK(AC157),ISBLANK(J157)),"",IF(AND(J157&gt;1, K157 &gt;= 6, K157 &lt;= 59), VLOOKUP(AC157&amp;Y157,Contextualization!C162:D193,2,FALSE), "NPD"))</f>
        <v/>
      </c>
      <c r="AE157" s="158"/>
    </row>
    <row r="158" spans="1:31">
      <c r="A158" s="157">
        <f t="shared" si="24"/>
        <v>154</v>
      </c>
      <c r="B158" s="57"/>
      <c r="C158" s="57"/>
      <c r="D158" s="57"/>
      <c r="E158" s="60"/>
      <c r="F158" s="57"/>
      <c r="G158" s="57"/>
      <c r="H158" s="58"/>
      <c r="I158" s="62"/>
      <c r="J158" s="93"/>
      <c r="K158" s="103" t="str">
        <f t="shared" si="29"/>
        <v/>
      </c>
      <c r="L158" s="103" t="str">
        <f t="shared" si="30"/>
        <v/>
      </c>
      <c r="M158" s="89"/>
      <c r="N158" s="121" t="str">
        <f t="shared" si="25"/>
        <v/>
      </c>
      <c r="O158" s="121" t="str">
        <f t="shared" si="26"/>
        <v/>
      </c>
      <c r="P158" s="122" t="str">
        <f>IF(ISBLANK(M158), "", (POWER(M158/VLOOKUP(O158,Anthro_Calc!C:P,13,FALSE),VLOOKUP(O158,Anthro_Calc!C:P,12,FALSE))-1) / (VLOOKUP(O158,Anthro_Calc!C:P,14,FALSE)*VLOOKUP(O158,Anthro_Calc!C:P,12,FALSE)))</f>
        <v/>
      </c>
      <c r="Q158" s="122" t="str">
        <f>IF(ISBLANK(M158), "", -3 + (M158 -VLOOKUP(O158,Anthro_Calc!C:P,4,FALSE)) / (VLOOKUP(O158,Anthro_Calc!C:P,5,FALSE) - VLOOKUP(O158,Anthro_Calc!C:P,4,FALSE)))</f>
        <v/>
      </c>
      <c r="R158" s="122" t="str">
        <f>IF(ISBLANK(M158), "", 3 + (M158 -VLOOKUP(O158,Anthro_Calc!C:P,10,FALSE)) / (VLOOKUP(O158,Anthro_Calc!C:P,10,FALSE) - VLOOKUP(O158,Anthro_Calc!C:P,9,FALSE)))</f>
        <v/>
      </c>
      <c r="S158" s="123" t="str">
        <f t="shared" si="31"/>
        <v/>
      </c>
      <c r="T158" s="124" t="str">
        <f t="shared" si="27"/>
        <v/>
      </c>
      <c r="U158" s="124">
        <f t="shared" si="32"/>
        <v>0</v>
      </c>
      <c r="V158" s="124" t="str">
        <f t="shared" si="33"/>
        <v/>
      </c>
      <c r="W158" s="124">
        <f t="shared" si="34"/>
        <v>0</v>
      </c>
      <c r="X158" s="124" t="str">
        <f t="shared" si="35"/>
        <v/>
      </c>
      <c r="Y158" s="124" t="str">
        <f t="shared" si="28"/>
        <v/>
      </c>
      <c r="Z158" s="55"/>
      <c r="AA158" s="90" t="s">
        <v>27</v>
      </c>
      <c r="AB158" s="89"/>
      <c r="AC158" s="91"/>
      <c r="AD158" s="105" t="str">
        <f>IF(OR(ISBLANK(AC158),ISBLANK(J158)),"",IF(AND(J158&gt;1, K158 &gt;= 6, K158 &lt;= 59), VLOOKUP(AC158&amp;Y158,Contextualization!C163:D194,2,FALSE), "NPD"))</f>
        <v/>
      </c>
      <c r="AE158" s="158"/>
    </row>
    <row r="159" spans="1:31">
      <c r="A159" s="157">
        <f t="shared" si="24"/>
        <v>155</v>
      </c>
      <c r="B159" s="57"/>
      <c r="C159" s="57"/>
      <c r="D159" s="57"/>
      <c r="E159" s="60"/>
      <c r="F159" s="57"/>
      <c r="G159" s="57"/>
      <c r="H159" s="58"/>
      <c r="I159" s="62"/>
      <c r="J159" s="93"/>
      <c r="K159" s="103" t="str">
        <f t="shared" si="29"/>
        <v/>
      </c>
      <c r="L159" s="103" t="str">
        <f t="shared" si="30"/>
        <v/>
      </c>
      <c r="M159" s="89"/>
      <c r="N159" s="121" t="str">
        <f t="shared" si="25"/>
        <v/>
      </c>
      <c r="O159" s="121" t="str">
        <f t="shared" si="26"/>
        <v/>
      </c>
      <c r="P159" s="122" t="str">
        <f>IF(ISBLANK(M159), "", (POWER(M159/VLOOKUP(O159,Anthro_Calc!C:P,13,FALSE),VLOOKUP(O159,Anthro_Calc!C:P,12,FALSE))-1) / (VLOOKUP(O159,Anthro_Calc!C:P,14,FALSE)*VLOOKUP(O159,Anthro_Calc!C:P,12,FALSE)))</f>
        <v/>
      </c>
      <c r="Q159" s="122" t="str">
        <f>IF(ISBLANK(M159), "", -3 + (M159 -VLOOKUP(O159,Anthro_Calc!C:P,4,FALSE)) / (VLOOKUP(O159,Anthro_Calc!C:P,5,FALSE) - VLOOKUP(O159,Anthro_Calc!C:P,4,FALSE)))</f>
        <v/>
      </c>
      <c r="R159" s="122" t="str">
        <f>IF(ISBLANK(M159), "", 3 + (M159 -VLOOKUP(O159,Anthro_Calc!C:P,10,FALSE)) / (VLOOKUP(O159,Anthro_Calc!C:P,10,FALSE) - VLOOKUP(O159,Anthro_Calc!C:P,9,FALSE)))</f>
        <v/>
      </c>
      <c r="S159" s="123" t="str">
        <f t="shared" si="31"/>
        <v/>
      </c>
      <c r="T159" s="124" t="str">
        <f t="shared" si="27"/>
        <v/>
      </c>
      <c r="U159" s="124">
        <f t="shared" si="32"/>
        <v>0</v>
      </c>
      <c r="V159" s="124" t="str">
        <f t="shared" si="33"/>
        <v/>
      </c>
      <c r="W159" s="124">
        <f t="shared" si="34"/>
        <v>0</v>
      </c>
      <c r="X159" s="124" t="str">
        <f t="shared" si="35"/>
        <v/>
      </c>
      <c r="Y159" s="124" t="str">
        <f t="shared" si="28"/>
        <v/>
      </c>
      <c r="Z159" s="55"/>
      <c r="AA159" s="90" t="s">
        <v>27</v>
      </c>
      <c r="AB159" s="89"/>
      <c r="AC159" s="91"/>
      <c r="AD159" s="105" t="str">
        <f>IF(OR(ISBLANK(AC159),ISBLANK(J159)),"",IF(AND(J159&gt;1, K159 &gt;= 6, K159 &lt;= 59), VLOOKUP(AC159&amp;Y159,Contextualization!C164:D195,2,FALSE), "NPD"))</f>
        <v/>
      </c>
      <c r="AE159" s="158"/>
    </row>
    <row r="160" spans="1:31">
      <c r="A160" s="157">
        <f t="shared" si="24"/>
        <v>156</v>
      </c>
      <c r="B160" s="57"/>
      <c r="C160" s="57"/>
      <c r="D160" s="57"/>
      <c r="E160" s="60"/>
      <c r="F160" s="57"/>
      <c r="G160" s="57"/>
      <c r="H160" s="58"/>
      <c r="I160" s="62"/>
      <c r="J160" s="93"/>
      <c r="K160" s="103" t="str">
        <f t="shared" si="29"/>
        <v/>
      </c>
      <c r="L160" s="103" t="str">
        <f t="shared" si="30"/>
        <v/>
      </c>
      <c r="M160" s="89"/>
      <c r="N160" s="121" t="str">
        <f t="shared" si="25"/>
        <v/>
      </c>
      <c r="O160" s="121" t="str">
        <f t="shared" si="26"/>
        <v/>
      </c>
      <c r="P160" s="122" t="str">
        <f>IF(ISBLANK(M160), "", (POWER(M160/VLOOKUP(O160,Anthro_Calc!C:P,13,FALSE),VLOOKUP(O160,Anthro_Calc!C:P,12,FALSE))-1) / (VLOOKUP(O160,Anthro_Calc!C:P,14,FALSE)*VLOOKUP(O160,Anthro_Calc!C:P,12,FALSE)))</f>
        <v/>
      </c>
      <c r="Q160" s="122" t="str">
        <f>IF(ISBLANK(M160), "", -3 + (M160 -VLOOKUP(O160,Anthro_Calc!C:P,4,FALSE)) / (VLOOKUP(O160,Anthro_Calc!C:P,5,FALSE) - VLOOKUP(O160,Anthro_Calc!C:P,4,FALSE)))</f>
        <v/>
      </c>
      <c r="R160" s="122" t="str">
        <f>IF(ISBLANK(M160), "", 3 + (M160 -VLOOKUP(O160,Anthro_Calc!C:P,10,FALSE)) / (VLOOKUP(O160,Anthro_Calc!C:P,10,FALSE) - VLOOKUP(O160,Anthro_Calc!C:P,9,FALSE)))</f>
        <v/>
      </c>
      <c r="S160" s="123" t="str">
        <f t="shared" si="31"/>
        <v/>
      </c>
      <c r="T160" s="124" t="str">
        <f t="shared" si="27"/>
        <v/>
      </c>
      <c r="U160" s="124">
        <f t="shared" si="32"/>
        <v>0</v>
      </c>
      <c r="V160" s="124" t="str">
        <f t="shared" si="33"/>
        <v/>
      </c>
      <c r="W160" s="124">
        <f t="shared" si="34"/>
        <v>0</v>
      </c>
      <c r="X160" s="124" t="str">
        <f t="shared" si="35"/>
        <v/>
      </c>
      <c r="Y160" s="124" t="str">
        <f t="shared" si="28"/>
        <v/>
      </c>
      <c r="Z160" s="55"/>
      <c r="AA160" s="90" t="s">
        <v>27</v>
      </c>
      <c r="AB160" s="89"/>
      <c r="AC160" s="91"/>
      <c r="AD160" s="105" t="str">
        <f>IF(OR(ISBLANK(AC160),ISBLANK(J160)),"",IF(AND(J160&gt;1, K160 &gt;= 6, K160 &lt;= 59), VLOOKUP(AC160&amp;Y160,Contextualization!C165:D196,2,FALSE), "NPD"))</f>
        <v/>
      </c>
      <c r="AE160" s="158"/>
    </row>
    <row r="161" spans="1:31">
      <c r="A161" s="157">
        <f t="shared" si="24"/>
        <v>157</v>
      </c>
      <c r="B161" s="57"/>
      <c r="C161" s="57"/>
      <c r="D161" s="57"/>
      <c r="E161" s="60"/>
      <c r="F161" s="57"/>
      <c r="G161" s="57"/>
      <c r="H161" s="58"/>
      <c r="I161" s="62"/>
      <c r="J161" s="93"/>
      <c r="K161" s="103" t="str">
        <f t="shared" si="29"/>
        <v/>
      </c>
      <c r="L161" s="103" t="str">
        <f t="shared" si="30"/>
        <v/>
      </c>
      <c r="M161" s="89"/>
      <c r="N161" s="121" t="str">
        <f t="shared" si="25"/>
        <v/>
      </c>
      <c r="O161" s="121" t="str">
        <f t="shared" si="26"/>
        <v/>
      </c>
      <c r="P161" s="122" t="str">
        <f>IF(ISBLANK(M161), "", (POWER(M161/VLOOKUP(O161,Anthro_Calc!C:P,13,FALSE),VLOOKUP(O161,Anthro_Calc!C:P,12,FALSE))-1) / (VLOOKUP(O161,Anthro_Calc!C:P,14,FALSE)*VLOOKUP(O161,Anthro_Calc!C:P,12,FALSE)))</f>
        <v/>
      </c>
      <c r="Q161" s="122" t="str">
        <f>IF(ISBLANK(M161), "", -3 + (M161 -VLOOKUP(O161,Anthro_Calc!C:P,4,FALSE)) / (VLOOKUP(O161,Anthro_Calc!C:P,5,FALSE) - VLOOKUP(O161,Anthro_Calc!C:P,4,FALSE)))</f>
        <v/>
      </c>
      <c r="R161" s="122" t="str">
        <f>IF(ISBLANK(M161), "", 3 + (M161 -VLOOKUP(O161,Anthro_Calc!C:P,10,FALSE)) / (VLOOKUP(O161,Anthro_Calc!C:P,10,FALSE) - VLOOKUP(O161,Anthro_Calc!C:P,9,FALSE)))</f>
        <v/>
      </c>
      <c r="S161" s="123" t="str">
        <f t="shared" si="31"/>
        <v/>
      </c>
      <c r="T161" s="124" t="str">
        <f t="shared" si="27"/>
        <v/>
      </c>
      <c r="U161" s="124">
        <f t="shared" si="32"/>
        <v>0</v>
      </c>
      <c r="V161" s="124" t="str">
        <f t="shared" si="33"/>
        <v/>
      </c>
      <c r="W161" s="124">
        <f t="shared" si="34"/>
        <v>0</v>
      </c>
      <c r="X161" s="124" t="str">
        <f t="shared" si="35"/>
        <v/>
      </c>
      <c r="Y161" s="124" t="str">
        <f t="shared" si="28"/>
        <v/>
      </c>
      <c r="Z161" s="55"/>
      <c r="AA161" s="90" t="s">
        <v>27</v>
      </c>
      <c r="AB161" s="89"/>
      <c r="AC161" s="91"/>
      <c r="AD161" s="105" t="str">
        <f>IF(OR(ISBLANK(AC161),ISBLANK(J161)),"",IF(AND(J161&gt;1, K161 &gt;= 6, K161 &lt;= 59), VLOOKUP(AC161&amp;Y161,Contextualization!C166:D197,2,FALSE), "NPD"))</f>
        <v/>
      </c>
      <c r="AE161" s="158"/>
    </row>
    <row r="162" spans="1:31">
      <c r="A162" s="157">
        <f t="shared" si="24"/>
        <v>158</v>
      </c>
      <c r="B162" s="57"/>
      <c r="C162" s="57"/>
      <c r="D162" s="57"/>
      <c r="E162" s="60"/>
      <c r="F162" s="57"/>
      <c r="G162" s="57"/>
      <c r="H162" s="58"/>
      <c r="I162" s="62"/>
      <c r="J162" s="93"/>
      <c r="K162" s="103" t="str">
        <f t="shared" si="29"/>
        <v/>
      </c>
      <c r="L162" s="103" t="str">
        <f t="shared" si="30"/>
        <v/>
      </c>
      <c r="M162" s="89"/>
      <c r="N162" s="121" t="str">
        <f t="shared" si="25"/>
        <v/>
      </c>
      <c r="O162" s="121" t="str">
        <f t="shared" si="26"/>
        <v/>
      </c>
      <c r="P162" s="122" t="str">
        <f>IF(ISBLANK(M162), "", (POWER(M162/VLOOKUP(O162,Anthro_Calc!C:P,13,FALSE),VLOOKUP(O162,Anthro_Calc!C:P,12,FALSE))-1) / (VLOOKUP(O162,Anthro_Calc!C:P,14,FALSE)*VLOOKUP(O162,Anthro_Calc!C:P,12,FALSE)))</f>
        <v/>
      </c>
      <c r="Q162" s="122" t="str">
        <f>IF(ISBLANK(M162), "", -3 + (M162 -VLOOKUP(O162,Anthro_Calc!C:P,4,FALSE)) / (VLOOKUP(O162,Anthro_Calc!C:P,5,FALSE) - VLOOKUP(O162,Anthro_Calc!C:P,4,FALSE)))</f>
        <v/>
      </c>
      <c r="R162" s="122" t="str">
        <f>IF(ISBLANK(M162), "", 3 + (M162 -VLOOKUP(O162,Anthro_Calc!C:P,10,FALSE)) / (VLOOKUP(O162,Anthro_Calc!C:P,10,FALSE) - VLOOKUP(O162,Anthro_Calc!C:P,9,FALSE)))</f>
        <v/>
      </c>
      <c r="S162" s="123" t="str">
        <f t="shared" si="31"/>
        <v/>
      </c>
      <c r="T162" s="124" t="str">
        <f t="shared" si="27"/>
        <v/>
      </c>
      <c r="U162" s="124">
        <f t="shared" si="32"/>
        <v>0</v>
      </c>
      <c r="V162" s="124" t="str">
        <f t="shared" si="33"/>
        <v/>
      </c>
      <c r="W162" s="124">
        <f t="shared" si="34"/>
        <v>0</v>
      </c>
      <c r="X162" s="124" t="str">
        <f t="shared" si="35"/>
        <v/>
      </c>
      <c r="Y162" s="124" t="str">
        <f t="shared" si="28"/>
        <v/>
      </c>
      <c r="Z162" s="55"/>
      <c r="AA162" s="90" t="s">
        <v>27</v>
      </c>
      <c r="AB162" s="89"/>
      <c r="AC162" s="91"/>
      <c r="AD162" s="105" t="str">
        <f>IF(OR(ISBLANK(AC162),ISBLANK(J162)),"",IF(AND(J162&gt;1, K162 &gt;= 6, K162 &lt;= 59), VLOOKUP(AC162&amp;Y162,Contextualization!C167:D198,2,FALSE), "NPD"))</f>
        <v/>
      </c>
      <c r="AE162" s="158"/>
    </row>
    <row r="163" spans="1:31">
      <c r="A163" s="157">
        <f t="shared" si="24"/>
        <v>159</v>
      </c>
      <c r="B163" s="57"/>
      <c r="C163" s="57"/>
      <c r="D163" s="57"/>
      <c r="E163" s="60"/>
      <c r="F163" s="57"/>
      <c r="G163" s="57"/>
      <c r="H163" s="58"/>
      <c r="I163" s="62"/>
      <c r="J163" s="93"/>
      <c r="K163" s="103" t="str">
        <f t="shared" si="29"/>
        <v/>
      </c>
      <c r="L163" s="103" t="str">
        <f t="shared" si="30"/>
        <v/>
      </c>
      <c r="M163" s="89"/>
      <c r="N163" s="121" t="str">
        <f t="shared" si="25"/>
        <v/>
      </c>
      <c r="O163" s="121" t="str">
        <f t="shared" si="26"/>
        <v/>
      </c>
      <c r="P163" s="122" t="str">
        <f>IF(ISBLANK(M163), "", (POWER(M163/VLOOKUP(O163,Anthro_Calc!C:P,13,FALSE),VLOOKUP(O163,Anthro_Calc!C:P,12,FALSE))-1) / (VLOOKUP(O163,Anthro_Calc!C:P,14,FALSE)*VLOOKUP(O163,Anthro_Calc!C:P,12,FALSE)))</f>
        <v/>
      </c>
      <c r="Q163" s="122" t="str">
        <f>IF(ISBLANK(M163), "", -3 + (M163 -VLOOKUP(O163,Anthro_Calc!C:P,4,FALSE)) / (VLOOKUP(O163,Anthro_Calc!C:P,5,FALSE) - VLOOKUP(O163,Anthro_Calc!C:P,4,FALSE)))</f>
        <v/>
      </c>
      <c r="R163" s="122" t="str">
        <f>IF(ISBLANK(M163), "", 3 + (M163 -VLOOKUP(O163,Anthro_Calc!C:P,10,FALSE)) / (VLOOKUP(O163,Anthro_Calc!C:P,10,FALSE) - VLOOKUP(O163,Anthro_Calc!C:P,9,FALSE)))</f>
        <v/>
      </c>
      <c r="S163" s="123" t="str">
        <f t="shared" si="31"/>
        <v/>
      </c>
      <c r="T163" s="124" t="str">
        <f t="shared" si="27"/>
        <v/>
      </c>
      <c r="U163" s="124">
        <f t="shared" si="32"/>
        <v>0</v>
      </c>
      <c r="V163" s="124" t="str">
        <f t="shared" si="33"/>
        <v/>
      </c>
      <c r="W163" s="124">
        <f t="shared" si="34"/>
        <v>0</v>
      </c>
      <c r="X163" s="124" t="str">
        <f t="shared" si="35"/>
        <v/>
      </c>
      <c r="Y163" s="124" t="str">
        <f t="shared" si="28"/>
        <v/>
      </c>
      <c r="Z163" s="55"/>
      <c r="AA163" s="90" t="s">
        <v>27</v>
      </c>
      <c r="AB163" s="89"/>
      <c r="AC163" s="91"/>
      <c r="AD163" s="105" t="str">
        <f>IF(OR(ISBLANK(AC163),ISBLANK(J163)),"",IF(AND(J163&gt;1, K163 &gt;= 6, K163 &lt;= 59), VLOOKUP(AC163&amp;Y163,Contextualization!C168:D199,2,FALSE), "NPD"))</f>
        <v/>
      </c>
      <c r="AE163" s="158"/>
    </row>
    <row r="164" spans="1:31">
      <c r="A164" s="157">
        <f t="shared" si="24"/>
        <v>160</v>
      </c>
      <c r="B164" s="57"/>
      <c r="C164" s="57"/>
      <c r="D164" s="57"/>
      <c r="E164" s="60"/>
      <c r="F164" s="57"/>
      <c r="G164" s="57"/>
      <c r="H164" s="58"/>
      <c r="I164" s="62"/>
      <c r="J164" s="93"/>
      <c r="K164" s="103" t="str">
        <f t="shared" si="29"/>
        <v/>
      </c>
      <c r="L164" s="103" t="str">
        <f t="shared" si="30"/>
        <v/>
      </c>
      <c r="M164" s="89"/>
      <c r="N164" s="121" t="str">
        <f t="shared" si="25"/>
        <v/>
      </c>
      <c r="O164" s="121" t="str">
        <f t="shared" si="26"/>
        <v/>
      </c>
      <c r="P164" s="122" t="str">
        <f>IF(ISBLANK(M164), "", (POWER(M164/VLOOKUP(O164,Anthro_Calc!C:P,13,FALSE),VLOOKUP(O164,Anthro_Calc!C:P,12,FALSE))-1) / (VLOOKUP(O164,Anthro_Calc!C:P,14,FALSE)*VLOOKUP(O164,Anthro_Calc!C:P,12,FALSE)))</f>
        <v/>
      </c>
      <c r="Q164" s="122" t="str">
        <f>IF(ISBLANK(M164), "", -3 + (M164 -VLOOKUP(O164,Anthro_Calc!C:P,4,FALSE)) / (VLOOKUP(O164,Anthro_Calc!C:P,5,FALSE) - VLOOKUP(O164,Anthro_Calc!C:P,4,FALSE)))</f>
        <v/>
      </c>
      <c r="R164" s="122" t="str">
        <f>IF(ISBLANK(M164), "", 3 + (M164 -VLOOKUP(O164,Anthro_Calc!C:P,10,FALSE)) / (VLOOKUP(O164,Anthro_Calc!C:P,10,FALSE) - VLOOKUP(O164,Anthro_Calc!C:P,9,FALSE)))</f>
        <v/>
      </c>
      <c r="S164" s="123" t="str">
        <f t="shared" si="31"/>
        <v/>
      </c>
      <c r="T164" s="124" t="str">
        <f t="shared" si="27"/>
        <v/>
      </c>
      <c r="U164" s="124">
        <f t="shared" si="32"/>
        <v>0</v>
      </c>
      <c r="V164" s="124" t="str">
        <f t="shared" si="33"/>
        <v/>
      </c>
      <c r="W164" s="124">
        <f t="shared" si="34"/>
        <v>0</v>
      </c>
      <c r="X164" s="124" t="str">
        <f t="shared" si="35"/>
        <v/>
      </c>
      <c r="Y164" s="124" t="str">
        <f t="shared" si="28"/>
        <v/>
      </c>
      <c r="Z164" s="55"/>
      <c r="AA164" s="90" t="s">
        <v>27</v>
      </c>
      <c r="AB164" s="89"/>
      <c r="AC164" s="91"/>
      <c r="AD164" s="105" t="str">
        <f>IF(OR(ISBLANK(AC164),ISBLANK(J164)),"",IF(AND(J164&gt;1, K164 &gt;= 6, K164 &lt;= 59), VLOOKUP(AC164&amp;Y164,Contextualization!C169:D200,2,FALSE), "NPD"))</f>
        <v/>
      </c>
      <c r="AE164" s="158"/>
    </row>
    <row r="165" spans="1:31">
      <c r="A165" s="157">
        <f t="shared" si="24"/>
        <v>161</v>
      </c>
      <c r="B165" s="57"/>
      <c r="C165" s="57"/>
      <c r="D165" s="57"/>
      <c r="E165" s="60"/>
      <c r="F165" s="57"/>
      <c r="G165" s="57"/>
      <c r="H165" s="58"/>
      <c r="I165" s="62"/>
      <c r="J165" s="93"/>
      <c r="K165" s="103" t="str">
        <f t="shared" si="29"/>
        <v/>
      </c>
      <c r="L165" s="103" t="str">
        <f t="shared" si="30"/>
        <v/>
      </c>
      <c r="M165" s="89"/>
      <c r="N165" s="121" t="str">
        <f t="shared" si="25"/>
        <v/>
      </c>
      <c r="O165" s="121" t="str">
        <f t="shared" si="26"/>
        <v/>
      </c>
      <c r="P165" s="122" t="str">
        <f>IF(ISBLANK(M165), "", (POWER(M165/VLOOKUP(O165,Anthro_Calc!C:P,13,FALSE),VLOOKUP(O165,Anthro_Calc!C:P,12,FALSE))-1) / (VLOOKUP(O165,Anthro_Calc!C:P,14,FALSE)*VLOOKUP(O165,Anthro_Calc!C:P,12,FALSE)))</f>
        <v/>
      </c>
      <c r="Q165" s="122" t="str">
        <f>IF(ISBLANK(M165), "", -3 + (M165 -VLOOKUP(O165,Anthro_Calc!C:P,4,FALSE)) / (VLOOKUP(O165,Anthro_Calc!C:P,5,FALSE) - VLOOKUP(O165,Anthro_Calc!C:P,4,FALSE)))</f>
        <v/>
      </c>
      <c r="R165" s="122" t="str">
        <f>IF(ISBLANK(M165), "", 3 + (M165 -VLOOKUP(O165,Anthro_Calc!C:P,10,FALSE)) / (VLOOKUP(O165,Anthro_Calc!C:P,10,FALSE) - VLOOKUP(O165,Anthro_Calc!C:P,9,FALSE)))</f>
        <v/>
      </c>
      <c r="S165" s="123" t="str">
        <f t="shared" si="31"/>
        <v/>
      </c>
      <c r="T165" s="124" t="str">
        <f t="shared" si="27"/>
        <v/>
      </c>
      <c r="U165" s="124">
        <f t="shared" si="32"/>
        <v>0</v>
      </c>
      <c r="V165" s="124" t="str">
        <f t="shared" si="33"/>
        <v/>
      </c>
      <c r="W165" s="124">
        <f t="shared" si="34"/>
        <v>0</v>
      </c>
      <c r="X165" s="124" t="str">
        <f t="shared" si="35"/>
        <v/>
      </c>
      <c r="Y165" s="124" t="str">
        <f t="shared" si="28"/>
        <v/>
      </c>
      <c r="Z165" s="55"/>
      <c r="AA165" s="90" t="s">
        <v>27</v>
      </c>
      <c r="AB165" s="89"/>
      <c r="AC165" s="91"/>
      <c r="AD165" s="105" t="str">
        <f>IF(OR(ISBLANK(AC165),ISBLANK(J165)),"",IF(AND(J165&gt;1, K165 &gt;= 6, K165 &lt;= 59), VLOOKUP(AC165&amp;Y165,Contextualization!C170:D201,2,FALSE), "NPD"))</f>
        <v/>
      </c>
      <c r="AE165" s="158"/>
    </row>
    <row r="166" spans="1:31">
      <c r="A166" s="157">
        <f t="shared" si="24"/>
        <v>162</v>
      </c>
      <c r="B166" s="57"/>
      <c r="C166" s="57"/>
      <c r="D166" s="57"/>
      <c r="E166" s="60"/>
      <c r="F166" s="57"/>
      <c r="G166" s="57"/>
      <c r="H166" s="58"/>
      <c r="I166" s="62"/>
      <c r="J166" s="93"/>
      <c r="K166" s="103" t="str">
        <f t="shared" si="29"/>
        <v/>
      </c>
      <c r="L166" s="103" t="str">
        <f t="shared" si="30"/>
        <v/>
      </c>
      <c r="M166" s="89"/>
      <c r="N166" s="121" t="str">
        <f t="shared" si="25"/>
        <v/>
      </c>
      <c r="O166" s="121" t="str">
        <f t="shared" si="26"/>
        <v/>
      </c>
      <c r="P166" s="122" t="str">
        <f>IF(ISBLANK(M166), "", (POWER(M166/VLOOKUP(O166,Anthro_Calc!C:P,13,FALSE),VLOOKUP(O166,Anthro_Calc!C:P,12,FALSE))-1) / (VLOOKUP(O166,Anthro_Calc!C:P,14,FALSE)*VLOOKUP(O166,Anthro_Calc!C:P,12,FALSE)))</f>
        <v/>
      </c>
      <c r="Q166" s="122" t="str">
        <f>IF(ISBLANK(M166), "", -3 + (M166 -VLOOKUP(O166,Anthro_Calc!C:P,4,FALSE)) / (VLOOKUP(O166,Anthro_Calc!C:P,5,FALSE) - VLOOKUP(O166,Anthro_Calc!C:P,4,FALSE)))</f>
        <v/>
      </c>
      <c r="R166" s="122" t="str">
        <f>IF(ISBLANK(M166), "", 3 + (M166 -VLOOKUP(O166,Anthro_Calc!C:P,10,FALSE)) / (VLOOKUP(O166,Anthro_Calc!C:P,10,FALSE) - VLOOKUP(O166,Anthro_Calc!C:P,9,FALSE)))</f>
        <v/>
      </c>
      <c r="S166" s="123" t="str">
        <f t="shared" si="31"/>
        <v/>
      </c>
      <c r="T166" s="124" t="str">
        <f t="shared" si="27"/>
        <v/>
      </c>
      <c r="U166" s="124">
        <f t="shared" si="32"/>
        <v>0</v>
      </c>
      <c r="V166" s="124" t="str">
        <f t="shared" si="33"/>
        <v/>
      </c>
      <c r="W166" s="124">
        <f t="shared" si="34"/>
        <v>0</v>
      </c>
      <c r="X166" s="124" t="str">
        <f t="shared" si="35"/>
        <v/>
      </c>
      <c r="Y166" s="124" t="str">
        <f t="shared" si="28"/>
        <v/>
      </c>
      <c r="Z166" s="55"/>
      <c r="AA166" s="90" t="s">
        <v>27</v>
      </c>
      <c r="AB166" s="89"/>
      <c r="AC166" s="91"/>
      <c r="AD166" s="105" t="str">
        <f>IF(OR(ISBLANK(AC166),ISBLANK(J166)),"",IF(AND(J166&gt;1, K166 &gt;= 6, K166 &lt;= 59), VLOOKUP(AC166&amp;Y166,Contextualization!C171:D202,2,FALSE), "NPD"))</f>
        <v/>
      </c>
      <c r="AE166" s="158"/>
    </row>
    <row r="167" spans="1:31">
      <c r="A167" s="157">
        <f t="shared" si="24"/>
        <v>163</v>
      </c>
      <c r="B167" s="57"/>
      <c r="C167" s="57"/>
      <c r="D167" s="57"/>
      <c r="E167" s="60"/>
      <c r="F167" s="57"/>
      <c r="G167" s="57"/>
      <c r="H167" s="58"/>
      <c r="I167" s="62"/>
      <c r="J167" s="93"/>
      <c r="K167" s="103" t="str">
        <f t="shared" si="29"/>
        <v/>
      </c>
      <c r="L167" s="103" t="str">
        <f t="shared" si="30"/>
        <v/>
      </c>
      <c r="M167" s="89"/>
      <c r="N167" s="121" t="str">
        <f t="shared" si="25"/>
        <v/>
      </c>
      <c r="O167" s="121" t="str">
        <f t="shared" si="26"/>
        <v/>
      </c>
      <c r="P167" s="122" t="str">
        <f>IF(ISBLANK(M167), "", (POWER(M167/VLOOKUP(O167,Anthro_Calc!C:P,13,FALSE),VLOOKUP(O167,Anthro_Calc!C:P,12,FALSE))-1) / (VLOOKUP(O167,Anthro_Calc!C:P,14,FALSE)*VLOOKUP(O167,Anthro_Calc!C:P,12,FALSE)))</f>
        <v/>
      </c>
      <c r="Q167" s="122" t="str">
        <f>IF(ISBLANK(M167), "", -3 + (M167 -VLOOKUP(O167,Anthro_Calc!C:P,4,FALSE)) / (VLOOKUP(O167,Anthro_Calc!C:P,5,FALSE) - VLOOKUP(O167,Anthro_Calc!C:P,4,FALSE)))</f>
        <v/>
      </c>
      <c r="R167" s="122" t="str">
        <f>IF(ISBLANK(M167), "", 3 + (M167 -VLOOKUP(O167,Anthro_Calc!C:P,10,FALSE)) / (VLOOKUP(O167,Anthro_Calc!C:P,10,FALSE) - VLOOKUP(O167,Anthro_Calc!C:P,9,FALSE)))</f>
        <v/>
      </c>
      <c r="S167" s="123" t="str">
        <f t="shared" si="31"/>
        <v/>
      </c>
      <c r="T167" s="124" t="str">
        <f t="shared" si="27"/>
        <v/>
      </c>
      <c r="U167" s="124">
        <f t="shared" si="32"/>
        <v>0</v>
      </c>
      <c r="V167" s="124" t="str">
        <f t="shared" si="33"/>
        <v/>
      </c>
      <c r="W167" s="124">
        <f t="shared" si="34"/>
        <v>0</v>
      </c>
      <c r="X167" s="124" t="str">
        <f t="shared" si="35"/>
        <v/>
      </c>
      <c r="Y167" s="124" t="str">
        <f t="shared" si="28"/>
        <v/>
      </c>
      <c r="Z167" s="55"/>
      <c r="AA167" s="90" t="s">
        <v>27</v>
      </c>
      <c r="AB167" s="89"/>
      <c r="AC167" s="91"/>
      <c r="AD167" s="105" t="str">
        <f>IF(OR(ISBLANK(AC167),ISBLANK(J167)),"",IF(AND(J167&gt;1, K167 &gt;= 6, K167 &lt;= 59), VLOOKUP(AC167&amp;Y167,Contextualization!C172:D203,2,FALSE), "NPD"))</f>
        <v/>
      </c>
      <c r="AE167" s="158"/>
    </row>
    <row r="168" spans="1:31">
      <c r="A168" s="157">
        <f t="shared" si="24"/>
        <v>164</v>
      </c>
      <c r="B168" s="57"/>
      <c r="C168" s="57"/>
      <c r="D168" s="57"/>
      <c r="E168" s="60"/>
      <c r="F168" s="57"/>
      <c r="G168" s="57"/>
      <c r="H168" s="58"/>
      <c r="I168" s="62"/>
      <c r="J168" s="93"/>
      <c r="K168" s="103" t="str">
        <f t="shared" si="29"/>
        <v/>
      </c>
      <c r="L168" s="103" t="str">
        <f t="shared" si="30"/>
        <v/>
      </c>
      <c r="M168" s="89"/>
      <c r="N168" s="121" t="str">
        <f t="shared" si="25"/>
        <v/>
      </c>
      <c r="O168" s="121" t="str">
        <f t="shared" si="26"/>
        <v/>
      </c>
      <c r="P168" s="122" t="str">
        <f>IF(ISBLANK(M168), "", (POWER(M168/VLOOKUP(O168,Anthro_Calc!C:P,13,FALSE),VLOOKUP(O168,Anthro_Calc!C:P,12,FALSE))-1) / (VLOOKUP(O168,Anthro_Calc!C:P,14,FALSE)*VLOOKUP(O168,Anthro_Calc!C:P,12,FALSE)))</f>
        <v/>
      </c>
      <c r="Q168" s="122" t="str">
        <f>IF(ISBLANK(M168), "", -3 + (M168 -VLOOKUP(O168,Anthro_Calc!C:P,4,FALSE)) / (VLOOKUP(O168,Anthro_Calc!C:P,5,FALSE) - VLOOKUP(O168,Anthro_Calc!C:P,4,FALSE)))</f>
        <v/>
      </c>
      <c r="R168" s="122" t="str">
        <f>IF(ISBLANK(M168), "", 3 + (M168 -VLOOKUP(O168,Anthro_Calc!C:P,10,FALSE)) / (VLOOKUP(O168,Anthro_Calc!C:P,10,FALSE) - VLOOKUP(O168,Anthro_Calc!C:P,9,FALSE)))</f>
        <v/>
      </c>
      <c r="S168" s="123" t="str">
        <f t="shared" si="31"/>
        <v/>
      </c>
      <c r="T168" s="124" t="str">
        <f t="shared" si="27"/>
        <v/>
      </c>
      <c r="U168" s="124">
        <f t="shared" si="32"/>
        <v>0</v>
      </c>
      <c r="V168" s="124" t="str">
        <f t="shared" si="33"/>
        <v/>
      </c>
      <c r="W168" s="124">
        <f t="shared" si="34"/>
        <v>0</v>
      </c>
      <c r="X168" s="124" t="str">
        <f t="shared" si="35"/>
        <v/>
      </c>
      <c r="Y168" s="124" t="str">
        <f t="shared" si="28"/>
        <v/>
      </c>
      <c r="Z168" s="55"/>
      <c r="AA168" s="90" t="s">
        <v>27</v>
      </c>
      <c r="AB168" s="89"/>
      <c r="AC168" s="91"/>
      <c r="AD168" s="105" t="str">
        <f>IF(OR(ISBLANK(AC168),ISBLANK(J168)),"",IF(AND(J168&gt;1, K168 &gt;= 6, K168 &lt;= 59), VLOOKUP(AC168&amp;Y168,Contextualization!C173:D204,2,FALSE), "NPD"))</f>
        <v/>
      </c>
      <c r="AE168" s="158"/>
    </row>
    <row r="169" spans="1:31">
      <c r="A169" s="157">
        <f t="shared" si="24"/>
        <v>165</v>
      </c>
      <c r="B169" s="57"/>
      <c r="C169" s="57"/>
      <c r="D169" s="57"/>
      <c r="E169" s="60"/>
      <c r="F169" s="57"/>
      <c r="G169" s="57"/>
      <c r="H169" s="58"/>
      <c r="I169" s="62"/>
      <c r="J169" s="93"/>
      <c r="K169" s="103" t="str">
        <f t="shared" si="29"/>
        <v/>
      </c>
      <c r="L169" s="103" t="str">
        <f t="shared" si="30"/>
        <v/>
      </c>
      <c r="M169" s="89"/>
      <c r="N169" s="121" t="str">
        <f t="shared" si="25"/>
        <v/>
      </c>
      <c r="O169" s="121" t="str">
        <f t="shared" si="26"/>
        <v/>
      </c>
      <c r="P169" s="122" t="str">
        <f>IF(ISBLANK(M169), "", (POWER(M169/VLOOKUP(O169,Anthro_Calc!C:P,13,FALSE),VLOOKUP(O169,Anthro_Calc!C:P,12,FALSE))-1) / (VLOOKUP(O169,Anthro_Calc!C:P,14,FALSE)*VLOOKUP(O169,Anthro_Calc!C:P,12,FALSE)))</f>
        <v/>
      </c>
      <c r="Q169" s="122" t="str">
        <f>IF(ISBLANK(M169), "", -3 + (M169 -VLOOKUP(O169,Anthro_Calc!C:P,4,FALSE)) / (VLOOKUP(O169,Anthro_Calc!C:P,5,FALSE) - VLOOKUP(O169,Anthro_Calc!C:P,4,FALSE)))</f>
        <v/>
      </c>
      <c r="R169" s="122" t="str">
        <f>IF(ISBLANK(M169), "", 3 + (M169 -VLOOKUP(O169,Anthro_Calc!C:P,10,FALSE)) / (VLOOKUP(O169,Anthro_Calc!C:P,10,FALSE) - VLOOKUP(O169,Anthro_Calc!C:P,9,FALSE)))</f>
        <v/>
      </c>
      <c r="S169" s="123" t="str">
        <f t="shared" si="31"/>
        <v/>
      </c>
      <c r="T169" s="124" t="str">
        <f t="shared" si="27"/>
        <v/>
      </c>
      <c r="U169" s="124">
        <f t="shared" si="32"/>
        <v>0</v>
      </c>
      <c r="V169" s="124" t="str">
        <f t="shared" si="33"/>
        <v/>
      </c>
      <c r="W169" s="124">
        <f t="shared" si="34"/>
        <v>0</v>
      </c>
      <c r="X169" s="124" t="str">
        <f t="shared" si="35"/>
        <v/>
      </c>
      <c r="Y169" s="124" t="str">
        <f t="shared" si="28"/>
        <v/>
      </c>
      <c r="Z169" s="55"/>
      <c r="AA169" s="90" t="s">
        <v>27</v>
      </c>
      <c r="AB169" s="89"/>
      <c r="AC169" s="91"/>
      <c r="AD169" s="105" t="str">
        <f>IF(OR(ISBLANK(AC169),ISBLANK(J169)),"",IF(AND(J169&gt;1, K169 &gt;= 6, K169 &lt;= 59), VLOOKUP(AC169&amp;Y169,Contextualization!C174:D205,2,FALSE), "NPD"))</f>
        <v/>
      </c>
      <c r="AE169" s="158"/>
    </row>
    <row r="170" spans="1:31">
      <c r="A170" s="157">
        <f t="shared" si="24"/>
        <v>166</v>
      </c>
      <c r="B170" s="57"/>
      <c r="C170" s="57"/>
      <c r="D170" s="57"/>
      <c r="E170" s="60"/>
      <c r="F170" s="57"/>
      <c r="G170" s="57"/>
      <c r="H170" s="58"/>
      <c r="I170" s="62"/>
      <c r="J170" s="93"/>
      <c r="K170" s="103" t="str">
        <f t="shared" si="29"/>
        <v/>
      </c>
      <c r="L170" s="103" t="str">
        <f t="shared" si="30"/>
        <v/>
      </c>
      <c r="M170" s="89"/>
      <c r="N170" s="121" t="str">
        <f t="shared" si="25"/>
        <v/>
      </c>
      <c r="O170" s="121" t="str">
        <f t="shared" si="26"/>
        <v/>
      </c>
      <c r="P170" s="122" t="str">
        <f>IF(ISBLANK(M170), "", (POWER(M170/VLOOKUP(O170,Anthro_Calc!C:P,13,FALSE),VLOOKUP(O170,Anthro_Calc!C:P,12,FALSE))-1) / (VLOOKUP(O170,Anthro_Calc!C:P,14,FALSE)*VLOOKUP(O170,Anthro_Calc!C:P,12,FALSE)))</f>
        <v/>
      </c>
      <c r="Q170" s="122" t="str">
        <f>IF(ISBLANK(M170), "", -3 + (M170 -VLOOKUP(O170,Anthro_Calc!C:P,4,FALSE)) / (VLOOKUP(O170,Anthro_Calc!C:P,5,FALSE) - VLOOKUP(O170,Anthro_Calc!C:P,4,FALSE)))</f>
        <v/>
      </c>
      <c r="R170" s="122" t="str">
        <f>IF(ISBLANK(M170), "", 3 + (M170 -VLOOKUP(O170,Anthro_Calc!C:P,10,FALSE)) / (VLOOKUP(O170,Anthro_Calc!C:P,10,FALSE) - VLOOKUP(O170,Anthro_Calc!C:P,9,FALSE)))</f>
        <v/>
      </c>
      <c r="S170" s="123" t="str">
        <f t="shared" si="31"/>
        <v/>
      </c>
      <c r="T170" s="124" t="str">
        <f t="shared" si="27"/>
        <v/>
      </c>
      <c r="U170" s="124">
        <f t="shared" si="32"/>
        <v>0</v>
      </c>
      <c r="V170" s="124" t="str">
        <f t="shared" si="33"/>
        <v/>
      </c>
      <c r="W170" s="124">
        <f t="shared" si="34"/>
        <v>0</v>
      </c>
      <c r="X170" s="124" t="str">
        <f t="shared" si="35"/>
        <v/>
      </c>
      <c r="Y170" s="124" t="str">
        <f t="shared" si="28"/>
        <v/>
      </c>
      <c r="Z170" s="55"/>
      <c r="AA170" s="90" t="s">
        <v>27</v>
      </c>
      <c r="AB170" s="89"/>
      <c r="AC170" s="91"/>
      <c r="AD170" s="105" t="str">
        <f>IF(OR(ISBLANK(AC170),ISBLANK(J170)),"",IF(AND(J170&gt;1, K170 &gt;= 6, K170 &lt;= 59), VLOOKUP(AC170&amp;Y170,Contextualization!C175:D206,2,FALSE), "NPD"))</f>
        <v/>
      </c>
      <c r="AE170" s="158"/>
    </row>
    <row r="171" spans="1:31">
      <c r="A171" s="157">
        <f t="shared" si="24"/>
        <v>167</v>
      </c>
      <c r="B171" s="57"/>
      <c r="C171" s="57"/>
      <c r="D171" s="57"/>
      <c r="E171" s="60"/>
      <c r="F171" s="57"/>
      <c r="G171" s="57"/>
      <c r="H171" s="58"/>
      <c r="I171" s="62"/>
      <c r="J171" s="93"/>
      <c r="K171" s="103" t="str">
        <f t="shared" si="29"/>
        <v/>
      </c>
      <c r="L171" s="103" t="str">
        <f t="shared" si="30"/>
        <v/>
      </c>
      <c r="M171" s="89"/>
      <c r="N171" s="121" t="str">
        <f t="shared" si="25"/>
        <v/>
      </c>
      <c r="O171" s="121" t="str">
        <f t="shared" si="26"/>
        <v/>
      </c>
      <c r="P171" s="122" t="str">
        <f>IF(ISBLANK(M171), "", (POWER(M171/VLOOKUP(O171,Anthro_Calc!C:P,13,FALSE),VLOOKUP(O171,Anthro_Calc!C:P,12,FALSE))-1) / (VLOOKUP(O171,Anthro_Calc!C:P,14,FALSE)*VLOOKUP(O171,Anthro_Calc!C:P,12,FALSE)))</f>
        <v/>
      </c>
      <c r="Q171" s="122" t="str">
        <f>IF(ISBLANK(M171), "", -3 + (M171 -VLOOKUP(O171,Anthro_Calc!C:P,4,FALSE)) / (VLOOKUP(O171,Anthro_Calc!C:P,5,FALSE) - VLOOKUP(O171,Anthro_Calc!C:P,4,FALSE)))</f>
        <v/>
      </c>
      <c r="R171" s="122" t="str">
        <f>IF(ISBLANK(M171), "", 3 + (M171 -VLOOKUP(O171,Anthro_Calc!C:P,10,FALSE)) / (VLOOKUP(O171,Anthro_Calc!C:P,10,FALSE) - VLOOKUP(O171,Anthro_Calc!C:P,9,FALSE)))</f>
        <v/>
      </c>
      <c r="S171" s="123" t="str">
        <f t="shared" si="31"/>
        <v/>
      </c>
      <c r="T171" s="124" t="str">
        <f t="shared" si="27"/>
        <v/>
      </c>
      <c r="U171" s="124">
        <f t="shared" si="32"/>
        <v>0</v>
      </c>
      <c r="V171" s="124" t="str">
        <f t="shared" si="33"/>
        <v/>
      </c>
      <c r="W171" s="124">
        <f t="shared" si="34"/>
        <v>0</v>
      </c>
      <c r="X171" s="124" t="str">
        <f t="shared" si="35"/>
        <v/>
      </c>
      <c r="Y171" s="124" t="str">
        <f t="shared" si="28"/>
        <v/>
      </c>
      <c r="Z171" s="55"/>
      <c r="AA171" s="90" t="s">
        <v>27</v>
      </c>
      <c r="AB171" s="89"/>
      <c r="AC171" s="91"/>
      <c r="AD171" s="105" t="str">
        <f>IF(OR(ISBLANK(AC171),ISBLANK(J171)),"",IF(AND(J171&gt;1, K171 &gt;= 6, K171 &lt;= 59), VLOOKUP(AC171&amp;Y171,Contextualization!C176:D207,2,FALSE), "NPD"))</f>
        <v/>
      </c>
      <c r="AE171" s="158"/>
    </row>
    <row r="172" spans="1:31">
      <c r="A172" s="157">
        <f t="shared" si="24"/>
        <v>168</v>
      </c>
      <c r="B172" s="57"/>
      <c r="C172" s="57"/>
      <c r="D172" s="57"/>
      <c r="E172" s="60"/>
      <c r="F172" s="57"/>
      <c r="G172" s="57"/>
      <c r="H172" s="58"/>
      <c r="I172" s="62"/>
      <c r="J172" s="93"/>
      <c r="K172" s="103" t="str">
        <f t="shared" si="29"/>
        <v/>
      </c>
      <c r="L172" s="103" t="str">
        <f t="shared" si="30"/>
        <v/>
      </c>
      <c r="M172" s="89"/>
      <c r="N172" s="121" t="str">
        <f t="shared" si="25"/>
        <v/>
      </c>
      <c r="O172" s="121" t="str">
        <f t="shared" si="26"/>
        <v/>
      </c>
      <c r="P172" s="122" t="str">
        <f>IF(ISBLANK(M172), "", (POWER(M172/VLOOKUP(O172,Anthro_Calc!C:P,13,FALSE),VLOOKUP(O172,Anthro_Calc!C:P,12,FALSE))-1) / (VLOOKUP(O172,Anthro_Calc!C:P,14,FALSE)*VLOOKUP(O172,Anthro_Calc!C:P,12,FALSE)))</f>
        <v/>
      </c>
      <c r="Q172" s="122" t="str">
        <f>IF(ISBLANK(M172), "", -3 + (M172 -VLOOKUP(O172,Anthro_Calc!C:P,4,FALSE)) / (VLOOKUP(O172,Anthro_Calc!C:P,5,FALSE) - VLOOKUP(O172,Anthro_Calc!C:P,4,FALSE)))</f>
        <v/>
      </c>
      <c r="R172" s="122" t="str">
        <f>IF(ISBLANK(M172), "", 3 + (M172 -VLOOKUP(O172,Anthro_Calc!C:P,10,FALSE)) / (VLOOKUP(O172,Anthro_Calc!C:P,10,FALSE) - VLOOKUP(O172,Anthro_Calc!C:P,9,FALSE)))</f>
        <v/>
      </c>
      <c r="S172" s="123" t="str">
        <f t="shared" si="31"/>
        <v/>
      </c>
      <c r="T172" s="124" t="str">
        <f t="shared" si="27"/>
        <v/>
      </c>
      <c r="U172" s="124">
        <f t="shared" si="32"/>
        <v>0</v>
      </c>
      <c r="V172" s="124" t="str">
        <f t="shared" si="33"/>
        <v/>
      </c>
      <c r="W172" s="124">
        <f t="shared" si="34"/>
        <v>0</v>
      </c>
      <c r="X172" s="124" t="str">
        <f t="shared" si="35"/>
        <v/>
      </c>
      <c r="Y172" s="124" t="str">
        <f t="shared" si="28"/>
        <v/>
      </c>
      <c r="Z172" s="55"/>
      <c r="AA172" s="90" t="s">
        <v>27</v>
      </c>
      <c r="AB172" s="89"/>
      <c r="AC172" s="91"/>
      <c r="AD172" s="105" t="str">
        <f>IF(OR(ISBLANK(AC172),ISBLANK(J172)),"",IF(AND(J172&gt;1, K172 &gt;= 6, K172 &lt;= 59), VLOOKUP(AC172&amp;Y172,Contextualization!C177:D208,2,FALSE), "NPD"))</f>
        <v/>
      </c>
      <c r="AE172" s="158"/>
    </row>
    <row r="173" spans="1:31">
      <c r="A173" s="157">
        <f t="shared" si="24"/>
        <v>169</v>
      </c>
      <c r="B173" s="57"/>
      <c r="C173" s="57"/>
      <c r="D173" s="57"/>
      <c r="E173" s="60"/>
      <c r="F173" s="57"/>
      <c r="G173" s="57"/>
      <c r="H173" s="58"/>
      <c r="I173" s="62"/>
      <c r="J173" s="93"/>
      <c r="K173" s="103" t="str">
        <f t="shared" si="29"/>
        <v/>
      </c>
      <c r="L173" s="103" t="str">
        <f t="shared" si="30"/>
        <v/>
      </c>
      <c r="M173" s="89"/>
      <c r="N173" s="121" t="str">
        <f t="shared" si="25"/>
        <v/>
      </c>
      <c r="O173" s="121" t="str">
        <f t="shared" si="26"/>
        <v/>
      </c>
      <c r="P173" s="122" t="str">
        <f>IF(ISBLANK(M173), "", (POWER(M173/VLOOKUP(O173,Anthro_Calc!C:P,13,FALSE),VLOOKUP(O173,Anthro_Calc!C:P,12,FALSE))-1) / (VLOOKUP(O173,Anthro_Calc!C:P,14,FALSE)*VLOOKUP(O173,Anthro_Calc!C:P,12,FALSE)))</f>
        <v/>
      </c>
      <c r="Q173" s="122" t="str">
        <f>IF(ISBLANK(M173), "", -3 + (M173 -VLOOKUP(O173,Anthro_Calc!C:P,4,FALSE)) / (VLOOKUP(O173,Anthro_Calc!C:P,5,FALSE) - VLOOKUP(O173,Anthro_Calc!C:P,4,FALSE)))</f>
        <v/>
      </c>
      <c r="R173" s="122" t="str">
        <f>IF(ISBLANK(M173), "", 3 + (M173 -VLOOKUP(O173,Anthro_Calc!C:P,10,FALSE)) / (VLOOKUP(O173,Anthro_Calc!C:P,10,FALSE) - VLOOKUP(O173,Anthro_Calc!C:P,9,FALSE)))</f>
        <v/>
      </c>
      <c r="S173" s="123" t="str">
        <f t="shared" si="31"/>
        <v/>
      </c>
      <c r="T173" s="124" t="str">
        <f t="shared" si="27"/>
        <v/>
      </c>
      <c r="U173" s="124">
        <f t="shared" si="32"/>
        <v>0</v>
      </c>
      <c r="V173" s="124" t="str">
        <f t="shared" si="33"/>
        <v/>
      </c>
      <c r="W173" s="124">
        <f t="shared" si="34"/>
        <v>0</v>
      </c>
      <c r="X173" s="124" t="str">
        <f t="shared" si="35"/>
        <v/>
      </c>
      <c r="Y173" s="124" t="str">
        <f t="shared" si="28"/>
        <v/>
      </c>
      <c r="Z173" s="55"/>
      <c r="AA173" s="90" t="s">
        <v>27</v>
      </c>
      <c r="AB173" s="89"/>
      <c r="AC173" s="91"/>
      <c r="AD173" s="105" t="str">
        <f>IF(OR(ISBLANK(AC173),ISBLANK(J173)),"",IF(AND(J173&gt;1, K173 &gt;= 6, K173 &lt;= 59), VLOOKUP(AC173&amp;Y173,Contextualization!C178:D209,2,FALSE), "NPD"))</f>
        <v/>
      </c>
      <c r="AE173" s="158"/>
    </row>
    <row r="174" spans="1:31">
      <c r="A174" s="157">
        <f t="shared" si="24"/>
        <v>170</v>
      </c>
      <c r="B174" s="57"/>
      <c r="C174" s="57"/>
      <c r="D174" s="57"/>
      <c r="E174" s="60"/>
      <c r="F174" s="57"/>
      <c r="G174" s="57"/>
      <c r="H174" s="58"/>
      <c r="I174" s="62"/>
      <c r="J174" s="93"/>
      <c r="K174" s="103" t="str">
        <f t="shared" si="29"/>
        <v/>
      </c>
      <c r="L174" s="103" t="str">
        <f t="shared" si="30"/>
        <v/>
      </c>
      <c r="M174" s="89"/>
      <c r="N174" s="121" t="str">
        <f t="shared" si="25"/>
        <v/>
      </c>
      <c r="O174" s="121" t="str">
        <f t="shared" si="26"/>
        <v/>
      </c>
      <c r="P174" s="122" t="str">
        <f>IF(ISBLANK(M174), "", (POWER(M174/VLOOKUP(O174,Anthro_Calc!C:P,13,FALSE),VLOOKUP(O174,Anthro_Calc!C:P,12,FALSE))-1) / (VLOOKUP(O174,Anthro_Calc!C:P,14,FALSE)*VLOOKUP(O174,Anthro_Calc!C:P,12,FALSE)))</f>
        <v/>
      </c>
      <c r="Q174" s="122" t="str">
        <f>IF(ISBLANK(M174), "", -3 + (M174 -VLOOKUP(O174,Anthro_Calc!C:P,4,FALSE)) / (VLOOKUP(O174,Anthro_Calc!C:P,5,FALSE) - VLOOKUP(O174,Anthro_Calc!C:P,4,FALSE)))</f>
        <v/>
      </c>
      <c r="R174" s="122" t="str">
        <f>IF(ISBLANK(M174), "", 3 + (M174 -VLOOKUP(O174,Anthro_Calc!C:P,10,FALSE)) / (VLOOKUP(O174,Anthro_Calc!C:P,10,FALSE) - VLOOKUP(O174,Anthro_Calc!C:P,9,FALSE)))</f>
        <v/>
      </c>
      <c r="S174" s="123" t="str">
        <f t="shared" si="31"/>
        <v/>
      </c>
      <c r="T174" s="124" t="str">
        <f t="shared" si="27"/>
        <v/>
      </c>
      <c r="U174" s="124">
        <f t="shared" si="32"/>
        <v>0</v>
      </c>
      <c r="V174" s="124" t="str">
        <f t="shared" si="33"/>
        <v/>
      </c>
      <c r="W174" s="124">
        <f t="shared" si="34"/>
        <v>0</v>
      </c>
      <c r="X174" s="124" t="str">
        <f t="shared" si="35"/>
        <v/>
      </c>
      <c r="Y174" s="124" t="str">
        <f t="shared" si="28"/>
        <v/>
      </c>
      <c r="Z174" s="55"/>
      <c r="AA174" s="90" t="s">
        <v>27</v>
      </c>
      <c r="AB174" s="89"/>
      <c r="AC174" s="91"/>
      <c r="AD174" s="105" t="str">
        <f>IF(OR(ISBLANK(AC174),ISBLANK(J174)),"",IF(AND(J174&gt;1, K174 &gt;= 6, K174 &lt;= 59), VLOOKUP(AC174&amp;Y174,Contextualization!C179:D210,2,FALSE), "NPD"))</f>
        <v/>
      </c>
      <c r="AE174" s="158"/>
    </row>
    <row r="175" spans="1:31">
      <c r="A175" s="157">
        <f t="shared" si="24"/>
        <v>171</v>
      </c>
      <c r="B175" s="57"/>
      <c r="C175" s="57"/>
      <c r="D175" s="57"/>
      <c r="E175" s="60"/>
      <c r="F175" s="57"/>
      <c r="G175" s="57"/>
      <c r="H175" s="58"/>
      <c r="I175" s="62"/>
      <c r="J175" s="93"/>
      <c r="K175" s="103" t="str">
        <f t="shared" si="29"/>
        <v/>
      </c>
      <c r="L175" s="103" t="str">
        <f t="shared" si="30"/>
        <v/>
      </c>
      <c r="M175" s="89"/>
      <c r="N175" s="121" t="str">
        <f t="shared" si="25"/>
        <v/>
      </c>
      <c r="O175" s="121" t="str">
        <f t="shared" si="26"/>
        <v/>
      </c>
      <c r="P175" s="122" t="str">
        <f>IF(ISBLANK(M175), "", (POWER(M175/VLOOKUP(O175,Anthro_Calc!C:P,13,FALSE),VLOOKUP(O175,Anthro_Calc!C:P,12,FALSE))-1) / (VLOOKUP(O175,Anthro_Calc!C:P,14,FALSE)*VLOOKUP(O175,Anthro_Calc!C:P,12,FALSE)))</f>
        <v/>
      </c>
      <c r="Q175" s="122" t="str">
        <f>IF(ISBLANK(M175), "", -3 + (M175 -VLOOKUP(O175,Anthro_Calc!C:P,4,FALSE)) / (VLOOKUP(O175,Anthro_Calc!C:P,5,FALSE) - VLOOKUP(O175,Anthro_Calc!C:P,4,FALSE)))</f>
        <v/>
      </c>
      <c r="R175" s="122" t="str">
        <f>IF(ISBLANK(M175), "", 3 + (M175 -VLOOKUP(O175,Anthro_Calc!C:P,10,FALSE)) / (VLOOKUP(O175,Anthro_Calc!C:P,10,FALSE) - VLOOKUP(O175,Anthro_Calc!C:P,9,FALSE)))</f>
        <v/>
      </c>
      <c r="S175" s="123" t="str">
        <f t="shared" si="31"/>
        <v/>
      </c>
      <c r="T175" s="124" t="str">
        <f t="shared" si="27"/>
        <v/>
      </c>
      <c r="U175" s="124">
        <f t="shared" si="32"/>
        <v>0</v>
      </c>
      <c r="V175" s="124" t="str">
        <f t="shared" si="33"/>
        <v/>
      </c>
      <c r="W175" s="124">
        <f t="shared" si="34"/>
        <v>0</v>
      </c>
      <c r="X175" s="124" t="str">
        <f t="shared" si="35"/>
        <v/>
      </c>
      <c r="Y175" s="124" t="str">
        <f t="shared" si="28"/>
        <v/>
      </c>
      <c r="Z175" s="55"/>
      <c r="AA175" s="90" t="s">
        <v>27</v>
      </c>
      <c r="AB175" s="89"/>
      <c r="AC175" s="91"/>
      <c r="AD175" s="105" t="str">
        <f>IF(OR(ISBLANK(AC175),ISBLANK(J175)),"",IF(AND(J175&gt;1, K175 &gt;= 6, K175 &lt;= 59), VLOOKUP(AC175&amp;Y175,Contextualization!C180:D211,2,FALSE), "NPD"))</f>
        <v/>
      </c>
      <c r="AE175" s="158"/>
    </row>
    <row r="176" spans="1:31">
      <c r="A176" s="157">
        <f t="shared" si="24"/>
        <v>172</v>
      </c>
      <c r="B176" s="57"/>
      <c r="C176" s="57"/>
      <c r="D176" s="57"/>
      <c r="E176" s="60"/>
      <c r="F176" s="57"/>
      <c r="G176" s="57"/>
      <c r="H176" s="58"/>
      <c r="I176" s="62"/>
      <c r="J176" s="93"/>
      <c r="K176" s="103" t="str">
        <f t="shared" si="29"/>
        <v/>
      </c>
      <c r="L176" s="103" t="str">
        <f t="shared" si="30"/>
        <v/>
      </c>
      <c r="M176" s="89"/>
      <c r="N176" s="121" t="str">
        <f t="shared" si="25"/>
        <v/>
      </c>
      <c r="O176" s="121" t="str">
        <f t="shared" si="26"/>
        <v/>
      </c>
      <c r="P176" s="122" t="str">
        <f>IF(ISBLANK(M176), "", (POWER(M176/VLOOKUP(O176,Anthro_Calc!C:P,13,FALSE),VLOOKUP(O176,Anthro_Calc!C:P,12,FALSE))-1) / (VLOOKUP(O176,Anthro_Calc!C:P,14,FALSE)*VLOOKUP(O176,Anthro_Calc!C:P,12,FALSE)))</f>
        <v/>
      </c>
      <c r="Q176" s="122" t="str">
        <f>IF(ISBLANK(M176), "", -3 + (M176 -VLOOKUP(O176,Anthro_Calc!C:P,4,FALSE)) / (VLOOKUP(O176,Anthro_Calc!C:P,5,FALSE) - VLOOKUP(O176,Anthro_Calc!C:P,4,FALSE)))</f>
        <v/>
      </c>
      <c r="R176" s="122" t="str">
        <f>IF(ISBLANK(M176), "", 3 + (M176 -VLOOKUP(O176,Anthro_Calc!C:P,10,FALSE)) / (VLOOKUP(O176,Anthro_Calc!C:P,10,FALSE) - VLOOKUP(O176,Anthro_Calc!C:P,9,FALSE)))</f>
        <v/>
      </c>
      <c r="S176" s="123" t="str">
        <f t="shared" si="31"/>
        <v/>
      </c>
      <c r="T176" s="124" t="str">
        <f t="shared" si="27"/>
        <v/>
      </c>
      <c r="U176" s="124">
        <f t="shared" si="32"/>
        <v>0</v>
      </c>
      <c r="V176" s="124" t="str">
        <f t="shared" si="33"/>
        <v/>
      </c>
      <c r="W176" s="124">
        <f t="shared" si="34"/>
        <v>0</v>
      </c>
      <c r="X176" s="124" t="str">
        <f t="shared" si="35"/>
        <v/>
      </c>
      <c r="Y176" s="124" t="str">
        <f t="shared" si="28"/>
        <v/>
      </c>
      <c r="Z176" s="55"/>
      <c r="AA176" s="90" t="s">
        <v>27</v>
      </c>
      <c r="AB176" s="89"/>
      <c r="AC176" s="91"/>
      <c r="AD176" s="105" t="str">
        <f>IF(OR(ISBLANK(AC176),ISBLANK(J176)),"",IF(AND(J176&gt;1, K176 &gt;= 6, K176 &lt;= 59), VLOOKUP(AC176&amp;Y176,Contextualization!C181:D212,2,FALSE), "NPD"))</f>
        <v/>
      </c>
      <c r="AE176" s="158"/>
    </row>
    <row r="177" spans="1:31">
      <c r="A177" s="157">
        <f t="shared" si="24"/>
        <v>173</v>
      </c>
      <c r="B177" s="57"/>
      <c r="C177" s="57"/>
      <c r="D177" s="57"/>
      <c r="E177" s="60"/>
      <c r="F177" s="57"/>
      <c r="G177" s="57"/>
      <c r="H177" s="58"/>
      <c r="I177" s="62"/>
      <c r="J177" s="93"/>
      <c r="K177" s="103" t="str">
        <f t="shared" si="29"/>
        <v/>
      </c>
      <c r="L177" s="103" t="str">
        <f t="shared" si="30"/>
        <v/>
      </c>
      <c r="M177" s="89"/>
      <c r="N177" s="121" t="str">
        <f t="shared" si="25"/>
        <v/>
      </c>
      <c r="O177" s="121" t="str">
        <f t="shared" si="26"/>
        <v/>
      </c>
      <c r="P177" s="122" t="str">
        <f>IF(ISBLANK(M177), "", (POWER(M177/VLOOKUP(O177,Anthro_Calc!C:P,13,FALSE),VLOOKUP(O177,Anthro_Calc!C:P,12,FALSE))-1) / (VLOOKUP(O177,Anthro_Calc!C:P,14,FALSE)*VLOOKUP(O177,Anthro_Calc!C:P,12,FALSE)))</f>
        <v/>
      </c>
      <c r="Q177" s="122" t="str">
        <f>IF(ISBLANK(M177), "", -3 + (M177 -VLOOKUP(O177,Anthro_Calc!C:P,4,FALSE)) / (VLOOKUP(O177,Anthro_Calc!C:P,5,FALSE) - VLOOKUP(O177,Anthro_Calc!C:P,4,FALSE)))</f>
        <v/>
      </c>
      <c r="R177" s="122" t="str">
        <f>IF(ISBLANK(M177), "", 3 + (M177 -VLOOKUP(O177,Anthro_Calc!C:P,10,FALSE)) / (VLOOKUP(O177,Anthro_Calc!C:P,10,FALSE) - VLOOKUP(O177,Anthro_Calc!C:P,9,FALSE)))</f>
        <v/>
      </c>
      <c r="S177" s="123" t="str">
        <f t="shared" si="31"/>
        <v/>
      </c>
      <c r="T177" s="124" t="str">
        <f t="shared" si="27"/>
        <v/>
      </c>
      <c r="U177" s="124">
        <f t="shared" si="32"/>
        <v>0</v>
      </c>
      <c r="V177" s="124" t="str">
        <f t="shared" si="33"/>
        <v/>
      </c>
      <c r="W177" s="124">
        <f t="shared" si="34"/>
        <v>0</v>
      </c>
      <c r="X177" s="124" t="str">
        <f t="shared" si="35"/>
        <v/>
      </c>
      <c r="Y177" s="124" t="str">
        <f t="shared" si="28"/>
        <v/>
      </c>
      <c r="Z177" s="55"/>
      <c r="AA177" s="90" t="s">
        <v>27</v>
      </c>
      <c r="AB177" s="89"/>
      <c r="AC177" s="91"/>
      <c r="AD177" s="105" t="str">
        <f>IF(OR(ISBLANK(AC177),ISBLANK(J177)),"",IF(AND(J177&gt;1, K177 &gt;= 6, K177 &lt;= 59), VLOOKUP(AC177&amp;Y177,Contextualization!C182:D213,2,FALSE), "NPD"))</f>
        <v/>
      </c>
      <c r="AE177" s="158"/>
    </row>
    <row r="178" spans="1:31">
      <c r="A178" s="157">
        <f t="shared" si="24"/>
        <v>174</v>
      </c>
      <c r="B178" s="57"/>
      <c r="C178" s="57"/>
      <c r="D178" s="57"/>
      <c r="E178" s="60"/>
      <c r="F178" s="57"/>
      <c r="G178" s="57"/>
      <c r="H178" s="58"/>
      <c r="I178" s="62"/>
      <c r="J178" s="93"/>
      <c r="K178" s="103" t="str">
        <f t="shared" si="29"/>
        <v/>
      </c>
      <c r="L178" s="103" t="str">
        <f t="shared" si="30"/>
        <v/>
      </c>
      <c r="M178" s="89"/>
      <c r="N178" s="121" t="str">
        <f t="shared" si="25"/>
        <v/>
      </c>
      <c r="O178" s="121" t="str">
        <f t="shared" si="26"/>
        <v/>
      </c>
      <c r="P178" s="122" t="str">
        <f>IF(ISBLANK(M178), "", (POWER(M178/VLOOKUP(O178,Anthro_Calc!C:P,13,FALSE),VLOOKUP(O178,Anthro_Calc!C:P,12,FALSE))-1) / (VLOOKUP(O178,Anthro_Calc!C:P,14,FALSE)*VLOOKUP(O178,Anthro_Calc!C:P,12,FALSE)))</f>
        <v/>
      </c>
      <c r="Q178" s="122" t="str">
        <f>IF(ISBLANK(M178), "", -3 + (M178 -VLOOKUP(O178,Anthro_Calc!C:P,4,FALSE)) / (VLOOKUP(O178,Anthro_Calc!C:P,5,FALSE) - VLOOKUP(O178,Anthro_Calc!C:P,4,FALSE)))</f>
        <v/>
      </c>
      <c r="R178" s="122" t="str">
        <f>IF(ISBLANK(M178), "", 3 + (M178 -VLOOKUP(O178,Anthro_Calc!C:P,10,FALSE)) / (VLOOKUP(O178,Anthro_Calc!C:P,10,FALSE) - VLOOKUP(O178,Anthro_Calc!C:P,9,FALSE)))</f>
        <v/>
      </c>
      <c r="S178" s="123" t="str">
        <f t="shared" si="31"/>
        <v/>
      </c>
      <c r="T178" s="124" t="str">
        <f t="shared" si="27"/>
        <v/>
      </c>
      <c r="U178" s="124">
        <f t="shared" si="32"/>
        <v>0</v>
      </c>
      <c r="V178" s="124" t="str">
        <f t="shared" si="33"/>
        <v/>
      </c>
      <c r="W178" s="124">
        <f t="shared" si="34"/>
        <v>0</v>
      </c>
      <c r="X178" s="124" t="str">
        <f t="shared" si="35"/>
        <v/>
      </c>
      <c r="Y178" s="124" t="str">
        <f t="shared" si="28"/>
        <v/>
      </c>
      <c r="Z178" s="55"/>
      <c r="AA178" s="90" t="s">
        <v>27</v>
      </c>
      <c r="AB178" s="89"/>
      <c r="AC178" s="91"/>
      <c r="AD178" s="105" t="str">
        <f>IF(OR(ISBLANK(AC178),ISBLANK(J178)),"",IF(AND(J178&gt;1, K178 &gt;= 6, K178 &lt;= 59), VLOOKUP(AC178&amp;Y178,Contextualization!C183:D214,2,FALSE), "NPD"))</f>
        <v/>
      </c>
      <c r="AE178" s="158"/>
    </row>
    <row r="179" spans="1:31">
      <c r="A179" s="157">
        <f t="shared" si="24"/>
        <v>175</v>
      </c>
      <c r="B179" s="57"/>
      <c r="C179" s="57"/>
      <c r="D179" s="57"/>
      <c r="E179" s="60"/>
      <c r="F179" s="57"/>
      <c r="G179" s="57"/>
      <c r="H179" s="58"/>
      <c r="I179" s="62"/>
      <c r="J179" s="93"/>
      <c r="K179" s="103" t="str">
        <f t="shared" si="29"/>
        <v/>
      </c>
      <c r="L179" s="103" t="str">
        <f t="shared" si="30"/>
        <v/>
      </c>
      <c r="M179" s="89"/>
      <c r="N179" s="121" t="str">
        <f t="shared" si="25"/>
        <v/>
      </c>
      <c r="O179" s="121" t="str">
        <f t="shared" si="26"/>
        <v/>
      </c>
      <c r="P179" s="122" t="str">
        <f>IF(ISBLANK(M179), "", (POWER(M179/VLOOKUP(O179,Anthro_Calc!C:P,13,FALSE),VLOOKUP(O179,Anthro_Calc!C:P,12,FALSE))-1) / (VLOOKUP(O179,Anthro_Calc!C:P,14,FALSE)*VLOOKUP(O179,Anthro_Calc!C:P,12,FALSE)))</f>
        <v/>
      </c>
      <c r="Q179" s="122" t="str">
        <f>IF(ISBLANK(M179), "", -3 + (M179 -VLOOKUP(O179,Anthro_Calc!C:P,4,FALSE)) / (VLOOKUP(O179,Anthro_Calc!C:P,5,FALSE) - VLOOKUP(O179,Anthro_Calc!C:P,4,FALSE)))</f>
        <v/>
      </c>
      <c r="R179" s="122" t="str">
        <f>IF(ISBLANK(M179), "", 3 + (M179 -VLOOKUP(O179,Anthro_Calc!C:P,10,FALSE)) / (VLOOKUP(O179,Anthro_Calc!C:P,10,FALSE) - VLOOKUP(O179,Anthro_Calc!C:P,9,FALSE)))</f>
        <v/>
      </c>
      <c r="S179" s="123" t="str">
        <f t="shared" si="31"/>
        <v/>
      </c>
      <c r="T179" s="124" t="str">
        <f t="shared" si="27"/>
        <v/>
      </c>
      <c r="U179" s="124">
        <f t="shared" si="32"/>
        <v>0</v>
      </c>
      <c r="V179" s="124" t="str">
        <f t="shared" si="33"/>
        <v/>
      </c>
      <c r="W179" s="124">
        <f t="shared" si="34"/>
        <v>0</v>
      </c>
      <c r="X179" s="124" t="str">
        <f t="shared" si="35"/>
        <v/>
      </c>
      <c r="Y179" s="124" t="str">
        <f t="shared" si="28"/>
        <v/>
      </c>
      <c r="Z179" s="55"/>
      <c r="AA179" s="90" t="s">
        <v>27</v>
      </c>
      <c r="AB179" s="89"/>
      <c r="AC179" s="91"/>
      <c r="AD179" s="105" t="str">
        <f>IF(OR(ISBLANK(AC179),ISBLANK(J179)),"",IF(AND(J179&gt;1, K179 &gt;= 6, K179 &lt;= 59), VLOOKUP(AC179&amp;Y179,Contextualization!C184:D215,2,FALSE), "NPD"))</f>
        <v/>
      </c>
      <c r="AE179" s="158"/>
    </row>
    <row r="180" spans="1:31">
      <c r="A180" s="157">
        <f t="shared" si="24"/>
        <v>176</v>
      </c>
      <c r="B180" s="57"/>
      <c r="C180" s="57"/>
      <c r="D180" s="57"/>
      <c r="E180" s="60"/>
      <c r="F180" s="57"/>
      <c r="G180" s="57"/>
      <c r="H180" s="58"/>
      <c r="I180" s="62"/>
      <c r="J180" s="93"/>
      <c r="K180" s="103" t="str">
        <f t="shared" si="29"/>
        <v/>
      </c>
      <c r="L180" s="103" t="str">
        <f t="shared" si="30"/>
        <v/>
      </c>
      <c r="M180" s="89"/>
      <c r="N180" s="121" t="str">
        <f t="shared" si="25"/>
        <v/>
      </c>
      <c r="O180" s="121" t="str">
        <f t="shared" si="26"/>
        <v/>
      </c>
      <c r="P180" s="122" t="str">
        <f>IF(ISBLANK(M180), "", (POWER(M180/VLOOKUP(O180,Anthro_Calc!C:P,13,FALSE),VLOOKUP(O180,Anthro_Calc!C:P,12,FALSE))-1) / (VLOOKUP(O180,Anthro_Calc!C:P,14,FALSE)*VLOOKUP(O180,Anthro_Calc!C:P,12,FALSE)))</f>
        <v/>
      </c>
      <c r="Q180" s="122" t="str">
        <f>IF(ISBLANK(M180), "", -3 + (M180 -VLOOKUP(O180,Anthro_Calc!C:P,4,FALSE)) / (VLOOKUP(O180,Anthro_Calc!C:P,5,FALSE) - VLOOKUP(O180,Anthro_Calc!C:P,4,FALSE)))</f>
        <v/>
      </c>
      <c r="R180" s="122" t="str">
        <f>IF(ISBLANK(M180), "", 3 + (M180 -VLOOKUP(O180,Anthro_Calc!C:P,10,FALSE)) / (VLOOKUP(O180,Anthro_Calc!C:P,10,FALSE) - VLOOKUP(O180,Anthro_Calc!C:P,9,FALSE)))</f>
        <v/>
      </c>
      <c r="S180" s="123" t="str">
        <f t="shared" si="31"/>
        <v/>
      </c>
      <c r="T180" s="124" t="str">
        <f t="shared" si="27"/>
        <v/>
      </c>
      <c r="U180" s="124">
        <f t="shared" si="32"/>
        <v>0</v>
      </c>
      <c r="V180" s="124" t="str">
        <f t="shared" si="33"/>
        <v/>
      </c>
      <c r="W180" s="124">
        <f t="shared" si="34"/>
        <v>0</v>
      </c>
      <c r="X180" s="124" t="str">
        <f t="shared" si="35"/>
        <v/>
      </c>
      <c r="Y180" s="124" t="str">
        <f t="shared" si="28"/>
        <v/>
      </c>
      <c r="Z180" s="55"/>
      <c r="AA180" s="90" t="s">
        <v>27</v>
      </c>
      <c r="AB180" s="89"/>
      <c r="AC180" s="91"/>
      <c r="AD180" s="105" t="str">
        <f>IF(OR(ISBLANK(AC180),ISBLANK(J180)),"",IF(AND(J180&gt;1, K180 &gt;= 6, K180 &lt;= 59), VLOOKUP(AC180&amp;Y180,Contextualization!C185:D216,2,FALSE), "NPD"))</f>
        <v/>
      </c>
      <c r="AE180" s="158"/>
    </row>
    <row r="181" spans="1:31">
      <c r="A181" s="157">
        <f t="shared" si="24"/>
        <v>177</v>
      </c>
      <c r="B181" s="57"/>
      <c r="C181" s="57"/>
      <c r="D181" s="57"/>
      <c r="E181" s="60"/>
      <c r="F181" s="57"/>
      <c r="G181" s="57"/>
      <c r="H181" s="58"/>
      <c r="I181" s="62"/>
      <c r="J181" s="93"/>
      <c r="K181" s="103" t="str">
        <f t="shared" si="29"/>
        <v/>
      </c>
      <c r="L181" s="103" t="str">
        <f t="shared" si="30"/>
        <v/>
      </c>
      <c r="M181" s="89"/>
      <c r="N181" s="121" t="str">
        <f t="shared" si="25"/>
        <v/>
      </c>
      <c r="O181" s="121" t="str">
        <f t="shared" si="26"/>
        <v/>
      </c>
      <c r="P181" s="122" t="str">
        <f>IF(ISBLANK(M181), "", (POWER(M181/VLOOKUP(O181,Anthro_Calc!C:P,13,FALSE),VLOOKUP(O181,Anthro_Calc!C:P,12,FALSE))-1) / (VLOOKUP(O181,Anthro_Calc!C:P,14,FALSE)*VLOOKUP(O181,Anthro_Calc!C:P,12,FALSE)))</f>
        <v/>
      </c>
      <c r="Q181" s="122" t="str">
        <f>IF(ISBLANK(M181), "", -3 + (M181 -VLOOKUP(O181,Anthro_Calc!C:P,4,FALSE)) / (VLOOKUP(O181,Anthro_Calc!C:P,5,FALSE) - VLOOKUP(O181,Anthro_Calc!C:P,4,FALSE)))</f>
        <v/>
      </c>
      <c r="R181" s="122" t="str">
        <f>IF(ISBLANK(M181), "", 3 + (M181 -VLOOKUP(O181,Anthro_Calc!C:P,10,FALSE)) / (VLOOKUP(O181,Anthro_Calc!C:P,10,FALSE) - VLOOKUP(O181,Anthro_Calc!C:P,9,FALSE)))</f>
        <v/>
      </c>
      <c r="S181" s="123" t="str">
        <f t="shared" si="31"/>
        <v/>
      </c>
      <c r="T181" s="124" t="str">
        <f t="shared" si="27"/>
        <v/>
      </c>
      <c r="U181" s="124">
        <f t="shared" si="32"/>
        <v>0</v>
      </c>
      <c r="V181" s="124" t="str">
        <f t="shared" si="33"/>
        <v/>
      </c>
      <c r="W181" s="124">
        <f t="shared" si="34"/>
        <v>0</v>
      </c>
      <c r="X181" s="124" t="str">
        <f t="shared" si="35"/>
        <v/>
      </c>
      <c r="Y181" s="124" t="str">
        <f t="shared" si="28"/>
        <v/>
      </c>
      <c r="Z181" s="55"/>
      <c r="AA181" s="90" t="s">
        <v>27</v>
      </c>
      <c r="AB181" s="89"/>
      <c r="AC181" s="91"/>
      <c r="AD181" s="105" t="str">
        <f>IF(OR(ISBLANK(AC181),ISBLANK(J181)),"",IF(AND(J181&gt;1, K181 &gt;= 6, K181 &lt;= 59), VLOOKUP(AC181&amp;Y181,Contextualization!C186:D217,2,FALSE), "NPD"))</f>
        <v/>
      </c>
      <c r="AE181" s="158"/>
    </row>
    <row r="182" spans="1:31">
      <c r="A182" s="157">
        <f t="shared" si="24"/>
        <v>178</v>
      </c>
      <c r="B182" s="57"/>
      <c r="C182" s="57"/>
      <c r="D182" s="57"/>
      <c r="E182" s="60"/>
      <c r="F182" s="57"/>
      <c r="G182" s="57"/>
      <c r="H182" s="58"/>
      <c r="I182" s="62"/>
      <c r="J182" s="93"/>
      <c r="K182" s="103" t="str">
        <f t="shared" si="29"/>
        <v/>
      </c>
      <c r="L182" s="103" t="str">
        <f t="shared" si="30"/>
        <v/>
      </c>
      <c r="M182" s="89"/>
      <c r="N182" s="121" t="str">
        <f t="shared" si="25"/>
        <v/>
      </c>
      <c r="O182" s="121" t="str">
        <f t="shared" si="26"/>
        <v/>
      </c>
      <c r="P182" s="122" t="str">
        <f>IF(ISBLANK(M182), "", (POWER(M182/VLOOKUP(O182,Anthro_Calc!C:P,13,FALSE),VLOOKUP(O182,Anthro_Calc!C:P,12,FALSE))-1) / (VLOOKUP(O182,Anthro_Calc!C:P,14,FALSE)*VLOOKUP(O182,Anthro_Calc!C:P,12,FALSE)))</f>
        <v/>
      </c>
      <c r="Q182" s="122" t="str">
        <f>IF(ISBLANK(M182), "", -3 + (M182 -VLOOKUP(O182,Anthro_Calc!C:P,4,FALSE)) / (VLOOKUP(O182,Anthro_Calc!C:P,5,FALSE) - VLOOKUP(O182,Anthro_Calc!C:P,4,FALSE)))</f>
        <v/>
      </c>
      <c r="R182" s="122" t="str">
        <f>IF(ISBLANK(M182), "", 3 + (M182 -VLOOKUP(O182,Anthro_Calc!C:P,10,FALSE)) / (VLOOKUP(O182,Anthro_Calc!C:P,10,FALSE) - VLOOKUP(O182,Anthro_Calc!C:P,9,FALSE)))</f>
        <v/>
      </c>
      <c r="S182" s="123" t="str">
        <f t="shared" si="31"/>
        <v/>
      </c>
      <c r="T182" s="124" t="str">
        <f t="shared" si="27"/>
        <v/>
      </c>
      <c r="U182" s="124">
        <f t="shared" si="32"/>
        <v>0</v>
      </c>
      <c r="V182" s="124" t="str">
        <f t="shared" si="33"/>
        <v/>
      </c>
      <c r="W182" s="124">
        <f t="shared" si="34"/>
        <v>0</v>
      </c>
      <c r="X182" s="124" t="str">
        <f t="shared" si="35"/>
        <v/>
      </c>
      <c r="Y182" s="124" t="str">
        <f t="shared" si="28"/>
        <v/>
      </c>
      <c r="Z182" s="55"/>
      <c r="AA182" s="90" t="s">
        <v>27</v>
      </c>
      <c r="AB182" s="89"/>
      <c r="AC182" s="91"/>
      <c r="AD182" s="105" t="str">
        <f>IF(OR(ISBLANK(AC182),ISBLANK(J182)),"",IF(AND(J182&gt;1, K182 &gt;= 6, K182 &lt;= 59), VLOOKUP(AC182&amp;Y182,Contextualization!C187:D218,2,FALSE), "NPD"))</f>
        <v/>
      </c>
      <c r="AE182" s="158"/>
    </row>
    <row r="183" spans="1:31">
      <c r="A183" s="157">
        <f t="shared" si="24"/>
        <v>179</v>
      </c>
      <c r="B183" s="57"/>
      <c r="C183" s="57"/>
      <c r="D183" s="57"/>
      <c r="E183" s="60"/>
      <c r="F183" s="57"/>
      <c r="G183" s="57"/>
      <c r="H183" s="58"/>
      <c r="I183" s="62"/>
      <c r="J183" s="93"/>
      <c r="K183" s="103" t="str">
        <f t="shared" si="29"/>
        <v/>
      </c>
      <c r="L183" s="103" t="str">
        <f t="shared" si="30"/>
        <v/>
      </c>
      <c r="M183" s="89"/>
      <c r="N183" s="121" t="str">
        <f t="shared" si="25"/>
        <v/>
      </c>
      <c r="O183" s="121" t="str">
        <f t="shared" si="26"/>
        <v/>
      </c>
      <c r="P183" s="122" t="str">
        <f>IF(ISBLANK(M183), "", (POWER(M183/VLOOKUP(O183,Anthro_Calc!C:P,13,FALSE),VLOOKUP(O183,Anthro_Calc!C:P,12,FALSE))-1) / (VLOOKUP(O183,Anthro_Calc!C:P,14,FALSE)*VLOOKUP(O183,Anthro_Calc!C:P,12,FALSE)))</f>
        <v/>
      </c>
      <c r="Q183" s="122" t="str">
        <f>IF(ISBLANK(M183), "", -3 + (M183 -VLOOKUP(O183,Anthro_Calc!C:P,4,FALSE)) / (VLOOKUP(O183,Anthro_Calc!C:P,5,FALSE) - VLOOKUP(O183,Anthro_Calc!C:P,4,FALSE)))</f>
        <v/>
      </c>
      <c r="R183" s="122" t="str">
        <f>IF(ISBLANK(M183), "", 3 + (M183 -VLOOKUP(O183,Anthro_Calc!C:P,10,FALSE)) / (VLOOKUP(O183,Anthro_Calc!C:P,10,FALSE) - VLOOKUP(O183,Anthro_Calc!C:P,9,FALSE)))</f>
        <v/>
      </c>
      <c r="S183" s="123" t="str">
        <f t="shared" si="31"/>
        <v/>
      </c>
      <c r="T183" s="124" t="str">
        <f t="shared" si="27"/>
        <v/>
      </c>
      <c r="U183" s="124">
        <f t="shared" si="32"/>
        <v>0</v>
      </c>
      <c r="V183" s="124" t="str">
        <f t="shared" si="33"/>
        <v/>
      </c>
      <c r="W183" s="124">
        <f t="shared" si="34"/>
        <v>0</v>
      </c>
      <c r="X183" s="124" t="str">
        <f t="shared" si="35"/>
        <v/>
      </c>
      <c r="Y183" s="124" t="str">
        <f t="shared" si="28"/>
        <v/>
      </c>
      <c r="Z183" s="55"/>
      <c r="AA183" s="90" t="s">
        <v>27</v>
      </c>
      <c r="AB183" s="89"/>
      <c r="AC183" s="91"/>
      <c r="AD183" s="105" t="str">
        <f>IF(OR(ISBLANK(AC183),ISBLANK(J183)),"",IF(AND(J183&gt;1, K183 &gt;= 6, K183 &lt;= 59), VLOOKUP(AC183&amp;Y183,Contextualization!C188:D219,2,FALSE), "NPD"))</f>
        <v/>
      </c>
      <c r="AE183" s="158"/>
    </row>
    <row r="184" spans="1:31">
      <c r="A184" s="157">
        <f t="shared" si="24"/>
        <v>180</v>
      </c>
      <c r="B184" s="57"/>
      <c r="C184" s="57"/>
      <c r="D184" s="57"/>
      <c r="E184" s="60"/>
      <c r="F184" s="57"/>
      <c r="G184" s="57"/>
      <c r="H184" s="58"/>
      <c r="I184" s="62"/>
      <c r="J184" s="93"/>
      <c r="K184" s="103" t="str">
        <f t="shared" si="29"/>
        <v/>
      </c>
      <c r="L184" s="103" t="str">
        <f t="shared" si="30"/>
        <v/>
      </c>
      <c r="M184" s="89"/>
      <c r="N184" s="121" t="str">
        <f t="shared" si="25"/>
        <v/>
      </c>
      <c r="O184" s="121" t="str">
        <f t="shared" si="26"/>
        <v/>
      </c>
      <c r="P184" s="122" t="str">
        <f>IF(ISBLANK(M184), "", (POWER(M184/VLOOKUP(O184,Anthro_Calc!C:P,13,FALSE),VLOOKUP(O184,Anthro_Calc!C:P,12,FALSE))-1) / (VLOOKUP(O184,Anthro_Calc!C:P,14,FALSE)*VLOOKUP(O184,Anthro_Calc!C:P,12,FALSE)))</f>
        <v/>
      </c>
      <c r="Q184" s="122" t="str">
        <f>IF(ISBLANK(M184), "", -3 + (M184 -VLOOKUP(O184,Anthro_Calc!C:P,4,FALSE)) / (VLOOKUP(O184,Anthro_Calc!C:P,5,FALSE) - VLOOKUP(O184,Anthro_Calc!C:P,4,FALSE)))</f>
        <v/>
      </c>
      <c r="R184" s="122" t="str">
        <f>IF(ISBLANK(M184), "", 3 + (M184 -VLOOKUP(O184,Anthro_Calc!C:P,10,FALSE)) / (VLOOKUP(O184,Anthro_Calc!C:P,10,FALSE) - VLOOKUP(O184,Anthro_Calc!C:P,9,FALSE)))</f>
        <v/>
      </c>
      <c r="S184" s="123" t="str">
        <f t="shared" si="31"/>
        <v/>
      </c>
      <c r="T184" s="124" t="str">
        <f t="shared" si="27"/>
        <v/>
      </c>
      <c r="U184" s="124">
        <f t="shared" si="32"/>
        <v>0</v>
      </c>
      <c r="V184" s="124" t="str">
        <f t="shared" si="33"/>
        <v/>
      </c>
      <c r="W184" s="124">
        <f t="shared" si="34"/>
        <v>0</v>
      </c>
      <c r="X184" s="124" t="str">
        <f t="shared" si="35"/>
        <v/>
      </c>
      <c r="Y184" s="124" t="str">
        <f t="shared" si="28"/>
        <v/>
      </c>
      <c r="Z184" s="55"/>
      <c r="AA184" s="90" t="s">
        <v>27</v>
      </c>
      <c r="AB184" s="89"/>
      <c r="AC184" s="91"/>
      <c r="AD184" s="105" t="str">
        <f>IF(OR(ISBLANK(AC184),ISBLANK(J184)),"",IF(AND(J184&gt;1, K184 &gt;= 6, K184 &lt;= 59), VLOOKUP(AC184&amp;Y184,Contextualization!C189:D220,2,FALSE), "NPD"))</f>
        <v/>
      </c>
      <c r="AE184" s="158"/>
    </row>
    <row r="185" spans="1:31">
      <c r="A185" s="157">
        <f t="shared" si="24"/>
        <v>181</v>
      </c>
      <c r="B185" s="57"/>
      <c r="C185" s="57"/>
      <c r="D185" s="57"/>
      <c r="E185" s="60"/>
      <c r="F185" s="57"/>
      <c r="G185" s="57"/>
      <c r="H185" s="58"/>
      <c r="I185" s="62"/>
      <c r="J185" s="93"/>
      <c r="K185" s="103" t="str">
        <f t="shared" si="29"/>
        <v/>
      </c>
      <c r="L185" s="103" t="str">
        <f t="shared" si="30"/>
        <v/>
      </c>
      <c r="M185" s="89"/>
      <c r="N185" s="121" t="str">
        <f t="shared" si="25"/>
        <v/>
      </c>
      <c r="O185" s="121" t="str">
        <f t="shared" si="26"/>
        <v/>
      </c>
      <c r="P185" s="122" t="str">
        <f>IF(ISBLANK(M185), "", (POWER(M185/VLOOKUP(O185,Anthro_Calc!C:P,13,FALSE),VLOOKUP(O185,Anthro_Calc!C:P,12,FALSE))-1) / (VLOOKUP(O185,Anthro_Calc!C:P,14,FALSE)*VLOOKUP(O185,Anthro_Calc!C:P,12,FALSE)))</f>
        <v/>
      </c>
      <c r="Q185" s="122" t="str">
        <f>IF(ISBLANK(M185), "", -3 + (M185 -VLOOKUP(O185,Anthro_Calc!C:P,4,FALSE)) / (VLOOKUP(O185,Anthro_Calc!C:P,5,FALSE) - VLOOKUP(O185,Anthro_Calc!C:P,4,FALSE)))</f>
        <v/>
      </c>
      <c r="R185" s="122" t="str">
        <f>IF(ISBLANK(M185), "", 3 + (M185 -VLOOKUP(O185,Anthro_Calc!C:P,10,FALSE)) / (VLOOKUP(O185,Anthro_Calc!C:P,10,FALSE) - VLOOKUP(O185,Anthro_Calc!C:P,9,FALSE)))</f>
        <v/>
      </c>
      <c r="S185" s="123" t="str">
        <f t="shared" si="31"/>
        <v/>
      </c>
      <c r="T185" s="124" t="str">
        <f t="shared" si="27"/>
        <v/>
      </c>
      <c r="U185" s="124">
        <f t="shared" si="32"/>
        <v>0</v>
      </c>
      <c r="V185" s="124" t="str">
        <f t="shared" si="33"/>
        <v/>
      </c>
      <c r="W185" s="124">
        <f t="shared" si="34"/>
        <v>0</v>
      </c>
      <c r="X185" s="124" t="str">
        <f t="shared" si="35"/>
        <v/>
      </c>
      <c r="Y185" s="124" t="str">
        <f t="shared" si="28"/>
        <v/>
      </c>
      <c r="Z185" s="55"/>
      <c r="AA185" s="90" t="s">
        <v>27</v>
      </c>
      <c r="AB185" s="89"/>
      <c r="AC185" s="91"/>
      <c r="AD185" s="105" t="str">
        <f>IF(OR(ISBLANK(AC185),ISBLANK(J185)),"",IF(AND(J185&gt;1, K185 &gt;= 6, K185 &lt;= 59), VLOOKUP(AC185&amp;Y185,Contextualization!C190:D221,2,FALSE), "NPD"))</f>
        <v/>
      </c>
      <c r="AE185" s="158"/>
    </row>
    <row r="186" spans="1:31">
      <c r="A186" s="157">
        <f t="shared" si="24"/>
        <v>182</v>
      </c>
      <c r="B186" s="57"/>
      <c r="C186" s="57"/>
      <c r="D186" s="57"/>
      <c r="E186" s="60"/>
      <c r="F186" s="57"/>
      <c r="G186" s="57"/>
      <c r="H186" s="58"/>
      <c r="I186" s="62"/>
      <c r="J186" s="93"/>
      <c r="K186" s="103" t="str">
        <f t="shared" si="29"/>
        <v/>
      </c>
      <c r="L186" s="103" t="str">
        <f t="shared" si="30"/>
        <v/>
      </c>
      <c r="M186" s="89"/>
      <c r="N186" s="121" t="str">
        <f t="shared" si="25"/>
        <v/>
      </c>
      <c r="O186" s="121" t="str">
        <f t="shared" si="26"/>
        <v/>
      </c>
      <c r="P186" s="122" t="str">
        <f>IF(ISBLANK(M186), "", (POWER(M186/VLOOKUP(O186,Anthro_Calc!C:P,13,FALSE),VLOOKUP(O186,Anthro_Calc!C:P,12,FALSE))-1) / (VLOOKUP(O186,Anthro_Calc!C:P,14,FALSE)*VLOOKUP(O186,Anthro_Calc!C:P,12,FALSE)))</f>
        <v/>
      </c>
      <c r="Q186" s="122" t="str">
        <f>IF(ISBLANK(M186), "", -3 + (M186 -VLOOKUP(O186,Anthro_Calc!C:P,4,FALSE)) / (VLOOKUP(O186,Anthro_Calc!C:P,5,FALSE) - VLOOKUP(O186,Anthro_Calc!C:P,4,FALSE)))</f>
        <v/>
      </c>
      <c r="R186" s="122" t="str">
        <f>IF(ISBLANK(M186), "", 3 + (M186 -VLOOKUP(O186,Anthro_Calc!C:P,10,FALSE)) / (VLOOKUP(O186,Anthro_Calc!C:P,10,FALSE) - VLOOKUP(O186,Anthro_Calc!C:P,9,FALSE)))</f>
        <v/>
      </c>
      <c r="S186" s="123" t="str">
        <f t="shared" si="31"/>
        <v/>
      </c>
      <c r="T186" s="124" t="str">
        <f t="shared" si="27"/>
        <v/>
      </c>
      <c r="U186" s="124">
        <f t="shared" si="32"/>
        <v>0</v>
      </c>
      <c r="V186" s="124" t="str">
        <f t="shared" si="33"/>
        <v/>
      </c>
      <c r="W186" s="124">
        <f t="shared" si="34"/>
        <v>0</v>
      </c>
      <c r="X186" s="124" t="str">
        <f t="shared" si="35"/>
        <v/>
      </c>
      <c r="Y186" s="124" t="str">
        <f t="shared" si="28"/>
        <v/>
      </c>
      <c r="Z186" s="55"/>
      <c r="AA186" s="90" t="s">
        <v>27</v>
      </c>
      <c r="AB186" s="89"/>
      <c r="AC186" s="91"/>
      <c r="AD186" s="105" t="str">
        <f>IF(OR(ISBLANK(AC186),ISBLANK(J186)),"",IF(AND(J186&gt;1, K186 &gt;= 6, K186 &lt;= 59), VLOOKUP(AC186&amp;Y186,Contextualization!C191:D222,2,FALSE), "NPD"))</f>
        <v/>
      </c>
      <c r="AE186" s="158"/>
    </row>
    <row r="187" spans="1:31">
      <c r="A187" s="157">
        <f t="shared" si="24"/>
        <v>183</v>
      </c>
      <c r="B187" s="57"/>
      <c r="C187" s="57"/>
      <c r="D187" s="57"/>
      <c r="E187" s="60"/>
      <c r="F187" s="57"/>
      <c r="G187" s="57"/>
      <c r="H187" s="58"/>
      <c r="I187" s="62"/>
      <c r="J187" s="93"/>
      <c r="K187" s="103" t="str">
        <f t="shared" si="29"/>
        <v/>
      </c>
      <c r="L187" s="103" t="str">
        <f t="shared" si="30"/>
        <v/>
      </c>
      <c r="M187" s="89"/>
      <c r="N187" s="121" t="str">
        <f t="shared" si="25"/>
        <v/>
      </c>
      <c r="O187" s="121" t="str">
        <f t="shared" si="26"/>
        <v/>
      </c>
      <c r="P187" s="122" t="str">
        <f>IF(ISBLANK(M187), "", (POWER(M187/VLOOKUP(O187,Anthro_Calc!C:P,13,FALSE),VLOOKUP(O187,Anthro_Calc!C:P,12,FALSE))-1) / (VLOOKUP(O187,Anthro_Calc!C:P,14,FALSE)*VLOOKUP(O187,Anthro_Calc!C:P,12,FALSE)))</f>
        <v/>
      </c>
      <c r="Q187" s="122" t="str">
        <f>IF(ISBLANK(M187), "", -3 + (M187 -VLOOKUP(O187,Anthro_Calc!C:P,4,FALSE)) / (VLOOKUP(O187,Anthro_Calc!C:P,5,FALSE) - VLOOKUP(O187,Anthro_Calc!C:P,4,FALSE)))</f>
        <v/>
      </c>
      <c r="R187" s="122" t="str">
        <f>IF(ISBLANK(M187), "", 3 + (M187 -VLOOKUP(O187,Anthro_Calc!C:P,10,FALSE)) / (VLOOKUP(O187,Anthro_Calc!C:P,10,FALSE) - VLOOKUP(O187,Anthro_Calc!C:P,9,FALSE)))</f>
        <v/>
      </c>
      <c r="S187" s="123" t="str">
        <f t="shared" si="31"/>
        <v/>
      </c>
      <c r="T187" s="124" t="str">
        <f t="shared" si="27"/>
        <v/>
      </c>
      <c r="U187" s="124">
        <f t="shared" si="32"/>
        <v>0</v>
      </c>
      <c r="V187" s="124" t="str">
        <f t="shared" si="33"/>
        <v/>
      </c>
      <c r="W187" s="124">
        <f t="shared" si="34"/>
        <v>0</v>
      </c>
      <c r="X187" s="124" t="str">
        <f t="shared" si="35"/>
        <v/>
      </c>
      <c r="Y187" s="124" t="str">
        <f t="shared" si="28"/>
        <v/>
      </c>
      <c r="Z187" s="55"/>
      <c r="AA187" s="90" t="s">
        <v>27</v>
      </c>
      <c r="AB187" s="89"/>
      <c r="AC187" s="91"/>
      <c r="AD187" s="105" t="str">
        <f>IF(OR(ISBLANK(AC187),ISBLANK(J187)),"",IF(AND(J187&gt;1, K187 &gt;= 6, K187 &lt;= 59), VLOOKUP(AC187&amp;Y187,Contextualization!C192:D223,2,FALSE), "NPD"))</f>
        <v/>
      </c>
      <c r="AE187" s="158"/>
    </row>
    <row r="188" spans="1:31">
      <c r="A188" s="157">
        <f t="shared" si="24"/>
        <v>184</v>
      </c>
      <c r="B188" s="57"/>
      <c r="C188" s="57"/>
      <c r="D188" s="57"/>
      <c r="E188" s="60"/>
      <c r="F188" s="57"/>
      <c r="G188" s="57"/>
      <c r="H188" s="58"/>
      <c r="I188" s="62"/>
      <c r="J188" s="93"/>
      <c r="K188" s="103" t="str">
        <f t="shared" si="29"/>
        <v/>
      </c>
      <c r="L188" s="103" t="str">
        <f t="shared" si="30"/>
        <v/>
      </c>
      <c r="M188" s="89"/>
      <c r="N188" s="121" t="str">
        <f t="shared" si="25"/>
        <v/>
      </c>
      <c r="O188" s="121" t="str">
        <f t="shared" si="26"/>
        <v/>
      </c>
      <c r="P188" s="122" t="str">
        <f>IF(ISBLANK(M188), "", (POWER(M188/VLOOKUP(O188,Anthro_Calc!C:P,13,FALSE),VLOOKUP(O188,Anthro_Calc!C:P,12,FALSE))-1) / (VLOOKUP(O188,Anthro_Calc!C:P,14,FALSE)*VLOOKUP(O188,Anthro_Calc!C:P,12,FALSE)))</f>
        <v/>
      </c>
      <c r="Q188" s="122" t="str">
        <f>IF(ISBLANK(M188), "", -3 + (M188 -VLOOKUP(O188,Anthro_Calc!C:P,4,FALSE)) / (VLOOKUP(O188,Anthro_Calc!C:P,5,FALSE) - VLOOKUP(O188,Anthro_Calc!C:P,4,FALSE)))</f>
        <v/>
      </c>
      <c r="R188" s="122" t="str">
        <f>IF(ISBLANK(M188), "", 3 + (M188 -VLOOKUP(O188,Anthro_Calc!C:P,10,FALSE)) / (VLOOKUP(O188,Anthro_Calc!C:P,10,FALSE) - VLOOKUP(O188,Anthro_Calc!C:P,9,FALSE)))</f>
        <v/>
      </c>
      <c r="S188" s="123" t="str">
        <f t="shared" si="31"/>
        <v/>
      </c>
      <c r="T188" s="124" t="str">
        <f t="shared" si="27"/>
        <v/>
      </c>
      <c r="U188" s="124">
        <f t="shared" si="32"/>
        <v>0</v>
      </c>
      <c r="V188" s="124" t="str">
        <f t="shared" si="33"/>
        <v/>
      </c>
      <c r="W188" s="124">
        <f t="shared" si="34"/>
        <v>0</v>
      </c>
      <c r="X188" s="124" t="str">
        <f t="shared" si="35"/>
        <v/>
      </c>
      <c r="Y188" s="124" t="str">
        <f t="shared" si="28"/>
        <v/>
      </c>
      <c r="Z188" s="55"/>
      <c r="AA188" s="90" t="s">
        <v>27</v>
      </c>
      <c r="AB188" s="89"/>
      <c r="AC188" s="91"/>
      <c r="AD188" s="105" t="str">
        <f>IF(OR(ISBLANK(AC188),ISBLANK(J188)),"",IF(AND(J188&gt;1, K188 &gt;= 6, K188 &lt;= 59), VLOOKUP(AC188&amp;Y188,Contextualization!C193:D224,2,FALSE), "NPD"))</f>
        <v/>
      </c>
      <c r="AE188" s="158"/>
    </row>
    <row r="189" spans="1:31">
      <c r="A189" s="157">
        <f t="shared" si="24"/>
        <v>185</v>
      </c>
      <c r="B189" s="57"/>
      <c r="C189" s="57"/>
      <c r="D189" s="57"/>
      <c r="E189" s="60"/>
      <c r="F189" s="57"/>
      <c r="G189" s="57"/>
      <c r="H189" s="58"/>
      <c r="I189" s="62"/>
      <c r="J189" s="93"/>
      <c r="K189" s="103" t="str">
        <f t="shared" si="29"/>
        <v/>
      </c>
      <c r="L189" s="103" t="str">
        <f t="shared" si="30"/>
        <v/>
      </c>
      <c r="M189" s="89"/>
      <c r="N189" s="121" t="str">
        <f t="shared" si="25"/>
        <v/>
      </c>
      <c r="O189" s="121" t="str">
        <f t="shared" si="26"/>
        <v/>
      </c>
      <c r="P189" s="122" t="str">
        <f>IF(ISBLANK(M189), "", (POWER(M189/VLOOKUP(O189,Anthro_Calc!C:P,13,FALSE),VLOOKUP(O189,Anthro_Calc!C:P,12,FALSE))-1) / (VLOOKUP(O189,Anthro_Calc!C:P,14,FALSE)*VLOOKUP(O189,Anthro_Calc!C:P,12,FALSE)))</f>
        <v/>
      </c>
      <c r="Q189" s="122" t="str">
        <f>IF(ISBLANK(M189), "", -3 + (M189 -VLOOKUP(O189,Anthro_Calc!C:P,4,FALSE)) / (VLOOKUP(O189,Anthro_Calc!C:P,5,FALSE) - VLOOKUP(O189,Anthro_Calc!C:P,4,FALSE)))</f>
        <v/>
      </c>
      <c r="R189" s="122" t="str">
        <f>IF(ISBLANK(M189), "", 3 + (M189 -VLOOKUP(O189,Anthro_Calc!C:P,10,FALSE)) / (VLOOKUP(O189,Anthro_Calc!C:P,10,FALSE) - VLOOKUP(O189,Anthro_Calc!C:P,9,FALSE)))</f>
        <v/>
      </c>
      <c r="S189" s="123" t="str">
        <f t="shared" si="31"/>
        <v/>
      </c>
      <c r="T189" s="124" t="str">
        <f t="shared" si="27"/>
        <v/>
      </c>
      <c r="U189" s="124">
        <f t="shared" si="32"/>
        <v>0</v>
      </c>
      <c r="V189" s="124" t="str">
        <f t="shared" si="33"/>
        <v/>
      </c>
      <c r="W189" s="124">
        <f t="shared" si="34"/>
        <v>0</v>
      </c>
      <c r="X189" s="124" t="str">
        <f t="shared" si="35"/>
        <v/>
      </c>
      <c r="Y189" s="124" t="str">
        <f t="shared" si="28"/>
        <v/>
      </c>
      <c r="Z189" s="55"/>
      <c r="AA189" s="90" t="s">
        <v>27</v>
      </c>
      <c r="AB189" s="89"/>
      <c r="AC189" s="91"/>
      <c r="AD189" s="105" t="str">
        <f>IF(OR(ISBLANK(AC189),ISBLANK(J189)),"",IF(AND(J189&gt;1, K189 &gt;= 6, K189 &lt;= 59), VLOOKUP(AC189&amp;Y189,Contextualization!C194:D225,2,FALSE), "NPD"))</f>
        <v/>
      </c>
      <c r="AE189" s="158"/>
    </row>
    <row r="190" spans="1:31">
      <c r="A190" s="157">
        <f t="shared" si="24"/>
        <v>186</v>
      </c>
      <c r="B190" s="57"/>
      <c r="C190" s="57"/>
      <c r="D190" s="57"/>
      <c r="E190" s="60"/>
      <c r="F190" s="57"/>
      <c r="G190" s="57"/>
      <c r="H190" s="58"/>
      <c r="I190" s="62"/>
      <c r="J190" s="93"/>
      <c r="K190" s="103" t="str">
        <f t="shared" si="29"/>
        <v/>
      </c>
      <c r="L190" s="103" t="str">
        <f t="shared" si="30"/>
        <v/>
      </c>
      <c r="M190" s="89"/>
      <c r="N190" s="121" t="str">
        <f t="shared" si="25"/>
        <v/>
      </c>
      <c r="O190" s="121" t="str">
        <f t="shared" si="26"/>
        <v/>
      </c>
      <c r="P190" s="122" t="str">
        <f>IF(ISBLANK(M190), "", (POWER(M190/VLOOKUP(O190,Anthro_Calc!C:P,13,FALSE),VLOOKUP(O190,Anthro_Calc!C:P,12,FALSE))-1) / (VLOOKUP(O190,Anthro_Calc!C:P,14,FALSE)*VLOOKUP(O190,Anthro_Calc!C:P,12,FALSE)))</f>
        <v/>
      </c>
      <c r="Q190" s="122" t="str">
        <f>IF(ISBLANK(M190), "", -3 + (M190 -VLOOKUP(O190,Anthro_Calc!C:P,4,FALSE)) / (VLOOKUP(O190,Anthro_Calc!C:P,5,FALSE) - VLOOKUP(O190,Anthro_Calc!C:P,4,FALSE)))</f>
        <v/>
      </c>
      <c r="R190" s="122" t="str">
        <f>IF(ISBLANK(M190), "", 3 + (M190 -VLOOKUP(O190,Anthro_Calc!C:P,10,FALSE)) / (VLOOKUP(O190,Anthro_Calc!C:P,10,FALSE) - VLOOKUP(O190,Anthro_Calc!C:P,9,FALSE)))</f>
        <v/>
      </c>
      <c r="S190" s="123" t="str">
        <f t="shared" si="31"/>
        <v/>
      </c>
      <c r="T190" s="124" t="str">
        <f t="shared" si="27"/>
        <v/>
      </c>
      <c r="U190" s="124">
        <f t="shared" si="32"/>
        <v>0</v>
      </c>
      <c r="V190" s="124" t="str">
        <f t="shared" si="33"/>
        <v/>
      </c>
      <c r="W190" s="124">
        <f t="shared" si="34"/>
        <v>0</v>
      </c>
      <c r="X190" s="124" t="str">
        <f t="shared" si="35"/>
        <v/>
      </c>
      <c r="Y190" s="124" t="str">
        <f t="shared" si="28"/>
        <v/>
      </c>
      <c r="Z190" s="55"/>
      <c r="AA190" s="90" t="s">
        <v>27</v>
      </c>
      <c r="AB190" s="89"/>
      <c r="AC190" s="91"/>
      <c r="AD190" s="105" t="str">
        <f>IF(OR(ISBLANK(AC190),ISBLANK(J190)),"",IF(AND(J190&gt;1, K190 &gt;= 6, K190 &lt;= 59), VLOOKUP(AC190&amp;Y190,Contextualization!C195:D226,2,FALSE), "NPD"))</f>
        <v/>
      </c>
      <c r="AE190" s="158"/>
    </row>
    <row r="191" spans="1:31">
      <c r="A191" s="157">
        <f t="shared" si="24"/>
        <v>187</v>
      </c>
      <c r="B191" s="57"/>
      <c r="C191" s="57"/>
      <c r="D191" s="57"/>
      <c r="E191" s="60"/>
      <c r="F191" s="57"/>
      <c r="G191" s="57"/>
      <c r="H191" s="58"/>
      <c r="I191" s="62"/>
      <c r="J191" s="93"/>
      <c r="K191" s="103" t="str">
        <f t="shared" si="29"/>
        <v/>
      </c>
      <c r="L191" s="103" t="str">
        <f t="shared" si="30"/>
        <v/>
      </c>
      <c r="M191" s="89"/>
      <c r="N191" s="121" t="str">
        <f t="shared" si="25"/>
        <v/>
      </c>
      <c r="O191" s="121" t="str">
        <f t="shared" si="26"/>
        <v/>
      </c>
      <c r="P191" s="122" t="str">
        <f>IF(ISBLANK(M191), "", (POWER(M191/VLOOKUP(O191,Anthro_Calc!C:P,13,FALSE),VLOOKUP(O191,Anthro_Calc!C:P,12,FALSE))-1) / (VLOOKUP(O191,Anthro_Calc!C:P,14,FALSE)*VLOOKUP(O191,Anthro_Calc!C:P,12,FALSE)))</f>
        <v/>
      </c>
      <c r="Q191" s="122" t="str">
        <f>IF(ISBLANK(M191), "", -3 + (M191 -VLOOKUP(O191,Anthro_Calc!C:P,4,FALSE)) / (VLOOKUP(O191,Anthro_Calc!C:P,5,FALSE) - VLOOKUP(O191,Anthro_Calc!C:P,4,FALSE)))</f>
        <v/>
      </c>
      <c r="R191" s="122" t="str">
        <f>IF(ISBLANK(M191), "", 3 + (M191 -VLOOKUP(O191,Anthro_Calc!C:P,10,FALSE)) / (VLOOKUP(O191,Anthro_Calc!C:P,10,FALSE) - VLOOKUP(O191,Anthro_Calc!C:P,9,FALSE)))</f>
        <v/>
      </c>
      <c r="S191" s="123" t="str">
        <f t="shared" si="31"/>
        <v/>
      </c>
      <c r="T191" s="124" t="str">
        <f t="shared" si="27"/>
        <v/>
      </c>
      <c r="U191" s="124">
        <f t="shared" si="32"/>
        <v>0</v>
      </c>
      <c r="V191" s="124" t="str">
        <f t="shared" si="33"/>
        <v/>
      </c>
      <c r="W191" s="124">
        <f t="shared" si="34"/>
        <v>0</v>
      </c>
      <c r="X191" s="124" t="str">
        <f t="shared" si="35"/>
        <v/>
      </c>
      <c r="Y191" s="124" t="str">
        <f t="shared" si="28"/>
        <v/>
      </c>
      <c r="Z191" s="55"/>
      <c r="AA191" s="90" t="s">
        <v>27</v>
      </c>
      <c r="AB191" s="89"/>
      <c r="AC191" s="91"/>
      <c r="AD191" s="105" t="str">
        <f>IF(OR(ISBLANK(AC191),ISBLANK(J191)),"",IF(AND(J191&gt;1, K191 &gt;= 6, K191 &lt;= 59), VLOOKUP(AC191&amp;Y191,Contextualization!C196:D227,2,FALSE), "NPD"))</f>
        <v/>
      </c>
      <c r="AE191" s="158"/>
    </row>
    <row r="192" spans="1:31">
      <c r="A192" s="157">
        <f t="shared" si="24"/>
        <v>188</v>
      </c>
      <c r="B192" s="57"/>
      <c r="C192" s="57"/>
      <c r="D192" s="57"/>
      <c r="E192" s="60"/>
      <c r="F192" s="57"/>
      <c r="G192" s="57"/>
      <c r="H192" s="58"/>
      <c r="I192" s="62"/>
      <c r="J192" s="93"/>
      <c r="K192" s="103" t="str">
        <f t="shared" si="29"/>
        <v/>
      </c>
      <c r="L192" s="103" t="str">
        <f t="shared" si="30"/>
        <v/>
      </c>
      <c r="M192" s="89"/>
      <c r="N192" s="121" t="str">
        <f t="shared" si="25"/>
        <v/>
      </c>
      <c r="O192" s="121" t="str">
        <f t="shared" si="26"/>
        <v/>
      </c>
      <c r="P192" s="122" t="str">
        <f>IF(ISBLANK(M192), "", (POWER(M192/VLOOKUP(O192,Anthro_Calc!C:P,13,FALSE),VLOOKUP(O192,Anthro_Calc!C:P,12,FALSE))-1) / (VLOOKUP(O192,Anthro_Calc!C:P,14,FALSE)*VLOOKUP(O192,Anthro_Calc!C:P,12,FALSE)))</f>
        <v/>
      </c>
      <c r="Q192" s="122" t="str">
        <f>IF(ISBLANK(M192), "", -3 + (M192 -VLOOKUP(O192,Anthro_Calc!C:P,4,FALSE)) / (VLOOKUP(O192,Anthro_Calc!C:P,5,FALSE) - VLOOKUP(O192,Anthro_Calc!C:P,4,FALSE)))</f>
        <v/>
      </c>
      <c r="R192" s="122" t="str">
        <f>IF(ISBLANK(M192), "", 3 + (M192 -VLOOKUP(O192,Anthro_Calc!C:P,10,FALSE)) / (VLOOKUP(O192,Anthro_Calc!C:P,10,FALSE) - VLOOKUP(O192,Anthro_Calc!C:P,9,FALSE)))</f>
        <v/>
      </c>
      <c r="S192" s="123" t="str">
        <f t="shared" si="31"/>
        <v/>
      </c>
      <c r="T192" s="124" t="str">
        <f t="shared" si="27"/>
        <v/>
      </c>
      <c r="U192" s="124">
        <f t="shared" si="32"/>
        <v>0</v>
      </c>
      <c r="V192" s="124" t="str">
        <f t="shared" si="33"/>
        <v/>
      </c>
      <c r="W192" s="124">
        <f t="shared" si="34"/>
        <v>0</v>
      </c>
      <c r="X192" s="124" t="str">
        <f t="shared" si="35"/>
        <v/>
      </c>
      <c r="Y192" s="124" t="str">
        <f t="shared" si="28"/>
        <v/>
      </c>
      <c r="Z192" s="55"/>
      <c r="AA192" s="90" t="s">
        <v>27</v>
      </c>
      <c r="AB192" s="89"/>
      <c r="AC192" s="91"/>
      <c r="AD192" s="105" t="str">
        <f>IF(OR(ISBLANK(AC192),ISBLANK(J192)),"",IF(AND(J192&gt;1, K192 &gt;= 6, K192 &lt;= 59), VLOOKUP(AC192&amp;Y192,Contextualization!C197:D228,2,FALSE), "NPD"))</f>
        <v/>
      </c>
      <c r="AE192" s="158"/>
    </row>
    <row r="193" spans="1:31">
      <c r="A193" s="157">
        <f t="shared" si="24"/>
        <v>189</v>
      </c>
      <c r="B193" s="57"/>
      <c r="C193" s="57"/>
      <c r="D193" s="57"/>
      <c r="E193" s="60"/>
      <c r="F193" s="57"/>
      <c r="G193" s="57"/>
      <c r="H193" s="58"/>
      <c r="I193" s="62"/>
      <c r="J193" s="93"/>
      <c r="K193" s="103" t="str">
        <f t="shared" si="29"/>
        <v/>
      </c>
      <c r="L193" s="103" t="str">
        <f t="shared" si="30"/>
        <v/>
      </c>
      <c r="M193" s="89"/>
      <c r="N193" s="121" t="str">
        <f t="shared" si="25"/>
        <v/>
      </c>
      <c r="O193" s="121" t="str">
        <f t="shared" si="26"/>
        <v/>
      </c>
      <c r="P193" s="122" t="str">
        <f>IF(ISBLANK(M193), "", (POWER(M193/VLOOKUP(O193,Anthro_Calc!C:P,13,FALSE),VLOOKUP(O193,Anthro_Calc!C:P,12,FALSE))-1) / (VLOOKUP(O193,Anthro_Calc!C:P,14,FALSE)*VLOOKUP(O193,Anthro_Calc!C:P,12,FALSE)))</f>
        <v/>
      </c>
      <c r="Q193" s="122" t="str">
        <f>IF(ISBLANK(M193), "", -3 + (M193 -VLOOKUP(O193,Anthro_Calc!C:P,4,FALSE)) / (VLOOKUP(O193,Anthro_Calc!C:P,5,FALSE) - VLOOKUP(O193,Anthro_Calc!C:P,4,FALSE)))</f>
        <v/>
      </c>
      <c r="R193" s="122" t="str">
        <f>IF(ISBLANK(M193), "", 3 + (M193 -VLOOKUP(O193,Anthro_Calc!C:P,10,FALSE)) / (VLOOKUP(O193,Anthro_Calc!C:P,10,FALSE) - VLOOKUP(O193,Anthro_Calc!C:P,9,FALSE)))</f>
        <v/>
      </c>
      <c r="S193" s="123" t="str">
        <f t="shared" si="31"/>
        <v/>
      </c>
      <c r="T193" s="124" t="str">
        <f t="shared" si="27"/>
        <v/>
      </c>
      <c r="U193" s="124">
        <f t="shared" si="32"/>
        <v>0</v>
      </c>
      <c r="V193" s="124" t="str">
        <f t="shared" si="33"/>
        <v/>
      </c>
      <c r="W193" s="124">
        <f t="shared" si="34"/>
        <v>0</v>
      </c>
      <c r="X193" s="124" t="str">
        <f t="shared" si="35"/>
        <v/>
      </c>
      <c r="Y193" s="124" t="str">
        <f t="shared" si="28"/>
        <v/>
      </c>
      <c r="Z193" s="55"/>
      <c r="AA193" s="90" t="s">
        <v>27</v>
      </c>
      <c r="AB193" s="89"/>
      <c r="AC193" s="91"/>
      <c r="AD193" s="105" t="str">
        <f>IF(OR(ISBLANK(AC193),ISBLANK(J193)),"",IF(AND(J193&gt;1, K193 &gt;= 6, K193 &lt;= 59), VLOOKUP(AC193&amp;Y193,Contextualization!C198:D229,2,FALSE), "NPD"))</f>
        <v/>
      </c>
      <c r="AE193" s="158"/>
    </row>
    <row r="194" spans="1:31">
      <c r="A194" s="157">
        <f t="shared" si="24"/>
        <v>190</v>
      </c>
      <c r="B194" s="57"/>
      <c r="C194" s="57"/>
      <c r="D194" s="57"/>
      <c r="E194" s="60"/>
      <c r="F194" s="57"/>
      <c r="G194" s="57"/>
      <c r="H194" s="58"/>
      <c r="I194" s="62"/>
      <c r="J194" s="93"/>
      <c r="K194" s="103" t="str">
        <f t="shared" si="29"/>
        <v/>
      </c>
      <c r="L194" s="103" t="str">
        <f t="shared" si="30"/>
        <v/>
      </c>
      <c r="M194" s="89"/>
      <c r="N194" s="121" t="str">
        <f t="shared" si="25"/>
        <v/>
      </c>
      <c r="O194" s="121" t="str">
        <f t="shared" si="26"/>
        <v/>
      </c>
      <c r="P194" s="122" t="str">
        <f>IF(ISBLANK(M194), "", (POWER(M194/VLOOKUP(O194,Anthro_Calc!C:P,13,FALSE),VLOOKUP(O194,Anthro_Calc!C:P,12,FALSE))-1) / (VLOOKUP(O194,Anthro_Calc!C:P,14,FALSE)*VLOOKUP(O194,Anthro_Calc!C:P,12,FALSE)))</f>
        <v/>
      </c>
      <c r="Q194" s="122" t="str">
        <f>IF(ISBLANK(M194), "", -3 + (M194 -VLOOKUP(O194,Anthro_Calc!C:P,4,FALSE)) / (VLOOKUP(O194,Anthro_Calc!C:P,5,FALSE) - VLOOKUP(O194,Anthro_Calc!C:P,4,FALSE)))</f>
        <v/>
      </c>
      <c r="R194" s="122" t="str">
        <f>IF(ISBLANK(M194), "", 3 + (M194 -VLOOKUP(O194,Anthro_Calc!C:P,10,FALSE)) / (VLOOKUP(O194,Anthro_Calc!C:P,10,FALSE) - VLOOKUP(O194,Anthro_Calc!C:P,9,FALSE)))</f>
        <v/>
      </c>
      <c r="S194" s="123" t="str">
        <f t="shared" si="31"/>
        <v/>
      </c>
      <c r="T194" s="124" t="str">
        <f t="shared" si="27"/>
        <v/>
      </c>
      <c r="U194" s="124">
        <f t="shared" si="32"/>
        <v>0</v>
      </c>
      <c r="V194" s="124" t="str">
        <f t="shared" si="33"/>
        <v/>
      </c>
      <c r="W194" s="124">
        <f t="shared" si="34"/>
        <v>0</v>
      </c>
      <c r="X194" s="124" t="str">
        <f t="shared" si="35"/>
        <v/>
      </c>
      <c r="Y194" s="124" t="str">
        <f t="shared" si="28"/>
        <v/>
      </c>
      <c r="Z194" s="55"/>
      <c r="AA194" s="90" t="s">
        <v>27</v>
      </c>
      <c r="AB194" s="89"/>
      <c r="AC194" s="91"/>
      <c r="AD194" s="105" t="str">
        <f>IF(OR(ISBLANK(AC194),ISBLANK(J194)),"",IF(AND(J194&gt;1, K194 &gt;= 6, K194 &lt;= 59), VLOOKUP(AC194&amp;Y194,Contextualization!C199:D230,2,FALSE), "NPD"))</f>
        <v/>
      </c>
      <c r="AE194" s="158"/>
    </row>
    <row r="195" spans="1:31">
      <c r="A195" s="157">
        <f t="shared" si="24"/>
        <v>191</v>
      </c>
      <c r="B195" s="57"/>
      <c r="C195" s="57"/>
      <c r="D195" s="57"/>
      <c r="E195" s="60"/>
      <c r="F195" s="57"/>
      <c r="G195" s="57"/>
      <c r="H195" s="58"/>
      <c r="I195" s="62"/>
      <c r="J195" s="93"/>
      <c r="K195" s="103" t="str">
        <f t="shared" si="29"/>
        <v/>
      </c>
      <c r="L195" s="103" t="str">
        <f t="shared" si="30"/>
        <v/>
      </c>
      <c r="M195" s="89"/>
      <c r="N195" s="121" t="str">
        <f t="shared" si="25"/>
        <v/>
      </c>
      <c r="O195" s="121" t="str">
        <f t="shared" si="26"/>
        <v/>
      </c>
      <c r="P195" s="122" t="str">
        <f>IF(ISBLANK(M195), "", (POWER(M195/VLOOKUP(O195,Anthro_Calc!C:P,13,FALSE),VLOOKUP(O195,Anthro_Calc!C:P,12,FALSE))-1) / (VLOOKUP(O195,Anthro_Calc!C:P,14,FALSE)*VLOOKUP(O195,Anthro_Calc!C:P,12,FALSE)))</f>
        <v/>
      </c>
      <c r="Q195" s="122" t="str">
        <f>IF(ISBLANK(M195), "", -3 + (M195 -VLOOKUP(O195,Anthro_Calc!C:P,4,FALSE)) / (VLOOKUP(O195,Anthro_Calc!C:P,5,FALSE) - VLOOKUP(O195,Anthro_Calc!C:P,4,FALSE)))</f>
        <v/>
      </c>
      <c r="R195" s="122" t="str">
        <f>IF(ISBLANK(M195), "", 3 + (M195 -VLOOKUP(O195,Anthro_Calc!C:P,10,FALSE)) / (VLOOKUP(O195,Anthro_Calc!C:P,10,FALSE) - VLOOKUP(O195,Anthro_Calc!C:P,9,FALSE)))</f>
        <v/>
      </c>
      <c r="S195" s="123" t="str">
        <f t="shared" si="31"/>
        <v/>
      </c>
      <c r="T195" s="124" t="str">
        <f t="shared" si="27"/>
        <v/>
      </c>
      <c r="U195" s="124">
        <f t="shared" si="32"/>
        <v>0</v>
      </c>
      <c r="V195" s="124" t="str">
        <f t="shared" si="33"/>
        <v/>
      </c>
      <c r="W195" s="124">
        <f t="shared" si="34"/>
        <v>0</v>
      </c>
      <c r="X195" s="124" t="str">
        <f t="shared" si="35"/>
        <v/>
      </c>
      <c r="Y195" s="124" t="str">
        <f t="shared" si="28"/>
        <v/>
      </c>
      <c r="Z195" s="55"/>
      <c r="AA195" s="90" t="s">
        <v>27</v>
      </c>
      <c r="AB195" s="89"/>
      <c r="AC195" s="91"/>
      <c r="AD195" s="105" t="str">
        <f>IF(OR(ISBLANK(AC195),ISBLANK(J195)),"",IF(AND(J195&gt;1, K195 &gt;= 6, K195 &lt;= 59), VLOOKUP(AC195&amp;Y195,Contextualization!C200:D231,2,FALSE), "NPD"))</f>
        <v/>
      </c>
      <c r="AE195" s="158"/>
    </row>
    <row r="196" spans="1:31">
      <c r="A196" s="157">
        <f t="shared" si="24"/>
        <v>192</v>
      </c>
      <c r="B196" s="57"/>
      <c r="C196" s="57"/>
      <c r="D196" s="57"/>
      <c r="E196" s="60"/>
      <c r="F196" s="57"/>
      <c r="G196" s="57"/>
      <c r="H196" s="58"/>
      <c r="I196" s="62"/>
      <c r="J196" s="93"/>
      <c r="K196" s="103" t="str">
        <f t="shared" si="29"/>
        <v/>
      </c>
      <c r="L196" s="103" t="str">
        <f t="shared" si="30"/>
        <v/>
      </c>
      <c r="M196" s="89"/>
      <c r="N196" s="121" t="str">
        <f t="shared" si="25"/>
        <v/>
      </c>
      <c r="O196" s="121" t="str">
        <f t="shared" si="26"/>
        <v/>
      </c>
      <c r="P196" s="122" t="str">
        <f>IF(ISBLANK(M196), "", (POWER(M196/VLOOKUP(O196,Anthro_Calc!C:P,13,FALSE),VLOOKUP(O196,Anthro_Calc!C:P,12,FALSE))-1) / (VLOOKUP(O196,Anthro_Calc!C:P,14,FALSE)*VLOOKUP(O196,Anthro_Calc!C:P,12,FALSE)))</f>
        <v/>
      </c>
      <c r="Q196" s="122" t="str">
        <f>IF(ISBLANK(M196), "", -3 + (M196 -VLOOKUP(O196,Anthro_Calc!C:P,4,FALSE)) / (VLOOKUP(O196,Anthro_Calc!C:P,5,FALSE) - VLOOKUP(O196,Anthro_Calc!C:P,4,FALSE)))</f>
        <v/>
      </c>
      <c r="R196" s="122" t="str">
        <f>IF(ISBLANK(M196), "", 3 + (M196 -VLOOKUP(O196,Anthro_Calc!C:P,10,FALSE)) / (VLOOKUP(O196,Anthro_Calc!C:P,10,FALSE) - VLOOKUP(O196,Anthro_Calc!C:P,9,FALSE)))</f>
        <v/>
      </c>
      <c r="S196" s="123" t="str">
        <f t="shared" si="31"/>
        <v/>
      </c>
      <c r="T196" s="124" t="str">
        <f t="shared" si="27"/>
        <v/>
      </c>
      <c r="U196" s="124">
        <f t="shared" si="32"/>
        <v>0</v>
      </c>
      <c r="V196" s="124" t="str">
        <f t="shared" si="33"/>
        <v/>
      </c>
      <c r="W196" s="124">
        <f t="shared" si="34"/>
        <v>0</v>
      </c>
      <c r="X196" s="124" t="str">
        <f t="shared" si="35"/>
        <v/>
      </c>
      <c r="Y196" s="124" t="str">
        <f t="shared" si="28"/>
        <v/>
      </c>
      <c r="Z196" s="55"/>
      <c r="AA196" s="90" t="s">
        <v>27</v>
      </c>
      <c r="AB196" s="89"/>
      <c r="AC196" s="91"/>
      <c r="AD196" s="105" t="str">
        <f>IF(OR(ISBLANK(AC196),ISBLANK(J196)),"",IF(AND(J196&gt;1, K196 &gt;= 6, K196 &lt;= 59), VLOOKUP(AC196&amp;Y196,Contextualization!C201:D232,2,FALSE), "NPD"))</f>
        <v/>
      </c>
      <c r="AE196" s="158"/>
    </row>
    <row r="197" spans="1:31">
      <c r="A197" s="157">
        <f t="shared" ref="A197:A260" si="36">ROW()-4</f>
        <v>193</v>
      </c>
      <c r="B197" s="57"/>
      <c r="C197" s="57"/>
      <c r="D197" s="57"/>
      <c r="E197" s="60"/>
      <c r="F197" s="57"/>
      <c r="G197" s="57"/>
      <c r="H197" s="58"/>
      <c r="I197" s="62"/>
      <c r="J197" s="93"/>
      <c r="K197" s="103" t="str">
        <f t="shared" si="29"/>
        <v/>
      </c>
      <c r="L197" s="103" t="str">
        <f t="shared" si="30"/>
        <v/>
      </c>
      <c r="M197" s="89"/>
      <c r="N197" s="121" t="str">
        <f t="shared" ref="N197:N260" si="37">H197&amp;K197</f>
        <v/>
      </c>
      <c r="O197" s="121" t="str">
        <f t="shared" ref="O197:O260" si="38">H197&amp;L197</f>
        <v/>
      </c>
      <c r="P197" s="122" t="str">
        <f>IF(ISBLANK(M197), "", (POWER(M197/VLOOKUP(O197,Anthro_Calc!C:P,13,FALSE),VLOOKUP(O197,Anthro_Calc!C:P,12,FALSE))-1) / (VLOOKUP(O197,Anthro_Calc!C:P,14,FALSE)*VLOOKUP(O197,Anthro_Calc!C:P,12,FALSE)))</f>
        <v/>
      </c>
      <c r="Q197" s="122" t="str">
        <f>IF(ISBLANK(M197), "", -3 + (M197 -VLOOKUP(O197,Anthro_Calc!C:P,4,FALSE)) / (VLOOKUP(O197,Anthro_Calc!C:P,5,FALSE) - VLOOKUP(O197,Anthro_Calc!C:P,4,FALSE)))</f>
        <v/>
      </c>
      <c r="R197" s="122" t="str">
        <f>IF(ISBLANK(M197), "", 3 + (M197 -VLOOKUP(O197,Anthro_Calc!C:P,10,FALSE)) / (VLOOKUP(O197,Anthro_Calc!C:P,10,FALSE) - VLOOKUP(O197,Anthro_Calc!C:P,9,FALSE)))</f>
        <v/>
      </c>
      <c r="S197" s="123" t="str">
        <f t="shared" si="31"/>
        <v/>
      </c>
      <c r="T197" s="124" t="str">
        <f t="shared" ref="T197:T260" si="39">IF(ISBLANK(M197), "", IF(S197&lt;=-3,"SEVERE", IF(S197&lt;=-2,"MODERATE", IF(S197&lt;=-1, "MILD", "NORMAL"))))</f>
        <v/>
      </c>
      <c r="U197" s="124">
        <f t="shared" si="32"/>
        <v>0</v>
      </c>
      <c r="V197" s="124" t="str">
        <f t="shared" si="33"/>
        <v/>
      </c>
      <c r="W197" s="124">
        <f t="shared" si="34"/>
        <v>0</v>
      </c>
      <c r="X197" s="124" t="str">
        <f t="shared" si="35"/>
        <v/>
      </c>
      <c r="Y197" s="124" t="str">
        <f t="shared" ref="Y197:Y260" si="40">IF(AND(ISERROR(FIND("Mild",$I$2)),T197="MILD"),"NORMAL",T197)</f>
        <v/>
      </c>
      <c r="Z197" s="55"/>
      <c r="AA197" s="90" t="s">
        <v>27</v>
      </c>
      <c r="AB197" s="89"/>
      <c r="AC197" s="91"/>
      <c r="AD197" s="105" t="str">
        <f>IF(OR(ISBLANK(AC197),ISBLANK(J197)),"",IF(AND(J197&gt;1, K197 &gt;= 6, K197 &lt;= 59), VLOOKUP(AC197&amp;Y197,Contextualization!C202:D233,2,FALSE), "NPD"))</f>
        <v/>
      </c>
      <c r="AE197" s="158"/>
    </row>
    <row r="198" spans="1:31">
      <c r="A198" s="157">
        <f t="shared" si="36"/>
        <v>194</v>
      </c>
      <c r="B198" s="57"/>
      <c r="C198" s="57"/>
      <c r="D198" s="57"/>
      <c r="E198" s="60"/>
      <c r="F198" s="57"/>
      <c r="G198" s="57"/>
      <c r="H198" s="58"/>
      <c r="I198" s="62"/>
      <c r="J198" s="93"/>
      <c r="K198" s="103" t="str">
        <f t="shared" ref="K198:K261" si="41">IF(ISBLANK(I198), "", ROUND((E198-I198)/30.4,0))</f>
        <v/>
      </c>
      <c r="L198" s="103" t="str">
        <f t="shared" ref="L198:L261" si="42">IF(ISBLANK(I198), "", E198-I198)</f>
        <v/>
      </c>
      <c r="M198" s="89"/>
      <c r="N198" s="121" t="str">
        <f t="shared" si="37"/>
        <v/>
      </c>
      <c r="O198" s="121" t="str">
        <f t="shared" si="38"/>
        <v/>
      </c>
      <c r="P198" s="122" t="str">
        <f>IF(ISBLANK(M198), "", (POWER(M198/VLOOKUP(O198,Anthro_Calc!C:P,13,FALSE),VLOOKUP(O198,Anthro_Calc!C:P,12,FALSE))-1) / (VLOOKUP(O198,Anthro_Calc!C:P,14,FALSE)*VLOOKUP(O198,Anthro_Calc!C:P,12,FALSE)))</f>
        <v/>
      </c>
      <c r="Q198" s="122" t="str">
        <f>IF(ISBLANK(M198), "", -3 + (M198 -VLOOKUP(O198,Anthro_Calc!C:P,4,FALSE)) / (VLOOKUP(O198,Anthro_Calc!C:P,5,FALSE) - VLOOKUP(O198,Anthro_Calc!C:P,4,FALSE)))</f>
        <v/>
      </c>
      <c r="R198" s="122" t="str">
        <f>IF(ISBLANK(M198), "", 3 + (M198 -VLOOKUP(O198,Anthro_Calc!C:P,10,FALSE)) / (VLOOKUP(O198,Anthro_Calc!C:P,10,FALSE) - VLOOKUP(O198,Anthro_Calc!C:P,9,FALSE)))</f>
        <v/>
      </c>
      <c r="S198" s="123" t="str">
        <f t="shared" ref="S198:S261" si="43">IF(P198="", "", IF(P198&gt;3, R198, IF(P198&lt;-3, Q198, P198)))</f>
        <v/>
      </c>
      <c r="T198" s="124" t="str">
        <f t="shared" si="39"/>
        <v/>
      </c>
      <c r="U198" s="124">
        <f t="shared" ref="U198:U261" si="44">IF(H198="m", L198, 0)</f>
        <v>0</v>
      </c>
      <c r="V198" s="124" t="str">
        <f t="shared" ref="V198:V261" si="45">IF(H198="m", M198, "")</f>
        <v/>
      </c>
      <c r="W198" s="124">
        <f t="shared" ref="W198:W261" si="46">IF(H198="f", L198, 0)</f>
        <v>0</v>
      </c>
      <c r="X198" s="124" t="str">
        <f t="shared" ref="X198:X261" si="47">IF(H198="f", M198, "")</f>
        <v/>
      </c>
      <c r="Y198" s="124" t="str">
        <f t="shared" si="40"/>
        <v/>
      </c>
      <c r="Z198" s="55"/>
      <c r="AA198" s="90" t="s">
        <v>27</v>
      </c>
      <c r="AB198" s="89"/>
      <c r="AC198" s="91"/>
      <c r="AD198" s="105" t="str">
        <f>IF(OR(ISBLANK(AC198),ISBLANK(J198)),"",IF(AND(J198&gt;1, K198 &gt;= 6, K198 &lt;= 59), VLOOKUP(AC198&amp;Y198,Contextualization!C203:D234,2,FALSE), "NPD"))</f>
        <v/>
      </c>
      <c r="AE198" s="158"/>
    </row>
    <row r="199" spans="1:31">
      <c r="A199" s="157">
        <f t="shared" si="36"/>
        <v>195</v>
      </c>
      <c r="B199" s="57"/>
      <c r="C199" s="57"/>
      <c r="D199" s="57"/>
      <c r="E199" s="60"/>
      <c r="F199" s="57"/>
      <c r="G199" s="57"/>
      <c r="H199" s="58"/>
      <c r="I199" s="62"/>
      <c r="J199" s="93"/>
      <c r="K199" s="103" t="str">
        <f t="shared" si="41"/>
        <v/>
      </c>
      <c r="L199" s="103" t="str">
        <f t="shared" si="42"/>
        <v/>
      </c>
      <c r="M199" s="89"/>
      <c r="N199" s="121" t="str">
        <f t="shared" si="37"/>
        <v/>
      </c>
      <c r="O199" s="121" t="str">
        <f t="shared" si="38"/>
        <v/>
      </c>
      <c r="P199" s="122" t="str">
        <f>IF(ISBLANK(M199), "", (POWER(M199/VLOOKUP(O199,Anthro_Calc!C:P,13,FALSE),VLOOKUP(O199,Anthro_Calc!C:P,12,FALSE))-1) / (VLOOKUP(O199,Anthro_Calc!C:P,14,FALSE)*VLOOKUP(O199,Anthro_Calc!C:P,12,FALSE)))</f>
        <v/>
      </c>
      <c r="Q199" s="122" t="str">
        <f>IF(ISBLANK(M199), "", -3 + (M199 -VLOOKUP(O199,Anthro_Calc!C:P,4,FALSE)) / (VLOOKUP(O199,Anthro_Calc!C:P,5,FALSE) - VLOOKUP(O199,Anthro_Calc!C:P,4,FALSE)))</f>
        <v/>
      </c>
      <c r="R199" s="122" t="str">
        <f>IF(ISBLANK(M199), "", 3 + (M199 -VLOOKUP(O199,Anthro_Calc!C:P,10,FALSE)) / (VLOOKUP(O199,Anthro_Calc!C:P,10,FALSE) - VLOOKUP(O199,Anthro_Calc!C:P,9,FALSE)))</f>
        <v/>
      </c>
      <c r="S199" s="123" t="str">
        <f t="shared" si="43"/>
        <v/>
      </c>
      <c r="T199" s="124" t="str">
        <f t="shared" si="39"/>
        <v/>
      </c>
      <c r="U199" s="124">
        <f t="shared" si="44"/>
        <v>0</v>
      </c>
      <c r="V199" s="124" t="str">
        <f t="shared" si="45"/>
        <v/>
      </c>
      <c r="W199" s="124">
        <f t="shared" si="46"/>
        <v>0</v>
      </c>
      <c r="X199" s="124" t="str">
        <f t="shared" si="47"/>
        <v/>
      </c>
      <c r="Y199" s="124" t="str">
        <f t="shared" si="40"/>
        <v/>
      </c>
      <c r="Z199" s="55"/>
      <c r="AA199" s="90" t="s">
        <v>27</v>
      </c>
      <c r="AB199" s="89"/>
      <c r="AC199" s="91"/>
      <c r="AD199" s="105" t="str">
        <f>IF(OR(ISBLANK(AC199),ISBLANK(J199)),"",IF(AND(J199&gt;1, K199 &gt;= 6, K199 &lt;= 59), VLOOKUP(AC199&amp;Y199,Contextualization!C204:D235,2,FALSE), "NPD"))</f>
        <v/>
      </c>
      <c r="AE199" s="158"/>
    </row>
    <row r="200" spans="1:31">
      <c r="A200" s="157">
        <f t="shared" si="36"/>
        <v>196</v>
      </c>
      <c r="B200" s="57"/>
      <c r="C200" s="57"/>
      <c r="D200" s="57"/>
      <c r="E200" s="60"/>
      <c r="F200" s="57"/>
      <c r="G200" s="57"/>
      <c r="H200" s="58"/>
      <c r="I200" s="62"/>
      <c r="J200" s="93"/>
      <c r="K200" s="103" t="str">
        <f t="shared" si="41"/>
        <v/>
      </c>
      <c r="L200" s="103" t="str">
        <f t="shared" si="42"/>
        <v/>
      </c>
      <c r="M200" s="89"/>
      <c r="N200" s="121" t="str">
        <f t="shared" si="37"/>
        <v/>
      </c>
      <c r="O200" s="121" t="str">
        <f t="shared" si="38"/>
        <v/>
      </c>
      <c r="P200" s="122" t="str">
        <f>IF(ISBLANK(M200), "", (POWER(M200/VLOOKUP(O200,Anthro_Calc!C:P,13,FALSE),VLOOKUP(O200,Anthro_Calc!C:P,12,FALSE))-1) / (VLOOKUP(O200,Anthro_Calc!C:P,14,FALSE)*VLOOKUP(O200,Anthro_Calc!C:P,12,FALSE)))</f>
        <v/>
      </c>
      <c r="Q200" s="122" t="str">
        <f>IF(ISBLANK(M200), "", -3 + (M200 -VLOOKUP(O200,Anthro_Calc!C:P,4,FALSE)) / (VLOOKUP(O200,Anthro_Calc!C:P,5,FALSE) - VLOOKUP(O200,Anthro_Calc!C:P,4,FALSE)))</f>
        <v/>
      </c>
      <c r="R200" s="122" t="str">
        <f>IF(ISBLANK(M200), "", 3 + (M200 -VLOOKUP(O200,Anthro_Calc!C:P,10,FALSE)) / (VLOOKUP(O200,Anthro_Calc!C:P,10,FALSE) - VLOOKUP(O200,Anthro_Calc!C:P,9,FALSE)))</f>
        <v/>
      </c>
      <c r="S200" s="123" t="str">
        <f t="shared" si="43"/>
        <v/>
      </c>
      <c r="T200" s="124" t="str">
        <f t="shared" si="39"/>
        <v/>
      </c>
      <c r="U200" s="124">
        <f t="shared" si="44"/>
        <v>0</v>
      </c>
      <c r="V200" s="124" t="str">
        <f t="shared" si="45"/>
        <v/>
      </c>
      <c r="W200" s="124">
        <f t="shared" si="46"/>
        <v>0</v>
      </c>
      <c r="X200" s="124" t="str">
        <f t="shared" si="47"/>
        <v/>
      </c>
      <c r="Y200" s="124" t="str">
        <f t="shared" si="40"/>
        <v/>
      </c>
      <c r="Z200" s="55"/>
      <c r="AA200" s="90" t="s">
        <v>27</v>
      </c>
      <c r="AB200" s="89"/>
      <c r="AC200" s="91"/>
      <c r="AD200" s="105" t="str">
        <f>IF(OR(ISBLANK(AC200),ISBLANK(J200)),"",IF(AND(J200&gt;1, K200 &gt;= 6, K200 &lt;= 59), VLOOKUP(AC200&amp;Y200,Contextualization!C205:D236,2,FALSE), "NPD"))</f>
        <v/>
      </c>
      <c r="AE200" s="158"/>
    </row>
    <row r="201" spans="1:31">
      <c r="A201" s="157">
        <f t="shared" si="36"/>
        <v>197</v>
      </c>
      <c r="B201" s="57"/>
      <c r="C201" s="57"/>
      <c r="D201" s="57"/>
      <c r="E201" s="60"/>
      <c r="F201" s="57"/>
      <c r="G201" s="57"/>
      <c r="H201" s="58"/>
      <c r="I201" s="62"/>
      <c r="J201" s="93"/>
      <c r="K201" s="103" t="str">
        <f t="shared" si="41"/>
        <v/>
      </c>
      <c r="L201" s="103" t="str">
        <f t="shared" si="42"/>
        <v/>
      </c>
      <c r="M201" s="89"/>
      <c r="N201" s="121" t="str">
        <f t="shared" si="37"/>
        <v/>
      </c>
      <c r="O201" s="121" t="str">
        <f t="shared" si="38"/>
        <v/>
      </c>
      <c r="P201" s="122" t="str">
        <f>IF(ISBLANK(M201), "", (POWER(M201/VLOOKUP(O201,Anthro_Calc!C:P,13,FALSE),VLOOKUP(O201,Anthro_Calc!C:P,12,FALSE))-1) / (VLOOKUP(O201,Anthro_Calc!C:P,14,FALSE)*VLOOKUP(O201,Anthro_Calc!C:P,12,FALSE)))</f>
        <v/>
      </c>
      <c r="Q201" s="122" t="str">
        <f>IF(ISBLANK(M201), "", -3 + (M201 -VLOOKUP(O201,Anthro_Calc!C:P,4,FALSE)) / (VLOOKUP(O201,Anthro_Calc!C:P,5,FALSE) - VLOOKUP(O201,Anthro_Calc!C:P,4,FALSE)))</f>
        <v/>
      </c>
      <c r="R201" s="122" t="str">
        <f>IF(ISBLANK(M201), "", 3 + (M201 -VLOOKUP(O201,Anthro_Calc!C:P,10,FALSE)) / (VLOOKUP(O201,Anthro_Calc!C:P,10,FALSE) - VLOOKUP(O201,Anthro_Calc!C:P,9,FALSE)))</f>
        <v/>
      </c>
      <c r="S201" s="123" t="str">
        <f t="shared" si="43"/>
        <v/>
      </c>
      <c r="T201" s="124" t="str">
        <f t="shared" si="39"/>
        <v/>
      </c>
      <c r="U201" s="124">
        <f t="shared" si="44"/>
        <v>0</v>
      </c>
      <c r="V201" s="124" t="str">
        <f t="shared" si="45"/>
        <v/>
      </c>
      <c r="W201" s="124">
        <f t="shared" si="46"/>
        <v>0</v>
      </c>
      <c r="X201" s="124" t="str">
        <f t="shared" si="47"/>
        <v/>
      </c>
      <c r="Y201" s="124" t="str">
        <f t="shared" si="40"/>
        <v/>
      </c>
      <c r="Z201" s="55"/>
      <c r="AA201" s="90" t="s">
        <v>27</v>
      </c>
      <c r="AB201" s="89"/>
      <c r="AC201" s="91"/>
      <c r="AD201" s="105" t="str">
        <f>IF(OR(ISBLANK(AC201),ISBLANK(J201)),"",IF(AND(J201&gt;1, K201 &gt;= 6, K201 &lt;= 59), VLOOKUP(AC201&amp;Y201,Contextualization!C206:D237,2,FALSE), "NPD"))</f>
        <v/>
      </c>
      <c r="AE201" s="158"/>
    </row>
    <row r="202" spans="1:31">
      <c r="A202" s="157">
        <f t="shared" si="36"/>
        <v>198</v>
      </c>
      <c r="B202" s="57"/>
      <c r="C202" s="57"/>
      <c r="D202" s="57"/>
      <c r="E202" s="60"/>
      <c r="F202" s="57"/>
      <c r="G202" s="57"/>
      <c r="H202" s="58"/>
      <c r="I202" s="62"/>
      <c r="J202" s="93"/>
      <c r="K202" s="103" t="str">
        <f t="shared" si="41"/>
        <v/>
      </c>
      <c r="L202" s="103" t="str">
        <f t="shared" si="42"/>
        <v/>
      </c>
      <c r="M202" s="89"/>
      <c r="N202" s="121" t="str">
        <f t="shared" si="37"/>
        <v/>
      </c>
      <c r="O202" s="121" t="str">
        <f t="shared" si="38"/>
        <v/>
      </c>
      <c r="P202" s="122" t="str">
        <f>IF(ISBLANK(M202), "", (POWER(M202/VLOOKUP(O202,Anthro_Calc!C:P,13,FALSE),VLOOKUP(O202,Anthro_Calc!C:P,12,FALSE))-1) / (VLOOKUP(O202,Anthro_Calc!C:P,14,FALSE)*VLOOKUP(O202,Anthro_Calc!C:P,12,FALSE)))</f>
        <v/>
      </c>
      <c r="Q202" s="122" t="str">
        <f>IF(ISBLANK(M202), "", -3 + (M202 -VLOOKUP(O202,Anthro_Calc!C:P,4,FALSE)) / (VLOOKUP(O202,Anthro_Calc!C:P,5,FALSE) - VLOOKUP(O202,Anthro_Calc!C:P,4,FALSE)))</f>
        <v/>
      </c>
      <c r="R202" s="122" t="str">
        <f>IF(ISBLANK(M202), "", 3 + (M202 -VLOOKUP(O202,Anthro_Calc!C:P,10,FALSE)) / (VLOOKUP(O202,Anthro_Calc!C:P,10,FALSE) - VLOOKUP(O202,Anthro_Calc!C:P,9,FALSE)))</f>
        <v/>
      </c>
      <c r="S202" s="123" t="str">
        <f t="shared" si="43"/>
        <v/>
      </c>
      <c r="T202" s="124" t="str">
        <f t="shared" si="39"/>
        <v/>
      </c>
      <c r="U202" s="124">
        <f t="shared" si="44"/>
        <v>0</v>
      </c>
      <c r="V202" s="124" t="str">
        <f t="shared" si="45"/>
        <v/>
      </c>
      <c r="W202" s="124">
        <f t="shared" si="46"/>
        <v>0</v>
      </c>
      <c r="X202" s="124" t="str">
        <f t="shared" si="47"/>
        <v/>
      </c>
      <c r="Y202" s="124" t="str">
        <f t="shared" si="40"/>
        <v/>
      </c>
      <c r="Z202" s="55"/>
      <c r="AA202" s="90" t="s">
        <v>27</v>
      </c>
      <c r="AB202" s="89"/>
      <c r="AC202" s="91"/>
      <c r="AD202" s="105" t="str">
        <f>IF(OR(ISBLANK(AC202),ISBLANK(J202)),"",IF(AND(J202&gt;1, K202 &gt;= 6, K202 &lt;= 59), VLOOKUP(AC202&amp;Y202,Contextualization!C207:D238,2,FALSE), "NPD"))</f>
        <v/>
      </c>
      <c r="AE202" s="158"/>
    </row>
    <row r="203" spans="1:31">
      <c r="A203" s="157">
        <f t="shared" si="36"/>
        <v>199</v>
      </c>
      <c r="B203" s="57"/>
      <c r="C203" s="57"/>
      <c r="D203" s="57"/>
      <c r="E203" s="60"/>
      <c r="F203" s="57"/>
      <c r="G203" s="57"/>
      <c r="H203" s="58"/>
      <c r="I203" s="62"/>
      <c r="J203" s="93"/>
      <c r="K203" s="103" t="str">
        <f t="shared" si="41"/>
        <v/>
      </c>
      <c r="L203" s="103" t="str">
        <f t="shared" si="42"/>
        <v/>
      </c>
      <c r="M203" s="89"/>
      <c r="N203" s="121" t="str">
        <f t="shared" si="37"/>
        <v/>
      </c>
      <c r="O203" s="121" t="str">
        <f t="shared" si="38"/>
        <v/>
      </c>
      <c r="P203" s="122" t="str">
        <f>IF(ISBLANK(M203), "", (POWER(M203/VLOOKUP(O203,Anthro_Calc!C:P,13,FALSE),VLOOKUP(O203,Anthro_Calc!C:P,12,FALSE))-1) / (VLOOKUP(O203,Anthro_Calc!C:P,14,FALSE)*VLOOKUP(O203,Anthro_Calc!C:P,12,FALSE)))</f>
        <v/>
      </c>
      <c r="Q203" s="122" t="str">
        <f>IF(ISBLANK(M203), "", -3 + (M203 -VLOOKUP(O203,Anthro_Calc!C:P,4,FALSE)) / (VLOOKUP(O203,Anthro_Calc!C:P,5,FALSE) - VLOOKUP(O203,Anthro_Calc!C:P,4,FALSE)))</f>
        <v/>
      </c>
      <c r="R203" s="122" t="str">
        <f>IF(ISBLANK(M203), "", 3 + (M203 -VLOOKUP(O203,Anthro_Calc!C:P,10,FALSE)) / (VLOOKUP(O203,Anthro_Calc!C:P,10,FALSE) - VLOOKUP(O203,Anthro_Calc!C:P,9,FALSE)))</f>
        <v/>
      </c>
      <c r="S203" s="123" t="str">
        <f t="shared" si="43"/>
        <v/>
      </c>
      <c r="T203" s="124" t="str">
        <f t="shared" si="39"/>
        <v/>
      </c>
      <c r="U203" s="124">
        <f t="shared" si="44"/>
        <v>0</v>
      </c>
      <c r="V203" s="124" t="str">
        <f t="shared" si="45"/>
        <v/>
      </c>
      <c r="W203" s="124">
        <f t="shared" si="46"/>
        <v>0</v>
      </c>
      <c r="X203" s="124" t="str">
        <f t="shared" si="47"/>
        <v/>
      </c>
      <c r="Y203" s="124" t="str">
        <f t="shared" si="40"/>
        <v/>
      </c>
      <c r="Z203" s="55"/>
      <c r="AA203" s="90" t="s">
        <v>27</v>
      </c>
      <c r="AB203" s="89"/>
      <c r="AC203" s="91"/>
      <c r="AD203" s="105" t="str">
        <f>IF(OR(ISBLANK(AC203),ISBLANK(J203)),"",IF(AND(J203&gt;1, K203 &gt;= 6, K203 &lt;= 59), VLOOKUP(AC203&amp;Y203,Contextualization!C208:D239,2,FALSE), "NPD"))</f>
        <v/>
      </c>
      <c r="AE203" s="158"/>
    </row>
    <row r="204" spans="1:31">
      <c r="A204" s="157">
        <f t="shared" si="36"/>
        <v>200</v>
      </c>
      <c r="B204" s="57"/>
      <c r="C204" s="57"/>
      <c r="D204" s="57"/>
      <c r="E204" s="60"/>
      <c r="F204" s="57"/>
      <c r="G204" s="57"/>
      <c r="H204" s="58"/>
      <c r="I204" s="62"/>
      <c r="J204" s="93"/>
      <c r="K204" s="103" t="str">
        <f t="shared" si="41"/>
        <v/>
      </c>
      <c r="L204" s="103" t="str">
        <f t="shared" si="42"/>
        <v/>
      </c>
      <c r="M204" s="89"/>
      <c r="N204" s="121" t="str">
        <f t="shared" si="37"/>
        <v/>
      </c>
      <c r="O204" s="121" t="str">
        <f t="shared" si="38"/>
        <v/>
      </c>
      <c r="P204" s="122" t="str">
        <f>IF(ISBLANK(M204), "", (POWER(M204/VLOOKUP(O204,Anthro_Calc!C:P,13,FALSE),VLOOKUP(O204,Anthro_Calc!C:P,12,FALSE))-1) / (VLOOKUP(O204,Anthro_Calc!C:P,14,FALSE)*VLOOKUP(O204,Anthro_Calc!C:P,12,FALSE)))</f>
        <v/>
      </c>
      <c r="Q204" s="122" t="str">
        <f>IF(ISBLANK(M204), "", -3 + (M204 -VLOOKUP(O204,Anthro_Calc!C:P,4,FALSE)) / (VLOOKUP(O204,Anthro_Calc!C:P,5,FALSE) - VLOOKUP(O204,Anthro_Calc!C:P,4,FALSE)))</f>
        <v/>
      </c>
      <c r="R204" s="122" t="str">
        <f>IF(ISBLANK(M204), "", 3 + (M204 -VLOOKUP(O204,Anthro_Calc!C:P,10,FALSE)) / (VLOOKUP(O204,Anthro_Calc!C:P,10,FALSE) - VLOOKUP(O204,Anthro_Calc!C:P,9,FALSE)))</f>
        <v/>
      </c>
      <c r="S204" s="123" t="str">
        <f t="shared" si="43"/>
        <v/>
      </c>
      <c r="T204" s="124" t="str">
        <f t="shared" si="39"/>
        <v/>
      </c>
      <c r="U204" s="124">
        <f t="shared" si="44"/>
        <v>0</v>
      </c>
      <c r="V204" s="124" t="str">
        <f t="shared" si="45"/>
        <v/>
      </c>
      <c r="W204" s="124">
        <f t="shared" si="46"/>
        <v>0</v>
      </c>
      <c r="X204" s="124" t="str">
        <f t="shared" si="47"/>
        <v/>
      </c>
      <c r="Y204" s="124" t="str">
        <f t="shared" si="40"/>
        <v/>
      </c>
      <c r="Z204" s="55"/>
      <c r="AA204" s="90" t="s">
        <v>27</v>
      </c>
      <c r="AB204" s="89"/>
      <c r="AC204" s="91"/>
      <c r="AD204" s="105" t="str">
        <f>IF(OR(ISBLANK(AC204),ISBLANK(J204)),"",IF(AND(J204&gt;1, K204 &gt;= 6, K204 &lt;= 59), VLOOKUP(AC204&amp;Y204,Contextualization!C209:D240,2,FALSE), "NPD"))</f>
        <v/>
      </c>
      <c r="AE204" s="158"/>
    </row>
    <row r="205" spans="1:31">
      <c r="A205" s="157">
        <f t="shared" si="36"/>
        <v>201</v>
      </c>
      <c r="B205" s="57"/>
      <c r="C205" s="57"/>
      <c r="D205" s="57"/>
      <c r="E205" s="60"/>
      <c r="F205" s="57"/>
      <c r="G205" s="57"/>
      <c r="H205" s="58"/>
      <c r="I205" s="62"/>
      <c r="J205" s="93"/>
      <c r="K205" s="103" t="str">
        <f t="shared" si="41"/>
        <v/>
      </c>
      <c r="L205" s="103" t="str">
        <f t="shared" si="42"/>
        <v/>
      </c>
      <c r="M205" s="89"/>
      <c r="N205" s="121" t="str">
        <f t="shared" si="37"/>
        <v/>
      </c>
      <c r="O205" s="121" t="str">
        <f t="shared" si="38"/>
        <v/>
      </c>
      <c r="P205" s="122" t="str">
        <f>IF(ISBLANK(M205), "", (POWER(M205/VLOOKUP(O205,Anthro_Calc!C:P,13,FALSE),VLOOKUP(O205,Anthro_Calc!C:P,12,FALSE))-1) / (VLOOKUP(O205,Anthro_Calc!C:P,14,FALSE)*VLOOKUP(O205,Anthro_Calc!C:P,12,FALSE)))</f>
        <v/>
      </c>
      <c r="Q205" s="122" t="str">
        <f>IF(ISBLANK(M205), "", -3 + (M205 -VLOOKUP(O205,Anthro_Calc!C:P,4,FALSE)) / (VLOOKUP(O205,Anthro_Calc!C:P,5,FALSE) - VLOOKUP(O205,Anthro_Calc!C:P,4,FALSE)))</f>
        <v/>
      </c>
      <c r="R205" s="122" t="str">
        <f>IF(ISBLANK(M205), "", 3 + (M205 -VLOOKUP(O205,Anthro_Calc!C:P,10,FALSE)) / (VLOOKUP(O205,Anthro_Calc!C:P,10,FALSE) - VLOOKUP(O205,Anthro_Calc!C:P,9,FALSE)))</f>
        <v/>
      </c>
      <c r="S205" s="123" t="str">
        <f t="shared" si="43"/>
        <v/>
      </c>
      <c r="T205" s="124" t="str">
        <f t="shared" si="39"/>
        <v/>
      </c>
      <c r="U205" s="124">
        <f t="shared" si="44"/>
        <v>0</v>
      </c>
      <c r="V205" s="124" t="str">
        <f t="shared" si="45"/>
        <v/>
      </c>
      <c r="W205" s="124">
        <f t="shared" si="46"/>
        <v>0</v>
      </c>
      <c r="X205" s="124" t="str">
        <f t="shared" si="47"/>
        <v/>
      </c>
      <c r="Y205" s="124" t="str">
        <f t="shared" si="40"/>
        <v/>
      </c>
      <c r="Z205" s="55"/>
      <c r="AA205" s="90" t="s">
        <v>27</v>
      </c>
      <c r="AB205" s="89"/>
      <c r="AC205" s="91"/>
      <c r="AD205" s="105" t="str">
        <f>IF(OR(ISBLANK(AC205),ISBLANK(J205)),"",IF(AND(J205&gt;1, K205 &gt;= 6, K205 &lt;= 59), VLOOKUP(AC205&amp;Y205,Contextualization!C210:D241,2,FALSE), "NPD"))</f>
        <v/>
      </c>
      <c r="AE205" s="158"/>
    </row>
    <row r="206" spans="1:31">
      <c r="A206" s="157">
        <f t="shared" si="36"/>
        <v>202</v>
      </c>
      <c r="B206" s="57"/>
      <c r="C206" s="57"/>
      <c r="D206" s="57"/>
      <c r="E206" s="60"/>
      <c r="F206" s="57"/>
      <c r="G206" s="57"/>
      <c r="H206" s="58"/>
      <c r="I206" s="62"/>
      <c r="J206" s="93"/>
      <c r="K206" s="103" t="str">
        <f t="shared" si="41"/>
        <v/>
      </c>
      <c r="L206" s="103" t="str">
        <f t="shared" si="42"/>
        <v/>
      </c>
      <c r="M206" s="89"/>
      <c r="N206" s="121" t="str">
        <f t="shared" si="37"/>
        <v/>
      </c>
      <c r="O206" s="121" t="str">
        <f t="shared" si="38"/>
        <v/>
      </c>
      <c r="P206" s="122" t="str">
        <f>IF(ISBLANK(M206), "", (POWER(M206/VLOOKUP(O206,Anthro_Calc!C:P,13,FALSE),VLOOKUP(O206,Anthro_Calc!C:P,12,FALSE))-1) / (VLOOKUP(O206,Anthro_Calc!C:P,14,FALSE)*VLOOKUP(O206,Anthro_Calc!C:P,12,FALSE)))</f>
        <v/>
      </c>
      <c r="Q206" s="122" t="str">
        <f>IF(ISBLANK(M206), "", -3 + (M206 -VLOOKUP(O206,Anthro_Calc!C:P,4,FALSE)) / (VLOOKUP(O206,Anthro_Calc!C:P,5,FALSE) - VLOOKUP(O206,Anthro_Calc!C:P,4,FALSE)))</f>
        <v/>
      </c>
      <c r="R206" s="122" t="str">
        <f>IF(ISBLANK(M206), "", 3 + (M206 -VLOOKUP(O206,Anthro_Calc!C:P,10,FALSE)) / (VLOOKUP(O206,Anthro_Calc!C:P,10,FALSE) - VLOOKUP(O206,Anthro_Calc!C:P,9,FALSE)))</f>
        <v/>
      </c>
      <c r="S206" s="123" t="str">
        <f t="shared" si="43"/>
        <v/>
      </c>
      <c r="T206" s="124" t="str">
        <f t="shared" si="39"/>
        <v/>
      </c>
      <c r="U206" s="124">
        <f t="shared" si="44"/>
        <v>0</v>
      </c>
      <c r="V206" s="124" t="str">
        <f t="shared" si="45"/>
        <v/>
      </c>
      <c r="W206" s="124">
        <f t="shared" si="46"/>
        <v>0</v>
      </c>
      <c r="X206" s="124" t="str">
        <f t="shared" si="47"/>
        <v/>
      </c>
      <c r="Y206" s="124" t="str">
        <f t="shared" si="40"/>
        <v/>
      </c>
      <c r="Z206" s="55"/>
      <c r="AA206" s="90" t="s">
        <v>27</v>
      </c>
      <c r="AB206" s="89"/>
      <c r="AC206" s="91"/>
      <c r="AD206" s="105" t="str">
        <f>IF(OR(ISBLANK(AC206),ISBLANK(J206)),"",IF(AND(J206&gt;1, K206 &gt;= 6, K206 &lt;= 59), VLOOKUP(AC206&amp;Y206,Contextualization!C211:D242,2,FALSE), "NPD"))</f>
        <v/>
      </c>
      <c r="AE206" s="158"/>
    </row>
    <row r="207" spans="1:31">
      <c r="A207" s="157">
        <f t="shared" si="36"/>
        <v>203</v>
      </c>
      <c r="B207" s="57"/>
      <c r="C207" s="57"/>
      <c r="D207" s="57"/>
      <c r="E207" s="60"/>
      <c r="F207" s="57"/>
      <c r="G207" s="57"/>
      <c r="H207" s="58"/>
      <c r="I207" s="62"/>
      <c r="J207" s="93"/>
      <c r="K207" s="103" t="str">
        <f t="shared" si="41"/>
        <v/>
      </c>
      <c r="L207" s="103" t="str">
        <f t="shared" si="42"/>
        <v/>
      </c>
      <c r="M207" s="89"/>
      <c r="N207" s="121" t="str">
        <f t="shared" si="37"/>
        <v/>
      </c>
      <c r="O207" s="121" t="str">
        <f t="shared" si="38"/>
        <v/>
      </c>
      <c r="P207" s="122" t="str">
        <f>IF(ISBLANK(M207), "", (POWER(M207/VLOOKUP(O207,Anthro_Calc!C:P,13,FALSE),VLOOKUP(O207,Anthro_Calc!C:P,12,FALSE))-1) / (VLOOKUP(O207,Anthro_Calc!C:P,14,FALSE)*VLOOKUP(O207,Anthro_Calc!C:P,12,FALSE)))</f>
        <v/>
      </c>
      <c r="Q207" s="122" t="str">
        <f>IF(ISBLANK(M207), "", -3 + (M207 -VLOOKUP(O207,Anthro_Calc!C:P,4,FALSE)) / (VLOOKUP(O207,Anthro_Calc!C:P,5,FALSE) - VLOOKUP(O207,Anthro_Calc!C:P,4,FALSE)))</f>
        <v/>
      </c>
      <c r="R207" s="122" t="str">
        <f>IF(ISBLANK(M207), "", 3 + (M207 -VLOOKUP(O207,Anthro_Calc!C:P,10,FALSE)) / (VLOOKUP(O207,Anthro_Calc!C:P,10,FALSE) - VLOOKUP(O207,Anthro_Calc!C:P,9,FALSE)))</f>
        <v/>
      </c>
      <c r="S207" s="123" t="str">
        <f t="shared" si="43"/>
        <v/>
      </c>
      <c r="T207" s="124" t="str">
        <f t="shared" si="39"/>
        <v/>
      </c>
      <c r="U207" s="124">
        <f t="shared" si="44"/>
        <v>0</v>
      </c>
      <c r="V207" s="124" t="str">
        <f t="shared" si="45"/>
        <v/>
      </c>
      <c r="W207" s="124">
        <f t="shared" si="46"/>
        <v>0</v>
      </c>
      <c r="X207" s="124" t="str">
        <f t="shared" si="47"/>
        <v/>
      </c>
      <c r="Y207" s="124" t="str">
        <f t="shared" si="40"/>
        <v/>
      </c>
      <c r="Z207" s="55"/>
      <c r="AA207" s="90" t="s">
        <v>27</v>
      </c>
      <c r="AB207" s="89"/>
      <c r="AC207" s="91"/>
      <c r="AD207" s="105" t="str">
        <f>IF(OR(ISBLANK(AC207),ISBLANK(J207)),"",IF(AND(J207&gt;1, K207 &gt;= 6, K207 &lt;= 59), VLOOKUP(AC207&amp;Y207,Contextualization!C212:D243,2,FALSE), "NPD"))</f>
        <v/>
      </c>
      <c r="AE207" s="158"/>
    </row>
    <row r="208" spans="1:31">
      <c r="A208" s="157">
        <f t="shared" si="36"/>
        <v>204</v>
      </c>
      <c r="B208" s="57"/>
      <c r="C208" s="57"/>
      <c r="D208" s="57"/>
      <c r="E208" s="60"/>
      <c r="F208" s="57"/>
      <c r="G208" s="57"/>
      <c r="H208" s="58"/>
      <c r="I208" s="62"/>
      <c r="J208" s="93"/>
      <c r="K208" s="103" t="str">
        <f t="shared" si="41"/>
        <v/>
      </c>
      <c r="L208" s="103" t="str">
        <f t="shared" si="42"/>
        <v/>
      </c>
      <c r="M208" s="89"/>
      <c r="N208" s="121" t="str">
        <f t="shared" si="37"/>
        <v/>
      </c>
      <c r="O208" s="121" t="str">
        <f t="shared" si="38"/>
        <v/>
      </c>
      <c r="P208" s="122" t="str">
        <f>IF(ISBLANK(M208), "", (POWER(M208/VLOOKUP(O208,Anthro_Calc!C:P,13,FALSE),VLOOKUP(O208,Anthro_Calc!C:P,12,FALSE))-1) / (VLOOKUP(O208,Anthro_Calc!C:P,14,FALSE)*VLOOKUP(O208,Anthro_Calc!C:P,12,FALSE)))</f>
        <v/>
      </c>
      <c r="Q208" s="122" t="str">
        <f>IF(ISBLANK(M208), "", -3 + (M208 -VLOOKUP(O208,Anthro_Calc!C:P,4,FALSE)) / (VLOOKUP(O208,Anthro_Calc!C:P,5,FALSE) - VLOOKUP(O208,Anthro_Calc!C:P,4,FALSE)))</f>
        <v/>
      </c>
      <c r="R208" s="122" t="str">
        <f>IF(ISBLANK(M208), "", 3 + (M208 -VLOOKUP(O208,Anthro_Calc!C:P,10,FALSE)) / (VLOOKUP(O208,Anthro_Calc!C:P,10,FALSE) - VLOOKUP(O208,Anthro_Calc!C:P,9,FALSE)))</f>
        <v/>
      </c>
      <c r="S208" s="123" t="str">
        <f t="shared" si="43"/>
        <v/>
      </c>
      <c r="T208" s="124" t="str">
        <f t="shared" si="39"/>
        <v/>
      </c>
      <c r="U208" s="124">
        <f t="shared" si="44"/>
        <v>0</v>
      </c>
      <c r="V208" s="124" t="str">
        <f t="shared" si="45"/>
        <v/>
      </c>
      <c r="W208" s="124">
        <f t="shared" si="46"/>
        <v>0</v>
      </c>
      <c r="X208" s="124" t="str">
        <f t="shared" si="47"/>
        <v/>
      </c>
      <c r="Y208" s="124" t="str">
        <f t="shared" si="40"/>
        <v/>
      </c>
      <c r="Z208" s="55"/>
      <c r="AA208" s="90" t="s">
        <v>27</v>
      </c>
      <c r="AB208" s="89"/>
      <c r="AC208" s="91"/>
      <c r="AD208" s="105" t="str">
        <f>IF(OR(ISBLANK(AC208),ISBLANK(J208)),"",IF(AND(J208&gt;1, K208 &gt;= 6, K208 &lt;= 59), VLOOKUP(AC208&amp;Y208,Contextualization!C213:D244,2,FALSE), "NPD"))</f>
        <v/>
      </c>
      <c r="AE208" s="158"/>
    </row>
    <row r="209" spans="1:31">
      <c r="A209" s="157">
        <f t="shared" si="36"/>
        <v>205</v>
      </c>
      <c r="B209" s="57"/>
      <c r="C209" s="57"/>
      <c r="D209" s="57"/>
      <c r="E209" s="60"/>
      <c r="F209" s="57"/>
      <c r="G209" s="57"/>
      <c r="H209" s="58"/>
      <c r="I209" s="62"/>
      <c r="J209" s="93"/>
      <c r="K209" s="103" t="str">
        <f t="shared" si="41"/>
        <v/>
      </c>
      <c r="L209" s="103" t="str">
        <f t="shared" si="42"/>
        <v/>
      </c>
      <c r="M209" s="89"/>
      <c r="N209" s="121" t="str">
        <f t="shared" si="37"/>
        <v/>
      </c>
      <c r="O209" s="121" t="str">
        <f t="shared" si="38"/>
        <v/>
      </c>
      <c r="P209" s="122" t="str">
        <f>IF(ISBLANK(M209), "", (POWER(M209/VLOOKUP(O209,Anthro_Calc!C:P,13,FALSE),VLOOKUP(O209,Anthro_Calc!C:P,12,FALSE))-1) / (VLOOKUP(O209,Anthro_Calc!C:P,14,FALSE)*VLOOKUP(O209,Anthro_Calc!C:P,12,FALSE)))</f>
        <v/>
      </c>
      <c r="Q209" s="122" t="str">
        <f>IF(ISBLANK(M209), "", -3 + (M209 -VLOOKUP(O209,Anthro_Calc!C:P,4,FALSE)) / (VLOOKUP(O209,Anthro_Calc!C:P,5,FALSE) - VLOOKUP(O209,Anthro_Calc!C:P,4,FALSE)))</f>
        <v/>
      </c>
      <c r="R209" s="122" t="str">
        <f>IF(ISBLANK(M209), "", 3 + (M209 -VLOOKUP(O209,Anthro_Calc!C:P,10,FALSE)) / (VLOOKUP(O209,Anthro_Calc!C:P,10,FALSE) - VLOOKUP(O209,Anthro_Calc!C:P,9,FALSE)))</f>
        <v/>
      </c>
      <c r="S209" s="123" t="str">
        <f t="shared" si="43"/>
        <v/>
      </c>
      <c r="T209" s="124" t="str">
        <f t="shared" si="39"/>
        <v/>
      </c>
      <c r="U209" s="124">
        <f t="shared" si="44"/>
        <v>0</v>
      </c>
      <c r="V209" s="124" t="str">
        <f t="shared" si="45"/>
        <v/>
      </c>
      <c r="W209" s="124">
        <f t="shared" si="46"/>
        <v>0</v>
      </c>
      <c r="X209" s="124" t="str">
        <f t="shared" si="47"/>
        <v/>
      </c>
      <c r="Y209" s="124" t="str">
        <f t="shared" si="40"/>
        <v/>
      </c>
      <c r="Z209" s="55"/>
      <c r="AA209" s="90" t="s">
        <v>27</v>
      </c>
      <c r="AB209" s="89"/>
      <c r="AC209" s="91"/>
      <c r="AD209" s="105" t="str">
        <f>IF(OR(ISBLANK(AC209),ISBLANK(J209)),"",IF(AND(J209&gt;1, K209 &gt;= 6, K209 &lt;= 59), VLOOKUP(AC209&amp;Y209,Contextualization!C214:D245,2,FALSE), "NPD"))</f>
        <v/>
      </c>
      <c r="AE209" s="158"/>
    </row>
    <row r="210" spans="1:31">
      <c r="A210" s="157">
        <f t="shared" si="36"/>
        <v>206</v>
      </c>
      <c r="B210" s="57"/>
      <c r="C210" s="57"/>
      <c r="D210" s="57"/>
      <c r="E210" s="60"/>
      <c r="F210" s="57"/>
      <c r="G210" s="57"/>
      <c r="H210" s="58"/>
      <c r="I210" s="62"/>
      <c r="J210" s="93"/>
      <c r="K210" s="103" t="str">
        <f t="shared" si="41"/>
        <v/>
      </c>
      <c r="L210" s="103" t="str">
        <f t="shared" si="42"/>
        <v/>
      </c>
      <c r="M210" s="89"/>
      <c r="N210" s="121" t="str">
        <f t="shared" si="37"/>
        <v/>
      </c>
      <c r="O210" s="121" t="str">
        <f t="shared" si="38"/>
        <v/>
      </c>
      <c r="P210" s="122" t="str">
        <f>IF(ISBLANK(M210), "", (POWER(M210/VLOOKUP(O210,Anthro_Calc!C:P,13,FALSE),VLOOKUP(O210,Anthro_Calc!C:P,12,FALSE))-1) / (VLOOKUP(O210,Anthro_Calc!C:P,14,FALSE)*VLOOKUP(O210,Anthro_Calc!C:P,12,FALSE)))</f>
        <v/>
      </c>
      <c r="Q210" s="122" t="str">
        <f>IF(ISBLANK(M210), "", -3 + (M210 -VLOOKUP(O210,Anthro_Calc!C:P,4,FALSE)) / (VLOOKUP(O210,Anthro_Calc!C:P,5,FALSE) - VLOOKUP(O210,Anthro_Calc!C:P,4,FALSE)))</f>
        <v/>
      </c>
      <c r="R210" s="122" t="str">
        <f>IF(ISBLANK(M210), "", 3 + (M210 -VLOOKUP(O210,Anthro_Calc!C:P,10,FALSE)) / (VLOOKUP(O210,Anthro_Calc!C:P,10,FALSE) - VLOOKUP(O210,Anthro_Calc!C:P,9,FALSE)))</f>
        <v/>
      </c>
      <c r="S210" s="123" t="str">
        <f t="shared" si="43"/>
        <v/>
      </c>
      <c r="T210" s="124" t="str">
        <f t="shared" si="39"/>
        <v/>
      </c>
      <c r="U210" s="124">
        <f t="shared" si="44"/>
        <v>0</v>
      </c>
      <c r="V210" s="124" t="str">
        <f t="shared" si="45"/>
        <v/>
      </c>
      <c r="W210" s="124">
        <f t="shared" si="46"/>
        <v>0</v>
      </c>
      <c r="X210" s="124" t="str">
        <f t="shared" si="47"/>
        <v/>
      </c>
      <c r="Y210" s="124" t="str">
        <f t="shared" si="40"/>
        <v/>
      </c>
      <c r="Z210" s="55"/>
      <c r="AA210" s="90" t="s">
        <v>27</v>
      </c>
      <c r="AB210" s="89"/>
      <c r="AC210" s="91"/>
      <c r="AD210" s="105" t="str">
        <f>IF(OR(ISBLANK(AC210),ISBLANK(J210)),"",IF(AND(J210&gt;1, K210 &gt;= 6, K210 &lt;= 59), VLOOKUP(AC210&amp;Y210,Contextualization!C215:D246,2,FALSE), "NPD"))</f>
        <v/>
      </c>
      <c r="AE210" s="158"/>
    </row>
    <row r="211" spans="1:31">
      <c r="A211" s="157">
        <f t="shared" si="36"/>
        <v>207</v>
      </c>
      <c r="B211" s="57"/>
      <c r="C211" s="57"/>
      <c r="D211" s="57"/>
      <c r="E211" s="60"/>
      <c r="F211" s="57"/>
      <c r="G211" s="57"/>
      <c r="H211" s="58"/>
      <c r="I211" s="62"/>
      <c r="J211" s="93"/>
      <c r="K211" s="103" t="str">
        <f t="shared" si="41"/>
        <v/>
      </c>
      <c r="L211" s="103" t="str">
        <f t="shared" si="42"/>
        <v/>
      </c>
      <c r="M211" s="89"/>
      <c r="N211" s="121" t="str">
        <f t="shared" si="37"/>
        <v/>
      </c>
      <c r="O211" s="121" t="str">
        <f t="shared" si="38"/>
        <v/>
      </c>
      <c r="P211" s="122" t="str">
        <f>IF(ISBLANK(M211), "", (POWER(M211/VLOOKUP(O211,Anthro_Calc!C:P,13,FALSE),VLOOKUP(O211,Anthro_Calc!C:P,12,FALSE))-1) / (VLOOKUP(O211,Anthro_Calc!C:P,14,FALSE)*VLOOKUP(O211,Anthro_Calc!C:P,12,FALSE)))</f>
        <v/>
      </c>
      <c r="Q211" s="122" t="str">
        <f>IF(ISBLANK(M211), "", -3 + (M211 -VLOOKUP(O211,Anthro_Calc!C:P,4,FALSE)) / (VLOOKUP(O211,Anthro_Calc!C:P,5,FALSE) - VLOOKUP(O211,Anthro_Calc!C:P,4,FALSE)))</f>
        <v/>
      </c>
      <c r="R211" s="122" t="str">
        <f>IF(ISBLANK(M211), "", 3 + (M211 -VLOOKUP(O211,Anthro_Calc!C:P,10,FALSE)) / (VLOOKUP(O211,Anthro_Calc!C:P,10,FALSE) - VLOOKUP(O211,Anthro_Calc!C:P,9,FALSE)))</f>
        <v/>
      </c>
      <c r="S211" s="123" t="str">
        <f t="shared" si="43"/>
        <v/>
      </c>
      <c r="T211" s="124" t="str">
        <f t="shared" si="39"/>
        <v/>
      </c>
      <c r="U211" s="124">
        <f t="shared" si="44"/>
        <v>0</v>
      </c>
      <c r="V211" s="124" t="str">
        <f t="shared" si="45"/>
        <v/>
      </c>
      <c r="W211" s="124">
        <f t="shared" si="46"/>
        <v>0</v>
      </c>
      <c r="X211" s="124" t="str">
        <f t="shared" si="47"/>
        <v/>
      </c>
      <c r="Y211" s="124" t="str">
        <f t="shared" si="40"/>
        <v/>
      </c>
      <c r="Z211" s="55"/>
      <c r="AA211" s="90" t="s">
        <v>27</v>
      </c>
      <c r="AB211" s="89"/>
      <c r="AC211" s="91"/>
      <c r="AD211" s="105" t="str">
        <f>IF(OR(ISBLANK(AC211),ISBLANK(J211)),"",IF(AND(J211&gt;1, K211 &gt;= 6, K211 &lt;= 59), VLOOKUP(AC211&amp;Y211,Contextualization!C216:D247,2,FALSE), "NPD"))</f>
        <v/>
      </c>
      <c r="AE211" s="158"/>
    </row>
    <row r="212" spans="1:31">
      <c r="A212" s="157">
        <f t="shared" si="36"/>
        <v>208</v>
      </c>
      <c r="B212" s="57"/>
      <c r="C212" s="57"/>
      <c r="D212" s="57"/>
      <c r="E212" s="60"/>
      <c r="F212" s="57"/>
      <c r="G212" s="57"/>
      <c r="H212" s="58"/>
      <c r="I212" s="62"/>
      <c r="J212" s="93"/>
      <c r="K212" s="103" t="str">
        <f t="shared" si="41"/>
        <v/>
      </c>
      <c r="L212" s="103" t="str">
        <f t="shared" si="42"/>
        <v/>
      </c>
      <c r="M212" s="89"/>
      <c r="N212" s="121" t="str">
        <f t="shared" si="37"/>
        <v/>
      </c>
      <c r="O212" s="121" t="str">
        <f t="shared" si="38"/>
        <v/>
      </c>
      <c r="P212" s="122" t="str">
        <f>IF(ISBLANK(M212), "", (POWER(M212/VLOOKUP(O212,Anthro_Calc!C:P,13,FALSE),VLOOKUP(O212,Anthro_Calc!C:P,12,FALSE))-1) / (VLOOKUP(O212,Anthro_Calc!C:P,14,FALSE)*VLOOKUP(O212,Anthro_Calc!C:P,12,FALSE)))</f>
        <v/>
      </c>
      <c r="Q212" s="122" t="str">
        <f>IF(ISBLANK(M212), "", -3 + (M212 -VLOOKUP(O212,Anthro_Calc!C:P,4,FALSE)) / (VLOOKUP(O212,Anthro_Calc!C:P,5,FALSE) - VLOOKUP(O212,Anthro_Calc!C:P,4,FALSE)))</f>
        <v/>
      </c>
      <c r="R212" s="122" t="str">
        <f>IF(ISBLANK(M212), "", 3 + (M212 -VLOOKUP(O212,Anthro_Calc!C:P,10,FALSE)) / (VLOOKUP(O212,Anthro_Calc!C:P,10,FALSE) - VLOOKUP(O212,Anthro_Calc!C:P,9,FALSE)))</f>
        <v/>
      </c>
      <c r="S212" s="123" t="str">
        <f t="shared" si="43"/>
        <v/>
      </c>
      <c r="T212" s="124" t="str">
        <f t="shared" si="39"/>
        <v/>
      </c>
      <c r="U212" s="124">
        <f t="shared" si="44"/>
        <v>0</v>
      </c>
      <c r="V212" s="124" t="str">
        <f t="shared" si="45"/>
        <v/>
      </c>
      <c r="W212" s="124">
        <f t="shared" si="46"/>
        <v>0</v>
      </c>
      <c r="X212" s="124" t="str">
        <f t="shared" si="47"/>
        <v/>
      </c>
      <c r="Y212" s="124" t="str">
        <f t="shared" si="40"/>
        <v/>
      </c>
      <c r="Z212" s="55"/>
      <c r="AA212" s="90" t="s">
        <v>27</v>
      </c>
      <c r="AB212" s="89"/>
      <c r="AC212" s="91"/>
      <c r="AD212" s="105" t="str">
        <f>IF(OR(ISBLANK(AC212),ISBLANK(J212)),"",IF(AND(J212&gt;1, K212 &gt;= 6, K212 &lt;= 59), VLOOKUP(AC212&amp;Y212,Contextualization!C217:D248,2,FALSE), "NPD"))</f>
        <v/>
      </c>
      <c r="AE212" s="158"/>
    </row>
    <row r="213" spans="1:31">
      <c r="A213" s="157">
        <f t="shared" si="36"/>
        <v>209</v>
      </c>
      <c r="B213" s="57"/>
      <c r="C213" s="57"/>
      <c r="D213" s="57"/>
      <c r="E213" s="60"/>
      <c r="F213" s="57"/>
      <c r="G213" s="57"/>
      <c r="H213" s="58"/>
      <c r="I213" s="62"/>
      <c r="J213" s="93"/>
      <c r="K213" s="103" t="str">
        <f t="shared" si="41"/>
        <v/>
      </c>
      <c r="L213" s="103" t="str">
        <f t="shared" si="42"/>
        <v/>
      </c>
      <c r="M213" s="89"/>
      <c r="N213" s="121" t="str">
        <f t="shared" si="37"/>
        <v/>
      </c>
      <c r="O213" s="121" t="str">
        <f t="shared" si="38"/>
        <v/>
      </c>
      <c r="P213" s="122" t="str">
        <f>IF(ISBLANK(M213), "", (POWER(M213/VLOOKUP(O213,Anthro_Calc!C:P,13,FALSE),VLOOKUP(O213,Anthro_Calc!C:P,12,FALSE))-1) / (VLOOKUP(O213,Anthro_Calc!C:P,14,FALSE)*VLOOKUP(O213,Anthro_Calc!C:P,12,FALSE)))</f>
        <v/>
      </c>
      <c r="Q213" s="122" t="str">
        <f>IF(ISBLANK(M213), "", -3 + (M213 -VLOOKUP(O213,Anthro_Calc!C:P,4,FALSE)) / (VLOOKUP(O213,Anthro_Calc!C:P,5,FALSE) - VLOOKUP(O213,Anthro_Calc!C:P,4,FALSE)))</f>
        <v/>
      </c>
      <c r="R213" s="122" t="str">
        <f>IF(ISBLANK(M213), "", 3 + (M213 -VLOOKUP(O213,Anthro_Calc!C:P,10,FALSE)) / (VLOOKUP(O213,Anthro_Calc!C:P,10,FALSE) - VLOOKUP(O213,Anthro_Calc!C:P,9,FALSE)))</f>
        <v/>
      </c>
      <c r="S213" s="123" t="str">
        <f t="shared" si="43"/>
        <v/>
      </c>
      <c r="T213" s="124" t="str">
        <f t="shared" si="39"/>
        <v/>
      </c>
      <c r="U213" s="124">
        <f t="shared" si="44"/>
        <v>0</v>
      </c>
      <c r="V213" s="124" t="str">
        <f t="shared" si="45"/>
        <v/>
      </c>
      <c r="W213" s="124">
        <f t="shared" si="46"/>
        <v>0</v>
      </c>
      <c r="X213" s="124" t="str">
        <f t="shared" si="47"/>
        <v/>
      </c>
      <c r="Y213" s="124" t="str">
        <f t="shared" si="40"/>
        <v/>
      </c>
      <c r="Z213" s="55"/>
      <c r="AA213" s="90" t="s">
        <v>27</v>
      </c>
      <c r="AB213" s="89"/>
      <c r="AC213" s="91"/>
      <c r="AD213" s="105" t="str">
        <f>IF(OR(ISBLANK(AC213),ISBLANK(J213)),"",IF(AND(J213&gt;1, K213 &gt;= 6, K213 &lt;= 59), VLOOKUP(AC213&amp;Y213,Contextualization!C218:D249,2,FALSE), "NPD"))</f>
        <v/>
      </c>
      <c r="AE213" s="158"/>
    </row>
    <row r="214" spans="1:31">
      <c r="A214" s="157">
        <f t="shared" si="36"/>
        <v>210</v>
      </c>
      <c r="B214" s="57"/>
      <c r="C214" s="57"/>
      <c r="D214" s="57"/>
      <c r="E214" s="60"/>
      <c r="F214" s="57"/>
      <c r="G214" s="57"/>
      <c r="H214" s="58"/>
      <c r="I214" s="62"/>
      <c r="J214" s="93"/>
      <c r="K214" s="103" t="str">
        <f t="shared" si="41"/>
        <v/>
      </c>
      <c r="L214" s="103" t="str">
        <f t="shared" si="42"/>
        <v/>
      </c>
      <c r="M214" s="89"/>
      <c r="N214" s="121" t="str">
        <f t="shared" si="37"/>
        <v/>
      </c>
      <c r="O214" s="121" t="str">
        <f t="shared" si="38"/>
        <v/>
      </c>
      <c r="P214" s="122" t="str">
        <f>IF(ISBLANK(M214), "", (POWER(M214/VLOOKUP(O214,Anthro_Calc!C:P,13,FALSE),VLOOKUP(O214,Anthro_Calc!C:P,12,FALSE))-1) / (VLOOKUP(O214,Anthro_Calc!C:P,14,FALSE)*VLOOKUP(O214,Anthro_Calc!C:P,12,FALSE)))</f>
        <v/>
      </c>
      <c r="Q214" s="122" t="str">
        <f>IF(ISBLANK(M214), "", -3 + (M214 -VLOOKUP(O214,Anthro_Calc!C:P,4,FALSE)) / (VLOOKUP(O214,Anthro_Calc!C:P,5,FALSE) - VLOOKUP(O214,Anthro_Calc!C:P,4,FALSE)))</f>
        <v/>
      </c>
      <c r="R214" s="122" t="str">
        <f>IF(ISBLANK(M214), "", 3 + (M214 -VLOOKUP(O214,Anthro_Calc!C:P,10,FALSE)) / (VLOOKUP(O214,Anthro_Calc!C:P,10,FALSE) - VLOOKUP(O214,Anthro_Calc!C:P,9,FALSE)))</f>
        <v/>
      </c>
      <c r="S214" s="123" t="str">
        <f t="shared" si="43"/>
        <v/>
      </c>
      <c r="T214" s="124" t="str">
        <f t="shared" si="39"/>
        <v/>
      </c>
      <c r="U214" s="124">
        <f t="shared" si="44"/>
        <v>0</v>
      </c>
      <c r="V214" s="124" t="str">
        <f t="shared" si="45"/>
        <v/>
      </c>
      <c r="W214" s="124">
        <f t="shared" si="46"/>
        <v>0</v>
      </c>
      <c r="X214" s="124" t="str">
        <f t="shared" si="47"/>
        <v/>
      </c>
      <c r="Y214" s="124" t="str">
        <f t="shared" si="40"/>
        <v/>
      </c>
      <c r="Z214" s="55"/>
      <c r="AA214" s="90" t="s">
        <v>27</v>
      </c>
      <c r="AB214" s="89"/>
      <c r="AC214" s="91"/>
      <c r="AD214" s="105" t="str">
        <f>IF(OR(ISBLANK(AC214),ISBLANK(J214)),"",IF(AND(J214&gt;1, K214 &gt;= 6, K214 &lt;= 59), VLOOKUP(AC214&amp;Y214,Contextualization!C219:D250,2,FALSE), "NPD"))</f>
        <v/>
      </c>
      <c r="AE214" s="158"/>
    </row>
    <row r="215" spans="1:31">
      <c r="A215" s="157">
        <f t="shared" si="36"/>
        <v>211</v>
      </c>
      <c r="B215" s="57"/>
      <c r="C215" s="57"/>
      <c r="D215" s="57"/>
      <c r="E215" s="60"/>
      <c r="F215" s="57"/>
      <c r="G215" s="57"/>
      <c r="H215" s="58"/>
      <c r="I215" s="62"/>
      <c r="J215" s="93"/>
      <c r="K215" s="103" t="str">
        <f t="shared" si="41"/>
        <v/>
      </c>
      <c r="L215" s="103" t="str">
        <f t="shared" si="42"/>
        <v/>
      </c>
      <c r="M215" s="89"/>
      <c r="N215" s="121" t="str">
        <f t="shared" si="37"/>
        <v/>
      </c>
      <c r="O215" s="121" t="str">
        <f t="shared" si="38"/>
        <v/>
      </c>
      <c r="P215" s="122" t="str">
        <f>IF(ISBLANK(M215), "", (POWER(M215/VLOOKUP(O215,Anthro_Calc!C:P,13,FALSE),VLOOKUP(O215,Anthro_Calc!C:P,12,FALSE))-1) / (VLOOKUP(O215,Anthro_Calc!C:P,14,FALSE)*VLOOKUP(O215,Anthro_Calc!C:P,12,FALSE)))</f>
        <v/>
      </c>
      <c r="Q215" s="122" t="str">
        <f>IF(ISBLANK(M215), "", -3 + (M215 -VLOOKUP(O215,Anthro_Calc!C:P,4,FALSE)) / (VLOOKUP(O215,Anthro_Calc!C:P,5,FALSE) - VLOOKUP(O215,Anthro_Calc!C:P,4,FALSE)))</f>
        <v/>
      </c>
      <c r="R215" s="122" t="str">
        <f>IF(ISBLANK(M215), "", 3 + (M215 -VLOOKUP(O215,Anthro_Calc!C:P,10,FALSE)) / (VLOOKUP(O215,Anthro_Calc!C:P,10,FALSE) - VLOOKUP(O215,Anthro_Calc!C:P,9,FALSE)))</f>
        <v/>
      </c>
      <c r="S215" s="123" t="str">
        <f t="shared" si="43"/>
        <v/>
      </c>
      <c r="T215" s="124" t="str">
        <f t="shared" si="39"/>
        <v/>
      </c>
      <c r="U215" s="124">
        <f t="shared" si="44"/>
        <v>0</v>
      </c>
      <c r="V215" s="124" t="str">
        <f t="shared" si="45"/>
        <v/>
      </c>
      <c r="W215" s="124">
        <f t="shared" si="46"/>
        <v>0</v>
      </c>
      <c r="X215" s="124" t="str">
        <f t="shared" si="47"/>
        <v/>
      </c>
      <c r="Y215" s="124" t="str">
        <f t="shared" si="40"/>
        <v/>
      </c>
      <c r="Z215" s="55"/>
      <c r="AA215" s="90" t="s">
        <v>27</v>
      </c>
      <c r="AB215" s="89"/>
      <c r="AC215" s="91"/>
      <c r="AD215" s="105" t="str">
        <f>IF(OR(ISBLANK(AC215),ISBLANK(J215)),"",IF(AND(J215&gt;1, K215 &gt;= 6, K215 &lt;= 59), VLOOKUP(AC215&amp;Y215,Contextualization!C220:D251,2,FALSE), "NPD"))</f>
        <v/>
      </c>
      <c r="AE215" s="158"/>
    </row>
    <row r="216" spans="1:31">
      <c r="A216" s="157">
        <f t="shared" si="36"/>
        <v>212</v>
      </c>
      <c r="B216" s="57"/>
      <c r="C216" s="57"/>
      <c r="D216" s="57"/>
      <c r="E216" s="60"/>
      <c r="F216" s="57"/>
      <c r="G216" s="57"/>
      <c r="H216" s="58"/>
      <c r="I216" s="62"/>
      <c r="J216" s="93"/>
      <c r="K216" s="103" t="str">
        <f t="shared" si="41"/>
        <v/>
      </c>
      <c r="L216" s="103" t="str">
        <f t="shared" si="42"/>
        <v/>
      </c>
      <c r="M216" s="89"/>
      <c r="N216" s="121" t="str">
        <f t="shared" si="37"/>
        <v/>
      </c>
      <c r="O216" s="121" t="str">
        <f t="shared" si="38"/>
        <v/>
      </c>
      <c r="P216" s="122" t="str">
        <f>IF(ISBLANK(M216), "", (POWER(M216/VLOOKUP(O216,Anthro_Calc!C:P,13,FALSE),VLOOKUP(O216,Anthro_Calc!C:P,12,FALSE))-1) / (VLOOKUP(O216,Anthro_Calc!C:P,14,FALSE)*VLOOKUP(O216,Anthro_Calc!C:P,12,FALSE)))</f>
        <v/>
      </c>
      <c r="Q216" s="122" t="str">
        <f>IF(ISBLANK(M216), "", -3 + (M216 -VLOOKUP(O216,Anthro_Calc!C:P,4,FALSE)) / (VLOOKUP(O216,Anthro_Calc!C:P,5,FALSE) - VLOOKUP(O216,Anthro_Calc!C:P,4,FALSE)))</f>
        <v/>
      </c>
      <c r="R216" s="122" t="str">
        <f>IF(ISBLANK(M216), "", 3 + (M216 -VLOOKUP(O216,Anthro_Calc!C:P,10,FALSE)) / (VLOOKUP(O216,Anthro_Calc!C:P,10,FALSE) - VLOOKUP(O216,Anthro_Calc!C:P,9,FALSE)))</f>
        <v/>
      </c>
      <c r="S216" s="123" t="str">
        <f t="shared" si="43"/>
        <v/>
      </c>
      <c r="T216" s="124" t="str">
        <f t="shared" si="39"/>
        <v/>
      </c>
      <c r="U216" s="124">
        <f t="shared" si="44"/>
        <v>0</v>
      </c>
      <c r="V216" s="124" t="str">
        <f t="shared" si="45"/>
        <v/>
      </c>
      <c r="W216" s="124">
        <f t="shared" si="46"/>
        <v>0</v>
      </c>
      <c r="X216" s="124" t="str">
        <f t="shared" si="47"/>
        <v/>
      </c>
      <c r="Y216" s="124" t="str">
        <f t="shared" si="40"/>
        <v/>
      </c>
      <c r="Z216" s="55"/>
      <c r="AA216" s="90" t="s">
        <v>27</v>
      </c>
      <c r="AB216" s="89"/>
      <c r="AC216" s="91"/>
      <c r="AD216" s="105" t="str">
        <f>IF(OR(ISBLANK(AC216),ISBLANK(J216)),"",IF(AND(J216&gt;1, K216 &gt;= 6, K216 &lt;= 59), VLOOKUP(AC216&amp;Y216,Contextualization!C221:D252,2,FALSE), "NPD"))</f>
        <v/>
      </c>
      <c r="AE216" s="158"/>
    </row>
    <row r="217" spans="1:31">
      <c r="A217" s="157">
        <f t="shared" si="36"/>
        <v>213</v>
      </c>
      <c r="B217" s="57"/>
      <c r="C217" s="57"/>
      <c r="D217" s="57"/>
      <c r="E217" s="60"/>
      <c r="F217" s="57"/>
      <c r="G217" s="57"/>
      <c r="H217" s="58"/>
      <c r="I217" s="62"/>
      <c r="J217" s="93"/>
      <c r="K217" s="103" t="str">
        <f t="shared" si="41"/>
        <v/>
      </c>
      <c r="L217" s="103" t="str">
        <f t="shared" si="42"/>
        <v/>
      </c>
      <c r="M217" s="89"/>
      <c r="N217" s="121" t="str">
        <f t="shared" si="37"/>
        <v/>
      </c>
      <c r="O217" s="121" t="str">
        <f t="shared" si="38"/>
        <v/>
      </c>
      <c r="P217" s="122" t="str">
        <f>IF(ISBLANK(M217), "", (POWER(M217/VLOOKUP(O217,Anthro_Calc!C:P,13,FALSE),VLOOKUP(O217,Anthro_Calc!C:P,12,FALSE))-1) / (VLOOKUP(O217,Anthro_Calc!C:P,14,FALSE)*VLOOKUP(O217,Anthro_Calc!C:P,12,FALSE)))</f>
        <v/>
      </c>
      <c r="Q217" s="122" t="str">
        <f>IF(ISBLANK(M217), "", -3 + (M217 -VLOOKUP(O217,Anthro_Calc!C:P,4,FALSE)) / (VLOOKUP(O217,Anthro_Calc!C:P,5,FALSE) - VLOOKUP(O217,Anthro_Calc!C:P,4,FALSE)))</f>
        <v/>
      </c>
      <c r="R217" s="122" t="str">
        <f>IF(ISBLANK(M217), "", 3 + (M217 -VLOOKUP(O217,Anthro_Calc!C:P,10,FALSE)) / (VLOOKUP(O217,Anthro_Calc!C:P,10,FALSE) - VLOOKUP(O217,Anthro_Calc!C:P,9,FALSE)))</f>
        <v/>
      </c>
      <c r="S217" s="123" t="str">
        <f t="shared" si="43"/>
        <v/>
      </c>
      <c r="T217" s="124" t="str">
        <f t="shared" si="39"/>
        <v/>
      </c>
      <c r="U217" s="124">
        <f t="shared" si="44"/>
        <v>0</v>
      </c>
      <c r="V217" s="124" t="str">
        <f t="shared" si="45"/>
        <v/>
      </c>
      <c r="W217" s="124">
        <f t="shared" si="46"/>
        <v>0</v>
      </c>
      <c r="X217" s="124" t="str">
        <f t="shared" si="47"/>
        <v/>
      </c>
      <c r="Y217" s="124" t="str">
        <f t="shared" si="40"/>
        <v/>
      </c>
      <c r="Z217" s="55"/>
      <c r="AA217" s="90" t="s">
        <v>27</v>
      </c>
      <c r="AB217" s="89"/>
      <c r="AC217" s="91"/>
      <c r="AD217" s="105" t="str">
        <f>IF(OR(ISBLANK(AC217),ISBLANK(J217)),"",IF(AND(J217&gt;1, K217 &gt;= 6, K217 &lt;= 59), VLOOKUP(AC217&amp;Y217,Contextualization!C222:D253,2,FALSE), "NPD"))</f>
        <v/>
      </c>
      <c r="AE217" s="158"/>
    </row>
    <row r="218" spans="1:31">
      <c r="A218" s="157">
        <f t="shared" si="36"/>
        <v>214</v>
      </c>
      <c r="B218" s="57"/>
      <c r="C218" s="57"/>
      <c r="D218" s="57"/>
      <c r="E218" s="60"/>
      <c r="F218" s="57"/>
      <c r="G218" s="57"/>
      <c r="H218" s="58"/>
      <c r="I218" s="62"/>
      <c r="J218" s="93"/>
      <c r="K218" s="103" t="str">
        <f t="shared" si="41"/>
        <v/>
      </c>
      <c r="L218" s="103" t="str">
        <f t="shared" si="42"/>
        <v/>
      </c>
      <c r="M218" s="89"/>
      <c r="N218" s="121" t="str">
        <f t="shared" si="37"/>
        <v/>
      </c>
      <c r="O218" s="121" t="str">
        <f t="shared" si="38"/>
        <v/>
      </c>
      <c r="P218" s="122" t="str">
        <f>IF(ISBLANK(M218), "", (POWER(M218/VLOOKUP(O218,Anthro_Calc!C:P,13,FALSE),VLOOKUP(O218,Anthro_Calc!C:P,12,FALSE))-1) / (VLOOKUP(O218,Anthro_Calc!C:P,14,FALSE)*VLOOKUP(O218,Anthro_Calc!C:P,12,FALSE)))</f>
        <v/>
      </c>
      <c r="Q218" s="122" t="str">
        <f>IF(ISBLANK(M218), "", -3 + (M218 -VLOOKUP(O218,Anthro_Calc!C:P,4,FALSE)) / (VLOOKUP(O218,Anthro_Calc!C:P,5,FALSE) - VLOOKUP(O218,Anthro_Calc!C:P,4,FALSE)))</f>
        <v/>
      </c>
      <c r="R218" s="122" t="str">
        <f>IF(ISBLANK(M218), "", 3 + (M218 -VLOOKUP(O218,Anthro_Calc!C:P,10,FALSE)) / (VLOOKUP(O218,Anthro_Calc!C:P,10,FALSE) - VLOOKUP(O218,Anthro_Calc!C:P,9,FALSE)))</f>
        <v/>
      </c>
      <c r="S218" s="123" t="str">
        <f t="shared" si="43"/>
        <v/>
      </c>
      <c r="T218" s="124" t="str">
        <f t="shared" si="39"/>
        <v/>
      </c>
      <c r="U218" s="124">
        <f t="shared" si="44"/>
        <v>0</v>
      </c>
      <c r="V218" s="124" t="str">
        <f t="shared" si="45"/>
        <v/>
      </c>
      <c r="W218" s="124">
        <f t="shared" si="46"/>
        <v>0</v>
      </c>
      <c r="X218" s="124" t="str">
        <f t="shared" si="47"/>
        <v/>
      </c>
      <c r="Y218" s="124" t="str">
        <f t="shared" si="40"/>
        <v/>
      </c>
      <c r="Z218" s="55"/>
      <c r="AA218" s="90" t="s">
        <v>27</v>
      </c>
      <c r="AB218" s="89"/>
      <c r="AC218" s="91"/>
      <c r="AD218" s="105" t="str">
        <f>IF(OR(ISBLANK(AC218),ISBLANK(J218)),"",IF(AND(J218&gt;1, K218 &gt;= 6, K218 &lt;= 59), VLOOKUP(AC218&amp;Y218,Contextualization!C223:D254,2,FALSE), "NPD"))</f>
        <v/>
      </c>
      <c r="AE218" s="158"/>
    </row>
    <row r="219" spans="1:31">
      <c r="A219" s="157">
        <f t="shared" si="36"/>
        <v>215</v>
      </c>
      <c r="B219" s="57"/>
      <c r="C219" s="57"/>
      <c r="D219" s="57"/>
      <c r="E219" s="60"/>
      <c r="F219" s="57"/>
      <c r="G219" s="57"/>
      <c r="H219" s="58"/>
      <c r="I219" s="62"/>
      <c r="J219" s="93"/>
      <c r="K219" s="103" t="str">
        <f t="shared" si="41"/>
        <v/>
      </c>
      <c r="L219" s="103" t="str">
        <f t="shared" si="42"/>
        <v/>
      </c>
      <c r="M219" s="89"/>
      <c r="N219" s="121" t="str">
        <f t="shared" si="37"/>
        <v/>
      </c>
      <c r="O219" s="121" t="str">
        <f t="shared" si="38"/>
        <v/>
      </c>
      <c r="P219" s="122" t="str">
        <f>IF(ISBLANK(M219), "", (POWER(M219/VLOOKUP(O219,Anthro_Calc!C:P,13,FALSE),VLOOKUP(O219,Anthro_Calc!C:P,12,FALSE))-1) / (VLOOKUP(O219,Anthro_Calc!C:P,14,FALSE)*VLOOKUP(O219,Anthro_Calc!C:P,12,FALSE)))</f>
        <v/>
      </c>
      <c r="Q219" s="122" t="str">
        <f>IF(ISBLANK(M219), "", -3 + (M219 -VLOOKUP(O219,Anthro_Calc!C:P,4,FALSE)) / (VLOOKUP(O219,Anthro_Calc!C:P,5,FALSE) - VLOOKUP(O219,Anthro_Calc!C:P,4,FALSE)))</f>
        <v/>
      </c>
      <c r="R219" s="122" t="str">
        <f>IF(ISBLANK(M219), "", 3 + (M219 -VLOOKUP(O219,Anthro_Calc!C:P,10,FALSE)) / (VLOOKUP(O219,Anthro_Calc!C:P,10,FALSE) - VLOOKUP(O219,Anthro_Calc!C:P,9,FALSE)))</f>
        <v/>
      </c>
      <c r="S219" s="123" t="str">
        <f t="shared" si="43"/>
        <v/>
      </c>
      <c r="T219" s="124" t="str">
        <f t="shared" si="39"/>
        <v/>
      </c>
      <c r="U219" s="124">
        <f t="shared" si="44"/>
        <v>0</v>
      </c>
      <c r="V219" s="124" t="str">
        <f t="shared" si="45"/>
        <v/>
      </c>
      <c r="W219" s="124">
        <f t="shared" si="46"/>
        <v>0</v>
      </c>
      <c r="X219" s="124" t="str">
        <f t="shared" si="47"/>
        <v/>
      </c>
      <c r="Y219" s="124" t="str">
        <f t="shared" si="40"/>
        <v/>
      </c>
      <c r="Z219" s="55"/>
      <c r="AA219" s="90" t="s">
        <v>27</v>
      </c>
      <c r="AB219" s="89"/>
      <c r="AC219" s="91"/>
      <c r="AD219" s="105" t="str">
        <f>IF(OR(ISBLANK(AC219),ISBLANK(J219)),"",IF(AND(J219&gt;1, K219 &gt;= 6, K219 &lt;= 59), VLOOKUP(AC219&amp;Y219,Contextualization!C224:D255,2,FALSE), "NPD"))</f>
        <v/>
      </c>
      <c r="AE219" s="158"/>
    </row>
    <row r="220" spans="1:31">
      <c r="A220" s="157">
        <f t="shared" si="36"/>
        <v>216</v>
      </c>
      <c r="B220" s="57"/>
      <c r="C220" s="57"/>
      <c r="D220" s="57"/>
      <c r="E220" s="60"/>
      <c r="F220" s="57"/>
      <c r="G220" s="57"/>
      <c r="H220" s="58"/>
      <c r="I220" s="62"/>
      <c r="J220" s="93"/>
      <c r="K220" s="103" t="str">
        <f t="shared" si="41"/>
        <v/>
      </c>
      <c r="L220" s="103" t="str">
        <f t="shared" si="42"/>
        <v/>
      </c>
      <c r="M220" s="89"/>
      <c r="N220" s="121" t="str">
        <f t="shared" si="37"/>
        <v/>
      </c>
      <c r="O220" s="121" t="str">
        <f t="shared" si="38"/>
        <v/>
      </c>
      <c r="P220" s="122" t="str">
        <f>IF(ISBLANK(M220), "", (POWER(M220/VLOOKUP(O220,Anthro_Calc!C:P,13,FALSE),VLOOKUP(O220,Anthro_Calc!C:P,12,FALSE))-1) / (VLOOKUP(O220,Anthro_Calc!C:P,14,FALSE)*VLOOKUP(O220,Anthro_Calc!C:P,12,FALSE)))</f>
        <v/>
      </c>
      <c r="Q220" s="122" t="str">
        <f>IF(ISBLANK(M220), "", -3 + (M220 -VLOOKUP(O220,Anthro_Calc!C:P,4,FALSE)) / (VLOOKUP(O220,Anthro_Calc!C:P,5,FALSE) - VLOOKUP(O220,Anthro_Calc!C:P,4,FALSE)))</f>
        <v/>
      </c>
      <c r="R220" s="122" t="str">
        <f>IF(ISBLANK(M220), "", 3 + (M220 -VLOOKUP(O220,Anthro_Calc!C:P,10,FALSE)) / (VLOOKUP(O220,Anthro_Calc!C:P,10,FALSE) - VLOOKUP(O220,Anthro_Calc!C:P,9,FALSE)))</f>
        <v/>
      </c>
      <c r="S220" s="123" t="str">
        <f t="shared" si="43"/>
        <v/>
      </c>
      <c r="T220" s="124" t="str">
        <f t="shared" si="39"/>
        <v/>
      </c>
      <c r="U220" s="124">
        <f t="shared" si="44"/>
        <v>0</v>
      </c>
      <c r="V220" s="124" t="str">
        <f t="shared" si="45"/>
        <v/>
      </c>
      <c r="W220" s="124">
        <f t="shared" si="46"/>
        <v>0</v>
      </c>
      <c r="X220" s="124" t="str">
        <f t="shared" si="47"/>
        <v/>
      </c>
      <c r="Y220" s="124" t="str">
        <f t="shared" si="40"/>
        <v/>
      </c>
      <c r="Z220" s="55"/>
      <c r="AA220" s="90" t="s">
        <v>27</v>
      </c>
      <c r="AB220" s="89"/>
      <c r="AC220" s="91"/>
      <c r="AD220" s="105" t="str">
        <f>IF(OR(ISBLANK(AC220),ISBLANK(J220)),"",IF(AND(J220&gt;1, K220 &gt;= 6, K220 &lt;= 59), VLOOKUP(AC220&amp;Y220,Contextualization!C225:D256,2,FALSE), "NPD"))</f>
        <v/>
      </c>
      <c r="AE220" s="158"/>
    </row>
    <row r="221" spans="1:31">
      <c r="A221" s="157">
        <f t="shared" si="36"/>
        <v>217</v>
      </c>
      <c r="B221" s="57"/>
      <c r="C221" s="57"/>
      <c r="D221" s="57"/>
      <c r="E221" s="60"/>
      <c r="F221" s="57"/>
      <c r="G221" s="57"/>
      <c r="H221" s="58"/>
      <c r="I221" s="62"/>
      <c r="J221" s="93"/>
      <c r="K221" s="103" t="str">
        <f t="shared" si="41"/>
        <v/>
      </c>
      <c r="L221" s="103" t="str">
        <f t="shared" si="42"/>
        <v/>
      </c>
      <c r="M221" s="89"/>
      <c r="N221" s="121" t="str">
        <f t="shared" si="37"/>
        <v/>
      </c>
      <c r="O221" s="121" t="str">
        <f t="shared" si="38"/>
        <v/>
      </c>
      <c r="P221" s="122" t="str">
        <f>IF(ISBLANK(M221), "", (POWER(M221/VLOOKUP(O221,Anthro_Calc!C:P,13,FALSE),VLOOKUP(O221,Anthro_Calc!C:P,12,FALSE))-1) / (VLOOKUP(O221,Anthro_Calc!C:P,14,FALSE)*VLOOKUP(O221,Anthro_Calc!C:P,12,FALSE)))</f>
        <v/>
      </c>
      <c r="Q221" s="122" t="str">
        <f>IF(ISBLANK(M221), "", -3 + (M221 -VLOOKUP(O221,Anthro_Calc!C:P,4,FALSE)) / (VLOOKUP(O221,Anthro_Calc!C:P,5,FALSE) - VLOOKUP(O221,Anthro_Calc!C:P,4,FALSE)))</f>
        <v/>
      </c>
      <c r="R221" s="122" t="str">
        <f>IF(ISBLANK(M221), "", 3 + (M221 -VLOOKUP(O221,Anthro_Calc!C:P,10,FALSE)) / (VLOOKUP(O221,Anthro_Calc!C:P,10,FALSE) - VLOOKUP(O221,Anthro_Calc!C:P,9,FALSE)))</f>
        <v/>
      </c>
      <c r="S221" s="123" t="str">
        <f t="shared" si="43"/>
        <v/>
      </c>
      <c r="T221" s="124" t="str">
        <f t="shared" si="39"/>
        <v/>
      </c>
      <c r="U221" s="124">
        <f t="shared" si="44"/>
        <v>0</v>
      </c>
      <c r="V221" s="124" t="str">
        <f t="shared" si="45"/>
        <v/>
      </c>
      <c r="W221" s="124">
        <f t="shared" si="46"/>
        <v>0</v>
      </c>
      <c r="X221" s="124" t="str">
        <f t="shared" si="47"/>
        <v/>
      </c>
      <c r="Y221" s="124" t="str">
        <f t="shared" si="40"/>
        <v/>
      </c>
      <c r="Z221" s="55"/>
      <c r="AA221" s="90" t="s">
        <v>27</v>
      </c>
      <c r="AB221" s="89"/>
      <c r="AC221" s="91"/>
      <c r="AD221" s="105" t="str">
        <f>IF(OR(ISBLANK(AC221),ISBLANK(J221)),"",IF(AND(J221&gt;1, K221 &gt;= 6, K221 &lt;= 59), VLOOKUP(AC221&amp;Y221,Contextualization!C226:D257,2,FALSE), "NPD"))</f>
        <v/>
      </c>
      <c r="AE221" s="158"/>
    </row>
    <row r="222" spans="1:31">
      <c r="A222" s="157">
        <f t="shared" si="36"/>
        <v>218</v>
      </c>
      <c r="B222" s="57"/>
      <c r="C222" s="57"/>
      <c r="D222" s="57"/>
      <c r="E222" s="60"/>
      <c r="F222" s="57"/>
      <c r="G222" s="57"/>
      <c r="H222" s="58"/>
      <c r="I222" s="62"/>
      <c r="J222" s="93"/>
      <c r="K222" s="103" t="str">
        <f t="shared" si="41"/>
        <v/>
      </c>
      <c r="L222" s="103" t="str">
        <f t="shared" si="42"/>
        <v/>
      </c>
      <c r="M222" s="89"/>
      <c r="N222" s="121" t="str">
        <f t="shared" si="37"/>
        <v/>
      </c>
      <c r="O222" s="121" t="str">
        <f t="shared" si="38"/>
        <v/>
      </c>
      <c r="P222" s="122" t="str">
        <f>IF(ISBLANK(M222), "", (POWER(M222/VLOOKUP(O222,Anthro_Calc!C:P,13,FALSE),VLOOKUP(O222,Anthro_Calc!C:P,12,FALSE))-1) / (VLOOKUP(O222,Anthro_Calc!C:P,14,FALSE)*VLOOKUP(O222,Anthro_Calc!C:P,12,FALSE)))</f>
        <v/>
      </c>
      <c r="Q222" s="122" t="str">
        <f>IF(ISBLANK(M222), "", -3 + (M222 -VLOOKUP(O222,Anthro_Calc!C:P,4,FALSE)) / (VLOOKUP(O222,Anthro_Calc!C:P,5,FALSE) - VLOOKUP(O222,Anthro_Calc!C:P,4,FALSE)))</f>
        <v/>
      </c>
      <c r="R222" s="122" t="str">
        <f>IF(ISBLANK(M222), "", 3 + (M222 -VLOOKUP(O222,Anthro_Calc!C:P,10,FALSE)) / (VLOOKUP(O222,Anthro_Calc!C:P,10,FALSE) - VLOOKUP(O222,Anthro_Calc!C:P,9,FALSE)))</f>
        <v/>
      </c>
      <c r="S222" s="123" t="str">
        <f t="shared" si="43"/>
        <v/>
      </c>
      <c r="T222" s="124" t="str">
        <f t="shared" si="39"/>
        <v/>
      </c>
      <c r="U222" s="124">
        <f t="shared" si="44"/>
        <v>0</v>
      </c>
      <c r="V222" s="124" t="str">
        <f t="shared" si="45"/>
        <v/>
      </c>
      <c r="W222" s="124">
        <f t="shared" si="46"/>
        <v>0</v>
      </c>
      <c r="X222" s="124" t="str">
        <f t="shared" si="47"/>
        <v/>
      </c>
      <c r="Y222" s="124" t="str">
        <f t="shared" si="40"/>
        <v/>
      </c>
      <c r="Z222" s="55"/>
      <c r="AA222" s="90" t="s">
        <v>27</v>
      </c>
      <c r="AB222" s="89"/>
      <c r="AC222" s="91"/>
      <c r="AD222" s="105" t="str">
        <f>IF(OR(ISBLANK(AC222),ISBLANK(J222)),"",IF(AND(J222&gt;1, K222 &gt;= 6, K222 &lt;= 59), VLOOKUP(AC222&amp;Y222,Contextualization!C227:D258,2,FALSE), "NPD"))</f>
        <v/>
      </c>
      <c r="AE222" s="158"/>
    </row>
    <row r="223" spans="1:31">
      <c r="A223" s="157">
        <f t="shared" si="36"/>
        <v>219</v>
      </c>
      <c r="B223" s="57"/>
      <c r="C223" s="57"/>
      <c r="D223" s="57"/>
      <c r="E223" s="60"/>
      <c r="F223" s="57"/>
      <c r="G223" s="57"/>
      <c r="H223" s="58"/>
      <c r="I223" s="62"/>
      <c r="J223" s="93"/>
      <c r="K223" s="103" t="str">
        <f t="shared" si="41"/>
        <v/>
      </c>
      <c r="L223" s="103" t="str">
        <f t="shared" si="42"/>
        <v/>
      </c>
      <c r="M223" s="89"/>
      <c r="N223" s="121" t="str">
        <f t="shared" si="37"/>
        <v/>
      </c>
      <c r="O223" s="121" t="str">
        <f t="shared" si="38"/>
        <v/>
      </c>
      <c r="P223" s="122" t="str">
        <f>IF(ISBLANK(M223), "", (POWER(M223/VLOOKUP(O223,Anthro_Calc!C:P,13,FALSE),VLOOKUP(O223,Anthro_Calc!C:P,12,FALSE))-1) / (VLOOKUP(O223,Anthro_Calc!C:P,14,FALSE)*VLOOKUP(O223,Anthro_Calc!C:P,12,FALSE)))</f>
        <v/>
      </c>
      <c r="Q223" s="122" t="str">
        <f>IF(ISBLANK(M223), "", -3 + (M223 -VLOOKUP(O223,Anthro_Calc!C:P,4,FALSE)) / (VLOOKUP(O223,Anthro_Calc!C:P,5,FALSE) - VLOOKUP(O223,Anthro_Calc!C:P,4,FALSE)))</f>
        <v/>
      </c>
      <c r="R223" s="122" t="str">
        <f>IF(ISBLANK(M223), "", 3 + (M223 -VLOOKUP(O223,Anthro_Calc!C:P,10,FALSE)) / (VLOOKUP(O223,Anthro_Calc!C:P,10,FALSE) - VLOOKUP(O223,Anthro_Calc!C:P,9,FALSE)))</f>
        <v/>
      </c>
      <c r="S223" s="123" t="str">
        <f t="shared" si="43"/>
        <v/>
      </c>
      <c r="T223" s="124" t="str">
        <f t="shared" si="39"/>
        <v/>
      </c>
      <c r="U223" s="124">
        <f t="shared" si="44"/>
        <v>0</v>
      </c>
      <c r="V223" s="124" t="str">
        <f t="shared" si="45"/>
        <v/>
      </c>
      <c r="W223" s="124">
        <f t="shared" si="46"/>
        <v>0</v>
      </c>
      <c r="X223" s="124" t="str">
        <f t="shared" si="47"/>
        <v/>
      </c>
      <c r="Y223" s="124" t="str">
        <f t="shared" si="40"/>
        <v/>
      </c>
      <c r="Z223" s="55"/>
      <c r="AA223" s="90" t="s">
        <v>27</v>
      </c>
      <c r="AB223" s="89"/>
      <c r="AC223" s="91"/>
      <c r="AD223" s="105" t="str">
        <f>IF(OR(ISBLANK(AC223),ISBLANK(J223)),"",IF(AND(J223&gt;1, K223 &gt;= 6, K223 &lt;= 59), VLOOKUP(AC223&amp;Y223,Contextualization!C228:D259,2,FALSE), "NPD"))</f>
        <v/>
      </c>
      <c r="AE223" s="158"/>
    </row>
    <row r="224" spans="1:31">
      <c r="A224" s="157">
        <f t="shared" si="36"/>
        <v>220</v>
      </c>
      <c r="B224" s="57"/>
      <c r="C224" s="57"/>
      <c r="D224" s="57"/>
      <c r="E224" s="60"/>
      <c r="F224" s="57"/>
      <c r="G224" s="57"/>
      <c r="H224" s="58"/>
      <c r="I224" s="62"/>
      <c r="J224" s="93"/>
      <c r="K224" s="103" t="str">
        <f t="shared" si="41"/>
        <v/>
      </c>
      <c r="L224" s="103" t="str">
        <f t="shared" si="42"/>
        <v/>
      </c>
      <c r="M224" s="89"/>
      <c r="N224" s="121" t="str">
        <f t="shared" si="37"/>
        <v/>
      </c>
      <c r="O224" s="121" t="str">
        <f t="shared" si="38"/>
        <v/>
      </c>
      <c r="P224" s="122" t="str">
        <f>IF(ISBLANK(M224), "", (POWER(M224/VLOOKUP(O224,Anthro_Calc!C:P,13,FALSE),VLOOKUP(O224,Anthro_Calc!C:P,12,FALSE))-1) / (VLOOKUP(O224,Anthro_Calc!C:P,14,FALSE)*VLOOKUP(O224,Anthro_Calc!C:P,12,FALSE)))</f>
        <v/>
      </c>
      <c r="Q224" s="122" t="str">
        <f>IF(ISBLANK(M224), "", -3 + (M224 -VLOOKUP(O224,Anthro_Calc!C:P,4,FALSE)) / (VLOOKUP(O224,Anthro_Calc!C:P,5,FALSE) - VLOOKUP(O224,Anthro_Calc!C:P,4,FALSE)))</f>
        <v/>
      </c>
      <c r="R224" s="122" t="str">
        <f>IF(ISBLANK(M224), "", 3 + (M224 -VLOOKUP(O224,Anthro_Calc!C:P,10,FALSE)) / (VLOOKUP(O224,Anthro_Calc!C:P,10,FALSE) - VLOOKUP(O224,Anthro_Calc!C:P,9,FALSE)))</f>
        <v/>
      </c>
      <c r="S224" s="123" t="str">
        <f t="shared" si="43"/>
        <v/>
      </c>
      <c r="T224" s="124" t="str">
        <f t="shared" si="39"/>
        <v/>
      </c>
      <c r="U224" s="124">
        <f t="shared" si="44"/>
        <v>0</v>
      </c>
      <c r="V224" s="124" t="str">
        <f t="shared" si="45"/>
        <v/>
      </c>
      <c r="W224" s="124">
        <f t="shared" si="46"/>
        <v>0</v>
      </c>
      <c r="X224" s="124" t="str">
        <f t="shared" si="47"/>
        <v/>
      </c>
      <c r="Y224" s="124" t="str">
        <f t="shared" si="40"/>
        <v/>
      </c>
      <c r="Z224" s="55"/>
      <c r="AA224" s="90" t="s">
        <v>27</v>
      </c>
      <c r="AB224" s="89"/>
      <c r="AC224" s="91"/>
      <c r="AD224" s="105" t="str">
        <f>IF(OR(ISBLANK(AC224),ISBLANK(J224)),"",IF(AND(J224&gt;1, K224 &gt;= 6, K224 &lt;= 59), VLOOKUP(AC224&amp;Y224,Contextualization!C229:D260,2,FALSE), "NPD"))</f>
        <v/>
      </c>
      <c r="AE224" s="158"/>
    </row>
    <row r="225" spans="1:31">
      <c r="A225" s="157">
        <f t="shared" si="36"/>
        <v>221</v>
      </c>
      <c r="B225" s="57"/>
      <c r="C225" s="57"/>
      <c r="D225" s="57"/>
      <c r="E225" s="60"/>
      <c r="F225" s="57"/>
      <c r="G225" s="57"/>
      <c r="H225" s="58"/>
      <c r="I225" s="62"/>
      <c r="J225" s="93"/>
      <c r="K225" s="103" t="str">
        <f t="shared" si="41"/>
        <v/>
      </c>
      <c r="L225" s="103" t="str">
        <f t="shared" si="42"/>
        <v/>
      </c>
      <c r="M225" s="89"/>
      <c r="N225" s="121" t="str">
        <f t="shared" si="37"/>
        <v/>
      </c>
      <c r="O225" s="121" t="str">
        <f t="shared" si="38"/>
        <v/>
      </c>
      <c r="P225" s="122" t="str">
        <f>IF(ISBLANK(M225), "", (POWER(M225/VLOOKUP(O225,Anthro_Calc!C:P,13,FALSE),VLOOKUP(O225,Anthro_Calc!C:P,12,FALSE))-1) / (VLOOKUP(O225,Anthro_Calc!C:P,14,FALSE)*VLOOKUP(O225,Anthro_Calc!C:P,12,FALSE)))</f>
        <v/>
      </c>
      <c r="Q225" s="122" t="str">
        <f>IF(ISBLANK(M225), "", -3 + (M225 -VLOOKUP(O225,Anthro_Calc!C:P,4,FALSE)) / (VLOOKUP(O225,Anthro_Calc!C:P,5,FALSE) - VLOOKUP(O225,Anthro_Calc!C:P,4,FALSE)))</f>
        <v/>
      </c>
      <c r="R225" s="122" t="str">
        <f>IF(ISBLANK(M225), "", 3 + (M225 -VLOOKUP(O225,Anthro_Calc!C:P,10,FALSE)) / (VLOOKUP(O225,Anthro_Calc!C:P,10,FALSE) - VLOOKUP(O225,Anthro_Calc!C:P,9,FALSE)))</f>
        <v/>
      </c>
      <c r="S225" s="123" t="str">
        <f t="shared" si="43"/>
        <v/>
      </c>
      <c r="T225" s="124" t="str">
        <f t="shared" si="39"/>
        <v/>
      </c>
      <c r="U225" s="124">
        <f t="shared" si="44"/>
        <v>0</v>
      </c>
      <c r="V225" s="124" t="str">
        <f t="shared" si="45"/>
        <v/>
      </c>
      <c r="W225" s="124">
        <f t="shared" si="46"/>
        <v>0</v>
      </c>
      <c r="X225" s="124" t="str">
        <f t="shared" si="47"/>
        <v/>
      </c>
      <c r="Y225" s="124" t="str">
        <f t="shared" si="40"/>
        <v/>
      </c>
      <c r="Z225" s="55"/>
      <c r="AA225" s="90" t="s">
        <v>27</v>
      </c>
      <c r="AB225" s="89"/>
      <c r="AC225" s="91"/>
      <c r="AD225" s="105" t="str">
        <f>IF(OR(ISBLANK(AC225),ISBLANK(J225)),"",IF(AND(J225&gt;1, K225 &gt;= 6, K225 &lt;= 59), VLOOKUP(AC225&amp;Y225,Contextualization!C230:D261,2,FALSE), "NPD"))</f>
        <v/>
      </c>
      <c r="AE225" s="158"/>
    </row>
    <row r="226" spans="1:31">
      <c r="A226" s="157">
        <f t="shared" si="36"/>
        <v>222</v>
      </c>
      <c r="B226" s="57"/>
      <c r="C226" s="57"/>
      <c r="D226" s="57"/>
      <c r="E226" s="60"/>
      <c r="F226" s="57"/>
      <c r="G226" s="57"/>
      <c r="H226" s="58"/>
      <c r="I226" s="62"/>
      <c r="J226" s="93"/>
      <c r="K226" s="103" t="str">
        <f t="shared" si="41"/>
        <v/>
      </c>
      <c r="L226" s="103" t="str">
        <f t="shared" si="42"/>
        <v/>
      </c>
      <c r="M226" s="89"/>
      <c r="N226" s="121" t="str">
        <f t="shared" si="37"/>
        <v/>
      </c>
      <c r="O226" s="121" t="str">
        <f t="shared" si="38"/>
        <v/>
      </c>
      <c r="P226" s="122" t="str">
        <f>IF(ISBLANK(M226), "", (POWER(M226/VLOOKUP(O226,Anthro_Calc!C:P,13,FALSE),VLOOKUP(O226,Anthro_Calc!C:P,12,FALSE))-1) / (VLOOKUP(O226,Anthro_Calc!C:P,14,FALSE)*VLOOKUP(O226,Anthro_Calc!C:P,12,FALSE)))</f>
        <v/>
      </c>
      <c r="Q226" s="122" t="str">
        <f>IF(ISBLANK(M226), "", -3 + (M226 -VLOOKUP(O226,Anthro_Calc!C:P,4,FALSE)) / (VLOOKUP(O226,Anthro_Calc!C:P,5,FALSE) - VLOOKUP(O226,Anthro_Calc!C:P,4,FALSE)))</f>
        <v/>
      </c>
      <c r="R226" s="122" t="str">
        <f>IF(ISBLANK(M226), "", 3 + (M226 -VLOOKUP(O226,Anthro_Calc!C:P,10,FALSE)) / (VLOOKUP(O226,Anthro_Calc!C:P,10,FALSE) - VLOOKUP(O226,Anthro_Calc!C:P,9,FALSE)))</f>
        <v/>
      </c>
      <c r="S226" s="123" t="str">
        <f t="shared" si="43"/>
        <v/>
      </c>
      <c r="T226" s="124" t="str">
        <f t="shared" si="39"/>
        <v/>
      </c>
      <c r="U226" s="124">
        <f t="shared" si="44"/>
        <v>0</v>
      </c>
      <c r="V226" s="124" t="str">
        <f t="shared" si="45"/>
        <v/>
      </c>
      <c r="W226" s="124">
        <f t="shared" si="46"/>
        <v>0</v>
      </c>
      <c r="X226" s="124" t="str">
        <f t="shared" si="47"/>
        <v/>
      </c>
      <c r="Y226" s="124" t="str">
        <f t="shared" si="40"/>
        <v/>
      </c>
      <c r="Z226" s="55"/>
      <c r="AA226" s="90" t="s">
        <v>27</v>
      </c>
      <c r="AB226" s="89"/>
      <c r="AC226" s="91"/>
      <c r="AD226" s="105" t="str">
        <f>IF(OR(ISBLANK(AC226),ISBLANK(J226)),"",IF(AND(J226&gt;1, K226 &gt;= 6, K226 &lt;= 59), VLOOKUP(AC226&amp;Y226,Contextualization!C231:D262,2,FALSE), "NPD"))</f>
        <v/>
      </c>
      <c r="AE226" s="158"/>
    </row>
    <row r="227" spans="1:31">
      <c r="A227" s="157">
        <f t="shared" si="36"/>
        <v>223</v>
      </c>
      <c r="B227" s="57"/>
      <c r="C227" s="57"/>
      <c r="D227" s="57"/>
      <c r="E227" s="60"/>
      <c r="F227" s="57"/>
      <c r="G227" s="57"/>
      <c r="H227" s="58"/>
      <c r="I227" s="62"/>
      <c r="J227" s="93"/>
      <c r="K227" s="103" t="str">
        <f t="shared" si="41"/>
        <v/>
      </c>
      <c r="L227" s="103" t="str">
        <f t="shared" si="42"/>
        <v/>
      </c>
      <c r="M227" s="89"/>
      <c r="N227" s="121" t="str">
        <f t="shared" si="37"/>
        <v/>
      </c>
      <c r="O227" s="121" t="str">
        <f t="shared" si="38"/>
        <v/>
      </c>
      <c r="P227" s="122" t="str">
        <f>IF(ISBLANK(M227), "", (POWER(M227/VLOOKUP(O227,Anthro_Calc!C:P,13,FALSE),VLOOKUP(O227,Anthro_Calc!C:P,12,FALSE))-1) / (VLOOKUP(O227,Anthro_Calc!C:P,14,FALSE)*VLOOKUP(O227,Anthro_Calc!C:P,12,FALSE)))</f>
        <v/>
      </c>
      <c r="Q227" s="122" t="str">
        <f>IF(ISBLANK(M227), "", -3 + (M227 -VLOOKUP(O227,Anthro_Calc!C:P,4,FALSE)) / (VLOOKUP(O227,Anthro_Calc!C:P,5,FALSE) - VLOOKUP(O227,Anthro_Calc!C:P,4,FALSE)))</f>
        <v/>
      </c>
      <c r="R227" s="122" t="str">
        <f>IF(ISBLANK(M227), "", 3 + (M227 -VLOOKUP(O227,Anthro_Calc!C:P,10,FALSE)) / (VLOOKUP(O227,Anthro_Calc!C:P,10,FALSE) - VLOOKUP(O227,Anthro_Calc!C:P,9,FALSE)))</f>
        <v/>
      </c>
      <c r="S227" s="123" t="str">
        <f t="shared" si="43"/>
        <v/>
      </c>
      <c r="T227" s="124" t="str">
        <f t="shared" si="39"/>
        <v/>
      </c>
      <c r="U227" s="124">
        <f t="shared" si="44"/>
        <v>0</v>
      </c>
      <c r="V227" s="124" t="str">
        <f t="shared" si="45"/>
        <v/>
      </c>
      <c r="W227" s="124">
        <f t="shared" si="46"/>
        <v>0</v>
      </c>
      <c r="X227" s="124" t="str">
        <f t="shared" si="47"/>
        <v/>
      </c>
      <c r="Y227" s="124" t="str">
        <f t="shared" si="40"/>
        <v/>
      </c>
      <c r="Z227" s="55"/>
      <c r="AA227" s="90" t="s">
        <v>27</v>
      </c>
      <c r="AB227" s="89"/>
      <c r="AC227" s="91"/>
      <c r="AD227" s="105" t="str">
        <f>IF(OR(ISBLANK(AC227),ISBLANK(J227)),"",IF(AND(J227&gt;1, K227 &gt;= 6, K227 &lt;= 59), VLOOKUP(AC227&amp;Y227,Contextualization!C232:D263,2,FALSE), "NPD"))</f>
        <v/>
      </c>
      <c r="AE227" s="158"/>
    </row>
    <row r="228" spans="1:31">
      <c r="A228" s="157">
        <f t="shared" si="36"/>
        <v>224</v>
      </c>
      <c r="B228" s="57"/>
      <c r="C228" s="57"/>
      <c r="D228" s="57"/>
      <c r="E228" s="60"/>
      <c r="F228" s="57"/>
      <c r="G228" s="57"/>
      <c r="H228" s="58"/>
      <c r="I228" s="62"/>
      <c r="J228" s="93"/>
      <c r="K228" s="103" t="str">
        <f t="shared" si="41"/>
        <v/>
      </c>
      <c r="L228" s="103" t="str">
        <f t="shared" si="42"/>
        <v/>
      </c>
      <c r="M228" s="89"/>
      <c r="N228" s="121" t="str">
        <f t="shared" si="37"/>
        <v/>
      </c>
      <c r="O228" s="121" t="str">
        <f t="shared" si="38"/>
        <v/>
      </c>
      <c r="P228" s="122" t="str">
        <f>IF(ISBLANK(M228), "", (POWER(M228/VLOOKUP(O228,Anthro_Calc!C:P,13,FALSE),VLOOKUP(O228,Anthro_Calc!C:P,12,FALSE))-1) / (VLOOKUP(O228,Anthro_Calc!C:P,14,FALSE)*VLOOKUP(O228,Anthro_Calc!C:P,12,FALSE)))</f>
        <v/>
      </c>
      <c r="Q228" s="122" t="str">
        <f>IF(ISBLANK(M228), "", -3 + (M228 -VLOOKUP(O228,Anthro_Calc!C:P,4,FALSE)) / (VLOOKUP(O228,Anthro_Calc!C:P,5,FALSE) - VLOOKUP(O228,Anthro_Calc!C:P,4,FALSE)))</f>
        <v/>
      </c>
      <c r="R228" s="122" t="str">
        <f>IF(ISBLANK(M228), "", 3 + (M228 -VLOOKUP(O228,Anthro_Calc!C:P,10,FALSE)) / (VLOOKUP(O228,Anthro_Calc!C:P,10,FALSE) - VLOOKUP(O228,Anthro_Calc!C:P,9,FALSE)))</f>
        <v/>
      </c>
      <c r="S228" s="123" t="str">
        <f t="shared" si="43"/>
        <v/>
      </c>
      <c r="T228" s="124" t="str">
        <f t="shared" si="39"/>
        <v/>
      </c>
      <c r="U228" s="124">
        <f t="shared" si="44"/>
        <v>0</v>
      </c>
      <c r="V228" s="124" t="str">
        <f t="shared" si="45"/>
        <v/>
      </c>
      <c r="W228" s="124">
        <f t="shared" si="46"/>
        <v>0</v>
      </c>
      <c r="X228" s="124" t="str">
        <f t="shared" si="47"/>
        <v/>
      </c>
      <c r="Y228" s="124" t="str">
        <f t="shared" si="40"/>
        <v/>
      </c>
      <c r="Z228" s="55"/>
      <c r="AA228" s="90" t="s">
        <v>27</v>
      </c>
      <c r="AB228" s="89"/>
      <c r="AC228" s="91"/>
      <c r="AD228" s="105" t="str">
        <f>IF(OR(ISBLANK(AC228),ISBLANK(J228)),"",IF(AND(J228&gt;1, K228 &gt;= 6, K228 &lt;= 59), VLOOKUP(AC228&amp;Y228,Contextualization!C233:D264,2,FALSE), "NPD"))</f>
        <v/>
      </c>
      <c r="AE228" s="158"/>
    </row>
    <row r="229" spans="1:31">
      <c r="A229" s="157">
        <f t="shared" si="36"/>
        <v>225</v>
      </c>
      <c r="B229" s="57"/>
      <c r="C229" s="57"/>
      <c r="D229" s="57"/>
      <c r="E229" s="60"/>
      <c r="F229" s="57"/>
      <c r="G229" s="57"/>
      <c r="H229" s="58"/>
      <c r="I229" s="62"/>
      <c r="J229" s="93"/>
      <c r="K229" s="103" t="str">
        <f t="shared" si="41"/>
        <v/>
      </c>
      <c r="L229" s="103" t="str">
        <f t="shared" si="42"/>
        <v/>
      </c>
      <c r="M229" s="89"/>
      <c r="N229" s="121" t="str">
        <f t="shared" si="37"/>
        <v/>
      </c>
      <c r="O229" s="121" t="str">
        <f t="shared" si="38"/>
        <v/>
      </c>
      <c r="P229" s="122" t="str">
        <f>IF(ISBLANK(M229), "", (POWER(M229/VLOOKUP(O229,Anthro_Calc!C:P,13,FALSE),VLOOKUP(O229,Anthro_Calc!C:P,12,FALSE))-1) / (VLOOKUP(O229,Anthro_Calc!C:P,14,FALSE)*VLOOKUP(O229,Anthro_Calc!C:P,12,FALSE)))</f>
        <v/>
      </c>
      <c r="Q229" s="122" t="str">
        <f>IF(ISBLANK(M229), "", -3 + (M229 -VLOOKUP(O229,Anthro_Calc!C:P,4,FALSE)) / (VLOOKUP(O229,Anthro_Calc!C:P,5,FALSE) - VLOOKUP(O229,Anthro_Calc!C:P,4,FALSE)))</f>
        <v/>
      </c>
      <c r="R229" s="122" t="str">
        <f>IF(ISBLANK(M229), "", 3 + (M229 -VLOOKUP(O229,Anthro_Calc!C:P,10,FALSE)) / (VLOOKUP(O229,Anthro_Calc!C:P,10,FALSE) - VLOOKUP(O229,Anthro_Calc!C:P,9,FALSE)))</f>
        <v/>
      </c>
      <c r="S229" s="123" t="str">
        <f t="shared" si="43"/>
        <v/>
      </c>
      <c r="T229" s="124" t="str">
        <f t="shared" si="39"/>
        <v/>
      </c>
      <c r="U229" s="124">
        <f t="shared" si="44"/>
        <v>0</v>
      </c>
      <c r="V229" s="124" t="str">
        <f t="shared" si="45"/>
        <v/>
      </c>
      <c r="W229" s="124">
        <f t="shared" si="46"/>
        <v>0</v>
      </c>
      <c r="X229" s="124" t="str">
        <f t="shared" si="47"/>
        <v/>
      </c>
      <c r="Y229" s="124" t="str">
        <f t="shared" si="40"/>
        <v/>
      </c>
      <c r="Z229" s="55"/>
      <c r="AA229" s="90" t="s">
        <v>27</v>
      </c>
      <c r="AB229" s="89"/>
      <c r="AC229" s="91"/>
      <c r="AD229" s="105" t="str">
        <f>IF(OR(ISBLANK(AC229),ISBLANK(J229)),"",IF(AND(J229&gt;1, K229 &gt;= 6, K229 &lt;= 59), VLOOKUP(AC229&amp;Y229,Contextualization!C234:D265,2,FALSE), "NPD"))</f>
        <v/>
      </c>
      <c r="AE229" s="158"/>
    </row>
    <row r="230" spans="1:31">
      <c r="A230" s="157">
        <f t="shared" si="36"/>
        <v>226</v>
      </c>
      <c r="B230" s="57"/>
      <c r="C230" s="57"/>
      <c r="D230" s="57"/>
      <c r="E230" s="60"/>
      <c r="F230" s="57"/>
      <c r="G230" s="57"/>
      <c r="H230" s="58"/>
      <c r="I230" s="62"/>
      <c r="J230" s="93"/>
      <c r="K230" s="103" t="str">
        <f t="shared" si="41"/>
        <v/>
      </c>
      <c r="L230" s="103" t="str">
        <f t="shared" si="42"/>
        <v/>
      </c>
      <c r="M230" s="89"/>
      <c r="N230" s="121" t="str">
        <f t="shared" si="37"/>
        <v/>
      </c>
      <c r="O230" s="121" t="str">
        <f t="shared" si="38"/>
        <v/>
      </c>
      <c r="P230" s="122" t="str">
        <f>IF(ISBLANK(M230), "", (POWER(M230/VLOOKUP(O230,Anthro_Calc!C:P,13,FALSE),VLOOKUP(O230,Anthro_Calc!C:P,12,FALSE))-1) / (VLOOKUP(O230,Anthro_Calc!C:P,14,FALSE)*VLOOKUP(O230,Anthro_Calc!C:P,12,FALSE)))</f>
        <v/>
      </c>
      <c r="Q230" s="122" t="str">
        <f>IF(ISBLANK(M230), "", -3 + (M230 -VLOOKUP(O230,Anthro_Calc!C:P,4,FALSE)) / (VLOOKUP(O230,Anthro_Calc!C:P,5,FALSE) - VLOOKUP(O230,Anthro_Calc!C:P,4,FALSE)))</f>
        <v/>
      </c>
      <c r="R230" s="122" t="str">
        <f>IF(ISBLANK(M230), "", 3 + (M230 -VLOOKUP(O230,Anthro_Calc!C:P,10,FALSE)) / (VLOOKUP(O230,Anthro_Calc!C:P,10,FALSE) - VLOOKUP(O230,Anthro_Calc!C:P,9,FALSE)))</f>
        <v/>
      </c>
      <c r="S230" s="123" t="str">
        <f t="shared" si="43"/>
        <v/>
      </c>
      <c r="T230" s="124" t="str">
        <f t="shared" si="39"/>
        <v/>
      </c>
      <c r="U230" s="124">
        <f t="shared" si="44"/>
        <v>0</v>
      </c>
      <c r="V230" s="124" t="str">
        <f t="shared" si="45"/>
        <v/>
      </c>
      <c r="W230" s="124">
        <f t="shared" si="46"/>
        <v>0</v>
      </c>
      <c r="X230" s="124" t="str">
        <f t="shared" si="47"/>
        <v/>
      </c>
      <c r="Y230" s="124" t="str">
        <f t="shared" si="40"/>
        <v/>
      </c>
      <c r="Z230" s="55"/>
      <c r="AA230" s="90" t="s">
        <v>27</v>
      </c>
      <c r="AB230" s="89"/>
      <c r="AC230" s="91"/>
      <c r="AD230" s="105" t="str">
        <f>IF(OR(ISBLANK(AC230),ISBLANK(J230)),"",IF(AND(J230&gt;1, K230 &gt;= 6, K230 &lt;= 59), VLOOKUP(AC230&amp;Y230,Contextualization!C235:D266,2,FALSE), "NPD"))</f>
        <v/>
      </c>
      <c r="AE230" s="158"/>
    </row>
    <row r="231" spans="1:31">
      <c r="A231" s="157">
        <f t="shared" si="36"/>
        <v>227</v>
      </c>
      <c r="B231" s="57"/>
      <c r="C231" s="57"/>
      <c r="D231" s="57"/>
      <c r="E231" s="60"/>
      <c r="F231" s="57"/>
      <c r="G231" s="57"/>
      <c r="H231" s="58"/>
      <c r="I231" s="62"/>
      <c r="J231" s="93"/>
      <c r="K231" s="103" t="str">
        <f t="shared" si="41"/>
        <v/>
      </c>
      <c r="L231" s="103" t="str">
        <f t="shared" si="42"/>
        <v/>
      </c>
      <c r="M231" s="89"/>
      <c r="N231" s="121" t="str">
        <f t="shared" si="37"/>
        <v/>
      </c>
      <c r="O231" s="121" t="str">
        <f t="shared" si="38"/>
        <v/>
      </c>
      <c r="P231" s="122" t="str">
        <f>IF(ISBLANK(M231), "", (POWER(M231/VLOOKUP(O231,Anthro_Calc!C:P,13,FALSE),VLOOKUP(O231,Anthro_Calc!C:P,12,FALSE))-1) / (VLOOKUP(O231,Anthro_Calc!C:P,14,FALSE)*VLOOKUP(O231,Anthro_Calc!C:P,12,FALSE)))</f>
        <v/>
      </c>
      <c r="Q231" s="122" t="str">
        <f>IF(ISBLANK(M231), "", -3 + (M231 -VLOOKUP(O231,Anthro_Calc!C:P,4,FALSE)) / (VLOOKUP(O231,Anthro_Calc!C:P,5,FALSE) - VLOOKUP(O231,Anthro_Calc!C:P,4,FALSE)))</f>
        <v/>
      </c>
      <c r="R231" s="122" t="str">
        <f>IF(ISBLANK(M231), "", 3 + (M231 -VLOOKUP(O231,Anthro_Calc!C:P,10,FALSE)) / (VLOOKUP(O231,Anthro_Calc!C:P,10,FALSE) - VLOOKUP(O231,Anthro_Calc!C:P,9,FALSE)))</f>
        <v/>
      </c>
      <c r="S231" s="123" t="str">
        <f t="shared" si="43"/>
        <v/>
      </c>
      <c r="T231" s="124" t="str">
        <f t="shared" si="39"/>
        <v/>
      </c>
      <c r="U231" s="124">
        <f t="shared" si="44"/>
        <v>0</v>
      </c>
      <c r="V231" s="124" t="str">
        <f t="shared" si="45"/>
        <v/>
      </c>
      <c r="W231" s="124">
        <f t="shared" si="46"/>
        <v>0</v>
      </c>
      <c r="X231" s="124" t="str">
        <f t="shared" si="47"/>
        <v/>
      </c>
      <c r="Y231" s="124" t="str">
        <f t="shared" si="40"/>
        <v/>
      </c>
      <c r="Z231" s="55"/>
      <c r="AA231" s="90" t="s">
        <v>27</v>
      </c>
      <c r="AB231" s="89"/>
      <c r="AC231" s="91"/>
      <c r="AD231" s="105" t="str">
        <f>IF(OR(ISBLANK(AC231),ISBLANK(J231)),"",IF(AND(J231&gt;1, K231 &gt;= 6, K231 &lt;= 59), VLOOKUP(AC231&amp;Y231,Contextualization!C236:D267,2,FALSE), "NPD"))</f>
        <v/>
      </c>
      <c r="AE231" s="158"/>
    </row>
    <row r="232" spans="1:31">
      <c r="A232" s="157">
        <f t="shared" si="36"/>
        <v>228</v>
      </c>
      <c r="B232" s="57"/>
      <c r="C232" s="57"/>
      <c r="D232" s="57"/>
      <c r="E232" s="60"/>
      <c r="F232" s="57"/>
      <c r="G232" s="57"/>
      <c r="H232" s="58"/>
      <c r="I232" s="62"/>
      <c r="J232" s="93"/>
      <c r="K232" s="103" t="str">
        <f t="shared" si="41"/>
        <v/>
      </c>
      <c r="L232" s="103" t="str">
        <f t="shared" si="42"/>
        <v/>
      </c>
      <c r="M232" s="89"/>
      <c r="N232" s="121" t="str">
        <f t="shared" si="37"/>
        <v/>
      </c>
      <c r="O232" s="121" t="str">
        <f t="shared" si="38"/>
        <v/>
      </c>
      <c r="P232" s="122" t="str">
        <f>IF(ISBLANK(M232), "", (POWER(M232/VLOOKUP(O232,Anthro_Calc!C:P,13,FALSE),VLOOKUP(O232,Anthro_Calc!C:P,12,FALSE))-1) / (VLOOKUP(O232,Anthro_Calc!C:P,14,FALSE)*VLOOKUP(O232,Anthro_Calc!C:P,12,FALSE)))</f>
        <v/>
      </c>
      <c r="Q232" s="122" t="str">
        <f>IF(ISBLANK(M232), "", -3 + (M232 -VLOOKUP(O232,Anthro_Calc!C:P,4,FALSE)) / (VLOOKUP(O232,Anthro_Calc!C:P,5,FALSE) - VLOOKUP(O232,Anthro_Calc!C:P,4,FALSE)))</f>
        <v/>
      </c>
      <c r="R232" s="122" t="str">
        <f>IF(ISBLANK(M232), "", 3 + (M232 -VLOOKUP(O232,Anthro_Calc!C:P,10,FALSE)) / (VLOOKUP(O232,Anthro_Calc!C:P,10,FALSE) - VLOOKUP(O232,Anthro_Calc!C:P,9,FALSE)))</f>
        <v/>
      </c>
      <c r="S232" s="123" t="str">
        <f t="shared" si="43"/>
        <v/>
      </c>
      <c r="T232" s="124" t="str">
        <f t="shared" si="39"/>
        <v/>
      </c>
      <c r="U232" s="124">
        <f t="shared" si="44"/>
        <v>0</v>
      </c>
      <c r="V232" s="124" t="str">
        <f t="shared" si="45"/>
        <v/>
      </c>
      <c r="W232" s="124">
        <f t="shared" si="46"/>
        <v>0</v>
      </c>
      <c r="X232" s="124" t="str">
        <f t="shared" si="47"/>
        <v/>
      </c>
      <c r="Y232" s="124" t="str">
        <f t="shared" si="40"/>
        <v/>
      </c>
      <c r="Z232" s="55"/>
      <c r="AA232" s="90" t="s">
        <v>27</v>
      </c>
      <c r="AB232" s="89"/>
      <c r="AC232" s="91"/>
      <c r="AD232" s="105" t="str">
        <f>IF(OR(ISBLANK(AC232),ISBLANK(J232)),"",IF(AND(J232&gt;1, K232 &gt;= 6, K232 &lt;= 59), VLOOKUP(AC232&amp;Y232,Contextualization!C237:D268,2,FALSE), "NPD"))</f>
        <v/>
      </c>
      <c r="AE232" s="158"/>
    </row>
    <row r="233" spans="1:31">
      <c r="A233" s="157">
        <f t="shared" si="36"/>
        <v>229</v>
      </c>
      <c r="B233" s="57"/>
      <c r="C233" s="57"/>
      <c r="D233" s="57"/>
      <c r="E233" s="60"/>
      <c r="F233" s="57"/>
      <c r="G233" s="57"/>
      <c r="H233" s="58"/>
      <c r="I233" s="62"/>
      <c r="J233" s="93"/>
      <c r="K233" s="103" t="str">
        <f t="shared" si="41"/>
        <v/>
      </c>
      <c r="L233" s="103" t="str">
        <f t="shared" si="42"/>
        <v/>
      </c>
      <c r="M233" s="89"/>
      <c r="N233" s="121" t="str">
        <f t="shared" si="37"/>
        <v/>
      </c>
      <c r="O233" s="121" t="str">
        <f t="shared" si="38"/>
        <v/>
      </c>
      <c r="P233" s="122" t="str">
        <f>IF(ISBLANK(M233), "", (POWER(M233/VLOOKUP(O233,Anthro_Calc!C:P,13,FALSE),VLOOKUP(O233,Anthro_Calc!C:P,12,FALSE))-1) / (VLOOKUP(O233,Anthro_Calc!C:P,14,FALSE)*VLOOKUP(O233,Anthro_Calc!C:P,12,FALSE)))</f>
        <v/>
      </c>
      <c r="Q233" s="122" t="str">
        <f>IF(ISBLANK(M233), "", -3 + (M233 -VLOOKUP(O233,Anthro_Calc!C:P,4,FALSE)) / (VLOOKUP(O233,Anthro_Calc!C:P,5,FALSE) - VLOOKUP(O233,Anthro_Calc!C:P,4,FALSE)))</f>
        <v/>
      </c>
      <c r="R233" s="122" t="str">
        <f>IF(ISBLANK(M233), "", 3 + (M233 -VLOOKUP(O233,Anthro_Calc!C:P,10,FALSE)) / (VLOOKUP(O233,Anthro_Calc!C:P,10,FALSE) - VLOOKUP(O233,Anthro_Calc!C:P,9,FALSE)))</f>
        <v/>
      </c>
      <c r="S233" s="123" t="str">
        <f t="shared" si="43"/>
        <v/>
      </c>
      <c r="T233" s="124" t="str">
        <f t="shared" si="39"/>
        <v/>
      </c>
      <c r="U233" s="124">
        <f t="shared" si="44"/>
        <v>0</v>
      </c>
      <c r="V233" s="124" t="str">
        <f t="shared" si="45"/>
        <v/>
      </c>
      <c r="W233" s="124">
        <f t="shared" si="46"/>
        <v>0</v>
      </c>
      <c r="X233" s="124" t="str">
        <f t="shared" si="47"/>
        <v/>
      </c>
      <c r="Y233" s="124" t="str">
        <f t="shared" si="40"/>
        <v/>
      </c>
      <c r="Z233" s="55"/>
      <c r="AA233" s="90" t="s">
        <v>27</v>
      </c>
      <c r="AB233" s="89"/>
      <c r="AC233" s="91"/>
      <c r="AD233" s="105" t="str">
        <f>IF(OR(ISBLANK(AC233),ISBLANK(J233)),"",IF(AND(J233&gt;1, K233 &gt;= 6, K233 &lt;= 59), VLOOKUP(AC233&amp;Y233,Contextualization!C238:D269,2,FALSE), "NPD"))</f>
        <v/>
      </c>
      <c r="AE233" s="158"/>
    </row>
    <row r="234" spans="1:31">
      <c r="A234" s="157">
        <f t="shared" si="36"/>
        <v>230</v>
      </c>
      <c r="B234" s="57"/>
      <c r="C234" s="57"/>
      <c r="D234" s="57"/>
      <c r="E234" s="60"/>
      <c r="F234" s="57"/>
      <c r="G234" s="57"/>
      <c r="H234" s="58"/>
      <c r="I234" s="62"/>
      <c r="J234" s="93"/>
      <c r="K234" s="103" t="str">
        <f t="shared" si="41"/>
        <v/>
      </c>
      <c r="L234" s="103" t="str">
        <f t="shared" si="42"/>
        <v/>
      </c>
      <c r="M234" s="89"/>
      <c r="N234" s="121" t="str">
        <f t="shared" si="37"/>
        <v/>
      </c>
      <c r="O234" s="121" t="str">
        <f t="shared" si="38"/>
        <v/>
      </c>
      <c r="P234" s="122" t="str">
        <f>IF(ISBLANK(M234), "", (POWER(M234/VLOOKUP(O234,Anthro_Calc!C:P,13,FALSE),VLOOKUP(O234,Anthro_Calc!C:P,12,FALSE))-1) / (VLOOKUP(O234,Anthro_Calc!C:P,14,FALSE)*VLOOKUP(O234,Anthro_Calc!C:P,12,FALSE)))</f>
        <v/>
      </c>
      <c r="Q234" s="122" t="str">
        <f>IF(ISBLANK(M234), "", -3 + (M234 -VLOOKUP(O234,Anthro_Calc!C:P,4,FALSE)) / (VLOOKUP(O234,Anthro_Calc!C:P,5,FALSE) - VLOOKUP(O234,Anthro_Calc!C:P,4,FALSE)))</f>
        <v/>
      </c>
      <c r="R234" s="122" t="str">
        <f>IF(ISBLANK(M234), "", 3 + (M234 -VLOOKUP(O234,Anthro_Calc!C:P,10,FALSE)) / (VLOOKUP(O234,Anthro_Calc!C:P,10,FALSE) - VLOOKUP(O234,Anthro_Calc!C:P,9,FALSE)))</f>
        <v/>
      </c>
      <c r="S234" s="123" t="str">
        <f t="shared" si="43"/>
        <v/>
      </c>
      <c r="T234" s="124" t="str">
        <f t="shared" si="39"/>
        <v/>
      </c>
      <c r="U234" s="124">
        <f t="shared" si="44"/>
        <v>0</v>
      </c>
      <c r="V234" s="124" t="str">
        <f t="shared" si="45"/>
        <v/>
      </c>
      <c r="W234" s="124">
        <f t="shared" si="46"/>
        <v>0</v>
      </c>
      <c r="X234" s="124" t="str">
        <f t="shared" si="47"/>
        <v/>
      </c>
      <c r="Y234" s="124" t="str">
        <f t="shared" si="40"/>
        <v/>
      </c>
      <c r="Z234" s="55"/>
      <c r="AA234" s="90" t="s">
        <v>27</v>
      </c>
      <c r="AB234" s="89"/>
      <c r="AC234" s="91"/>
      <c r="AD234" s="105" t="str">
        <f>IF(OR(ISBLANK(AC234),ISBLANK(J234)),"",IF(AND(J234&gt;1, K234 &gt;= 6, K234 &lt;= 59), VLOOKUP(AC234&amp;Y234,Contextualization!C239:D270,2,FALSE), "NPD"))</f>
        <v/>
      </c>
      <c r="AE234" s="158"/>
    </row>
    <row r="235" spans="1:31">
      <c r="A235" s="157">
        <f t="shared" si="36"/>
        <v>231</v>
      </c>
      <c r="B235" s="57"/>
      <c r="C235" s="57"/>
      <c r="D235" s="57"/>
      <c r="E235" s="60"/>
      <c r="F235" s="57"/>
      <c r="G235" s="57"/>
      <c r="H235" s="58"/>
      <c r="I235" s="62"/>
      <c r="J235" s="93"/>
      <c r="K235" s="103" t="str">
        <f t="shared" si="41"/>
        <v/>
      </c>
      <c r="L235" s="103" t="str">
        <f t="shared" si="42"/>
        <v/>
      </c>
      <c r="M235" s="89"/>
      <c r="N235" s="121" t="str">
        <f t="shared" si="37"/>
        <v/>
      </c>
      <c r="O235" s="121" t="str">
        <f t="shared" si="38"/>
        <v/>
      </c>
      <c r="P235" s="122" t="str">
        <f>IF(ISBLANK(M235), "", (POWER(M235/VLOOKUP(O235,Anthro_Calc!C:P,13,FALSE),VLOOKUP(O235,Anthro_Calc!C:P,12,FALSE))-1) / (VLOOKUP(O235,Anthro_Calc!C:P,14,FALSE)*VLOOKUP(O235,Anthro_Calc!C:P,12,FALSE)))</f>
        <v/>
      </c>
      <c r="Q235" s="122" t="str">
        <f>IF(ISBLANK(M235), "", -3 + (M235 -VLOOKUP(O235,Anthro_Calc!C:P,4,FALSE)) / (VLOOKUP(O235,Anthro_Calc!C:P,5,FALSE) - VLOOKUP(O235,Anthro_Calc!C:P,4,FALSE)))</f>
        <v/>
      </c>
      <c r="R235" s="122" t="str">
        <f>IF(ISBLANK(M235), "", 3 + (M235 -VLOOKUP(O235,Anthro_Calc!C:P,10,FALSE)) / (VLOOKUP(O235,Anthro_Calc!C:P,10,FALSE) - VLOOKUP(O235,Anthro_Calc!C:P,9,FALSE)))</f>
        <v/>
      </c>
      <c r="S235" s="123" t="str">
        <f t="shared" si="43"/>
        <v/>
      </c>
      <c r="T235" s="124" t="str">
        <f t="shared" si="39"/>
        <v/>
      </c>
      <c r="U235" s="124">
        <f t="shared" si="44"/>
        <v>0</v>
      </c>
      <c r="V235" s="124" t="str">
        <f t="shared" si="45"/>
        <v/>
      </c>
      <c r="W235" s="124">
        <f t="shared" si="46"/>
        <v>0</v>
      </c>
      <c r="X235" s="124" t="str">
        <f t="shared" si="47"/>
        <v/>
      </c>
      <c r="Y235" s="124" t="str">
        <f t="shared" si="40"/>
        <v/>
      </c>
      <c r="Z235" s="55"/>
      <c r="AA235" s="90" t="s">
        <v>27</v>
      </c>
      <c r="AB235" s="89"/>
      <c r="AC235" s="91"/>
      <c r="AD235" s="105" t="str">
        <f>IF(OR(ISBLANK(AC235),ISBLANK(J235)),"",IF(AND(J235&gt;1, K235 &gt;= 6, K235 &lt;= 59), VLOOKUP(AC235&amp;Y235,Contextualization!C240:D271,2,FALSE), "NPD"))</f>
        <v/>
      </c>
      <c r="AE235" s="158"/>
    </row>
    <row r="236" spans="1:31">
      <c r="A236" s="157">
        <f t="shared" si="36"/>
        <v>232</v>
      </c>
      <c r="B236" s="57"/>
      <c r="C236" s="57"/>
      <c r="D236" s="57"/>
      <c r="E236" s="60"/>
      <c r="F236" s="57"/>
      <c r="G236" s="57"/>
      <c r="H236" s="58"/>
      <c r="I236" s="62"/>
      <c r="J236" s="93"/>
      <c r="K236" s="103" t="str">
        <f t="shared" si="41"/>
        <v/>
      </c>
      <c r="L236" s="103" t="str">
        <f t="shared" si="42"/>
        <v/>
      </c>
      <c r="M236" s="89"/>
      <c r="N236" s="121" t="str">
        <f t="shared" si="37"/>
        <v/>
      </c>
      <c r="O236" s="121" t="str">
        <f t="shared" si="38"/>
        <v/>
      </c>
      <c r="P236" s="122" t="str">
        <f>IF(ISBLANK(M236), "", (POWER(M236/VLOOKUP(O236,Anthro_Calc!C:P,13,FALSE),VLOOKUP(O236,Anthro_Calc!C:P,12,FALSE))-1) / (VLOOKUP(O236,Anthro_Calc!C:P,14,FALSE)*VLOOKUP(O236,Anthro_Calc!C:P,12,FALSE)))</f>
        <v/>
      </c>
      <c r="Q236" s="122" t="str">
        <f>IF(ISBLANK(M236), "", -3 + (M236 -VLOOKUP(O236,Anthro_Calc!C:P,4,FALSE)) / (VLOOKUP(O236,Anthro_Calc!C:P,5,FALSE) - VLOOKUP(O236,Anthro_Calc!C:P,4,FALSE)))</f>
        <v/>
      </c>
      <c r="R236" s="122" t="str">
        <f>IF(ISBLANK(M236), "", 3 + (M236 -VLOOKUP(O236,Anthro_Calc!C:P,10,FALSE)) / (VLOOKUP(O236,Anthro_Calc!C:P,10,FALSE) - VLOOKUP(O236,Anthro_Calc!C:P,9,FALSE)))</f>
        <v/>
      </c>
      <c r="S236" s="123" t="str">
        <f t="shared" si="43"/>
        <v/>
      </c>
      <c r="T236" s="124" t="str">
        <f t="shared" si="39"/>
        <v/>
      </c>
      <c r="U236" s="124">
        <f t="shared" si="44"/>
        <v>0</v>
      </c>
      <c r="V236" s="124" t="str">
        <f t="shared" si="45"/>
        <v/>
      </c>
      <c r="W236" s="124">
        <f t="shared" si="46"/>
        <v>0</v>
      </c>
      <c r="X236" s="124" t="str">
        <f t="shared" si="47"/>
        <v/>
      </c>
      <c r="Y236" s="124" t="str">
        <f t="shared" si="40"/>
        <v/>
      </c>
      <c r="Z236" s="55"/>
      <c r="AA236" s="90" t="s">
        <v>27</v>
      </c>
      <c r="AB236" s="89"/>
      <c r="AC236" s="91"/>
      <c r="AD236" s="105" t="str">
        <f>IF(OR(ISBLANK(AC236),ISBLANK(J236)),"",IF(AND(J236&gt;1, K236 &gt;= 6, K236 &lt;= 59), VLOOKUP(AC236&amp;Y236,Contextualization!C241:D272,2,FALSE), "NPD"))</f>
        <v/>
      </c>
      <c r="AE236" s="158"/>
    </row>
    <row r="237" spans="1:31">
      <c r="A237" s="157">
        <f t="shared" si="36"/>
        <v>233</v>
      </c>
      <c r="B237" s="57"/>
      <c r="C237" s="57"/>
      <c r="D237" s="57"/>
      <c r="E237" s="60"/>
      <c r="F237" s="57"/>
      <c r="G237" s="57"/>
      <c r="H237" s="58"/>
      <c r="I237" s="62"/>
      <c r="J237" s="93"/>
      <c r="K237" s="103" t="str">
        <f t="shared" si="41"/>
        <v/>
      </c>
      <c r="L237" s="103" t="str">
        <f t="shared" si="42"/>
        <v/>
      </c>
      <c r="M237" s="89"/>
      <c r="N237" s="121" t="str">
        <f t="shared" si="37"/>
        <v/>
      </c>
      <c r="O237" s="121" t="str">
        <f t="shared" si="38"/>
        <v/>
      </c>
      <c r="P237" s="122" t="str">
        <f>IF(ISBLANK(M237), "", (POWER(M237/VLOOKUP(O237,Anthro_Calc!C:P,13,FALSE),VLOOKUP(O237,Anthro_Calc!C:P,12,FALSE))-1) / (VLOOKUP(O237,Anthro_Calc!C:P,14,FALSE)*VLOOKUP(O237,Anthro_Calc!C:P,12,FALSE)))</f>
        <v/>
      </c>
      <c r="Q237" s="122" t="str">
        <f>IF(ISBLANK(M237), "", -3 + (M237 -VLOOKUP(O237,Anthro_Calc!C:P,4,FALSE)) / (VLOOKUP(O237,Anthro_Calc!C:P,5,FALSE) - VLOOKUP(O237,Anthro_Calc!C:P,4,FALSE)))</f>
        <v/>
      </c>
      <c r="R237" s="122" t="str">
        <f>IF(ISBLANK(M237), "", 3 + (M237 -VLOOKUP(O237,Anthro_Calc!C:P,10,FALSE)) / (VLOOKUP(O237,Anthro_Calc!C:P,10,FALSE) - VLOOKUP(O237,Anthro_Calc!C:P,9,FALSE)))</f>
        <v/>
      </c>
      <c r="S237" s="123" t="str">
        <f t="shared" si="43"/>
        <v/>
      </c>
      <c r="T237" s="124" t="str">
        <f t="shared" si="39"/>
        <v/>
      </c>
      <c r="U237" s="124">
        <f t="shared" si="44"/>
        <v>0</v>
      </c>
      <c r="V237" s="124" t="str">
        <f t="shared" si="45"/>
        <v/>
      </c>
      <c r="W237" s="124">
        <f t="shared" si="46"/>
        <v>0</v>
      </c>
      <c r="X237" s="124" t="str">
        <f t="shared" si="47"/>
        <v/>
      </c>
      <c r="Y237" s="124" t="str">
        <f t="shared" si="40"/>
        <v/>
      </c>
      <c r="Z237" s="55"/>
      <c r="AA237" s="90" t="s">
        <v>27</v>
      </c>
      <c r="AB237" s="89"/>
      <c r="AC237" s="91"/>
      <c r="AD237" s="105" t="str">
        <f>IF(OR(ISBLANK(AC237),ISBLANK(J237)),"",IF(AND(J237&gt;1, K237 &gt;= 6, K237 &lt;= 59), VLOOKUP(AC237&amp;Y237,Contextualization!C242:D273,2,FALSE), "NPD"))</f>
        <v/>
      </c>
      <c r="AE237" s="158"/>
    </row>
    <row r="238" spans="1:31">
      <c r="A238" s="157">
        <f t="shared" si="36"/>
        <v>234</v>
      </c>
      <c r="B238" s="57"/>
      <c r="C238" s="57"/>
      <c r="D238" s="57"/>
      <c r="E238" s="60"/>
      <c r="F238" s="57"/>
      <c r="G238" s="57"/>
      <c r="H238" s="58"/>
      <c r="I238" s="62"/>
      <c r="J238" s="93"/>
      <c r="K238" s="103" t="str">
        <f t="shared" si="41"/>
        <v/>
      </c>
      <c r="L238" s="103" t="str">
        <f t="shared" si="42"/>
        <v/>
      </c>
      <c r="M238" s="89"/>
      <c r="N238" s="121" t="str">
        <f t="shared" si="37"/>
        <v/>
      </c>
      <c r="O238" s="121" t="str">
        <f t="shared" si="38"/>
        <v/>
      </c>
      <c r="P238" s="122" t="str">
        <f>IF(ISBLANK(M238), "", (POWER(M238/VLOOKUP(O238,Anthro_Calc!C:P,13,FALSE),VLOOKUP(O238,Anthro_Calc!C:P,12,FALSE))-1) / (VLOOKUP(O238,Anthro_Calc!C:P,14,FALSE)*VLOOKUP(O238,Anthro_Calc!C:P,12,FALSE)))</f>
        <v/>
      </c>
      <c r="Q238" s="122" t="str">
        <f>IF(ISBLANK(M238), "", -3 + (M238 -VLOOKUP(O238,Anthro_Calc!C:P,4,FALSE)) / (VLOOKUP(O238,Anthro_Calc!C:P,5,FALSE) - VLOOKUP(O238,Anthro_Calc!C:P,4,FALSE)))</f>
        <v/>
      </c>
      <c r="R238" s="122" t="str">
        <f>IF(ISBLANK(M238), "", 3 + (M238 -VLOOKUP(O238,Anthro_Calc!C:P,10,FALSE)) / (VLOOKUP(O238,Anthro_Calc!C:P,10,FALSE) - VLOOKUP(O238,Anthro_Calc!C:P,9,FALSE)))</f>
        <v/>
      </c>
      <c r="S238" s="123" t="str">
        <f t="shared" si="43"/>
        <v/>
      </c>
      <c r="T238" s="124" t="str">
        <f t="shared" si="39"/>
        <v/>
      </c>
      <c r="U238" s="124">
        <f t="shared" si="44"/>
        <v>0</v>
      </c>
      <c r="V238" s="124" t="str">
        <f t="shared" si="45"/>
        <v/>
      </c>
      <c r="W238" s="124">
        <f t="shared" si="46"/>
        <v>0</v>
      </c>
      <c r="X238" s="124" t="str">
        <f t="shared" si="47"/>
        <v/>
      </c>
      <c r="Y238" s="124" t="str">
        <f t="shared" si="40"/>
        <v/>
      </c>
      <c r="Z238" s="55"/>
      <c r="AA238" s="90" t="s">
        <v>27</v>
      </c>
      <c r="AB238" s="89"/>
      <c r="AC238" s="91"/>
      <c r="AD238" s="105" t="str">
        <f>IF(OR(ISBLANK(AC238),ISBLANK(J238)),"",IF(AND(J238&gt;1, K238 &gt;= 6, K238 &lt;= 59), VLOOKUP(AC238&amp;Y238,Contextualization!C243:D274,2,FALSE), "NPD"))</f>
        <v/>
      </c>
      <c r="AE238" s="158"/>
    </row>
    <row r="239" spans="1:31">
      <c r="A239" s="157">
        <f t="shared" si="36"/>
        <v>235</v>
      </c>
      <c r="B239" s="57"/>
      <c r="C239" s="57"/>
      <c r="D239" s="57"/>
      <c r="E239" s="60"/>
      <c r="F239" s="57"/>
      <c r="G239" s="57"/>
      <c r="H239" s="58"/>
      <c r="I239" s="62"/>
      <c r="J239" s="93"/>
      <c r="K239" s="103" t="str">
        <f t="shared" si="41"/>
        <v/>
      </c>
      <c r="L239" s="103" t="str">
        <f t="shared" si="42"/>
        <v/>
      </c>
      <c r="M239" s="89"/>
      <c r="N239" s="121" t="str">
        <f t="shared" si="37"/>
        <v/>
      </c>
      <c r="O239" s="121" t="str">
        <f t="shared" si="38"/>
        <v/>
      </c>
      <c r="P239" s="122" t="str">
        <f>IF(ISBLANK(M239), "", (POWER(M239/VLOOKUP(O239,Anthro_Calc!C:P,13,FALSE),VLOOKUP(O239,Anthro_Calc!C:P,12,FALSE))-1) / (VLOOKUP(O239,Anthro_Calc!C:P,14,FALSE)*VLOOKUP(O239,Anthro_Calc!C:P,12,FALSE)))</f>
        <v/>
      </c>
      <c r="Q239" s="122" t="str">
        <f>IF(ISBLANK(M239), "", -3 + (M239 -VLOOKUP(O239,Anthro_Calc!C:P,4,FALSE)) / (VLOOKUP(O239,Anthro_Calc!C:P,5,FALSE) - VLOOKUP(O239,Anthro_Calc!C:P,4,FALSE)))</f>
        <v/>
      </c>
      <c r="R239" s="122" t="str">
        <f>IF(ISBLANK(M239), "", 3 + (M239 -VLOOKUP(O239,Anthro_Calc!C:P,10,FALSE)) / (VLOOKUP(O239,Anthro_Calc!C:P,10,FALSE) - VLOOKUP(O239,Anthro_Calc!C:P,9,FALSE)))</f>
        <v/>
      </c>
      <c r="S239" s="123" t="str">
        <f t="shared" si="43"/>
        <v/>
      </c>
      <c r="T239" s="124" t="str">
        <f t="shared" si="39"/>
        <v/>
      </c>
      <c r="U239" s="124">
        <f t="shared" si="44"/>
        <v>0</v>
      </c>
      <c r="V239" s="124" t="str">
        <f t="shared" si="45"/>
        <v/>
      </c>
      <c r="W239" s="124">
        <f t="shared" si="46"/>
        <v>0</v>
      </c>
      <c r="X239" s="124" t="str">
        <f t="shared" si="47"/>
        <v/>
      </c>
      <c r="Y239" s="124" t="str">
        <f t="shared" si="40"/>
        <v/>
      </c>
      <c r="Z239" s="55"/>
      <c r="AA239" s="90" t="s">
        <v>27</v>
      </c>
      <c r="AB239" s="89"/>
      <c r="AC239" s="91"/>
      <c r="AD239" s="105" t="str">
        <f>IF(OR(ISBLANK(AC239),ISBLANK(J239)),"",IF(AND(J239&gt;1, K239 &gt;= 6, K239 &lt;= 59), VLOOKUP(AC239&amp;Y239,Contextualization!C244:D275,2,FALSE), "NPD"))</f>
        <v/>
      </c>
      <c r="AE239" s="158"/>
    </row>
    <row r="240" spans="1:31">
      <c r="A240" s="157">
        <f t="shared" si="36"/>
        <v>236</v>
      </c>
      <c r="B240" s="57"/>
      <c r="C240" s="57"/>
      <c r="D240" s="57"/>
      <c r="E240" s="60"/>
      <c r="F240" s="57"/>
      <c r="G240" s="57"/>
      <c r="H240" s="58"/>
      <c r="I240" s="62"/>
      <c r="J240" s="93"/>
      <c r="K240" s="103" t="str">
        <f t="shared" si="41"/>
        <v/>
      </c>
      <c r="L240" s="103" t="str">
        <f t="shared" si="42"/>
        <v/>
      </c>
      <c r="M240" s="89"/>
      <c r="N240" s="121" t="str">
        <f t="shared" si="37"/>
        <v/>
      </c>
      <c r="O240" s="121" t="str">
        <f t="shared" si="38"/>
        <v/>
      </c>
      <c r="P240" s="122" t="str">
        <f>IF(ISBLANK(M240), "", (POWER(M240/VLOOKUP(O240,Anthro_Calc!C:P,13,FALSE),VLOOKUP(O240,Anthro_Calc!C:P,12,FALSE))-1) / (VLOOKUP(O240,Anthro_Calc!C:P,14,FALSE)*VLOOKUP(O240,Anthro_Calc!C:P,12,FALSE)))</f>
        <v/>
      </c>
      <c r="Q240" s="122" t="str">
        <f>IF(ISBLANK(M240), "", -3 + (M240 -VLOOKUP(O240,Anthro_Calc!C:P,4,FALSE)) / (VLOOKUP(O240,Anthro_Calc!C:P,5,FALSE) - VLOOKUP(O240,Anthro_Calc!C:P,4,FALSE)))</f>
        <v/>
      </c>
      <c r="R240" s="122" t="str">
        <f>IF(ISBLANK(M240), "", 3 + (M240 -VLOOKUP(O240,Anthro_Calc!C:P,10,FALSE)) / (VLOOKUP(O240,Anthro_Calc!C:P,10,FALSE) - VLOOKUP(O240,Anthro_Calc!C:P,9,FALSE)))</f>
        <v/>
      </c>
      <c r="S240" s="123" t="str">
        <f t="shared" si="43"/>
        <v/>
      </c>
      <c r="T240" s="124" t="str">
        <f t="shared" si="39"/>
        <v/>
      </c>
      <c r="U240" s="124">
        <f t="shared" si="44"/>
        <v>0</v>
      </c>
      <c r="V240" s="124" t="str">
        <f t="shared" si="45"/>
        <v/>
      </c>
      <c r="W240" s="124">
        <f t="shared" si="46"/>
        <v>0</v>
      </c>
      <c r="X240" s="124" t="str">
        <f t="shared" si="47"/>
        <v/>
      </c>
      <c r="Y240" s="124" t="str">
        <f t="shared" si="40"/>
        <v/>
      </c>
      <c r="Z240" s="55"/>
      <c r="AA240" s="90" t="s">
        <v>27</v>
      </c>
      <c r="AB240" s="89"/>
      <c r="AC240" s="91"/>
      <c r="AD240" s="105" t="str">
        <f>IF(OR(ISBLANK(AC240),ISBLANK(J240)),"",IF(AND(J240&gt;1, K240 &gt;= 6, K240 &lt;= 59), VLOOKUP(AC240&amp;Y240,Contextualization!C245:D276,2,FALSE), "NPD"))</f>
        <v/>
      </c>
      <c r="AE240" s="158"/>
    </row>
    <row r="241" spans="1:31">
      <c r="A241" s="157">
        <f t="shared" si="36"/>
        <v>237</v>
      </c>
      <c r="B241" s="57"/>
      <c r="C241" s="57"/>
      <c r="D241" s="57"/>
      <c r="E241" s="60"/>
      <c r="F241" s="57"/>
      <c r="G241" s="57"/>
      <c r="H241" s="58"/>
      <c r="I241" s="62"/>
      <c r="J241" s="93"/>
      <c r="K241" s="103" t="str">
        <f t="shared" si="41"/>
        <v/>
      </c>
      <c r="L241" s="103" t="str">
        <f t="shared" si="42"/>
        <v/>
      </c>
      <c r="M241" s="89"/>
      <c r="N241" s="121" t="str">
        <f t="shared" si="37"/>
        <v/>
      </c>
      <c r="O241" s="121" t="str">
        <f t="shared" si="38"/>
        <v/>
      </c>
      <c r="P241" s="122" t="str">
        <f>IF(ISBLANK(M241), "", (POWER(M241/VLOOKUP(O241,Anthro_Calc!C:P,13,FALSE),VLOOKUP(O241,Anthro_Calc!C:P,12,FALSE))-1) / (VLOOKUP(O241,Anthro_Calc!C:P,14,FALSE)*VLOOKUP(O241,Anthro_Calc!C:P,12,FALSE)))</f>
        <v/>
      </c>
      <c r="Q241" s="122" t="str">
        <f>IF(ISBLANK(M241), "", -3 + (M241 -VLOOKUP(O241,Anthro_Calc!C:P,4,FALSE)) / (VLOOKUP(O241,Anthro_Calc!C:P,5,FALSE) - VLOOKUP(O241,Anthro_Calc!C:P,4,FALSE)))</f>
        <v/>
      </c>
      <c r="R241" s="122" t="str">
        <f>IF(ISBLANK(M241), "", 3 + (M241 -VLOOKUP(O241,Anthro_Calc!C:P,10,FALSE)) / (VLOOKUP(O241,Anthro_Calc!C:P,10,FALSE) - VLOOKUP(O241,Anthro_Calc!C:P,9,FALSE)))</f>
        <v/>
      </c>
      <c r="S241" s="123" t="str">
        <f t="shared" si="43"/>
        <v/>
      </c>
      <c r="T241" s="124" t="str">
        <f t="shared" si="39"/>
        <v/>
      </c>
      <c r="U241" s="124">
        <f t="shared" si="44"/>
        <v>0</v>
      </c>
      <c r="V241" s="124" t="str">
        <f t="shared" si="45"/>
        <v/>
      </c>
      <c r="W241" s="124">
        <f t="shared" si="46"/>
        <v>0</v>
      </c>
      <c r="X241" s="124" t="str">
        <f t="shared" si="47"/>
        <v/>
      </c>
      <c r="Y241" s="124" t="str">
        <f t="shared" si="40"/>
        <v/>
      </c>
      <c r="Z241" s="55"/>
      <c r="AA241" s="90" t="s">
        <v>27</v>
      </c>
      <c r="AB241" s="89"/>
      <c r="AC241" s="91"/>
      <c r="AD241" s="105" t="str">
        <f>IF(OR(ISBLANK(AC241),ISBLANK(J241)),"",IF(AND(J241&gt;1, K241 &gt;= 6, K241 &lt;= 59), VLOOKUP(AC241&amp;Y241,Contextualization!C246:D277,2,FALSE), "NPD"))</f>
        <v/>
      </c>
      <c r="AE241" s="158"/>
    </row>
    <row r="242" spans="1:31">
      <c r="A242" s="157">
        <f t="shared" si="36"/>
        <v>238</v>
      </c>
      <c r="B242" s="57"/>
      <c r="C242" s="57"/>
      <c r="D242" s="57"/>
      <c r="E242" s="60"/>
      <c r="F242" s="57"/>
      <c r="G242" s="57"/>
      <c r="H242" s="58"/>
      <c r="I242" s="62"/>
      <c r="J242" s="93"/>
      <c r="K242" s="103" t="str">
        <f t="shared" si="41"/>
        <v/>
      </c>
      <c r="L242" s="103" t="str">
        <f t="shared" si="42"/>
        <v/>
      </c>
      <c r="M242" s="89"/>
      <c r="N242" s="121" t="str">
        <f t="shared" si="37"/>
        <v/>
      </c>
      <c r="O242" s="121" t="str">
        <f t="shared" si="38"/>
        <v/>
      </c>
      <c r="P242" s="122" t="str">
        <f>IF(ISBLANK(M242), "", (POWER(M242/VLOOKUP(O242,Anthro_Calc!C:P,13,FALSE),VLOOKUP(O242,Anthro_Calc!C:P,12,FALSE))-1) / (VLOOKUP(O242,Anthro_Calc!C:P,14,FALSE)*VLOOKUP(O242,Anthro_Calc!C:P,12,FALSE)))</f>
        <v/>
      </c>
      <c r="Q242" s="122" t="str">
        <f>IF(ISBLANK(M242), "", -3 + (M242 -VLOOKUP(O242,Anthro_Calc!C:P,4,FALSE)) / (VLOOKUP(O242,Anthro_Calc!C:P,5,FALSE) - VLOOKUP(O242,Anthro_Calc!C:P,4,FALSE)))</f>
        <v/>
      </c>
      <c r="R242" s="122" t="str">
        <f>IF(ISBLANK(M242), "", 3 + (M242 -VLOOKUP(O242,Anthro_Calc!C:P,10,FALSE)) / (VLOOKUP(O242,Anthro_Calc!C:P,10,FALSE) - VLOOKUP(O242,Anthro_Calc!C:P,9,FALSE)))</f>
        <v/>
      </c>
      <c r="S242" s="123" t="str">
        <f t="shared" si="43"/>
        <v/>
      </c>
      <c r="T242" s="124" t="str">
        <f t="shared" si="39"/>
        <v/>
      </c>
      <c r="U242" s="124">
        <f t="shared" si="44"/>
        <v>0</v>
      </c>
      <c r="V242" s="124" t="str">
        <f t="shared" si="45"/>
        <v/>
      </c>
      <c r="W242" s="124">
        <f t="shared" si="46"/>
        <v>0</v>
      </c>
      <c r="X242" s="124" t="str">
        <f t="shared" si="47"/>
        <v/>
      </c>
      <c r="Y242" s="124" t="str">
        <f t="shared" si="40"/>
        <v/>
      </c>
      <c r="Z242" s="55"/>
      <c r="AA242" s="90" t="s">
        <v>27</v>
      </c>
      <c r="AB242" s="89"/>
      <c r="AC242" s="91"/>
      <c r="AD242" s="105" t="str">
        <f>IF(OR(ISBLANK(AC242),ISBLANK(J242)),"",IF(AND(J242&gt;1, K242 &gt;= 6, K242 &lt;= 59), VLOOKUP(AC242&amp;Y242,Contextualization!C247:D278,2,FALSE), "NPD"))</f>
        <v/>
      </c>
      <c r="AE242" s="158"/>
    </row>
    <row r="243" spans="1:31">
      <c r="A243" s="157">
        <f t="shared" si="36"/>
        <v>239</v>
      </c>
      <c r="B243" s="57"/>
      <c r="C243" s="57"/>
      <c r="D243" s="57"/>
      <c r="E243" s="60"/>
      <c r="F243" s="57"/>
      <c r="G243" s="57"/>
      <c r="H243" s="58"/>
      <c r="I243" s="62"/>
      <c r="J243" s="93"/>
      <c r="K243" s="103" t="str">
        <f t="shared" si="41"/>
        <v/>
      </c>
      <c r="L243" s="103" t="str">
        <f t="shared" si="42"/>
        <v/>
      </c>
      <c r="M243" s="89"/>
      <c r="N243" s="121" t="str">
        <f t="shared" si="37"/>
        <v/>
      </c>
      <c r="O243" s="121" t="str">
        <f t="shared" si="38"/>
        <v/>
      </c>
      <c r="P243" s="122" t="str">
        <f>IF(ISBLANK(M243), "", (POWER(M243/VLOOKUP(O243,Anthro_Calc!C:P,13,FALSE),VLOOKUP(O243,Anthro_Calc!C:P,12,FALSE))-1) / (VLOOKUP(O243,Anthro_Calc!C:P,14,FALSE)*VLOOKUP(O243,Anthro_Calc!C:P,12,FALSE)))</f>
        <v/>
      </c>
      <c r="Q243" s="122" t="str">
        <f>IF(ISBLANK(M243), "", -3 + (M243 -VLOOKUP(O243,Anthro_Calc!C:P,4,FALSE)) / (VLOOKUP(O243,Anthro_Calc!C:P,5,FALSE) - VLOOKUP(O243,Anthro_Calc!C:P,4,FALSE)))</f>
        <v/>
      </c>
      <c r="R243" s="122" t="str">
        <f>IF(ISBLANK(M243), "", 3 + (M243 -VLOOKUP(O243,Anthro_Calc!C:P,10,FALSE)) / (VLOOKUP(O243,Anthro_Calc!C:P,10,FALSE) - VLOOKUP(O243,Anthro_Calc!C:P,9,FALSE)))</f>
        <v/>
      </c>
      <c r="S243" s="123" t="str">
        <f t="shared" si="43"/>
        <v/>
      </c>
      <c r="T243" s="124" t="str">
        <f t="shared" si="39"/>
        <v/>
      </c>
      <c r="U243" s="124">
        <f t="shared" si="44"/>
        <v>0</v>
      </c>
      <c r="V243" s="124" t="str">
        <f t="shared" si="45"/>
        <v/>
      </c>
      <c r="W243" s="124">
        <f t="shared" si="46"/>
        <v>0</v>
      </c>
      <c r="X243" s="124" t="str">
        <f t="shared" si="47"/>
        <v/>
      </c>
      <c r="Y243" s="124" t="str">
        <f t="shared" si="40"/>
        <v/>
      </c>
      <c r="Z243" s="55"/>
      <c r="AA243" s="90" t="s">
        <v>27</v>
      </c>
      <c r="AB243" s="89"/>
      <c r="AC243" s="91"/>
      <c r="AD243" s="105" t="str">
        <f>IF(OR(ISBLANK(AC243),ISBLANK(J243)),"",IF(AND(J243&gt;1, K243 &gt;= 6, K243 &lt;= 59), VLOOKUP(AC243&amp;Y243,Contextualization!C248:D279,2,FALSE), "NPD"))</f>
        <v/>
      </c>
      <c r="AE243" s="158"/>
    </row>
    <row r="244" spans="1:31">
      <c r="A244" s="157">
        <f t="shared" si="36"/>
        <v>240</v>
      </c>
      <c r="B244" s="57"/>
      <c r="C244" s="57"/>
      <c r="D244" s="57"/>
      <c r="E244" s="60"/>
      <c r="F244" s="57"/>
      <c r="G244" s="57"/>
      <c r="H244" s="58"/>
      <c r="I244" s="62"/>
      <c r="J244" s="93"/>
      <c r="K244" s="103" t="str">
        <f t="shared" si="41"/>
        <v/>
      </c>
      <c r="L244" s="103" t="str">
        <f t="shared" si="42"/>
        <v/>
      </c>
      <c r="M244" s="89"/>
      <c r="N244" s="121" t="str">
        <f t="shared" si="37"/>
        <v/>
      </c>
      <c r="O244" s="121" t="str">
        <f t="shared" si="38"/>
        <v/>
      </c>
      <c r="P244" s="122" t="str">
        <f>IF(ISBLANK(M244), "", (POWER(M244/VLOOKUP(O244,Anthro_Calc!C:P,13,FALSE),VLOOKUP(O244,Anthro_Calc!C:P,12,FALSE))-1) / (VLOOKUP(O244,Anthro_Calc!C:P,14,FALSE)*VLOOKUP(O244,Anthro_Calc!C:P,12,FALSE)))</f>
        <v/>
      </c>
      <c r="Q244" s="122" t="str">
        <f>IF(ISBLANK(M244), "", -3 + (M244 -VLOOKUP(O244,Anthro_Calc!C:P,4,FALSE)) / (VLOOKUP(O244,Anthro_Calc!C:P,5,FALSE) - VLOOKUP(O244,Anthro_Calc!C:P,4,FALSE)))</f>
        <v/>
      </c>
      <c r="R244" s="122" t="str">
        <f>IF(ISBLANK(M244), "", 3 + (M244 -VLOOKUP(O244,Anthro_Calc!C:P,10,FALSE)) / (VLOOKUP(O244,Anthro_Calc!C:P,10,FALSE) - VLOOKUP(O244,Anthro_Calc!C:P,9,FALSE)))</f>
        <v/>
      </c>
      <c r="S244" s="123" t="str">
        <f t="shared" si="43"/>
        <v/>
      </c>
      <c r="T244" s="124" t="str">
        <f t="shared" si="39"/>
        <v/>
      </c>
      <c r="U244" s="124">
        <f t="shared" si="44"/>
        <v>0</v>
      </c>
      <c r="V244" s="124" t="str">
        <f t="shared" si="45"/>
        <v/>
      </c>
      <c r="W244" s="124">
        <f t="shared" si="46"/>
        <v>0</v>
      </c>
      <c r="X244" s="124" t="str">
        <f t="shared" si="47"/>
        <v/>
      </c>
      <c r="Y244" s="124" t="str">
        <f t="shared" si="40"/>
        <v/>
      </c>
      <c r="Z244" s="55"/>
      <c r="AA244" s="90" t="s">
        <v>27</v>
      </c>
      <c r="AB244" s="89"/>
      <c r="AC244" s="91"/>
      <c r="AD244" s="105" t="str">
        <f>IF(OR(ISBLANK(AC244),ISBLANK(J244)),"",IF(AND(J244&gt;1, K244 &gt;= 6, K244 &lt;= 59), VLOOKUP(AC244&amp;Y244,Contextualization!C249:D280,2,FALSE), "NPD"))</f>
        <v/>
      </c>
      <c r="AE244" s="158"/>
    </row>
    <row r="245" spans="1:31">
      <c r="A245" s="157">
        <f t="shared" si="36"/>
        <v>241</v>
      </c>
      <c r="B245" s="57"/>
      <c r="C245" s="57"/>
      <c r="D245" s="57"/>
      <c r="E245" s="60"/>
      <c r="F245" s="57"/>
      <c r="G245" s="57"/>
      <c r="H245" s="58"/>
      <c r="I245" s="62"/>
      <c r="J245" s="93"/>
      <c r="K245" s="103" t="str">
        <f t="shared" si="41"/>
        <v/>
      </c>
      <c r="L245" s="103" t="str">
        <f t="shared" si="42"/>
        <v/>
      </c>
      <c r="M245" s="89"/>
      <c r="N245" s="121" t="str">
        <f t="shared" si="37"/>
        <v/>
      </c>
      <c r="O245" s="121" t="str">
        <f t="shared" si="38"/>
        <v/>
      </c>
      <c r="P245" s="122" t="str">
        <f>IF(ISBLANK(M245), "", (POWER(M245/VLOOKUP(O245,Anthro_Calc!C:P,13,FALSE),VLOOKUP(O245,Anthro_Calc!C:P,12,FALSE))-1) / (VLOOKUP(O245,Anthro_Calc!C:P,14,FALSE)*VLOOKUP(O245,Anthro_Calc!C:P,12,FALSE)))</f>
        <v/>
      </c>
      <c r="Q245" s="122" t="str">
        <f>IF(ISBLANK(M245), "", -3 + (M245 -VLOOKUP(O245,Anthro_Calc!C:P,4,FALSE)) / (VLOOKUP(O245,Anthro_Calc!C:P,5,FALSE) - VLOOKUP(O245,Anthro_Calc!C:P,4,FALSE)))</f>
        <v/>
      </c>
      <c r="R245" s="122" t="str">
        <f>IF(ISBLANK(M245), "", 3 + (M245 -VLOOKUP(O245,Anthro_Calc!C:P,10,FALSE)) / (VLOOKUP(O245,Anthro_Calc!C:P,10,FALSE) - VLOOKUP(O245,Anthro_Calc!C:P,9,FALSE)))</f>
        <v/>
      </c>
      <c r="S245" s="123" t="str">
        <f t="shared" si="43"/>
        <v/>
      </c>
      <c r="T245" s="124" t="str">
        <f t="shared" si="39"/>
        <v/>
      </c>
      <c r="U245" s="124">
        <f t="shared" si="44"/>
        <v>0</v>
      </c>
      <c r="V245" s="124" t="str">
        <f t="shared" si="45"/>
        <v/>
      </c>
      <c r="W245" s="124">
        <f t="shared" si="46"/>
        <v>0</v>
      </c>
      <c r="X245" s="124" t="str">
        <f t="shared" si="47"/>
        <v/>
      </c>
      <c r="Y245" s="124" t="str">
        <f t="shared" si="40"/>
        <v/>
      </c>
      <c r="Z245" s="55"/>
      <c r="AA245" s="90" t="s">
        <v>27</v>
      </c>
      <c r="AB245" s="89"/>
      <c r="AC245" s="91"/>
      <c r="AD245" s="105" t="str">
        <f>IF(OR(ISBLANK(AC245),ISBLANK(J245)),"",IF(AND(J245&gt;1, K245 &gt;= 6, K245 &lt;= 59), VLOOKUP(AC245&amp;Y245,Contextualization!C250:D281,2,FALSE), "NPD"))</f>
        <v/>
      </c>
      <c r="AE245" s="158"/>
    </row>
    <row r="246" spans="1:31">
      <c r="A246" s="157">
        <f t="shared" si="36"/>
        <v>242</v>
      </c>
      <c r="B246" s="57"/>
      <c r="C246" s="57"/>
      <c r="D246" s="57"/>
      <c r="E246" s="60"/>
      <c r="F246" s="57"/>
      <c r="G246" s="57"/>
      <c r="H246" s="58"/>
      <c r="I246" s="62"/>
      <c r="J246" s="93"/>
      <c r="K246" s="103" t="str">
        <f t="shared" si="41"/>
        <v/>
      </c>
      <c r="L246" s="103" t="str">
        <f t="shared" si="42"/>
        <v/>
      </c>
      <c r="M246" s="89"/>
      <c r="N246" s="121" t="str">
        <f t="shared" si="37"/>
        <v/>
      </c>
      <c r="O246" s="121" t="str">
        <f t="shared" si="38"/>
        <v/>
      </c>
      <c r="P246" s="122" t="str">
        <f>IF(ISBLANK(M246), "", (POWER(M246/VLOOKUP(O246,Anthro_Calc!C:P,13,FALSE),VLOOKUP(O246,Anthro_Calc!C:P,12,FALSE))-1) / (VLOOKUP(O246,Anthro_Calc!C:P,14,FALSE)*VLOOKUP(O246,Anthro_Calc!C:P,12,FALSE)))</f>
        <v/>
      </c>
      <c r="Q246" s="122" t="str">
        <f>IF(ISBLANK(M246), "", -3 + (M246 -VLOOKUP(O246,Anthro_Calc!C:P,4,FALSE)) / (VLOOKUP(O246,Anthro_Calc!C:P,5,FALSE) - VLOOKUP(O246,Anthro_Calc!C:P,4,FALSE)))</f>
        <v/>
      </c>
      <c r="R246" s="122" t="str">
        <f>IF(ISBLANK(M246), "", 3 + (M246 -VLOOKUP(O246,Anthro_Calc!C:P,10,FALSE)) / (VLOOKUP(O246,Anthro_Calc!C:P,10,FALSE) - VLOOKUP(O246,Anthro_Calc!C:P,9,FALSE)))</f>
        <v/>
      </c>
      <c r="S246" s="123" t="str">
        <f t="shared" si="43"/>
        <v/>
      </c>
      <c r="T246" s="124" t="str">
        <f t="shared" si="39"/>
        <v/>
      </c>
      <c r="U246" s="124">
        <f t="shared" si="44"/>
        <v>0</v>
      </c>
      <c r="V246" s="124" t="str">
        <f t="shared" si="45"/>
        <v/>
      </c>
      <c r="W246" s="124">
        <f t="shared" si="46"/>
        <v>0</v>
      </c>
      <c r="X246" s="124" t="str">
        <f t="shared" si="47"/>
        <v/>
      </c>
      <c r="Y246" s="124" t="str">
        <f t="shared" si="40"/>
        <v/>
      </c>
      <c r="Z246" s="55"/>
      <c r="AA246" s="90" t="s">
        <v>27</v>
      </c>
      <c r="AB246" s="89"/>
      <c r="AC246" s="91"/>
      <c r="AD246" s="105" t="str">
        <f>IF(OR(ISBLANK(AC246),ISBLANK(J246)),"",IF(AND(J246&gt;1, K246 &gt;= 6, K246 &lt;= 59), VLOOKUP(AC246&amp;Y246,Contextualization!C251:D282,2,FALSE), "NPD"))</f>
        <v/>
      </c>
      <c r="AE246" s="158"/>
    </row>
    <row r="247" spans="1:31">
      <c r="A247" s="157">
        <f t="shared" si="36"/>
        <v>243</v>
      </c>
      <c r="B247" s="57"/>
      <c r="C247" s="57"/>
      <c r="D247" s="57"/>
      <c r="E247" s="60"/>
      <c r="F247" s="57"/>
      <c r="G247" s="57"/>
      <c r="H247" s="58"/>
      <c r="I247" s="62"/>
      <c r="J247" s="93"/>
      <c r="K247" s="103" t="str">
        <f t="shared" si="41"/>
        <v/>
      </c>
      <c r="L247" s="103" t="str">
        <f t="shared" si="42"/>
        <v/>
      </c>
      <c r="M247" s="89"/>
      <c r="N247" s="121" t="str">
        <f t="shared" si="37"/>
        <v/>
      </c>
      <c r="O247" s="121" t="str">
        <f t="shared" si="38"/>
        <v/>
      </c>
      <c r="P247" s="122" t="str">
        <f>IF(ISBLANK(M247), "", (POWER(M247/VLOOKUP(O247,Anthro_Calc!C:P,13,FALSE),VLOOKUP(O247,Anthro_Calc!C:P,12,FALSE))-1) / (VLOOKUP(O247,Anthro_Calc!C:P,14,FALSE)*VLOOKUP(O247,Anthro_Calc!C:P,12,FALSE)))</f>
        <v/>
      </c>
      <c r="Q247" s="122" t="str">
        <f>IF(ISBLANK(M247), "", -3 + (M247 -VLOOKUP(O247,Anthro_Calc!C:P,4,FALSE)) / (VLOOKUP(O247,Anthro_Calc!C:P,5,FALSE) - VLOOKUP(O247,Anthro_Calc!C:P,4,FALSE)))</f>
        <v/>
      </c>
      <c r="R247" s="122" t="str">
        <f>IF(ISBLANK(M247), "", 3 + (M247 -VLOOKUP(O247,Anthro_Calc!C:P,10,FALSE)) / (VLOOKUP(O247,Anthro_Calc!C:P,10,FALSE) - VLOOKUP(O247,Anthro_Calc!C:P,9,FALSE)))</f>
        <v/>
      </c>
      <c r="S247" s="123" t="str">
        <f t="shared" si="43"/>
        <v/>
      </c>
      <c r="T247" s="124" t="str">
        <f t="shared" si="39"/>
        <v/>
      </c>
      <c r="U247" s="124">
        <f t="shared" si="44"/>
        <v>0</v>
      </c>
      <c r="V247" s="124" t="str">
        <f t="shared" si="45"/>
        <v/>
      </c>
      <c r="W247" s="124">
        <f t="shared" si="46"/>
        <v>0</v>
      </c>
      <c r="X247" s="124" t="str">
        <f t="shared" si="47"/>
        <v/>
      </c>
      <c r="Y247" s="124" t="str">
        <f t="shared" si="40"/>
        <v/>
      </c>
      <c r="Z247" s="55"/>
      <c r="AA247" s="90" t="s">
        <v>27</v>
      </c>
      <c r="AB247" s="89"/>
      <c r="AC247" s="91"/>
      <c r="AD247" s="105" t="str">
        <f>IF(OR(ISBLANK(AC247),ISBLANK(J247)),"",IF(AND(J247&gt;1, K247 &gt;= 6, K247 &lt;= 59), VLOOKUP(AC247&amp;Y247,Contextualization!C252:D283,2,FALSE), "NPD"))</f>
        <v/>
      </c>
      <c r="AE247" s="158"/>
    </row>
    <row r="248" spans="1:31">
      <c r="A248" s="157">
        <f t="shared" si="36"/>
        <v>244</v>
      </c>
      <c r="B248" s="57"/>
      <c r="C248" s="57"/>
      <c r="D248" s="57"/>
      <c r="E248" s="60"/>
      <c r="F248" s="57"/>
      <c r="G248" s="57"/>
      <c r="H248" s="58"/>
      <c r="I248" s="62"/>
      <c r="J248" s="93"/>
      <c r="K248" s="103" t="str">
        <f t="shared" si="41"/>
        <v/>
      </c>
      <c r="L248" s="103" t="str">
        <f t="shared" si="42"/>
        <v/>
      </c>
      <c r="M248" s="89"/>
      <c r="N248" s="121" t="str">
        <f t="shared" si="37"/>
        <v/>
      </c>
      <c r="O248" s="121" t="str">
        <f t="shared" si="38"/>
        <v/>
      </c>
      <c r="P248" s="122" t="str">
        <f>IF(ISBLANK(M248), "", (POWER(M248/VLOOKUP(O248,Anthro_Calc!C:P,13,FALSE),VLOOKUP(O248,Anthro_Calc!C:P,12,FALSE))-1) / (VLOOKUP(O248,Anthro_Calc!C:P,14,FALSE)*VLOOKUP(O248,Anthro_Calc!C:P,12,FALSE)))</f>
        <v/>
      </c>
      <c r="Q248" s="122" t="str">
        <f>IF(ISBLANK(M248), "", -3 + (M248 -VLOOKUP(O248,Anthro_Calc!C:P,4,FALSE)) / (VLOOKUP(O248,Anthro_Calc!C:P,5,FALSE) - VLOOKUP(O248,Anthro_Calc!C:P,4,FALSE)))</f>
        <v/>
      </c>
      <c r="R248" s="122" t="str">
        <f>IF(ISBLANK(M248), "", 3 + (M248 -VLOOKUP(O248,Anthro_Calc!C:P,10,FALSE)) / (VLOOKUP(O248,Anthro_Calc!C:P,10,FALSE) - VLOOKUP(O248,Anthro_Calc!C:P,9,FALSE)))</f>
        <v/>
      </c>
      <c r="S248" s="123" t="str">
        <f t="shared" si="43"/>
        <v/>
      </c>
      <c r="T248" s="124" t="str">
        <f t="shared" si="39"/>
        <v/>
      </c>
      <c r="U248" s="124">
        <f t="shared" si="44"/>
        <v>0</v>
      </c>
      <c r="V248" s="124" t="str">
        <f t="shared" si="45"/>
        <v/>
      </c>
      <c r="W248" s="124">
        <f t="shared" si="46"/>
        <v>0</v>
      </c>
      <c r="X248" s="124" t="str">
        <f t="shared" si="47"/>
        <v/>
      </c>
      <c r="Y248" s="124" t="str">
        <f t="shared" si="40"/>
        <v/>
      </c>
      <c r="Z248" s="55"/>
      <c r="AA248" s="90" t="s">
        <v>27</v>
      </c>
      <c r="AB248" s="89"/>
      <c r="AC248" s="91"/>
      <c r="AD248" s="105" t="str">
        <f>IF(OR(ISBLANK(AC248),ISBLANK(J248)),"",IF(AND(J248&gt;1, K248 &gt;= 6, K248 &lt;= 59), VLOOKUP(AC248&amp;Y248,Contextualization!C253:D284,2,FALSE), "NPD"))</f>
        <v/>
      </c>
      <c r="AE248" s="158"/>
    </row>
    <row r="249" spans="1:31">
      <c r="A249" s="157">
        <f t="shared" si="36"/>
        <v>245</v>
      </c>
      <c r="B249" s="57"/>
      <c r="C249" s="57"/>
      <c r="D249" s="57"/>
      <c r="E249" s="60"/>
      <c r="F249" s="57"/>
      <c r="G249" s="57"/>
      <c r="H249" s="58"/>
      <c r="I249" s="62"/>
      <c r="J249" s="93"/>
      <c r="K249" s="103" t="str">
        <f t="shared" si="41"/>
        <v/>
      </c>
      <c r="L249" s="103" t="str">
        <f t="shared" si="42"/>
        <v/>
      </c>
      <c r="M249" s="89"/>
      <c r="N249" s="121" t="str">
        <f t="shared" si="37"/>
        <v/>
      </c>
      <c r="O249" s="121" t="str">
        <f t="shared" si="38"/>
        <v/>
      </c>
      <c r="P249" s="122" t="str">
        <f>IF(ISBLANK(M249), "", (POWER(M249/VLOOKUP(O249,Anthro_Calc!C:P,13,FALSE),VLOOKUP(O249,Anthro_Calc!C:P,12,FALSE))-1) / (VLOOKUP(O249,Anthro_Calc!C:P,14,FALSE)*VLOOKUP(O249,Anthro_Calc!C:P,12,FALSE)))</f>
        <v/>
      </c>
      <c r="Q249" s="122" t="str">
        <f>IF(ISBLANK(M249), "", -3 + (M249 -VLOOKUP(O249,Anthro_Calc!C:P,4,FALSE)) / (VLOOKUP(O249,Anthro_Calc!C:P,5,FALSE) - VLOOKUP(O249,Anthro_Calc!C:P,4,FALSE)))</f>
        <v/>
      </c>
      <c r="R249" s="122" t="str">
        <f>IF(ISBLANK(M249), "", 3 + (M249 -VLOOKUP(O249,Anthro_Calc!C:P,10,FALSE)) / (VLOOKUP(O249,Anthro_Calc!C:P,10,FALSE) - VLOOKUP(O249,Anthro_Calc!C:P,9,FALSE)))</f>
        <v/>
      </c>
      <c r="S249" s="123" t="str">
        <f t="shared" si="43"/>
        <v/>
      </c>
      <c r="T249" s="124" t="str">
        <f t="shared" si="39"/>
        <v/>
      </c>
      <c r="U249" s="124">
        <f t="shared" si="44"/>
        <v>0</v>
      </c>
      <c r="V249" s="124" t="str">
        <f t="shared" si="45"/>
        <v/>
      </c>
      <c r="W249" s="124">
        <f t="shared" si="46"/>
        <v>0</v>
      </c>
      <c r="X249" s="124" t="str">
        <f t="shared" si="47"/>
        <v/>
      </c>
      <c r="Y249" s="124" t="str">
        <f t="shared" si="40"/>
        <v/>
      </c>
      <c r="Z249" s="55"/>
      <c r="AA249" s="90" t="s">
        <v>27</v>
      </c>
      <c r="AB249" s="89"/>
      <c r="AC249" s="91"/>
      <c r="AD249" s="105" t="str">
        <f>IF(OR(ISBLANK(AC249),ISBLANK(J249)),"",IF(AND(J249&gt;1, K249 &gt;= 6, K249 &lt;= 59), VLOOKUP(AC249&amp;Y249,Contextualization!C254:D285,2,FALSE), "NPD"))</f>
        <v/>
      </c>
      <c r="AE249" s="158"/>
    </row>
    <row r="250" spans="1:31">
      <c r="A250" s="157">
        <f t="shared" si="36"/>
        <v>246</v>
      </c>
      <c r="B250" s="57"/>
      <c r="C250" s="57"/>
      <c r="D250" s="57"/>
      <c r="E250" s="60"/>
      <c r="F250" s="57"/>
      <c r="G250" s="57"/>
      <c r="H250" s="58"/>
      <c r="I250" s="62"/>
      <c r="J250" s="93"/>
      <c r="K250" s="103" t="str">
        <f t="shared" si="41"/>
        <v/>
      </c>
      <c r="L250" s="103" t="str">
        <f t="shared" si="42"/>
        <v/>
      </c>
      <c r="M250" s="89"/>
      <c r="N250" s="121" t="str">
        <f t="shared" si="37"/>
        <v/>
      </c>
      <c r="O250" s="121" t="str">
        <f t="shared" si="38"/>
        <v/>
      </c>
      <c r="P250" s="122" t="str">
        <f>IF(ISBLANK(M250), "", (POWER(M250/VLOOKUP(O250,Anthro_Calc!C:P,13,FALSE),VLOOKUP(O250,Anthro_Calc!C:P,12,FALSE))-1) / (VLOOKUP(O250,Anthro_Calc!C:P,14,FALSE)*VLOOKUP(O250,Anthro_Calc!C:P,12,FALSE)))</f>
        <v/>
      </c>
      <c r="Q250" s="122" t="str">
        <f>IF(ISBLANK(M250), "", -3 + (M250 -VLOOKUP(O250,Anthro_Calc!C:P,4,FALSE)) / (VLOOKUP(O250,Anthro_Calc!C:P,5,FALSE) - VLOOKUP(O250,Anthro_Calc!C:P,4,FALSE)))</f>
        <v/>
      </c>
      <c r="R250" s="122" t="str">
        <f>IF(ISBLANK(M250), "", 3 + (M250 -VLOOKUP(O250,Anthro_Calc!C:P,10,FALSE)) / (VLOOKUP(O250,Anthro_Calc!C:P,10,FALSE) - VLOOKUP(O250,Anthro_Calc!C:P,9,FALSE)))</f>
        <v/>
      </c>
      <c r="S250" s="123" t="str">
        <f t="shared" si="43"/>
        <v/>
      </c>
      <c r="T250" s="124" t="str">
        <f t="shared" si="39"/>
        <v/>
      </c>
      <c r="U250" s="124">
        <f t="shared" si="44"/>
        <v>0</v>
      </c>
      <c r="V250" s="124" t="str">
        <f t="shared" si="45"/>
        <v/>
      </c>
      <c r="W250" s="124">
        <f t="shared" si="46"/>
        <v>0</v>
      </c>
      <c r="X250" s="124" t="str">
        <f t="shared" si="47"/>
        <v/>
      </c>
      <c r="Y250" s="124" t="str">
        <f t="shared" si="40"/>
        <v/>
      </c>
      <c r="Z250" s="55"/>
      <c r="AA250" s="90" t="s">
        <v>27</v>
      </c>
      <c r="AB250" s="89"/>
      <c r="AC250" s="91"/>
      <c r="AD250" s="105" t="str">
        <f>IF(OR(ISBLANK(AC250),ISBLANK(J250)),"",IF(AND(J250&gt;1, K250 &gt;= 6, K250 &lt;= 59), VLOOKUP(AC250&amp;Y250,Contextualization!C255:D286,2,FALSE), "NPD"))</f>
        <v/>
      </c>
      <c r="AE250" s="158"/>
    </row>
    <row r="251" spans="1:31">
      <c r="A251" s="157">
        <f t="shared" si="36"/>
        <v>247</v>
      </c>
      <c r="B251" s="57"/>
      <c r="C251" s="57"/>
      <c r="D251" s="57"/>
      <c r="E251" s="60"/>
      <c r="F251" s="57"/>
      <c r="G251" s="57"/>
      <c r="H251" s="58"/>
      <c r="I251" s="62"/>
      <c r="J251" s="93"/>
      <c r="K251" s="103" t="str">
        <f t="shared" si="41"/>
        <v/>
      </c>
      <c r="L251" s="103" t="str">
        <f t="shared" si="42"/>
        <v/>
      </c>
      <c r="M251" s="89"/>
      <c r="N251" s="121" t="str">
        <f t="shared" si="37"/>
        <v/>
      </c>
      <c r="O251" s="121" t="str">
        <f t="shared" si="38"/>
        <v/>
      </c>
      <c r="P251" s="122" t="str">
        <f>IF(ISBLANK(M251), "", (POWER(M251/VLOOKUP(O251,Anthro_Calc!C:P,13,FALSE),VLOOKUP(O251,Anthro_Calc!C:P,12,FALSE))-1) / (VLOOKUP(O251,Anthro_Calc!C:P,14,FALSE)*VLOOKUP(O251,Anthro_Calc!C:P,12,FALSE)))</f>
        <v/>
      </c>
      <c r="Q251" s="122" t="str">
        <f>IF(ISBLANK(M251), "", -3 + (M251 -VLOOKUP(O251,Anthro_Calc!C:P,4,FALSE)) / (VLOOKUP(O251,Anthro_Calc!C:P,5,FALSE) - VLOOKUP(O251,Anthro_Calc!C:P,4,FALSE)))</f>
        <v/>
      </c>
      <c r="R251" s="122" t="str">
        <f>IF(ISBLANK(M251), "", 3 + (M251 -VLOOKUP(O251,Anthro_Calc!C:P,10,FALSE)) / (VLOOKUP(O251,Anthro_Calc!C:P,10,FALSE) - VLOOKUP(O251,Anthro_Calc!C:P,9,FALSE)))</f>
        <v/>
      </c>
      <c r="S251" s="123" t="str">
        <f t="shared" si="43"/>
        <v/>
      </c>
      <c r="T251" s="124" t="str">
        <f t="shared" si="39"/>
        <v/>
      </c>
      <c r="U251" s="124">
        <f t="shared" si="44"/>
        <v>0</v>
      </c>
      <c r="V251" s="124" t="str">
        <f t="shared" si="45"/>
        <v/>
      </c>
      <c r="W251" s="124">
        <f t="shared" si="46"/>
        <v>0</v>
      </c>
      <c r="X251" s="124" t="str">
        <f t="shared" si="47"/>
        <v/>
      </c>
      <c r="Y251" s="124" t="str">
        <f t="shared" si="40"/>
        <v/>
      </c>
      <c r="Z251" s="55"/>
      <c r="AA251" s="90" t="s">
        <v>27</v>
      </c>
      <c r="AB251" s="89"/>
      <c r="AC251" s="91"/>
      <c r="AD251" s="105" t="str">
        <f>IF(OR(ISBLANK(AC251),ISBLANK(J251)),"",IF(AND(J251&gt;1, K251 &gt;= 6, K251 &lt;= 59), VLOOKUP(AC251&amp;Y251,Contextualization!C256:D287,2,FALSE), "NPD"))</f>
        <v/>
      </c>
      <c r="AE251" s="158"/>
    </row>
    <row r="252" spans="1:31">
      <c r="A252" s="157">
        <f t="shared" si="36"/>
        <v>248</v>
      </c>
      <c r="B252" s="57"/>
      <c r="C252" s="57"/>
      <c r="D252" s="57"/>
      <c r="E252" s="60"/>
      <c r="F252" s="57"/>
      <c r="G252" s="57"/>
      <c r="H252" s="58"/>
      <c r="I252" s="62"/>
      <c r="J252" s="93"/>
      <c r="K252" s="103" t="str">
        <f t="shared" si="41"/>
        <v/>
      </c>
      <c r="L252" s="103" t="str">
        <f t="shared" si="42"/>
        <v/>
      </c>
      <c r="M252" s="89"/>
      <c r="N252" s="121" t="str">
        <f t="shared" si="37"/>
        <v/>
      </c>
      <c r="O252" s="121" t="str">
        <f t="shared" si="38"/>
        <v/>
      </c>
      <c r="P252" s="122" t="str">
        <f>IF(ISBLANK(M252), "", (POWER(M252/VLOOKUP(O252,Anthro_Calc!C:P,13,FALSE),VLOOKUP(O252,Anthro_Calc!C:P,12,FALSE))-1) / (VLOOKUP(O252,Anthro_Calc!C:P,14,FALSE)*VLOOKUP(O252,Anthro_Calc!C:P,12,FALSE)))</f>
        <v/>
      </c>
      <c r="Q252" s="122" t="str">
        <f>IF(ISBLANK(M252), "", -3 + (M252 -VLOOKUP(O252,Anthro_Calc!C:P,4,FALSE)) / (VLOOKUP(O252,Anthro_Calc!C:P,5,FALSE) - VLOOKUP(O252,Anthro_Calc!C:P,4,FALSE)))</f>
        <v/>
      </c>
      <c r="R252" s="122" t="str">
        <f>IF(ISBLANK(M252), "", 3 + (M252 -VLOOKUP(O252,Anthro_Calc!C:P,10,FALSE)) / (VLOOKUP(O252,Anthro_Calc!C:P,10,FALSE) - VLOOKUP(O252,Anthro_Calc!C:P,9,FALSE)))</f>
        <v/>
      </c>
      <c r="S252" s="123" t="str">
        <f t="shared" si="43"/>
        <v/>
      </c>
      <c r="T252" s="124" t="str">
        <f t="shared" si="39"/>
        <v/>
      </c>
      <c r="U252" s="124">
        <f t="shared" si="44"/>
        <v>0</v>
      </c>
      <c r="V252" s="124" t="str">
        <f t="shared" si="45"/>
        <v/>
      </c>
      <c r="W252" s="124">
        <f t="shared" si="46"/>
        <v>0</v>
      </c>
      <c r="X252" s="124" t="str">
        <f t="shared" si="47"/>
        <v/>
      </c>
      <c r="Y252" s="124" t="str">
        <f t="shared" si="40"/>
        <v/>
      </c>
      <c r="Z252" s="55"/>
      <c r="AA252" s="90" t="s">
        <v>27</v>
      </c>
      <c r="AB252" s="89"/>
      <c r="AC252" s="91"/>
      <c r="AD252" s="105" t="str">
        <f>IF(OR(ISBLANK(AC252),ISBLANK(J252)),"",IF(AND(J252&gt;1, K252 &gt;= 6, K252 &lt;= 59), VLOOKUP(AC252&amp;Y252,Contextualization!C257:D288,2,FALSE), "NPD"))</f>
        <v/>
      </c>
      <c r="AE252" s="158"/>
    </row>
    <row r="253" spans="1:31">
      <c r="A253" s="157">
        <f t="shared" si="36"/>
        <v>249</v>
      </c>
      <c r="B253" s="57"/>
      <c r="C253" s="57"/>
      <c r="D253" s="57"/>
      <c r="E253" s="60"/>
      <c r="F253" s="57"/>
      <c r="G253" s="57"/>
      <c r="H253" s="58"/>
      <c r="I253" s="62"/>
      <c r="J253" s="93"/>
      <c r="K253" s="103" t="str">
        <f t="shared" si="41"/>
        <v/>
      </c>
      <c r="L253" s="103" t="str">
        <f t="shared" si="42"/>
        <v/>
      </c>
      <c r="M253" s="89"/>
      <c r="N253" s="121" t="str">
        <f t="shared" si="37"/>
        <v/>
      </c>
      <c r="O253" s="121" t="str">
        <f t="shared" si="38"/>
        <v/>
      </c>
      <c r="P253" s="122" t="str">
        <f>IF(ISBLANK(M253), "", (POWER(M253/VLOOKUP(O253,Anthro_Calc!C:P,13,FALSE),VLOOKUP(O253,Anthro_Calc!C:P,12,FALSE))-1) / (VLOOKUP(O253,Anthro_Calc!C:P,14,FALSE)*VLOOKUP(O253,Anthro_Calc!C:P,12,FALSE)))</f>
        <v/>
      </c>
      <c r="Q253" s="122" t="str">
        <f>IF(ISBLANK(M253), "", -3 + (M253 -VLOOKUP(O253,Anthro_Calc!C:P,4,FALSE)) / (VLOOKUP(O253,Anthro_Calc!C:P,5,FALSE) - VLOOKUP(O253,Anthro_Calc!C:P,4,FALSE)))</f>
        <v/>
      </c>
      <c r="R253" s="122" t="str">
        <f>IF(ISBLANK(M253), "", 3 + (M253 -VLOOKUP(O253,Anthro_Calc!C:P,10,FALSE)) / (VLOOKUP(O253,Anthro_Calc!C:P,10,FALSE) - VLOOKUP(O253,Anthro_Calc!C:P,9,FALSE)))</f>
        <v/>
      </c>
      <c r="S253" s="123" t="str">
        <f t="shared" si="43"/>
        <v/>
      </c>
      <c r="T253" s="124" t="str">
        <f t="shared" si="39"/>
        <v/>
      </c>
      <c r="U253" s="124">
        <f t="shared" si="44"/>
        <v>0</v>
      </c>
      <c r="V253" s="124" t="str">
        <f t="shared" si="45"/>
        <v/>
      </c>
      <c r="W253" s="124">
        <f t="shared" si="46"/>
        <v>0</v>
      </c>
      <c r="X253" s="124" t="str">
        <f t="shared" si="47"/>
        <v/>
      </c>
      <c r="Y253" s="124" t="str">
        <f t="shared" si="40"/>
        <v/>
      </c>
      <c r="Z253" s="55"/>
      <c r="AA253" s="90" t="s">
        <v>27</v>
      </c>
      <c r="AB253" s="89"/>
      <c r="AC253" s="91"/>
      <c r="AD253" s="105" t="str">
        <f>IF(OR(ISBLANK(AC253),ISBLANK(J253)),"",IF(AND(J253&gt;1, K253 &gt;= 6, K253 &lt;= 59), VLOOKUP(AC253&amp;Y253,Contextualization!C258:D289,2,FALSE), "NPD"))</f>
        <v/>
      </c>
      <c r="AE253" s="158"/>
    </row>
    <row r="254" spans="1:31">
      <c r="A254" s="157">
        <f t="shared" si="36"/>
        <v>250</v>
      </c>
      <c r="B254" s="57"/>
      <c r="C254" s="57"/>
      <c r="D254" s="57"/>
      <c r="E254" s="60"/>
      <c r="F254" s="57"/>
      <c r="G254" s="57"/>
      <c r="H254" s="58"/>
      <c r="I254" s="62"/>
      <c r="J254" s="93"/>
      <c r="K254" s="103" t="str">
        <f t="shared" si="41"/>
        <v/>
      </c>
      <c r="L254" s="103" t="str">
        <f t="shared" si="42"/>
        <v/>
      </c>
      <c r="M254" s="89"/>
      <c r="N254" s="121" t="str">
        <f t="shared" si="37"/>
        <v/>
      </c>
      <c r="O254" s="121" t="str">
        <f t="shared" si="38"/>
        <v/>
      </c>
      <c r="P254" s="122" t="str">
        <f>IF(ISBLANK(M254), "", (POWER(M254/VLOOKUP(O254,Anthro_Calc!C:P,13,FALSE),VLOOKUP(O254,Anthro_Calc!C:P,12,FALSE))-1) / (VLOOKUP(O254,Anthro_Calc!C:P,14,FALSE)*VLOOKUP(O254,Anthro_Calc!C:P,12,FALSE)))</f>
        <v/>
      </c>
      <c r="Q254" s="122" t="str">
        <f>IF(ISBLANK(M254), "", -3 + (M254 -VLOOKUP(O254,Anthro_Calc!C:P,4,FALSE)) / (VLOOKUP(O254,Anthro_Calc!C:P,5,FALSE) - VLOOKUP(O254,Anthro_Calc!C:P,4,FALSE)))</f>
        <v/>
      </c>
      <c r="R254" s="122" t="str">
        <f>IF(ISBLANK(M254), "", 3 + (M254 -VLOOKUP(O254,Anthro_Calc!C:P,10,FALSE)) / (VLOOKUP(O254,Anthro_Calc!C:P,10,FALSE) - VLOOKUP(O254,Anthro_Calc!C:P,9,FALSE)))</f>
        <v/>
      </c>
      <c r="S254" s="123" t="str">
        <f t="shared" si="43"/>
        <v/>
      </c>
      <c r="T254" s="124" t="str">
        <f t="shared" si="39"/>
        <v/>
      </c>
      <c r="U254" s="124">
        <f t="shared" si="44"/>
        <v>0</v>
      </c>
      <c r="V254" s="124" t="str">
        <f t="shared" si="45"/>
        <v/>
      </c>
      <c r="W254" s="124">
        <f t="shared" si="46"/>
        <v>0</v>
      </c>
      <c r="X254" s="124" t="str">
        <f t="shared" si="47"/>
        <v/>
      </c>
      <c r="Y254" s="124" t="str">
        <f t="shared" si="40"/>
        <v/>
      </c>
      <c r="Z254" s="55"/>
      <c r="AA254" s="90" t="s">
        <v>27</v>
      </c>
      <c r="AB254" s="89"/>
      <c r="AC254" s="91"/>
      <c r="AD254" s="105" t="str">
        <f>IF(OR(ISBLANK(AC254),ISBLANK(J254)),"",IF(AND(J254&gt;1, K254 &gt;= 6, K254 &lt;= 59), VLOOKUP(AC254&amp;Y254,Contextualization!C259:D290,2,FALSE), "NPD"))</f>
        <v/>
      </c>
      <c r="AE254" s="158"/>
    </row>
    <row r="255" spans="1:31">
      <c r="A255" s="157">
        <f t="shared" si="36"/>
        <v>251</v>
      </c>
      <c r="B255" s="57"/>
      <c r="C255" s="57"/>
      <c r="D255" s="57"/>
      <c r="E255" s="60"/>
      <c r="F255" s="57"/>
      <c r="G255" s="57"/>
      <c r="H255" s="58"/>
      <c r="I255" s="62"/>
      <c r="J255" s="93"/>
      <c r="K255" s="103" t="str">
        <f t="shared" si="41"/>
        <v/>
      </c>
      <c r="L255" s="103" t="str">
        <f t="shared" si="42"/>
        <v/>
      </c>
      <c r="M255" s="89"/>
      <c r="N255" s="121" t="str">
        <f t="shared" si="37"/>
        <v/>
      </c>
      <c r="O255" s="121" t="str">
        <f t="shared" si="38"/>
        <v/>
      </c>
      <c r="P255" s="122" t="str">
        <f>IF(ISBLANK(M255), "", (POWER(M255/VLOOKUP(O255,Anthro_Calc!C:P,13,FALSE),VLOOKUP(O255,Anthro_Calc!C:P,12,FALSE))-1) / (VLOOKUP(O255,Anthro_Calc!C:P,14,FALSE)*VLOOKUP(O255,Anthro_Calc!C:P,12,FALSE)))</f>
        <v/>
      </c>
      <c r="Q255" s="122" t="str">
        <f>IF(ISBLANK(M255), "", -3 + (M255 -VLOOKUP(O255,Anthro_Calc!C:P,4,FALSE)) / (VLOOKUP(O255,Anthro_Calc!C:P,5,FALSE) - VLOOKUP(O255,Anthro_Calc!C:P,4,FALSE)))</f>
        <v/>
      </c>
      <c r="R255" s="122" t="str">
        <f>IF(ISBLANK(M255), "", 3 + (M255 -VLOOKUP(O255,Anthro_Calc!C:P,10,FALSE)) / (VLOOKUP(O255,Anthro_Calc!C:P,10,FALSE) - VLOOKUP(O255,Anthro_Calc!C:P,9,FALSE)))</f>
        <v/>
      </c>
      <c r="S255" s="123" t="str">
        <f t="shared" si="43"/>
        <v/>
      </c>
      <c r="T255" s="124" t="str">
        <f t="shared" si="39"/>
        <v/>
      </c>
      <c r="U255" s="124">
        <f t="shared" si="44"/>
        <v>0</v>
      </c>
      <c r="V255" s="124" t="str">
        <f t="shared" si="45"/>
        <v/>
      </c>
      <c r="W255" s="124">
        <f t="shared" si="46"/>
        <v>0</v>
      </c>
      <c r="X255" s="124" t="str">
        <f t="shared" si="47"/>
        <v/>
      </c>
      <c r="Y255" s="124" t="str">
        <f t="shared" si="40"/>
        <v/>
      </c>
      <c r="Z255" s="55"/>
      <c r="AA255" s="90" t="s">
        <v>27</v>
      </c>
      <c r="AB255" s="89"/>
      <c r="AC255" s="91"/>
      <c r="AD255" s="105" t="str">
        <f>IF(OR(ISBLANK(AC255),ISBLANK(J255)),"",IF(AND(J255&gt;1, K255 &gt;= 6, K255 &lt;= 59), VLOOKUP(AC255&amp;Y255,Contextualization!C260:D291,2,FALSE), "NPD"))</f>
        <v/>
      </c>
      <c r="AE255" s="158"/>
    </row>
    <row r="256" spans="1:31">
      <c r="A256" s="157">
        <f t="shared" si="36"/>
        <v>252</v>
      </c>
      <c r="B256" s="57"/>
      <c r="C256" s="57"/>
      <c r="D256" s="57"/>
      <c r="E256" s="60"/>
      <c r="F256" s="57"/>
      <c r="G256" s="57"/>
      <c r="H256" s="58"/>
      <c r="I256" s="62"/>
      <c r="J256" s="93"/>
      <c r="K256" s="103" t="str">
        <f t="shared" si="41"/>
        <v/>
      </c>
      <c r="L256" s="103" t="str">
        <f t="shared" si="42"/>
        <v/>
      </c>
      <c r="M256" s="89"/>
      <c r="N256" s="121" t="str">
        <f t="shared" si="37"/>
        <v/>
      </c>
      <c r="O256" s="121" t="str">
        <f t="shared" si="38"/>
        <v/>
      </c>
      <c r="P256" s="122" t="str">
        <f>IF(ISBLANK(M256), "", (POWER(M256/VLOOKUP(O256,Anthro_Calc!C:P,13,FALSE),VLOOKUP(O256,Anthro_Calc!C:P,12,FALSE))-1) / (VLOOKUP(O256,Anthro_Calc!C:P,14,FALSE)*VLOOKUP(O256,Anthro_Calc!C:P,12,FALSE)))</f>
        <v/>
      </c>
      <c r="Q256" s="122" t="str">
        <f>IF(ISBLANK(M256), "", -3 + (M256 -VLOOKUP(O256,Anthro_Calc!C:P,4,FALSE)) / (VLOOKUP(O256,Anthro_Calc!C:P,5,FALSE) - VLOOKUP(O256,Anthro_Calc!C:P,4,FALSE)))</f>
        <v/>
      </c>
      <c r="R256" s="122" t="str">
        <f>IF(ISBLANK(M256), "", 3 + (M256 -VLOOKUP(O256,Anthro_Calc!C:P,10,FALSE)) / (VLOOKUP(O256,Anthro_Calc!C:P,10,FALSE) - VLOOKUP(O256,Anthro_Calc!C:P,9,FALSE)))</f>
        <v/>
      </c>
      <c r="S256" s="123" t="str">
        <f t="shared" si="43"/>
        <v/>
      </c>
      <c r="T256" s="124" t="str">
        <f t="shared" si="39"/>
        <v/>
      </c>
      <c r="U256" s="124">
        <f t="shared" si="44"/>
        <v>0</v>
      </c>
      <c r="V256" s="124" t="str">
        <f t="shared" si="45"/>
        <v/>
      </c>
      <c r="W256" s="124">
        <f t="shared" si="46"/>
        <v>0</v>
      </c>
      <c r="X256" s="124" t="str">
        <f t="shared" si="47"/>
        <v/>
      </c>
      <c r="Y256" s="124" t="str">
        <f t="shared" si="40"/>
        <v/>
      </c>
      <c r="Z256" s="55"/>
      <c r="AA256" s="90" t="s">
        <v>27</v>
      </c>
      <c r="AB256" s="89"/>
      <c r="AC256" s="91"/>
      <c r="AD256" s="105" t="str">
        <f>IF(OR(ISBLANK(AC256),ISBLANK(J256)),"",IF(AND(J256&gt;1, K256 &gt;= 6, K256 &lt;= 59), VLOOKUP(AC256&amp;Y256,Contextualization!C261:D292,2,FALSE), "NPD"))</f>
        <v/>
      </c>
      <c r="AE256" s="158"/>
    </row>
    <row r="257" spans="1:31">
      <c r="A257" s="157">
        <f t="shared" si="36"/>
        <v>253</v>
      </c>
      <c r="B257" s="57"/>
      <c r="C257" s="57"/>
      <c r="D257" s="57"/>
      <c r="E257" s="60"/>
      <c r="F257" s="57"/>
      <c r="G257" s="57"/>
      <c r="H257" s="58"/>
      <c r="I257" s="62"/>
      <c r="J257" s="93"/>
      <c r="K257" s="103" t="str">
        <f t="shared" si="41"/>
        <v/>
      </c>
      <c r="L257" s="103" t="str">
        <f t="shared" si="42"/>
        <v/>
      </c>
      <c r="M257" s="89"/>
      <c r="N257" s="121" t="str">
        <f t="shared" si="37"/>
        <v/>
      </c>
      <c r="O257" s="121" t="str">
        <f t="shared" si="38"/>
        <v/>
      </c>
      <c r="P257" s="122" t="str">
        <f>IF(ISBLANK(M257), "", (POWER(M257/VLOOKUP(O257,Anthro_Calc!C:P,13,FALSE),VLOOKUP(O257,Anthro_Calc!C:P,12,FALSE))-1) / (VLOOKUP(O257,Anthro_Calc!C:P,14,FALSE)*VLOOKUP(O257,Anthro_Calc!C:P,12,FALSE)))</f>
        <v/>
      </c>
      <c r="Q257" s="122" t="str">
        <f>IF(ISBLANK(M257), "", -3 + (M257 -VLOOKUP(O257,Anthro_Calc!C:P,4,FALSE)) / (VLOOKUP(O257,Anthro_Calc!C:P,5,FALSE) - VLOOKUP(O257,Anthro_Calc!C:P,4,FALSE)))</f>
        <v/>
      </c>
      <c r="R257" s="122" t="str">
        <f>IF(ISBLANK(M257), "", 3 + (M257 -VLOOKUP(O257,Anthro_Calc!C:P,10,FALSE)) / (VLOOKUP(O257,Anthro_Calc!C:P,10,FALSE) - VLOOKUP(O257,Anthro_Calc!C:P,9,FALSE)))</f>
        <v/>
      </c>
      <c r="S257" s="123" t="str">
        <f t="shared" si="43"/>
        <v/>
      </c>
      <c r="T257" s="124" t="str">
        <f t="shared" si="39"/>
        <v/>
      </c>
      <c r="U257" s="124">
        <f t="shared" si="44"/>
        <v>0</v>
      </c>
      <c r="V257" s="124" t="str">
        <f t="shared" si="45"/>
        <v/>
      </c>
      <c r="W257" s="124">
        <f t="shared" si="46"/>
        <v>0</v>
      </c>
      <c r="X257" s="124" t="str">
        <f t="shared" si="47"/>
        <v/>
      </c>
      <c r="Y257" s="124" t="str">
        <f t="shared" si="40"/>
        <v/>
      </c>
      <c r="Z257" s="55"/>
      <c r="AA257" s="90" t="s">
        <v>27</v>
      </c>
      <c r="AB257" s="89"/>
      <c r="AC257" s="91"/>
      <c r="AD257" s="105" t="str">
        <f>IF(OR(ISBLANK(AC257),ISBLANK(J257)),"",IF(AND(J257&gt;1, K257 &gt;= 6, K257 &lt;= 59), VLOOKUP(AC257&amp;Y257,Contextualization!C262:D293,2,FALSE), "NPD"))</f>
        <v/>
      </c>
      <c r="AE257" s="158"/>
    </row>
    <row r="258" spans="1:31">
      <c r="A258" s="157">
        <f t="shared" si="36"/>
        <v>254</v>
      </c>
      <c r="B258" s="57"/>
      <c r="C258" s="57"/>
      <c r="D258" s="57"/>
      <c r="E258" s="60"/>
      <c r="F258" s="57"/>
      <c r="G258" s="57"/>
      <c r="H258" s="58"/>
      <c r="I258" s="62"/>
      <c r="J258" s="93"/>
      <c r="K258" s="103" t="str">
        <f t="shared" si="41"/>
        <v/>
      </c>
      <c r="L258" s="103" t="str">
        <f t="shared" si="42"/>
        <v/>
      </c>
      <c r="M258" s="89"/>
      <c r="N258" s="121" t="str">
        <f t="shared" si="37"/>
        <v/>
      </c>
      <c r="O258" s="121" t="str">
        <f t="shared" si="38"/>
        <v/>
      </c>
      <c r="P258" s="122" t="str">
        <f>IF(ISBLANK(M258), "", (POWER(M258/VLOOKUP(O258,Anthro_Calc!C:P,13,FALSE),VLOOKUP(O258,Anthro_Calc!C:P,12,FALSE))-1) / (VLOOKUP(O258,Anthro_Calc!C:P,14,FALSE)*VLOOKUP(O258,Anthro_Calc!C:P,12,FALSE)))</f>
        <v/>
      </c>
      <c r="Q258" s="122" t="str">
        <f>IF(ISBLANK(M258), "", -3 + (M258 -VLOOKUP(O258,Anthro_Calc!C:P,4,FALSE)) / (VLOOKUP(O258,Anthro_Calc!C:P,5,FALSE) - VLOOKUP(O258,Anthro_Calc!C:P,4,FALSE)))</f>
        <v/>
      </c>
      <c r="R258" s="122" t="str">
        <f>IF(ISBLANK(M258), "", 3 + (M258 -VLOOKUP(O258,Anthro_Calc!C:P,10,FALSE)) / (VLOOKUP(O258,Anthro_Calc!C:P,10,FALSE) - VLOOKUP(O258,Anthro_Calc!C:P,9,FALSE)))</f>
        <v/>
      </c>
      <c r="S258" s="123" t="str">
        <f t="shared" si="43"/>
        <v/>
      </c>
      <c r="T258" s="124" t="str">
        <f t="shared" si="39"/>
        <v/>
      </c>
      <c r="U258" s="124">
        <f t="shared" si="44"/>
        <v>0</v>
      </c>
      <c r="V258" s="124" t="str">
        <f t="shared" si="45"/>
        <v/>
      </c>
      <c r="W258" s="124">
        <f t="shared" si="46"/>
        <v>0</v>
      </c>
      <c r="X258" s="124" t="str">
        <f t="shared" si="47"/>
        <v/>
      </c>
      <c r="Y258" s="124" t="str">
        <f t="shared" si="40"/>
        <v/>
      </c>
      <c r="Z258" s="55"/>
      <c r="AA258" s="90" t="s">
        <v>27</v>
      </c>
      <c r="AB258" s="89"/>
      <c r="AC258" s="91"/>
      <c r="AD258" s="105" t="str">
        <f>IF(OR(ISBLANK(AC258),ISBLANK(J258)),"",IF(AND(J258&gt;1, K258 &gt;= 6, K258 &lt;= 59), VLOOKUP(AC258&amp;Y258,Contextualization!C263:D294,2,FALSE), "NPD"))</f>
        <v/>
      </c>
      <c r="AE258" s="158"/>
    </row>
    <row r="259" spans="1:31">
      <c r="A259" s="157">
        <f t="shared" si="36"/>
        <v>255</v>
      </c>
      <c r="B259" s="57"/>
      <c r="C259" s="57"/>
      <c r="D259" s="57"/>
      <c r="E259" s="60"/>
      <c r="F259" s="57"/>
      <c r="G259" s="57"/>
      <c r="H259" s="58"/>
      <c r="I259" s="62"/>
      <c r="J259" s="93"/>
      <c r="K259" s="103" t="str">
        <f t="shared" si="41"/>
        <v/>
      </c>
      <c r="L259" s="103" t="str">
        <f t="shared" si="42"/>
        <v/>
      </c>
      <c r="M259" s="89"/>
      <c r="N259" s="121" t="str">
        <f t="shared" si="37"/>
        <v/>
      </c>
      <c r="O259" s="121" t="str">
        <f t="shared" si="38"/>
        <v/>
      </c>
      <c r="P259" s="122" t="str">
        <f>IF(ISBLANK(M259), "", (POWER(M259/VLOOKUP(O259,Anthro_Calc!C:P,13,FALSE),VLOOKUP(O259,Anthro_Calc!C:P,12,FALSE))-1) / (VLOOKUP(O259,Anthro_Calc!C:P,14,FALSE)*VLOOKUP(O259,Anthro_Calc!C:P,12,FALSE)))</f>
        <v/>
      </c>
      <c r="Q259" s="122" t="str">
        <f>IF(ISBLANK(M259), "", -3 + (M259 -VLOOKUP(O259,Anthro_Calc!C:P,4,FALSE)) / (VLOOKUP(O259,Anthro_Calc!C:P,5,FALSE) - VLOOKUP(O259,Anthro_Calc!C:P,4,FALSE)))</f>
        <v/>
      </c>
      <c r="R259" s="122" t="str">
        <f>IF(ISBLANK(M259), "", 3 + (M259 -VLOOKUP(O259,Anthro_Calc!C:P,10,FALSE)) / (VLOOKUP(O259,Anthro_Calc!C:P,10,FALSE) - VLOOKUP(O259,Anthro_Calc!C:P,9,FALSE)))</f>
        <v/>
      </c>
      <c r="S259" s="123" t="str">
        <f t="shared" si="43"/>
        <v/>
      </c>
      <c r="T259" s="124" t="str">
        <f t="shared" si="39"/>
        <v/>
      </c>
      <c r="U259" s="124">
        <f t="shared" si="44"/>
        <v>0</v>
      </c>
      <c r="V259" s="124" t="str">
        <f t="shared" si="45"/>
        <v/>
      </c>
      <c r="W259" s="124">
        <f t="shared" si="46"/>
        <v>0</v>
      </c>
      <c r="X259" s="124" t="str">
        <f t="shared" si="47"/>
        <v/>
      </c>
      <c r="Y259" s="124" t="str">
        <f t="shared" si="40"/>
        <v/>
      </c>
      <c r="Z259" s="55"/>
      <c r="AA259" s="90" t="s">
        <v>27</v>
      </c>
      <c r="AB259" s="89"/>
      <c r="AC259" s="91"/>
      <c r="AD259" s="105" t="str">
        <f>IF(OR(ISBLANK(AC259),ISBLANK(J259)),"",IF(AND(J259&gt;1, K259 &gt;= 6, K259 &lt;= 59), VLOOKUP(AC259&amp;Y259,Contextualization!C264:D295,2,FALSE), "NPD"))</f>
        <v/>
      </c>
      <c r="AE259" s="158"/>
    </row>
    <row r="260" spans="1:31">
      <c r="A260" s="157">
        <f t="shared" si="36"/>
        <v>256</v>
      </c>
      <c r="B260" s="57"/>
      <c r="C260" s="57"/>
      <c r="D260" s="57"/>
      <c r="E260" s="60"/>
      <c r="F260" s="57"/>
      <c r="G260" s="57"/>
      <c r="H260" s="58"/>
      <c r="I260" s="62"/>
      <c r="J260" s="93"/>
      <c r="K260" s="103" t="str">
        <f t="shared" si="41"/>
        <v/>
      </c>
      <c r="L260" s="103" t="str">
        <f t="shared" si="42"/>
        <v/>
      </c>
      <c r="M260" s="89"/>
      <c r="N260" s="121" t="str">
        <f t="shared" si="37"/>
        <v/>
      </c>
      <c r="O260" s="121" t="str">
        <f t="shared" si="38"/>
        <v/>
      </c>
      <c r="P260" s="122" t="str">
        <f>IF(ISBLANK(M260), "", (POWER(M260/VLOOKUP(O260,Anthro_Calc!C:P,13,FALSE),VLOOKUP(O260,Anthro_Calc!C:P,12,FALSE))-1) / (VLOOKUP(O260,Anthro_Calc!C:P,14,FALSE)*VLOOKUP(O260,Anthro_Calc!C:P,12,FALSE)))</f>
        <v/>
      </c>
      <c r="Q260" s="122" t="str">
        <f>IF(ISBLANK(M260), "", -3 + (M260 -VLOOKUP(O260,Anthro_Calc!C:P,4,FALSE)) / (VLOOKUP(O260,Anthro_Calc!C:P,5,FALSE) - VLOOKUP(O260,Anthro_Calc!C:P,4,FALSE)))</f>
        <v/>
      </c>
      <c r="R260" s="122" t="str">
        <f>IF(ISBLANK(M260), "", 3 + (M260 -VLOOKUP(O260,Anthro_Calc!C:P,10,FALSE)) / (VLOOKUP(O260,Anthro_Calc!C:P,10,FALSE) - VLOOKUP(O260,Anthro_Calc!C:P,9,FALSE)))</f>
        <v/>
      </c>
      <c r="S260" s="123" t="str">
        <f t="shared" si="43"/>
        <v/>
      </c>
      <c r="T260" s="124" t="str">
        <f t="shared" si="39"/>
        <v/>
      </c>
      <c r="U260" s="124">
        <f t="shared" si="44"/>
        <v>0</v>
      </c>
      <c r="V260" s="124" t="str">
        <f t="shared" si="45"/>
        <v/>
      </c>
      <c r="W260" s="124">
        <f t="shared" si="46"/>
        <v>0</v>
      </c>
      <c r="X260" s="124" t="str">
        <f t="shared" si="47"/>
        <v/>
      </c>
      <c r="Y260" s="124" t="str">
        <f t="shared" si="40"/>
        <v/>
      </c>
      <c r="Z260" s="55"/>
      <c r="AA260" s="90" t="s">
        <v>27</v>
      </c>
      <c r="AB260" s="89"/>
      <c r="AC260" s="91"/>
      <c r="AD260" s="105" t="str">
        <f>IF(OR(ISBLANK(AC260),ISBLANK(J260)),"",IF(AND(J260&gt;1, K260 &gt;= 6, K260 &lt;= 59), VLOOKUP(AC260&amp;Y260,Contextualization!C265:D296,2,FALSE), "NPD"))</f>
        <v/>
      </c>
      <c r="AE260" s="158"/>
    </row>
    <row r="261" spans="1:31">
      <c r="A261" s="157">
        <f t="shared" ref="A261:A324" si="48">ROW()-4</f>
        <v>257</v>
      </c>
      <c r="B261" s="57"/>
      <c r="C261" s="57"/>
      <c r="D261" s="57"/>
      <c r="E261" s="60"/>
      <c r="F261" s="57"/>
      <c r="G261" s="57"/>
      <c r="H261" s="58"/>
      <c r="I261" s="62"/>
      <c r="J261" s="93"/>
      <c r="K261" s="103" t="str">
        <f t="shared" si="41"/>
        <v/>
      </c>
      <c r="L261" s="103" t="str">
        <f t="shared" si="42"/>
        <v/>
      </c>
      <c r="M261" s="89"/>
      <c r="N261" s="121" t="str">
        <f t="shared" ref="N261:N324" si="49">H261&amp;K261</f>
        <v/>
      </c>
      <c r="O261" s="121" t="str">
        <f t="shared" ref="O261:O324" si="50">H261&amp;L261</f>
        <v/>
      </c>
      <c r="P261" s="122" t="str">
        <f>IF(ISBLANK(M261), "", (POWER(M261/VLOOKUP(O261,Anthro_Calc!C:P,13,FALSE),VLOOKUP(O261,Anthro_Calc!C:P,12,FALSE))-1) / (VLOOKUP(O261,Anthro_Calc!C:P,14,FALSE)*VLOOKUP(O261,Anthro_Calc!C:P,12,FALSE)))</f>
        <v/>
      </c>
      <c r="Q261" s="122" t="str">
        <f>IF(ISBLANK(M261), "", -3 + (M261 -VLOOKUP(O261,Anthro_Calc!C:P,4,FALSE)) / (VLOOKUP(O261,Anthro_Calc!C:P,5,FALSE) - VLOOKUP(O261,Anthro_Calc!C:P,4,FALSE)))</f>
        <v/>
      </c>
      <c r="R261" s="122" t="str">
        <f>IF(ISBLANK(M261), "", 3 + (M261 -VLOOKUP(O261,Anthro_Calc!C:P,10,FALSE)) / (VLOOKUP(O261,Anthro_Calc!C:P,10,FALSE) - VLOOKUP(O261,Anthro_Calc!C:P,9,FALSE)))</f>
        <v/>
      </c>
      <c r="S261" s="123" t="str">
        <f t="shared" si="43"/>
        <v/>
      </c>
      <c r="T261" s="124" t="str">
        <f t="shared" ref="T261:T324" si="51">IF(ISBLANK(M261), "", IF(S261&lt;=-3,"SEVERE", IF(S261&lt;=-2,"MODERATE", IF(S261&lt;=-1, "MILD", "NORMAL"))))</f>
        <v/>
      </c>
      <c r="U261" s="124">
        <f t="shared" si="44"/>
        <v>0</v>
      </c>
      <c r="V261" s="124" t="str">
        <f t="shared" si="45"/>
        <v/>
      </c>
      <c r="W261" s="124">
        <f t="shared" si="46"/>
        <v>0</v>
      </c>
      <c r="X261" s="124" t="str">
        <f t="shared" si="47"/>
        <v/>
      </c>
      <c r="Y261" s="124" t="str">
        <f t="shared" ref="Y261:Y324" si="52">IF(AND(ISERROR(FIND("Mild",$I$2)),T261="MILD"),"NORMAL",T261)</f>
        <v/>
      </c>
      <c r="Z261" s="55"/>
      <c r="AA261" s="90" t="s">
        <v>27</v>
      </c>
      <c r="AB261" s="89"/>
      <c r="AC261" s="91"/>
      <c r="AD261" s="105" t="str">
        <f>IF(OR(ISBLANK(AC261),ISBLANK(J261)),"",IF(AND(J261&gt;1, K261 &gt;= 6, K261 &lt;= 59), VLOOKUP(AC261&amp;Y261,Contextualization!C266:D297,2,FALSE), "NPD"))</f>
        <v/>
      </c>
      <c r="AE261" s="158"/>
    </row>
    <row r="262" spans="1:31">
      <c r="A262" s="157">
        <f t="shared" si="48"/>
        <v>258</v>
      </c>
      <c r="B262" s="57"/>
      <c r="C262" s="57"/>
      <c r="D262" s="57"/>
      <c r="E262" s="60"/>
      <c r="F262" s="57"/>
      <c r="G262" s="57"/>
      <c r="H262" s="58"/>
      <c r="I262" s="62"/>
      <c r="J262" s="93"/>
      <c r="K262" s="103" t="str">
        <f t="shared" ref="K262:K325" si="53">IF(ISBLANK(I262), "", ROUND((E262-I262)/30.4,0))</f>
        <v/>
      </c>
      <c r="L262" s="103" t="str">
        <f t="shared" ref="L262:L325" si="54">IF(ISBLANK(I262), "", E262-I262)</f>
        <v/>
      </c>
      <c r="M262" s="89"/>
      <c r="N262" s="121" t="str">
        <f t="shared" si="49"/>
        <v/>
      </c>
      <c r="O262" s="121" t="str">
        <f t="shared" si="50"/>
        <v/>
      </c>
      <c r="P262" s="122" t="str">
        <f>IF(ISBLANK(M262), "", (POWER(M262/VLOOKUP(O262,Anthro_Calc!C:P,13,FALSE),VLOOKUP(O262,Anthro_Calc!C:P,12,FALSE))-1) / (VLOOKUP(O262,Anthro_Calc!C:P,14,FALSE)*VLOOKUP(O262,Anthro_Calc!C:P,12,FALSE)))</f>
        <v/>
      </c>
      <c r="Q262" s="122" t="str">
        <f>IF(ISBLANK(M262), "", -3 + (M262 -VLOOKUP(O262,Anthro_Calc!C:P,4,FALSE)) / (VLOOKUP(O262,Anthro_Calc!C:P,5,FALSE) - VLOOKUP(O262,Anthro_Calc!C:P,4,FALSE)))</f>
        <v/>
      </c>
      <c r="R262" s="122" t="str">
        <f>IF(ISBLANK(M262), "", 3 + (M262 -VLOOKUP(O262,Anthro_Calc!C:P,10,FALSE)) / (VLOOKUP(O262,Anthro_Calc!C:P,10,FALSE) - VLOOKUP(O262,Anthro_Calc!C:P,9,FALSE)))</f>
        <v/>
      </c>
      <c r="S262" s="123" t="str">
        <f t="shared" ref="S262:S325" si="55">IF(P262="", "", IF(P262&gt;3, R262, IF(P262&lt;-3, Q262, P262)))</f>
        <v/>
      </c>
      <c r="T262" s="124" t="str">
        <f t="shared" si="51"/>
        <v/>
      </c>
      <c r="U262" s="124">
        <f t="shared" ref="U262:U325" si="56">IF(H262="m", L262, 0)</f>
        <v>0</v>
      </c>
      <c r="V262" s="124" t="str">
        <f t="shared" ref="V262:V325" si="57">IF(H262="m", M262, "")</f>
        <v/>
      </c>
      <c r="W262" s="124">
        <f t="shared" ref="W262:W325" si="58">IF(H262="f", L262, 0)</f>
        <v>0</v>
      </c>
      <c r="X262" s="124" t="str">
        <f t="shared" ref="X262:X325" si="59">IF(H262="f", M262, "")</f>
        <v/>
      </c>
      <c r="Y262" s="124" t="str">
        <f t="shared" si="52"/>
        <v/>
      </c>
      <c r="Z262" s="55"/>
      <c r="AA262" s="90" t="s">
        <v>27</v>
      </c>
      <c r="AB262" s="89"/>
      <c r="AC262" s="91"/>
      <c r="AD262" s="105" t="str">
        <f>IF(OR(ISBLANK(AC262),ISBLANK(J262)),"",IF(AND(J262&gt;1, K262 &gt;= 6, K262 &lt;= 59), VLOOKUP(AC262&amp;Y262,Contextualization!C267:D298,2,FALSE), "NPD"))</f>
        <v/>
      </c>
      <c r="AE262" s="158"/>
    </row>
    <row r="263" spans="1:31">
      <c r="A263" s="157">
        <f t="shared" si="48"/>
        <v>259</v>
      </c>
      <c r="B263" s="57"/>
      <c r="C263" s="57"/>
      <c r="D263" s="57"/>
      <c r="E263" s="60"/>
      <c r="F263" s="57"/>
      <c r="G263" s="57"/>
      <c r="H263" s="58"/>
      <c r="I263" s="62"/>
      <c r="J263" s="93"/>
      <c r="K263" s="103" t="str">
        <f t="shared" si="53"/>
        <v/>
      </c>
      <c r="L263" s="103" t="str">
        <f t="shared" si="54"/>
        <v/>
      </c>
      <c r="M263" s="89"/>
      <c r="N263" s="121" t="str">
        <f t="shared" si="49"/>
        <v/>
      </c>
      <c r="O263" s="121" t="str">
        <f t="shared" si="50"/>
        <v/>
      </c>
      <c r="P263" s="122" t="str">
        <f>IF(ISBLANK(M263), "", (POWER(M263/VLOOKUP(O263,Anthro_Calc!C:P,13,FALSE),VLOOKUP(O263,Anthro_Calc!C:P,12,FALSE))-1) / (VLOOKUP(O263,Anthro_Calc!C:P,14,FALSE)*VLOOKUP(O263,Anthro_Calc!C:P,12,FALSE)))</f>
        <v/>
      </c>
      <c r="Q263" s="122" t="str">
        <f>IF(ISBLANK(M263), "", -3 + (M263 -VLOOKUP(O263,Anthro_Calc!C:P,4,FALSE)) / (VLOOKUP(O263,Anthro_Calc!C:P,5,FALSE) - VLOOKUP(O263,Anthro_Calc!C:P,4,FALSE)))</f>
        <v/>
      </c>
      <c r="R263" s="122" t="str">
        <f>IF(ISBLANK(M263), "", 3 + (M263 -VLOOKUP(O263,Anthro_Calc!C:P,10,FALSE)) / (VLOOKUP(O263,Anthro_Calc!C:P,10,FALSE) - VLOOKUP(O263,Anthro_Calc!C:P,9,FALSE)))</f>
        <v/>
      </c>
      <c r="S263" s="123" t="str">
        <f t="shared" si="55"/>
        <v/>
      </c>
      <c r="T263" s="124" t="str">
        <f t="shared" si="51"/>
        <v/>
      </c>
      <c r="U263" s="124">
        <f t="shared" si="56"/>
        <v>0</v>
      </c>
      <c r="V263" s="124" t="str">
        <f t="shared" si="57"/>
        <v/>
      </c>
      <c r="W263" s="124">
        <f t="shared" si="58"/>
        <v>0</v>
      </c>
      <c r="X263" s="124" t="str">
        <f t="shared" si="59"/>
        <v/>
      </c>
      <c r="Y263" s="124" t="str">
        <f t="shared" si="52"/>
        <v/>
      </c>
      <c r="Z263" s="55"/>
      <c r="AA263" s="90" t="s">
        <v>27</v>
      </c>
      <c r="AB263" s="89"/>
      <c r="AC263" s="91"/>
      <c r="AD263" s="105" t="str">
        <f>IF(OR(ISBLANK(AC263),ISBLANK(J263)),"",IF(AND(J263&gt;1, K263 &gt;= 6, K263 &lt;= 59), VLOOKUP(AC263&amp;Y263,Contextualization!C268:D299,2,FALSE), "NPD"))</f>
        <v/>
      </c>
      <c r="AE263" s="158"/>
    </row>
    <row r="264" spans="1:31">
      <c r="A264" s="157">
        <f t="shared" si="48"/>
        <v>260</v>
      </c>
      <c r="B264" s="57"/>
      <c r="C264" s="57"/>
      <c r="D264" s="57"/>
      <c r="E264" s="60"/>
      <c r="F264" s="57"/>
      <c r="G264" s="57"/>
      <c r="H264" s="58"/>
      <c r="I264" s="62"/>
      <c r="J264" s="93"/>
      <c r="K264" s="103" t="str">
        <f t="shared" si="53"/>
        <v/>
      </c>
      <c r="L264" s="103" t="str">
        <f t="shared" si="54"/>
        <v/>
      </c>
      <c r="M264" s="89"/>
      <c r="N264" s="121" t="str">
        <f t="shared" si="49"/>
        <v/>
      </c>
      <c r="O264" s="121" t="str">
        <f t="shared" si="50"/>
        <v/>
      </c>
      <c r="P264" s="122" t="str">
        <f>IF(ISBLANK(M264), "", (POWER(M264/VLOOKUP(O264,Anthro_Calc!C:P,13,FALSE),VLOOKUP(O264,Anthro_Calc!C:P,12,FALSE))-1) / (VLOOKUP(O264,Anthro_Calc!C:P,14,FALSE)*VLOOKUP(O264,Anthro_Calc!C:P,12,FALSE)))</f>
        <v/>
      </c>
      <c r="Q264" s="122" t="str">
        <f>IF(ISBLANK(M264), "", -3 + (M264 -VLOOKUP(O264,Anthro_Calc!C:P,4,FALSE)) / (VLOOKUP(O264,Anthro_Calc!C:P,5,FALSE) - VLOOKUP(O264,Anthro_Calc!C:P,4,FALSE)))</f>
        <v/>
      </c>
      <c r="R264" s="122" t="str">
        <f>IF(ISBLANK(M264), "", 3 + (M264 -VLOOKUP(O264,Anthro_Calc!C:P,10,FALSE)) / (VLOOKUP(O264,Anthro_Calc!C:P,10,FALSE) - VLOOKUP(O264,Anthro_Calc!C:P,9,FALSE)))</f>
        <v/>
      </c>
      <c r="S264" s="123" t="str">
        <f t="shared" si="55"/>
        <v/>
      </c>
      <c r="T264" s="124" t="str">
        <f t="shared" si="51"/>
        <v/>
      </c>
      <c r="U264" s="124">
        <f t="shared" si="56"/>
        <v>0</v>
      </c>
      <c r="V264" s="124" t="str">
        <f t="shared" si="57"/>
        <v/>
      </c>
      <c r="W264" s="124">
        <f t="shared" si="58"/>
        <v>0</v>
      </c>
      <c r="X264" s="124" t="str">
        <f t="shared" si="59"/>
        <v/>
      </c>
      <c r="Y264" s="124" t="str">
        <f t="shared" si="52"/>
        <v/>
      </c>
      <c r="Z264" s="55"/>
      <c r="AA264" s="90" t="s">
        <v>27</v>
      </c>
      <c r="AB264" s="89"/>
      <c r="AC264" s="91"/>
      <c r="AD264" s="105" t="str">
        <f>IF(OR(ISBLANK(AC264),ISBLANK(J264)),"",IF(AND(J264&gt;1, K264 &gt;= 6, K264 &lt;= 59), VLOOKUP(AC264&amp;Y264,Contextualization!C269:D300,2,FALSE), "NPD"))</f>
        <v/>
      </c>
      <c r="AE264" s="158"/>
    </row>
    <row r="265" spans="1:31">
      <c r="A265" s="157">
        <f t="shared" si="48"/>
        <v>261</v>
      </c>
      <c r="B265" s="57"/>
      <c r="C265" s="57"/>
      <c r="D265" s="57"/>
      <c r="E265" s="60"/>
      <c r="F265" s="57"/>
      <c r="G265" s="57"/>
      <c r="H265" s="58"/>
      <c r="I265" s="62"/>
      <c r="J265" s="93"/>
      <c r="K265" s="103" t="str">
        <f t="shared" si="53"/>
        <v/>
      </c>
      <c r="L265" s="103" t="str">
        <f t="shared" si="54"/>
        <v/>
      </c>
      <c r="M265" s="89"/>
      <c r="N265" s="121" t="str">
        <f t="shared" si="49"/>
        <v/>
      </c>
      <c r="O265" s="121" t="str">
        <f t="shared" si="50"/>
        <v/>
      </c>
      <c r="P265" s="122" t="str">
        <f>IF(ISBLANK(M265), "", (POWER(M265/VLOOKUP(O265,Anthro_Calc!C:P,13,FALSE),VLOOKUP(O265,Anthro_Calc!C:P,12,FALSE))-1) / (VLOOKUP(O265,Anthro_Calc!C:P,14,FALSE)*VLOOKUP(O265,Anthro_Calc!C:P,12,FALSE)))</f>
        <v/>
      </c>
      <c r="Q265" s="122" t="str">
        <f>IF(ISBLANK(M265), "", -3 + (M265 -VLOOKUP(O265,Anthro_Calc!C:P,4,FALSE)) / (VLOOKUP(O265,Anthro_Calc!C:P,5,FALSE) - VLOOKUP(O265,Anthro_Calc!C:P,4,FALSE)))</f>
        <v/>
      </c>
      <c r="R265" s="122" t="str">
        <f>IF(ISBLANK(M265), "", 3 + (M265 -VLOOKUP(O265,Anthro_Calc!C:P,10,FALSE)) / (VLOOKUP(O265,Anthro_Calc!C:P,10,FALSE) - VLOOKUP(O265,Anthro_Calc!C:P,9,FALSE)))</f>
        <v/>
      </c>
      <c r="S265" s="123" t="str">
        <f t="shared" si="55"/>
        <v/>
      </c>
      <c r="T265" s="124" t="str">
        <f t="shared" si="51"/>
        <v/>
      </c>
      <c r="U265" s="124">
        <f t="shared" si="56"/>
        <v>0</v>
      </c>
      <c r="V265" s="124" t="str">
        <f t="shared" si="57"/>
        <v/>
      </c>
      <c r="W265" s="124">
        <f t="shared" si="58"/>
        <v>0</v>
      </c>
      <c r="X265" s="124" t="str">
        <f t="shared" si="59"/>
        <v/>
      </c>
      <c r="Y265" s="124" t="str">
        <f t="shared" si="52"/>
        <v/>
      </c>
      <c r="Z265" s="55"/>
      <c r="AA265" s="90" t="s">
        <v>27</v>
      </c>
      <c r="AB265" s="89"/>
      <c r="AC265" s="91"/>
      <c r="AD265" s="105" t="str">
        <f>IF(OR(ISBLANK(AC265),ISBLANK(J265)),"",IF(AND(J265&gt;1, K265 &gt;= 6, K265 &lt;= 59), VLOOKUP(AC265&amp;Y265,Contextualization!C270:D301,2,FALSE), "NPD"))</f>
        <v/>
      </c>
      <c r="AE265" s="158"/>
    </row>
    <row r="266" spans="1:31">
      <c r="A266" s="157">
        <f t="shared" si="48"/>
        <v>262</v>
      </c>
      <c r="B266" s="57"/>
      <c r="C266" s="57"/>
      <c r="D266" s="57"/>
      <c r="E266" s="60"/>
      <c r="F266" s="57"/>
      <c r="G266" s="57"/>
      <c r="H266" s="58"/>
      <c r="I266" s="62"/>
      <c r="J266" s="93"/>
      <c r="K266" s="103" t="str">
        <f t="shared" si="53"/>
        <v/>
      </c>
      <c r="L266" s="103" t="str">
        <f t="shared" si="54"/>
        <v/>
      </c>
      <c r="M266" s="89"/>
      <c r="N266" s="121" t="str">
        <f t="shared" si="49"/>
        <v/>
      </c>
      <c r="O266" s="121" t="str">
        <f t="shared" si="50"/>
        <v/>
      </c>
      <c r="P266" s="122" t="str">
        <f>IF(ISBLANK(M266), "", (POWER(M266/VLOOKUP(O266,Anthro_Calc!C:P,13,FALSE),VLOOKUP(O266,Anthro_Calc!C:P,12,FALSE))-1) / (VLOOKUP(O266,Anthro_Calc!C:P,14,FALSE)*VLOOKUP(O266,Anthro_Calc!C:P,12,FALSE)))</f>
        <v/>
      </c>
      <c r="Q266" s="122" t="str">
        <f>IF(ISBLANK(M266), "", -3 + (M266 -VLOOKUP(O266,Anthro_Calc!C:P,4,FALSE)) / (VLOOKUP(O266,Anthro_Calc!C:P,5,FALSE) - VLOOKUP(O266,Anthro_Calc!C:P,4,FALSE)))</f>
        <v/>
      </c>
      <c r="R266" s="122" t="str">
        <f>IF(ISBLANK(M266), "", 3 + (M266 -VLOOKUP(O266,Anthro_Calc!C:P,10,FALSE)) / (VLOOKUP(O266,Anthro_Calc!C:P,10,FALSE) - VLOOKUP(O266,Anthro_Calc!C:P,9,FALSE)))</f>
        <v/>
      </c>
      <c r="S266" s="123" t="str">
        <f t="shared" si="55"/>
        <v/>
      </c>
      <c r="T266" s="124" t="str">
        <f t="shared" si="51"/>
        <v/>
      </c>
      <c r="U266" s="124">
        <f t="shared" si="56"/>
        <v>0</v>
      </c>
      <c r="V266" s="124" t="str">
        <f t="shared" si="57"/>
        <v/>
      </c>
      <c r="W266" s="124">
        <f t="shared" si="58"/>
        <v>0</v>
      </c>
      <c r="X266" s="124" t="str">
        <f t="shared" si="59"/>
        <v/>
      </c>
      <c r="Y266" s="124" t="str">
        <f t="shared" si="52"/>
        <v/>
      </c>
      <c r="Z266" s="55"/>
      <c r="AA266" s="90" t="s">
        <v>27</v>
      </c>
      <c r="AB266" s="89"/>
      <c r="AC266" s="91"/>
      <c r="AD266" s="105" t="str">
        <f>IF(OR(ISBLANK(AC266),ISBLANK(J266)),"",IF(AND(J266&gt;1, K266 &gt;= 6, K266 &lt;= 59), VLOOKUP(AC266&amp;Y266,Contextualization!C271:D302,2,FALSE), "NPD"))</f>
        <v/>
      </c>
      <c r="AE266" s="158"/>
    </row>
    <row r="267" spans="1:31">
      <c r="A267" s="157">
        <f t="shared" si="48"/>
        <v>263</v>
      </c>
      <c r="B267" s="57"/>
      <c r="C267" s="57"/>
      <c r="D267" s="57"/>
      <c r="E267" s="60"/>
      <c r="F267" s="57"/>
      <c r="G267" s="57"/>
      <c r="H267" s="58"/>
      <c r="I267" s="62"/>
      <c r="J267" s="93"/>
      <c r="K267" s="103" t="str">
        <f t="shared" si="53"/>
        <v/>
      </c>
      <c r="L267" s="103" t="str">
        <f t="shared" si="54"/>
        <v/>
      </c>
      <c r="M267" s="89"/>
      <c r="N267" s="121" t="str">
        <f t="shared" si="49"/>
        <v/>
      </c>
      <c r="O267" s="121" t="str">
        <f t="shared" si="50"/>
        <v/>
      </c>
      <c r="P267" s="122" t="str">
        <f>IF(ISBLANK(M267), "", (POWER(M267/VLOOKUP(O267,Anthro_Calc!C:P,13,FALSE),VLOOKUP(O267,Anthro_Calc!C:P,12,FALSE))-1) / (VLOOKUP(O267,Anthro_Calc!C:P,14,FALSE)*VLOOKUP(O267,Anthro_Calc!C:P,12,FALSE)))</f>
        <v/>
      </c>
      <c r="Q267" s="122" t="str">
        <f>IF(ISBLANK(M267), "", -3 + (M267 -VLOOKUP(O267,Anthro_Calc!C:P,4,FALSE)) / (VLOOKUP(O267,Anthro_Calc!C:P,5,FALSE) - VLOOKUP(O267,Anthro_Calc!C:P,4,FALSE)))</f>
        <v/>
      </c>
      <c r="R267" s="122" t="str">
        <f>IF(ISBLANK(M267), "", 3 + (M267 -VLOOKUP(O267,Anthro_Calc!C:P,10,FALSE)) / (VLOOKUP(O267,Anthro_Calc!C:P,10,FALSE) - VLOOKUP(O267,Anthro_Calc!C:P,9,FALSE)))</f>
        <v/>
      </c>
      <c r="S267" s="123" t="str">
        <f t="shared" si="55"/>
        <v/>
      </c>
      <c r="T267" s="124" t="str">
        <f t="shared" si="51"/>
        <v/>
      </c>
      <c r="U267" s="124">
        <f t="shared" si="56"/>
        <v>0</v>
      </c>
      <c r="V267" s="124" t="str">
        <f t="shared" si="57"/>
        <v/>
      </c>
      <c r="W267" s="124">
        <f t="shared" si="58"/>
        <v>0</v>
      </c>
      <c r="X267" s="124" t="str">
        <f t="shared" si="59"/>
        <v/>
      </c>
      <c r="Y267" s="124" t="str">
        <f t="shared" si="52"/>
        <v/>
      </c>
      <c r="Z267" s="55"/>
      <c r="AA267" s="90" t="s">
        <v>27</v>
      </c>
      <c r="AB267" s="89"/>
      <c r="AC267" s="91"/>
      <c r="AD267" s="105" t="str">
        <f>IF(OR(ISBLANK(AC267),ISBLANK(J267)),"",IF(AND(J267&gt;1, K267 &gt;= 6, K267 &lt;= 59), VLOOKUP(AC267&amp;Y267,Contextualization!C272:D303,2,FALSE), "NPD"))</f>
        <v/>
      </c>
      <c r="AE267" s="158"/>
    </row>
    <row r="268" spans="1:31">
      <c r="A268" s="157">
        <f t="shared" si="48"/>
        <v>264</v>
      </c>
      <c r="B268" s="57"/>
      <c r="C268" s="57"/>
      <c r="D268" s="57"/>
      <c r="E268" s="60"/>
      <c r="F268" s="57"/>
      <c r="G268" s="57"/>
      <c r="H268" s="58"/>
      <c r="I268" s="62"/>
      <c r="J268" s="93"/>
      <c r="K268" s="103" t="str">
        <f t="shared" si="53"/>
        <v/>
      </c>
      <c r="L268" s="103" t="str">
        <f t="shared" si="54"/>
        <v/>
      </c>
      <c r="M268" s="89"/>
      <c r="N268" s="121" t="str">
        <f t="shared" si="49"/>
        <v/>
      </c>
      <c r="O268" s="121" t="str">
        <f t="shared" si="50"/>
        <v/>
      </c>
      <c r="P268" s="122" t="str">
        <f>IF(ISBLANK(M268), "", (POWER(M268/VLOOKUP(O268,Anthro_Calc!C:P,13,FALSE),VLOOKUP(O268,Anthro_Calc!C:P,12,FALSE))-1) / (VLOOKUP(O268,Anthro_Calc!C:P,14,FALSE)*VLOOKUP(O268,Anthro_Calc!C:P,12,FALSE)))</f>
        <v/>
      </c>
      <c r="Q268" s="122" t="str">
        <f>IF(ISBLANK(M268), "", -3 + (M268 -VLOOKUP(O268,Anthro_Calc!C:P,4,FALSE)) / (VLOOKUP(O268,Anthro_Calc!C:P,5,FALSE) - VLOOKUP(O268,Anthro_Calc!C:P,4,FALSE)))</f>
        <v/>
      </c>
      <c r="R268" s="122" t="str">
        <f>IF(ISBLANK(M268), "", 3 + (M268 -VLOOKUP(O268,Anthro_Calc!C:P,10,FALSE)) / (VLOOKUP(O268,Anthro_Calc!C:P,10,FALSE) - VLOOKUP(O268,Anthro_Calc!C:P,9,FALSE)))</f>
        <v/>
      </c>
      <c r="S268" s="123" t="str">
        <f t="shared" si="55"/>
        <v/>
      </c>
      <c r="T268" s="124" t="str">
        <f t="shared" si="51"/>
        <v/>
      </c>
      <c r="U268" s="124">
        <f t="shared" si="56"/>
        <v>0</v>
      </c>
      <c r="V268" s="124" t="str">
        <f t="shared" si="57"/>
        <v/>
      </c>
      <c r="W268" s="124">
        <f t="shared" si="58"/>
        <v>0</v>
      </c>
      <c r="X268" s="124" t="str">
        <f t="shared" si="59"/>
        <v/>
      </c>
      <c r="Y268" s="124" t="str">
        <f t="shared" si="52"/>
        <v/>
      </c>
      <c r="Z268" s="55"/>
      <c r="AA268" s="90" t="s">
        <v>27</v>
      </c>
      <c r="AB268" s="89"/>
      <c r="AC268" s="91"/>
      <c r="AD268" s="105" t="str">
        <f>IF(OR(ISBLANK(AC268),ISBLANK(J268)),"",IF(AND(J268&gt;1, K268 &gt;= 6, K268 &lt;= 59), VLOOKUP(AC268&amp;Y268,Contextualization!C273:D304,2,FALSE), "NPD"))</f>
        <v/>
      </c>
      <c r="AE268" s="158"/>
    </row>
    <row r="269" spans="1:31">
      <c r="A269" s="157">
        <f t="shared" si="48"/>
        <v>265</v>
      </c>
      <c r="B269" s="57"/>
      <c r="C269" s="57"/>
      <c r="D269" s="57"/>
      <c r="E269" s="60"/>
      <c r="F269" s="57"/>
      <c r="G269" s="57"/>
      <c r="H269" s="58"/>
      <c r="I269" s="62"/>
      <c r="J269" s="93"/>
      <c r="K269" s="103" t="str">
        <f t="shared" si="53"/>
        <v/>
      </c>
      <c r="L269" s="103" t="str">
        <f t="shared" si="54"/>
        <v/>
      </c>
      <c r="M269" s="89"/>
      <c r="N269" s="121" t="str">
        <f t="shared" si="49"/>
        <v/>
      </c>
      <c r="O269" s="121" t="str">
        <f t="shared" si="50"/>
        <v/>
      </c>
      <c r="P269" s="122" t="str">
        <f>IF(ISBLANK(M269), "", (POWER(M269/VLOOKUP(O269,Anthro_Calc!C:P,13,FALSE),VLOOKUP(O269,Anthro_Calc!C:P,12,FALSE))-1) / (VLOOKUP(O269,Anthro_Calc!C:P,14,FALSE)*VLOOKUP(O269,Anthro_Calc!C:P,12,FALSE)))</f>
        <v/>
      </c>
      <c r="Q269" s="122" t="str">
        <f>IF(ISBLANK(M269), "", -3 + (M269 -VLOOKUP(O269,Anthro_Calc!C:P,4,FALSE)) / (VLOOKUP(O269,Anthro_Calc!C:P,5,FALSE) - VLOOKUP(O269,Anthro_Calc!C:P,4,FALSE)))</f>
        <v/>
      </c>
      <c r="R269" s="122" t="str">
        <f>IF(ISBLANK(M269), "", 3 + (M269 -VLOOKUP(O269,Anthro_Calc!C:P,10,FALSE)) / (VLOOKUP(O269,Anthro_Calc!C:P,10,FALSE) - VLOOKUP(O269,Anthro_Calc!C:P,9,FALSE)))</f>
        <v/>
      </c>
      <c r="S269" s="123" t="str">
        <f t="shared" si="55"/>
        <v/>
      </c>
      <c r="T269" s="124" t="str">
        <f t="shared" si="51"/>
        <v/>
      </c>
      <c r="U269" s="124">
        <f t="shared" si="56"/>
        <v>0</v>
      </c>
      <c r="V269" s="124" t="str">
        <f t="shared" si="57"/>
        <v/>
      </c>
      <c r="W269" s="124">
        <f t="shared" si="58"/>
        <v>0</v>
      </c>
      <c r="X269" s="124" t="str">
        <f t="shared" si="59"/>
        <v/>
      </c>
      <c r="Y269" s="124" t="str">
        <f t="shared" si="52"/>
        <v/>
      </c>
      <c r="Z269" s="55"/>
      <c r="AA269" s="90" t="s">
        <v>27</v>
      </c>
      <c r="AB269" s="89"/>
      <c r="AC269" s="91"/>
      <c r="AD269" s="105" t="str">
        <f>IF(OR(ISBLANK(AC269),ISBLANK(J269)),"",IF(AND(J269&gt;1, K269 &gt;= 6, K269 &lt;= 59), VLOOKUP(AC269&amp;Y269,Contextualization!C274:D305,2,FALSE), "NPD"))</f>
        <v/>
      </c>
      <c r="AE269" s="158"/>
    </row>
    <row r="270" spans="1:31">
      <c r="A270" s="157">
        <f t="shared" si="48"/>
        <v>266</v>
      </c>
      <c r="B270" s="57"/>
      <c r="C270" s="57"/>
      <c r="D270" s="57"/>
      <c r="E270" s="60"/>
      <c r="F270" s="57"/>
      <c r="G270" s="57"/>
      <c r="H270" s="58"/>
      <c r="I270" s="62"/>
      <c r="J270" s="93"/>
      <c r="K270" s="103" t="str">
        <f t="shared" si="53"/>
        <v/>
      </c>
      <c r="L270" s="103" t="str">
        <f t="shared" si="54"/>
        <v/>
      </c>
      <c r="M270" s="89"/>
      <c r="N270" s="121" t="str">
        <f t="shared" si="49"/>
        <v/>
      </c>
      <c r="O270" s="121" t="str">
        <f t="shared" si="50"/>
        <v/>
      </c>
      <c r="P270" s="122" t="str">
        <f>IF(ISBLANK(M270), "", (POWER(M270/VLOOKUP(O270,Anthro_Calc!C:P,13,FALSE),VLOOKUP(O270,Anthro_Calc!C:P,12,FALSE))-1) / (VLOOKUP(O270,Anthro_Calc!C:P,14,FALSE)*VLOOKUP(O270,Anthro_Calc!C:P,12,FALSE)))</f>
        <v/>
      </c>
      <c r="Q270" s="122" t="str">
        <f>IF(ISBLANK(M270), "", -3 + (M270 -VLOOKUP(O270,Anthro_Calc!C:P,4,FALSE)) / (VLOOKUP(O270,Anthro_Calc!C:P,5,FALSE) - VLOOKUP(O270,Anthro_Calc!C:P,4,FALSE)))</f>
        <v/>
      </c>
      <c r="R270" s="122" t="str">
        <f>IF(ISBLANK(M270), "", 3 + (M270 -VLOOKUP(O270,Anthro_Calc!C:P,10,FALSE)) / (VLOOKUP(O270,Anthro_Calc!C:P,10,FALSE) - VLOOKUP(O270,Anthro_Calc!C:P,9,FALSE)))</f>
        <v/>
      </c>
      <c r="S270" s="123" t="str">
        <f t="shared" si="55"/>
        <v/>
      </c>
      <c r="T270" s="124" t="str">
        <f t="shared" si="51"/>
        <v/>
      </c>
      <c r="U270" s="124">
        <f t="shared" si="56"/>
        <v>0</v>
      </c>
      <c r="V270" s="124" t="str">
        <f t="shared" si="57"/>
        <v/>
      </c>
      <c r="W270" s="124">
        <f t="shared" si="58"/>
        <v>0</v>
      </c>
      <c r="X270" s="124" t="str">
        <f t="shared" si="59"/>
        <v/>
      </c>
      <c r="Y270" s="124" t="str">
        <f t="shared" si="52"/>
        <v/>
      </c>
      <c r="Z270" s="55"/>
      <c r="AA270" s="90" t="s">
        <v>27</v>
      </c>
      <c r="AB270" s="89"/>
      <c r="AC270" s="91"/>
      <c r="AD270" s="105" t="str">
        <f>IF(OR(ISBLANK(AC270),ISBLANK(J270)),"",IF(AND(J270&gt;1, K270 &gt;= 6, K270 &lt;= 59), VLOOKUP(AC270&amp;Y270,Contextualization!C275:D306,2,FALSE), "NPD"))</f>
        <v/>
      </c>
      <c r="AE270" s="158"/>
    </row>
    <row r="271" spans="1:31">
      <c r="A271" s="157">
        <f t="shared" si="48"/>
        <v>267</v>
      </c>
      <c r="B271" s="57"/>
      <c r="C271" s="57"/>
      <c r="D271" s="57"/>
      <c r="E271" s="60"/>
      <c r="F271" s="57"/>
      <c r="G271" s="57"/>
      <c r="H271" s="58"/>
      <c r="I271" s="62"/>
      <c r="J271" s="93"/>
      <c r="K271" s="103" t="str">
        <f t="shared" si="53"/>
        <v/>
      </c>
      <c r="L271" s="103" t="str">
        <f t="shared" si="54"/>
        <v/>
      </c>
      <c r="M271" s="89"/>
      <c r="N271" s="121" t="str">
        <f t="shared" si="49"/>
        <v/>
      </c>
      <c r="O271" s="121" t="str">
        <f t="shared" si="50"/>
        <v/>
      </c>
      <c r="P271" s="122" t="str">
        <f>IF(ISBLANK(M271), "", (POWER(M271/VLOOKUP(O271,Anthro_Calc!C:P,13,FALSE),VLOOKUP(O271,Anthro_Calc!C:P,12,FALSE))-1) / (VLOOKUP(O271,Anthro_Calc!C:P,14,FALSE)*VLOOKUP(O271,Anthro_Calc!C:P,12,FALSE)))</f>
        <v/>
      </c>
      <c r="Q271" s="122" t="str">
        <f>IF(ISBLANK(M271), "", -3 + (M271 -VLOOKUP(O271,Anthro_Calc!C:P,4,FALSE)) / (VLOOKUP(O271,Anthro_Calc!C:P,5,FALSE) - VLOOKUP(O271,Anthro_Calc!C:P,4,FALSE)))</f>
        <v/>
      </c>
      <c r="R271" s="122" t="str">
        <f>IF(ISBLANK(M271), "", 3 + (M271 -VLOOKUP(O271,Anthro_Calc!C:P,10,FALSE)) / (VLOOKUP(O271,Anthro_Calc!C:P,10,FALSE) - VLOOKUP(O271,Anthro_Calc!C:P,9,FALSE)))</f>
        <v/>
      </c>
      <c r="S271" s="123" t="str">
        <f t="shared" si="55"/>
        <v/>
      </c>
      <c r="T271" s="124" t="str">
        <f t="shared" si="51"/>
        <v/>
      </c>
      <c r="U271" s="124">
        <f t="shared" si="56"/>
        <v>0</v>
      </c>
      <c r="V271" s="124" t="str">
        <f t="shared" si="57"/>
        <v/>
      </c>
      <c r="W271" s="124">
        <f t="shared" si="58"/>
        <v>0</v>
      </c>
      <c r="X271" s="124" t="str">
        <f t="shared" si="59"/>
        <v/>
      </c>
      <c r="Y271" s="124" t="str">
        <f t="shared" si="52"/>
        <v/>
      </c>
      <c r="Z271" s="55"/>
      <c r="AA271" s="90" t="s">
        <v>27</v>
      </c>
      <c r="AB271" s="89"/>
      <c r="AC271" s="91"/>
      <c r="AD271" s="105" t="str">
        <f>IF(OR(ISBLANK(AC271),ISBLANK(J271)),"",IF(AND(J271&gt;1, K271 &gt;= 6, K271 &lt;= 59), VLOOKUP(AC271&amp;Y271,Contextualization!C276:D307,2,FALSE), "NPD"))</f>
        <v/>
      </c>
      <c r="AE271" s="158"/>
    </row>
    <row r="272" spans="1:31">
      <c r="A272" s="157">
        <f t="shared" si="48"/>
        <v>268</v>
      </c>
      <c r="B272" s="57"/>
      <c r="C272" s="57"/>
      <c r="D272" s="57"/>
      <c r="E272" s="60"/>
      <c r="F272" s="57"/>
      <c r="G272" s="57"/>
      <c r="H272" s="58"/>
      <c r="I272" s="62"/>
      <c r="J272" s="93"/>
      <c r="K272" s="103" t="str">
        <f t="shared" si="53"/>
        <v/>
      </c>
      <c r="L272" s="103" t="str">
        <f t="shared" si="54"/>
        <v/>
      </c>
      <c r="M272" s="89"/>
      <c r="N272" s="121" t="str">
        <f t="shared" si="49"/>
        <v/>
      </c>
      <c r="O272" s="121" t="str">
        <f t="shared" si="50"/>
        <v/>
      </c>
      <c r="P272" s="122" t="str">
        <f>IF(ISBLANK(M272), "", (POWER(M272/VLOOKUP(O272,Anthro_Calc!C:P,13,FALSE),VLOOKUP(O272,Anthro_Calc!C:P,12,FALSE))-1) / (VLOOKUP(O272,Anthro_Calc!C:P,14,FALSE)*VLOOKUP(O272,Anthro_Calc!C:P,12,FALSE)))</f>
        <v/>
      </c>
      <c r="Q272" s="122" t="str">
        <f>IF(ISBLANK(M272), "", -3 + (M272 -VLOOKUP(O272,Anthro_Calc!C:P,4,FALSE)) / (VLOOKUP(O272,Anthro_Calc!C:P,5,FALSE) - VLOOKUP(O272,Anthro_Calc!C:P,4,FALSE)))</f>
        <v/>
      </c>
      <c r="R272" s="122" t="str">
        <f>IF(ISBLANK(M272), "", 3 + (M272 -VLOOKUP(O272,Anthro_Calc!C:P,10,FALSE)) / (VLOOKUP(O272,Anthro_Calc!C:P,10,FALSE) - VLOOKUP(O272,Anthro_Calc!C:P,9,FALSE)))</f>
        <v/>
      </c>
      <c r="S272" s="123" t="str">
        <f t="shared" si="55"/>
        <v/>
      </c>
      <c r="T272" s="124" t="str">
        <f t="shared" si="51"/>
        <v/>
      </c>
      <c r="U272" s="124">
        <f t="shared" si="56"/>
        <v>0</v>
      </c>
      <c r="V272" s="124" t="str">
        <f t="shared" si="57"/>
        <v/>
      </c>
      <c r="W272" s="124">
        <f t="shared" si="58"/>
        <v>0</v>
      </c>
      <c r="X272" s="124" t="str">
        <f t="shared" si="59"/>
        <v/>
      </c>
      <c r="Y272" s="124" t="str">
        <f t="shared" si="52"/>
        <v/>
      </c>
      <c r="Z272" s="55"/>
      <c r="AA272" s="90" t="s">
        <v>27</v>
      </c>
      <c r="AB272" s="89"/>
      <c r="AC272" s="91"/>
      <c r="AD272" s="105" t="str">
        <f>IF(OR(ISBLANK(AC272),ISBLANK(J272)),"",IF(AND(J272&gt;1, K272 &gt;= 6, K272 &lt;= 59), VLOOKUP(AC272&amp;Y272,Contextualization!C277:D308,2,FALSE), "NPD"))</f>
        <v/>
      </c>
      <c r="AE272" s="158"/>
    </row>
    <row r="273" spans="1:31">
      <c r="A273" s="157">
        <f t="shared" si="48"/>
        <v>269</v>
      </c>
      <c r="B273" s="57"/>
      <c r="C273" s="57"/>
      <c r="D273" s="57"/>
      <c r="E273" s="60"/>
      <c r="F273" s="57"/>
      <c r="G273" s="57"/>
      <c r="H273" s="58"/>
      <c r="I273" s="62"/>
      <c r="J273" s="93"/>
      <c r="K273" s="103" t="str">
        <f t="shared" si="53"/>
        <v/>
      </c>
      <c r="L273" s="103" t="str">
        <f t="shared" si="54"/>
        <v/>
      </c>
      <c r="M273" s="89"/>
      <c r="N273" s="121" t="str">
        <f t="shared" si="49"/>
        <v/>
      </c>
      <c r="O273" s="121" t="str">
        <f t="shared" si="50"/>
        <v/>
      </c>
      <c r="P273" s="122" t="str">
        <f>IF(ISBLANK(M273), "", (POWER(M273/VLOOKUP(O273,Anthro_Calc!C:P,13,FALSE),VLOOKUP(O273,Anthro_Calc!C:P,12,FALSE))-1) / (VLOOKUP(O273,Anthro_Calc!C:P,14,FALSE)*VLOOKUP(O273,Anthro_Calc!C:P,12,FALSE)))</f>
        <v/>
      </c>
      <c r="Q273" s="122" t="str">
        <f>IF(ISBLANK(M273), "", -3 + (M273 -VLOOKUP(O273,Anthro_Calc!C:P,4,FALSE)) / (VLOOKUP(O273,Anthro_Calc!C:P,5,FALSE) - VLOOKUP(O273,Anthro_Calc!C:P,4,FALSE)))</f>
        <v/>
      </c>
      <c r="R273" s="122" t="str">
        <f>IF(ISBLANK(M273), "", 3 + (M273 -VLOOKUP(O273,Anthro_Calc!C:P,10,FALSE)) / (VLOOKUP(O273,Anthro_Calc!C:P,10,FALSE) - VLOOKUP(O273,Anthro_Calc!C:P,9,FALSE)))</f>
        <v/>
      </c>
      <c r="S273" s="123" t="str">
        <f t="shared" si="55"/>
        <v/>
      </c>
      <c r="T273" s="124" t="str">
        <f t="shared" si="51"/>
        <v/>
      </c>
      <c r="U273" s="124">
        <f t="shared" si="56"/>
        <v>0</v>
      </c>
      <c r="V273" s="124" t="str">
        <f t="shared" si="57"/>
        <v/>
      </c>
      <c r="W273" s="124">
        <f t="shared" si="58"/>
        <v>0</v>
      </c>
      <c r="X273" s="124" t="str">
        <f t="shared" si="59"/>
        <v/>
      </c>
      <c r="Y273" s="124" t="str">
        <f t="shared" si="52"/>
        <v/>
      </c>
      <c r="Z273" s="55"/>
      <c r="AA273" s="90" t="s">
        <v>27</v>
      </c>
      <c r="AB273" s="89"/>
      <c r="AC273" s="91"/>
      <c r="AD273" s="105" t="str">
        <f>IF(OR(ISBLANK(AC273),ISBLANK(J273)),"",IF(AND(J273&gt;1, K273 &gt;= 6, K273 &lt;= 59), VLOOKUP(AC273&amp;Y273,Contextualization!C278:D309,2,FALSE), "NPD"))</f>
        <v/>
      </c>
      <c r="AE273" s="158"/>
    </row>
    <row r="274" spans="1:31">
      <c r="A274" s="157">
        <f t="shared" si="48"/>
        <v>270</v>
      </c>
      <c r="B274" s="57"/>
      <c r="C274" s="57"/>
      <c r="D274" s="57"/>
      <c r="E274" s="60"/>
      <c r="F274" s="57"/>
      <c r="G274" s="57"/>
      <c r="H274" s="58"/>
      <c r="I274" s="62"/>
      <c r="J274" s="93"/>
      <c r="K274" s="103" t="str">
        <f t="shared" si="53"/>
        <v/>
      </c>
      <c r="L274" s="103" t="str">
        <f t="shared" si="54"/>
        <v/>
      </c>
      <c r="M274" s="89"/>
      <c r="N274" s="121" t="str">
        <f t="shared" si="49"/>
        <v/>
      </c>
      <c r="O274" s="121" t="str">
        <f t="shared" si="50"/>
        <v/>
      </c>
      <c r="P274" s="122" t="str">
        <f>IF(ISBLANK(M274), "", (POWER(M274/VLOOKUP(O274,Anthro_Calc!C:P,13,FALSE),VLOOKUP(O274,Anthro_Calc!C:P,12,FALSE))-1) / (VLOOKUP(O274,Anthro_Calc!C:P,14,FALSE)*VLOOKUP(O274,Anthro_Calc!C:P,12,FALSE)))</f>
        <v/>
      </c>
      <c r="Q274" s="122" t="str">
        <f>IF(ISBLANK(M274), "", -3 + (M274 -VLOOKUP(O274,Anthro_Calc!C:P,4,FALSE)) / (VLOOKUP(O274,Anthro_Calc!C:P,5,FALSE) - VLOOKUP(O274,Anthro_Calc!C:P,4,FALSE)))</f>
        <v/>
      </c>
      <c r="R274" s="122" t="str">
        <f>IF(ISBLANK(M274), "", 3 + (M274 -VLOOKUP(O274,Anthro_Calc!C:P,10,FALSE)) / (VLOOKUP(O274,Anthro_Calc!C:P,10,FALSE) - VLOOKUP(O274,Anthro_Calc!C:P,9,FALSE)))</f>
        <v/>
      </c>
      <c r="S274" s="123" t="str">
        <f t="shared" si="55"/>
        <v/>
      </c>
      <c r="T274" s="124" t="str">
        <f t="shared" si="51"/>
        <v/>
      </c>
      <c r="U274" s="124">
        <f t="shared" si="56"/>
        <v>0</v>
      </c>
      <c r="V274" s="124" t="str">
        <f t="shared" si="57"/>
        <v/>
      </c>
      <c r="W274" s="124">
        <f t="shared" si="58"/>
        <v>0</v>
      </c>
      <c r="X274" s="124" t="str">
        <f t="shared" si="59"/>
        <v/>
      </c>
      <c r="Y274" s="124" t="str">
        <f t="shared" si="52"/>
        <v/>
      </c>
      <c r="Z274" s="55"/>
      <c r="AA274" s="90" t="s">
        <v>27</v>
      </c>
      <c r="AB274" s="89"/>
      <c r="AC274" s="91"/>
      <c r="AD274" s="105" t="str">
        <f>IF(OR(ISBLANK(AC274),ISBLANK(J274)),"",IF(AND(J274&gt;1, K274 &gt;= 6, K274 &lt;= 59), VLOOKUP(AC274&amp;Y274,Contextualization!C279:D310,2,FALSE), "NPD"))</f>
        <v/>
      </c>
      <c r="AE274" s="158"/>
    </row>
    <row r="275" spans="1:31">
      <c r="A275" s="157">
        <f t="shared" si="48"/>
        <v>271</v>
      </c>
      <c r="B275" s="57"/>
      <c r="C275" s="57"/>
      <c r="D275" s="57"/>
      <c r="E275" s="60"/>
      <c r="F275" s="57"/>
      <c r="G275" s="57"/>
      <c r="H275" s="58"/>
      <c r="I275" s="62"/>
      <c r="J275" s="93"/>
      <c r="K275" s="103" t="str">
        <f t="shared" si="53"/>
        <v/>
      </c>
      <c r="L275" s="103" t="str">
        <f t="shared" si="54"/>
        <v/>
      </c>
      <c r="M275" s="89"/>
      <c r="N275" s="121" t="str">
        <f t="shared" si="49"/>
        <v/>
      </c>
      <c r="O275" s="121" t="str">
        <f t="shared" si="50"/>
        <v/>
      </c>
      <c r="P275" s="122" t="str">
        <f>IF(ISBLANK(M275), "", (POWER(M275/VLOOKUP(O275,Anthro_Calc!C:P,13,FALSE),VLOOKUP(O275,Anthro_Calc!C:P,12,FALSE))-1) / (VLOOKUP(O275,Anthro_Calc!C:P,14,FALSE)*VLOOKUP(O275,Anthro_Calc!C:P,12,FALSE)))</f>
        <v/>
      </c>
      <c r="Q275" s="122" t="str">
        <f>IF(ISBLANK(M275), "", -3 + (M275 -VLOOKUP(O275,Anthro_Calc!C:P,4,FALSE)) / (VLOOKUP(O275,Anthro_Calc!C:P,5,FALSE) - VLOOKUP(O275,Anthro_Calc!C:P,4,FALSE)))</f>
        <v/>
      </c>
      <c r="R275" s="122" t="str">
        <f>IF(ISBLANK(M275), "", 3 + (M275 -VLOOKUP(O275,Anthro_Calc!C:P,10,FALSE)) / (VLOOKUP(O275,Anthro_Calc!C:P,10,FALSE) - VLOOKUP(O275,Anthro_Calc!C:P,9,FALSE)))</f>
        <v/>
      </c>
      <c r="S275" s="123" t="str">
        <f t="shared" si="55"/>
        <v/>
      </c>
      <c r="T275" s="124" t="str">
        <f t="shared" si="51"/>
        <v/>
      </c>
      <c r="U275" s="124">
        <f t="shared" si="56"/>
        <v>0</v>
      </c>
      <c r="V275" s="124" t="str">
        <f t="shared" si="57"/>
        <v/>
      </c>
      <c r="W275" s="124">
        <f t="shared" si="58"/>
        <v>0</v>
      </c>
      <c r="X275" s="124" t="str">
        <f t="shared" si="59"/>
        <v/>
      </c>
      <c r="Y275" s="124" t="str">
        <f t="shared" si="52"/>
        <v/>
      </c>
      <c r="Z275" s="55"/>
      <c r="AA275" s="90" t="s">
        <v>27</v>
      </c>
      <c r="AB275" s="89"/>
      <c r="AC275" s="91"/>
      <c r="AD275" s="105" t="str">
        <f>IF(OR(ISBLANK(AC275),ISBLANK(J275)),"",IF(AND(J275&gt;1, K275 &gt;= 6, K275 &lt;= 59), VLOOKUP(AC275&amp;Y275,Contextualization!C280:D311,2,FALSE), "NPD"))</f>
        <v/>
      </c>
      <c r="AE275" s="158"/>
    </row>
    <row r="276" spans="1:31">
      <c r="A276" s="157">
        <f t="shared" si="48"/>
        <v>272</v>
      </c>
      <c r="B276" s="57"/>
      <c r="C276" s="57"/>
      <c r="D276" s="57"/>
      <c r="E276" s="60"/>
      <c r="F276" s="57"/>
      <c r="G276" s="57"/>
      <c r="H276" s="58"/>
      <c r="I276" s="62"/>
      <c r="J276" s="93"/>
      <c r="K276" s="103" t="str">
        <f t="shared" si="53"/>
        <v/>
      </c>
      <c r="L276" s="103" t="str">
        <f t="shared" si="54"/>
        <v/>
      </c>
      <c r="M276" s="89"/>
      <c r="N276" s="121" t="str">
        <f t="shared" si="49"/>
        <v/>
      </c>
      <c r="O276" s="121" t="str">
        <f t="shared" si="50"/>
        <v/>
      </c>
      <c r="P276" s="122" t="str">
        <f>IF(ISBLANK(M276), "", (POWER(M276/VLOOKUP(O276,Anthro_Calc!C:P,13,FALSE),VLOOKUP(O276,Anthro_Calc!C:P,12,FALSE))-1) / (VLOOKUP(O276,Anthro_Calc!C:P,14,FALSE)*VLOOKUP(O276,Anthro_Calc!C:P,12,FALSE)))</f>
        <v/>
      </c>
      <c r="Q276" s="122" t="str">
        <f>IF(ISBLANK(M276), "", -3 + (M276 -VLOOKUP(O276,Anthro_Calc!C:P,4,FALSE)) / (VLOOKUP(O276,Anthro_Calc!C:P,5,FALSE) - VLOOKUP(O276,Anthro_Calc!C:P,4,FALSE)))</f>
        <v/>
      </c>
      <c r="R276" s="122" t="str">
        <f>IF(ISBLANK(M276), "", 3 + (M276 -VLOOKUP(O276,Anthro_Calc!C:P,10,FALSE)) / (VLOOKUP(O276,Anthro_Calc!C:P,10,FALSE) - VLOOKUP(O276,Anthro_Calc!C:P,9,FALSE)))</f>
        <v/>
      </c>
      <c r="S276" s="123" t="str">
        <f t="shared" si="55"/>
        <v/>
      </c>
      <c r="T276" s="124" t="str">
        <f t="shared" si="51"/>
        <v/>
      </c>
      <c r="U276" s="124">
        <f t="shared" si="56"/>
        <v>0</v>
      </c>
      <c r="V276" s="124" t="str">
        <f t="shared" si="57"/>
        <v/>
      </c>
      <c r="W276" s="124">
        <f t="shared" si="58"/>
        <v>0</v>
      </c>
      <c r="X276" s="124" t="str">
        <f t="shared" si="59"/>
        <v/>
      </c>
      <c r="Y276" s="124" t="str">
        <f t="shared" si="52"/>
        <v/>
      </c>
      <c r="Z276" s="55"/>
      <c r="AA276" s="90" t="s">
        <v>27</v>
      </c>
      <c r="AB276" s="89"/>
      <c r="AC276" s="91"/>
      <c r="AD276" s="105" t="str">
        <f>IF(OR(ISBLANK(AC276),ISBLANK(J276)),"",IF(AND(J276&gt;1, K276 &gt;= 6, K276 &lt;= 59), VLOOKUP(AC276&amp;Y276,Contextualization!C281:D312,2,FALSE), "NPD"))</f>
        <v/>
      </c>
      <c r="AE276" s="158"/>
    </row>
    <row r="277" spans="1:31">
      <c r="A277" s="157">
        <f t="shared" si="48"/>
        <v>273</v>
      </c>
      <c r="B277" s="57"/>
      <c r="C277" s="57"/>
      <c r="D277" s="57"/>
      <c r="E277" s="60"/>
      <c r="F277" s="57"/>
      <c r="G277" s="57"/>
      <c r="H277" s="58"/>
      <c r="I277" s="62"/>
      <c r="J277" s="93"/>
      <c r="K277" s="103" t="str">
        <f t="shared" si="53"/>
        <v/>
      </c>
      <c r="L277" s="103" t="str">
        <f t="shared" si="54"/>
        <v/>
      </c>
      <c r="M277" s="89"/>
      <c r="N277" s="121" t="str">
        <f t="shared" si="49"/>
        <v/>
      </c>
      <c r="O277" s="121" t="str">
        <f t="shared" si="50"/>
        <v/>
      </c>
      <c r="P277" s="122" t="str">
        <f>IF(ISBLANK(M277), "", (POWER(M277/VLOOKUP(O277,Anthro_Calc!C:P,13,FALSE),VLOOKUP(O277,Anthro_Calc!C:P,12,FALSE))-1) / (VLOOKUP(O277,Anthro_Calc!C:P,14,FALSE)*VLOOKUP(O277,Anthro_Calc!C:P,12,FALSE)))</f>
        <v/>
      </c>
      <c r="Q277" s="122" t="str">
        <f>IF(ISBLANK(M277), "", -3 + (M277 -VLOOKUP(O277,Anthro_Calc!C:P,4,FALSE)) / (VLOOKUP(O277,Anthro_Calc!C:P,5,FALSE) - VLOOKUP(O277,Anthro_Calc!C:P,4,FALSE)))</f>
        <v/>
      </c>
      <c r="R277" s="122" t="str">
        <f>IF(ISBLANK(M277), "", 3 + (M277 -VLOOKUP(O277,Anthro_Calc!C:P,10,FALSE)) / (VLOOKUP(O277,Anthro_Calc!C:P,10,FALSE) - VLOOKUP(O277,Anthro_Calc!C:P,9,FALSE)))</f>
        <v/>
      </c>
      <c r="S277" s="123" t="str">
        <f t="shared" si="55"/>
        <v/>
      </c>
      <c r="T277" s="124" t="str">
        <f t="shared" si="51"/>
        <v/>
      </c>
      <c r="U277" s="124">
        <f t="shared" si="56"/>
        <v>0</v>
      </c>
      <c r="V277" s="124" t="str">
        <f t="shared" si="57"/>
        <v/>
      </c>
      <c r="W277" s="124">
        <f t="shared" si="58"/>
        <v>0</v>
      </c>
      <c r="X277" s="124" t="str">
        <f t="shared" si="59"/>
        <v/>
      </c>
      <c r="Y277" s="124" t="str">
        <f t="shared" si="52"/>
        <v/>
      </c>
      <c r="Z277" s="55"/>
      <c r="AA277" s="90" t="s">
        <v>27</v>
      </c>
      <c r="AB277" s="89"/>
      <c r="AC277" s="91"/>
      <c r="AD277" s="105" t="str">
        <f>IF(OR(ISBLANK(AC277),ISBLANK(J277)),"",IF(AND(J277&gt;1, K277 &gt;= 6, K277 &lt;= 59), VLOOKUP(AC277&amp;Y277,Contextualization!C282:D313,2,FALSE), "NPD"))</f>
        <v/>
      </c>
      <c r="AE277" s="158"/>
    </row>
    <row r="278" spans="1:31">
      <c r="A278" s="157">
        <f t="shared" si="48"/>
        <v>274</v>
      </c>
      <c r="B278" s="57"/>
      <c r="C278" s="57"/>
      <c r="D278" s="57"/>
      <c r="E278" s="60"/>
      <c r="F278" s="57"/>
      <c r="G278" s="57"/>
      <c r="H278" s="58"/>
      <c r="I278" s="62"/>
      <c r="J278" s="93"/>
      <c r="K278" s="103" t="str">
        <f t="shared" si="53"/>
        <v/>
      </c>
      <c r="L278" s="103" t="str">
        <f t="shared" si="54"/>
        <v/>
      </c>
      <c r="M278" s="89"/>
      <c r="N278" s="121" t="str">
        <f t="shared" si="49"/>
        <v/>
      </c>
      <c r="O278" s="121" t="str">
        <f t="shared" si="50"/>
        <v/>
      </c>
      <c r="P278" s="122" t="str">
        <f>IF(ISBLANK(M278), "", (POWER(M278/VLOOKUP(O278,Anthro_Calc!C:P,13,FALSE),VLOOKUP(O278,Anthro_Calc!C:P,12,FALSE))-1) / (VLOOKUP(O278,Anthro_Calc!C:P,14,FALSE)*VLOOKUP(O278,Anthro_Calc!C:P,12,FALSE)))</f>
        <v/>
      </c>
      <c r="Q278" s="122" t="str">
        <f>IF(ISBLANK(M278), "", -3 + (M278 -VLOOKUP(O278,Anthro_Calc!C:P,4,FALSE)) / (VLOOKUP(O278,Anthro_Calc!C:P,5,FALSE) - VLOOKUP(O278,Anthro_Calc!C:P,4,FALSE)))</f>
        <v/>
      </c>
      <c r="R278" s="122" t="str">
        <f>IF(ISBLANK(M278), "", 3 + (M278 -VLOOKUP(O278,Anthro_Calc!C:P,10,FALSE)) / (VLOOKUP(O278,Anthro_Calc!C:P,10,FALSE) - VLOOKUP(O278,Anthro_Calc!C:P,9,FALSE)))</f>
        <v/>
      </c>
      <c r="S278" s="123" t="str">
        <f t="shared" si="55"/>
        <v/>
      </c>
      <c r="T278" s="124" t="str">
        <f t="shared" si="51"/>
        <v/>
      </c>
      <c r="U278" s="124">
        <f t="shared" si="56"/>
        <v>0</v>
      </c>
      <c r="V278" s="124" t="str">
        <f t="shared" si="57"/>
        <v/>
      </c>
      <c r="W278" s="124">
        <f t="shared" si="58"/>
        <v>0</v>
      </c>
      <c r="X278" s="124" t="str">
        <f t="shared" si="59"/>
        <v/>
      </c>
      <c r="Y278" s="124" t="str">
        <f t="shared" si="52"/>
        <v/>
      </c>
      <c r="Z278" s="55"/>
      <c r="AA278" s="90" t="s">
        <v>27</v>
      </c>
      <c r="AB278" s="89"/>
      <c r="AC278" s="91"/>
      <c r="AD278" s="105" t="str">
        <f>IF(OR(ISBLANK(AC278),ISBLANK(J278)),"",IF(AND(J278&gt;1, K278 &gt;= 6, K278 &lt;= 59), VLOOKUP(AC278&amp;Y278,Contextualization!C283:D314,2,FALSE), "NPD"))</f>
        <v/>
      </c>
      <c r="AE278" s="158"/>
    </row>
    <row r="279" spans="1:31">
      <c r="A279" s="157">
        <f t="shared" si="48"/>
        <v>275</v>
      </c>
      <c r="B279" s="57"/>
      <c r="C279" s="57"/>
      <c r="D279" s="57"/>
      <c r="E279" s="60"/>
      <c r="F279" s="57"/>
      <c r="G279" s="57"/>
      <c r="H279" s="58"/>
      <c r="I279" s="62"/>
      <c r="J279" s="93"/>
      <c r="K279" s="103" t="str">
        <f t="shared" si="53"/>
        <v/>
      </c>
      <c r="L279" s="103" t="str">
        <f t="shared" si="54"/>
        <v/>
      </c>
      <c r="M279" s="89"/>
      <c r="N279" s="121" t="str">
        <f t="shared" si="49"/>
        <v/>
      </c>
      <c r="O279" s="121" t="str">
        <f t="shared" si="50"/>
        <v/>
      </c>
      <c r="P279" s="122" t="str">
        <f>IF(ISBLANK(M279), "", (POWER(M279/VLOOKUP(O279,Anthro_Calc!C:P,13,FALSE),VLOOKUP(O279,Anthro_Calc!C:P,12,FALSE))-1) / (VLOOKUP(O279,Anthro_Calc!C:P,14,FALSE)*VLOOKUP(O279,Anthro_Calc!C:P,12,FALSE)))</f>
        <v/>
      </c>
      <c r="Q279" s="122" t="str">
        <f>IF(ISBLANK(M279), "", -3 + (M279 -VLOOKUP(O279,Anthro_Calc!C:P,4,FALSE)) / (VLOOKUP(O279,Anthro_Calc!C:P,5,FALSE) - VLOOKUP(O279,Anthro_Calc!C:P,4,FALSE)))</f>
        <v/>
      </c>
      <c r="R279" s="122" t="str">
        <f>IF(ISBLANK(M279), "", 3 + (M279 -VLOOKUP(O279,Anthro_Calc!C:P,10,FALSE)) / (VLOOKUP(O279,Anthro_Calc!C:P,10,FALSE) - VLOOKUP(O279,Anthro_Calc!C:P,9,FALSE)))</f>
        <v/>
      </c>
      <c r="S279" s="123" t="str">
        <f t="shared" si="55"/>
        <v/>
      </c>
      <c r="T279" s="124" t="str">
        <f t="shared" si="51"/>
        <v/>
      </c>
      <c r="U279" s="124">
        <f t="shared" si="56"/>
        <v>0</v>
      </c>
      <c r="V279" s="124" t="str">
        <f t="shared" si="57"/>
        <v/>
      </c>
      <c r="W279" s="124">
        <f t="shared" si="58"/>
        <v>0</v>
      </c>
      <c r="X279" s="124" t="str">
        <f t="shared" si="59"/>
        <v/>
      </c>
      <c r="Y279" s="124" t="str">
        <f t="shared" si="52"/>
        <v/>
      </c>
      <c r="Z279" s="55"/>
      <c r="AA279" s="90" t="s">
        <v>27</v>
      </c>
      <c r="AB279" s="89"/>
      <c r="AC279" s="91"/>
      <c r="AD279" s="105" t="str">
        <f>IF(OR(ISBLANK(AC279),ISBLANK(J279)),"",IF(AND(J279&gt;1, K279 &gt;= 6, K279 &lt;= 59), VLOOKUP(AC279&amp;Y279,Contextualization!C284:D315,2,FALSE), "NPD"))</f>
        <v/>
      </c>
      <c r="AE279" s="158"/>
    </row>
    <row r="280" spans="1:31">
      <c r="A280" s="157">
        <f t="shared" si="48"/>
        <v>276</v>
      </c>
      <c r="B280" s="57"/>
      <c r="C280" s="57"/>
      <c r="D280" s="57"/>
      <c r="E280" s="60"/>
      <c r="F280" s="57"/>
      <c r="G280" s="57"/>
      <c r="H280" s="58"/>
      <c r="I280" s="62"/>
      <c r="J280" s="93"/>
      <c r="K280" s="103" t="str">
        <f t="shared" si="53"/>
        <v/>
      </c>
      <c r="L280" s="103" t="str">
        <f t="shared" si="54"/>
        <v/>
      </c>
      <c r="M280" s="89"/>
      <c r="N280" s="121" t="str">
        <f t="shared" si="49"/>
        <v/>
      </c>
      <c r="O280" s="121" t="str">
        <f t="shared" si="50"/>
        <v/>
      </c>
      <c r="P280" s="122" t="str">
        <f>IF(ISBLANK(M280), "", (POWER(M280/VLOOKUP(O280,Anthro_Calc!C:P,13,FALSE),VLOOKUP(O280,Anthro_Calc!C:P,12,FALSE))-1) / (VLOOKUP(O280,Anthro_Calc!C:P,14,FALSE)*VLOOKUP(O280,Anthro_Calc!C:P,12,FALSE)))</f>
        <v/>
      </c>
      <c r="Q280" s="122" t="str">
        <f>IF(ISBLANK(M280), "", -3 + (M280 -VLOOKUP(O280,Anthro_Calc!C:P,4,FALSE)) / (VLOOKUP(O280,Anthro_Calc!C:P,5,FALSE) - VLOOKUP(O280,Anthro_Calc!C:P,4,FALSE)))</f>
        <v/>
      </c>
      <c r="R280" s="122" t="str">
        <f>IF(ISBLANK(M280), "", 3 + (M280 -VLOOKUP(O280,Anthro_Calc!C:P,10,FALSE)) / (VLOOKUP(O280,Anthro_Calc!C:P,10,FALSE) - VLOOKUP(O280,Anthro_Calc!C:P,9,FALSE)))</f>
        <v/>
      </c>
      <c r="S280" s="123" t="str">
        <f t="shared" si="55"/>
        <v/>
      </c>
      <c r="T280" s="124" t="str">
        <f t="shared" si="51"/>
        <v/>
      </c>
      <c r="U280" s="124">
        <f t="shared" si="56"/>
        <v>0</v>
      </c>
      <c r="V280" s="124" t="str">
        <f t="shared" si="57"/>
        <v/>
      </c>
      <c r="W280" s="124">
        <f t="shared" si="58"/>
        <v>0</v>
      </c>
      <c r="X280" s="124" t="str">
        <f t="shared" si="59"/>
        <v/>
      </c>
      <c r="Y280" s="124" t="str">
        <f t="shared" si="52"/>
        <v/>
      </c>
      <c r="Z280" s="55"/>
      <c r="AA280" s="90" t="s">
        <v>27</v>
      </c>
      <c r="AB280" s="89"/>
      <c r="AC280" s="91"/>
      <c r="AD280" s="105" t="str">
        <f>IF(OR(ISBLANK(AC280),ISBLANK(J280)),"",IF(AND(J280&gt;1, K280 &gt;= 6, K280 &lt;= 59), VLOOKUP(AC280&amp;Y280,Contextualization!C285:D316,2,FALSE), "NPD"))</f>
        <v/>
      </c>
      <c r="AE280" s="158"/>
    </row>
    <row r="281" spans="1:31">
      <c r="A281" s="157">
        <f t="shared" si="48"/>
        <v>277</v>
      </c>
      <c r="B281" s="57"/>
      <c r="C281" s="57"/>
      <c r="D281" s="57"/>
      <c r="E281" s="60"/>
      <c r="F281" s="57"/>
      <c r="G281" s="57"/>
      <c r="H281" s="58"/>
      <c r="I281" s="62"/>
      <c r="J281" s="93"/>
      <c r="K281" s="103" t="str">
        <f t="shared" si="53"/>
        <v/>
      </c>
      <c r="L281" s="103" t="str">
        <f t="shared" si="54"/>
        <v/>
      </c>
      <c r="M281" s="89"/>
      <c r="N281" s="121" t="str">
        <f t="shared" si="49"/>
        <v/>
      </c>
      <c r="O281" s="121" t="str">
        <f t="shared" si="50"/>
        <v/>
      </c>
      <c r="P281" s="122" t="str">
        <f>IF(ISBLANK(M281), "", (POWER(M281/VLOOKUP(O281,Anthro_Calc!C:P,13,FALSE),VLOOKUP(O281,Anthro_Calc!C:P,12,FALSE))-1) / (VLOOKUP(O281,Anthro_Calc!C:P,14,FALSE)*VLOOKUP(O281,Anthro_Calc!C:P,12,FALSE)))</f>
        <v/>
      </c>
      <c r="Q281" s="122" t="str">
        <f>IF(ISBLANK(M281), "", -3 + (M281 -VLOOKUP(O281,Anthro_Calc!C:P,4,FALSE)) / (VLOOKUP(O281,Anthro_Calc!C:P,5,FALSE) - VLOOKUP(O281,Anthro_Calc!C:P,4,FALSE)))</f>
        <v/>
      </c>
      <c r="R281" s="122" t="str">
        <f>IF(ISBLANK(M281), "", 3 + (M281 -VLOOKUP(O281,Anthro_Calc!C:P,10,FALSE)) / (VLOOKUP(O281,Anthro_Calc!C:P,10,FALSE) - VLOOKUP(O281,Anthro_Calc!C:P,9,FALSE)))</f>
        <v/>
      </c>
      <c r="S281" s="123" t="str">
        <f t="shared" si="55"/>
        <v/>
      </c>
      <c r="T281" s="124" t="str">
        <f t="shared" si="51"/>
        <v/>
      </c>
      <c r="U281" s="124">
        <f t="shared" si="56"/>
        <v>0</v>
      </c>
      <c r="V281" s="124" t="str">
        <f t="shared" si="57"/>
        <v/>
      </c>
      <c r="W281" s="124">
        <f t="shared" si="58"/>
        <v>0</v>
      </c>
      <c r="X281" s="124" t="str">
        <f t="shared" si="59"/>
        <v/>
      </c>
      <c r="Y281" s="124" t="str">
        <f t="shared" si="52"/>
        <v/>
      </c>
      <c r="Z281" s="55"/>
      <c r="AA281" s="90" t="s">
        <v>27</v>
      </c>
      <c r="AB281" s="89"/>
      <c r="AC281" s="91"/>
      <c r="AD281" s="105" t="str">
        <f>IF(OR(ISBLANK(AC281),ISBLANK(J281)),"",IF(AND(J281&gt;1, K281 &gt;= 6, K281 &lt;= 59), VLOOKUP(AC281&amp;Y281,Contextualization!C286:D317,2,FALSE), "NPD"))</f>
        <v/>
      </c>
      <c r="AE281" s="158"/>
    </row>
    <row r="282" spans="1:31">
      <c r="A282" s="157">
        <f t="shared" si="48"/>
        <v>278</v>
      </c>
      <c r="B282" s="57"/>
      <c r="C282" s="57"/>
      <c r="D282" s="57"/>
      <c r="E282" s="60"/>
      <c r="F282" s="57"/>
      <c r="G282" s="57"/>
      <c r="H282" s="58"/>
      <c r="I282" s="62"/>
      <c r="J282" s="93"/>
      <c r="K282" s="103" t="str">
        <f t="shared" si="53"/>
        <v/>
      </c>
      <c r="L282" s="103" t="str">
        <f t="shared" si="54"/>
        <v/>
      </c>
      <c r="M282" s="89"/>
      <c r="N282" s="121" t="str">
        <f t="shared" si="49"/>
        <v/>
      </c>
      <c r="O282" s="121" t="str">
        <f t="shared" si="50"/>
        <v/>
      </c>
      <c r="P282" s="122" t="str">
        <f>IF(ISBLANK(M282), "", (POWER(M282/VLOOKUP(O282,Anthro_Calc!C:P,13,FALSE),VLOOKUP(O282,Anthro_Calc!C:P,12,FALSE))-1) / (VLOOKUP(O282,Anthro_Calc!C:P,14,FALSE)*VLOOKUP(O282,Anthro_Calc!C:P,12,FALSE)))</f>
        <v/>
      </c>
      <c r="Q282" s="122" t="str">
        <f>IF(ISBLANK(M282), "", -3 + (M282 -VLOOKUP(O282,Anthro_Calc!C:P,4,FALSE)) / (VLOOKUP(O282,Anthro_Calc!C:P,5,FALSE) - VLOOKUP(O282,Anthro_Calc!C:P,4,FALSE)))</f>
        <v/>
      </c>
      <c r="R282" s="122" t="str">
        <f>IF(ISBLANK(M282), "", 3 + (M282 -VLOOKUP(O282,Anthro_Calc!C:P,10,FALSE)) / (VLOOKUP(O282,Anthro_Calc!C:P,10,FALSE) - VLOOKUP(O282,Anthro_Calc!C:P,9,FALSE)))</f>
        <v/>
      </c>
      <c r="S282" s="123" t="str">
        <f t="shared" si="55"/>
        <v/>
      </c>
      <c r="T282" s="124" t="str">
        <f t="shared" si="51"/>
        <v/>
      </c>
      <c r="U282" s="124">
        <f t="shared" si="56"/>
        <v>0</v>
      </c>
      <c r="V282" s="124" t="str">
        <f t="shared" si="57"/>
        <v/>
      </c>
      <c r="W282" s="124">
        <f t="shared" si="58"/>
        <v>0</v>
      </c>
      <c r="X282" s="124" t="str">
        <f t="shared" si="59"/>
        <v/>
      </c>
      <c r="Y282" s="124" t="str">
        <f t="shared" si="52"/>
        <v/>
      </c>
      <c r="Z282" s="55"/>
      <c r="AA282" s="90" t="s">
        <v>27</v>
      </c>
      <c r="AB282" s="89"/>
      <c r="AC282" s="91"/>
      <c r="AD282" s="105" t="str">
        <f>IF(OR(ISBLANK(AC282),ISBLANK(J282)),"",IF(AND(J282&gt;1, K282 &gt;= 6, K282 &lt;= 59), VLOOKUP(AC282&amp;Y282,Contextualization!C287:D318,2,FALSE), "NPD"))</f>
        <v/>
      </c>
      <c r="AE282" s="158"/>
    </row>
    <row r="283" spans="1:31">
      <c r="A283" s="157">
        <f t="shared" si="48"/>
        <v>279</v>
      </c>
      <c r="B283" s="57"/>
      <c r="C283" s="57"/>
      <c r="D283" s="57"/>
      <c r="E283" s="60"/>
      <c r="F283" s="57"/>
      <c r="G283" s="57"/>
      <c r="H283" s="58"/>
      <c r="I283" s="62"/>
      <c r="J283" s="93"/>
      <c r="K283" s="103" t="str">
        <f t="shared" si="53"/>
        <v/>
      </c>
      <c r="L283" s="103" t="str">
        <f t="shared" si="54"/>
        <v/>
      </c>
      <c r="M283" s="89"/>
      <c r="N283" s="121" t="str">
        <f t="shared" si="49"/>
        <v/>
      </c>
      <c r="O283" s="121" t="str">
        <f t="shared" si="50"/>
        <v/>
      </c>
      <c r="P283" s="122" t="str">
        <f>IF(ISBLANK(M283), "", (POWER(M283/VLOOKUP(O283,Anthro_Calc!C:P,13,FALSE),VLOOKUP(O283,Anthro_Calc!C:P,12,FALSE))-1) / (VLOOKUP(O283,Anthro_Calc!C:P,14,FALSE)*VLOOKUP(O283,Anthro_Calc!C:P,12,FALSE)))</f>
        <v/>
      </c>
      <c r="Q283" s="122" t="str">
        <f>IF(ISBLANK(M283), "", -3 + (M283 -VLOOKUP(O283,Anthro_Calc!C:P,4,FALSE)) / (VLOOKUP(O283,Anthro_Calc!C:P,5,FALSE) - VLOOKUP(O283,Anthro_Calc!C:P,4,FALSE)))</f>
        <v/>
      </c>
      <c r="R283" s="122" t="str">
        <f>IF(ISBLANK(M283), "", 3 + (M283 -VLOOKUP(O283,Anthro_Calc!C:P,10,FALSE)) / (VLOOKUP(O283,Anthro_Calc!C:P,10,FALSE) - VLOOKUP(O283,Anthro_Calc!C:P,9,FALSE)))</f>
        <v/>
      </c>
      <c r="S283" s="123" t="str">
        <f t="shared" si="55"/>
        <v/>
      </c>
      <c r="T283" s="124" t="str">
        <f t="shared" si="51"/>
        <v/>
      </c>
      <c r="U283" s="124">
        <f t="shared" si="56"/>
        <v>0</v>
      </c>
      <c r="V283" s="124" t="str">
        <f t="shared" si="57"/>
        <v/>
      </c>
      <c r="W283" s="124">
        <f t="shared" si="58"/>
        <v>0</v>
      </c>
      <c r="X283" s="124" t="str">
        <f t="shared" si="59"/>
        <v/>
      </c>
      <c r="Y283" s="124" t="str">
        <f t="shared" si="52"/>
        <v/>
      </c>
      <c r="Z283" s="55"/>
      <c r="AA283" s="90" t="s">
        <v>27</v>
      </c>
      <c r="AB283" s="89"/>
      <c r="AC283" s="91"/>
      <c r="AD283" s="105" t="str">
        <f>IF(OR(ISBLANK(AC283),ISBLANK(J283)),"",IF(AND(J283&gt;1, K283 &gt;= 6, K283 &lt;= 59), VLOOKUP(AC283&amp;Y283,Contextualization!C288:D319,2,FALSE), "NPD"))</f>
        <v/>
      </c>
      <c r="AE283" s="158"/>
    </row>
    <row r="284" spans="1:31">
      <c r="A284" s="157">
        <f t="shared" si="48"/>
        <v>280</v>
      </c>
      <c r="B284" s="57"/>
      <c r="C284" s="57"/>
      <c r="D284" s="57"/>
      <c r="E284" s="60"/>
      <c r="F284" s="57"/>
      <c r="G284" s="57"/>
      <c r="H284" s="58"/>
      <c r="I284" s="62"/>
      <c r="J284" s="93"/>
      <c r="K284" s="103" t="str">
        <f t="shared" si="53"/>
        <v/>
      </c>
      <c r="L284" s="103" t="str">
        <f t="shared" si="54"/>
        <v/>
      </c>
      <c r="M284" s="89"/>
      <c r="N284" s="121" t="str">
        <f t="shared" si="49"/>
        <v/>
      </c>
      <c r="O284" s="121" t="str">
        <f t="shared" si="50"/>
        <v/>
      </c>
      <c r="P284" s="122" t="str">
        <f>IF(ISBLANK(M284), "", (POWER(M284/VLOOKUP(O284,Anthro_Calc!C:P,13,FALSE),VLOOKUP(O284,Anthro_Calc!C:P,12,FALSE))-1) / (VLOOKUP(O284,Anthro_Calc!C:P,14,FALSE)*VLOOKUP(O284,Anthro_Calc!C:P,12,FALSE)))</f>
        <v/>
      </c>
      <c r="Q284" s="122" t="str">
        <f>IF(ISBLANK(M284), "", -3 + (M284 -VLOOKUP(O284,Anthro_Calc!C:P,4,FALSE)) / (VLOOKUP(O284,Anthro_Calc!C:P,5,FALSE) - VLOOKUP(O284,Anthro_Calc!C:P,4,FALSE)))</f>
        <v/>
      </c>
      <c r="R284" s="122" t="str">
        <f>IF(ISBLANK(M284), "", 3 + (M284 -VLOOKUP(O284,Anthro_Calc!C:P,10,FALSE)) / (VLOOKUP(O284,Anthro_Calc!C:P,10,FALSE) - VLOOKUP(O284,Anthro_Calc!C:P,9,FALSE)))</f>
        <v/>
      </c>
      <c r="S284" s="123" t="str">
        <f t="shared" si="55"/>
        <v/>
      </c>
      <c r="T284" s="124" t="str">
        <f t="shared" si="51"/>
        <v/>
      </c>
      <c r="U284" s="124">
        <f t="shared" si="56"/>
        <v>0</v>
      </c>
      <c r="V284" s="124" t="str">
        <f t="shared" si="57"/>
        <v/>
      </c>
      <c r="W284" s="124">
        <f t="shared" si="58"/>
        <v>0</v>
      </c>
      <c r="X284" s="124" t="str">
        <f t="shared" si="59"/>
        <v/>
      </c>
      <c r="Y284" s="124" t="str">
        <f t="shared" si="52"/>
        <v/>
      </c>
      <c r="Z284" s="55"/>
      <c r="AA284" s="90" t="s">
        <v>27</v>
      </c>
      <c r="AB284" s="89"/>
      <c r="AC284" s="91"/>
      <c r="AD284" s="105" t="str">
        <f>IF(OR(ISBLANK(AC284),ISBLANK(J284)),"",IF(AND(J284&gt;1, K284 &gt;= 6, K284 &lt;= 59), VLOOKUP(AC284&amp;Y284,Contextualization!C289:D320,2,FALSE), "NPD"))</f>
        <v/>
      </c>
      <c r="AE284" s="158"/>
    </row>
    <row r="285" spans="1:31">
      <c r="A285" s="157">
        <f t="shared" si="48"/>
        <v>281</v>
      </c>
      <c r="B285" s="57"/>
      <c r="C285" s="57"/>
      <c r="D285" s="57"/>
      <c r="E285" s="60"/>
      <c r="F285" s="57"/>
      <c r="G285" s="57"/>
      <c r="H285" s="58"/>
      <c r="I285" s="62"/>
      <c r="J285" s="93"/>
      <c r="K285" s="103" t="str">
        <f t="shared" si="53"/>
        <v/>
      </c>
      <c r="L285" s="103" t="str">
        <f t="shared" si="54"/>
        <v/>
      </c>
      <c r="M285" s="89"/>
      <c r="N285" s="121" t="str">
        <f t="shared" si="49"/>
        <v/>
      </c>
      <c r="O285" s="121" t="str">
        <f t="shared" si="50"/>
        <v/>
      </c>
      <c r="P285" s="122" t="str">
        <f>IF(ISBLANK(M285), "", (POWER(M285/VLOOKUP(O285,Anthro_Calc!C:P,13,FALSE),VLOOKUP(O285,Anthro_Calc!C:P,12,FALSE))-1) / (VLOOKUP(O285,Anthro_Calc!C:P,14,FALSE)*VLOOKUP(O285,Anthro_Calc!C:P,12,FALSE)))</f>
        <v/>
      </c>
      <c r="Q285" s="122" t="str">
        <f>IF(ISBLANK(M285), "", -3 + (M285 -VLOOKUP(O285,Anthro_Calc!C:P,4,FALSE)) / (VLOOKUP(O285,Anthro_Calc!C:P,5,FALSE) - VLOOKUP(O285,Anthro_Calc!C:P,4,FALSE)))</f>
        <v/>
      </c>
      <c r="R285" s="122" t="str">
        <f>IF(ISBLANK(M285), "", 3 + (M285 -VLOOKUP(O285,Anthro_Calc!C:P,10,FALSE)) / (VLOOKUP(O285,Anthro_Calc!C:P,10,FALSE) - VLOOKUP(O285,Anthro_Calc!C:P,9,FALSE)))</f>
        <v/>
      </c>
      <c r="S285" s="123" t="str">
        <f t="shared" si="55"/>
        <v/>
      </c>
      <c r="T285" s="124" t="str">
        <f t="shared" si="51"/>
        <v/>
      </c>
      <c r="U285" s="124">
        <f t="shared" si="56"/>
        <v>0</v>
      </c>
      <c r="V285" s="124" t="str">
        <f t="shared" si="57"/>
        <v/>
      </c>
      <c r="W285" s="124">
        <f t="shared" si="58"/>
        <v>0</v>
      </c>
      <c r="X285" s="124" t="str">
        <f t="shared" si="59"/>
        <v/>
      </c>
      <c r="Y285" s="124" t="str">
        <f t="shared" si="52"/>
        <v/>
      </c>
      <c r="Z285" s="55"/>
      <c r="AA285" s="90" t="s">
        <v>27</v>
      </c>
      <c r="AB285" s="89"/>
      <c r="AC285" s="91"/>
      <c r="AD285" s="105" t="str">
        <f>IF(OR(ISBLANK(AC285),ISBLANK(J285)),"",IF(AND(J285&gt;1, K285 &gt;= 6, K285 &lt;= 59), VLOOKUP(AC285&amp;Y285,Contextualization!C290:D321,2,FALSE), "NPD"))</f>
        <v/>
      </c>
      <c r="AE285" s="158"/>
    </row>
    <row r="286" spans="1:31">
      <c r="A286" s="157">
        <f t="shared" si="48"/>
        <v>282</v>
      </c>
      <c r="B286" s="57"/>
      <c r="C286" s="57"/>
      <c r="D286" s="57"/>
      <c r="E286" s="60"/>
      <c r="F286" s="57"/>
      <c r="G286" s="57"/>
      <c r="H286" s="58"/>
      <c r="I286" s="62"/>
      <c r="J286" s="93"/>
      <c r="K286" s="103" t="str">
        <f t="shared" si="53"/>
        <v/>
      </c>
      <c r="L286" s="103" t="str">
        <f t="shared" si="54"/>
        <v/>
      </c>
      <c r="M286" s="89"/>
      <c r="N286" s="121" t="str">
        <f t="shared" si="49"/>
        <v/>
      </c>
      <c r="O286" s="121" t="str">
        <f t="shared" si="50"/>
        <v/>
      </c>
      <c r="P286" s="122" t="str">
        <f>IF(ISBLANK(M286), "", (POWER(M286/VLOOKUP(O286,Anthro_Calc!C:P,13,FALSE),VLOOKUP(O286,Anthro_Calc!C:P,12,FALSE))-1) / (VLOOKUP(O286,Anthro_Calc!C:P,14,FALSE)*VLOOKUP(O286,Anthro_Calc!C:P,12,FALSE)))</f>
        <v/>
      </c>
      <c r="Q286" s="122" t="str">
        <f>IF(ISBLANK(M286), "", -3 + (M286 -VLOOKUP(O286,Anthro_Calc!C:P,4,FALSE)) / (VLOOKUP(O286,Anthro_Calc!C:P,5,FALSE) - VLOOKUP(O286,Anthro_Calc!C:P,4,FALSE)))</f>
        <v/>
      </c>
      <c r="R286" s="122" t="str">
        <f>IF(ISBLANK(M286), "", 3 + (M286 -VLOOKUP(O286,Anthro_Calc!C:P,10,FALSE)) / (VLOOKUP(O286,Anthro_Calc!C:P,10,FALSE) - VLOOKUP(O286,Anthro_Calc!C:P,9,FALSE)))</f>
        <v/>
      </c>
      <c r="S286" s="123" t="str">
        <f t="shared" si="55"/>
        <v/>
      </c>
      <c r="T286" s="124" t="str">
        <f t="shared" si="51"/>
        <v/>
      </c>
      <c r="U286" s="124">
        <f t="shared" si="56"/>
        <v>0</v>
      </c>
      <c r="V286" s="124" t="str">
        <f t="shared" si="57"/>
        <v/>
      </c>
      <c r="W286" s="124">
        <f t="shared" si="58"/>
        <v>0</v>
      </c>
      <c r="X286" s="124" t="str">
        <f t="shared" si="59"/>
        <v/>
      </c>
      <c r="Y286" s="124" t="str">
        <f t="shared" si="52"/>
        <v/>
      </c>
      <c r="Z286" s="55"/>
      <c r="AA286" s="90" t="s">
        <v>27</v>
      </c>
      <c r="AB286" s="89"/>
      <c r="AC286" s="91"/>
      <c r="AD286" s="105" t="str">
        <f>IF(OR(ISBLANK(AC286),ISBLANK(J286)),"",IF(AND(J286&gt;1, K286 &gt;= 6, K286 &lt;= 59), VLOOKUP(AC286&amp;Y286,Contextualization!C291:D322,2,FALSE), "NPD"))</f>
        <v/>
      </c>
      <c r="AE286" s="158"/>
    </row>
    <row r="287" spans="1:31">
      <c r="A287" s="157">
        <f t="shared" si="48"/>
        <v>283</v>
      </c>
      <c r="B287" s="57"/>
      <c r="C287" s="57"/>
      <c r="D287" s="57"/>
      <c r="E287" s="60"/>
      <c r="F287" s="57"/>
      <c r="G287" s="57"/>
      <c r="H287" s="58"/>
      <c r="I287" s="62"/>
      <c r="J287" s="93"/>
      <c r="K287" s="103" t="str">
        <f t="shared" si="53"/>
        <v/>
      </c>
      <c r="L287" s="103" t="str">
        <f t="shared" si="54"/>
        <v/>
      </c>
      <c r="M287" s="89"/>
      <c r="N287" s="121" t="str">
        <f t="shared" si="49"/>
        <v/>
      </c>
      <c r="O287" s="121" t="str">
        <f t="shared" si="50"/>
        <v/>
      </c>
      <c r="P287" s="122" t="str">
        <f>IF(ISBLANK(M287), "", (POWER(M287/VLOOKUP(O287,Anthro_Calc!C:P,13,FALSE),VLOOKUP(O287,Anthro_Calc!C:P,12,FALSE))-1) / (VLOOKUP(O287,Anthro_Calc!C:P,14,FALSE)*VLOOKUP(O287,Anthro_Calc!C:P,12,FALSE)))</f>
        <v/>
      </c>
      <c r="Q287" s="122" t="str">
        <f>IF(ISBLANK(M287), "", -3 + (M287 -VLOOKUP(O287,Anthro_Calc!C:P,4,FALSE)) / (VLOOKUP(O287,Anthro_Calc!C:P,5,FALSE) - VLOOKUP(O287,Anthro_Calc!C:P,4,FALSE)))</f>
        <v/>
      </c>
      <c r="R287" s="122" t="str">
        <f>IF(ISBLANK(M287), "", 3 + (M287 -VLOOKUP(O287,Anthro_Calc!C:P,10,FALSE)) / (VLOOKUP(O287,Anthro_Calc!C:P,10,FALSE) - VLOOKUP(O287,Anthro_Calc!C:P,9,FALSE)))</f>
        <v/>
      </c>
      <c r="S287" s="123" t="str">
        <f t="shared" si="55"/>
        <v/>
      </c>
      <c r="T287" s="124" t="str">
        <f t="shared" si="51"/>
        <v/>
      </c>
      <c r="U287" s="124">
        <f t="shared" si="56"/>
        <v>0</v>
      </c>
      <c r="V287" s="124" t="str">
        <f t="shared" si="57"/>
        <v/>
      </c>
      <c r="W287" s="124">
        <f t="shared" si="58"/>
        <v>0</v>
      </c>
      <c r="X287" s="124" t="str">
        <f t="shared" si="59"/>
        <v/>
      </c>
      <c r="Y287" s="124" t="str">
        <f t="shared" si="52"/>
        <v/>
      </c>
      <c r="Z287" s="55"/>
      <c r="AA287" s="90" t="s">
        <v>27</v>
      </c>
      <c r="AB287" s="89"/>
      <c r="AC287" s="91"/>
      <c r="AD287" s="105" t="str">
        <f>IF(OR(ISBLANK(AC287),ISBLANK(J287)),"",IF(AND(J287&gt;1, K287 &gt;= 6, K287 &lt;= 59), VLOOKUP(AC287&amp;Y287,Contextualization!C292:D323,2,FALSE), "NPD"))</f>
        <v/>
      </c>
      <c r="AE287" s="158"/>
    </row>
    <row r="288" spans="1:31">
      <c r="A288" s="157">
        <f t="shared" si="48"/>
        <v>284</v>
      </c>
      <c r="B288" s="57"/>
      <c r="C288" s="57"/>
      <c r="D288" s="57"/>
      <c r="E288" s="60"/>
      <c r="F288" s="57"/>
      <c r="G288" s="57"/>
      <c r="H288" s="58"/>
      <c r="I288" s="62"/>
      <c r="J288" s="93"/>
      <c r="K288" s="103" t="str">
        <f t="shared" si="53"/>
        <v/>
      </c>
      <c r="L288" s="103" t="str">
        <f t="shared" si="54"/>
        <v/>
      </c>
      <c r="M288" s="89"/>
      <c r="N288" s="121" t="str">
        <f t="shared" si="49"/>
        <v/>
      </c>
      <c r="O288" s="121" t="str">
        <f t="shared" si="50"/>
        <v/>
      </c>
      <c r="P288" s="122" t="str">
        <f>IF(ISBLANK(M288), "", (POWER(M288/VLOOKUP(O288,Anthro_Calc!C:P,13,FALSE),VLOOKUP(O288,Anthro_Calc!C:P,12,FALSE))-1) / (VLOOKUP(O288,Anthro_Calc!C:P,14,FALSE)*VLOOKUP(O288,Anthro_Calc!C:P,12,FALSE)))</f>
        <v/>
      </c>
      <c r="Q288" s="122" t="str">
        <f>IF(ISBLANK(M288), "", -3 + (M288 -VLOOKUP(O288,Anthro_Calc!C:P,4,FALSE)) / (VLOOKUP(O288,Anthro_Calc!C:P,5,FALSE) - VLOOKUP(O288,Anthro_Calc!C:P,4,FALSE)))</f>
        <v/>
      </c>
      <c r="R288" s="122" t="str">
        <f>IF(ISBLANK(M288), "", 3 + (M288 -VLOOKUP(O288,Anthro_Calc!C:P,10,FALSE)) / (VLOOKUP(O288,Anthro_Calc!C:P,10,FALSE) - VLOOKUP(O288,Anthro_Calc!C:P,9,FALSE)))</f>
        <v/>
      </c>
      <c r="S288" s="123" t="str">
        <f t="shared" si="55"/>
        <v/>
      </c>
      <c r="T288" s="124" t="str">
        <f t="shared" si="51"/>
        <v/>
      </c>
      <c r="U288" s="124">
        <f t="shared" si="56"/>
        <v>0</v>
      </c>
      <c r="V288" s="124" t="str">
        <f t="shared" si="57"/>
        <v/>
      </c>
      <c r="W288" s="124">
        <f t="shared" si="58"/>
        <v>0</v>
      </c>
      <c r="X288" s="124" t="str">
        <f t="shared" si="59"/>
        <v/>
      </c>
      <c r="Y288" s="124" t="str">
        <f t="shared" si="52"/>
        <v/>
      </c>
      <c r="Z288" s="55"/>
      <c r="AA288" s="90" t="s">
        <v>27</v>
      </c>
      <c r="AB288" s="89"/>
      <c r="AC288" s="91"/>
      <c r="AD288" s="105" t="str">
        <f>IF(OR(ISBLANK(AC288),ISBLANK(J288)),"",IF(AND(J288&gt;1, K288 &gt;= 6, K288 &lt;= 59), VLOOKUP(AC288&amp;Y288,Contextualization!C293:D324,2,FALSE), "NPD"))</f>
        <v/>
      </c>
      <c r="AE288" s="158"/>
    </row>
    <row r="289" spans="1:31">
      <c r="A289" s="157">
        <f t="shared" si="48"/>
        <v>285</v>
      </c>
      <c r="B289" s="57"/>
      <c r="C289" s="57"/>
      <c r="D289" s="57"/>
      <c r="E289" s="60"/>
      <c r="F289" s="57"/>
      <c r="G289" s="57"/>
      <c r="H289" s="58"/>
      <c r="I289" s="62"/>
      <c r="J289" s="93"/>
      <c r="K289" s="103" t="str">
        <f t="shared" si="53"/>
        <v/>
      </c>
      <c r="L289" s="103" t="str">
        <f t="shared" si="54"/>
        <v/>
      </c>
      <c r="M289" s="89"/>
      <c r="N289" s="121" t="str">
        <f t="shared" si="49"/>
        <v/>
      </c>
      <c r="O289" s="121" t="str">
        <f t="shared" si="50"/>
        <v/>
      </c>
      <c r="P289" s="122" t="str">
        <f>IF(ISBLANK(M289), "", (POWER(M289/VLOOKUP(O289,Anthro_Calc!C:P,13,FALSE),VLOOKUP(O289,Anthro_Calc!C:P,12,FALSE))-1) / (VLOOKUP(O289,Anthro_Calc!C:P,14,FALSE)*VLOOKUP(O289,Anthro_Calc!C:P,12,FALSE)))</f>
        <v/>
      </c>
      <c r="Q289" s="122" t="str">
        <f>IF(ISBLANK(M289), "", -3 + (M289 -VLOOKUP(O289,Anthro_Calc!C:P,4,FALSE)) / (VLOOKUP(O289,Anthro_Calc!C:P,5,FALSE) - VLOOKUP(O289,Anthro_Calc!C:P,4,FALSE)))</f>
        <v/>
      </c>
      <c r="R289" s="122" t="str">
        <f>IF(ISBLANK(M289), "", 3 + (M289 -VLOOKUP(O289,Anthro_Calc!C:P,10,FALSE)) / (VLOOKUP(O289,Anthro_Calc!C:P,10,FALSE) - VLOOKUP(O289,Anthro_Calc!C:P,9,FALSE)))</f>
        <v/>
      </c>
      <c r="S289" s="123" t="str">
        <f t="shared" si="55"/>
        <v/>
      </c>
      <c r="T289" s="124" t="str">
        <f t="shared" si="51"/>
        <v/>
      </c>
      <c r="U289" s="124">
        <f t="shared" si="56"/>
        <v>0</v>
      </c>
      <c r="V289" s="124" t="str">
        <f t="shared" si="57"/>
        <v/>
      </c>
      <c r="W289" s="124">
        <f t="shared" si="58"/>
        <v>0</v>
      </c>
      <c r="X289" s="124" t="str">
        <f t="shared" si="59"/>
        <v/>
      </c>
      <c r="Y289" s="124" t="str">
        <f t="shared" si="52"/>
        <v/>
      </c>
      <c r="Z289" s="55"/>
      <c r="AA289" s="90" t="s">
        <v>27</v>
      </c>
      <c r="AB289" s="89"/>
      <c r="AC289" s="91"/>
      <c r="AD289" s="105" t="str">
        <f>IF(OR(ISBLANK(AC289),ISBLANK(J289)),"",IF(AND(J289&gt;1, K289 &gt;= 6, K289 &lt;= 59), VLOOKUP(AC289&amp;Y289,Contextualization!C294:D325,2,FALSE), "NPD"))</f>
        <v/>
      </c>
      <c r="AE289" s="158"/>
    </row>
    <row r="290" spans="1:31">
      <c r="A290" s="157">
        <f t="shared" si="48"/>
        <v>286</v>
      </c>
      <c r="B290" s="57"/>
      <c r="C290" s="57"/>
      <c r="D290" s="57"/>
      <c r="E290" s="60"/>
      <c r="F290" s="57"/>
      <c r="G290" s="57"/>
      <c r="H290" s="58"/>
      <c r="I290" s="62"/>
      <c r="J290" s="93"/>
      <c r="K290" s="103" t="str">
        <f t="shared" si="53"/>
        <v/>
      </c>
      <c r="L290" s="103" t="str">
        <f t="shared" si="54"/>
        <v/>
      </c>
      <c r="M290" s="89"/>
      <c r="N290" s="121" t="str">
        <f t="shared" si="49"/>
        <v/>
      </c>
      <c r="O290" s="121" t="str">
        <f t="shared" si="50"/>
        <v/>
      </c>
      <c r="P290" s="122" t="str">
        <f>IF(ISBLANK(M290), "", (POWER(M290/VLOOKUP(O290,Anthro_Calc!C:P,13,FALSE),VLOOKUP(O290,Anthro_Calc!C:P,12,FALSE))-1) / (VLOOKUP(O290,Anthro_Calc!C:P,14,FALSE)*VLOOKUP(O290,Anthro_Calc!C:P,12,FALSE)))</f>
        <v/>
      </c>
      <c r="Q290" s="122" t="str">
        <f>IF(ISBLANK(M290), "", -3 + (M290 -VLOOKUP(O290,Anthro_Calc!C:P,4,FALSE)) / (VLOOKUP(O290,Anthro_Calc!C:P,5,FALSE) - VLOOKUP(O290,Anthro_Calc!C:P,4,FALSE)))</f>
        <v/>
      </c>
      <c r="R290" s="122" t="str">
        <f>IF(ISBLANK(M290), "", 3 + (M290 -VLOOKUP(O290,Anthro_Calc!C:P,10,FALSE)) / (VLOOKUP(O290,Anthro_Calc!C:P,10,FALSE) - VLOOKUP(O290,Anthro_Calc!C:P,9,FALSE)))</f>
        <v/>
      </c>
      <c r="S290" s="123" t="str">
        <f t="shared" si="55"/>
        <v/>
      </c>
      <c r="T290" s="124" t="str">
        <f t="shared" si="51"/>
        <v/>
      </c>
      <c r="U290" s="124">
        <f t="shared" si="56"/>
        <v>0</v>
      </c>
      <c r="V290" s="124" t="str">
        <f t="shared" si="57"/>
        <v/>
      </c>
      <c r="W290" s="124">
        <f t="shared" si="58"/>
        <v>0</v>
      </c>
      <c r="X290" s="124" t="str">
        <f t="shared" si="59"/>
        <v/>
      </c>
      <c r="Y290" s="124" t="str">
        <f t="shared" si="52"/>
        <v/>
      </c>
      <c r="Z290" s="55"/>
      <c r="AA290" s="90" t="s">
        <v>27</v>
      </c>
      <c r="AB290" s="89"/>
      <c r="AC290" s="91"/>
      <c r="AD290" s="105" t="str">
        <f>IF(OR(ISBLANK(AC290),ISBLANK(J290)),"",IF(AND(J290&gt;1, K290 &gt;= 6, K290 &lt;= 59), VLOOKUP(AC290&amp;Y290,Contextualization!C295:D326,2,FALSE), "NPD"))</f>
        <v/>
      </c>
      <c r="AE290" s="158"/>
    </row>
    <row r="291" spans="1:31">
      <c r="A291" s="157">
        <f t="shared" si="48"/>
        <v>287</v>
      </c>
      <c r="B291" s="57"/>
      <c r="C291" s="57"/>
      <c r="D291" s="57"/>
      <c r="E291" s="60"/>
      <c r="F291" s="57"/>
      <c r="G291" s="57"/>
      <c r="H291" s="58"/>
      <c r="I291" s="62"/>
      <c r="J291" s="93"/>
      <c r="K291" s="103" t="str">
        <f t="shared" si="53"/>
        <v/>
      </c>
      <c r="L291" s="103" t="str">
        <f t="shared" si="54"/>
        <v/>
      </c>
      <c r="M291" s="89"/>
      <c r="N291" s="121" t="str">
        <f t="shared" si="49"/>
        <v/>
      </c>
      <c r="O291" s="121" t="str">
        <f t="shared" si="50"/>
        <v/>
      </c>
      <c r="P291" s="122" t="str">
        <f>IF(ISBLANK(M291), "", (POWER(M291/VLOOKUP(O291,Anthro_Calc!C:P,13,FALSE),VLOOKUP(O291,Anthro_Calc!C:P,12,FALSE))-1) / (VLOOKUP(O291,Anthro_Calc!C:P,14,FALSE)*VLOOKUP(O291,Anthro_Calc!C:P,12,FALSE)))</f>
        <v/>
      </c>
      <c r="Q291" s="122" t="str">
        <f>IF(ISBLANK(M291), "", -3 + (M291 -VLOOKUP(O291,Anthro_Calc!C:P,4,FALSE)) / (VLOOKUP(O291,Anthro_Calc!C:P,5,FALSE) - VLOOKUP(O291,Anthro_Calc!C:P,4,FALSE)))</f>
        <v/>
      </c>
      <c r="R291" s="122" t="str">
        <f>IF(ISBLANK(M291), "", 3 + (M291 -VLOOKUP(O291,Anthro_Calc!C:P,10,FALSE)) / (VLOOKUP(O291,Anthro_Calc!C:P,10,FALSE) - VLOOKUP(O291,Anthro_Calc!C:P,9,FALSE)))</f>
        <v/>
      </c>
      <c r="S291" s="123" t="str">
        <f t="shared" si="55"/>
        <v/>
      </c>
      <c r="T291" s="124" t="str">
        <f t="shared" si="51"/>
        <v/>
      </c>
      <c r="U291" s="124">
        <f t="shared" si="56"/>
        <v>0</v>
      </c>
      <c r="V291" s="124" t="str">
        <f t="shared" si="57"/>
        <v/>
      </c>
      <c r="W291" s="124">
        <f t="shared" si="58"/>
        <v>0</v>
      </c>
      <c r="X291" s="124" t="str">
        <f t="shared" si="59"/>
        <v/>
      </c>
      <c r="Y291" s="124" t="str">
        <f t="shared" si="52"/>
        <v/>
      </c>
      <c r="Z291" s="55"/>
      <c r="AA291" s="90" t="s">
        <v>27</v>
      </c>
      <c r="AB291" s="89"/>
      <c r="AC291" s="91"/>
      <c r="AD291" s="105" t="str">
        <f>IF(OR(ISBLANK(AC291),ISBLANK(J291)),"",IF(AND(J291&gt;1, K291 &gt;= 6, K291 &lt;= 59), VLOOKUP(AC291&amp;Y291,Contextualization!C296:D327,2,FALSE), "NPD"))</f>
        <v/>
      </c>
      <c r="AE291" s="158"/>
    </row>
    <row r="292" spans="1:31">
      <c r="A292" s="157">
        <f t="shared" si="48"/>
        <v>288</v>
      </c>
      <c r="B292" s="57"/>
      <c r="C292" s="57"/>
      <c r="D292" s="57"/>
      <c r="E292" s="60"/>
      <c r="F292" s="57"/>
      <c r="G292" s="57"/>
      <c r="H292" s="58"/>
      <c r="I292" s="62"/>
      <c r="J292" s="93"/>
      <c r="K292" s="103" t="str">
        <f t="shared" si="53"/>
        <v/>
      </c>
      <c r="L292" s="103" t="str">
        <f t="shared" si="54"/>
        <v/>
      </c>
      <c r="M292" s="89"/>
      <c r="N292" s="121" t="str">
        <f t="shared" si="49"/>
        <v/>
      </c>
      <c r="O292" s="121" t="str">
        <f t="shared" si="50"/>
        <v/>
      </c>
      <c r="P292" s="122" t="str">
        <f>IF(ISBLANK(M292), "", (POWER(M292/VLOOKUP(O292,Anthro_Calc!C:P,13,FALSE),VLOOKUP(O292,Anthro_Calc!C:P,12,FALSE))-1) / (VLOOKUP(O292,Anthro_Calc!C:P,14,FALSE)*VLOOKUP(O292,Anthro_Calc!C:P,12,FALSE)))</f>
        <v/>
      </c>
      <c r="Q292" s="122" t="str">
        <f>IF(ISBLANK(M292), "", -3 + (M292 -VLOOKUP(O292,Anthro_Calc!C:P,4,FALSE)) / (VLOOKUP(O292,Anthro_Calc!C:P,5,FALSE) - VLOOKUP(O292,Anthro_Calc!C:P,4,FALSE)))</f>
        <v/>
      </c>
      <c r="R292" s="122" t="str">
        <f>IF(ISBLANK(M292), "", 3 + (M292 -VLOOKUP(O292,Anthro_Calc!C:P,10,FALSE)) / (VLOOKUP(O292,Anthro_Calc!C:P,10,FALSE) - VLOOKUP(O292,Anthro_Calc!C:P,9,FALSE)))</f>
        <v/>
      </c>
      <c r="S292" s="123" t="str">
        <f t="shared" si="55"/>
        <v/>
      </c>
      <c r="T292" s="124" t="str">
        <f t="shared" si="51"/>
        <v/>
      </c>
      <c r="U292" s="124">
        <f t="shared" si="56"/>
        <v>0</v>
      </c>
      <c r="V292" s="124" t="str">
        <f t="shared" si="57"/>
        <v/>
      </c>
      <c r="W292" s="124">
        <f t="shared" si="58"/>
        <v>0</v>
      </c>
      <c r="X292" s="124" t="str">
        <f t="shared" si="59"/>
        <v/>
      </c>
      <c r="Y292" s="124" t="str">
        <f t="shared" si="52"/>
        <v/>
      </c>
      <c r="Z292" s="55"/>
      <c r="AA292" s="90" t="s">
        <v>27</v>
      </c>
      <c r="AB292" s="89"/>
      <c r="AC292" s="91"/>
      <c r="AD292" s="105" t="str">
        <f>IF(OR(ISBLANK(AC292),ISBLANK(J292)),"",IF(AND(J292&gt;1, K292 &gt;= 6, K292 &lt;= 59), VLOOKUP(AC292&amp;Y292,Contextualization!C297:D328,2,FALSE), "NPD"))</f>
        <v/>
      </c>
      <c r="AE292" s="158"/>
    </row>
    <row r="293" spans="1:31">
      <c r="A293" s="157">
        <f t="shared" si="48"/>
        <v>289</v>
      </c>
      <c r="B293" s="57"/>
      <c r="C293" s="57"/>
      <c r="D293" s="57"/>
      <c r="E293" s="60"/>
      <c r="F293" s="57"/>
      <c r="G293" s="57"/>
      <c r="H293" s="58"/>
      <c r="I293" s="62"/>
      <c r="J293" s="93"/>
      <c r="K293" s="103" t="str">
        <f t="shared" si="53"/>
        <v/>
      </c>
      <c r="L293" s="103" t="str">
        <f t="shared" si="54"/>
        <v/>
      </c>
      <c r="M293" s="89"/>
      <c r="N293" s="121" t="str">
        <f t="shared" si="49"/>
        <v/>
      </c>
      <c r="O293" s="121" t="str">
        <f t="shared" si="50"/>
        <v/>
      </c>
      <c r="P293" s="122" t="str">
        <f>IF(ISBLANK(M293), "", (POWER(M293/VLOOKUP(O293,Anthro_Calc!C:P,13,FALSE),VLOOKUP(O293,Anthro_Calc!C:P,12,FALSE))-1) / (VLOOKUP(O293,Anthro_Calc!C:P,14,FALSE)*VLOOKUP(O293,Anthro_Calc!C:P,12,FALSE)))</f>
        <v/>
      </c>
      <c r="Q293" s="122" t="str">
        <f>IF(ISBLANK(M293), "", -3 + (M293 -VLOOKUP(O293,Anthro_Calc!C:P,4,FALSE)) / (VLOOKUP(O293,Anthro_Calc!C:P,5,FALSE) - VLOOKUP(O293,Anthro_Calc!C:P,4,FALSE)))</f>
        <v/>
      </c>
      <c r="R293" s="122" t="str">
        <f>IF(ISBLANK(M293), "", 3 + (M293 -VLOOKUP(O293,Anthro_Calc!C:P,10,FALSE)) / (VLOOKUP(O293,Anthro_Calc!C:P,10,FALSE) - VLOOKUP(O293,Anthro_Calc!C:P,9,FALSE)))</f>
        <v/>
      </c>
      <c r="S293" s="123" t="str">
        <f t="shared" si="55"/>
        <v/>
      </c>
      <c r="T293" s="124" t="str">
        <f t="shared" si="51"/>
        <v/>
      </c>
      <c r="U293" s="124">
        <f t="shared" si="56"/>
        <v>0</v>
      </c>
      <c r="V293" s="124" t="str">
        <f t="shared" si="57"/>
        <v/>
      </c>
      <c r="W293" s="124">
        <f t="shared" si="58"/>
        <v>0</v>
      </c>
      <c r="X293" s="124" t="str">
        <f t="shared" si="59"/>
        <v/>
      </c>
      <c r="Y293" s="124" t="str">
        <f t="shared" si="52"/>
        <v/>
      </c>
      <c r="Z293" s="55"/>
      <c r="AA293" s="90" t="s">
        <v>27</v>
      </c>
      <c r="AB293" s="89"/>
      <c r="AC293" s="91"/>
      <c r="AD293" s="105" t="str">
        <f>IF(OR(ISBLANK(AC293),ISBLANK(J293)),"",IF(AND(J293&gt;1, K293 &gt;= 6, K293 &lt;= 59), VLOOKUP(AC293&amp;Y293,Contextualization!C298:D329,2,FALSE), "NPD"))</f>
        <v/>
      </c>
      <c r="AE293" s="158"/>
    </row>
    <row r="294" spans="1:31">
      <c r="A294" s="157">
        <f t="shared" si="48"/>
        <v>290</v>
      </c>
      <c r="B294" s="57"/>
      <c r="C294" s="57"/>
      <c r="D294" s="57"/>
      <c r="E294" s="60"/>
      <c r="F294" s="57"/>
      <c r="G294" s="57"/>
      <c r="H294" s="58"/>
      <c r="I294" s="62"/>
      <c r="J294" s="93"/>
      <c r="K294" s="103" t="str">
        <f t="shared" si="53"/>
        <v/>
      </c>
      <c r="L294" s="103" t="str">
        <f t="shared" si="54"/>
        <v/>
      </c>
      <c r="M294" s="89"/>
      <c r="N294" s="121" t="str">
        <f t="shared" si="49"/>
        <v/>
      </c>
      <c r="O294" s="121" t="str">
        <f t="shared" si="50"/>
        <v/>
      </c>
      <c r="P294" s="122" t="str">
        <f>IF(ISBLANK(M294), "", (POWER(M294/VLOOKUP(O294,Anthro_Calc!C:P,13,FALSE),VLOOKUP(O294,Anthro_Calc!C:P,12,FALSE))-1) / (VLOOKUP(O294,Anthro_Calc!C:P,14,FALSE)*VLOOKUP(O294,Anthro_Calc!C:P,12,FALSE)))</f>
        <v/>
      </c>
      <c r="Q294" s="122" t="str">
        <f>IF(ISBLANK(M294), "", -3 + (M294 -VLOOKUP(O294,Anthro_Calc!C:P,4,FALSE)) / (VLOOKUP(O294,Anthro_Calc!C:P,5,FALSE) - VLOOKUP(O294,Anthro_Calc!C:P,4,FALSE)))</f>
        <v/>
      </c>
      <c r="R294" s="122" t="str">
        <f>IF(ISBLANK(M294), "", 3 + (M294 -VLOOKUP(O294,Anthro_Calc!C:P,10,FALSE)) / (VLOOKUP(O294,Anthro_Calc!C:P,10,FALSE) - VLOOKUP(O294,Anthro_Calc!C:P,9,FALSE)))</f>
        <v/>
      </c>
      <c r="S294" s="123" t="str">
        <f t="shared" si="55"/>
        <v/>
      </c>
      <c r="T294" s="124" t="str">
        <f t="shared" si="51"/>
        <v/>
      </c>
      <c r="U294" s="124">
        <f t="shared" si="56"/>
        <v>0</v>
      </c>
      <c r="V294" s="124" t="str">
        <f t="shared" si="57"/>
        <v/>
      </c>
      <c r="W294" s="124">
        <f t="shared" si="58"/>
        <v>0</v>
      </c>
      <c r="X294" s="124" t="str">
        <f t="shared" si="59"/>
        <v/>
      </c>
      <c r="Y294" s="124" t="str">
        <f t="shared" si="52"/>
        <v/>
      </c>
      <c r="Z294" s="55"/>
      <c r="AA294" s="90" t="s">
        <v>27</v>
      </c>
      <c r="AB294" s="89"/>
      <c r="AC294" s="91"/>
      <c r="AD294" s="105" t="str">
        <f>IF(OR(ISBLANK(AC294),ISBLANK(J294)),"",IF(AND(J294&gt;1, K294 &gt;= 6, K294 &lt;= 59), VLOOKUP(AC294&amp;Y294,Contextualization!C299:D330,2,FALSE), "NPD"))</f>
        <v/>
      </c>
      <c r="AE294" s="158"/>
    </row>
    <row r="295" spans="1:31">
      <c r="A295" s="157">
        <f t="shared" si="48"/>
        <v>291</v>
      </c>
      <c r="B295" s="57"/>
      <c r="C295" s="57"/>
      <c r="D295" s="57"/>
      <c r="E295" s="60"/>
      <c r="F295" s="57"/>
      <c r="G295" s="57"/>
      <c r="H295" s="58"/>
      <c r="I295" s="62"/>
      <c r="J295" s="93"/>
      <c r="K295" s="103" t="str">
        <f t="shared" si="53"/>
        <v/>
      </c>
      <c r="L295" s="103" t="str">
        <f t="shared" si="54"/>
        <v/>
      </c>
      <c r="M295" s="89"/>
      <c r="N295" s="121" t="str">
        <f t="shared" si="49"/>
        <v/>
      </c>
      <c r="O295" s="121" t="str">
        <f t="shared" si="50"/>
        <v/>
      </c>
      <c r="P295" s="122" t="str">
        <f>IF(ISBLANK(M295), "", (POWER(M295/VLOOKUP(O295,Anthro_Calc!C:P,13,FALSE),VLOOKUP(O295,Anthro_Calc!C:P,12,FALSE))-1) / (VLOOKUP(O295,Anthro_Calc!C:P,14,FALSE)*VLOOKUP(O295,Anthro_Calc!C:P,12,FALSE)))</f>
        <v/>
      </c>
      <c r="Q295" s="122" t="str">
        <f>IF(ISBLANK(M295), "", -3 + (M295 -VLOOKUP(O295,Anthro_Calc!C:P,4,FALSE)) / (VLOOKUP(O295,Anthro_Calc!C:P,5,FALSE) - VLOOKUP(O295,Anthro_Calc!C:P,4,FALSE)))</f>
        <v/>
      </c>
      <c r="R295" s="122" t="str">
        <f>IF(ISBLANK(M295), "", 3 + (M295 -VLOOKUP(O295,Anthro_Calc!C:P,10,FALSE)) / (VLOOKUP(O295,Anthro_Calc!C:P,10,FALSE) - VLOOKUP(O295,Anthro_Calc!C:P,9,FALSE)))</f>
        <v/>
      </c>
      <c r="S295" s="123" t="str">
        <f t="shared" si="55"/>
        <v/>
      </c>
      <c r="T295" s="124" t="str">
        <f t="shared" si="51"/>
        <v/>
      </c>
      <c r="U295" s="124">
        <f t="shared" si="56"/>
        <v>0</v>
      </c>
      <c r="V295" s="124" t="str">
        <f t="shared" si="57"/>
        <v/>
      </c>
      <c r="W295" s="124">
        <f t="shared" si="58"/>
        <v>0</v>
      </c>
      <c r="X295" s="124" t="str">
        <f t="shared" si="59"/>
        <v/>
      </c>
      <c r="Y295" s="124" t="str">
        <f t="shared" si="52"/>
        <v/>
      </c>
      <c r="Z295" s="55"/>
      <c r="AA295" s="90" t="s">
        <v>27</v>
      </c>
      <c r="AB295" s="89"/>
      <c r="AC295" s="91"/>
      <c r="AD295" s="105" t="str">
        <f>IF(OR(ISBLANK(AC295),ISBLANK(J295)),"",IF(AND(J295&gt;1, K295 &gt;= 6, K295 &lt;= 59), VLOOKUP(AC295&amp;Y295,Contextualization!C300:D331,2,FALSE), "NPD"))</f>
        <v/>
      </c>
      <c r="AE295" s="158"/>
    </row>
    <row r="296" spans="1:31">
      <c r="A296" s="157">
        <f t="shared" si="48"/>
        <v>292</v>
      </c>
      <c r="B296" s="57"/>
      <c r="C296" s="57"/>
      <c r="D296" s="57"/>
      <c r="E296" s="60"/>
      <c r="F296" s="57"/>
      <c r="G296" s="57"/>
      <c r="H296" s="58"/>
      <c r="I296" s="62"/>
      <c r="J296" s="93"/>
      <c r="K296" s="103" t="str">
        <f t="shared" si="53"/>
        <v/>
      </c>
      <c r="L296" s="103" t="str">
        <f t="shared" si="54"/>
        <v/>
      </c>
      <c r="M296" s="89"/>
      <c r="N296" s="121" t="str">
        <f t="shared" si="49"/>
        <v/>
      </c>
      <c r="O296" s="121" t="str">
        <f t="shared" si="50"/>
        <v/>
      </c>
      <c r="P296" s="122" t="str">
        <f>IF(ISBLANK(M296), "", (POWER(M296/VLOOKUP(O296,Anthro_Calc!C:P,13,FALSE),VLOOKUP(O296,Anthro_Calc!C:P,12,FALSE))-1) / (VLOOKUP(O296,Anthro_Calc!C:P,14,FALSE)*VLOOKUP(O296,Anthro_Calc!C:P,12,FALSE)))</f>
        <v/>
      </c>
      <c r="Q296" s="122" t="str">
        <f>IF(ISBLANK(M296), "", -3 + (M296 -VLOOKUP(O296,Anthro_Calc!C:P,4,FALSE)) / (VLOOKUP(O296,Anthro_Calc!C:P,5,FALSE) - VLOOKUP(O296,Anthro_Calc!C:P,4,FALSE)))</f>
        <v/>
      </c>
      <c r="R296" s="122" t="str">
        <f>IF(ISBLANK(M296), "", 3 + (M296 -VLOOKUP(O296,Anthro_Calc!C:P,10,FALSE)) / (VLOOKUP(O296,Anthro_Calc!C:P,10,FALSE) - VLOOKUP(O296,Anthro_Calc!C:P,9,FALSE)))</f>
        <v/>
      </c>
      <c r="S296" s="123" t="str">
        <f t="shared" si="55"/>
        <v/>
      </c>
      <c r="T296" s="124" t="str">
        <f t="shared" si="51"/>
        <v/>
      </c>
      <c r="U296" s="124">
        <f t="shared" si="56"/>
        <v>0</v>
      </c>
      <c r="V296" s="124" t="str">
        <f t="shared" si="57"/>
        <v/>
      </c>
      <c r="W296" s="124">
        <f t="shared" si="58"/>
        <v>0</v>
      </c>
      <c r="X296" s="124" t="str">
        <f t="shared" si="59"/>
        <v/>
      </c>
      <c r="Y296" s="124" t="str">
        <f t="shared" si="52"/>
        <v/>
      </c>
      <c r="Z296" s="55"/>
      <c r="AA296" s="90" t="s">
        <v>27</v>
      </c>
      <c r="AB296" s="89"/>
      <c r="AC296" s="91"/>
      <c r="AD296" s="105" t="str">
        <f>IF(OR(ISBLANK(AC296),ISBLANK(J296)),"",IF(AND(J296&gt;1, K296 &gt;= 6, K296 &lt;= 59), VLOOKUP(AC296&amp;Y296,Contextualization!C301:D332,2,FALSE), "NPD"))</f>
        <v/>
      </c>
      <c r="AE296" s="158"/>
    </row>
    <row r="297" spans="1:31">
      <c r="A297" s="157">
        <f t="shared" si="48"/>
        <v>293</v>
      </c>
      <c r="B297" s="57"/>
      <c r="C297" s="57"/>
      <c r="D297" s="57"/>
      <c r="E297" s="60"/>
      <c r="F297" s="57"/>
      <c r="G297" s="57"/>
      <c r="H297" s="58"/>
      <c r="I297" s="62"/>
      <c r="J297" s="93"/>
      <c r="K297" s="103" t="str">
        <f t="shared" si="53"/>
        <v/>
      </c>
      <c r="L297" s="103" t="str">
        <f t="shared" si="54"/>
        <v/>
      </c>
      <c r="M297" s="89"/>
      <c r="N297" s="121" t="str">
        <f t="shared" si="49"/>
        <v/>
      </c>
      <c r="O297" s="121" t="str">
        <f t="shared" si="50"/>
        <v/>
      </c>
      <c r="P297" s="122" t="str">
        <f>IF(ISBLANK(M297), "", (POWER(M297/VLOOKUP(O297,Anthro_Calc!C:P,13,FALSE),VLOOKUP(O297,Anthro_Calc!C:P,12,FALSE))-1) / (VLOOKUP(O297,Anthro_Calc!C:P,14,FALSE)*VLOOKUP(O297,Anthro_Calc!C:P,12,FALSE)))</f>
        <v/>
      </c>
      <c r="Q297" s="122" t="str">
        <f>IF(ISBLANK(M297), "", -3 + (M297 -VLOOKUP(O297,Anthro_Calc!C:P,4,FALSE)) / (VLOOKUP(O297,Anthro_Calc!C:P,5,FALSE) - VLOOKUP(O297,Anthro_Calc!C:P,4,FALSE)))</f>
        <v/>
      </c>
      <c r="R297" s="122" t="str">
        <f>IF(ISBLANK(M297), "", 3 + (M297 -VLOOKUP(O297,Anthro_Calc!C:P,10,FALSE)) / (VLOOKUP(O297,Anthro_Calc!C:P,10,FALSE) - VLOOKUP(O297,Anthro_Calc!C:P,9,FALSE)))</f>
        <v/>
      </c>
      <c r="S297" s="123" t="str">
        <f t="shared" si="55"/>
        <v/>
      </c>
      <c r="T297" s="124" t="str">
        <f t="shared" si="51"/>
        <v/>
      </c>
      <c r="U297" s="124">
        <f t="shared" si="56"/>
        <v>0</v>
      </c>
      <c r="V297" s="124" t="str">
        <f t="shared" si="57"/>
        <v/>
      </c>
      <c r="W297" s="124">
        <f t="shared" si="58"/>
        <v>0</v>
      </c>
      <c r="X297" s="124" t="str">
        <f t="shared" si="59"/>
        <v/>
      </c>
      <c r="Y297" s="124" t="str">
        <f t="shared" si="52"/>
        <v/>
      </c>
      <c r="Z297" s="55"/>
      <c r="AA297" s="90" t="s">
        <v>27</v>
      </c>
      <c r="AB297" s="89"/>
      <c r="AC297" s="91"/>
      <c r="AD297" s="105" t="str">
        <f>IF(OR(ISBLANK(AC297),ISBLANK(J297)),"",IF(AND(J297&gt;1, K297 &gt;= 6, K297 &lt;= 59), VLOOKUP(AC297&amp;Y297,Contextualization!C302:D333,2,FALSE), "NPD"))</f>
        <v/>
      </c>
      <c r="AE297" s="158"/>
    </row>
    <row r="298" spans="1:31">
      <c r="A298" s="157">
        <f t="shared" si="48"/>
        <v>294</v>
      </c>
      <c r="B298" s="57"/>
      <c r="C298" s="57"/>
      <c r="D298" s="57"/>
      <c r="E298" s="60"/>
      <c r="F298" s="57"/>
      <c r="G298" s="57"/>
      <c r="H298" s="58"/>
      <c r="I298" s="62"/>
      <c r="J298" s="93"/>
      <c r="K298" s="103" t="str">
        <f t="shared" si="53"/>
        <v/>
      </c>
      <c r="L298" s="103" t="str">
        <f t="shared" si="54"/>
        <v/>
      </c>
      <c r="M298" s="89"/>
      <c r="N298" s="121" t="str">
        <f t="shared" si="49"/>
        <v/>
      </c>
      <c r="O298" s="121" t="str">
        <f t="shared" si="50"/>
        <v/>
      </c>
      <c r="P298" s="122" t="str">
        <f>IF(ISBLANK(M298), "", (POWER(M298/VLOOKUP(O298,Anthro_Calc!C:P,13,FALSE),VLOOKUP(O298,Anthro_Calc!C:P,12,FALSE))-1) / (VLOOKUP(O298,Anthro_Calc!C:P,14,FALSE)*VLOOKUP(O298,Anthro_Calc!C:P,12,FALSE)))</f>
        <v/>
      </c>
      <c r="Q298" s="122" t="str">
        <f>IF(ISBLANK(M298), "", -3 + (M298 -VLOOKUP(O298,Anthro_Calc!C:P,4,FALSE)) / (VLOOKUP(O298,Anthro_Calc!C:P,5,FALSE) - VLOOKUP(O298,Anthro_Calc!C:P,4,FALSE)))</f>
        <v/>
      </c>
      <c r="R298" s="122" t="str">
        <f>IF(ISBLANK(M298), "", 3 + (M298 -VLOOKUP(O298,Anthro_Calc!C:P,10,FALSE)) / (VLOOKUP(O298,Anthro_Calc!C:P,10,FALSE) - VLOOKUP(O298,Anthro_Calc!C:P,9,FALSE)))</f>
        <v/>
      </c>
      <c r="S298" s="123" t="str">
        <f t="shared" si="55"/>
        <v/>
      </c>
      <c r="T298" s="124" t="str">
        <f t="shared" si="51"/>
        <v/>
      </c>
      <c r="U298" s="124">
        <f t="shared" si="56"/>
        <v>0</v>
      </c>
      <c r="V298" s="124" t="str">
        <f t="shared" si="57"/>
        <v/>
      </c>
      <c r="W298" s="124">
        <f t="shared" si="58"/>
        <v>0</v>
      </c>
      <c r="X298" s="124" t="str">
        <f t="shared" si="59"/>
        <v/>
      </c>
      <c r="Y298" s="124" t="str">
        <f t="shared" si="52"/>
        <v/>
      </c>
      <c r="Z298" s="55"/>
      <c r="AA298" s="90" t="s">
        <v>27</v>
      </c>
      <c r="AB298" s="89"/>
      <c r="AC298" s="91"/>
      <c r="AD298" s="105" t="str">
        <f>IF(OR(ISBLANK(AC298),ISBLANK(J298)),"",IF(AND(J298&gt;1, K298 &gt;= 6, K298 &lt;= 59), VLOOKUP(AC298&amp;Y298,Contextualization!C303:D334,2,FALSE), "NPD"))</f>
        <v/>
      </c>
      <c r="AE298" s="158"/>
    </row>
    <row r="299" spans="1:31">
      <c r="A299" s="157">
        <f t="shared" si="48"/>
        <v>295</v>
      </c>
      <c r="B299" s="57"/>
      <c r="C299" s="57"/>
      <c r="D299" s="57"/>
      <c r="E299" s="60"/>
      <c r="F299" s="57"/>
      <c r="G299" s="57"/>
      <c r="H299" s="58"/>
      <c r="I299" s="62"/>
      <c r="J299" s="93"/>
      <c r="K299" s="103" t="str">
        <f t="shared" si="53"/>
        <v/>
      </c>
      <c r="L299" s="103" t="str">
        <f t="shared" si="54"/>
        <v/>
      </c>
      <c r="M299" s="89"/>
      <c r="N299" s="121" t="str">
        <f t="shared" si="49"/>
        <v/>
      </c>
      <c r="O299" s="121" t="str">
        <f t="shared" si="50"/>
        <v/>
      </c>
      <c r="P299" s="122" t="str">
        <f>IF(ISBLANK(M299), "", (POWER(M299/VLOOKUP(O299,Anthro_Calc!C:P,13,FALSE),VLOOKUP(O299,Anthro_Calc!C:P,12,FALSE))-1) / (VLOOKUP(O299,Anthro_Calc!C:P,14,FALSE)*VLOOKUP(O299,Anthro_Calc!C:P,12,FALSE)))</f>
        <v/>
      </c>
      <c r="Q299" s="122" t="str">
        <f>IF(ISBLANK(M299), "", -3 + (M299 -VLOOKUP(O299,Anthro_Calc!C:P,4,FALSE)) / (VLOOKUP(O299,Anthro_Calc!C:P,5,FALSE) - VLOOKUP(O299,Anthro_Calc!C:P,4,FALSE)))</f>
        <v/>
      </c>
      <c r="R299" s="122" t="str">
        <f>IF(ISBLANK(M299), "", 3 + (M299 -VLOOKUP(O299,Anthro_Calc!C:P,10,FALSE)) / (VLOOKUP(O299,Anthro_Calc!C:P,10,FALSE) - VLOOKUP(O299,Anthro_Calc!C:P,9,FALSE)))</f>
        <v/>
      </c>
      <c r="S299" s="123" t="str">
        <f t="shared" si="55"/>
        <v/>
      </c>
      <c r="T299" s="124" t="str">
        <f t="shared" si="51"/>
        <v/>
      </c>
      <c r="U299" s="124">
        <f t="shared" si="56"/>
        <v>0</v>
      </c>
      <c r="V299" s="124" t="str">
        <f t="shared" si="57"/>
        <v/>
      </c>
      <c r="W299" s="124">
        <f t="shared" si="58"/>
        <v>0</v>
      </c>
      <c r="X299" s="124" t="str">
        <f t="shared" si="59"/>
        <v/>
      </c>
      <c r="Y299" s="124" t="str">
        <f t="shared" si="52"/>
        <v/>
      </c>
      <c r="Z299" s="55"/>
      <c r="AA299" s="90" t="s">
        <v>27</v>
      </c>
      <c r="AB299" s="89"/>
      <c r="AC299" s="91"/>
      <c r="AD299" s="105" t="str">
        <f>IF(OR(ISBLANK(AC299),ISBLANK(J299)),"",IF(AND(J299&gt;1, K299 &gt;= 6, K299 &lt;= 59), VLOOKUP(AC299&amp;Y299,Contextualization!C304:D335,2,FALSE), "NPD"))</f>
        <v/>
      </c>
      <c r="AE299" s="158"/>
    </row>
    <row r="300" spans="1:31">
      <c r="A300" s="157">
        <f t="shared" si="48"/>
        <v>296</v>
      </c>
      <c r="B300" s="57"/>
      <c r="C300" s="57"/>
      <c r="D300" s="57"/>
      <c r="E300" s="60"/>
      <c r="F300" s="57"/>
      <c r="G300" s="57"/>
      <c r="H300" s="58"/>
      <c r="I300" s="62"/>
      <c r="J300" s="93"/>
      <c r="K300" s="103" t="str">
        <f t="shared" si="53"/>
        <v/>
      </c>
      <c r="L300" s="103" t="str">
        <f t="shared" si="54"/>
        <v/>
      </c>
      <c r="M300" s="89"/>
      <c r="N300" s="121" t="str">
        <f t="shared" si="49"/>
        <v/>
      </c>
      <c r="O300" s="121" t="str">
        <f t="shared" si="50"/>
        <v/>
      </c>
      <c r="P300" s="122" t="str">
        <f>IF(ISBLANK(M300), "", (POWER(M300/VLOOKUP(O300,Anthro_Calc!C:P,13,FALSE),VLOOKUP(O300,Anthro_Calc!C:P,12,FALSE))-1) / (VLOOKUP(O300,Anthro_Calc!C:P,14,FALSE)*VLOOKUP(O300,Anthro_Calc!C:P,12,FALSE)))</f>
        <v/>
      </c>
      <c r="Q300" s="122" t="str">
        <f>IF(ISBLANK(M300), "", -3 + (M300 -VLOOKUP(O300,Anthro_Calc!C:P,4,FALSE)) / (VLOOKUP(O300,Anthro_Calc!C:P,5,FALSE) - VLOOKUP(O300,Anthro_Calc!C:P,4,FALSE)))</f>
        <v/>
      </c>
      <c r="R300" s="122" t="str">
        <f>IF(ISBLANK(M300), "", 3 + (M300 -VLOOKUP(O300,Anthro_Calc!C:P,10,FALSE)) / (VLOOKUP(O300,Anthro_Calc!C:P,10,FALSE) - VLOOKUP(O300,Anthro_Calc!C:P,9,FALSE)))</f>
        <v/>
      </c>
      <c r="S300" s="123" t="str">
        <f t="shared" si="55"/>
        <v/>
      </c>
      <c r="T300" s="124" t="str">
        <f t="shared" si="51"/>
        <v/>
      </c>
      <c r="U300" s="124">
        <f t="shared" si="56"/>
        <v>0</v>
      </c>
      <c r="V300" s="124" t="str">
        <f t="shared" si="57"/>
        <v/>
      </c>
      <c r="W300" s="124">
        <f t="shared" si="58"/>
        <v>0</v>
      </c>
      <c r="X300" s="124" t="str">
        <f t="shared" si="59"/>
        <v/>
      </c>
      <c r="Y300" s="124" t="str">
        <f t="shared" si="52"/>
        <v/>
      </c>
      <c r="Z300" s="55"/>
      <c r="AA300" s="90" t="s">
        <v>27</v>
      </c>
      <c r="AB300" s="89"/>
      <c r="AC300" s="91"/>
      <c r="AD300" s="105" t="str">
        <f>IF(OR(ISBLANK(AC300),ISBLANK(J300)),"",IF(AND(J300&gt;1, K300 &gt;= 6, K300 &lt;= 59), VLOOKUP(AC300&amp;Y300,Contextualization!C305:D336,2,FALSE), "NPD"))</f>
        <v/>
      </c>
      <c r="AE300" s="158"/>
    </row>
    <row r="301" spans="1:31">
      <c r="A301" s="157">
        <f t="shared" si="48"/>
        <v>297</v>
      </c>
      <c r="B301" s="57"/>
      <c r="C301" s="57"/>
      <c r="D301" s="57"/>
      <c r="E301" s="60"/>
      <c r="F301" s="57"/>
      <c r="G301" s="57"/>
      <c r="H301" s="58"/>
      <c r="I301" s="62"/>
      <c r="J301" s="93"/>
      <c r="K301" s="103" t="str">
        <f t="shared" si="53"/>
        <v/>
      </c>
      <c r="L301" s="103" t="str">
        <f t="shared" si="54"/>
        <v/>
      </c>
      <c r="M301" s="89"/>
      <c r="N301" s="121" t="str">
        <f t="shared" si="49"/>
        <v/>
      </c>
      <c r="O301" s="121" t="str">
        <f t="shared" si="50"/>
        <v/>
      </c>
      <c r="P301" s="122" t="str">
        <f>IF(ISBLANK(M301), "", (POWER(M301/VLOOKUP(O301,Anthro_Calc!C:P,13,FALSE),VLOOKUP(O301,Anthro_Calc!C:P,12,FALSE))-1) / (VLOOKUP(O301,Anthro_Calc!C:P,14,FALSE)*VLOOKUP(O301,Anthro_Calc!C:P,12,FALSE)))</f>
        <v/>
      </c>
      <c r="Q301" s="122" t="str">
        <f>IF(ISBLANK(M301), "", -3 + (M301 -VLOOKUP(O301,Anthro_Calc!C:P,4,FALSE)) / (VLOOKUP(O301,Anthro_Calc!C:P,5,FALSE) - VLOOKUP(O301,Anthro_Calc!C:P,4,FALSE)))</f>
        <v/>
      </c>
      <c r="R301" s="122" t="str">
        <f>IF(ISBLANK(M301), "", 3 + (M301 -VLOOKUP(O301,Anthro_Calc!C:P,10,FALSE)) / (VLOOKUP(O301,Anthro_Calc!C:P,10,FALSE) - VLOOKUP(O301,Anthro_Calc!C:P,9,FALSE)))</f>
        <v/>
      </c>
      <c r="S301" s="123" t="str">
        <f t="shared" si="55"/>
        <v/>
      </c>
      <c r="T301" s="124" t="str">
        <f t="shared" si="51"/>
        <v/>
      </c>
      <c r="U301" s="124">
        <f t="shared" si="56"/>
        <v>0</v>
      </c>
      <c r="V301" s="124" t="str">
        <f t="shared" si="57"/>
        <v/>
      </c>
      <c r="W301" s="124">
        <f t="shared" si="58"/>
        <v>0</v>
      </c>
      <c r="X301" s="124" t="str">
        <f t="shared" si="59"/>
        <v/>
      </c>
      <c r="Y301" s="124" t="str">
        <f t="shared" si="52"/>
        <v/>
      </c>
      <c r="Z301" s="55"/>
      <c r="AA301" s="90" t="s">
        <v>27</v>
      </c>
      <c r="AB301" s="89"/>
      <c r="AC301" s="91"/>
      <c r="AD301" s="105" t="str">
        <f>IF(OR(ISBLANK(AC301),ISBLANK(J301)),"",IF(AND(J301&gt;1, K301 &gt;= 6, K301 &lt;= 59), VLOOKUP(AC301&amp;Y301,Contextualization!C306:D337,2,FALSE), "NPD"))</f>
        <v/>
      </c>
      <c r="AE301" s="158"/>
    </row>
    <row r="302" spans="1:31">
      <c r="A302" s="157">
        <f t="shared" si="48"/>
        <v>298</v>
      </c>
      <c r="B302" s="57"/>
      <c r="C302" s="57"/>
      <c r="D302" s="57"/>
      <c r="E302" s="60"/>
      <c r="F302" s="57"/>
      <c r="G302" s="57"/>
      <c r="H302" s="58"/>
      <c r="I302" s="62"/>
      <c r="J302" s="93"/>
      <c r="K302" s="103" t="str">
        <f t="shared" si="53"/>
        <v/>
      </c>
      <c r="L302" s="103" t="str">
        <f t="shared" si="54"/>
        <v/>
      </c>
      <c r="M302" s="89"/>
      <c r="N302" s="121" t="str">
        <f t="shared" si="49"/>
        <v/>
      </c>
      <c r="O302" s="121" t="str">
        <f t="shared" si="50"/>
        <v/>
      </c>
      <c r="P302" s="122" t="str">
        <f>IF(ISBLANK(M302), "", (POWER(M302/VLOOKUP(O302,Anthro_Calc!C:P,13,FALSE),VLOOKUP(O302,Anthro_Calc!C:P,12,FALSE))-1) / (VLOOKUP(O302,Anthro_Calc!C:P,14,FALSE)*VLOOKUP(O302,Anthro_Calc!C:P,12,FALSE)))</f>
        <v/>
      </c>
      <c r="Q302" s="122" t="str">
        <f>IF(ISBLANK(M302), "", -3 + (M302 -VLOOKUP(O302,Anthro_Calc!C:P,4,FALSE)) / (VLOOKUP(O302,Anthro_Calc!C:P,5,FALSE) - VLOOKUP(O302,Anthro_Calc!C:P,4,FALSE)))</f>
        <v/>
      </c>
      <c r="R302" s="122" t="str">
        <f>IF(ISBLANK(M302), "", 3 + (M302 -VLOOKUP(O302,Anthro_Calc!C:P,10,FALSE)) / (VLOOKUP(O302,Anthro_Calc!C:P,10,FALSE) - VLOOKUP(O302,Anthro_Calc!C:P,9,FALSE)))</f>
        <v/>
      </c>
      <c r="S302" s="123" t="str">
        <f t="shared" si="55"/>
        <v/>
      </c>
      <c r="T302" s="124" t="str">
        <f t="shared" si="51"/>
        <v/>
      </c>
      <c r="U302" s="124">
        <f t="shared" si="56"/>
        <v>0</v>
      </c>
      <c r="V302" s="124" t="str">
        <f t="shared" si="57"/>
        <v/>
      </c>
      <c r="W302" s="124">
        <f t="shared" si="58"/>
        <v>0</v>
      </c>
      <c r="X302" s="124" t="str">
        <f t="shared" si="59"/>
        <v/>
      </c>
      <c r="Y302" s="124" t="str">
        <f t="shared" si="52"/>
        <v/>
      </c>
      <c r="Z302" s="55"/>
      <c r="AA302" s="90" t="s">
        <v>27</v>
      </c>
      <c r="AB302" s="89"/>
      <c r="AC302" s="91"/>
      <c r="AD302" s="105" t="str">
        <f>IF(OR(ISBLANK(AC302),ISBLANK(J302)),"",IF(AND(J302&gt;1, K302 &gt;= 6, K302 &lt;= 59), VLOOKUP(AC302&amp;Y302,Contextualization!C307:D338,2,FALSE), "NPD"))</f>
        <v/>
      </c>
      <c r="AE302" s="158"/>
    </row>
    <row r="303" spans="1:31">
      <c r="A303" s="157">
        <f t="shared" si="48"/>
        <v>299</v>
      </c>
      <c r="B303" s="57"/>
      <c r="C303" s="57"/>
      <c r="D303" s="57"/>
      <c r="E303" s="60"/>
      <c r="F303" s="57"/>
      <c r="G303" s="57"/>
      <c r="H303" s="58"/>
      <c r="I303" s="62"/>
      <c r="J303" s="93"/>
      <c r="K303" s="103" t="str">
        <f t="shared" si="53"/>
        <v/>
      </c>
      <c r="L303" s="103" t="str">
        <f t="shared" si="54"/>
        <v/>
      </c>
      <c r="M303" s="89"/>
      <c r="N303" s="121" t="str">
        <f t="shared" si="49"/>
        <v/>
      </c>
      <c r="O303" s="121" t="str">
        <f t="shared" si="50"/>
        <v/>
      </c>
      <c r="P303" s="122" t="str">
        <f>IF(ISBLANK(M303), "", (POWER(M303/VLOOKUP(O303,Anthro_Calc!C:P,13,FALSE),VLOOKUP(O303,Anthro_Calc!C:P,12,FALSE))-1) / (VLOOKUP(O303,Anthro_Calc!C:P,14,FALSE)*VLOOKUP(O303,Anthro_Calc!C:P,12,FALSE)))</f>
        <v/>
      </c>
      <c r="Q303" s="122" t="str">
        <f>IF(ISBLANK(M303), "", -3 + (M303 -VLOOKUP(O303,Anthro_Calc!C:P,4,FALSE)) / (VLOOKUP(O303,Anthro_Calc!C:P,5,FALSE) - VLOOKUP(O303,Anthro_Calc!C:P,4,FALSE)))</f>
        <v/>
      </c>
      <c r="R303" s="122" t="str">
        <f>IF(ISBLANK(M303), "", 3 + (M303 -VLOOKUP(O303,Anthro_Calc!C:P,10,FALSE)) / (VLOOKUP(O303,Anthro_Calc!C:P,10,FALSE) - VLOOKUP(O303,Anthro_Calc!C:P,9,FALSE)))</f>
        <v/>
      </c>
      <c r="S303" s="123" t="str">
        <f t="shared" si="55"/>
        <v/>
      </c>
      <c r="T303" s="124" t="str">
        <f t="shared" si="51"/>
        <v/>
      </c>
      <c r="U303" s="124">
        <f t="shared" si="56"/>
        <v>0</v>
      </c>
      <c r="V303" s="124" t="str">
        <f t="shared" si="57"/>
        <v/>
      </c>
      <c r="W303" s="124">
        <f t="shared" si="58"/>
        <v>0</v>
      </c>
      <c r="X303" s="124" t="str">
        <f t="shared" si="59"/>
        <v/>
      </c>
      <c r="Y303" s="124" t="str">
        <f t="shared" si="52"/>
        <v/>
      </c>
      <c r="Z303" s="55"/>
      <c r="AA303" s="90" t="s">
        <v>27</v>
      </c>
      <c r="AB303" s="89"/>
      <c r="AC303" s="91"/>
      <c r="AD303" s="105" t="str">
        <f>IF(OR(ISBLANK(AC303),ISBLANK(J303)),"",IF(AND(J303&gt;1, K303 &gt;= 6, K303 &lt;= 59), VLOOKUP(AC303&amp;Y303,Contextualization!C308:D339,2,FALSE), "NPD"))</f>
        <v/>
      </c>
      <c r="AE303" s="158"/>
    </row>
    <row r="304" spans="1:31">
      <c r="A304" s="157">
        <f t="shared" si="48"/>
        <v>300</v>
      </c>
      <c r="B304" s="57"/>
      <c r="C304" s="57"/>
      <c r="D304" s="57"/>
      <c r="E304" s="60"/>
      <c r="F304" s="57"/>
      <c r="G304" s="57"/>
      <c r="H304" s="58"/>
      <c r="I304" s="62"/>
      <c r="J304" s="93"/>
      <c r="K304" s="103" t="str">
        <f t="shared" si="53"/>
        <v/>
      </c>
      <c r="L304" s="103" t="str">
        <f t="shared" si="54"/>
        <v/>
      </c>
      <c r="M304" s="89"/>
      <c r="N304" s="121" t="str">
        <f t="shared" si="49"/>
        <v/>
      </c>
      <c r="O304" s="121" t="str">
        <f t="shared" si="50"/>
        <v/>
      </c>
      <c r="P304" s="122" t="str">
        <f>IF(ISBLANK(M304), "", (POWER(M304/VLOOKUP(O304,Anthro_Calc!C:P,13,FALSE),VLOOKUP(O304,Anthro_Calc!C:P,12,FALSE))-1) / (VLOOKUP(O304,Anthro_Calc!C:P,14,FALSE)*VLOOKUP(O304,Anthro_Calc!C:P,12,FALSE)))</f>
        <v/>
      </c>
      <c r="Q304" s="122" t="str">
        <f>IF(ISBLANK(M304), "", -3 + (M304 -VLOOKUP(O304,Anthro_Calc!C:P,4,FALSE)) / (VLOOKUP(O304,Anthro_Calc!C:P,5,FALSE) - VLOOKUP(O304,Anthro_Calc!C:P,4,FALSE)))</f>
        <v/>
      </c>
      <c r="R304" s="122" t="str">
        <f>IF(ISBLANK(M304), "", 3 + (M304 -VLOOKUP(O304,Anthro_Calc!C:P,10,FALSE)) / (VLOOKUP(O304,Anthro_Calc!C:P,10,FALSE) - VLOOKUP(O304,Anthro_Calc!C:P,9,FALSE)))</f>
        <v/>
      </c>
      <c r="S304" s="123" t="str">
        <f t="shared" si="55"/>
        <v/>
      </c>
      <c r="T304" s="124" t="str">
        <f t="shared" si="51"/>
        <v/>
      </c>
      <c r="U304" s="124">
        <f t="shared" si="56"/>
        <v>0</v>
      </c>
      <c r="V304" s="124" t="str">
        <f t="shared" si="57"/>
        <v/>
      </c>
      <c r="W304" s="124">
        <f t="shared" si="58"/>
        <v>0</v>
      </c>
      <c r="X304" s="124" t="str">
        <f t="shared" si="59"/>
        <v/>
      </c>
      <c r="Y304" s="124" t="str">
        <f t="shared" si="52"/>
        <v/>
      </c>
      <c r="Z304" s="55"/>
      <c r="AA304" s="90" t="s">
        <v>27</v>
      </c>
      <c r="AB304" s="89"/>
      <c r="AC304" s="91"/>
      <c r="AD304" s="105" t="str">
        <f>IF(OR(ISBLANK(AC304),ISBLANK(J304)),"",IF(AND(J304&gt;1, K304 &gt;= 6, K304 &lt;= 59), VLOOKUP(AC304&amp;Y304,Contextualization!C309:D340,2,FALSE), "NPD"))</f>
        <v/>
      </c>
      <c r="AE304" s="158"/>
    </row>
    <row r="305" spans="1:31">
      <c r="A305" s="157">
        <f t="shared" si="48"/>
        <v>301</v>
      </c>
      <c r="B305" s="57"/>
      <c r="C305" s="57"/>
      <c r="D305" s="57"/>
      <c r="E305" s="60"/>
      <c r="F305" s="57"/>
      <c r="G305" s="57"/>
      <c r="H305" s="58"/>
      <c r="I305" s="62"/>
      <c r="J305" s="93"/>
      <c r="K305" s="103" t="str">
        <f t="shared" si="53"/>
        <v/>
      </c>
      <c r="L305" s="103" t="str">
        <f t="shared" si="54"/>
        <v/>
      </c>
      <c r="M305" s="89"/>
      <c r="N305" s="121" t="str">
        <f t="shared" si="49"/>
        <v/>
      </c>
      <c r="O305" s="121" t="str">
        <f t="shared" si="50"/>
        <v/>
      </c>
      <c r="P305" s="122" t="str">
        <f>IF(ISBLANK(M305), "", (POWER(M305/VLOOKUP(O305,Anthro_Calc!C:P,13,FALSE),VLOOKUP(O305,Anthro_Calc!C:P,12,FALSE))-1) / (VLOOKUP(O305,Anthro_Calc!C:P,14,FALSE)*VLOOKUP(O305,Anthro_Calc!C:P,12,FALSE)))</f>
        <v/>
      </c>
      <c r="Q305" s="122" t="str">
        <f>IF(ISBLANK(M305), "", -3 + (M305 -VLOOKUP(O305,Anthro_Calc!C:P,4,FALSE)) / (VLOOKUP(O305,Anthro_Calc!C:P,5,FALSE) - VLOOKUP(O305,Anthro_Calc!C:P,4,FALSE)))</f>
        <v/>
      </c>
      <c r="R305" s="122" t="str">
        <f>IF(ISBLANK(M305), "", 3 + (M305 -VLOOKUP(O305,Anthro_Calc!C:P,10,FALSE)) / (VLOOKUP(O305,Anthro_Calc!C:P,10,FALSE) - VLOOKUP(O305,Anthro_Calc!C:P,9,FALSE)))</f>
        <v/>
      </c>
      <c r="S305" s="123" t="str">
        <f t="shared" si="55"/>
        <v/>
      </c>
      <c r="T305" s="124" t="str">
        <f t="shared" si="51"/>
        <v/>
      </c>
      <c r="U305" s="124">
        <f t="shared" si="56"/>
        <v>0</v>
      </c>
      <c r="V305" s="124" t="str">
        <f t="shared" si="57"/>
        <v/>
      </c>
      <c r="W305" s="124">
        <f t="shared" si="58"/>
        <v>0</v>
      </c>
      <c r="X305" s="124" t="str">
        <f t="shared" si="59"/>
        <v/>
      </c>
      <c r="Y305" s="124" t="str">
        <f t="shared" si="52"/>
        <v/>
      </c>
      <c r="Z305" s="55"/>
      <c r="AA305" s="90" t="s">
        <v>27</v>
      </c>
      <c r="AB305" s="89"/>
      <c r="AC305" s="91"/>
      <c r="AD305" s="105" t="str">
        <f>IF(OR(ISBLANK(AC305),ISBLANK(J305)),"",IF(AND(J305&gt;1, K305 &gt;= 6, K305 &lt;= 59), VLOOKUP(AC305&amp;Y305,Contextualization!C310:D341,2,FALSE), "NPD"))</f>
        <v/>
      </c>
      <c r="AE305" s="158"/>
    </row>
    <row r="306" spans="1:31">
      <c r="A306" s="157">
        <f t="shared" si="48"/>
        <v>302</v>
      </c>
      <c r="B306" s="57"/>
      <c r="C306" s="57"/>
      <c r="D306" s="57"/>
      <c r="E306" s="60"/>
      <c r="F306" s="57"/>
      <c r="G306" s="57"/>
      <c r="H306" s="58"/>
      <c r="I306" s="62"/>
      <c r="J306" s="93"/>
      <c r="K306" s="103" t="str">
        <f t="shared" si="53"/>
        <v/>
      </c>
      <c r="L306" s="103" t="str">
        <f t="shared" si="54"/>
        <v/>
      </c>
      <c r="M306" s="89"/>
      <c r="N306" s="121" t="str">
        <f t="shared" si="49"/>
        <v/>
      </c>
      <c r="O306" s="121" t="str">
        <f t="shared" si="50"/>
        <v/>
      </c>
      <c r="P306" s="122" t="str">
        <f>IF(ISBLANK(M306), "", (POWER(M306/VLOOKUP(O306,Anthro_Calc!C:P,13,FALSE),VLOOKUP(O306,Anthro_Calc!C:P,12,FALSE))-1) / (VLOOKUP(O306,Anthro_Calc!C:P,14,FALSE)*VLOOKUP(O306,Anthro_Calc!C:P,12,FALSE)))</f>
        <v/>
      </c>
      <c r="Q306" s="122" t="str">
        <f>IF(ISBLANK(M306), "", -3 + (M306 -VLOOKUP(O306,Anthro_Calc!C:P,4,FALSE)) / (VLOOKUP(O306,Anthro_Calc!C:P,5,FALSE) - VLOOKUP(O306,Anthro_Calc!C:P,4,FALSE)))</f>
        <v/>
      </c>
      <c r="R306" s="122" t="str">
        <f>IF(ISBLANK(M306), "", 3 + (M306 -VLOOKUP(O306,Anthro_Calc!C:P,10,FALSE)) / (VLOOKUP(O306,Anthro_Calc!C:P,10,FALSE) - VLOOKUP(O306,Anthro_Calc!C:P,9,FALSE)))</f>
        <v/>
      </c>
      <c r="S306" s="123" t="str">
        <f t="shared" si="55"/>
        <v/>
      </c>
      <c r="T306" s="124" t="str">
        <f t="shared" si="51"/>
        <v/>
      </c>
      <c r="U306" s="124">
        <f t="shared" si="56"/>
        <v>0</v>
      </c>
      <c r="V306" s="124" t="str">
        <f t="shared" si="57"/>
        <v/>
      </c>
      <c r="W306" s="124">
        <f t="shared" si="58"/>
        <v>0</v>
      </c>
      <c r="X306" s="124" t="str">
        <f t="shared" si="59"/>
        <v/>
      </c>
      <c r="Y306" s="124" t="str">
        <f t="shared" si="52"/>
        <v/>
      </c>
      <c r="Z306" s="55"/>
      <c r="AA306" s="90" t="s">
        <v>27</v>
      </c>
      <c r="AB306" s="89"/>
      <c r="AC306" s="91"/>
      <c r="AD306" s="105" t="str">
        <f>IF(OR(ISBLANK(AC306),ISBLANK(J306)),"",IF(AND(J306&gt;1, K306 &gt;= 6, K306 &lt;= 59), VLOOKUP(AC306&amp;Y306,Contextualization!C311:D342,2,FALSE), "NPD"))</f>
        <v/>
      </c>
      <c r="AE306" s="158"/>
    </row>
    <row r="307" spans="1:31">
      <c r="A307" s="157">
        <f t="shared" si="48"/>
        <v>303</v>
      </c>
      <c r="B307" s="57"/>
      <c r="C307" s="57"/>
      <c r="D307" s="57"/>
      <c r="E307" s="60"/>
      <c r="F307" s="57"/>
      <c r="G307" s="57"/>
      <c r="H307" s="58"/>
      <c r="I307" s="62"/>
      <c r="J307" s="93"/>
      <c r="K307" s="103" t="str">
        <f t="shared" si="53"/>
        <v/>
      </c>
      <c r="L307" s="103" t="str">
        <f t="shared" si="54"/>
        <v/>
      </c>
      <c r="M307" s="89"/>
      <c r="N307" s="121" t="str">
        <f t="shared" si="49"/>
        <v/>
      </c>
      <c r="O307" s="121" t="str">
        <f t="shared" si="50"/>
        <v/>
      </c>
      <c r="P307" s="122" t="str">
        <f>IF(ISBLANK(M307), "", (POWER(M307/VLOOKUP(O307,Anthro_Calc!C:P,13,FALSE),VLOOKUP(O307,Anthro_Calc!C:P,12,FALSE))-1) / (VLOOKUP(O307,Anthro_Calc!C:P,14,FALSE)*VLOOKUP(O307,Anthro_Calc!C:P,12,FALSE)))</f>
        <v/>
      </c>
      <c r="Q307" s="122" t="str">
        <f>IF(ISBLANK(M307), "", -3 + (M307 -VLOOKUP(O307,Anthro_Calc!C:P,4,FALSE)) / (VLOOKUP(O307,Anthro_Calc!C:P,5,FALSE) - VLOOKUP(O307,Anthro_Calc!C:P,4,FALSE)))</f>
        <v/>
      </c>
      <c r="R307" s="122" t="str">
        <f>IF(ISBLANK(M307), "", 3 + (M307 -VLOOKUP(O307,Anthro_Calc!C:P,10,FALSE)) / (VLOOKUP(O307,Anthro_Calc!C:P,10,FALSE) - VLOOKUP(O307,Anthro_Calc!C:P,9,FALSE)))</f>
        <v/>
      </c>
      <c r="S307" s="123" t="str">
        <f t="shared" si="55"/>
        <v/>
      </c>
      <c r="T307" s="124" t="str">
        <f t="shared" si="51"/>
        <v/>
      </c>
      <c r="U307" s="124">
        <f t="shared" si="56"/>
        <v>0</v>
      </c>
      <c r="V307" s="124" t="str">
        <f t="shared" si="57"/>
        <v/>
      </c>
      <c r="W307" s="124">
        <f t="shared" si="58"/>
        <v>0</v>
      </c>
      <c r="X307" s="124" t="str">
        <f t="shared" si="59"/>
        <v/>
      </c>
      <c r="Y307" s="124" t="str">
        <f t="shared" si="52"/>
        <v/>
      </c>
      <c r="Z307" s="55"/>
      <c r="AA307" s="90" t="s">
        <v>27</v>
      </c>
      <c r="AB307" s="89"/>
      <c r="AC307" s="91"/>
      <c r="AD307" s="105" t="str">
        <f>IF(OR(ISBLANK(AC307),ISBLANK(J307)),"",IF(AND(J307&gt;1, K307 &gt;= 6, K307 &lt;= 59), VLOOKUP(AC307&amp;Y307,Contextualization!C312:D343,2,FALSE), "NPD"))</f>
        <v/>
      </c>
      <c r="AE307" s="158"/>
    </row>
    <row r="308" spans="1:31">
      <c r="A308" s="157">
        <f t="shared" si="48"/>
        <v>304</v>
      </c>
      <c r="B308" s="57"/>
      <c r="C308" s="57"/>
      <c r="D308" s="57"/>
      <c r="E308" s="60"/>
      <c r="F308" s="57"/>
      <c r="G308" s="57"/>
      <c r="H308" s="58"/>
      <c r="I308" s="62"/>
      <c r="J308" s="93"/>
      <c r="K308" s="103" t="str">
        <f t="shared" si="53"/>
        <v/>
      </c>
      <c r="L308" s="103" t="str">
        <f t="shared" si="54"/>
        <v/>
      </c>
      <c r="M308" s="89"/>
      <c r="N308" s="121" t="str">
        <f t="shared" si="49"/>
        <v/>
      </c>
      <c r="O308" s="121" t="str">
        <f t="shared" si="50"/>
        <v/>
      </c>
      <c r="P308" s="122" t="str">
        <f>IF(ISBLANK(M308), "", (POWER(M308/VLOOKUP(O308,Anthro_Calc!C:P,13,FALSE),VLOOKUP(O308,Anthro_Calc!C:P,12,FALSE))-1) / (VLOOKUP(O308,Anthro_Calc!C:P,14,FALSE)*VLOOKUP(O308,Anthro_Calc!C:P,12,FALSE)))</f>
        <v/>
      </c>
      <c r="Q308" s="122" t="str">
        <f>IF(ISBLANK(M308), "", -3 + (M308 -VLOOKUP(O308,Anthro_Calc!C:P,4,FALSE)) / (VLOOKUP(O308,Anthro_Calc!C:P,5,FALSE) - VLOOKUP(O308,Anthro_Calc!C:P,4,FALSE)))</f>
        <v/>
      </c>
      <c r="R308" s="122" t="str">
        <f>IF(ISBLANK(M308), "", 3 + (M308 -VLOOKUP(O308,Anthro_Calc!C:P,10,FALSE)) / (VLOOKUP(O308,Anthro_Calc!C:P,10,FALSE) - VLOOKUP(O308,Anthro_Calc!C:P,9,FALSE)))</f>
        <v/>
      </c>
      <c r="S308" s="123" t="str">
        <f t="shared" si="55"/>
        <v/>
      </c>
      <c r="T308" s="124" t="str">
        <f t="shared" si="51"/>
        <v/>
      </c>
      <c r="U308" s="124">
        <f t="shared" si="56"/>
        <v>0</v>
      </c>
      <c r="V308" s="124" t="str">
        <f t="shared" si="57"/>
        <v/>
      </c>
      <c r="W308" s="124">
        <f t="shared" si="58"/>
        <v>0</v>
      </c>
      <c r="X308" s="124" t="str">
        <f t="shared" si="59"/>
        <v/>
      </c>
      <c r="Y308" s="124" t="str">
        <f t="shared" si="52"/>
        <v/>
      </c>
      <c r="Z308" s="55"/>
      <c r="AA308" s="90" t="s">
        <v>27</v>
      </c>
      <c r="AB308" s="89"/>
      <c r="AC308" s="91"/>
      <c r="AD308" s="105" t="str">
        <f>IF(OR(ISBLANK(AC308),ISBLANK(J308)),"",IF(AND(J308&gt;1, K308 &gt;= 6, K308 &lt;= 59), VLOOKUP(AC308&amp;Y308,Contextualization!C313:D344,2,FALSE), "NPD"))</f>
        <v/>
      </c>
      <c r="AE308" s="158"/>
    </row>
    <row r="309" spans="1:31">
      <c r="A309" s="157">
        <f t="shared" si="48"/>
        <v>305</v>
      </c>
      <c r="B309" s="57"/>
      <c r="C309" s="57"/>
      <c r="D309" s="57"/>
      <c r="E309" s="60"/>
      <c r="F309" s="57"/>
      <c r="G309" s="57"/>
      <c r="H309" s="58"/>
      <c r="I309" s="62"/>
      <c r="J309" s="93"/>
      <c r="K309" s="103" t="str">
        <f t="shared" si="53"/>
        <v/>
      </c>
      <c r="L309" s="103" t="str">
        <f t="shared" si="54"/>
        <v/>
      </c>
      <c r="M309" s="89"/>
      <c r="N309" s="121" t="str">
        <f t="shared" si="49"/>
        <v/>
      </c>
      <c r="O309" s="121" t="str">
        <f t="shared" si="50"/>
        <v/>
      </c>
      <c r="P309" s="122" t="str">
        <f>IF(ISBLANK(M309), "", (POWER(M309/VLOOKUP(O309,Anthro_Calc!C:P,13,FALSE),VLOOKUP(O309,Anthro_Calc!C:P,12,FALSE))-1) / (VLOOKUP(O309,Anthro_Calc!C:P,14,FALSE)*VLOOKUP(O309,Anthro_Calc!C:P,12,FALSE)))</f>
        <v/>
      </c>
      <c r="Q309" s="122" t="str">
        <f>IF(ISBLANK(M309), "", -3 + (M309 -VLOOKUP(O309,Anthro_Calc!C:P,4,FALSE)) / (VLOOKUP(O309,Anthro_Calc!C:P,5,FALSE) - VLOOKUP(O309,Anthro_Calc!C:P,4,FALSE)))</f>
        <v/>
      </c>
      <c r="R309" s="122" t="str">
        <f>IF(ISBLANK(M309), "", 3 + (M309 -VLOOKUP(O309,Anthro_Calc!C:P,10,FALSE)) / (VLOOKUP(O309,Anthro_Calc!C:P,10,FALSE) - VLOOKUP(O309,Anthro_Calc!C:P,9,FALSE)))</f>
        <v/>
      </c>
      <c r="S309" s="123" t="str">
        <f t="shared" si="55"/>
        <v/>
      </c>
      <c r="T309" s="124" t="str">
        <f t="shared" si="51"/>
        <v/>
      </c>
      <c r="U309" s="124">
        <f t="shared" si="56"/>
        <v>0</v>
      </c>
      <c r="V309" s="124" t="str">
        <f t="shared" si="57"/>
        <v/>
      </c>
      <c r="W309" s="124">
        <f t="shared" si="58"/>
        <v>0</v>
      </c>
      <c r="X309" s="124" t="str">
        <f t="shared" si="59"/>
        <v/>
      </c>
      <c r="Y309" s="124" t="str">
        <f t="shared" si="52"/>
        <v/>
      </c>
      <c r="Z309" s="55"/>
      <c r="AA309" s="90" t="s">
        <v>27</v>
      </c>
      <c r="AB309" s="89"/>
      <c r="AC309" s="91"/>
      <c r="AD309" s="105" t="str">
        <f>IF(OR(ISBLANK(AC309),ISBLANK(J309)),"",IF(AND(J309&gt;1, K309 &gt;= 6, K309 &lt;= 59), VLOOKUP(AC309&amp;Y309,Contextualization!C314:D345,2,FALSE), "NPD"))</f>
        <v/>
      </c>
      <c r="AE309" s="158"/>
    </row>
    <row r="310" spans="1:31">
      <c r="A310" s="157">
        <f t="shared" si="48"/>
        <v>306</v>
      </c>
      <c r="B310" s="57"/>
      <c r="C310" s="57"/>
      <c r="D310" s="57"/>
      <c r="E310" s="60"/>
      <c r="F310" s="57"/>
      <c r="G310" s="57"/>
      <c r="H310" s="58"/>
      <c r="I310" s="62"/>
      <c r="J310" s="93"/>
      <c r="K310" s="103" t="str">
        <f t="shared" si="53"/>
        <v/>
      </c>
      <c r="L310" s="103" t="str">
        <f t="shared" si="54"/>
        <v/>
      </c>
      <c r="M310" s="89"/>
      <c r="N310" s="121" t="str">
        <f t="shared" si="49"/>
        <v/>
      </c>
      <c r="O310" s="121" t="str">
        <f t="shared" si="50"/>
        <v/>
      </c>
      <c r="P310" s="122" t="str">
        <f>IF(ISBLANK(M310), "", (POWER(M310/VLOOKUP(O310,Anthro_Calc!C:P,13,FALSE),VLOOKUP(O310,Anthro_Calc!C:P,12,FALSE))-1) / (VLOOKUP(O310,Anthro_Calc!C:P,14,FALSE)*VLOOKUP(O310,Anthro_Calc!C:P,12,FALSE)))</f>
        <v/>
      </c>
      <c r="Q310" s="122" t="str">
        <f>IF(ISBLANK(M310), "", -3 + (M310 -VLOOKUP(O310,Anthro_Calc!C:P,4,FALSE)) / (VLOOKUP(O310,Anthro_Calc!C:P,5,FALSE) - VLOOKUP(O310,Anthro_Calc!C:P,4,FALSE)))</f>
        <v/>
      </c>
      <c r="R310" s="122" t="str">
        <f>IF(ISBLANK(M310), "", 3 + (M310 -VLOOKUP(O310,Anthro_Calc!C:P,10,FALSE)) / (VLOOKUP(O310,Anthro_Calc!C:P,10,FALSE) - VLOOKUP(O310,Anthro_Calc!C:P,9,FALSE)))</f>
        <v/>
      </c>
      <c r="S310" s="123" t="str">
        <f t="shared" si="55"/>
        <v/>
      </c>
      <c r="T310" s="124" t="str">
        <f t="shared" si="51"/>
        <v/>
      </c>
      <c r="U310" s="124">
        <f t="shared" si="56"/>
        <v>0</v>
      </c>
      <c r="V310" s="124" t="str">
        <f t="shared" si="57"/>
        <v/>
      </c>
      <c r="W310" s="124">
        <f t="shared" si="58"/>
        <v>0</v>
      </c>
      <c r="X310" s="124" t="str">
        <f t="shared" si="59"/>
        <v/>
      </c>
      <c r="Y310" s="124" t="str">
        <f t="shared" si="52"/>
        <v/>
      </c>
      <c r="Z310" s="55"/>
      <c r="AA310" s="90" t="s">
        <v>27</v>
      </c>
      <c r="AB310" s="89"/>
      <c r="AC310" s="91"/>
      <c r="AD310" s="105" t="str">
        <f>IF(OR(ISBLANK(AC310),ISBLANK(J310)),"",IF(AND(J310&gt;1, K310 &gt;= 6, K310 &lt;= 59), VLOOKUP(AC310&amp;Y310,Contextualization!C315:D346,2,FALSE), "NPD"))</f>
        <v/>
      </c>
      <c r="AE310" s="158"/>
    </row>
    <row r="311" spans="1:31">
      <c r="A311" s="157">
        <f t="shared" si="48"/>
        <v>307</v>
      </c>
      <c r="B311" s="57"/>
      <c r="C311" s="57"/>
      <c r="D311" s="57"/>
      <c r="E311" s="60"/>
      <c r="F311" s="57"/>
      <c r="G311" s="57"/>
      <c r="H311" s="58"/>
      <c r="I311" s="62"/>
      <c r="J311" s="93"/>
      <c r="K311" s="103" t="str">
        <f t="shared" si="53"/>
        <v/>
      </c>
      <c r="L311" s="103" t="str">
        <f t="shared" si="54"/>
        <v/>
      </c>
      <c r="M311" s="89"/>
      <c r="N311" s="121" t="str">
        <f t="shared" si="49"/>
        <v/>
      </c>
      <c r="O311" s="121" t="str">
        <f t="shared" si="50"/>
        <v/>
      </c>
      <c r="P311" s="122" t="str">
        <f>IF(ISBLANK(M311), "", (POWER(M311/VLOOKUP(O311,Anthro_Calc!C:P,13,FALSE),VLOOKUP(O311,Anthro_Calc!C:P,12,FALSE))-1) / (VLOOKUP(O311,Anthro_Calc!C:P,14,FALSE)*VLOOKUP(O311,Anthro_Calc!C:P,12,FALSE)))</f>
        <v/>
      </c>
      <c r="Q311" s="122" t="str">
        <f>IF(ISBLANK(M311), "", -3 + (M311 -VLOOKUP(O311,Anthro_Calc!C:P,4,FALSE)) / (VLOOKUP(O311,Anthro_Calc!C:P,5,FALSE) - VLOOKUP(O311,Anthro_Calc!C:P,4,FALSE)))</f>
        <v/>
      </c>
      <c r="R311" s="122" t="str">
        <f>IF(ISBLANK(M311), "", 3 + (M311 -VLOOKUP(O311,Anthro_Calc!C:P,10,FALSE)) / (VLOOKUP(O311,Anthro_Calc!C:P,10,FALSE) - VLOOKUP(O311,Anthro_Calc!C:P,9,FALSE)))</f>
        <v/>
      </c>
      <c r="S311" s="123" t="str">
        <f t="shared" si="55"/>
        <v/>
      </c>
      <c r="T311" s="124" t="str">
        <f t="shared" si="51"/>
        <v/>
      </c>
      <c r="U311" s="124">
        <f t="shared" si="56"/>
        <v>0</v>
      </c>
      <c r="V311" s="124" t="str">
        <f t="shared" si="57"/>
        <v/>
      </c>
      <c r="W311" s="124">
        <f t="shared" si="58"/>
        <v>0</v>
      </c>
      <c r="X311" s="124" t="str">
        <f t="shared" si="59"/>
        <v/>
      </c>
      <c r="Y311" s="124" t="str">
        <f t="shared" si="52"/>
        <v/>
      </c>
      <c r="Z311" s="55"/>
      <c r="AA311" s="90" t="s">
        <v>27</v>
      </c>
      <c r="AB311" s="89"/>
      <c r="AC311" s="91"/>
      <c r="AD311" s="105" t="str">
        <f>IF(OR(ISBLANK(AC311),ISBLANK(J311)),"",IF(AND(J311&gt;1, K311 &gt;= 6, K311 &lt;= 59), VLOOKUP(AC311&amp;Y311,Contextualization!C316:D347,2,FALSE), "NPD"))</f>
        <v/>
      </c>
      <c r="AE311" s="158"/>
    </row>
    <row r="312" spans="1:31">
      <c r="A312" s="157">
        <f t="shared" si="48"/>
        <v>308</v>
      </c>
      <c r="B312" s="57"/>
      <c r="C312" s="57"/>
      <c r="D312" s="57"/>
      <c r="E312" s="60"/>
      <c r="F312" s="57"/>
      <c r="G312" s="57"/>
      <c r="H312" s="58"/>
      <c r="I312" s="62"/>
      <c r="J312" s="93"/>
      <c r="K312" s="103" t="str">
        <f t="shared" si="53"/>
        <v/>
      </c>
      <c r="L312" s="103" t="str">
        <f t="shared" si="54"/>
        <v/>
      </c>
      <c r="M312" s="89"/>
      <c r="N312" s="121" t="str">
        <f t="shared" si="49"/>
        <v/>
      </c>
      <c r="O312" s="121" t="str">
        <f t="shared" si="50"/>
        <v/>
      </c>
      <c r="P312" s="122" t="str">
        <f>IF(ISBLANK(M312), "", (POWER(M312/VLOOKUP(O312,Anthro_Calc!C:P,13,FALSE),VLOOKUP(O312,Anthro_Calc!C:P,12,FALSE))-1) / (VLOOKUP(O312,Anthro_Calc!C:P,14,FALSE)*VLOOKUP(O312,Anthro_Calc!C:P,12,FALSE)))</f>
        <v/>
      </c>
      <c r="Q312" s="122" t="str">
        <f>IF(ISBLANK(M312), "", -3 + (M312 -VLOOKUP(O312,Anthro_Calc!C:P,4,FALSE)) / (VLOOKUP(O312,Anthro_Calc!C:P,5,FALSE) - VLOOKUP(O312,Anthro_Calc!C:P,4,FALSE)))</f>
        <v/>
      </c>
      <c r="R312" s="122" t="str">
        <f>IF(ISBLANK(M312), "", 3 + (M312 -VLOOKUP(O312,Anthro_Calc!C:P,10,FALSE)) / (VLOOKUP(O312,Anthro_Calc!C:P,10,FALSE) - VLOOKUP(O312,Anthro_Calc!C:P,9,FALSE)))</f>
        <v/>
      </c>
      <c r="S312" s="123" t="str">
        <f t="shared" si="55"/>
        <v/>
      </c>
      <c r="T312" s="124" t="str">
        <f t="shared" si="51"/>
        <v/>
      </c>
      <c r="U312" s="124">
        <f t="shared" si="56"/>
        <v>0</v>
      </c>
      <c r="V312" s="124" t="str">
        <f t="shared" si="57"/>
        <v/>
      </c>
      <c r="W312" s="124">
        <f t="shared" si="58"/>
        <v>0</v>
      </c>
      <c r="X312" s="124" t="str">
        <f t="shared" si="59"/>
        <v/>
      </c>
      <c r="Y312" s="124" t="str">
        <f t="shared" si="52"/>
        <v/>
      </c>
      <c r="Z312" s="55"/>
      <c r="AA312" s="90" t="s">
        <v>27</v>
      </c>
      <c r="AB312" s="89"/>
      <c r="AC312" s="91"/>
      <c r="AD312" s="105" t="str">
        <f>IF(OR(ISBLANK(AC312),ISBLANK(J312)),"",IF(AND(J312&gt;1, K312 &gt;= 6, K312 &lt;= 59), VLOOKUP(AC312&amp;Y312,Contextualization!C317:D348,2,FALSE), "NPD"))</f>
        <v/>
      </c>
      <c r="AE312" s="158"/>
    </row>
    <row r="313" spans="1:31">
      <c r="A313" s="157">
        <f t="shared" si="48"/>
        <v>309</v>
      </c>
      <c r="B313" s="57"/>
      <c r="C313" s="57"/>
      <c r="D313" s="57"/>
      <c r="E313" s="60"/>
      <c r="F313" s="57"/>
      <c r="G313" s="57"/>
      <c r="H313" s="58"/>
      <c r="I313" s="62"/>
      <c r="J313" s="93"/>
      <c r="K313" s="103" t="str">
        <f t="shared" si="53"/>
        <v/>
      </c>
      <c r="L313" s="103" t="str">
        <f t="shared" si="54"/>
        <v/>
      </c>
      <c r="M313" s="89"/>
      <c r="N313" s="121" t="str">
        <f t="shared" si="49"/>
        <v/>
      </c>
      <c r="O313" s="121" t="str">
        <f t="shared" si="50"/>
        <v/>
      </c>
      <c r="P313" s="122" t="str">
        <f>IF(ISBLANK(M313), "", (POWER(M313/VLOOKUP(O313,Anthro_Calc!C:P,13,FALSE),VLOOKUP(O313,Anthro_Calc!C:P,12,FALSE))-1) / (VLOOKUP(O313,Anthro_Calc!C:P,14,FALSE)*VLOOKUP(O313,Anthro_Calc!C:P,12,FALSE)))</f>
        <v/>
      </c>
      <c r="Q313" s="122" t="str">
        <f>IF(ISBLANK(M313), "", -3 + (M313 -VLOOKUP(O313,Anthro_Calc!C:P,4,FALSE)) / (VLOOKUP(O313,Anthro_Calc!C:P,5,FALSE) - VLOOKUP(O313,Anthro_Calc!C:P,4,FALSE)))</f>
        <v/>
      </c>
      <c r="R313" s="122" t="str">
        <f>IF(ISBLANK(M313), "", 3 + (M313 -VLOOKUP(O313,Anthro_Calc!C:P,10,FALSE)) / (VLOOKUP(O313,Anthro_Calc!C:P,10,FALSE) - VLOOKUP(O313,Anthro_Calc!C:P,9,FALSE)))</f>
        <v/>
      </c>
      <c r="S313" s="123" t="str">
        <f t="shared" si="55"/>
        <v/>
      </c>
      <c r="T313" s="124" t="str">
        <f t="shared" si="51"/>
        <v/>
      </c>
      <c r="U313" s="124">
        <f t="shared" si="56"/>
        <v>0</v>
      </c>
      <c r="V313" s="124" t="str">
        <f t="shared" si="57"/>
        <v/>
      </c>
      <c r="W313" s="124">
        <f t="shared" si="58"/>
        <v>0</v>
      </c>
      <c r="X313" s="124" t="str">
        <f t="shared" si="59"/>
        <v/>
      </c>
      <c r="Y313" s="124" t="str">
        <f t="shared" si="52"/>
        <v/>
      </c>
      <c r="Z313" s="55"/>
      <c r="AA313" s="90" t="s">
        <v>27</v>
      </c>
      <c r="AB313" s="89"/>
      <c r="AC313" s="91"/>
      <c r="AD313" s="105" t="str">
        <f>IF(OR(ISBLANK(AC313),ISBLANK(J313)),"",IF(AND(J313&gt;1, K313 &gt;= 6, K313 &lt;= 59), VLOOKUP(AC313&amp;Y313,Contextualization!C318:D349,2,FALSE), "NPD"))</f>
        <v/>
      </c>
      <c r="AE313" s="158"/>
    </row>
    <row r="314" spans="1:31">
      <c r="A314" s="157">
        <f t="shared" si="48"/>
        <v>310</v>
      </c>
      <c r="B314" s="57"/>
      <c r="C314" s="57"/>
      <c r="D314" s="57"/>
      <c r="E314" s="60"/>
      <c r="F314" s="57"/>
      <c r="G314" s="57"/>
      <c r="H314" s="58"/>
      <c r="I314" s="62"/>
      <c r="J314" s="93"/>
      <c r="K314" s="103" t="str">
        <f t="shared" si="53"/>
        <v/>
      </c>
      <c r="L314" s="103" t="str">
        <f t="shared" si="54"/>
        <v/>
      </c>
      <c r="M314" s="89"/>
      <c r="N314" s="121" t="str">
        <f t="shared" si="49"/>
        <v/>
      </c>
      <c r="O314" s="121" t="str">
        <f t="shared" si="50"/>
        <v/>
      </c>
      <c r="P314" s="122" t="str">
        <f>IF(ISBLANK(M314), "", (POWER(M314/VLOOKUP(O314,Anthro_Calc!C:P,13,FALSE),VLOOKUP(O314,Anthro_Calc!C:P,12,FALSE))-1) / (VLOOKUP(O314,Anthro_Calc!C:P,14,FALSE)*VLOOKUP(O314,Anthro_Calc!C:P,12,FALSE)))</f>
        <v/>
      </c>
      <c r="Q314" s="122" t="str">
        <f>IF(ISBLANK(M314), "", -3 + (M314 -VLOOKUP(O314,Anthro_Calc!C:P,4,FALSE)) / (VLOOKUP(O314,Anthro_Calc!C:P,5,FALSE) - VLOOKUP(O314,Anthro_Calc!C:P,4,FALSE)))</f>
        <v/>
      </c>
      <c r="R314" s="122" t="str">
        <f>IF(ISBLANK(M314), "", 3 + (M314 -VLOOKUP(O314,Anthro_Calc!C:P,10,FALSE)) / (VLOOKUP(O314,Anthro_Calc!C:P,10,FALSE) - VLOOKUP(O314,Anthro_Calc!C:P,9,FALSE)))</f>
        <v/>
      </c>
      <c r="S314" s="123" t="str">
        <f t="shared" si="55"/>
        <v/>
      </c>
      <c r="T314" s="124" t="str">
        <f t="shared" si="51"/>
        <v/>
      </c>
      <c r="U314" s="124">
        <f t="shared" si="56"/>
        <v>0</v>
      </c>
      <c r="V314" s="124" t="str">
        <f t="shared" si="57"/>
        <v/>
      </c>
      <c r="W314" s="124">
        <f t="shared" si="58"/>
        <v>0</v>
      </c>
      <c r="X314" s="124" t="str">
        <f t="shared" si="59"/>
        <v/>
      </c>
      <c r="Y314" s="124" t="str">
        <f t="shared" si="52"/>
        <v/>
      </c>
      <c r="Z314" s="55"/>
      <c r="AA314" s="90" t="s">
        <v>27</v>
      </c>
      <c r="AB314" s="89"/>
      <c r="AC314" s="91"/>
      <c r="AD314" s="105" t="str">
        <f>IF(OR(ISBLANK(AC314),ISBLANK(J314)),"",IF(AND(J314&gt;1, K314 &gt;= 6, K314 &lt;= 59), VLOOKUP(AC314&amp;Y314,Contextualization!C319:D350,2,FALSE), "NPD"))</f>
        <v/>
      </c>
      <c r="AE314" s="158"/>
    </row>
    <row r="315" spans="1:31">
      <c r="A315" s="157">
        <f t="shared" si="48"/>
        <v>311</v>
      </c>
      <c r="B315" s="57"/>
      <c r="C315" s="57"/>
      <c r="D315" s="57"/>
      <c r="E315" s="60"/>
      <c r="F315" s="57"/>
      <c r="G315" s="57"/>
      <c r="H315" s="58"/>
      <c r="I315" s="62"/>
      <c r="J315" s="93"/>
      <c r="K315" s="103" t="str">
        <f t="shared" si="53"/>
        <v/>
      </c>
      <c r="L315" s="103" t="str">
        <f t="shared" si="54"/>
        <v/>
      </c>
      <c r="M315" s="89"/>
      <c r="N315" s="121" t="str">
        <f t="shared" si="49"/>
        <v/>
      </c>
      <c r="O315" s="121" t="str">
        <f t="shared" si="50"/>
        <v/>
      </c>
      <c r="P315" s="122" t="str">
        <f>IF(ISBLANK(M315), "", (POWER(M315/VLOOKUP(O315,Anthro_Calc!C:P,13,FALSE),VLOOKUP(O315,Anthro_Calc!C:P,12,FALSE))-1) / (VLOOKUP(O315,Anthro_Calc!C:P,14,FALSE)*VLOOKUP(O315,Anthro_Calc!C:P,12,FALSE)))</f>
        <v/>
      </c>
      <c r="Q315" s="122" t="str">
        <f>IF(ISBLANK(M315), "", -3 + (M315 -VLOOKUP(O315,Anthro_Calc!C:P,4,FALSE)) / (VLOOKUP(O315,Anthro_Calc!C:P,5,FALSE) - VLOOKUP(O315,Anthro_Calc!C:P,4,FALSE)))</f>
        <v/>
      </c>
      <c r="R315" s="122" t="str">
        <f>IF(ISBLANK(M315), "", 3 + (M315 -VLOOKUP(O315,Anthro_Calc!C:P,10,FALSE)) / (VLOOKUP(O315,Anthro_Calc!C:P,10,FALSE) - VLOOKUP(O315,Anthro_Calc!C:P,9,FALSE)))</f>
        <v/>
      </c>
      <c r="S315" s="123" t="str">
        <f t="shared" si="55"/>
        <v/>
      </c>
      <c r="T315" s="124" t="str">
        <f t="shared" si="51"/>
        <v/>
      </c>
      <c r="U315" s="124">
        <f t="shared" si="56"/>
        <v>0</v>
      </c>
      <c r="V315" s="124" t="str">
        <f t="shared" si="57"/>
        <v/>
      </c>
      <c r="W315" s="124">
        <f t="shared" si="58"/>
        <v>0</v>
      </c>
      <c r="X315" s="124" t="str">
        <f t="shared" si="59"/>
        <v/>
      </c>
      <c r="Y315" s="124" t="str">
        <f t="shared" si="52"/>
        <v/>
      </c>
      <c r="Z315" s="55"/>
      <c r="AA315" s="90" t="s">
        <v>27</v>
      </c>
      <c r="AB315" s="89"/>
      <c r="AC315" s="91"/>
      <c r="AD315" s="105" t="str">
        <f>IF(OR(ISBLANK(AC315),ISBLANK(J315)),"",IF(AND(J315&gt;1, K315 &gt;= 6, K315 &lt;= 59), VLOOKUP(AC315&amp;Y315,Contextualization!C320:D351,2,FALSE), "NPD"))</f>
        <v/>
      </c>
      <c r="AE315" s="158"/>
    </row>
    <row r="316" spans="1:31">
      <c r="A316" s="157">
        <f t="shared" si="48"/>
        <v>312</v>
      </c>
      <c r="B316" s="57"/>
      <c r="C316" s="57"/>
      <c r="D316" s="57"/>
      <c r="E316" s="60"/>
      <c r="F316" s="57"/>
      <c r="G316" s="57"/>
      <c r="H316" s="58"/>
      <c r="I316" s="62"/>
      <c r="J316" s="93"/>
      <c r="K316" s="103" t="str">
        <f t="shared" si="53"/>
        <v/>
      </c>
      <c r="L316" s="103" t="str">
        <f t="shared" si="54"/>
        <v/>
      </c>
      <c r="M316" s="89"/>
      <c r="N316" s="121" t="str">
        <f t="shared" si="49"/>
        <v/>
      </c>
      <c r="O316" s="121" t="str">
        <f t="shared" si="50"/>
        <v/>
      </c>
      <c r="P316" s="122" t="str">
        <f>IF(ISBLANK(M316), "", (POWER(M316/VLOOKUP(O316,Anthro_Calc!C:P,13,FALSE),VLOOKUP(O316,Anthro_Calc!C:P,12,FALSE))-1) / (VLOOKUP(O316,Anthro_Calc!C:P,14,FALSE)*VLOOKUP(O316,Anthro_Calc!C:P,12,FALSE)))</f>
        <v/>
      </c>
      <c r="Q316" s="122" t="str">
        <f>IF(ISBLANK(M316), "", -3 + (M316 -VLOOKUP(O316,Anthro_Calc!C:P,4,FALSE)) / (VLOOKUP(O316,Anthro_Calc!C:P,5,FALSE) - VLOOKUP(O316,Anthro_Calc!C:P,4,FALSE)))</f>
        <v/>
      </c>
      <c r="R316" s="122" t="str">
        <f>IF(ISBLANK(M316), "", 3 + (M316 -VLOOKUP(O316,Anthro_Calc!C:P,10,FALSE)) / (VLOOKUP(O316,Anthro_Calc!C:P,10,FALSE) - VLOOKUP(O316,Anthro_Calc!C:P,9,FALSE)))</f>
        <v/>
      </c>
      <c r="S316" s="123" t="str">
        <f t="shared" si="55"/>
        <v/>
      </c>
      <c r="T316" s="124" t="str">
        <f t="shared" si="51"/>
        <v/>
      </c>
      <c r="U316" s="124">
        <f t="shared" si="56"/>
        <v>0</v>
      </c>
      <c r="V316" s="124" t="str">
        <f t="shared" si="57"/>
        <v/>
      </c>
      <c r="W316" s="124">
        <f t="shared" si="58"/>
        <v>0</v>
      </c>
      <c r="X316" s="124" t="str">
        <f t="shared" si="59"/>
        <v/>
      </c>
      <c r="Y316" s="124" t="str">
        <f t="shared" si="52"/>
        <v/>
      </c>
      <c r="Z316" s="55"/>
      <c r="AA316" s="90" t="s">
        <v>27</v>
      </c>
      <c r="AB316" s="89"/>
      <c r="AC316" s="91"/>
      <c r="AD316" s="105" t="str">
        <f>IF(OR(ISBLANK(AC316),ISBLANK(J316)),"",IF(AND(J316&gt;1, K316 &gt;= 6, K316 &lt;= 59), VLOOKUP(AC316&amp;Y316,Contextualization!C321:D352,2,FALSE), "NPD"))</f>
        <v/>
      </c>
      <c r="AE316" s="158"/>
    </row>
    <row r="317" spans="1:31">
      <c r="A317" s="157">
        <f t="shared" si="48"/>
        <v>313</v>
      </c>
      <c r="B317" s="57"/>
      <c r="C317" s="57"/>
      <c r="D317" s="57"/>
      <c r="E317" s="60"/>
      <c r="F317" s="57"/>
      <c r="G317" s="57"/>
      <c r="H317" s="58"/>
      <c r="I317" s="62"/>
      <c r="J317" s="93"/>
      <c r="K317" s="103" t="str">
        <f t="shared" si="53"/>
        <v/>
      </c>
      <c r="L317" s="103" t="str">
        <f t="shared" si="54"/>
        <v/>
      </c>
      <c r="M317" s="89"/>
      <c r="N317" s="121" t="str">
        <f t="shared" si="49"/>
        <v/>
      </c>
      <c r="O317" s="121" t="str">
        <f t="shared" si="50"/>
        <v/>
      </c>
      <c r="P317" s="122" t="str">
        <f>IF(ISBLANK(M317), "", (POWER(M317/VLOOKUP(O317,Anthro_Calc!C:P,13,FALSE),VLOOKUP(O317,Anthro_Calc!C:P,12,FALSE))-1) / (VLOOKUP(O317,Anthro_Calc!C:P,14,FALSE)*VLOOKUP(O317,Anthro_Calc!C:P,12,FALSE)))</f>
        <v/>
      </c>
      <c r="Q317" s="122" t="str">
        <f>IF(ISBLANK(M317), "", -3 + (M317 -VLOOKUP(O317,Anthro_Calc!C:P,4,FALSE)) / (VLOOKUP(O317,Anthro_Calc!C:P,5,FALSE) - VLOOKUP(O317,Anthro_Calc!C:P,4,FALSE)))</f>
        <v/>
      </c>
      <c r="R317" s="122" t="str">
        <f>IF(ISBLANK(M317), "", 3 + (M317 -VLOOKUP(O317,Anthro_Calc!C:P,10,FALSE)) / (VLOOKUP(O317,Anthro_Calc!C:P,10,FALSE) - VLOOKUP(O317,Anthro_Calc!C:P,9,FALSE)))</f>
        <v/>
      </c>
      <c r="S317" s="123" t="str">
        <f t="shared" si="55"/>
        <v/>
      </c>
      <c r="T317" s="124" t="str">
        <f t="shared" si="51"/>
        <v/>
      </c>
      <c r="U317" s="124">
        <f t="shared" si="56"/>
        <v>0</v>
      </c>
      <c r="V317" s="124" t="str">
        <f t="shared" si="57"/>
        <v/>
      </c>
      <c r="W317" s="124">
        <f t="shared" si="58"/>
        <v>0</v>
      </c>
      <c r="X317" s="124" t="str">
        <f t="shared" si="59"/>
        <v/>
      </c>
      <c r="Y317" s="124" t="str">
        <f t="shared" si="52"/>
        <v/>
      </c>
      <c r="Z317" s="55"/>
      <c r="AA317" s="90" t="s">
        <v>27</v>
      </c>
      <c r="AB317" s="89"/>
      <c r="AC317" s="91"/>
      <c r="AD317" s="105" t="str">
        <f>IF(OR(ISBLANK(AC317),ISBLANK(J317)),"",IF(AND(J317&gt;1, K317 &gt;= 6, K317 &lt;= 59), VLOOKUP(AC317&amp;Y317,Contextualization!C322:D353,2,FALSE), "NPD"))</f>
        <v/>
      </c>
      <c r="AE317" s="158"/>
    </row>
    <row r="318" spans="1:31">
      <c r="A318" s="157">
        <f t="shared" si="48"/>
        <v>314</v>
      </c>
      <c r="B318" s="57"/>
      <c r="C318" s="57"/>
      <c r="D318" s="57"/>
      <c r="E318" s="60"/>
      <c r="F318" s="57"/>
      <c r="G318" s="57"/>
      <c r="H318" s="58"/>
      <c r="I318" s="62"/>
      <c r="J318" s="93"/>
      <c r="K318" s="103" t="str">
        <f t="shared" si="53"/>
        <v/>
      </c>
      <c r="L318" s="103" t="str">
        <f t="shared" si="54"/>
        <v/>
      </c>
      <c r="M318" s="89"/>
      <c r="N318" s="121" t="str">
        <f t="shared" si="49"/>
        <v/>
      </c>
      <c r="O318" s="121" t="str">
        <f t="shared" si="50"/>
        <v/>
      </c>
      <c r="P318" s="122" t="str">
        <f>IF(ISBLANK(M318), "", (POWER(M318/VLOOKUP(O318,Anthro_Calc!C:P,13,FALSE),VLOOKUP(O318,Anthro_Calc!C:P,12,FALSE))-1) / (VLOOKUP(O318,Anthro_Calc!C:P,14,FALSE)*VLOOKUP(O318,Anthro_Calc!C:P,12,FALSE)))</f>
        <v/>
      </c>
      <c r="Q318" s="122" t="str">
        <f>IF(ISBLANK(M318), "", -3 + (M318 -VLOOKUP(O318,Anthro_Calc!C:P,4,FALSE)) / (VLOOKUP(O318,Anthro_Calc!C:P,5,FALSE) - VLOOKUP(O318,Anthro_Calc!C:P,4,FALSE)))</f>
        <v/>
      </c>
      <c r="R318" s="122" t="str">
        <f>IF(ISBLANK(M318), "", 3 + (M318 -VLOOKUP(O318,Anthro_Calc!C:P,10,FALSE)) / (VLOOKUP(O318,Anthro_Calc!C:P,10,FALSE) - VLOOKUP(O318,Anthro_Calc!C:P,9,FALSE)))</f>
        <v/>
      </c>
      <c r="S318" s="123" t="str">
        <f t="shared" si="55"/>
        <v/>
      </c>
      <c r="T318" s="124" t="str">
        <f t="shared" si="51"/>
        <v/>
      </c>
      <c r="U318" s="124">
        <f t="shared" si="56"/>
        <v>0</v>
      </c>
      <c r="V318" s="124" t="str">
        <f t="shared" si="57"/>
        <v/>
      </c>
      <c r="W318" s="124">
        <f t="shared" si="58"/>
        <v>0</v>
      </c>
      <c r="X318" s="124" t="str">
        <f t="shared" si="59"/>
        <v/>
      </c>
      <c r="Y318" s="124" t="str">
        <f t="shared" si="52"/>
        <v/>
      </c>
      <c r="Z318" s="55"/>
      <c r="AA318" s="90" t="s">
        <v>27</v>
      </c>
      <c r="AB318" s="89"/>
      <c r="AC318" s="91"/>
      <c r="AD318" s="105" t="str">
        <f>IF(OR(ISBLANK(AC318),ISBLANK(J318)),"",IF(AND(J318&gt;1, K318 &gt;= 6, K318 &lt;= 59), VLOOKUP(AC318&amp;Y318,Contextualization!C323:D354,2,FALSE), "NPD"))</f>
        <v/>
      </c>
      <c r="AE318" s="158"/>
    </row>
    <row r="319" spans="1:31">
      <c r="A319" s="157">
        <f t="shared" si="48"/>
        <v>315</v>
      </c>
      <c r="B319" s="57"/>
      <c r="C319" s="57"/>
      <c r="D319" s="57"/>
      <c r="E319" s="60"/>
      <c r="F319" s="57"/>
      <c r="G319" s="57"/>
      <c r="H319" s="58"/>
      <c r="I319" s="62"/>
      <c r="J319" s="93"/>
      <c r="K319" s="103" t="str">
        <f t="shared" si="53"/>
        <v/>
      </c>
      <c r="L319" s="103" t="str">
        <f t="shared" si="54"/>
        <v/>
      </c>
      <c r="M319" s="89"/>
      <c r="N319" s="121" t="str">
        <f t="shared" si="49"/>
        <v/>
      </c>
      <c r="O319" s="121" t="str">
        <f t="shared" si="50"/>
        <v/>
      </c>
      <c r="P319" s="122" t="str">
        <f>IF(ISBLANK(M319), "", (POWER(M319/VLOOKUP(O319,Anthro_Calc!C:P,13,FALSE),VLOOKUP(O319,Anthro_Calc!C:P,12,FALSE))-1) / (VLOOKUP(O319,Anthro_Calc!C:P,14,FALSE)*VLOOKUP(O319,Anthro_Calc!C:P,12,FALSE)))</f>
        <v/>
      </c>
      <c r="Q319" s="122" t="str">
        <f>IF(ISBLANK(M319), "", -3 + (M319 -VLOOKUP(O319,Anthro_Calc!C:P,4,FALSE)) / (VLOOKUP(O319,Anthro_Calc!C:P,5,FALSE) - VLOOKUP(O319,Anthro_Calc!C:P,4,FALSE)))</f>
        <v/>
      </c>
      <c r="R319" s="122" t="str">
        <f>IF(ISBLANK(M319), "", 3 + (M319 -VLOOKUP(O319,Anthro_Calc!C:P,10,FALSE)) / (VLOOKUP(O319,Anthro_Calc!C:P,10,FALSE) - VLOOKUP(O319,Anthro_Calc!C:P,9,FALSE)))</f>
        <v/>
      </c>
      <c r="S319" s="123" t="str">
        <f t="shared" si="55"/>
        <v/>
      </c>
      <c r="T319" s="124" t="str">
        <f t="shared" si="51"/>
        <v/>
      </c>
      <c r="U319" s="124">
        <f t="shared" si="56"/>
        <v>0</v>
      </c>
      <c r="V319" s="124" t="str">
        <f t="shared" si="57"/>
        <v/>
      </c>
      <c r="W319" s="124">
        <f t="shared" si="58"/>
        <v>0</v>
      </c>
      <c r="X319" s="124" t="str">
        <f t="shared" si="59"/>
        <v/>
      </c>
      <c r="Y319" s="124" t="str">
        <f t="shared" si="52"/>
        <v/>
      </c>
      <c r="Z319" s="55"/>
      <c r="AA319" s="90" t="s">
        <v>27</v>
      </c>
      <c r="AB319" s="89"/>
      <c r="AC319" s="91"/>
      <c r="AD319" s="105" t="str">
        <f>IF(OR(ISBLANK(AC319),ISBLANK(J319)),"",IF(AND(J319&gt;1, K319 &gt;= 6, K319 &lt;= 59), VLOOKUP(AC319&amp;Y319,Contextualization!C324:D355,2,FALSE), "NPD"))</f>
        <v/>
      </c>
      <c r="AE319" s="158"/>
    </row>
    <row r="320" spans="1:31">
      <c r="A320" s="157">
        <f t="shared" si="48"/>
        <v>316</v>
      </c>
      <c r="B320" s="57"/>
      <c r="C320" s="57"/>
      <c r="D320" s="57"/>
      <c r="E320" s="60"/>
      <c r="F320" s="57"/>
      <c r="G320" s="57"/>
      <c r="H320" s="58"/>
      <c r="I320" s="62"/>
      <c r="J320" s="93"/>
      <c r="K320" s="103" t="str">
        <f t="shared" si="53"/>
        <v/>
      </c>
      <c r="L320" s="103" t="str">
        <f t="shared" si="54"/>
        <v/>
      </c>
      <c r="M320" s="89"/>
      <c r="N320" s="121" t="str">
        <f t="shared" si="49"/>
        <v/>
      </c>
      <c r="O320" s="121" t="str">
        <f t="shared" si="50"/>
        <v/>
      </c>
      <c r="P320" s="122" t="str">
        <f>IF(ISBLANK(M320), "", (POWER(M320/VLOOKUP(O320,Anthro_Calc!C:P,13,FALSE),VLOOKUP(O320,Anthro_Calc!C:P,12,FALSE))-1) / (VLOOKUP(O320,Anthro_Calc!C:P,14,FALSE)*VLOOKUP(O320,Anthro_Calc!C:P,12,FALSE)))</f>
        <v/>
      </c>
      <c r="Q320" s="122" t="str">
        <f>IF(ISBLANK(M320), "", -3 + (M320 -VLOOKUP(O320,Anthro_Calc!C:P,4,FALSE)) / (VLOOKUP(O320,Anthro_Calc!C:P,5,FALSE) - VLOOKUP(O320,Anthro_Calc!C:P,4,FALSE)))</f>
        <v/>
      </c>
      <c r="R320" s="122" t="str">
        <f>IF(ISBLANK(M320), "", 3 + (M320 -VLOOKUP(O320,Anthro_Calc!C:P,10,FALSE)) / (VLOOKUP(O320,Anthro_Calc!C:P,10,FALSE) - VLOOKUP(O320,Anthro_Calc!C:P,9,FALSE)))</f>
        <v/>
      </c>
      <c r="S320" s="123" t="str">
        <f t="shared" si="55"/>
        <v/>
      </c>
      <c r="T320" s="124" t="str">
        <f t="shared" si="51"/>
        <v/>
      </c>
      <c r="U320" s="124">
        <f t="shared" si="56"/>
        <v>0</v>
      </c>
      <c r="V320" s="124" t="str">
        <f t="shared" si="57"/>
        <v/>
      </c>
      <c r="W320" s="124">
        <f t="shared" si="58"/>
        <v>0</v>
      </c>
      <c r="X320" s="124" t="str">
        <f t="shared" si="59"/>
        <v/>
      </c>
      <c r="Y320" s="124" t="str">
        <f t="shared" si="52"/>
        <v/>
      </c>
      <c r="Z320" s="55"/>
      <c r="AA320" s="90" t="s">
        <v>27</v>
      </c>
      <c r="AB320" s="89"/>
      <c r="AC320" s="91"/>
      <c r="AD320" s="105" t="str">
        <f>IF(OR(ISBLANK(AC320),ISBLANK(J320)),"",IF(AND(J320&gt;1, K320 &gt;= 6, K320 &lt;= 59), VLOOKUP(AC320&amp;Y320,Contextualization!C325:D356,2,FALSE), "NPD"))</f>
        <v/>
      </c>
      <c r="AE320" s="158"/>
    </row>
    <row r="321" spans="1:31">
      <c r="A321" s="157">
        <f t="shared" si="48"/>
        <v>317</v>
      </c>
      <c r="B321" s="57"/>
      <c r="C321" s="57"/>
      <c r="D321" s="57"/>
      <c r="E321" s="60"/>
      <c r="F321" s="57"/>
      <c r="G321" s="57"/>
      <c r="H321" s="58"/>
      <c r="I321" s="62"/>
      <c r="J321" s="93"/>
      <c r="K321" s="103" t="str">
        <f t="shared" si="53"/>
        <v/>
      </c>
      <c r="L321" s="103" t="str">
        <f t="shared" si="54"/>
        <v/>
      </c>
      <c r="M321" s="89"/>
      <c r="N321" s="121" t="str">
        <f t="shared" si="49"/>
        <v/>
      </c>
      <c r="O321" s="121" t="str">
        <f t="shared" si="50"/>
        <v/>
      </c>
      <c r="P321" s="122" t="str">
        <f>IF(ISBLANK(M321), "", (POWER(M321/VLOOKUP(O321,Anthro_Calc!C:P,13,FALSE),VLOOKUP(O321,Anthro_Calc!C:P,12,FALSE))-1) / (VLOOKUP(O321,Anthro_Calc!C:P,14,FALSE)*VLOOKUP(O321,Anthro_Calc!C:P,12,FALSE)))</f>
        <v/>
      </c>
      <c r="Q321" s="122" t="str">
        <f>IF(ISBLANK(M321), "", -3 + (M321 -VLOOKUP(O321,Anthro_Calc!C:P,4,FALSE)) / (VLOOKUP(O321,Anthro_Calc!C:P,5,FALSE) - VLOOKUP(O321,Anthro_Calc!C:P,4,FALSE)))</f>
        <v/>
      </c>
      <c r="R321" s="122" t="str">
        <f>IF(ISBLANK(M321), "", 3 + (M321 -VLOOKUP(O321,Anthro_Calc!C:P,10,FALSE)) / (VLOOKUP(O321,Anthro_Calc!C:P,10,FALSE) - VLOOKUP(O321,Anthro_Calc!C:P,9,FALSE)))</f>
        <v/>
      </c>
      <c r="S321" s="123" t="str">
        <f t="shared" si="55"/>
        <v/>
      </c>
      <c r="T321" s="124" t="str">
        <f t="shared" si="51"/>
        <v/>
      </c>
      <c r="U321" s="124">
        <f t="shared" si="56"/>
        <v>0</v>
      </c>
      <c r="V321" s="124" t="str">
        <f t="shared" si="57"/>
        <v/>
      </c>
      <c r="W321" s="124">
        <f t="shared" si="58"/>
        <v>0</v>
      </c>
      <c r="X321" s="124" t="str">
        <f t="shared" si="59"/>
        <v/>
      </c>
      <c r="Y321" s="124" t="str">
        <f t="shared" si="52"/>
        <v/>
      </c>
      <c r="Z321" s="55"/>
      <c r="AA321" s="90" t="s">
        <v>27</v>
      </c>
      <c r="AB321" s="89"/>
      <c r="AC321" s="91"/>
      <c r="AD321" s="105" t="str">
        <f>IF(OR(ISBLANK(AC321),ISBLANK(J321)),"",IF(AND(J321&gt;1, K321 &gt;= 6, K321 &lt;= 59), VLOOKUP(AC321&amp;Y321,Contextualization!C326:D357,2,FALSE), "NPD"))</f>
        <v/>
      </c>
      <c r="AE321" s="158"/>
    </row>
    <row r="322" spans="1:31">
      <c r="A322" s="157">
        <f t="shared" si="48"/>
        <v>318</v>
      </c>
      <c r="B322" s="57"/>
      <c r="C322" s="57"/>
      <c r="D322" s="57"/>
      <c r="E322" s="60"/>
      <c r="F322" s="57"/>
      <c r="G322" s="57"/>
      <c r="H322" s="58"/>
      <c r="I322" s="62"/>
      <c r="J322" s="93"/>
      <c r="K322" s="103" t="str">
        <f t="shared" si="53"/>
        <v/>
      </c>
      <c r="L322" s="103" t="str">
        <f t="shared" si="54"/>
        <v/>
      </c>
      <c r="M322" s="89"/>
      <c r="N322" s="121" t="str">
        <f t="shared" si="49"/>
        <v/>
      </c>
      <c r="O322" s="121" t="str">
        <f t="shared" si="50"/>
        <v/>
      </c>
      <c r="P322" s="122" t="str">
        <f>IF(ISBLANK(M322), "", (POWER(M322/VLOOKUP(O322,Anthro_Calc!C:P,13,FALSE),VLOOKUP(O322,Anthro_Calc!C:P,12,FALSE))-1) / (VLOOKUP(O322,Anthro_Calc!C:P,14,FALSE)*VLOOKUP(O322,Anthro_Calc!C:P,12,FALSE)))</f>
        <v/>
      </c>
      <c r="Q322" s="122" t="str">
        <f>IF(ISBLANK(M322), "", -3 + (M322 -VLOOKUP(O322,Anthro_Calc!C:P,4,FALSE)) / (VLOOKUP(O322,Anthro_Calc!C:P,5,FALSE) - VLOOKUP(O322,Anthro_Calc!C:P,4,FALSE)))</f>
        <v/>
      </c>
      <c r="R322" s="122" t="str">
        <f>IF(ISBLANK(M322), "", 3 + (M322 -VLOOKUP(O322,Anthro_Calc!C:P,10,FALSE)) / (VLOOKUP(O322,Anthro_Calc!C:P,10,FALSE) - VLOOKUP(O322,Anthro_Calc!C:P,9,FALSE)))</f>
        <v/>
      </c>
      <c r="S322" s="123" t="str">
        <f t="shared" si="55"/>
        <v/>
      </c>
      <c r="T322" s="124" t="str">
        <f t="shared" si="51"/>
        <v/>
      </c>
      <c r="U322" s="124">
        <f t="shared" si="56"/>
        <v>0</v>
      </c>
      <c r="V322" s="124" t="str">
        <f t="shared" si="57"/>
        <v/>
      </c>
      <c r="W322" s="124">
        <f t="shared" si="58"/>
        <v>0</v>
      </c>
      <c r="X322" s="124" t="str">
        <f t="shared" si="59"/>
        <v/>
      </c>
      <c r="Y322" s="124" t="str">
        <f t="shared" si="52"/>
        <v/>
      </c>
      <c r="Z322" s="55"/>
      <c r="AA322" s="90" t="s">
        <v>27</v>
      </c>
      <c r="AB322" s="89"/>
      <c r="AC322" s="91"/>
      <c r="AD322" s="105" t="str">
        <f>IF(OR(ISBLANK(AC322),ISBLANK(J322)),"",IF(AND(J322&gt;1, K322 &gt;= 6, K322 &lt;= 59), VLOOKUP(AC322&amp;Y322,Contextualization!C327:D358,2,FALSE), "NPD"))</f>
        <v/>
      </c>
      <c r="AE322" s="158"/>
    </row>
    <row r="323" spans="1:31">
      <c r="A323" s="157">
        <f t="shared" si="48"/>
        <v>319</v>
      </c>
      <c r="B323" s="57"/>
      <c r="C323" s="57"/>
      <c r="D323" s="57"/>
      <c r="E323" s="60"/>
      <c r="F323" s="57"/>
      <c r="G323" s="57"/>
      <c r="H323" s="58"/>
      <c r="I323" s="62"/>
      <c r="J323" s="93"/>
      <c r="K323" s="103" t="str">
        <f t="shared" si="53"/>
        <v/>
      </c>
      <c r="L323" s="103" t="str">
        <f t="shared" si="54"/>
        <v/>
      </c>
      <c r="M323" s="89"/>
      <c r="N323" s="121" t="str">
        <f t="shared" si="49"/>
        <v/>
      </c>
      <c r="O323" s="121" t="str">
        <f t="shared" si="50"/>
        <v/>
      </c>
      <c r="P323" s="122" t="str">
        <f>IF(ISBLANK(M323), "", (POWER(M323/VLOOKUP(O323,Anthro_Calc!C:P,13,FALSE),VLOOKUP(O323,Anthro_Calc!C:P,12,FALSE))-1) / (VLOOKUP(O323,Anthro_Calc!C:P,14,FALSE)*VLOOKUP(O323,Anthro_Calc!C:P,12,FALSE)))</f>
        <v/>
      </c>
      <c r="Q323" s="122" t="str">
        <f>IF(ISBLANK(M323), "", -3 + (M323 -VLOOKUP(O323,Anthro_Calc!C:P,4,FALSE)) / (VLOOKUP(O323,Anthro_Calc!C:P,5,FALSE) - VLOOKUP(O323,Anthro_Calc!C:P,4,FALSE)))</f>
        <v/>
      </c>
      <c r="R323" s="122" t="str">
        <f>IF(ISBLANK(M323), "", 3 + (M323 -VLOOKUP(O323,Anthro_Calc!C:P,10,FALSE)) / (VLOOKUP(O323,Anthro_Calc!C:P,10,FALSE) - VLOOKUP(O323,Anthro_Calc!C:P,9,FALSE)))</f>
        <v/>
      </c>
      <c r="S323" s="123" t="str">
        <f t="shared" si="55"/>
        <v/>
      </c>
      <c r="T323" s="124" t="str">
        <f t="shared" si="51"/>
        <v/>
      </c>
      <c r="U323" s="124">
        <f t="shared" si="56"/>
        <v>0</v>
      </c>
      <c r="V323" s="124" t="str">
        <f t="shared" si="57"/>
        <v/>
      </c>
      <c r="W323" s="124">
        <f t="shared" si="58"/>
        <v>0</v>
      </c>
      <c r="X323" s="124" t="str">
        <f t="shared" si="59"/>
        <v/>
      </c>
      <c r="Y323" s="124" t="str">
        <f t="shared" si="52"/>
        <v/>
      </c>
      <c r="Z323" s="55"/>
      <c r="AA323" s="90" t="s">
        <v>27</v>
      </c>
      <c r="AB323" s="89"/>
      <c r="AC323" s="91"/>
      <c r="AD323" s="105" t="str">
        <f>IF(OR(ISBLANK(AC323),ISBLANK(J323)),"",IF(AND(J323&gt;1, K323 &gt;= 6, K323 &lt;= 59), VLOOKUP(AC323&amp;Y323,Contextualization!C328:D359,2,FALSE), "NPD"))</f>
        <v/>
      </c>
      <c r="AE323" s="158"/>
    </row>
    <row r="324" spans="1:31">
      <c r="A324" s="157">
        <f t="shared" si="48"/>
        <v>320</v>
      </c>
      <c r="B324" s="57"/>
      <c r="C324" s="57"/>
      <c r="D324" s="57"/>
      <c r="E324" s="60"/>
      <c r="F324" s="57"/>
      <c r="G324" s="57"/>
      <c r="H324" s="58"/>
      <c r="I324" s="62"/>
      <c r="J324" s="93"/>
      <c r="K324" s="103" t="str">
        <f t="shared" si="53"/>
        <v/>
      </c>
      <c r="L324" s="103" t="str">
        <f t="shared" si="54"/>
        <v/>
      </c>
      <c r="M324" s="89"/>
      <c r="N324" s="121" t="str">
        <f t="shared" si="49"/>
        <v/>
      </c>
      <c r="O324" s="121" t="str">
        <f t="shared" si="50"/>
        <v/>
      </c>
      <c r="P324" s="122" t="str">
        <f>IF(ISBLANK(M324), "", (POWER(M324/VLOOKUP(O324,Anthro_Calc!C:P,13,FALSE),VLOOKUP(O324,Anthro_Calc!C:P,12,FALSE))-1) / (VLOOKUP(O324,Anthro_Calc!C:P,14,FALSE)*VLOOKUP(O324,Anthro_Calc!C:P,12,FALSE)))</f>
        <v/>
      </c>
      <c r="Q324" s="122" t="str">
        <f>IF(ISBLANK(M324), "", -3 + (M324 -VLOOKUP(O324,Anthro_Calc!C:P,4,FALSE)) / (VLOOKUP(O324,Anthro_Calc!C:P,5,FALSE) - VLOOKUP(O324,Anthro_Calc!C:P,4,FALSE)))</f>
        <v/>
      </c>
      <c r="R324" s="122" t="str">
        <f>IF(ISBLANK(M324), "", 3 + (M324 -VLOOKUP(O324,Anthro_Calc!C:P,10,FALSE)) / (VLOOKUP(O324,Anthro_Calc!C:P,10,FALSE) - VLOOKUP(O324,Anthro_Calc!C:P,9,FALSE)))</f>
        <v/>
      </c>
      <c r="S324" s="123" t="str">
        <f t="shared" si="55"/>
        <v/>
      </c>
      <c r="T324" s="124" t="str">
        <f t="shared" si="51"/>
        <v/>
      </c>
      <c r="U324" s="124">
        <f t="shared" si="56"/>
        <v>0</v>
      </c>
      <c r="V324" s="124" t="str">
        <f t="shared" si="57"/>
        <v/>
      </c>
      <c r="W324" s="124">
        <f t="shared" si="58"/>
        <v>0</v>
      </c>
      <c r="X324" s="124" t="str">
        <f t="shared" si="59"/>
        <v/>
      </c>
      <c r="Y324" s="124" t="str">
        <f t="shared" si="52"/>
        <v/>
      </c>
      <c r="Z324" s="55"/>
      <c r="AA324" s="90" t="s">
        <v>27</v>
      </c>
      <c r="AB324" s="89"/>
      <c r="AC324" s="91"/>
      <c r="AD324" s="105" t="str">
        <f>IF(OR(ISBLANK(AC324),ISBLANK(J324)),"",IF(AND(J324&gt;1, K324 &gt;= 6, K324 &lt;= 59), VLOOKUP(AC324&amp;Y324,Contextualization!C329:D360,2,FALSE), "NPD"))</f>
        <v/>
      </c>
      <c r="AE324" s="158"/>
    </row>
    <row r="325" spans="1:31">
      <c r="A325" s="157">
        <f t="shared" ref="A325:A388" si="60">ROW()-4</f>
        <v>321</v>
      </c>
      <c r="B325" s="57"/>
      <c r="C325" s="57"/>
      <c r="D325" s="57"/>
      <c r="E325" s="60"/>
      <c r="F325" s="57"/>
      <c r="G325" s="57"/>
      <c r="H325" s="58"/>
      <c r="I325" s="62"/>
      <c r="J325" s="93"/>
      <c r="K325" s="103" t="str">
        <f t="shared" si="53"/>
        <v/>
      </c>
      <c r="L325" s="103" t="str">
        <f t="shared" si="54"/>
        <v/>
      </c>
      <c r="M325" s="89"/>
      <c r="N325" s="121" t="str">
        <f t="shared" ref="N325:N388" si="61">H325&amp;K325</f>
        <v/>
      </c>
      <c r="O325" s="121" t="str">
        <f t="shared" ref="O325:O388" si="62">H325&amp;L325</f>
        <v/>
      </c>
      <c r="P325" s="122" t="str">
        <f>IF(ISBLANK(M325), "", (POWER(M325/VLOOKUP(O325,Anthro_Calc!C:P,13,FALSE),VLOOKUP(O325,Anthro_Calc!C:P,12,FALSE))-1) / (VLOOKUP(O325,Anthro_Calc!C:P,14,FALSE)*VLOOKUP(O325,Anthro_Calc!C:P,12,FALSE)))</f>
        <v/>
      </c>
      <c r="Q325" s="122" t="str">
        <f>IF(ISBLANK(M325), "", -3 + (M325 -VLOOKUP(O325,Anthro_Calc!C:P,4,FALSE)) / (VLOOKUP(O325,Anthro_Calc!C:P,5,FALSE) - VLOOKUP(O325,Anthro_Calc!C:P,4,FALSE)))</f>
        <v/>
      </c>
      <c r="R325" s="122" t="str">
        <f>IF(ISBLANK(M325), "", 3 + (M325 -VLOOKUP(O325,Anthro_Calc!C:P,10,FALSE)) / (VLOOKUP(O325,Anthro_Calc!C:P,10,FALSE) - VLOOKUP(O325,Anthro_Calc!C:P,9,FALSE)))</f>
        <v/>
      </c>
      <c r="S325" s="123" t="str">
        <f t="shared" si="55"/>
        <v/>
      </c>
      <c r="T325" s="124" t="str">
        <f t="shared" ref="T325:T388" si="63">IF(ISBLANK(M325), "", IF(S325&lt;=-3,"SEVERE", IF(S325&lt;=-2,"MODERATE", IF(S325&lt;=-1, "MILD", "NORMAL"))))</f>
        <v/>
      </c>
      <c r="U325" s="124">
        <f t="shared" si="56"/>
        <v>0</v>
      </c>
      <c r="V325" s="124" t="str">
        <f t="shared" si="57"/>
        <v/>
      </c>
      <c r="W325" s="124">
        <f t="shared" si="58"/>
        <v>0</v>
      </c>
      <c r="X325" s="124" t="str">
        <f t="shared" si="59"/>
        <v/>
      </c>
      <c r="Y325" s="124" t="str">
        <f t="shared" ref="Y325:Y388" si="64">IF(AND(ISERROR(FIND("Mild",$I$2)),T325="MILD"),"NORMAL",T325)</f>
        <v/>
      </c>
      <c r="Z325" s="55"/>
      <c r="AA325" s="90" t="s">
        <v>27</v>
      </c>
      <c r="AB325" s="89"/>
      <c r="AC325" s="91"/>
      <c r="AD325" s="105" t="str">
        <f>IF(OR(ISBLANK(AC325),ISBLANK(J325)),"",IF(AND(J325&gt;1, K325 &gt;= 6, K325 &lt;= 59), VLOOKUP(AC325&amp;Y325,Contextualization!C330:D361,2,FALSE), "NPD"))</f>
        <v/>
      </c>
      <c r="AE325" s="158"/>
    </row>
    <row r="326" spans="1:31">
      <c r="A326" s="157">
        <f t="shared" si="60"/>
        <v>322</v>
      </c>
      <c r="B326" s="57"/>
      <c r="C326" s="57"/>
      <c r="D326" s="57"/>
      <c r="E326" s="60"/>
      <c r="F326" s="57"/>
      <c r="G326" s="57"/>
      <c r="H326" s="58"/>
      <c r="I326" s="62"/>
      <c r="J326" s="93"/>
      <c r="K326" s="103" t="str">
        <f t="shared" ref="K326:K389" si="65">IF(ISBLANK(I326), "", ROUND((E326-I326)/30.4,0))</f>
        <v/>
      </c>
      <c r="L326" s="103" t="str">
        <f t="shared" ref="L326:L389" si="66">IF(ISBLANK(I326), "", E326-I326)</f>
        <v/>
      </c>
      <c r="M326" s="89"/>
      <c r="N326" s="121" t="str">
        <f t="shared" si="61"/>
        <v/>
      </c>
      <c r="O326" s="121" t="str">
        <f t="shared" si="62"/>
        <v/>
      </c>
      <c r="P326" s="122" t="str">
        <f>IF(ISBLANK(M326), "", (POWER(M326/VLOOKUP(O326,Anthro_Calc!C:P,13,FALSE),VLOOKUP(O326,Anthro_Calc!C:P,12,FALSE))-1) / (VLOOKUP(O326,Anthro_Calc!C:P,14,FALSE)*VLOOKUP(O326,Anthro_Calc!C:P,12,FALSE)))</f>
        <v/>
      </c>
      <c r="Q326" s="122" t="str">
        <f>IF(ISBLANK(M326), "", -3 + (M326 -VLOOKUP(O326,Anthro_Calc!C:P,4,FALSE)) / (VLOOKUP(O326,Anthro_Calc!C:P,5,FALSE) - VLOOKUP(O326,Anthro_Calc!C:P,4,FALSE)))</f>
        <v/>
      </c>
      <c r="R326" s="122" t="str">
        <f>IF(ISBLANK(M326), "", 3 + (M326 -VLOOKUP(O326,Anthro_Calc!C:P,10,FALSE)) / (VLOOKUP(O326,Anthro_Calc!C:P,10,FALSE) - VLOOKUP(O326,Anthro_Calc!C:P,9,FALSE)))</f>
        <v/>
      </c>
      <c r="S326" s="123" t="str">
        <f t="shared" ref="S326:S389" si="67">IF(P326="", "", IF(P326&gt;3, R326, IF(P326&lt;-3, Q326, P326)))</f>
        <v/>
      </c>
      <c r="T326" s="124" t="str">
        <f t="shared" si="63"/>
        <v/>
      </c>
      <c r="U326" s="124">
        <f t="shared" ref="U326:U389" si="68">IF(H326="m", L326, 0)</f>
        <v>0</v>
      </c>
      <c r="V326" s="124" t="str">
        <f t="shared" ref="V326:V389" si="69">IF(H326="m", M326, "")</f>
        <v/>
      </c>
      <c r="W326" s="124">
        <f t="shared" ref="W326:W389" si="70">IF(H326="f", L326, 0)</f>
        <v>0</v>
      </c>
      <c r="X326" s="124" t="str">
        <f t="shared" ref="X326:X389" si="71">IF(H326="f", M326, "")</f>
        <v/>
      </c>
      <c r="Y326" s="124" t="str">
        <f t="shared" si="64"/>
        <v/>
      </c>
      <c r="Z326" s="55"/>
      <c r="AA326" s="90" t="s">
        <v>27</v>
      </c>
      <c r="AB326" s="89"/>
      <c r="AC326" s="91"/>
      <c r="AD326" s="105" t="str">
        <f>IF(OR(ISBLANK(AC326),ISBLANK(J326)),"",IF(AND(J326&gt;1, K326 &gt;= 6, K326 &lt;= 59), VLOOKUP(AC326&amp;Y326,Contextualization!C331:D362,2,FALSE), "NPD"))</f>
        <v/>
      </c>
      <c r="AE326" s="158"/>
    </row>
    <row r="327" spans="1:31">
      <c r="A327" s="157">
        <f t="shared" si="60"/>
        <v>323</v>
      </c>
      <c r="B327" s="57"/>
      <c r="C327" s="57"/>
      <c r="D327" s="57"/>
      <c r="E327" s="60"/>
      <c r="F327" s="57"/>
      <c r="G327" s="57"/>
      <c r="H327" s="58"/>
      <c r="I327" s="62"/>
      <c r="J327" s="93"/>
      <c r="K327" s="103" t="str">
        <f t="shared" si="65"/>
        <v/>
      </c>
      <c r="L327" s="103" t="str">
        <f t="shared" si="66"/>
        <v/>
      </c>
      <c r="M327" s="89"/>
      <c r="N327" s="121" t="str">
        <f t="shared" si="61"/>
        <v/>
      </c>
      <c r="O327" s="121" t="str">
        <f t="shared" si="62"/>
        <v/>
      </c>
      <c r="P327" s="122" t="str">
        <f>IF(ISBLANK(M327), "", (POWER(M327/VLOOKUP(O327,Anthro_Calc!C:P,13,FALSE),VLOOKUP(O327,Anthro_Calc!C:P,12,FALSE))-1) / (VLOOKUP(O327,Anthro_Calc!C:P,14,FALSE)*VLOOKUP(O327,Anthro_Calc!C:P,12,FALSE)))</f>
        <v/>
      </c>
      <c r="Q327" s="122" t="str">
        <f>IF(ISBLANK(M327), "", -3 + (M327 -VLOOKUP(O327,Anthro_Calc!C:P,4,FALSE)) / (VLOOKUP(O327,Anthro_Calc!C:P,5,FALSE) - VLOOKUP(O327,Anthro_Calc!C:P,4,FALSE)))</f>
        <v/>
      </c>
      <c r="R327" s="122" t="str">
        <f>IF(ISBLANK(M327), "", 3 + (M327 -VLOOKUP(O327,Anthro_Calc!C:P,10,FALSE)) / (VLOOKUP(O327,Anthro_Calc!C:P,10,FALSE) - VLOOKUP(O327,Anthro_Calc!C:P,9,FALSE)))</f>
        <v/>
      </c>
      <c r="S327" s="123" t="str">
        <f t="shared" si="67"/>
        <v/>
      </c>
      <c r="T327" s="124" t="str">
        <f t="shared" si="63"/>
        <v/>
      </c>
      <c r="U327" s="124">
        <f t="shared" si="68"/>
        <v>0</v>
      </c>
      <c r="V327" s="124" t="str">
        <f t="shared" si="69"/>
        <v/>
      </c>
      <c r="W327" s="124">
        <f t="shared" si="70"/>
        <v>0</v>
      </c>
      <c r="X327" s="124" t="str">
        <f t="shared" si="71"/>
        <v/>
      </c>
      <c r="Y327" s="124" t="str">
        <f t="shared" si="64"/>
        <v/>
      </c>
      <c r="Z327" s="55"/>
      <c r="AA327" s="90" t="s">
        <v>27</v>
      </c>
      <c r="AB327" s="89"/>
      <c r="AC327" s="91"/>
      <c r="AD327" s="105" t="str">
        <f>IF(OR(ISBLANK(AC327),ISBLANK(J327)),"",IF(AND(J327&gt;1, K327 &gt;= 6, K327 &lt;= 59), VLOOKUP(AC327&amp;Y327,Contextualization!C332:D363,2,FALSE), "NPD"))</f>
        <v/>
      </c>
      <c r="AE327" s="158"/>
    </row>
    <row r="328" spans="1:31">
      <c r="A328" s="157">
        <f t="shared" si="60"/>
        <v>324</v>
      </c>
      <c r="B328" s="57"/>
      <c r="C328" s="57"/>
      <c r="D328" s="57"/>
      <c r="E328" s="60"/>
      <c r="F328" s="57"/>
      <c r="G328" s="57"/>
      <c r="H328" s="58"/>
      <c r="I328" s="62"/>
      <c r="J328" s="93"/>
      <c r="K328" s="103" t="str">
        <f t="shared" si="65"/>
        <v/>
      </c>
      <c r="L328" s="103" t="str">
        <f t="shared" si="66"/>
        <v/>
      </c>
      <c r="M328" s="89"/>
      <c r="N328" s="121" t="str">
        <f t="shared" si="61"/>
        <v/>
      </c>
      <c r="O328" s="121" t="str">
        <f t="shared" si="62"/>
        <v/>
      </c>
      <c r="P328" s="122" t="str">
        <f>IF(ISBLANK(M328), "", (POWER(M328/VLOOKUP(O328,Anthro_Calc!C:P,13,FALSE),VLOOKUP(O328,Anthro_Calc!C:P,12,FALSE))-1) / (VLOOKUP(O328,Anthro_Calc!C:P,14,FALSE)*VLOOKUP(O328,Anthro_Calc!C:P,12,FALSE)))</f>
        <v/>
      </c>
      <c r="Q328" s="122" t="str">
        <f>IF(ISBLANK(M328), "", -3 + (M328 -VLOOKUP(O328,Anthro_Calc!C:P,4,FALSE)) / (VLOOKUP(O328,Anthro_Calc!C:P,5,FALSE) - VLOOKUP(O328,Anthro_Calc!C:P,4,FALSE)))</f>
        <v/>
      </c>
      <c r="R328" s="122" t="str">
        <f>IF(ISBLANK(M328), "", 3 + (M328 -VLOOKUP(O328,Anthro_Calc!C:P,10,FALSE)) / (VLOOKUP(O328,Anthro_Calc!C:P,10,FALSE) - VLOOKUP(O328,Anthro_Calc!C:P,9,FALSE)))</f>
        <v/>
      </c>
      <c r="S328" s="123" t="str">
        <f t="shared" si="67"/>
        <v/>
      </c>
      <c r="T328" s="124" t="str">
        <f t="shared" si="63"/>
        <v/>
      </c>
      <c r="U328" s="124">
        <f t="shared" si="68"/>
        <v>0</v>
      </c>
      <c r="V328" s="124" t="str">
        <f t="shared" si="69"/>
        <v/>
      </c>
      <c r="W328" s="124">
        <f t="shared" si="70"/>
        <v>0</v>
      </c>
      <c r="X328" s="124" t="str">
        <f t="shared" si="71"/>
        <v/>
      </c>
      <c r="Y328" s="124" t="str">
        <f t="shared" si="64"/>
        <v/>
      </c>
      <c r="Z328" s="55"/>
      <c r="AA328" s="90" t="s">
        <v>27</v>
      </c>
      <c r="AB328" s="89"/>
      <c r="AC328" s="91"/>
      <c r="AD328" s="105" t="str">
        <f>IF(OR(ISBLANK(AC328),ISBLANK(J328)),"",IF(AND(J328&gt;1, K328 &gt;= 6, K328 &lt;= 59), VLOOKUP(AC328&amp;Y328,Contextualization!C333:D364,2,FALSE), "NPD"))</f>
        <v/>
      </c>
      <c r="AE328" s="158"/>
    </row>
    <row r="329" spans="1:31">
      <c r="A329" s="157">
        <f t="shared" si="60"/>
        <v>325</v>
      </c>
      <c r="B329" s="57"/>
      <c r="C329" s="57"/>
      <c r="D329" s="57"/>
      <c r="E329" s="60"/>
      <c r="F329" s="57"/>
      <c r="G329" s="57"/>
      <c r="H329" s="58"/>
      <c r="I329" s="62"/>
      <c r="J329" s="93"/>
      <c r="K329" s="103" t="str">
        <f t="shared" si="65"/>
        <v/>
      </c>
      <c r="L329" s="103" t="str">
        <f t="shared" si="66"/>
        <v/>
      </c>
      <c r="M329" s="89"/>
      <c r="N329" s="121" t="str">
        <f t="shared" si="61"/>
        <v/>
      </c>
      <c r="O329" s="121" t="str">
        <f t="shared" si="62"/>
        <v/>
      </c>
      <c r="P329" s="122" t="str">
        <f>IF(ISBLANK(M329), "", (POWER(M329/VLOOKUP(O329,Anthro_Calc!C:P,13,FALSE),VLOOKUP(O329,Anthro_Calc!C:P,12,FALSE))-1) / (VLOOKUP(O329,Anthro_Calc!C:P,14,FALSE)*VLOOKUP(O329,Anthro_Calc!C:P,12,FALSE)))</f>
        <v/>
      </c>
      <c r="Q329" s="122" t="str">
        <f>IF(ISBLANK(M329), "", -3 + (M329 -VLOOKUP(O329,Anthro_Calc!C:P,4,FALSE)) / (VLOOKUP(O329,Anthro_Calc!C:P,5,FALSE) - VLOOKUP(O329,Anthro_Calc!C:P,4,FALSE)))</f>
        <v/>
      </c>
      <c r="R329" s="122" t="str">
        <f>IF(ISBLANK(M329), "", 3 + (M329 -VLOOKUP(O329,Anthro_Calc!C:P,10,FALSE)) / (VLOOKUP(O329,Anthro_Calc!C:P,10,FALSE) - VLOOKUP(O329,Anthro_Calc!C:P,9,FALSE)))</f>
        <v/>
      </c>
      <c r="S329" s="123" t="str">
        <f t="shared" si="67"/>
        <v/>
      </c>
      <c r="T329" s="124" t="str">
        <f t="shared" si="63"/>
        <v/>
      </c>
      <c r="U329" s="124">
        <f t="shared" si="68"/>
        <v>0</v>
      </c>
      <c r="V329" s="124" t="str">
        <f t="shared" si="69"/>
        <v/>
      </c>
      <c r="W329" s="124">
        <f t="shared" si="70"/>
        <v>0</v>
      </c>
      <c r="X329" s="124" t="str">
        <f t="shared" si="71"/>
        <v/>
      </c>
      <c r="Y329" s="124" t="str">
        <f t="shared" si="64"/>
        <v/>
      </c>
      <c r="Z329" s="55"/>
      <c r="AA329" s="90" t="s">
        <v>27</v>
      </c>
      <c r="AB329" s="89"/>
      <c r="AC329" s="91"/>
      <c r="AD329" s="105" t="str">
        <f>IF(OR(ISBLANK(AC329),ISBLANK(J329)),"",IF(AND(J329&gt;1, K329 &gt;= 6, K329 &lt;= 59), VLOOKUP(AC329&amp;Y329,Contextualization!C334:D365,2,FALSE), "NPD"))</f>
        <v/>
      </c>
      <c r="AE329" s="158"/>
    </row>
    <row r="330" spans="1:31">
      <c r="A330" s="157">
        <f t="shared" si="60"/>
        <v>326</v>
      </c>
      <c r="B330" s="57"/>
      <c r="C330" s="57"/>
      <c r="D330" s="57"/>
      <c r="E330" s="60"/>
      <c r="F330" s="57"/>
      <c r="G330" s="57"/>
      <c r="H330" s="58"/>
      <c r="I330" s="62"/>
      <c r="J330" s="93"/>
      <c r="K330" s="103" t="str">
        <f t="shared" si="65"/>
        <v/>
      </c>
      <c r="L330" s="103" t="str">
        <f t="shared" si="66"/>
        <v/>
      </c>
      <c r="M330" s="89"/>
      <c r="N330" s="121" t="str">
        <f t="shared" si="61"/>
        <v/>
      </c>
      <c r="O330" s="121" t="str">
        <f t="shared" si="62"/>
        <v/>
      </c>
      <c r="P330" s="122" t="str">
        <f>IF(ISBLANK(M330), "", (POWER(M330/VLOOKUP(O330,Anthro_Calc!C:P,13,FALSE),VLOOKUP(O330,Anthro_Calc!C:P,12,FALSE))-1) / (VLOOKUP(O330,Anthro_Calc!C:P,14,FALSE)*VLOOKUP(O330,Anthro_Calc!C:P,12,FALSE)))</f>
        <v/>
      </c>
      <c r="Q330" s="122" t="str">
        <f>IF(ISBLANK(M330), "", -3 + (M330 -VLOOKUP(O330,Anthro_Calc!C:P,4,FALSE)) / (VLOOKUP(O330,Anthro_Calc!C:P,5,FALSE) - VLOOKUP(O330,Anthro_Calc!C:P,4,FALSE)))</f>
        <v/>
      </c>
      <c r="R330" s="122" t="str">
        <f>IF(ISBLANK(M330), "", 3 + (M330 -VLOOKUP(O330,Anthro_Calc!C:P,10,FALSE)) / (VLOOKUP(O330,Anthro_Calc!C:P,10,FALSE) - VLOOKUP(O330,Anthro_Calc!C:P,9,FALSE)))</f>
        <v/>
      </c>
      <c r="S330" s="123" t="str">
        <f t="shared" si="67"/>
        <v/>
      </c>
      <c r="T330" s="124" t="str">
        <f t="shared" si="63"/>
        <v/>
      </c>
      <c r="U330" s="124">
        <f t="shared" si="68"/>
        <v>0</v>
      </c>
      <c r="V330" s="124" t="str">
        <f t="shared" si="69"/>
        <v/>
      </c>
      <c r="W330" s="124">
        <f t="shared" si="70"/>
        <v>0</v>
      </c>
      <c r="X330" s="124" t="str">
        <f t="shared" si="71"/>
        <v/>
      </c>
      <c r="Y330" s="124" t="str">
        <f t="shared" si="64"/>
        <v/>
      </c>
      <c r="Z330" s="55"/>
      <c r="AA330" s="90" t="s">
        <v>27</v>
      </c>
      <c r="AB330" s="89"/>
      <c r="AC330" s="91"/>
      <c r="AD330" s="105" t="str">
        <f>IF(OR(ISBLANK(AC330),ISBLANK(J330)),"",IF(AND(J330&gt;1, K330 &gt;= 6, K330 &lt;= 59), VLOOKUP(AC330&amp;Y330,Contextualization!C335:D366,2,FALSE), "NPD"))</f>
        <v/>
      </c>
      <c r="AE330" s="158"/>
    </row>
    <row r="331" spans="1:31">
      <c r="A331" s="157">
        <f t="shared" si="60"/>
        <v>327</v>
      </c>
      <c r="B331" s="57"/>
      <c r="C331" s="57"/>
      <c r="D331" s="57"/>
      <c r="E331" s="60"/>
      <c r="F331" s="57"/>
      <c r="G331" s="57"/>
      <c r="H331" s="58"/>
      <c r="I331" s="62"/>
      <c r="J331" s="93"/>
      <c r="K331" s="103" t="str">
        <f t="shared" si="65"/>
        <v/>
      </c>
      <c r="L331" s="103" t="str">
        <f t="shared" si="66"/>
        <v/>
      </c>
      <c r="M331" s="89"/>
      <c r="N331" s="121" t="str">
        <f t="shared" si="61"/>
        <v/>
      </c>
      <c r="O331" s="121" t="str">
        <f t="shared" si="62"/>
        <v/>
      </c>
      <c r="P331" s="122" t="str">
        <f>IF(ISBLANK(M331), "", (POWER(M331/VLOOKUP(O331,Anthro_Calc!C:P,13,FALSE),VLOOKUP(O331,Anthro_Calc!C:P,12,FALSE))-1) / (VLOOKUP(O331,Anthro_Calc!C:P,14,FALSE)*VLOOKUP(O331,Anthro_Calc!C:P,12,FALSE)))</f>
        <v/>
      </c>
      <c r="Q331" s="122" t="str">
        <f>IF(ISBLANK(M331), "", -3 + (M331 -VLOOKUP(O331,Anthro_Calc!C:P,4,FALSE)) / (VLOOKUP(O331,Anthro_Calc!C:P,5,FALSE) - VLOOKUP(O331,Anthro_Calc!C:P,4,FALSE)))</f>
        <v/>
      </c>
      <c r="R331" s="122" t="str">
        <f>IF(ISBLANK(M331), "", 3 + (M331 -VLOOKUP(O331,Anthro_Calc!C:P,10,FALSE)) / (VLOOKUP(O331,Anthro_Calc!C:P,10,FALSE) - VLOOKUP(O331,Anthro_Calc!C:P,9,FALSE)))</f>
        <v/>
      </c>
      <c r="S331" s="123" t="str">
        <f t="shared" si="67"/>
        <v/>
      </c>
      <c r="T331" s="124" t="str">
        <f t="shared" si="63"/>
        <v/>
      </c>
      <c r="U331" s="124">
        <f t="shared" si="68"/>
        <v>0</v>
      </c>
      <c r="V331" s="124" t="str">
        <f t="shared" si="69"/>
        <v/>
      </c>
      <c r="W331" s="124">
        <f t="shared" si="70"/>
        <v>0</v>
      </c>
      <c r="X331" s="124" t="str">
        <f t="shared" si="71"/>
        <v/>
      </c>
      <c r="Y331" s="124" t="str">
        <f t="shared" si="64"/>
        <v/>
      </c>
      <c r="Z331" s="55"/>
      <c r="AA331" s="90" t="s">
        <v>27</v>
      </c>
      <c r="AB331" s="89"/>
      <c r="AC331" s="91"/>
      <c r="AD331" s="105" t="str">
        <f>IF(OR(ISBLANK(AC331),ISBLANK(J331)),"",IF(AND(J331&gt;1, K331 &gt;= 6, K331 &lt;= 59), VLOOKUP(AC331&amp;Y331,Contextualization!C336:D367,2,FALSE), "NPD"))</f>
        <v/>
      </c>
      <c r="AE331" s="158"/>
    </row>
    <row r="332" spans="1:31">
      <c r="A332" s="157">
        <f t="shared" si="60"/>
        <v>328</v>
      </c>
      <c r="B332" s="57"/>
      <c r="C332" s="57"/>
      <c r="D332" s="57"/>
      <c r="E332" s="60"/>
      <c r="F332" s="57"/>
      <c r="G332" s="57"/>
      <c r="H332" s="58"/>
      <c r="I332" s="62"/>
      <c r="J332" s="93"/>
      <c r="K332" s="103" t="str">
        <f t="shared" si="65"/>
        <v/>
      </c>
      <c r="L332" s="103" t="str">
        <f t="shared" si="66"/>
        <v/>
      </c>
      <c r="M332" s="89"/>
      <c r="N332" s="121" t="str">
        <f t="shared" si="61"/>
        <v/>
      </c>
      <c r="O332" s="121" t="str">
        <f t="shared" si="62"/>
        <v/>
      </c>
      <c r="P332" s="122" t="str">
        <f>IF(ISBLANK(M332), "", (POWER(M332/VLOOKUP(O332,Anthro_Calc!C:P,13,FALSE),VLOOKUP(O332,Anthro_Calc!C:P,12,FALSE))-1) / (VLOOKUP(O332,Anthro_Calc!C:P,14,FALSE)*VLOOKUP(O332,Anthro_Calc!C:P,12,FALSE)))</f>
        <v/>
      </c>
      <c r="Q332" s="122" t="str">
        <f>IF(ISBLANK(M332), "", -3 + (M332 -VLOOKUP(O332,Anthro_Calc!C:P,4,FALSE)) / (VLOOKUP(O332,Anthro_Calc!C:P,5,FALSE) - VLOOKUP(O332,Anthro_Calc!C:P,4,FALSE)))</f>
        <v/>
      </c>
      <c r="R332" s="122" t="str">
        <f>IF(ISBLANK(M332), "", 3 + (M332 -VLOOKUP(O332,Anthro_Calc!C:P,10,FALSE)) / (VLOOKUP(O332,Anthro_Calc!C:P,10,FALSE) - VLOOKUP(O332,Anthro_Calc!C:P,9,FALSE)))</f>
        <v/>
      </c>
      <c r="S332" s="123" t="str">
        <f t="shared" si="67"/>
        <v/>
      </c>
      <c r="T332" s="124" t="str">
        <f t="shared" si="63"/>
        <v/>
      </c>
      <c r="U332" s="124">
        <f t="shared" si="68"/>
        <v>0</v>
      </c>
      <c r="V332" s="124" t="str">
        <f t="shared" si="69"/>
        <v/>
      </c>
      <c r="W332" s="124">
        <f t="shared" si="70"/>
        <v>0</v>
      </c>
      <c r="X332" s="124" t="str">
        <f t="shared" si="71"/>
        <v/>
      </c>
      <c r="Y332" s="124" t="str">
        <f t="shared" si="64"/>
        <v/>
      </c>
      <c r="Z332" s="55"/>
      <c r="AA332" s="90" t="s">
        <v>27</v>
      </c>
      <c r="AB332" s="89"/>
      <c r="AC332" s="91"/>
      <c r="AD332" s="105" t="str">
        <f>IF(OR(ISBLANK(AC332),ISBLANK(J332)),"",IF(AND(J332&gt;1, K332 &gt;= 6, K332 &lt;= 59), VLOOKUP(AC332&amp;Y332,Contextualization!C337:D368,2,FALSE), "NPD"))</f>
        <v/>
      </c>
      <c r="AE332" s="158"/>
    </row>
    <row r="333" spans="1:31">
      <c r="A333" s="157">
        <f t="shared" si="60"/>
        <v>329</v>
      </c>
      <c r="B333" s="57"/>
      <c r="C333" s="57"/>
      <c r="D333" s="57"/>
      <c r="E333" s="60"/>
      <c r="F333" s="57"/>
      <c r="G333" s="57"/>
      <c r="H333" s="58"/>
      <c r="I333" s="62"/>
      <c r="J333" s="93"/>
      <c r="K333" s="103" t="str">
        <f t="shared" si="65"/>
        <v/>
      </c>
      <c r="L333" s="103" t="str">
        <f t="shared" si="66"/>
        <v/>
      </c>
      <c r="M333" s="89"/>
      <c r="N333" s="121" t="str">
        <f t="shared" si="61"/>
        <v/>
      </c>
      <c r="O333" s="121" t="str">
        <f t="shared" si="62"/>
        <v/>
      </c>
      <c r="P333" s="122" t="str">
        <f>IF(ISBLANK(M333), "", (POWER(M333/VLOOKUP(O333,Anthro_Calc!C:P,13,FALSE),VLOOKUP(O333,Anthro_Calc!C:P,12,FALSE))-1) / (VLOOKUP(O333,Anthro_Calc!C:P,14,FALSE)*VLOOKUP(O333,Anthro_Calc!C:P,12,FALSE)))</f>
        <v/>
      </c>
      <c r="Q333" s="122" t="str">
        <f>IF(ISBLANK(M333), "", -3 + (M333 -VLOOKUP(O333,Anthro_Calc!C:P,4,FALSE)) / (VLOOKUP(O333,Anthro_Calc!C:P,5,FALSE) - VLOOKUP(O333,Anthro_Calc!C:P,4,FALSE)))</f>
        <v/>
      </c>
      <c r="R333" s="122" t="str">
        <f>IF(ISBLANK(M333), "", 3 + (M333 -VLOOKUP(O333,Anthro_Calc!C:P,10,FALSE)) / (VLOOKUP(O333,Anthro_Calc!C:P,10,FALSE) - VLOOKUP(O333,Anthro_Calc!C:P,9,FALSE)))</f>
        <v/>
      </c>
      <c r="S333" s="123" t="str">
        <f t="shared" si="67"/>
        <v/>
      </c>
      <c r="T333" s="124" t="str">
        <f t="shared" si="63"/>
        <v/>
      </c>
      <c r="U333" s="124">
        <f t="shared" si="68"/>
        <v>0</v>
      </c>
      <c r="V333" s="124" t="str">
        <f t="shared" si="69"/>
        <v/>
      </c>
      <c r="W333" s="124">
        <f t="shared" si="70"/>
        <v>0</v>
      </c>
      <c r="X333" s="124" t="str">
        <f t="shared" si="71"/>
        <v/>
      </c>
      <c r="Y333" s="124" t="str">
        <f t="shared" si="64"/>
        <v/>
      </c>
      <c r="Z333" s="55"/>
      <c r="AA333" s="90" t="s">
        <v>27</v>
      </c>
      <c r="AB333" s="89"/>
      <c r="AC333" s="91"/>
      <c r="AD333" s="105" t="str">
        <f>IF(OR(ISBLANK(AC333),ISBLANK(J333)),"",IF(AND(J333&gt;1, K333 &gt;= 6, K333 &lt;= 59), VLOOKUP(AC333&amp;Y333,Contextualization!C338:D369,2,FALSE), "NPD"))</f>
        <v/>
      </c>
      <c r="AE333" s="158"/>
    </row>
    <row r="334" spans="1:31">
      <c r="A334" s="157">
        <f t="shared" si="60"/>
        <v>330</v>
      </c>
      <c r="B334" s="57"/>
      <c r="C334" s="57"/>
      <c r="D334" s="57"/>
      <c r="E334" s="60"/>
      <c r="F334" s="57"/>
      <c r="G334" s="57"/>
      <c r="H334" s="58"/>
      <c r="I334" s="62"/>
      <c r="J334" s="93"/>
      <c r="K334" s="103" t="str">
        <f t="shared" si="65"/>
        <v/>
      </c>
      <c r="L334" s="103" t="str">
        <f t="shared" si="66"/>
        <v/>
      </c>
      <c r="M334" s="89"/>
      <c r="N334" s="121" t="str">
        <f t="shared" si="61"/>
        <v/>
      </c>
      <c r="O334" s="121" t="str">
        <f t="shared" si="62"/>
        <v/>
      </c>
      <c r="P334" s="122" t="str">
        <f>IF(ISBLANK(M334), "", (POWER(M334/VLOOKUP(O334,Anthro_Calc!C:P,13,FALSE),VLOOKUP(O334,Anthro_Calc!C:P,12,FALSE))-1) / (VLOOKUP(O334,Anthro_Calc!C:P,14,FALSE)*VLOOKUP(O334,Anthro_Calc!C:P,12,FALSE)))</f>
        <v/>
      </c>
      <c r="Q334" s="122" t="str">
        <f>IF(ISBLANK(M334), "", -3 + (M334 -VLOOKUP(O334,Anthro_Calc!C:P,4,FALSE)) / (VLOOKUP(O334,Anthro_Calc!C:P,5,FALSE) - VLOOKUP(O334,Anthro_Calc!C:P,4,FALSE)))</f>
        <v/>
      </c>
      <c r="R334" s="122" t="str">
        <f>IF(ISBLANK(M334), "", 3 + (M334 -VLOOKUP(O334,Anthro_Calc!C:P,10,FALSE)) / (VLOOKUP(O334,Anthro_Calc!C:P,10,FALSE) - VLOOKUP(O334,Anthro_Calc!C:P,9,FALSE)))</f>
        <v/>
      </c>
      <c r="S334" s="123" t="str">
        <f t="shared" si="67"/>
        <v/>
      </c>
      <c r="T334" s="124" t="str">
        <f t="shared" si="63"/>
        <v/>
      </c>
      <c r="U334" s="124">
        <f t="shared" si="68"/>
        <v>0</v>
      </c>
      <c r="V334" s="124" t="str">
        <f t="shared" si="69"/>
        <v/>
      </c>
      <c r="W334" s="124">
        <f t="shared" si="70"/>
        <v>0</v>
      </c>
      <c r="X334" s="124" t="str">
        <f t="shared" si="71"/>
        <v/>
      </c>
      <c r="Y334" s="124" t="str">
        <f t="shared" si="64"/>
        <v/>
      </c>
      <c r="Z334" s="55"/>
      <c r="AA334" s="90" t="s">
        <v>27</v>
      </c>
      <c r="AB334" s="89"/>
      <c r="AC334" s="91"/>
      <c r="AD334" s="105" t="str">
        <f>IF(OR(ISBLANK(AC334),ISBLANK(J334)),"",IF(AND(J334&gt;1, K334 &gt;= 6, K334 &lt;= 59), VLOOKUP(AC334&amp;Y334,Contextualization!C339:D370,2,FALSE), "NPD"))</f>
        <v/>
      </c>
      <c r="AE334" s="158"/>
    </row>
    <row r="335" spans="1:31">
      <c r="A335" s="157">
        <f t="shared" si="60"/>
        <v>331</v>
      </c>
      <c r="B335" s="57"/>
      <c r="C335" s="57"/>
      <c r="D335" s="57"/>
      <c r="E335" s="60"/>
      <c r="F335" s="57"/>
      <c r="G335" s="57"/>
      <c r="H335" s="58"/>
      <c r="I335" s="62"/>
      <c r="J335" s="93"/>
      <c r="K335" s="103" t="str">
        <f t="shared" si="65"/>
        <v/>
      </c>
      <c r="L335" s="103" t="str">
        <f t="shared" si="66"/>
        <v/>
      </c>
      <c r="M335" s="89"/>
      <c r="N335" s="121" t="str">
        <f t="shared" si="61"/>
        <v/>
      </c>
      <c r="O335" s="121" t="str">
        <f t="shared" si="62"/>
        <v/>
      </c>
      <c r="P335" s="122" t="str">
        <f>IF(ISBLANK(M335), "", (POWER(M335/VLOOKUP(O335,Anthro_Calc!C:P,13,FALSE),VLOOKUP(O335,Anthro_Calc!C:P,12,FALSE))-1) / (VLOOKUP(O335,Anthro_Calc!C:P,14,FALSE)*VLOOKUP(O335,Anthro_Calc!C:P,12,FALSE)))</f>
        <v/>
      </c>
      <c r="Q335" s="122" t="str">
        <f>IF(ISBLANK(M335), "", -3 + (M335 -VLOOKUP(O335,Anthro_Calc!C:P,4,FALSE)) / (VLOOKUP(O335,Anthro_Calc!C:P,5,FALSE) - VLOOKUP(O335,Anthro_Calc!C:P,4,FALSE)))</f>
        <v/>
      </c>
      <c r="R335" s="122" t="str">
        <f>IF(ISBLANK(M335), "", 3 + (M335 -VLOOKUP(O335,Anthro_Calc!C:P,10,FALSE)) / (VLOOKUP(O335,Anthro_Calc!C:P,10,FALSE) - VLOOKUP(O335,Anthro_Calc!C:P,9,FALSE)))</f>
        <v/>
      </c>
      <c r="S335" s="123" t="str">
        <f t="shared" si="67"/>
        <v/>
      </c>
      <c r="T335" s="124" t="str">
        <f t="shared" si="63"/>
        <v/>
      </c>
      <c r="U335" s="124">
        <f t="shared" si="68"/>
        <v>0</v>
      </c>
      <c r="V335" s="124" t="str">
        <f t="shared" si="69"/>
        <v/>
      </c>
      <c r="W335" s="124">
        <f t="shared" si="70"/>
        <v>0</v>
      </c>
      <c r="X335" s="124" t="str">
        <f t="shared" si="71"/>
        <v/>
      </c>
      <c r="Y335" s="124" t="str">
        <f t="shared" si="64"/>
        <v/>
      </c>
      <c r="Z335" s="55"/>
      <c r="AA335" s="90" t="s">
        <v>27</v>
      </c>
      <c r="AB335" s="89"/>
      <c r="AC335" s="91"/>
      <c r="AD335" s="105" t="str">
        <f>IF(OR(ISBLANK(AC335),ISBLANK(J335)),"",IF(AND(J335&gt;1, K335 &gt;= 6, K335 &lt;= 59), VLOOKUP(AC335&amp;Y335,Contextualization!C340:D371,2,FALSE), "NPD"))</f>
        <v/>
      </c>
      <c r="AE335" s="158"/>
    </row>
    <row r="336" spans="1:31">
      <c r="A336" s="157">
        <f t="shared" si="60"/>
        <v>332</v>
      </c>
      <c r="B336" s="57"/>
      <c r="C336" s="57"/>
      <c r="D336" s="57"/>
      <c r="E336" s="60"/>
      <c r="F336" s="57"/>
      <c r="G336" s="57"/>
      <c r="H336" s="58"/>
      <c r="I336" s="62"/>
      <c r="J336" s="93"/>
      <c r="K336" s="103" t="str">
        <f t="shared" si="65"/>
        <v/>
      </c>
      <c r="L336" s="103" t="str">
        <f t="shared" si="66"/>
        <v/>
      </c>
      <c r="M336" s="89"/>
      <c r="N336" s="121" t="str">
        <f t="shared" si="61"/>
        <v/>
      </c>
      <c r="O336" s="121" t="str">
        <f t="shared" si="62"/>
        <v/>
      </c>
      <c r="P336" s="122" t="str">
        <f>IF(ISBLANK(M336), "", (POWER(M336/VLOOKUP(O336,Anthro_Calc!C:P,13,FALSE),VLOOKUP(O336,Anthro_Calc!C:P,12,FALSE))-1) / (VLOOKUP(O336,Anthro_Calc!C:P,14,FALSE)*VLOOKUP(O336,Anthro_Calc!C:P,12,FALSE)))</f>
        <v/>
      </c>
      <c r="Q336" s="122" t="str">
        <f>IF(ISBLANK(M336), "", -3 + (M336 -VLOOKUP(O336,Anthro_Calc!C:P,4,FALSE)) / (VLOOKUP(O336,Anthro_Calc!C:P,5,FALSE) - VLOOKUP(O336,Anthro_Calc!C:P,4,FALSE)))</f>
        <v/>
      </c>
      <c r="R336" s="122" t="str">
        <f>IF(ISBLANK(M336), "", 3 + (M336 -VLOOKUP(O336,Anthro_Calc!C:P,10,FALSE)) / (VLOOKUP(O336,Anthro_Calc!C:P,10,FALSE) - VLOOKUP(O336,Anthro_Calc!C:P,9,FALSE)))</f>
        <v/>
      </c>
      <c r="S336" s="123" t="str">
        <f t="shared" si="67"/>
        <v/>
      </c>
      <c r="T336" s="124" t="str">
        <f t="shared" si="63"/>
        <v/>
      </c>
      <c r="U336" s="124">
        <f t="shared" si="68"/>
        <v>0</v>
      </c>
      <c r="V336" s="124" t="str">
        <f t="shared" si="69"/>
        <v/>
      </c>
      <c r="W336" s="124">
        <f t="shared" si="70"/>
        <v>0</v>
      </c>
      <c r="X336" s="124" t="str">
        <f t="shared" si="71"/>
        <v/>
      </c>
      <c r="Y336" s="124" t="str">
        <f t="shared" si="64"/>
        <v/>
      </c>
      <c r="Z336" s="55"/>
      <c r="AA336" s="90" t="s">
        <v>27</v>
      </c>
      <c r="AB336" s="89"/>
      <c r="AC336" s="91"/>
      <c r="AD336" s="105" t="str">
        <f>IF(OR(ISBLANK(AC336),ISBLANK(J336)),"",IF(AND(J336&gt;1, K336 &gt;= 6, K336 &lt;= 59), VLOOKUP(AC336&amp;Y336,Contextualization!C341:D372,2,FALSE), "NPD"))</f>
        <v/>
      </c>
      <c r="AE336" s="158"/>
    </row>
    <row r="337" spans="1:31">
      <c r="A337" s="157">
        <f t="shared" si="60"/>
        <v>333</v>
      </c>
      <c r="B337" s="57"/>
      <c r="C337" s="57"/>
      <c r="D337" s="57"/>
      <c r="E337" s="60"/>
      <c r="F337" s="57"/>
      <c r="G337" s="57"/>
      <c r="H337" s="58"/>
      <c r="I337" s="62"/>
      <c r="J337" s="93"/>
      <c r="K337" s="103" t="str">
        <f t="shared" si="65"/>
        <v/>
      </c>
      <c r="L337" s="103" t="str">
        <f t="shared" si="66"/>
        <v/>
      </c>
      <c r="M337" s="89"/>
      <c r="N337" s="121" t="str">
        <f t="shared" si="61"/>
        <v/>
      </c>
      <c r="O337" s="121" t="str">
        <f t="shared" si="62"/>
        <v/>
      </c>
      <c r="P337" s="122" t="str">
        <f>IF(ISBLANK(M337), "", (POWER(M337/VLOOKUP(O337,Anthro_Calc!C:P,13,FALSE),VLOOKUP(O337,Anthro_Calc!C:P,12,FALSE))-1) / (VLOOKUP(O337,Anthro_Calc!C:P,14,FALSE)*VLOOKUP(O337,Anthro_Calc!C:P,12,FALSE)))</f>
        <v/>
      </c>
      <c r="Q337" s="122" t="str">
        <f>IF(ISBLANK(M337), "", -3 + (M337 -VLOOKUP(O337,Anthro_Calc!C:P,4,FALSE)) / (VLOOKUP(O337,Anthro_Calc!C:P,5,FALSE) - VLOOKUP(O337,Anthro_Calc!C:P,4,FALSE)))</f>
        <v/>
      </c>
      <c r="R337" s="122" t="str">
        <f>IF(ISBLANK(M337), "", 3 + (M337 -VLOOKUP(O337,Anthro_Calc!C:P,10,FALSE)) / (VLOOKUP(O337,Anthro_Calc!C:P,10,FALSE) - VLOOKUP(O337,Anthro_Calc!C:P,9,FALSE)))</f>
        <v/>
      </c>
      <c r="S337" s="123" t="str">
        <f t="shared" si="67"/>
        <v/>
      </c>
      <c r="T337" s="124" t="str">
        <f t="shared" si="63"/>
        <v/>
      </c>
      <c r="U337" s="124">
        <f t="shared" si="68"/>
        <v>0</v>
      </c>
      <c r="V337" s="124" t="str">
        <f t="shared" si="69"/>
        <v/>
      </c>
      <c r="W337" s="124">
        <f t="shared" si="70"/>
        <v>0</v>
      </c>
      <c r="X337" s="124" t="str">
        <f t="shared" si="71"/>
        <v/>
      </c>
      <c r="Y337" s="124" t="str">
        <f t="shared" si="64"/>
        <v/>
      </c>
      <c r="Z337" s="55"/>
      <c r="AA337" s="90" t="s">
        <v>27</v>
      </c>
      <c r="AB337" s="89"/>
      <c r="AC337" s="91"/>
      <c r="AD337" s="105" t="str">
        <f>IF(OR(ISBLANK(AC337),ISBLANK(J337)),"",IF(AND(J337&gt;1, K337 &gt;= 6, K337 &lt;= 59), VLOOKUP(AC337&amp;Y337,Contextualization!C342:D373,2,FALSE), "NPD"))</f>
        <v/>
      </c>
      <c r="AE337" s="158"/>
    </row>
    <row r="338" spans="1:31">
      <c r="A338" s="157">
        <f t="shared" si="60"/>
        <v>334</v>
      </c>
      <c r="B338" s="57"/>
      <c r="C338" s="57"/>
      <c r="D338" s="57"/>
      <c r="E338" s="60"/>
      <c r="F338" s="57"/>
      <c r="G338" s="57"/>
      <c r="H338" s="58"/>
      <c r="I338" s="62"/>
      <c r="J338" s="93"/>
      <c r="K338" s="103" t="str">
        <f t="shared" si="65"/>
        <v/>
      </c>
      <c r="L338" s="103" t="str">
        <f t="shared" si="66"/>
        <v/>
      </c>
      <c r="M338" s="89"/>
      <c r="N338" s="121" t="str">
        <f t="shared" si="61"/>
        <v/>
      </c>
      <c r="O338" s="121" t="str">
        <f t="shared" si="62"/>
        <v/>
      </c>
      <c r="P338" s="122" t="str">
        <f>IF(ISBLANK(M338), "", (POWER(M338/VLOOKUP(O338,Anthro_Calc!C:P,13,FALSE),VLOOKUP(O338,Anthro_Calc!C:P,12,FALSE))-1) / (VLOOKUP(O338,Anthro_Calc!C:P,14,FALSE)*VLOOKUP(O338,Anthro_Calc!C:P,12,FALSE)))</f>
        <v/>
      </c>
      <c r="Q338" s="122" t="str">
        <f>IF(ISBLANK(M338), "", -3 + (M338 -VLOOKUP(O338,Anthro_Calc!C:P,4,FALSE)) / (VLOOKUP(O338,Anthro_Calc!C:P,5,FALSE) - VLOOKUP(O338,Anthro_Calc!C:P,4,FALSE)))</f>
        <v/>
      </c>
      <c r="R338" s="122" t="str">
        <f>IF(ISBLANK(M338), "", 3 + (M338 -VLOOKUP(O338,Anthro_Calc!C:P,10,FALSE)) / (VLOOKUP(O338,Anthro_Calc!C:P,10,FALSE) - VLOOKUP(O338,Anthro_Calc!C:P,9,FALSE)))</f>
        <v/>
      </c>
      <c r="S338" s="123" t="str">
        <f t="shared" si="67"/>
        <v/>
      </c>
      <c r="T338" s="124" t="str">
        <f t="shared" si="63"/>
        <v/>
      </c>
      <c r="U338" s="124">
        <f t="shared" si="68"/>
        <v>0</v>
      </c>
      <c r="V338" s="124" t="str">
        <f t="shared" si="69"/>
        <v/>
      </c>
      <c r="W338" s="124">
        <f t="shared" si="70"/>
        <v>0</v>
      </c>
      <c r="X338" s="124" t="str">
        <f t="shared" si="71"/>
        <v/>
      </c>
      <c r="Y338" s="124" t="str">
        <f t="shared" si="64"/>
        <v/>
      </c>
      <c r="Z338" s="55"/>
      <c r="AA338" s="90" t="s">
        <v>27</v>
      </c>
      <c r="AB338" s="89"/>
      <c r="AC338" s="91"/>
      <c r="AD338" s="105" t="str">
        <f>IF(OR(ISBLANK(AC338),ISBLANK(J338)),"",IF(AND(J338&gt;1, K338 &gt;= 6, K338 &lt;= 59), VLOOKUP(AC338&amp;Y338,Contextualization!C343:D374,2,FALSE), "NPD"))</f>
        <v/>
      </c>
      <c r="AE338" s="158"/>
    </row>
    <row r="339" spans="1:31">
      <c r="A339" s="157">
        <f t="shared" si="60"/>
        <v>335</v>
      </c>
      <c r="B339" s="57"/>
      <c r="C339" s="57"/>
      <c r="D339" s="57"/>
      <c r="E339" s="60"/>
      <c r="F339" s="57"/>
      <c r="G339" s="57"/>
      <c r="H339" s="58"/>
      <c r="I339" s="62"/>
      <c r="J339" s="93"/>
      <c r="K339" s="103" t="str">
        <f t="shared" si="65"/>
        <v/>
      </c>
      <c r="L339" s="103" t="str">
        <f t="shared" si="66"/>
        <v/>
      </c>
      <c r="M339" s="89"/>
      <c r="N339" s="121" t="str">
        <f t="shared" si="61"/>
        <v/>
      </c>
      <c r="O339" s="121" t="str">
        <f t="shared" si="62"/>
        <v/>
      </c>
      <c r="P339" s="122" t="str">
        <f>IF(ISBLANK(M339), "", (POWER(M339/VLOOKUP(O339,Anthro_Calc!C:P,13,FALSE),VLOOKUP(O339,Anthro_Calc!C:P,12,FALSE))-1) / (VLOOKUP(O339,Anthro_Calc!C:P,14,FALSE)*VLOOKUP(O339,Anthro_Calc!C:P,12,FALSE)))</f>
        <v/>
      </c>
      <c r="Q339" s="122" t="str">
        <f>IF(ISBLANK(M339), "", -3 + (M339 -VLOOKUP(O339,Anthro_Calc!C:P,4,FALSE)) / (VLOOKUP(O339,Anthro_Calc!C:P,5,FALSE) - VLOOKUP(O339,Anthro_Calc!C:P,4,FALSE)))</f>
        <v/>
      </c>
      <c r="R339" s="122" t="str">
        <f>IF(ISBLANK(M339), "", 3 + (M339 -VLOOKUP(O339,Anthro_Calc!C:P,10,FALSE)) / (VLOOKUP(O339,Anthro_Calc!C:P,10,FALSE) - VLOOKUP(O339,Anthro_Calc!C:P,9,FALSE)))</f>
        <v/>
      </c>
      <c r="S339" s="123" t="str">
        <f t="shared" si="67"/>
        <v/>
      </c>
      <c r="T339" s="124" t="str">
        <f t="shared" si="63"/>
        <v/>
      </c>
      <c r="U339" s="124">
        <f t="shared" si="68"/>
        <v>0</v>
      </c>
      <c r="V339" s="124" t="str">
        <f t="shared" si="69"/>
        <v/>
      </c>
      <c r="W339" s="124">
        <f t="shared" si="70"/>
        <v>0</v>
      </c>
      <c r="X339" s="124" t="str">
        <f t="shared" si="71"/>
        <v/>
      </c>
      <c r="Y339" s="124" t="str">
        <f t="shared" si="64"/>
        <v/>
      </c>
      <c r="Z339" s="55"/>
      <c r="AA339" s="90" t="s">
        <v>27</v>
      </c>
      <c r="AB339" s="89"/>
      <c r="AC339" s="91"/>
      <c r="AD339" s="105" t="str">
        <f>IF(OR(ISBLANK(AC339),ISBLANK(J339)),"",IF(AND(J339&gt;1, K339 &gt;= 6, K339 &lt;= 59), VLOOKUP(AC339&amp;Y339,Contextualization!C344:D375,2,FALSE), "NPD"))</f>
        <v/>
      </c>
      <c r="AE339" s="158"/>
    </row>
    <row r="340" spans="1:31">
      <c r="A340" s="157">
        <f t="shared" si="60"/>
        <v>336</v>
      </c>
      <c r="B340" s="57"/>
      <c r="C340" s="57"/>
      <c r="D340" s="57"/>
      <c r="E340" s="60"/>
      <c r="F340" s="57"/>
      <c r="G340" s="57"/>
      <c r="H340" s="58"/>
      <c r="I340" s="62"/>
      <c r="J340" s="93"/>
      <c r="K340" s="103" t="str">
        <f t="shared" si="65"/>
        <v/>
      </c>
      <c r="L340" s="103" t="str">
        <f t="shared" si="66"/>
        <v/>
      </c>
      <c r="M340" s="89"/>
      <c r="N340" s="121" t="str">
        <f t="shared" si="61"/>
        <v/>
      </c>
      <c r="O340" s="121" t="str">
        <f t="shared" si="62"/>
        <v/>
      </c>
      <c r="P340" s="122" t="str">
        <f>IF(ISBLANK(M340), "", (POWER(M340/VLOOKUP(O340,Anthro_Calc!C:P,13,FALSE),VLOOKUP(O340,Anthro_Calc!C:P,12,FALSE))-1) / (VLOOKUP(O340,Anthro_Calc!C:P,14,FALSE)*VLOOKUP(O340,Anthro_Calc!C:P,12,FALSE)))</f>
        <v/>
      </c>
      <c r="Q340" s="122" t="str">
        <f>IF(ISBLANK(M340), "", -3 + (M340 -VLOOKUP(O340,Anthro_Calc!C:P,4,FALSE)) / (VLOOKUP(O340,Anthro_Calc!C:P,5,FALSE) - VLOOKUP(O340,Anthro_Calc!C:P,4,FALSE)))</f>
        <v/>
      </c>
      <c r="R340" s="122" t="str">
        <f>IF(ISBLANK(M340), "", 3 + (M340 -VLOOKUP(O340,Anthro_Calc!C:P,10,FALSE)) / (VLOOKUP(O340,Anthro_Calc!C:P,10,FALSE) - VLOOKUP(O340,Anthro_Calc!C:P,9,FALSE)))</f>
        <v/>
      </c>
      <c r="S340" s="123" t="str">
        <f t="shared" si="67"/>
        <v/>
      </c>
      <c r="T340" s="124" t="str">
        <f t="shared" si="63"/>
        <v/>
      </c>
      <c r="U340" s="124">
        <f t="shared" si="68"/>
        <v>0</v>
      </c>
      <c r="V340" s="124" t="str">
        <f t="shared" si="69"/>
        <v/>
      </c>
      <c r="W340" s="124">
        <f t="shared" si="70"/>
        <v>0</v>
      </c>
      <c r="X340" s="124" t="str">
        <f t="shared" si="71"/>
        <v/>
      </c>
      <c r="Y340" s="124" t="str">
        <f t="shared" si="64"/>
        <v/>
      </c>
      <c r="Z340" s="55"/>
      <c r="AA340" s="90" t="s">
        <v>27</v>
      </c>
      <c r="AB340" s="89"/>
      <c r="AC340" s="91"/>
      <c r="AD340" s="105" t="str">
        <f>IF(OR(ISBLANK(AC340),ISBLANK(J340)),"",IF(AND(J340&gt;1, K340 &gt;= 6, K340 &lt;= 59), VLOOKUP(AC340&amp;Y340,Contextualization!C345:D376,2,FALSE), "NPD"))</f>
        <v/>
      </c>
      <c r="AE340" s="158"/>
    </row>
    <row r="341" spans="1:31">
      <c r="A341" s="157">
        <f t="shared" si="60"/>
        <v>337</v>
      </c>
      <c r="B341" s="57"/>
      <c r="C341" s="57"/>
      <c r="D341" s="57"/>
      <c r="E341" s="60"/>
      <c r="F341" s="57"/>
      <c r="G341" s="57"/>
      <c r="H341" s="58"/>
      <c r="I341" s="62"/>
      <c r="J341" s="93"/>
      <c r="K341" s="103" t="str">
        <f t="shared" si="65"/>
        <v/>
      </c>
      <c r="L341" s="103" t="str">
        <f t="shared" si="66"/>
        <v/>
      </c>
      <c r="M341" s="89"/>
      <c r="N341" s="121" t="str">
        <f t="shared" si="61"/>
        <v/>
      </c>
      <c r="O341" s="121" t="str">
        <f t="shared" si="62"/>
        <v/>
      </c>
      <c r="P341" s="122" t="str">
        <f>IF(ISBLANK(M341), "", (POWER(M341/VLOOKUP(O341,Anthro_Calc!C:P,13,FALSE),VLOOKUP(O341,Anthro_Calc!C:P,12,FALSE))-1) / (VLOOKUP(O341,Anthro_Calc!C:P,14,FALSE)*VLOOKUP(O341,Anthro_Calc!C:P,12,FALSE)))</f>
        <v/>
      </c>
      <c r="Q341" s="122" t="str">
        <f>IF(ISBLANK(M341), "", -3 + (M341 -VLOOKUP(O341,Anthro_Calc!C:P,4,FALSE)) / (VLOOKUP(O341,Anthro_Calc!C:P,5,FALSE) - VLOOKUP(O341,Anthro_Calc!C:P,4,FALSE)))</f>
        <v/>
      </c>
      <c r="R341" s="122" t="str">
        <f>IF(ISBLANK(M341), "", 3 + (M341 -VLOOKUP(O341,Anthro_Calc!C:P,10,FALSE)) / (VLOOKUP(O341,Anthro_Calc!C:P,10,FALSE) - VLOOKUP(O341,Anthro_Calc!C:P,9,FALSE)))</f>
        <v/>
      </c>
      <c r="S341" s="123" t="str">
        <f t="shared" si="67"/>
        <v/>
      </c>
      <c r="T341" s="124" t="str">
        <f t="shared" si="63"/>
        <v/>
      </c>
      <c r="U341" s="124">
        <f t="shared" si="68"/>
        <v>0</v>
      </c>
      <c r="V341" s="124" t="str">
        <f t="shared" si="69"/>
        <v/>
      </c>
      <c r="W341" s="124">
        <f t="shared" si="70"/>
        <v>0</v>
      </c>
      <c r="X341" s="124" t="str">
        <f t="shared" si="71"/>
        <v/>
      </c>
      <c r="Y341" s="124" t="str">
        <f t="shared" si="64"/>
        <v/>
      </c>
      <c r="Z341" s="55"/>
      <c r="AA341" s="90" t="s">
        <v>27</v>
      </c>
      <c r="AB341" s="89"/>
      <c r="AC341" s="91"/>
      <c r="AD341" s="105" t="str">
        <f>IF(OR(ISBLANK(AC341),ISBLANK(J341)),"",IF(AND(J341&gt;1, K341 &gt;= 6, K341 &lt;= 59), VLOOKUP(AC341&amp;Y341,Contextualization!C346:D377,2,FALSE), "NPD"))</f>
        <v/>
      </c>
      <c r="AE341" s="158"/>
    </row>
    <row r="342" spans="1:31">
      <c r="A342" s="157">
        <f t="shared" si="60"/>
        <v>338</v>
      </c>
      <c r="B342" s="57"/>
      <c r="C342" s="57"/>
      <c r="D342" s="57"/>
      <c r="E342" s="60"/>
      <c r="F342" s="57"/>
      <c r="G342" s="57"/>
      <c r="H342" s="58"/>
      <c r="I342" s="62"/>
      <c r="J342" s="93"/>
      <c r="K342" s="103" t="str">
        <f t="shared" si="65"/>
        <v/>
      </c>
      <c r="L342" s="103" t="str">
        <f t="shared" si="66"/>
        <v/>
      </c>
      <c r="M342" s="89"/>
      <c r="N342" s="121" t="str">
        <f t="shared" si="61"/>
        <v/>
      </c>
      <c r="O342" s="121" t="str">
        <f t="shared" si="62"/>
        <v/>
      </c>
      <c r="P342" s="122" t="str">
        <f>IF(ISBLANK(M342), "", (POWER(M342/VLOOKUP(O342,Anthro_Calc!C:P,13,FALSE),VLOOKUP(O342,Anthro_Calc!C:P,12,FALSE))-1) / (VLOOKUP(O342,Anthro_Calc!C:P,14,FALSE)*VLOOKUP(O342,Anthro_Calc!C:P,12,FALSE)))</f>
        <v/>
      </c>
      <c r="Q342" s="122" t="str">
        <f>IF(ISBLANK(M342), "", -3 + (M342 -VLOOKUP(O342,Anthro_Calc!C:P,4,FALSE)) / (VLOOKUP(O342,Anthro_Calc!C:P,5,FALSE) - VLOOKUP(O342,Anthro_Calc!C:P,4,FALSE)))</f>
        <v/>
      </c>
      <c r="R342" s="122" t="str">
        <f>IF(ISBLANK(M342), "", 3 + (M342 -VLOOKUP(O342,Anthro_Calc!C:P,10,FALSE)) / (VLOOKUP(O342,Anthro_Calc!C:P,10,FALSE) - VLOOKUP(O342,Anthro_Calc!C:P,9,FALSE)))</f>
        <v/>
      </c>
      <c r="S342" s="123" t="str">
        <f t="shared" si="67"/>
        <v/>
      </c>
      <c r="T342" s="124" t="str">
        <f t="shared" si="63"/>
        <v/>
      </c>
      <c r="U342" s="124">
        <f t="shared" si="68"/>
        <v>0</v>
      </c>
      <c r="V342" s="124" t="str">
        <f t="shared" si="69"/>
        <v/>
      </c>
      <c r="W342" s="124">
        <f t="shared" si="70"/>
        <v>0</v>
      </c>
      <c r="X342" s="124" t="str">
        <f t="shared" si="71"/>
        <v/>
      </c>
      <c r="Y342" s="124" t="str">
        <f t="shared" si="64"/>
        <v/>
      </c>
      <c r="Z342" s="55"/>
      <c r="AA342" s="90" t="s">
        <v>27</v>
      </c>
      <c r="AB342" s="89"/>
      <c r="AC342" s="91"/>
      <c r="AD342" s="105" t="str">
        <f>IF(OR(ISBLANK(AC342),ISBLANK(J342)),"",IF(AND(J342&gt;1, K342 &gt;= 6, K342 &lt;= 59), VLOOKUP(AC342&amp;Y342,Contextualization!C347:D378,2,FALSE), "NPD"))</f>
        <v/>
      </c>
      <c r="AE342" s="158"/>
    </row>
    <row r="343" spans="1:31">
      <c r="A343" s="157">
        <f t="shared" si="60"/>
        <v>339</v>
      </c>
      <c r="B343" s="57"/>
      <c r="C343" s="57"/>
      <c r="D343" s="57"/>
      <c r="E343" s="60"/>
      <c r="F343" s="57"/>
      <c r="G343" s="57"/>
      <c r="H343" s="58"/>
      <c r="I343" s="62"/>
      <c r="J343" s="93"/>
      <c r="K343" s="103" t="str">
        <f t="shared" si="65"/>
        <v/>
      </c>
      <c r="L343" s="103" t="str">
        <f t="shared" si="66"/>
        <v/>
      </c>
      <c r="M343" s="89"/>
      <c r="N343" s="121" t="str">
        <f t="shared" si="61"/>
        <v/>
      </c>
      <c r="O343" s="121" t="str">
        <f t="shared" si="62"/>
        <v/>
      </c>
      <c r="P343" s="122" t="str">
        <f>IF(ISBLANK(M343), "", (POWER(M343/VLOOKUP(O343,Anthro_Calc!C:P,13,FALSE),VLOOKUP(O343,Anthro_Calc!C:P,12,FALSE))-1) / (VLOOKUP(O343,Anthro_Calc!C:P,14,FALSE)*VLOOKUP(O343,Anthro_Calc!C:P,12,FALSE)))</f>
        <v/>
      </c>
      <c r="Q343" s="122" t="str">
        <f>IF(ISBLANK(M343), "", -3 + (M343 -VLOOKUP(O343,Anthro_Calc!C:P,4,FALSE)) / (VLOOKUP(O343,Anthro_Calc!C:P,5,FALSE) - VLOOKUP(O343,Anthro_Calc!C:P,4,FALSE)))</f>
        <v/>
      </c>
      <c r="R343" s="122" t="str">
        <f>IF(ISBLANK(M343), "", 3 + (M343 -VLOOKUP(O343,Anthro_Calc!C:P,10,FALSE)) / (VLOOKUP(O343,Anthro_Calc!C:P,10,FALSE) - VLOOKUP(O343,Anthro_Calc!C:P,9,FALSE)))</f>
        <v/>
      </c>
      <c r="S343" s="123" t="str">
        <f t="shared" si="67"/>
        <v/>
      </c>
      <c r="T343" s="124" t="str">
        <f t="shared" si="63"/>
        <v/>
      </c>
      <c r="U343" s="124">
        <f t="shared" si="68"/>
        <v>0</v>
      </c>
      <c r="V343" s="124" t="str">
        <f t="shared" si="69"/>
        <v/>
      </c>
      <c r="W343" s="124">
        <f t="shared" si="70"/>
        <v>0</v>
      </c>
      <c r="X343" s="124" t="str">
        <f t="shared" si="71"/>
        <v/>
      </c>
      <c r="Y343" s="124" t="str">
        <f t="shared" si="64"/>
        <v/>
      </c>
      <c r="Z343" s="55"/>
      <c r="AA343" s="90" t="s">
        <v>27</v>
      </c>
      <c r="AB343" s="89"/>
      <c r="AC343" s="91"/>
      <c r="AD343" s="105" t="str">
        <f>IF(OR(ISBLANK(AC343),ISBLANK(J343)),"",IF(AND(J343&gt;1, K343 &gt;= 6, K343 &lt;= 59), VLOOKUP(AC343&amp;Y343,Contextualization!C348:D379,2,FALSE), "NPD"))</f>
        <v/>
      </c>
      <c r="AE343" s="158"/>
    </row>
    <row r="344" spans="1:31">
      <c r="A344" s="157">
        <f t="shared" si="60"/>
        <v>340</v>
      </c>
      <c r="B344" s="57"/>
      <c r="C344" s="57"/>
      <c r="D344" s="57"/>
      <c r="E344" s="60"/>
      <c r="F344" s="57"/>
      <c r="G344" s="57"/>
      <c r="H344" s="58"/>
      <c r="I344" s="62"/>
      <c r="J344" s="93"/>
      <c r="K344" s="103" t="str">
        <f t="shared" si="65"/>
        <v/>
      </c>
      <c r="L344" s="103" t="str">
        <f t="shared" si="66"/>
        <v/>
      </c>
      <c r="M344" s="89"/>
      <c r="N344" s="121" t="str">
        <f t="shared" si="61"/>
        <v/>
      </c>
      <c r="O344" s="121" t="str">
        <f t="shared" si="62"/>
        <v/>
      </c>
      <c r="P344" s="122" t="str">
        <f>IF(ISBLANK(M344), "", (POWER(M344/VLOOKUP(O344,Anthro_Calc!C:P,13,FALSE),VLOOKUP(O344,Anthro_Calc!C:P,12,FALSE))-1) / (VLOOKUP(O344,Anthro_Calc!C:P,14,FALSE)*VLOOKUP(O344,Anthro_Calc!C:P,12,FALSE)))</f>
        <v/>
      </c>
      <c r="Q344" s="122" t="str">
        <f>IF(ISBLANK(M344), "", -3 + (M344 -VLOOKUP(O344,Anthro_Calc!C:P,4,FALSE)) / (VLOOKUP(O344,Anthro_Calc!C:P,5,FALSE) - VLOOKUP(O344,Anthro_Calc!C:P,4,FALSE)))</f>
        <v/>
      </c>
      <c r="R344" s="122" t="str">
        <f>IF(ISBLANK(M344), "", 3 + (M344 -VLOOKUP(O344,Anthro_Calc!C:P,10,FALSE)) / (VLOOKUP(O344,Anthro_Calc!C:P,10,FALSE) - VLOOKUP(O344,Anthro_Calc!C:P,9,FALSE)))</f>
        <v/>
      </c>
      <c r="S344" s="123" t="str">
        <f t="shared" si="67"/>
        <v/>
      </c>
      <c r="T344" s="124" t="str">
        <f t="shared" si="63"/>
        <v/>
      </c>
      <c r="U344" s="124">
        <f t="shared" si="68"/>
        <v>0</v>
      </c>
      <c r="V344" s="124" t="str">
        <f t="shared" si="69"/>
        <v/>
      </c>
      <c r="W344" s="124">
        <f t="shared" si="70"/>
        <v>0</v>
      </c>
      <c r="X344" s="124" t="str">
        <f t="shared" si="71"/>
        <v/>
      </c>
      <c r="Y344" s="124" t="str">
        <f t="shared" si="64"/>
        <v/>
      </c>
      <c r="Z344" s="55"/>
      <c r="AA344" s="90" t="s">
        <v>27</v>
      </c>
      <c r="AB344" s="89"/>
      <c r="AC344" s="91"/>
      <c r="AD344" s="105" t="str">
        <f>IF(OR(ISBLANK(AC344),ISBLANK(J344)),"",IF(AND(J344&gt;1, K344 &gt;= 6, K344 &lt;= 59), VLOOKUP(AC344&amp;Y344,Contextualization!C349:D380,2,FALSE), "NPD"))</f>
        <v/>
      </c>
      <c r="AE344" s="158"/>
    </row>
    <row r="345" spans="1:31">
      <c r="A345" s="157">
        <f t="shared" si="60"/>
        <v>341</v>
      </c>
      <c r="B345" s="57"/>
      <c r="C345" s="57"/>
      <c r="D345" s="57"/>
      <c r="E345" s="60"/>
      <c r="F345" s="57"/>
      <c r="G345" s="57"/>
      <c r="H345" s="58"/>
      <c r="I345" s="62"/>
      <c r="J345" s="93"/>
      <c r="K345" s="103" t="str">
        <f t="shared" si="65"/>
        <v/>
      </c>
      <c r="L345" s="103" t="str">
        <f t="shared" si="66"/>
        <v/>
      </c>
      <c r="M345" s="89"/>
      <c r="N345" s="121" t="str">
        <f t="shared" si="61"/>
        <v/>
      </c>
      <c r="O345" s="121" t="str">
        <f t="shared" si="62"/>
        <v/>
      </c>
      <c r="P345" s="122" t="str">
        <f>IF(ISBLANK(M345), "", (POWER(M345/VLOOKUP(O345,Anthro_Calc!C:P,13,FALSE),VLOOKUP(O345,Anthro_Calc!C:P,12,FALSE))-1) / (VLOOKUP(O345,Anthro_Calc!C:P,14,FALSE)*VLOOKUP(O345,Anthro_Calc!C:P,12,FALSE)))</f>
        <v/>
      </c>
      <c r="Q345" s="122" t="str">
        <f>IF(ISBLANK(M345), "", -3 + (M345 -VLOOKUP(O345,Anthro_Calc!C:P,4,FALSE)) / (VLOOKUP(O345,Anthro_Calc!C:P,5,FALSE) - VLOOKUP(O345,Anthro_Calc!C:P,4,FALSE)))</f>
        <v/>
      </c>
      <c r="R345" s="122" t="str">
        <f>IF(ISBLANK(M345), "", 3 + (M345 -VLOOKUP(O345,Anthro_Calc!C:P,10,FALSE)) / (VLOOKUP(O345,Anthro_Calc!C:P,10,FALSE) - VLOOKUP(O345,Anthro_Calc!C:P,9,FALSE)))</f>
        <v/>
      </c>
      <c r="S345" s="123" t="str">
        <f t="shared" si="67"/>
        <v/>
      </c>
      <c r="T345" s="124" t="str">
        <f t="shared" si="63"/>
        <v/>
      </c>
      <c r="U345" s="124">
        <f t="shared" si="68"/>
        <v>0</v>
      </c>
      <c r="V345" s="124" t="str">
        <f t="shared" si="69"/>
        <v/>
      </c>
      <c r="W345" s="124">
        <f t="shared" si="70"/>
        <v>0</v>
      </c>
      <c r="X345" s="124" t="str">
        <f t="shared" si="71"/>
        <v/>
      </c>
      <c r="Y345" s="124" t="str">
        <f t="shared" si="64"/>
        <v/>
      </c>
      <c r="Z345" s="55"/>
      <c r="AA345" s="90" t="s">
        <v>27</v>
      </c>
      <c r="AB345" s="89"/>
      <c r="AC345" s="91"/>
      <c r="AD345" s="105" t="str">
        <f>IF(OR(ISBLANK(AC345),ISBLANK(J345)),"",IF(AND(J345&gt;1, K345 &gt;= 6, K345 &lt;= 59), VLOOKUP(AC345&amp;Y345,Contextualization!C350:D381,2,FALSE), "NPD"))</f>
        <v/>
      </c>
      <c r="AE345" s="158"/>
    </row>
    <row r="346" spans="1:31">
      <c r="A346" s="157">
        <f t="shared" si="60"/>
        <v>342</v>
      </c>
      <c r="B346" s="57"/>
      <c r="C346" s="57"/>
      <c r="D346" s="57"/>
      <c r="E346" s="60"/>
      <c r="F346" s="57"/>
      <c r="G346" s="57"/>
      <c r="H346" s="58"/>
      <c r="I346" s="62"/>
      <c r="J346" s="93"/>
      <c r="K346" s="103" t="str">
        <f t="shared" si="65"/>
        <v/>
      </c>
      <c r="L346" s="103" t="str">
        <f t="shared" si="66"/>
        <v/>
      </c>
      <c r="M346" s="89"/>
      <c r="N346" s="121" t="str">
        <f t="shared" si="61"/>
        <v/>
      </c>
      <c r="O346" s="121" t="str">
        <f t="shared" si="62"/>
        <v/>
      </c>
      <c r="P346" s="122" t="str">
        <f>IF(ISBLANK(M346), "", (POWER(M346/VLOOKUP(O346,Anthro_Calc!C:P,13,FALSE),VLOOKUP(O346,Anthro_Calc!C:P,12,FALSE))-1) / (VLOOKUP(O346,Anthro_Calc!C:P,14,FALSE)*VLOOKUP(O346,Anthro_Calc!C:P,12,FALSE)))</f>
        <v/>
      </c>
      <c r="Q346" s="122" t="str">
        <f>IF(ISBLANK(M346), "", -3 + (M346 -VLOOKUP(O346,Anthro_Calc!C:P,4,FALSE)) / (VLOOKUP(O346,Anthro_Calc!C:P,5,FALSE) - VLOOKUP(O346,Anthro_Calc!C:P,4,FALSE)))</f>
        <v/>
      </c>
      <c r="R346" s="122" t="str">
        <f>IF(ISBLANK(M346), "", 3 + (M346 -VLOOKUP(O346,Anthro_Calc!C:P,10,FALSE)) / (VLOOKUP(O346,Anthro_Calc!C:P,10,FALSE) - VLOOKUP(O346,Anthro_Calc!C:P,9,FALSE)))</f>
        <v/>
      </c>
      <c r="S346" s="123" t="str">
        <f t="shared" si="67"/>
        <v/>
      </c>
      <c r="T346" s="124" t="str">
        <f t="shared" si="63"/>
        <v/>
      </c>
      <c r="U346" s="124">
        <f t="shared" si="68"/>
        <v>0</v>
      </c>
      <c r="V346" s="124" t="str">
        <f t="shared" si="69"/>
        <v/>
      </c>
      <c r="W346" s="124">
        <f t="shared" si="70"/>
        <v>0</v>
      </c>
      <c r="X346" s="124" t="str">
        <f t="shared" si="71"/>
        <v/>
      </c>
      <c r="Y346" s="124" t="str">
        <f t="shared" si="64"/>
        <v/>
      </c>
      <c r="Z346" s="55"/>
      <c r="AA346" s="90" t="s">
        <v>27</v>
      </c>
      <c r="AB346" s="89"/>
      <c r="AC346" s="91"/>
      <c r="AD346" s="105" t="str">
        <f>IF(OR(ISBLANK(AC346),ISBLANK(J346)),"",IF(AND(J346&gt;1, K346 &gt;= 6, K346 &lt;= 59), VLOOKUP(AC346&amp;Y346,Contextualization!C351:D382,2,FALSE), "NPD"))</f>
        <v/>
      </c>
      <c r="AE346" s="158"/>
    </row>
    <row r="347" spans="1:31">
      <c r="A347" s="157">
        <f t="shared" si="60"/>
        <v>343</v>
      </c>
      <c r="B347" s="57"/>
      <c r="C347" s="57"/>
      <c r="D347" s="57"/>
      <c r="E347" s="60"/>
      <c r="F347" s="57"/>
      <c r="G347" s="57"/>
      <c r="H347" s="58"/>
      <c r="I347" s="62"/>
      <c r="J347" s="93"/>
      <c r="K347" s="103" t="str">
        <f t="shared" si="65"/>
        <v/>
      </c>
      <c r="L347" s="103" t="str">
        <f t="shared" si="66"/>
        <v/>
      </c>
      <c r="M347" s="89"/>
      <c r="N347" s="121" t="str">
        <f t="shared" si="61"/>
        <v/>
      </c>
      <c r="O347" s="121" t="str">
        <f t="shared" si="62"/>
        <v/>
      </c>
      <c r="P347" s="122" t="str">
        <f>IF(ISBLANK(M347), "", (POWER(M347/VLOOKUP(O347,Anthro_Calc!C:P,13,FALSE),VLOOKUP(O347,Anthro_Calc!C:P,12,FALSE))-1) / (VLOOKUP(O347,Anthro_Calc!C:P,14,FALSE)*VLOOKUP(O347,Anthro_Calc!C:P,12,FALSE)))</f>
        <v/>
      </c>
      <c r="Q347" s="122" t="str">
        <f>IF(ISBLANK(M347), "", -3 + (M347 -VLOOKUP(O347,Anthro_Calc!C:P,4,FALSE)) / (VLOOKUP(O347,Anthro_Calc!C:P,5,FALSE) - VLOOKUP(O347,Anthro_Calc!C:P,4,FALSE)))</f>
        <v/>
      </c>
      <c r="R347" s="122" t="str">
        <f>IF(ISBLANK(M347), "", 3 + (M347 -VLOOKUP(O347,Anthro_Calc!C:P,10,FALSE)) / (VLOOKUP(O347,Anthro_Calc!C:P,10,FALSE) - VLOOKUP(O347,Anthro_Calc!C:P,9,FALSE)))</f>
        <v/>
      </c>
      <c r="S347" s="123" t="str">
        <f t="shared" si="67"/>
        <v/>
      </c>
      <c r="T347" s="124" t="str">
        <f t="shared" si="63"/>
        <v/>
      </c>
      <c r="U347" s="124">
        <f t="shared" si="68"/>
        <v>0</v>
      </c>
      <c r="V347" s="124" t="str">
        <f t="shared" si="69"/>
        <v/>
      </c>
      <c r="W347" s="124">
        <f t="shared" si="70"/>
        <v>0</v>
      </c>
      <c r="X347" s="124" t="str">
        <f t="shared" si="71"/>
        <v/>
      </c>
      <c r="Y347" s="124" t="str">
        <f t="shared" si="64"/>
        <v/>
      </c>
      <c r="Z347" s="55"/>
      <c r="AA347" s="90" t="s">
        <v>27</v>
      </c>
      <c r="AB347" s="89"/>
      <c r="AC347" s="91"/>
      <c r="AD347" s="105" t="str">
        <f>IF(OR(ISBLANK(AC347),ISBLANK(J347)),"",IF(AND(J347&gt;1, K347 &gt;= 6, K347 &lt;= 59), VLOOKUP(AC347&amp;Y347,Contextualization!C352:D383,2,FALSE), "NPD"))</f>
        <v/>
      </c>
      <c r="AE347" s="158"/>
    </row>
    <row r="348" spans="1:31">
      <c r="A348" s="157">
        <f t="shared" si="60"/>
        <v>344</v>
      </c>
      <c r="B348" s="57"/>
      <c r="C348" s="57"/>
      <c r="D348" s="57"/>
      <c r="E348" s="60"/>
      <c r="F348" s="57"/>
      <c r="G348" s="57"/>
      <c r="H348" s="58"/>
      <c r="I348" s="62"/>
      <c r="J348" s="93"/>
      <c r="K348" s="103" t="str">
        <f t="shared" si="65"/>
        <v/>
      </c>
      <c r="L348" s="103" t="str">
        <f t="shared" si="66"/>
        <v/>
      </c>
      <c r="M348" s="89"/>
      <c r="N348" s="121" t="str">
        <f t="shared" si="61"/>
        <v/>
      </c>
      <c r="O348" s="121" t="str">
        <f t="shared" si="62"/>
        <v/>
      </c>
      <c r="P348" s="122" t="str">
        <f>IF(ISBLANK(M348), "", (POWER(M348/VLOOKUP(O348,Anthro_Calc!C:P,13,FALSE),VLOOKUP(O348,Anthro_Calc!C:P,12,FALSE))-1) / (VLOOKUP(O348,Anthro_Calc!C:P,14,FALSE)*VLOOKUP(O348,Anthro_Calc!C:P,12,FALSE)))</f>
        <v/>
      </c>
      <c r="Q348" s="122" t="str">
        <f>IF(ISBLANK(M348), "", -3 + (M348 -VLOOKUP(O348,Anthro_Calc!C:P,4,FALSE)) / (VLOOKUP(O348,Anthro_Calc!C:P,5,FALSE) - VLOOKUP(O348,Anthro_Calc!C:P,4,FALSE)))</f>
        <v/>
      </c>
      <c r="R348" s="122" t="str">
        <f>IF(ISBLANK(M348), "", 3 + (M348 -VLOOKUP(O348,Anthro_Calc!C:P,10,FALSE)) / (VLOOKUP(O348,Anthro_Calc!C:P,10,FALSE) - VLOOKUP(O348,Anthro_Calc!C:P,9,FALSE)))</f>
        <v/>
      </c>
      <c r="S348" s="123" t="str">
        <f t="shared" si="67"/>
        <v/>
      </c>
      <c r="T348" s="124" t="str">
        <f t="shared" si="63"/>
        <v/>
      </c>
      <c r="U348" s="124">
        <f t="shared" si="68"/>
        <v>0</v>
      </c>
      <c r="V348" s="124" t="str">
        <f t="shared" si="69"/>
        <v/>
      </c>
      <c r="W348" s="124">
        <f t="shared" si="70"/>
        <v>0</v>
      </c>
      <c r="X348" s="124" t="str">
        <f t="shared" si="71"/>
        <v/>
      </c>
      <c r="Y348" s="124" t="str">
        <f t="shared" si="64"/>
        <v/>
      </c>
      <c r="Z348" s="55"/>
      <c r="AA348" s="90" t="s">
        <v>27</v>
      </c>
      <c r="AB348" s="89"/>
      <c r="AC348" s="91"/>
      <c r="AD348" s="105" t="str">
        <f>IF(OR(ISBLANK(AC348),ISBLANK(J348)),"",IF(AND(J348&gt;1, K348 &gt;= 6, K348 &lt;= 59), VLOOKUP(AC348&amp;Y348,Contextualization!C353:D384,2,FALSE), "NPD"))</f>
        <v/>
      </c>
      <c r="AE348" s="158"/>
    </row>
    <row r="349" spans="1:31">
      <c r="A349" s="157">
        <f t="shared" si="60"/>
        <v>345</v>
      </c>
      <c r="B349" s="57"/>
      <c r="C349" s="57"/>
      <c r="D349" s="57"/>
      <c r="E349" s="60"/>
      <c r="F349" s="57"/>
      <c r="G349" s="57"/>
      <c r="H349" s="58"/>
      <c r="I349" s="62"/>
      <c r="J349" s="93"/>
      <c r="K349" s="103" t="str">
        <f t="shared" si="65"/>
        <v/>
      </c>
      <c r="L349" s="103" t="str">
        <f t="shared" si="66"/>
        <v/>
      </c>
      <c r="M349" s="89"/>
      <c r="N349" s="121" t="str">
        <f t="shared" si="61"/>
        <v/>
      </c>
      <c r="O349" s="121" t="str">
        <f t="shared" si="62"/>
        <v/>
      </c>
      <c r="P349" s="122" t="str">
        <f>IF(ISBLANK(M349), "", (POWER(M349/VLOOKUP(O349,Anthro_Calc!C:P,13,FALSE),VLOOKUP(O349,Anthro_Calc!C:P,12,FALSE))-1) / (VLOOKUP(O349,Anthro_Calc!C:P,14,FALSE)*VLOOKUP(O349,Anthro_Calc!C:P,12,FALSE)))</f>
        <v/>
      </c>
      <c r="Q349" s="122" t="str">
        <f>IF(ISBLANK(M349), "", -3 + (M349 -VLOOKUP(O349,Anthro_Calc!C:P,4,FALSE)) / (VLOOKUP(O349,Anthro_Calc!C:P,5,FALSE) - VLOOKUP(O349,Anthro_Calc!C:P,4,FALSE)))</f>
        <v/>
      </c>
      <c r="R349" s="122" t="str">
        <f>IF(ISBLANK(M349), "", 3 + (M349 -VLOOKUP(O349,Anthro_Calc!C:P,10,FALSE)) / (VLOOKUP(O349,Anthro_Calc!C:P,10,FALSE) - VLOOKUP(O349,Anthro_Calc!C:P,9,FALSE)))</f>
        <v/>
      </c>
      <c r="S349" s="123" t="str">
        <f t="shared" si="67"/>
        <v/>
      </c>
      <c r="T349" s="124" t="str">
        <f t="shared" si="63"/>
        <v/>
      </c>
      <c r="U349" s="124">
        <f t="shared" si="68"/>
        <v>0</v>
      </c>
      <c r="V349" s="124" t="str">
        <f t="shared" si="69"/>
        <v/>
      </c>
      <c r="W349" s="124">
        <f t="shared" si="70"/>
        <v>0</v>
      </c>
      <c r="X349" s="124" t="str">
        <f t="shared" si="71"/>
        <v/>
      </c>
      <c r="Y349" s="124" t="str">
        <f t="shared" si="64"/>
        <v/>
      </c>
      <c r="Z349" s="55"/>
      <c r="AA349" s="90" t="s">
        <v>27</v>
      </c>
      <c r="AB349" s="89"/>
      <c r="AC349" s="91"/>
      <c r="AD349" s="105" t="str">
        <f>IF(OR(ISBLANK(AC349),ISBLANK(J349)),"",IF(AND(J349&gt;1, K349 &gt;= 6, K349 &lt;= 59), VLOOKUP(AC349&amp;Y349,Contextualization!C354:D385,2,FALSE), "NPD"))</f>
        <v/>
      </c>
      <c r="AE349" s="158"/>
    </row>
    <row r="350" spans="1:31">
      <c r="A350" s="157">
        <f t="shared" si="60"/>
        <v>346</v>
      </c>
      <c r="B350" s="57"/>
      <c r="C350" s="57"/>
      <c r="D350" s="57"/>
      <c r="E350" s="60"/>
      <c r="F350" s="57"/>
      <c r="G350" s="57"/>
      <c r="H350" s="58"/>
      <c r="I350" s="62"/>
      <c r="J350" s="93"/>
      <c r="K350" s="103" t="str">
        <f t="shared" si="65"/>
        <v/>
      </c>
      <c r="L350" s="103" t="str">
        <f t="shared" si="66"/>
        <v/>
      </c>
      <c r="M350" s="89"/>
      <c r="N350" s="121" t="str">
        <f t="shared" si="61"/>
        <v/>
      </c>
      <c r="O350" s="121" t="str">
        <f t="shared" si="62"/>
        <v/>
      </c>
      <c r="P350" s="122" t="str">
        <f>IF(ISBLANK(M350), "", (POWER(M350/VLOOKUP(O350,Anthro_Calc!C:P,13,FALSE),VLOOKUP(O350,Anthro_Calc!C:P,12,FALSE))-1) / (VLOOKUP(O350,Anthro_Calc!C:P,14,FALSE)*VLOOKUP(O350,Anthro_Calc!C:P,12,FALSE)))</f>
        <v/>
      </c>
      <c r="Q350" s="122" t="str">
        <f>IF(ISBLANK(M350), "", -3 + (M350 -VLOOKUP(O350,Anthro_Calc!C:P,4,FALSE)) / (VLOOKUP(O350,Anthro_Calc!C:P,5,FALSE) - VLOOKUP(O350,Anthro_Calc!C:P,4,FALSE)))</f>
        <v/>
      </c>
      <c r="R350" s="122" t="str">
        <f>IF(ISBLANK(M350), "", 3 + (M350 -VLOOKUP(O350,Anthro_Calc!C:P,10,FALSE)) / (VLOOKUP(O350,Anthro_Calc!C:P,10,FALSE) - VLOOKUP(O350,Anthro_Calc!C:P,9,FALSE)))</f>
        <v/>
      </c>
      <c r="S350" s="123" t="str">
        <f t="shared" si="67"/>
        <v/>
      </c>
      <c r="T350" s="124" t="str">
        <f t="shared" si="63"/>
        <v/>
      </c>
      <c r="U350" s="124">
        <f t="shared" si="68"/>
        <v>0</v>
      </c>
      <c r="V350" s="124" t="str">
        <f t="shared" si="69"/>
        <v/>
      </c>
      <c r="W350" s="124">
        <f t="shared" si="70"/>
        <v>0</v>
      </c>
      <c r="X350" s="124" t="str">
        <f t="shared" si="71"/>
        <v/>
      </c>
      <c r="Y350" s="124" t="str">
        <f t="shared" si="64"/>
        <v/>
      </c>
      <c r="Z350" s="55"/>
      <c r="AA350" s="90" t="s">
        <v>27</v>
      </c>
      <c r="AB350" s="89"/>
      <c r="AC350" s="91"/>
      <c r="AD350" s="105" t="str">
        <f>IF(OR(ISBLANK(AC350),ISBLANK(J350)),"",IF(AND(J350&gt;1, K350 &gt;= 6, K350 &lt;= 59), VLOOKUP(AC350&amp;Y350,Contextualization!C355:D386,2,FALSE), "NPD"))</f>
        <v/>
      </c>
      <c r="AE350" s="158"/>
    </row>
    <row r="351" spans="1:31">
      <c r="A351" s="157">
        <f t="shared" si="60"/>
        <v>347</v>
      </c>
      <c r="B351" s="57"/>
      <c r="C351" s="57"/>
      <c r="D351" s="57"/>
      <c r="E351" s="60"/>
      <c r="F351" s="57"/>
      <c r="G351" s="57"/>
      <c r="H351" s="58"/>
      <c r="I351" s="62"/>
      <c r="J351" s="93"/>
      <c r="K351" s="103" t="str">
        <f t="shared" si="65"/>
        <v/>
      </c>
      <c r="L351" s="103" t="str">
        <f t="shared" si="66"/>
        <v/>
      </c>
      <c r="M351" s="89"/>
      <c r="N351" s="121" t="str">
        <f t="shared" si="61"/>
        <v/>
      </c>
      <c r="O351" s="121" t="str">
        <f t="shared" si="62"/>
        <v/>
      </c>
      <c r="P351" s="122" t="str">
        <f>IF(ISBLANK(M351), "", (POWER(M351/VLOOKUP(O351,Anthro_Calc!C:P,13,FALSE),VLOOKUP(O351,Anthro_Calc!C:P,12,FALSE))-1) / (VLOOKUP(O351,Anthro_Calc!C:P,14,FALSE)*VLOOKUP(O351,Anthro_Calc!C:P,12,FALSE)))</f>
        <v/>
      </c>
      <c r="Q351" s="122" t="str">
        <f>IF(ISBLANK(M351), "", -3 + (M351 -VLOOKUP(O351,Anthro_Calc!C:P,4,FALSE)) / (VLOOKUP(O351,Anthro_Calc!C:P,5,FALSE) - VLOOKUP(O351,Anthro_Calc!C:P,4,FALSE)))</f>
        <v/>
      </c>
      <c r="R351" s="122" t="str">
        <f>IF(ISBLANK(M351), "", 3 + (M351 -VLOOKUP(O351,Anthro_Calc!C:P,10,FALSE)) / (VLOOKUP(O351,Anthro_Calc!C:P,10,FALSE) - VLOOKUP(O351,Anthro_Calc!C:P,9,FALSE)))</f>
        <v/>
      </c>
      <c r="S351" s="123" t="str">
        <f t="shared" si="67"/>
        <v/>
      </c>
      <c r="T351" s="124" t="str">
        <f t="shared" si="63"/>
        <v/>
      </c>
      <c r="U351" s="124">
        <f t="shared" si="68"/>
        <v>0</v>
      </c>
      <c r="V351" s="124" t="str">
        <f t="shared" si="69"/>
        <v/>
      </c>
      <c r="W351" s="124">
        <f t="shared" si="70"/>
        <v>0</v>
      </c>
      <c r="X351" s="124" t="str">
        <f t="shared" si="71"/>
        <v/>
      </c>
      <c r="Y351" s="124" t="str">
        <f t="shared" si="64"/>
        <v/>
      </c>
      <c r="Z351" s="55"/>
      <c r="AA351" s="90" t="s">
        <v>27</v>
      </c>
      <c r="AB351" s="89"/>
      <c r="AC351" s="91"/>
      <c r="AD351" s="105" t="str">
        <f>IF(OR(ISBLANK(AC351),ISBLANK(J351)),"",IF(AND(J351&gt;1, K351 &gt;= 6, K351 &lt;= 59), VLOOKUP(AC351&amp;Y351,Contextualization!C356:D387,2,FALSE), "NPD"))</f>
        <v/>
      </c>
      <c r="AE351" s="158"/>
    </row>
    <row r="352" spans="1:31">
      <c r="A352" s="157">
        <f t="shared" si="60"/>
        <v>348</v>
      </c>
      <c r="B352" s="57"/>
      <c r="C352" s="57"/>
      <c r="D352" s="57"/>
      <c r="E352" s="60"/>
      <c r="F352" s="57"/>
      <c r="G352" s="57"/>
      <c r="H352" s="58"/>
      <c r="I352" s="62"/>
      <c r="J352" s="93"/>
      <c r="K352" s="103" t="str">
        <f t="shared" si="65"/>
        <v/>
      </c>
      <c r="L352" s="103" t="str">
        <f t="shared" si="66"/>
        <v/>
      </c>
      <c r="M352" s="89"/>
      <c r="N352" s="121" t="str">
        <f t="shared" si="61"/>
        <v/>
      </c>
      <c r="O352" s="121" t="str">
        <f t="shared" si="62"/>
        <v/>
      </c>
      <c r="P352" s="122" t="str">
        <f>IF(ISBLANK(M352), "", (POWER(M352/VLOOKUP(O352,Anthro_Calc!C:P,13,FALSE),VLOOKUP(O352,Anthro_Calc!C:P,12,FALSE))-1) / (VLOOKUP(O352,Anthro_Calc!C:P,14,FALSE)*VLOOKUP(O352,Anthro_Calc!C:P,12,FALSE)))</f>
        <v/>
      </c>
      <c r="Q352" s="122" t="str">
        <f>IF(ISBLANK(M352), "", -3 + (M352 -VLOOKUP(O352,Anthro_Calc!C:P,4,FALSE)) / (VLOOKUP(O352,Anthro_Calc!C:P,5,FALSE) - VLOOKUP(O352,Anthro_Calc!C:P,4,FALSE)))</f>
        <v/>
      </c>
      <c r="R352" s="122" t="str">
        <f>IF(ISBLANK(M352), "", 3 + (M352 -VLOOKUP(O352,Anthro_Calc!C:P,10,FALSE)) / (VLOOKUP(O352,Anthro_Calc!C:P,10,FALSE) - VLOOKUP(O352,Anthro_Calc!C:P,9,FALSE)))</f>
        <v/>
      </c>
      <c r="S352" s="123" t="str">
        <f t="shared" si="67"/>
        <v/>
      </c>
      <c r="T352" s="124" t="str">
        <f t="shared" si="63"/>
        <v/>
      </c>
      <c r="U352" s="124">
        <f t="shared" si="68"/>
        <v>0</v>
      </c>
      <c r="V352" s="124" t="str">
        <f t="shared" si="69"/>
        <v/>
      </c>
      <c r="W352" s="124">
        <f t="shared" si="70"/>
        <v>0</v>
      </c>
      <c r="X352" s="124" t="str">
        <f t="shared" si="71"/>
        <v/>
      </c>
      <c r="Y352" s="124" t="str">
        <f t="shared" si="64"/>
        <v/>
      </c>
      <c r="Z352" s="55"/>
      <c r="AA352" s="90" t="s">
        <v>27</v>
      </c>
      <c r="AB352" s="89"/>
      <c r="AC352" s="91"/>
      <c r="AD352" s="105" t="str">
        <f>IF(OR(ISBLANK(AC352),ISBLANK(J352)),"",IF(AND(J352&gt;1, K352 &gt;= 6, K352 &lt;= 59), VLOOKUP(AC352&amp;Y352,Contextualization!C357:D388,2,FALSE), "NPD"))</f>
        <v/>
      </c>
      <c r="AE352" s="158"/>
    </row>
    <row r="353" spans="1:31">
      <c r="A353" s="157">
        <f t="shared" si="60"/>
        <v>349</v>
      </c>
      <c r="B353" s="57"/>
      <c r="C353" s="57"/>
      <c r="D353" s="57"/>
      <c r="E353" s="60"/>
      <c r="F353" s="57"/>
      <c r="G353" s="57"/>
      <c r="H353" s="58"/>
      <c r="I353" s="62"/>
      <c r="J353" s="93"/>
      <c r="K353" s="103" t="str">
        <f t="shared" si="65"/>
        <v/>
      </c>
      <c r="L353" s="103" t="str">
        <f t="shared" si="66"/>
        <v/>
      </c>
      <c r="M353" s="89"/>
      <c r="N353" s="121" t="str">
        <f t="shared" si="61"/>
        <v/>
      </c>
      <c r="O353" s="121" t="str">
        <f t="shared" si="62"/>
        <v/>
      </c>
      <c r="P353" s="122" t="str">
        <f>IF(ISBLANK(M353), "", (POWER(M353/VLOOKUP(O353,Anthro_Calc!C:P,13,FALSE),VLOOKUP(O353,Anthro_Calc!C:P,12,FALSE))-1) / (VLOOKUP(O353,Anthro_Calc!C:P,14,FALSE)*VLOOKUP(O353,Anthro_Calc!C:P,12,FALSE)))</f>
        <v/>
      </c>
      <c r="Q353" s="122" t="str">
        <f>IF(ISBLANK(M353), "", -3 + (M353 -VLOOKUP(O353,Anthro_Calc!C:P,4,FALSE)) / (VLOOKUP(O353,Anthro_Calc!C:P,5,FALSE) - VLOOKUP(O353,Anthro_Calc!C:P,4,FALSE)))</f>
        <v/>
      </c>
      <c r="R353" s="122" t="str">
        <f>IF(ISBLANK(M353), "", 3 + (M353 -VLOOKUP(O353,Anthro_Calc!C:P,10,FALSE)) / (VLOOKUP(O353,Anthro_Calc!C:P,10,FALSE) - VLOOKUP(O353,Anthro_Calc!C:P,9,FALSE)))</f>
        <v/>
      </c>
      <c r="S353" s="123" t="str">
        <f t="shared" si="67"/>
        <v/>
      </c>
      <c r="T353" s="124" t="str">
        <f t="shared" si="63"/>
        <v/>
      </c>
      <c r="U353" s="124">
        <f t="shared" si="68"/>
        <v>0</v>
      </c>
      <c r="V353" s="124" t="str">
        <f t="shared" si="69"/>
        <v/>
      </c>
      <c r="W353" s="124">
        <f t="shared" si="70"/>
        <v>0</v>
      </c>
      <c r="X353" s="124" t="str">
        <f t="shared" si="71"/>
        <v/>
      </c>
      <c r="Y353" s="124" t="str">
        <f t="shared" si="64"/>
        <v/>
      </c>
      <c r="Z353" s="55"/>
      <c r="AA353" s="90" t="s">
        <v>27</v>
      </c>
      <c r="AB353" s="89"/>
      <c r="AC353" s="91"/>
      <c r="AD353" s="105" t="str">
        <f>IF(OR(ISBLANK(AC353),ISBLANK(J353)),"",IF(AND(J353&gt;1, K353 &gt;= 6, K353 &lt;= 59), VLOOKUP(AC353&amp;Y353,Contextualization!C358:D389,2,FALSE), "NPD"))</f>
        <v/>
      </c>
      <c r="AE353" s="158"/>
    </row>
    <row r="354" spans="1:31">
      <c r="A354" s="157">
        <f t="shared" si="60"/>
        <v>350</v>
      </c>
      <c r="B354" s="57"/>
      <c r="C354" s="57"/>
      <c r="D354" s="57"/>
      <c r="E354" s="60"/>
      <c r="F354" s="57"/>
      <c r="G354" s="57"/>
      <c r="H354" s="58"/>
      <c r="I354" s="62"/>
      <c r="J354" s="93"/>
      <c r="K354" s="103" t="str">
        <f t="shared" si="65"/>
        <v/>
      </c>
      <c r="L354" s="103" t="str">
        <f t="shared" si="66"/>
        <v/>
      </c>
      <c r="M354" s="89"/>
      <c r="N354" s="121" t="str">
        <f t="shared" si="61"/>
        <v/>
      </c>
      <c r="O354" s="121" t="str">
        <f t="shared" si="62"/>
        <v/>
      </c>
      <c r="P354" s="122" t="str">
        <f>IF(ISBLANK(M354), "", (POWER(M354/VLOOKUP(O354,Anthro_Calc!C:P,13,FALSE),VLOOKUP(O354,Anthro_Calc!C:P,12,FALSE))-1) / (VLOOKUP(O354,Anthro_Calc!C:P,14,FALSE)*VLOOKUP(O354,Anthro_Calc!C:P,12,FALSE)))</f>
        <v/>
      </c>
      <c r="Q354" s="122" t="str">
        <f>IF(ISBLANK(M354), "", -3 + (M354 -VLOOKUP(O354,Anthro_Calc!C:P,4,FALSE)) / (VLOOKUP(O354,Anthro_Calc!C:P,5,FALSE) - VLOOKUP(O354,Anthro_Calc!C:P,4,FALSE)))</f>
        <v/>
      </c>
      <c r="R354" s="122" t="str">
        <f>IF(ISBLANK(M354), "", 3 + (M354 -VLOOKUP(O354,Anthro_Calc!C:P,10,FALSE)) / (VLOOKUP(O354,Anthro_Calc!C:P,10,FALSE) - VLOOKUP(O354,Anthro_Calc!C:P,9,FALSE)))</f>
        <v/>
      </c>
      <c r="S354" s="123" t="str">
        <f t="shared" si="67"/>
        <v/>
      </c>
      <c r="T354" s="124" t="str">
        <f t="shared" si="63"/>
        <v/>
      </c>
      <c r="U354" s="124">
        <f t="shared" si="68"/>
        <v>0</v>
      </c>
      <c r="V354" s="124" t="str">
        <f t="shared" si="69"/>
        <v/>
      </c>
      <c r="W354" s="124">
        <f t="shared" si="70"/>
        <v>0</v>
      </c>
      <c r="X354" s="124" t="str">
        <f t="shared" si="71"/>
        <v/>
      </c>
      <c r="Y354" s="124" t="str">
        <f t="shared" si="64"/>
        <v/>
      </c>
      <c r="Z354" s="55"/>
      <c r="AA354" s="90" t="s">
        <v>27</v>
      </c>
      <c r="AB354" s="89"/>
      <c r="AC354" s="91"/>
      <c r="AD354" s="105" t="str">
        <f>IF(OR(ISBLANK(AC354),ISBLANK(J354)),"",IF(AND(J354&gt;1, K354 &gt;= 6, K354 &lt;= 59), VLOOKUP(AC354&amp;Y354,Contextualization!C359:D390,2,FALSE), "NPD"))</f>
        <v/>
      </c>
      <c r="AE354" s="158"/>
    </row>
    <row r="355" spans="1:31">
      <c r="A355" s="157">
        <f t="shared" si="60"/>
        <v>351</v>
      </c>
      <c r="B355" s="57"/>
      <c r="C355" s="57"/>
      <c r="D355" s="57"/>
      <c r="E355" s="60"/>
      <c r="F355" s="57"/>
      <c r="G355" s="57"/>
      <c r="H355" s="58"/>
      <c r="I355" s="62"/>
      <c r="J355" s="93"/>
      <c r="K355" s="103" t="str">
        <f t="shared" si="65"/>
        <v/>
      </c>
      <c r="L355" s="103" t="str">
        <f t="shared" si="66"/>
        <v/>
      </c>
      <c r="M355" s="89"/>
      <c r="N355" s="121" t="str">
        <f t="shared" si="61"/>
        <v/>
      </c>
      <c r="O355" s="121" t="str">
        <f t="shared" si="62"/>
        <v/>
      </c>
      <c r="P355" s="122" t="str">
        <f>IF(ISBLANK(M355), "", (POWER(M355/VLOOKUP(O355,Anthro_Calc!C:P,13,FALSE),VLOOKUP(O355,Anthro_Calc!C:P,12,FALSE))-1) / (VLOOKUP(O355,Anthro_Calc!C:P,14,FALSE)*VLOOKUP(O355,Anthro_Calc!C:P,12,FALSE)))</f>
        <v/>
      </c>
      <c r="Q355" s="122" t="str">
        <f>IF(ISBLANK(M355), "", -3 + (M355 -VLOOKUP(O355,Anthro_Calc!C:P,4,FALSE)) / (VLOOKUP(O355,Anthro_Calc!C:P,5,FALSE) - VLOOKUP(O355,Anthro_Calc!C:P,4,FALSE)))</f>
        <v/>
      </c>
      <c r="R355" s="122" t="str">
        <f>IF(ISBLANK(M355), "", 3 + (M355 -VLOOKUP(O355,Anthro_Calc!C:P,10,FALSE)) / (VLOOKUP(O355,Anthro_Calc!C:P,10,FALSE) - VLOOKUP(O355,Anthro_Calc!C:P,9,FALSE)))</f>
        <v/>
      </c>
      <c r="S355" s="123" t="str">
        <f t="shared" si="67"/>
        <v/>
      </c>
      <c r="T355" s="124" t="str">
        <f t="shared" si="63"/>
        <v/>
      </c>
      <c r="U355" s="124">
        <f t="shared" si="68"/>
        <v>0</v>
      </c>
      <c r="V355" s="124" t="str">
        <f t="shared" si="69"/>
        <v/>
      </c>
      <c r="W355" s="124">
        <f t="shared" si="70"/>
        <v>0</v>
      </c>
      <c r="X355" s="124" t="str">
        <f t="shared" si="71"/>
        <v/>
      </c>
      <c r="Y355" s="124" t="str">
        <f t="shared" si="64"/>
        <v/>
      </c>
      <c r="Z355" s="55"/>
      <c r="AA355" s="90" t="s">
        <v>27</v>
      </c>
      <c r="AB355" s="89"/>
      <c r="AC355" s="91"/>
      <c r="AD355" s="105" t="str">
        <f>IF(OR(ISBLANK(AC355),ISBLANK(J355)),"",IF(AND(J355&gt;1, K355 &gt;= 6, K355 &lt;= 59), VLOOKUP(AC355&amp;Y355,Contextualization!C360:D391,2,FALSE), "NPD"))</f>
        <v/>
      </c>
      <c r="AE355" s="158"/>
    </row>
    <row r="356" spans="1:31">
      <c r="A356" s="157">
        <f t="shared" si="60"/>
        <v>352</v>
      </c>
      <c r="B356" s="57"/>
      <c r="C356" s="57"/>
      <c r="D356" s="57"/>
      <c r="E356" s="60"/>
      <c r="F356" s="57"/>
      <c r="G356" s="57"/>
      <c r="H356" s="58"/>
      <c r="I356" s="62"/>
      <c r="J356" s="93"/>
      <c r="K356" s="103" t="str">
        <f t="shared" si="65"/>
        <v/>
      </c>
      <c r="L356" s="103" t="str">
        <f t="shared" si="66"/>
        <v/>
      </c>
      <c r="M356" s="89"/>
      <c r="N356" s="121" t="str">
        <f t="shared" si="61"/>
        <v/>
      </c>
      <c r="O356" s="121" t="str">
        <f t="shared" si="62"/>
        <v/>
      </c>
      <c r="P356" s="122" t="str">
        <f>IF(ISBLANK(M356), "", (POWER(M356/VLOOKUP(O356,Anthro_Calc!C:P,13,FALSE),VLOOKUP(O356,Anthro_Calc!C:P,12,FALSE))-1) / (VLOOKUP(O356,Anthro_Calc!C:P,14,FALSE)*VLOOKUP(O356,Anthro_Calc!C:P,12,FALSE)))</f>
        <v/>
      </c>
      <c r="Q356" s="122" t="str">
        <f>IF(ISBLANK(M356), "", -3 + (M356 -VLOOKUP(O356,Anthro_Calc!C:P,4,FALSE)) / (VLOOKUP(O356,Anthro_Calc!C:P,5,FALSE) - VLOOKUP(O356,Anthro_Calc!C:P,4,FALSE)))</f>
        <v/>
      </c>
      <c r="R356" s="122" t="str">
        <f>IF(ISBLANK(M356), "", 3 + (M356 -VLOOKUP(O356,Anthro_Calc!C:P,10,FALSE)) / (VLOOKUP(O356,Anthro_Calc!C:P,10,FALSE) - VLOOKUP(O356,Anthro_Calc!C:P,9,FALSE)))</f>
        <v/>
      </c>
      <c r="S356" s="123" t="str">
        <f t="shared" si="67"/>
        <v/>
      </c>
      <c r="T356" s="124" t="str">
        <f t="shared" si="63"/>
        <v/>
      </c>
      <c r="U356" s="124">
        <f t="shared" si="68"/>
        <v>0</v>
      </c>
      <c r="V356" s="124" t="str">
        <f t="shared" si="69"/>
        <v/>
      </c>
      <c r="W356" s="124">
        <f t="shared" si="70"/>
        <v>0</v>
      </c>
      <c r="X356" s="124" t="str">
        <f t="shared" si="71"/>
        <v/>
      </c>
      <c r="Y356" s="124" t="str">
        <f t="shared" si="64"/>
        <v/>
      </c>
      <c r="Z356" s="55"/>
      <c r="AA356" s="90" t="s">
        <v>27</v>
      </c>
      <c r="AB356" s="89"/>
      <c r="AC356" s="91"/>
      <c r="AD356" s="105" t="str">
        <f>IF(OR(ISBLANK(AC356),ISBLANK(J356)),"",IF(AND(J356&gt;1, K356 &gt;= 6, K356 &lt;= 59), VLOOKUP(AC356&amp;Y356,Contextualization!C361:D392,2,FALSE), "NPD"))</f>
        <v/>
      </c>
      <c r="AE356" s="158"/>
    </row>
    <row r="357" spans="1:31">
      <c r="A357" s="157">
        <f t="shared" si="60"/>
        <v>353</v>
      </c>
      <c r="B357" s="57"/>
      <c r="C357" s="57"/>
      <c r="D357" s="57"/>
      <c r="E357" s="60"/>
      <c r="F357" s="57"/>
      <c r="G357" s="57"/>
      <c r="H357" s="58"/>
      <c r="I357" s="62"/>
      <c r="J357" s="93"/>
      <c r="K357" s="103" t="str">
        <f t="shared" si="65"/>
        <v/>
      </c>
      <c r="L357" s="103" t="str">
        <f t="shared" si="66"/>
        <v/>
      </c>
      <c r="M357" s="89"/>
      <c r="N357" s="121" t="str">
        <f t="shared" si="61"/>
        <v/>
      </c>
      <c r="O357" s="121" t="str">
        <f t="shared" si="62"/>
        <v/>
      </c>
      <c r="P357" s="122" t="str">
        <f>IF(ISBLANK(M357), "", (POWER(M357/VLOOKUP(O357,Anthro_Calc!C:P,13,FALSE),VLOOKUP(O357,Anthro_Calc!C:P,12,FALSE))-1) / (VLOOKUP(O357,Anthro_Calc!C:P,14,FALSE)*VLOOKUP(O357,Anthro_Calc!C:P,12,FALSE)))</f>
        <v/>
      </c>
      <c r="Q357" s="122" t="str">
        <f>IF(ISBLANK(M357), "", -3 + (M357 -VLOOKUP(O357,Anthro_Calc!C:P,4,FALSE)) / (VLOOKUP(O357,Anthro_Calc!C:P,5,FALSE) - VLOOKUP(O357,Anthro_Calc!C:P,4,FALSE)))</f>
        <v/>
      </c>
      <c r="R357" s="122" t="str">
        <f>IF(ISBLANK(M357), "", 3 + (M357 -VLOOKUP(O357,Anthro_Calc!C:P,10,FALSE)) / (VLOOKUP(O357,Anthro_Calc!C:P,10,FALSE) - VLOOKUP(O357,Anthro_Calc!C:P,9,FALSE)))</f>
        <v/>
      </c>
      <c r="S357" s="123" t="str">
        <f t="shared" si="67"/>
        <v/>
      </c>
      <c r="T357" s="124" t="str">
        <f t="shared" si="63"/>
        <v/>
      </c>
      <c r="U357" s="124">
        <f t="shared" si="68"/>
        <v>0</v>
      </c>
      <c r="V357" s="124" t="str">
        <f t="shared" si="69"/>
        <v/>
      </c>
      <c r="W357" s="124">
        <f t="shared" si="70"/>
        <v>0</v>
      </c>
      <c r="X357" s="124" t="str">
        <f t="shared" si="71"/>
        <v/>
      </c>
      <c r="Y357" s="124" t="str">
        <f t="shared" si="64"/>
        <v/>
      </c>
      <c r="Z357" s="55"/>
      <c r="AA357" s="90" t="s">
        <v>27</v>
      </c>
      <c r="AB357" s="89"/>
      <c r="AC357" s="91"/>
      <c r="AD357" s="105" t="str">
        <f>IF(OR(ISBLANK(AC357),ISBLANK(J357)),"",IF(AND(J357&gt;1, K357 &gt;= 6, K357 &lt;= 59), VLOOKUP(AC357&amp;Y357,Contextualization!C362:D393,2,FALSE), "NPD"))</f>
        <v/>
      </c>
      <c r="AE357" s="158"/>
    </row>
    <row r="358" spans="1:31">
      <c r="A358" s="157">
        <f t="shared" si="60"/>
        <v>354</v>
      </c>
      <c r="B358" s="57"/>
      <c r="C358" s="57"/>
      <c r="D358" s="57"/>
      <c r="E358" s="60"/>
      <c r="F358" s="57"/>
      <c r="G358" s="57"/>
      <c r="H358" s="58"/>
      <c r="I358" s="62"/>
      <c r="J358" s="93"/>
      <c r="K358" s="103" t="str">
        <f t="shared" si="65"/>
        <v/>
      </c>
      <c r="L358" s="103" t="str">
        <f t="shared" si="66"/>
        <v/>
      </c>
      <c r="M358" s="89"/>
      <c r="N358" s="121" t="str">
        <f t="shared" si="61"/>
        <v/>
      </c>
      <c r="O358" s="121" t="str">
        <f t="shared" si="62"/>
        <v/>
      </c>
      <c r="P358" s="122" t="str">
        <f>IF(ISBLANK(M358), "", (POWER(M358/VLOOKUP(O358,Anthro_Calc!C:P,13,FALSE),VLOOKUP(O358,Anthro_Calc!C:P,12,FALSE))-1) / (VLOOKUP(O358,Anthro_Calc!C:P,14,FALSE)*VLOOKUP(O358,Anthro_Calc!C:P,12,FALSE)))</f>
        <v/>
      </c>
      <c r="Q358" s="122" t="str">
        <f>IF(ISBLANK(M358), "", -3 + (M358 -VLOOKUP(O358,Anthro_Calc!C:P,4,FALSE)) / (VLOOKUP(O358,Anthro_Calc!C:P,5,FALSE) - VLOOKUP(O358,Anthro_Calc!C:P,4,FALSE)))</f>
        <v/>
      </c>
      <c r="R358" s="122" t="str">
        <f>IF(ISBLANK(M358), "", 3 + (M358 -VLOOKUP(O358,Anthro_Calc!C:P,10,FALSE)) / (VLOOKUP(O358,Anthro_Calc!C:P,10,FALSE) - VLOOKUP(O358,Anthro_Calc!C:P,9,FALSE)))</f>
        <v/>
      </c>
      <c r="S358" s="123" t="str">
        <f t="shared" si="67"/>
        <v/>
      </c>
      <c r="T358" s="124" t="str">
        <f t="shared" si="63"/>
        <v/>
      </c>
      <c r="U358" s="124">
        <f t="shared" si="68"/>
        <v>0</v>
      </c>
      <c r="V358" s="124" t="str">
        <f t="shared" si="69"/>
        <v/>
      </c>
      <c r="W358" s="124">
        <f t="shared" si="70"/>
        <v>0</v>
      </c>
      <c r="X358" s="124" t="str">
        <f t="shared" si="71"/>
        <v/>
      </c>
      <c r="Y358" s="124" t="str">
        <f t="shared" si="64"/>
        <v/>
      </c>
      <c r="Z358" s="55"/>
      <c r="AA358" s="90" t="s">
        <v>27</v>
      </c>
      <c r="AB358" s="89"/>
      <c r="AC358" s="91"/>
      <c r="AD358" s="105" t="str">
        <f>IF(OR(ISBLANK(AC358),ISBLANK(J358)),"",IF(AND(J358&gt;1, K358 &gt;= 6, K358 &lt;= 59), VLOOKUP(AC358&amp;Y358,Contextualization!C363:D394,2,FALSE), "NPD"))</f>
        <v/>
      </c>
      <c r="AE358" s="158"/>
    </row>
    <row r="359" spans="1:31">
      <c r="A359" s="157">
        <f t="shared" si="60"/>
        <v>355</v>
      </c>
      <c r="B359" s="57"/>
      <c r="C359" s="57"/>
      <c r="D359" s="57"/>
      <c r="E359" s="60"/>
      <c r="F359" s="57"/>
      <c r="G359" s="57"/>
      <c r="H359" s="58"/>
      <c r="I359" s="62"/>
      <c r="J359" s="93"/>
      <c r="K359" s="103" t="str">
        <f t="shared" si="65"/>
        <v/>
      </c>
      <c r="L359" s="103" t="str">
        <f t="shared" si="66"/>
        <v/>
      </c>
      <c r="M359" s="89"/>
      <c r="N359" s="121" t="str">
        <f t="shared" si="61"/>
        <v/>
      </c>
      <c r="O359" s="121" t="str">
        <f t="shared" si="62"/>
        <v/>
      </c>
      <c r="P359" s="122" t="str">
        <f>IF(ISBLANK(M359), "", (POWER(M359/VLOOKUP(O359,Anthro_Calc!C:P,13,FALSE),VLOOKUP(O359,Anthro_Calc!C:P,12,FALSE))-1) / (VLOOKUP(O359,Anthro_Calc!C:P,14,FALSE)*VLOOKUP(O359,Anthro_Calc!C:P,12,FALSE)))</f>
        <v/>
      </c>
      <c r="Q359" s="122" t="str">
        <f>IF(ISBLANK(M359), "", -3 + (M359 -VLOOKUP(O359,Anthro_Calc!C:P,4,FALSE)) / (VLOOKUP(O359,Anthro_Calc!C:P,5,FALSE) - VLOOKUP(O359,Anthro_Calc!C:P,4,FALSE)))</f>
        <v/>
      </c>
      <c r="R359" s="122" t="str">
        <f>IF(ISBLANK(M359), "", 3 + (M359 -VLOOKUP(O359,Anthro_Calc!C:P,10,FALSE)) / (VLOOKUP(O359,Anthro_Calc!C:P,10,FALSE) - VLOOKUP(O359,Anthro_Calc!C:P,9,FALSE)))</f>
        <v/>
      </c>
      <c r="S359" s="123" t="str">
        <f t="shared" si="67"/>
        <v/>
      </c>
      <c r="T359" s="124" t="str">
        <f t="shared" si="63"/>
        <v/>
      </c>
      <c r="U359" s="124">
        <f t="shared" si="68"/>
        <v>0</v>
      </c>
      <c r="V359" s="124" t="str">
        <f t="shared" si="69"/>
        <v/>
      </c>
      <c r="W359" s="124">
        <f t="shared" si="70"/>
        <v>0</v>
      </c>
      <c r="X359" s="124" t="str">
        <f t="shared" si="71"/>
        <v/>
      </c>
      <c r="Y359" s="124" t="str">
        <f t="shared" si="64"/>
        <v/>
      </c>
      <c r="Z359" s="55"/>
      <c r="AA359" s="90" t="s">
        <v>27</v>
      </c>
      <c r="AB359" s="89"/>
      <c r="AC359" s="91"/>
      <c r="AD359" s="105" t="str">
        <f>IF(OR(ISBLANK(AC359),ISBLANK(J359)),"",IF(AND(J359&gt;1, K359 &gt;= 6, K359 &lt;= 59), VLOOKUP(AC359&amp;Y359,Contextualization!C364:D395,2,FALSE), "NPD"))</f>
        <v/>
      </c>
      <c r="AE359" s="158"/>
    </row>
    <row r="360" spans="1:31">
      <c r="A360" s="157">
        <f t="shared" si="60"/>
        <v>356</v>
      </c>
      <c r="B360" s="57"/>
      <c r="C360" s="57"/>
      <c r="D360" s="57"/>
      <c r="E360" s="60"/>
      <c r="F360" s="57"/>
      <c r="G360" s="57"/>
      <c r="H360" s="58"/>
      <c r="I360" s="62"/>
      <c r="J360" s="93"/>
      <c r="K360" s="103" t="str">
        <f t="shared" si="65"/>
        <v/>
      </c>
      <c r="L360" s="103" t="str">
        <f t="shared" si="66"/>
        <v/>
      </c>
      <c r="M360" s="89"/>
      <c r="N360" s="121" t="str">
        <f t="shared" si="61"/>
        <v/>
      </c>
      <c r="O360" s="121" t="str">
        <f t="shared" si="62"/>
        <v/>
      </c>
      <c r="P360" s="122" t="str">
        <f>IF(ISBLANK(M360), "", (POWER(M360/VLOOKUP(O360,Anthro_Calc!C:P,13,FALSE),VLOOKUP(O360,Anthro_Calc!C:P,12,FALSE))-1) / (VLOOKUP(O360,Anthro_Calc!C:P,14,FALSE)*VLOOKUP(O360,Anthro_Calc!C:P,12,FALSE)))</f>
        <v/>
      </c>
      <c r="Q360" s="122" t="str">
        <f>IF(ISBLANK(M360), "", -3 + (M360 -VLOOKUP(O360,Anthro_Calc!C:P,4,FALSE)) / (VLOOKUP(O360,Anthro_Calc!C:P,5,FALSE) - VLOOKUP(O360,Anthro_Calc!C:P,4,FALSE)))</f>
        <v/>
      </c>
      <c r="R360" s="122" t="str">
        <f>IF(ISBLANK(M360), "", 3 + (M360 -VLOOKUP(O360,Anthro_Calc!C:P,10,FALSE)) / (VLOOKUP(O360,Anthro_Calc!C:P,10,FALSE) - VLOOKUP(O360,Anthro_Calc!C:P,9,FALSE)))</f>
        <v/>
      </c>
      <c r="S360" s="123" t="str">
        <f t="shared" si="67"/>
        <v/>
      </c>
      <c r="T360" s="124" t="str">
        <f t="shared" si="63"/>
        <v/>
      </c>
      <c r="U360" s="124">
        <f t="shared" si="68"/>
        <v>0</v>
      </c>
      <c r="V360" s="124" t="str">
        <f t="shared" si="69"/>
        <v/>
      </c>
      <c r="W360" s="124">
        <f t="shared" si="70"/>
        <v>0</v>
      </c>
      <c r="X360" s="124" t="str">
        <f t="shared" si="71"/>
        <v/>
      </c>
      <c r="Y360" s="124" t="str">
        <f t="shared" si="64"/>
        <v/>
      </c>
      <c r="Z360" s="55"/>
      <c r="AA360" s="90" t="s">
        <v>27</v>
      </c>
      <c r="AB360" s="89"/>
      <c r="AC360" s="91"/>
      <c r="AD360" s="105" t="str">
        <f>IF(OR(ISBLANK(AC360),ISBLANK(J360)),"",IF(AND(J360&gt;1, K360 &gt;= 6, K360 &lt;= 59), VLOOKUP(AC360&amp;Y360,Contextualization!C365:D396,2,FALSE), "NPD"))</f>
        <v/>
      </c>
      <c r="AE360" s="158"/>
    </row>
    <row r="361" spans="1:31">
      <c r="A361" s="157">
        <f t="shared" si="60"/>
        <v>357</v>
      </c>
      <c r="B361" s="57"/>
      <c r="C361" s="57"/>
      <c r="D361" s="57"/>
      <c r="E361" s="60"/>
      <c r="F361" s="57"/>
      <c r="G361" s="57"/>
      <c r="H361" s="58"/>
      <c r="I361" s="62"/>
      <c r="J361" s="93"/>
      <c r="K361" s="103" t="str">
        <f t="shared" si="65"/>
        <v/>
      </c>
      <c r="L361" s="103" t="str">
        <f t="shared" si="66"/>
        <v/>
      </c>
      <c r="M361" s="89"/>
      <c r="N361" s="121" t="str">
        <f t="shared" si="61"/>
        <v/>
      </c>
      <c r="O361" s="121" t="str">
        <f t="shared" si="62"/>
        <v/>
      </c>
      <c r="P361" s="122" t="str">
        <f>IF(ISBLANK(M361), "", (POWER(M361/VLOOKUP(O361,Anthro_Calc!C:P,13,FALSE),VLOOKUP(O361,Anthro_Calc!C:P,12,FALSE))-1) / (VLOOKUP(O361,Anthro_Calc!C:P,14,FALSE)*VLOOKUP(O361,Anthro_Calc!C:P,12,FALSE)))</f>
        <v/>
      </c>
      <c r="Q361" s="122" t="str">
        <f>IF(ISBLANK(M361), "", -3 + (M361 -VLOOKUP(O361,Anthro_Calc!C:P,4,FALSE)) / (VLOOKUP(O361,Anthro_Calc!C:P,5,FALSE) - VLOOKUP(O361,Anthro_Calc!C:P,4,FALSE)))</f>
        <v/>
      </c>
      <c r="R361" s="122" t="str">
        <f>IF(ISBLANK(M361), "", 3 + (M361 -VLOOKUP(O361,Anthro_Calc!C:P,10,FALSE)) / (VLOOKUP(O361,Anthro_Calc!C:P,10,FALSE) - VLOOKUP(O361,Anthro_Calc!C:P,9,FALSE)))</f>
        <v/>
      </c>
      <c r="S361" s="123" t="str">
        <f t="shared" si="67"/>
        <v/>
      </c>
      <c r="T361" s="124" t="str">
        <f t="shared" si="63"/>
        <v/>
      </c>
      <c r="U361" s="124">
        <f t="shared" si="68"/>
        <v>0</v>
      </c>
      <c r="V361" s="124" t="str">
        <f t="shared" si="69"/>
        <v/>
      </c>
      <c r="W361" s="124">
        <f t="shared" si="70"/>
        <v>0</v>
      </c>
      <c r="X361" s="124" t="str">
        <f t="shared" si="71"/>
        <v/>
      </c>
      <c r="Y361" s="124" t="str">
        <f t="shared" si="64"/>
        <v/>
      </c>
      <c r="Z361" s="55"/>
      <c r="AA361" s="90" t="s">
        <v>27</v>
      </c>
      <c r="AB361" s="89"/>
      <c r="AC361" s="91"/>
      <c r="AD361" s="105" t="str">
        <f>IF(OR(ISBLANK(AC361),ISBLANK(J361)),"",IF(AND(J361&gt;1, K361 &gt;= 6, K361 &lt;= 59), VLOOKUP(AC361&amp;Y361,Contextualization!C366:D397,2,FALSE), "NPD"))</f>
        <v/>
      </c>
      <c r="AE361" s="158"/>
    </row>
    <row r="362" spans="1:31">
      <c r="A362" s="157">
        <f t="shared" si="60"/>
        <v>358</v>
      </c>
      <c r="B362" s="57"/>
      <c r="C362" s="57"/>
      <c r="D362" s="57"/>
      <c r="E362" s="60"/>
      <c r="F362" s="57"/>
      <c r="G362" s="57"/>
      <c r="H362" s="58"/>
      <c r="I362" s="62"/>
      <c r="J362" s="93"/>
      <c r="K362" s="103" t="str">
        <f t="shared" si="65"/>
        <v/>
      </c>
      <c r="L362" s="103" t="str">
        <f t="shared" si="66"/>
        <v/>
      </c>
      <c r="M362" s="89"/>
      <c r="N362" s="121" t="str">
        <f t="shared" si="61"/>
        <v/>
      </c>
      <c r="O362" s="121" t="str">
        <f t="shared" si="62"/>
        <v/>
      </c>
      <c r="P362" s="122" t="str">
        <f>IF(ISBLANK(M362), "", (POWER(M362/VLOOKUP(O362,Anthro_Calc!C:P,13,FALSE),VLOOKUP(O362,Anthro_Calc!C:P,12,FALSE))-1) / (VLOOKUP(O362,Anthro_Calc!C:P,14,FALSE)*VLOOKUP(O362,Anthro_Calc!C:P,12,FALSE)))</f>
        <v/>
      </c>
      <c r="Q362" s="122" t="str">
        <f>IF(ISBLANK(M362), "", -3 + (M362 -VLOOKUP(O362,Anthro_Calc!C:P,4,FALSE)) / (VLOOKUP(O362,Anthro_Calc!C:P,5,FALSE) - VLOOKUP(O362,Anthro_Calc!C:P,4,FALSE)))</f>
        <v/>
      </c>
      <c r="R362" s="122" t="str">
        <f>IF(ISBLANK(M362), "", 3 + (M362 -VLOOKUP(O362,Anthro_Calc!C:P,10,FALSE)) / (VLOOKUP(O362,Anthro_Calc!C:P,10,FALSE) - VLOOKUP(O362,Anthro_Calc!C:P,9,FALSE)))</f>
        <v/>
      </c>
      <c r="S362" s="123" t="str">
        <f t="shared" si="67"/>
        <v/>
      </c>
      <c r="T362" s="124" t="str">
        <f t="shared" si="63"/>
        <v/>
      </c>
      <c r="U362" s="124">
        <f t="shared" si="68"/>
        <v>0</v>
      </c>
      <c r="V362" s="124" t="str">
        <f t="shared" si="69"/>
        <v/>
      </c>
      <c r="W362" s="124">
        <f t="shared" si="70"/>
        <v>0</v>
      </c>
      <c r="X362" s="124" t="str">
        <f t="shared" si="71"/>
        <v/>
      </c>
      <c r="Y362" s="124" t="str">
        <f t="shared" si="64"/>
        <v/>
      </c>
      <c r="Z362" s="55"/>
      <c r="AA362" s="90" t="s">
        <v>27</v>
      </c>
      <c r="AB362" s="89"/>
      <c r="AC362" s="91"/>
      <c r="AD362" s="105" t="str">
        <f>IF(OR(ISBLANK(AC362),ISBLANK(J362)),"",IF(AND(J362&gt;1, K362 &gt;= 6, K362 &lt;= 59), VLOOKUP(AC362&amp;Y362,Contextualization!C367:D398,2,FALSE), "NPD"))</f>
        <v/>
      </c>
      <c r="AE362" s="158"/>
    </row>
    <row r="363" spans="1:31">
      <c r="A363" s="157">
        <f t="shared" si="60"/>
        <v>359</v>
      </c>
      <c r="B363" s="57"/>
      <c r="C363" s="57"/>
      <c r="D363" s="57"/>
      <c r="E363" s="60"/>
      <c r="F363" s="57"/>
      <c r="G363" s="57"/>
      <c r="H363" s="58"/>
      <c r="I363" s="62"/>
      <c r="J363" s="93"/>
      <c r="K363" s="103" t="str">
        <f t="shared" si="65"/>
        <v/>
      </c>
      <c r="L363" s="103" t="str">
        <f t="shared" si="66"/>
        <v/>
      </c>
      <c r="M363" s="89"/>
      <c r="N363" s="121" t="str">
        <f t="shared" si="61"/>
        <v/>
      </c>
      <c r="O363" s="121" t="str">
        <f t="shared" si="62"/>
        <v/>
      </c>
      <c r="P363" s="122" t="str">
        <f>IF(ISBLANK(M363), "", (POWER(M363/VLOOKUP(O363,Anthro_Calc!C:P,13,FALSE),VLOOKUP(O363,Anthro_Calc!C:P,12,FALSE))-1) / (VLOOKUP(O363,Anthro_Calc!C:P,14,FALSE)*VLOOKUP(O363,Anthro_Calc!C:P,12,FALSE)))</f>
        <v/>
      </c>
      <c r="Q363" s="122" t="str">
        <f>IF(ISBLANK(M363), "", -3 + (M363 -VLOOKUP(O363,Anthro_Calc!C:P,4,FALSE)) / (VLOOKUP(O363,Anthro_Calc!C:P,5,FALSE) - VLOOKUP(O363,Anthro_Calc!C:P,4,FALSE)))</f>
        <v/>
      </c>
      <c r="R363" s="122" t="str">
        <f>IF(ISBLANK(M363), "", 3 + (M363 -VLOOKUP(O363,Anthro_Calc!C:P,10,FALSE)) / (VLOOKUP(O363,Anthro_Calc!C:P,10,FALSE) - VLOOKUP(O363,Anthro_Calc!C:P,9,FALSE)))</f>
        <v/>
      </c>
      <c r="S363" s="123" t="str">
        <f t="shared" si="67"/>
        <v/>
      </c>
      <c r="T363" s="124" t="str">
        <f t="shared" si="63"/>
        <v/>
      </c>
      <c r="U363" s="124">
        <f t="shared" si="68"/>
        <v>0</v>
      </c>
      <c r="V363" s="124" t="str">
        <f t="shared" si="69"/>
        <v/>
      </c>
      <c r="W363" s="124">
        <f t="shared" si="70"/>
        <v>0</v>
      </c>
      <c r="X363" s="124" t="str">
        <f t="shared" si="71"/>
        <v/>
      </c>
      <c r="Y363" s="124" t="str">
        <f t="shared" si="64"/>
        <v/>
      </c>
      <c r="Z363" s="55"/>
      <c r="AA363" s="90" t="s">
        <v>27</v>
      </c>
      <c r="AB363" s="89"/>
      <c r="AC363" s="91"/>
      <c r="AD363" s="105" t="str">
        <f>IF(OR(ISBLANK(AC363),ISBLANK(J363)),"",IF(AND(J363&gt;1, K363 &gt;= 6, K363 &lt;= 59), VLOOKUP(AC363&amp;Y363,Contextualization!C368:D399,2,FALSE), "NPD"))</f>
        <v/>
      </c>
      <c r="AE363" s="158"/>
    </row>
    <row r="364" spans="1:31">
      <c r="A364" s="157">
        <f t="shared" si="60"/>
        <v>360</v>
      </c>
      <c r="B364" s="57"/>
      <c r="C364" s="57"/>
      <c r="D364" s="57"/>
      <c r="E364" s="60"/>
      <c r="F364" s="57"/>
      <c r="G364" s="57"/>
      <c r="H364" s="58"/>
      <c r="I364" s="62"/>
      <c r="J364" s="93"/>
      <c r="K364" s="103" t="str">
        <f t="shared" si="65"/>
        <v/>
      </c>
      <c r="L364" s="103" t="str">
        <f t="shared" si="66"/>
        <v/>
      </c>
      <c r="M364" s="89"/>
      <c r="N364" s="121" t="str">
        <f t="shared" si="61"/>
        <v/>
      </c>
      <c r="O364" s="121" t="str">
        <f t="shared" si="62"/>
        <v/>
      </c>
      <c r="P364" s="122" t="str">
        <f>IF(ISBLANK(M364), "", (POWER(M364/VLOOKUP(O364,Anthro_Calc!C:P,13,FALSE),VLOOKUP(O364,Anthro_Calc!C:P,12,FALSE))-1) / (VLOOKUP(O364,Anthro_Calc!C:P,14,FALSE)*VLOOKUP(O364,Anthro_Calc!C:P,12,FALSE)))</f>
        <v/>
      </c>
      <c r="Q364" s="122" t="str">
        <f>IF(ISBLANK(M364), "", -3 + (M364 -VLOOKUP(O364,Anthro_Calc!C:P,4,FALSE)) / (VLOOKUP(O364,Anthro_Calc!C:P,5,FALSE) - VLOOKUP(O364,Anthro_Calc!C:P,4,FALSE)))</f>
        <v/>
      </c>
      <c r="R364" s="122" t="str">
        <f>IF(ISBLANK(M364), "", 3 + (M364 -VLOOKUP(O364,Anthro_Calc!C:P,10,FALSE)) / (VLOOKUP(O364,Anthro_Calc!C:P,10,FALSE) - VLOOKUP(O364,Anthro_Calc!C:P,9,FALSE)))</f>
        <v/>
      </c>
      <c r="S364" s="123" t="str">
        <f t="shared" si="67"/>
        <v/>
      </c>
      <c r="T364" s="124" t="str">
        <f t="shared" si="63"/>
        <v/>
      </c>
      <c r="U364" s="124">
        <f t="shared" si="68"/>
        <v>0</v>
      </c>
      <c r="V364" s="124" t="str">
        <f t="shared" si="69"/>
        <v/>
      </c>
      <c r="W364" s="124">
        <f t="shared" si="70"/>
        <v>0</v>
      </c>
      <c r="X364" s="124" t="str">
        <f t="shared" si="71"/>
        <v/>
      </c>
      <c r="Y364" s="124" t="str">
        <f t="shared" si="64"/>
        <v/>
      </c>
      <c r="Z364" s="55"/>
      <c r="AA364" s="90" t="s">
        <v>27</v>
      </c>
      <c r="AB364" s="89"/>
      <c r="AC364" s="91"/>
      <c r="AD364" s="105" t="str">
        <f>IF(OR(ISBLANK(AC364),ISBLANK(J364)),"",IF(AND(J364&gt;1, K364 &gt;= 6, K364 &lt;= 59), VLOOKUP(AC364&amp;Y364,Contextualization!C369:D400,2,FALSE), "NPD"))</f>
        <v/>
      </c>
      <c r="AE364" s="158"/>
    </row>
    <row r="365" spans="1:31">
      <c r="A365" s="157">
        <f t="shared" si="60"/>
        <v>361</v>
      </c>
      <c r="B365" s="57"/>
      <c r="C365" s="57"/>
      <c r="D365" s="57"/>
      <c r="E365" s="60"/>
      <c r="F365" s="57"/>
      <c r="G365" s="57"/>
      <c r="H365" s="58"/>
      <c r="I365" s="62"/>
      <c r="J365" s="93"/>
      <c r="K365" s="103" t="str">
        <f t="shared" si="65"/>
        <v/>
      </c>
      <c r="L365" s="103" t="str">
        <f t="shared" si="66"/>
        <v/>
      </c>
      <c r="M365" s="89"/>
      <c r="N365" s="121" t="str">
        <f t="shared" si="61"/>
        <v/>
      </c>
      <c r="O365" s="121" t="str">
        <f t="shared" si="62"/>
        <v/>
      </c>
      <c r="P365" s="122" t="str">
        <f>IF(ISBLANK(M365), "", (POWER(M365/VLOOKUP(O365,Anthro_Calc!C:P,13,FALSE),VLOOKUP(O365,Anthro_Calc!C:P,12,FALSE))-1) / (VLOOKUP(O365,Anthro_Calc!C:P,14,FALSE)*VLOOKUP(O365,Anthro_Calc!C:P,12,FALSE)))</f>
        <v/>
      </c>
      <c r="Q365" s="122" t="str">
        <f>IF(ISBLANK(M365), "", -3 + (M365 -VLOOKUP(O365,Anthro_Calc!C:P,4,FALSE)) / (VLOOKUP(O365,Anthro_Calc!C:P,5,FALSE) - VLOOKUP(O365,Anthro_Calc!C:P,4,FALSE)))</f>
        <v/>
      </c>
      <c r="R365" s="122" t="str">
        <f>IF(ISBLANK(M365), "", 3 + (M365 -VLOOKUP(O365,Anthro_Calc!C:P,10,FALSE)) / (VLOOKUP(O365,Anthro_Calc!C:P,10,FALSE) - VLOOKUP(O365,Anthro_Calc!C:P,9,FALSE)))</f>
        <v/>
      </c>
      <c r="S365" s="123" t="str">
        <f t="shared" si="67"/>
        <v/>
      </c>
      <c r="T365" s="124" t="str">
        <f t="shared" si="63"/>
        <v/>
      </c>
      <c r="U365" s="124">
        <f t="shared" si="68"/>
        <v>0</v>
      </c>
      <c r="V365" s="124" t="str">
        <f t="shared" si="69"/>
        <v/>
      </c>
      <c r="W365" s="124">
        <f t="shared" si="70"/>
        <v>0</v>
      </c>
      <c r="X365" s="124" t="str">
        <f t="shared" si="71"/>
        <v/>
      </c>
      <c r="Y365" s="124" t="str">
        <f t="shared" si="64"/>
        <v/>
      </c>
      <c r="Z365" s="55"/>
      <c r="AA365" s="90" t="s">
        <v>27</v>
      </c>
      <c r="AB365" s="89"/>
      <c r="AC365" s="91"/>
      <c r="AD365" s="105" t="str">
        <f>IF(OR(ISBLANK(AC365),ISBLANK(J365)),"",IF(AND(J365&gt;1, K365 &gt;= 6, K365 &lt;= 59), VLOOKUP(AC365&amp;Y365,Contextualization!C370:D401,2,FALSE), "NPD"))</f>
        <v/>
      </c>
      <c r="AE365" s="158"/>
    </row>
    <row r="366" spans="1:31">
      <c r="A366" s="157">
        <f t="shared" si="60"/>
        <v>362</v>
      </c>
      <c r="B366" s="57"/>
      <c r="C366" s="57"/>
      <c r="D366" s="57"/>
      <c r="E366" s="60"/>
      <c r="F366" s="57"/>
      <c r="G366" s="57"/>
      <c r="H366" s="58"/>
      <c r="I366" s="62"/>
      <c r="J366" s="93"/>
      <c r="K366" s="103" t="str">
        <f t="shared" si="65"/>
        <v/>
      </c>
      <c r="L366" s="103" t="str">
        <f t="shared" si="66"/>
        <v/>
      </c>
      <c r="M366" s="89"/>
      <c r="N366" s="121" t="str">
        <f t="shared" si="61"/>
        <v/>
      </c>
      <c r="O366" s="121" t="str">
        <f t="shared" si="62"/>
        <v/>
      </c>
      <c r="P366" s="122" t="str">
        <f>IF(ISBLANK(M366), "", (POWER(M366/VLOOKUP(O366,Anthro_Calc!C:P,13,FALSE),VLOOKUP(O366,Anthro_Calc!C:P,12,FALSE))-1) / (VLOOKUP(O366,Anthro_Calc!C:P,14,FALSE)*VLOOKUP(O366,Anthro_Calc!C:P,12,FALSE)))</f>
        <v/>
      </c>
      <c r="Q366" s="122" t="str">
        <f>IF(ISBLANK(M366), "", -3 + (M366 -VLOOKUP(O366,Anthro_Calc!C:P,4,FALSE)) / (VLOOKUP(O366,Anthro_Calc!C:P,5,FALSE) - VLOOKUP(O366,Anthro_Calc!C:P,4,FALSE)))</f>
        <v/>
      </c>
      <c r="R366" s="122" t="str">
        <f>IF(ISBLANK(M366), "", 3 + (M366 -VLOOKUP(O366,Anthro_Calc!C:P,10,FALSE)) / (VLOOKUP(O366,Anthro_Calc!C:P,10,FALSE) - VLOOKUP(O366,Anthro_Calc!C:P,9,FALSE)))</f>
        <v/>
      </c>
      <c r="S366" s="123" t="str">
        <f t="shared" si="67"/>
        <v/>
      </c>
      <c r="T366" s="124" t="str">
        <f t="shared" si="63"/>
        <v/>
      </c>
      <c r="U366" s="124">
        <f t="shared" si="68"/>
        <v>0</v>
      </c>
      <c r="V366" s="124" t="str">
        <f t="shared" si="69"/>
        <v/>
      </c>
      <c r="W366" s="124">
        <f t="shared" si="70"/>
        <v>0</v>
      </c>
      <c r="X366" s="124" t="str">
        <f t="shared" si="71"/>
        <v/>
      </c>
      <c r="Y366" s="124" t="str">
        <f t="shared" si="64"/>
        <v/>
      </c>
      <c r="Z366" s="55"/>
      <c r="AA366" s="90" t="s">
        <v>27</v>
      </c>
      <c r="AB366" s="89"/>
      <c r="AC366" s="91"/>
      <c r="AD366" s="105" t="str">
        <f>IF(OR(ISBLANK(AC366),ISBLANK(J366)),"",IF(AND(J366&gt;1, K366 &gt;= 6, K366 &lt;= 59), VLOOKUP(AC366&amp;Y366,Contextualization!C371:D402,2,FALSE), "NPD"))</f>
        <v/>
      </c>
      <c r="AE366" s="158"/>
    </row>
    <row r="367" spans="1:31">
      <c r="A367" s="157">
        <f t="shared" si="60"/>
        <v>363</v>
      </c>
      <c r="B367" s="57"/>
      <c r="C367" s="57"/>
      <c r="D367" s="57"/>
      <c r="E367" s="60"/>
      <c r="F367" s="57"/>
      <c r="G367" s="57"/>
      <c r="H367" s="58"/>
      <c r="I367" s="62"/>
      <c r="J367" s="93"/>
      <c r="K367" s="103" t="str">
        <f t="shared" si="65"/>
        <v/>
      </c>
      <c r="L367" s="103" t="str">
        <f t="shared" si="66"/>
        <v/>
      </c>
      <c r="M367" s="89"/>
      <c r="N367" s="121" t="str">
        <f t="shared" si="61"/>
        <v/>
      </c>
      <c r="O367" s="121" t="str">
        <f t="shared" si="62"/>
        <v/>
      </c>
      <c r="P367" s="122" t="str">
        <f>IF(ISBLANK(M367), "", (POWER(M367/VLOOKUP(O367,Anthro_Calc!C:P,13,FALSE),VLOOKUP(O367,Anthro_Calc!C:P,12,FALSE))-1) / (VLOOKUP(O367,Anthro_Calc!C:P,14,FALSE)*VLOOKUP(O367,Anthro_Calc!C:P,12,FALSE)))</f>
        <v/>
      </c>
      <c r="Q367" s="122" t="str">
        <f>IF(ISBLANK(M367), "", -3 + (M367 -VLOOKUP(O367,Anthro_Calc!C:P,4,FALSE)) / (VLOOKUP(O367,Anthro_Calc!C:P,5,FALSE) - VLOOKUP(O367,Anthro_Calc!C:P,4,FALSE)))</f>
        <v/>
      </c>
      <c r="R367" s="122" t="str">
        <f>IF(ISBLANK(M367), "", 3 + (M367 -VLOOKUP(O367,Anthro_Calc!C:P,10,FALSE)) / (VLOOKUP(O367,Anthro_Calc!C:P,10,FALSE) - VLOOKUP(O367,Anthro_Calc!C:P,9,FALSE)))</f>
        <v/>
      </c>
      <c r="S367" s="123" t="str">
        <f t="shared" si="67"/>
        <v/>
      </c>
      <c r="T367" s="124" t="str">
        <f t="shared" si="63"/>
        <v/>
      </c>
      <c r="U367" s="124">
        <f t="shared" si="68"/>
        <v>0</v>
      </c>
      <c r="V367" s="124" t="str">
        <f t="shared" si="69"/>
        <v/>
      </c>
      <c r="W367" s="124">
        <f t="shared" si="70"/>
        <v>0</v>
      </c>
      <c r="X367" s="124" t="str">
        <f t="shared" si="71"/>
        <v/>
      </c>
      <c r="Y367" s="124" t="str">
        <f t="shared" si="64"/>
        <v/>
      </c>
      <c r="Z367" s="55"/>
      <c r="AA367" s="90" t="s">
        <v>27</v>
      </c>
      <c r="AB367" s="89"/>
      <c r="AC367" s="91"/>
      <c r="AD367" s="105" t="str">
        <f>IF(OR(ISBLANK(AC367),ISBLANK(J367)),"",IF(AND(J367&gt;1, K367 &gt;= 6, K367 &lt;= 59), VLOOKUP(AC367&amp;Y367,Contextualization!C372:D403,2,FALSE), "NPD"))</f>
        <v/>
      </c>
      <c r="AE367" s="158"/>
    </row>
    <row r="368" spans="1:31">
      <c r="A368" s="157">
        <f t="shared" si="60"/>
        <v>364</v>
      </c>
      <c r="B368" s="57"/>
      <c r="C368" s="57"/>
      <c r="D368" s="57"/>
      <c r="E368" s="60"/>
      <c r="F368" s="57"/>
      <c r="G368" s="57"/>
      <c r="H368" s="58"/>
      <c r="I368" s="62"/>
      <c r="J368" s="93"/>
      <c r="K368" s="103" t="str">
        <f t="shared" si="65"/>
        <v/>
      </c>
      <c r="L368" s="103" t="str">
        <f t="shared" si="66"/>
        <v/>
      </c>
      <c r="M368" s="89"/>
      <c r="N368" s="121" t="str">
        <f t="shared" si="61"/>
        <v/>
      </c>
      <c r="O368" s="121" t="str">
        <f t="shared" si="62"/>
        <v/>
      </c>
      <c r="P368" s="122" t="str">
        <f>IF(ISBLANK(M368), "", (POWER(M368/VLOOKUP(O368,Anthro_Calc!C:P,13,FALSE),VLOOKUP(O368,Anthro_Calc!C:P,12,FALSE))-1) / (VLOOKUP(O368,Anthro_Calc!C:P,14,FALSE)*VLOOKUP(O368,Anthro_Calc!C:P,12,FALSE)))</f>
        <v/>
      </c>
      <c r="Q368" s="122" t="str">
        <f>IF(ISBLANK(M368), "", -3 + (M368 -VLOOKUP(O368,Anthro_Calc!C:P,4,FALSE)) / (VLOOKUP(O368,Anthro_Calc!C:P,5,FALSE) - VLOOKUP(O368,Anthro_Calc!C:P,4,FALSE)))</f>
        <v/>
      </c>
      <c r="R368" s="122" t="str">
        <f>IF(ISBLANK(M368), "", 3 + (M368 -VLOOKUP(O368,Anthro_Calc!C:P,10,FALSE)) / (VLOOKUP(O368,Anthro_Calc!C:P,10,FALSE) - VLOOKUP(O368,Anthro_Calc!C:P,9,FALSE)))</f>
        <v/>
      </c>
      <c r="S368" s="123" t="str">
        <f t="shared" si="67"/>
        <v/>
      </c>
      <c r="T368" s="124" t="str">
        <f t="shared" si="63"/>
        <v/>
      </c>
      <c r="U368" s="124">
        <f t="shared" si="68"/>
        <v>0</v>
      </c>
      <c r="V368" s="124" t="str">
        <f t="shared" si="69"/>
        <v/>
      </c>
      <c r="W368" s="124">
        <f t="shared" si="70"/>
        <v>0</v>
      </c>
      <c r="X368" s="124" t="str">
        <f t="shared" si="71"/>
        <v/>
      </c>
      <c r="Y368" s="124" t="str">
        <f t="shared" si="64"/>
        <v/>
      </c>
      <c r="Z368" s="55"/>
      <c r="AA368" s="90" t="s">
        <v>27</v>
      </c>
      <c r="AB368" s="89"/>
      <c r="AC368" s="91"/>
      <c r="AD368" s="105" t="str">
        <f>IF(OR(ISBLANK(AC368),ISBLANK(J368)),"",IF(AND(J368&gt;1, K368 &gt;= 6, K368 &lt;= 59), VLOOKUP(AC368&amp;Y368,Contextualization!C373:D404,2,FALSE), "NPD"))</f>
        <v/>
      </c>
      <c r="AE368" s="158"/>
    </row>
    <row r="369" spans="1:31">
      <c r="A369" s="157">
        <f t="shared" si="60"/>
        <v>365</v>
      </c>
      <c r="B369" s="57"/>
      <c r="C369" s="57"/>
      <c r="D369" s="57"/>
      <c r="E369" s="60"/>
      <c r="F369" s="57"/>
      <c r="G369" s="57"/>
      <c r="H369" s="58"/>
      <c r="I369" s="62"/>
      <c r="J369" s="93"/>
      <c r="K369" s="103" t="str">
        <f t="shared" si="65"/>
        <v/>
      </c>
      <c r="L369" s="103" t="str">
        <f t="shared" si="66"/>
        <v/>
      </c>
      <c r="M369" s="89"/>
      <c r="N369" s="121" t="str">
        <f t="shared" si="61"/>
        <v/>
      </c>
      <c r="O369" s="121" t="str">
        <f t="shared" si="62"/>
        <v/>
      </c>
      <c r="P369" s="122" t="str">
        <f>IF(ISBLANK(M369), "", (POWER(M369/VLOOKUP(O369,Anthro_Calc!C:P,13,FALSE),VLOOKUP(O369,Anthro_Calc!C:P,12,FALSE))-1) / (VLOOKUP(O369,Anthro_Calc!C:P,14,FALSE)*VLOOKUP(O369,Anthro_Calc!C:P,12,FALSE)))</f>
        <v/>
      </c>
      <c r="Q369" s="122" t="str">
        <f>IF(ISBLANK(M369), "", -3 + (M369 -VLOOKUP(O369,Anthro_Calc!C:P,4,FALSE)) / (VLOOKUP(O369,Anthro_Calc!C:P,5,FALSE) - VLOOKUP(O369,Anthro_Calc!C:P,4,FALSE)))</f>
        <v/>
      </c>
      <c r="R369" s="122" t="str">
        <f>IF(ISBLANK(M369), "", 3 + (M369 -VLOOKUP(O369,Anthro_Calc!C:P,10,FALSE)) / (VLOOKUP(O369,Anthro_Calc!C:P,10,FALSE) - VLOOKUP(O369,Anthro_Calc!C:P,9,FALSE)))</f>
        <v/>
      </c>
      <c r="S369" s="123" t="str">
        <f t="shared" si="67"/>
        <v/>
      </c>
      <c r="T369" s="124" t="str">
        <f t="shared" si="63"/>
        <v/>
      </c>
      <c r="U369" s="124">
        <f t="shared" si="68"/>
        <v>0</v>
      </c>
      <c r="V369" s="124" t="str">
        <f t="shared" si="69"/>
        <v/>
      </c>
      <c r="W369" s="124">
        <f t="shared" si="70"/>
        <v>0</v>
      </c>
      <c r="X369" s="124" t="str">
        <f t="shared" si="71"/>
        <v/>
      </c>
      <c r="Y369" s="124" t="str">
        <f t="shared" si="64"/>
        <v/>
      </c>
      <c r="Z369" s="55"/>
      <c r="AA369" s="90" t="s">
        <v>27</v>
      </c>
      <c r="AB369" s="89"/>
      <c r="AC369" s="91"/>
      <c r="AD369" s="105" t="str">
        <f>IF(OR(ISBLANK(AC369),ISBLANK(J369)),"",IF(AND(J369&gt;1, K369 &gt;= 6, K369 &lt;= 59), VLOOKUP(AC369&amp;Y369,Contextualization!C374:D405,2,FALSE), "NPD"))</f>
        <v/>
      </c>
      <c r="AE369" s="158"/>
    </row>
    <row r="370" spans="1:31">
      <c r="A370" s="157">
        <f t="shared" si="60"/>
        <v>366</v>
      </c>
      <c r="B370" s="57"/>
      <c r="C370" s="57"/>
      <c r="D370" s="57"/>
      <c r="E370" s="60"/>
      <c r="F370" s="57"/>
      <c r="G370" s="57"/>
      <c r="H370" s="58"/>
      <c r="I370" s="62"/>
      <c r="J370" s="93"/>
      <c r="K370" s="103" t="str">
        <f t="shared" si="65"/>
        <v/>
      </c>
      <c r="L370" s="103" t="str">
        <f t="shared" si="66"/>
        <v/>
      </c>
      <c r="M370" s="89"/>
      <c r="N370" s="121" t="str">
        <f t="shared" si="61"/>
        <v/>
      </c>
      <c r="O370" s="121" t="str">
        <f t="shared" si="62"/>
        <v/>
      </c>
      <c r="P370" s="122" t="str">
        <f>IF(ISBLANK(M370), "", (POWER(M370/VLOOKUP(O370,Anthro_Calc!C:P,13,FALSE),VLOOKUP(O370,Anthro_Calc!C:P,12,FALSE))-1) / (VLOOKUP(O370,Anthro_Calc!C:P,14,FALSE)*VLOOKUP(O370,Anthro_Calc!C:P,12,FALSE)))</f>
        <v/>
      </c>
      <c r="Q370" s="122" t="str">
        <f>IF(ISBLANK(M370), "", -3 + (M370 -VLOOKUP(O370,Anthro_Calc!C:P,4,FALSE)) / (VLOOKUP(O370,Anthro_Calc!C:P,5,FALSE) - VLOOKUP(O370,Anthro_Calc!C:P,4,FALSE)))</f>
        <v/>
      </c>
      <c r="R370" s="122" t="str">
        <f>IF(ISBLANK(M370), "", 3 + (M370 -VLOOKUP(O370,Anthro_Calc!C:P,10,FALSE)) / (VLOOKUP(O370,Anthro_Calc!C:P,10,FALSE) - VLOOKUP(O370,Anthro_Calc!C:P,9,FALSE)))</f>
        <v/>
      </c>
      <c r="S370" s="123" t="str">
        <f t="shared" si="67"/>
        <v/>
      </c>
      <c r="T370" s="124" t="str">
        <f t="shared" si="63"/>
        <v/>
      </c>
      <c r="U370" s="124">
        <f t="shared" si="68"/>
        <v>0</v>
      </c>
      <c r="V370" s="124" t="str">
        <f t="shared" si="69"/>
        <v/>
      </c>
      <c r="W370" s="124">
        <f t="shared" si="70"/>
        <v>0</v>
      </c>
      <c r="X370" s="124" t="str">
        <f t="shared" si="71"/>
        <v/>
      </c>
      <c r="Y370" s="124" t="str">
        <f t="shared" si="64"/>
        <v/>
      </c>
      <c r="Z370" s="55"/>
      <c r="AA370" s="90" t="s">
        <v>27</v>
      </c>
      <c r="AB370" s="89"/>
      <c r="AC370" s="91"/>
      <c r="AD370" s="105" t="str">
        <f>IF(OR(ISBLANK(AC370),ISBLANK(J370)),"",IF(AND(J370&gt;1, K370 &gt;= 6, K370 &lt;= 59), VLOOKUP(AC370&amp;Y370,Contextualization!C375:D406,2,FALSE), "NPD"))</f>
        <v/>
      </c>
      <c r="AE370" s="158"/>
    </row>
    <row r="371" spans="1:31">
      <c r="A371" s="157">
        <f t="shared" si="60"/>
        <v>367</v>
      </c>
      <c r="B371" s="57"/>
      <c r="C371" s="57"/>
      <c r="D371" s="57"/>
      <c r="E371" s="60"/>
      <c r="F371" s="57"/>
      <c r="G371" s="57"/>
      <c r="H371" s="58"/>
      <c r="I371" s="62"/>
      <c r="J371" s="93"/>
      <c r="K371" s="103" t="str">
        <f t="shared" si="65"/>
        <v/>
      </c>
      <c r="L371" s="103" t="str">
        <f t="shared" si="66"/>
        <v/>
      </c>
      <c r="M371" s="89"/>
      <c r="N371" s="121" t="str">
        <f t="shared" si="61"/>
        <v/>
      </c>
      <c r="O371" s="121" t="str">
        <f t="shared" si="62"/>
        <v/>
      </c>
      <c r="P371" s="122" t="str">
        <f>IF(ISBLANK(M371), "", (POWER(M371/VLOOKUP(O371,Anthro_Calc!C:P,13,FALSE),VLOOKUP(O371,Anthro_Calc!C:P,12,FALSE))-1) / (VLOOKUP(O371,Anthro_Calc!C:P,14,FALSE)*VLOOKUP(O371,Anthro_Calc!C:P,12,FALSE)))</f>
        <v/>
      </c>
      <c r="Q371" s="122" t="str">
        <f>IF(ISBLANK(M371), "", -3 + (M371 -VLOOKUP(O371,Anthro_Calc!C:P,4,FALSE)) / (VLOOKUP(O371,Anthro_Calc!C:P,5,FALSE) - VLOOKUP(O371,Anthro_Calc!C:P,4,FALSE)))</f>
        <v/>
      </c>
      <c r="R371" s="122" t="str">
        <f>IF(ISBLANK(M371), "", 3 + (M371 -VLOOKUP(O371,Anthro_Calc!C:P,10,FALSE)) / (VLOOKUP(O371,Anthro_Calc!C:P,10,FALSE) - VLOOKUP(O371,Anthro_Calc!C:P,9,FALSE)))</f>
        <v/>
      </c>
      <c r="S371" s="123" t="str">
        <f t="shared" si="67"/>
        <v/>
      </c>
      <c r="T371" s="124" t="str">
        <f t="shared" si="63"/>
        <v/>
      </c>
      <c r="U371" s="124">
        <f t="shared" si="68"/>
        <v>0</v>
      </c>
      <c r="V371" s="124" t="str">
        <f t="shared" si="69"/>
        <v/>
      </c>
      <c r="W371" s="124">
        <f t="shared" si="70"/>
        <v>0</v>
      </c>
      <c r="X371" s="124" t="str">
        <f t="shared" si="71"/>
        <v/>
      </c>
      <c r="Y371" s="124" t="str">
        <f t="shared" si="64"/>
        <v/>
      </c>
      <c r="Z371" s="55"/>
      <c r="AA371" s="90" t="s">
        <v>27</v>
      </c>
      <c r="AB371" s="89"/>
      <c r="AC371" s="91"/>
      <c r="AD371" s="105" t="str">
        <f>IF(OR(ISBLANK(AC371),ISBLANK(J371)),"",IF(AND(J371&gt;1, K371 &gt;= 6, K371 &lt;= 59), VLOOKUP(AC371&amp;Y371,Contextualization!C376:D407,2,FALSE), "NPD"))</f>
        <v/>
      </c>
      <c r="AE371" s="158"/>
    </row>
    <row r="372" spans="1:31">
      <c r="A372" s="157">
        <f t="shared" si="60"/>
        <v>368</v>
      </c>
      <c r="B372" s="57"/>
      <c r="C372" s="57"/>
      <c r="D372" s="57"/>
      <c r="E372" s="60"/>
      <c r="F372" s="57"/>
      <c r="G372" s="57"/>
      <c r="H372" s="58"/>
      <c r="I372" s="62"/>
      <c r="J372" s="93"/>
      <c r="K372" s="103" t="str">
        <f t="shared" si="65"/>
        <v/>
      </c>
      <c r="L372" s="103" t="str">
        <f t="shared" si="66"/>
        <v/>
      </c>
      <c r="M372" s="89"/>
      <c r="N372" s="121" t="str">
        <f t="shared" si="61"/>
        <v/>
      </c>
      <c r="O372" s="121" t="str">
        <f t="shared" si="62"/>
        <v/>
      </c>
      <c r="P372" s="122" t="str">
        <f>IF(ISBLANK(M372), "", (POWER(M372/VLOOKUP(O372,Anthro_Calc!C:P,13,FALSE),VLOOKUP(O372,Anthro_Calc!C:P,12,FALSE))-1) / (VLOOKUP(O372,Anthro_Calc!C:P,14,FALSE)*VLOOKUP(O372,Anthro_Calc!C:P,12,FALSE)))</f>
        <v/>
      </c>
      <c r="Q372" s="122" t="str">
        <f>IF(ISBLANK(M372), "", -3 + (M372 -VLOOKUP(O372,Anthro_Calc!C:P,4,FALSE)) / (VLOOKUP(O372,Anthro_Calc!C:P,5,FALSE) - VLOOKUP(O372,Anthro_Calc!C:P,4,FALSE)))</f>
        <v/>
      </c>
      <c r="R372" s="122" t="str">
        <f>IF(ISBLANK(M372), "", 3 + (M372 -VLOOKUP(O372,Anthro_Calc!C:P,10,FALSE)) / (VLOOKUP(O372,Anthro_Calc!C:P,10,FALSE) - VLOOKUP(O372,Anthro_Calc!C:P,9,FALSE)))</f>
        <v/>
      </c>
      <c r="S372" s="123" t="str">
        <f t="shared" si="67"/>
        <v/>
      </c>
      <c r="T372" s="124" t="str">
        <f t="shared" si="63"/>
        <v/>
      </c>
      <c r="U372" s="124">
        <f t="shared" si="68"/>
        <v>0</v>
      </c>
      <c r="V372" s="124" t="str">
        <f t="shared" si="69"/>
        <v/>
      </c>
      <c r="W372" s="124">
        <f t="shared" si="70"/>
        <v>0</v>
      </c>
      <c r="X372" s="124" t="str">
        <f t="shared" si="71"/>
        <v/>
      </c>
      <c r="Y372" s="124" t="str">
        <f t="shared" si="64"/>
        <v/>
      </c>
      <c r="Z372" s="55"/>
      <c r="AA372" s="90" t="s">
        <v>27</v>
      </c>
      <c r="AB372" s="89"/>
      <c r="AC372" s="91"/>
      <c r="AD372" s="105" t="str">
        <f>IF(OR(ISBLANK(AC372),ISBLANK(J372)),"",IF(AND(J372&gt;1, K372 &gt;= 6, K372 &lt;= 59), VLOOKUP(AC372&amp;Y372,Contextualization!C377:D408,2,FALSE), "NPD"))</f>
        <v/>
      </c>
      <c r="AE372" s="158"/>
    </row>
    <row r="373" spans="1:31">
      <c r="A373" s="157">
        <f t="shared" si="60"/>
        <v>369</v>
      </c>
      <c r="B373" s="57"/>
      <c r="C373" s="57"/>
      <c r="D373" s="57"/>
      <c r="E373" s="60"/>
      <c r="F373" s="57"/>
      <c r="G373" s="57"/>
      <c r="H373" s="58"/>
      <c r="I373" s="62"/>
      <c r="J373" s="93"/>
      <c r="K373" s="103" t="str">
        <f t="shared" si="65"/>
        <v/>
      </c>
      <c r="L373" s="103" t="str">
        <f t="shared" si="66"/>
        <v/>
      </c>
      <c r="M373" s="89"/>
      <c r="N373" s="121" t="str">
        <f t="shared" si="61"/>
        <v/>
      </c>
      <c r="O373" s="121" t="str">
        <f t="shared" si="62"/>
        <v/>
      </c>
      <c r="P373" s="122" t="str">
        <f>IF(ISBLANK(M373), "", (POWER(M373/VLOOKUP(O373,Anthro_Calc!C:P,13,FALSE),VLOOKUP(O373,Anthro_Calc!C:P,12,FALSE))-1) / (VLOOKUP(O373,Anthro_Calc!C:P,14,FALSE)*VLOOKUP(O373,Anthro_Calc!C:P,12,FALSE)))</f>
        <v/>
      </c>
      <c r="Q373" s="122" t="str">
        <f>IF(ISBLANK(M373), "", -3 + (M373 -VLOOKUP(O373,Anthro_Calc!C:P,4,FALSE)) / (VLOOKUP(O373,Anthro_Calc!C:P,5,FALSE) - VLOOKUP(O373,Anthro_Calc!C:P,4,FALSE)))</f>
        <v/>
      </c>
      <c r="R373" s="122" t="str">
        <f>IF(ISBLANK(M373), "", 3 + (M373 -VLOOKUP(O373,Anthro_Calc!C:P,10,FALSE)) / (VLOOKUP(O373,Anthro_Calc!C:P,10,FALSE) - VLOOKUP(O373,Anthro_Calc!C:P,9,FALSE)))</f>
        <v/>
      </c>
      <c r="S373" s="123" t="str">
        <f t="shared" si="67"/>
        <v/>
      </c>
      <c r="T373" s="124" t="str">
        <f t="shared" si="63"/>
        <v/>
      </c>
      <c r="U373" s="124">
        <f t="shared" si="68"/>
        <v>0</v>
      </c>
      <c r="V373" s="124" t="str">
        <f t="shared" si="69"/>
        <v/>
      </c>
      <c r="W373" s="124">
        <f t="shared" si="70"/>
        <v>0</v>
      </c>
      <c r="X373" s="124" t="str">
        <f t="shared" si="71"/>
        <v/>
      </c>
      <c r="Y373" s="124" t="str">
        <f t="shared" si="64"/>
        <v/>
      </c>
      <c r="Z373" s="55"/>
      <c r="AA373" s="90" t="s">
        <v>27</v>
      </c>
      <c r="AB373" s="89"/>
      <c r="AC373" s="91"/>
      <c r="AD373" s="105" t="str">
        <f>IF(OR(ISBLANK(AC373),ISBLANK(J373)),"",IF(AND(J373&gt;1, K373 &gt;= 6, K373 &lt;= 59), VLOOKUP(AC373&amp;Y373,Contextualization!C378:D409,2,FALSE), "NPD"))</f>
        <v/>
      </c>
      <c r="AE373" s="158"/>
    </row>
    <row r="374" spans="1:31">
      <c r="A374" s="157">
        <f t="shared" si="60"/>
        <v>370</v>
      </c>
      <c r="B374" s="57"/>
      <c r="C374" s="57"/>
      <c r="D374" s="57"/>
      <c r="E374" s="60"/>
      <c r="F374" s="57"/>
      <c r="G374" s="57"/>
      <c r="H374" s="58"/>
      <c r="I374" s="62"/>
      <c r="J374" s="93"/>
      <c r="K374" s="103" t="str">
        <f t="shared" si="65"/>
        <v/>
      </c>
      <c r="L374" s="103" t="str">
        <f t="shared" si="66"/>
        <v/>
      </c>
      <c r="M374" s="89"/>
      <c r="N374" s="121" t="str">
        <f t="shared" si="61"/>
        <v/>
      </c>
      <c r="O374" s="121" t="str">
        <f t="shared" si="62"/>
        <v/>
      </c>
      <c r="P374" s="122" t="str">
        <f>IF(ISBLANK(M374), "", (POWER(M374/VLOOKUP(O374,Anthro_Calc!C:P,13,FALSE),VLOOKUP(O374,Anthro_Calc!C:P,12,FALSE))-1) / (VLOOKUP(O374,Anthro_Calc!C:P,14,FALSE)*VLOOKUP(O374,Anthro_Calc!C:P,12,FALSE)))</f>
        <v/>
      </c>
      <c r="Q374" s="122" t="str">
        <f>IF(ISBLANK(M374), "", -3 + (M374 -VLOOKUP(O374,Anthro_Calc!C:P,4,FALSE)) / (VLOOKUP(O374,Anthro_Calc!C:P,5,FALSE) - VLOOKUP(O374,Anthro_Calc!C:P,4,FALSE)))</f>
        <v/>
      </c>
      <c r="R374" s="122" t="str">
        <f>IF(ISBLANK(M374), "", 3 + (M374 -VLOOKUP(O374,Anthro_Calc!C:P,10,FALSE)) / (VLOOKUP(O374,Anthro_Calc!C:P,10,FALSE) - VLOOKUP(O374,Anthro_Calc!C:P,9,FALSE)))</f>
        <v/>
      </c>
      <c r="S374" s="123" t="str">
        <f t="shared" si="67"/>
        <v/>
      </c>
      <c r="T374" s="124" t="str">
        <f t="shared" si="63"/>
        <v/>
      </c>
      <c r="U374" s="124">
        <f t="shared" si="68"/>
        <v>0</v>
      </c>
      <c r="V374" s="124" t="str">
        <f t="shared" si="69"/>
        <v/>
      </c>
      <c r="W374" s="124">
        <f t="shared" si="70"/>
        <v>0</v>
      </c>
      <c r="X374" s="124" t="str">
        <f t="shared" si="71"/>
        <v/>
      </c>
      <c r="Y374" s="124" t="str">
        <f t="shared" si="64"/>
        <v/>
      </c>
      <c r="Z374" s="55"/>
      <c r="AA374" s="90" t="s">
        <v>27</v>
      </c>
      <c r="AB374" s="89"/>
      <c r="AC374" s="91"/>
      <c r="AD374" s="105" t="str">
        <f>IF(OR(ISBLANK(AC374),ISBLANK(J374)),"",IF(AND(J374&gt;1, K374 &gt;= 6, K374 &lt;= 59), VLOOKUP(AC374&amp;Y374,Contextualization!C379:D410,2,FALSE), "NPD"))</f>
        <v/>
      </c>
      <c r="AE374" s="158"/>
    </row>
    <row r="375" spans="1:31">
      <c r="A375" s="157">
        <f t="shared" si="60"/>
        <v>371</v>
      </c>
      <c r="B375" s="57"/>
      <c r="C375" s="57"/>
      <c r="D375" s="57"/>
      <c r="E375" s="60"/>
      <c r="F375" s="57"/>
      <c r="G375" s="57"/>
      <c r="H375" s="58"/>
      <c r="I375" s="62"/>
      <c r="J375" s="93"/>
      <c r="K375" s="103" t="str">
        <f t="shared" si="65"/>
        <v/>
      </c>
      <c r="L375" s="103" t="str">
        <f t="shared" si="66"/>
        <v/>
      </c>
      <c r="M375" s="89"/>
      <c r="N375" s="121" t="str">
        <f t="shared" si="61"/>
        <v/>
      </c>
      <c r="O375" s="121" t="str">
        <f t="shared" si="62"/>
        <v/>
      </c>
      <c r="P375" s="122" t="str">
        <f>IF(ISBLANK(M375), "", (POWER(M375/VLOOKUP(O375,Anthro_Calc!C:P,13,FALSE),VLOOKUP(O375,Anthro_Calc!C:P,12,FALSE))-1) / (VLOOKUP(O375,Anthro_Calc!C:P,14,FALSE)*VLOOKUP(O375,Anthro_Calc!C:P,12,FALSE)))</f>
        <v/>
      </c>
      <c r="Q375" s="122" t="str">
        <f>IF(ISBLANK(M375), "", -3 + (M375 -VLOOKUP(O375,Anthro_Calc!C:P,4,FALSE)) / (VLOOKUP(O375,Anthro_Calc!C:P,5,FALSE) - VLOOKUP(O375,Anthro_Calc!C:P,4,FALSE)))</f>
        <v/>
      </c>
      <c r="R375" s="122" t="str">
        <f>IF(ISBLANK(M375), "", 3 + (M375 -VLOOKUP(O375,Anthro_Calc!C:P,10,FALSE)) / (VLOOKUP(O375,Anthro_Calc!C:P,10,FALSE) - VLOOKUP(O375,Anthro_Calc!C:P,9,FALSE)))</f>
        <v/>
      </c>
      <c r="S375" s="123" t="str">
        <f t="shared" si="67"/>
        <v/>
      </c>
      <c r="T375" s="124" t="str">
        <f t="shared" si="63"/>
        <v/>
      </c>
      <c r="U375" s="124">
        <f t="shared" si="68"/>
        <v>0</v>
      </c>
      <c r="V375" s="124" t="str">
        <f t="shared" si="69"/>
        <v/>
      </c>
      <c r="W375" s="124">
        <f t="shared" si="70"/>
        <v>0</v>
      </c>
      <c r="X375" s="124" t="str">
        <f t="shared" si="71"/>
        <v/>
      </c>
      <c r="Y375" s="124" t="str">
        <f t="shared" si="64"/>
        <v/>
      </c>
      <c r="Z375" s="55"/>
      <c r="AA375" s="90" t="s">
        <v>27</v>
      </c>
      <c r="AB375" s="89"/>
      <c r="AC375" s="91"/>
      <c r="AD375" s="105" t="str">
        <f>IF(OR(ISBLANK(AC375),ISBLANK(J375)),"",IF(AND(J375&gt;1, K375 &gt;= 6, K375 &lt;= 59), VLOOKUP(AC375&amp;Y375,Contextualization!C380:D411,2,FALSE), "NPD"))</f>
        <v/>
      </c>
      <c r="AE375" s="158"/>
    </row>
    <row r="376" spans="1:31">
      <c r="A376" s="157">
        <f t="shared" si="60"/>
        <v>372</v>
      </c>
      <c r="B376" s="57"/>
      <c r="C376" s="57"/>
      <c r="D376" s="57"/>
      <c r="E376" s="60"/>
      <c r="F376" s="57"/>
      <c r="G376" s="57"/>
      <c r="H376" s="58"/>
      <c r="I376" s="62"/>
      <c r="J376" s="93"/>
      <c r="K376" s="103" t="str">
        <f t="shared" si="65"/>
        <v/>
      </c>
      <c r="L376" s="103" t="str">
        <f t="shared" si="66"/>
        <v/>
      </c>
      <c r="M376" s="89"/>
      <c r="N376" s="121" t="str">
        <f t="shared" si="61"/>
        <v/>
      </c>
      <c r="O376" s="121" t="str">
        <f t="shared" si="62"/>
        <v/>
      </c>
      <c r="P376" s="122" t="str">
        <f>IF(ISBLANK(M376), "", (POWER(M376/VLOOKUP(O376,Anthro_Calc!C:P,13,FALSE),VLOOKUP(O376,Anthro_Calc!C:P,12,FALSE))-1) / (VLOOKUP(O376,Anthro_Calc!C:P,14,FALSE)*VLOOKUP(O376,Anthro_Calc!C:P,12,FALSE)))</f>
        <v/>
      </c>
      <c r="Q376" s="122" t="str">
        <f>IF(ISBLANK(M376), "", -3 + (M376 -VLOOKUP(O376,Anthro_Calc!C:P,4,FALSE)) / (VLOOKUP(O376,Anthro_Calc!C:P,5,FALSE) - VLOOKUP(O376,Anthro_Calc!C:P,4,FALSE)))</f>
        <v/>
      </c>
      <c r="R376" s="122" t="str">
        <f>IF(ISBLANK(M376), "", 3 + (M376 -VLOOKUP(O376,Anthro_Calc!C:P,10,FALSE)) / (VLOOKUP(O376,Anthro_Calc!C:P,10,FALSE) - VLOOKUP(O376,Anthro_Calc!C:P,9,FALSE)))</f>
        <v/>
      </c>
      <c r="S376" s="123" t="str">
        <f t="shared" si="67"/>
        <v/>
      </c>
      <c r="T376" s="124" t="str">
        <f t="shared" si="63"/>
        <v/>
      </c>
      <c r="U376" s="124">
        <f t="shared" si="68"/>
        <v>0</v>
      </c>
      <c r="V376" s="124" t="str">
        <f t="shared" si="69"/>
        <v/>
      </c>
      <c r="W376" s="124">
        <f t="shared" si="70"/>
        <v>0</v>
      </c>
      <c r="X376" s="124" t="str">
        <f t="shared" si="71"/>
        <v/>
      </c>
      <c r="Y376" s="124" t="str">
        <f t="shared" si="64"/>
        <v/>
      </c>
      <c r="Z376" s="55"/>
      <c r="AA376" s="90" t="s">
        <v>27</v>
      </c>
      <c r="AB376" s="89"/>
      <c r="AC376" s="91"/>
      <c r="AD376" s="105" t="str">
        <f>IF(OR(ISBLANK(AC376),ISBLANK(J376)),"",IF(AND(J376&gt;1, K376 &gt;= 6, K376 &lt;= 59), VLOOKUP(AC376&amp;Y376,Contextualization!C381:D412,2,FALSE), "NPD"))</f>
        <v/>
      </c>
      <c r="AE376" s="158"/>
    </row>
    <row r="377" spans="1:31">
      <c r="A377" s="157">
        <f t="shared" si="60"/>
        <v>373</v>
      </c>
      <c r="B377" s="57"/>
      <c r="C377" s="57"/>
      <c r="D377" s="57"/>
      <c r="E377" s="60"/>
      <c r="F377" s="57"/>
      <c r="G377" s="57"/>
      <c r="H377" s="58"/>
      <c r="I377" s="62"/>
      <c r="J377" s="93"/>
      <c r="K377" s="103" t="str">
        <f t="shared" si="65"/>
        <v/>
      </c>
      <c r="L377" s="103" t="str">
        <f t="shared" si="66"/>
        <v/>
      </c>
      <c r="M377" s="89"/>
      <c r="N377" s="121" t="str">
        <f t="shared" si="61"/>
        <v/>
      </c>
      <c r="O377" s="121" t="str">
        <f t="shared" si="62"/>
        <v/>
      </c>
      <c r="P377" s="122" t="str">
        <f>IF(ISBLANK(M377), "", (POWER(M377/VLOOKUP(O377,Anthro_Calc!C:P,13,FALSE),VLOOKUP(O377,Anthro_Calc!C:P,12,FALSE))-1) / (VLOOKUP(O377,Anthro_Calc!C:P,14,FALSE)*VLOOKUP(O377,Anthro_Calc!C:P,12,FALSE)))</f>
        <v/>
      </c>
      <c r="Q377" s="122" t="str">
        <f>IF(ISBLANK(M377), "", -3 + (M377 -VLOOKUP(O377,Anthro_Calc!C:P,4,FALSE)) / (VLOOKUP(O377,Anthro_Calc!C:P,5,FALSE) - VLOOKUP(O377,Anthro_Calc!C:P,4,FALSE)))</f>
        <v/>
      </c>
      <c r="R377" s="122" t="str">
        <f>IF(ISBLANK(M377), "", 3 + (M377 -VLOOKUP(O377,Anthro_Calc!C:P,10,FALSE)) / (VLOOKUP(O377,Anthro_Calc!C:P,10,FALSE) - VLOOKUP(O377,Anthro_Calc!C:P,9,FALSE)))</f>
        <v/>
      </c>
      <c r="S377" s="123" t="str">
        <f t="shared" si="67"/>
        <v/>
      </c>
      <c r="T377" s="124" t="str">
        <f t="shared" si="63"/>
        <v/>
      </c>
      <c r="U377" s="124">
        <f t="shared" si="68"/>
        <v>0</v>
      </c>
      <c r="V377" s="124" t="str">
        <f t="shared" si="69"/>
        <v/>
      </c>
      <c r="W377" s="124">
        <f t="shared" si="70"/>
        <v>0</v>
      </c>
      <c r="X377" s="124" t="str">
        <f t="shared" si="71"/>
        <v/>
      </c>
      <c r="Y377" s="124" t="str">
        <f t="shared" si="64"/>
        <v/>
      </c>
      <c r="Z377" s="55"/>
      <c r="AA377" s="90" t="s">
        <v>27</v>
      </c>
      <c r="AB377" s="89"/>
      <c r="AC377" s="91"/>
      <c r="AD377" s="105" t="str">
        <f>IF(OR(ISBLANK(AC377),ISBLANK(J377)),"",IF(AND(J377&gt;1, K377 &gt;= 6, K377 &lt;= 59), VLOOKUP(AC377&amp;Y377,Contextualization!C382:D413,2,FALSE), "NPD"))</f>
        <v/>
      </c>
      <c r="AE377" s="158"/>
    </row>
    <row r="378" spans="1:31">
      <c r="A378" s="157">
        <f t="shared" si="60"/>
        <v>374</v>
      </c>
      <c r="B378" s="57"/>
      <c r="C378" s="57"/>
      <c r="D378" s="57"/>
      <c r="E378" s="60"/>
      <c r="F378" s="57"/>
      <c r="G378" s="57"/>
      <c r="H378" s="58"/>
      <c r="I378" s="62"/>
      <c r="J378" s="93"/>
      <c r="K378" s="103" t="str">
        <f t="shared" si="65"/>
        <v/>
      </c>
      <c r="L378" s="103" t="str">
        <f t="shared" si="66"/>
        <v/>
      </c>
      <c r="M378" s="89"/>
      <c r="N378" s="121" t="str">
        <f t="shared" si="61"/>
        <v/>
      </c>
      <c r="O378" s="121" t="str">
        <f t="shared" si="62"/>
        <v/>
      </c>
      <c r="P378" s="122" t="str">
        <f>IF(ISBLANK(M378), "", (POWER(M378/VLOOKUP(O378,Anthro_Calc!C:P,13,FALSE),VLOOKUP(O378,Anthro_Calc!C:P,12,FALSE))-1) / (VLOOKUP(O378,Anthro_Calc!C:P,14,FALSE)*VLOOKUP(O378,Anthro_Calc!C:P,12,FALSE)))</f>
        <v/>
      </c>
      <c r="Q378" s="122" t="str">
        <f>IF(ISBLANK(M378), "", -3 + (M378 -VLOOKUP(O378,Anthro_Calc!C:P,4,FALSE)) / (VLOOKUP(O378,Anthro_Calc!C:P,5,FALSE) - VLOOKUP(O378,Anthro_Calc!C:P,4,FALSE)))</f>
        <v/>
      </c>
      <c r="R378" s="122" t="str">
        <f>IF(ISBLANK(M378), "", 3 + (M378 -VLOOKUP(O378,Anthro_Calc!C:P,10,FALSE)) / (VLOOKUP(O378,Anthro_Calc!C:P,10,FALSE) - VLOOKUP(O378,Anthro_Calc!C:P,9,FALSE)))</f>
        <v/>
      </c>
      <c r="S378" s="123" t="str">
        <f t="shared" si="67"/>
        <v/>
      </c>
      <c r="T378" s="124" t="str">
        <f t="shared" si="63"/>
        <v/>
      </c>
      <c r="U378" s="124">
        <f t="shared" si="68"/>
        <v>0</v>
      </c>
      <c r="V378" s="124" t="str">
        <f t="shared" si="69"/>
        <v/>
      </c>
      <c r="W378" s="124">
        <f t="shared" si="70"/>
        <v>0</v>
      </c>
      <c r="X378" s="124" t="str">
        <f t="shared" si="71"/>
        <v/>
      </c>
      <c r="Y378" s="124" t="str">
        <f t="shared" si="64"/>
        <v/>
      </c>
      <c r="Z378" s="55"/>
      <c r="AA378" s="90" t="s">
        <v>27</v>
      </c>
      <c r="AB378" s="89"/>
      <c r="AC378" s="91"/>
      <c r="AD378" s="105" t="str">
        <f>IF(OR(ISBLANK(AC378),ISBLANK(J378)),"",IF(AND(J378&gt;1, K378 &gt;= 6, K378 &lt;= 59), VLOOKUP(AC378&amp;Y378,Contextualization!C383:D414,2,FALSE), "NPD"))</f>
        <v/>
      </c>
      <c r="AE378" s="158"/>
    </row>
    <row r="379" spans="1:31">
      <c r="A379" s="157">
        <f t="shared" si="60"/>
        <v>375</v>
      </c>
      <c r="B379" s="57"/>
      <c r="C379" s="57"/>
      <c r="D379" s="57"/>
      <c r="E379" s="60"/>
      <c r="F379" s="57"/>
      <c r="G379" s="57"/>
      <c r="H379" s="58"/>
      <c r="I379" s="62"/>
      <c r="J379" s="93"/>
      <c r="K379" s="103" t="str">
        <f t="shared" si="65"/>
        <v/>
      </c>
      <c r="L379" s="103" t="str">
        <f t="shared" si="66"/>
        <v/>
      </c>
      <c r="M379" s="89"/>
      <c r="N379" s="121" t="str">
        <f t="shared" si="61"/>
        <v/>
      </c>
      <c r="O379" s="121" t="str">
        <f t="shared" si="62"/>
        <v/>
      </c>
      <c r="P379" s="122" t="str">
        <f>IF(ISBLANK(M379), "", (POWER(M379/VLOOKUP(O379,Anthro_Calc!C:P,13,FALSE),VLOOKUP(O379,Anthro_Calc!C:P,12,FALSE))-1) / (VLOOKUP(O379,Anthro_Calc!C:P,14,FALSE)*VLOOKUP(O379,Anthro_Calc!C:P,12,FALSE)))</f>
        <v/>
      </c>
      <c r="Q379" s="122" t="str">
        <f>IF(ISBLANK(M379), "", -3 + (M379 -VLOOKUP(O379,Anthro_Calc!C:P,4,FALSE)) / (VLOOKUP(O379,Anthro_Calc!C:P,5,FALSE) - VLOOKUP(O379,Anthro_Calc!C:P,4,FALSE)))</f>
        <v/>
      </c>
      <c r="R379" s="122" t="str">
        <f>IF(ISBLANK(M379), "", 3 + (M379 -VLOOKUP(O379,Anthro_Calc!C:P,10,FALSE)) / (VLOOKUP(O379,Anthro_Calc!C:P,10,FALSE) - VLOOKUP(O379,Anthro_Calc!C:P,9,FALSE)))</f>
        <v/>
      </c>
      <c r="S379" s="123" t="str">
        <f t="shared" si="67"/>
        <v/>
      </c>
      <c r="T379" s="124" t="str">
        <f t="shared" si="63"/>
        <v/>
      </c>
      <c r="U379" s="124">
        <f t="shared" si="68"/>
        <v>0</v>
      </c>
      <c r="V379" s="124" t="str">
        <f t="shared" si="69"/>
        <v/>
      </c>
      <c r="W379" s="124">
        <f t="shared" si="70"/>
        <v>0</v>
      </c>
      <c r="X379" s="124" t="str">
        <f t="shared" si="71"/>
        <v/>
      </c>
      <c r="Y379" s="124" t="str">
        <f t="shared" si="64"/>
        <v/>
      </c>
      <c r="Z379" s="55"/>
      <c r="AA379" s="90" t="s">
        <v>27</v>
      </c>
      <c r="AB379" s="89"/>
      <c r="AC379" s="91"/>
      <c r="AD379" s="105" t="str">
        <f>IF(OR(ISBLANK(AC379),ISBLANK(J379)),"",IF(AND(J379&gt;1, K379 &gt;= 6, K379 &lt;= 59), VLOOKUP(AC379&amp;Y379,Contextualization!C384:D415,2,FALSE), "NPD"))</f>
        <v/>
      </c>
      <c r="AE379" s="158"/>
    </row>
    <row r="380" spans="1:31">
      <c r="A380" s="157">
        <f t="shared" si="60"/>
        <v>376</v>
      </c>
      <c r="B380" s="57"/>
      <c r="C380" s="57"/>
      <c r="D380" s="57"/>
      <c r="E380" s="60"/>
      <c r="F380" s="57"/>
      <c r="G380" s="57"/>
      <c r="H380" s="58"/>
      <c r="I380" s="62"/>
      <c r="J380" s="93"/>
      <c r="K380" s="103" t="str">
        <f t="shared" si="65"/>
        <v/>
      </c>
      <c r="L380" s="103" t="str">
        <f t="shared" si="66"/>
        <v/>
      </c>
      <c r="M380" s="89"/>
      <c r="N380" s="121" t="str">
        <f t="shared" si="61"/>
        <v/>
      </c>
      <c r="O380" s="121" t="str">
        <f t="shared" si="62"/>
        <v/>
      </c>
      <c r="P380" s="122" t="str">
        <f>IF(ISBLANK(M380), "", (POWER(M380/VLOOKUP(O380,Anthro_Calc!C:P,13,FALSE),VLOOKUP(O380,Anthro_Calc!C:P,12,FALSE))-1) / (VLOOKUP(O380,Anthro_Calc!C:P,14,FALSE)*VLOOKUP(O380,Anthro_Calc!C:P,12,FALSE)))</f>
        <v/>
      </c>
      <c r="Q380" s="122" t="str">
        <f>IF(ISBLANK(M380), "", -3 + (M380 -VLOOKUP(O380,Anthro_Calc!C:P,4,FALSE)) / (VLOOKUP(O380,Anthro_Calc!C:P,5,FALSE) - VLOOKUP(O380,Anthro_Calc!C:P,4,FALSE)))</f>
        <v/>
      </c>
      <c r="R380" s="122" t="str">
        <f>IF(ISBLANK(M380), "", 3 + (M380 -VLOOKUP(O380,Anthro_Calc!C:P,10,FALSE)) / (VLOOKUP(O380,Anthro_Calc!C:P,10,FALSE) - VLOOKUP(O380,Anthro_Calc!C:P,9,FALSE)))</f>
        <v/>
      </c>
      <c r="S380" s="123" t="str">
        <f t="shared" si="67"/>
        <v/>
      </c>
      <c r="T380" s="124" t="str">
        <f t="shared" si="63"/>
        <v/>
      </c>
      <c r="U380" s="124">
        <f t="shared" si="68"/>
        <v>0</v>
      </c>
      <c r="V380" s="124" t="str">
        <f t="shared" si="69"/>
        <v/>
      </c>
      <c r="W380" s="124">
        <f t="shared" si="70"/>
        <v>0</v>
      </c>
      <c r="X380" s="124" t="str">
        <f t="shared" si="71"/>
        <v/>
      </c>
      <c r="Y380" s="124" t="str">
        <f t="shared" si="64"/>
        <v/>
      </c>
      <c r="Z380" s="55"/>
      <c r="AA380" s="90" t="s">
        <v>27</v>
      </c>
      <c r="AB380" s="89"/>
      <c r="AC380" s="91"/>
      <c r="AD380" s="105" t="str">
        <f>IF(OR(ISBLANK(AC380),ISBLANK(J380)),"",IF(AND(J380&gt;1, K380 &gt;= 6, K380 &lt;= 59), VLOOKUP(AC380&amp;Y380,Contextualization!C385:D416,2,FALSE), "NPD"))</f>
        <v/>
      </c>
      <c r="AE380" s="158"/>
    </row>
    <row r="381" spans="1:31">
      <c r="A381" s="157">
        <f t="shared" si="60"/>
        <v>377</v>
      </c>
      <c r="B381" s="57"/>
      <c r="C381" s="57"/>
      <c r="D381" s="57"/>
      <c r="E381" s="60"/>
      <c r="F381" s="57"/>
      <c r="G381" s="57"/>
      <c r="H381" s="58"/>
      <c r="I381" s="62"/>
      <c r="J381" s="93"/>
      <c r="K381" s="103" t="str">
        <f t="shared" si="65"/>
        <v/>
      </c>
      <c r="L381" s="103" t="str">
        <f t="shared" si="66"/>
        <v/>
      </c>
      <c r="M381" s="89"/>
      <c r="N381" s="121" t="str">
        <f t="shared" si="61"/>
        <v/>
      </c>
      <c r="O381" s="121" t="str">
        <f t="shared" si="62"/>
        <v/>
      </c>
      <c r="P381" s="122" t="str">
        <f>IF(ISBLANK(M381), "", (POWER(M381/VLOOKUP(O381,Anthro_Calc!C:P,13,FALSE),VLOOKUP(O381,Anthro_Calc!C:P,12,FALSE))-1) / (VLOOKUP(O381,Anthro_Calc!C:P,14,FALSE)*VLOOKUP(O381,Anthro_Calc!C:P,12,FALSE)))</f>
        <v/>
      </c>
      <c r="Q381" s="122" t="str">
        <f>IF(ISBLANK(M381), "", -3 + (M381 -VLOOKUP(O381,Anthro_Calc!C:P,4,FALSE)) / (VLOOKUP(O381,Anthro_Calc!C:P,5,FALSE) - VLOOKUP(O381,Anthro_Calc!C:P,4,FALSE)))</f>
        <v/>
      </c>
      <c r="R381" s="122" t="str">
        <f>IF(ISBLANK(M381), "", 3 + (M381 -VLOOKUP(O381,Anthro_Calc!C:P,10,FALSE)) / (VLOOKUP(O381,Anthro_Calc!C:P,10,FALSE) - VLOOKUP(O381,Anthro_Calc!C:P,9,FALSE)))</f>
        <v/>
      </c>
      <c r="S381" s="123" t="str">
        <f t="shared" si="67"/>
        <v/>
      </c>
      <c r="T381" s="124" t="str">
        <f t="shared" si="63"/>
        <v/>
      </c>
      <c r="U381" s="124">
        <f t="shared" si="68"/>
        <v>0</v>
      </c>
      <c r="V381" s="124" t="str">
        <f t="shared" si="69"/>
        <v/>
      </c>
      <c r="W381" s="124">
        <f t="shared" si="70"/>
        <v>0</v>
      </c>
      <c r="X381" s="124" t="str">
        <f t="shared" si="71"/>
        <v/>
      </c>
      <c r="Y381" s="124" t="str">
        <f t="shared" si="64"/>
        <v/>
      </c>
      <c r="Z381" s="55"/>
      <c r="AA381" s="90" t="s">
        <v>27</v>
      </c>
      <c r="AB381" s="89"/>
      <c r="AC381" s="91"/>
      <c r="AD381" s="105" t="str">
        <f>IF(OR(ISBLANK(AC381),ISBLANK(J381)),"",IF(AND(J381&gt;1, K381 &gt;= 6, K381 &lt;= 59), VLOOKUP(AC381&amp;Y381,Contextualization!C386:D417,2,FALSE), "NPD"))</f>
        <v/>
      </c>
      <c r="AE381" s="158"/>
    </row>
    <row r="382" spans="1:31">
      <c r="A382" s="157">
        <f t="shared" si="60"/>
        <v>378</v>
      </c>
      <c r="B382" s="57"/>
      <c r="C382" s="57"/>
      <c r="D382" s="57"/>
      <c r="E382" s="60"/>
      <c r="F382" s="57"/>
      <c r="G382" s="57"/>
      <c r="H382" s="58"/>
      <c r="I382" s="62"/>
      <c r="J382" s="93"/>
      <c r="K382" s="103" t="str">
        <f t="shared" si="65"/>
        <v/>
      </c>
      <c r="L382" s="103" t="str">
        <f t="shared" si="66"/>
        <v/>
      </c>
      <c r="M382" s="89"/>
      <c r="N382" s="121" t="str">
        <f t="shared" si="61"/>
        <v/>
      </c>
      <c r="O382" s="121" t="str">
        <f t="shared" si="62"/>
        <v/>
      </c>
      <c r="P382" s="122" t="str">
        <f>IF(ISBLANK(M382), "", (POWER(M382/VLOOKUP(O382,Anthro_Calc!C:P,13,FALSE),VLOOKUP(O382,Anthro_Calc!C:P,12,FALSE))-1) / (VLOOKUP(O382,Anthro_Calc!C:P,14,FALSE)*VLOOKUP(O382,Anthro_Calc!C:P,12,FALSE)))</f>
        <v/>
      </c>
      <c r="Q382" s="122" t="str">
        <f>IF(ISBLANK(M382), "", -3 + (M382 -VLOOKUP(O382,Anthro_Calc!C:P,4,FALSE)) / (VLOOKUP(O382,Anthro_Calc!C:P,5,FALSE) - VLOOKUP(O382,Anthro_Calc!C:P,4,FALSE)))</f>
        <v/>
      </c>
      <c r="R382" s="122" t="str">
        <f>IF(ISBLANK(M382), "", 3 + (M382 -VLOOKUP(O382,Anthro_Calc!C:P,10,FALSE)) / (VLOOKUP(O382,Anthro_Calc!C:P,10,FALSE) - VLOOKUP(O382,Anthro_Calc!C:P,9,FALSE)))</f>
        <v/>
      </c>
      <c r="S382" s="123" t="str">
        <f t="shared" si="67"/>
        <v/>
      </c>
      <c r="T382" s="124" t="str">
        <f t="shared" si="63"/>
        <v/>
      </c>
      <c r="U382" s="124">
        <f t="shared" si="68"/>
        <v>0</v>
      </c>
      <c r="V382" s="124" t="str">
        <f t="shared" si="69"/>
        <v/>
      </c>
      <c r="W382" s="124">
        <f t="shared" si="70"/>
        <v>0</v>
      </c>
      <c r="X382" s="124" t="str">
        <f t="shared" si="71"/>
        <v/>
      </c>
      <c r="Y382" s="124" t="str">
        <f t="shared" si="64"/>
        <v/>
      </c>
      <c r="Z382" s="55"/>
      <c r="AA382" s="90" t="s">
        <v>27</v>
      </c>
      <c r="AB382" s="89"/>
      <c r="AC382" s="91"/>
      <c r="AD382" s="105" t="str">
        <f>IF(OR(ISBLANK(AC382),ISBLANK(J382)),"",IF(AND(J382&gt;1, K382 &gt;= 6, K382 &lt;= 59), VLOOKUP(AC382&amp;Y382,Contextualization!C387:D418,2,FALSE), "NPD"))</f>
        <v/>
      </c>
      <c r="AE382" s="158"/>
    </row>
    <row r="383" spans="1:31">
      <c r="A383" s="157">
        <f t="shared" si="60"/>
        <v>379</v>
      </c>
      <c r="B383" s="57"/>
      <c r="C383" s="57"/>
      <c r="D383" s="57"/>
      <c r="E383" s="60"/>
      <c r="F383" s="57"/>
      <c r="G383" s="57"/>
      <c r="H383" s="58"/>
      <c r="I383" s="62"/>
      <c r="J383" s="93"/>
      <c r="K383" s="103" t="str">
        <f t="shared" si="65"/>
        <v/>
      </c>
      <c r="L383" s="103" t="str">
        <f t="shared" si="66"/>
        <v/>
      </c>
      <c r="M383" s="89"/>
      <c r="N383" s="121" t="str">
        <f t="shared" si="61"/>
        <v/>
      </c>
      <c r="O383" s="121" t="str">
        <f t="shared" si="62"/>
        <v/>
      </c>
      <c r="P383" s="122" t="str">
        <f>IF(ISBLANK(M383), "", (POWER(M383/VLOOKUP(O383,Anthro_Calc!C:P,13,FALSE),VLOOKUP(O383,Anthro_Calc!C:P,12,FALSE))-1) / (VLOOKUP(O383,Anthro_Calc!C:P,14,FALSE)*VLOOKUP(O383,Anthro_Calc!C:P,12,FALSE)))</f>
        <v/>
      </c>
      <c r="Q383" s="122" t="str">
        <f>IF(ISBLANK(M383), "", -3 + (M383 -VLOOKUP(O383,Anthro_Calc!C:P,4,FALSE)) / (VLOOKUP(O383,Anthro_Calc!C:P,5,FALSE) - VLOOKUP(O383,Anthro_Calc!C:P,4,FALSE)))</f>
        <v/>
      </c>
      <c r="R383" s="122" t="str">
        <f>IF(ISBLANK(M383), "", 3 + (M383 -VLOOKUP(O383,Anthro_Calc!C:P,10,FALSE)) / (VLOOKUP(O383,Anthro_Calc!C:P,10,FALSE) - VLOOKUP(O383,Anthro_Calc!C:P,9,FALSE)))</f>
        <v/>
      </c>
      <c r="S383" s="123" t="str">
        <f t="shared" si="67"/>
        <v/>
      </c>
      <c r="T383" s="124" t="str">
        <f t="shared" si="63"/>
        <v/>
      </c>
      <c r="U383" s="124">
        <f t="shared" si="68"/>
        <v>0</v>
      </c>
      <c r="V383" s="124" t="str">
        <f t="shared" si="69"/>
        <v/>
      </c>
      <c r="W383" s="124">
        <f t="shared" si="70"/>
        <v>0</v>
      </c>
      <c r="X383" s="124" t="str">
        <f t="shared" si="71"/>
        <v/>
      </c>
      <c r="Y383" s="124" t="str">
        <f t="shared" si="64"/>
        <v/>
      </c>
      <c r="Z383" s="55"/>
      <c r="AA383" s="90" t="s">
        <v>27</v>
      </c>
      <c r="AB383" s="89"/>
      <c r="AC383" s="91"/>
      <c r="AD383" s="105" t="str">
        <f>IF(OR(ISBLANK(AC383),ISBLANK(J383)),"",IF(AND(J383&gt;1, K383 &gt;= 6, K383 &lt;= 59), VLOOKUP(AC383&amp;Y383,Contextualization!C388:D419,2,FALSE), "NPD"))</f>
        <v/>
      </c>
      <c r="AE383" s="158"/>
    </row>
    <row r="384" spans="1:31">
      <c r="A384" s="157">
        <f t="shared" si="60"/>
        <v>380</v>
      </c>
      <c r="B384" s="57"/>
      <c r="C384" s="57"/>
      <c r="D384" s="57"/>
      <c r="E384" s="60"/>
      <c r="F384" s="57"/>
      <c r="G384" s="57"/>
      <c r="H384" s="58"/>
      <c r="I384" s="62"/>
      <c r="J384" s="93"/>
      <c r="K384" s="103" t="str">
        <f t="shared" si="65"/>
        <v/>
      </c>
      <c r="L384" s="103" t="str">
        <f t="shared" si="66"/>
        <v/>
      </c>
      <c r="M384" s="89"/>
      <c r="N384" s="121" t="str">
        <f t="shared" si="61"/>
        <v/>
      </c>
      <c r="O384" s="121" t="str">
        <f t="shared" si="62"/>
        <v/>
      </c>
      <c r="P384" s="122" t="str">
        <f>IF(ISBLANK(M384), "", (POWER(M384/VLOOKUP(O384,Anthro_Calc!C:P,13,FALSE),VLOOKUP(O384,Anthro_Calc!C:P,12,FALSE))-1) / (VLOOKUP(O384,Anthro_Calc!C:P,14,FALSE)*VLOOKUP(O384,Anthro_Calc!C:P,12,FALSE)))</f>
        <v/>
      </c>
      <c r="Q384" s="122" t="str">
        <f>IF(ISBLANK(M384), "", -3 + (M384 -VLOOKUP(O384,Anthro_Calc!C:P,4,FALSE)) / (VLOOKUP(O384,Anthro_Calc!C:P,5,FALSE) - VLOOKUP(O384,Anthro_Calc!C:P,4,FALSE)))</f>
        <v/>
      </c>
      <c r="R384" s="122" t="str">
        <f>IF(ISBLANK(M384), "", 3 + (M384 -VLOOKUP(O384,Anthro_Calc!C:P,10,FALSE)) / (VLOOKUP(O384,Anthro_Calc!C:P,10,FALSE) - VLOOKUP(O384,Anthro_Calc!C:P,9,FALSE)))</f>
        <v/>
      </c>
      <c r="S384" s="123" t="str">
        <f t="shared" si="67"/>
        <v/>
      </c>
      <c r="T384" s="124" t="str">
        <f t="shared" si="63"/>
        <v/>
      </c>
      <c r="U384" s="124">
        <f t="shared" si="68"/>
        <v>0</v>
      </c>
      <c r="V384" s="124" t="str">
        <f t="shared" si="69"/>
        <v/>
      </c>
      <c r="W384" s="124">
        <f t="shared" si="70"/>
        <v>0</v>
      </c>
      <c r="X384" s="124" t="str">
        <f t="shared" si="71"/>
        <v/>
      </c>
      <c r="Y384" s="124" t="str">
        <f t="shared" si="64"/>
        <v/>
      </c>
      <c r="Z384" s="55"/>
      <c r="AA384" s="90" t="s">
        <v>27</v>
      </c>
      <c r="AB384" s="89"/>
      <c r="AC384" s="91"/>
      <c r="AD384" s="105" t="str">
        <f>IF(OR(ISBLANK(AC384),ISBLANK(J384)),"",IF(AND(J384&gt;1, K384 &gt;= 6, K384 &lt;= 59), VLOOKUP(AC384&amp;Y384,Contextualization!C389:D420,2,FALSE), "NPD"))</f>
        <v/>
      </c>
      <c r="AE384" s="158"/>
    </row>
    <row r="385" spans="1:31">
      <c r="A385" s="157">
        <f t="shared" si="60"/>
        <v>381</v>
      </c>
      <c r="B385" s="57"/>
      <c r="C385" s="57"/>
      <c r="D385" s="57"/>
      <c r="E385" s="60"/>
      <c r="F385" s="57"/>
      <c r="G385" s="57"/>
      <c r="H385" s="58"/>
      <c r="I385" s="62"/>
      <c r="J385" s="93"/>
      <c r="K385" s="103" t="str">
        <f t="shared" si="65"/>
        <v/>
      </c>
      <c r="L385" s="103" t="str">
        <f t="shared" si="66"/>
        <v/>
      </c>
      <c r="M385" s="89"/>
      <c r="N385" s="121" t="str">
        <f t="shared" si="61"/>
        <v/>
      </c>
      <c r="O385" s="121" t="str">
        <f t="shared" si="62"/>
        <v/>
      </c>
      <c r="P385" s="122" t="str">
        <f>IF(ISBLANK(M385), "", (POWER(M385/VLOOKUP(O385,Anthro_Calc!C:P,13,FALSE),VLOOKUP(O385,Anthro_Calc!C:P,12,FALSE))-1) / (VLOOKUP(O385,Anthro_Calc!C:P,14,FALSE)*VLOOKUP(O385,Anthro_Calc!C:P,12,FALSE)))</f>
        <v/>
      </c>
      <c r="Q385" s="122" t="str">
        <f>IF(ISBLANK(M385), "", -3 + (M385 -VLOOKUP(O385,Anthro_Calc!C:P,4,FALSE)) / (VLOOKUP(O385,Anthro_Calc!C:P,5,FALSE) - VLOOKUP(O385,Anthro_Calc!C:P,4,FALSE)))</f>
        <v/>
      </c>
      <c r="R385" s="122" t="str">
        <f>IF(ISBLANK(M385), "", 3 + (M385 -VLOOKUP(O385,Anthro_Calc!C:P,10,FALSE)) / (VLOOKUP(O385,Anthro_Calc!C:P,10,FALSE) - VLOOKUP(O385,Anthro_Calc!C:P,9,FALSE)))</f>
        <v/>
      </c>
      <c r="S385" s="123" t="str">
        <f t="shared" si="67"/>
        <v/>
      </c>
      <c r="T385" s="124" t="str">
        <f t="shared" si="63"/>
        <v/>
      </c>
      <c r="U385" s="124">
        <f t="shared" si="68"/>
        <v>0</v>
      </c>
      <c r="V385" s="124" t="str">
        <f t="shared" si="69"/>
        <v/>
      </c>
      <c r="W385" s="124">
        <f t="shared" si="70"/>
        <v>0</v>
      </c>
      <c r="X385" s="124" t="str">
        <f t="shared" si="71"/>
        <v/>
      </c>
      <c r="Y385" s="124" t="str">
        <f t="shared" si="64"/>
        <v/>
      </c>
      <c r="Z385" s="55"/>
      <c r="AA385" s="90" t="s">
        <v>27</v>
      </c>
      <c r="AB385" s="89"/>
      <c r="AC385" s="91"/>
      <c r="AD385" s="105" t="str">
        <f>IF(OR(ISBLANK(AC385),ISBLANK(J385)),"",IF(AND(J385&gt;1, K385 &gt;= 6, K385 &lt;= 59), VLOOKUP(AC385&amp;Y385,Contextualization!C390:D421,2,FALSE), "NPD"))</f>
        <v/>
      </c>
      <c r="AE385" s="158"/>
    </row>
    <row r="386" spans="1:31">
      <c r="A386" s="157">
        <f t="shared" si="60"/>
        <v>382</v>
      </c>
      <c r="B386" s="57"/>
      <c r="C386" s="57"/>
      <c r="D386" s="57"/>
      <c r="E386" s="60"/>
      <c r="F386" s="57"/>
      <c r="G386" s="57"/>
      <c r="H386" s="58"/>
      <c r="I386" s="62"/>
      <c r="J386" s="93"/>
      <c r="K386" s="103" t="str">
        <f t="shared" si="65"/>
        <v/>
      </c>
      <c r="L386" s="103" t="str">
        <f t="shared" si="66"/>
        <v/>
      </c>
      <c r="M386" s="89"/>
      <c r="N386" s="121" t="str">
        <f t="shared" si="61"/>
        <v/>
      </c>
      <c r="O386" s="121" t="str">
        <f t="shared" si="62"/>
        <v/>
      </c>
      <c r="P386" s="122" t="str">
        <f>IF(ISBLANK(M386), "", (POWER(M386/VLOOKUP(O386,Anthro_Calc!C:P,13,FALSE),VLOOKUP(O386,Anthro_Calc!C:P,12,FALSE))-1) / (VLOOKUP(O386,Anthro_Calc!C:P,14,FALSE)*VLOOKUP(O386,Anthro_Calc!C:P,12,FALSE)))</f>
        <v/>
      </c>
      <c r="Q386" s="122" t="str">
        <f>IF(ISBLANK(M386), "", -3 + (M386 -VLOOKUP(O386,Anthro_Calc!C:P,4,FALSE)) / (VLOOKUP(O386,Anthro_Calc!C:P,5,FALSE) - VLOOKUP(O386,Anthro_Calc!C:P,4,FALSE)))</f>
        <v/>
      </c>
      <c r="R386" s="122" t="str">
        <f>IF(ISBLANK(M386), "", 3 + (M386 -VLOOKUP(O386,Anthro_Calc!C:P,10,FALSE)) / (VLOOKUP(O386,Anthro_Calc!C:P,10,FALSE) - VLOOKUP(O386,Anthro_Calc!C:P,9,FALSE)))</f>
        <v/>
      </c>
      <c r="S386" s="123" t="str">
        <f t="shared" si="67"/>
        <v/>
      </c>
      <c r="T386" s="124" t="str">
        <f t="shared" si="63"/>
        <v/>
      </c>
      <c r="U386" s="124">
        <f t="shared" si="68"/>
        <v>0</v>
      </c>
      <c r="V386" s="124" t="str">
        <f t="shared" si="69"/>
        <v/>
      </c>
      <c r="W386" s="124">
        <f t="shared" si="70"/>
        <v>0</v>
      </c>
      <c r="X386" s="124" t="str">
        <f t="shared" si="71"/>
        <v/>
      </c>
      <c r="Y386" s="124" t="str">
        <f t="shared" si="64"/>
        <v/>
      </c>
      <c r="Z386" s="55"/>
      <c r="AA386" s="90" t="s">
        <v>27</v>
      </c>
      <c r="AB386" s="89"/>
      <c r="AC386" s="91"/>
      <c r="AD386" s="105" t="str">
        <f>IF(OR(ISBLANK(AC386),ISBLANK(J386)),"",IF(AND(J386&gt;1, K386 &gt;= 6, K386 &lt;= 59), VLOOKUP(AC386&amp;Y386,Contextualization!C391:D422,2,FALSE), "NPD"))</f>
        <v/>
      </c>
      <c r="AE386" s="158"/>
    </row>
    <row r="387" spans="1:31">
      <c r="A387" s="157">
        <f t="shared" si="60"/>
        <v>383</v>
      </c>
      <c r="B387" s="57"/>
      <c r="C387" s="57"/>
      <c r="D387" s="57"/>
      <c r="E387" s="60"/>
      <c r="F387" s="57"/>
      <c r="G387" s="57"/>
      <c r="H387" s="58"/>
      <c r="I387" s="62"/>
      <c r="J387" s="93"/>
      <c r="K387" s="103" t="str">
        <f t="shared" si="65"/>
        <v/>
      </c>
      <c r="L387" s="103" t="str">
        <f t="shared" si="66"/>
        <v/>
      </c>
      <c r="M387" s="89"/>
      <c r="N387" s="121" t="str">
        <f t="shared" si="61"/>
        <v/>
      </c>
      <c r="O387" s="121" t="str">
        <f t="shared" si="62"/>
        <v/>
      </c>
      <c r="P387" s="122" t="str">
        <f>IF(ISBLANK(M387), "", (POWER(M387/VLOOKUP(O387,Anthro_Calc!C:P,13,FALSE),VLOOKUP(O387,Anthro_Calc!C:P,12,FALSE))-1) / (VLOOKUP(O387,Anthro_Calc!C:P,14,FALSE)*VLOOKUP(O387,Anthro_Calc!C:P,12,FALSE)))</f>
        <v/>
      </c>
      <c r="Q387" s="122" t="str">
        <f>IF(ISBLANK(M387), "", -3 + (M387 -VLOOKUP(O387,Anthro_Calc!C:P,4,FALSE)) / (VLOOKUP(O387,Anthro_Calc!C:P,5,FALSE) - VLOOKUP(O387,Anthro_Calc!C:P,4,FALSE)))</f>
        <v/>
      </c>
      <c r="R387" s="122" t="str">
        <f>IF(ISBLANK(M387), "", 3 + (M387 -VLOOKUP(O387,Anthro_Calc!C:P,10,FALSE)) / (VLOOKUP(O387,Anthro_Calc!C:P,10,FALSE) - VLOOKUP(O387,Anthro_Calc!C:P,9,FALSE)))</f>
        <v/>
      </c>
      <c r="S387" s="123" t="str">
        <f t="shared" si="67"/>
        <v/>
      </c>
      <c r="T387" s="124" t="str">
        <f t="shared" si="63"/>
        <v/>
      </c>
      <c r="U387" s="124">
        <f t="shared" si="68"/>
        <v>0</v>
      </c>
      <c r="V387" s="124" t="str">
        <f t="shared" si="69"/>
        <v/>
      </c>
      <c r="W387" s="124">
        <f t="shared" si="70"/>
        <v>0</v>
      </c>
      <c r="X387" s="124" t="str">
        <f t="shared" si="71"/>
        <v/>
      </c>
      <c r="Y387" s="124" t="str">
        <f t="shared" si="64"/>
        <v/>
      </c>
      <c r="Z387" s="55"/>
      <c r="AA387" s="90" t="s">
        <v>27</v>
      </c>
      <c r="AB387" s="89"/>
      <c r="AC387" s="91"/>
      <c r="AD387" s="105" t="str">
        <f>IF(OR(ISBLANK(AC387),ISBLANK(J387)),"",IF(AND(J387&gt;1, K387 &gt;= 6, K387 &lt;= 59), VLOOKUP(AC387&amp;Y387,Contextualization!C392:D423,2,FALSE), "NPD"))</f>
        <v/>
      </c>
      <c r="AE387" s="158"/>
    </row>
    <row r="388" spans="1:31">
      <c r="A388" s="157">
        <f t="shared" si="60"/>
        <v>384</v>
      </c>
      <c r="B388" s="57"/>
      <c r="C388" s="57"/>
      <c r="D388" s="57"/>
      <c r="E388" s="60"/>
      <c r="F388" s="57"/>
      <c r="G388" s="57"/>
      <c r="H388" s="58"/>
      <c r="I388" s="62"/>
      <c r="J388" s="93"/>
      <c r="K388" s="103" t="str">
        <f t="shared" si="65"/>
        <v/>
      </c>
      <c r="L388" s="103" t="str">
        <f t="shared" si="66"/>
        <v/>
      </c>
      <c r="M388" s="89"/>
      <c r="N388" s="121" t="str">
        <f t="shared" si="61"/>
        <v/>
      </c>
      <c r="O388" s="121" t="str">
        <f t="shared" si="62"/>
        <v/>
      </c>
      <c r="P388" s="122" t="str">
        <f>IF(ISBLANK(M388), "", (POWER(M388/VLOOKUP(O388,Anthro_Calc!C:P,13,FALSE),VLOOKUP(O388,Anthro_Calc!C:P,12,FALSE))-1) / (VLOOKUP(O388,Anthro_Calc!C:P,14,FALSE)*VLOOKUP(O388,Anthro_Calc!C:P,12,FALSE)))</f>
        <v/>
      </c>
      <c r="Q388" s="122" t="str">
        <f>IF(ISBLANK(M388), "", -3 + (M388 -VLOOKUP(O388,Anthro_Calc!C:P,4,FALSE)) / (VLOOKUP(O388,Anthro_Calc!C:P,5,FALSE) - VLOOKUP(O388,Anthro_Calc!C:P,4,FALSE)))</f>
        <v/>
      </c>
      <c r="R388" s="122" t="str">
        <f>IF(ISBLANK(M388), "", 3 + (M388 -VLOOKUP(O388,Anthro_Calc!C:P,10,FALSE)) / (VLOOKUP(O388,Anthro_Calc!C:P,10,FALSE) - VLOOKUP(O388,Anthro_Calc!C:P,9,FALSE)))</f>
        <v/>
      </c>
      <c r="S388" s="123" t="str">
        <f t="shared" si="67"/>
        <v/>
      </c>
      <c r="T388" s="124" t="str">
        <f t="shared" si="63"/>
        <v/>
      </c>
      <c r="U388" s="124">
        <f t="shared" si="68"/>
        <v>0</v>
      </c>
      <c r="V388" s="124" t="str">
        <f t="shared" si="69"/>
        <v/>
      </c>
      <c r="W388" s="124">
        <f t="shared" si="70"/>
        <v>0</v>
      </c>
      <c r="X388" s="124" t="str">
        <f t="shared" si="71"/>
        <v/>
      </c>
      <c r="Y388" s="124" t="str">
        <f t="shared" si="64"/>
        <v/>
      </c>
      <c r="Z388" s="55"/>
      <c r="AA388" s="90" t="s">
        <v>27</v>
      </c>
      <c r="AB388" s="89"/>
      <c r="AC388" s="91"/>
      <c r="AD388" s="105" t="str">
        <f>IF(OR(ISBLANK(AC388),ISBLANK(J388)),"",IF(AND(J388&gt;1, K388 &gt;= 6, K388 &lt;= 59), VLOOKUP(AC388&amp;Y388,Contextualization!C393:D424,2,FALSE), "NPD"))</f>
        <v/>
      </c>
      <c r="AE388" s="158"/>
    </row>
    <row r="389" spans="1:31">
      <c r="A389" s="157">
        <f t="shared" ref="A389:A452" si="72">ROW()-4</f>
        <v>385</v>
      </c>
      <c r="B389" s="57"/>
      <c r="C389" s="57"/>
      <c r="D389" s="57"/>
      <c r="E389" s="60"/>
      <c r="F389" s="57"/>
      <c r="G389" s="57"/>
      <c r="H389" s="58"/>
      <c r="I389" s="62"/>
      <c r="J389" s="93"/>
      <c r="K389" s="103" t="str">
        <f t="shared" si="65"/>
        <v/>
      </c>
      <c r="L389" s="103" t="str">
        <f t="shared" si="66"/>
        <v/>
      </c>
      <c r="M389" s="89"/>
      <c r="N389" s="121" t="str">
        <f t="shared" ref="N389:N452" si="73">H389&amp;K389</f>
        <v/>
      </c>
      <c r="O389" s="121" t="str">
        <f t="shared" ref="O389:O452" si="74">H389&amp;L389</f>
        <v/>
      </c>
      <c r="P389" s="122" t="str">
        <f>IF(ISBLANK(M389), "", (POWER(M389/VLOOKUP(O389,Anthro_Calc!C:P,13,FALSE),VLOOKUP(O389,Anthro_Calc!C:P,12,FALSE))-1) / (VLOOKUP(O389,Anthro_Calc!C:P,14,FALSE)*VLOOKUP(O389,Anthro_Calc!C:P,12,FALSE)))</f>
        <v/>
      </c>
      <c r="Q389" s="122" t="str">
        <f>IF(ISBLANK(M389), "", -3 + (M389 -VLOOKUP(O389,Anthro_Calc!C:P,4,FALSE)) / (VLOOKUP(O389,Anthro_Calc!C:P,5,FALSE) - VLOOKUP(O389,Anthro_Calc!C:P,4,FALSE)))</f>
        <v/>
      </c>
      <c r="R389" s="122" t="str">
        <f>IF(ISBLANK(M389), "", 3 + (M389 -VLOOKUP(O389,Anthro_Calc!C:P,10,FALSE)) / (VLOOKUP(O389,Anthro_Calc!C:P,10,FALSE) - VLOOKUP(O389,Anthro_Calc!C:P,9,FALSE)))</f>
        <v/>
      </c>
      <c r="S389" s="123" t="str">
        <f t="shared" si="67"/>
        <v/>
      </c>
      <c r="T389" s="124" t="str">
        <f t="shared" ref="T389:T452" si="75">IF(ISBLANK(M389), "", IF(S389&lt;=-3,"SEVERE", IF(S389&lt;=-2,"MODERATE", IF(S389&lt;=-1, "MILD", "NORMAL"))))</f>
        <v/>
      </c>
      <c r="U389" s="124">
        <f t="shared" si="68"/>
        <v>0</v>
      </c>
      <c r="V389" s="124" t="str">
        <f t="shared" si="69"/>
        <v/>
      </c>
      <c r="W389" s="124">
        <f t="shared" si="70"/>
        <v>0</v>
      </c>
      <c r="X389" s="124" t="str">
        <f t="shared" si="71"/>
        <v/>
      </c>
      <c r="Y389" s="124" t="str">
        <f t="shared" ref="Y389:Y453" si="76">IF(AND(ISERROR(FIND("Mild",$I$2)),T389="MILD"),"NORMAL",T389)</f>
        <v/>
      </c>
      <c r="Z389" s="55"/>
      <c r="AA389" s="90" t="s">
        <v>27</v>
      </c>
      <c r="AB389" s="89"/>
      <c r="AC389" s="91"/>
      <c r="AD389" s="105" t="str">
        <f>IF(OR(ISBLANK(AC389),ISBLANK(J389)),"",IF(AND(J389&gt;1, K389 &gt;= 6, K389 &lt;= 59), VLOOKUP(AC389&amp;Y389,Contextualization!C394:D425,2,FALSE), "NPD"))</f>
        <v/>
      </c>
      <c r="AE389" s="158"/>
    </row>
    <row r="390" spans="1:31">
      <c r="A390" s="157">
        <f t="shared" si="72"/>
        <v>386</v>
      </c>
      <c r="B390" s="57"/>
      <c r="C390" s="57"/>
      <c r="D390" s="57"/>
      <c r="E390" s="60"/>
      <c r="F390" s="57"/>
      <c r="G390" s="57"/>
      <c r="H390" s="58"/>
      <c r="I390" s="62"/>
      <c r="J390" s="93"/>
      <c r="K390" s="103" t="str">
        <f t="shared" ref="K390:K453" si="77">IF(ISBLANK(I390), "", ROUND((E390-I390)/30.4,0))</f>
        <v/>
      </c>
      <c r="L390" s="103" t="str">
        <f t="shared" ref="L390:L453" si="78">IF(ISBLANK(I390), "", E390-I390)</f>
        <v/>
      </c>
      <c r="M390" s="89"/>
      <c r="N390" s="121" t="str">
        <f t="shared" si="73"/>
        <v/>
      </c>
      <c r="O390" s="121" t="str">
        <f t="shared" si="74"/>
        <v/>
      </c>
      <c r="P390" s="122" t="str">
        <f>IF(ISBLANK(M390), "", (POWER(M390/VLOOKUP(O390,Anthro_Calc!C:P,13,FALSE),VLOOKUP(O390,Anthro_Calc!C:P,12,FALSE))-1) / (VLOOKUP(O390,Anthro_Calc!C:P,14,FALSE)*VLOOKUP(O390,Anthro_Calc!C:P,12,FALSE)))</f>
        <v/>
      </c>
      <c r="Q390" s="122" t="str">
        <f>IF(ISBLANK(M390), "", -3 + (M390 -VLOOKUP(O390,Anthro_Calc!C:P,4,FALSE)) / (VLOOKUP(O390,Anthro_Calc!C:P,5,FALSE) - VLOOKUP(O390,Anthro_Calc!C:P,4,FALSE)))</f>
        <v/>
      </c>
      <c r="R390" s="122" t="str">
        <f>IF(ISBLANK(M390), "", 3 + (M390 -VLOOKUP(O390,Anthro_Calc!C:P,10,FALSE)) / (VLOOKUP(O390,Anthro_Calc!C:P,10,FALSE) - VLOOKUP(O390,Anthro_Calc!C:P,9,FALSE)))</f>
        <v/>
      </c>
      <c r="S390" s="123" t="str">
        <f t="shared" ref="S390:S453" si="79">IF(P390="", "", IF(P390&gt;3, R390, IF(P390&lt;-3, Q390, P390)))</f>
        <v/>
      </c>
      <c r="T390" s="124" t="str">
        <f t="shared" si="75"/>
        <v/>
      </c>
      <c r="U390" s="124">
        <f t="shared" ref="U390:U453" si="80">IF(H390="m", L390, 0)</f>
        <v>0</v>
      </c>
      <c r="V390" s="124" t="str">
        <f t="shared" ref="V390:V453" si="81">IF(H390="m", M390, "")</f>
        <v/>
      </c>
      <c r="W390" s="124">
        <f t="shared" ref="W390:W453" si="82">IF(H390="f", L390, 0)</f>
        <v>0</v>
      </c>
      <c r="X390" s="124" t="str">
        <f t="shared" ref="X390:X453" si="83">IF(H390="f", M390, "")</f>
        <v/>
      </c>
      <c r="Y390" s="124" t="str">
        <f t="shared" si="76"/>
        <v/>
      </c>
      <c r="Z390" s="55"/>
      <c r="AA390" s="90" t="s">
        <v>27</v>
      </c>
      <c r="AB390" s="89"/>
      <c r="AC390" s="91"/>
      <c r="AD390" s="105" t="str">
        <f>IF(OR(ISBLANK(AC390),ISBLANK(J390)),"",IF(AND(J390&gt;1, K390 &gt;= 6, K390 &lt;= 59), VLOOKUP(AC390&amp;Y390,Contextualization!C395:D426,2,FALSE), "NPD"))</f>
        <v/>
      </c>
      <c r="AE390" s="158"/>
    </row>
    <row r="391" spans="1:31">
      <c r="A391" s="157">
        <f t="shared" si="72"/>
        <v>387</v>
      </c>
      <c r="B391" s="57"/>
      <c r="C391" s="57"/>
      <c r="D391" s="57"/>
      <c r="E391" s="60"/>
      <c r="F391" s="57"/>
      <c r="G391" s="57"/>
      <c r="H391" s="58"/>
      <c r="I391" s="62"/>
      <c r="J391" s="93"/>
      <c r="K391" s="103" t="str">
        <f t="shared" si="77"/>
        <v/>
      </c>
      <c r="L391" s="103" t="str">
        <f t="shared" si="78"/>
        <v/>
      </c>
      <c r="M391" s="89"/>
      <c r="N391" s="121" t="str">
        <f t="shared" si="73"/>
        <v/>
      </c>
      <c r="O391" s="121" t="str">
        <f t="shared" si="74"/>
        <v/>
      </c>
      <c r="P391" s="122" t="str">
        <f>IF(ISBLANK(M391), "", (POWER(M391/VLOOKUP(O391,Anthro_Calc!C:P,13,FALSE),VLOOKUP(O391,Anthro_Calc!C:P,12,FALSE))-1) / (VLOOKUP(O391,Anthro_Calc!C:P,14,FALSE)*VLOOKUP(O391,Anthro_Calc!C:P,12,FALSE)))</f>
        <v/>
      </c>
      <c r="Q391" s="122" t="str">
        <f>IF(ISBLANK(M391), "", -3 + (M391 -VLOOKUP(O391,Anthro_Calc!C:P,4,FALSE)) / (VLOOKUP(O391,Anthro_Calc!C:P,5,FALSE) - VLOOKUP(O391,Anthro_Calc!C:P,4,FALSE)))</f>
        <v/>
      </c>
      <c r="R391" s="122" t="str">
        <f>IF(ISBLANK(M391), "", 3 + (M391 -VLOOKUP(O391,Anthro_Calc!C:P,10,FALSE)) / (VLOOKUP(O391,Anthro_Calc!C:P,10,FALSE) - VLOOKUP(O391,Anthro_Calc!C:P,9,FALSE)))</f>
        <v/>
      </c>
      <c r="S391" s="123" t="str">
        <f t="shared" si="79"/>
        <v/>
      </c>
      <c r="T391" s="124" t="str">
        <f t="shared" si="75"/>
        <v/>
      </c>
      <c r="U391" s="124">
        <f t="shared" si="80"/>
        <v>0</v>
      </c>
      <c r="V391" s="124" t="str">
        <f t="shared" si="81"/>
        <v/>
      </c>
      <c r="W391" s="124">
        <f t="shared" si="82"/>
        <v>0</v>
      </c>
      <c r="X391" s="124" t="str">
        <f t="shared" si="83"/>
        <v/>
      </c>
      <c r="Y391" s="124" t="str">
        <f t="shared" si="76"/>
        <v/>
      </c>
      <c r="Z391" s="55"/>
      <c r="AA391" s="90" t="s">
        <v>27</v>
      </c>
      <c r="AB391" s="89"/>
      <c r="AC391" s="91"/>
      <c r="AD391" s="105" t="str">
        <f>IF(OR(ISBLANK(AC391),ISBLANK(J391)),"",IF(AND(J391&gt;1, K391 &gt;= 6, K391 &lt;= 59), VLOOKUP(AC391&amp;Y391,Contextualization!C396:D427,2,FALSE), "NPD"))</f>
        <v/>
      </c>
      <c r="AE391" s="158"/>
    </row>
    <row r="392" spans="1:31">
      <c r="A392" s="157">
        <f t="shared" si="72"/>
        <v>388</v>
      </c>
      <c r="B392" s="57"/>
      <c r="C392" s="57"/>
      <c r="D392" s="57"/>
      <c r="E392" s="60"/>
      <c r="F392" s="57"/>
      <c r="G392" s="57"/>
      <c r="H392" s="58"/>
      <c r="I392" s="62"/>
      <c r="J392" s="93"/>
      <c r="K392" s="103" t="str">
        <f t="shared" si="77"/>
        <v/>
      </c>
      <c r="L392" s="103" t="str">
        <f t="shared" si="78"/>
        <v/>
      </c>
      <c r="M392" s="89"/>
      <c r="N392" s="121" t="str">
        <f t="shared" si="73"/>
        <v/>
      </c>
      <c r="O392" s="121" t="str">
        <f t="shared" si="74"/>
        <v/>
      </c>
      <c r="P392" s="122" t="str">
        <f>IF(ISBLANK(M392), "", (POWER(M392/VLOOKUP(O392,Anthro_Calc!C:P,13,FALSE),VLOOKUP(O392,Anthro_Calc!C:P,12,FALSE))-1) / (VLOOKUP(O392,Anthro_Calc!C:P,14,FALSE)*VLOOKUP(O392,Anthro_Calc!C:P,12,FALSE)))</f>
        <v/>
      </c>
      <c r="Q392" s="122" t="str">
        <f>IF(ISBLANK(M392), "", -3 + (M392 -VLOOKUP(O392,Anthro_Calc!C:P,4,FALSE)) / (VLOOKUP(O392,Anthro_Calc!C:P,5,FALSE) - VLOOKUP(O392,Anthro_Calc!C:P,4,FALSE)))</f>
        <v/>
      </c>
      <c r="R392" s="122" t="str">
        <f>IF(ISBLANK(M392), "", 3 + (M392 -VLOOKUP(O392,Anthro_Calc!C:P,10,FALSE)) / (VLOOKUP(O392,Anthro_Calc!C:P,10,FALSE) - VLOOKUP(O392,Anthro_Calc!C:P,9,FALSE)))</f>
        <v/>
      </c>
      <c r="S392" s="123" t="str">
        <f t="shared" si="79"/>
        <v/>
      </c>
      <c r="T392" s="124" t="str">
        <f t="shared" si="75"/>
        <v/>
      </c>
      <c r="U392" s="124">
        <f t="shared" si="80"/>
        <v>0</v>
      </c>
      <c r="V392" s="124" t="str">
        <f t="shared" si="81"/>
        <v/>
      </c>
      <c r="W392" s="124">
        <f t="shared" si="82"/>
        <v>0</v>
      </c>
      <c r="X392" s="124" t="str">
        <f t="shared" si="83"/>
        <v/>
      </c>
      <c r="Y392" s="124" t="str">
        <f t="shared" si="76"/>
        <v/>
      </c>
      <c r="Z392" s="55"/>
      <c r="AA392" s="90" t="s">
        <v>27</v>
      </c>
      <c r="AB392" s="89"/>
      <c r="AC392" s="91"/>
      <c r="AD392" s="105" t="str">
        <f>IF(OR(ISBLANK(AC392),ISBLANK(J392)),"",IF(AND(J392&gt;1, K392 &gt;= 6, K392 &lt;= 59), VLOOKUP(AC392&amp;Y392,Contextualization!C397:D428,2,FALSE), "NPD"))</f>
        <v/>
      </c>
      <c r="AE392" s="158"/>
    </row>
    <row r="393" spans="1:31">
      <c r="A393" s="157">
        <f t="shared" si="72"/>
        <v>389</v>
      </c>
      <c r="B393" s="57"/>
      <c r="C393" s="57"/>
      <c r="D393" s="57"/>
      <c r="E393" s="60"/>
      <c r="F393" s="57"/>
      <c r="G393" s="57"/>
      <c r="H393" s="58"/>
      <c r="I393" s="62"/>
      <c r="J393" s="93"/>
      <c r="K393" s="103" t="str">
        <f t="shared" si="77"/>
        <v/>
      </c>
      <c r="L393" s="103" t="str">
        <f t="shared" si="78"/>
        <v/>
      </c>
      <c r="M393" s="89"/>
      <c r="N393" s="121" t="str">
        <f t="shared" si="73"/>
        <v/>
      </c>
      <c r="O393" s="121" t="str">
        <f t="shared" si="74"/>
        <v/>
      </c>
      <c r="P393" s="122" t="str">
        <f>IF(ISBLANK(M393), "", (POWER(M393/VLOOKUP(O393,Anthro_Calc!C:P,13,FALSE),VLOOKUP(O393,Anthro_Calc!C:P,12,FALSE))-1) / (VLOOKUP(O393,Anthro_Calc!C:P,14,FALSE)*VLOOKUP(O393,Anthro_Calc!C:P,12,FALSE)))</f>
        <v/>
      </c>
      <c r="Q393" s="122" t="str">
        <f>IF(ISBLANK(M393), "", -3 + (M393 -VLOOKUP(O393,Anthro_Calc!C:P,4,FALSE)) / (VLOOKUP(O393,Anthro_Calc!C:P,5,FALSE) - VLOOKUP(O393,Anthro_Calc!C:P,4,FALSE)))</f>
        <v/>
      </c>
      <c r="R393" s="122" t="str">
        <f>IF(ISBLANK(M393), "", 3 + (M393 -VLOOKUP(O393,Anthro_Calc!C:P,10,FALSE)) / (VLOOKUP(O393,Anthro_Calc!C:P,10,FALSE) - VLOOKUP(O393,Anthro_Calc!C:P,9,FALSE)))</f>
        <v/>
      </c>
      <c r="S393" s="123" t="str">
        <f t="shared" si="79"/>
        <v/>
      </c>
      <c r="T393" s="124" t="str">
        <f t="shared" si="75"/>
        <v/>
      </c>
      <c r="U393" s="124">
        <f t="shared" si="80"/>
        <v>0</v>
      </c>
      <c r="V393" s="124" t="str">
        <f t="shared" si="81"/>
        <v/>
      </c>
      <c r="W393" s="124">
        <f t="shared" si="82"/>
        <v>0</v>
      </c>
      <c r="X393" s="124" t="str">
        <f t="shared" si="83"/>
        <v/>
      </c>
      <c r="Y393" s="124" t="str">
        <f t="shared" si="76"/>
        <v/>
      </c>
      <c r="Z393" s="55"/>
      <c r="AA393" s="90" t="s">
        <v>27</v>
      </c>
      <c r="AB393" s="89"/>
      <c r="AC393" s="91"/>
      <c r="AD393" s="105" t="str">
        <f>IF(OR(ISBLANK(AC393),ISBLANK(J393)),"",IF(AND(J393&gt;1, K393 &gt;= 6, K393 &lt;= 59), VLOOKUP(AC393&amp;Y393,Contextualization!C398:D429,2,FALSE), "NPD"))</f>
        <v/>
      </c>
      <c r="AE393" s="158"/>
    </row>
    <row r="394" spans="1:31">
      <c r="A394" s="157">
        <f t="shared" si="72"/>
        <v>390</v>
      </c>
      <c r="B394" s="57"/>
      <c r="C394" s="57"/>
      <c r="D394" s="57"/>
      <c r="E394" s="60"/>
      <c r="F394" s="57"/>
      <c r="G394" s="57"/>
      <c r="H394" s="58"/>
      <c r="I394" s="62"/>
      <c r="J394" s="93"/>
      <c r="K394" s="103" t="str">
        <f t="shared" si="77"/>
        <v/>
      </c>
      <c r="L394" s="103" t="str">
        <f t="shared" si="78"/>
        <v/>
      </c>
      <c r="M394" s="89"/>
      <c r="N394" s="121" t="str">
        <f t="shared" si="73"/>
        <v/>
      </c>
      <c r="O394" s="121" t="str">
        <f t="shared" si="74"/>
        <v/>
      </c>
      <c r="P394" s="122" t="str">
        <f>IF(ISBLANK(M394), "", (POWER(M394/VLOOKUP(O394,Anthro_Calc!C:P,13,FALSE),VLOOKUP(O394,Anthro_Calc!C:P,12,FALSE))-1) / (VLOOKUP(O394,Anthro_Calc!C:P,14,FALSE)*VLOOKUP(O394,Anthro_Calc!C:P,12,FALSE)))</f>
        <v/>
      </c>
      <c r="Q394" s="122" t="str">
        <f>IF(ISBLANK(M394), "", -3 + (M394 -VLOOKUP(O394,Anthro_Calc!C:P,4,FALSE)) / (VLOOKUP(O394,Anthro_Calc!C:P,5,FALSE) - VLOOKUP(O394,Anthro_Calc!C:P,4,FALSE)))</f>
        <v/>
      </c>
      <c r="R394" s="122" t="str">
        <f>IF(ISBLANK(M394), "", 3 + (M394 -VLOOKUP(O394,Anthro_Calc!C:P,10,FALSE)) / (VLOOKUP(O394,Anthro_Calc!C:P,10,FALSE) - VLOOKUP(O394,Anthro_Calc!C:P,9,FALSE)))</f>
        <v/>
      </c>
      <c r="S394" s="123" t="str">
        <f t="shared" si="79"/>
        <v/>
      </c>
      <c r="T394" s="124" t="str">
        <f t="shared" si="75"/>
        <v/>
      </c>
      <c r="U394" s="124">
        <f t="shared" si="80"/>
        <v>0</v>
      </c>
      <c r="V394" s="124" t="str">
        <f t="shared" si="81"/>
        <v/>
      </c>
      <c r="W394" s="124">
        <f t="shared" si="82"/>
        <v>0</v>
      </c>
      <c r="X394" s="124" t="str">
        <f t="shared" si="83"/>
        <v/>
      </c>
      <c r="Y394" s="124" t="str">
        <f t="shared" si="76"/>
        <v/>
      </c>
      <c r="Z394" s="55"/>
      <c r="AA394" s="90" t="s">
        <v>27</v>
      </c>
      <c r="AB394" s="89"/>
      <c r="AC394" s="91"/>
      <c r="AD394" s="105" t="str">
        <f>IF(OR(ISBLANK(AC394),ISBLANK(J394)),"",IF(AND(J394&gt;1, K394 &gt;= 6, K394 &lt;= 59), VLOOKUP(AC394&amp;Y394,Contextualization!C399:D430,2,FALSE), "NPD"))</f>
        <v/>
      </c>
      <c r="AE394" s="158"/>
    </row>
    <row r="395" spans="1:31">
      <c r="A395" s="157">
        <f t="shared" si="72"/>
        <v>391</v>
      </c>
      <c r="B395" s="57"/>
      <c r="C395" s="57"/>
      <c r="D395" s="57"/>
      <c r="E395" s="60"/>
      <c r="F395" s="57"/>
      <c r="G395" s="57"/>
      <c r="H395" s="58"/>
      <c r="I395" s="62"/>
      <c r="J395" s="93"/>
      <c r="K395" s="103" t="str">
        <f t="shared" si="77"/>
        <v/>
      </c>
      <c r="L395" s="103" t="str">
        <f t="shared" si="78"/>
        <v/>
      </c>
      <c r="M395" s="89"/>
      <c r="N395" s="121" t="str">
        <f t="shared" si="73"/>
        <v/>
      </c>
      <c r="O395" s="121" t="str">
        <f t="shared" si="74"/>
        <v/>
      </c>
      <c r="P395" s="122" t="str">
        <f>IF(ISBLANK(M395), "", (POWER(M395/VLOOKUP(O395,Anthro_Calc!C:P,13,FALSE),VLOOKUP(O395,Anthro_Calc!C:P,12,FALSE))-1) / (VLOOKUP(O395,Anthro_Calc!C:P,14,FALSE)*VLOOKUP(O395,Anthro_Calc!C:P,12,FALSE)))</f>
        <v/>
      </c>
      <c r="Q395" s="122" t="str">
        <f>IF(ISBLANK(M395), "", -3 + (M395 -VLOOKUP(O395,Anthro_Calc!C:P,4,FALSE)) / (VLOOKUP(O395,Anthro_Calc!C:P,5,FALSE) - VLOOKUP(O395,Anthro_Calc!C:P,4,FALSE)))</f>
        <v/>
      </c>
      <c r="R395" s="122" t="str">
        <f>IF(ISBLANK(M395), "", 3 + (M395 -VLOOKUP(O395,Anthro_Calc!C:P,10,FALSE)) / (VLOOKUP(O395,Anthro_Calc!C:P,10,FALSE) - VLOOKUP(O395,Anthro_Calc!C:P,9,FALSE)))</f>
        <v/>
      </c>
      <c r="S395" s="123" t="str">
        <f t="shared" si="79"/>
        <v/>
      </c>
      <c r="T395" s="124" t="str">
        <f t="shared" si="75"/>
        <v/>
      </c>
      <c r="U395" s="124">
        <f t="shared" si="80"/>
        <v>0</v>
      </c>
      <c r="V395" s="124" t="str">
        <f t="shared" si="81"/>
        <v/>
      </c>
      <c r="W395" s="124">
        <f t="shared" si="82"/>
        <v>0</v>
      </c>
      <c r="X395" s="124" t="str">
        <f t="shared" si="83"/>
        <v/>
      </c>
      <c r="Y395" s="124" t="str">
        <f t="shared" si="76"/>
        <v/>
      </c>
      <c r="Z395" s="55"/>
      <c r="AA395" s="90" t="s">
        <v>27</v>
      </c>
      <c r="AB395" s="89"/>
      <c r="AC395" s="91"/>
      <c r="AD395" s="105" t="str">
        <f>IF(OR(ISBLANK(AC395),ISBLANK(J395)),"",IF(AND(J395&gt;1, K395 &gt;= 6, K395 &lt;= 59), VLOOKUP(AC395&amp;Y395,Contextualization!C400:D431,2,FALSE), "NPD"))</f>
        <v/>
      </c>
      <c r="AE395" s="158"/>
    </row>
    <row r="396" spans="1:31">
      <c r="A396" s="157">
        <f t="shared" si="72"/>
        <v>392</v>
      </c>
      <c r="B396" s="57"/>
      <c r="C396" s="57"/>
      <c r="D396" s="57"/>
      <c r="E396" s="60"/>
      <c r="F396" s="57"/>
      <c r="G396" s="57"/>
      <c r="H396" s="58"/>
      <c r="I396" s="62"/>
      <c r="J396" s="93"/>
      <c r="K396" s="103" t="str">
        <f t="shared" si="77"/>
        <v/>
      </c>
      <c r="L396" s="103" t="str">
        <f t="shared" si="78"/>
        <v/>
      </c>
      <c r="M396" s="89"/>
      <c r="N396" s="121" t="str">
        <f t="shared" si="73"/>
        <v/>
      </c>
      <c r="O396" s="121" t="str">
        <f t="shared" si="74"/>
        <v/>
      </c>
      <c r="P396" s="122" t="str">
        <f>IF(ISBLANK(M396), "", (POWER(M396/VLOOKUP(O396,Anthro_Calc!C:P,13,FALSE),VLOOKUP(O396,Anthro_Calc!C:P,12,FALSE))-1) / (VLOOKUP(O396,Anthro_Calc!C:P,14,FALSE)*VLOOKUP(O396,Anthro_Calc!C:P,12,FALSE)))</f>
        <v/>
      </c>
      <c r="Q396" s="122" t="str">
        <f>IF(ISBLANK(M396), "", -3 + (M396 -VLOOKUP(O396,Anthro_Calc!C:P,4,FALSE)) / (VLOOKUP(O396,Anthro_Calc!C:P,5,FALSE) - VLOOKUP(O396,Anthro_Calc!C:P,4,FALSE)))</f>
        <v/>
      </c>
      <c r="R396" s="122" t="str">
        <f>IF(ISBLANK(M396), "", 3 + (M396 -VLOOKUP(O396,Anthro_Calc!C:P,10,FALSE)) / (VLOOKUP(O396,Anthro_Calc!C:P,10,FALSE) - VLOOKUP(O396,Anthro_Calc!C:P,9,FALSE)))</f>
        <v/>
      </c>
      <c r="S396" s="123" t="str">
        <f t="shared" si="79"/>
        <v/>
      </c>
      <c r="T396" s="124" t="str">
        <f t="shared" si="75"/>
        <v/>
      </c>
      <c r="U396" s="124">
        <f t="shared" si="80"/>
        <v>0</v>
      </c>
      <c r="V396" s="124" t="str">
        <f t="shared" si="81"/>
        <v/>
      </c>
      <c r="W396" s="124">
        <f t="shared" si="82"/>
        <v>0</v>
      </c>
      <c r="X396" s="124" t="str">
        <f t="shared" si="83"/>
        <v/>
      </c>
      <c r="Y396" s="124" t="str">
        <f t="shared" si="76"/>
        <v/>
      </c>
      <c r="Z396" s="55"/>
      <c r="AA396" s="90" t="s">
        <v>27</v>
      </c>
      <c r="AB396" s="89"/>
      <c r="AC396" s="91"/>
      <c r="AD396" s="105" t="str">
        <f>IF(OR(ISBLANK(AC396),ISBLANK(J396)),"",IF(AND(J396&gt;1, K396 &gt;= 6, K396 &lt;= 59), VLOOKUP(AC396&amp;Y396,Contextualization!C401:D432,2,FALSE), "NPD"))</f>
        <v/>
      </c>
      <c r="AE396" s="158"/>
    </row>
    <row r="397" spans="1:31">
      <c r="A397" s="157">
        <f t="shared" si="72"/>
        <v>393</v>
      </c>
      <c r="B397" s="57"/>
      <c r="C397" s="57"/>
      <c r="D397" s="57"/>
      <c r="E397" s="60"/>
      <c r="F397" s="57"/>
      <c r="G397" s="57"/>
      <c r="H397" s="58"/>
      <c r="I397" s="62"/>
      <c r="J397" s="93"/>
      <c r="K397" s="103" t="str">
        <f t="shared" si="77"/>
        <v/>
      </c>
      <c r="L397" s="103" t="str">
        <f t="shared" si="78"/>
        <v/>
      </c>
      <c r="M397" s="89"/>
      <c r="N397" s="121" t="str">
        <f t="shared" si="73"/>
        <v/>
      </c>
      <c r="O397" s="121" t="str">
        <f t="shared" si="74"/>
        <v/>
      </c>
      <c r="P397" s="122" t="str">
        <f>IF(ISBLANK(M397), "", (POWER(M397/VLOOKUP(O397,Anthro_Calc!C:P,13,FALSE),VLOOKUP(O397,Anthro_Calc!C:P,12,FALSE))-1) / (VLOOKUP(O397,Anthro_Calc!C:P,14,FALSE)*VLOOKUP(O397,Anthro_Calc!C:P,12,FALSE)))</f>
        <v/>
      </c>
      <c r="Q397" s="122" t="str">
        <f>IF(ISBLANK(M397), "", -3 + (M397 -VLOOKUP(O397,Anthro_Calc!C:P,4,FALSE)) / (VLOOKUP(O397,Anthro_Calc!C:P,5,FALSE) - VLOOKUP(O397,Anthro_Calc!C:P,4,FALSE)))</f>
        <v/>
      </c>
      <c r="R397" s="122" t="str">
        <f>IF(ISBLANK(M397), "", 3 + (M397 -VLOOKUP(O397,Anthro_Calc!C:P,10,FALSE)) / (VLOOKUP(O397,Anthro_Calc!C:P,10,FALSE) - VLOOKUP(O397,Anthro_Calc!C:P,9,FALSE)))</f>
        <v/>
      </c>
      <c r="S397" s="123" t="str">
        <f t="shared" si="79"/>
        <v/>
      </c>
      <c r="T397" s="124" t="str">
        <f t="shared" si="75"/>
        <v/>
      </c>
      <c r="U397" s="124">
        <f t="shared" si="80"/>
        <v>0</v>
      </c>
      <c r="V397" s="124" t="str">
        <f t="shared" si="81"/>
        <v/>
      </c>
      <c r="W397" s="124">
        <f t="shared" si="82"/>
        <v>0</v>
      </c>
      <c r="X397" s="124" t="str">
        <f t="shared" si="83"/>
        <v/>
      </c>
      <c r="Y397" s="124" t="str">
        <f t="shared" si="76"/>
        <v/>
      </c>
      <c r="Z397" s="55"/>
      <c r="AA397" s="90" t="s">
        <v>27</v>
      </c>
      <c r="AB397" s="89"/>
      <c r="AC397" s="91"/>
      <c r="AD397" s="105" t="str">
        <f>IF(OR(ISBLANK(AC397),ISBLANK(J397)),"",IF(AND(J397&gt;1, K397 &gt;= 6, K397 &lt;= 59), VLOOKUP(AC397&amp;Y397,Contextualization!C402:D433,2,FALSE), "NPD"))</f>
        <v/>
      </c>
      <c r="AE397" s="158"/>
    </row>
    <row r="398" spans="1:31">
      <c r="A398" s="157">
        <f t="shared" si="72"/>
        <v>394</v>
      </c>
      <c r="B398" s="57"/>
      <c r="C398" s="57"/>
      <c r="D398" s="57"/>
      <c r="E398" s="60"/>
      <c r="F398" s="57"/>
      <c r="G398" s="57"/>
      <c r="H398" s="58"/>
      <c r="I398" s="62"/>
      <c r="J398" s="93"/>
      <c r="K398" s="103" t="str">
        <f t="shared" si="77"/>
        <v/>
      </c>
      <c r="L398" s="103" t="str">
        <f t="shared" si="78"/>
        <v/>
      </c>
      <c r="M398" s="89"/>
      <c r="N398" s="121" t="str">
        <f t="shared" si="73"/>
        <v/>
      </c>
      <c r="O398" s="121" t="str">
        <f t="shared" si="74"/>
        <v/>
      </c>
      <c r="P398" s="122" t="str">
        <f>IF(ISBLANK(M398), "", (POWER(M398/VLOOKUP(O398,Anthro_Calc!C:P,13,FALSE),VLOOKUP(O398,Anthro_Calc!C:P,12,FALSE))-1) / (VLOOKUP(O398,Anthro_Calc!C:P,14,FALSE)*VLOOKUP(O398,Anthro_Calc!C:P,12,FALSE)))</f>
        <v/>
      </c>
      <c r="Q398" s="122" t="str">
        <f>IF(ISBLANK(M398), "", -3 + (M398 -VLOOKUP(O398,Anthro_Calc!C:P,4,FALSE)) / (VLOOKUP(O398,Anthro_Calc!C:P,5,FALSE) - VLOOKUP(O398,Anthro_Calc!C:P,4,FALSE)))</f>
        <v/>
      </c>
      <c r="R398" s="122" t="str">
        <f>IF(ISBLANK(M398), "", 3 + (M398 -VLOOKUP(O398,Anthro_Calc!C:P,10,FALSE)) / (VLOOKUP(O398,Anthro_Calc!C:P,10,FALSE) - VLOOKUP(O398,Anthro_Calc!C:P,9,FALSE)))</f>
        <v/>
      </c>
      <c r="S398" s="123" t="str">
        <f t="shared" si="79"/>
        <v/>
      </c>
      <c r="T398" s="124" t="str">
        <f t="shared" si="75"/>
        <v/>
      </c>
      <c r="U398" s="124">
        <f t="shared" si="80"/>
        <v>0</v>
      </c>
      <c r="V398" s="124" t="str">
        <f t="shared" si="81"/>
        <v/>
      </c>
      <c r="W398" s="124">
        <f t="shared" si="82"/>
        <v>0</v>
      </c>
      <c r="X398" s="124" t="str">
        <f t="shared" si="83"/>
        <v/>
      </c>
      <c r="Y398" s="124" t="str">
        <f t="shared" si="76"/>
        <v/>
      </c>
      <c r="Z398" s="55"/>
      <c r="AA398" s="90" t="s">
        <v>27</v>
      </c>
      <c r="AB398" s="89"/>
      <c r="AC398" s="91"/>
      <c r="AD398" s="105" t="str">
        <f>IF(OR(ISBLANK(AC398),ISBLANK(J398)),"",IF(AND(J398&gt;1, K398 &gt;= 6, K398 &lt;= 59), VLOOKUP(AC398&amp;Y398,Contextualization!C403:D434,2,FALSE), "NPD"))</f>
        <v/>
      </c>
      <c r="AE398" s="158"/>
    </row>
    <row r="399" spans="1:31">
      <c r="A399" s="157">
        <f t="shared" si="72"/>
        <v>395</v>
      </c>
      <c r="B399" s="57"/>
      <c r="C399" s="57"/>
      <c r="D399" s="57"/>
      <c r="E399" s="60"/>
      <c r="F399" s="57"/>
      <c r="G399" s="57"/>
      <c r="H399" s="58"/>
      <c r="I399" s="62"/>
      <c r="J399" s="93"/>
      <c r="K399" s="103" t="str">
        <f t="shared" si="77"/>
        <v/>
      </c>
      <c r="L399" s="103" t="str">
        <f t="shared" si="78"/>
        <v/>
      </c>
      <c r="M399" s="89"/>
      <c r="N399" s="121" t="str">
        <f t="shared" si="73"/>
        <v/>
      </c>
      <c r="O399" s="121" t="str">
        <f t="shared" si="74"/>
        <v/>
      </c>
      <c r="P399" s="122" t="str">
        <f>IF(ISBLANK(M399), "", (POWER(M399/VLOOKUP(O399,Anthro_Calc!C:P,13,FALSE),VLOOKUP(O399,Anthro_Calc!C:P,12,FALSE))-1) / (VLOOKUP(O399,Anthro_Calc!C:P,14,FALSE)*VLOOKUP(O399,Anthro_Calc!C:P,12,FALSE)))</f>
        <v/>
      </c>
      <c r="Q399" s="122" t="str">
        <f>IF(ISBLANK(M399), "", -3 + (M399 -VLOOKUP(O399,Anthro_Calc!C:P,4,FALSE)) / (VLOOKUP(O399,Anthro_Calc!C:P,5,FALSE) - VLOOKUP(O399,Anthro_Calc!C:P,4,FALSE)))</f>
        <v/>
      </c>
      <c r="R399" s="122" t="str">
        <f>IF(ISBLANK(M399), "", 3 + (M399 -VLOOKUP(O399,Anthro_Calc!C:P,10,FALSE)) / (VLOOKUP(O399,Anthro_Calc!C:P,10,FALSE) - VLOOKUP(O399,Anthro_Calc!C:P,9,FALSE)))</f>
        <v/>
      </c>
      <c r="S399" s="123" t="str">
        <f t="shared" si="79"/>
        <v/>
      </c>
      <c r="T399" s="124" t="str">
        <f t="shared" si="75"/>
        <v/>
      </c>
      <c r="U399" s="124">
        <f t="shared" si="80"/>
        <v>0</v>
      </c>
      <c r="V399" s="124" t="str">
        <f t="shared" si="81"/>
        <v/>
      </c>
      <c r="W399" s="124">
        <f t="shared" si="82"/>
        <v>0</v>
      </c>
      <c r="X399" s="124" t="str">
        <f t="shared" si="83"/>
        <v/>
      </c>
      <c r="Y399" s="124" t="str">
        <f t="shared" si="76"/>
        <v/>
      </c>
      <c r="Z399" s="55"/>
      <c r="AA399" s="90" t="s">
        <v>27</v>
      </c>
      <c r="AB399" s="89"/>
      <c r="AC399" s="91"/>
      <c r="AD399" s="105" t="str">
        <f>IF(OR(ISBLANK(AC399),ISBLANK(J399)),"",IF(AND(J399&gt;1, K399 &gt;= 6, K399 &lt;= 59), VLOOKUP(AC399&amp;Y399,Contextualization!C404:D435,2,FALSE), "NPD"))</f>
        <v/>
      </c>
      <c r="AE399" s="158"/>
    </row>
    <row r="400" spans="1:31">
      <c r="A400" s="157">
        <f t="shared" si="72"/>
        <v>396</v>
      </c>
      <c r="B400" s="57"/>
      <c r="C400" s="57"/>
      <c r="D400" s="57"/>
      <c r="E400" s="60"/>
      <c r="F400" s="57"/>
      <c r="G400" s="57"/>
      <c r="H400" s="58"/>
      <c r="I400" s="62"/>
      <c r="J400" s="93"/>
      <c r="K400" s="103" t="str">
        <f t="shared" si="77"/>
        <v/>
      </c>
      <c r="L400" s="103" t="str">
        <f t="shared" si="78"/>
        <v/>
      </c>
      <c r="M400" s="89"/>
      <c r="N400" s="121" t="str">
        <f t="shared" si="73"/>
        <v/>
      </c>
      <c r="O400" s="121" t="str">
        <f t="shared" si="74"/>
        <v/>
      </c>
      <c r="P400" s="122" t="str">
        <f>IF(ISBLANK(M400), "", (POWER(M400/VLOOKUP(O400,Anthro_Calc!C:P,13,FALSE),VLOOKUP(O400,Anthro_Calc!C:P,12,FALSE))-1) / (VLOOKUP(O400,Anthro_Calc!C:P,14,FALSE)*VLOOKUP(O400,Anthro_Calc!C:P,12,FALSE)))</f>
        <v/>
      </c>
      <c r="Q400" s="122" t="str">
        <f>IF(ISBLANK(M400), "", -3 + (M400 -VLOOKUP(O400,Anthro_Calc!C:P,4,FALSE)) / (VLOOKUP(O400,Anthro_Calc!C:P,5,FALSE) - VLOOKUP(O400,Anthro_Calc!C:P,4,FALSE)))</f>
        <v/>
      </c>
      <c r="R400" s="122" t="str">
        <f>IF(ISBLANK(M400), "", 3 + (M400 -VLOOKUP(O400,Anthro_Calc!C:P,10,FALSE)) / (VLOOKUP(O400,Anthro_Calc!C:P,10,FALSE) - VLOOKUP(O400,Anthro_Calc!C:P,9,FALSE)))</f>
        <v/>
      </c>
      <c r="S400" s="123" t="str">
        <f t="shared" si="79"/>
        <v/>
      </c>
      <c r="T400" s="124" t="str">
        <f t="shared" si="75"/>
        <v/>
      </c>
      <c r="U400" s="124">
        <f t="shared" si="80"/>
        <v>0</v>
      </c>
      <c r="V400" s="124" t="str">
        <f t="shared" si="81"/>
        <v/>
      </c>
      <c r="W400" s="124">
        <f t="shared" si="82"/>
        <v>0</v>
      </c>
      <c r="X400" s="124" t="str">
        <f t="shared" si="83"/>
        <v/>
      </c>
      <c r="Y400" s="124" t="str">
        <f t="shared" si="76"/>
        <v/>
      </c>
      <c r="Z400" s="55"/>
      <c r="AA400" s="90" t="s">
        <v>27</v>
      </c>
      <c r="AB400" s="89"/>
      <c r="AC400" s="91"/>
      <c r="AD400" s="105" t="str">
        <f>IF(OR(ISBLANK(AC400),ISBLANK(J400)),"",IF(AND(J400&gt;1, K400 &gt;= 6, K400 &lt;= 59), VLOOKUP(AC400&amp;Y400,Contextualization!C405:D436,2,FALSE), "NPD"))</f>
        <v/>
      </c>
      <c r="AE400" s="158"/>
    </row>
    <row r="401" spans="1:31">
      <c r="A401" s="157">
        <f t="shared" si="72"/>
        <v>397</v>
      </c>
      <c r="B401" s="57"/>
      <c r="C401" s="57"/>
      <c r="D401" s="57"/>
      <c r="E401" s="60"/>
      <c r="F401" s="57"/>
      <c r="G401" s="57"/>
      <c r="H401" s="58"/>
      <c r="I401" s="62"/>
      <c r="J401" s="93"/>
      <c r="K401" s="103" t="str">
        <f t="shared" si="77"/>
        <v/>
      </c>
      <c r="L401" s="103" t="str">
        <f t="shared" si="78"/>
        <v/>
      </c>
      <c r="M401" s="89"/>
      <c r="N401" s="121" t="str">
        <f t="shared" si="73"/>
        <v/>
      </c>
      <c r="O401" s="121" t="str">
        <f t="shared" si="74"/>
        <v/>
      </c>
      <c r="P401" s="122" t="str">
        <f>IF(ISBLANK(M401), "", (POWER(M401/VLOOKUP(O401,Anthro_Calc!C:P,13,FALSE),VLOOKUP(O401,Anthro_Calc!C:P,12,FALSE))-1) / (VLOOKUP(O401,Anthro_Calc!C:P,14,FALSE)*VLOOKUP(O401,Anthro_Calc!C:P,12,FALSE)))</f>
        <v/>
      </c>
      <c r="Q401" s="122" t="str">
        <f>IF(ISBLANK(M401), "", -3 + (M401 -VLOOKUP(O401,Anthro_Calc!C:P,4,FALSE)) / (VLOOKUP(O401,Anthro_Calc!C:P,5,FALSE) - VLOOKUP(O401,Anthro_Calc!C:P,4,FALSE)))</f>
        <v/>
      </c>
      <c r="R401" s="122" t="str">
        <f>IF(ISBLANK(M401), "", 3 + (M401 -VLOOKUP(O401,Anthro_Calc!C:P,10,FALSE)) / (VLOOKUP(O401,Anthro_Calc!C:P,10,FALSE) - VLOOKUP(O401,Anthro_Calc!C:P,9,FALSE)))</f>
        <v/>
      </c>
      <c r="S401" s="123" t="str">
        <f t="shared" si="79"/>
        <v/>
      </c>
      <c r="T401" s="124" t="str">
        <f t="shared" si="75"/>
        <v/>
      </c>
      <c r="U401" s="124">
        <f t="shared" si="80"/>
        <v>0</v>
      </c>
      <c r="V401" s="124" t="str">
        <f t="shared" si="81"/>
        <v/>
      </c>
      <c r="W401" s="124">
        <f t="shared" si="82"/>
        <v>0</v>
      </c>
      <c r="X401" s="124" t="str">
        <f t="shared" si="83"/>
        <v/>
      </c>
      <c r="Y401" s="124" t="str">
        <f t="shared" si="76"/>
        <v/>
      </c>
      <c r="Z401" s="55"/>
      <c r="AA401" s="90" t="s">
        <v>27</v>
      </c>
      <c r="AB401" s="89"/>
      <c r="AC401" s="91"/>
      <c r="AD401" s="105" t="str">
        <f>IF(OR(ISBLANK(AC401),ISBLANK(J401)),"",IF(AND(J401&gt;1, K401 &gt;= 6, K401 &lt;= 59), VLOOKUP(AC401&amp;Y401,Contextualization!C406:D437,2,FALSE), "NPD"))</f>
        <v/>
      </c>
      <c r="AE401" s="158"/>
    </row>
    <row r="402" spans="1:31">
      <c r="A402" s="157">
        <f t="shared" si="72"/>
        <v>398</v>
      </c>
      <c r="B402" s="57"/>
      <c r="C402" s="57"/>
      <c r="D402" s="57"/>
      <c r="E402" s="60"/>
      <c r="F402" s="57"/>
      <c r="G402" s="57"/>
      <c r="H402" s="58"/>
      <c r="I402" s="62"/>
      <c r="J402" s="93"/>
      <c r="K402" s="103" t="str">
        <f t="shared" si="77"/>
        <v/>
      </c>
      <c r="L402" s="103" t="str">
        <f t="shared" si="78"/>
        <v/>
      </c>
      <c r="M402" s="89"/>
      <c r="N402" s="121" t="str">
        <f t="shared" si="73"/>
        <v/>
      </c>
      <c r="O402" s="121" t="str">
        <f t="shared" si="74"/>
        <v/>
      </c>
      <c r="P402" s="122" t="str">
        <f>IF(ISBLANK(M402), "", (POWER(M402/VLOOKUP(O402,Anthro_Calc!C:P,13,FALSE),VLOOKUP(O402,Anthro_Calc!C:P,12,FALSE))-1) / (VLOOKUP(O402,Anthro_Calc!C:P,14,FALSE)*VLOOKUP(O402,Anthro_Calc!C:P,12,FALSE)))</f>
        <v/>
      </c>
      <c r="Q402" s="122" t="str">
        <f>IF(ISBLANK(M402), "", -3 + (M402 -VLOOKUP(O402,Anthro_Calc!C:P,4,FALSE)) / (VLOOKUP(O402,Anthro_Calc!C:P,5,FALSE) - VLOOKUP(O402,Anthro_Calc!C:P,4,FALSE)))</f>
        <v/>
      </c>
      <c r="R402" s="122" t="str">
        <f>IF(ISBLANK(M402), "", 3 + (M402 -VLOOKUP(O402,Anthro_Calc!C:P,10,FALSE)) / (VLOOKUP(O402,Anthro_Calc!C:P,10,FALSE) - VLOOKUP(O402,Anthro_Calc!C:P,9,FALSE)))</f>
        <v/>
      </c>
      <c r="S402" s="123" t="str">
        <f t="shared" si="79"/>
        <v/>
      </c>
      <c r="T402" s="124" t="str">
        <f t="shared" si="75"/>
        <v/>
      </c>
      <c r="U402" s="124">
        <f t="shared" si="80"/>
        <v>0</v>
      </c>
      <c r="V402" s="124" t="str">
        <f t="shared" si="81"/>
        <v/>
      </c>
      <c r="W402" s="124">
        <f t="shared" si="82"/>
        <v>0</v>
      </c>
      <c r="X402" s="124" t="str">
        <f t="shared" si="83"/>
        <v/>
      </c>
      <c r="Y402" s="124" t="str">
        <f t="shared" si="76"/>
        <v/>
      </c>
      <c r="Z402" s="55"/>
      <c r="AA402" s="90" t="s">
        <v>27</v>
      </c>
      <c r="AB402" s="89"/>
      <c r="AC402" s="91"/>
      <c r="AD402" s="105" t="str">
        <f>IF(OR(ISBLANK(AC402),ISBLANK(J402)),"",IF(AND(J402&gt;1, K402 &gt;= 6, K402 &lt;= 59), VLOOKUP(AC402&amp;Y402,Contextualization!C407:D438,2,FALSE), "NPD"))</f>
        <v/>
      </c>
      <c r="AE402" s="158"/>
    </row>
    <row r="403" spans="1:31">
      <c r="A403" s="157">
        <f t="shared" si="72"/>
        <v>399</v>
      </c>
      <c r="B403" s="57"/>
      <c r="C403" s="57"/>
      <c r="D403" s="57"/>
      <c r="E403" s="60"/>
      <c r="F403" s="57"/>
      <c r="G403" s="57"/>
      <c r="H403" s="58"/>
      <c r="I403" s="62"/>
      <c r="J403" s="93"/>
      <c r="K403" s="103" t="str">
        <f t="shared" si="77"/>
        <v/>
      </c>
      <c r="L403" s="103" t="str">
        <f t="shared" si="78"/>
        <v/>
      </c>
      <c r="M403" s="89"/>
      <c r="N403" s="121" t="str">
        <f t="shared" si="73"/>
        <v/>
      </c>
      <c r="O403" s="121" t="str">
        <f t="shared" si="74"/>
        <v/>
      </c>
      <c r="P403" s="122" t="str">
        <f>IF(ISBLANK(M403), "", (POWER(M403/VLOOKUP(O403,Anthro_Calc!C:P,13,FALSE),VLOOKUP(O403,Anthro_Calc!C:P,12,FALSE))-1) / (VLOOKUP(O403,Anthro_Calc!C:P,14,FALSE)*VLOOKUP(O403,Anthro_Calc!C:P,12,FALSE)))</f>
        <v/>
      </c>
      <c r="Q403" s="122" t="str">
        <f>IF(ISBLANK(M403), "", -3 + (M403 -VLOOKUP(O403,Anthro_Calc!C:P,4,FALSE)) / (VLOOKUP(O403,Anthro_Calc!C:P,5,FALSE) - VLOOKUP(O403,Anthro_Calc!C:P,4,FALSE)))</f>
        <v/>
      </c>
      <c r="R403" s="122" t="str">
        <f>IF(ISBLANK(M403), "", 3 + (M403 -VLOOKUP(O403,Anthro_Calc!C:P,10,FALSE)) / (VLOOKUP(O403,Anthro_Calc!C:P,10,FALSE) - VLOOKUP(O403,Anthro_Calc!C:P,9,FALSE)))</f>
        <v/>
      </c>
      <c r="S403" s="123" t="str">
        <f t="shared" si="79"/>
        <v/>
      </c>
      <c r="T403" s="124" t="str">
        <f t="shared" si="75"/>
        <v/>
      </c>
      <c r="U403" s="124">
        <f t="shared" si="80"/>
        <v>0</v>
      </c>
      <c r="V403" s="124" t="str">
        <f t="shared" si="81"/>
        <v/>
      </c>
      <c r="W403" s="124">
        <f t="shared" si="82"/>
        <v>0</v>
      </c>
      <c r="X403" s="124" t="str">
        <f t="shared" si="83"/>
        <v/>
      </c>
      <c r="Y403" s="124" t="str">
        <f t="shared" si="76"/>
        <v/>
      </c>
      <c r="Z403" s="55"/>
      <c r="AA403" s="90" t="s">
        <v>27</v>
      </c>
      <c r="AB403" s="89"/>
      <c r="AC403" s="91"/>
      <c r="AD403" s="105" t="str">
        <f>IF(OR(ISBLANK(AC403),ISBLANK(J403)),"",IF(AND(J403&gt;1, K403 &gt;= 6, K403 &lt;= 59), VLOOKUP(AC403&amp;Y403,Contextualization!C408:D439,2,FALSE), "NPD"))</f>
        <v/>
      </c>
      <c r="AE403" s="158"/>
    </row>
    <row r="404" spans="1:31">
      <c r="A404" s="157">
        <f t="shared" si="72"/>
        <v>400</v>
      </c>
      <c r="B404" s="57"/>
      <c r="C404" s="57"/>
      <c r="D404" s="57"/>
      <c r="E404" s="60"/>
      <c r="F404" s="57"/>
      <c r="G404" s="57"/>
      <c r="H404" s="58"/>
      <c r="I404" s="62"/>
      <c r="J404" s="93"/>
      <c r="K404" s="103" t="str">
        <f t="shared" si="77"/>
        <v/>
      </c>
      <c r="L404" s="103" t="str">
        <f t="shared" si="78"/>
        <v/>
      </c>
      <c r="M404" s="89"/>
      <c r="N404" s="121" t="str">
        <f t="shared" si="73"/>
        <v/>
      </c>
      <c r="O404" s="121" t="str">
        <f t="shared" si="74"/>
        <v/>
      </c>
      <c r="P404" s="122" t="str">
        <f>IF(ISBLANK(M404), "", (POWER(M404/VLOOKUP(O404,Anthro_Calc!C:P,13,FALSE),VLOOKUP(O404,Anthro_Calc!C:P,12,FALSE))-1) / (VLOOKUP(O404,Anthro_Calc!C:P,14,FALSE)*VLOOKUP(O404,Anthro_Calc!C:P,12,FALSE)))</f>
        <v/>
      </c>
      <c r="Q404" s="122" t="str">
        <f>IF(ISBLANK(M404), "", -3 + (M404 -VLOOKUP(O404,Anthro_Calc!C:P,4,FALSE)) / (VLOOKUP(O404,Anthro_Calc!C:P,5,FALSE) - VLOOKUP(O404,Anthro_Calc!C:P,4,FALSE)))</f>
        <v/>
      </c>
      <c r="R404" s="122" t="str">
        <f>IF(ISBLANK(M404), "", 3 + (M404 -VLOOKUP(O404,Anthro_Calc!C:P,10,FALSE)) / (VLOOKUP(O404,Anthro_Calc!C:P,10,FALSE) - VLOOKUP(O404,Anthro_Calc!C:P,9,FALSE)))</f>
        <v/>
      </c>
      <c r="S404" s="123" t="str">
        <f t="shared" si="79"/>
        <v/>
      </c>
      <c r="T404" s="124" t="str">
        <f t="shared" si="75"/>
        <v/>
      </c>
      <c r="U404" s="124">
        <f t="shared" si="80"/>
        <v>0</v>
      </c>
      <c r="V404" s="124" t="str">
        <f t="shared" si="81"/>
        <v/>
      </c>
      <c r="W404" s="124">
        <f t="shared" si="82"/>
        <v>0</v>
      </c>
      <c r="X404" s="124" t="str">
        <f t="shared" si="83"/>
        <v/>
      </c>
      <c r="Y404" s="124" t="str">
        <f t="shared" si="76"/>
        <v/>
      </c>
      <c r="Z404" s="55"/>
      <c r="AA404" s="90" t="s">
        <v>27</v>
      </c>
      <c r="AB404" s="89"/>
      <c r="AC404" s="91"/>
      <c r="AD404" s="105" t="str">
        <f>IF(OR(ISBLANK(AC404),ISBLANK(J404)),"",IF(AND(J404&gt;1, K404 &gt;= 6, K404 &lt;= 59), VLOOKUP(AC404&amp;Y404,Contextualization!C409:D440,2,FALSE), "NPD"))</f>
        <v/>
      </c>
      <c r="AE404" s="158"/>
    </row>
    <row r="405" spans="1:31">
      <c r="A405" s="157">
        <f t="shared" si="72"/>
        <v>401</v>
      </c>
      <c r="B405" s="57"/>
      <c r="C405" s="57"/>
      <c r="D405" s="57"/>
      <c r="E405" s="60"/>
      <c r="F405" s="57"/>
      <c r="G405" s="57"/>
      <c r="H405" s="58"/>
      <c r="I405" s="62"/>
      <c r="J405" s="93"/>
      <c r="K405" s="103" t="str">
        <f t="shared" si="77"/>
        <v/>
      </c>
      <c r="L405" s="103" t="str">
        <f t="shared" si="78"/>
        <v/>
      </c>
      <c r="M405" s="89"/>
      <c r="N405" s="121" t="str">
        <f t="shared" si="73"/>
        <v/>
      </c>
      <c r="O405" s="121" t="str">
        <f t="shared" si="74"/>
        <v/>
      </c>
      <c r="P405" s="122" t="str">
        <f>IF(ISBLANK(M405), "", (POWER(M405/VLOOKUP(O405,Anthro_Calc!C:P,13,FALSE),VLOOKUP(O405,Anthro_Calc!C:P,12,FALSE))-1) / (VLOOKUP(O405,Anthro_Calc!C:P,14,FALSE)*VLOOKUP(O405,Anthro_Calc!C:P,12,FALSE)))</f>
        <v/>
      </c>
      <c r="Q405" s="122" t="str">
        <f>IF(ISBLANK(M405), "", -3 + (M405 -VLOOKUP(O405,Anthro_Calc!C:P,4,FALSE)) / (VLOOKUP(O405,Anthro_Calc!C:P,5,FALSE) - VLOOKUP(O405,Anthro_Calc!C:P,4,FALSE)))</f>
        <v/>
      </c>
      <c r="R405" s="122" t="str">
        <f>IF(ISBLANK(M405), "", 3 + (M405 -VLOOKUP(O405,Anthro_Calc!C:P,10,FALSE)) / (VLOOKUP(O405,Anthro_Calc!C:P,10,FALSE) - VLOOKUP(O405,Anthro_Calc!C:P,9,FALSE)))</f>
        <v/>
      </c>
      <c r="S405" s="123" t="str">
        <f t="shared" si="79"/>
        <v/>
      </c>
      <c r="T405" s="124" t="str">
        <f t="shared" si="75"/>
        <v/>
      </c>
      <c r="U405" s="124">
        <f t="shared" si="80"/>
        <v>0</v>
      </c>
      <c r="V405" s="124" t="str">
        <f t="shared" si="81"/>
        <v/>
      </c>
      <c r="W405" s="124">
        <f t="shared" si="82"/>
        <v>0</v>
      </c>
      <c r="X405" s="124" t="str">
        <f t="shared" si="83"/>
        <v/>
      </c>
      <c r="Y405" s="124" t="str">
        <f t="shared" si="76"/>
        <v/>
      </c>
      <c r="Z405" s="55"/>
      <c r="AA405" s="90" t="s">
        <v>27</v>
      </c>
      <c r="AB405" s="89"/>
      <c r="AC405" s="91"/>
      <c r="AD405" s="105" t="str">
        <f>IF(OR(ISBLANK(AC405),ISBLANK(J405)),"",IF(AND(J405&gt;1, K405 &gt;= 6, K405 &lt;= 59), VLOOKUP(AC405&amp;Y405,Contextualization!C410:D441,2,FALSE), "NPD"))</f>
        <v/>
      </c>
      <c r="AE405" s="158"/>
    </row>
    <row r="406" spans="1:31">
      <c r="A406" s="157">
        <f t="shared" si="72"/>
        <v>402</v>
      </c>
      <c r="B406" s="57"/>
      <c r="C406" s="57"/>
      <c r="D406" s="57"/>
      <c r="E406" s="60"/>
      <c r="F406" s="57"/>
      <c r="G406" s="57"/>
      <c r="H406" s="58"/>
      <c r="I406" s="62"/>
      <c r="J406" s="93"/>
      <c r="K406" s="103" t="str">
        <f t="shared" si="77"/>
        <v/>
      </c>
      <c r="L406" s="103" t="str">
        <f t="shared" si="78"/>
        <v/>
      </c>
      <c r="M406" s="89"/>
      <c r="N406" s="121" t="str">
        <f t="shared" si="73"/>
        <v/>
      </c>
      <c r="O406" s="121" t="str">
        <f t="shared" si="74"/>
        <v/>
      </c>
      <c r="P406" s="122" t="str">
        <f>IF(ISBLANK(M406), "", (POWER(M406/VLOOKUP(O406,Anthro_Calc!C:P,13,FALSE),VLOOKUP(O406,Anthro_Calc!C:P,12,FALSE))-1) / (VLOOKUP(O406,Anthro_Calc!C:P,14,FALSE)*VLOOKUP(O406,Anthro_Calc!C:P,12,FALSE)))</f>
        <v/>
      </c>
      <c r="Q406" s="122" t="str">
        <f>IF(ISBLANK(M406), "", -3 + (M406 -VLOOKUP(O406,Anthro_Calc!C:P,4,FALSE)) / (VLOOKUP(O406,Anthro_Calc!C:P,5,FALSE) - VLOOKUP(O406,Anthro_Calc!C:P,4,FALSE)))</f>
        <v/>
      </c>
      <c r="R406" s="122" t="str">
        <f>IF(ISBLANK(M406), "", 3 + (M406 -VLOOKUP(O406,Anthro_Calc!C:P,10,FALSE)) / (VLOOKUP(O406,Anthro_Calc!C:P,10,FALSE) - VLOOKUP(O406,Anthro_Calc!C:P,9,FALSE)))</f>
        <v/>
      </c>
      <c r="S406" s="123" t="str">
        <f t="shared" si="79"/>
        <v/>
      </c>
      <c r="T406" s="124" t="str">
        <f t="shared" si="75"/>
        <v/>
      </c>
      <c r="U406" s="124">
        <f t="shared" si="80"/>
        <v>0</v>
      </c>
      <c r="V406" s="124" t="str">
        <f t="shared" si="81"/>
        <v/>
      </c>
      <c r="W406" s="124">
        <f t="shared" si="82"/>
        <v>0</v>
      </c>
      <c r="X406" s="124" t="str">
        <f t="shared" si="83"/>
        <v/>
      </c>
      <c r="Y406" s="124" t="str">
        <f t="shared" si="76"/>
        <v/>
      </c>
      <c r="Z406" s="55"/>
      <c r="AA406" s="90" t="s">
        <v>27</v>
      </c>
      <c r="AB406" s="89"/>
      <c r="AC406" s="91"/>
      <c r="AD406" s="105" t="str">
        <f>IF(OR(ISBLANK(AC406),ISBLANK(J406)),"",IF(AND(J406&gt;1, K406 &gt;= 6, K406 &lt;= 59), VLOOKUP(AC406&amp;Y406,Contextualization!C411:D442,2,FALSE), "NPD"))</f>
        <v/>
      </c>
      <c r="AE406" s="158"/>
    </row>
    <row r="407" spans="1:31">
      <c r="A407" s="157">
        <f t="shared" si="72"/>
        <v>403</v>
      </c>
      <c r="B407" s="57"/>
      <c r="C407" s="57"/>
      <c r="D407" s="57"/>
      <c r="E407" s="60"/>
      <c r="F407" s="57"/>
      <c r="G407" s="57"/>
      <c r="H407" s="58"/>
      <c r="I407" s="62"/>
      <c r="J407" s="93"/>
      <c r="K407" s="103" t="str">
        <f t="shared" si="77"/>
        <v/>
      </c>
      <c r="L407" s="103" t="str">
        <f t="shared" si="78"/>
        <v/>
      </c>
      <c r="M407" s="89"/>
      <c r="N407" s="121" t="str">
        <f t="shared" si="73"/>
        <v/>
      </c>
      <c r="O407" s="121" t="str">
        <f t="shared" si="74"/>
        <v/>
      </c>
      <c r="P407" s="122" t="str">
        <f>IF(ISBLANK(M407), "", (POWER(M407/VLOOKUP(O407,Anthro_Calc!C:P,13,FALSE),VLOOKUP(O407,Anthro_Calc!C:P,12,FALSE))-1) / (VLOOKUP(O407,Anthro_Calc!C:P,14,FALSE)*VLOOKUP(O407,Anthro_Calc!C:P,12,FALSE)))</f>
        <v/>
      </c>
      <c r="Q407" s="122" t="str">
        <f>IF(ISBLANK(M407), "", -3 + (M407 -VLOOKUP(O407,Anthro_Calc!C:P,4,FALSE)) / (VLOOKUP(O407,Anthro_Calc!C:P,5,FALSE) - VLOOKUP(O407,Anthro_Calc!C:P,4,FALSE)))</f>
        <v/>
      </c>
      <c r="R407" s="122" t="str">
        <f>IF(ISBLANK(M407), "", 3 + (M407 -VLOOKUP(O407,Anthro_Calc!C:P,10,FALSE)) / (VLOOKUP(O407,Anthro_Calc!C:P,10,FALSE) - VLOOKUP(O407,Anthro_Calc!C:P,9,FALSE)))</f>
        <v/>
      </c>
      <c r="S407" s="123" t="str">
        <f t="shared" si="79"/>
        <v/>
      </c>
      <c r="T407" s="124" t="str">
        <f t="shared" si="75"/>
        <v/>
      </c>
      <c r="U407" s="124">
        <f t="shared" si="80"/>
        <v>0</v>
      </c>
      <c r="V407" s="124" t="str">
        <f t="shared" si="81"/>
        <v/>
      </c>
      <c r="W407" s="124">
        <f t="shared" si="82"/>
        <v>0</v>
      </c>
      <c r="X407" s="124" t="str">
        <f t="shared" si="83"/>
        <v/>
      </c>
      <c r="Y407" s="124" t="str">
        <f t="shared" si="76"/>
        <v/>
      </c>
      <c r="Z407" s="55"/>
      <c r="AA407" s="90" t="s">
        <v>27</v>
      </c>
      <c r="AB407" s="89"/>
      <c r="AC407" s="91"/>
      <c r="AD407" s="105" t="str">
        <f>IF(OR(ISBLANK(AC407),ISBLANK(J407)),"",IF(AND(J407&gt;1, K407 &gt;= 6, K407 &lt;= 59), VLOOKUP(AC407&amp;Y407,Contextualization!C412:D443,2,FALSE), "NPD"))</f>
        <v/>
      </c>
      <c r="AE407" s="158"/>
    </row>
    <row r="408" spans="1:31">
      <c r="A408" s="157">
        <f t="shared" si="72"/>
        <v>404</v>
      </c>
      <c r="B408" s="57"/>
      <c r="C408" s="57"/>
      <c r="D408" s="57"/>
      <c r="E408" s="60"/>
      <c r="F408" s="57"/>
      <c r="G408" s="57"/>
      <c r="H408" s="58"/>
      <c r="I408" s="62"/>
      <c r="J408" s="93"/>
      <c r="K408" s="103" t="str">
        <f t="shared" si="77"/>
        <v/>
      </c>
      <c r="L408" s="103" t="str">
        <f t="shared" si="78"/>
        <v/>
      </c>
      <c r="M408" s="89"/>
      <c r="N408" s="121" t="str">
        <f t="shared" si="73"/>
        <v/>
      </c>
      <c r="O408" s="121" t="str">
        <f t="shared" si="74"/>
        <v/>
      </c>
      <c r="P408" s="122" t="str">
        <f>IF(ISBLANK(M408), "", (POWER(M408/VLOOKUP(O408,Anthro_Calc!C:P,13,FALSE),VLOOKUP(O408,Anthro_Calc!C:P,12,FALSE))-1) / (VLOOKUP(O408,Anthro_Calc!C:P,14,FALSE)*VLOOKUP(O408,Anthro_Calc!C:P,12,FALSE)))</f>
        <v/>
      </c>
      <c r="Q408" s="122" t="str">
        <f>IF(ISBLANK(M408), "", -3 + (M408 -VLOOKUP(O408,Anthro_Calc!C:P,4,FALSE)) / (VLOOKUP(O408,Anthro_Calc!C:P,5,FALSE) - VLOOKUP(O408,Anthro_Calc!C:P,4,FALSE)))</f>
        <v/>
      </c>
      <c r="R408" s="122" t="str">
        <f>IF(ISBLANK(M408), "", 3 + (M408 -VLOOKUP(O408,Anthro_Calc!C:P,10,FALSE)) / (VLOOKUP(O408,Anthro_Calc!C:P,10,FALSE) - VLOOKUP(O408,Anthro_Calc!C:P,9,FALSE)))</f>
        <v/>
      </c>
      <c r="S408" s="123" t="str">
        <f t="shared" si="79"/>
        <v/>
      </c>
      <c r="T408" s="124" t="str">
        <f t="shared" si="75"/>
        <v/>
      </c>
      <c r="U408" s="124">
        <f t="shared" si="80"/>
        <v>0</v>
      </c>
      <c r="V408" s="124" t="str">
        <f t="shared" si="81"/>
        <v/>
      </c>
      <c r="W408" s="124">
        <f t="shared" si="82"/>
        <v>0</v>
      </c>
      <c r="X408" s="124" t="str">
        <f t="shared" si="83"/>
        <v/>
      </c>
      <c r="Y408" s="124" t="str">
        <f t="shared" si="76"/>
        <v/>
      </c>
      <c r="Z408" s="55"/>
      <c r="AA408" s="90" t="s">
        <v>27</v>
      </c>
      <c r="AB408" s="89"/>
      <c r="AC408" s="91"/>
      <c r="AD408" s="105" t="str">
        <f>IF(OR(ISBLANK(AC408),ISBLANK(J408)),"",IF(AND(J408&gt;1, K408 &gt;= 6, K408 &lt;= 59), VLOOKUP(AC408&amp;Y408,Contextualization!C413:D444,2,FALSE), "NPD"))</f>
        <v/>
      </c>
      <c r="AE408" s="158"/>
    </row>
    <row r="409" spans="1:31">
      <c r="A409" s="157">
        <f t="shared" si="72"/>
        <v>405</v>
      </c>
      <c r="B409" s="57"/>
      <c r="C409" s="57"/>
      <c r="D409" s="57"/>
      <c r="E409" s="60"/>
      <c r="F409" s="57"/>
      <c r="G409" s="57"/>
      <c r="H409" s="58"/>
      <c r="I409" s="62"/>
      <c r="J409" s="93"/>
      <c r="K409" s="103" t="str">
        <f t="shared" si="77"/>
        <v/>
      </c>
      <c r="L409" s="103" t="str">
        <f t="shared" si="78"/>
        <v/>
      </c>
      <c r="M409" s="89"/>
      <c r="N409" s="121" t="str">
        <f t="shared" si="73"/>
        <v/>
      </c>
      <c r="O409" s="121" t="str">
        <f t="shared" si="74"/>
        <v/>
      </c>
      <c r="P409" s="122" t="str">
        <f>IF(ISBLANK(M409), "", (POWER(M409/VLOOKUP(O409,Anthro_Calc!C:P,13,FALSE),VLOOKUP(O409,Anthro_Calc!C:P,12,FALSE))-1) / (VLOOKUP(O409,Anthro_Calc!C:P,14,FALSE)*VLOOKUP(O409,Anthro_Calc!C:P,12,FALSE)))</f>
        <v/>
      </c>
      <c r="Q409" s="122" t="str">
        <f>IF(ISBLANK(M409), "", -3 + (M409 -VLOOKUP(O409,Anthro_Calc!C:P,4,FALSE)) / (VLOOKUP(O409,Anthro_Calc!C:P,5,FALSE) - VLOOKUP(O409,Anthro_Calc!C:P,4,FALSE)))</f>
        <v/>
      </c>
      <c r="R409" s="122" t="str">
        <f>IF(ISBLANK(M409), "", 3 + (M409 -VLOOKUP(O409,Anthro_Calc!C:P,10,FALSE)) / (VLOOKUP(O409,Anthro_Calc!C:P,10,FALSE) - VLOOKUP(O409,Anthro_Calc!C:P,9,FALSE)))</f>
        <v/>
      </c>
      <c r="S409" s="123" t="str">
        <f t="shared" si="79"/>
        <v/>
      </c>
      <c r="T409" s="124" t="str">
        <f t="shared" si="75"/>
        <v/>
      </c>
      <c r="U409" s="124">
        <f t="shared" si="80"/>
        <v>0</v>
      </c>
      <c r="V409" s="124" t="str">
        <f t="shared" si="81"/>
        <v/>
      </c>
      <c r="W409" s="124">
        <f t="shared" si="82"/>
        <v>0</v>
      </c>
      <c r="X409" s="124" t="str">
        <f t="shared" si="83"/>
        <v/>
      </c>
      <c r="Y409" s="124" t="str">
        <f t="shared" si="76"/>
        <v/>
      </c>
      <c r="Z409" s="55"/>
      <c r="AA409" s="90" t="s">
        <v>27</v>
      </c>
      <c r="AB409" s="89"/>
      <c r="AC409" s="91"/>
      <c r="AD409" s="105" t="str">
        <f>IF(OR(ISBLANK(AC409),ISBLANK(J409)),"",IF(AND(J409&gt;1, K409 &gt;= 6, K409 &lt;= 59), VLOOKUP(AC409&amp;Y409,Contextualization!C414:D445,2,FALSE), "NPD"))</f>
        <v/>
      </c>
      <c r="AE409" s="158"/>
    </row>
    <row r="410" spans="1:31">
      <c r="A410" s="157">
        <f t="shared" si="72"/>
        <v>406</v>
      </c>
      <c r="B410" s="57"/>
      <c r="C410" s="57"/>
      <c r="D410" s="57"/>
      <c r="E410" s="60"/>
      <c r="F410" s="57"/>
      <c r="G410" s="57"/>
      <c r="H410" s="58"/>
      <c r="I410" s="62"/>
      <c r="J410" s="93"/>
      <c r="K410" s="103" t="str">
        <f t="shared" si="77"/>
        <v/>
      </c>
      <c r="L410" s="103" t="str">
        <f t="shared" si="78"/>
        <v/>
      </c>
      <c r="M410" s="89"/>
      <c r="N410" s="121" t="str">
        <f t="shared" si="73"/>
        <v/>
      </c>
      <c r="O410" s="121" t="str">
        <f t="shared" si="74"/>
        <v/>
      </c>
      <c r="P410" s="122" t="str">
        <f>IF(ISBLANK(M410), "", (POWER(M410/VLOOKUP(O410,Anthro_Calc!C:P,13,FALSE),VLOOKUP(O410,Anthro_Calc!C:P,12,FALSE))-1) / (VLOOKUP(O410,Anthro_Calc!C:P,14,FALSE)*VLOOKUP(O410,Anthro_Calc!C:P,12,FALSE)))</f>
        <v/>
      </c>
      <c r="Q410" s="122" t="str">
        <f>IF(ISBLANK(M410), "", -3 + (M410 -VLOOKUP(O410,Anthro_Calc!C:P,4,FALSE)) / (VLOOKUP(O410,Anthro_Calc!C:P,5,FALSE) - VLOOKUP(O410,Anthro_Calc!C:P,4,FALSE)))</f>
        <v/>
      </c>
      <c r="R410" s="122" t="str">
        <f>IF(ISBLANK(M410), "", 3 + (M410 -VLOOKUP(O410,Anthro_Calc!C:P,10,FALSE)) / (VLOOKUP(O410,Anthro_Calc!C:P,10,FALSE) - VLOOKUP(O410,Anthro_Calc!C:P,9,FALSE)))</f>
        <v/>
      </c>
      <c r="S410" s="123" t="str">
        <f t="shared" si="79"/>
        <v/>
      </c>
      <c r="T410" s="124" t="str">
        <f t="shared" si="75"/>
        <v/>
      </c>
      <c r="U410" s="124">
        <f t="shared" si="80"/>
        <v>0</v>
      </c>
      <c r="V410" s="124" t="str">
        <f t="shared" si="81"/>
        <v/>
      </c>
      <c r="W410" s="124">
        <f t="shared" si="82"/>
        <v>0</v>
      </c>
      <c r="X410" s="124" t="str">
        <f t="shared" si="83"/>
        <v/>
      </c>
      <c r="Y410" s="124" t="str">
        <f t="shared" si="76"/>
        <v/>
      </c>
      <c r="Z410" s="55"/>
      <c r="AA410" s="90" t="s">
        <v>27</v>
      </c>
      <c r="AB410" s="89"/>
      <c r="AC410" s="91"/>
      <c r="AD410" s="105" t="str">
        <f>IF(OR(ISBLANK(AC410),ISBLANK(J410)),"",IF(AND(J410&gt;1, K410 &gt;= 6, K410 &lt;= 59), VLOOKUP(AC410&amp;Y410,Contextualization!C415:D446,2,FALSE), "NPD"))</f>
        <v/>
      </c>
      <c r="AE410" s="158"/>
    </row>
    <row r="411" spans="1:31">
      <c r="A411" s="157">
        <f t="shared" si="72"/>
        <v>407</v>
      </c>
      <c r="B411" s="57"/>
      <c r="C411" s="57"/>
      <c r="D411" s="57"/>
      <c r="E411" s="60"/>
      <c r="F411" s="57"/>
      <c r="G411" s="57"/>
      <c r="H411" s="58"/>
      <c r="I411" s="62"/>
      <c r="J411" s="93"/>
      <c r="K411" s="103" t="str">
        <f t="shared" si="77"/>
        <v/>
      </c>
      <c r="L411" s="103" t="str">
        <f t="shared" si="78"/>
        <v/>
      </c>
      <c r="M411" s="89"/>
      <c r="N411" s="121" t="str">
        <f t="shared" si="73"/>
        <v/>
      </c>
      <c r="O411" s="121" t="str">
        <f t="shared" si="74"/>
        <v/>
      </c>
      <c r="P411" s="122" t="str">
        <f>IF(ISBLANK(M411), "", (POWER(M411/VLOOKUP(O411,Anthro_Calc!C:P,13,FALSE),VLOOKUP(O411,Anthro_Calc!C:P,12,FALSE))-1) / (VLOOKUP(O411,Anthro_Calc!C:P,14,FALSE)*VLOOKUP(O411,Anthro_Calc!C:P,12,FALSE)))</f>
        <v/>
      </c>
      <c r="Q411" s="122" t="str">
        <f>IF(ISBLANK(M411), "", -3 + (M411 -VLOOKUP(O411,Anthro_Calc!C:P,4,FALSE)) / (VLOOKUP(O411,Anthro_Calc!C:P,5,FALSE) - VLOOKUP(O411,Anthro_Calc!C:P,4,FALSE)))</f>
        <v/>
      </c>
      <c r="R411" s="122" t="str">
        <f>IF(ISBLANK(M411), "", 3 + (M411 -VLOOKUP(O411,Anthro_Calc!C:P,10,FALSE)) / (VLOOKUP(O411,Anthro_Calc!C:P,10,FALSE) - VLOOKUP(O411,Anthro_Calc!C:P,9,FALSE)))</f>
        <v/>
      </c>
      <c r="S411" s="123" t="str">
        <f t="shared" si="79"/>
        <v/>
      </c>
      <c r="T411" s="124" t="str">
        <f t="shared" si="75"/>
        <v/>
      </c>
      <c r="U411" s="124">
        <f t="shared" si="80"/>
        <v>0</v>
      </c>
      <c r="V411" s="124" t="str">
        <f t="shared" si="81"/>
        <v/>
      </c>
      <c r="W411" s="124">
        <f t="shared" si="82"/>
        <v>0</v>
      </c>
      <c r="X411" s="124" t="str">
        <f t="shared" si="83"/>
        <v/>
      </c>
      <c r="Y411" s="124" t="str">
        <f t="shared" si="76"/>
        <v/>
      </c>
      <c r="Z411" s="55"/>
      <c r="AA411" s="90" t="s">
        <v>27</v>
      </c>
      <c r="AB411" s="89"/>
      <c r="AC411" s="91"/>
      <c r="AD411" s="105" t="str">
        <f>IF(OR(ISBLANK(AC411),ISBLANK(J411)),"",IF(AND(J411&gt;1, K411 &gt;= 6, K411 &lt;= 59), VLOOKUP(AC411&amp;Y411,Contextualization!C416:D447,2,FALSE), "NPD"))</f>
        <v/>
      </c>
      <c r="AE411" s="158"/>
    </row>
    <row r="412" spans="1:31">
      <c r="A412" s="157">
        <f t="shared" si="72"/>
        <v>408</v>
      </c>
      <c r="B412" s="57"/>
      <c r="C412" s="57"/>
      <c r="D412" s="57"/>
      <c r="E412" s="60"/>
      <c r="F412" s="57"/>
      <c r="G412" s="57"/>
      <c r="H412" s="58"/>
      <c r="I412" s="62"/>
      <c r="J412" s="93"/>
      <c r="K412" s="103" t="str">
        <f t="shared" si="77"/>
        <v/>
      </c>
      <c r="L412" s="103" t="str">
        <f t="shared" si="78"/>
        <v/>
      </c>
      <c r="M412" s="89"/>
      <c r="N412" s="121" t="str">
        <f t="shared" si="73"/>
        <v/>
      </c>
      <c r="O412" s="121" t="str">
        <f t="shared" si="74"/>
        <v/>
      </c>
      <c r="P412" s="122" t="str">
        <f>IF(ISBLANK(M412), "", (POWER(M412/VLOOKUP(O412,Anthro_Calc!C:P,13,FALSE),VLOOKUP(O412,Anthro_Calc!C:P,12,FALSE))-1) / (VLOOKUP(O412,Anthro_Calc!C:P,14,FALSE)*VLOOKUP(O412,Anthro_Calc!C:P,12,FALSE)))</f>
        <v/>
      </c>
      <c r="Q412" s="122" t="str">
        <f>IF(ISBLANK(M412), "", -3 + (M412 -VLOOKUP(O412,Anthro_Calc!C:P,4,FALSE)) / (VLOOKUP(O412,Anthro_Calc!C:P,5,FALSE) - VLOOKUP(O412,Anthro_Calc!C:P,4,FALSE)))</f>
        <v/>
      </c>
      <c r="R412" s="122" t="str">
        <f>IF(ISBLANK(M412), "", 3 + (M412 -VLOOKUP(O412,Anthro_Calc!C:P,10,FALSE)) / (VLOOKUP(O412,Anthro_Calc!C:P,10,FALSE) - VLOOKUP(O412,Anthro_Calc!C:P,9,FALSE)))</f>
        <v/>
      </c>
      <c r="S412" s="123" t="str">
        <f t="shared" si="79"/>
        <v/>
      </c>
      <c r="T412" s="124" t="str">
        <f t="shared" si="75"/>
        <v/>
      </c>
      <c r="U412" s="124">
        <f t="shared" si="80"/>
        <v>0</v>
      </c>
      <c r="V412" s="124" t="str">
        <f t="shared" si="81"/>
        <v/>
      </c>
      <c r="W412" s="124">
        <f t="shared" si="82"/>
        <v>0</v>
      </c>
      <c r="X412" s="124" t="str">
        <f t="shared" si="83"/>
        <v/>
      </c>
      <c r="Y412" s="124" t="str">
        <f t="shared" si="76"/>
        <v/>
      </c>
      <c r="Z412" s="55"/>
      <c r="AA412" s="90" t="s">
        <v>27</v>
      </c>
      <c r="AB412" s="89"/>
      <c r="AC412" s="91"/>
      <c r="AD412" s="105" t="str">
        <f>IF(OR(ISBLANK(AC412),ISBLANK(J412)),"",IF(AND(J412&gt;1, K412 &gt;= 6, K412 &lt;= 59), VLOOKUP(AC412&amp;Y412,Contextualization!C417:D448,2,FALSE), "NPD"))</f>
        <v/>
      </c>
      <c r="AE412" s="158"/>
    </row>
    <row r="413" spans="1:31">
      <c r="A413" s="157">
        <f t="shared" si="72"/>
        <v>409</v>
      </c>
      <c r="B413" s="57"/>
      <c r="C413" s="57"/>
      <c r="D413" s="57"/>
      <c r="E413" s="60"/>
      <c r="F413" s="57"/>
      <c r="G413" s="57"/>
      <c r="H413" s="58"/>
      <c r="I413" s="62"/>
      <c r="J413" s="93"/>
      <c r="K413" s="103" t="str">
        <f t="shared" si="77"/>
        <v/>
      </c>
      <c r="L413" s="103" t="str">
        <f t="shared" si="78"/>
        <v/>
      </c>
      <c r="M413" s="89"/>
      <c r="N413" s="121" t="str">
        <f t="shared" si="73"/>
        <v/>
      </c>
      <c r="O413" s="121" t="str">
        <f t="shared" si="74"/>
        <v/>
      </c>
      <c r="P413" s="122" t="str">
        <f>IF(ISBLANK(M413), "", (POWER(M413/VLOOKUP(O413,Anthro_Calc!C:P,13,FALSE),VLOOKUP(O413,Anthro_Calc!C:P,12,FALSE))-1) / (VLOOKUP(O413,Anthro_Calc!C:P,14,FALSE)*VLOOKUP(O413,Anthro_Calc!C:P,12,FALSE)))</f>
        <v/>
      </c>
      <c r="Q413" s="122" t="str">
        <f>IF(ISBLANK(M413), "", -3 + (M413 -VLOOKUP(O413,Anthro_Calc!C:P,4,FALSE)) / (VLOOKUP(O413,Anthro_Calc!C:P,5,FALSE) - VLOOKUP(O413,Anthro_Calc!C:P,4,FALSE)))</f>
        <v/>
      </c>
      <c r="R413" s="122" t="str">
        <f>IF(ISBLANK(M413), "", 3 + (M413 -VLOOKUP(O413,Anthro_Calc!C:P,10,FALSE)) / (VLOOKUP(O413,Anthro_Calc!C:P,10,FALSE) - VLOOKUP(O413,Anthro_Calc!C:P,9,FALSE)))</f>
        <v/>
      </c>
      <c r="S413" s="123" t="str">
        <f t="shared" si="79"/>
        <v/>
      </c>
      <c r="T413" s="124" t="str">
        <f t="shared" si="75"/>
        <v/>
      </c>
      <c r="U413" s="124">
        <f t="shared" si="80"/>
        <v>0</v>
      </c>
      <c r="V413" s="124" t="str">
        <f t="shared" si="81"/>
        <v/>
      </c>
      <c r="W413" s="124">
        <f t="shared" si="82"/>
        <v>0</v>
      </c>
      <c r="X413" s="124" t="str">
        <f t="shared" si="83"/>
        <v/>
      </c>
      <c r="Y413" s="124" t="str">
        <f t="shared" si="76"/>
        <v/>
      </c>
      <c r="Z413" s="55"/>
      <c r="AA413" s="90" t="s">
        <v>27</v>
      </c>
      <c r="AB413" s="89"/>
      <c r="AC413" s="91"/>
      <c r="AD413" s="105" t="str">
        <f>IF(OR(ISBLANK(AC413),ISBLANK(J413)),"",IF(AND(J413&gt;1, K413 &gt;= 6, K413 &lt;= 59), VLOOKUP(AC413&amp;Y413,Contextualization!C418:D449,2,FALSE), "NPD"))</f>
        <v/>
      </c>
      <c r="AE413" s="158"/>
    </row>
    <row r="414" spans="1:31">
      <c r="A414" s="157">
        <f t="shared" si="72"/>
        <v>410</v>
      </c>
      <c r="B414" s="57"/>
      <c r="C414" s="57"/>
      <c r="D414" s="57"/>
      <c r="E414" s="60"/>
      <c r="F414" s="57"/>
      <c r="G414" s="57"/>
      <c r="H414" s="58"/>
      <c r="I414" s="62"/>
      <c r="J414" s="93"/>
      <c r="K414" s="103" t="str">
        <f t="shared" si="77"/>
        <v/>
      </c>
      <c r="L414" s="103" t="str">
        <f t="shared" si="78"/>
        <v/>
      </c>
      <c r="M414" s="89"/>
      <c r="N414" s="121" t="str">
        <f t="shared" si="73"/>
        <v/>
      </c>
      <c r="O414" s="121" t="str">
        <f t="shared" si="74"/>
        <v/>
      </c>
      <c r="P414" s="122" t="str">
        <f>IF(ISBLANK(M414), "", (POWER(M414/VLOOKUP(O414,Anthro_Calc!C:P,13,FALSE),VLOOKUP(O414,Anthro_Calc!C:P,12,FALSE))-1) / (VLOOKUP(O414,Anthro_Calc!C:P,14,FALSE)*VLOOKUP(O414,Anthro_Calc!C:P,12,FALSE)))</f>
        <v/>
      </c>
      <c r="Q414" s="122" t="str">
        <f>IF(ISBLANK(M414), "", -3 + (M414 -VLOOKUP(O414,Anthro_Calc!C:P,4,FALSE)) / (VLOOKUP(O414,Anthro_Calc!C:P,5,FALSE) - VLOOKUP(O414,Anthro_Calc!C:P,4,FALSE)))</f>
        <v/>
      </c>
      <c r="R414" s="122" t="str">
        <f>IF(ISBLANK(M414), "", 3 + (M414 -VLOOKUP(O414,Anthro_Calc!C:P,10,FALSE)) / (VLOOKUP(O414,Anthro_Calc!C:P,10,FALSE) - VLOOKUP(O414,Anthro_Calc!C:P,9,FALSE)))</f>
        <v/>
      </c>
      <c r="S414" s="123" t="str">
        <f t="shared" si="79"/>
        <v/>
      </c>
      <c r="T414" s="124" t="str">
        <f t="shared" si="75"/>
        <v/>
      </c>
      <c r="U414" s="124">
        <f t="shared" si="80"/>
        <v>0</v>
      </c>
      <c r="V414" s="124" t="str">
        <f t="shared" si="81"/>
        <v/>
      </c>
      <c r="W414" s="124">
        <f t="shared" si="82"/>
        <v>0</v>
      </c>
      <c r="X414" s="124" t="str">
        <f t="shared" si="83"/>
        <v/>
      </c>
      <c r="Y414" s="124" t="str">
        <f t="shared" si="76"/>
        <v/>
      </c>
      <c r="Z414" s="55"/>
      <c r="AA414" s="90" t="s">
        <v>27</v>
      </c>
      <c r="AB414" s="89"/>
      <c r="AC414" s="91"/>
      <c r="AD414" s="105" t="str">
        <f>IF(OR(ISBLANK(AC414),ISBLANK(J414)),"",IF(AND(J414&gt;1, K414 &gt;= 6, K414 &lt;= 59), VLOOKUP(AC414&amp;Y414,Contextualization!C419:D450,2,FALSE), "NPD"))</f>
        <v/>
      </c>
      <c r="AE414" s="158"/>
    </row>
    <row r="415" spans="1:31">
      <c r="A415" s="157">
        <f t="shared" si="72"/>
        <v>411</v>
      </c>
      <c r="B415" s="57"/>
      <c r="C415" s="57"/>
      <c r="D415" s="57"/>
      <c r="E415" s="60"/>
      <c r="F415" s="57"/>
      <c r="G415" s="57"/>
      <c r="H415" s="58"/>
      <c r="I415" s="62"/>
      <c r="J415" s="93"/>
      <c r="K415" s="103" t="str">
        <f t="shared" si="77"/>
        <v/>
      </c>
      <c r="L415" s="103" t="str">
        <f t="shared" si="78"/>
        <v/>
      </c>
      <c r="M415" s="89"/>
      <c r="N415" s="121" t="str">
        <f t="shared" si="73"/>
        <v/>
      </c>
      <c r="O415" s="121" t="str">
        <f t="shared" si="74"/>
        <v/>
      </c>
      <c r="P415" s="122" t="str">
        <f>IF(ISBLANK(M415), "", (POWER(M415/VLOOKUP(O415,Anthro_Calc!C:P,13,FALSE),VLOOKUP(O415,Anthro_Calc!C:P,12,FALSE))-1) / (VLOOKUP(O415,Anthro_Calc!C:P,14,FALSE)*VLOOKUP(O415,Anthro_Calc!C:P,12,FALSE)))</f>
        <v/>
      </c>
      <c r="Q415" s="122" t="str">
        <f>IF(ISBLANK(M415), "", -3 + (M415 -VLOOKUP(O415,Anthro_Calc!C:P,4,FALSE)) / (VLOOKUP(O415,Anthro_Calc!C:P,5,FALSE) - VLOOKUP(O415,Anthro_Calc!C:P,4,FALSE)))</f>
        <v/>
      </c>
      <c r="R415" s="122" t="str">
        <f>IF(ISBLANK(M415), "", 3 + (M415 -VLOOKUP(O415,Anthro_Calc!C:P,10,FALSE)) / (VLOOKUP(O415,Anthro_Calc!C:P,10,FALSE) - VLOOKUP(O415,Anthro_Calc!C:P,9,FALSE)))</f>
        <v/>
      </c>
      <c r="S415" s="123" t="str">
        <f t="shared" si="79"/>
        <v/>
      </c>
      <c r="T415" s="124" t="str">
        <f t="shared" si="75"/>
        <v/>
      </c>
      <c r="U415" s="124">
        <f t="shared" si="80"/>
        <v>0</v>
      </c>
      <c r="V415" s="124" t="str">
        <f t="shared" si="81"/>
        <v/>
      </c>
      <c r="W415" s="124">
        <f t="shared" si="82"/>
        <v>0</v>
      </c>
      <c r="X415" s="124" t="str">
        <f t="shared" si="83"/>
        <v/>
      </c>
      <c r="Y415" s="124" t="str">
        <f t="shared" si="76"/>
        <v/>
      </c>
      <c r="Z415" s="55"/>
      <c r="AA415" s="90" t="s">
        <v>27</v>
      </c>
      <c r="AB415" s="89"/>
      <c r="AC415" s="91"/>
      <c r="AD415" s="105" t="str">
        <f>IF(OR(ISBLANK(AC415),ISBLANK(J415)),"",IF(AND(J415&gt;1, K415 &gt;= 6, K415 &lt;= 59), VLOOKUP(AC415&amp;Y415,Contextualization!C420:D451,2,FALSE), "NPD"))</f>
        <v/>
      </c>
      <c r="AE415" s="158"/>
    </row>
    <row r="416" spans="1:31">
      <c r="A416" s="157">
        <f t="shared" si="72"/>
        <v>412</v>
      </c>
      <c r="B416" s="57"/>
      <c r="C416" s="57"/>
      <c r="D416" s="57"/>
      <c r="E416" s="60"/>
      <c r="F416" s="57"/>
      <c r="G416" s="57"/>
      <c r="H416" s="58"/>
      <c r="I416" s="62"/>
      <c r="J416" s="93"/>
      <c r="K416" s="103" t="str">
        <f t="shared" si="77"/>
        <v/>
      </c>
      <c r="L416" s="103" t="str">
        <f t="shared" si="78"/>
        <v/>
      </c>
      <c r="M416" s="89"/>
      <c r="N416" s="121" t="str">
        <f t="shared" si="73"/>
        <v/>
      </c>
      <c r="O416" s="121" t="str">
        <f t="shared" si="74"/>
        <v/>
      </c>
      <c r="P416" s="122" t="str">
        <f>IF(ISBLANK(M416), "", (POWER(M416/VLOOKUP(O416,Anthro_Calc!C:P,13,FALSE),VLOOKUP(O416,Anthro_Calc!C:P,12,FALSE))-1) / (VLOOKUP(O416,Anthro_Calc!C:P,14,FALSE)*VLOOKUP(O416,Anthro_Calc!C:P,12,FALSE)))</f>
        <v/>
      </c>
      <c r="Q416" s="122" t="str">
        <f>IF(ISBLANK(M416), "", -3 + (M416 -VLOOKUP(O416,Anthro_Calc!C:P,4,FALSE)) / (VLOOKUP(O416,Anthro_Calc!C:P,5,FALSE) - VLOOKUP(O416,Anthro_Calc!C:P,4,FALSE)))</f>
        <v/>
      </c>
      <c r="R416" s="122" t="str">
        <f>IF(ISBLANK(M416), "", 3 + (M416 -VLOOKUP(O416,Anthro_Calc!C:P,10,FALSE)) / (VLOOKUP(O416,Anthro_Calc!C:P,10,FALSE) - VLOOKUP(O416,Anthro_Calc!C:P,9,FALSE)))</f>
        <v/>
      </c>
      <c r="S416" s="123" t="str">
        <f t="shared" si="79"/>
        <v/>
      </c>
      <c r="T416" s="124" t="str">
        <f t="shared" si="75"/>
        <v/>
      </c>
      <c r="U416" s="124">
        <f t="shared" si="80"/>
        <v>0</v>
      </c>
      <c r="V416" s="124" t="str">
        <f t="shared" si="81"/>
        <v/>
      </c>
      <c r="W416" s="124">
        <f t="shared" si="82"/>
        <v>0</v>
      </c>
      <c r="X416" s="124" t="str">
        <f t="shared" si="83"/>
        <v/>
      </c>
      <c r="Y416" s="124" t="str">
        <f t="shared" si="76"/>
        <v/>
      </c>
      <c r="Z416" s="55"/>
      <c r="AA416" s="90" t="s">
        <v>27</v>
      </c>
      <c r="AB416" s="89"/>
      <c r="AC416" s="91"/>
      <c r="AD416" s="105" t="str">
        <f>IF(OR(ISBLANK(AC416),ISBLANK(J416)),"",IF(AND(J416&gt;1, K416 &gt;= 6, K416 &lt;= 59), VLOOKUP(AC416&amp;Y416,Contextualization!C421:D452,2,FALSE), "NPD"))</f>
        <v/>
      </c>
      <c r="AE416" s="158"/>
    </row>
    <row r="417" spans="1:31">
      <c r="A417" s="157">
        <f t="shared" si="72"/>
        <v>413</v>
      </c>
      <c r="B417" s="57"/>
      <c r="C417" s="57"/>
      <c r="D417" s="57"/>
      <c r="E417" s="60"/>
      <c r="F417" s="57"/>
      <c r="G417" s="57"/>
      <c r="H417" s="58"/>
      <c r="I417" s="62"/>
      <c r="J417" s="93"/>
      <c r="K417" s="103" t="str">
        <f t="shared" si="77"/>
        <v/>
      </c>
      <c r="L417" s="103" t="str">
        <f t="shared" si="78"/>
        <v/>
      </c>
      <c r="M417" s="89"/>
      <c r="N417" s="121" t="str">
        <f t="shared" si="73"/>
        <v/>
      </c>
      <c r="O417" s="121" t="str">
        <f t="shared" si="74"/>
        <v/>
      </c>
      <c r="P417" s="122" t="str">
        <f>IF(ISBLANK(M417), "", (POWER(M417/VLOOKUP(O417,Anthro_Calc!C:P,13,FALSE),VLOOKUP(O417,Anthro_Calc!C:P,12,FALSE))-1) / (VLOOKUP(O417,Anthro_Calc!C:P,14,FALSE)*VLOOKUP(O417,Anthro_Calc!C:P,12,FALSE)))</f>
        <v/>
      </c>
      <c r="Q417" s="122" t="str">
        <f>IF(ISBLANK(M417), "", -3 + (M417 -VLOOKUP(O417,Anthro_Calc!C:P,4,FALSE)) / (VLOOKUP(O417,Anthro_Calc!C:P,5,FALSE) - VLOOKUP(O417,Anthro_Calc!C:P,4,FALSE)))</f>
        <v/>
      </c>
      <c r="R417" s="122" t="str">
        <f>IF(ISBLANK(M417), "", 3 + (M417 -VLOOKUP(O417,Anthro_Calc!C:P,10,FALSE)) / (VLOOKUP(O417,Anthro_Calc!C:P,10,FALSE) - VLOOKUP(O417,Anthro_Calc!C:P,9,FALSE)))</f>
        <v/>
      </c>
      <c r="S417" s="123" t="str">
        <f t="shared" si="79"/>
        <v/>
      </c>
      <c r="T417" s="124" t="str">
        <f t="shared" si="75"/>
        <v/>
      </c>
      <c r="U417" s="124">
        <f t="shared" si="80"/>
        <v>0</v>
      </c>
      <c r="V417" s="124" t="str">
        <f t="shared" si="81"/>
        <v/>
      </c>
      <c r="W417" s="124">
        <f t="shared" si="82"/>
        <v>0</v>
      </c>
      <c r="X417" s="124" t="str">
        <f t="shared" si="83"/>
        <v/>
      </c>
      <c r="Y417" s="124" t="str">
        <f t="shared" si="76"/>
        <v/>
      </c>
      <c r="Z417" s="55"/>
      <c r="AA417" s="90" t="s">
        <v>27</v>
      </c>
      <c r="AB417" s="89"/>
      <c r="AC417" s="91"/>
      <c r="AD417" s="105" t="str">
        <f>IF(OR(ISBLANK(AC417),ISBLANK(J417)),"",IF(AND(J417&gt;1, K417 &gt;= 6, K417 &lt;= 59), VLOOKUP(AC417&amp;Y417,Contextualization!C422:D453,2,FALSE), "NPD"))</f>
        <v/>
      </c>
      <c r="AE417" s="158"/>
    </row>
    <row r="418" spans="1:31">
      <c r="A418" s="157">
        <f t="shared" si="72"/>
        <v>414</v>
      </c>
      <c r="B418" s="57"/>
      <c r="C418" s="57"/>
      <c r="D418" s="57"/>
      <c r="E418" s="60"/>
      <c r="F418" s="57"/>
      <c r="G418" s="57"/>
      <c r="H418" s="58"/>
      <c r="I418" s="62"/>
      <c r="J418" s="93"/>
      <c r="K418" s="103" t="str">
        <f t="shared" si="77"/>
        <v/>
      </c>
      <c r="L418" s="103" t="str">
        <f t="shared" si="78"/>
        <v/>
      </c>
      <c r="M418" s="89"/>
      <c r="N418" s="121" t="str">
        <f t="shared" si="73"/>
        <v/>
      </c>
      <c r="O418" s="121" t="str">
        <f t="shared" si="74"/>
        <v/>
      </c>
      <c r="P418" s="122" t="str">
        <f>IF(ISBLANK(M418), "", (POWER(M418/VLOOKUP(O418,Anthro_Calc!C:P,13,FALSE),VLOOKUP(O418,Anthro_Calc!C:P,12,FALSE))-1) / (VLOOKUP(O418,Anthro_Calc!C:P,14,FALSE)*VLOOKUP(O418,Anthro_Calc!C:P,12,FALSE)))</f>
        <v/>
      </c>
      <c r="Q418" s="122" t="str">
        <f>IF(ISBLANK(M418), "", -3 + (M418 -VLOOKUP(O418,Anthro_Calc!C:P,4,FALSE)) / (VLOOKUP(O418,Anthro_Calc!C:P,5,FALSE) - VLOOKUP(O418,Anthro_Calc!C:P,4,FALSE)))</f>
        <v/>
      </c>
      <c r="R418" s="122" t="str">
        <f>IF(ISBLANK(M418), "", 3 + (M418 -VLOOKUP(O418,Anthro_Calc!C:P,10,FALSE)) / (VLOOKUP(O418,Anthro_Calc!C:P,10,FALSE) - VLOOKUP(O418,Anthro_Calc!C:P,9,FALSE)))</f>
        <v/>
      </c>
      <c r="S418" s="123" t="str">
        <f t="shared" si="79"/>
        <v/>
      </c>
      <c r="T418" s="124" t="str">
        <f t="shared" si="75"/>
        <v/>
      </c>
      <c r="U418" s="124">
        <f t="shared" si="80"/>
        <v>0</v>
      </c>
      <c r="V418" s="124" t="str">
        <f t="shared" si="81"/>
        <v/>
      </c>
      <c r="W418" s="124">
        <f t="shared" si="82"/>
        <v>0</v>
      </c>
      <c r="X418" s="124" t="str">
        <f t="shared" si="83"/>
        <v/>
      </c>
      <c r="Y418" s="124" t="str">
        <f t="shared" si="76"/>
        <v/>
      </c>
      <c r="Z418" s="55"/>
      <c r="AA418" s="90" t="s">
        <v>27</v>
      </c>
      <c r="AB418" s="89"/>
      <c r="AC418" s="91"/>
      <c r="AD418" s="105" t="str">
        <f>IF(OR(ISBLANK(AC418),ISBLANK(J418)),"",IF(AND(J418&gt;1, K418 &gt;= 6, K418 &lt;= 59), VLOOKUP(AC418&amp;Y418,Contextualization!C423:D454,2,FALSE), "NPD"))</f>
        <v/>
      </c>
      <c r="AE418" s="158"/>
    </row>
    <row r="419" spans="1:31">
      <c r="A419" s="157">
        <f t="shared" si="72"/>
        <v>415</v>
      </c>
      <c r="B419" s="57"/>
      <c r="C419" s="57"/>
      <c r="D419" s="57"/>
      <c r="E419" s="60"/>
      <c r="F419" s="57"/>
      <c r="G419" s="57"/>
      <c r="H419" s="58"/>
      <c r="I419" s="62"/>
      <c r="J419" s="93"/>
      <c r="K419" s="103" t="str">
        <f t="shared" si="77"/>
        <v/>
      </c>
      <c r="L419" s="103" t="str">
        <f t="shared" si="78"/>
        <v/>
      </c>
      <c r="M419" s="89"/>
      <c r="N419" s="121" t="str">
        <f t="shared" si="73"/>
        <v/>
      </c>
      <c r="O419" s="121" t="str">
        <f t="shared" si="74"/>
        <v/>
      </c>
      <c r="P419" s="122" t="str">
        <f>IF(ISBLANK(M419), "", (POWER(M419/VLOOKUP(O419,Anthro_Calc!C:P,13,FALSE),VLOOKUP(O419,Anthro_Calc!C:P,12,FALSE))-1) / (VLOOKUP(O419,Anthro_Calc!C:P,14,FALSE)*VLOOKUP(O419,Anthro_Calc!C:P,12,FALSE)))</f>
        <v/>
      </c>
      <c r="Q419" s="122" t="str">
        <f>IF(ISBLANK(M419), "", -3 + (M419 -VLOOKUP(O419,Anthro_Calc!C:P,4,FALSE)) / (VLOOKUP(O419,Anthro_Calc!C:P,5,FALSE) - VLOOKUP(O419,Anthro_Calc!C:P,4,FALSE)))</f>
        <v/>
      </c>
      <c r="R419" s="122" t="str">
        <f>IF(ISBLANK(M419), "", 3 + (M419 -VLOOKUP(O419,Anthro_Calc!C:P,10,FALSE)) / (VLOOKUP(O419,Anthro_Calc!C:P,10,FALSE) - VLOOKUP(O419,Anthro_Calc!C:P,9,FALSE)))</f>
        <v/>
      </c>
      <c r="S419" s="123" t="str">
        <f t="shared" si="79"/>
        <v/>
      </c>
      <c r="T419" s="124" t="str">
        <f t="shared" si="75"/>
        <v/>
      </c>
      <c r="U419" s="124">
        <f t="shared" si="80"/>
        <v>0</v>
      </c>
      <c r="V419" s="124" t="str">
        <f t="shared" si="81"/>
        <v/>
      </c>
      <c r="W419" s="124">
        <f t="shared" si="82"/>
        <v>0</v>
      </c>
      <c r="X419" s="124" t="str">
        <f t="shared" si="83"/>
        <v/>
      </c>
      <c r="Y419" s="124" t="str">
        <f t="shared" si="76"/>
        <v/>
      </c>
      <c r="Z419" s="55"/>
      <c r="AA419" s="90" t="s">
        <v>27</v>
      </c>
      <c r="AB419" s="89"/>
      <c r="AC419" s="91"/>
      <c r="AD419" s="105" t="str">
        <f>IF(OR(ISBLANK(AC419),ISBLANK(J419)),"",IF(AND(J419&gt;1, K419 &gt;= 6, K419 &lt;= 59), VLOOKUP(AC419&amp;Y419,Contextualization!C424:D455,2,FALSE), "NPD"))</f>
        <v/>
      </c>
      <c r="AE419" s="158"/>
    </row>
    <row r="420" spans="1:31">
      <c r="A420" s="157">
        <f t="shared" si="72"/>
        <v>416</v>
      </c>
      <c r="B420" s="57"/>
      <c r="C420" s="57"/>
      <c r="D420" s="57"/>
      <c r="E420" s="60"/>
      <c r="F420" s="57"/>
      <c r="G420" s="57"/>
      <c r="H420" s="58"/>
      <c r="I420" s="62"/>
      <c r="J420" s="93"/>
      <c r="K420" s="103" t="str">
        <f t="shared" si="77"/>
        <v/>
      </c>
      <c r="L420" s="103" t="str">
        <f t="shared" si="78"/>
        <v/>
      </c>
      <c r="M420" s="89"/>
      <c r="N420" s="121" t="str">
        <f t="shared" si="73"/>
        <v/>
      </c>
      <c r="O420" s="121" t="str">
        <f t="shared" si="74"/>
        <v/>
      </c>
      <c r="P420" s="122" t="str">
        <f>IF(ISBLANK(M420), "", (POWER(M420/VLOOKUP(O420,Anthro_Calc!C:P,13,FALSE),VLOOKUP(O420,Anthro_Calc!C:P,12,FALSE))-1) / (VLOOKUP(O420,Anthro_Calc!C:P,14,FALSE)*VLOOKUP(O420,Anthro_Calc!C:P,12,FALSE)))</f>
        <v/>
      </c>
      <c r="Q420" s="122" t="str">
        <f>IF(ISBLANK(M420), "", -3 + (M420 -VLOOKUP(O420,Anthro_Calc!C:P,4,FALSE)) / (VLOOKUP(O420,Anthro_Calc!C:P,5,FALSE) - VLOOKUP(O420,Anthro_Calc!C:P,4,FALSE)))</f>
        <v/>
      </c>
      <c r="R420" s="122" t="str">
        <f>IF(ISBLANK(M420), "", 3 + (M420 -VLOOKUP(O420,Anthro_Calc!C:P,10,FALSE)) / (VLOOKUP(O420,Anthro_Calc!C:P,10,FALSE) - VLOOKUP(O420,Anthro_Calc!C:P,9,FALSE)))</f>
        <v/>
      </c>
      <c r="S420" s="123" t="str">
        <f t="shared" si="79"/>
        <v/>
      </c>
      <c r="T420" s="124" t="str">
        <f t="shared" si="75"/>
        <v/>
      </c>
      <c r="U420" s="124">
        <f t="shared" si="80"/>
        <v>0</v>
      </c>
      <c r="V420" s="124" t="str">
        <f t="shared" si="81"/>
        <v/>
      </c>
      <c r="W420" s="124">
        <f t="shared" si="82"/>
        <v>0</v>
      </c>
      <c r="X420" s="124" t="str">
        <f t="shared" si="83"/>
        <v/>
      </c>
      <c r="Y420" s="124" t="str">
        <f t="shared" si="76"/>
        <v/>
      </c>
      <c r="Z420" s="55"/>
      <c r="AA420" s="90" t="s">
        <v>27</v>
      </c>
      <c r="AB420" s="89"/>
      <c r="AC420" s="91"/>
      <c r="AD420" s="105" t="str">
        <f>IF(OR(ISBLANK(AC420),ISBLANK(J420)),"",IF(AND(J420&gt;1, K420 &gt;= 6, K420 &lt;= 59), VLOOKUP(AC420&amp;Y420,Contextualization!C425:D456,2,FALSE), "NPD"))</f>
        <v/>
      </c>
      <c r="AE420" s="158"/>
    </row>
    <row r="421" spans="1:31">
      <c r="A421" s="157">
        <f t="shared" si="72"/>
        <v>417</v>
      </c>
      <c r="B421" s="57"/>
      <c r="C421" s="57"/>
      <c r="D421" s="57"/>
      <c r="E421" s="60"/>
      <c r="F421" s="57"/>
      <c r="G421" s="57"/>
      <c r="H421" s="58"/>
      <c r="I421" s="62"/>
      <c r="J421" s="93"/>
      <c r="K421" s="103" t="str">
        <f t="shared" si="77"/>
        <v/>
      </c>
      <c r="L421" s="103" t="str">
        <f t="shared" si="78"/>
        <v/>
      </c>
      <c r="M421" s="89"/>
      <c r="N421" s="121" t="str">
        <f t="shared" si="73"/>
        <v/>
      </c>
      <c r="O421" s="121" t="str">
        <f t="shared" si="74"/>
        <v/>
      </c>
      <c r="P421" s="122" t="str">
        <f>IF(ISBLANK(M421), "", (POWER(M421/VLOOKUP(O421,Anthro_Calc!C:P,13,FALSE),VLOOKUP(O421,Anthro_Calc!C:P,12,FALSE))-1) / (VLOOKUP(O421,Anthro_Calc!C:P,14,FALSE)*VLOOKUP(O421,Anthro_Calc!C:P,12,FALSE)))</f>
        <v/>
      </c>
      <c r="Q421" s="122" t="str">
        <f>IF(ISBLANK(M421), "", -3 + (M421 -VLOOKUP(O421,Anthro_Calc!C:P,4,FALSE)) / (VLOOKUP(O421,Anthro_Calc!C:P,5,FALSE) - VLOOKUP(O421,Anthro_Calc!C:P,4,FALSE)))</f>
        <v/>
      </c>
      <c r="R421" s="122" t="str">
        <f>IF(ISBLANK(M421), "", 3 + (M421 -VLOOKUP(O421,Anthro_Calc!C:P,10,FALSE)) / (VLOOKUP(O421,Anthro_Calc!C:P,10,FALSE) - VLOOKUP(O421,Anthro_Calc!C:P,9,FALSE)))</f>
        <v/>
      </c>
      <c r="S421" s="123" t="str">
        <f t="shared" si="79"/>
        <v/>
      </c>
      <c r="T421" s="124" t="str">
        <f t="shared" si="75"/>
        <v/>
      </c>
      <c r="U421" s="124">
        <f t="shared" si="80"/>
        <v>0</v>
      </c>
      <c r="V421" s="124" t="str">
        <f t="shared" si="81"/>
        <v/>
      </c>
      <c r="W421" s="124">
        <f t="shared" si="82"/>
        <v>0</v>
      </c>
      <c r="X421" s="124" t="str">
        <f t="shared" si="83"/>
        <v/>
      </c>
      <c r="Y421" s="124" t="str">
        <f t="shared" si="76"/>
        <v/>
      </c>
      <c r="Z421" s="55"/>
      <c r="AA421" s="90" t="s">
        <v>27</v>
      </c>
      <c r="AB421" s="89"/>
      <c r="AC421" s="91"/>
      <c r="AD421" s="105" t="str">
        <f>IF(OR(ISBLANK(AC421),ISBLANK(J421)),"",IF(AND(J421&gt;1, K421 &gt;= 6, K421 &lt;= 59), VLOOKUP(AC421&amp;Y421,Contextualization!C426:D457,2,FALSE), "NPD"))</f>
        <v/>
      </c>
      <c r="AE421" s="158"/>
    </row>
    <row r="422" spans="1:31">
      <c r="A422" s="157">
        <f t="shared" si="72"/>
        <v>418</v>
      </c>
      <c r="B422" s="57"/>
      <c r="C422" s="57"/>
      <c r="D422" s="57"/>
      <c r="E422" s="60"/>
      <c r="F422" s="57"/>
      <c r="G422" s="57"/>
      <c r="H422" s="58"/>
      <c r="I422" s="62"/>
      <c r="J422" s="93"/>
      <c r="K422" s="103" t="str">
        <f t="shared" si="77"/>
        <v/>
      </c>
      <c r="L422" s="103" t="str">
        <f t="shared" si="78"/>
        <v/>
      </c>
      <c r="M422" s="89"/>
      <c r="N422" s="121" t="str">
        <f t="shared" si="73"/>
        <v/>
      </c>
      <c r="O422" s="121" t="str">
        <f t="shared" si="74"/>
        <v/>
      </c>
      <c r="P422" s="122" t="str">
        <f>IF(ISBLANK(M422), "", (POWER(M422/VLOOKUP(O422,Anthro_Calc!C:P,13,FALSE),VLOOKUP(O422,Anthro_Calc!C:P,12,FALSE))-1) / (VLOOKUP(O422,Anthro_Calc!C:P,14,FALSE)*VLOOKUP(O422,Anthro_Calc!C:P,12,FALSE)))</f>
        <v/>
      </c>
      <c r="Q422" s="122" t="str">
        <f>IF(ISBLANK(M422), "", -3 + (M422 -VLOOKUP(O422,Anthro_Calc!C:P,4,FALSE)) / (VLOOKUP(O422,Anthro_Calc!C:P,5,FALSE) - VLOOKUP(O422,Anthro_Calc!C:P,4,FALSE)))</f>
        <v/>
      </c>
      <c r="R422" s="122" t="str">
        <f>IF(ISBLANK(M422), "", 3 + (M422 -VLOOKUP(O422,Anthro_Calc!C:P,10,FALSE)) / (VLOOKUP(O422,Anthro_Calc!C:P,10,FALSE) - VLOOKUP(O422,Anthro_Calc!C:P,9,FALSE)))</f>
        <v/>
      </c>
      <c r="S422" s="123" t="str">
        <f t="shared" si="79"/>
        <v/>
      </c>
      <c r="T422" s="124" t="str">
        <f t="shared" si="75"/>
        <v/>
      </c>
      <c r="U422" s="124">
        <f t="shared" si="80"/>
        <v>0</v>
      </c>
      <c r="V422" s="124" t="str">
        <f t="shared" si="81"/>
        <v/>
      </c>
      <c r="W422" s="124">
        <f t="shared" si="82"/>
        <v>0</v>
      </c>
      <c r="X422" s="124" t="str">
        <f t="shared" si="83"/>
        <v/>
      </c>
      <c r="Y422" s="124" t="str">
        <f t="shared" si="76"/>
        <v/>
      </c>
      <c r="Z422" s="55"/>
      <c r="AA422" s="90" t="s">
        <v>27</v>
      </c>
      <c r="AB422" s="89"/>
      <c r="AC422" s="91"/>
      <c r="AD422" s="105" t="str">
        <f>IF(OR(ISBLANK(AC422),ISBLANK(J422)),"",IF(AND(J422&gt;1, K422 &gt;= 6, K422 &lt;= 59), VLOOKUP(AC422&amp;Y422,Contextualization!C427:D458,2,FALSE), "NPD"))</f>
        <v/>
      </c>
      <c r="AE422" s="158"/>
    </row>
    <row r="423" spans="1:31">
      <c r="A423" s="157">
        <f t="shared" si="72"/>
        <v>419</v>
      </c>
      <c r="B423" s="57"/>
      <c r="C423" s="57"/>
      <c r="D423" s="57"/>
      <c r="E423" s="60"/>
      <c r="F423" s="57"/>
      <c r="G423" s="57"/>
      <c r="H423" s="58"/>
      <c r="I423" s="62"/>
      <c r="J423" s="93"/>
      <c r="K423" s="103" t="str">
        <f t="shared" si="77"/>
        <v/>
      </c>
      <c r="L423" s="103" t="str">
        <f t="shared" si="78"/>
        <v/>
      </c>
      <c r="M423" s="89"/>
      <c r="N423" s="121" t="str">
        <f t="shared" si="73"/>
        <v/>
      </c>
      <c r="O423" s="121" t="str">
        <f t="shared" si="74"/>
        <v/>
      </c>
      <c r="P423" s="122" t="str">
        <f>IF(ISBLANK(M423), "", (POWER(M423/VLOOKUP(O423,Anthro_Calc!C:P,13,FALSE),VLOOKUP(O423,Anthro_Calc!C:P,12,FALSE))-1) / (VLOOKUP(O423,Anthro_Calc!C:P,14,FALSE)*VLOOKUP(O423,Anthro_Calc!C:P,12,FALSE)))</f>
        <v/>
      </c>
      <c r="Q423" s="122" t="str">
        <f>IF(ISBLANK(M423), "", -3 + (M423 -VLOOKUP(O423,Anthro_Calc!C:P,4,FALSE)) / (VLOOKUP(O423,Anthro_Calc!C:P,5,FALSE) - VLOOKUP(O423,Anthro_Calc!C:P,4,FALSE)))</f>
        <v/>
      </c>
      <c r="R423" s="122" t="str">
        <f>IF(ISBLANK(M423), "", 3 + (M423 -VLOOKUP(O423,Anthro_Calc!C:P,10,FALSE)) / (VLOOKUP(O423,Anthro_Calc!C:P,10,FALSE) - VLOOKUP(O423,Anthro_Calc!C:P,9,FALSE)))</f>
        <v/>
      </c>
      <c r="S423" s="123" t="str">
        <f t="shared" si="79"/>
        <v/>
      </c>
      <c r="T423" s="124" t="str">
        <f t="shared" si="75"/>
        <v/>
      </c>
      <c r="U423" s="124">
        <f t="shared" si="80"/>
        <v>0</v>
      </c>
      <c r="V423" s="124" t="str">
        <f t="shared" si="81"/>
        <v/>
      </c>
      <c r="W423" s="124">
        <f t="shared" si="82"/>
        <v>0</v>
      </c>
      <c r="X423" s="124" t="str">
        <f t="shared" si="83"/>
        <v/>
      </c>
      <c r="Y423" s="124" t="str">
        <f t="shared" si="76"/>
        <v/>
      </c>
      <c r="Z423" s="55"/>
      <c r="AA423" s="90" t="s">
        <v>27</v>
      </c>
      <c r="AB423" s="89"/>
      <c r="AC423" s="91"/>
      <c r="AD423" s="105" t="str">
        <f>IF(OR(ISBLANK(AC423),ISBLANK(J423)),"",IF(AND(J423&gt;1, K423 &gt;= 6, K423 &lt;= 59), VLOOKUP(AC423&amp;Y423,Contextualization!C428:D459,2,FALSE), "NPD"))</f>
        <v/>
      </c>
      <c r="AE423" s="158"/>
    </row>
    <row r="424" spans="1:31">
      <c r="A424" s="157">
        <f t="shared" si="72"/>
        <v>420</v>
      </c>
      <c r="B424" s="57"/>
      <c r="C424" s="57"/>
      <c r="D424" s="57"/>
      <c r="E424" s="60"/>
      <c r="F424" s="57"/>
      <c r="G424" s="57"/>
      <c r="H424" s="58"/>
      <c r="I424" s="62"/>
      <c r="J424" s="93"/>
      <c r="K424" s="103" t="str">
        <f t="shared" si="77"/>
        <v/>
      </c>
      <c r="L424" s="103" t="str">
        <f t="shared" si="78"/>
        <v/>
      </c>
      <c r="M424" s="89"/>
      <c r="N424" s="121" t="str">
        <f t="shared" si="73"/>
        <v/>
      </c>
      <c r="O424" s="121" t="str">
        <f t="shared" si="74"/>
        <v/>
      </c>
      <c r="P424" s="122" t="str">
        <f>IF(ISBLANK(M424), "", (POWER(M424/VLOOKUP(O424,Anthro_Calc!C:P,13,FALSE),VLOOKUP(O424,Anthro_Calc!C:P,12,FALSE))-1) / (VLOOKUP(O424,Anthro_Calc!C:P,14,FALSE)*VLOOKUP(O424,Anthro_Calc!C:P,12,FALSE)))</f>
        <v/>
      </c>
      <c r="Q424" s="122" t="str">
        <f>IF(ISBLANK(M424), "", -3 + (M424 -VLOOKUP(O424,Anthro_Calc!C:P,4,FALSE)) / (VLOOKUP(O424,Anthro_Calc!C:P,5,FALSE) - VLOOKUP(O424,Anthro_Calc!C:P,4,FALSE)))</f>
        <v/>
      </c>
      <c r="R424" s="122" t="str">
        <f>IF(ISBLANK(M424), "", 3 + (M424 -VLOOKUP(O424,Anthro_Calc!C:P,10,FALSE)) / (VLOOKUP(O424,Anthro_Calc!C:P,10,FALSE) - VLOOKUP(O424,Anthro_Calc!C:P,9,FALSE)))</f>
        <v/>
      </c>
      <c r="S424" s="123" t="str">
        <f t="shared" si="79"/>
        <v/>
      </c>
      <c r="T424" s="124" t="str">
        <f t="shared" si="75"/>
        <v/>
      </c>
      <c r="U424" s="124">
        <f t="shared" si="80"/>
        <v>0</v>
      </c>
      <c r="V424" s="124" t="str">
        <f t="shared" si="81"/>
        <v/>
      </c>
      <c r="W424" s="124">
        <f t="shared" si="82"/>
        <v>0</v>
      </c>
      <c r="X424" s="124" t="str">
        <f t="shared" si="83"/>
        <v/>
      </c>
      <c r="Y424" s="124" t="str">
        <f t="shared" si="76"/>
        <v/>
      </c>
      <c r="Z424" s="55"/>
      <c r="AA424" s="90" t="s">
        <v>27</v>
      </c>
      <c r="AB424" s="89"/>
      <c r="AC424" s="91"/>
      <c r="AD424" s="105" t="str">
        <f>IF(OR(ISBLANK(AC424),ISBLANK(J424)),"",IF(AND(J424&gt;1, K424 &gt;= 6, K424 &lt;= 59), VLOOKUP(AC424&amp;Y424,Contextualization!C429:D460,2,FALSE), "NPD"))</f>
        <v/>
      </c>
      <c r="AE424" s="158"/>
    </row>
    <row r="425" spans="1:31">
      <c r="A425" s="157">
        <f t="shared" si="72"/>
        <v>421</v>
      </c>
      <c r="B425" s="57"/>
      <c r="C425" s="57"/>
      <c r="D425" s="57"/>
      <c r="E425" s="60"/>
      <c r="F425" s="57"/>
      <c r="G425" s="57"/>
      <c r="H425" s="58"/>
      <c r="I425" s="62"/>
      <c r="J425" s="93"/>
      <c r="K425" s="103" t="str">
        <f t="shared" si="77"/>
        <v/>
      </c>
      <c r="L425" s="103" t="str">
        <f t="shared" si="78"/>
        <v/>
      </c>
      <c r="M425" s="89"/>
      <c r="N425" s="121" t="str">
        <f t="shared" si="73"/>
        <v/>
      </c>
      <c r="O425" s="121" t="str">
        <f t="shared" si="74"/>
        <v/>
      </c>
      <c r="P425" s="122" t="str">
        <f>IF(ISBLANK(M425), "", (POWER(M425/VLOOKUP(O425,Anthro_Calc!C:P,13,FALSE),VLOOKUP(O425,Anthro_Calc!C:P,12,FALSE))-1) / (VLOOKUP(O425,Anthro_Calc!C:P,14,FALSE)*VLOOKUP(O425,Anthro_Calc!C:P,12,FALSE)))</f>
        <v/>
      </c>
      <c r="Q425" s="122" t="str">
        <f>IF(ISBLANK(M425), "", -3 + (M425 -VLOOKUP(O425,Anthro_Calc!C:P,4,FALSE)) / (VLOOKUP(O425,Anthro_Calc!C:P,5,FALSE) - VLOOKUP(O425,Anthro_Calc!C:P,4,FALSE)))</f>
        <v/>
      </c>
      <c r="R425" s="122" t="str">
        <f>IF(ISBLANK(M425), "", 3 + (M425 -VLOOKUP(O425,Anthro_Calc!C:P,10,FALSE)) / (VLOOKUP(O425,Anthro_Calc!C:P,10,FALSE) - VLOOKUP(O425,Anthro_Calc!C:P,9,FALSE)))</f>
        <v/>
      </c>
      <c r="S425" s="123" t="str">
        <f t="shared" si="79"/>
        <v/>
      </c>
      <c r="T425" s="124" t="str">
        <f t="shared" si="75"/>
        <v/>
      </c>
      <c r="U425" s="124">
        <f t="shared" si="80"/>
        <v>0</v>
      </c>
      <c r="V425" s="124" t="str">
        <f t="shared" si="81"/>
        <v/>
      </c>
      <c r="W425" s="124">
        <f t="shared" si="82"/>
        <v>0</v>
      </c>
      <c r="X425" s="124" t="str">
        <f t="shared" si="83"/>
        <v/>
      </c>
      <c r="Y425" s="124" t="str">
        <f t="shared" si="76"/>
        <v/>
      </c>
      <c r="Z425" s="55"/>
      <c r="AA425" s="90" t="s">
        <v>27</v>
      </c>
      <c r="AB425" s="89"/>
      <c r="AC425" s="91"/>
      <c r="AD425" s="105" t="str">
        <f>IF(OR(ISBLANK(AC425),ISBLANK(J425)),"",IF(AND(J425&gt;1, K425 &gt;= 6, K425 &lt;= 59), VLOOKUP(AC425&amp;Y425,Contextualization!C430:D461,2,FALSE), "NPD"))</f>
        <v/>
      </c>
      <c r="AE425" s="158"/>
    </row>
    <row r="426" spans="1:31">
      <c r="A426" s="157">
        <f t="shared" si="72"/>
        <v>422</v>
      </c>
      <c r="B426" s="57"/>
      <c r="C426" s="57"/>
      <c r="D426" s="57"/>
      <c r="E426" s="60"/>
      <c r="F426" s="57"/>
      <c r="G426" s="57"/>
      <c r="H426" s="58"/>
      <c r="I426" s="62"/>
      <c r="J426" s="93"/>
      <c r="K426" s="103" t="str">
        <f t="shared" si="77"/>
        <v/>
      </c>
      <c r="L426" s="103" t="str">
        <f t="shared" si="78"/>
        <v/>
      </c>
      <c r="M426" s="89"/>
      <c r="N426" s="121" t="str">
        <f t="shared" si="73"/>
        <v/>
      </c>
      <c r="O426" s="121" t="str">
        <f t="shared" si="74"/>
        <v/>
      </c>
      <c r="P426" s="122" t="str">
        <f>IF(ISBLANK(M426), "", (POWER(M426/VLOOKUP(O426,Anthro_Calc!C:P,13,FALSE),VLOOKUP(O426,Anthro_Calc!C:P,12,FALSE))-1) / (VLOOKUP(O426,Anthro_Calc!C:P,14,FALSE)*VLOOKUP(O426,Anthro_Calc!C:P,12,FALSE)))</f>
        <v/>
      </c>
      <c r="Q426" s="122" t="str">
        <f>IF(ISBLANK(M426), "", -3 + (M426 -VLOOKUP(O426,Anthro_Calc!C:P,4,FALSE)) / (VLOOKUP(O426,Anthro_Calc!C:P,5,FALSE) - VLOOKUP(O426,Anthro_Calc!C:P,4,FALSE)))</f>
        <v/>
      </c>
      <c r="R426" s="122" t="str">
        <f>IF(ISBLANK(M426), "", 3 + (M426 -VLOOKUP(O426,Anthro_Calc!C:P,10,FALSE)) / (VLOOKUP(O426,Anthro_Calc!C:P,10,FALSE) - VLOOKUP(O426,Anthro_Calc!C:P,9,FALSE)))</f>
        <v/>
      </c>
      <c r="S426" s="123" t="str">
        <f t="shared" si="79"/>
        <v/>
      </c>
      <c r="T426" s="124" t="str">
        <f t="shared" si="75"/>
        <v/>
      </c>
      <c r="U426" s="124">
        <f t="shared" si="80"/>
        <v>0</v>
      </c>
      <c r="V426" s="124" t="str">
        <f t="shared" si="81"/>
        <v/>
      </c>
      <c r="W426" s="124">
        <f t="shared" si="82"/>
        <v>0</v>
      </c>
      <c r="X426" s="124" t="str">
        <f t="shared" si="83"/>
        <v/>
      </c>
      <c r="Y426" s="124" t="str">
        <f t="shared" si="76"/>
        <v/>
      </c>
      <c r="Z426" s="55"/>
      <c r="AA426" s="90" t="s">
        <v>27</v>
      </c>
      <c r="AB426" s="89"/>
      <c r="AC426" s="91"/>
      <c r="AD426" s="105" t="str">
        <f>IF(OR(ISBLANK(AC426),ISBLANK(J426)),"",IF(AND(J426&gt;1, K426 &gt;= 6, K426 &lt;= 59), VLOOKUP(AC426&amp;Y426,Contextualization!C431:D462,2,FALSE), "NPD"))</f>
        <v/>
      </c>
      <c r="AE426" s="158"/>
    </row>
    <row r="427" spans="1:31">
      <c r="A427" s="157">
        <f t="shared" si="72"/>
        <v>423</v>
      </c>
      <c r="B427" s="57"/>
      <c r="C427" s="57"/>
      <c r="D427" s="57"/>
      <c r="E427" s="60"/>
      <c r="F427" s="57"/>
      <c r="G427" s="57"/>
      <c r="H427" s="58"/>
      <c r="I427" s="62"/>
      <c r="J427" s="93"/>
      <c r="K427" s="103" t="str">
        <f t="shared" si="77"/>
        <v/>
      </c>
      <c r="L427" s="103" t="str">
        <f t="shared" si="78"/>
        <v/>
      </c>
      <c r="M427" s="89"/>
      <c r="N427" s="121" t="str">
        <f t="shared" si="73"/>
        <v/>
      </c>
      <c r="O427" s="121" t="str">
        <f t="shared" si="74"/>
        <v/>
      </c>
      <c r="P427" s="122" t="str">
        <f>IF(ISBLANK(M427), "", (POWER(M427/VLOOKUP(O427,Anthro_Calc!C:P,13,FALSE),VLOOKUP(O427,Anthro_Calc!C:P,12,FALSE))-1) / (VLOOKUP(O427,Anthro_Calc!C:P,14,FALSE)*VLOOKUP(O427,Anthro_Calc!C:P,12,FALSE)))</f>
        <v/>
      </c>
      <c r="Q427" s="122" t="str">
        <f>IF(ISBLANK(M427), "", -3 + (M427 -VLOOKUP(O427,Anthro_Calc!C:P,4,FALSE)) / (VLOOKUP(O427,Anthro_Calc!C:P,5,FALSE) - VLOOKUP(O427,Anthro_Calc!C:P,4,FALSE)))</f>
        <v/>
      </c>
      <c r="R427" s="122" t="str">
        <f>IF(ISBLANK(M427), "", 3 + (M427 -VLOOKUP(O427,Anthro_Calc!C:P,10,FALSE)) / (VLOOKUP(O427,Anthro_Calc!C:P,10,FALSE) - VLOOKUP(O427,Anthro_Calc!C:P,9,FALSE)))</f>
        <v/>
      </c>
      <c r="S427" s="123" t="str">
        <f t="shared" si="79"/>
        <v/>
      </c>
      <c r="T427" s="124" t="str">
        <f t="shared" si="75"/>
        <v/>
      </c>
      <c r="U427" s="124">
        <f t="shared" si="80"/>
        <v>0</v>
      </c>
      <c r="V427" s="124" t="str">
        <f t="shared" si="81"/>
        <v/>
      </c>
      <c r="W427" s="124">
        <f t="shared" si="82"/>
        <v>0</v>
      </c>
      <c r="X427" s="124" t="str">
        <f t="shared" si="83"/>
        <v/>
      </c>
      <c r="Y427" s="124" t="str">
        <f t="shared" si="76"/>
        <v/>
      </c>
      <c r="Z427" s="55"/>
      <c r="AA427" s="90" t="s">
        <v>27</v>
      </c>
      <c r="AB427" s="89"/>
      <c r="AC427" s="91"/>
      <c r="AD427" s="105" t="str">
        <f>IF(OR(ISBLANK(AC427),ISBLANK(J427)),"",IF(AND(J427&gt;1, K427 &gt;= 6, K427 &lt;= 59), VLOOKUP(AC427&amp;Y427,Contextualization!C432:D463,2,FALSE), "NPD"))</f>
        <v/>
      </c>
      <c r="AE427" s="158"/>
    </row>
    <row r="428" spans="1:31">
      <c r="A428" s="157">
        <f t="shared" si="72"/>
        <v>424</v>
      </c>
      <c r="B428" s="57"/>
      <c r="C428" s="57"/>
      <c r="D428" s="57"/>
      <c r="E428" s="60"/>
      <c r="F428" s="57"/>
      <c r="G428" s="57"/>
      <c r="H428" s="58"/>
      <c r="I428" s="62"/>
      <c r="J428" s="93"/>
      <c r="K428" s="103" t="str">
        <f t="shared" si="77"/>
        <v/>
      </c>
      <c r="L428" s="103" t="str">
        <f t="shared" si="78"/>
        <v/>
      </c>
      <c r="M428" s="89"/>
      <c r="N428" s="121" t="str">
        <f t="shared" si="73"/>
        <v/>
      </c>
      <c r="O428" s="121" t="str">
        <f t="shared" si="74"/>
        <v/>
      </c>
      <c r="P428" s="122" t="str">
        <f>IF(ISBLANK(M428), "", (POWER(M428/VLOOKUP(O428,Anthro_Calc!C:P,13,FALSE),VLOOKUP(O428,Anthro_Calc!C:P,12,FALSE))-1) / (VLOOKUP(O428,Anthro_Calc!C:P,14,FALSE)*VLOOKUP(O428,Anthro_Calc!C:P,12,FALSE)))</f>
        <v/>
      </c>
      <c r="Q428" s="122" t="str">
        <f>IF(ISBLANK(M428), "", -3 + (M428 -VLOOKUP(O428,Anthro_Calc!C:P,4,FALSE)) / (VLOOKUP(O428,Anthro_Calc!C:P,5,FALSE) - VLOOKUP(O428,Anthro_Calc!C:P,4,FALSE)))</f>
        <v/>
      </c>
      <c r="R428" s="122" t="str">
        <f>IF(ISBLANK(M428), "", 3 + (M428 -VLOOKUP(O428,Anthro_Calc!C:P,10,FALSE)) / (VLOOKUP(O428,Anthro_Calc!C:P,10,FALSE) - VLOOKUP(O428,Anthro_Calc!C:P,9,FALSE)))</f>
        <v/>
      </c>
      <c r="S428" s="123" t="str">
        <f t="shared" si="79"/>
        <v/>
      </c>
      <c r="T428" s="124" t="str">
        <f t="shared" si="75"/>
        <v/>
      </c>
      <c r="U428" s="124">
        <f t="shared" si="80"/>
        <v>0</v>
      </c>
      <c r="V428" s="124" t="str">
        <f t="shared" si="81"/>
        <v/>
      </c>
      <c r="W428" s="124">
        <f t="shared" si="82"/>
        <v>0</v>
      </c>
      <c r="X428" s="124" t="str">
        <f t="shared" si="83"/>
        <v/>
      </c>
      <c r="Y428" s="124" t="str">
        <f t="shared" si="76"/>
        <v/>
      </c>
      <c r="Z428" s="55"/>
      <c r="AA428" s="90" t="s">
        <v>27</v>
      </c>
      <c r="AB428" s="89"/>
      <c r="AC428" s="91"/>
      <c r="AD428" s="105" t="str">
        <f>IF(OR(ISBLANK(AC428),ISBLANK(J428)),"",IF(AND(J428&gt;1, K428 &gt;= 6, K428 &lt;= 59), VLOOKUP(AC428&amp;Y428,Contextualization!C433:D464,2,FALSE), "NPD"))</f>
        <v/>
      </c>
      <c r="AE428" s="158"/>
    </row>
    <row r="429" spans="1:31">
      <c r="A429" s="157">
        <f t="shared" si="72"/>
        <v>425</v>
      </c>
      <c r="B429" s="57"/>
      <c r="C429" s="57"/>
      <c r="D429" s="57"/>
      <c r="E429" s="60"/>
      <c r="F429" s="57"/>
      <c r="G429" s="57"/>
      <c r="H429" s="58"/>
      <c r="I429" s="62"/>
      <c r="J429" s="93"/>
      <c r="K429" s="103" t="str">
        <f t="shared" si="77"/>
        <v/>
      </c>
      <c r="L429" s="103" t="str">
        <f t="shared" si="78"/>
        <v/>
      </c>
      <c r="M429" s="89"/>
      <c r="N429" s="121" t="str">
        <f t="shared" si="73"/>
        <v/>
      </c>
      <c r="O429" s="121" t="str">
        <f t="shared" si="74"/>
        <v/>
      </c>
      <c r="P429" s="122" t="str">
        <f>IF(ISBLANK(M429), "", (POWER(M429/VLOOKUP(O429,Anthro_Calc!C:P,13,FALSE),VLOOKUP(O429,Anthro_Calc!C:P,12,FALSE))-1) / (VLOOKUP(O429,Anthro_Calc!C:P,14,FALSE)*VLOOKUP(O429,Anthro_Calc!C:P,12,FALSE)))</f>
        <v/>
      </c>
      <c r="Q429" s="122" t="str">
        <f>IF(ISBLANK(M429), "", -3 + (M429 -VLOOKUP(O429,Anthro_Calc!C:P,4,FALSE)) / (VLOOKUP(O429,Anthro_Calc!C:P,5,FALSE) - VLOOKUP(O429,Anthro_Calc!C:P,4,FALSE)))</f>
        <v/>
      </c>
      <c r="R429" s="122" t="str">
        <f>IF(ISBLANK(M429), "", 3 + (M429 -VLOOKUP(O429,Anthro_Calc!C:P,10,FALSE)) / (VLOOKUP(O429,Anthro_Calc!C:P,10,FALSE) - VLOOKUP(O429,Anthro_Calc!C:P,9,FALSE)))</f>
        <v/>
      </c>
      <c r="S429" s="123" t="str">
        <f t="shared" si="79"/>
        <v/>
      </c>
      <c r="T429" s="124" t="str">
        <f t="shared" si="75"/>
        <v/>
      </c>
      <c r="U429" s="124">
        <f t="shared" si="80"/>
        <v>0</v>
      </c>
      <c r="V429" s="124" t="str">
        <f t="shared" si="81"/>
        <v/>
      </c>
      <c r="W429" s="124">
        <f t="shared" si="82"/>
        <v>0</v>
      </c>
      <c r="X429" s="124" t="str">
        <f t="shared" si="83"/>
        <v/>
      </c>
      <c r="Y429" s="124" t="str">
        <f t="shared" si="76"/>
        <v/>
      </c>
      <c r="Z429" s="55"/>
      <c r="AA429" s="90" t="s">
        <v>27</v>
      </c>
      <c r="AB429" s="89"/>
      <c r="AC429" s="91"/>
      <c r="AD429" s="105" t="str">
        <f>IF(OR(ISBLANK(AC429),ISBLANK(J429)),"",IF(AND(J429&gt;1, K429 &gt;= 6, K429 &lt;= 59), VLOOKUP(AC429&amp;Y429,Contextualization!C434:D465,2,FALSE), "NPD"))</f>
        <v/>
      </c>
      <c r="AE429" s="158"/>
    </row>
    <row r="430" spans="1:31">
      <c r="A430" s="157">
        <f t="shared" si="72"/>
        <v>426</v>
      </c>
      <c r="B430" s="57"/>
      <c r="C430" s="57"/>
      <c r="D430" s="57"/>
      <c r="E430" s="60"/>
      <c r="F430" s="57"/>
      <c r="G430" s="57"/>
      <c r="H430" s="58"/>
      <c r="I430" s="62"/>
      <c r="J430" s="93"/>
      <c r="K430" s="103" t="str">
        <f t="shared" si="77"/>
        <v/>
      </c>
      <c r="L430" s="103" t="str">
        <f t="shared" si="78"/>
        <v/>
      </c>
      <c r="M430" s="89"/>
      <c r="N430" s="121" t="str">
        <f t="shared" si="73"/>
        <v/>
      </c>
      <c r="O430" s="121" t="str">
        <f t="shared" si="74"/>
        <v/>
      </c>
      <c r="P430" s="122" t="str">
        <f>IF(ISBLANK(M430), "", (POWER(M430/VLOOKUP(O430,Anthro_Calc!C:P,13,FALSE),VLOOKUP(O430,Anthro_Calc!C:P,12,FALSE))-1) / (VLOOKUP(O430,Anthro_Calc!C:P,14,FALSE)*VLOOKUP(O430,Anthro_Calc!C:P,12,FALSE)))</f>
        <v/>
      </c>
      <c r="Q430" s="122" t="str">
        <f>IF(ISBLANK(M430), "", -3 + (M430 -VLOOKUP(O430,Anthro_Calc!C:P,4,FALSE)) / (VLOOKUP(O430,Anthro_Calc!C:P,5,FALSE) - VLOOKUP(O430,Anthro_Calc!C:P,4,FALSE)))</f>
        <v/>
      </c>
      <c r="R430" s="122" t="str">
        <f>IF(ISBLANK(M430), "", 3 + (M430 -VLOOKUP(O430,Anthro_Calc!C:P,10,FALSE)) / (VLOOKUP(O430,Anthro_Calc!C:P,10,FALSE) - VLOOKUP(O430,Anthro_Calc!C:P,9,FALSE)))</f>
        <v/>
      </c>
      <c r="S430" s="123" t="str">
        <f t="shared" si="79"/>
        <v/>
      </c>
      <c r="T430" s="124" t="str">
        <f t="shared" si="75"/>
        <v/>
      </c>
      <c r="U430" s="124">
        <f t="shared" si="80"/>
        <v>0</v>
      </c>
      <c r="V430" s="124" t="str">
        <f t="shared" si="81"/>
        <v/>
      </c>
      <c r="W430" s="124">
        <f t="shared" si="82"/>
        <v>0</v>
      </c>
      <c r="X430" s="124" t="str">
        <f t="shared" si="83"/>
        <v/>
      </c>
      <c r="Y430" s="124" t="str">
        <f t="shared" si="76"/>
        <v/>
      </c>
      <c r="Z430" s="55"/>
      <c r="AA430" s="90" t="s">
        <v>27</v>
      </c>
      <c r="AB430" s="89"/>
      <c r="AC430" s="91"/>
      <c r="AD430" s="105" t="str">
        <f>IF(OR(ISBLANK(AC430),ISBLANK(J430)),"",IF(AND(J430&gt;1, K430 &gt;= 6, K430 &lt;= 59), VLOOKUP(AC430&amp;Y430,Contextualization!C435:D466,2,FALSE), "NPD"))</f>
        <v/>
      </c>
      <c r="AE430" s="158"/>
    </row>
    <row r="431" spans="1:31">
      <c r="A431" s="157">
        <f t="shared" si="72"/>
        <v>427</v>
      </c>
      <c r="B431" s="57"/>
      <c r="C431" s="57"/>
      <c r="D431" s="57"/>
      <c r="E431" s="60"/>
      <c r="F431" s="57"/>
      <c r="G431" s="57"/>
      <c r="H431" s="58"/>
      <c r="I431" s="62"/>
      <c r="J431" s="93"/>
      <c r="K431" s="103" t="str">
        <f t="shared" si="77"/>
        <v/>
      </c>
      <c r="L431" s="103" t="str">
        <f t="shared" si="78"/>
        <v/>
      </c>
      <c r="M431" s="89"/>
      <c r="N431" s="121" t="str">
        <f t="shared" si="73"/>
        <v/>
      </c>
      <c r="O431" s="121" t="str">
        <f t="shared" si="74"/>
        <v/>
      </c>
      <c r="P431" s="122" t="str">
        <f>IF(ISBLANK(M431), "", (POWER(M431/VLOOKUP(O431,Anthro_Calc!C:P,13,FALSE),VLOOKUP(O431,Anthro_Calc!C:P,12,FALSE))-1) / (VLOOKUP(O431,Anthro_Calc!C:P,14,FALSE)*VLOOKUP(O431,Anthro_Calc!C:P,12,FALSE)))</f>
        <v/>
      </c>
      <c r="Q431" s="122" t="str">
        <f>IF(ISBLANK(M431), "", -3 + (M431 -VLOOKUP(O431,Anthro_Calc!C:P,4,FALSE)) / (VLOOKUP(O431,Anthro_Calc!C:P,5,FALSE) - VLOOKUP(O431,Anthro_Calc!C:P,4,FALSE)))</f>
        <v/>
      </c>
      <c r="R431" s="122" t="str">
        <f>IF(ISBLANK(M431), "", 3 + (M431 -VLOOKUP(O431,Anthro_Calc!C:P,10,FALSE)) / (VLOOKUP(O431,Anthro_Calc!C:P,10,FALSE) - VLOOKUP(O431,Anthro_Calc!C:P,9,FALSE)))</f>
        <v/>
      </c>
      <c r="S431" s="123" t="str">
        <f t="shared" si="79"/>
        <v/>
      </c>
      <c r="T431" s="124" t="str">
        <f t="shared" si="75"/>
        <v/>
      </c>
      <c r="U431" s="124">
        <f t="shared" si="80"/>
        <v>0</v>
      </c>
      <c r="V431" s="124" t="str">
        <f t="shared" si="81"/>
        <v/>
      </c>
      <c r="W431" s="124">
        <f t="shared" si="82"/>
        <v>0</v>
      </c>
      <c r="X431" s="124" t="str">
        <f t="shared" si="83"/>
        <v/>
      </c>
      <c r="Y431" s="124" t="str">
        <f t="shared" si="76"/>
        <v/>
      </c>
      <c r="Z431" s="55"/>
      <c r="AA431" s="90" t="s">
        <v>27</v>
      </c>
      <c r="AB431" s="89"/>
      <c r="AC431" s="91"/>
      <c r="AD431" s="105" t="str">
        <f>IF(OR(ISBLANK(AC431),ISBLANK(J431)),"",IF(AND(J431&gt;1, K431 &gt;= 6, K431 &lt;= 59), VLOOKUP(AC431&amp;Y431,Contextualization!C436:D467,2,FALSE), "NPD"))</f>
        <v/>
      </c>
      <c r="AE431" s="158"/>
    </row>
    <row r="432" spans="1:31">
      <c r="A432" s="157">
        <f t="shared" si="72"/>
        <v>428</v>
      </c>
      <c r="B432" s="57"/>
      <c r="C432" s="57"/>
      <c r="D432" s="57"/>
      <c r="E432" s="60"/>
      <c r="F432" s="57"/>
      <c r="G432" s="57"/>
      <c r="H432" s="58"/>
      <c r="I432" s="62"/>
      <c r="J432" s="93"/>
      <c r="K432" s="103" t="str">
        <f t="shared" si="77"/>
        <v/>
      </c>
      <c r="L432" s="103" t="str">
        <f t="shared" si="78"/>
        <v/>
      </c>
      <c r="M432" s="89"/>
      <c r="N432" s="121" t="str">
        <f t="shared" si="73"/>
        <v/>
      </c>
      <c r="O432" s="121" t="str">
        <f t="shared" si="74"/>
        <v/>
      </c>
      <c r="P432" s="122" t="str">
        <f>IF(ISBLANK(M432), "", (POWER(M432/VLOOKUP(O432,Anthro_Calc!C:P,13,FALSE),VLOOKUP(O432,Anthro_Calc!C:P,12,FALSE))-1) / (VLOOKUP(O432,Anthro_Calc!C:P,14,FALSE)*VLOOKUP(O432,Anthro_Calc!C:P,12,FALSE)))</f>
        <v/>
      </c>
      <c r="Q432" s="122" t="str">
        <f>IF(ISBLANK(M432), "", -3 + (M432 -VLOOKUP(O432,Anthro_Calc!C:P,4,FALSE)) / (VLOOKUP(O432,Anthro_Calc!C:P,5,FALSE) - VLOOKUP(O432,Anthro_Calc!C:P,4,FALSE)))</f>
        <v/>
      </c>
      <c r="R432" s="122" t="str">
        <f>IF(ISBLANK(M432), "", 3 + (M432 -VLOOKUP(O432,Anthro_Calc!C:P,10,FALSE)) / (VLOOKUP(O432,Anthro_Calc!C:P,10,FALSE) - VLOOKUP(O432,Anthro_Calc!C:P,9,FALSE)))</f>
        <v/>
      </c>
      <c r="S432" s="123" t="str">
        <f t="shared" si="79"/>
        <v/>
      </c>
      <c r="T432" s="124" t="str">
        <f t="shared" si="75"/>
        <v/>
      </c>
      <c r="U432" s="124">
        <f t="shared" si="80"/>
        <v>0</v>
      </c>
      <c r="V432" s="124" t="str">
        <f t="shared" si="81"/>
        <v/>
      </c>
      <c r="W432" s="124">
        <f t="shared" si="82"/>
        <v>0</v>
      </c>
      <c r="X432" s="124" t="str">
        <f t="shared" si="83"/>
        <v/>
      </c>
      <c r="Y432" s="124" t="str">
        <f t="shared" si="76"/>
        <v/>
      </c>
      <c r="Z432" s="55"/>
      <c r="AA432" s="90" t="s">
        <v>27</v>
      </c>
      <c r="AB432" s="89"/>
      <c r="AC432" s="91"/>
      <c r="AD432" s="105" t="str">
        <f>IF(OR(ISBLANK(AC432),ISBLANK(J432)),"",IF(AND(J432&gt;1, K432 &gt;= 6, K432 &lt;= 59), VLOOKUP(AC432&amp;Y432,Contextualization!C437:D468,2,FALSE), "NPD"))</f>
        <v/>
      </c>
      <c r="AE432" s="158"/>
    </row>
    <row r="433" spans="1:31">
      <c r="A433" s="157">
        <f t="shared" si="72"/>
        <v>429</v>
      </c>
      <c r="B433" s="57"/>
      <c r="C433" s="57"/>
      <c r="D433" s="57"/>
      <c r="E433" s="60"/>
      <c r="F433" s="57"/>
      <c r="G433" s="57"/>
      <c r="H433" s="58"/>
      <c r="I433" s="62"/>
      <c r="J433" s="93"/>
      <c r="K433" s="103" t="str">
        <f t="shared" si="77"/>
        <v/>
      </c>
      <c r="L433" s="103" t="str">
        <f t="shared" si="78"/>
        <v/>
      </c>
      <c r="M433" s="89"/>
      <c r="N433" s="121" t="str">
        <f t="shared" si="73"/>
        <v/>
      </c>
      <c r="O433" s="121" t="str">
        <f t="shared" si="74"/>
        <v/>
      </c>
      <c r="P433" s="122" t="str">
        <f>IF(ISBLANK(M433), "", (POWER(M433/VLOOKUP(O433,Anthro_Calc!C:P,13,FALSE),VLOOKUP(O433,Anthro_Calc!C:P,12,FALSE))-1) / (VLOOKUP(O433,Anthro_Calc!C:P,14,FALSE)*VLOOKUP(O433,Anthro_Calc!C:P,12,FALSE)))</f>
        <v/>
      </c>
      <c r="Q433" s="122" t="str">
        <f>IF(ISBLANK(M433), "", -3 + (M433 -VLOOKUP(O433,Anthro_Calc!C:P,4,FALSE)) / (VLOOKUP(O433,Anthro_Calc!C:P,5,FALSE) - VLOOKUP(O433,Anthro_Calc!C:P,4,FALSE)))</f>
        <v/>
      </c>
      <c r="R433" s="122" t="str">
        <f>IF(ISBLANK(M433), "", 3 + (M433 -VLOOKUP(O433,Anthro_Calc!C:P,10,FALSE)) / (VLOOKUP(O433,Anthro_Calc!C:P,10,FALSE) - VLOOKUP(O433,Anthro_Calc!C:P,9,FALSE)))</f>
        <v/>
      </c>
      <c r="S433" s="123" t="str">
        <f t="shared" si="79"/>
        <v/>
      </c>
      <c r="T433" s="124" t="str">
        <f t="shared" si="75"/>
        <v/>
      </c>
      <c r="U433" s="124">
        <f t="shared" si="80"/>
        <v>0</v>
      </c>
      <c r="V433" s="124" t="str">
        <f t="shared" si="81"/>
        <v/>
      </c>
      <c r="W433" s="124">
        <f t="shared" si="82"/>
        <v>0</v>
      </c>
      <c r="X433" s="124" t="str">
        <f t="shared" si="83"/>
        <v/>
      </c>
      <c r="Y433" s="124" t="str">
        <f t="shared" si="76"/>
        <v/>
      </c>
      <c r="Z433" s="55"/>
      <c r="AA433" s="90" t="s">
        <v>27</v>
      </c>
      <c r="AB433" s="89"/>
      <c r="AC433" s="91"/>
      <c r="AD433" s="105" t="str">
        <f>IF(OR(ISBLANK(AC433),ISBLANK(J433)),"",IF(AND(J433&gt;1, K433 &gt;= 6, K433 &lt;= 59), VLOOKUP(AC433&amp;Y433,Contextualization!C438:D469,2,FALSE), "NPD"))</f>
        <v/>
      </c>
      <c r="AE433" s="158"/>
    </row>
    <row r="434" spans="1:31">
      <c r="A434" s="157">
        <f t="shared" si="72"/>
        <v>430</v>
      </c>
      <c r="B434" s="57"/>
      <c r="C434" s="57"/>
      <c r="D434" s="57"/>
      <c r="E434" s="60"/>
      <c r="F434" s="57"/>
      <c r="G434" s="57"/>
      <c r="H434" s="58"/>
      <c r="I434" s="62"/>
      <c r="J434" s="93"/>
      <c r="K434" s="103" t="str">
        <f t="shared" si="77"/>
        <v/>
      </c>
      <c r="L434" s="103" t="str">
        <f t="shared" si="78"/>
        <v/>
      </c>
      <c r="M434" s="89"/>
      <c r="N434" s="121" t="str">
        <f t="shared" si="73"/>
        <v/>
      </c>
      <c r="O434" s="121" t="str">
        <f t="shared" si="74"/>
        <v/>
      </c>
      <c r="P434" s="122" t="str">
        <f>IF(ISBLANK(M434), "", (POWER(M434/VLOOKUP(O434,Anthro_Calc!C:P,13,FALSE),VLOOKUP(O434,Anthro_Calc!C:P,12,FALSE))-1) / (VLOOKUP(O434,Anthro_Calc!C:P,14,FALSE)*VLOOKUP(O434,Anthro_Calc!C:P,12,FALSE)))</f>
        <v/>
      </c>
      <c r="Q434" s="122" t="str">
        <f>IF(ISBLANK(M434), "", -3 + (M434 -VLOOKUP(O434,Anthro_Calc!C:P,4,FALSE)) / (VLOOKUP(O434,Anthro_Calc!C:P,5,FALSE) - VLOOKUP(O434,Anthro_Calc!C:P,4,FALSE)))</f>
        <v/>
      </c>
      <c r="R434" s="122" t="str">
        <f>IF(ISBLANK(M434), "", 3 + (M434 -VLOOKUP(O434,Anthro_Calc!C:P,10,FALSE)) / (VLOOKUP(O434,Anthro_Calc!C:P,10,FALSE) - VLOOKUP(O434,Anthro_Calc!C:P,9,FALSE)))</f>
        <v/>
      </c>
      <c r="S434" s="123" t="str">
        <f t="shared" si="79"/>
        <v/>
      </c>
      <c r="T434" s="124" t="str">
        <f t="shared" si="75"/>
        <v/>
      </c>
      <c r="U434" s="124">
        <f t="shared" si="80"/>
        <v>0</v>
      </c>
      <c r="V434" s="124" t="str">
        <f t="shared" si="81"/>
        <v/>
      </c>
      <c r="W434" s="124">
        <f t="shared" si="82"/>
        <v>0</v>
      </c>
      <c r="X434" s="124" t="str">
        <f t="shared" si="83"/>
        <v/>
      </c>
      <c r="Y434" s="124" t="str">
        <f t="shared" si="76"/>
        <v/>
      </c>
      <c r="Z434" s="55"/>
      <c r="AA434" s="90" t="s">
        <v>27</v>
      </c>
      <c r="AB434" s="89"/>
      <c r="AC434" s="91"/>
      <c r="AD434" s="105" t="str">
        <f>IF(OR(ISBLANK(AC434),ISBLANK(J434)),"",IF(AND(J434&gt;1, K434 &gt;= 6, K434 &lt;= 59), VLOOKUP(AC434&amp;Y434,Contextualization!C439:D470,2,FALSE), "NPD"))</f>
        <v/>
      </c>
      <c r="AE434" s="158"/>
    </row>
    <row r="435" spans="1:31">
      <c r="A435" s="157">
        <f t="shared" si="72"/>
        <v>431</v>
      </c>
      <c r="B435" s="57"/>
      <c r="C435" s="57"/>
      <c r="D435" s="57"/>
      <c r="E435" s="60"/>
      <c r="F435" s="57"/>
      <c r="G435" s="57"/>
      <c r="H435" s="58"/>
      <c r="I435" s="62"/>
      <c r="J435" s="93"/>
      <c r="K435" s="103" t="str">
        <f t="shared" si="77"/>
        <v/>
      </c>
      <c r="L435" s="103" t="str">
        <f t="shared" si="78"/>
        <v/>
      </c>
      <c r="M435" s="89"/>
      <c r="N435" s="121" t="str">
        <f t="shared" si="73"/>
        <v/>
      </c>
      <c r="O435" s="121" t="str">
        <f t="shared" si="74"/>
        <v/>
      </c>
      <c r="P435" s="122" t="str">
        <f>IF(ISBLANK(M435), "", (POWER(M435/VLOOKUP(O435,Anthro_Calc!C:P,13,FALSE),VLOOKUP(O435,Anthro_Calc!C:P,12,FALSE))-1) / (VLOOKUP(O435,Anthro_Calc!C:P,14,FALSE)*VLOOKUP(O435,Anthro_Calc!C:P,12,FALSE)))</f>
        <v/>
      </c>
      <c r="Q435" s="122" t="str">
        <f>IF(ISBLANK(M435), "", -3 + (M435 -VLOOKUP(O435,Anthro_Calc!C:P,4,FALSE)) / (VLOOKUP(O435,Anthro_Calc!C:P,5,FALSE) - VLOOKUP(O435,Anthro_Calc!C:P,4,FALSE)))</f>
        <v/>
      </c>
      <c r="R435" s="122" t="str">
        <f>IF(ISBLANK(M435), "", 3 + (M435 -VLOOKUP(O435,Anthro_Calc!C:P,10,FALSE)) / (VLOOKUP(O435,Anthro_Calc!C:P,10,FALSE) - VLOOKUP(O435,Anthro_Calc!C:P,9,FALSE)))</f>
        <v/>
      </c>
      <c r="S435" s="123" t="str">
        <f t="shared" si="79"/>
        <v/>
      </c>
      <c r="T435" s="124" t="str">
        <f t="shared" si="75"/>
        <v/>
      </c>
      <c r="U435" s="124">
        <f t="shared" si="80"/>
        <v>0</v>
      </c>
      <c r="V435" s="124" t="str">
        <f t="shared" si="81"/>
        <v/>
      </c>
      <c r="W435" s="124">
        <f t="shared" si="82"/>
        <v>0</v>
      </c>
      <c r="X435" s="124" t="str">
        <f t="shared" si="83"/>
        <v/>
      </c>
      <c r="Y435" s="124" t="str">
        <f t="shared" si="76"/>
        <v/>
      </c>
      <c r="Z435" s="55"/>
      <c r="AA435" s="90" t="s">
        <v>27</v>
      </c>
      <c r="AB435" s="89"/>
      <c r="AC435" s="91"/>
      <c r="AD435" s="105" t="str">
        <f>IF(OR(ISBLANK(AC435),ISBLANK(J435)),"",IF(AND(J435&gt;1, K435 &gt;= 6, K435 &lt;= 59), VLOOKUP(AC435&amp;Y435,Contextualization!C440:D471,2,FALSE), "NPD"))</f>
        <v/>
      </c>
      <c r="AE435" s="158"/>
    </row>
    <row r="436" spans="1:31">
      <c r="A436" s="157">
        <f t="shared" si="72"/>
        <v>432</v>
      </c>
      <c r="B436" s="57"/>
      <c r="C436" s="57"/>
      <c r="D436" s="57"/>
      <c r="E436" s="60"/>
      <c r="F436" s="57"/>
      <c r="G436" s="57"/>
      <c r="H436" s="58"/>
      <c r="I436" s="62"/>
      <c r="J436" s="93"/>
      <c r="K436" s="103" t="str">
        <f t="shared" si="77"/>
        <v/>
      </c>
      <c r="L436" s="103" t="str">
        <f t="shared" si="78"/>
        <v/>
      </c>
      <c r="M436" s="89"/>
      <c r="N436" s="121" t="str">
        <f t="shared" si="73"/>
        <v/>
      </c>
      <c r="O436" s="121" t="str">
        <f t="shared" si="74"/>
        <v/>
      </c>
      <c r="P436" s="122" t="str">
        <f>IF(ISBLANK(M436), "", (POWER(M436/VLOOKUP(O436,Anthro_Calc!C:P,13,FALSE),VLOOKUP(O436,Anthro_Calc!C:P,12,FALSE))-1) / (VLOOKUP(O436,Anthro_Calc!C:P,14,FALSE)*VLOOKUP(O436,Anthro_Calc!C:P,12,FALSE)))</f>
        <v/>
      </c>
      <c r="Q436" s="122" t="str">
        <f>IF(ISBLANK(M436), "", -3 + (M436 -VLOOKUP(O436,Anthro_Calc!C:P,4,FALSE)) / (VLOOKUP(O436,Anthro_Calc!C:P,5,FALSE) - VLOOKUP(O436,Anthro_Calc!C:P,4,FALSE)))</f>
        <v/>
      </c>
      <c r="R436" s="122" t="str">
        <f>IF(ISBLANK(M436), "", 3 + (M436 -VLOOKUP(O436,Anthro_Calc!C:P,10,FALSE)) / (VLOOKUP(O436,Anthro_Calc!C:P,10,FALSE) - VLOOKUP(O436,Anthro_Calc!C:P,9,FALSE)))</f>
        <v/>
      </c>
      <c r="S436" s="123" t="str">
        <f t="shared" si="79"/>
        <v/>
      </c>
      <c r="T436" s="124" t="str">
        <f t="shared" si="75"/>
        <v/>
      </c>
      <c r="U436" s="124">
        <f t="shared" si="80"/>
        <v>0</v>
      </c>
      <c r="V436" s="124" t="str">
        <f t="shared" si="81"/>
        <v/>
      </c>
      <c r="W436" s="124">
        <f t="shared" si="82"/>
        <v>0</v>
      </c>
      <c r="X436" s="124" t="str">
        <f t="shared" si="83"/>
        <v/>
      </c>
      <c r="Y436" s="124" t="str">
        <f t="shared" si="76"/>
        <v/>
      </c>
      <c r="Z436" s="55"/>
      <c r="AA436" s="90" t="s">
        <v>27</v>
      </c>
      <c r="AB436" s="89"/>
      <c r="AC436" s="91"/>
      <c r="AD436" s="105" t="str">
        <f>IF(OR(ISBLANK(AC436),ISBLANK(J436)),"",IF(AND(J436&gt;1, K436 &gt;= 6, K436 &lt;= 59), VLOOKUP(AC436&amp;Y436,Contextualization!C441:D472,2,FALSE), "NPD"))</f>
        <v/>
      </c>
      <c r="AE436" s="158"/>
    </row>
    <row r="437" spans="1:31">
      <c r="A437" s="157">
        <f t="shared" si="72"/>
        <v>433</v>
      </c>
      <c r="B437" s="57"/>
      <c r="C437" s="57"/>
      <c r="D437" s="57"/>
      <c r="E437" s="60"/>
      <c r="F437" s="57"/>
      <c r="G437" s="57"/>
      <c r="H437" s="58"/>
      <c r="I437" s="62"/>
      <c r="J437" s="93"/>
      <c r="K437" s="103" t="str">
        <f t="shared" si="77"/>
        <v/>
      </c>
      <c r="L437" s="103" t="str">
        <f t="shared" si="78"/>
        <v/>
      </c>
      <c r="M437" s="89"/>
      <c r="N437" s="121" t="str">
        <f t="shared" si="73"/>
        <v/>
      </c>
      <c r="O437" s="121" t="str">
        <f t="shared" si="74"/>
        <v/>
      </c>
      <c r="P437" s="122" t="str">
        <f>IF(ISBLANK(M437), "", (POWER(M437/VLOOKUP(O437,Anthro_Calc!C:P,13,FALSE),VLOOKUP(O437,Anthro_Calc!C:P,12,FALSE))-1) / (VLOOKUP(O437,Anthro_Calc!C:P,14,FALSE)*VLOOKUP(O437,Anthro_Calc!C:P,12,FALSE)))</f>
        <v/>
      </c>
      <c r="Q437" s="122" t="str">
        <f>IF(ISBLANK(M437), "", -3 + (M437 -VLOOKUP(O437,Anthro_Calc!C:P,4,FALSE)) / (VLOOKUP(O437,Anthro_Calc!C:P,5,FALSE) - VLOOKUP(O437,Anthro_Calc!C:P,4,FALSE)))</f>
        <v/>
      </c>
      <c r="R437" s="122" t="str">
        <f>IF(ISBLANK(M437), "", 3 + (M437 -VLOOKUP(O437,Anthro_Calc!C:P,10,FALSE)) / (VLOOKUP(O437,Anthro_Calc!C:P,10,FALSE) - VLOOKUP(O437,Anthro_Calc!C:P,9,FALSE)))</f>
        <v/>
      </c>
      <c r="S437" s="123" t="str">
        <f t="shared" si="79"/>
        <v/>
      </c>
      <c r="T437" s="124" t="str">
        <f t="shared" si="75"/>
        <v/>
      </c>
      <c r="U437" s="124">
        <f t="shared" si="80"/>
        <v>0</v>
      </c>
      <c r="V437" s="124" t="str">
        <f t="shared" si="81"/>
        <v/>
      </c>
      <c r="W437" s="124">
        <f t="shared" si="82"/>
        <v>0</v>
      </c>
      <c r="X437" s="124" t="str">
        <f t="shared" si="83"/>
        <v/>
      </c>
      <c r="Y437" s="124" t="str">
        <f t="shared" si="76"/>
        <v/>
      </c>
      <c r="Z437" s="55"/>
      <c r="AA437" s="90" t="s">
        <v>27</v>
      </c>
      <c r="AB437" s="89"/>
      <c r="AC437" s="91"/>
      <c r="AD437" s="105" t="str">
        <f>IF(OR(ISBLANK(AC437),ISBLANK(J437)),"",IF(AND(J437&gt;1, K437 &gt;= 6, K437 &lt;= 59), VLOOKUP(AC437&amp;Y437,Contextualization!C442:D473,2,FALSE), "NPD"))</f>
        <v/>
      </c>
      <c r="AE437" s="158"/>
    </row>
    <row r="438" spans="1:31">
      <c r="A438" s="157">
        <f t="shared" si="72"/>
        <v>434</v>
      </c>
      <c r="B438" s="57"/>
      <c r="C438" s="57"/>
      <c r="D438" s="57"/>
      <c r="E438" s="60"/>
      <c r="F438" s="57"/>
      <c r="G438" s="57"/>
      <c r="H438" s="58"/>
      <c r="I438" s="62"/>
      <c r="J438" s="93"/>
      <c r="K438" s="103" t="str">
        <f t="shared" si="77"/>
        <v/>
      </c>
      <c r="L438" s="103" t="str">
        <f t="shared" si="78"/>
        <v/>
      </c>
      <c r="M438" s="89"/>
      <c r="N438" s="121" t="str">
        <f t="shared" si="73"/>
        <v/>
      </c>
      <c r="O438" s="121" t="str">
        <f t="shared" si="74"/>
        <v/>
      </c>
      <c r="P438" s="122" t="str">
        <f>IF(ISBLANK(M438), "", (POWER(M438/VLOOKUP(O438,Anthro_Calc!C:P,13,FALSE),VLOOKUP(O438,Anthro_Calc!C:P,12,FALSE))-1) / (VLOOKUP(O438,Anthro_Calc!C:P,14,FALSE)*VLOOKUP(O438,Anthro_Calc!C:P,12,FALSE)))</f>
        <v/>
      </c>
      <c r="Q438" s="122" t="str">
        <f>IF(ISBLANK(M438), "", -3 + (M438 -VLOOKUP(O438,Anthro_Calc!C:P,4,FALSE)) / (VLOOKUP(O438,Anthro_Calc!C:P,5,FALSE) - VLOOKUP(O438,Anthro_Calc!C:P,4,FALSE)))</f>
        <v/>
      </c>
      <c r="R438" s="122" t="str">
        <f>IF(ISBLANK(M438), "", 3 + (M438 -VLOOKUP(O438,Anthro_Calc!C:P,10,FALSE)) / (VLOOKUP(O438,Anthro_Calc!C:P,10,FALSE) - VLOOKUP(O438,Anthro_Calc!C:P,9,FALSE)))</f>
        <v/>
      </c>
      <c r="S438" s="123" t="str">
        <f t="shared" si="79"/>
        <v/>
      </c>
      <c r="T438" s="124" t="str">
        <f t="shared" si="75"/>
        <v/>
      </c>
      <c r="U438" s="124">
        <f t="shared" si="80"/>
        <v>0</v>
      </c>
      <c r="V438" s="124" t="str">
        <f t="shared" si="81"/>
        <v/>
      </c>
      <c r="W438" s="124">
        <f t="shared" si="82"/>
        <v>0</v>
      </c>
      <c r="X438" s="124" t="str">
        <f t="shared" si="83"/>
        <v/>
      </c>
      <c r="Y438" s="124" t="str">
        <f t="shared" si="76"/>
        <v/>
      </c>
      <c r="Z438" s="55"/>
      <c r="AA438" s="90" t="s">
        <v>27</v>
      </c>
      <c r="AB438" s="89"/>
      <c r="AC438" s="91"/>
      <c r="AD438" s="105" t="str">
        <f>IF(OR(ISBLANK(AC438),ISBLANK(J438)),"",IF(AND(J438&gt;1, K438 &gt;= 6, K438 &lt;= 59), VLOOKUP(AC438&amp;Y438,Contextualization!C443:D474,2,FALSE), "NPD"))</f>
        <v/>
      </c>
      <c r="AE438" s="158"/>
    </row>
    <row r="439" spans="1:31">
      <c r="A439" s="157">
        <f t="shared" si="72"/>
        <v>435</v>
      </c>
      <c r="B439" s="57"/>
      <c r="C439" s="57"/>
      <c r="D439" s="57"/>
      <c r="E439" s="60"/>
      <c r="F439" s="57"/>
      <c r="G439" s="57"/>
      <c r="H439" s="58"/>
      <c r="I439" s="62"/>
      <c r="J439" s="93"/>
      <c r="K439" s="103" t="str">
        <f t="shared" si="77"/>
        <v/>
      </c>
      <c r="L439" s="103" t="str">
        <f t="shared" si="78"/>
        <v/>
      </c>
      <c r="M439" s="89"/>
      <c r="N439" s="121" t="str">
        <f t="shared" si="73"/>
        <v/>
      </c>
      <c r="O439" s="121" t="str">
        <f t="shared" si="74"/>
        <v/>
      </c>
      <c r="P439" s="122" t="str">
        <f>IF(ISBLANK(M439), "", (POWER(M439/VLOOKUP(O439,Anthro_Calc!C:P,13,FALSE),VLOOKUP(O439,Anthro_Calc!C:P,12,FALSE))-1) / (VLOOKUP(O439,Anthro_Calc!C:P,14,FALSE)*VLOOKUP(O439,Anthro_Calc!C:P,12,FALSE)))</f>
        <v/>
      </c>
      <c r="Q439" s="122" t="str">
        <f>IF(ISBLANK(M439), "", -3 + (M439 -VLOOKUP(O439,Anthro_Calc!C:P,4,FALSE)) / (VLOOKUP(O439,Anthro_Calc!C:P,5,FALSE) - VLOOKUP(O439,Anthro_Calc!C:P,4,FALSE)))</f>
        <v/>
      </c>
      <c r="R439" s="122" t="str">
        <f>IF(ISBLANK(M439), "", 3 + (M439 -VLOOKUP(O439,Anthro_Calc!C:P,10,FALSE)) / (VLOOKUP(O439,Anthro_Calc!C:P,10,FALSE) - VLOOKUP(O439,Anthro_Calc!C:P,9,FALSE)))</f>
        <v/>
      </c>
      <c r="S439" s="123" t="str">
        <f t="shared" si="79"/>
        <v/>
      </c>
      <c r="T439" s="124" t="str">
        <f t="shared" si="75"/>
        <v/>
      </c>
      <c r="U439" s="124">
        <f t="shared" si="80"/>
        <v>0</v>
      </c>
      <c r="V439" s="124" t="str">
        <f t="shared" si="81"/>
        <v/>
      </c>
      <c r="W439" s="124">
        <f t="shared" si="82"/>
        <v>0</v>
      </c>
      <c r="X439" s="124" t="str">
        <f t="shared" si="83"/>
        <v/>
      </c>
      <c r="Y439" s="124" t="str">
        <f t="shared" si="76"/>
        <v/>
      </c>
      <c r="Z439" s="55"/>
      <c r="AA439" s="90" t="s">
        <v>27</v>
      </c>
      <c r="AB439" s="89"/>
      <c r="AC439" s="91"/>
      <c r="AD439" s="105" t="str">
        <f>IF(OR(ISBLANK(AC439),ISBLANK(J439)),"",IF(AND(J439&gt;1, K439 &gt;= 6, K439 &lt;= 59), VLOOKUP(AC439&amp;Y439,Contextualization!C444:D475,2,FALSE), "NPD"))</f>
        <v/>
      </c>
      <c r="AE439" s="158"/>
    </row>
    <row r="440" spans="1:31">
      <c r="A440" s="157">
        <f t="shared" si="72"/>
        <v>436</v>
      </c>
      <c r="B440" s="57"/>
      <c r="C440" s="57"/>
      <c r="D440" s="57"/>
      <c r="E440" s="60"/>
      <c r="F440" s="57"/>
      <c r="G440" s="57"/>
      <c r="H440" s="58"/>
      <c r="I440" s="62"/>
      <c r="J440" s="93"/>
      <c r="K440" s="103" t="str">
        <f t="shared" si="77"/>
        <v/>
      </c>
      <c r="L440" s="103" t="str">
        <f t="shared" si="78"/>
        <v/>
      </c>
      <c r="M440" s="89"/>
      <c r="N440" s="121" t="str">
        <f t="shared" si="73"/>
        <v/>
      </c>
      <c r="O440" s="121" t="str">
        <f t="shared" si="74"/>
        <v/>
      </c>
      <c r="P440" s="122" t="str">
        <f>IF(ISBLANK(M440), "", (POWER(M440/VLOOKUP(O440,Anthro_Calc!C:P,13,FALSE),VLOOKUP(O440,Anthro_Calc!C:P,12,FALSE))-1) / (VLOOKUP(O440,Anthro_Calc!C:P,14,FALSE)*VLOOKUP(O440,Anthro_Calc!C:P,12,FALSE)))</f>
        <v/>
      </c>
      <c r="Q440" s="122" t="str">
        <f>IF(ISBLANK(M440), "", -3 + (M440 -VLOOKUP(O440,Anthro_Calc!C:P,4,FALSE)) / (VLOOKUP(O440,Anthro_Calc!C:P,5,FALSE) - VLOOKUP(O440,Anthro_Calc!C:P,4,FALSE)))</f>
        <v/>
      </c>
      <c r="R440" s="122" t="str">
        <f>IF(ISBLANK(M440), "", 3 + (M440 -VLOOKUP(O440,Anthro_Calc!C:P,10,FALSE)) / (VLOOKUP(O440,Anthro_Calc!C:P,10,FALSE) - VLOOKUP(O440,Anthro_Calc!C:P,9,FALSE)))</f>
        <v/>
      </c>
      <c r="S440" s="123" t="str">
        <f t="shared" si="79"/>
        <v/>
      </c>
      <c r="T440" s="124" t="str">
        <f t="shared" si="75"/>
        <v/>
      </c>
      <c r="U440" s="124">
        <f t="shared" si="80"/>
        <v>0</v>
      </c>
      <c r="V440" s="124" t="str">
        <f t="shared" si="81"/>
        <v/>
      </c>
      <c r="W440" s="124">
        <f t="shared" si="82"/>
        <v>0</v>
      </c>
      <c r="X440" s="124" t="str">
        <f t="shared" si="83"/>
        <v/>
      </c>
      <c r="Y440" s="124" t="str">
        <f t="shared" si="76"/>
        <v/>
      </c>
      <c r="Z440" s="55"/>
      <c r="AA440" s="90" t="s">
        <v>27</v>
      </c>
      <c r="AB440" s="89"/>
      <c r="AC440" s="91"/>
      <c r="AD440" s="105" t="str">
        <f>IF(OR(ISBLANK(AC440),ISBLANK(J440)),"",IF(AND(J440&gt;1, K440 &gt;= 6, K440 &lt;= 59), VLOOKUP(AC440&amp;Y440,Contextualization!C445:D476,2,FALSE), "NPD"))</f>
        <v/>
      </c>
      <c r="AE440" s="158"/>
    </row>
    <row r="441" spans="1:31">
      <c r="A441" s="157">
        <f t="shared" si="72"/>
        <v>437</v>
      </c>
      <c r="B441" s="57"/>
      <c r="C441" s="57"/>
      <c r="D441" s="57"/>
      <c r="E441" s="60"/>
      <c r="F441" s="57"/>
      <c r="G441" s="57"/>
      <c r="H441" s="58"/>
      <c r="I441" s="62"/>
      <c r="J441" s="93"/>
      <c r="K441" s="103" t="str">
        <f t="shared" si="77"/>
        <v/>
      </c>
      <c r="L441" s="103" t="str">
        <f t="shared" si="78"/>
        <v/>
      </c>
      <c r="M441" s="89"/>
      <c r="N441" s="121" t="str">
        <f t="shared" si="73"/>
        <v/>
      </c>
      <c r="O441" s="121" t="str">
        <f t="shared" si="74"/>
        <v/>
      </c>
      <c r="P441" s="122" t="str">
        <f>IF(ISBLANK(M441), "", (POWER(M441/VLOOKUP(O441,Anthro_Calc!C:P,13,FALSE),VLOOKUP(O441,Anthro_Calc!C:P,12,FALSE))-1) / (VLOOKUP(O441,Anthro_Calc!C:P,14,FALSE)*VLOOKUP(O441,Anthro_Calc!C:P,12,FALSE)))</f>
        <v/>
      </c>
      <c r="Q441" s="122" t="str">
        <f>IF(ISBLANK(M441), "", -3 + (M441 -VLOOKUP(O441,Anthro_Calc!C:P,4,FALSE)) / (VLOOKUP(O441,Anthro_Calc!C:P,5,FALSE) - VLOOKUP(O441,Anthro_Calc!C:P,4,FALSE)))</f>
        <v/>
      </c>
      <c r="R441" s="122" t="str">
        <f>IF(ISBLANK(M441), "", 3 + (M441 -VLOOKUP(O441,Anthro_Calc!C:P,10,FALSE)) / (VLOOKUP(O441,Anthro_Calc!C:P,10,FALSE) - VLOOKUP(O441,Anthro_Calc!C:P,9,FALSE)))</f>
        <v/>
      </c>
      <c r="S441" s="123" t="str">
        <f t="shared" si="79"/>
        <v/>
      </c>
      <c r="T441" s="124" t="str">
        <f t="shared" si="75"/>
        <v/>
      </c>
      <c r="U441" s="124">
        <f t="shared" si="80"/>
        <v>0</v>
      </c>
      <c r="V441" s="124" t="str">
        <f t="shared" si="81"/>
        <v/>
      </c>
      <c r="W441" s="124">
        <f t="shared" si="82"/>
        <v>0</v>
      </c>
      <c r="X441" s="124" t="str">
        <f t="shared" si="83"/>
        <v/>
      </c>
      <c r="Y441" s="124" t="str">
        <f t="shared" si="76"/>
        <v/>
      </c>
      <c r="Z441" s="55"/>
      <c r="AA441" s="90" t="s">
        <v>27</v>
      </c>
      <c r="AB441" s="89"/>
      <c r="AC441" s="91"/>
      <c r="AD441" s="105" t="str">
        <f>IF(OR(ISBLANK(AC441),ISBLANK(J441)),"",IF(AND(J441&gt;1, K441 &gt;= 6, K441 &lt;= 59), VLOOKUP(AC441&amp;Y441,Contextualization!C446:D477,2,FALSE), "NPD"))</f>
        <v/>
      </c>
      <c r="AE441" s="158"/>
    </row>
    <row r="442" spans="1:31">
      <c r="A442" s="157">
        <f t="shared" si="72"/>
        <v>438</v>
      </c>
      <c r="B442" s="57"/>
      <c r="C442" s="57"/>
      <c r="D442" s="57"/>
      <c r="E442" s="60"/>
      <c r="F442" s="57"/>
      <c r="G442" s="57"/>
      <c r="H442" s="58"/>
      <c r="I442" s="62"/>
      <c r="J442" s="93"/>
      <c r="K442" s="103" t="str">
        <f t="shared" si="77"/>
        <v/>
      </c>
      <c r="L442" s="103" t="str">
        <f t="shared" si="78"/>
        <v/>
      </c>
      <c r="M442" s="89"/>
      <c r="N442" s="121" t="str">
        <f t="shared" si="73"/>
        <v/>
      </c>
      <c r="O442" s="121" t="str">
        <f t="shared" si="74"/>
        <v/>
      </c>
      <c r="P442" s="122" t="str">
        <f>IF(ISBLANK(M442), "", (POWER(M442/VLOOKUP(O442,Anthro_Calc!C:P,13,FALSE),VLOOKUP(O442,Anthro_Calc!C:P,12,FALSE))-1) / (VLOOKUP(O442,Anthro_Calc!C:P,14,FALSE)*VLOOKUP(O442,Anthro_Calc!C:P,12,FALSE)))</f>
        <v/>
      </c>
      <c r="Q442" s="122" t="str">
        <f>IF(ISBLANK(M442), "", -3 + (M442 -VLOOKUP(O442,Anthro_Calc!C:P,4,FALSE)) / (VLOOKUP(O442,Anthro_Calc!C:P,5,FALSE) - VLOOKUP(O442,Anthro_Calc!C:P,4,FALSE)))</f>
        <v/>
      </c>
      <c r="R442" s="122" t="str">
        <f>IF(ISBLANK(M442), "", 3 + (M442 -VLOOKUP(O442,Anthro_Calc!C:P,10,FALSE)) / (VLOOKUP(O442,Anthro_Calc!C:P,10,FALSE) - VLOOKUP(O442,Anthro_Calc!C:P,9,FALSE)))</f>
        <v/>
      </c>
      <c r="S442" s="123" t="str">
        <f t="shared" si="79"/>
        <v/>
      </c>
      <c r="T442" s="124" t="str">
        <f t="shared" si="75"/>
        <v/>
      </c>
      <c r="U442" s="124">
        <f t="shared" si="80"/>
        <v>0</v>
      </c>
      <c r="V442" s="124" t="str">
        <f t="shared" si="81"/>
        <v/>
      </c>
      <c r="W442" s="124">
        <f t="shared" si="82"/>
        <v>0</v>
      </c>
      <c r="X442" s="124" t="str">
        <f t="shared" si="83"/>
        <v/>
      </c>
      <c r="Y442" s="124" t="str">
        <f t="shared" si="76"/>
        <v/>
      </c>
      <c r="Z442" s="55"/>
      <c r="AA442" s="90" t="s">
        <v>27</v>
      </c>
      <c r="AB442" s="89"/>
      <c r="AC442" s="91"/>
      <c r="AD442" s="105" t="str">
        <f>IF(OR(ISBLANK(AC442),ISBLANK(J442)),"",IF(AND(J442&gt;1, K442 &gt;= 6, K442 &lt;= 59), VLOOKUP(AC442&amp;Y442,Contextualization!C447:D478,2,FALSE), "NPD"))</f>
        <v/>
      </c>
      <c r="AE442" s="158"/>
    </row>
    <row r="443" spans="1:31">
      <c r="A443" s="157">
        <f t="shared" si="72"/>
        <v>439</v>
      </c>
      <c r="B443" s="57"/>
      <c r="C443" s="57"/>
      <c r="D443" s="57"/>
      <c r="E443" s="60"/>
      <c r="F443" s="57"/>
      <c r="G443" s="57"/>
      <c r="H443" s="58"/>
      <c r="I443" s="62"/>
      <c r="J443" s="93"/>
      <c r="K443" s="103" t="str">
        <f t="shared" si="77"/>
        <v/>
      </c>
      <c r="L443" s="103" t="str">
        <f t="shared" si="78"/>
        <v/>
      </c>
      <c r="M443" s="89"/>
      <c r="N443" s="121" t="str">
        <f t="shared" si="73"/>
        <v/>
      </c>
      <c r="O443" s="121" t="str">
        <f t="shared" si="74"/>
        <v/>
      </c>
      <c r="P443" s="122" t="str">
        <f>IF(ISBLANK(M443), "", (POWER(M443/VLOOKUP(O443,Anthro_Calc!C:P,13,FALSE),VLOOKUP(O443,Anthro_Calc!C:P,12,FALSE))-1) / (VLOOKUP(O443,Anthro_Calc!C:P,14,FALSE)*VLOOKUP(O443,Anthro_Calc!C:P,12,FALSE)))</f>
        <v/>
      </c>
      <c r="Q443" s="122" t="str">
        <f>IF(ISBLANK(M443), "", -3 + (M443 -VLOOKUP(O443,Anthro_Calc!C:P,4,FALSE)) / (VLOOKUP(O443,Anthro_Calc!C:P,5,FALSE) - VLOOKUP(O443,Anthro_Calc!C:P,4,FALSE)))</f>
        <v/>
      </c>
      <c r="R443" s="122" t="str">
        <f>IF(ISBLANK(M443), "", 3 + (M443 -VLOOKUP(O443,Anthro_Calc!C:P,10,FALSE)) / (VLOOKUP(O443,Anthro_Calc!C:P,10,FALSE) - VLOOKUP(O443,Anthro_Calc!C:P,9,FALSE)))</f>
        <v/>
      </c>
      <c r="S443" s="123" t="str">
        <f t="shared" si="79"/>
        <v/>
      </c>
      <c r="T443" s="124" t="str">
        <f t="shared" si="75"/>
        <v/>
      </c>
      <c r="U443" s="124">
        <f t="shared" si="80"/>
        <v>0</v>
      </c>
      <c r="V443" s="124" t="str">
        <f t="shared" si="81"/>
        <v/>
      </c>
      <c r="W443" s="124">
        <f t="shared" si="82"/>
        <v>0</v>
      </c>
      <c r="X443" s="124" t="str">
        <f t="shared" si="83"/>
        <v/>
      </c>
      <c r="Y443" s="124" t="str">
        <f t="shared" si="76"/>
        <v/>
      </c>
      <c r="Z443" s="55"/>
      <c r="AA443" s="90" t="s">
        <v>27</v>
      </c>
      <c r="AB443" s="89"/>
      <c r="AC443" s="91"/>
      <c r="AD443" s="105" t="str">
        <f>IF(OR(ISBLANK(AC443),ISBLANK(J443)),"",IF(AND(J443&gt;1, K443 &gt;= 6, K443 &lt;= 59), VLOOKUP(AC443&amp;Y443,Contextualization!C448:D479,2,FALSE), "NPD"))</f>
        <v/>
      </c>
      <c r="AE443" s="158"/>
    </row>
    <row r="444" spans="1:31">
      <c r="A444" s="157">
        <f t="shared" si="72"/>
        <v>440</v>
      </c>
      <c r="B444" s="57"/>
      <c r="C444" s="57"/>
      <c r="D444" s="57"/>
      <c r="E444" s="60"/>
      <c r="F444" s="57"/>
      <c r="G444" s="57"/>
      <c r="H444" s="58"/>
      <c r="I444" s="62"/>
      <c r="J444" s="93"/>
      <c r="K444" s="103" t="str">
        <f t="shared" si="77"/>
        <v/>
      </c>
      <c r="L444" s="103" t="str">
        <f t="shared" si="78"/>
        <v/>
      </c>
      <c r="M444" s="89"/>
      <c r="N444" s="121" t="str">
        <f t="shared" si="73"/>
        <v/>
      </c>
      <c r="O444" s="121" t="str">
        <f t="shared" si="74"/>
        <v/>
      </c>
      <c r="P444" s="122" t="str">
        <f>IF(ISBLANK(M444), "", (POWER(M444/VLOOKUP(O444,Anthro_Calc!C:P,13,FALSE),VLOOKUP(O444,Anthro_Calc!C:P,12,FALSE))-1) / (VLOOKUP(O444,Anthro_Calc!C:P,14,FALSE)*VLOOKUP(O444,Anthro_Calc!C:P,12,FALSE)))</f>
        <v/>
      </c>
      <c r="Q444" s="122" t="str">
        <f>IF(ISBLANK(M444), "", -3 + (M444 -VLOOKUP(O444,Anthro_Calc!C:P,4,FALSE)) / (VLOOKUP(O444,Anthro_Calc!C:P,5,FALSE) - VLOOKUP(O444,Anthro_Calc!C:P,4,FALSE)))</f>
        <v/>
      </c>
      <c r="R444" s="122" t="str">
        <f>IF(ISBLANK(M444), "", 3 + (M444 -VLOOKUP(O444,Anthro_Calc!C:P,10,FALSE)) / (VLOOKUP(O444,Anthro_Calc!C:P,10,FALSE) - VLOOKUP(O444,Anthro_Calc!C:P,9,FALSE)))</f>
        <v/>
      </c>
      <c r="S444" s="123" t="str">
        <f t="shared" si="79"/>
        <v/>
      </c>
      <c r="T444" s="124" t="str">
        <f t="shared" si="75"/>
        <v/>
      </c>
      <c r="U444" s="124">
        <f t="shared" si="80"/>
        <v>0</v>
      </c>
      <c r="V444" s="124" t="str">
        <f t="shared" si="81"/>
        <v/>
      </c>
      <c r="W444" s="124">
        <f t="shared" si="82"/>
        <v>0</v>
      </c>
      <c r="X444" s="124" t="str">
        <f t="shared" si="83"/>
        <v/>
      </c>
      <c r="Y444" s="124" t="str">
        <f t="shared" si="76"/>
        <v/>
      </c>
      <c r="Z444" s="55"/>
      <c r="AA444" s="90" t="s">
        <v>27</v>
      </c>
      <c r="AB444" s="89"/>
      <c r="AC444" s="91"/>
      <c r="AD444" s="105" t="str">
        <f>IF(OR(ISBLANK(AC444),ISBLANK(J444)),"",IF(AND(J444&gt;1, K444 &gt;= 6, K444 &lt;= 59), VLOOKUP(AC444&amp;Y444,Contextualization!C449:D480,2,FALSE), "NPD"))</f>
        <v/>
      </c>
      <c r="AE444" s="158"/>
    </row>
    <row r="445" spans="1:31">
      <c r="A445" s="157">
        <f t="shared" si="72"/>
        <v>441</v>
      </c>
      <c r="B445" s="57"/>
      <c r="C445" s="57"/>
      <c r="D445" s="57"/>
      <c r="E445" s="60"/>
      <c r="F445" s="57"/>
      <c r="G445" s="57"/>
      <c r="H445" s="58"/>
      <c r="I445" s="62"/>
      <c r="J445" s="93"/>
      <c r="K445" s="103" t="str">
        <f t="shared" si="77"/>
        <v/>
      </c>
      <c r="L445" s="103" t="str">
        <f t="shared" si="78"/>
        <v/>
      </c>
      <c r="M445" s="89"/>
      <c r="N445" s="121" t="str">
        <f t="shared" si="73"/>
        <v/>
      </c>
      <c r="O445" s="121" t="str">
        <f t="shared" si="74"/>
        <v/>
      </c>
      <c r="P445" s="122" t="str">
        <f>IF(ISBLANK(M445), "", (POWER(M445/VLOOKUP(O445,Anthro_Calc!C:P,13,FALSE),VLOOKUP(O445,Anthro_Calc!C:P,12,FALSE))-1) / (VLOOKUP(O445,Anthro_Calc!C:P,14,FALSE)*VLOOKUP(O445,Anthro_Calc!C:P,12,FALSE)))</f>
        <v/>
      </c>
      <c r="Q445" s="122" t="str">
        <f>IF(ISBLANK(M445), "", -3 + (M445 -VLOOKUP(O445,Anthro_Calc!C:P,4,FALSE)) / (VLOOKUP(O445,Anthro_Calc!C:P,5,FALSE) - VLOOKUP(O445,Anthro_Calc!C:P,4,FALSE)))</f>
        <v/>
      </c>
      <c r="R445" s="122" t="str">
        <f>IF(ISBLANK(M445), "", 3 + (M445 -VLOOKUP(O445,Anthro_Calc!C:P,10,FALSE)) / (VLOOKUP(O445,Anthro_Calc!C:P,10,FALSE) - VLOOKUP(O445,Anthro_Calc!C:P,9,FALSE)))</f>
        <v/>
      </c>
      <c r="S445" s="123" t="str">
        <f t="shared" si="79"/>
        <v/>
      </c>
      <c r="T445" s="124" t="str">
        <f t="shared" si="75"/>
        <v/>
      </c>
      <c r="U445" s="124">
        <f t="shared" si="80"/>
        <v>0</v>
      </c>
      <c r="V445" s="124" t="str">
        <f t="shared" si="81"/>
        <v/>
      </c>
      <c r="W445" s="124">
        <f t="shared" si="82"/>
        <v>0</v>
      </c>
      <c r="X445" s="124" t="str">
        <f t="shared" si="83"/>
        <v/>
      </c>
      <c r="Y445" s="124" t="str">
        <f t="shared" si="76"/>
        <v/>
      </c>
      <c r="Z445" s="55"/>
      <c r="AA445" s="90" t="s">
        <v>27</v>
      </c>
      <c r="AB445" s="89"/>
      <c r="AC445" s="91"/>
      <c r="AD445" s="105" t="str">
        <f>IF(OR(ISBLANK(AC445),ISBLANK(J445)),"",IF(AND(J445&gt;1, K445 &gt;= 6, K445 &lt;= 59), VLOOKUP(AC445&amp;Y445,Contextualization!C450:D481,2,FALSE), "NPD"))</f>
        <v/>
      </c>
      <c r="AE445" s="158"/>
    </row>
    <row r="446" spans="1:31">
      <c r="A446" s="157">
        <f t="shared" si="72"/>
        <v>442</v>
      </c>
      <c r="B446" s="57"/>
      <c r="C446" s="57"/>
      <c r="D446" s="57"/>
      <c r="E446" s="60"/>
      <c r="F446" s="57"/>
      <c r="G446" s="57"/>
      <c r="H446" s="58"/>
      <c r="I446" s="62"/>
      <c r="J446" s="93"/>
      <c r="K446" s="103" t="str">
        <f t="shared" si="77"/>
        <v/>
      </c>
      <c r="L446" s="103" t="str">
        <f t="shared" si="78"/>
        <v/>
      </c>
      <c r="M446" s="89"/>
      <c r="N446" s="121" t="str">
        <f t="shared" si="73"/>
        <v/>
      </c>
      <c r="O446" s="121" t="str">
        <f t="shared" si="74"/>
        <v/>
      </c>
      <c r="P446" s="122" t="str">
        <f>IF(ISBLANK(M446), "", (POWER(M446/VLOOKUP(O446,Anthro_Calc!C:P,13,FALSE),VLOOKUP(O446,Anthro_Calc!C:P,12,FALSE))-1) / (VLOOKUP(O446,Anthro_Calc!C:P,14,FALSE)*VLOOKUP(O446,Anthro_Calc!C:P,12,FALSE)))</f>
        <v/>
      </c>
      <c r="Q446" s="122" t="str">
        <f>IF(ISBLANK(M446), "", -3 + (M446 -VLOOKUP(O446,Anthro_Calc!C:P,4,FALSE)) / (VLOOKUP(O446,Anthro_Calc!C:P,5,FALSE) - VLOOKUP(O446,Anthro_Calc!C:P,4,FALSE)))</f>
        <v/>
      </c>
      <c r="R446" s="122" t="str">
        <f>IF(ISBLANK(M446), "", 3 + (M446 -VLOOKUP(O446,Anthro_Calc!C:P,10,FALSE)) / (VLOOKUP(O446,Anthro_Calc!C:P,10,FALSE) - VLOOKUP(O446,Anthro_Calc!C:P,9,FALSE)))</f>
        <v/>
      </c>
      <c r="S446" s="123" t="str">
        <f t="shared" si="79"/>
        <v/>
      </c>
      <c r="T446" s="124" t="str">
        <f t="shared" si="75"/>
        <v/>
      </c>
      <c r="U446" s="124">
        <f t="shared" si="80"/>
        <v>0</v>
      </c>
      <c r="V446" s="124" t="str">
        <f t="shared" si="81"/>
        <v/>
      </c>
      <c r="W446" s="124">
        <f t="shared" si="82"/>
        <v>0</v>
      </c>
      <c r="X446" s="124" t="str">
        <f t="shared" si="83"/>
        <v/>
      </c>
      <c r="Y446" s="124" t="str">
        <f t="shared" si="76"/>
        <v/>
      </c>
      <c r="Z446" s="55"/>
      <c r="AA446" s="90" t="s">
        <v>27</v>
      </c>
      <c r="AB446" s="89"/>
      <c r="AC446" s="91"/>
      <c r="AD446" s="105" t="str">
        <f>IF(OR(ISBLANK(AC446),ISBLANK(J446)),"",IF(AND(J446&gt;1, K446 &gt;= 6, K446 &lt;= 59), VLOOKUP(AC446&amp;Y446,Contextualization!C451:D482,2,FALSE), "NPD"))</f>
        <v/>
      </c>
      <c r="AE446" s="158"/>
    </row>
    <row r="447" spans="1:31">
      <c r="A447" s="157">
        <f t="shared" si="72"/>
        <v>443</v>
      </c>
      <c r="B447" s="57"/>
      <c r="C447" s="57"/>
      <c r="D447" s="57"/>
      <c r="E447" s="60"/>
      <c r="F447" s="57"/>
      <c r="G447" s="57"/>
      <c r="H447" s="58"/>
      <c r="I447" s="62"/>
      <c r="J447" s="93"/>
      <c r="K447" s="103" t="str">
        <f t="shared" si="77"/>
        <v/>
      </c>
      <c r="L447" s="103" t="str">
        <f t="shared" si="78"/>
        <v/>
      </c>
      <c r="M447" s="89"/>
      <c r="N447" s="121" t="str">
        <f t="shared" si="73"/>
        <v/>
      </c>
      <c r="O447" s="121" t="str">
        <f t="shared" si="74"/>
        <v/>
      </c>
      <c r="P447" s="122" t="str">
        <f>IF(ISBLANK(M447), "", (POWER(M447/VLOOKUP(O447,Anthro_Calc!C:P,13,FALSE),VLOOKUP(O447,Anthro_Calc!C:P,12,FALSE))-1) / (VLOOKUP(O447,Anthro_Calc!C:P,14,FALSE)*VLOOKUP(O447,Anthro_Calc!C:P,12,FALSE)))</f>
        <v/>
      </c>
      <c r="Q447" s="122" t="str">
        <f>IF(ISBLANK(M447), "", -3 + (M447 -VLOOKUP(O447,Anthro_Calc!C:P,4,FALSE)) / (VLOOKUP(O447,Anthro_Calc!C:P,5,FALSE) - VLOOKUP(O447,Anthro_Calc!C:P,4,FALSE)))</f>
        <v/>
      </c>
      <c r="R447" s="122" t="str">
        <f>IF(ISBLANK(M447), "", 3 + (M447 -VLOOKUP(O447,Anthro_Calc!C:P,10,FALSE)) / (VLOOKUP(O447,Anthro_Calc!C:P,10,FALSE) - VLOOKUP(O447,Anthro_Calc!C:P,9,FALSE)))</f>
        <v/>
      </c>
      <c r="S447" s="123" t="str">
        <f t="shared" si="79"/>
        <v/>
      </c>
      <c r="T447" s="124" t="str">
        <f t="shared" si="75"/>
        <v/>
      </c>
      <c r="U447" s="124">
        <f t="shared" si="80"/>
        <v>0</v>
      </c>
      <c r="V447" s="124" t="str">
        <f t="shared" si="81"/>
        <v/>
      </c>
      <c r="W447" s="124">
        <f t="shared" si="82"/>
        <v>0</v>
      </c>
      <c r="X447" s="124" t="str">
        <f t="shared" si="83"/>
        <v/>
      </c>
      <c r="Y447" s="124" t="str">
        <f t="shared" si="76"/>
        <v/>
      </c>
      <c r="Z447" s="55"/>
      <c r="AA447" s="90" t="s">
        <v>27</v>
      </c>
      <c r="AB447" s="89"/>
      <c r="AC447" s="91"/>
      <c r="AD447" s="105" t="str">
        <f>IF(OR(ISBLANK(AC447),ISBLANK(J447)),"",IF(AND(J447&gt;1, K447 &gt;= 6, K447 &lt;= 59), VLOOKUP(AC447&amp;Y447,Contextualization!C452:D483,2,FALSE), "NPD"))</f>
        <v/>
      </c>
      <c r="AE447" s="158"/>
    </row>
    <row r="448" spans="1:31">
      <c r="A448" s="157">
        <f t="shared" si="72"/>
        <v>444</v>
      </c>
      <c r="B448" s="57"/>
      <c r="C448" s="57"/>
      <c r="D448" s="57"/>
      <c r="E448" s="60"/>
      <c r="F448" s="57"/>
      <c r="G448" s="57"/>
      <c r="H448" s="58"/>
      <c r="I448" s="62"/>
      <c r="J448" s="93"/>
      <c r="K448" s="103" t="str">
        <f t="shared" si="77"/>
        <v/>
      </c>
      <c r="L448" s="103" t="str">
        <f t="shared" si="78"/>
        <v/>
      </c>
      <c r="M448" s="89"/>
      <c r="N448" s="121" t="str">
        <f t="shared" si="73"/>
        <v/>
      </c>
      <c r="O448" s="121" t="str">
        <f t="shared" si="74"/>
        <v/>
      </c>
      <c r="P448" s="122" t="str">
        <f>IF(ISBLANK(M448), "", (POWER(M448/VLOOKUP(O448,Anthro_Calc!C:P,13,FALSE),VLOOKUP(O448,Anthro_Calc!C:P,12,FALSE))-1) / (VLOOKUP(O448,Anthro_Calc!C:P,14,FALSE)*VLOOKUP(O448,Anthro_Calc!C:P,12,FALSE)))</f>
        <v/>
      </c>
      <c r="Q448" s="122" t="str">
        <f>IF(ISBLANK(M448), "", -3 + (M448 -VLOOKUP(O448,Anthro_Calc!C:P,4,FALSE)) / (VLOOKUP(O448,Anthro_Calc!C:P,5,FALSE) - VLOOKUP(O448,Anthro_Calc!C:P,4,FALSE)))</f>
        <v/>
      </c>
      <c r="R448" s="122" t="str">
        <f>IF(ISBLANK(M448), "", 3 + (M448 -VLOOKUP(O448,Anthro_Calc!C:P,10,FALSE)) / (VLOOKUP(O448,Anthro_Calc!C:P,10,FALSE) - VLOOKUP(O448,Anthro_Calc!C:P,9,FALSE)))</f>
        <v/>
      </c>
      <c r="S448" s="123" t="str">
        <f t="shared" si="79"/>
        <v/>
      </c>
      <c r="T448" s="124" t="str">
        <f t="shared" si="75"/>
        <v/>
      </c>
      <c r="U448" s="124">
        <f t="shared" si="80"/>
        <v>0</v>
      </c>
      <c r="V448" s="124" t="str">
        <f t="shared" si="81"/>
        <v/>
      </c>
      <c r="W448" s="124">
        <f t="shared" si="82"/>
        <v>0</v>
      </c>
      <c r="X448" s="124" t="str">
        <f t="shared" si="83"/>
        <v/>
      </c>
      <c r="Y448" s="124" t="str">
        <f t="shared" si="76"/>
        <v/>
      </c>
      <c r="Z448" s="55"/>
      <c r="AA448" s="90" t="s">
        <v>27</v>
      </c>
      <c r="AB448" s="89"/>
      <c r="AC448" s="91"/>
      <c r="AD448" s="105" t="str">
        <f>IF(OR(ISBLANK(AC448),ISBLANK(J448)),"",IF(AND(J448&gt;1, K448 &gt;= 6, K448 &lt;= 59), VLOOKUP(AC448&amp;Y448,Contextualization!C453:D484,2,FALSE), "NPD"))</f>
        <v/>
      </c>
      <c r="AE448" s="158"/>
    </row>
    <row r="449" spans="1:31">
      <c r="A449" s="157">
        <f t="shared" si="72"/>
        <v>445</v>
      </c>
      <c r="B449" s="57"/>
      <c r="C449" s="57"/>
      <c r="D449" s="57"/>
      <c r="E449" s="60"/>
      <c r="F449" s="57"/>
      <c r="G449" s="57"/>
      <c r="H449" s="58"/>
      <c r="I449" s="62"/>
      <c r="J449" s="93"/>
      <c r="K449" s="103" t="str">
        <f t="shared" si="77"/>
        <v/>
      </c>
      <c r="L449" s="103" t="str">
        <f t="shared" si="78"/>
        <v/>
      </c>
      <c r="M449" s="89"/>
      <c r="N449" s="121" t="str">
        <f t="shared" si="73"/>
        <v/>
      </c>
      <c r="O449" s="121" t="str">
        <f t="shared" si="74"/>
        <v/>
      </c>
      <c r="P449" s="122" t="str">
        <f>IF(ISBLANK(M449), "", (POWER(M449/VLOOKUP(O449,Anthro_Calc!C:P,13,FALSE),VLOOKUP(O449,Anthro_Calc!C:P,12,FALSE))-1) / (VLOOKUP(O449,Anthro_Calc!C:P,14,FALSE)*VLOOKUP(O449,Anthro_Calc!C:P,12,FALSE)))</f>
        <v/>
      </c>
      <c r="Q449" s="122" t="str">
        <f>IF(ISBLANK(M449), "", -3 + (M449 -VLOOKUP(O449,Anthro_Calc!C:P,4,FALSE)) / (VLOOKUP(O449,Anthro_Calc!C:P,5,FALSE) - VLOOKUP(O449,Anthro_Calc!C:P,4,FALSE)))</f>
        <v/>
      </c>
      <c r="R449" s="122" t="str">
        <f>IF(ISBLANK(M449), "", 3 + (M449 -VLOOKUP(O449,Anthro_Calc!C:P,10,FALSE)) / (VLOOKUP(O449,Anthro_Calc!C:P,10,FALSE) - VLOOKUP(O449,Anthro_Calc!C:P,9,FALSE)))</f>
        <v/>
      </c>
      <c r="S449" s="123" t="str">
        <f t="shared" si="79"/>
        <v/>
      </c>
      <c r="T449" s="124" t="str">
        <f t="shared" si="75"/>
        <v/>
      </c>
      <c r="U449" s="124">
        <f t="shared" si="80"/>
        <v>0</v>
      </c>
      <c r="V449" s="124" t="str">
        <f t="shared" si="81"/>
        <v/>
      </c>
      <c r="W449" s="124">
        <f t="shared" si="82"/>
        <v>0</v>
      </c>
      <c r="X449" s="124" t="str">
        <f t="shared" si="83"/>
        <v/>
      </c>
      <c r="Y449" s="124" t="str">
        <f t="shared" si="76"/>
        <v/>
      </c>
      <c r="Z449" s="55"/>
      <c r="AA449" s="90" t="s">
        <v>27</v>
      </c>
      <c r="AB449" s="89"/>
      <c r="AC449" s="91"/>
      <c r="AD449" s="105" t="str">
        <f>IF(OR(ISBLANK(AC449),ISBLANK(J449)),"",IF(AND(J449&gt;1, K449 &gt;= 6, K449 &lt;= 59), VLOOKUP(AC449&amp;Y449,Contextualization!C454:D485,2,FALSE), "NPD"))</f>
        <v/>
      </c>
      <c r="AE449" s="158"/>
    </row>
    <row r="450" spans="1:31">
      <c r="A450" s="157">
        <f t="shared" si="72"/>
        <v>446</v>
      </c>
      <c r="B450" s="57"/>
      <c r="C450" s="57"/>
      <c r="D450" s="57"/>
      <c r="E450" s="60"/>
      <c r="F450" s="57"/>
      <c r="G450" s="57"/>
      <c r="H450" s="58"/>
      <c r="I450" s="62"/>
      <c r="J450" s="93"/>
      <c r="K450" s="103" t="str">
        <f t="shared" si="77"/>
        <v/>
      </c>
      <c r="L450" s="103" t="str">
        <f t="shared" si="78"/>
        <v/>
      </c>
      <c r="M450" s="89"/>
      <c r="N450" s="121" t="str">
        <f t="shared" si="73"/>
        <v/>
      </c>
      <c r="O450" s="121" t="str">
        <f t="shared" si="74"/>
        <v/>
      </c>
      <c r="P450" s="122" t="str">
        <f>IF(ISBLANK(M450), "", (POWER(M450/VLOOKUP(O450,Anthro_Calc!C:P,13,FALSE),VLOOKUP(O450,Anthro_Calc!C:P,12,FALSE))-1) / (VLOOKUP(O450,Anthro_Calc!C:P,14,FALSE)*VLOOKUP(O450,Anthro_Calc!C:P,12,FALSE)))</f>
        <v/>
      </c>
      <c r="Q450" s="122" t="str">
        <f>IF(ISBLANK(M450), "", -3 + (M450 -VLOOKUP(O450,Anthro_Calc!C:P,4,FALSE)) / (VLOOKUP(O450,Anthro_Calc!C:P,5,FALSE) - VLOOKUP(O450,Anthro_Calc!C:P,4,FALSE)))</f>
        <v/>
      </c>
      <c r="R450" s="122" t="str">
        <f>IF(ISBLANK(M450), "", 3 + (M450 -VLOOKUP(O450,Anthro_Calc!C:P,10,FALSE)) / (VLOOKUP(O450,Anthro_Calc!C:P,10,FALSE) - VLOOKUP(O450,Anthro_Calc!C:P,9,FALSE)))</f>
        <v/>
      </c>
      <c r="S450" s="123" t="str">
        <f t="shared" si="79"/>
        <v/>
      </c>
      <c r="T450" s="124" t="str">
        <f t="shared" si="75"/>
        <v/>
      </c>
      <c r="U450" s="124">
        <f t="shared" si="80"/>
        <v>0</v>
      </c>
      <c r="V450" s="124" t="str">
        <f t="shared" si="81"/>
        <v/>
      </c>
      <c r="W450" s="124">
        <f t="shared" si="82"/>
        <v>0</v>
      </c>
      <c r="X450" s="124" t="str">
        <f t="shared" si="83"/>
        <v/>
      </c>
      <c r="Y450" s="124" t="str">
        <f t="shared" si="76"/>
        <v/>
      </c>
      <c r="Z450" s="55"/>
      <c r="AA450" s="90" t="s">
        <v>27</v>
      </c>
      <c r="AB450" s="89"/>
      <c r="AC450" s="91"/>
      <c r="AD450" s="105" t="str">
        <f>IF(OR(ISBLANK(AC450),ISBLANK(J450)),"",IF(AND(J450&gt;1, K450 &gt;= 6, K450 &lt;= 59), VLOOKUP(AC450&amp;Y450,Contextualization!C455:D486,2,FALSE), "NPD"))</f>
        <v/>
      </c>
      <c r="AE450" s="158"/>
    </row>
    <row r="451" spans="1:31">
      <c r="A451" s="157">
        <f t="shared" si="72"/>
        <v>447</v>
      </c>
      <c r="B451" s="57"/>
      <c r="C451" s="57"/>
      <c r="D451" s="57"/>
      <c r="E451" s="60"/>
      <c r="F451" s="57"/>
      <c r="G451" s="57"/>
      <c r="H451" s="58"/>
      <c r="I451" s="62"/>
      <c r="J451" s="93"/>
      <c r="K451" s="103" t="str">
        <f t="shared" si="77"/>
        <v/>
      </c>
      <c r="L451" s="103" t="str">
        <f t="shared" si="78"/>
        <v/>
      </c>
      <c r="M451" s="89"/>
      <c r="N451" s="121" t="str">
        <f t="shared" si="73"/>
        <v/>
      </c>
      <c r="O451" s="121" t="str">
        <f t="shared" si="74"/>
        <v/>
      </c>
      <c r="P451" s="122" t="str">
        <f>IF(ISBLANK(M451), "", (POWER(M451/VLOOKUP(O451,Anthro_Calc!C:P,13,FALSE),VLOOKUP(O451,Anthro_Calc!C:P,12,FALSE))-1) / (VLOOKUP(O451,Anthro_Calc!C:P,14,FALSE)*VLOOKUP(O451,Anthro_Calc!C:P,12,FALSE)))</f>
        <v/>
      </c>
      <c r="Q451" s="122" t="str">
        <f>IF(ISBLANK(M451), "", -3 + (M451 -VLOOKUP(O451,Anthro_Calc!C:P,4,FALSE)) / (VLOOKUP(O451,Anthro_Calc!C:P,5,FALSE) - VLOOKUP(O451,Anthro_Calc!C:P,4,FALSE)))</f>
        <v/>
      </c>
      <c r="R451" s="122" t="str">
        <f>IF(ISBLANK(M451), "", 3 + (M451 -VLOOKUP(O451,Anthro_Calc!C:P,10,FALSE)) / (VLOOKUP(O451,Anthro_Calc!C:P,10,FALSE) - VLOOKUP(O451,Anthro_Calc!C:P,9,FALSE)))</f>
        <v/>
      </c>
      <c r="S451" s="123" t="str">
        <f t="shared" si="79"/>
        <v/>
      </c>
      <c r="T451" s="124" t="str">
        <f t="shared" si="75"/>
        <v/>
      </c>
      <c r="U451" s="124">
        <f t="shared" si="80"/>
        <v>0</v>
      </c>
      <c r="V451" s="124" t="str">
        <f t="shared" si="81"/>
        <v/>
      </c>
      <c r="W451" s="124">
        <f t="shared" si="82"/>
        <v>0</v>
      </c>
      <c r="X451" s="124" t="str">
        <f t="shared" si="83"/>
        <v/>
      </c>
      <c r="Y451" s="124" t="str">
        <f t="shared" si="76"/>
        <v/>
      </c>
      <c r="Z451" s="55"/>
      <c r="AA451" s="90" t="s">
        <v>27</v>
      </c>
      <c r="AB451" s="89"/>
      <c r="AC451" s="91"/>
      <c r="AD451" s="105" t="str">
        <f>IF(OR(ISBLANK(AC451),ISBLANK(J451)),"",IF(AND(J451&gt;1, K451 &gt;= 6, K451 &lt;= 59), VLOOKUP(AC451&amp;Y451,Contextualization!C456:D487,2,FALSE), "NPD"))</f>
        <v/>
      </c>
      <c r="AE451" s="158"/>
    </row>
    <row r="452" spans="1:31">
      <c r="A452" s="157">
        <f t="shared" si="72"/>
        <v>448</v>
      </c>
      <c r="B452" s="57"/>
      <c r="C452" s="57"/>
      <c r="D452" s="57"/>
      <c r="E452" s="60"/>
      <c r="F452" s="57"/>
      <c r="G452" s="57"/>
      <c r="H452" s="58"/>
      <c r="I452" s="62"/>
      <c r="J452" s="93"/>
      <c r="K452" s="103" t="str">
        <f t="shared" si="77"/>
        <v/>
      </c>
      <c r="L452" s="103" t="str">
        <f t="shared" si="78"/>
        <v/>
      </c>
      <c r="M452" s="89"/>
      <c r="N452" s="121" t="str">
        <f t="shared" si="73"/>
        <v/>
      </c>
      <c r="O452" s="121" t="str">
        <f t="shared" si="74"/>
        <v/>
      </c>
      <c r="P452" s="122" t="str">
        <f>IF(ISBLANK(M452), "", (POWER(M452/VLOOKUP(O452,Anthro_Calc!C:P,13,FALSE),VLOOKUP(O452,Anthro_Calc!C:P,12,FALSE))-1) / (VLOOKUP(O452,Anthro_Calc!C:P,14,FALSE)*VLOOKUP(O452,Anthro_Calc!C:P,12,FALSE)))</f>
        <v/>
      </c>
      <c r="Q452" s="122" t="str">
        <f>IF(ISBLANK(M452), "", -3 + (M452 -VLOOKUP(O452,Anthro_Calc!C:P,4,FALSE)) / (VLOOKUP(O452,Anthro_Calc!C:P,5,FALSE) - VLOOKUP(O452,Anthro_Calc!C:P,4,FALSE)))</f>
        <v/>
      </c>
      <c r="R452" s="122" t="str">
        <f>IF(ISBLANK(M452), "", 3 + (M452 -VLOOKUP(O452,Anthro_Calc!C:P,10,FALSE)) / (VLOOKUP(O452,Anthro_Calc!C:P,10,FALSE) - VLOOKUP(O452,Anthro_Calc!C:P,9,FALSE)))</f>
        <v/>
      </c>
      <c r="S452" s="123" t="str">
        <f t="shared" si="79"/>
        <v/>
      </c>
      <c r="T452" s="124" t="str">
        <f t="shared" si="75"/>
        <v/>
      </c>
      <c r="U452" s="124">
        <f t="shared" si="80"/>
        <v>0</v>
      </c>
      <c r="V452" s="124" t="str">
        <f t="shared" si="81"/>
        <v/>
      </c>
      <c r="W452" s="124">
        <f t="shared" si="82"/>
        <v>0</v>
      </c>
      <c r="X452" s="124" t="str">
        <f t="shared" si="83"/>
        <v/>
      </c>
      <c r="Y452" s="124" t="str">
        <f t="shared" si="76"/>
        <v/>
      </c>
      <c r="Z452" s="55"/>
      <c r="AA452" s="90" t="s">
        <v>27</v>
      </c>
      <c r="AB452" s="89"/>
      <c r="AC452" s="91"/>
      <c r="AD452" s="105" t="str">
        <f>IF(OR(ISBLANK(AC452),ISBLANK(J452)),"",IF(AND(J452&gt;1, K452 &gt;= 6, K452 &lt;= 59), VLOOKUP(AC452&amp;Y452,Contextualization!C457:D488,2,FALSE), "NPD"))</f>
        <v/>
      </c>
      <c r="AE452" s="158"/>
    </row>
    <row r="453" spans="1:31">
      <c r="A453" s="157">
        <f t="shared" ref="A453:A504" si="84">ROW()-4</f>
        <v>449</v>
      </c>
      <c r="B453" s="57"/>
      <c r="C453" s="57"/>
      <c r="D453" s="57"/>
      <c r="E453" s="60"/>
      <c r="F453" s="57"/>
      <c r="G453" s="57"/>
      <c r="H453" s="58"/>
      <c r="I453" s="62"/>
      <c r="J453" s="93"/>
      <c r="K453" s="103" t="str">
        <f t="shared" si="77"/>
        <v/>
      </c>
      <c r="L453" s="103" t="str">
        <f t="shared" si="78"/>
        <v/>
      </c>
      <c r="M453" s="89"/>
      <c r="N453" s="121" t="str">
        <f t="shared" ref="N453:N504" si="85">H453&amp;K453</f>
        <v/>
      </c>
      <c r="O453" s="121" t="str">
        <f t="shared" ref="O453:O504" si="86">H453&amp;L453</f>
        <v/>
      </c>
      <c r="P453" s="122" t="str">
        <f>IF(ISBLANK(M453), "", (POWER(M453/VLOOKUP(O453,Anthro_Calc!C:P,13,FALSE),VLOOKUP(O453,Anthro_Calc!C:P,12,FALSE))-1) / (VLOOKUP(O453,Anthro_Calc!C:P,14,FALSE)*VLOOKUP(O453,Anthro_Calc!C:P,12,FALSE)))</f>
        <v/>
      </c>
      <c r="Q453" s="122" t="str">
        <f>IF(ISBLANK(M453), "", -3 + (M453 -VLOOKUP(O453,Anthro_Calc!C:P,4,FALSE)) / (VLOOKUP(O453,Anthro_Calc!C:P,5,FALSE) - VLOOKUP(O453,Anthro_Calc!C:P,4,FALSE)))</f>
        <v/>
      </c>
      <c r="R453" s="122" t="str">
        <f>IF(ISBLANK(M453), "", 3 + (M453 -VLOOKUP(O453,Anthro_Calc!C:P,10,FALSE)) / (VLOOKUP(O453,Anthro_Calc!C:P,10,FALSE) - VLOOKUP(O453,Anthro_Calc!C:P,9,FALSE)))</f>
        <v/>
      </c>
      <c r="S453" s="123" t="str">
        <f t="shared" si="79"/>
        <v/>
      </c>
      <c r="T453" s="124" t="str">
        <f t="shared" ref="T453:T504" si="87">IF(ISBLANK(M453), "", IF(S453&lt;=-3,"SEVERE", IF(S453&lt;=-2,"MODERATE", IF(S453&lt;=-1, "MILD", "NORMAL"))))</f>
        <v/>
      </c>
      <c r="U453" s="124">
        <f t="shared" si="80"/>
        <v>0</v>
      </c>
      <c r="V453" s="124" t="str">
        <f t="shared" si="81"/>
        <v/>
      </c>
      <c r="W453" s="124">
        <f t="shared" si="82"/>
        <v>0</v>
      </c>
      <c r="X453" s="124" t="str">
        <f t="shared" si="83"/>
        <v/>
      </c>
      <c r="Y453" s="124" t="str">
        <f t="shared" si="76"/>
        <v/>
      </c>
      <c r="Z453" s="55"/>
      <c r="AA453" s="90" t="s">
        <v>27</v>
      </c>
      <c r="AB453" s="89"/>
      <c r="AC453" s="91"/>
      <c r="AD453" s="105" t="str">
        <f>IF(OR(ISBLANK(AC453),ISBLANK(J453)),"",IF(AND(J453&gt;1, K453 &gt;= 6, K453 &lt;= 59), VLOOKUP(AC453&amp;Y453,Contextualization!C458:D489,2,FALSE), "NPD"))</f>
        <v/>
      </c>
      <c r="AE453" s="158"/>
    </row>
    <row r="454" spans="1:31">
      <c r="A454" s="157">
        <f t="shared" si="84"/>
        <v>450</v>
      </c>
      <c r="B454" s="57"/>
      <c r="C454" s="57"/>
      <c r="D454" s="57"/>
      <c r="E454" s="60"/>
      <c r="F454" s="57"/>
      <c r="G454" s="57"/>
      <c r="H454" s="58"/>
      <c r="I454" s="62"/>
      <c r="J454" s="93"/>
      <c r="K454" s="103" t="str">
        <f t="shared" ref="K454:K501" si="88">IF(ISBLANK(I454), "", ROUND((E454-I454)/30.4,0))</f>
        <v/>
      </c>
      <c r="L454" s="103" t="str">
        <f t="shared" ref="L454:L501" si="89">IF(ISBLANK(I454), "", E454-I454)</f>
        <v/>
      </c>
      <c r="M454" s="89"/>
      <c r="N454" s="121" t="str">
        <f t="shared" si="85"/>
        <v/>
      </c>
      <c r="O454" s="121" t="str">
        <f t="shared" si="86"/>
        <v/>
      </c>
      <c r="P454" s="122" t="str">
        <f>IF(ISBLANK(M454), "", (POWER(M454/VLOOKUP(O454,Anthro_Calc!C:P,13,FALSE),VLOOKUP(O454,Anthro_Calc!C:P,12,FALSE))-1) / (VLOOKUP(O454,Anthro_Calc!C:P,14,FALSE)*VLOOKUP(O454,Anthro_Calc!C:P,12,FALSE)))</f>
        <v/>
      </c>
      <c r="Q454" s="122" t="str">
        <f>IF(ISBLANK(M454), "", -3 + (M454 -VLOOKUP(O454,Anthro_Calc!C:P,4,FALSE)) / (VLOOKUP(O454,Anthro_Calc!C:P,5,FALSE) - VLOOKUP(O454,Anthro_Calc!C:P,4,FALSE)))</f>
        <v/>
      </c>
      <c r="R454" s="122" t="str">
        <f>IF(ISBLANK(M454), "", 3 + (M454 -VLOOKUP(O454,Anthro_Calc!C:P,10,FALSE)) / (VLOOKUP(O454,Anthro_Calc!C:P,10,FALSE) - VLOOKUP(O454,Anthro_Calc!C:P,9,FALSE)))</f>
        <v/>
      </c>
      <c r="S454" s="123" t="str">
        <f t="shared" ref="S454:S501" si="90">IF(P454="", "", IF(P454&gt;3, R454, IF(P454&lt;-3, Q454, P454)))</f>
        <v/>
      </c>
      <c r="T454" s="124" t="str">
        <f t="shared" si="87"/>
        <v/>
      </c>
      <c r="U454" s="124">
        <f t="shared" ref="U454:U504" si="91">IF(H454="m", L454, 0)</f>
        <v>0</v>
      </c>
      <c r="V454" s="124" t="str">
        <f t="shared" ref="V454:V504" si="92">IF(H454="m", M454, "")</f>
        <v/>
      </c>
      <c r="W454" s="124">
        <f t="shared" ref="W454:W504" si="93">IF(H454="f", L454, 0)</f>
        <v>0</v>
      </c>
      <c r="X454" s="124" t="str">
        <f t="shared" ref="X454:X504" si="94">IF(H454="f", M454, "")</f>
        <v/>
      </c>
      <c r="Y454" s="124" t="str">
        <f t="shared" ref="Y454:Y501" si="95">IF(AND(ISERROR(FIND("Mild",$I$2)),T454="MILD"),"NORMAL",T454)</f>
        <v/>
      </c>
      <c r="Z454" s="55"/>
      <c r="AA454" s="90" t="s">
        <v>27</v>
      </c>
      <c r="AB454" s="89"/>
      <c r="AC454" s="91"/>
      <c r="AD454" s="105" t="str">
        <f>IF(OR(ISBLANK(AC454),ISBLANK(J454)),"",IF(AND(J454&gt;1, K454 &gt;= 6, K454 &lt;= 59), VLOOKUP(AC454&amp;Y454,Contextualization!C459:D490,2,FALSE), "NPD"))</f>
        <v/>
      </c>
      <c r="AE454" s="158"/>
    </row>
    <row r="455" spans="1:31">
      <c r="A455" s="157">
        <f t="shared" si="84"/>
        <v>451</v>
      </c>
      <c r="B455" s="57"/>
      <c r="C455" s="57"/>
      <c r="D455" s="57"/>
      <c r="E455" s="60"/>
      <c r="F455" s="57"/>
      <c r="G455" s="57"/>
      <c r="H455" s="58"/>
      <c r="I455" s="62"/>
      <c r="J455" s="93"/>
      <c r="K455" s="103" t="str">
        <f t="shared" si="88"/>
        <v/>
      </c>
      <c r="L455" s="103" t="str">
        <f t="shared" si="89"/>
        <v/>
      </c>
      <c r="M455" s="89"/>
      <c r="N455" s="121" t="str">
        <f t="shared" si="85"/>
        <v/>
      </c>
      <c r="O455" s="121" t="str">
        <f t="shared" si="86"/>
        <v/>
      </c>
      <c r="P455" s="122" t="str">
        <f>IF(ISBLANK(M455), "", (POWER(M455/VLOOKUP(O455,Anthro_Calc!C:P,13,FALSE),VLOOKUP(O455,Anthro_Calc!C:P,12,FALSE))-1) / (VLOOKUP(O455,Anthro_Calc!C:P,14,FALSE)*VLOOKUP(O455,Anthro_Calc!C:P,12,FALSE)))</f>
        <v/>
      </c>
      <c r="Q455" s="122" t="str">
        <f>IF(ISBLANK(M455), "", -3 + (M455 -VLOOKUP(O455,Anthro_Calc!C:P,4,FALSE)) / (VLOOKUP(O455,Anthro_Calc!C:P,5,FALSE) - VLOOKUP(O455,Anthro_Calc!C:P,4,FALSE)))</f>
        <v/>
      </c>
      <c r="R455" s="122" t="str">
        <f>IF(ISBLANK(M455), "", 3 + (M455 -VLOOKUP(O455,Anthro_Calc!C:P,10,FALSE)) / (VLOOKUP(O455,Anthro_Calc!C:P,10,FALSE) - VLOOKUP(O455,Anthro_Calc!C:P,9,FALSE)))</f>
        <v/>
      </c>
      <c r="S455" s="123" t="str">
        <f t="shared" si="90"/>
        <v/>
      </c>
      <c r="T455" s="124" t="str">
        <f t="shared" si="87"/>
        <v/>
      </c>
      <c r="U455" s="124">
        <f t="shared" si="91"/>
        <v>0</v>
      </c>
      <c r="V455" s="124" t="str">
        <f t="shared" si="92"/>
        <v/>
      </c>
      <c r="W455" s="124">
        <f t="shared" si="93"/>
        <v>0</v>
      </c>
      <c r="X455" s="124" t="str">
        <f t="shared" si="94"/>
        <v/>
      </c>
      <c r="Y455" s="124" t="str">
        <f t="shared" si="95"/>
        <v/>
      </c>
      <c r="Z455" s="55"/>
      <c r="AA455" s="90" t="s">
        <v>27</v>
      </c>
      <c r="AB455" s="89"/>
      <c r="AC455" s="91"/>
      <c r="AD455" s="105" t="str">
        <f>IF(OR(ISBLANK(AC455),ISBLANK(J455)),"",IF(AND(J455&gt;1, K455 &gt;= 6, K455 &lt;= 59), VLOOKUP(AC455&amp;Y455,Contextualization!C460:D491,2,FALSE), "NPD"))</f>
        <v/>
      </c>
      <c r="AE455" s="158"/>
    </row>
    <row r="456" spans="1:31">
      <c r="A456" s="157">
        <f t="shared" si="84"/>
        <v>452</v>
      </c>
      <c r="B456" s="57"/>
      <c r="C456" s="57"/>
      <c r="D456" s="57"/>
      <c r="E456" s="60"/>
      <c r="F456" s="57"/>
      <c r="G456" s="57"/>
      <c r="H456" s="58"/>
      <c r="I456" s="62"/>
      <c r="J456" s="93"/>
      <c r="K456" s="103" t="str">
        <f t="shared" si="88"/>
        <v/>
      </c>
      <c r="L456" s="103" t="str">
        <f t="shared" si="89"/>
        <v/>
      </c>
      <c r="M456" s="89"/>
      <c r="N456" s="121" t="str">
        <f t="shared" si="85"/>
        <v/>
      </c>
      <c r="O456" s="121" t="str">
        <f t="shared" si="86"/>
        <v/>
      </c>
      <c r="P456" s="122" t="str">
        <f>IF(ISBLANK(M456), "", (POWER(M456/VLOOKUP(O456,Anthro_Calc!C:P,13,FALSE),VLOOKUP(O456,Anthro_Calc!C:P,12,FALSE))-1) / (VLOOKUP(O456,Anthro_Calc!C:P,14,FALSE)*VLOOKUP(O456,Anthro_Calc!C:P,12,FALSE)))</f>
        <v/>
      </c>
      <c r="Q456" s="122" t="str">
        <f>IF(ISBLANK(M456), "", -3 + (M456 -VLOOKUP(O456,Anthro_Calc!C:P,4,FALSE)) / (VLOOKUP(O456,Anthro_Calc!C:P,5,FALSE) - VLOOKUP(O456,Anthro_Calc!C:P,4,FALSE)))</f>
        <v/>
      </c>
      <c r="R456" s="122" t="str">
        <f>IF(ISBLANK(M456), "", 3 + (M456 -VLOOKUP(O456,Anthro_Calc!C:P,10,FALSE)) / (VLOOKUP(O456,Anthro_Calc!C:P,10,FALSE) - VLOOKUP(O456,Anthro_Calc!C:P,9,FALSE)))</f>
        <v/>
      </c>
      <c r="S456" s="123" t="str">
        <f t="shared" si="90"/>
        <v/>
      </c>
      <c r="T456" s="124" t="str">
        <f t="shared" si="87"/>
        <v/>
      </c>
      <c r="U456" s="124">
        <f t="shared" si="91"/>
        <v>0</v>
      </c>
      <c r="V456" s="124" t="str">
        <f t="shared" si="92"/>
        <v/>
      </c>
      <c r="W456" s="124">
        <f t="shared" si="93"/>
        <v>0</v>
      </c>
      <c r="X456" s="124" t="str">
        <f t="shared" si="94"/>
        <v/>
      </c>
      <c r="Y456" s="124" t="str">
        <f t="shared" si="95"/>
        <v/>
      </c>
      <c r="Z456" s="55"/>
      <c r="AA456" s="90" t="s">
        <v>27</v>
      </c>
      <c r="AB456" s="89"/>
      <c r="AC456" s="91"/>
      <c r="AD456" s="105" t="str">
        <f>IF(OR(ISBLANK(AC456),ISBLANK(J456)),"",IF(AND(J456&gt;1, K456 &gt;= 6, K456 &lt;= 59), VLOOKUP(AC456&amp;Y456,Contextualization!C461:D492,2,FALSE), "NPD"))</f>
        <v/>
      </c>
      <c r="AE456" s="158"/>
    </row>
    <row r="457" spans="1:31">
      <c r="A457" s="157">
        <f t="shared" si="84"/>
        <v>453</v>
      </c>
      <c r="B457" s="57"/>
      <c r="C457" s="57"/>
      <c r="D457" s="57"/>
      <c r="E457" s="60"/>
      <c r="F457" s="57"/>
      <c r="G457" s="57"/>
      <c r="H457" s="58"/>
      <c r="I457" s="62"/>
      <c r="J457" s="93"/>
      <c r="K457" s="103" t="str">
        <f t="shared" si="88"/>
        <v/>
      </c>
      <c r="L457" s="103" t="str">
        <f t="shared" si="89"/>
        <v/>
      </c>
      <c r="M457" s="89"/>
      <c r="N457" s="121" t="str">
        <f t="shared" si="85"/>
        <v/>
      </c>
      <c r="O457" s="121" t="str">
        <f t="shared" si="86"/>
        <v/>
      </c>
      <c r="P457" s="122" t="str">
        <f>IF(ISBLANK(M457), "", (POWER(M457/VLOOKUP(O457,Anthro_Calc!C:P,13,FALSE),VLOOKUP(O457,Anthro_Calc!C:P,12,FALSE))-1) / (VLOOKUP(O457,Anthro_Calc!C:P,14,FALSE)*VLOOKUP(O457,Anthro_Calc!C:P,12,FALSE)))</f>
        <v/>
      </c>
      <c r="Q457" s="122" t="str">
        <f>IF(ISBLANK(M457), "", -3 + (M457 -VLOOKUP(O457,Anthro_Calc!C:P,4,FALSE)) / (VLOOKUP(O457,Anthro_Calc!C:P,5,FALSE) - VLOOKUP(O457,Anthro_Calc!C:P,4,FALSE)))</f>
        <v/>
      </c>
      <c r="R457" s="122" t="str">
        <f>IF(ISBLANK(M457), "", 3 + (M457 -VLOOKUP(O457,Anthro_Calc!C:P,10,FALSE)) / (VLOOKUP(O457,Anthro_Calc!C:P,10,FALSE) - VLOOKUP(O457,Anthro_Calc!C:P,9,FALSE)))</f>
        <v/>
      </c>
      <c r="S457" s="123" t="str">
        <f t="shared" si="90"/>
        <v/>
      </c>
      <c r="T457" s="124" t="str">
        <f t="shared" si="87"/>
        <v/>
      </c>
      <c r="U457" s="124">
        <f t="shared" si="91"/>
        <v>0</v>
      </c>
      <c r="V457" s="124" t="str">
        <f t="shared" si="92"/>
        <v/>
      </c>
      <c r="W457" s="124">
        <f t="shared" si="93"/>
        <v>0</v>
      </c>
      <c r="X457" s="124" t="str">
        <f t="shared" si="94"/>
        <v/>
      </c>
      <c r="Y457" s="124" t="str">
        <f t="shared" si="95"/>
        <v/>
      </c>
      <c r="Z457" s="55"/>
      <c r="AA457" s="90" t="s">
        <v>27</v>
      </c>
      <c r="AB457" s="89"/>
      <c r="AC457" s="91"/>
      <c r="AD457" s="105" t="str">
        <f>IF(OR(ISBLANK(AC457),ISBLANK(J457)),"",IF(AND(J457&gt;1, K457 &gt;= 6, K457 &lt;= 59), VLOOKUP(AC457&amp;Y457,Contextualization!C462:D493,2,FALSE), "NPD"))</f>
        <v/>
      </c>
      <c r="AE457" s="158"/>
    </row>
    <row r="458" spans="1:31">
      <c r="A458" s="157">
        <f t="shared" si="84"/>
        <v>454</v>
      </c>
      <c r="B458" s="57"/>
      <c r="C458" s="57"/>
      <c r="D458" s="57"/>
      <c r="E458" s="60"/>
      <c r="F458" s="57"/>
      <c r="G458" s="57"/>
      <c r="H458" s="58"/>
      <c r="I458" s="62"/>
      <c r="J458" s="93"/>
      <c r="K458" s="103" t="str">
        <f t="shared" si="88"/>
        <v/>
      </c>
      <c r="L458" s="103" t="str">
        <f t="shared" si="89"/>
        <v/>
      </c>
      <c r="M458" s="89"/>
      <c r="N458" s="121" t="str">
        <f t="shared" si="85"/>
        <v/>
      </c>
      <c r="O458" s="121" t="str">
        <f t="shared" si="86"/>
        <v/>
      </c>
      <c r="P458" s="122" t="str">
        <f>IF(ISBLANK(M458), "", (POWER(M458/VLOOKUP(O458,Anthro_Calc!C:P,13,FALSE),VLOOKUP(O458,Anthro_Calc!C:P,12,FALSE))-1) / (VLOOKUP(O458,Anthro_Calc!C:P,14,FALSE)*VLOOKUP(O458,Anthro_Calc!C:P,12,FALSE)))</f>
        <v/>
      </c>
      <c r="Q458" s="122" t="str">
        <f>IF(ISBLANK(M458), "", -3 + (M458 -VLOOKUP(O458,Anthro_Calc!C:P,4,FALSE)) / (VLOOKUP(O458,Anthro_Calc!C:P,5,FALSE) - VLOOKUP(O458,Anthro_Calc!C:P,4,FALSE)))</f>
        <v/>
      </c>
      <c r="R458" s="122" t="str">
        <f>IF(ISBLANK(M458), "", 3 + (M458 -VLOOKUP(O458,Anthro_Calc!C:P,10,FALSE)) / (VLOOKUP(O458,Anthro_Calc!C:P,10,FALSE) - VLOOKUP(O458,Anthro_Calc!C:P,9,FALSE)))</f>
        <v/>
      </c>
      <c r="S458" s="123" t="str">
        <f t="shared" si="90"/>
        <v/>
      </c>
      <c r="T458" s="124" t="str">
        <f t="shared" si="87"/>
        <v/>
      </c>
      <c r="U458" s="124">
        <f t="shared" si="91"/>
        <v>0</v>
      </c>
      <c r="V458" s="124" t="str">
        <f t="shared" si="92"/>
        <v/>
      </c>
      <c r="W458" s="124">
        <f t="shared" si="93"/>
        <v>0</v>
      </c>
      <c r="X458" s="124" t="str">
        <f t="shared" si="94"/>
        <v/>
      </c>
      <c r="Y458" s="124" t="str">
        <f t="shared" si="95"/>
        <v/>
      </c>
      <c r="Z458" s="55"/>
      <c r="AA458" s="90" t="s">
        <v>27</v>
      </c>
      <c r="AB458" s="89"/>
      <c r="AC458" s="91"/>
      <c r="AD458" s="105" t="str">
        <f>IF(OR(ISBLANK(AC458),ISBLANK(J458)),"",IF(AND(J458&gt;1, K458 &gt;= 6, K458 &lt;= 59), VLOOKUP(AC458&amp;Y458,Contextualization!C463:D494,2,FALSE), "NPD"))</f>
        <v/>
      </c>
      <c r="AE458" s="158"/>
    </row>
    <row r="459" spans="1:31">
      <c r="A459" s="157">
        <f t="shared" si="84"/>
        <v>455</v>
      </c>
      <c r="B459" s="57"/>
      <c r="C459" s="57"/>
      <c r="D459" s="57"/>
      <c r="E459" s="60"/>
      <c r="F459" s="57"/>
      <c r="G459" s="57"/>
      <c r="H459" s="58"/>
      <c r="I459" s="62"/>
      <c r="J459" s="93"/>
      <c r="K459" s="103" t="str">
        <f t="shared" si="88"/>
        <v/>
      </c>
      <c r="L459" s="103" t="str">
        <f t="shared" si="89"/>
        <v/>
      </c>
      <c r="M459" s="89"/>
      <c r="N459" s="121" t="str">
        <f t="shared" si="85"/>
        <v/>
      </c>
      <c r="O459" s="121" t="str">
        <f t="shared" si="86"/>
        <v/>
      </c>
      <c r="P459" s="122" t="str">
        <f>IF(ISBLANK(M459), "", (POWER(M459/VLOOKUP(O459,Anthro_Calc!C:P,13,FALSE),VLOOKUP(O459,Anthro_Calc!C:P,12,FALSE))-1) / (VLOOKUP(O459,Anthro_Calc!C:P,14,FALSE)*VLOOKUP(O459,Anthro_Calc!C:P,12,FALSE)))</f>
        <v/>
      </c>
      <c r="Q459" s="122" t="str">
        <f>IF(ISBLANK(M459), "", -3 + (M459 -VLOOKUP(O459,Anthro_Calc!C:P,4,FALSE)) / (VLOOKUP(O459,Anthro_Calc!C:P,5,FALSE) - VLOOKUP(O459,Anthro_Calc!C:P,4,FALSE)))</f>
        <v/>
      </c>
      <c r="R459" s="122" t="str">
        <f>IF(ISBLANK(M459), "", 3 + (M459 -VLOOKUP(O459,Anthro_Calc!C:P,10,FALSE)) / (VLOOKUP(O459,Anthro_Calc!C:P,10,FALSE) - VLOOKUP(O459,Anthro_Calc!C:P,9,FALSE)))</f>
        <v/>
      </c>
      <c r="S459" s="123" t="str">
        <f t="shared" si="90"/>
        <v/>
      </c>
      <c r="T459" s="124" t="str">
        <f t="shared" si="87"/>
        <v/>
      </c>
      <c r="U459" s="124">
        <f t="shared" si="91"/>
        <v>0</v>
      </c>
      <c r="V459" s="124" t="str">
        <f t="shared" si="92"/>
        <v/>
      </c>
      <c r="W459" s="124">
        <f t="shared" si="93"/>
        <v>0</v>
      </c>
      <c r="X459" s="124" t="str">
        <f t="shared" si="94"/>
        <v/>
      </c>
      <c r="Y459" s="124" t="str">
        <f t="shared" si="95"/>
        <v/>
      </c>
      <c r="Z459" s="55"/>
      <c r="AA459" s="90" t="s">
        <v>27</v>
      </c>
      <c r="AB459" s="89"/>
      <c r="AC459" s="91"/>
      <c r="AD459" s="105" t="str">
        <f>IF(OR(ISBLANK(AC459),ISBLANK(J459)),"",IF(AND(J459&gt;1, K459 &gt;= 6, K459 &lt;= 59), VLOOKUP(AC459&amp;Y459,Contextualization!C464:D495,2,FALSE), "NPD"))</f>
        <v/>
      </c>
      <c r="AE459" s="158"/>
    </row>
    <row r="460" spans="1:31">
      <c r="A460" s="157">
        <f t="shared" si="84"/>
        <v>456</v>
      </c>
      <c r="B460" s="57"/>
      <c r="C460" s="57"/>
      <c r="D460" s="57"/>
      <c r="E460" s="60"/>
      <c r="F460" s="57"/>
      <c r="G460" s="57"/>
      <c r="H460" s="58"/>
      <c r="I460" s="62"/>
      <c r="J460" s="93"/>
      <c r="K460" s="103" t="str">
        <f t="shared" si="88"/>
        <v/>
      </c>
      <c r="L460" s="103" t="str">
        <f t="shared" si="89"/>
        <v/>
      </c>
      <c r="M460" s="89"/>
      <c r="N460" s="121" t="str">
        <f t="shared" si="85"/>
        <v/>
      </c>
      <c r="O460" s="121" t="str">
        <f t="shared" si="86"/>
        <v/>
      </c>
      <c r="P460" s="122" t="str">
        <f>IF(ISBLANK(M460), "", (POWER(M460/VLOOKUP(O460,Anthro_Calc!C:P,13,FALSE),VLOOKUP(O460,Anthro_Calc!C:P,12,FALSE))-1) / (VLOOKUP(O460,Anthro_Calc!C:P,14,FALSE)*VLOOKUP(O460,Anthro_Calc!C:P,12,FALSE)))</f>
        <v/>
      </c>
      <c r="Q460" s="122" t="str">
        <f>IF(ISBLANK(M460), "", -3 + (M460 -VLOOKUP(O460,Anthro_Calc!C:P,4,FALSE)) / (VLOOKUP(O460,Anthro_Calc!C:P,5,FALSE) - VLOOKUP(O460,Anthro_Calc!C:P,4,FALSE)))</f>
        <v/>
      </c>
      <c r="R460" s="122" t="str">
        <f>IF(ISBLANK(M460), "", 3 + (M460 -VLOOKUP(O460,Anthro_Calc!C:P,10,FALSE)) / (VLOOKUP(O460,Anthro_Calc!C:P,10,FALSE) - VLOOKUP(O460,Anthro_Calc!C:P,9,FALSE)))</f>
        <v/>
      </c>
      <c r="S460" s="123" t="str">
        <f t="shared" si="90"/>
        <v/>
      </c>
      <c r="T460" s="124" t="str">
        <f t="shared" si="87"/>
        <v/>
      </c>
      <c r="U460" s="124">
        <f t="shared" si="91"/>
        <v>0</v>
      </c>
      <c r="V460" s="124" t="str">
        <f t="shared" si="92"/>
        <v/>
      </c>
      <c r="W460" s="124">
        <f t="shared" si="93"/>
        <v>0</v>
      </c>
      <c r="X460" s="124" t="str">
        <f t="shared" si="94"/>
        <v/>
      </c>
      <c r="Y460" s="124" t="str">
        <f t="shared" si="95"/>
        <v/>
      </c>
      <c r="Z460" s="55"/>
      <c r="AA460" s="90" t="s">
        <v>27</v>
      </c>
      <c r="AB460" s="89"/>
      <c r="AC460" s="91"/>
      <c r="AD460" s="105" t="str">
        <f>IF(OR(ISBLANK(AC460),ISBLANK(J460)),"",IF(AND(J460&gt;1, K460 &gt;= 6, K460 &lt;= 59), VLOOKUP(AC460&amp;Y460,Contextualization!C465:D496,2,FALSE), "NPD"))</f>
        <v/>
      </c>
      <c r="AE460" s="158"/>
    </row>
    <row r="461" spans="1:31">
      <c r="A461" s="157">
        <f t="shared" si="84"/>
        <v>457</v>
      </c>
      <c r="B461" s="57"/>
      <c r="C461" s="57"/>
      <c r="D461" s="57"/>
      <c r="E461" s="60"/>
      <c r="F461" s="57"/>
      <c r="G461" s="57"/>
      <c r="H461" s="58"/>
      <c r="I461" s="62"/>
      <c r="J461" s="93"/>
      <c r="K461" s="103" t="str">
        <f t="shared" si="88"/>
        <v/>
      </c>
      <c r="L461" s="103" t="str">
        <f t="shared" si="89"/>
        <v/>
      </c>
      <c r="M461" s="89"/>
      <c r="N461" s="121" t="str">
        <f t="shared" si="85"/>
        <v/>
      </c>
      <c r="O461" s="121" t="str">
        <f t="shared" si="86"/>
        <v/>
      </c>
      <c r="P461" s="122" t="str">
        <f>IF(ISBLANK(M461), "", (POWER(M461/VLOOKUP(O461,Anthro_Calc!C:P,13,FALSE),VLOOKUP(O461,Anthro_Calc!C:P,12,FALSE))-1) / (VLOOKUP(O461,Anthro_Calc!C:P,14,FALSE)*VLOOKUP(O461,Anthro_Calc!C:P,12,FALSE)))</f>
        <v/>
      </c>
      <c r="Q461" s="122" t="str">
        <f>IF(ISBLANK(M461), "", -3 + (M461 -VLOOKUP(O461,Anthro_Calc!C:P,4,FALSE)) / (VLOOKUP(O461,Anthro_Calc!C:P,5,FALSE) - VLOOKUP(O461,Anthro_Calc!C:P,4,FALSE)))</f>
        <v/>
      </c>
      <c r="R461" s="122" t="str">
        <f>IF(ISBLANK(M461), "", 3 + (M461 -VLOOKUP(O461,Anthro_Calc!C:P,10,FALSE)) / (VLOOKUP(O461,Anthro_Calc!C:P,10,FALSE) - VLOOKUP(O461,Anthro_Calc!C:P,9,FALSE)))</f>
        <v/>
      </c>
      <c r="S461" s="123" t="str">
        <f t="shared" si="90"/>
        <v/>
      </c>
      <c r="T461" s="124" t="str">
        <f t="shared" si="87"/>
        <v/>
      </c>
      <c r="U461" s="124">
        <f t="shared" si="91"/>
        <v>0</v>
      </c>
      <c r="V461" s="124" t="str">
        <f t="shared" si="92"/>
        <v/>
      </c>
      <c r="W461" s="124">
        <f t="shared" si="93"/>
        <v>0</v>
      </c>
      <c r="X461" s="124" t="str">
        <f t="shared" si="94"/>
        <v/>
      </c>
      <c r="Y461" s="124" t="str">
        <f t="shared" si="95"/>
        <v/>
      </c>
      <c r="Z461" s="55"/>
      <c r="AA461" s="90" t="s">
        <v>27</v>
      </c>
      <c r="AB461" s="89"/>
      <c r="AC461" s="91"/>
      <c r="AD461" s="105" t="str">
        <f>IF(OR(ISBLANK(AC461),ISBLANK(J461)),"",IF(AND(J461&gt;1, K461 &gt;= 6, K461 &lt;= 59), VLOOKUP(AC461&amp;Y461,Contextualization!C466:D497,2,FALSE), "NPD"))</f>
        <v/>
      </c>
      <c r="AE461" s="158"/>
    </row>
    <row r="462" spans="1:31">
      <c r="A462" s="157">
        <f t="shared" si="84"/>
        <v>458</v>
      </c>
      <c r="B462" s="57"/>
      <c r="C462" s="57"/>
      <c r="D462" s="57"/>
      <c r="E462" s="60"/>
      <c r="F462" s="57"/>
      <c r="G462" s="57"/>
      <c r="H462" s="58"/>
      <c r="I462" s="62"/>
      <c r="J462" s="93"/>
      <c r="K462" s="103" t="str">
        <f t="shared" si="88"/>
        <v/>
      </c>
      <c r="L462" s="103" t="str">
        <f t="shared" si="89"/>
        <v/>
      </c>
      <c r="M462" s="89"/>
      <c r="N462" s="121" t="str">
        <f t="shared" si="85"/>
        <v/>
      </c>
      <c r="O462" s="121" t="str">
        <f t="shared" si="86"/>
        <v/>
      </c>
      <c r="P462" s="122" t="str">
        <f>IF(ISBLANK(M462), "", (POWER(M462/VLOOKUP(O462,Anthro_Calc!C:P,13,FALSE),VLOOKUP(O462,Anthro_Calc!C:P,12,FALSE))-1) / (VLOOKUP(O462,Anthro_Calc!C:P,14,FALSE)*VLOOKUP(O462,Anthro_Calc!C:P,12,FALSE)))</f>
        <v/>
      </c>
      <c r="Q462" s="122" t="str">
        <f>IF(ISBLANK(M462), "", -3 + (M462 -VLOOKUP(O462,Anthro_Calc!C:P,4,FALSE)) / (VLOOKUP(O462,Anthro_Calc!C:P,5,FALSE) - VLOOKUP(O462,Anthro_Calc!C:P,4,FALSE)))</f>
        <v/>
      </c>
      <c r="R462" s="122" t="str">
        <f>IF(ISBLANK(M462), "", 3 + (M462 -VLOOKUP(O462,Anthro_Calc!C:P,10,FALSE)) / (VLOOKUP(O462,Anthro_Calc!C:P,10,FALSE) - VLOOKUP(O462,Anthro_Calc!C:P,9,FALSE)))</f>
        <v/>
      </c>
      <c r="S462" s="123" t="str">
        <f t="shared" si="90"/>
        <v/>
      </c>
      <c r="T462" s="124" t="str">
        <f t="shared" si="87"/>
        <v/>
      </c>
      <c r="U462" s="124">
        <f t="shared" si="91"/>
        <v>0</v>
      </c>
      <c r="V462" s="124" t="str">
        <f t="shared" si="92"/>
        <v/>
      </c>
      <c r="W462" s="124">
        <f t="shared" si="93"/>
        <v>0</v>
      </c>
      <c r="X462" s="124" t="str">
        <f t="shared" si="94"/>
        <v/>
      </c>
      <c r="Y462" s="124" t="str">
        <f t="shared" si="95"/>
        <v/>
      </c>
      <c r="Z462" s="55"/>
      <c r="AA462" s="90" t="s">
        <v>27</v>
      </c>
      <c r="AB462" s="89"/>
      <c r="AC462" s="91"/>
      <c r="AD462" s="105" t="str">
        <f>IF(OR(ISBLANK(AC462),ISBLANK(J462)),"",IF(AND(J462&gt;1, K462 &gt;= 6, K462 &lt;= 59), VLOOKUP(AC462&amp;Y462,Contextualization!C467:D498,2,FALSE), "NPD"))</f>
        <v/>
      </c>
      <c r="AE462" s="158"/>
    </row>
    <row r="463" spans="1:31">
      <c r="A463" s="157">
        <f t="shared" si="84"/>
        <v>459</v>
      </c>
      <c r="B463" s="57"/>
      <c r="C463" s="57"/>
      <c r="D463" s="57"/>
      <c r="E463" s="60"/>
      <c r="F463" s="57"/>
      <c r="G463" s="57"/>
      <c r="H463" s="58"/>
      <c r="I463" s="62"/>
      <c r="J463" s="93"/>
      <c r="K463" s="103" t="str">
        <f t="shared" si="88"/>
        <v/>
      </c>
      <c r="L463" s="103" t="str">
        <f t="shared" si="89"/>
        <v/>
      </c>
      <c r="M463" s="89"/>
      <c r="N463" s="121" t="str">
        <f t="shared" si="85"/>
        <v/>
      </c>
      <c r="O463" s="121" t="str">
        <f t="shared" si="86"/>
        <v/>
      </c>
      <c r="P463" s="122" t="str">
        <f>IF(ISBLANK(M463), "", (POWER(M463/VLOOKUP(O463,Anthro_Calc!C:P,13,FALSE),VLOOKUP(O463,Anthro_Calc!C:P,12,FALSE))-1) / (VLOOKUP(O463,Anthro_Calc!C:P,14,FALSE)*VLOOKUP(O463,Anthro_Calc!C:P,12,FALSE)))</f>
        <v/>
      </c>
      <c r="Q463" s="122" t="str">
        <f>IF(ISBLANK(M463), "", -3 + (M463 -VLOOKUP(O463,Anthro_Calc!C:P,4,FALSE)) / (VLOOKUP(O463,Anthro_Calc!C:P,5,FALSE) - VLOOKUP(O463,Anthro_Calc!C:P,4,FALSE)))</f>
        <v/>
      </c>
      <c r="R463" s="122" t="str">
        <f>IF(ISBLANK(M463), "", 3 + (M463 -VLOOKUP(O463,Anthro_Calc!C:P,10,FALSE)) / (VLOOKUP(O463,Anthro_Calc!C:P,10,FALSE) - VLOOKUP(O463,Anthro_Calc!C:P,9,FALSE)))</f>
        <v/>
      </c>
      <c r="S463" s="123" t="str">
        <f t="shared" si="90"/>
        <v/>
      </c>
      <c r="T463" s="124" t="str">
        <f t="shared" si="87"/>
        <v/>
      </c>
      <c r="U463" s="124">
        <f t="shared" si="91"/>
        <v>0</v>
      </c>
      <c r="V463" s="124" t="str">
        <f t="shared" si="92"/>
        <v/>
      </c>
      <c r="W463" s="124">
        <f t="shared" si="93"/>
        <v>0</v>
      </c>
      <c r="X463" s="124" t="str">
        <f t="shared" si="94"/>
        <v/>
      </c>
      <c r="Y463" s="124" t="str">
        <f t="shared" si="95"/>
        <v/>
      </c>
      <c r="Z463" s="55"/>
      <c r="AA463" s="90" t="s">
        <v>27</v>
      </c>
      <c r="AB463" s="89"/>
      <c r="AC463" s="91"/>
      <c r="AD463" s="105" t="str">
        <f>IF(OR(ISBLANK(AC463),ISBLANK(J463)),"",IF(AND(J463&gt;1, K463 &gt;= 6, K463 &lt;= 59), VLOOKUP(AC463&amp;Y463,Contextualization!C468:D499,2,FALSE), "NPD"))</f>
        <v/>
      </c>
      <c r="AE463" s="158"/>
    </row>
    <row r="464" spans="1:31">
      <c r="A464" s="157">
        <f t="shared" si="84"/>
        <v>460</v>
      </c>
      <c r="B464" s="57"/>
      <c r="C464" s="57"/>
      <c r="D464" s="57"/>
      <c r="E464" s="60"/>
      <c r="F464" s="57"/>
      <c r="G464" s="57"/>
      <c r="H464" s="58"/>
      <c r="I464" s="62"/>
      <c r="J464" s="93"/>
      <c r="K464" s="103" t="str">
        <f t="shared" si="88"/>
        <v/>
      </c>
      <c r="L464" s="103" t="str">
        <f t="shared" si="89"/>
        <v/>
      </c>
      <c r="M464" s="89"/>
      <c r="N464" s="121" t="str">
        <f t="shared" si="85"/>
        <v/>
      </c>
      <c r="O464" s="121" t="str">
        <f t="shared" si="86"/>
        <v/>
      </c>
      <c r="P464" s="122" t="str">
        <f>IF(ISBLANK(M464), "", (POWER(M464/VLOOKUP(O464,Anthro_Calc!C:P,13,FALSE),VLOOKUP(O464,Anthro_Calc!C:P,12,FALSE))-1) / (VLOOKUP(O464,Anthro_Calc!C:P,14,FALSE)*VLOOKUP(O464,Anthro_Calc!C:P,12,FALSE)))</f>
        <v/>
      </c>
      <c r="Q464" s="122" t="str">
        <f>IF(ISBLANK(M464), "", -3 + (M464 -VLOOKUP(O464,Anthro_Calc!C:P,4,FALSE)) / (VLOOKUP(O464,Anthro_Calc!C:P,5,FALSE) - VLOOKUP(O464,Anthro_Calc!C:P,4,FALSE)))</f>
        <v/>
      </c>
      <c r="R464" s="122" t="str">
        <f>IF(ISBLANK(M464), "", 3 + (M464 -VLOOKUP(O464,Anthro_Calc!C:P,10,FALSE)) / (VLOOKUP(O464,Anthro_Calc!C:P,10,FALSE) - VLOOKUP(O464,Anthro_Calc!C:P,9,FALSE)))</f>
        <v/>
      </c>
      <c r="S464" s="123" t="str">
        <f t="shared" si="90"/>
        <v/>
      </c>
      <c r="T464" s="124" t="str">
        <f t="shared" si="87"/>
        <v/>
      </c>
      <c r="U464" s="124">
        <f t="shared" si="91"/>
        <v>0</v>
      </c>
      <c r="V464" s="124" t="str">
        <f t="shared" si="92"/>
        <v/>
      </c>
      <c r="W464" s="124">
        <f t="shared" si="93"/>
        <v>0</v>
      </c>
      <c r="X464" s="124" t="str">
        <f t="shared" si="94"/>
        <v/>
      </c>
      <c r="Y464" s="124" t="str">
        <f t="shared" si="95"/>
        <v/>
      </c>
      <c r="Z464" s="55"/>
      <c r="AA464" s="90" t="s">
        <v>27</v>
      </c>
      <c r="AB464" s="89"/>
      <c r="AC464" s="91"/>
      <c r="AD464" s="105" t="str">
        <f>IF(OR(ISBLANK(AC464),ISBLANK(J464)),"",IF(AND(J464&gt;1, K464 &gt;= 6, K464 &lt;= 59), VLOOKUP(AC464&amp;Y464,Contextualization!C469:D500,2,FALSE), "NPD"))</f>
        <v/>
      </c>
      <c r="AE464" s="158"/>
    </row>
    <row r="465" spans="1:31">
      <c r="A465" s="157">
        <f t="shared" si="84"/>
        <v>461</v>
      </c>
      <c r="B465" s="57"/>
      <c r="C465" s="57"/>
      <c r="D465" s="57"/>
      <c r="E465" s="60"/>
      <c r="F465" s="57"/>
      <c r="G465" s="57"/>
      <c r="H465" s="58"/>
      <c r="I465" s="62"/>
      <c r="J465" s="93"/>
      <c r="K465" s="103" t="str">
        <f t="shared" si="88"/>
        <v/>
      </c>
      <c r="L465" s="103" t="str">
        <f t="shared" si="89"/>
        <v/>
      </c>
      <c r="M465" s="89"/>
      <c r="N465" s="121" t="str">
        <f t="shared" si="85"/>
        <v/>
      </c>
      <c r="O465" s="121" t="str">
        <f t="shared" si="86"/>
        <v/>
      </c>
      <c r="P465" s="122" t="str">
        <f>IF(ISBLANK(M465), "", (POWER(M465/VLOOKUP(O465,Anthro_Calc!C:P,13,FALSE),VLOOKUP(O465,Anthro_Calc!C:P,12,FALSE))-1) / (VLOOKUP(O465,Anthro_Calc!C:P,14,FALSE)*VLOOKUP(O465,Anthro_Calc!C:P,12,FALSE)))</f>
        <v/>
      </c>
      <c r="Q465" s="122" t="str">
        <f>IF(ISBLANK(M465), "", -3 + (M465 -VLOOKUP(O465,Anthro_Calc!C:P,4,FALSE)) / (VLOOKUP(O465,Anthro_Calc!C:P,5,FALSE) - VLOOKUP(O465,Anthro_Calc!C:P,4,FALSE)))</f>
        <v/>
      </c>
      <c r="R465" s="122" t="str">
        <f>IF(ISBLANK(M465), "", 3 + (M465 -VLOOKUP(O465,Anthro_Calc!C:P,10,FALSE)) / (VLOOKUP(O465,Anthro_Calc!C:P,10,FALSE) - VLOOKUP(O465,Anthro_Calc!C:P,9,FALSE)))</f>
        <v/>
      </c>
      <c r="S465" s="123" t="str">
        <f t="shared" si="90"/>
        <v/>
      </c>
      <c r="T465" s="124" t="str">
        <f t="shared" si="87"/>
        <v/>
      </c>
      <c r="U465" s="124">
        <f t="shared" si="91"/>
        <v>0</v>
      </c>
      <c r="V465" s="124" t="str">
        <f t="shared" si="92"/>
        <v/>
      </c>
      <c r="W465" s="124">
        <f t="shared" si="93"/>
        <v>0</v>
      </c>
      <c r="X465" s="124" t="str">
        <f t="shared" si="94"/>
        <v/>
      </c>
      <c r="Y465" s="124" t="str">
        <f t="shared" si="95"/>
        <v/>
      </c>
      <c r="Z465" s="55"/>
      <c r="AA465" s="90" t="s">
        <v>27</v>
      </c>
      <c r="AB465" s="89"/>
      <c r="AC465" s="91"/>
      <c r="AD465" s="105" t="str">
        <f>IF(OR(ISBLANK(AC465),ISBLANK(J465)),"",IF(AND(J465&gt;1, K465 &gt;= 6, K465 &lt;= 59), VLOOKUP(AC465&amp;Y465,Contextualization!C470:D501,2,FALSE), "NPD"))</f>
        <v/>
      </c>
      <c r="AE465" s="158"/>
    </row>
    <row r="466" spans="1:31">
      <c r="A466" s="157">
        <f t="shared" si="84"/>
        <v>462</v>
      </c>
      <c r="B466" s="57"/>
      <c r="C466" s="57"/>
      <c r="D466" s="57"/>
      <c r="E466" s="60"/>
      <c r="F466" s="57"/>
      <c r="G466" s="57"/>
      <c r="H466" s="58"/>
      <c r="I466" s="62"/>
      <c r="J466" s="93"/>
      <c r="K466" s="103" t="str">
        <f t="shared" si="88"/>
        <v/>
      </c>
      <c r="L466" s="103" t="str">
        <f t="shared" si="89"/>
        <v/>
      </c>
      <c r="M466" s="89"/>
      <c r="N466" s="121" t="str">
        <f t="shared" si="85"/>
        <v/>
      </c>
      <c r="O466" s="121" t="str">
        <f t="shared" si="86"/>
        <v/>
      </c>
      <c r="P466" s="122" t="str">
        <f>IF(ISBLANK(M466), "", (POWER(M466/VLOOKUP(O466,Anthro_Calc!C:P,13,FALSE),VLOOKUP(O466,Anthro_Calc!C:P,12,FALSE))-1) / (VLOOKUP(O466,Anthro_Calc!C:P,14,FALSE)*VLOOKUP(O466,Anthro_Calc!C:P,12,FALSE)))</f>
        <v/>
      </c>
      <c r="Q466" s="122" t="str">
        <f>IF(ISBLANK(M466), "", -3 + (M466 -VLOOKUP(O466,Anthro_Calc!C:P,4,FALSE)) / (VLOOKUP(O466,Anthro_Calc!C:P,5,FALSE) - VLOOKUP(O466,Anthro_Calc!C:P,4,FALSE)))</f>
        <v/>
      </c>
      <c r="R466" s="122" t="str">
        <f>IF(ISBLANK(M466), "", 3 + (M466 -VLOOKUP(O466,Anthro_Calc!C:P,10,FALSE)) / (VLOOKUP(O466,Anthro_Calc!C:P,10,FALSE) - VLOOKUP(O466,Anthro_Calc!C:P,9,FALSE)))</f>
        <v/>
      </c>
      <c r="S466" s="123" t="str">
        <f t="shared" si="90"/>
        <v/>
      </c>
      <c r="T466" s="124" t="str">
        <f t="shared" si="87"/>
        <v/>
      </c>
      <c r="U466" s="124">
        <f t="shared" si="91"/>
        <v>0</v>
      </c>
      <c r="V466" s="124" t="str">
        <f t="shared" si="92"/>
        <v/>
      </c>
      <c r="W466" s="124">
        <f t="shared" si="93"/>
        <v>0</v>
      </c>
      <c r="X466" s="124" t="str">
        <f t="shared" si="94"/>
        <v/>
      </c>
      <c r="Y466" s="124" t="str">
        <f t="shared" si="95"/>
        <v/>
      </c>
      <c r="Z466" s="55"/>
      <c r="AA466" s="90" t="s">
        <v>27</v>
      </c>
      <c r="AB466" s="89"/>
      <c r="AC466" s="91"/>
      <c r="AD466" s="105" t="str">
        <f>IF(OR(ISBLANK(AC466),ISBLANK(J466)),"",IF(AND(J466&gt;1, K466 &gt;= 6, K466 &lt;= 59), VLOOKUP(AC466&amp;Y466,Contextualization!C471:D502,2,FALSE), "NPD"))</f>
        <v/>
      </c>
      <c r="AE466" s="158"/>
    </row>
    <row r="467" spans="1:31">
      <c r="A467" s="157">
        <f t="shared" si="84"/>
        <v>463</v>
      </c>
      <c r="B467" s="57"/>
      <c r="C467" s="57"/>
      <c r="D467" s="57"/>
      <c r="E467" s="60"/>
      <c r="F467" s="57"/>
      <c r="G467" s="57"/>
      <c r="H467" s="58"/>
      <c r="I467" s="62"/>
      <c r="J467" s="93"/>
      <c r="K467" s="103" t="str">
        <f t="shared" si="88"/>
        <v/>
      </c>
      <c r="L467" s="103" t="str">
        <f t="shared" si="89"/>
        <v/>
      </c>
      <c r="M467" s="89"/>
      <c r="N467" s="121" t="str">
        <f t="shared" si="85"/>
        <v/>
      </c>
      <c r="O467" s="121" t="str">
        <f t="shared" si="86"/>
        <v/>
      </c>
      <c r="P467" s="122" t="str">
        <f>IF(ISBLANK(M467), "", (POWER(M467/VLOOKUP(O467,Anthro_Calc!C:P,13,FALSE),VLOOKUP(O467,Anthro_Calc!C:P,12,FALSE))-1) / (VLOOKUP(O467,Anthro_Calc!C:P,14,FALSE)*VLOOKUP(O467,Anthro_Calc!C:P,12,FALSE)))</f>
        <v/>
      </c>
      <c r="Q467" s="122" t="str">
        <f>IF(ISBLANK(M467), "", -3 + (M467 -VLOOKUP(O467,Anthro_Calc!C:P,4,FALSE)) / (VLOOKUP(O467,Anthro_Calc!C:P,5,FALSE) - VLOOKUP(O467,Anthro_Calc!C:P,4,FALSE)))</f>
        <v/>
      </c>
      <c r="R467" s="122" t="str">
        <f>IF(ISBLANK(M467), "", 3 + (M467 -VLOOKUP(O467,Anthro_Calc!C:P,10,FALSE)) / (VLOOKUP(O467,Anthro_Calc!C:P,10,FALSE) - VLOOKUP(O467,Anthro_Calc!C:P,9,FALSE)))</f>
        <v/>
      </c>
      <c r="S467" s="123" t="str">
        <f t="shared" si="90"/>
        <v/>
      </c>
      <c r="T467" s="124" t="str">
        <f t="shared" si="87"/>
        <v/>
      </c>
      <c r="U467" s="124">
        <f t="shared" si="91"/>
        <v>0</v>
      </c>
      <c r="V467" s="124" t="str">
        <f t="shared" si="92"/>
        <v/>
      </c>
      <c r="W467" s="124">
        <f t="shared" si="93"/>
        <v>0</v>
      </c>
      <c r="X467" s="124" t="str">
        <f t="shared" si="94"/>
        <v/>
      </c>
      <c r="Y467" s="124" t="str">
        <f t="shared" si="95"/>
        <v/>
      </c>
      <c r="Z467" s="55"/>
      <c r="AA467" s="90" t="s">
        <v>27</v>
      </c>
      <c r="AB467" s="89"/>
      <c r="AC467" s="91"/>
      <c r="AD467" s="105" t="str">
        <f>IF(OR(ISBLANK(AC467),ISBLANK(J467)),"",IF(AND(J467&gt;1, K467 &gt;= 6, K467 &lt;= 59), VLOOKUP(AC467&amp;Y467,Contextualization!C472:D503,2,FALSE), "NPD"))</f>
        <v/>
      </c>
      <c r="AE467" s="158"/>
    </row>
    <row r="468" spans="1:31">
      <c r="A468" s="157">
        <f t="shared" si="84"/>
        <v>464</v>
      </c>
      <c r="B468" s="57"/>
      <c r="C468" s="57"/>
      <c r="D468" s="57"/>
      <c r="E468" s="60"/>
      <c r="F468" s="57"/>
      <c r="G468" s="57"/>
      <c r="H468" s="58"/>
      <c r="I468" s="62"/>
      <c r="J468" s="93"/>
      <c r="K468" s="103" t="str">
        <f t="shared" si="88"/>
        <v/>
      </c>
      <c r="L468" s="103" t="str">
        <f t="shared" si="89"/>
        <v/>
      </c>
      <c r="M468" s="89"/>
      <c r="N468" s="121" t="str">
        <f t="shared" si="85"/>
        <v/>
      </c>
      <c r="O468" s="121" t="str">
        <f t="shared" si="86"/>
        <v/>
      </c>
      <c r="P468" s="122" t="str">
        <f>IF(ISBLANK(M468), "", (POWER(M468/VLOOKUP(O468,Anthro_Calc!C:P,13,FALSE),VLOOKUP(O468,Anthro_Calc!C:P,12,FALSE))-1) / (VLOOKUP(O468,Anthro_Calc!C:P,14,FALSE)*VLOOKUP(O468,Anthro_Calc!C:P,12,FALSE)))</f>
        <v/>
      </c>
      <c r="Q468" s="122" t="str">
        <f>IF(ISBLANK(M468), "", -3 + (M468 -VLOOKUP(O468,Anthro_Calc!C:P,4,FALSE)) / (VLOOKUP(O468,Anthro_Calc!C:P,5,FALSE) - VLOOKUP(O468,Anthro_Calc!C:P,4,FALSE)))</f>
        <v/>
      </c>
      <c r="R468" s="122" t="str">
        <f>IF(ISBLANK(M468), "", 3 + (M468 -VLOOKUP(O468,Anthro_Calc!C:P,10,FALSE)) / (VLOOKUP(O468,Anthro_Calc!C:P,10,FALSE) - VLOOKUP(O468,Anthro_Calc!C:P,9,FALSE)))</f>
        <v/>
      </c>
      <c r="S468" s="123" t="str">
        <f t="shared" si="90"/>
        <v/>
      </c>
      <c r="T468" s="124" t="str">
        <f t="shared" si="87"/>
        <v/>
      </c>
      <c r="U468" s="124">
        <f t="shared" si="91"/>
        <v>0</v>
      </c>
      <c r="V468" s="124" t="str">
        <f t="shared" si="92"/>
        <v/>
      </c>
      <c r="W468" s="124">
        <f t="shared" si="93"/>
        <v>0</v>
      </c>
      <c r="X468" s="124" t="str">
        <f t="shared" si="94"/>
        <v/>
      </c>
      <c r="Y468" s="124" t="str">
        <f t="shared" si="95"/>
        <v/>
      </c>
      <c r="Z468" s="55"/>
      <c r="AA468" s="90" t="s">
        <v>27</v>
      </c>
      <c r="AB468" s="89"/>
      <c r="AC468" s="91"/>
      <c r="AD468" s="105" t="str">
        <f>IF(OR(ISBLANK(AC468),ISBLANK(J468)),"",IF(AND(J468&gt;1, K468 &gt;= 6, K468 &lt;= 59), VLOOKUP(AC468&amp;Y468,Contextualization!C473:D504,2,FALSE), "NPD"))</f>
        <v/>
      </c>
      <c r="AE468" s="158"/>
    </row>
    <row r="469" spans="1:31">
      <c r="A469" s="157">
        <f t="shared" si="84"/>
        <v>465</v>
      </c>
      <c r="B469" s="57"/>
      <c r="C469" s="57"/>
      <c r="D469" s="57"/>
      <c r="E469" s="60"/>
      <c r="F469" s="57"/>
      <c r="G469" s="57"/>
      <c r="H469" s="58"/>
      <c r="I469" s="62"/>
      <c r="J469" s="93"/>
      <c r="K469" s="103" t="str">
        <f t="shared" si="88"/>
        <v/>
      </c>
      <c r="L469" s="103" t="str">
        <f t="shared" si="89"/>
        <v/>
      </c>
      <c r="M469" s="89"/>
      <c r="N469" s="121" t="str">
        <f t="shared" si="85"/>
        <v/>
      </c>
      <c r="O469" s="121" t="str">
        <f t="shared" si="86"/>
        <v/>
      </c>
      <c r="P469" s="122" t="str">
        <f>IF(ISBLANK(M469), "", (POWER(M469/VLOOKUP(O469,Anthro_Calc!C:P,13,FALSE),VLOOKUP(O469,Anthro_Calc!C:P,12,FALSE))-1) / (VLOOKUP(O469,Anthro_Calc!C:P,14,FALSE)*VLOOKUP(O469,Anthro_Calc!C:P,12,FALSE)))</f>
        <v/>
      </c>
      <c r="Q469" s="122" t="str">
        <f>IF(ISBLANK(M469), "", -3 + (M469 -VLOOKUP(O469,Anthro_Calc!C:P,4,FALSE)) / (VLOOKUP(O469,Anthro_Calc!C:P,5,FALSE) - VLOOKUP(O469,Anthro_Calc!C:P,4,FALSE)))</f>
        <v/>
      </c>
      <c r="R469" s="122" t="str">
        <f>IF(ISBLANK(M469), "", 3 + (M469 -VLOOKUP(O469,Anthro_Calc!C:P,10,FALSE)) / (VLOOKUP(O469,Anthro_Calc!C:P,10,FALSE) - VLOOKUP(O469,Anthro_Calc!C:P,9,FALSE)))</f>
        <v/>
      </c>
      <c r="S469" s="123" t="str">
        <f t="shared" si="90"/>
        <v/>
      </c>
      <c r="T469" s="124" t="str">
        <f t="shared" si="87"/>
        <v/>
      </c>
      <c r="U469" s="124">
        <f t="shared" si="91"/>
        <v>0</v>
      </c>
      <c r="V469" s="124" t="str">
        <f t="shared" si="92"/>
        <v/>
      </c>
      <c r="W469" s="124">
        <f t="shared" si="93"/>
        <v>0</v>
      </c>
      <c r="X469" s="124" t="str">
        <f t="shared" si="94"/>
        <v/>
      </c>
      <c r="Y469" s="124" t="str">
        <f t="shared" si="95"/>
        <v/>
      </c>
      <c r="Z469" s="55"/>
      <c r="AA469" s="90" t="s">
        <v>27</v>
      </c>
      <c r="AB469" s="89"/>
      <c r="AC469" s="91"/>
      <c r="AD469" s="105" t="str">
        <f>IF(OR(ISBLANK(AC469),ISBLANK(J469)),"",IF(AND(J469&gt;1, K469 &gt;= 6, K469 &lt;= 59), VLOOKUP(AC469&amp;Y469,Contextualization!C474:D505,2,FALSE), "NPD"))</f>
        <v/>
      </c>
      <c r="AE469" s="158"/>
    </row>
    <row r="470" spans="1:31">
      <c r="A470" s="157">
        <f t="shared" si="84"/>
        <v>466</v>
      </c>
      <c r="B470" s="57"/>
      <c r="C470" s="57"/>
      <c r="D470" s="57"/>
      <c r="E470" s="60"/>
      <c r="F470" s="57"/>
      <c r="G470" s="57"/>
      <c r="H470" s="58"/>
      <c r="I470" s="62"/>
      <c r="J470" s="93"/>
      <c r="K470" s="103" t="str">
        <f t="shared" si="88"/>
        <v/>
      </c>
      <c r="L470" s="103" t="str">
        <f t="shared" si="89"/>
        <v/>
      </c>
      <c r="M470" s="89"/>
      <c r="N470" s="121" t="str">
        <f t="shared" si="85"/>
        <v/>
      </c>
      <c r="O470" s="121" t="str">
        <f t="shared" si="86"/>
        <v/>
      </c>
      <c r="P470" s="122" t="str">
        <f>IF(ISBLANK(M470), "", (POWER(M470/VLOOKUP(O470,Anthro_Calc!C:P,13,FALSE),VLOOKUP(O470,Anthro_Calc!C:P,12,FALSE))-1) / (VLOOKUP(O470,Anthro_Calc!C:P,14,FALSE)*VLOOKUP(O470,Anthro_Calc!C:P,12,FALSE)))</f>
        <v/>
      </c>
      <c r="Q470" s="122" t="str">
        <f>IF(ISBLANK(M470), "", -3 + (M470 -VLOOKUP(O470,Anthro_Calc!C:P,4,FALSE)) / (VLOOKUP(O470,Anthro_Calc!C:P,5,FALSE) - VLOOKUP(O470,Anthro_Calc!C:P,4,FALSE)))</f>
        <v/>
      </c>
      <c r="R470" s="122" t="str">
        <f>IF(ISBLANK(M470), "", 3 + (M470 -VLOOKUP(O470,Anthro_Calc!C:P,10,FALSE)) / (VLOOKUP(O470,Anthro_Calc!C:P,10,FALSE) - VLOOKUP(O470,Anthro_Calc!C:P,9,FALSE)))</f>
        <v/>
      </c>
      <c r="S470" s="123" t="str">
        <f t="shared" si="90"/>
        <v/>
      </c>
      <c r="T470" s="124" t="str">
        <f t="shared" si="87"/>
        <v/>
      </c>
      <c r="U470" s="124">
        <f t="shared" si="91"/>
        <v>0</v>
      </c>
      <c r="V470" s="124" t="str">
        <f t="shared" si="92"/>
        <v/>
      </c>
      <c r="W470" s="124">
        <f t="shared" si="93"/>
        <v>0</v>
      </c>
      <c r="X470" s="124" t="str">
        <f t="shared" si="94"/>
        <v/>
      </c>
      <c r="Y470" s="124" t="str">
        <f t="shared" si="95"/>
        <v/>
      </c>
      <c r="Z470" s="55"/>
      <c r="AA470" s="90" t="s">
        <v>27</v>
      </c>
      <c r="AB470" s="89"/>
      <c r="AC470" s="91"/>
      <c r="AD470" s="105" t="str">
        <f>IF(OR(ISBLANK(AC470),ISBLANK(J470)),"",IF(AND(J470&gt;1, K470 &gt;= 6, K470 &lt;= 59), VLOOKUP(AC470&amp;Y470,Contextualization!C475:D506,2,FALSE), "NPD"))</f>
        <v/>
      </c>
      <c r="AE470" s="158"/>
    </row>
    <row r="471" spans="1:31">
      <c r="A471" s="157">
        <f t="shared" si="84"/>
        <v>467</v>
      </c>
      <c r="B471" s="57"/>
      <c r="C471" s="57"/>
      <c r="D471" s="57"/>
      <c r="E471" s="60"/>
      <c r="F471" s="57"/>
      <c r="G471" s="57"/>
      <c r="H471" s="58"/>
      <c r="I471" s="62"/>
      <c r="J471" s="93"/>
      <c r="K471" s="103" t="str">
        <f t="shared" si="88"/>
        <v/>
      </c>
      <c r="L471" s="103" t="str">
        <f t="shared" si="89"/>
        <v/>
      </c>
      <c r="M471" s="89"/>
      <c r="N471" s="121" t="str">
        <f t="shared" si="85"/>
        <v/>
      </c>
      <c r="O471" s="121" t="str">
        <f t="shared" si="86"/>
        <v/>
      </c>
      <c r="P471" s="122" t="str">
        <f>IF(ISBLANK(M471), "", (POWER(M471/VLOOKUP(O471,Anthro_Calc!C:P,13,FALSE),VLOOKUP(O471,Anthro_Calc!C:P,12,FALSE))-1) / (VLOOKUP(O471,Anthro_Calc!C:P,14,FALSE)*VLOOKUP(O471,Anthro_Calc!C:P,12,FALSE)))</f>
        <v/>
      </c>
      <c r="Q471" s="122" t="str">
        <f>IF(ISBLANK(M471), "", -3 + (M471 -VLOOKUP(O471,Anthro_Calc!C:P,4,FALSE)) / (VLOOKUP(O471,Anthro_Calc!C:P,5,FALSE) - VLOOKUP(O471,Anthro_Calc!C:P,4,FALSE)))</f>
        <v/>
      </c>
      <c r="R471" s="122" t="str">
        <f>IF(ISBLANK(M471), "", 3 + (M471 -VLOOKUP(O471,Anthro_Calc!C:P,10,FALSE)) / (VLOOKUP(O471,Anthro_Calc!C:P,10,FALSE) - VLOOKUP(O471,Anthro_Calc!C:P,9,FALSE)))</f>
        <v/>
      </c>
      <c r="S471" s="123" t="str">
        <f t="shared" si="90"/>
        <v/>
      </c>
      <c r="T471" s="124" t="str">
        <f t="shared" si="87"/>
        <v/>
      </c>
      <c r="U471" s="124">
        <f t="shared" si="91"/>
        <v>0</v>
      </c>
      <c r="V471" s="124" t="str">
        <f t="shared" si="92"/>
        <v/>
      </c>
      <c r="W471" s="124">
        <f t="shared" si="93"/>
        <v>0</v>
      </c>
      <c r="X471" s="124" t="str">
        <f t="shared" si="94"/>
        <v/>
      </c>
      <c r="Y471" s="124" t="str">
        <f t="shared" si="95"/>
        <v/>
      </c>
      <c r="Z471" s="55"/>
      <c r="AA471" s="90" t="s">
        <v>27</v>
      </c>
      <c r="AB471" s="89"/>
      <c r="AC471" s="91"/>
      <c r="AD471" s="105" t="str">
        <f>IF(OR(ISBLANK(AC471),ISBLANK(J471)),"",IF(AND(J471&gt;1, K471 &gt;= 6, K471 &lt;= 59), VLOOKUP(AC471&amp;Y471,Contextualization!C476:D507,2,FALSE), "NPD"))</f>
        <v/>
      </c>
      <c r="AE471" s="158"/>
    </row>
    <row r="472" spans="1:31">
      <c r="A472" s="157">
        <f t="shared" si="84"/>
        <v>468</v>
      </c>
      <c r="B472" s="57"/>
      <c r="C472" s="57"/>
      <c r="D472" s="57"/>
      <c r="E472" s="60"/>
      <c r="F472" s="57"/>
      <c r="G472" s="57"/>
      <c r="H472" s="58"/>
      <c r="I472" s="62"/>
      <c r="J472" s="93"/>
      <c r="K472" s="103" t="str">
        <f t="shared" si="88"/>
        <v/>
      </c>
      <c r="L472" s="103" t="str">
        <f t="shared" si="89"/>
        <v/>
      </c>
      <c r="M472" s="89"/>
      <c r="N472" s="121" t="str">
        <f t="shared" si="85"/>
        <v/>
      </c>
      <c r="O472" s="121" t="str">
        <f t="shared" si="86"/>
        <v/>
      </c>
      <c r="P472" s="122" t="str">
        <f>IF(ISBLANK(M472), "", (POWER(M472/VLOOKUP(O472,Anthro_Calc!C:P,13,FALSE),VLOOKUP(O472,Anthro_Calc!C:P,12,FALSE))-1) / (VLOOKUP(O472,Anthro_Calc!C:P,14,FALSE)*VLOOKUP(O472,Anthro_Calc!C:P,12,FALSE)))</f>
        <v/>
      </c>
      <c r="Q472" s="122" t="str">
        <f>IF(ISBLANK(M472), "", -3 + (M472 -VLOOKUP(O472,Anthro_Calc!C:P,4,FALSE)) / (VLOOKUP(O472,Anthro_Calc!C:P,5,FALSE) - VLOOKUP(O472,Anthro_Calc!C:P,4,FALSE)))</f>
        <v/>
      </c>
      <c r="R472" s="122" t="str">
        <f>IF(ISBLANK(M472), "", 3 + (M472 -VLOOKUP(O472,Anthro_Calc!C:P,10,FALSE)) / (VLOOKUP(O472,Anthro_Calc!C:P,10,FALSE) - VLOOKUP(O472,Anthro_Calc!C:P,9,FALSE)))</f>
        <v/>
      </c>
      <c r="S472" s="123" t="str">
        <f t="shared" si="90"/>
        <v/>
      </c>
      <c r="T472" s="124" t="str">
        <f t="shared" si="87"/>
        <v/>
      </c>
      <c r="U472" s="124">
        <f t="shared" si="91"/>
        <v>0</v>
      </c>
      <c r="V472" s="124" t="str">
        <f t="shared" si="92"/>
        <v/>
      </c>
      <c r="W472" s="124">
        <f t="shared" si="93"/>
        <v>0</v>
      </c>
      <c r="X472" s="124" t="str">
        <f t="shared" si="94"/>
        <v/>
      </c>
      <c r="Y472" s="124" t="str">
        <f t="shared" si="95"/>
        <v/>
      </c>
      <c r="Z472" s="55"/>
      <c r="AA472" s="90" t="s">
        <v>27</v>
      </c>
      <c r="AB472" s="89"/>
      <c r="AC472" s="91"/>
      <c r="AD472" s="105" t="str">
        <f>IF(OR(ISBLANK(AC472),ISBLANK(J472)),"",IF(AND(J472&gt;1, K472 &gt;= 6, K472 &lt;= 59), VLOOKUP(AC472&amp;Y472,Contextualization!C477:D508,2,FALSE), "NPD"))</f>
        <v/>
      </c>
      <c r="AE472" s="158"/>
    </row>
    <row r="473" spans="1:31">
      <c r="A473" s="157">
        <f t="shared" si="84"/>
        <v>469</v>
      </c>
      <c r="B473" s="57"/>
      <c r="C473" s="57"/>
      <c r="D473" s="57"/>
      <c r="E473" s="60"/>
      <c r="F473" s="57"/>
      <c r="G473" s="57"/>
      <c r="H473" s="58"/>
      <c r="I473" s="62"/>
      <c r="J473" s="93"/>
      <c r="K473" s="103" t="str">
        <f t="shared" si="88"/>
        <v/>
      </c>
      <c r="L473" s="103" t="str">
        <f t="shared" si="89"/>
        <v/>
      </c>
      <c r="M473" s="89"/>
      <c r="N473" s="121" t="str">
        <f t="shared" si="85"/>
        <v/>
      </c>
      <c r="O473" s="121" t="str">
        <f t="shared" si="86"/>
        <v/>
      </c>
      <c r="P473" s="122" t="str">
        <f>IF(ISBLANK(M473), "", (POWER(M473/VLOOKUP(O473,Anthro_Calc!C:P,13,FALSE),VLOOKUP(O473,Anthro_Calc!C:P,12,FALSE))-1) / (VLOOKUP(O473,Anthro_Calc!C:P,14,FALSE)*VLOOKUP(O473,Anthro_Calc!C:P,12,FALSE)))</f>
        <v/>
      </c>
      <c r="Q473" s="122" t="str">
        <f>IF(ISBLANK(M473), "", -3 + (M473 -VLOOKUP(O473,Anthro_Calc!C:P,4,FALSE)) / (VLOOKUP(O473,Anthro_Calc!C:P,5,FALSE) - VLOOKUP(O473,Anthro_Calc!C:P,4,FALSE)))</f>
        <v/>
      </c>
      <c r="R473" s="122" t="str">
        <f>IF(ISBLANK(M473), "", 3 + (M473 -VLOOKUP(O473,Anthro_Calc!C:P,10,FALSE)) / (VLOOKUP(O473,Anthro_Calc!C:P,10,FALSE) - VLOOKUP(O473,Anthro_Calc!C:P,9,FALSE)))</f>
        <v/>
      </c>
      <c r="S473" s="123" t="str">
        <f t="shared" si="90"/>
        <v/>
      </c>
      <c r="T473" s="124" t="str">
        <f t="shared" si="87"/>
        <v/>
      </c>
      <c r="U473" s="124">
        <f t="shared" si="91"/>
        <v>0</v>
      </c>
      <c r="V473" s="124" t="str">
        <f t="shared" si="92"/>
        <v/>
      </c>
      <c r="W473" s="124">
        <f t="shared" si="93"/>
        <v>0</v>
      </c>
      <c r="X473" s="124" t="str">
        <f t="shared" si="94"/>
        <v/>
      </c>
      <c r="Y473" s="124" t="str">
        <f t="shared" si="95"/>
        <v/>
      </c>
      <c r="Z473" s="55"/>
      <c r="AA473" s="90" t="s">
        <v>27</v>
      </c>
      <c r="AB473" s="89"/>
      <c r="AC473" s="91"/>
      <c r="AD473" s="105" t="str">
        <f>IF(OR(ISBLANK(AC473),ISBLANK(J473)),"",IF(AND(J473&gt;1, K473 &gt;= 6, K473 &lt;= 59), VLOOKUP(AC473&amp;Y473,Contextualization!C478:D509,2,FALSE), "NPD"))</f>
        <v/>
      </c>
      <c r="AE473" s="158"/>
    </row>
    <row r="474" spans="1:31">
      <c r="A474" s="157">
        <f t="shared" si="84"/>
        <v>470</v>
      </c>
      <c r="B474" s="57"/>
      <c r="C474" s="57"/>
      <c r="D474" s="57"/>
      <c r="E474" s="60"/>
      <c r="F474" s="57"/>
      <c r="G474" s="57"/>
      <c r="H474" s="58"/>
      <c r="I474" s="62"/>
      <c r="J474" s="93"/>
      <c r="K474" s="103" t="str">
        <f t="shared" si="88"/>
        <v/>
      </c>
      <c r="L474" s="103" t="str">
        <f t="shared" si="89"/>
        <v/>
      </c>
      <c r="M474" s="89"/>
      <c r="N474" s="121" t="str">
        <f t="shared" si="85"/>
        <v/>
      </c>
      <c r="O474" s="121" t="str">
        <f t="shared" si="86"/>
        <v/>
      </c>
      <c r="P474" s="122" t="str">
        <f>IF(ISBLANK(M474), "", (POWER(M474/VLOOKUP(O474,Anthro_Calc!C:P,13,FALSE),VLOOKUP(O474,Anthro_Calc!C:P,12,FALSE))-1) / (VLOOKUP(O474,Anthro_Calc!C:P,14,FALSE)*VLOOKUP(O474,Anthro_Calc!C:P,12,FALSE)))</f>
        <v/>
      </c>
      <c r="Q474" s="122" t="str">
        <f>IF(ISBLANK(M474), "", -3 + (M474 -VLOOKUP(O474,Anthro_Calc!C:P,4,FALSE)) / (VLOOKUP(O474,Anthro_Calc!C:P,5,FALSE) - VLOOKUP(O474,Anthro_Calc!C:P,4,FALSE)))</f>
        <v/>
      </c>
      <c r="R474" s="122" t="str">
        <f>IF(ISBLANK(M474), "", 3 + (M474 -VLOOKUP(O474,Anthro_Calc!C:P,10,FALSE)) / (VLOOKUP(O474,Anthro_Calc!C:P,10,FALSE) - VLOOKUP(O474,Anthro_Calc!C:P,9,FALSE)))</f>
        <v/>
      </c>
      <c r="S474" s="123" t="str">
        <f t="shared" si="90"/>
        <v/>
      </c>
      <c r="T474" s="124" t="str">
        <f t="shared" si="87"/>
        <v/>
      </c>
      <c r="U474" s="124">
        <f t="shared" si="91"/>
        <v>0</v>
      </c>
      <c r="V474" s="124" t="str">
        <f t="shared" si="92"/>
        <v/>
      </c>
      <c r="W474" s="124">
        <f t="shared" si="93"/>
        <v>0</v>
      </c>
      <c r="X474" s="124" t="str">
        <f t="shared" si="94"/>
        <v/>
      </c>
      <c r="Y474" s="124" t="str">
        <f t="shared" si="95"/>
        <v/>
      </c>
      <c r="Z474" s="55"/>
      <c r="AA474" s="90" t="s">
        <v>27</v>
      </c>
      <c r="AB474" s="89"/>
      <c r="AC474" s="91"/>
      <c r="AD474" s="105" t="str">
        <f>IF(OR(ISBLANK(AC474),ISBLANK(J474)),"",IF(AND(J474&gt;1, K474 &gt;= 6, K474 &lt;= 59), VLOOKUP(AC474&amp;Y474,Contextualization!C479:D510,2,FALSE), "NPD"))</f>
        <v/>
      </c>
      <c r="AE474" s="158"/>
    </row>
    <row r="475" spans="1:31">
      <c r="A475" s="157">
        <f t="shared" si="84"/>
        <v>471</v>
      </c>
      <c r="B475" s="57"/>
      <c r="C475" s="57"/>
      <c r="D475" s="57"/>
      <c r="E475" s="60"/>
      <c r="F475" s="57"/>
      <c r="G475" s="57"/>
      <c r="H475" s="58"/>
      <c r="I475" s="62"/>
      <c r="J475" s="93"/>
      <c r="K475" s="103" t="str">
        <f t="shared" si="88"/>
        <v/>
      </c>
      <c r="L475" s="103" t="str">
        <f t="shared" si="89"/>
        <v/>
      </c>
      <c r="M475" s="89"/>
      <c r="N475" s="121" t="str">
        <f t="shared" si="85"/>
        <v/>
      </c>
      <c r="O475" s="121" t="str">
        <f t="shared" si="86"/>
        <v/>
      </c>
      <c r="P475" s="122" t="str">
        <f>IF(ISBLANK(M475), "", (POWER(M475/VLOOKUP(O475,Anthro_Calc!C:P,13,FALSE),VLOOKUP(O475,Anthro_Calc!C:P,12,FALSE))-1) / (VLOOKUP(O475,Anthro_Calc!C:P,14,FALSE)*VLOOKUP(O475,Anthro_Calc!C:P,12,FALSE)))</f>
        <v/>
      </c>
      <c r="Q475" s="122" t="str">
        <f>IF(ISBLANK(M475), "", -3 + (M475 -VLOOKUP(O475,Anthro_Calc!C:P,4,FALSE)) / (VLOOKUP(O475,Anthro_Calc!C:P,5,FALSE) - VLOOKUP(O475,Anthro_Calc!C:P,4,FALSE)))</f>
        <v/>
      </c>
      <c r="R475" s="122" t="str">
        <f>IF(ISBLANK(M475), "", 3 + (M475 -VLOOKUP(O475,Anthro_Calc!C:P,10,FALSE)) / (VLOOKUP(O475,Anthro_Calc!C:P,10,FALSE) - VLOOKUP(O475,Anthro_Calc!C:P,9,FALSE)))</f>
        <v/>
      </c>
      <c r="S475" s="123" t="str">
        <f t="shared" si="90"/>
        <v/>
      </c>
      <c r="T475" s="124" t="str">
        <f t="shared" si="87"/>
        <v/>
      </c>
      <c r="U475" s="124">
        <f t="shared" si="91"/>
        <v>0</v>
      </c>
      <c r="V475" s="124" t="str">
        <f t="shared" si="92"/>
        <v/>
      </c>
      <c r="W475" s="124">
        <f t="shared" si="93"/>
        <v>0</v>
      </c>
      <c r="X475" s="124" t="str">
        <f t="shared" si="94"/>
        <v/>
      </c>
      <c r="Y475" s="124" t="str">
        <f t="shared" si="95"/>
        <v/>
      </c>
      <c r="Z475" s="55"/>
      <c r="AA475" s="90" t="s">
        <v>27</v>
      </c>
      <c r="AB475" s="89"/>
      <c r="AC475" s="91"/>
      <c r="AD475" s="105" t="str">
        <f>IF(OR(ISBLANK(AC475),ISBLANK(J475)),"",IF(AND(J475&gt;1, K475 &gt;= 6, K475 &lt;= 59), VLOOKUP(AC475&amp;Y475,Contextualization!C480:D511,2,FALSE), "NPD"))</f>
        <v/>
      </c>
      <c r="AE475" s="158"/>
    </row>
    <row r="476" spans="1:31">
      <c r="A476" s="157">
        <f t="shared" si="84"/>
        <v>472</v>
      </c>
      <c r="B476" s="57"/>
      <c r="C476" s="57"/>
      <c r="D476" s="57"/>
      <c r="E476" s="60"/>
      <c r="F476" s="57"/>
      <c r="G476" s="57"/>
      <c r="H476" s="58"/>
      <c r="I476" s="62"/>
      <c r="J476" s="93"/>
      <c r="K476" s="103" t="str">
        <f t="shared" si="88"/>
        <v/>
      </c>
      <c r="L476" s="103" t="str">
        <f t="shared" si="89"/>
        <v/>
      </c>
      <c r="M476" s="89"/>
      <c r="N476" s="121" t="str">
        <f t="shared" si="85"/>
        <v/>
      </c>
      <c r="O476" s="121" t="str">
        <f t="shared" si="86"/>
        <v/>
      </c>
      <c r="P476" s="122" t="str">
        <f>IF(ISBLANK(M476), "", (POWER(M476/VLOOKUP(O476,Anthro_Calc!C:P,13,FALSE),VLOOKUP(O476,Anthro_Calc!C:P,12,FALSE))-1) / (VLOOKUP(O476,Anthro_Calc!C:P,14,FALSE)*VLOOKUP(O476,Anthro_Calc!C:P,12,FALSE)))</f>
        <v/>
      </c>
      <c r="Q476" s="122" t="str">
        <f>IF(ISBLANK(M476), "", -3 + (M476 -VLOOKUP(O476,Anthro_Calc!C:P,4,FALSE)) / (VLOOKUP(O476,Anthro_Calc!C:P,5,FALSE) - VLOOKUP(O476,Anthro_Calc!C:P,4,FALSE)))</f>
        <v/>
      </c>
      <c r="R476" s="122" t="str">
        <f>IF(ISBLANK(M476), "", 3 + (M476 -VLOOKUP(O476,Anthro_Calc!C:P,10,FALSE)) / (VLOOKUP(O476,Anthro_Calc!C:P,10,FALSE) - VLOOKUP(O476,Anthro_Calc!C:P,9,FALSE)))</f>
        <v/>
      </c>
      <c r="S476" s="123" t="str">
        <f t="shared" si="90"/>
        <v/>
      </c>
      <c r="T476" s="124" t="str">
        <f t="shared" si="87"/>
        <v/>
      </c>
      <c r="U476" s="124">
        <f t="shared" si="91"/>
        <v>0</v>
      </c>
      <c r="V476" s="124" t="str">
        <f t="shared" si="92"/>
        <v/>
      </c>
      <c r="W476" s="124">
        <f t="shared" si="93"/>
        <v>0</v>
      </c>
      <c r="X476" s="124" t="str">
        <f t="shared" si="94"/>
        <v/>
      </c>
      <c r="Y476" s="124" t="str">
        <f t="shared" si="95"/>
        <v/>
      </c>
      <c r="Z476" s="55"/>
      <c r="AA476" s="90" t="s">
        <v>27</v>
      </c>
      <c r="AB476" s="89"/>
      <c r="AC476" s="91"/>
      <c r="AD476" s="105" t="str">
        <f>IF(OR(ISBLANK(AC476),ISBLANK(J476)),"",IF(AND(J476&gt;1, K476 &gt;= 6, K476 &lt;= 59), VLOOKUP(AC476&amp;Y476,Contextualization!C481:D512,2,FALSE), "NPD"))</f>
        <v/>
      </c>
      <c r="AE476" s="158"/>
    </row>
    <row r="477" spans="1:31">
      <c r="A477" s="157">
        <f t="shared" si="84"/>
        <v>473</v>
      </c>
      <c r="B477" s="57"/>
      <c r="C477" s="57"/>
      <c r="D477" s="57"/>
      <c r="E477" s="60"/>
      <c r="F477" s="57"/>
      <c r="G477" s="57"/>
      <c r="H477" s="58"/>
      <c r="I477" s="62"/>
      <c r="J477" s="93"/>
      <c r="K477" s="103" t="str">
        <f t="shared" si="88"/>
        <v/>
      </c>
      <c r="L477" s="103" t="str">
        <f t="shared" si="89"/>
        <v/>
      </c>
      <c r="M477" s="89"/>
      <c r="N477" s="121" t="str">
        <f t="shared" si="85"/>
        <v/>
      </c>
      <c r="O477" s="121" t="str">
        <f t="shared" si="86"/>
        <v/>
      </c>
      <c r="P477" s="122" t="str">
        <f>IF(ISBLANK(M477), "", (POWER(M477/VLOOKUP(O477,Anthro_Calc!C:P,13,FALSE),VLOOKUP(O477,Anthro_Calc!C:P,12,FALSE))-1) / (VLOOKUP(O477,Anthro_Calc!C:P,14,FALSE)*VLOOKUP(O477,Anthro_Calc!C:P,12,FALSE)))</f>
        <v/>
      </c>
      <c r="Q477" s="122" t="str">
        <f>IF(ISBLANK(M477), "", -3 + (M477 -VLOOKUP(O477,Anthro_Calc!C:P,4,FALSE)) / (VLOOKUP(O477,Anthro_Calc!C:P,5,FALSE) - VLOOKUP(O477,Anthro_Calc!C:P,4,FALSE)))</f>
        <v/>
      </c>
      <c r="R477" s="122" t="str">
        <f>IF(ISBLANK(M477), "", 3 + (M477 -VLOOKUP(O477,Anthro_Calc!C:P,10,FALSE)) / (VLOOKUP(O477,Anthro_Calc!C:P,10,FALSE) - VLOOKUP(O477,Anthro_Calc!C:P,9,FALSE)))</f>
        <v/>
      </c>
      <c r="S477" s="123" t="str">
        <f t="shared" si="90"/>
        <v/>
      </c>
      <c r="T477" s="124" t="str">
        <f t="shared" si="87"/>
        <v/>
      </c>
      <c r="U477" s="124">
        <f t="shared" si="91"/>
        <v>0</v>
      </c>
      <c r="V477" s="124" t="str">
        <f t="shared" si="92"/>
        <v/>
      </c>
      <c r="W477" s="124">
        <f t="shared" si="93"/>
        <v>0</v>
      </c>
      <c r="X477" s="124" t="str">
        <f t="shared" si="94"/>
        <v/>
      </c>
      <c r="Y477" s="124" t="str">
        <f t="shared" si="95"/>
        <v/>
      </c>
      <c r="Z477" s="55"/>
      <c r="AA477" s="90" t="s">
        <v>27</v>
      </c>
      <c r="AB477" s="89"/>
      <c r="AC477" s="91"/>
      <c r="AD477" s="105" t="str">
        <f>IF(OR(ISBLANK(AC477),ISBLANK(J477)),"",IF(AND(J477&gt;1, K477 &gt;= 6, K477 &lt;= 59), VLOOKUP(AC477&amp;Y477,Contextualization!C482:D513,2,FALSE), "NPD"))</f>
        <v/>
      </c>
      <c r="AE477" s="158"/>
    </row>
    <row r="478" spans="1:31">
      <c r="A478" s="157">
        <f t="shared" si="84"/>
        <v>474</v>
      </c>
      <c r="B478" s="57"/>
      <c r="C478" s="57"/>
      <c r="D478" s="57"/>
      <c r="E478" s="60"/>
      <c r="F478" s="57"/>
      <c r="G478" s="57"/>
      <c r="H478" s="58"/>
      <c r="I478" s="62"/>
      <c r="J478" s="93"/>
      <c r="K478" s="103" t="str">
        <f t="shared" si="88"/>
        <v/>
      </c>
      <c r="L478" s="103" t="str">
        <f t="shared" si="89"/>
        <v/>
      </c>
      <c r="M478" s="89"/>
      <c r="N478" s="121" t="str">
        <f t="shared" si="85"/>
        <v/>
      </c>
      <c r="O478" s="121" t="str">
        <f t="shared" si="86"/>
        <v/>
      </c>
      <c r="P478" s="122" t="str">
        <f>IF(ISBLANK(M478), "", (POWER(M478/VLOOKUP(O478,Anthro_Calc!C:P,13,FALSE),VLOOKUP(O478,Anthro_Calc!C:P,12,FALSE))-1) / (VLOOKUP(O478,Anthro_Calc!C:P,14,FALSE)*VLOOKUP(O478,Anthro_Calc!C:P,12,FALSE)))</f>
        <v/>
      </c>
      <c r="Q478" s="122" t="str">
        <f>IF(ISBLANK(M478), "", -3 + (M478 -VLOOKUP(O478,Anthro_Calc!C:P,4,FALSE)) / (VLOOKUP(O478,Anthro_Calc!C:P,5,FALSE) - VLOOKUP(O478,Anthro_Calc!C:P,4,FALSE)))</f>
        <v/>
      </c>
      <c r="R478" s="122" t="str">
        <f>IF(ISBLANK(M478), "", 3 + (M478 -VLOOKUP(O478,Anthro_Calc!C:P,10,FALSE)) / (VLOOKUP(O478,Anthro_Calc!C:P,10,FALSE) - VLOOKUP(O478,Anthro_Calc!C:P,9,FALSE)))</f>
        <v/>
      </c>
      <c r="S478" s="123" t="str">
        <f t="shared" si="90"/>
        <v/>
      </c>
      <c r="T478" s="124" t="str">
        <f t="shared" si="87"/>
        <v/>
      </c>
      <c r="U478" s="124">
        <f t="shared" si="91"/>
        <v>0</v>
      </c>
      <c r="V478" s="124" t="str">
        <f t="shared" si="92"/>
        <v/>
      </c>
      <c r="W478" s="124">
        <f t="shared" si="93"/>
        <v>0</v>
      </c>
      <c r="X478" s="124" t="str">
        <f t="shared" si="94"/>
        <v/>
      </c>
      <c r="Y478" s="124" t="str">
        <f t="shared" si="95"/>
        <v/>
      </c>
      <c r="Z478" s="55"/>
      <c r="AA478" s="90" t="s">
        <v>27</v>
      </c>
      <c r="AB478" s="89"/>
      <c r="AC478" s="91"/>
      <c r="AD478" s="105" t="str">
        <f>IF(OR(ISBLANK(AC478),ISBLANK(J478)),"",IF(AND(J478&gt;1, K478 &gt;= 6, K478 &lt;= 59), VLOOKUP(AC478&amp;Y478,Contextualization!C483:D514,2,FALSE), "NPD"))</f>
        <v/>
      </c>
      <c r="AE478" s="158"/>
    </row>
    <row r="479" spans="1:31">
      <c r="A479" s="157">
        <f t="shared" si="84"/>
        <v>475</v>
      </c>
      <c r="B479" s="57"/>
      <c r="C479" s="57"/>
      <c r="D479" s="57"/>
      <c r="E479" s="60"/>
      <c r="F479" s="57"/>
      <c r="G479" s="57"/>
      <c r="H479" s="58"/>
      <c r="I479" s="62"/>
      <c r="J479" s="93"/>
      <c r="K479" s="103" t="str">
        <f t="shared" si="88"/>
        <v/>
      </c>
      <c r="L479" s="103" t="str">
        <f t="shared" si="89"/>
        <v/>
      </c>
      <c r="M479" s="89"/>
      <c r="N479" s="121" t="str">
        <f t="shared" si="85"/>
        <v/>
      </c>
      <c r="O479" s="121" t="str">
        <f t="shared" si="86"/>
        <v/>
      </c>
      <c r="P479" s="122" t="str">
        <f>IF(ISBLANK(M479), "", (POWER(M479/VLOOKUP(O479,Anthro_Calc!C:P,13,FALSE),VLOOKUP(O479,Anthro_Calc!C:P,12,FALSE))-1) / (VLOOKUP(O479,Anthro_Calc!C:P,14,FALSE)*VLOOKUP(O479,Anthro_Calc!C:P,12,FALSE)))</f>
        <v/>
      </c>
      <c r="Q479" s="122" t="str">
        <f>IF(ISBLANK(M479), "", -3 + (M479 -VLOOKUP(O479,Anthro_Calc!C:P,4,FALSE)) / (VLOOKUP(O479,Anthro_Calc!C:P,5,FALSE) - VLOOKUP(O479,Anthro_Calc!C:P,4,FALSE)))</f>
        <v/>
      </c>
      <c r="R479" s="122" t="str">
        <f>IF(ISBLANK(M479), "", 3 + (M479 -VLOOKUP(O479,Anthro_Calc!C:P,10,FALSE)) / (VLOOKUP(O479,Anthro_Calc!C:P,10,FALSE) - VLOOKUP(O479,Anthro_Calc!C:P,9,FALSE)))</f>
        <v/>
      </c>
      <c r="S479" s="123" t="str">
        <f t="shared" si="90"/>
        <v/>
      </c>
      <c r="T479" s="124" t="str">
        <f t="shared" si="87"/>
        <v/>
      </c>
      <c r="U479" s="124">
        <f t="shared" si="91"/>
        <v>0</v>
      </c>
      <c r="V479" s="124" t="str">
        <f t="shared" si="92"/>
        <v/>
      </c>
      <c r="W479" s="124">
        <f t="shared" si="93"/>
        <v>0</v>
      </c>
      <c r="X479" s="124" t="str">
        <f t="shared" si="94"/>
        <v/>
      </c>
      <c r="Y479" s="124" t="str">
        <f t="shared" si="95"/>
        <v/>
      </c>
      <c r="Z479" s="55"/>
      <c r="AA479" s="90" t="s">
        <v>27</v>
      </c>
      <c r="AB479" s="89"/>
      <c r="AC479" s="91"/>
      <c r="AD479" s="105" t="str">
        <f>IF(OR(ISBLANK(AC479),ISBLANK(J479)),"",IF(AND(J479&gt;1, K479 &gt;= 6, K479 &lt;= 59), VLOOKUP(AC479&amp;Y479,Contextualization!C484:D515,2,FALSE), "NPD"))</f>
        <v/>
      </c>
      <c r="AE479" s="158"/>
    </row>
    <row r="480" spans="1:31">
      <c r="A480" s="157">
        <f t="shared" si="84"/>
        <v>476</v>
      </c>
      <c r="B480" s="57"/>
      <c r="C480" s="57"/>
      <c r="D480" s="57"/>
      <c r="E480" s="60"/>
      <c r="F480" s="57"/>
      <c r="G480" s="57"/>
      <c r="H480" s="58"/>
      <c r="I480" s="62"/>
      <c r="J480" s="93"/>
      <c r="K480" s="103" t="str">
        <f t="shared" si="88"/>
        <v/>
      </c>
      <c r="L480" s="103" t="str">
        <f t="shared" si="89"/>
        <v/>
      </c>
      <c r="M480" s="89"/>
      <c r="N480" s="121" t="str">
        <f t="shared" si="85"/>
        <v/>
      </c>
      <c r="O480" s="121" t="str">
        <f t="shared" si="86"/>
        <v/>
      </c>
      <c r="P480" s="122" t="str">
        <f>IF(ISBLANK(M480), "", (POWER(M480/VLOOKUP(O480,Anthro_Calc!C:P,13,FALSE),VLOOKUP(O480,Anthro_Calc!C:P,12,FALSE))-1) / (VLOOKUP(O480,Anthro_Calc!C:P,14,FALSE)*VLOOKUP(O480,Anthro_Calc!C:P,12,FALSE)))</f>
        <v/>
      </c>
      <c r="Q480" s="122" t="str">
        <f>IF(ISBLANK(M480), "", -3 + (M480 -VLOOKUP(O480,Anthro_Calc!C:P,4,FALSE)) / (VLOOKUP(O480,Anthro_Calc!C:P,5,FALSE) - VLOOKUP(O480,Anthro_Calc!C:P,4,FALSE)))</f>
        <v/>
      </c>
      <c r="R480" s="122" t="str">
        <f>IF(ISBLANK(M480), "", 3 + (M480 -VLOOKUP(O480,Anthro_Calc!C:P,10,FALSE)) / (VLOOKUP(O480,Anthro_Calc!C:P,10,FALSE) - VLOOKUP(O480,Anthro_Calc!C:P,9,FALSE)))</f>
        <v/>
      </c>
      <c r="S480" s="123" t="str">
        <f t="shared" si="90"/>
        <v/>
      </c>
      <c r="T480" s="124" t="str">
        <f t="shared" si="87"/>
        <v/>
      </c>
      <c r="U480" s="124">
        <f t="shared" si="91"/>
        <v>0</v>
      </c>
      <c r="V480" s="124" t="str">
        <f t="shared" si="92"/>
        <v/>
      </c>
      <c r="W480" s="124">
        <f t="shared" si="93"/>
        <v>0</v>
      </c>
      <c r="X480" s="124" t="str">
        <f t="shared" si="94"/>
        <v/>
      </c>
      <c r="Y480" s="124" t="str">
        <f t="shared" si="95"/>
        <v/>
      </c>
      <c r="Z480" s="55"/>
      <c r="AA480" s="90" t="s">
        <v>27</v>
      </c>
      <c r="AB480" s="89"/>
      <c r="AC480" s="91"/>
      <c r="AD480" s="105" t="str">
        <f>IF(OR(ISBLANK(AC480),ISBLANK(J480)),"",IF(AND(J480&gt;1, K480 &gt;= 6, K480 &lt;= 59), VLOOKUP(AC480&amp;Y480,Contextualization!C485:D516,2,FALSE), "NPD"))</f>
        <v/>
      </c>
      <c r="AE480" s="158"/>
    </row>
    <row r="481" spans="1:31">
      <c r="A481" s="157">
        <f t="shared" si="84"/>
        <v>477</v>
      </c>
      <c r="B481" s="57"/>
      <c r="C481" s="57"/>
      <c r="D481" s="57"/>
      <c r="E481" s="60"/>
      <c r="F481" s="57"/>
      <c r="G481" s="57"/>
      <c r="H481" s="58"/>
      <c r="I481" s="62"/>
      <c r="J481" s="93"/>
      <c r="K481" s="103" t="str">
        <f t="shared" si="88"/>
        <v/>
      </c>
      <c r="L481" s="103" t="str">
        <f t="shared" si="89"/>
        <v/>
      </c>
      <c r="M481" s="89"/>
      <c r="N481" s="121" t="str">
        <f t="shared" si="85"/>
        <v/>
      </c>
      <c r="O481" s="121" t="str">
        <f t="shared" si="86"/>
        <v/>
      </c>
      <c r="P481" s="122" t="str">
        <f>IF(ISBLANK(M481), "", (POWER(M481/VLOOKUP(O481,Anthro_Calc!C:P,13,FALSE),VLOOKUP(O481,Anthro_Calc!C:P,12,FALSE))-1) / (VLOOKUP(O481,Anthro_Calc!C:P,14,FALSE)*VLOOKUP(O481,Anthro_Calc!C:P,12,FALSE)))</f>
        <v/>
      </c>
      <c r="Q481" s="122" t="str">
        <f>IF(ISBLANK(M481), "", -3 + (M481 -VLOOKUP(O481,Anthro_Calc!C:P,4,FALSE)) / (VLOOKUP(O481,Anthro_Calc!C:P,5,FALSE) - VLOOKUP(O481,Anthro_Calc!C:P,4,FALSE)))</f>
        <v/>
      </c>
      <c r="R481" s="122" t="str">
        <f>IF(ISBLANK(M481), "", 3 + (M481 -VLOOKUP(O481,Anthro_Calc!C:P,10,FALSE)) / (VLOOKUP(O481,Anthro_Calc!C:P,10,FALSE) - VLOOKUP(O481,Anthro_Calc!C:P,9,FALSE)))</f>
        <v/>
      </c>
      <c r="S481" s="123" t="str">
        <f t="shared" si="90"/>
        <v/>
      </c>
      <c r="T481" s="124" t="str">
        <f t="shared" si="87"/>
        <v/>
      </c>
      <c r="U481" s="124">
        <f t="shared" si="91"/>
        <v>0</v>
      </c>
      <c r="V481" s="124" t="str">
        <f t="shared" si="92"/>
        <v/>
      </c>
      <c r="W481" s="124">
        <f t="shared" si="93"/>
        <v>0</v>
      </c>
      <c r="X481" s="124" t="str">
        <f t="shared" si="94"/>
        <v/>
      </c>
      <c r="Y481" s="124" t="str">
        <f t="shared" si="95"/>
        <v/>
      </c>
      <c r="Z481" s="55"/>
      <c r="AA481" s="90" t="s">
        <v>27</v>
      </c>
      <c r="AB481" s="89"/>
      <c r="AC481" s="91"/>
      <c r="AD481" s="105" t="str">
        <f>IF(OR(ISBLANK(AC481),ISBLANK(J481)),"",IF(AND(J481&gt;1, K481 &gt;= 6, K481 &lt;= 59), VLOOKUP(AC481&amp;Y481,Contextualization!C486:D517,2,FALSE), "NPD"))</f>
        <v/>
      </c>
      <c r="AE481" s="158"/>
    </row>
    <row r="482" spans="1:31">
      <c r="A482" s="157">
        <f t="shared" si="84"/>
        <v>478</v>
      </c>
      <c r="B482" s="57"/>
      <c r="C482" s="57"/>
      <c r="D482" s="57"/>
      <c r="E482" s="60"/>
      <c r="F482" s="57"/>
      <c r="G482" s="57"/>
      <c r="H482" s="58"/>
      <c r="I482" s="62"/>
      <c r="J482" s="93"/>
      <c r="K482" s="103" t="str">
        <f t="shared" si="88"/>
        <v/>
      </c>
      <c r="L482" s="103" t="str">
        <f t="shared" si="89"/>
        <v/>
      </c>
      <c r="M482" s="89"/>
      <c r="N482" s="121" t="str">
        <f t="shared" si="85"/>
        <v/>
      </c>
      <c r="O482" s="121" t="str">
        <f t="shared" si="86"/>
        <v/>
      </c>
      <c r="P482" s="122" t="str">
        <f>IF(ISBLANK(M482), "", (POWER(M482/VLOOKUP(O482,Anthro_Calc!C:P,13,FALSE),VLOOKUP(O482,Anthro_Calc!C:P,12,FALSE))-1) / (VLOOKUP(O482,Anthro_Calc!C:P,14,FALSE)*VLOOKUP(O482,Anthro_Calc!C:P,12,FALSE)))</f>
        <v/>
      </c>
      <c r="Q482" s="122" t="str">
        <f>IF(ISBLANK(M482), "", -3 + (M482 -VLOOKUP(O482,Anthro_Calc!C:P,4,FALSE)) / (VLOOKUP(O482,Anthro_Calc!C:P,5,FALSE) - VLOOKUP(O482,Anthro_Calc!C:P,4,FALSE)))</f>
        <v/>
      </c>
      <c r="R482" s="122" t="str">
        <f>IF(ISBLANK(M482), "", 3 + (M482 -VLOOKUP(O482,Anthro_Calc!C:P,10,FALSE)) / (VLOOKUP(O482,Anthro_Calc!C:P,10,FALSE) - VLOOKUP(O482,Anthro_Calc!C:P,9,FALSE)))</f>
        <v/>
      </c>
      <c r="S482" s="123" t="str">
        <f t="shared" si="90"/>
        <v/>
      </c>
      <c r="T482" s="124" t="str">
        <f t="shared" si="87"/>
        <v/>
      </c>
      <c r="U482" s="124">
        <f t="shared" si="91"/>
        <v>0</v>
      </c>
      <c r="V482" s="124" t="str">
        <f t="shared" si="92"/>
        <v/>
      </c>
      <c r="W482" s="124">
        <f t="shared" si="93"/>
        <v>0</v>
      </c>
      <c r="X482" s="124" t="str">
        <f t="shared" si="94"/>
        <v/>
      </c>
      <c r="Y482" s="124" t="str">
        <f t="shared" si="95"/>
        <v/>
      </c>
      <c r="Z482" s="55"/>
      <c r="AA482" s="90" t="s">
        <v>27</v>
      </c>
      <c r="AB482" s="89"/>
      <c r="AC482" s="91"/>
      <c r="AD482" s="105" t="str">
        <f>IF(OR(ISBLANK(AC482),ISBLANK(J482)),"",IF(AND(J482&gt;1, K482 &gt;= 6, K482 &lt;= 59), VLOOKUP(AC482&amp;Y482,Contextualization!C487:D518,2,FALSE), "NPD"))</f>
        <v/>
      </c>
      <c r="AE482" s="158"/>
    </row>
    <row r="483" spans="1:31">
      <c r="A483" s="157">
        <f t="shared" si="84"/>
        <v>479</v>
      </c>
      <c r="B483" s="57"/>
      <c r="C483" s="57"/>
      <c r="D483" s="57"/>
      <c r="E483" s="60"/>
      <c r="F483" s="57"/>
      <c r="G483" s="57"/>
      <c r="H483" s="58"/>
      <c r="I483" s="62"/>
      <c r="J483" s="93"/>
      <c r="K483" s="103" t="str">
        <f t="shared" si="88"/>
        <v/>
      </c>
      <c r="L483" s="103" t="str">
        <f t="shared" si="89"/>
        <v/>
      </c>
      <c r="M483" s="89"/>
      <c r="N483" s="121" t="str">
        <f t="shared" si="85"/>
        <v/>
      </c>
      <c r="O483" s="121" t="str">
        <f t="shared" si="86"/>
        <v/>
      </c>
      <c r="P483" s="122" t="str">
        <f>IF(ISBLANK(M483), "", (POWER(M483/VLOOKUP(O483,Anthro_Calc!C:P,13,FALSE),VLOOKUP(O483,Anthro_Calc!C:P,12,FALSE))-1) / (VLOOKUP(O483,Anthro_Calc!C:P,14,FALSE)*VLOOKUP(O483,Anthro_Calc!C:P,12,FALSE)))</f>
        <v/>
      </c>
      <c r="Q483" s="122" t="str">
        <f>IF(ISBLANK(M483), "", -3 + (M483 -VLOOKUP(O483,Anthro_Calc!C:P,4,FALSE)) / (VLOOKUP(O483,Anthro_Calc!C:P,5,FALSE) - VLOOKUP(O483,Anthro_Calc!C:P,4,FALSE)))</f>
        <v/>
      </c>
      <c r="R483" s="122" t="str">
        <f>IF(ISBLANK(M483), "", 3 + (M483 -VLOOKUP(O483,Anthro_Calc!C:P,10,FALSE)) / (VLOOKUP(O483,Anthro_Calc!C:P,10,FALSE) - VLOOKUP(O483,Anthro_Calc!C:P,9,FALSE)))</f>
        <v/>
      </c>
      <c r="S483" s="123" t="str">
        <f t="shared" si="90"/>
        <v/>
      </c>
      <c r="T483" s="124" t="str">
        <f t="shared" si="87"/>
        <v/>
      </c>
      <c r="U483" s="124">
        <f t="shared" si="91"/>
        <v>0</v>
      </c>
      <c r="V483" s="124" t="str">
        <f t="shared" si="92"/>
        <v/>
      </c>
      <c r="W483" s="124">
        <f t="shared" si="93"/>
        <v>0</v>
      </c>
      <c r="X483" s="124" t="str">
        <f t="shared" si="94"/>
        <v/>
      </c>
      <c r="Y483" s="124" t="str">
        <f t="shared" si="95"/>
        <v/>
      </c>
      <c r="Z483" s="55"/>
      <c r="AA483" s="90" t="s">
        <v>27</v>
      </c>
      <c r="AB483" s="89"/>
      <c r="AC483" s="91"/>
      <c r="AD483" s="105" t="str">
        <f>IF(OR(ISBLANK(AC483),ISBLANK(J483)),"",IF(AND(J483&gt;1, K483 &gt;= 6, K483 &lt;= 59), VLOOKUP(AC483&amp;Y483,Contextualization!C488:D519,2,FALSE), "NPD"))</f>
        <v/>
      </c>
      <c r="AE483" s="158"/>
    </row>
    <row r="484" spans="1:31">
      <c r="A484" s="157">
        <f t="shared" si="84"/>
        <v>480</v>
      </c>
      <c r="B484" s="57"/>
      <c r="C484" s="57"/>
      <c r="D484" s="57"/>
      <c r="E484" s="60"/>
      <c r="F484" s="57"/>
      <c r="G484" s="57"/>
      <c r="H484" s="58"/>
      <c r="I484" s="62"/>
      <c r="J484" s="93"/>
      <c r="K484" s="103" t="str">
        <f t="shared" si="88"/>
        <v/>
      </c>
      <c r="L484" s="103" t="str">
        <f t="shared" si="89"/>
        <v/>
      </c>
      <c r="M484" s="89"/>
      <c r="N484" s="121" t="str">
        <f t="shared" si="85"/>
        <v/>
      </c>
      <c r="O484" s="121" t="str">
        <f t="shared" si="86"/>
        <v/>
      </c>
      <c r="P484" s="122" t="str">
        <f>IF(ISBLANK(M484), "", (POWER(M484/VLOOKUP(O484,Anthro_Calc!C:P,13,FALSE),VLOOKUP(O484,Anthro_Calc!C:P,12,FALSE))-1) / (VLOOKUP(O484,Anthro_Calc!C:P,14,FALSE)*VLOOKUP(O484,Anthro_Calc!C:P,12,FALSE)))</f>
        <v/>
      </c>
      <c r="Q484" s="122" t="str">
        <f>IF(ISBLANK(M484), "", -3 + (M484 -VLOOKUP(O484,Anthro_Calc!C:P,4,FALSE)) / (VLOOKUP(O484,Anthro_Calc!C:P,5,FALSE) - VLOOKUP(O484,Anthro_Calc!C:P,4,FALSE)))</f>
        <v/>
      </c>
      <c r="R484" s="122" t="str">
        <f>IF(ISBLANK(M484), "", 3 + (M484 -VLOOKUP(O484,Anthro_Calc!C:P,10,FALSE)) / (VLOOKUP(O484,Anthro_Calc!C:P,10,FALSE) - VLOOKUP(O484,Anthro_Calc!C:P,9,FALSE)))</f>
        <v/>
      </c>
      <c r="S484" s="123" t="str">
        <f t="shared" si="90"/>
        <v/>
      </c>
      <c r="T484" s="124" t="str">
        <f t="shared" si="87"/>
        <v/>
      </c>
      <c r="U484" s="124">
        <f t="shared" si="91"/>
        <v>0</v>
      </c>
      <c r="V484" s="124" t="str">
        <f t="shared" si="92"/>
        <v/>
      </c>
      <c r="W484" s="124">
        <f t="shared" si="93"/>
        <v>0</v>
      </c>
      <c r="X484" s="124" t="str">
        <f t="shared" si="94"/>
        <v/>
      </c>
      <c r="Y484" s="124" t="str">
        <f t="shared" si="95"/>
        <v/>
      </c>
      <c r="Z484" s="55"/>
      <c r="AA484" s="90" t="s">
        <v>27</v>
      </c>
      <c r="AB484" s="89"/>
      <c r="AC484" s="91"/>
      <c r="AD484" s="105" t="str">
        <f>IF(OR(ISBLANK(AC484),ISBLANK(J484)),"",IF(AND(J484&gt;1, K484 &gt;= 6, K484 &lt;= 59), VLOOKUP(AC484&amp;Y484,Contextualization!C489:D520,2,FALSE), "NPD"))</f>
        <v/>
      </c>
      <c r="AE484" s="158"/>
    </row>
    <row r="485" spans="1:31">
      <c r="A485" s="157">
        <f t="shared" si="84"/>
        <v>481</v>
      </c>
      <c r="B485" s="57"/>
      <c r="C485" s="57"/>
      <c r="D485" s="57"/>
      <c r="E485" s="60"/>
      <c r="F485" s="57"/>
      <c r="G485" s="57"/>
      <c r="H485" s="58"/>
      <c r="I485" s="62"/>
      <c r="J485" s="93"/>
      <c r="K485" s="103" t="str">
        <f t="shared" si="88"/>
        <v/>
      </c>
      <c r="L485" s="103" t="str">
        <f t="shared" si="89"/>
        <v/>
      </c>
      <c r="M485" s="89"/>
      <c r="N485" s="121" t="str">
        <f t="shared" si="85"/>
        <v/>
      </c>
      <c r="O485" s="121" t="str">
        <f t="shared" si="86"/>
        <v/>
      </c>
      <c r="P485" s="122" t="str">
        <f>IF(ISBLANK(M485), "", (POWER(M485/VLOOKUP(O485,Anthro_Calc!C:P,13,FALSE),VLOOKUP(O485,Anthro_Calc!C:P,12,FALSE))-1) / (VLOOKUP(O485,Anthro_Calc!C:P,14,FALSE)*VLOOKUP(O485,Anthro_Calc!C:P,12,FALSE)))</f>
        <v/>
      </c>
      <c r="Q485" s="122" t="str">
        <f>IF(ISBLANK(M485), "", -3 + (M485 -VLOOKUP(O485,Anthro_Calc!C:P,4,FALSE)) / (VLOOKUP(O485,Anthro_Calc!C:P,5,FALSE) - VLOOKUP(O485,Anthro_Calc!C:P,4,FALSE)))</f>
        <v/>
      </c>
      <c r="R485" s="122" t="str">
        <f>IF(ISBLANK(M485), "", 3 + (M485 -VLOOKUP(O485,Anthro_Calc!C:P,10,FALSE)) / (VLOOKUP(O485,Anthro_Calc!C:P,10,FALSE) - VLOOKUP(O485,Anthro_Calc!C:P,9,FALSE)))</f>
        <v/>
      </c>
      <c r="S485" s="123" t="str">
        <f t="shared" si="90"/>
        <v/>
      </c>
      <c r="T485" s="124" t="str">
        <f t="shared" si="87"/>
        <v/>
      </c>
      <c r="U485" s="124">
        <f t="shared" si="91"/>
        <v>0</v>
      </c>
      <c r="V485" s="124" t="str">
        <f t="shared" si="92"/>
        <v/>
      </c>
      <c r="W485" s="124">
        <f t="shared" si="93"/>
        <v>0</v>
      </c>
      <c r="X485" s="124" t="str">
        <f t="shared" si="94"/>
        <v/>
      </c>
      <c r="Y485" s="124" t="str">
        <f t="shared" si="95"/>
        <v/>
      </c>
      <c r="Z485" s="55"/>
      <c r="AA485" s="90" t="s">
        <v>27</v>
      </c>
      <c r="AB485" s="89"/>
      <c r="AC485" s="91"/>
      <c r="AD485" s="105" t="str">
        <f>IF(OR(ISBLANK(AC485),ISBLANK(J485)),"",IF(AND(J485&gt;1, K485 &gt;= 6, K485 &lt;= 59), VLOOKUP(AC485&amp;Y485,Contextualization!C490:D521,2,FALSE), "NPD"))</f>
        <v/>
      </c>
      <c r="AE485" s="158"/>
    </row>
    <row r="486" spans="1:31">
      <c r="A486" s="157">
        <f t="shared" si="84"/>
        <v>482</v>
      </c>
      <c r="B486" s="57"/>
      <c r="C486" s="57"/>
      <c r="D486" s="57"/>
      <c r="E486" s="60"/>
      <c r="F486" s="57"/>
      <c r="G486" s="57"/>
      <c r="H486" s="58"/>
      <c r="I486" s="62"/>
      <c r="J486" s="93"/>
      <c r="K486" s="103" t="str">
        <f t="shared" si="88"/>
        <v/>
      </c>
      <c r="L486" s="103" t="str">
        <f t="shared" si="89"/>
        <v/>
      </c>
      <c r="M486" s="89"/>
      <c r="N486" s="121" t="str">
        <f t="shared" si="85"/>
        <v/>
      </c>
      <c r="O486" s="121" t="str">
        <f t="shared" si="86"/>
        <v/>
      </c>
      <c r="P486" s="122" t="str">
        <f>IF(ISBLANK(M486), "", (POWER(M486/VLOOKUP(O486,Anthro_Calc!C:P,13,FALSE),VLOOKUP(O486,Anthro_Calc!C:P,12,FALSE))-1) / (VLOOKUP(O486,Anthro_Calc!C:P,14,FALSE)*VLOOKUP(O486,Anthro_Calc!C:P,12,FALSE)))</f>
        <v/>
      </c>
      <c r="Q486" s="122" t="str">
        <f>IF(ISBLANK(M486), "", -3 + (M486 -VLOOKUP(O486,Anthro_Calc!C:P,4,FALSE)) / (VLOOKUP(O486,Anthro_Calc!C:P,5,FALSE) - VLOOKUP(O486,Anthro_Calc!C:P,4,FALSE)))</f>
        <v/>
      </c>
      <c r="R486" s="122" t="str">
        <f>IF(ISBLANK(M486), "", 3 + (M486 -VLOOKUP(O486,Anthro_Calc!C:P,10,FALSE)) / (VLOOKUP(O486,Anthro_Calc!C:P,10,FALSE) - VLOOKUP(O486,Anthro_Calc!C:P,9,FALSE)))</f>
        <v/>
      </c>
      <c r="S486" s="123" t="str">
        <f t="shared" si="90"/>
        <v/>
      </c>
      <c r="T486" s="124" t="str">
        <f t="shared" si="87"/>
        <v/>
      </c>
      <c r="U486" s="124">
        <f t="shared" si="91"/>
        <v>0</v>
      </c>
      <c r="V486" s="124" t="str">
        <f t="shared" si="92"/>
        <v/>
      </c>
      <c r="W486" s="124">
        <f t="shared" si="93"/>
        <v>0</v>
      </c>
      <c r="X486" s="124" t="str">
        <f t="shared" si="94"/>
        <v/>
      </c>
      <c r="Y486" s="124" t="str">
        <f t="shared" si="95"/>
        <v/>
      </c>
      <c r="Z486" s="55"/>
      <c r="AA486" s="90" t="s">
        <v>27</v>
      </c>
      <c r="AB486" s="89"/>
      <c r="AC486" s="91"/>
      <c r="AD486" s="105" t="str">
        <f>IF(OR(ISBLANK(AC486),ISBLANK(J486)),"",IF(AND(J486&gt;1, K486 &gt;= 6, K486 &lt;= 59), VLOOKUP(AC486&amp;Y486,Contextualization!C491:D522,2,FALSE), "NPD"))</f>
        <v/>
      </c>
      <c r="AE486" s="158"/>
    </row>
    <row r="487" spans="1:31">
      <c r="A487" s="157">
        <f t="shared" si="84"/>
        <v>483</v>
      </c>
      <c r="B487" s="57"/>
      <c r="C487" s="57"/>
      <c r="D487" s="57"/>
      <c r="E487" s="60"/>
      <c r="F487" s="57"/>
      <c r="G487" s="57"/>
      <c r="H487" s="58"/>
      <c r="I487" s="62"/>
      <c r="J487" s="93"/>
      <c r="K487" s="103" t="str">
        <f t="shared" si="88"/>
        <v/>
      </c>
      <c r="L487" s="103" t="str">
        <f t="shared" si="89"/>
        <v/>
      </c>
      <c r="M487" s="89"/>
      <c r="N487" s="121" t="str">
        <f t="shared" si="85"/>
        <v/>
      </c>
      <c r="O487" s="121" t="str">
        <f t="shared" si="86"/>
        <v/>
      </c>
      <c r="P487" s="122" t="str">
        <f>IF(ISBLANK(M487), "", (POWER(M487/VLOOKUP(O487,Anthro_Calc!C:P,13,FALSE),VLOOKUP(O487,Anthro_Calc!C:P,12,FALSE))-1) / (VLOOKUP(O487,Anthro_Calc!C:P,14,FALSE)*VLOOKUP(O487,Anthro_Calc!C:P,12,FALSE)))</f>
        <v/>
      </c>
      <c r="Q487" s="122" t="str">
        <f>IF(ISBLANK(M487), "", -3 + (M487 -VLOOKUP(O487,Anthro_Calc!C:P,4,FALSE)) / (VLOOKUP(O487,Anthro_Calc!C:P,5,FALSE) - VLOOKUP(O487,Anthro_Calc!C:P,4,FALSE)))</f>
        <v/>
      </c>
      <c r="R487" s="122" t="str">
        <f>IF(ISBLANK(M487), "", 3 + (M487 -VLOOKUP(O487,Anthro_Calc!C:P,10,FALSE)) / (VLOOKUP(O487,Anthro_Calc!C:P,10,FALSE) - VLOOKUP(O487,Anthro_Calc!C:P,9,FALSE)))</f>
        <v/>
      </c>
      <c r="S487" s="123" t="str">
        <f t="shared" si="90"/>
        <v/>
      </c>
      <c r="T487" s="124" t="str">
        <f t="shared" si="87"/>
        <v/>
      </c>
      <c r="U487" s="124">
        <f t="shared" si="91"/>
        <v>0</v>
      </c>
      <c r="V487" s="124" t="str">
        <f t="shared" si="92"/>
        <v/>
      </c>
      <c r="W487" s="124">
        <f t="shared" si="93"/>
        <v>0</v>
      </c>
      <c r="X487" s="124" t="str">
        <f t="shared" si="94"/>
        <v/>
      </c>
      <c r="Y487" s="124" t="str">
        <f t="shared" si="95"/>
        <v/>
      </c>
      <c r="Z487" s="55"/>
      <c r="AA487" s="90" t="s">
        <v>27</v>
      </c>
      <c r="AB487" s="89"/>
      <c r="AC487" s="91"/>
      <c r="AD487" s="105" t="str">
        <f>IF(OR(ISBLANK(AC487),ISBLANK(J487)),"",IF(AND(J487&gt;1, K487 &gt;= 6, K487 &lt;= 59), VLOOKUP(AC487&amp;Y487,Contextualization!C492:D523,2,FALSE), "NPD"))</f>
        <v/>
      </c>
      <c r="AE487" s="158"/>
    </row>
    <row r="488" spans="1:31">
      <c r="A488" s="157">
        <f t="shared" si="84"/>
        <v>484</v>
      </c>
      <c r="B488" s="57"/>
      <c r="C488" s="57"/>
      <c r="D488" s="57"/>
      <c r="E488" s="60"/>
      <c r="F488" s="57"/>
      <c r="G488" s="57"/>
      <c r="H488" s="58"/>
      <c r="I488" s="62"/>
      <c r="J488" s="93"/>
      <c r="K488" s="103" t="str">
        <f t="shared" si="88"/>
        <v/>
      </c>
      <c r="L488" s="103" t="str">
        <f t="shared" si="89"/>
        <v/>
      </c>
      <c r="M488" s="89"/>
      <c r="N488" s="121" t="str">
        <f t="shared" si="85"/>
        <v/>
      </c>
      <c r="O488" s="121" t="str">
        <f t="shared" si="86"/>
        <v/>
      </c>
      <c r="P488" s="122" t="str">
        <f>IF(ISBLANK(M488), "", (POWER(M488/VLOOKUP(O488,Anthro_Calc!C:P,13,FALSE),VLOOKUP(O488,Anthro_Calc!C:P,12,FALSE))-1) / (VLOOKUP(O488,Anthro_Calc!C:P,14,FALSE)*VLOOKUP(O488,Anthro_Calc!C:P,12,FALSE)))</f>
        <v/>
      </c>
      <c r="Q488" s="122" t="str">
        <f>IF(ISBLANK(M488), "", -3 + (M488 -VLOOKUP(O488,Anthro_Calc!C:P,4,FALSE)) / (VLOOKUP(O488,Anthro_Calc!C:P,5,FALSE) - VLOOKUP(O488,Anthro_Calc!C:P,4,FALSE)))</f>
        <v/>
      </c>
      <c r="R488" s="122" t="str">
        <f>IF(ISBLANK(M488), "", 3 + (M488 -VLOOKUP(O488,Anthro_Calc!C:P,10,FALSE)) / (VLOOKUP(O488,Anthro_Calc!C:P,10,FALSE) - VLOOKUP(O488,Anthro_Calc!C:P,9,FALSE)))</f>
        <v/>
      </c>
      <c r="S488" s="123" t="str">
        <f t="shared" si="90"/>
        <v/>
      </c>
      <c r="T488" s="124" t="str">
        <f t="shared" si="87"/>
        <v/>
      </c>
      <c r="U488" s="124">
        <f t="shared" si="91"/>
        <v>0</v>
      </c>
      <c r="V488" s="124" t="str">
        <f t="shared" si="92"/>
        <v/>
      </c>
      <c r="W488" s="124">
        <f t="shared" si="93"/>
        <v>0</v>
      </c>
      <c r="X488" s="124" t="str">
        <f t="shared" si="94"/>
        <v/>
      </c>
      <c r="Y488" s="124" t="str">
        <f t="shared" si="95"/>
        <v/>
      </c>
      <c r="Z488" s="55"/>
      <c r="AA488" s="90" t="s">
        <v>27</v>
      </c>
      <c r="AB488" s="89"/>
      <c r="AC488" s="91"/>
      <c r="AD488" s="105" t="str">
        <f>IF(OR(ISBLANK(AC488),ISBLANK(J488)),"",IF(AND(J488&gt;1, K488 &gt;= 6, K488 &lt;= 59), VLOOKUP(AC488&amp;Y488,Contextualization!C493:D524,2,FALSE), "NPD"))</f>
        <v/>
      </c>
      <c r="AE488" s="158"/>
    </row>
    <row r="489" spans="1:31">
      <c r="A489" s="157">
        <f t="shared" si="84"/>
        <v>485</v>
      </c>
      <c r="B489" s="57"/>
      <c r="C489" s="57"/>
      <c r="D489" s="57"/>
      <c r="E489" s="60"/>
      <c r="F489" s="57"/>
      <c r="G489" s="57"/>
      <c r="H489" s="58"/>
      <c r="I489" s="62"/>
      <c r="J489" s="93"/>
      <c r="K489" s="103" t="str">
        <f t="shared" si="88"/>
        <v/>
      </c>
      <c r="L489" s="103" t="str">
        <f t="shared" si="89"/>
        <v/>
      </c>
      <c r="M489" s="89"/>
      <c r="N489" s="121" t="str">
        <f t="shared" si="85"/>
        <v/>
      </c>
      <c r="O489" s="121" t="str">
        <f t="shared" si="86"/>
        <v/>
      </c>
      <c r="P489" s="122" t="str">
        <f>IF(ISBLANK(M489), "", (POWER(M489/VLOOKUP(O489,Anthro_Calc!C:P,13,FALSE),VLOOKUP(O489,Anthro_Calc!C:P,12,FALSE))-1) / (VLOOKUP(O489,Anthro_Calc!C:P,14,FALSE)*VLOOKUP(O489,Anthro_Calc!C:P,12,FALSE)))</f>
        <v/>
      </c>
      <c r="Q489" s="122" t="str">
        <f>IF(ISBLANK(M489), "", -3 + (M489 -VLOOKUP(O489,Anthro_Calc!C:P,4,FALSE)) / (VLOOKUP(O489,Anthro_Calc!C:P,5,FALSE) - VLOOKUP(O489,Anthro_Calc!C:P,4,FALSE)))</f>
        <v/>
      </c>
      <c r="R489" s="122" t="str">
        <f>IF(ISBLANK(M489), "", 3 + (M489 -VLOOKUP(O489,Anthro_Calc!C:P,10,FALSE)) / (VLOOKUP(O489,Anthro_Calc!C:P,10,FALSE) - VLOOKUP(O489,Anthro_Calc!C:P,9,FALSE)))</f>
        <v/>
      </c>
      <c r="S489" s="123" t="str">
        <f t="shared" si="90"/>
        <v/>
      </c>
      <c r="T489" s="124" t="str">
        <f t="shared" si="87"/>
        <v/>
      </c>
      <c r="U489" s="124">
        <f t="shared" si="91"/>
        <v>0</v>
      </c>
      <c r="V489" s="124" t="str">
        <f t="shared" si="92"/>
        <v/>
      </c>
      <c r="W489" s="124">
        <f t="shared" si="93"/>
        <v>0</v>
      </c>
      <c r="X489" s="124" t="str">
        <f t="shared" si="94"/>
        <v/>
      </c>
      <c r="Y489" s="124" t="str">
        <f t="shared" si="95"/>
        <v/>
      </c>
      <c r="Z489" s="55"/>
      <c r="AA489" s="90" t="s">
        <v>27</v>
      </c>
      <c r="AB489" s="89"/>
      <c r="AC489" s="91"/>
      <c r="AD489" s="105" t="str">
        <f>IF(OR(ISBLANK(AC489),ISBLANK(J489)),"",IF(AND(J489&gt;1, K489 &gt;= 6, K489 &lt;= 59), VLOOKUP(AC489&amp;Y489,Contextualization!C494:D525,2,FALSE), "NPD"))</f>
        <v/>
      </c>
      <c r="AE489" s="158"/>
    </row>
    <row r="490" spans="1:31">
      <c r="A490" s="157">
        <f t="shared" si="84"/>
        <v>486</v>
      </c>
      <c r="B490" s="57"/>
      <c r="C490" s="57"/>
      <c r="D490" s="57"/>
      <c r="E490" s="60"/>
      <c r="F490" s="57"/>
      <c r="G490" s="57"/>
      <c r="H490" s="58"/>
      <c r="I490" s="62"/>
      <c r="J490" s="93"/>
      <c r="K490" s="103" t="str">
        <f t="shared" si="88"/>
        <v/>
      </c>
      <c r="L490" s="103" t="str">
        <f t="shared" si="89"/>
        <v/>
      </c>
      <c r="M490" s="89"/>
      <c r="N490" s="121" t="str">
        <f t="shared" si="85"/>
        <v/>
      </c>
      <c r="O490" s="121" t="str">
        <f t="shared" si="86"/>
        <v/>
      </c>
      <c r="P490" s="122" t="str">
        <f>IF(ISBLANK(M490), "", (POWER(M490/VLOOKUP(O490,Anthro_Calc!C:P,13,FALSE),VLOOKUP(O490,Anthro_Calc!C:P,12,FALSE))-1) / (VLOOKUP(O490,Anthro_Calc!C:P,14,FALSE)*VLOOKUP(O490,Anthro_Calc!C:P,12,FALSE)))</f>
        <v/>
      </c>
      <c r="Q490" s="122" t="str">
        <f>IF(ISBLANK(M490), "", -3 + (M490 -VLOOKUP(O490,Anthro_Calc!C:P,4,FALSE)) / (VLOOKUP(O490,Anthro_Calc!C:P,5,FALSE) - VLOOKUP(O490,Anthro_Calc!C:P,4,FALSE)))</f>
        <v/>
      </c>
      <c r="R490" s="122" t="str">
        <f>IF(ISBLANK(M490), "", 3 + (M490 -VLOOKUP(O490,Anthro_Calc!C:P,10,FALSE)) / (VLOOKUP(O490,Anthro_Calc!C:P,10,FALSE) - VLOOKUP(O490,Anthro_Calc!C:P,9,FALSE)))</f>
        <v/>
      </c>
      <c r="S490" s="123" t="str">
        <f t="shared" si="90"/>
        <v/>
      </c>
      <c r="T490" s="124" t="str">
        <f t="shared" si="87"/>
        <v/>
      </c>
      <c r="U490" s="124">
        <f t="shared" si="91"/>
        <v>0</v>
      </c>
      <c r="V490" s="124" t="str">
        <f t="shared" si="92"/>
        <v/>
      </c>
      <c r="W490" s="124">
        <f t="shared" si="93"/>
        <v>0</v>
      </c>
      <c r="X490" s="124" t="str">
        <f t="shared" si="94"/>
        <v/>
      </c>
      <c r="Y490" s="124" t="str">
        <f t="shared" si="95"/>
        <v/>
      </c>
      <c r="Z490" s="55"/>
      <c r="AA490" s="90" t="s">
        <v>27</v>
      </c>
      <c r="AB490" s="89"/>
      <c r="AC490" s="91"/>
      <c r="AD490" s="105" t="str">
        <f>IF(OR(ISBLANK(AC490),ISBLANK(J490)),"",IF(AND(J490&gt;1, K490 &gt;= 6, K490 &lt;= 59), VLOOKUP(AC490&amp;Y490,Contextualization!C495:D526,2,FALSE), "NPD"))</f>
        <v/>
      </c>
      <c r="AE490" s="158"/>
    </row>
    <row r="491" spans="1:31">
      <c r="A491" s="157">
        <f t="shared" si="84"/>
        <v>487</v>
      </c>
      <c r="B491" s="57"/>
      <c r="C491" s="57"/>
      <c r="D491" s="57"/>
      <c r="E491" s="60"/>
      <c r="F491" s="57"/>
      <c r="G491" s="57"/>
      <c r="H491" s="58"/>
      <c r="I491" s="62"/>
      <c r="J491" s="93"/>
      <c r="K491" s="103" t="str">
        <f t="shared" si="88"/>
        <v/>
      </c>
      <c r="L491" s="103" t="str">
        <f t="shared" si="89"/>
        <v/>
      </c>
      <c r="M491" s="89"/>
      <c r="N491" s="121" t="str">
        <f t="shared" si="85"/>
        <v/>
      </c>
      <c r="O491" s="121" t="str">
        <f t="shared" si="86"/>
        <v/>
      </c>
      <c r="P491" s="122" t="str">
        <f>IF(ISBLANK(M491), "", (POWER(M491/VLOOKUP(O491,Anthro_Calc!C:P,13,FALSE),VLOOKUP(O491,Anthro_Calc!C:P,12,FALSE))-1) / (VLOOKUP(O491,Anthro_Calc!C:P,14,FALSE)*VLOOKUP(O491,Anthro_Calc!C:P,12,FALSE)))</f>
        <v/>
      </c>
      <c r="Q491" s="122" t="str">
        <f>IF(ISBLANK(M491), "", -3 + (M491 -VLOOKUP(O491,Anthro_Calc!C:P,4,FALSE)) / (VLOOKUP(O491,Anthro_Calc!C:P,5,FALSE) - VLOOKUP(O491,Anthro_Calc!C:P,4,FALSE)))</f>
        <v/>
      </c>
      <c r="R491" s="122" t="str">
        <f>IF(ISBLANK(M491), "", 3 + (M491 -VLOOKUP(O491,Anthro_Calc!C:P,10,FALSE)) / (VLOOKUP(O491,Anthro_Calc!C:P,10,FALSE) - VLOOKUP(O491,Anthro_Calc!C:P,9,FALSE)))</f>
        <v/>
      </c>
      <c r="S491" s="123" t="str">
        <f t="shared" si="90"/>
        <v/>
      </c>
      <c r="T491" s="124" t="str">
        <f t="shared" si="87"/>
        <v/>
      </c>
      <c r="U491" s="124">
        <f t="shared" si="91"/>
        <v>0</v>
      </c>
      <c r="V491" s="124" t="str">
        <f t="shared" si="92"/>
        <v/>
      </c>
      <c r="W491" s="124">
        <f t="shared" si="93"/>
        <v>0</v>
      </c>
      <c r="X491" s="124" t="str">
        <f t="shared" si="94"/>
        <v/>
      </c>
      <c r="Y491" s="124" t="str">
        <f t="shared" si="95"/>
        <v/>
      </c>
      <c r="Z491" s="55"/>
      <c r="AA491" s="90" t="s">
        <v>27</v>
      </c>
      <c r="AB491" s="89"/>
      <c r="AC491" s="91"/>
      <c r="AD491" s="105" t="str">
        <f>IF(OR(ISBLANK(AC491),ISBLANK(J491)),"",IF(AND(J491&gt;1, K491 &gt;= 6, K491 &lt;= 59), VLOOKUP(AC491&amp;Y491,Contextualization!C496:D527,2,FALSE), "NPD"))</f>
        <v/>
      </c>
      <c r="AE491" s="158"/>
    </row>
    <row r="492" spans="1:31">
      <c r="A492" s="157">
        <f t="shared" si="84"/>
        <v>488</v>
      </c>
      <c r="B492" s="57"/>
      <c r="C492" s="57"/>
      <c r="D492" s="57"/>
      <c r="E492" s="60"/>
      <c r="F492" s="57"/>
      <c r="G492" s="57"/>
      <c r="H492" s="58"/>
      <c r="I492" s="62"/>
      <c r="J492" s="93"/>
      <c r="K492" s="103" t="str">
        <f t="shared" si="88"/>
        <v/>
      </c>
      <c r="L492" s="103" t="str">
        <f t="shared" si="89"/>
        <v/>
      </c>
      <c r="M492" s="89"/>
      <c r="N492" s="121" t="str">
        <f t="shared" si="85"/>
        <v/>
      </c>
      <c r="O492" s="121" t="str">
        <f t="shared" si="86"/>
        <v/>
      </c>
      <c r="P492" s="122" t="str">
        <f>IF(ISBLANK(M492), "", (POWER(M492/VLOOKUP(O492,Anthro_Calc!C:P,13,FALSE),VLOOKUP(O492,Anthro_Calc!C:P,12,FALSE))-1) / (VLOOKUP(O492,Anthro_Calc!C:P,14,FALSE)*VLOOKUP(O492,Anthro_Calc!C:P,12,FALSE)))</f>
        <v/>
      </c>
      <c r="Q492" s="122" t="str">
        <f>IF(ISBLANK(M492), "", -3 + (M492 -VLOOKUP(O492,Anthro_Calc!C:P,4,FALSE)) / (VLOOKUP(O492,Anthro_Calc!C:P,5,FALSE) - VLOOKUP(O492,Anthro_Calc!C:P,4,FALSE)))</f>
        <v/>
      </c>
      <c r="R492" s="122" t="str">
        <f>IF(ISBLANK(M492), "", 3 + (M492 -VLOOKUP(O492,Anthro_Calc!C:P,10,FALSE)) / (VLOOKUP(O492,Anthro_Calc!C:P,10,FALSE) - VLOOKUP(O492,Anthro_Calc!C:P,9,FALSE)))</f>
        <v/>
      </c>
      <c r="S492" s="123" t="str">
        <f t="shared" si="90"/>
        <v/>
      </c>
      <c r="T492" s="124" t="str">
        <f t="shared" si="87"/>
        <v/>
      </c>
      <c r="U492" s="124">
        <f t="shared" si="91"/>
        <v>0</v>
      </c>
      <c r="V492" s="124" t="str">
        <f t="shared" si="92"/>
        <v/>
      </c>
      <c r="W492" s="124">
        <f t="shared" si="93"/>
        <v>0</v>
      </c>
      <c r="X492" s="124" t="str">
        <f t="shared" si="94"/>
        <v/>
      </c>
      <c r="Y492" s="124" t="str">
        <f t="shared" si="95"/>
        <v/>
      </c>
      <c r="Z492" s="55"/>
      <c r="AA492" s="90" t="s">
        <v>27</v>
      </c>
      <c r="AB492" s="89"/>
      <c r="AC492" s="91"/>
      <c r="AD492" s="105" t="str">
        <f>IF(OR(ISBLANK(AC492),ISBLANK(J492)),"",IF(AND(J492&gt;1, K492 &gt;= 6, K492 &lt;= 59), VLOOKUP(AC492&amp;Y492,Contextualization!C497:D528,2,FALSE), "NPD"))</f>
        <v/>
      </c>
      <c r="AE492" s="158"/>
    </row>
    <row r="493" spans="1:31">
      <c r="A493" s="157">
        <f t="shared" si="84"/>
        <v>489</v>
      </c>
      <c r="B493" s="57"/>
      <c r="C493" s="57"/>
      <c r="D493" s="57"/>
      <c r="E493" s="60"/>
      <c r="F493" s="57"/>
      <c r="G493" s="57"/>
      <c r="H493" s="58"/>
      <c r="I493" s="62"/>
      <c r="J493" s="93"/>
      <c r="K493" s="103" t="str">
        <f t="shared" si="88"/>
        <v/>
      </c>
      <c r="L493" s="103" t="str">
        <f t="shared" si="89"/>
        <v/>
      </c>
      <c r="M493" s="89"/>
      <c r="N493" s="121" t="str">
        <f t="shared" si="85"/>
        <v/>
      </c>
      <c r="O493" s="121" t="str">
        <f t="shared" si="86"/>
        <v/>
      </c>
      <c r="P493" s="122" t="str">
        <f>IF(ISBLANK(M493), "", (POWER(M493/VLOOKUP(O493,Anthro_Calc!C:P,13,FALSE),VLOOKUP(O493,Anthro_Calc!C:P,12,FALSE))-1) / (VLOOKUP(O493,Anthro_Calc!C:P,14,FALSE)*VLOOKUP(O493,Anthro_Calc!C:P,12,FALSE)))</f>
        <v/>
      </c>
      <c r="Q493" s="122" t="str">
        <f>IF(ISBLANK(M493), "", -3 + (M493 -VLOOKUP(O493,Anthro_Calc!C:P,4,FALSE)) / (VLOOKUP(O493,Anthro_Calc!C:P,5,FALSE) - VLOOKUP(O493,Anthro_Calc!C:P,4,FALSE)))</f>
        <v/>
      </c>
      <c r="R493" s="122" t="str">
        <f>IF(ISBLANK(M493), "", 3 + (M493 -VLOOKUP(O493,Anthro_Calc!C:P,10,FALSE)) / (VLOOKUP(O493,Anthro_Calc!C:P,10,FALSE) - VLOOKUP(O493,Anthro_Calc!C:P,9,FALSE)))</f>
        <v/>
      </c>
      <c r="S493" s="123" t="str">
        <f t="shared" si="90"/>
        <v/>
      </c>
      <c r="T493" s="124" t="str">
        <f t="shared" si="87"/>
        <v/>
      </c>
      <c r="U493" s="124">
        <f t="shared" si="91"/>
        <v>0</v>
      </c>
      <c r="V493" s="124" t="str">
        <f t="shared" si="92"/>
        <v/>
      </c>
      <c r="W493" s="124">
        <f t="shared" si="93"/>
        <v>0</v>
      </c>
      <c r="X493" s="124" t="str">
        <f t="shared" si="94"/>
        <v/>
      </c>
      <c r="Y493" s="124" t="str">
        <f t="shared" si="95"/>
        <v/>
      </c>
      <c r="Z493" s="55"/>
      <c r="AA493" s="90" t="s">
        <v>27</v>
      </c>
      <c r="AB493" s="89"/>
      <c r="AC493" s="91"/>
      <c r="AD493" s="105" t="str">
        <f>IF(OR(ISBLANK(AC493),ISBLANK(J493)),"",IF(AND(J493&gt;1, K493 &gt;= 6, K493 &lt;= 59), VLOOKUP(AC493&amp;Y493,Contextualization!C498:D529,2,FALSE), "NPD"))</f>
        <v/>
      </c>
      <c r="AE493" s="158"/>
    </row>
    <row r="494" spans="1:31">
      <c r="A494" s="157">
        <f t="shared" si="84"/>
        <v>490</v>
      </c>
      <c r="B494" s="57"/>
      <c r="C494" s="57"/>
      <c r="D494" s="57"/>
      <c r="E494" s="60"/>
      <c r="F494" s="57"/>
      <c r="G494" s="57"/>
      <c r="H494" s="58"/>
      <c r="I494" s="62"/>
      <c r="J494" s="93"/>
      <c r="K494" s="103" t="str">
        <f t="shared" si="88"/>
        <v/>
      </c>
      <c r="L494" s="103" t="str">
        <f t="shared" si="89"/>
        <v/>
      </c>
      <c r="M494" s="89"/>
      <c r="N494" s="121" t="str">
        <f t="shared" si="85"/>
        <v/>
      </c>
      <c r="O494" s="121" t="str">
        <f t="shared" si="86"/>
        <v/>
      </c>
      <c r="P494" s="122" t="str">
        <f>IF(ISBLANK(M494), "", (POWER(M494/VLOOKUP(O494,Anthro_Calc!C:P,13,FALSE),VLOOKUP(O494,Anthro_Calc!C:P,12,FALSE))-1) / (VLOOKUP(O494,Anthro_Calc!C:P,14,FALSE)*VLOOKUP(O494,Anthro_Calc!C:P,12,FALSE)))</f>
        <v/>
      </c>
      <c r="Q494" s="122" t="str">
        <f>IF(ISBLANK(M494), "", -3 + (M494 -VLOOKUP(O494,Anthro_Calc!C:P,4,FALSE)) / (VLOOKUP(O494,Anthro_Calc!C:P,5,FALSE) - VLOOKUP(O494,Anthro_Calc!C:P,4,FALSE)))</f>
        <v/>
      </c>
      <c r="R494" s="122" t="str">
        <f>IF(ISBLANK(M494), "", 3 + (M494 -VLOOKUP(O494,Anthro_Calc!C:P,10,FALSE)) / (VLOOKUP(O494,Anthro_Calc!C:P,10,FALSE) - VLOOKUP(O494,Anthro_Calc!C:P,9,FALSE)))</f>
        <v/>
      </c>
      <c r="S494" s="123" t="str">
        <f t="shared" si="90"/>
        <v/>
      </c>
      <c r="T494" s="124" t="str">
        <f t="shared" si="87"/>
        <v/>
      </c>
      <c r="U494" s="124">
        <f t="shared" si="91"/>
        <v>0</v>
      </c>
      <c r="V494" s="124" t="str">
        <f t="shared" si="92"/>
        <v/>
      </c>
      <c r="W494" s="124">
        <f t="shared" si="93"/>
        <v>0</v>
      </c>
      <c r="X494" s="124" t="str">
        <f t="shared" si="94"/>
        <v/>
      </c>
      <c r="Y494" s="124" t="str">
        <f t="shared" si="95"/>
        <v/>
      </c>
      <c r="Z494" s="55"/>
      <c r="AA494" s="90" t="s">
        <v>27</v>
      </c>
      <c r="AB494" s="89"/>
      <c r="AC494" s="91"/>
      <c r="AD494" s="105" t="str">
        <f>IF(OR(ISBLANK(AC494),ISBLANK(J494)),"",IF(AND(J494&gt;1, K494 &gt;= 6, K494 &lt;= 59), VLOOKUP(AC494&amp;Y494,Contextualization!C499:D530,2,FALSE), "NPD"))</f>
        <v/>
      </c>
      <c r="AE494" s="158"/>
    </row>
    <row r="495" spans="1:31">
      <c r="A495" s="157">
        <f t="shared" si="84"/>
        <v>491</v>
      </c>
      <c r="B495" s="57"/>
      <c r="C495" s="57"/>
      <c r="D495" s="57"/>
      <c r="E495" s="60"/>
      <c r="F495" s="57"/>
      <c r="G495" s="57"/>
      <c r="H495" s="58"/>
      <c r="I495" s="62"/>
      <c r="J495" s="93"/>
      <c r="K495" s="103" t="str">
        <f t="shared" si="88"/>
        <v/>
      </c>
      <c r="L495" s="103" t="str">
        <f t="shared" si="89"/>
        <v/>
      </c>
      <c r="M495" s="89"/>
      <c r="N495" s="121" t="str">
        <f t="shared" si="85"/>
        <v/>
      </c>
      <c r="O495" s="121" t="str">
        <f t="shared" si="86"/>
        <v/>
      </c>
      <c r="P495" s="122" t="str">
        <f>IF(ISBLANK(M495), "", (POWER(M495/VLOOKUP(O495,Anthro_Calc!C:P,13,FALSE),VLOOKUP(O495,Anthro_Calc!C:P,12,FALSE))-1) / (VLOOKUP(O495,Anthro_Calc!C:P,14,FALSE)*VLOOKUP(O495,Anthro_Calc!C:P,12,FALSE)))</f>
        <v/>
      </c>
      <c r="Q495" s="122" t="str">
        <f>IF(ISBLANK(M495), "", -3 + (M495 -VLOOKUP(O495,Anthro_Calc!C:P,4,FALSE)) / (VLOOKUP(O495,Anthro_Calc!C:P,5,FALSE) - VLOOKUP(O495,Anthro_Calc!C:P,4,FALSE)))</f>
        <v/>
      </c>
      <c r="R495" s="122" t="str">
        <f>IF(ISBLANK(M495), "", 3 + (M495 -VLOOKUP(O495,Anthro_Calc!C:P,10,FALSE)) / (VLOOKUP(O495,Anthro_Calc!C:P,10,FALSE) - VLOOKUP(O495,Anthro_Calc!C:P,9,FALSE)))</f>
        <v/>
      </c>
      <c r="S495" s="123" t="str">
        <f t="shared" si="90"/>
        <v/>
      </c>
      <c r="T495" s="124" t="str">
        <f t="shared" si="87"/>
        <v/>
      </c>
      <c r="U495" s="124">
        <f t="shared" si="91"/>
        <v>0</v>
      </c>
      <c r="V495" s="124" t="str">
        <f t="shared" si="92"/>
        <v/>
      </c>
      <c r="W495" s="124">
        <f t="shared" si="93"/>
        <v>0</v>
      </c>
      <c r="X495" s="124" t="str">
        <f t="shared" si="94"/>
        <v/>
      </c>
      <c r="Y495" s="124" t="str">
        <f t="shared" si="95"/>
        <v/>
      </c>
      <c r="Z495" s="55"/>
      <c r="AA495" s="90" t="s">
        <v>27</v>
      </c>
      <c r="AB495" s="89"/>
      <c r="AC495" s="91"/>
      <c r="AD495" s="105" t="str">
        <f>IF(OR(ISBLANK(AC495),ISBLANK(J495)),"",IF(AND(J495&gt;1, K495 &gt;= 6, K495 &lt;= 59), VLOOKUP(AC495&amp;Y495,Contextualization!C500:D531,2,FALSE), "NPD"))</f>
        <v/>
      </c>
      <c r="AE495" s="158"/>
    </row>
    <row r="496" spans="1:31">
      <c r="A496" s="157">
        <f t="shared" si="84"/>
        <v>492</v>
      </c>
      <c r="B496" s="57"/>
      <c r="C496" s="57"/>
      <c r="D496" s="57"/>
      <c r="E496" s="60"/>
      <c r="F496" s="57"/>
      <c r="G496" s="57"/>
      <c r="H496" s="58"/>
      <c r="I496" s="62"/>
      <c r="J496" s="93"/>
      <c r="K496" s="103" t="str">
        <f t="shared" si="88"/>
        <v/>
      </c>
      <c r="L496" s="103" t="str">
        <f t="shared" si="89"/>
        <v/>
      </c>
      <c r="M496" s="89"/>
      <c r="N496" s="121" t="str">
        <f t="shared" si="85"/>
        <v/>
      </c>
      <c r="O496" s="121" t="str">
        <f t="shared" si="86"/>
        <v/>
      </c>
      <c r="P496" s="122" t="str">
        <f>IF(ISBLANK(M496), "", (POWER(M496/VLOOKUP(O496,Anthro_Calc!C:P,13,FALSE),VLOOKUP(O496,Anthro_Calc!C:P,12,FALSE))-1) / (VLOOKUP(O496,Anthro_Calc!C:P,14,FALSE)*VLOOKUP(O496,Anthro_Calc!C:P,12,FALSE)))</f>
        <v/>
      </c>
      <c r="Q496" s="122" t="str">
        <f>IF(ISBLANK(M496), "", -3 + (M496 -VLOOKUP(O496,Anthro_Calc!C:P,4,FALSE)) / (VLOOKUP(O496,Anthro_Calc!C:P,5,FALSE) - VLOOKUP(O496,Anthro_Calc!C:P,4,FALSE)))</f>
        <v/>
      </c>
      <c r="R496" s="122" t="str">
        <f>IF(ISBLANK(M496), "", 3 + (M496 -VLOOKUP(O496,Anthro_Calc!C:P,10,FALSE)) / (VLOOKUP(O496,Anthro_Calc!C:P,10,FALSE) - VLOOKUP(O496,Anthro_Calc!C:P,9,FALSE)))</f>
        <v/>
      </c>
      <c r="S496" s="123" t="str">
        <f t="shared" si="90"/>
        <v/>
      </c>
      <c r="T496" s="124" t="str">
        <f t="shared" si="87"/>
        <v/>
      </c>
      <c r="U496" s="124">
        <f t="shared" si="91"/>
        <v>0</v>
      </c>
      <c r="V496" s="124" t="str">
        <f t="shared" si="92"/>
        <v/>
      </c>
      <c r="W496" s="124">
        <f t="shared" si="93"/>
        <v>0</v>
      </c>
      <c r="X496" s="124" t="str">
        <f t="shared" si="94"/>
        <v/>
      </c>
      <c r="Y496" s="124" t="str">
        <f t="shared" si="95"/>
        <v/>
      </c>
      <c r="Z496" s="55"/>
      <c r="AA496" s="90" t="s">
        <v>27</v>
      </c>
      <c r="AB496" s="89"/>
      <c r="AC496" s="91"/>
      <c r="AD496" s="105" t="str">
        <f>IF(OR(ISBLANK(AC496),ISBLANK(J496)),"",IF(AND(J496&gt;1, K496 &gt;= 6, K496 &lt;= 59), VLOOKUP(AC496&amp;Y496,Contextualization!C501:D532,2,FALSE), "NPD"))</f>
        <v/>
      </c>
      <c r="AE496" s="158"/>
    </row>
    <row r="497" spans="1:31">
      <c r="A497" s="157">
        <f t="shared" si="84"/>
        <v>493</v>
      </c>
      <c r="B497" s="57"/>
      <c r="C497" s="57"/>
      <c r="D497" s="57"/>
      <c r="E497" s="60"/>
      <c r="F497" s="57"/>
      <c r="G497" s="57"/>
      <c r="H497" s="58"/>
      <c r="I497" s="62"/>
      <c r="J497" s="93"/>
      <c r="K497" s="103" t="str">
        <f t="shared" si="88"/>
        <v/>
      </c>
      <c r="L497" s="103" t="str">
        <f t="shared" si="89"/>
        <v/>
      </c>
      <c r="M497" s="89"/>
      <c r="N497" s="121" t="str">
        <f t="shared" si="85"/>
        <v/>
      </c>
      <c r="O497" s="121" t="str">
        <f t="shared" si="86"/>
        <v/>
      </c>
      <c r="P497" s="122" t="str">
        <f>IF(ISBLANK(M497), "", (POWER(M497/VLOOKUP(O497,Anthro_Calc!C:P,13,FALSE),VLOOKUP(O497,Anthro_Calc!C:P,12,FALSE))-1) / (VLOOKUP(O497,Anthro_Calc!C:P,14,FALSE)*VLOOKUP(O497,Anthro_Calc!C:P,12,FALSE)))</f>
        <v/>
      </c>
      <c r="Q497" s="122" t="str">
        <f>IF(ISBLANK(M497), "", -3 + (M497 -VLOOKUP(O497,Anthro_Calc!C:P,4,FALSE)) / (VLOOKUP(O497,Anthro_Calc!C:P,5,FALSE) - VLOOKUP(O497,Anthro_Calc!C:P,4,FALSE)))</f>
        <v/>
      </c>
      <c r="R497" s="122" t="str">
        <f>IF(ISBLANK(M497), "", 3 + (M497 -VLOOKUP(O497,Anthro_Calc!C:P,10,FALSE)) / (VLOOKUP(O497,Anthro_Calc!C:P,10,FALSE) - VLOOKUP(O497,Anthro_Calc!C:P,9,FALSE)))</f>
        <v/>
      </c>
      <c r="S497" s="123" t="str">
        <f t="shared" si="90"/>
        <v/>
      </c>
      <c r="T497" s="124" t="str">
        <f t="shared" si="87"/>
        <v/>
      </c>
      <c r="U497" s="124">
        <f t="shared" si="91"/>
        <v>0</v>
      </c>
      <c r="V497" s="124" t="str">
        <f t="shared" si="92"/>
        <v/>
      </c>
      <c r="W497" s="124">
        <f t="shared" si="93"/>
        <v>0</v>
      </c>
      <c r="X497" s="124" t="str">
        <f t="shared" si="94"/>
        <v/>
      </c>
      <c r="Y497" s="124" t="str">
        <f t="shared" si="95"/>
        <v/>
      </c>
      <c r="Z497" s="55"/>
      <c r="AA497" s="90" t="s">
        <v>27</v>
      </c>
      <c r="AB497" s="89"/>
      <c r="AC497" s="91"/>
      <c r="AD497" s="105" t="str">
        <f>IF(OR(ISBLANK(AC497),ISBLANK(J497)),"",IF(AND(J497&gt;1, K497 &gt;= 6, K497 &lt;= 59), VLOOKUP(AC497&amp;Y497,Contextualization!C502:D533,2,FALSE), "NPD"))</f>
        <v/>
      </c>
      <c r="AE497" s="158"/>
    </row>
    <row r="498" spans="1:31">
      <c r="A498" s="157">
        <f t="shared" si="84"/>
        <v>494</v>
      </c>
      <c r="B498" s="57"/>
      <c r="C498" s="57"/>
      <c r="D498" s="57"/>
      <c r="E498" s="60"/>
      <c r="F498" s="57"/>
      <c r="G498" s="57"/>
      <c r="H498" s="58"/>
      <c r="I498" s="62"/>
      <c r="J498" s="93"/>
      <c r="K498" s="103" t="str">
        <f t="shared" si="88"/>
        <v/>
      </c>
      <c r="L498" s="103" t="str">
        <f t="shared" si="89"/>
        <v/>
      </c>
      <c r="M498" s="89"/>
      <c r="N498" s="121" t="str">
        <f t="shared" si="85"/>
        <v/>
      </c>
      <c r="O498" s="121" t="str">
        <f t="shared" si="86"/>
        <v/>
      </c>
      <c r="P498" s="122" t="str">
        <f>IF(ISBLANK(M498), "", (POWER(M498/VLOOKUP(O498,Anthro_Calc!C:P,13,FALSE),VLOOKUP(O498,Anthro_Calc!C:P,12,FALSE))-1) / (VLOOKUP(O498,Anthro_Calc!C:P,14,FALSE)*VLOOKUP(O498,Anthro_Calc!C:P,12,FALSE)))</f>
        <v/>
      </c>
      <c r="Q498" s="122" t="str">
        <f>IF(ISBLANK(M498), "", -3 + (M498 -VLOOKUP(O498,Anthro_Calc!C:P,4,FALSE)) / (VLOOKUP(O498,Anthro_Calc!C:P,5,FALSE) - VLOOKUP(O498,Anthro_Calc!C:P,4,FALSE)))</f>
        <v/>
      </c>
      <c r="R498" s="122" t="str">
        <f>IF(ISBLANK(M498), "", 3 + (M498 -VLOOKUP(O498,Anthro_Calc!C:P,10,FALSE)) / (VLOOKUP(O498,Anthro_Calc!C:P,10,FALSE) - VLOOKUP(O498,Anthro_Calc!C:P,9,FALSE)))</f>
        <v/>
      </c>
      <c r="S498" s="123" t="str">
        <f t="shared" si="90"/>
        <v/>
      </c>
      <c r="T498" s="124" t="str">
        <f t="shared" si="87"/>
        <v/>
      </c>
      <c r="U498" s="124">
        <f t="shared" si="91"/>
        <v>0</v>
      </c>
      <c r="V498" s="124" t="str">
        <f t="shared" si="92"/>
        <v/>
      </c>
      <c r="W498" s="124">
        <f t="shared" si="93"/>
        <v>0</v>
      </c>
      <c r="X498" s="124" t="str">
        <f t="shared" si="94"/>
        <v/>
      </c>
      <c r="Y498" s="124" t="str">
        <f t="shared" si="95"/>
        <v/>
      </c>
      <c r="Z498" s="55"/>
      <c r="AA498" s="90" t="s">
        <v>27</v>
      </c>
      <c r="AB498" s="89"/>
      <c r="AC498" s="91"/>
      <c r="AD498" s="105" t="str">
        <f>IF(OR(ISBLANK(AC498),ISBLANK(J498)),"",IF(AND(J498&gt;1, K498 &gt;= 6, K498 &lt;= 59), VLOOKUP(AC498&amp;Y498,Contextualization!C503:D534,2,FALSE), "NPD"))</f>
        <v/>
      </c>
      <c r="AE498" s="158"/>
    </row>
    <row r="499" spans="1:31">
      <c r="A499" s="157">
        <f t="shared" si="84"/>
        <v>495</v>
      </c>
      <c r="B499" s="57"/>
      <c r="C499" s="57"/>
      <c r="D499" s="57"/>
      <c r="E499" s="60"/>
      <c r="F499" s="57"/>
      <c r="G499" s="57"/>
      <c r="H499" s="58"/>
      <c r="I499" s="62"/>
      <c r="J499" s="93"/>
      <c r="K499" s="103" t="str">
        <f t="shared" si="88"/>
        <v/>
      </c>
      <c r="L499" s="103" t="str">
        <f t="shared" si="89"/>
        <v/>
      </c>
      <c r="M499" s="89"/>
      <c r="N499" s="121" t="str">
        <f t="shared" si="85"/>
        <v/>
      </c>
      <c r="O499" s="121" t="str">
        <f t="shared" si="86"/>
        <v/>
      </c>
      <c r="P499" s="122" t="str">
        <f>IF(ISBLANK(M499), "", (POWER(M499/VLOOKUP(O499,Anthro_Calc!C:P,13,FALSE),VLOOKUP(O499,Anthro_Calc!C:P,12,FALSE))-1) / (VLOOKUP(O499,Anthro_Calc!C:P,14,FALSE)*VLOOKUP(O499,Anthro_Calc!C:P,12,FALSE)))</f>
        <v/>
      </c>
      <c r="Q499" s="122" t="str">
        <f>IF(ISBLANK(M499), "", -3 + (M499 -VLOOKUP(O499,Anthro_Calc!C:P,4,FALSE)) / (VLOOKUP(O499,Anthro_Calc!C:P,5,FALSE) - VLOOKUP(O499,Anthro_Calc!C:P,4,FALSE)))</f>
        <v/>
      </c>
      <c r="R499" s="122" t="str">
        <f>IF(ISBLANK(M499), "", 3 + (M499 -VLOOKUP(O499,Anthro_Calc!C:P,10,FALSE)) / (VLOOKUP(O499,Anthro_Calc!C:P,10,FALSE) - VLOOKUP(O499,Anthro_Calc!C:P,9,FALSE)))</f>
        <v/>
      </c>
      <c r="S499" s="123" t="str">
        <f t="shared" si="90"/>
        <v/>
      </c>
      <c r="T499" s="124" t="str">
        <f t="shared" si="87"/>
        <v/>
      </c>
      <c r="U499" s="124">
        <f t="shared" si="91"/>
        <v>0</v>
      </c>
      <c r="V499" s="124" t="str">
        <f t="shared" si="92"/>
        <v/>
      </c>
      <c r="W499" s="124">
        <f t="shared" si="93"/>
        <v>0</v>
      </c>
      <c r="X499" s="124" t="str">
        <f t="shared" si="94"/>
        <v/>
      </c>
      <c r="Y499" s="124" t="str">
        <f t="shared" si="95"/>
        <v/>
      </c>
      <c r="Z499" s="55"/>
      <c r="AA499" s="90" t="s">
        <v>27</v>
      </c>
      <c r="AB499" s="89"/>
      <c r="AC499" s="91"/>
      <c r="AD499" s="105" t="str">
        <f>IF(OR(ISBLANK(AC499),ISBLANK(J499)),"",IF(AND(J499&gt;1, K499 &gt;= 6, K499 &lt;= 59), VLOOKUP(AC499&amp;Y499,Contextualization!C504:D535,2,FALSE), "NPD"))</f>
        <v/>
      </c>
      <c r="AE499" s="158"/>
    </row>
    <row r="500" spans="1:31">
      <c r="A500" s="157">
        <f t="shared" si="84"/>
        <v>496</v>
      </c>
      <c r="B500" s="57"/>
      <c r="C500" s="57"/>
      <c r="D500" s="57"/>
      <c r="E500" s="60"/>
      <c r="F500" s="57"/>
      <c r="G500" s="57"/>
      <c r="H500" s="58"/>
      <c r="I500" s="62"/>
      <c r="J500" s="93"/>
      <c r="K500" s="103" t="str">
        <f t="shared" si="88"/>
        <v/>
      </c>
      <c r="L500" s="103" t="str">
        <f t="shared" si="89"/>
        <v/>
      </c>
      <c r="M500" s="89"/>
      <c r="N500" s="121" t="str">
        <f t="shared" si="85"/>
        <v/>
      </c>
      <c r="O500" s="121" t="str">
        <f t="shared" si="86"/>
        <v/>
      </c>
      <c r="P500" s="122" t="str">
        <f>IF(ISBLANK(M500), "", (POWER(M500/VLOOKUP(O500,Anthro_Calc!C:P,13,FALSE),VLOOKUP(O500,Anthro_Calc!C:P,12,FALSE))-1) / (VLOOKUP(O500,Anthro_Calc!C:P,14,FALSE)*VLOOKUP(O500,Anthro_Calc!C:P,12,FALSE)))</f>
        <v/>
      </c>
      <c r="Q500" s="122" t="str">
        <f>IF(ISBLANK(M500), "", -3 + (M500 -VLOOKUP(O500,Anthro_Calc!C:P,4,FALSE)) / (VLOOKUP(O500,Anthro_Calc!C:P,5,FALSE) - VLOOKUP(O500,Anthro_Calc!C:P,4,FALSE)))</f>
        <v/>
      </c>
      <c r="R500" s="122" t="str">
        <f>IF(ISBLANK(M500), "", 3 + (M500 -VLOOKUP(O500,Anthro_Calc!C:P,10,FALSE)) / (VLOOKUP(O500,Anthro_Calc!C:P,10,FALSE) - VLOOKUP(O500,Anthro_Calc!C:P,9,FALSE)))</f>
        <v/>
      </c>
      <c r="S500" s="123" t="str">
        <f t="shared" si="90"/>
        <v/>
      </c>
      <c r="T500" s="124" t="str">
        <f t="shared" si="87"/>
        <v/>
      </c>
      <c r="U500" s="124">
        <f t="shared" si="91"/>
        <v>0</v>
      </c>
      <c r="V500" s="124" t="str">
        <f t="shared" si="92"/>
        <v/>
      </c>
      <c r="W500" s="124">
        <f t="shared" si="93"/>
        <v>0</v>
      </c>
      <c r="X500" s="124" t="str">
        <f t="shared" si="94"/>
        <v/>
      </c>
      <c r="Y500" s="124" t="str">
        <f t="shared" si="95"/>
        <v/>
      </c>
      <c r="Z500" s="55"/>
      <c r="AA500" s="90" t="s">
        <v>27</v>
      </c>
      <c r="AB500" s="89"/>
      <c r="AC500" s="91"/>
      <c r="AD500" s="105" t="str">
        <f>IF(OR(ISBLANK(AC500),ISBLANK(J500)),"",IF(AND(J500&gt;1, K500 &gt;= 6, K500 &lt;= 59), VLOOKUP(AC500&amp;Y500,Contextualization!C505:D536,2,FALSE), "NPD"))</f>
        <v/>
      </c>
      <c r="AE500" s="158"/>
    </row>
    <row r="501" spans="1:31">
      <c r="A501" s="157">
        <f t="shared" si="84"/>
        <v>497</v>
      </c>
      <c r="B501" s="57"/>
      <c r="C501" s="57"/>
      <c r="D501" s="57"/>
      <c r="E501" s="60"/>
      <c r="F501" s="57"/>
      <c r="G501" s="57"/>
      <c r="H501" s="58"/>
      <c r="I501" s="62"/>
      <c r="J501" s="93"/>
      <c r="K501" s="103" t="str">
        <f t="shared" si="88"/>
        <v/>
      </c>
      <c r="L501" s="103" t="str">
        <f t="shared" si="89"/>
        <v/>
      </c>
      <c r="M501" s="89"/>
      <c r="N501" s="121" t="str">
        <f t="shared" si="85"/>
        <v/>
      </c>
      <c r="O501" s="121" t="str">
        <f t="shared" si="86"/>
        <v/>
      </c>
      <c r="P501" s="122" t="str">
        <f>IF(ISBLANK(M501), "", (POWER(M501/VLOOKUP(O501,Anthro_Calc!C:P,13,FALSE),VLOOKUP(O501,Anthro_Calc!C:P,12,FALSE))-1) / (VLOOKUP(O501,Anthro_Calc!C:P,14,FALSE)*VLOOKUP(O501,Anthro_Calc!C:P,12,FALSE)))</f>
        <v/>
      </c>
      <c r="Q501" s="122" t="str">
        <f>IF(ISBLANK(M501), "", -3 + (M501 -VLOOKUP(O501,Anthro_Calc!C:P,4,FALSE)) / (VLOOKUP(O501,Anthro_Calc!C:P,5,FALSE) - VLOOKUP(O501,Anthro_Calc!C:P,4,FALSE)))</f>
        <v/>
      </c>
      <c r="R501" s="122" t="str">
        <f>IF(ISBLANK(M501), "", 3 + (M501 -VLOOKUP(O501,Anthro_Calc!C:P,10,FALSE)) / (VLOOKUP(O501,Anthro_Calc!C:P,10,FALSE) - VLOOKUP(O501,Anthro_Calc!C:P,9,FALSE)))</f>
        <v/>
      </c>
      <c r="S501" s="123" t="str">
        <f t="shared" si="90"/>
        <v/>
      </c>
      <c r="T501" s="124" t="str">
        <f t="shared" si="87"/>
        <v/>
      </c>
      <c r="U501" s="124">
        <f t="shared" si="91"/>
        <v>0</v>
      </c>
      <c r="V501" s="124" t="str">
        <f t="shared" si="92"/>
        <v/>
      </c>
      <c r="W501" s="124">
        <f t="shared" si="93"/>
        <v>0</v>
      </c>
      <c r="X501" s="124" t="str">
        <f t="shared" si="94"/>
        <v/>
      </c>
      <c r="Y501" s="124" t="str">
        <f t="shared" si="95"/>
        <v/>
      </c>
      <c r="Z501" s="55"/>
      <c r="AA501" s="90" t="s">
        <v>27</v>
      </c>
      <c r="AB501" s="89"/>
      <c r="AC501" s="91"/>
      <c r="AD501" s="105" t="str">
        <f>IF(OR(ISBLANK(AC501),ISBLANK(J501)),"",IF(AND(J501&gt;1, K501 &gt;= 6, K501 &lt;= 59), VLOOKUP(AC501&amp;Y501,Contextualization!C506:D537,2,FALSE), "NPD"))</f>
        <v/>
      </c>
      <c r="AE501" s="158"/>
    </row>
    <row r="502" spans="1:31">
      <c r="A502" s="157">
        <f t="shared" si="84"/>
        <v>498</v>
      </c>
      <c r="B502" s="57"/>
      <c r="C502" s="57"/>
      <c r="D502" s="57"/>
      <c r="E502" s="60"/>
      <c r="F502" s="130"/>
      <c r="G502" s="131"/>
      <c r="H502" s="55"/>
      <c r="I502" s="61"/>
      <c r="J502" s="92"/>
      <c r="K502" s="103" t="str">
        <f>IF(ISBLANK(I502), "", ROUND((E502-I502)/30.4,0))</f>
        <v/>
      </c>
      <c r="L502" s="103" t="str">
        <f>IF(ISBLANK(I502), "", E502-I502)</f>
        <v/>
      </c>
      <c r="M502" s="89"/>
      <c r="N502" s="121" t="str">
        <f t="shared" si="85"/>
        <v/>
      </c>
      <c r="O502" s="121" t="str">
        <f t="shared" si="86"/>
        <v/>
      </c>
      <c r="P502" s="122" t="str">
        <f>IF(ISBLANK(M502), "", (POWER(M502/VLOOKUP(O502,Anthro_Calc!C:P,13,FALSE),VLOOKUP(O502,Anthro_Calc!C:P,12,FALSE))-1) / (VLOOKUP(O502,Anthro_Calc!C:P,14,FALSE)*VLOOKUP(O502,Anthro_Calc!C:P,12,FALSE)))</f>
        <v/>
      </c>
      <c r="Q502" s="122" t="str">
        <f>IF(ISBLANK(M502), "", -3 + (M502 -VLOOKUP(O502,Anthro_Calc!C:P,4,FALSE)) / (VLOOKUP(O502,Anthro_Calc!C:P,5,FALSE) - VLOOKUP(O502,Anthro_Calc!C:P,4,FALSE)))</f>
        <v/>
      </c>
      <c r="R502" s="122" t="str">
        <f>IF(ISBLANK(M502), "", 3 + (M502 -VLOOKUP(O502,Anthro_Calc!C:P,10,FALSE)) / (VLOOKUP(O502,Anthro_Calc!C:P,10,FALSE) - VLOOKUP(O502,Anthro_Calc!C:P,9,FALSE)))</f>
        <v/>
      </c>
      <c r="S502" s="123" t="str">
        <f>IF(P502="", "", IF(P502&gt;3, R502, IF(P502&lt;-3, Q502, P502)))</f>
        <v/>
      </c>
      <c r="T502" s="124" t="str">
        <f t="shared" si="87"/>
        <v/>
      </c>
      <c r="U502" s="124">
        <f t="shared" si="91"/>
        <v>0</v>
      </c>
      <c r="V502" s="124" t="str">
        <f t="shared" si="92"/>
        <v/>
      </c>
      <c r="W502" s="124">
        <f t="shared" si="93"/>
        <v>0</v>
      </c>
      <c r="X502" s="124" t="str">
        <f t="shared" si="94"/>
        <v/>
      </c>
      <c r="Y502" s="124" t="str">
        <f>IF(AND(ISERROR(FIND("Mild",$I$2)),T502="MILD"),"NORMAL",T502)</f>
        <v/>
      </c>
      <c r="Z502" s="55"/>
      <c r="AA502" s="90"/>
      <c r="AB502" s="89"/>
      <c r="AC502" s="91"/>
      <c r="AD502" s="105" t="str">
        <f>IF(OR(ISBLANK(AC502),ISBLANK(J502)),"",IF(AND(J502&gt;1, K502 &gt;= 6, K502 &lt;= 59), VLOOKUP(AC502&amp;Y502,Contextualization!C507:D538,2,FALSE), "NPD"))</f>
        <v/>
      </c>
      <c r="AE502" s="158"/>
    </row>
    <row r="503" spans="1:31">
      <c r="A503" s="157">
        <f t="shared" si="84"/>
        <v>499</v>
      </c>
      <c r="B503" s="57"/>
      <c r="C503" s="57"/>
      <c r="D503" s="57"/>
      <c r="E503" s="60"/>
      <c r="F503" s="130"/>
      <c r="G503" s="131"/>
      <c r="H503" s="55"/>
      <c r="I503" s="61"/>
      <c r="J503" s="92"/>
      <c r="K503" s="103" t="str">
        <f t="shared" ref="K503:K504" si="96">IF(ISBLANK(I503), "", ROUND((E503-I503)/30.4,0))</f>
        <v/>
      </c>
      <c r="L503" s="103" t="str">
        <f t="shared" ref="L503:L504" si="97">IF(ISBLANK(I503), "", E503-I503)</f>
        <v/>
      </c>
      <c r="M503" s="89"/>
      <c r="N503" s="121" t="str">
        <f t="shared" si="85"/>
        <v/>
      </c>
      <c r="O503" s="121" t="str">
        <f t="shared" si="86"/>
        <v/>
      </c>
      <c r="P503" s="122" t="str">
        <f>IF(ISBLANK(M503), "", (POWER(M503/VLOOKUP(O503,Anthro_Calc!C:P,13,FALSE),VLOOKUP(O503,Anthro_Calc!C:P,12,FALSE))-1) / (VLOOKUP(O503,Anthro_Calc!C:P,14,FALSE)*VLOOKUP(O503,Anthro_Calc!C:P,12,FALSE)))</f>
        <v/>
      </c>
      <c r="Q503" s="122" t="str">
        <f>IF(ISBLANK(M503), "", -3 + (M503 -VLOOKUP(O503,Anthro_Calc!C:P,4,FALSE)) / (VLOOKUP(O503,Anthro_Calc!C:P,5,FALSE) - VLOOKUP(O503,Anthro_Calc!C:P,4,FALSE)))</f>
        <v/>
      </c>
      <c r="R503" s="122" t="str">
        <f>IF(ISBLANK(M503), "", 3 + (M503 -VLOOKUP(O503,Anthro_Calc!C:P,10,FALSE)) / (VLOOKUP(O503,Anthro_Calc!C:P,10,FALSE) - VLOOKUP(O503,Anthro_Calc!C:P,9,FALSE)))</f>
        <v/>
      </c>
      <c r="S503" s="123" t="str">
        <f t="shared" ref="S503:S504" si="98">IF(P503="", "", IF(P503&gt;3, R503, IF(P503&lt;-3, Q503, P503)))</f>
        <v/>
      </c>
      <c r="T503" s="124" t="str">
        <f t="shared" si="87"/>
        <v/>
      </c>
      <c r="U503" s="124">
        <f t="shared" si="91"/>
        <v>0</v>
      </c>
      <c r="V503" s="124" t="str">
        <f t="shared" si="92"/>
        <v/>
      </c>
      <c r="W503" s="124">
        <f t="shared" si="93"/>
        <v>0</v>
      </c>
      <c r="X503" s="124" t="str">
        <f t="shared" si="94"/>
        <v/>
      </c>
      <c r="Y503" s="124" t="str">
        <f t="shared" ref="Y503:Y504" si="99">IF(AND(ISERROR(FIND("Mild",$I$2)),T503="MILD"),"NORMAL",T503)</f>
        <v/>
      </c>
      <c r="Z503" s="55"/>
      <c r="AA503" s="90"/>
      <c r="AB503" s="89"/>
      <c r="AC503" s="91"/>
      <c r="AD503" s="105" t="str">
        <f>IF(OR(ISBLANK(AC503),ISBLANK(J503)),"",IF(AND(J503&gt;1, K503 &gt;= 6, K503 &lt;= 59), VLOOKUP(AC503&amp;Y503,Contextualization!C508:D539,2,FALSE), "NPD"))</f>
        <v/>
      </c>
      <c r="AE503" s="158"/>
    </row>
    <row r="504" spans="1:31">
      <c r="A504" s="157">
        <f t="shared" si="84"/>
        <v>500</v>
      </c>
      <c r="B504" s="57"/>
      <c r="C504" s="57"/>
      <c r="D504" s="57"/>
      <c r="E504" s="60"/>
      <c r="F504" s="130"/>
      <c r="G504" s="131"/>
      <c r="H504" s="55"/>
      <c r="I504" s="61"/>
      <c r="J504" s="92"/>
      <c r="K504" s="103" t="str">
        <f t="shared" si="96"/>
        <v/>
      </c>
      <c r="L504" s="103" t="str">
        <f t="shared" si="97"/>
        <v/>
      </c>
      <c r="M504" s="89"/>
      <c r="N504" s="121" t="str">
        <f t="shared" si="85"/>
        <v/>
      </c>
      <c r="O504" s="121" t="str">
        <f t="shared" si="86"/>
        <v/>
      </c>
      <c r="P504" s="122" t="str">
        <f>IF(ISBLANK(M504), "", (POWER(M504/VLOOKUP(O504,Anthro_Calc!C:P,13,FALSE),VLOOKUP(O504,Anthro_Calc!C:P,12,FALSE))-1) / (VLOOKUP(O504,Anthro_Calc!C:P,14,FALSE)*VLOOKUP(O504,Anthro_Calc!C:P,12,FALSE)))</f>
        <v/>
      </c>
      <c r="Q504" s="122" t="str">
        <f>IF(ISBLANK(M504), "", -3 + (M504 -VLOOKUP(O504,Anthro_Calc!C:P,4,FALSE)) / (VLOOKUP(O504,Anthro_Calc!C:P,5,FALSE) - VLOOKUP(O504,Anthro_Calc!C:P,4,FALSE)))</f>
        <v/>
      </c>
      <c r="R504" s="122" t="str">
        <f>IF(ISBLANK(M504), "", 3 + (M504 -VLOOKUP(O504,Anthro_Calc!C:P,10,FALSE)) / (VLOOKUP(O504,Anthro_Calc!C:P,10,FALSE) - VLOOKUP(O504,Anthro_Calc!C:P,9,FALSE)))</f>
        <v/>
      </c>
      <c r="S504" s="123" t="str">
        <f t="shared" si="98"/>
        <v/>
      </c>
      <c r="T504" s="124" t="str">
        <f t="shared" si="87"/>
        <v/>
      </c>
      <c r="U504" s="124">
        <f t="shared" si="91"/>
        <v>0</v>
      </c>
      <c r="V504" s="124" t="str">
        <f t="shared" si="92"/>
        <v/>
      </c>
      <c r="W504" s="124">
        <f t="shared" si="93"/>
        <v>0</v>
      </c>
      <c r="X504" s="124" t="str">
        <f t="shared" si="94"/>
        <v/>
      </c>
      <c r="Y504" s="124" t="str">
        <f t="shared" si="99"/>
        <v/>
      </c>
      <c r="Z504" s="55"/>
      <c r="AA504" s="90"/>
      <c r="AB504" s="89"/>
      <c r="AC504" s="91"/>
      <c r="AD504" s="105" t="str">
        <f>IF(OR(ISBLANK(AC504),ISBLANK(J504)),"",IF(AND(J504&gt;1, K504 &gt;= 6, K504 &lt;= 59), VLOOKUP(AC504&amp;Y504,Contextualization!C509:D540,2,FALSE), "NPD"))</f>
        <v/>
      </c>
      <c r="AE504" s="158"/>
    </row>
  </sheetData>
  <sheetProtection algorithmName="SHA-512" hashValue="Jqh9NE0K4Z5xkJtSWyZj5789G8VcObXAGBe4lEwX66ziw8bqcI0fLjXgQ0UQ5s70pcUh/oagokUIjZLdoB7s2g==" saltValue="JYJgh7qQRGgFa7s8tIK5zQ==" spinCount="100000" sheet="1" objects="1" scenarios="1"/>
  <dataConsolidate/>
  <mergeCells count="5">
    <mergeCell ref="A3:AE3"/>
    <mergeCell ref="A1:AE1"/>
    <mergeCell ref="A2:C2"/>
    <mergeCell ref="F2:H2"/>
    <mergeCell ref="I2:J2"/>
  </mergeCells>
  <conditionalFormatting sqref="T5:Y504">
    <cfRule type="containsText" dxfId="175" priority="368" stopIfTrue="1" operator="containsText" text="NORMAL">
      <formula>NOT(ISERROR(SEARCH("NORMAL",T5)))</formula>
    </cfRule>
    <cfRule type="containsText" dxfId="174" priority="369" stopIfTrue="1" operator="containsText" text="MILD">
      <formula>NOT(ISERROR(SEARCH("MILD",T5)))</formula>
    </cfRule>
    <cfRule type="containsText" dxfId="173" priority="370" stopIfTrue="1" operator="containsText" text="MODERATE">
      <formula>NOT(ISERROR(SEARCH("MODERATE",T5)))</formula>
    </cfRule>
    <cfRule type="containsText" dxfId="172" priority="371" stopIfTrue="1" operator="containsText" text="SEVERE">
      <formula>NOT(ISERROR(SEARCH("SEVERE",T5)))</formula>
    </cfRule>
  </conditionalFormatting>
  <dataValidations count="8">
    <dataValidation type="decimal" errorStyle="information" allowBlank="1" showInputMessage="1" showErrorMessage="1" error="Please, insert correct information" prompt="Initial weight in Kg" sqref="AA5:AA504">
      <formula1>-10.5</formula1>
      <formula2>50.5</formula2>
    </dataValidation>
    <dataValidation type="list" allowBlank="1" showInputMessage="1" showErrorMessage="1" sqref="Z5:Z504">
      <formula1>"Green,Yellow,Red"</formula1>
    </dataValidation>
    <dataValidation type="list" allowBlank="1" showInputMessage="1" showErrorMessage="1" sqref="H5:H504">
      <formula1>"m,f"</formula1>
    </dataValidation>
    <dataValidation type="list" allowBlank="1" showInputMessage="1" showErrorMessage="1" sqref="AE5:AE504">
      <formula1>"Y"</formula1>
    </dataValidation>
    <dataValidation type="decimal" allowBlank="1" showInputMessage="1" showErrorMessage="1" sqref="AB5:AB504">
      <formula1>0</formula1>
      <formula2>30</formula2>
    </dataValidation>
    <dataValidation type="decimal" allowBlank="1" showInputMessage="1" showErrorMessage="1" sqref="M5:M504">
      <formula1>2</formula1>
      <formula2>30</formula2>
    </dataValidation>
    <dataValidation type="date" operator="lessThanOrEqual" allowBlank="1" showInputMessage="1" showErrorMessage="1" sqref="I5:I504 E5:E504">
      <formula1>TODAY()</formula1>
    </dataValidation>
    <dataValidation type="whole" allowBlank="1" showInputMessage="1" showErrorMessage="1" sqref="J5:J504">
      <formula1>1</formula1>
      <formula2>19</formula2>
    </dataValidation>
  </dataValidations>
  <pageMargins left="0.7" right="0.7" top="0.75" bottom="0.75" header="0.3" footer="0.3"/>
  <pageSetup orientation="landscape"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Contextualization!$A$2:$A$4</xm:f>
          </x14:formula1>
          <xm:sqref>D2</xm:sqref>
        </x14:dataValidation>
        <x14:dataValidation type="list" allowBlank="1" showInputMessage="1" showErrorMessage="1">
          <x14:formula1>
            <xm:f>Contextualization!$C$2:$C$3</xm:f>
          </x14:formula1>
          <xm:sqref>I2</xm:sqref>
        </x14:dataValidation>
        <x14:dataValidation type="list" allowBlank="1" showInputMessage="1" showErrorMessage="1">
          <x14:formula1>
            <xm:f>INDIRECT(VLOOKUP($D$2,Contextualization!$A$2:$B$4,2, FALSE))</xm:f>
          </x14:formula1>
          <xm:sqref>AC5:AC504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topLeftCell="A34" workbookViewId="0">
      <selection activeCell="C42" sqref="C42"/>
    </sheetView>
  </sheetViews>
  <sheetFormatPr defaultColWidth="8.85546875" defaultRowHeight="15"/>
  <cols>
    <col min="1" max="1" width="27" bestFit="1" customWidth="1"/>
    <col min="2" max="2" width="27" customWidth="1"/>
    <col min="3" max="3" width="32.7109375" customWidth="1"/>
    <col min="4" max="4" width="19" customWidth="1"/>
    <col min="5" max="5" width="12.140625" customWidth="1"/>
  </cols>
  <sheetData>
    <row r="1" spans="1:6">
      <c r="A1" s="107" t="s">
        <v>145</v>
      </c>
      <c r="B1" s="109" t="s">
        <v>0</v>
      </c>
      <c r="C1" s="108" t="s">
        <v>146</v>
      </c>
      <c r="D1" s="107" t="s">
        <v>97</v>
      </c>
    </row>
    <row r="2" spans="1:6">
      <c r="A2" t="s">
        <v>147</v>
      </c>
      <c r="B2" t="s">
        <v>153</v>
      </c>
      <c r="C2" t="s">
        <v>150</v>
      </c>
      <c r="D2" t="s">
        <v>142</v>
      </c>
      <c r="E2" t="s">
        <v>143</v>
      </c>
      <c r="F2" t="s">
        <v>3950</v>
      </c>
    </row>
    <row r="3" spans="1:6">
      <c r="A3" t="s">
        <v>148</v>
      </c>
      <c r="B3" t="s">
        <v>154</v>
      </c>
      <c r="C3" t="s">
        <v>149</v>
      </c>
      <c r="D3" t="s">
        <v>143</v>
      </c>
      <c r="E3" t="s">
        <v>152</v>
      </c>
      <c r="F3" t="s">
        <v>143</v>
      </c>
    </row>
    <row r="4" spans="1:6">
      <c r="A4" t="s">
        <v>3962</v>
      </c>
      <c r="B4" t="s">
        <v>3949</v>
      </c>
      <c r="D4" t="s">
        <v>144</v>
      </c>
      <c r="F4" t="s">
        <v>3951</v>
      </c>
    </row>
    <row r="5" spans="1:6">
      <c r="F5" t="s">
        <v>3952</v>
      </c>
    </row>
    <row r="6" spans="1:6">
      <c r="F6" t="s">
        <v>3953</v>
      </c>
    </row>
    <row r="10" spans="1:6">
      <c r="A10" t="s">
        <v>142</v>
      </c>
      <c r="B10" t="s">
        <v>3954</v>
      </c>
      <c r="C10" t="str">
        <f>A10&amp;B10</f>
        <v>Very PoorSEVERE</v>
      </c>
      <c r="D10" s="215" t="s">
        <v>3960</v>
      </c>
    </row>
    <row r="11" spans="1:6">
      <c r="A11" t="s">
        <v>142</v>
      </c>
      <c r="B11" t="s">
        <v>3955</v>
      </c>
      <c r="C11" t="str">
        <f t="shared" ref="C11:C41" si="0">A11&amp;B11</f>
        <v>Very PoorMODERATE</v>
      </c>
      <c r="D11" s="215" t="s">
        <v>3960</v>
      </c>
    </row>
    <row r="12" spans="1:6">
      <c r="A12" t="s">
        <v>142</v>
      </c>
      <c r="B12" t="s">
        <v>3956</v>
      </c>
      <c r="C12" t="str">
        <f t="shared" si="0"/>
        <v>Very PoorMILD</v>
      </c>
      <c r="D12" s="65" t="s">
        <v>3958</v>
      </c>
    </row>
    <row r="13" spans="1:6">
      <c r="A13" t="s">
        <v>142</v>
      </c>
      <c r="B13" t="s">
        <v>3957</v>
      </c>
      <c r="C13" t="str">
        <f t="shared" si="0"/>
        <v>Very PoorNORMAL</v>
      </c>
      <c r="D13" s="65" t="s">
        <v>3958</v>
      </c>
    </row>
    <row r="14" spans="1:6">
      <c r="A14" t="s">
        <v>143</v>
      </c>
      <c r="B14" t="s">
        <v>3954</v>
      </c>
      <c r="C14" t="str">
        <f t="shared" si="0"/>
        <v>PoorSEVERE</v>
      </c>
      <c r="D14" s="215" t="s">
        <v>3960</v>
      </c>
    </row>
    <row r="15" spans="1:6">
      <c r="A15" t="s">
        <v>143</v>
      </c>
      <c r="B15" t="s">
        <v>3955</v>
      </c>
      <c r="C15" t="str">
        <f t="shared" si="0"/>
        <v>PoorMODERATE</v>
      </c>
      <c r="D15" s="215" t="s">
        <v>3960</v>
      </c>
    </row>
    <row r="16" spans="1:6">
      <c r="A16" t="s">
        <v>143</v>
      </c>
      <c r="B16" t="s">
        <v>3956</v>
      </c>
      <c r="C16" t="str">
        <f t="shared" si="0"/>
        <v>PoorMILD</v>
      </c>
      <c r="D16" s="65" t="s">
        <v>3958</v>
      </c>
    </row>
    <row r="17" spans="1:4">
      <c r="A17" t="s">
        <v>143</v>
      </c>
      <c r="B17" t="s">
        <v>3957</v>
      </c>
      <c r="C17" t="str">
        <f t="shared" si="0"/>
        <v>PoorNORMAL</v>
      </c>
      <c r="D17" s="65" t="s">
        <v>3958</v>
      </c>
    </row>
    <row r="18" spans="1:4">
      <c r="A18" t="s">
        <v>144</v>
      </c>
      <c r="B18" t="s">
        <v>3954</v>
      </c>
      <c r="C18" t="str">
        <f t="shared" si="0"/>
        <v>RichSEVERE</v>
      </c>
      <c r="D18" s="63" t="s">
        <v>3959</v>
      </c>
    </row>
    <row r="19" spans="1:4">
      <c r="A19" t="s">
        <v>144</v>
      </c>
      <c r="B19" t="s">
        <v>3955</v>
      </c>
      <c r="C19" t="str">
        <f t="shared" si="0"/>
        <v>RichMODERATE</v>
      </c>
      <c r="D19" s="63" t="s">
        <v>3959</v>
      </c>
    </row>
    <row r="20" spans="1:4">
      <c r="A20" t="s">
        <v>144</v>
      </c>
      <c r="B20" t="s">
        <v>3956</v>
      </c>
      <c r="C20" t="str">
        <f t="shared" si="0"/>
        <v>RichMILD</v>
      </c>
      <c r="D20" s="215" t="s">
        <v>3960</v>
      </c>
    </row>
    <row r="21" spans="1:4">
      <c r="A21" t="s">
        <v>144</v>
      </c>
      <c r="B21" t="s">
        <v>3957</v>
      </c>
      <c r="C21" t="str">
        <f t="shared" si="0"/>
        <v>RichNORMAL</v>
      </c>
      <c r="D21" s="215" t="s">
        <v>3960</v>
      </c>
    </row>
    <row r="22" spans="1:4">
      <c r="A22" t="s">
        <v>152</v>
      </c>
      <c r="B22" t="s">
        <v>3954</v>
      </c>
      <c r="C22" t="str">
        <f t="shared" si="0"/>
        <v>Non-PoorSEVERE</v>
      </c>
      <c r="D22" s="63" t="s">
        <v>3959</v>
      </c>
    </row>
    <row r="23" spans="1:4">
      <c r="A23" t="s">
        <v>152</v>
      </c>
      <c r="B23" t="s">
        <v>3955</v>
      </c>
      <c r="C23" t="str">
        <f t="shared" si="0"/>
        <v>Non-PoorMODERATE</v>
      </c>
      <c r="D23" s="63" t="s">
        <v>3959</v>
      </c>
    </row>
    <row r="24" spans="1:4">
      <c r="A24" t="s">
        <v>152</v>
      </c>
      <c r="B24" t="s">
        <v>3956</v>
      </c>
      <c r="C24" t="str">
        <f t="shared" si="0"/>
        <v>Non-PoorMILD</v>
      </c>
      <c r="D24" s="215" t="s">
        <v>3960</v>
      </c>
    </row>
    <row r="25" spans="1:4">
      <c r="A25" t="s">
        <v>152</v>
      </c>
      <c r="B25" t="s">
        <v>3957</v>
      </c>
      <c r="C25" t="str">
        <f t="shared" si="0"/>
        <v>Non-PoorNORMAL</v>
      </c>
      <c r="D25" s="215" t="s">
        <v>3960</v>
      </c>
    </row>
    <row r="26" spans="1:4">
      <c r="A26" t="s">
        <v>3950</v>
      </c>
      <c r="B26" t="s">
        <v>3954</v>
      </c>
      <c r="C26" t="str">
        <f t="shared" si="0"/>
        <v>Poorest of the poorSEVERE</v>
      </c>
      <c r="D26" s="215" t="s">
        <v>3960</v>
      </c>
    </row>
    <row r="27" spans="1:4">
      <c r="A27" t="s">
        <v>3950</v>
      </c>
      <c r="B27" t="s">
        <v>3955</v>
      </c>
      <c r="C27" t="str">
        <f t="shared" si="0"/>
        <v>Poorest of the poorMODERATE</v>
      </c>
      <c r="D27" s="215" t="s">
        <v>3960</v>
      </c>
    </row>
    <row r="28" spans="1:4">
      <c r="A28" t="s">
        <v>3950</v>
      </c>
      <c r="B28" t="s">
        <v>3956</v>
      </c>
      <c r="C28" t="str">
        <f t="shared" si="0"/>
        <v>Poorest of the poorMILD</v>
      </c>
      <c r="D28" s="65" t="s">
        <v>3958</v>
      </c>
    </row>
    <row r="29" spans="1:4">
      <c r="A29" t="s">
        <v>3950</v>
      </c>
      <c r="B29" t="s">
        <v>3957</v>
      </c>
      <c r="C29" t="str">
        <f t="shared" si="0"/>
        <v>Poorest of the poorNORMAL</v>
      </c>
      <c r="D29" s="65" t="s">
        <v>3958</v>
      </c>
    </row>
    <row r="30" spans="1:4">
      <c r="A30" t="s">
        <v>3951</v>
      </c>
      <c r="B30" t="s">
        <v>3954</v>
      </c>
      <c r="C30" t="str">
        <f t="shared" si="0"/>
        <v>Vulnerable non-poorSEVERE</v>
      </c>
      <c r="D30" s="215" t="s">
        <v>3960</v>
      </c>
    </row>
    <row r="31" spans="1:4">
      <c r="A31" t="s">
        <v>3951</v>
      </c>
      <c r="B31" t="s">
        <v>3955</v>
      </c>
      <c r="C31" t="str">
        <f t="shared" si="0"/>
        <v>Vulnerable non-poorMODERATE</v>
      </c>
      <c r="D31" s="215" t="s">
        <v>3960</v>
      </c>
    </row>
    <row r="32" spans="1:4">
      <c r="A32" t="s">
        <v>3951</v>
      </c>
      <c r="B32" t="s">
        <v>3956</v>
      </c>
      <c r="C32" t="str">
        <f t="shared" si="0"/>
        <v>Vulnerable non-poorMILD</v>
      </c>
      <c r="D32" s="215" t="s">
        <v>3960</v>
      </c>
    </row>
    <row r="33" spans="1:4">
      <c r="A33" t="s">
        <v>3951</v>
      </c>
      <c r="B33" t="s">
        <v>3957</v>
      </c>
      <c r="C33" t="str">
        <f t="shared" si="0"/>
        <v>Vulnerable non-poorNORMAL</v>
      </c>
      <c r="D33" s="215" t="s">
        <v>3960</v>
      </c>
    </row>
    <row r="34" spans="1:4">
      <c r="A34" t="s">
        <v>3952</v>
      </c>
      <c r="B34" t="s">
        <v>3954</v>
      </c>
      <c r="C34" t="str">
        <f t="shared" si="0"/>
        <v>Sustainable livelihood and micro-entrepreneursSEVERE</v>
      </c>
      <c r="D34" s="63" t="s">
        <v>3959</v>
      </c>
    </row>
    <row r="35" spans="1:4">
      <c r="A35" t="s">
        <v>3952</v>
      </c>
      <c r="B35" t="s">
        <v>3955</v>
      </c>
      <c r="C35" t="str">
        <f t="shared" si="0"/>
        <v>Sustainable livelihood and micro-entrepreneursMODERATE</v>
      </c>
      <c r="D35" s="63" t="s">
        <v>3959</v>
      </c>
    </row>
    <row r="36" spans="1:4">
      <c r="A36" t="s">
        <v>3952</v>
      </c>
      <c r="B36" t="s">
        <v>3956</v>
      </c>
      <c r="C36" t="str">
        <f t="shared" si="0"/>
        <v>Sustainable livelihood and micro-entrepreneursMILD</v>
      </c>
      <c r="D36" s="215" t="s">
        <v>3960</v>
      </c>
    </row>
    <row r="37" spans="1:4">
      <c r="A37" t="s">
        <v>3952</v>
      </c>
      <c r="B37" t="s">
        <v>3957</v>
      </c>
      <c r="C37" t="str">
        <f t="shared" si="0"/>
        <v>Sustainable livelihood and micro-entrepreneursNORMAL</v>
      </c>
      <c r="D37" s="215" t="s">
        <v>3960</v>
      </c>
    </row>
    <row r="38" spans="1:4">
      <c r="A38" t="s">
        <v>3953</v>
      </c>
      <c r="B38" t="s">
        <v>3954</v>
      </c>
      <c r="C38" t="str">
        <f t="shared" si="0"/>
        <v>Small and medium scale entrepreneurs and aboveSEVERE</v>
      </c>
      <c r="D38" s="63" t="s">
        <v>3959</v>
      </c>
    </row>
    <row r="39" spans="1:4">
      <c r="A39" t="s">
        <v>3953</v>
      </c>
      <c r="B39" t="s">
        <v>3955</v>
      </c>
      <c r="C39" t="str">
        <f t="shared" si="0"/>
        <v>Small and medium scale entrepreneurs and aboveMODERATE</v>
      </c>
      <c r="D39" s="63" t="s">
        <v>3959</v>
      </c>
    </row>
    <row r="40" spans="1:4">
      <c r="A40" t="s">
        <v>3953</v>
      </c>
      <c r="B40" t="s">
        <v>3956</v>
      </c>
      <c r="C40" t="str">
        <f t="shared" si="0"/>
        <v>Small and medium scale entrepreneurs and aboveMILD</v>
      </c>
      <c r="D40" s="215" t="s">
        <v>3960</v>
      </c>
    </row>
    <row r="41" spans="1:4">
      <c r="A41" t="s">
        <v>3953</v>
      </c>
      <c r="B41" t="s">
        <v>3957</v>
      </c>
      <c r="C41" t="str">
        <f t="shared" si="0"/>
        <v>Small and medium scale entrepreneurs and aboveNORMAL</v>
      </c>
      <c r="D41" s="215" t="s">
        <v>3960</v>
      </c>
    </row>
  </sheetData>
  <sheetProtection algorithmName="SHA-512" hashValue="4BipLKmcGQcg4YXJth3sxLy/P7p22a4+88wgSkng9iyIcLDgC7sfodakikiwLnY2fiYWOlOwArUihaDr0iV2Hg==" saltValue="ke2b7eQCi6t3uirhLyQx0Q=="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
  <sheetViews>
    <sheetView zoomScale="90" zoomScaleNormal="90" workbookViewId="0">
      <selection activeCell="A23" sqref="A23"/>
    </sheetView>
  </sheetViews>
  <sheetFormatPr defaultRowHeight="15"/>
  <sheetData>
    <row r="23" spans="1:1">
      <c r="A23" t="s">
        <v>3972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0"/>
  <sheetViews>
    <sheetView workbookViewId="0">
      <selection activeCell="C16" sqref="C16"/>
    </sheetView>
  </sheetViews>
  <sheetFormatPr defaultColWidth="8.85546875" defaultRowHeight="15"/>
  <cols>
    <col min="1" max="1" width="18.7109375" customWidth="1"/>
  </cols>
  <sheetData>
    <row r="2" spans="1:6" ht="15.75" thickBot="1">
      <c r="A2" s="16" t="s">
        <v>80</v>
      </c>
    </row>
    <row r="3" spans="1:6">
      <c r="A3" s="52"/>
      <c r="B3" s="56" t="s">
        <v>40</v>
      </c>
      <c r="C3" s="56" t="s">
        <v>41</v>
      </c>
      <c r="D3" s="56" t="s">
        <v>42</v>
      </c>
      <c r="E3" s="56" t="s">
        <v>43</v>
      </c>
      <c r="F3" s="32" t="s">
        <v>29</v>
      </c>
    </row>
    <row r="4" spans="1:6">
      <c r="A4" s="50" t="s">
        <v>100</v>
      </c>
      <c r="B4" s="24">
        <f>COUNTIF('Initial Assessment'!Y:Y,"Normal")</f>
        <v>0</v>
      </c>
      <c r="C4" s="24">
        <f>COUNTIF('Initial Assessment'!Y:Y,"Mild")</f>
        <v>0</v>
      </c>
      <c r="D4" s="24">
        <f>COUNTIF('Initial Assessment'!Y:Y,"MODERATE")</f>
        <v>0</v>
      </c>
      <c r="E4" s="24">
        <f>COUNTIF('Initial Assessment'!Y:Y,"Severe")</f>
        <v>0</v>
      </c>
      <c r="F4" s="28">
        <f>SUM(B4:E4)</f>
        <v>0</v>
      </c>
    </row>
    <row r="5" spans="1:6" ht="15.75" thickBot="1">
      <c r="A5" s="51" t="s">
        <v>101</v>
      </c>
      <c r="B5" s="59" t="e">
        <f>B4/F4</f>
        <v>#DIV/0!</v>
      </c>
      <c r="C5" s="59" t="e">
        <f>C4/F4</f>
        <v>#DIV/0!</v>
      </c>
      <c r="D5" s="59" t="e">
        <f>D4/F4</f>
        <v>#DIV/0!</v>
      </c>
      <c r="E5" s="59" t="e">
        <f>E4/F4</f>
        <v>#DIV/0!</v>
      </c>
      <c r="F5" s="53"/>
    </row>
    <row r="20" spans="1:1">
      <c r="A20" t="s">
        <v>3972</v>
      </c>
    </row>
  </sheetData>
  <sheetProtection algorithmName="SHA-512" hashValue="4Alcx2n/m1Yw33MChVKna4RZRB4JKRNtjoKp+8FeXlUH1D/O+b4cASHh+meJ7UuMyaxTOx3Y5KW/dWr6lD0UaA==" saltValue="opE/6xff5m+ZEQulK8qPug==" spinCount="100000"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workbookViewId="0">
      <pane ySplit="1" topLeftCell="A2" activePane="bottomLeft" state="frozen"/>
      <selection pane="bottomLeft" activeCell="E2" sqref="E2"/>
    </sheetView>
  </sheetViews>
  <sheetFormatPr defaultColWidth="8.85546875" defaultRowHeight="15"/>
  <cols>
    <col min="1" max="1" width="23.140625" customWidth="1"/>
    <col min="2" max="2" width="21.7109375" customWidth="1"/>
    <col min="3" max="3" width="19.85546875" customWidth="1"/>
    <col min="4" max="4" width="21.140625" hidden="1" customWidth="1"/>
    <col min="5" max="5" width="24.140625" bestFit="1" customWidth="1"/>
  </cols>
  <sheetData>
    <row r="1" spans="1:5">
      <c r="A1" t="s">
        <v>115</v>
      </c>
      <c r="B1" t="s">
        <v>116</v>
      </c>
      <c r="C1" t="s">
        <v>87</v>
      </c>
      <c r="D1" t="s">
        <v>119</v>
      </c>
      <c r="E1" t="s">
        <v>120</v>
      </c>
    </row>
    <row r="2" spans="1:5">
      <c r="A2" t="s">
        <v>40</v>
      </c>
      <c r="B2" t="s">
        <v>40</v>
      </c>
      <c r="C2" t="s">
        <v>117</v>
      </c>
      <c r="D2" t="str">
        <f>A2&amp;" "&amp;B2&amp;" "&amp;C2</f>
        <v>Normal Normal Yes</v>
      </c>
      <c r="E2" s="64" t="s">
        <v>123</v>
      </c>
    </row>
    <row r="3" spans="1:5">
      <c r="A3" t="s">
        <v>40</v>
      </c>
      <c r="B3" t="s">
        <v>40</v>
      </c>
      <c r="C3" t="s">
        <v>118</v>
      </c>
      <c r="D3" t="str">
        <f t="shared" ref="D3:D33" si="0">A3&amp;" "&amp;B3&amp;" "&amp;C3</f>
        <v>Normal Normal No</v>
      </c>
      <c r="E3" s="64" t="s">
        <v>123</v>
      </c>
    </row>
    <row r="4" spans="1:5">
      <c r="A4" t="s">
        <v>40</v>
      </c>
      <c r="B4" t="s">
        <v>41</v>
      </c>
      <c r="C4" t="s">
        <v>117</v>
      </c>
      <c r="D4" t="str">
        <f t="shared" si="0"/>
        <v>Normal Mild Yes</v>
      </c>
      <c r="E4" s="64" t="s">
        <v>123</v>
      </c>
    </row>
    <row r="5" spans="1:5">
      <c r="A5" t="s">
        <v>40</v>
      </c>
      <c r="B5" t="s">
        <v>41</v>
      </c>
      <c r="C5" t="s">
        <v>118</v>
      </c>
      <c r="D5" t="str">
        <f t="shared" si="0"/>
        <v>Normal Mild No</v>
      </c>
      <c r="E5" s="64" t="s">
        <v>123</v>
      </c>
    </row>
    <row r="6" spans="1:5">
      <c r="A6" t="s">
        <v>40</v>
      </c>
      <c r="B6" t="s">
        <v>42</v>
      </c>
      <c r="C6" t="s">
        <v>117</v>
      </c>
      <c r="D6" t="str">
        <f t="shared" si="0"/>
        <v>Normal Moderate Yes</v>
      </c>
      <c r="E6" s="64" t="s">
        <v>123</v>
      </c>
    </row>
    <row r="7" spans="1:5">
      <c r="A7" t="s">
        <v>40</v>
      </c>
      <c r="B7" t="s">
        <v>42</v>
      </c>
      <c r="C7" t="s">
        <v>118</v>
      </c>
      <c r="D7" t="str">
        <f t="shared" si="0"/>
        <v>Normal Moderate No</v>
      </c>
      <c r="E7" s="64" t="s">
        <v>123</v>
      </c>
    </row>
    <row r="8" spans="1:5">
      <c r="A8" t="s">
        <v>40</v>
      </c>
      <c r="B8" t="s">
        <v>43</v>
      </c>
      <c r="C8" t="s">
        <v>117</v>
      </c>
      <c r="D8" t="str">
        <f t="shared" si="0"/>
        <v>Normal Severe Yes</v>
      </c>
      <c r="E8" s="64" t="s">
        <v>123</v>
      </c>
    </row>
    <row r="9" spans="1:5">
      <c r="A9" t="s">
        <v>40</v>
      </c>
      <c r="B9" t="s">
        <v>43</v>
      </c>
      <c r="C9" t="s">
        <v>118</v>
      </c>
      <c r="D9" t="str">
        <f t="shared" si="0"/>
        <v>Normal Severe No</v>
      </c>
      <c r="E9" s="64" t="s">
        <v>123</v>
      </c>
    </row>
    <row r="10" spans="1:5">
      <c r="A10" t="s">
        <v>41</v>
      </c>
      <c r="B10" t="s">
        <v>40</v>
      </c>
      <c r="C10" t="s">
        <v>117</v>
      </c>
      <c r="D10" t="str">
        <f t="shared" si="0"/>
        <v>Mild Normal Yes</v>
      </c>
      <c r="E10" s="65" t="s">
        <v>121</v>
      </c>
    </row>
    <row r="11" spans="1:5">
      <c r="A11" t="s">
        <v>41</v>
      </c>
      <c r="B11" t="s">
        <v>40</v>
      </c>
      <c r="C11" t="s">
        <v>118</v>
      </c>
      <c r="D11" t="str">
        <f t="shared" si="0"/>
        <v>Mild Normal No</v>
      </c>
      <c r="E11" s="65" t="s">
        <v>121</v>
      </c>
    </row>
    <row r="12" spans="1:5">
      <c r="A12" t="s">
        <v>41</v>
      </c>
      <c r="B12" t="s">
        <v>41</v>
      </c>
      <c r="C12" t="s">
        <v>117</v>
      </c>
      <c r="D12" t="str">
        <f t="shared" si="0"/>
        <v>Mild Mild Yes</v>
      </c>
      <c r="E12" s="65" t="s">
        <v>121</v>
      </c>
    </row>
    <row r="13" spans="1:5">
      <c r="A13" t="s">
        <v>41</v>
      </c>
      <c r="B13" t="s">
        <v>41</v>
      </c>
      <c r="C13" t="s">
        <v>118</v>
      </c>
      <c r="D13" t="str">
        <f t="shared" si="0"/>
        <v>Mild Mild No</v>
      </c>
      <c r="E13" s="63" t="s">
        <v>122</v>
      </c>
    </row>
    <row r="14" spans="1:5">
      <c r="A14" t="s">
        <v>41</v>
      </c>
      <c r="B14" t="s">
        <v>42</v>
      </c>
      <c r="C14" t="s">
        <v>117</v>
      </c>
      <c r="D14" t="str">
        <f t="shared" si="0"/>
        <v>Mild Moderate Yes</v>
      </c>
      <c r="E14" s="63" t="s">
        <v>122</v>
      </c>
    </row>
    <row r="15" spans="1:5">
      <c r="A15" t="s">
        <v>41</v>
      </c>
      <c r="B15" t="s">
        <v>42</v>
      </c>
      <c r="C15" t="s">
        <v>118</v>
      </c>
      <c r="D15" t="str">
        <f t="shared" si="0"/>
        <v>Mild Moderate No</v>
      </c>
      <c r="E15" s="63" t="s">
        <v>122</v>
      </c>
    </row>
    <row r="16" spans="1:5">
      <c r="A16" t="s">
        <v>41</v>
      </c>
      <c r="B16" t="s">
        <v>43</v>
      </c>
      <c r="C16" t="s">
        <v>117</v>
      </c>
      <c r="D16" t="str">
        <f t="shared" si="0"/>
        <v>Mild Severe Yes</v>
      </c>
      <c r="E16" s="63" t="s">
        <v>122</v>
      </c>
    </row>
    <row r="17" spans="1:5">
      <c r="A17" t="s">
        <v>41</v>
      </c>
      <c r="B17" t="s">
        <v>43</v>
      </c>
      <c r="C17" t="s">
        <v>118</v>
      </c>
      <c r="D17" t="str">
        <f t="shared" si="0"/>
        <v>Mild Severe No</v>
      </c>
      <c r="E17" s="63" t="s">
        <v>122</v>
      </c>
    </row>
    <row r="18" spans="1:5">
      <c r="A18" t="s">
        <v>42</v>
      </c>
      <c r="B18" t="s">
        <v>40</v>
      </c>
      <c r="C18" t="s">
        <v>117</v>
      </c>
      <c r="D18" t="str">
        <f t="shared" si="0"/>
        <v>Moderate Normal Yes</v>
      </c>
      <c r="E18" s="65" t="s">
        <v>121</v>
      </c>
    </row>
    <row r="19" spans="1:5">
      <c r="A19" t="s">
        <v>42</v>
      </c>
      <c r="B19" t="s">
        <v>40</v>
      </c>
      <c r="C19" t="s">
        <v>118</v>
      </c>
      <c r="D19" t="str">
        <f t="shared" si="0"/>
        <v>Moderate Normal No</v>
      </c>
      <c r="E19" s="65" t="s">
        <v>121</v>
      </c>
    </row>
    <row r="20" spans="1:5">
      <c r="A20" t="s">
        <v>42</v>
      </c>
      <c r="B20" t="s">
        <v>41</v>
      </c>
      <c r="C20" t="s">
        <v>117</v>
      </c>
      <c r="D20" t="str">
        <f t="shared" si="0"/>
        <v>Moderate Mild Yes</v>
      </c>
      <c r="E20" s="65" t="s">
        <v>121</v>
      </c>
    </row>
    <row r="21" spans="1:5">
      <c r="A21" t="s">
        <v>42</v>
      </c>
      <c r="B21" t="s">
        <v>41</v>
      </c>
      <c r="C21" t="s">
        <v>118</v>
      </c>
      <c r="D21" t="str">
        <f t="shared" si="0"/>
        <v>Moderate Mild No</v>
      </c>
      <c r="E21" s="65" t="s">
        <v>121</v>
      </c>
    </row>
    <row r="22" spans="1:5">
      <c r="A22" t="s">
        <v>42</v>
      </c>
      <c r="B22" t="s">
        <v>42</v>
      </c>
      <c r="C22" t="s">
        <v>117</v>
      </c>
      <c r="D22" t="str">
        <f t="shared" si="0"/>
        <v>Moderate Moderate Yes</v>
      </c>
      <c r="E22" s="63" t="s">
        <v>122</v>
      </c>
    </row>
    <row r="23" spans="1:5">
      <c r="A23" t="s">
        <v>42</v>
      </c>
      <c r="B23" t="s">
        <v>42</v>
      </c>
      <c r="C23" t="s">
        <v>118</v>
      </c>
      <c r="D23" t="str">
        <f t="shared" si="0"/>
        <v>Moderate Moderate No</v>
      </c>
      <c r="E23" s="63" t="s">
        <v>122</v>
      </c>
    </row>
    <row r="24" spans="1:5">
      <c r="A24" t="s">
        <v>42</v>
      </c>
      <c r="B24" t="s">
        <v>43</v>
      </c>
      <c r="C24" t="s">
        <v>117</v>
      </c>
      <c r="D24" t="str">
        <f t="shared" si="0"/>
        <v>Moderate Severe Yes</v>
      </c>
      <c r="E24" s="63" t="s">
        <v>122</v>
      </c>
    </row>
    <row r="25" spans="1:5">
      <c r="A25" t="s">
        <v>42</v>
      </c>
      <c r="B25" t="s">
        <v>43</v>
      </c>
      <c r="C25" t="s">
        <v>118</v>
      </c>
      <c r="D25" t="str">
        <f t="shared" si="0"/>
        <v>Moderate Severe No</v>
      </c>
      <c r="E25" s="63" t="s">
        <v>122</v>
      </c>
    </row>
    <row r="26" spans="1:5">
      <c r="A26" t="s">
        <v>43</v>
      </c>
      <c r="B26" t="s">
        <v>40</v>
      </c>
      <c r="C26" t="s">
        <v>117</v>
      </c>
      <c r="D26" t="str">
        <f t="shared" si="0"/>
        <v>Severe Normal Yes</v>
      </c>
      <c r="E26" s="65" t="s">
        <v>121</v>
      </c>
    </row>
    <row r="27" spans="1:5">
      <c r="A27" t="s">
        <v>43</v>
      </c>
      <c r="B27" t="s">
        <v>40</v>
      </c>
      <c r="C27" t="s">
        <v>118</v>
      </c>
      <c r="D27" t="str">
        <f t="shared" si="0"/>
        <v>Severe Normal No</v>
      </c>
      <c r="E27" s="65" t="s">
        <v>121</v>
      </c>
    </row>
    <row r="28" spans="1:5">
      <c r="A28" t="s">
        <v>43</v>
      </c>
      <c r="B28" t="s">
        <v>41</v>
      </c>
      <c r="C28" t="s">
        <v>117</v>
      </c>
      <c r="D28" t="str">
        <f t="shared" si="0"/>
        <v>Severe Mild Yes</v>
      </c>
      <c r="E28" s="65" t="s">
        <v>121</v>
      </c>
    </row>
    <row r="29" spans="1:5">
      <c r="A29" t="s">
        <v>43</v>
      </c>
      <c r="B29" t="s">
        <v>41</v>
      </c>
      <c r="C29" t="s">
        <v>118</v>
      </c>
      <c r="D29" t="str">
        <f t="shared" si="0"/>
        <v>Severe Mild No</v>
      </c>
      <c r="E29" s="65" t="s">
        <v>121</v>
      </c>
    </row>
    <row r="30" spans="1:5">
      <c r="A30" t="s">
        <v>43</v>
      </c>
      <c r="B30" t="s">
        <v>42</v>
      </c>
      <c r="C30" t="s">
        <v>117</v>
      </c>
      <c r="D30" t="str">
        <f t="shared" si="0"/>
        <v>Severe Moderate Yes</v>
      </c>
      <c r="E30" s="63" t="s">
        <v>122</v>
      </c>
    </row>
    <row r="31" spans="1:5">
      <c r="A31" t="s">
        <v>43</v>
      </c>
      <c r="B31" t="s">
        <v>42</v>
      </c>
      <c r="C31" t="s">
        <v>118</v>
      </c>
      <c r="D31" t="str">
        <f t="shared" si="0"/>
        <v>Severe Moderate No</v>
      </c>
      <c r="E31" s="63" t="s">
        <v>122</v>
      </c>
    </row>
    <row r="32" spans="1:5">
      <c r="A32" t="s">
        <v>43</v>
      </c>
      <c r="B32" t="s">
        <v>43</v>
      </c>
      <c r="C32" t="s">
        <v>117</v>
      </c>
      <c r="D32" t="str">
        <f t="shared" si="0"/>
        <v>Severe Severe Yes</v>
      </c>
      <c r="E32" s="63" t="s">
        <v>122</v>
      </c>
    </row>
    <row r="33" spans="1:5">
      <c r="A33" t="s">
        <v>43</v>
      </c>
      <c r="B33" t="s">
        <v>43</v>
      </c>
      <c r="C33" t="s">
        <v>118</v>
      </c>
      <c r="D33" t="str">
        <f t="shared" si="0"/>
        <v>Severe Severe No</v>
      </c>
      <c r="E33" s="63" t="s">
        <v>122</v>
      </c>
    </row>
    <row r="34" spans="1:5">
      <c r="D34" t="s">
        <v>124</v>
      </c>
    </row>
  </sheetData>
  <sheetProtection algorithmName="SHA-512" hashValue="+2iPFTbwe8jy5Vmn7Qn/mLYHSytgaafFkEiOowTrIcRPQsn9JVw+v0NJMKemRptjkro1UMvqkmLaW7wfp3qw8Q==" saltValue="yPjpk8C3IOFBhbUYHXEP9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1004"/>
  <sheetViews>
    <sheetView zoomScale="110" zoomScaleNormal="110" zoomScalePageLayoutView="125" workbookViewId="0">
      <pane ySplit="4" topLeftCell="A5" activePane="bottomLeft" state="frozen"/>
      <selection activeCell="D537" sqref="D537"/>
      <selection pane="bottomLeft" activeCell="D2" sqref="D2:E2"/>
    </sheetView>
  </sheetViews>
  <sheetFormatPr defaultColWidth="9.140625" defaultRowHeight="15"/>
  <cols>
    <col min="1" max="1" width="9.140625" style="17" customWidth="1"/>
    <col min="2" max="2" width="26" style="17" customWidth="1"/>
    <col min="3" max="3" width="16" style="17" customWidth="1"/>
    <col min="4" max="4" width="14.85546875" style="17" customWidth="1"/>
    <col min="5" max="5" width="18.42578125" style="17" customWidth="1"/>
    <col min="6" max="6" width="22" style="17" customWidth="1"/>
    <col min="7" max="7" width="22.7109375" style="17" customWidth="1"/>
    <col min="8" max="8" width="18.140625" style="17" customWidth="1"/>
    <col min="9" max="9" width="16.28515625" style="17" customWidth="1"/>
    <col min="10" max="10" width="23.28515625" style="17" customWidth="1"/>
    <col min="11" max="11" width="37" style="17" customWidth="1"/>
    <col min="12" max="12" width="11.42578125" style="17" customWidth="1"/>
    <col min="13" max="13" width="14.85546875" style="17" customWidth="1"/>
    <col min="14" max="14" width="16.28515625" style="17" customWidth="1"/>
    <col min="15" max="16" width="19.140625" style="17" customWidth="1"/>
    <col min="17" max="17" width="34.7109375" style="17" customWidth="1"/>
    <col min="18" max="18" width="19.7109375" style="21" customWidth="1"/>
    <col min="19" max="19" width="9.85546875" style="17" customWidth="1"/>
    <col min="20" max="20" width="9.85546875" style="17" hidden="1" customWidth="1"/>
    <col min="21" max="25" width="9.140625" style="17" hidden="1" customWidth="1"/>
    <col min="26" max="26" width="13.42578125" style="18" hidden="1" customWidth="1"/>
    <col min="27" max="27" width="32" style="18" bestFit="1" customWidth="1"/>
    <col min="28" max="28" width="16.42578125" style="17" customWidth="1"/>
    <col min="29" max="29" width="13.140625" style="17" bestFit="1" customWidth="1"/>
    <col min="30" max="30" width="22.7109375" style="22" customWidth="1"/>
    <col min="31" max="31" width="25.85546875" style="19" customWidth="1"/>
    <col min="32" max="38" width="9.140625" style="17" hidden="1" customWidth="1"/>
    <col min="39" max="39" width="13.42578125" style="18" hidden="1" customWidth="1"/>
    <col min="40" max="40" width="22.7109375" style="18" customWidth="1"/>
    <col min="41" max="41" width="21.5703125" style="18" customWidth="1"/>
    <col min="42" max="42" width="25.42578125" style="18" customWidth="1"/>
    <col min="43" max="43" width="21.140625" style="18" hidden="1" customWidth="1"/>
    <col min="44" max="44" width="15.42578125" style="17" customWidth="1"/>
    <col min="45" max="45" width="13" style="17" customWidth="1"/>
    <col min="46" max="46" width="22.7109375" style="22" customWidth="1"/>
    <col min="47" max="47" width="36" style="19" customWidth="1"/>
    <col min="48" max="53" width="9.140625" style="17" hidden="1" customWidth="1"/>
    <col min="54" max="54" width="9.7109375" style="17" hidden="1" customWidth="1"/>
    <col min="55" max="55" width="13.140625" style="18" hidden="1" customWidth="1"/>
    <col min="56" max="56" width="30.28515625" style="18" customWidth="1"/>
    <col min="57" max="57" width="9.7109375" style="18" customWidth="1"/>
    <col min="58" max="58" width="20.42578125" style="18" hidden="1" customWidth="1"/>
    <col min="59" max="59" width="20.42578125" style="18" customWidth="1"/>
    <col min="60" max="60" width="26" style="18" customWidth="1"/>
    <col min="61" max="61" width="23.7109375" style="18" hidden="1" customWidth="1"/>
    <col min="62" max="62" width="13.85546875" style="17" customWidth="1"/>
    <col min="63" max="63" width="26.5703125" style="17" customWidth="1"/>
    <col min="64" max="64" width="24.7109375" style="22" customWidth="1"/>
    <col min="65" max="65" width="37.140625" style="19" customWidth="1"/>
    <col min="66" max="71" width="9.140625" style="17" hidden="1" customWidth="1"/>
    <col min="72" max="72" width="9.7109375" style="17" hidden="1" customWidth="1"/>
    <col min="73" max="73" width="13.140625" style="18" hidden="1" customWidth="1"/>
    <col min="74" max="74" width="32.5703125" style="18" customWidth="1"/>
    <col min="75" max="75" width="10.7109375" style="18" customWidth="1"/>
    <col min="76" max="76" width="25.85546875" style="18" customWidth="1"/>
    <col min="77" max="77" width="29.85546875" style="18" customWidth="1"/>
    <col min="78" max="78" width="22.7109375" style="18" customWidth="1"/>
    <col min="79" max="79" width="14" style="17" customWidth="1"/>
    <col min="80" max="80" width="26.5703125" style="17" customWidth="1"/>
    <col min="81" max="81" width="24.7109375" style="22" customWidth="1"/>
    <col min="82" max="82" width="37.140625" style="19" customWidth="1"/>
    <col min="83" max="88" width="9.140625" style="17" hidden="1" customWidth="1"/>
    <col min="89" max="89" width="9.7109375" style="17" customWidth="1"/>
    <col min="90" max="90" width="13" style="18" hidden="1" customWidth="1"/>
    <col min="91" max="91" width="31.140625" style="18" customWidth="1"/>
    <col min="92" max="92" width="25.42578125" style="18" customWidth="1"/>
    <col min="93" max="93" width="14.28515625" style="17" customWidth="1"/>
    <col min="94" max="94" width="24" style="17" customWidth="1"/>
    <col min="95" max="95" width="22" style="22" customWidth="1"/>
    <col min="96" max="96" width="37.140625" style="19" customWidth="1"/>
    <col min="97" max="102" width="9.140625" style="17" hidden="1" customWidth="1"/>
    <col min="103" max="103" width="9.7109375" style="17" customWidth="1"/>
    <col min="104" max="104" width="13.28515625" style="18" hidden="1" customWidth="1"/>
    <col min="105" max="105" width="31.5703125" style="18" customWidth="1"/>
    <col min="106" max="106" width="25.7109375" style="18" customWidth="1"/>
    <col min="107" max="16384" width="9.140625" style="17"/>
  </cols>
  <sheetData>
    <row r="1" spans="1:106" ht="41.25" customHeight="1">
      <c r="A1" s="232" t="s">
        <v>127</v>
      </c>
      <c r="B1" s="232"/>
      <c r="C1" s="232"/>
      <c r="D1" s="232"/>
      <c r="E1" s="232"/>
      <c r="F1" s="232"/>
    </row>
    <row r="2" spans="1:106" s="1" customFormat="1">
      <c r="A2" s="230" t="s">
        <v>146</v>
      </c>
      <c r="B2" s="230"/>
      <c r="C2" s="230"/>
      <c r="D2" s="231" t="s">
        <v>150</v>
      </c>
      <c r="E2" s="231"/>
      <c r="F2" s="110"/>
      <c r="G2" s="110"/>
      <c r="H2" s="110"/>
      <c r="I2" s="110"/>
      <c r="J2" s="110"/>
      <c r="K2" s="110"/>
      <c r="L2" s="110"/>
      <c r="M2" s="110"/>
      <c r="N2" s="110"/>
      <c r="O2" s="110"/>
      <c r="P2" s="110"/>
      <c r="Q2" s="110"/>
      <c r="R2" s="111"/>
      <c r="S2" s="110"/>
      <c r="T2" s="110"/>
      <c r="U2" s="110"/>
      <c r="V2" s="110"/>
      <c r="W2" s="110"/>
      <c r="X2" s="110"/>
      <c r="Y2" s="110"/>
      <c r="Z2" s="110"/>
      <c r="AA2" s="110"/>
      <c r="AB2" s="112"/>
      <c r="AC2" s="112"/>
      <c r="AD2" s="113"/>
      <c r="AE2" s="114"/>
      <c r="AF2" s="110"/>
      <c r="AG2" s="110"/>
      <c r="AH2" s="110"/>
      <c r="AI2" s="110"/>
      <c r="AJ2" s="110"/>
      <c r="AK2" s="110"/>
      <c r="AL2" s="110"/>
      <c r="AM2" s="110"/>
      <c r="AN2" s="110"/>
      <c r="AO2" s="110"/>
      <c r="AP2" s="110"/>
      <c r="AQ2" s="110"/>
      <c r="AR2" s="110"/>
      <c r="AS2" s="110"/>
      <c r="AT2" s="113"/>
      <c r="AU2" s="114"/>
      <c r="AV2" s="110"/>
      <c r="AW2" s="110"/>
      <c r="AX2" s="110"/>
      <c r="AY2" s="110"/>
      <c r="AZ2" s="110"/>
      <c r="BA2" s="110"/>
      <c r="BB2" s="110"/>
      <c r="BC2" s="110"/>
      <c r="BD2" s="110"/>
      <c r="BE2" s="110"/>
      <c r="BF2" s="110"/>
      <c r="BG2" s="110"/>
      <c r="BH2" s="110"/>
      <c r="BI2" s="110"/>
      <c r="BJ2" s="112"/>
      <c r="BK2" s="112"/>
      <c r="BL2" s="113"/>
      <c r="BM2" s="114"/>
      <c r="BN2" s="110"/>
      <c r="BO2" s="110"/>
      <c r="BP2" s="110"/>
      <c r="BQ2" s="110"/>
      <c r="BR2" s="110"/>
      <c r="BS2" s="110"/>
      <c r="BT2" s="110"/>
      <c r="BU2" s="110"/>
      <c r="BV2" s="110"/>
      <c r="BW2" s="110"/>
      <c r="BX2" s="110"/>
      <c r="BY2" s="110"/>
      <c r="BZ2" s="110"/>
      <c r="CA2" s="112"/>
      <c r="CB2" s="112"/>
      <c r="CC2" s="113"/>
      <c r="CD2" s="114"/>
      <c r="CE2" s="110"/>
      <c r="CF2" s="110"/>
      <c r="CG2" s="110"/>
      <c r="CH2" s="110"/>
      <c r="CI2" s="110"/>
      <c r="CJ2" s="110"/>
      <c r="CK2" s="110"/>
      <c r="CL2" s="110"/>
      <c r="CM2" s="110"/>
      <c r="CN2" s="110"/>
      <c r="CO2" s="112"/>
      <c r="CP2" s="112"/>
      <c r="CQ2" s="113"/>
      <c r="CR2" s="114"/>
      <c r="CS2" s="110"/>
      <c r="CT2" s="110"/>
      <c r="CU2" s="110"/>
      <c r="CV2" s="110"/>
      <c r="CW2" s="110"/>
      <c r="CX2" s="110"/>
      <c r="CY2" s="110"/>
      <c r="CZ2" s="110"/>
      <c r="DA2" s="110"/>
      <c r="DB2" s="110"/>
    </row>
    <row r="3" spans="1:106" s="23" customFormat="1" ht="13.15" customHeight="1">
      <c r="A3" s="236" t="s">
        <v>53</v>
      </c>
      <c r="B3" s="237"/>
      <c r="C3" s="237"/>
      <c r="D3" s="237"/>
      <c r="E3" s="237"/>
      <c r="F3" s="237"/>
      <c r="G3" s="237"/>
      <c r="H3" s="237"/>
      <c r="I3" s="237"/>
      <c r="J3" s="237"/>
      <c r="K3" s="237"/>
      <c r="L3" s="237"/>
      <c r="M3" s="237"/>
      <c r="N3" s="237"/>
      <c r="O3" s="237"/>
      <c r="P3" s="238"/>
      <c r="Q3" s="233" t="s">
        <v>3</v>
      </c>
      <c r="R3" s="234"/>
      <c r="S3" s="234"/>
      <c r="T3" s="234"/>
      <c r="U3" s="234"/>
      <c r="V3" s="234"/>
      <c r="W3" s="234"/>
      <c r="X3" s="234"/>
      <c r="Y3" s="234"/>
      <c r="Z3" s="234"/>
      <c r="AA3" s="235"/>
      <c r="AB3" s="239" t="s">
        <v>4</v>
      </c>
      <c r="AC3" s="239"/>
      <c r="AD3" s="239"/>
      <c r="AE3" s="239"/>
      <c r="AF3" s="239"/>
      <c r="AG3" s="239"/>
      <c r="AH3" s="239"/>
      <c r="AI3" s="239"/>
      <c r="AJ3" s="239"/>
      <c r="AK3" s="239"/>
      <c r="AL3" s="239"/>
      <c r="AM3" s="239"/>
      <c r="AN3" s="239"/>
      <c r="AO3" s="239"/>
      <c r="AP3" s="239"/>
      <c r="AQ3" s="239"/>
      <c r="AR3" s="240" t="s">
        <v>5</v>
      </c>
      <c r="AS3" s="240"/>
      <c r="AT3" s="240"/>
      <c r="AU3" s="240"/>
      <c r="AV3" s="240"/>
      <c r="AW3" s="240"/>
      <c r="AX3" s="240"/>
      <c r="AY3" s="240"/>
      <c r="AZ3" s="240"/>
      <c r="BA3" s="240"/>
      <c r="BB3" s="240"/>
      <c r="BC3" s="240"/>
      <c r="BD3" s="240"/>
      <c r="BE3" s="240"/>
      <c r="BF3" s="240"/>
      <c r="BG3" s="240"/>
      <c r="BH3" s="240"/>
      <c r="BI3" s="240"/>
      <c r="BJ3" s="239" t="s">
        <v>6</v>
      </c>
      <c r="BK3" s="239"/>
      <c r="BL3" s="239"/>
      <c r="BM3" s="239"/>
      <c r="BN3" s="239"/>
      <c r="BO3" s="239"/>
      <c r="BP3" s="239"/>
      <c r="BQ3" s="239"/>
      <c r="BR3" s="239"/>
      <c r="BS3" s="239"/>
      <c r="BT3" s="239"/>
      <c r="BU3" s="239"/>
      <c r="BV3" s="239"/>
      <c r="BW3" s="239"/>
      <c r="BX3" s="239"/>
      <c r="BY3" s="239"/>
      <c r="BZ3" s="239"/>
      <c r="CA3" s="240" t="s">
        <v>7</v>
      </c>
      <c r="CB3" s="240"/>
      <c r="CC3" s="240"/>
      <c r="CD3" s="240"/>
      <c r="CE3" s="240"/>
      <c r="CF3" s="240"/>
      <c r="CG3" s="240"/>
      <c r="CH3" s="240"/>
      <c r="CI3" s="240"/>
      <c r="CJ3" s="240"/>
      <c r="CK3" s="240"/>
      <c r="CL3" s="240"/>
      <c r="CM3" s="240"/>
      <c r="CN3" s="240"/>
      <c r="CO3" s="241" t="s">
        <v>8</v>
      </c>
      <c r="CP3" s="241"/>
      <c r="CQ3" s="241"/>
      <c r="CR3" s="241"/>
      <c r="CS3" s="241"/>
      <c r="CT3" s="241"/>
      <c r="CU3" s="241"/>
      <c r="CV3" s="241"/>
      <c r="CW3" s="241"/>
      <c r="CX3" s="241"/>
      <c r="CY3" s="241"/>
      <c r="CZ3" s="241"/>
      <c r="DA3" s="241"/>
      <c r="DB3" s="241"/>
    </row>
    <row r="4" spans="1:106" s="23" customFormat="1" ht="67.5" customHeight="1">
      <c r="A4" s="136" t="s">
        <v>54</v>
      </c>
      <c r="B4" s="137" t="s">
        <v>66</v>
      </c>
      <c r="C4" s="137" t="s">
        <v>9</v>
      </c>
      <c r="D4" s="137" t="s">
        <v>10</v>
      </c>
      <c r="E4" s="137" t="s">
        <v>11</v>
      </c>
      <c r="F4" s="137" t="s">
        <v>12</v>
      </c>
      <c r="G4" s="137" t="s">
        <v>13</v>
      </c>
      <c r="H4" s="137" t="s">
        <v>14</v>
      </c>
      <c r="I4" s="137" t="s">
        <v>15</v>
      </c>
      <c r="J4" s="137" t="s">
        <v>16</v>
      </c>
      <c r="K4" s="137" t="s">
        <v>125</v>
      </c>
      <c r="L4" s="137" t="s">
        <v>52</v>
      </c>
      <c r="M4" s="138" t="s">
        <v>104</v>
      </c>
      <c r="N4" s="138" t="s">
        <v>17</v>
      </c>
      <c r="O4" s="138" t="s">
        <v>18</v>
      </c>
      <c r="P4" s="138" t="s">
        <v>3948</v>
      </c>
      <c r="Q4" s="139" t="s">
        <v>106</v>
      </c>
      <c r="R4" s="140" t="s">
        <v>44</v>
      </c>
      <c r="S4" s="139" t="s">
        <v>51</v>
      </c>
      <c r="T4" s="139" t="s">
        <v>3895</v>
      </c>
      <c r="U4" s="141" t="s">
        <v>20</v>
      </c>
      <c r="V4" s="139" t="s">
        <v>3889</v>
      </c>
      <c r="W4" s="139" t="s">
        <v>3892</v>
      </c>
      <c r="X4" s="139" t="s">
        <v>3893</v>
      </c>
      <c r="Y4" s="139" t="s">
        <v>3894</v>
      </c>
      <c r="Z4" s="139" t="s">
        <v>155</v>
      </c>
      <c r="AA4" s="139" t="s">
        <v>3942</v>
      </c>
      <c r="AB4" s="142" t="s">
        <v>107</v>
      </c>
      <c r="AC4" s="142" t="s">
        <v>85</v>
      </c>
      <c r="AD4" s="143" t="s">
        <v>45</v>
      </c>
      <c r="AE4" s="144" t="s">
        <v>46</v>
      </c>
      <c r="AF4" s="145" t="s">
        <v>3896</v>
      </c>
      <c r="AG4" s="145" t="s">
        <v>3897</v>
      </c>
      <c r="AH4" s="145" t="s">
        <v>21</v>
      </c>
      <c r="AI4" s="146" t="s">
        <v>3911</v>
      </c>
      <c r="AJ4" s="146" t="s">
        <v>3912</v>
      </c>
      <c r="AK4" s="146" t="s">
        <v>3913</v>
      </c>
      <c r="AL4" s="146" t="s">
        <v>3926</v>
      </c>
      <c r="AM4" s="146" t="s">
        <v>156</v>
      </c>
      <c r="AN4" s="146" t="s">
        <v>3943</v>
      </c>
      <c r="AO4" s="146" t="s">
        <v>136</v>
      </c>
      <c r="AP4" s="146" t="s">
        <v>69</v>
      </c>
      <c r="AQ4" s="146" t="s">
        <v>68</v>
      </c>
      <c r="AR4" s="147" t="s">
        <v>108</v>
      </c>
      <c r="AS4" s="147" t="s">
        <v>86</v>
      </c>
      <c r="AT4" s="140" t="s">
        <v>47</v>
      </c>
      <c r="AU4" s="148" t="s">
        <v>3941</v>
      </c>
      <c r="AV4" s="145" t="s">
        <v>3899</v>
      </c>
      <c r="AW4" s="145" t="s">
        <v>3898</v>
      </c>
      <c r="AX4" s="145" t="s">
        <v>22</v>
      </c>
      <c r="AY4" s="139" t="s">
        <v>3914</v>
      </c>
      <c r="AZ4" s="139" t="s">
        <v>3915</v>
      </c>
      <c r="BA4" s="139" t="s">
        <v>3916</v>
      </c>
      <c r="BB4" s="139" t="s">
        <v>3927</v>
      </c>
      <c r="BC4" s="139" t="s">
        <v>157</v>
      </c>
      <c r="BD4" s="139" t="s">
        <v>3944</v>
      </c>
      <c r="BE4" s="139" t="s">
        <v>129</v>
      </c>
      <c r="BF4" s="139" t="s">
        <v>67</v>
      </c>
      <c r="BG4" s="139" t="s">
        <v>3961</v>
      </c>
      <c r="BH4" s="139" t="s">
        <v>3935</v>
      </c>
      <c r="BI4" s="149" t="s">
        <v>56</v>
      </c>
      <c r="BJ4" s="142" t="s">
        <v>109</v>
      </c>
      <c r="BK4" s="142" t="s">
        <v>112</v>
      </c>
      <c r="BL4" s="143" t="s">
        <v>48</v>
      </c>
      <c r="BM4" s="144" t="s">
        <v>3938</v>
      </c>
      <c r="BN4" s="145" t="s">
        <v>3901</v>
      </c>
      <c r="BO4" s="145" t="s">
        <v>3900</v>
      </c>
      <c r="BP4" s="145" t="s">
        <v>23</v>
      </c>
      <c r="BQ4" s="146" t="s">
        <v>3917</v>
      </c>
      <c r="BR4" s="146" t="s">
        <v>3918</v>
      </c>
      <c r="BS4" s="146" t="s">
        <v>3919</v>
      </c>
      <c r="BT4" s="146" t="s">
        <v>3928</v>
      </c>
      <c r="BU4" s="146" t="s">
        <v>158</v>
      </c>
      <c r="BV4" s="146" t="s">
        <v>3945</v>
      </c>
      <c r="BW4" s="146" t="s">
        <v>130</v>
      </c>
      <c r="BX4" s="146" t="s">
        <v>3930</v>
      </c>
      <c r="BY4" s="150" t="s">
        <v>135</v>
      </c>
      <c r="BZ4" s="150" t="s">
        <v>3929</v>
      </c>
      <c r="CA4" s="151" t="s">
        <v>110</v>
      </c>
      <c r="CB4" s="151" t="s">
        <v>113</v>
      </c>
      <c r="CC4" s="140" t="s">
        <v>49</v>
      </c>
      <c r="CD4" s="148" t="s">
        <v>3937</v>
      </c>
      <c r="CE4" s="145" t="s">
        <v>3903</v>
      </c>
      <c r="CF4" s="145" t="s">
        <v>3902</v>
      </c>
      <c r="CG4" s="145" t="s">
        <v>24</v>
      </c>
      <c r="CH4" s="139" t="s">
        <v>3920</v>
      </c>
      <c r="CI4" s="139" t="s">
        <v>3921</v>
      </c>
      <c r="CJ4" s="139" t="s">
        <v>3922</v>
      </c>
      <c r="CK4" s="139" t="s">
        <v>3931</v>
      </c>
      <c r="CL4" s="139" t="s">
        <v>159</v>
      </c>
      <c r="CM4" s="139" t="s">
        <v>3946</v>
      </c>
      <c r="CN4" s="139" t="s">
        <v>3932</v>
      </c>
      <c r="CO4" s="152" t="s">
        <v>111</v>
      </c>
      <c r="CP4" s="152" t="s">
        <v>114</v>
      </c>
      <c r="CQ4" s="153" t="s">
        <v>50</v>
      </c>
      <c r="CR4" s="154" t="s">
        <v>3936</v>
      </c>
      <c r="CS4" s="145" t="s">
        <v>3905</v>
      </c>
      <c r="CT4" s="145" t="s">
        <v>3904</v>
      </c>
      <c r="CU4" s="145" t="s">
        <v>25</v>
      </c>
      <c r="CV4" s="155" t="s">
        <v>3923</v>
      </c>
      <c r="CW4" s="155" t="s">
        <v>3924</v>
      </c>
      <c r="CX4" s="155" t="s">
        <v>3925</v>
      </c>
      <c r="CY4" s="155" t="s">
        <v>3933</v>
      </c>
      <c r="CZ4" s="155" t="s">
        <v>160</v>
      </c>
      <c r="DA4" s="155" t="s">
        <v>3947</v>
      </c>
      <c r="DB4" s="156" t="s">
        <v>3934</v>
      </c>
    </row>
    <row r="5" spans="1:106" s="80" customFormat="1" ht="15" customHeight="1">
      <c r="A5" s="134">
        <f t="shared" ref="A5:A68" si="0">ROW()-4</f>
        <v>1</v>
      </c>
      <c r="B5" s="66"/>
      <c r="C5" s="66"/>
      <c r="D5" s="66"/>
      <c r="E5" s="66"/>
      <c r="F5" s="130"/>
      <c r="G5" s="131"/>
      <c r="H5" s="66"/>
      <c r="I5" s="66"/>
      <c r="J5" s="66"/>
      <c r="K5" s="66"/>
      <c r="L5" s="55"/>
      <c r="M5" s="61"/>
      <c r="N5" s="69" t="str">
        <f ca="1">IF(ISBLANK(M5), "", ROUND((TODAY()-M5)/365*12,0))</f>
        <v/>
      </c>
      <c r="O5" s="70"/>
      <c r="P5" s="70"/>
      <c r="Q5" s="60"/>
      <c r="R5" s="89"/>
      <c r="S5" s="72" t="str">
        <f>IF(ISBLANK(R5), "", ROUND((Q5-M5)/30.4,0))</f>
        <v/>
      </c>
      <c r="T5" s="72" t="str">
        <f>IF(ISBLANK(R5), "", Q5-M5)</f>
        <v/>
      </c>
      <c r="U5" s="72" t="str">
        <f>L5&amp;T5</f>
        <v/>
      </c>
      <c r="V5" s="72" t="str">
        <f>IF(ISBLANK(R5), "", (POWER(R5/VLOOKUP(U5,Anthro_Calc!C:P,13,FALSE),VLOOKUP(U5,Anthro_Calc!C:P,12,FALSE))-1) / (VLOOKUP(U5,Anthro_Calc!C:P,14,FALSE)*VLOOKUP(U5,Anthro_Calc!C:P,12,FALSE)))</f>
        <v/>
      </c>
      <c r="W5" s="72" t="str">
        <f>IF(ISBLANK(R5), "", -3 + (R5 -VLOOKUP(U5,Anthro_Calc!C:P,4,FALSE)) / (VLOOKUP(U5,Anthro_Calc!C:P,5,FALSE) - VLOOKUP(U5,Anthro_Calc!C:P,4,FALSE)))</f>
        <v/>
      </c>
      <c r="X5" s="72" t="str">
        <f>IF(ISBLANK(R5), "", 3 + (R5 -VLOOKUP(U5,Anthro_Calc!C:P,10,FALSE)) / (VLOOKUP(U5,Anthro_Calc!C:P,10,FALSE) - VLOOKUP(U5,Anthro_Calc!C:P,9,FALSE)))</f>
        <v/>
      </c>
      <c r="Y5" s="120" t="str">
        <f>IF(V5="", "", IF(V5&gt;3, X5, IF(V5&lt;-3, W5, V5)))</f>
        <v/>
      </c>
      <c r="Z5" s="117" t="str">
        <f>IF(ISBLANK(R5), "", IF(OR(Y5 &lt; -5, Y5&gt;5), "Please check weight and DOB again", IF(Y5&lt;=-3,"SEVERE", IF(Y5&lt;=-2,"MODERATE", IF(Y5&lt;=-1, "MILD", "Child is healthy. Do NOT admit into PDH")))))</f>
        <v/>
      </c>
      <c r="AA5" s="104" t="str">
        <f>IF(AND(ISERROR(FIND("Mild",$D$2)),Z5="MILD"),"NORMAL",Z5)</f>
        <v/>
      </c>
      <c r="AB5" s="71"/>
      <c r="AC5" s="74"/>
      <c r="AD5" s="89"/>
      <c r="AE5" s="75" t="str">
        <f>IF(ISBLANK(AD5), "", ROUND((AD5-R5)*1000, 0))</f>
        <v/>
      </c>
      <c r="AF5" s="72">
        <f>ROUND((AB5-M5)/30.4,0)</f>
        <v>0</v>
      </c>
      <c r="AG5" s="72">
        <f>AB5-M5</f>
        <v>0</v>
      </c>
      <c r="AH5" s="72" t="str">
        <f>L5&amp;AG5</f>
        <v>0</v>
      </c>
      <c r="AI5" s="72" t="str">
        <f>IF(ISBLANK(AD5), "", (POWER(AD5/VLOOKUP(AH5,Anthro_Calc!C:P,13,FALSE),VLOOKUP(AH5,Anthro_Calc!C:P,12,FALSE))-1) / (VLOOKUP(AH5,Anthro_Calc!C:P,14,FALSE)*VLOOKUP(AH5,Anthro_Calc!C:P,12,FALSE)))</f>
        <v/>
      </c>
      <c r="AJ5" s="72" t="str">
        <f>IF(ISBLANK(AD5), "", -3 + (AD5 -VLOOKUP(AH5,Anthro_Calc!C:P,4,FALSE)) / (VLOOKUP(AH5,Anthro_Calc!C:P,5,FALSE) - VLOOKUP(AH5,Anthro_Calc!C:P,4,FALSE)))</f>
        <v/>
      </c>
      <c r="AK5" s="72" t="str">
        <f>IF(ISBLANK(AD5), "", 3 + (AD5 -VLOOKUP(AH5,Anthro_Calc!C:P,10,FALSE)) / (VLOOKUP(AH5,Anthro_Calc!C:P,10,FALSE) - VLOOKUP(AH5,Anthro_Calc!C:P,9,FALSE)))</f>
        <v/>
      </c>
      <c r="AL5" s="120" t="str">
        <f>IF(AI5="", "", IF(AI5&gt;3, AK5, IF(AI5&lt;-3, AJ5, AI5)))</f>
        <v/>
      </c>
      <c r="AM5" s="117" t="str">
        <f>IF(ISBLANK(AD5), "", IF(OR(AL5&lt; - 5, AL5 &gt; 5), "Please check weight and DOB again", IF(AL5&lt;=-3,"SEVERE", IF(AL5&lt;=-2,"MODERATE", IF(AL5&lt;=-1, "MILD", "NORMAL")))))</f>
        <v/>
      </c>
      <c r="AN5" s="104" t="str">
        <f>IF(AND(ISERROR(FIND("Mild",$D$2)),AM5="MILD"),"NORMAL",AM5)</f>
        <v/>
      </c>
      <c r="AO5" s="76" t="str">
        <f t="shared" ref="AO5:AO68" si="1">IF(ISBLANK(AD5), "", IF(AE5&gt;=200,"Yes",IF(AD5&gt;0,"No","")))</f>
        <v/>
      </c>
      <c r="AP5" s="77"/>
      <c r="AQ5" s="77"/>
      <c r="AR5" s="71"/>
      <c r="AS5" s="74"/>
      <c r="AT5" s="89"/>
      <c r="AU5" s="75" t="str">
        <f>IF(ISBLANK(AT5), "", ROUND((AT5-R5)*1000, 0))</f>
        <v/>
      </c>
      <c r="AV5" s="72">
        <f>ROUND((AR5-M5)/30.4,0)</f>
        <v>0</v>
      </c>
      <c r="AW5" s="72">
        <f>AR5-M5</f>
        <v>0</v>
      </c>
      <c r="AX5" s="72" t="str">
        <f>L5&amp;AW5</f>
        <v>0</v>
      </c>
      <c r="AY5" s="72" t="str">
        <f>IF(ISBLANK(AT5), "", (POWER(AT5/VLOOKUP(AX5,Anthro_Calc!C:P,13,FALSE),VLOOKUP(AX5,Anthro_Calc!C:P,12,FALSE))-1) / (VLOOKUP(AX5,Anthro_Calc!C:P,14,FALSE)*VLOOKUP(AX5,Anthro_Calc!C:P,12,FALSE)))</f>
        <v/>
      </c>
      <c r="AZ5" s="72" t="str">
        <f>IF(ISBLANK(AT5), "", -3 + (AT5 -VLOOKUP(AX5,Anthro_Calc!C:P,4,FALSE)) / (VLOOKUP(AX5,Anthro_Calc!C:P,5,FALSE) - VLOOKUP(AX5,Anthro_Calc!C:P,4,FALSE)))</f>
        <v/>
      </c>
      <c r="BA5" s="72" t="str">
        <f>IF(ISBLANK(AT5), "", 3 + (AT5 -VLOOKUP(AX5,Anthro_Calc!C:P,10,FALSE)) / (VLOOKUP(AX5,Anthro_Calc!C:P,10,FALSE) - VLOOKUP(AX5,Anthro_Calc!C:P,9,FALSE)))</f>
        <v/>
      </c>
      <c r="BB5" s="120" t="str">
        <f>IF(AY5="", "", IF(AY5&gt;3, BA5, IF(AY5&lt;-3, AZ5, AY5)))</f>
        <v/>
      </c>
      <c r="BC5" s="117" t="str">
        <f>IF(ISBLANK(AT5), "", IF(OR(BB5&lt;-5, BB5&gt;5), "Please check weight and DOB again", IF(BB5&lt;=-3,"SEVERE", IF(BB5&lt;=-2,"MODERATE", IF(BB5&lt;=-1, "MILD", "NORMAL")))))</f>
        <v/>
      </c>
      <c r="BD5" s="104" t="str">
        <f t="shared" ref="BD5:BD68" si="2">IF(AND(ISERROR(FIND("Mild",$D$2)),BC5="MILD"),"NORMAL",BC5)</f>
        <v/>
      </c>
      <c r="BE5" s="76" t="str">
        <f t="shared" ref="BE5:BE68" si="3">IF(ISBLANK(AT5), "", IF(AU5&gt;=400,"Yes",IF(AT5&gt;0,"No","")))</f>
        <v/>
      </c>
      <c r="BF5" s="73" t="str">
        <f>IF(BD5="NORMAL","GRADUATED",IF(BD5="MILD", "GRADUATED", IF(BD5="MODERATE","NOT-GRADUATED",IF(BD5="SEVERE","NOT-GRADUATED",""))))</f>
        <v/>
      </c>
      <c r="BG5" s="73" t="str">
        <f t="shared" ref="BG5:BG68" si="4">IF(AND(BE5="No", OR(O5=2, O5=3)), "Refer child to health centre", IF(ISBLANK(AT5), "", "Continue to Monitor"))</f>
        <v/>
      </c>
      <c r="BH5" s="77"/>
      <c r="BI5" s="133"/>
      <c r="BJ5" s="71"/>
      <c r="BK5" s="74"/>
      <c r="BL5" s="125"/>
      <c r="BM5" s="75" t="str">
        <f>IF(ISBLANK(BL5), "", ROUND((BL5-R5)*1000, 0))</f>
        <v/>
      </c>
      <c r="BN5" s="72">
        <f>ROUND((BJ5-M5)/30.4,0)</f>
        <v>0</v>
      </c>
      <c r="BO5" s="72">
        <f>BJ5-M5</f>
        <v>0</v>
      </c>
      <c r="BP5" s="72" t="str">
        <f>L5&amp;BO5</f>
        <v>0</v>
      </c>
      <c r="BQ5" s="72" t="str">
        <f>IF(ISBLANK(BL5), "", (POWER(BL5/VLOOKUP(BP5,Anthro_Calc!C:P,13,FALSE),VLOOKUP(BP5,Anthro_Calc!C:P,12,FALSE))-1) / (VLOOKUP(BP5,Anthro_Calc!C:P,14,FALSE)*VLOOKUP(BP5,Anthro_Calc!C:P,12,FALSE)))</f>
        <v/>
      </c>
      <c r="BR5" s="72" t="str">
        <f>IF(ISBLANK(BL5), "", -3 + (BL5 -VLOOKUP(BP5,Anthro_Calc!C:P,4,FALSE)) / (VLOOKUP(BP5,Anthro_Calc!C:P,5,FALSE) - VLOOKUP(BP5,Anthro_Calc!C:P,4,FALSE)))</f>
        <v/>
      </c>
      <c r="BS5" s="72" t="str">
        <f>IF(ISBLANK(BL5), "", 3 + (BL5 -VLOOKUP(BP5,Anthro_Calc!C:P,10,FALSE)) / (VLOOKUP(BP5,Anthro_Calc!C:P,10,FALSE) - VLOOKUP(BP5,Anthro_Calc!C:P,9,FALSE)))</f>
        <v/>
      </c>
      <c r="BT5" s="120" t="str">
        <f>IF(BQ5="", "", IF(BQ5&gt;3, BS5, IF(BQ5&lt;-3, BR5, BQ5)))</f>
        <v/>
      </c>
      <c r="BU5" s="117" t="str">
        <f>IF(ISBLANK(BL5), "", IF(OR(BT5 &lt;-5, BT5&gt;5), "Please check weight and DOB again", IF(BT5&lt;=-3,"SEVERE", IF(BT5&lt;=-2,"MODERATE", IF(BT5&lt;=-1, "MILD", "NORMAL")))))</f>
        <v/>
      </c>
      <c r="BV5" s="104" t="str">
        <f>IF(AND(ISERROR(FIND("Mild",$D$2)),BU5="MILD"),"NORMAL",BU5)</f>
        <v/>
      </c>
      <c r="BW5" s="73" t="str">
        <f t="shared" ref="BW5:BW68" si="5">IF(ISBLANK(BL5), "", IF(BM5&gt;=900,"Yes",IF(BL5&gt;0,"No","")))</f>
        <v/>
      </c>
      <c r="BX5" s="77"/>
      <c r="BY5" s="73" t="str">
        <f>IF(ISBLANK(BL5), "", VLOOKUP(Z5&amp;" "&amp;BV5&amp;" "&amp;BW5,Graduation_Criteria!$D$2:$E$34,2,FALSE))</f>
        <v/>
      </c>
      <c r="BZ5" s="73" t="str">
        <f t="shared" ref="BZ5:BZ68" si="6">IF(OR(ISBLANK(BL5), BY5="SHOULD NOT BE ADMITTED"), "", IF(BY5="GRADUATED", "CONTINUE MONITOR", IF(O5&gt;=3,"REFER TO HOSPITAL","REPEAT HEARTH")))</f>
        <v/>
      </c>
      <c r="CA5" s="71"/>
      <c r="CB5" s="74"/>
      <c r="CC5" s="74"/>
      <c r="CD5" s="115" t="str">
        <f>IF(ISBLANK(CC5), "", (CC5-R5)*1000)</f>
        <v/>
      </c>
      <c r="CE5" s="79">
        <f>ROUND((CA5-M5)/30.4,0)</f>
        <v>0</v>
      </c>
      <c r="CF5" s="79">
        <f>CA5-M5</f>
        <v>0</v>
      </c>
      <c r="CG5" s="79" t="str">
        <f>L5&amp;CF5</f>
        <v>0</v>
      </c>
      <c r="CH5" s="79" t="str">
        <f>IF(ISBLANK(CC5), "", (POWER(CC5/VLOOKUP(CG5,Anthro_Calc!C:P,13,FALSE),VLOOKUP(CG5,Anthro_Calc!C:P,12,FALSE))-1) / (VLOOKUP(CG5,Anthro_Calc!C:P,14,FALSE)*VLOOKUP(CG5,Anthro_Calc!C:P,12,FALSE)))</f>
        <v/>
      </c>
      <c r="CI5" s="79" t="str">
        <f>IF(ISBLANK(CC5), "", -3 + (CC5 -VLOOKUP(CG5,Anthro_Calc!C:P,4,FALSE)) / (VLOOKUP(CG5,Anthro_Calc!C:P,5,FALSE) - VLOOKUP(CG5,Anthro_Calc!C:P,4,FALSE)))</f>
        <v/>
      </c>
      <c r="CJ5" s="79" t="str">
        <f>IF(ISBLANK(CC5), "", 3 + (CC5 -VLOOKUP(CG5,Anthro_Calc!C:P,10,FALSE)) / (VLOOKUP(CG5,Anthro_Calc!C:P,10,FALSE) - VLOOKUP(CG5,Anthro_Calc!C:P,9,FALSE)))</f>
        <v/>
      </c>
      <c r="CK5" s="129" t="str">
        <f>IF(CH5="", "", IF(CH5&gt;3, CJ5, IF(CH5&lt;-3, CI5, CH5)))</f>
        <v/>
      </c>
      <c r="CL5" s="117" t="str">
        <f>IF(ISBLANK(CC5), "", IF(OR(CK5&lt;-5, CK5&gt;5), "Please check weight and DOB again", IF(CK5&lt;=-3,"SEVERE", IF(CK5&lt;=-2,"MODERATE", IF(CK5&lt;=-1, "MILD", "NORMAL")))))</f>
        <v/>
      </c>
      <c r="CM5" s="104" t="str">
        <f>IF(AND(ISERROR(FIND("Mild",$D$2)),CL5="MILD"),"NORMAL",CL5)</f>
        <v/>
      </c>
      <c r="CN5" s="77"/>
      <c r="CO5" s="71"/>
      <c r="CP5" s="74"/>
      <c r="CQ5" s="83"/>
      <c r="CR5" s="118" t="str">
        <f>IF(ISBLANK(CQ5), "", (CQ5-R5)*1000)</f>
        <v/>
      </c>
      <c r="CS5" s="119">
        <f>ROUND((CO5-M5)/30.4,0)</f>
        <v>0</v>
      </c>
      <c r="CT5" s="119">
        <f>CO5-M5</f>
        <v>0</v>
      </c>
      <c r="CU5" s="119" t="str">
        <f>L5&amp;CT5</f>
        <v>0</v>
      </c>
      <c r="CV5" s="119" t="str">
        <f>IF(ISBLANK(CQ5), "", (POWER(CQ5/VLOOKUP(CU5,Anthro_Calc!C:P,13,FALSE),VLOOKUP(CU5,Anthro_Calc!C:P,12,FALSE))-1) / (VLOOKUP(CU5,Anthro_Calc!C:P,14,FALSE)*VLOOKUP(CU5,Anthro_Calc!C:P,12,FALSE)))</f>
        <v/>
      </c>
      <c r="CW5" s="119" t="str">
        <f>IF(ISBLANK(CQ5), "", -3 + (CQ5 -VLOOKUP(CU5,Anthro_Calc!C:P,4,FALSE)) / (VLOOKUP(CU5,Anthro_Calc!C:P,5,FALSE) - VLOOKUP(CU5,Anthro_Calc!C:P,4,FALSE)))</f>
        <v/>
      </c>
      <c r="CX5" s="119" t="str">
        <f>IF(ISBLANK(CQ5), "", 3 + (CQ5 -VLOOKUP(CU5,Anthro_Calc!C:P,10,FALSE)) / (VLOOKUP(CU5,Anthro_Calc!C:P,10,FALSE) - VLOOKUP(CU5,Anthro_Calc!C:P,9,FALSE)))</f>
        <v/>
      </c>
      <c r="CY5" s="128" t="str">
        <f>IF(CV5="", "", IF(CV5&gt;3, CX5, IF(CV5&lt;-3, CW5, CV5)))</f>
        <v/>
      </c>
      <c r="CZ5" s="117" t="str">
        <f>IF(ISBLANK(CQ5),"",IF(OR(CY5&lt;-5,CY5&gt;5),"Please check weight and DOB again",IF(CY5&lt;=-3,"SEVERE",IF(CY5&lt;=-2,"MODERATE",IF(CY5&lt;=-1,"MILD","NORMAL")))))</f>
        <v/>
      </c>
      <c r="DA5" s="104" t="str">
        <f>IF(AND(ISERROR(FIND("Mild",$D$2)),CZ5="MILD"),"NORMAL",CZ5)</f>
        <v/>
      </c>
      <c r="DB5" s="135"/>
    </row>
    <row r="6" spans="1:106" s="80" customFormat="1" ht="15" customHeight="1">
      <c r="A6" s="134">
        <f t="shared" si="0"/>
        <v>2</v>
      </c>
      <c r="B6" s="66"/>
      <c r="C6" s="66"/>
      <c r="D6" s="66"/>
      <c r="E6" s="66"/>
      <c r="F6" s="130"/>
      <c r="G6" s="131"/>
      <c r="H6" s="66"/>
      <c r="I6" s="66"/>
      <c r="J6" s="66"/>
      <c r="K6" s="66"/>
      <c r="L6" s="55"/>
      <c r="M6" s="61"/>
      <c r="N6" s="69" t="str">
        <f t="shared" ref="N6:N69" ca="1" si="7">IF(ISBLANK(M6), "", ROUND((TODAY()-M6)/365*12,0))</f>
        <v/>
      </c>
      <c r="O6" s="70"/>
      <c r="P6" s="70"/>
      <c r="Q6" s="60"/>
      <c r="R6" s="89"/>
      <c r="S6" s="72" t="str">
        <f t="shared" ref="S6:S69" si="8">IF(ISBLANK(R6), "", ROUND((Q6-M6)/30.4,0))</f>
        <v/>
      </c>
      <c r="T6" s="72" t="str">
        <f t="shared" ref="T6:T69" si="9">IF(ISBLANK(R6), "", Q6-M6)</f>
        <v/>
      </c>
      <c r="U6" s="72" t="str">
        <f t="shared" ref="U6:U69" si="10">L6&amp;T6</f>
        <v/>
      </c>
      <c r="V6" s="72" t="str">
        <f>IF(ISBLANK(R6), "", (POWER(R6/VLOOKUP(U6,Anthro_Calc!C:P,13,FALSE),VLOOKUP(U6,Anthro_Calc!C:P,12,FALSE))-1) / (VLOOKUP(U6,Anthro_Calc!C:P,14,FALSE)*VLOOKUP(U6,Anthro_Calc!C:P,12,FALSE)))</f>
        <v/>
      </c>
      <c r="W6" s="72" t="str">
        <f>IF(ISBLANK(R6), "", -3 + (R6 -VLOOKUP(U6,Anthro_Calc!C:P,4,FALSE)) / (VLOOKUP(U6,Anthro_Calc!C:P,5,FALSE) - VLOOKUP(U6,Anthro_Calc!C:P,4,FALSE)))</f>
        <v/>
      </c>
      <c r="X6" s="72" t="str">
        <f>IF(ISBLANK(R6), "", 3 + (R6 -VLOOKUP(U6,Anthro_Calc!C:P,10,FALSE)) / (VLOOKUP(U6,Anthro_Calc!C:P,10,FALSE) - VLOOKUP(U6,Anthro_Calc!C:P,9,FALSE)))</f>
        <v/>
      </c>
      <c r="Y6" s="120" t="str">
        <f t="shared" ref="Y6:Y69" si="11">IF(V6="", "", IF(V6&gt;3, X6, IF(V6&lt;-3, W6, V6)))</f>
        <v/>
      </c>
      <c r="Z6" s="117" t="str">
        <f t="shared" ref="Z6:Z69" si="12">IF(ISBLANK(R6), "", IF(OR(Y6 &lt; -5, Y6&gt;5), "Please check weight and DOB again", IF(Y6&lt;=-3,"SEVERE", IF(Y6&lt;=-2,"MODERATE", IF(Y6&lt;=-1, "MILD", "Child is healthy. Do NOT admit into PDH")))))</f>
        <v/>
      </c>
      <c r="AA6" s="104" t="str">
        <f>IF(AND(ISERROR(FIND("Mild",$D$2)),Z6="MILD"),"NORMAL",Z6)</f>
        <v/>
      </c>
      <c r="AB6" s="71"/>
      <c r="AC6" s="74"/>
      <c r="AD6" s="89"/>
      <c r="AE6" s="75" t="str">
        <f t="shared" ref="AE6:AE69" si="13">IF(ISBLANK(AD6), "", ROUND((AD6-R6)*1000, 0))</f>
        <v/>
      </c>
      <c r="AF6" s="72">
        <f t="shared" ref="AF6:AF69" si="14">ROUND((AB6-M6)/30.4,0)</f>
        <v>0</v>
      </c>
      <c r="AG6" s="72">
        <f t="shared" ref="AG6:AG69" si="15">AB6-M6</f>
        <v>0</v>
      </c>
      <c r="AH6" s="72" t="str">
        <f t="shared" ref="AH6:AH69" si="16">L6&amp;AG6</f>
        <v>0</v>
      </c>
      <c r="AI6" s="72" t="str">
        <f>IF(ISBLANK(AD6), "", (POWER(AD6/VLOOKUP(AH6,Anthro_Calc!C:P,13,FALSE),VLOOKUP(AH6,Anthro_Calc!C:P,12,FALSE))-1) / (VLOOKUP(AH6,Anthro_Calc!C:P,14,FALSE)*VLOOKUP(AH6,Anthro_Calc!C:P,12,FALSE)))</f>
        <v/>
      </c>
      <c r="AJ6" s="72" t="str">
        <f>IF(ISBLANK(AD6), "", -3 + (AD6 -VLOOKUP(AH6,Anthro_Calc!C:P,4,FALSE)) / (VLOOKUP(AH6,Anthro_Calc!C:P,5,FALSE) - VLOOKUP(AH6,Anthro_Calc!C:P,4,FALSE)))</f>
        <v/>
      </c>
      <c r="AK6" s="72" t="str">
        <f>IF(ISBLANK(AD6), "", 3 + (AD6 -VLOOKUP(AH6,Anthro_Calc!C:P,10,FALSE)) / (VLOOKUP(AH6,Anthro_Calc!C:P,10,FALSE) - VLOOKUP(AH6,Anthro_Calc!C:P,9,FALSE)))</f>
        <v/>
      </c>
      <c r="AL6" s="120" t="str">
        <f t="shared" ref="AL6:AL69" si="17">IF(AI6="", "", IF(AI6&gt;3, AK6, IF(AI6&lt;-3, AJ6, AI6)))</f>
        <v/>
      </c>
      <c r="AM6" s="117" t="str">
        <f t="shared" ref="AM6:AM69" si="18">IF(ISBLANK(AD6), "", IF(OR(AL6&lt; - 5, AL6 &gt; 5), "Please check weight and DOB again", IF(AL6&lt;=-3,"SEVERE", IF(AL6&lt;=-2,"MODERATE", IF(AL6&lt;=-1, "MILD", "NORMAL")))))</f>
        <v/>
      </c>
      <c r="AN6" s="104" t="str">
        <f t="shared" ref="AN6:AN69" si="19">IF(AND(ISERROR(FIND("Mild",$D$2)),AM6="MILD"),"NORMAL",AM6)</f>
        <v/>
      </c>
      <c r="AO6" s="76" t="str">
        <f t="shared" si="1"/>
        <v/>
      </c>
      <c r="AP6" s="77"/>
      <c r="AQ6" s="77"/>
      <c r="AR6" s="71"/>
      <c r="AS6" s="74"/>
      <c r="AT6" s="89"/>
      <c r="AU6" s="75" t="str">
        <f t="shared" ref="AU6:AU68" si="20">IF(ISBLANK(AT6), "", ROUND((AT6-R6)*1000, 0))</f>
        <v/>
      </c>
      <c r="AV6" s="72">
        <f t="shared" ref="AV6:AV69" si="21">ROUND((AR6-M6)/30.4,0)</f>
        <v>0</v>
      </c>
      <c r="AW6" s="72">
        <f t="shared" ref="AW6:AW69" si="22">AR6-M6</f>
        <v>0</v>
      </c>
      <c r="AX6" s="72" t="str">
        <f t="shared" ref="AX6:AX69" si="23">L6&amp;AW6</f>
        <v>0</v>
      </c>
      <c r="AY6" s="72" t="str">
        <f>IF(ISBLANK(AT6), "", (POWER(AT6/VLOOKUP(AX6,Anthro_Calc!C:P,13,FALSE),VLOOKUP(AX6,Anthro_Calc!C:P,12,FALSE))-1) / (VLOOKUP(AX6,Anthro_Calc!C:P,14,FALSE)*VLOOKUP(AX6,Anthro_Calc!C:P,12,FALSE)))</f>
        <v/>
      </c>
      <c r="AZ6" s="72" t="str">
        <f>IF(ISBLANK(AT6), "", -3 + (AT6 -VLOOKUP(AX6,Anthro_Calc!C:P,4,FALSE)) / (VLOOKUP(AX6,Anthro_Calc!C:P,5,FALSE) - VLOOKUP(AX6,Anthro_Calc!C:P,4,FALSE)))</f>
        <v/>
      </c>
      <c r="BA6" s="72" t="str">
        <f>IF(ISBLANK(AT6), "", 3 + (AT6 -VLOOKUP(AX6,Anthro_Calc!C:P,10,FALSE)) / (VLOOKUP(AX6,Anthro_Calc!C:P,10,FALSE) - VLOOKUP(AX6,Anthro_Calc!C:P,9,FALSE)))</f>
        <v/>
      </c>
      <c r="BB6" s="120" t="str">
        <f t="shared" ref="BB6:BB69" si="24">IF(AY6="", "", IF(AY6&gt;3, BA6, IF(AY6&lt;-3, AZ6, AY6)))</f>
        <v/>
      </c>
      <c r="BC6" s="117" t="str">
        <f t="shared" ref="BC6:BC69" si="25">IF(ISBLANK(AT6), "", IF(OR(BB6&lt;-5, BB6&gt;5), "Please check weight and DOB again", IF(BB6&lt;=-3,"SEVERE", IF(BB6&lt;=-2,"MODERATE", IF(BB6&lt;=-1, "MILD", "NORMAL")))))</f>
        <v/>
      </c>
      <c r="BD6" s="104" t="str">
        <f t="shared" si="2"/>
        <v/>
      </c>
      <c r="BE6" s="76" t="str">
        <f t="shared" si="3"/>
        <v/>
      </c>
      <c r="BF6" s="73" t="str">
        <f t="shared" ref="BF6:BF69" si="26">IF(BD6="NORMAL","GRADUATED",IF(BD6="MILD", "GRADUATED", IF(BD6="MODERATE","NOT-GRADUATED",IF(BD6="SEVERE","NOT-GRADUATED",""))))</f>
        <v/>
      </c>
      <c r="BG6" s="73" t="str">
        <f t="shared" si="4"/>
        <v/>
      </c>
      <c r="BH6" s="77"/>
      <c r="BI6" s="133"/>
      <c r="BJ6" s="71"/>
      <c r="BK6" s="74"/>
      <c r="BL6" s="125"/>
      <c r="BM6" s="75" t="str">
        <f t="shared" ref="BM6:BM68" si="27">IF(ISBLANK(BL6), "", ROUND((BL6-R6)*1000, 0))</f>
        <v/>
      </c>
      <c r="BN6" s="72">
        <f>ROUND((BJ6-M6)/30.4,0)</f>
        <v>0</v>
      </c>
      <c r="BO6" s="72">
        <f>BJ6-M6</f>
        <v>0</v>
      </c>
      <c r="BP6" s="72" t="str">
        <f t="shared" ref="BP6:BP69" si="28">L6&amp;BO6</f>
        <v>0</v>
      </c>
      <c r="BQ6" s="72" t="str">
        <f>IF(ISBLANK(BL6), "", (POWER(BL6/VLOOKUP(BP6,Anthro_Calc!C:P,13,FALSE),VLOOKUP(BP6,Anthro_Calc!C:P,12,FALSE))-1) / (VLOOKUP(BP6,Anthro_Calc!C:P,14,FALSE)*VLOOKUP(BP6,Anthro_Calc!C:P,12,FALSE)))</f>
        <v/>
      </c>
      <c r="BR6" s="72" t="str">
        <f>IF(ISBLANK(BL6), "", -3 + (BL6 -VLOOKUP(BP6,Anthro_Calc!C:P,4,FALSE)) / (VLOOKUP(BP6,Anthro_Calc!C:P,5,FALSE) - VLOOKUP(BP6,Anthro_Calc!C:P,4,FALSE)))</f>
        <v/>
      </c>
      <c r="BS6" s="72" t="str">
        <f>IF(ISBLANK(BL6), "", 3 + (BL6 -VLOOKUP(BP6,Anthro_Calc!C:P,10,FALSE)) / (VLOOKUP(BP6,Anthro_Calc!C:P,10,FALSE) - VLOOKUP(BP6,Anthro_Calc!C:P,9,FALSE)))</f>
        <v/>
      </c>
      <c r="BT6" s="120" t="str">
        <f t="shared" ref="BT6:BT69" si="29">IF(BQ6="", "", IF(BQ6&gt;3, BS6, IF(BQ6&lt;-3, BR6, BQ6)))</f>
        <v/>
      </c>
      <c r="BU6" s="117" t="str">
        <f t="shared" ref="BU6:BU69" si="30">IF(ISBLANK(BL6), "", IF(OR(BT6 &lt;-5, BT6&gt;5), "Please check weight and DOB again", IF(BT6&lt;=-3,"SEVERE", IF(BT6&lt;=-2,"MODERATE", IF(BT6&lt;=-1, "MILD", "NORMAL")))))</f>
        <v/>
      </c>
      <c r="BV6" s="104" t="str">
        <f t="shared" ref="BV6:BV69" si="31">IF(AND(ISERROR(FIND("Mild",$D$2)),BU6="MILD"),"NORMAL",BU6)</f>
        <v/>
      </c>
      <c r="BW6" s="73" t="str">
        <f t="shared" si="5"/>
        <v/>
      </c>
      <c r="BX6" s="77"/>
      <c r="BY6" s="73" t="str">
        <f>IF(ISBLANK(BL6), "", VLOOKUP(Z6&amp;" "&amp;BV6&amp;" "&amp;BW6,Graduation_Criteria!$D$2:$E$34,2,FALSE))</f>
        <v/>
      </c>
      <c r="BZ6" s="73" t="str">
        <f t="shared" si="6"/>
        <v/>
      </c>
      <c r="CA6" s="71"/>
      <c r="CB6" s="74"/>
      <c r="CC6" s="74"/>
      <c r="CD6" s="115" t="str">
        <f t="shared" ref="CD6:CD68" si="32">IF(ISBLANK(CC6), "", (CC6-R6)*1000)</f>
        <v/>
      </c>
      <c r="CE6" s="79">
        <f t="shared" ref="CE6:CE69" si="33">ROUND((CA6-M6)/30.4,0)</f>
        <v>0</v>
      </c>
      <c r="CF6" s="79">
        <f t="shared" ref="CF6:CF69" si="34">CA6-M6</f>
        <v>0</v>
      </c>
      <c r="CG6" s="79" t="str">
        <f t="shared" ref="CG6:CG69" si="35">L6&amp;CF6</f>
        <v>0</v>
      </c>
      <c r="CH6" s="79" t="str">
        <f>IF(ISBLANK(CC6), "", (POWER(CC6/VLOOKUP(CG6,Anthro_Calc!C:P,13,FALSE),VLOOKUP(CG6,Anthro_Calc!C:P,12,FALSE))-1) / (VLOOKUP(CG6,Anthro_Calc!C:P,14,FALSE)*VLOOKUP(CG6,Anthro_Calc!C:P,12,FALSE)))</f>
        <v/>
      </c>
      <c r="CI6" s="79" t="str">
        <f>IF(ISBLANK(CC6), "", -3 + (CC6 -VLOOKUP(CG6,Anthro_Calc!C:P,4,FALSE)) / (VLOOKUP(CG6,Anthro_Calc!C:P,5,FALSE) - VLOOKUP(CG6,Anthro_Calc!C:P,4,FALSE)))</f>
        <v/>
      </c>
      <c r="CJ6" s="79" t="str">
        <f>IF(ISBLANK(CC6), "", 3 + (CC6 -VLOOKUP(CG6,Anthro_Calc!C:P,10,FALSE)) / (VLOOKUP(CG6,Anthro_Calc!C:P,10,FALSE) - VLOOKUP(CG6,Anthro_Calc!C:P,9,FALSE)))</f>
        <v/>
      </c>
      <c r="CK6" s="129" t="str">
        <f t="shared" ref="CK6:CK69" si="36">IF(CH6="", "", IF(CH6&gt;3, CJ6, IF(CH6&lt;-3, CI6, CH6)))</f>
        <v/>
      </c>
      <c r="CL6" s="117" t="str">
        <f t="shared" ref="CL6:CL69" si="37">IF(ISBLANK(CC6), "", IF(OR(CK6&lt;-5, CK6&gt;5), "Please check weight and DOB again", IF(CK6&lt;=-3,"SEVERE", IF(CK6&lt;=-2,"MODERATE", IF(CK6&lt;=-1, "MILD", "NORMAL")))))</f>
        <v/>
      </c>
      <c r="CM6" s="104" t="str">
        <f t="shared" ref="CM6:CM69" si="38">IF(AND(ISERROR(FIND("Mild",$D$2)),CL6="MILD"),"NORMAL",CL6)</f>
        <v/>
      </c>
      <c r="CN6" s="77"/>
      <c r="CO6" s="71"/>
      <c r="CP6" s="74"/>
      <c r="CQ6" s="83"/>
      <c r="CR6" s="118" t="str">
        <f t="shared" ref="CR6:CR68" si="39">IF(ISBLANK(CQ6), "", (CQ6-R6)*1000)</f>
        <v/>
      </c>
      <c r="CS6" s="119">
        <f t="shared" ref="CS6:CS69" si="40">ROUND((CO6-M6)/30.4,0)</f>
        <v>0</v>
      </c>
      <c r="CT6" s="119">
        <f t="shared" ref="CT6:CT69" si="41">CO6-M6</f>
        <v>0</v>
      </c>
      <c r="CU6" s="119" t="str">
        <f t="shared" ref="CU6:CU69" si="42">L6&amp;CT6</f>
        <v>0</v>
      </c>
      <c r="CV6" s="119" t="str">
        <f>IF(ISBLANK(CQ6), "", (POWER(CQ6/VLOOKUP(CU6,Anthro_Calc!C:P,13,FALSE),VLOOKUP(CU6,Anthro_Calc!C:P,12,FALSE))-1) / (VLOOKUP(CU6,Anthro_Calc!C:P,14,FALSE)*VLOOKUP(CU6,Anthro_Calc!C:P,12,FALSE)))</f>
        <v/>
      </c>
      <c r="CW6" s="119" t="str">
        <f>IF(ISBLANK(CQ6), "", -3 + (CQ6 -VLOOKUP(CU6,Anthro_Calc!C:P,4,FALSE)) / (VLOOKUP(CU6,Anthro_Calc!C:P,5,FALSE) - VLOOKUP(CU6,Anthro_Calc!C:P,4,FALSE)))</f>
        <v/>
      </c>
      <c r="CX6" s="119" t="str">
        <f>IF(ISBLANK(CQ6), "", 3 + (CQ6 -VLOOKUP(CU6,Anthro_Calc!C:P,10,FALSE)) / (VLOOKUP(CU6,Anthro_Calc!C:P,10,FALSE) - VLOOKUP(CU6,Anthro_Calc!C:P,9,FALSE)))</f>
        <v/>
      </c>
      <c r="CY6" s="128" t="str">
        <f t="shared" ref="CY6:CY69" si="43">IF(CV6="", "", IF(CV6&gt;3, CX6, IF(CV6&lt;-3, CW6, CV6)))</f>
        <v/>
      </c>
      <c r="CZ6" s="117" t="str">
        <f t="shared" ref="CZ6:CZ69" si="44">IF(ISBLANK(CQ6),"",IF(OR(CY6&lt;-5,CY6&gt;5),"Please check weight and DOB again",IF(CY6&lt;=-3,"SEVERE",IF(CY6&lt;=-2,"MODERATE",IF(CY6&lt;=-1,"MILD","NORMAL")))))</f>
        <v/>
      </c>
      <c r="DA6" s="104" t="str">
        <f t="shared" ref="DA6:DA69" si="45">IF(AND(ISERROR(FIND("Mild",$D$2)),CZ6="MILD"),"NORMAL",CZ6)</f>
        <v/>
      </c>
      <c r="DB6" s="135"/>
    </row>
    <row r="7" spans="1:106" s="80" customFormat="1" ht="15" customHeight="1">
      <c r="A7" s="134">
        <f t="shared" si="0"/>
        <v>3</v>
      </c>
      <c r="B7" s="66"/>
      <c r="C7" s="66"/>
      <c r="D7" s="66"/>
      <c r="E7" s="66"/>
      <c r="F7" s="130"/>
      <c r="G7" s="131"/>
      <c r="H7" s="66"/>
      <c r="I7" s="66"/>
      <c r="J7" s="66"/>
      <c r="K7" s="66"/>
      <c r="L7" s="55"/>
      <c r="M7" s="61"/>
      <c r="N7" s="69" t="str">
        <f t="shared" ca="1" si="7"/>
        <v/>
      </c>
      <c r="O7" s="70"/>
      <c r="P7" s="70"/>
      <c r="Q7" s="60"/>
      <c r="R7" s="89"/>
      <c r="S7" s="72" t="str">
        <f t="shared" si="8"/>
        <v/>
      </c>
      <c r="T7" s="72" t="str">
        <f t="shared" si="9"/>
        <v/>
      </c>
      <c r="U7" s="72" t="str">
        <f t="shared" si="10"/>
        <v/>
      </c>
      <c r="V7" s="72" t="str">
        <f>IF(ISBLANK(R7), "", (POWER(R7/VLOOKUP(U7,Anthro_Calc!C:P,13,FALSE),VLOOKUP(U7,Anthro_Calc!C:P,12,FALSE))-1) / (VLOOKUP(U7,Anthro_Calc!C:P,14,FALSE)*VLOOKUP(U7,Anthro_Calc!C:P,12,FALSE)))</f>
        <v/>
      </c>
      <c r="W7" s="72" t="str">
        <f>IF(ISBLANK(R7), "", -3 + (R7 -VLOOKUP(U7,Anthro_Calc!C:P,4,FALSE)) / (VLOOKUP(U7,Anthro_Calc!C:P,5,FALSE) - VLOOKUP(U7,Anthro_Calc!C:P,4,FALSE)))</f>
        <v/>
      </c>
      <c r="X7" s="72" t="str">
        <f>IF(ISBLANK(R7), "", 3 + (R7 -VLOOKUP(U7,Anthro_Calc!C:P,10,FALSE)) / (VLOOKUP(U7,Anthro_Calc!C:P,10,FALSE) - VLOOKUP(U7,Anthro_Calc!C:P,9,FALSE)))</f>
        <v/>
      </c>
      <c r="Y7" s="120" t="str">
        <f t="shared" si="11"/>
        <v/>
      </c>
      <c r="Z7" s="117" t="str">
        <f t="shared" si="12"/>
        <v/>
      </c>
      <c r="AA7" s="104" t="str">
        <f t="shared" ref="AA7:AA69" si="46">IF(AND(ISERROR(FIND("Mild",$D$2)),Z7="MILD"),"NORMAL",Z7)</f>
        <v/>
      </c>
      <c r="AB7" s="71"/>
      <c r="AC7" s="74"/>
      <c r="AD7" s="89"/>
      <c r="AE7" s="75" t="str">
        <f t="shared" si="13"/>
        <v/>
      </c>
      <c r="AF7" s="72">
        <f t="shared" si="14"/>
        <v>0</v>
      </c>
      <c r="AG7" s="72">
        <f t="shared" si="15"/>
        <v>0</v>
      </c>
      <c r="AH7" s="72" t="str">
        <f t="shared" si="16"/>
        <v>0</v>
      </c>
      <c r="AI7" s="72" t="str">
        <f>IF(ISBLANK(AD7), "", (POWER(AD7/VLOOKUP(AH7,Anthro_Calc!C:P,13,FALSE),VLOOKUP(AH7,Anthro_Calc!C:P,12,FALSE))-1) / (VLOOKUP(AH7,Anthro_Calc!C:P,14,FALSE)*VLOOKUP(AH7,Anthro_Calc!C:P,12,FALSE)))</f>
        <v/>
      </c>
      <c r="AJ7" s="72" t="str">
        <f>IF(ISBLANK(AD7), "", -3 + (AD7 -VLOOKUP(AH7,Anthro_Calc!C:P,4,FALSE)) / (VLOOKUP(AH7,Anthro_Calc!C:P,5,FALSE) - VLOOKUP(AH7,Anthro_Calc!C:P,4,FALSE)))</f>
        <v/>
      </c>
      <c r="AK7" s="72" t="str">
        <f>IF(ISBLANK(AD7), "", 3 + (AD7 -VLOOKUP(AH7,Anthro_Calc!C:P,10,FALSE)) / (VLOOKUP(AH7,Anthro_Calc!C:P,10,FALSE) - VLOOKUP(AH7,Anthro_Calc!C:P,9,FALSE)))</f>
        <v/>
      </c>
      <c r="AL7" s="120" t="str">
        <f t="shared" si="17"/>
        <v/>
      </c>
      <c r="AM7" s="117" t="str">
        <f t="shared" si="18"/>
        <v/>
      </c>
      <c r="AN7" s="104" t="str">
        <f t="shared" si="19"/>
        <v/>
      </c>
      <c r="AO7" s="76" t="str">
        <f t="shared" si="1"/>
        <v/>
      </c>
      <c r="AP7" s="77"/>
      <c r="AQ7" s="77"/>
      <c r="AR7" s="71"/>
      <c r="AS7" s="74"/>
      <c r="AT7" s="89"/>
      <c r="AU7" s="75" t="str">
        <f t="shared" si="20"/>
        <v/>
      </c>
      <c r="AV7" s="72">
        <f t="shared" si="21"/>
        <v>0</v>
      </c>
      <c r="AW7" s="72">
        <f t="shared" si="22"/>
        <v>0</v>
      </c>
      <c r="AX7" s="72" t="str">
        <f t="shared" si="23"/>
        <v>0</v>
      </c>
      <c r="AY7" s="72" t="str">
        <f>IF(ISBLANK(AT7), "", (POWER(AT7/VLOOKUP(AX7,Anthro_Calc!C:P,13,FALSE),VLOOKUP(AX7,Anthro_Calc!C:P,12,FALSE))-1) / (VLOOKUP(AX7,Anthro_Calc!C:P,14,FALSE)*VLOOKUP(AX7,Anthro_Calc!C:P,12,FALSE)))</f>
        <v/>
      </c>
      <c r="AZ7" s="72" t="str">
        <f>IF(ISBLANK(AT7), "", -3 + (AT7 -VLOOKUP(AX7,Anthro_Calc!C:P,4,FALSE)) / (VLOOKUP(AX7,Anthro_Calc!C:P,5,FALSE) - VLOOKUP(AX7,Anthro_Calc!C:P,4,FALSE)))</f>
        <v/>
      </c>
      <c r="BA7" s="72" t="str">
        <f>IF(ISBLANK(AT7), "", 3 + (AT7 -VLOOKUP(AX7,Anthro_Calc!C:P,10,FALSE)) / (VLOOKUP(AX7,Anthro_Calc!C:P,10,FALSE) - VLOOKUP(AX7,Anthro_Calc!C:P,9,FALSE)))</f>
        <v/>
      </c>
      <c r="BB7" s="120" t="str">
        <f t="shared" si="24"/>
        <v/>
      </c>
      <c r="BC7" s="117" t="str">
        <f t="shared" si="25"/>
        <v/>
      </c>
      <c r="BD7" s="104" t="str">
        <f t="shared" si="2"/>
        <v/>
      </c>
      <c r="BE7" s="76" t="str">
        <f t="shared" si="3"/>
        <v/>
      </c>
      <c r="BF7" s="73" t="str">
        <f t="shared" si="26"/>
        <v/>
      </c>
      <c r="BG7" s="73" t="str">
        <f t="shared" si="4"/>
        <v/>
      </c>
      <c r="BH7" s="77"/>
      <c r="BI7" s="133"/>
      <c r="BJ7" s="71"/>
      <c r="BK7" s="74"/>
      <c r="BL7" s="125"/>
      <c r="BM7" s="75" t="str">
        <f t="shared" si="27"/>
        <v/>
      </c>
      <c r="BN7" s="72">
        <f t="shared" ref="BN7:BN69" si="47">ROUND((BJ7-M7)/30.4,0)</f>
        <v>0</v>
      </c>
      <c r="BO7" s="72">
        <f t="shared" ref="BO7:BO70" si="48">BJ7-M7</f>
        <v>0</v>
      </c>
      <c r="BP7" s="72" t="str">
        <f t="shared" si="28"/>
        <v>0</v>
      </c>
      <c r="BQ7" s="72" t="str">
        <f>IF(ISBLANK(BL7), "", (POWER(BL7/VLOOKUP(BP7,Anthro_Calc!C:P,13,FALSE),VLOOKUP(BP7,Anthro_Calc!C:P,12,FALSE))-1) / (VLOOKUP(BP7,Anthro_Calc!C:P,14,FALSE)*VLOOKUP(BP7,Anthro_Calc!C:P,12,FALSE)))</f>
        <v/>
      </c>
      <c r="BR7" s="72" t="str">
        <f>IF(ISBLANK(BL7), "", -3 + (BL7 -VLOOKUP(BP7,Anthro_Calc!C:P,4,FALSE)) / (VLOOKUP(BP7,Anthro_Calc!C:P,5,FALSE) - VLOOKUP(BP7,Anthro_Calc!C:P,4,FALSE)))</f>
        <v/>
      </c>
      <c r="BS7" s="72" t="str">
        <f>IF(ISBLANK(BL7), "", 3 + (BL7 -VLOOKUP(BP7,Anthro_Calc!C:P,10,FALSE)) / (VLOOKUP(BP7,Anthro_Calc!C:P,10,FALSE) - VLOOKUP(BP7,Anthro_Calc!C:P,9,FALSE)))</f>
        <v/>
      </c>
      <c r="BT7" s="120" t="str">
        <f t="shared" si="29"/>
        <v/>
      </c>
      <c r="BU7" s="117" t="str">
        <f t="shared" si="30"/>
        <v/>
      </c>
      <c r="BV7" s="104" t="str">
        <f t="shared" si="31"/>
        <v/>
      </c>
      <c r="BW7" s="73" t="str">
        <f t="shared" si="5"/>
        <v/>
      </c>
      <c r="BX7" s="77"/>
      <c r="BY7" s="73" t="str">
        <f>IF(ISBLANK(BL7), "", VLOOKUP(Z7&amp;" "&amp;BV7&amp;" "&amp;BW7,Graduation_Criteria!$D$2:$E$34,2,FALSE))</f>
        <v/>
      </c>
      <c r="BZ7" s="73" t="str">
        <f t="shared" si="6"/>
        <v/>
      </c>
      <c r="CA7" s="71"/>
      <c r="CB7" s="74"/>
      <c r="CC7" s="74"/>
      <c r="CD7" s="115" t="str">
        <f t="shared" si="32"/>
        <v/>
      </c>
      <c r="CE7" s="79">
        <f t="shared" si="33"/>
        <v>0</v>
      </c>
      <c r="CF7" s="79">
        <f t="shared" si="34"/>
        <v>0</v>
      </c>
      <c r="CG7" s="79" t="str">
        <f t="shared" si="35"/>
        <v>0</v>
      </c>
      <c r="CH7" s="79" t="str">
        <f>IF(ISBLANK(CC7), "", (POWER(CC7/VLOOKUP(CG7,Anthro_Calc!C:P,13,FALSE),VLOOKUP(CG7,Anthro_Calc!C:P,12,FALSE))-1) / (VLOOKUP(CG7,Anthro_Calc!C:P,14,FALSE)*VLOOKUP(CG7,Anthro_Calc!C:P,12,FALSE)))</f>
        <v/>
      </c>
      <c r="CI7" s="79" t="str">
        <f>IF(ISBLANK(CC7), "", -3 + (CC7 -VLOOKUP(CG7,Anthro_Calc!C:P,4,FALSE)) / (VLOOKUP(CG7,Anthro_Calc!C:P,5,FALSE) - VLOOKUP(CG7,Anthro_Calc!C:P,4,FALSE)))</f>
        <v/>
      </c>
      <c r="CJ7" s="79" t="str">
        <f>IF(ISBLANK(CC7), "", 3 + (CC7 -VLOOKUP(CG7,Anthro_Calc!C:P,10,FALSE)) / (VLOOKUP(CG7,Anthro_Calc!C:P,10,FALSE) - VLOOKUP(CG7,Anthro_Calc!C:P,9,FALSE)))</f>
        <v/>
      </c>
      <c r="CK7" s="129" t="str">
        <f t="shared" si="36"/>
        <v/>
      </c>
      <c r="CL7" s="117" t="str">
        <f t="shared" si="37"/>
        <v/>
      </c>
      <c r="CM7" s="104" t="str">
        <f t="shared" si="38"/>
        <v/>
      </c>
      <c r="CN7" s="77"/>
      <c r="CO7" s="71"/>
      <c r="CP7" s="74"/>
      <c r="CQ7" s="83"/>
      <c r="CR7" s="118" t="str">
        <f t="shared" si="39"/>
        <v/>
      </c>
      <c r="CS7" s="119">
        <f t="shared" si="40"/>
        <v>0</v>
      </c>
      <c r="CT7" s="119">
        <f t="shared" si="41"/>
        <v>0</v>
      </c>
      <c r="CU7" s="119" t="str">
        <f t="shared" si="42"/>
        <v>0</v>
      </c>
      <c r="CV7" s="119" t="str">
        <f>IF(ISBLANK(CQ7), "", (POWER(CQ7/VLOOKUP(CU7,Anthro_Calc!C:P,13,FALSE),VLOOKUP(CU7,Anthro_Calc!C:P,12,FALSE))-1) / (VLOOKUP(CU7,Anthro_Calc!C:P,14,FALSE)*VLOOKUP(CU7,Anthro_Calc!C:P,12,FALSE)))</f>
        <v/>
      </c>
      <c r="CW7" s="119" t="str">
        <f>IF(ISBLANK(CQ7), "", -3 + (CQ7 -VLOOKUP(CU7,Anthro_Calc!C:P,4,FALSE)) / (VLOOKUP(CU7,Anthro_Calc!C:P,5,FALSE) - VLOOKUP(CU7,Anthro_Calc!C:P,4,FALSE)))</f>
        <v/>
      </c>
      <c r="CX7" s="119" t="str">
        <f>IF(ISBLANK(CQ7), "", 3 + (CQ7 -VLOOKUP(CU7,Anthro_Calc!C:P,10,FALSE)) / (VLOOKUP(CU7,Anthro_Calc!C:P,10,FALSE) - VLOOKUP(CU7,Anthro_Calc!C:P,9,FALSE)))</f>
        <v/>
      </c>
      <c r="CY7" s="128" t="str">
        <f t="shared" si="43"/>
        <v/>
      </c>
      <c r="CZ7" s="117" t="str">
        <f t="shared" si="44"/>
        <v/>
      </c>
      <c r="DA7" s="104" t="str">
        <f t="shared" si="45"/>
        <v/>
      </c>
      <c r="DB7" s="135"/>
    </row>
    <row r="8" spans="1:106" s="80" customFormat="1" ht="15" customHeight="1">
      <c r="A8" s="134">
        <f t="shared" si="0"/>
        <v>4</v>
      </c>
      <c r="B8" s="66"/>
      <c r="C8" s="66"/>
      <c r="D8" s="66"/>
      <c r="E8" s="66"/>
      <c r="F8" s="130"/>
      <c r="G8" s="131"/>
      <c r="H8" s="66"/>
      <c r="I8" s="66"/>
      <c r="J8" s="66"/>
      <c r="K8" s="66"/>
      <c r="L8" s="55"/>
      <c r="M8" s="61"/>
      <c r="N8" s="69" t="str">
        <f t="shared" ca="1" si="7"/>
        <v/>
      </c>
      <c r="O8" s="70"/>
      <c r="P8" s="70"/>
      <c r="Q8" s="60"/>
      <c r="R8" s="89"/>
      <c r="S8" s="72" t="str">
        <f t="shared" si="8"/>
        <v/>
      </c>
      <c r="T8" s="72" t="str">
        <f t="shared" si="9"/>
        <v/>
      </c>
      <c r="U8" s="72" t="str">
        <f t="shared" si="10"/>
        <v/>
      </c>
      <c r="V8" s="72" t="str">
        <f>IF(ISBLANK(R8), "", (POWER(R8/VLOOKUP(U8,Anthro_Calc!C:P,13,FALSE),VLOOKUP(U8,Anthro_Calc!C:P,12,FALSE))-1) / (VLOOKUP(U8,Anthro_Calc!C:P,14,FALSE)*VLOOKUP(U8,Anthro_Calc!C:P,12,FALSE)))</f>
        <v/>
      </c>
      <c r="W8" s="72" t="str">
        <f>IF(ISBLANK(R8), "", -3 + (R8 -VLOOKUP(U8,Anthro_Calc!C:P,4,FALSE)) / (VLOOKUP(U8,Anthro_Calc!C:P,5,FALSE) - VLOOKUP(U8,Anthro_Calc!C:P,4,FALSE)))</f>
        <v/>
      </c>
      <c r="X8" s="72" t="str">
        <f>IF(ISBLANK(R8), "", 3 + (R8 -VLOOKUP(U8,Anthro_Calc!C:P,10,FALSE)) / (VLOOKUP(U8,Anthro_Calc!C:P,10,FALSE) - VLOOKUP(U8,Anthro_Calc!C:P,9,FALSE)))</f>
        <v/>
      </c>
      <c r="Y8" s="120" t="str">
        <f t="shared" si="11"/>
        <v/>
      </c>
      <c r="Z8" s="117" t="str">
        <f t="shared" si="12"/>
        <v/>
      </c>
      <c r="AA8" s="104" t="str">
        <f t="shared" si="46"/>
        <v/>
      </c>
      <c r="AB8" s="71"/>
      <c r="AC8" s="74"/>
      <c r="AD8" s="89"/>
      <c r="AE8" s="75" t="str">
        <f t="shared" si="13"/>
        <v/>
      </c>
      <c r="AF8" s="72">
        <f t="shared" si="14"/>
        <v>0</v>
      </c>
      <c r="AG8" s="72">
        <f t="shared" si="15"/>
        <v>0</v>
      </c>
      <c r="AH8" s="72" t="str">
        <f t="shared" si="16"/>
        <v>0</v>
      </c>
      <c r="AI8" s="72" t="str">
        <f>IF(ISBLANK(AD8), "", (POWER(AD8/VLOOKUP(AH8,Anthro_Calc!C:P,13,FALSE),VLOOKUP(AH8,Anthro_Calc!C:P,12,FALSE))-1) / (VLOOKUP(AH8,Anthro_Calc!C:P,14,FALSE)*VLOOKUP(AH8,Anthro_Calc!C:P,12,FALSE)))</f>
        <v/>
      </c>
      <c r="AJ8" s="72" t="str">
        <f>IF(ISBLANK(AD8), "", -3 + (AD8 -VLOOKUP(AH8,Anthro_Calc!C:P,4,FALSE)) / (VLOOKUP(AH8,Anthro_Calc!C:P,5,FALSE) - VLOOKUP(AH8,Anthro_Calc!C:P,4,FALSE)))</f>
        <v/>
      </c>
      <c r="AK8" s="72" t="str">
        <f>IF(ISBLANK(AD8), "", 3 + (AD8 -VLOOKUP(AH8,Anthro_Calc!C:P,10,FALSE)) / (VLOOKUP(AH8,Anthro_Calc!C:P,10,FALSE) - VLOOKUP(AH8,Anthro_Calc!C:P,9,FALSE)))</f>
        <v/>
      </c>
      <c r="AL8" s="120" t="str">
        <f t="shared" si="17"/>
        <v/>
      </c>
      <c r="AM8" s="117" t="str">
        <f t="shared" si="18"/>
        <v/>
      </c>
      <c r="AN8" s="104" t="str">
        <f t="shared" si="19"/>
        <v/>
      </c>
      <c r="AO8" s="76" t="str">
        <f t="shared" si="1"/>
        <v/>
      </c>
      <c r="AP8" s="77"/>
      <c r="AQ8" s="77"/>
      <c r="AR8" s="71"/>
      <c r="AS8" s="74"/>
      <c r="AT8" s="89"/>
      <c r="AU8" s="75"/>
      <c r="AV8" s="72">
        <f t="shared" si="21"/>
        <v>0</v>
      </c>
      <c r="AW8" s="72">
        <f t="shared" si="22"/>
        <v>0</v>
      </c>
      <c r="AX8" s="72" t="str">
        <f t="shared" si="23"/>
        <v>0</v>
      </c>
      <c r="AY8" s="72" t="str">
        <f>IF(ISBLANK(AT8), "", (POWER(AT8/VLOOKUP(AX8,Anthro_Calc!C:P,13,FALSE),VLOOKUP(AX8,Anthro_Calc!C:P,12,FALSE))-1) / (VLOOKUP(AX8,Anthro_Calc!C:P,14,FALSE)*VLOOKUP(AX8,Anthro_Calc!C:P,12,FALSE)))</f>
        <v/>
      </c>
      <c r="AZ8" s="72" t="str">
        <f>IF(ISBLANK(AT8), "", -3 + (AT8 -VLOOKUP(AX8,Anthro_Calc!C:P,4,FALSE)) / (VLOOKUP(AX8,Anthro_Calc!C:P,5,FALSE) - VLOOKUP(AX8,Anthro_Calc!C:P,4,FALSE)))</f>
        <v/>
      </c>
      <c r="BA8" s="72" t="str">
        <f>IF(ISBLANK(AT8), "", 3 + (AT8 -VLOOKUP(AX8,Anthro_Calc!C:P,10,FALSE)) / (VLOOKUP(AX8,Anthro_Calc!C:P,10,FALSE) - VLOOKUP(AX8,Anthro_Calc!C:P,9,FALSE)))</f>
        <v/>
      </c>
      <c r="BB8" s="120" t="str">
        <f t="shared" si="24"/>
        <v/>
      </c>
      <c r="BC8" s="117" t="str">
        <f t="shared" si="25"/>
        <v/>
      </c>
      <c r="BD8" s="104" t="str">
        <f t="shared" si="2"/>
        <v/>
      </c>
      <c r="BE8" s="76" t="str">
        <f t="shared" si="3"/>
        <v/>
      </c>
      <c r="BF8" s="73" t="str">
        <f t="shared" si="26"/>
        <v/>
      </c>
      <c r="BG8" s="73" t="str">
        <f t="shared" si="4"/>
        <v/>
      </c>
      <c r="BH8" s="77"/>
      <c r="BI8" s="133"/>
      <c r="BJ8" s="71"/>
      <c r="BK8" s="74"/>
      <c r="BL8" s="125"/>
      <c r="BM8" s="75" t="str">
        <f t="shared" si="27"/>
        <v/>
      </c>
      <c r="BN8" s="72">
        <f t="shared" si="47"/>
        <v>0</v>
      </c>
      <c r="BO8" s="72">
        <f t="shared" si="48"/>
        <v>0</v>
      </c>
      <c r="BP8" s="72" t="str">
        <f t="shared" si="28"/>
        <v>0</v>
      </c>
      <c r="BQ8" s="72" t="str">
        <f>IF(ISBLANK(BL8), "", (POWER(BL8/VLOOKUP(BP8,Anthro_Calc!C:P,13,FALSE),VLOOKUP(BP8,Anthro_Calc!C:P,12,FALSE))-1) / (VLOOKUP(BP8,Anthro_Calc!C:P,14,FALSE)*VLOOKUP(BP8,Anthro_Calc!C:P,12,FALSE)))</f>
        <v/>
      </c>
      <c r="BR8" s="72" t="str">
        <f>IF(ISBLANK(BL8), "", -3 + (BL8 -VLOOKUP(BP8,Anthro_Calc!C:P,4,FALSE)) / (VLOOKUP(BP8,Anthro_Calc!C:P,5,FALSE) - VLOOKUP(BP8,Anthro_Calc!C:P,4,FALSE)))</f>
        <v/>
      </c>
      <c r="BS8" s="72" t="str">
        <f>IF(ISBLANK(BL8), "", 3 + (BL8 -VLOOKUP(BP8,Anthro_Calc!C:P,10,FALSE)) / (VLOOKUP(BP8,Anthro_Calc!C:P,10,FALSE) - VLOOKUP(BP8,Anthro_Calc!C:P,9,FALSE)))</f>
        <v/>
      </c>
      <c r="BT8" s="120" t="str">
        <f t="shared" si="29"/>
        <v/>
      </c>
      <c r="BU8" s="117" t="str">
        <f t="shared" si="30"/>
        <v/>
      </c>
      <c r="BV8" s="104" t="str">
        <f t="shared" si="31"/>
        <v/>
      </c>
      <c r="BW8" s="73" t="str">
        <f t="shared" si="5"/>
        <v/>
      </c>
      <c r="BX8" s="77"/>
      <c r="BY8" s="73" t="str">
        <f>IF(ISBLANK(BL8), "", VLOOKUP(Z8&amp;" "&amp;BV8&amp;" "&amp;BW8,Graduation_Criteria!$D$2:$E$34,2,FALSE))</f>
        <v/>
      </c>
      <c r="BZ8" s="73" t="str">
        <f t="shared" si="6"/>
        <v/>
      </c>
      <c r="CA8" s="71"/>
      <c r="CB8" s="74"/>
      <c r="CC8" s="74"/>
      <c r="CD8" s="115" t="str">
        <f t="shared" si="32"/>
        <v/>
      </c>
      <c r="CE8" s="79">
        <f t="shared" si="33"/>
        <v>0</v>
      </c>
      <c r="CF8" s="79">
        <f t="shared" si="34"/>
        <v>0</v>
      </c>
      <c r="CG8" s="79" t="str">
        <f t="shared" si="35"/>
        <v>0</v>
      </c>
      <c r="CH8" s="79" t="str">
        <f>IF(ISBLANK(CC8), "", (POWER(CC8/VLOOKUP(CG8,Anthro_Calc!C:P,13,FALSE),VLOOKUP(CG8,Anthro_Calc!C:P,12,FALSE))-1) / (VLOOKUP(CG8,Anthro_Calc!C:P,14,FALSE)*VLOOKUP(CG8,Anthro_Calc!C:P,12,FALSE)))</f>
        <v/>
      </c>
      <c r="CI8" s="79" t="str">
        <f>IF(ISBLANK(CC8), "", -3 + (CC8 -VLOOKUP(CG8,Anthro_Calc!C:P,4,FALSE)) / (VLOOKUP(CG8,Anthro_Calc!C:P,5,FALSE) - VLOOKUP(CG8,Anthro_Calc!C:P,4,FALSE)))</f>
        <v/>
      </c>
      <c r="CJ8" s="79" t="str">
        <f>IF(ISBLANK(CC8), "", 3 + (CC8 -VLOOKUP(CG8,Anthro_Calc!C:P,10,FALSE)) / (VLOOKUP(CG8,Anthro_Calc!C:P,10,FALSE) - VLOOKUP(CG8,Anthro_Calc!C:P,9,FALSE)))</f>
        <v/>
      </c>
      <c r="CK8" s="129" t="str">
        <f t="shared" si="36"/>
        <v/>
      </c>
      <c r="CL8" s="117" t="str">
        <f t="shared" si="37"/>
        <v/>
      </c>
      <c r="CM8" s="104" t="str">
        <f t="shared" si="38"/>
        <v/>
      </c>
      <c r="CN8" s="77"/>
      <c r="CO8" s="71"/>
      <c r="CP8" s="74"/>
      <c r="CQ8" s="83"/>
      <c r="CR8" s="118" t="str">
        <f t="shared" si="39"/>
        <v/>
      </c>
      <c r="CS8" s="119">
        <f t="shared" si="40"/>
        <v>0</v>
      </c>
      <c r="CT8" s="119">
        <f t="shared" si="41"/>
        <v>0</v>
      </c>
      <c r="CU8" s="119" t="str">
        <f t="shared" si="42"/>
        <v>0</v>
      </c>
      <c r="CV8" s="119" t="str">
        <f>IF(ISBLANK(CQ8), "", (POWER(CQ8/VLOOKUP(CU8,Anthro_Calc!C:P,13,FALSE),VLOOKUP(CU8,Anthro_Calc!C:P,12,FALSE))-1) / (VLOOKUP(CU8,Anthro_Calc!C:P,14,FALSE)*VLOOKUP(CU8,Anthro_Calc!C:P,12,FALSE)))</f>
        <v/>
      </c>
      <c r="CW8" s="119" t="str">
        <f>IF(ISBLANK(CQ8), "", -3 + (CQ8 -VLOOKUP(CU8,Anthro_Calc!C:P,4,FALSE)) / (VLOOKUP(CU8,Anthro_Calc!C:P,5,FALSE) - VLOOKUP(CU8,Anthro_Calc!C:P,4,FALSE)))</f>
        <v/>
      </c>
      <c r="CX8" s="119" t="str">
        <f>IF(ISBLANK(CQ8), "", 3 + (CQ8 -VLOOKUP(CU8,Anthro_Calc!C:P,10,FALSE)) / (VLOOKUP(CU8,Anthro_Calc!C:P,10,FALSE) - VLOOKUP(CU8,Anthro_Calc!C:P,9,FALSE)))</f>
        <v/>
      </c>
      <c r="CY8" s="128" t="str">
        <f t="shared" si="43"/>
        <v/>
      </c>
      <c r="CZ8" s="117" t="str">
        <f t="shared" si="44"/>
        <v/>
      </c>
      <c r="DA8" s="104" t="str">
        <f t="shared" si="45"/>
        <v/>
      </c>
      <c r="DB8" s="135"/>
    </row>
    <row r="9" spans="1:106" s="80" customFormat="1" ht="15" customHeight="1">
      <c r="A9" s="134">
        <f t="shared" si="0"/>
        <v>5</v>
      </c>
      <c r="B9" s="66"/>
      <c r="C9" s="66"/>
      <c r="D9" s="66"/>
      <c r="E9" s="66"/>
      <c r="F9" s="130"/>
      <c r="G9" s="131"/>
      <c r="H9" s="66"/>
      <c r="I9" s="66"/>
      <c r="J9" s="66"/>
      <c r="K9" s="66"/>
      <c r="L9" s="55"/>
      <c r="M9" s="61"/>
      <c r="N9" s="69" t="str">
        <f t="shared" ca="1" si="7"/>
        <v/>
      </c>
      <c r="O9" s="70"/>
      <c r="P9" s="70"/>
      <c r="Q9" s="60"/>
      <c r="R9" s="89"/>
      <c r="S9" s="72" t="str">
        <f t="shared" si="8"/>
        <v/>
      </c>
      <c r="T9" s="72" t="str">
        <f t="shared" si="9"/>
        <v/>
      </c>
      <c r="U9" s="72" t="str">
        <f t="shared" si="10"/>
        <v/>
      </c>
      <c r="V9" s="72" t="str">
        <f>IF(ISBLANK(R9), "", (POWER(R9/VLOOKUP(U9,Anthro_Calc!C:P,13,FALSE),VLOOKUP(U9,Anthro_Calc!C:P,12,FALSE))-1) / (VLOOKUP(U9,Anthro_Calc!C:P,14,FALSE)*VLOOKUP(U9,Anthro_Calc!C:P,12,FALSE)))</f>
        <v/>
      </c>
      <c r="W9" s="72" t="str">
        <f>IF(ISBLANK(R9), "", -3 + (R9 -VLOOKUP(U9,Anthro_Calc!C:P,4,FALSE)) / (VLOOKUP(U9,Anthro_Calc!C:P,5,FALSE) - VLOOKUP(U9,Anthro_Calc!C:P,4,FALSE)))</f>
        <v/>
      </c>
      <c r="X9" s="72" t="str">
        <f>IF(ISBLANK(R9), "", 3 + (R9 -VLOOKUP(U9,Anthro_Calc!C:P,10,FALSE)) / (VLOOKUP(U9,Anthro_Calc!C:P,10,FALSE) - VLOOKUP(U9,Anthro_Calc!C:P,9,FALSE)))</f>
        <v/>
      </c>
      <c r="Y9" s="120" t="str">
        <f t="shared" si="11"/>
        <v/>
      </c>
      <c r="Z9" s="117" t="str">
        <f t="shared" si="12"/>
        <v/>
      </c>
      <c r="AA9" s="104" t="str">
        <f>IF(AND(ISERROR(FIND("Mild",$D$2)),Z9="MILD"),"NORMAL",Z9)</f>
        <v/>
      </c>
      <c r="AB9" s="71"/>
      <c r="AC9" s="74"/>
      <c r="AD9" s="89"/>
      <c r="AE9" s="75" t="str">
        <f t="shared" si="13"/>
        <v/>
      </c>
      <c r="AF9" s="72">
        <f t="shared" si="14"/>
        <v>0</v>
      </c>
      <c r="AG9" s="72">
        <f t="shared" si="15"/>
        <v>0</v>
      </c>
      <c r="AH9" s="72" t="str">
        <f t="shared" si="16"/>
        <v>0</v>
      </c>
      <c r="AI9" s="72" t="str">
        <f>IF(ISBLANK(AD9), "", (POWER(AD9/VLOOKUP(AH9,Anthro_Calc!C:P,13,FALSE),VLOOKUP(AH9,Anthro_Calc!C:P,12,FALSE))-1) / (VLOOKUP(AH9,Anthro_Calc!C:P,14,FALSE)*VLOOKUP(AH9,Anthro_Calc!C:P,12,FALSE)))</f>
        <v/>
      </c>
      <c r="AJ9" s="72" t="str">
        <f>IF(ISBLANK(AD9), "", -3 + (AD9 -VLOOKUP(AH9,Anthro_Calc!C:P,4,FALSE)) / (VLOOKUP(AH9,Anthro_Calc!C:P,5,FALSE) - VLOOKUP(AH9,Anthro_Calc!C:P,4,FALSE)))</f>
        <v/>
      </c>
      <c r="AK9" s="72" t="str">
        <f>IF(ISBLANK(AD9), "", 3 + (AD9 -VLOOKUP(AH9,Anthro_Calc!C:P,10,FALSE)) / (VLOOKUP(AH9,Anthro_Calc!C:P,10,FALSE) - VLOOKUP(AH9,Anthro_Calc!C:P,9,FALSE)))</f>
        <v/>
      </c>
      <c r="AL9" s="120" t="str">
        <f t="shared" si="17"/>
        <v/>
      </c>
      <c r="AM9" s="117" t="str">
        <f t="shared" si="18"/>
        <v/>
      </c>
      <c r="AN9" s="104" t="str">
        <f t="shared" si="19"/>
        <v/>
      </c>
      <c r="AO9" s="76" t="str">
        <f t="shared" si="1"/>
        <v/>
      </c>
      <c r="AP9" s="77"/>
      <c r="AQ9" s="77"/>
      <c r="AR9" s="71"/>
      <c r="AS9" s="74"/>
      <c r="AT9" s="89"/>
      <c r="AU9" s="75" t="str">
        <f t="shared" si="20"/>
        <v/>
      </c>
      <c r="AV9" s="72">
        <f t="shared" si="21"/>
        <v>0</v>
      </c>
      <c r="AW9" s="72">
        <f t="shared" si="22"/>
        <v>0</v>
      </c>
      <c r="AX9" s="72" t="str">
        <f t="shared" si="23"/>
        <v>0</v>
      </c>
      <c r="AY9" s="72" t="str">
        <f>IF(ISBLANK(AT9), "", (POWER(AT9/VLOOKUP(AX9,Anthro_Calc!C:P,13,FALSE),VLOOKUP(AX9,Anthro_Calc!C:P,12,FALSE))-1) / (VLOOKUP(AX9,Anthro_Calc!C:P,14,FALSE)*VLOOKUP(AX9,Anthro_Calc!C:P,12,FALSE)))</f>
        <v/>
      </c>
      <c r="AZ9" s="72" t="str">
        <f>IF(ISBLANK(AT9), "", -3 + (AT9 -VLOOKUP(AX9,Anthro_Calc!C:P,4,FALSE)) / (VLOOKUP(AX9,Anthro_Calc!C:P,5,FALSE) - VLOOKUP(AX9,Anthro_Calc!C:P,4,FALSE)))</f>
        <v/>
      </c>
      <c r="BA9" s="72" t="str">
        <f>IF(ISBLANK(AT9), "", 3 + (AT9 -VLOOKUP(AX9,Anthro_Calc!C:P,10,FALSE)) / (VLOOKUP(AX9,Anthro_Calc!C:P,10,FALSE) - VLOOKUP(AX9,Anthro_Calc!C:P,9,FALSE)))</f>
        <v/>
      </c>
      <c r="BB9" s="120" t="str">
        <f t="shared" si="24"/>
        <v/>
      </c>
      <c r="BC9" s="117" t="str">
        <f t="shared" si="25"/>
        <v/>
      </c>
      <c r="BD9" s="104" t="str">
        <f t="shared" si="2"/>
        <v/>
      </c>
      <c r="BE9" s="76" t="str">
        <f t="shared" si="3"/>
        <v/>
      </c>
      <c r="BF9" s="73" t="str">
        <f t="shared" si="26"/>
        <v/>
      </c>
      <c r="BG9" s="73" t="str">
        <f t="shared" si="4"/>
        <v/>
      </c>
      <c r="BH9" s="77"/>
      <c r="BI9" s="133"/>
      <c r="BJ9" s="71"/>
      <c r="BK9" s="74"/>
      <c r="BL9" s="125"/>
      <c r="BM9" s="75" t="str">
        <f t="shared" si="27"/>
        <v/>
      </c>
      <c r="BN9" s="72">
        <f t="shared" si="47"/>
        <v>0</v>
      </c>
      <c r="BO9" s="72">
        <f t="shared" si="48"/>
        <v>0</v>
      </c>
      <c r="BP9" s="72" t="str">
        <f t="shared" si="28"/>
        <v>0</v>
      </c>
      <c r="BQ9" s="72" t="str">
        <f>IF(ISBLANK(BL9), "", (POWER(BL9/VLOOKUP(BP9,Anthro_Calc!C:P,13,FALSE),VLOOKUP(BP9,Anthro_Calc!C:P,12,FALSE))-1) / (VLOOKUP(BP9,Anthro_Calc!C:P,14,FALSE)*VLOOKUP(BP9,Anthro_Calc!C:P,12,FALSE)))</f>
        <v/>
      </c>
      <c r="BR9" s="72" t="str">
        <f>IF(ISBLANK(BL9), "", -3 + (BL9 -VLOOKUP(BP9,Anthro_Calc!C:P,4,FALSE)) / (VLOOKUP(BP9,Anthro_Calc!C:P,5,FALSE) - VLOOKUP(BP9,Anthro_Calc!C:P,4,FALSE)))</f>
        <v/>
      </c>
      <c r="BS9" s="72" t="str">
        <f>IF(ISBLANK(BL9), "", 3 + (BL9 -VLOOKUP(BP9,Anthro_Calc!C:P,10,FALSE)) / (VLOOKUP(BP9,Anthro_Calc!C:P,10,FALSE) - VLOOKUP(BP9,Anthro_Calc!C:P,9,FALSE)))</f>
        <v/>
      </c>
      <c r="BT9" s="120" t="str">
        <f t="shared" si="29"/>
        <v/>
      </c>
      <c r="BU9" s="117" t="str">
        <f t="shared" si="30"/>
        <v/>
      </c>
      <c r="BV9" s="104" t="str">
        <f t="shared" si="31"/>
        <v/>
      </c>
      <c r="BW9" s="73" t="str">
        <f t="shared" si="5"/>
        <v/>
      </c>
      <c r="BX9" s="77"/>
      <c r="BY9" s="73" t="str">
        <f>IF(ISBLANK(BL9), "", VLOOKUP(Z9&amp;" "&amp;BV9&amp;" "&amp;BW9,Graduation_Criteria!$D$2:$E$34,2,FALSE))</f>
        <v/>
      </c>
      <c r="BZ9" s="73" t="str">
        <f t="shared" si="6"/>
        <v/>
      </c>
      <c r="CA9" s="71"/>
      <c r="CB9" s="74"/>
      <c r="CC9" s="74"/>
      <c r="CD9" s="115" t="str">
        <f t="shared" si="32"/>
        <v/>
      </c>
      <c r="CE9" s="79">
        <f t="shared" si="33"/>
        <v>0</v>
      </c>
      <c r="CF9" s="79">
        <f t="shared" si="34"/>
        <v>0</v>
      </c>
      <c r="CG9" s="79" t="str">
        <f t="shared" si="35"/>
        <v>0</v>
      </c>
      <c r="CH9" s="79" t="str">
        <f>IF(ISBLANK(CC9), "", (POWER(CC9/VLOOKUP(CG9,Anthro_Calc!C:P,13,FALSE),VLOOKUP(CG9,Anthro_Calc!C:P,12,FALSE))-1) / (VLOOKUP(CG9,Anthro_Calc!C:P,14,FALSE)*VLOOKUP(CG9,Anthro_Calc!C:P,12,FALSE)))</f>
        <v/>
      </c>
      <c r="CI9" s="79" t="str">
        <f>IF(ISBLANK(CC9), "", -3 + (CC9 -VLOOKUP(CG9,Anthro_Calc!C:P,4,FALSE)) / (VLOOKUP(CG9,Anthro_Calc!C:P,5,FALSE) - VLOOKUP(CG9,Anthro_Calc!C:P,4,FALSE)))</f>
        <v/>
      </c>
      <c r="CJ9" s="79" t="str">
        <f>IF(ISBLANK(CC9), "", 3 + (CC9 -VLOOKUP(CG9,Anthro_Calc!C:P,10,FALSE)) / (VLOOKUP(CG9,Anthro_Calc!C:P,10,FALSE) - VLOOKUP(CG9,Anthro_Calc!C:P,9,FALSE)))</f>
        <v/>
      </c>
      <c r="CK9" s="129" t="str">
        <f t="shared" si="36"/>
        <v/>
      </c>
      <c r="CL9" s="117" t="str">
        <f t="shared" si="37"/>
        <v/>
      </c>
      <c r="CM9" s="104" t="str">
        <f t="shared" si="38"/>
        <v/>
      </c>
      <c r="CN9" s="77"/>
      <c r="CO9" s="71"/>
      <c r="CP9" s="74"/>
      <c r="CQ9" s="83"/>
      <c r="CR9" s="118" t="str">
        <f t="shared" si="39"/>
        <v/>
      </c>
      <c r="CS9" s="119">
        <f t="shared" si="40"/>
        <v>0</v>
      </c>
      <c r="CT9" s="119">
        <f t="shared" si="41"/>
        <v>0</v>
      </c>
      <c r="CU9" s="119" t="str">
        <f t="shared" si="42"/>
        <v>0</v>
      </c>
      <c r="CV9" s="119" t="str">
        <f>IF(ISBLANK(CQ9), "", (POWER(CQ9/VLOOKUP(CU9,Anthro_Calc!C:P,13,FALSE),VLOOKUP(CU9,Anthro_Calc!C:P,12,FALSE))-1) / (VLOOKUP(CU9,Anthro_Calc!C:P,14,FALSE)*VLOOKUP(CU9,Anthro_Calc!C:P,12,FALSE)))</f>
        <v/>
      </c>
      <c r="CW9" s="119" t="str">
        <f>IF(ISBLANK(CQ9), "", -3 + (CQ9 -VLOOKUP(CU9,Anthro_Calc!C:P,4,FALSE)) / (VLOOKUP(CU9,Anthro_Calc!C:P,5,FALSE) - VLOOKUP(CU9,Anthro_Calc!C:P,4,FALSE)))</f>
        <v/>
      </c>
      <c r="CX9" s="119" t="str">
        <f>IF(ISBLANK(CQ9), "", 3 + (CQ9 -VLOOKUP(CU9,Anthro_Calc!C:P,10,FALSE)) / (VLOOKUP(CU9,Anthro_Calc!C:P,10,FALSE) - VLOOKUP(CU9,Anthro_Calc!C:P,9,FALSE)))</f>
        <v/>
      </c>
      <c r="CY9" s="128" t="str">
        <f t="shared" si="43"/>
        <v/>
      </c>
      <c r="CZ9" s="117" t="str">
        <f t="shared" si="44"/>
        <v/>
      </c>
      <c r="DA9" s="104" t="str">
        <f t="shared" si="45"/>
        <v/>
      </c>
      <c r="DB9" s="135"/>
    </row>
    <row r="10" spans="1:106" s="80" customFormat="1" ht="15" customHeight="1">
      <c r="A10" s="134">
        <f t="shared" si="0"/>
        <v>6</v>
      </c>
      <c r="B10" s="66"/>
      <c r="C10" s="66"/>
      <c r="D10" s="66"/>
      <c r="E10" s="66"/>
      <c r="F10" s="130"/>
      <c r="G10" s="131"/>
      <c r="H10" s="66"/>
      <c r="I10" s="66"/>
      <c r="J10" s="66"/>
      <c r="K10" s="66"/>
      <c r="L10" s="55"/>
      <c r="M10" s="61"/>
      <c r="N10" s="69" t="str">
        <f t="shared" ca="1" si="7"/>
        <v/>
      </c>
      <c r="O10" s="70"/>
      <c r="P10" s="70"/>
      <c r="Q10" s="60"/>
      <c r="R10" s="89"/>
      <c r="S10" s="72" t="str">
        <f t="shared" si="8"/>
        <v/>
      </c>
      <c r="T10" s="72" t="str">
        <f t="shared" si="9"/>
        <v/>
      </c>
      <c r="U10" s="72" t="str">
        <f t="shared" si="10"/>
        <v/>
      </c>
      <c r="V10" s="72" t="str">
        <f>IF(ISBLANK(R10), "", (POWER(R10/VLOOKUP(U10,Anthro_Calc!C:P,13,FALSE),VLOOKUP(U10,Anthro_Calc!C:P,12,FALSE))-1) / (VLOOKUP(U10,Anthro_Calc!C:P,14,FALSE)*VLOOKUP(U10,Anthro_Calc!C:P,12,FALSE)))</f>
        <v/>
      </c>
      <c r="W10" s="72" t="str">
        <f>IF(ISBLANK(R10), "", -3 + (R10 -VLOOKUP(U10,Anthro_Calc!C:P,4,FALSE)) / (VLOOKUP(U10,Anthro_Calc!C:P,5,FALSE) - VLOOKUP(U10,Anthro_Calc!C:P,4,FALSE)))</f>
        <v/>
      </c>
      <c r="X10" s="72" t="str">
        <f>IF(ISBLANK(R10), "", 3 + (R10 -VLOOKUP(U10,Anthro_Calc!C:P,10,FALSE)) / (VLOOKUP(U10,Anthro_Calc!C:P,10,FALSE) - VLOOKUP(U10,Anthro_Calc!C:P,9,FALSE)))</f>
        <v/>
      </c>
      <c r="Y10" s="120" t="str">
        <f t="shared" si="11"/>
        <v/>
      </c>
      <c r="Z10" s="117" t="str">
        <f t="shared" si="12"/>
        <v/>
      </c>
      <c r="AA10" s="104" t="str">
        <f t="shared" si="46"/>
        <v/>
      </c>
      <c r="AB10" s="71"/>
      <c r="AC10" s="74"/>
      <c r="AD10" s="89"/>
      <c r="AE10" s="75" t="str">
        <f t="shared" si="13"/>
        <v/>
      </c>
      <c r="AF10" s="72">
        <f t="shared" si="14"/>
        <v>0</v>
      </c>
      <c r="AG10" s="72">
        <f t="shared" si="15"/>
        <v>0</v>
      </c>
      <c r="AH10" s="72" t="str">
        <f t="shared" si="16"/>
        <v>0</v>
      </c>
      <c r="AI10" s="72" t="str">
        <f>IF(ISBLANK(AD10), "", (POWER(AD10/VLOOKUP(AH10,Anthro_Calc!C:P,13,FALSE),VLOOKUP(AH10,Anthro_Calc!C:P,12,FALSE))-1) / (VLOOKUP(AH10,Anthro_Calc!C:P,14,FALSE)*VLOOKUP(AH10,Anthro_Calc!C:P,12,FALSE)))</f>
        <v/>
      </c>
      <c r="AJ10" s="72" t="str">
        <f>IF(ISBLANK(AD10), "", -3 + (AD10 -VLOOKUP(AH10,Anthro_Calc!C:P,4,FALSE)) / (VLOOKUP(AH10,Anthro_Calc!C:P,5,FALSE) - VLOOKUP(AH10,Anthro_Calc!C:P,4,FALSE)))</f>
        <v/>
      </c>
      <c r="AK10" s="72" t="str">
        <f>IF(ISBLANK(AD10), "", 3 + (AD10 -VLOOKUP(AH10,Anthro_Calc!C:P,10,FALSE)) / (VLOOKUP(AH10,Anthro_Calc!C:P,10,FALSE) - VLOOKUP(AH10,Anthro_Calc!C:P,9,FALSE)))</f>
        <v/>
      </c>
      <c r="AL10" s="120" t="str">
        <f t="shared" si="17"/>
        <v/>
      </c>
      <c r="AM10" s="117" t="str">
        <f t="shared" si="18"/>
        <v/>
      </c>
      <c r="AN10" s="104" t="str">
        <f t="shared" si="19"/>
        <v/>
      </c>
      <c r="AO10" s="76" t="str">
        <f t="shared" si="1"/>
        <v/>
      </c>
      <c r="AP10" s="77"/>
      <c r="AQ10" s="77"/>
      <c r="AR10" s="71"/>
      <c r="AS10" s="74"/>
      <c r="AT10" s="89"/>
      <c r="AU10" s="75" t="str">
        <f t="shared" si="20"/>
        <v/>
      </c>
      <c r="AV10" s="72">
        <f t="shared" si="21"/>
        <v>0</v>
      </c>
      <c r="AW10" s="72">
        <f t="shared" si="22"/>
        <v>0</v>
      </c>
      <c r="AX10" s="72" t="str">
        <f t="shared" si="23"/>
        <v>0</v>
      </c>
      <c r="AY10" s="72" t="str">
        <f>IF(ISBLANK(AT10), "", (POWER(AT10/VLOOKUP(AX10,Anthro_Calc!C:P,13,FALSE),VLOOKUP(AX10,Anthro_Calc!C:P,12,FALSE))-1) / (VLOOKUP(AX10,Anthro_Calc!C:P,14,FALSE)*VLOOKUP(AX10,Anthro_Calc!C:P,12,FALSE)))</f>
        <v/>
      </c>
      <c r="AZ10" s="72" t="str">
        <f>IF(ISBLANK(AT10), "", -3 + (AT10 -VLOOKUP(AX10,Anthro_Calc!C:P,4,FALSE)) / (VLOOKUP(AX10,Anthro_Calc!C:P,5,FALSE) - VLOOKUP(AX10,Anthro_Calc!C:P,4,FALSE)))</f>
        <v/>
      </c>
      <c r="BA10" s="72" t="str">
        <f>IF(ISBLANK(AT10), "", 3 + (AT10 -VLOOKUP(AX10,Anthro_Calc!C:P,10,FALSE)) / (VLOOKUP(AX10,Anthro_Calc!C:P,10,FALSE) - VLOOKUP(AX10,Anthro_Calc!C:P,9,FALSE)))</f>
        <v/>
      </c>
      <c r="BB10" s="120" t="str">
        <f t="shared" si="24"/>
        <v/>
      </c>
      <c r="BC10" s="117" t="str">
        <f t="shared" si="25"/>
        <v/>
      </c>
      <c r="BD10" s="104" t="str">
        <f t="shared" si="2"/>
        <v/>
      </c>
      <c r="BE10" s="76" t="str">
        <f t="shared" si="3"/>
        <v/>
      </c>
      <c r="BF10" s="73" t="str">
        <f t="shared" si="26"/>
        <v/>
      </c>
      <c r="BG10" s="73" t="str">
        <f t="shared" si="4"/>
        <v/>
      </c>
      <c r="BH10" s="77"/>
      <c r="BI10" s="133"/>
      <c r="BJ10" s="71"/>
      <c r="BK10" s="74"/>
      <c r="BL10" s="125"/>
      <c r="BM10" s="75" t="str">
        <f t="shared" si="27"/>
        <v/>
      </c>
      <c r="BN10" s="72">
        <f t="shared" si="47"/>
        <v>0</v>
      </c>
      <c r="BO10" s="72">
        <f t="shared" si="48"/>
        <v>0</v>
      </c>
      <c r="BP10" s="72" t="str">
        <f t="shared" si="28"/>
        <v>0</v>
      </c>
      <c r="BQ10" s="72" t="str">
        <f>IF(ISBLANK(BL10), "", (POWER(BL10/VLOOKUP(BP10,Anthro_Calc!C:P,13,FALSE),VLOOKUP(BP10,Anthro_Calc!C:P,12,FALSE))-1) / (VLOOKUP(BP10,Anthro_Calc!C:P,14,FALSE)*VLOOKUP(BP10,Anthro_Calc!C:P,12,FALSE)))</f>
        <v/>
      </c>
      <c r="BR10" s="72" t="str">
        <f>IF(ISBLANK(BL10), "", -3 + (BL10 -VLOOKUP(BP10,Anthro_Calc!C:P,4,FALSE)) / (VLOOKUP(BP10,Anthro_Calc!C:P,5,FALSE) - VLOOKUP(BP10,Anthro_Calc!C:P,4,FALSE)))</f>
        <v/>
      </c>
      <c r="BS10" s="72" t="str">
        <f>IF(ISBLANK(BL10), "", 3 + (BL10 -VLOOKUP(BP10,Anthro_Calc!C:P,10,FALSE)) / (VLOOKUP(BP10,Anthro_Calc!C:P,10,FALSE) - VLOOKUP(BP10,Anthro_Calc!C:P,9,FALSE)))</f>
        <v/>
      </c>
      <c r="BT10" s="120" t="str">
        <f t="shared" si="29"/>
        <v/>
      </c>
      <c r="BU10" s="117" t="str">
        <f t="shared" si="30"/>
        <v/>
      </c>
      <c r="BV10" s="104" t="str">
        <f t="shared" si="31"/>
        <v/>
      </c>
      <c r="BW10" s="73" t="str">
        <f t="shared" si="5"/>
        <v/>
      </c>
      <c r="BX10" s="77"/>
      <c r="BY10" s="73" t="str">
        <f>IF(ISBLANK(BL10), "", VLOOKUP(Z10&amp;" "&amp;BV10&amp;" "&amp;BW10,Graduation_Criteria!$D$2:$E$34,2,FALSE))</f>
        <v/>
      </c>
      <c r="BZ10" s="73" t="str">
        <f t="shared" si="6"/>
        <v/>
      </c>
      <c r="CA10" s="71"/>
      <c r="CB10" s="74"/>
      <c r="CC10" s="74"/>
      <c r="CD10" s="115" t="str">
        <f t="shared" si="32"/>
        <v/>
      </c>
      <c r="CE10" s="79">
        <f t="shared" si="33"/>
        <v>0</v>
      </c>
      <c r="CF10" s="79">
        <f t="shared" si="34"/>
        <v>0</v>
      </c>
      <c r="CG10" s="79" t="str">
        <f t="shared" si="35"/>
        <v>0</v>
      </c>
      <c r="CH10" s="79" t="str">
        <f>IF(ISBLANK(CC10), "", (POWER(CC10/VLOOKUP(CG10,Anthro_Calc!C:P,13,FALSE),VLOOKUP(CG10,Anthro_Calc!C:P,12,FALSE))-1) / (VLOOKUP(CG10,Anthro_Calc!C:P,14,FALSE)*VLOOKUP(CG10,Anthro_Calc!C:P,12,FALSE)))</f>
        <v/>
      </c>
      <c r="CI10" s="79" t="str">
        <f>IF(ISBLANK(CC10), "", -3 + (CC10 -VLOOKUP(CG10,Anthro_Calc!C:P,4,FALSE)) / (VLOOKUP(CG10,Anthro_Calc!C:P,5,FALSE) - VLOOKUP(CG10,Anthro_Calc!C:P,4,FALSE)))</f>
        <v/>
      </c>
      <c r="CJ10" s="79" t="str">
        <f>IF(ISBLANK(CC10), "", 3 + (CC10 -VLOOKUP(CG10,Anthro_Calc!C:P,10,FALSE)) / (VLOOKUP(CG10,Anthro_Calc!C:P,10,FALSE) - VLOOKUP(CG10,Anthro_Calc!C:P,9,FALSE)))</f>
        <v/>
      </c>
      <c r="CK10" s="129" t="str">
        <f t="shared" si="36"/>
        <v/>
      </c>
      <c r="CL10" s="117" t="str">
        <f t="shared" si="37"/>
        <v/>
      </c>
      <c r="CM10" s="104" t="str">
        <f t="shared" si="38"/>
        <v/>
      </c>
      <c r="CN10" s="77"/>
      <c r="CO10" s="71"/>
      <c r="CP10" s="74"/>
      <c r="CQ10" s="83"/>
      <c r="CR10" s="118" t="str">
        <f t="shared" si="39"/>
        <v/>
      </c>
      <c r="CS10" s="119">
        <f t="shared" si="40"/>
        <v>0</v>
      </c>
      <c r="CT10" s="119">
        <f t="shared" si="41"/>
        <v>0</v>
      </c>
      <c r="CU10" s="119" t="str">
        <f t="shared" si="42"/>
        <v>0</v>
      </c>
      <c r="CV10" s="119" t="str">
        <f>IF(ISBLANK(CQ10), "", (POWER(CQ10/VLOOKUP(CU10,Anthro_Calc!C:P,13,FALSE),VLOOKUP(CU10,Anthro_Calc!C:P,12,FALSE))-1) / (VLOOKUP(CU10,Anthro_Calc!C:P,14,FALSE)*VLOOKUP(CU10,Anthro_Calc!C:P,12,FALSE)))</f>
        <v/>
      </c>
      <c r="CW10" s="119" t="str">
        <f>IF(ISBLANK(CQ10), "", -3 + (CQ10 -VLOOKUP(CU10,Anthro_Calc!C:P,4,FALSE)) / (VLOOKUP(CU10,Anthro_Calc!C:P,5,FALSE) - VLOOKUP(CU10,Anthro_Calc!C:P,4,FALSE)))</f>
        <v/>
      </c>
      <c r="CX10" s="119" t="str">
        <f>IF(ISBLANK(CQ10), "", 3 + (CQ10 -VLOOKUP(CU10,Anthro_Calc!C:P,10,FALSE)) / (VLOOKUP(CU10,Anthro_Calc!C:P,10,FALSE) - VLOOKUP(CU10,Anthro_Calc!C:P,9,FALSE)))</f>
        <v/>
      </c>
      <c r="CY10" s="128" t="str">
        <f t="shared" si="43"/>
        <v/>
      </c>
      <c r="CZ10" s="117" t="str">
        <f t="shared" si="44"/>
        <v/>
      </c>
      <c r="DA10" s="104" t="str">
        <f t="shared" si="45"/>
        <v/>
      </c>
      <c r="DB10" s="135"/>
    </row>
    <row r="11" spans="1:106" s="80" customFormat="1" ht="15" customHeight="1">
      <c r="A11" s="134">
        <f t="shared" si="0"/>
        <v>7</v>
      </c>
      <c r="B11" s="66"/>
      <c r="C11" s="66"/>
      <c r="D11" s="66"/>
      <c r="E11" s="66"/>
      <c r="F11" s="130"/>
      <c r="G11" s="131"/>
      <c r="H11" s="66"/>
      <c r="I11" s="66"/>
      <c r="J11" s="66"/>
      <c r="K11" s="66"/>
      <c r="L11" s="55"/>
      <c r="M11" s="61"/>
      <c r="N11" s="69" t="str">
        <f t="shared" ca="1" si="7"/>
        <v/>
      </c>
      <c r="O11" s="70"/>
      <c r="P11" s="70"/>
      <c r="Q11" s="60"/>
      <c r="R11" s="89"/>
      <c r="S11" s="72" t="str">
        <f t="shared" si="8"/>
        <v/>
      </c>
      <c r="T11" s="72" t="str">
        <f t="shared" si="9"/>
        <v/>
      </c>
      <c r="U11" s="72" t="str">
        <f t="shared" si="10"/>
        <v/>
      </c>
      <c r="V11" s="72" t="str">
        <f>IF(ISBLANK(R11), "", (POWER(R11/VLOOKUP(U11,Anthro_Calc!C:P,13,FALSE),VLOOKUP(U11,Anthro_Calc!C:P,12,FALSE))-1) / (VLOOKUP(U11,Anthro_Calc!C:P,14,FALSE)*VLOOKUP(U11,Anthro_Calc!C:P,12,FALSE)))</f>
        <v/>
      </c>
      <c r="W11" s="72" t="str">
        <f>IF(ISBLANK(R11), "", -3 + (R11 -VLOOKUP(U11,Anthro_Calc!C:P,4,FALSE)) / (VLOOKUP(U11,Anthro_Calc!C:P,5,FALSE) - VLOOKUP(U11,Anthro_Calc!C:P,4,FALSE)))</f>
        <v/>
      </c>
      <c r="X11" s="72" t="str">
        <f>IF(ISBLANK(R11), "", 3 + (R11 -VLOOKUP(U11,Anthro_Calc!C:P,10,FALSE)) / (VLOOKUP(U11,Anthro_Calc!C:P,10,FALSE) - VLOOKUP(U11,Anthro_Calc!C:P,9,FALSE)))</f>
        <v/>
      </c>
      <c r="Y11" s="120" t="str">
        <f t="shared" si="11"/>
        <v/>
      </c>
      <c r="Z11" s="117" t="str">
        <f t="shared" si="12"/>
        <v/>
      </c>
      <c r="AA11" s="104" t="str">
        <f t="shared" si="46"/>
        <v/>
      </c>
      <c r="AB11" s="71"/>
      <c r="AC11" s="74"/>
      <c r="AD11" s="89"/>
      <c r="AE11" s="75" t="str">
        <f t="shared" si="13"/>
        <v/>
      </c>
      <c r="AF11" s="72">
        <f t="shared" si="14"/>
        <v>0</v>
      </c>
      <c r="AG11" s="72">
        <f t="shared" si="15"/>
        <v>0</v>
      </c>
      <c r="AH11" s="72" t="str">
        <f t="shared" si="16"/>
        <v>0</v>
      </c>
      <c r="AI11" s="72" t="str">
        <f>IF(ISBLANK(AD11), "", (POWER(AD11/VLOOKUP(AH11,Anthro_Calc!C:P,13,FALSE),VLOOKUP(AH11,Anthro_Calc!C:P,12,FALSE))-1) / (VLOOKUP(AH11,Anthro_Calc!C:P,14,FALSE)*VLOOKUP(AH11,Anthro_Calc!C:P,12,FALSE)))</f>
        <v/>
      </c>
      <c r="AJ11" s="72" t="str">
        <f>IF(ISBLANK(AD11), "", -3 + (AD11 -VLOOKUP(AH11,Anthro_Calc!C:P,4,FALSE)) / (VLOOKUP(AH11,Anthro_Calc!C:P,5,FALSE) - VLOOKUP(AH11,Anthro_Calc!C:P,4,FALSE)))</f>
        <v/>
      </c>
      <c r="AK11" s="72" t="str">
        <f>IF(ISBLANK(AD11), "", 3 + (AD11 -VLOOKUP(AH11,Anthro_Calc!C:P,10,FALSE)) / (VLOOKUP(AH11,Anthro_Calc!C:P,10,FALSE) - VLOOKUP(AH11,Anthro_Calc!C:P,9,FALSE)))</f>
        <v/>
      </c>
      <c r="AL11" s="120" t="str">
        <f t="shared" si="17"/>
        <v/>
      </c>
      <c r="AM11" s="117" t="str">
        <f t="shared" si="18"/>
        <v/>
      </c>
      <c r="AN11" s="104" t="str">
        <f t="shared" si="19"/>
        <v/>
      </c>
      <c r="AO11" s="76" t="str">
        <f t="shared" si="1"/>
        <v/>
      </c>
      <c r="AP11" s="77"/>
      <c r="AQ11" s="77"/>
      <c r="AR11" s="71"/>
      <c r="AS11" s="74"/>
      <c r="AT11" s="89"/>
      <c r="AU11" s="75" t="str">
        <f t="shared" si="20"/>
        <v/>
      </c>
      <c r="AV11" s="72">
        <f t="shared" si="21"/>
        <v>0</v>
      </c>
      <c r="AW11" s="72">
        <f t="shared" si="22"/>
        <v>0</v>
      </c>
      <c r="AX11" s="72" t="str">
        <f t="shared" si="23"/>
        <v>0</v>
      </c>
      <c r="AY11" s="72" t="str">
        <f>IF(ISBLANK(AT11), "", (POWER(AT11/VLOOKUP(AX11,Anthro_Calc!C:P,13,FALSE),VLOOKUP(AX11,Anthro_Calc!C:P,12,FALSE))-1) / (VLOOKUP(AX11,Anthro_Calc!C:P,14,FALSE)*VLOOKUP(AX11,Anthro_Calc!C:P,12,FALSE)))</f>
        <v/>
      </c>
      <c r="AZ11" s="72" t="str">
        <f>IF(ISBLANK(AT11), "", -3 + (AT11 -VLOOKUP(AX11,Anthro_Calc!C:P,4,FALSE)) / (VLOOKUP(AX11,Anthro_Calc!C:P,5,FALSE) - VLOOKUP(AX11,Anthro_Calc!C:P,4,FALSE)))</f>
        <v/>
      </c>
      <c r="BA11" s="72" t="str">
        <f>IF(ISBLANK(AT11), "", 3 + (AT11 -VLOOKUP(AX11,Anthro_Calc!C:P,10,FALSE)) / (VLOOKUP(AX11,Anthro_Calc!C:P,10,FALSE) - VLOOKUP(AX11,Anthro_Calc!C:P,9,FALSE)))</f>
        <v/>
      </c>
      <c r="BB11" s="120" t="str">
        <f t="shared" si="24"/>
        <v/>
      </c>
      <c r="BC11" s="117" t="str">
        <f t="shared" si="25"/>
        <v/>
      </c>
      <c r="BD11" s="104" t="str">
        <f t="shared" si="2"/>
        <v/>
      </c>
      <c r="BE11" s="76" t="str">
        <f t="shared" si="3"/>
        <v/>
      </c>
      <c r="BF11" s="73" t="str">
        <f t="shared" si="26"/>
        <v/>
      </c>
      <c r="BG11" s="73" t="str">
        <f t="shared" si="4"/>
        <v/>
      </c>
      <c r="BH11" s="77"/>
      <c r="BI11" s="133"/>
      <c r="BJ11" s="71"/>
      <c r="BK11" s="74"/>
      <c r="BL11" s="125"/>
      <c r="BM11" s="75" t="str">
        <f t="shared" si="27"/>
        <v/>
      </c>
      <c r="BN11" s="72">
        <f t="shared" si="47"/>
        <v>0</v>
      </c>
      <c r="BO11" s="72">
        <f t="shared" si="48"/>
        <v>0</v>
      </c>
      <c r="BP11" s="72" t="str">
        <f t="shared" si="28"/>
        <v>0</v>
      </c>
      <c r="BQ11" s="72" t="str">
        <f>IF(ISBLANK(BL11), "", (POWER(BL11/VLOOKUP(BP11,Anthro_Calc!C:P,13,FALSE),VLOOKUP(BP11,Anthro_Calc!C:P,12,FALSE))-1) / (VLOOKUP(BP11,Anthro_Calc!C:P,14,FALSE)*VLOOKUP(BP11,Anthro_Calc!C:P,12,FALSE)))</f>
        <v/>
      </c>
      <c r="BR11" s="72" t="str">
        <f>IF(ISBLANK(BL11), "", -3 + (BL11 -VLOOKUP(BP11,Anthro_Calc!C:P,4,FALSE)) / (VLOOKUP(BP11,Anthro_Calc!C:P,5,FALSE) - VLOOKUP(BP11,Anthro_Calc!C:P,4,FALSE)))</f>
        <v/>
      </c>
      <c r="BS11" s="72" t="str">
        <f>IF(ISBLANK(BL11), "", 3 + (BL11 -VLOOKUP(BP11,Anthro_Calc!C:P,10,FALSE)) / (VLOOKUP(BP11,Anthro_Calc!C:P,10,FALSE) - VLOOKUP(BP11,Anthro_Calc!C:P,9,FALSE)))</f>
        <v/>
      </c>
      <c r="BT11" s="120" t="str">
        <f t="shared" si="29"/>
        <v/>
      </c>
      <c r="BU11" s="117" t="str">
        <f t="shared" si="30"/>
        <v/>
      </c>
      <c r="BV11" s="104" t="str">
        <f t="shared" si="31"/>
        <v/>
      </c>
      <c r="BW11" s="73" t="str">
        <f t="shared" si="5"/>
        <v/>
      </c>
      <c r="BX11" s="77"/>
      <c r="BY11" s="73" t="str">
        <f>IF(ISBLANK(BL11), "", VLOOKUP(Z11&amp;" "&amp;BV11&amp;" "&amp;BW11,Graduation_Criteria!$D$2:$E$34,2,FALSE))</f>
        <v/>
      </c>
      <c r="BZ11" s="73" t="str">
        <f t="shared" si="6"/>
        <v/>
      </c>
      <c r="CA11" s="71"/>
      <c r="CB11" s="74"/>
      <c r="CC11" s="74"/>
      <c r="CD11" s="115" t="str">
        <f t="shared" si="32"/>
        <v/>
      </c>
      <c r="CE11" s="79">
        <f t="shared" si="33"/>
        <v>0</v>
      </c>
      <c r="CF11" s="79">
        <f t="shared" si="34"/>
        <v>0</v>
      </c>
      <c r="CG11" s="79" t="str">
        <f t="shared" si="35"/>
        <v>0</v>
      </c>
      <c r="CH11" s="79" t="str">
        <f>IF(ISBLANK(CC11), "", (POWER(CC11/VLOOKUP(CG11,Anthro_Calc!C:P,13,FALSE),VLOOKUP(CG11,Anthro_Calc!C:P,12,FALSE))-1) / (VLOOKUP(CG11,Anthro_Calc!C:P,14,FALSE)*VLOOKUP(CG11,Anthro_Calc!C:P,12,FALSE)))</f>
        <v/>
      </c>
      <c r="CI11" s="79" t="str">
        <f>IF(ISBLANK(CC11), "", -3 + (CC11 -VLOOKUP(CG11,Anthro_Calc!C:P,4,FALSE)) / (VLOOKUP(CG11,Anthro_Calc!C:P,5,FALSE) - VLOOKUP(CG11,Anthro_Calc!C:P,4,FALSE)))</f>
        <v/>
      </c>
      <c r="CJ11" s="79" t="str">
        <f>IF(ISBLANK(CC11), "", 3 + (CC11 -VLOOKUP(CG11,Anthro_Calc!C:P,10,FALSE)) / (VLOOKUP(CG11,Anthro_Calc!C:P,10,FALSE) - VLOOKUP(CG11,Anthro_Calc!C:P,9,FALSE)))</f>
        <v/>
      </c>
      <c r="CK11" s="129" t="str">
        <f t="shared" si="36"/>
        <v/>
      </c>
      <c r="CL11" s="117" t="str">
        <f t="shared" si="37"/>
        <v/>
      </c>
      <c r="CM11" s="104" t="str">
        <f t="shared" si="38"/>
        <v/>
      </c>
      <c r="CN11" s="77"/>
      <c r="CO11" s="71"/>
      <c r="CP11" s="74"/>
      <c r="CQ11" s="83"/>
      <c r="CR11" s="118" t="str">
        <f t="shared" si="39"/>
        <v/>
      </c>
      <c r="CS11" s="119">
        <f t="shared" si="40"/>
        <v>0</v>
      </c>
      <c r="CT11" s="119">
        <f t="shared" si="41"/>
        <v>0</v>
      </c>
      <c r="CU11" s="119" t="str">
        <f t="shared" si="42"/>
        <v>0</v>
      </c>
      <c r="CV11" s="119" t="str">
        <f>IF(ISBLANK(CQ11), "", (POWER(CQ11/VLOOKUP(CU11,Anthro_Calc!C:P,13,FALSE),VLOOKUP(CU11,Anthro_Calc!C:P,12,FALSE))-1) / (VLOOKUP(CU11,Anthro_Calc!C:P,14,FALSE)*VLOOKUP(CU11,Anthro_Calc!C:P,12,FALSE)))</f>
        <v/>
      </c>
      <c r="CW11" s="119" t="str">
        <f>IF(ISBLANK(CQ11), "", -3 + (CQ11 -VLOOKUP(CU11,Anthro_Calc!C:P,4,FALSE)) / (VLOOKUP(CU11,Anthro_Calc!C:P,5,FALSE) - VLOOKUP(CU11,Anthro_Calc!C:P,4,FALSE)))</f>
        <v/>
      </c>
      <c r="CX11" s="119" t="str">
        <f>IF(ISBLANK(CQ11), "", 3 + (CQ11 -VLOOKUP(CU11,Anthro_Calc!C:P,10,FALSE)) / (VLOOKUP(CU11,Anthro_Calc!C:P,10,FALSE) - VLOOKUP(CU11,Anthro_Calc!C:P,9,FALSE)))</f>
        <v/>
      </c>
      <c r="CY11" s="128" t="str">
        <f t="shared" si="43"/>
        <v/>
      </c>
      <c r="CZ11" s="117" t="str">
        <f t="shared" si="44"/>
        <v/>
      </c>
      <c r="DA11" s="104" t="str">
        <f t="shared" si="45"/>
        <v/>
      </c>
      <c r="DB11" s="135"/>
    </row>
    <row r="12" spans="1:106" s="80" customFormat="1" ht="15" customHeight="1">
      <c r="A12" s="134">
        <f t="shared" si="0"/>
        <v>8</v>
      </c>
      <c r="B12" s="66"/>
      <c r="C12" s="66"/>
      <c r="D12" s="66"/>
      <c r="E12" s="66"/>
      <c r="F12" s="130"/>
      <c r="G12" s="131"/>
      <c r="H12" s="66"/>
      <c r="I12" s="66"/>
      <c r="J12" s="66"/>
      <c r="K12" s="66"/>
      <c r="L12" s="55"/>
      <c r="M12" s="61"/>
      <c r="N12" s="69" t="str">
        <f t="shared" ca="1" si="7"/>
        <v/>
      </c>
      <c r="O12" s="70"/>
      <c r="P12" s="70"/>
      <c r="Q12" s="60"/>
      <c r="R12" s="89"/>
      <c r="S12" s="72" t="str">
        <f t="shared" si="8"/>
        <v/>
      </c>
      <c r="T12" s="72" t="str">
        <f t="shared" si="9"/>
        <v/>
      </c>
      <c r="U12" s="72" t="str">
        <f t="shared" si="10"/>
        <v/>
      </c>
      <c r="V12" s="72" t="str">
        <f>IF(ISBLANK(R12), "", (POWER(R12/VLOOKUP(U12,Anthro_Calc!C:P,13,FALSE),VLOOKUP(U12,Anthro_Calc!C:P,12,FALSE))-1) / (VLOOKUP(U12,Anthro_Calc!C:P,14,FALSE)*VLOOKUP(U12,Anthro_Calc!C:P,12,FALSE)))</f>
        <v/>
      </c>
      <c r="W12" s="72" t="str">
        <f>IF(ISBLANK(R12), "", -3 + (R12 -VLOOKUP(U12,Anthro_Calc!C:P,4,FALSE)) / (VLOOKUP(U12,Anthro_Calc!C:P,5,FALSE) - VLOOKUP(U12,Anthro_Calc!C:P,4,FALSE)))</f>
        <v/>
      </c>
      <c r="X12" s="72" t="str">
        <f>IF(ISBLANK(R12), "", 3 + (R12 -VLOOKUP(U12,Anthro_Calc!C:P,10,FALSE)) / (VLOOKUP(U12,Anthro_Calc!C:P,10,FALSE) - VLOOKUP(U12,Anthro_Calc!C:P,9,FALSE)))</f>
        <v/>
      </c>
      <c r="Y12" s="120" t="str">
        <f t="shared" si="11"/>
        <v/>
      </c>
      <c r="Z12" s="117" t="str">
        <f t="shared" si="12"/>
        <v/>
      </c>
      <c r="AA12" s="104" t="str">
        <f t="shared" si="46"/>
        <v/>
      </c>
      <c r="AB12" s="71"/>
      <c r="AC12" s="74"/>
      <c r="AD12" s="89"/>
      <c r="AE12" s="75" t="str">
        <f t="shared" si="13"/>
        <v/>
      </c>
      <c r="AF12" s="72">
        <f t="shared" si="14"/>
        <v>0</v>
      </c>
      <c r="AG12" s="72">
        <f t="shared" si="15"/>
        <v>0</v>
      </c>
      <c r="AH12" s="72" t="str">
        <f t="shared" si="16"/>
        <v>0</v>
      </c>
      <c r="AI12" s="72" t="str">
        <f>IF(ISBLANK(AD12), "", (POWER(AD12/VLOOKUP(AH12,Anthro_Calc!C:P,13,FALSE),VLOOKUP(AH12,Anthro_Calc!C:P,12,FALSE))-1) / (VLOOKUP(AH12,Anthro_Calc!C:P,14,FALSE)*VLOOKUP(AH12,Anthro_Calc!C:P,12,FALSE)))</f>
        <v/>
      </c>
      <c r="AJ12" s="72" t="str">
        <f>IF(ISBLANK(AD12), "", -3 + (AD12 -VLOOKUP(AH12,Anthro_Calc!C:P,4,FALSE)) / (VLOOKUP(AH12,Anthro_Calc!C:P,5,FALSE) - VLOOKUP(AH12,Anthro_Calc!C:P,4,FALSE)))</f>
        <v/>
      </c>
      <c r="AK12" s="72" t="str">
        <f>IF(ISBLANK(AD12), "", 3 + (AD12 -VLOOKUP(AH12,Anthro_Calc!C:P,10,FALSE)) / (VLOOKUP(AH12,Anthro_Calc!C:P,10,FALSE) - VLOOKUP(AH12,Anthro_Calc!C:P,9,FALSE)))</f>
        <v/>
      </c>
      <c r="AL12" s="120" t="str">
        <f t="shared" si="17"/>
        <v/>
      </c>
      <c r="AM12" s="117" t="str">
        <f t="shared" si="18"/>
        <v/>
      </c>
      <c r="AN12" s="104" t="str">
        <f t="shared" si="19"/>
        <v/>
      </c>
      <c r="AO12" s="76" t="str">
        <f t="shared" si="1"/>
        <v/>
      </c>
      <c r="AP12" s="77"/>
      <c r="AQ12" s="77"/>
      <c r="AR12" s="71"/>
      <c r="AS12" s="74"/>
      <c r="AT12" s="89"/>
      <c r="AU12" s="75" t="str">
        <f t="shared" si="20"/>
        <v/>
      </c>
      <c r="AV12" s="72">
        <f t="shared" si="21"/>
        <v>0</v>
      </c>
      <c r="AW12" s="72">
        <f t="shared" si="22"/>
        <v>0</v>
      </c>
      <c r="AX12" s="72" t="str">
        <f t="shared" si="23"/>
        <v>0</v>
      </c>
      <c r="AY12" s="72" t="str">
        <f>IF(ISBLANK(AT12), "", (POWER(AT12/VLOOKUP(AX12,Anthro_Calc!C:P,13,FALSE),VLOOKUP(AX12,Anthro_Calc!C:P,12,FALSE))-1) / (VLOOKUP(AX12,Anthro_Calc!C:P,14,FALSE)*VLOOKUP(AX12,Anthro_Calc!C:P,12,FALSE)))</f>
        <v/>
      </c>
      <c r="AZ12" s="72" t="str">
        <f>IF(ISBLANK(AT12), "", -3 + (AT12 -VLOOKUP(AX12,Anthro_Calc!C:P,4,FALSE)) / (VLOOKUP(AX12,Anthro_Calc!C:P,5,FALSE) - VLOOKUP(AX12,Anthro_Calc!C:P,4,FALSE)))</f>
        <v/>
      </c>
      <c r="BA12" s="72" t="str">
        <f>IF(ISBLANK(AT12), "", 3 + (AT12 -VLOOKUP(AX12,Anthro_Calc!C:P,10,FALSE)) / (VLOOKUP(AX12,Anthro_Calc!C:P,10,FALSE) - VLOOKUP(AX12,Anthro_Calc!C:P,9,FALSE)))</f>
        <v/>
      </c>
      <c r="BB12" s="120" t="str">
        <f t="shared" si="24"/>
        <v/>
      </c>
      <c r="BC12" s="117" t="str">
        <f t="shared" si="25"/>
        <v/>
      </c>
      <c r="BD12" s="104" t="str">
        <f t="shared" si="2"/>
        <v/>
      </c>
      <c r="BE12" s="76" t="str">
        <f t="shared" si="3"/>
        <v/>
      </c>
      <c r="BF12" s="73" t="str">
        <f t="shared" si="26"/>
        <v/>
      </c>
      <c r="BG12" s="73" t="str">
        <f t="shared" si="4"/>
        <v/>
      </c>
      <c r="BH12" s="77"/>
      <c r="BI12" s="133"/>
      <c r="BJ12" s="71"/>
      <c r="BK12" s="74"/>
      <c r="BL12" s="125"/>
      <c r="BM12" s="75" t="str">
        <f t="shared" si="27"/>
        <v/>
      </c>
      <c r="BN12" s="72">
        <f t="shared" si="47"/>
        <v>0</v>
      </c>
      <c r="BO12" s="72">
        <f t="shared" si="48"/>
        <v>0</v>
      </c>
      <c r="BP12" s="72" t="str">
        <f t="shared" si="28"/>
        <v>0</v>
      </c>
      <c r="BQ12" s="72" t="str">
        <f>IF(ISBLANK(BL12), "", (POWER(BL12/VLOOKUP(BP12,Anthro_Calc!C:P,13,FALSE),VLOOKUP(BP12,Anthro_Calc!C:P,12,FALSE))-1) / (VLOOKUP(BP12,Anthro_Calc!C:P,14,FALSE)*VLOOKUP(BP12,Anthro_Calc!C:P,12,FALSE)))</f>
        <v/>
      </c>
      <c r="BR12" s="72" t="str">
        <f>IF(ISBLANK(BL12), "", -3 + (BL12 -VLOOKUP(BP12,Anthro_Calc!C:P,4,FALSE)) / (VLOOKUP(BP12,Anthro_Calc!C:P,5,FALSE) - VLOOKUP(BP12,Anthro_Calc!C:P,4,FALSE)))</f>
        <v/>
      </c>
      <c r="BS12" s="72" t="str">
        <f>IF(ISBLANK(BL12), "", 3 + (BL12 -VLOOKUP(BP12,Anthro_Calc!C:P,10,FALSE)) / (VLOOKUP(BP12,Anthro_Calc!C:P,10,FALSE) - VLOOKUP(BP12,Anthro_Calc!C:P,9,FALSE)))</f>
        <v/>
      </c>
      <c r="BT12" s="120" t="str">
        <f t="shared" si="29"/>
        <v/>
      </c>
      <c r="BU12" s="117" t="str">
        <f t="shared" si="30"/>
        <v/>
      </c>
      <c r="BV12" s="104" t="str">
        <f t="shared" si="31"/>
        <v/>
      </c>
      <c r="BW12" s="73" t="str">
        <f t="shared" si="5"/>
        <v/>
      </c>
      <c r="BX12" s="77"/>
      <c r="BY12" s="73" t="str">
        <f>IF(ISBLANK(BL12), "", VLOOKUP(Z12&amp;" "&amp;BV12&amp;" "&amp;BW12,Graduation_Criteria!$D$2:$E$34,2,FALSE))</f>
        <v/>
      </c>
      <c r="BZ12" s="73" t="str">
        <f t="shared" si="6"/>
        <v/>
      </c>
      <c r="CA12" s="71"/>
      <c r="CB12" s="74"/>
      <c r="CC12" s="74"/>
      <c r="CD12" s="115" t="str">
        <f t="shared" si="32"/>
        <v/>
      </c>
      <c r="CE12" s="79">
        <f t="shared" si="33"/>
        <v>0</v>
      </c>
      <c r="CF12" s="79">
        <f t="shared" si="34"/>
        <v>0</v>
      </c>
      <c r="CG12" s="79" t="str">
        <f t="shared" si="35"/>
        <v>0</v>
      </c>
      <c r="CH12" s="79" t="str">
        <f>IF(ISBLANK(CC12), "", (POWER(CC12/VLOOKUP(CG12,Anthro_Calc!C:P,13,FALSE),VLOOKUP(CG12,Anthro_Calc!C:P,12,FALSE))-1) / (VLOOKUP(CG12,Anthro_Calc!C:P,14,FALSE)*VLOOKUP(CG12,Anthro_Calc!C:P,12,FALSE)))</f>
        <v/>
      </c>
      <c r="CI12" s="79" t="str">
        <f>IF(ISBLANK(CC12), "", -3 + (CC12 -VLOOKUP(CG12,Anthro_Calc!C:P,4,FALSE)) / (VLOOKUP(CG12,Anthro_Calc!C:P,5,FALSE) - VLOOKUP(CG12,Anthro_Calc!C:P,4,FALSE)))</f>
        <v/>
      </c>
      <c r="CJ12" s="79" t="str">
        <f>IF(ISBLANK(CC12), "", 3 + (CC12 -VLOOKUP(CG12,Anthro_Calc!C:P,10,FALSE)) / (VLOOKUP(CG12,Anthro_Calc!C:P,10,FALSE) - VLOOKUP(CG12,Anthro_Calc!C:P,9,FALSE)))</f>
        <v/>
      </c>
      <c r="CK12" s="129" t="str">
        <f t="shared" si="36"/>
        <v/>
      </c>
      <c r="CL12" s="117" t="str">
        <f t="shared" si="37"/>
        <v/>
      </c>
      <c r="CM12" s="104" t="str">
        <f t="shared" si="38"/>
        <v/>
      </c>
      <c r="CN12" s="77"/>
      <c r="CO12" s="71"/>
      <c r="CP12" s="74"/>
      <c r="CQ12" s="83"/>
      <c r="CR12" s="118" t="str">
        <f t="shared" si="39"/>
        <v/>
      </c>
      <c r="CS12" s="119">
        <f t="shared" si="40"/>
        <v>0</v>
      </c>
      <c r="CT12" s="119">
        <f t="shared" si="41"/>
        <v>0</v>
      </c>
      <c r="CU12" s="119" t="str">
        <f t="shared" si="42"/>
        <v>0</v>
      </c>
      <c r="CV12" s="119" t="str">
        <f>IF(ISBLANK(CQ12), "", (POWER(CQ12/VLOOKUP(CU12,Anthro_Calc!C:P,13,FALSE),VLOOKUP(CU12,Anthro_Calc!C:P,12,FALSE))-1) / (VLOOKUP(CU12,Anthro_Calc!C:P,14,FALSE)*VLOOKUP(CU12,Anthro_Calc!C:P,12,FALSE)))</f>
        <v/>
      </c>
      <c r="CW12" s="119" t="str">
        <f>IF(ISBLANK(CQ12), "", -3 + (CQ12 -VLOOKUP(CU12,Anthro_Calc!C:P,4,FALSE)) / (VLOOKUP(CU12,Anthro_Calc!C:P,5,FALSE) - VLOOKUP(CU12,Anthro_Calc!C:P,4,FALSE)))</f>
        <v/>
      </c>
      <c r="CX12" s="119" t="str">
        <f>IF(ISBLANK(CQ12), "", 3 + (CQ12 -VLOOKUP(CU12,Anthro_Calc!C:P,10,FALSE)) / (VLOOKUP(CU12,Anthro_Calc!C:P,10,FALSE) - VLOOKUP(CU12,Anthro_Calc!C:P,9,FALSE)))</f>
        <v/>
      </c>
      <c r="CY12" s="128" t="str">
        <f t="shared" si="43"/>
        <v/>
      </c>
      <c r="CZ12" s="117" t="str">
        <f t="shared" si="44"/>
        <v/>
      </c>
      <c r="DA12" s="104" t="str">
        <f t="shared" si="45"/>
        <v/>
      </c>
      <c r="DB12" s="135"/>
    </row>
    <row r="13" spans="1:106" s="80" customFormat="1" ht="15" customHeight="1">
      <c r="A13" s="134">
        <f t="shared" si="0"/>
        <v>9</v>
      </c>
      <c r="B13" s="66"/>
      <c r="C13" s="66"/>
      <c r="D13" s="66"/>
      <c r="E13" s="66"/>
      <c r="F13" s="130"/>
      <c r="G13" s="131"/>
      <c r="H13" s="66"/>
      <c r="I13" s="66"/>
      <c r="J13" s="66"/>
      <c r="K13" s="66"/>
      <c r="L13" s="55"/>
      <c r="M13" s="61"/>
      <c r="N13" s="69" t="str">
        <f t="shared" ca="1" si="7"/>
        <v/>
      </c>
      <c r="O13" s="70"/>
      <c r="P13" s="70"/>
      <c r="Q13" s="60"/>
      <c r="R13" s="89"/>
      <c r="S13" s="72" t="str">
        <f t="shared" si="8"/>
        <v/>
      </c>
      <c r="T13" s="72" t="str">
        <f t="shared" si="9"/>
        <v/>
      </c>
      <c r="U13" s="72" t="str">
        <f t="shared" si="10"/>
        <v/>
      </c>
      <c r="V13" s="72" t="str">
        <f>IF(ISBLANK(R13), "", (POWER(R13/VLOOKUP(U13,Anthro_Calc!C:P,13,FALSE),VLOOKUP(U13,Anthro_Calc!C:P,12,FALSE))-1) / (VLOOKUP(U13,Anthro_Calc!C:P,14,FALSE)*VLOOKUP(U13,Anthro_Calc!C:P,12,FALSE)))</f>
        <v/>
      </c>
      <c r="W13" s="72" t="str">
        <f>IF(ISBLANK(R13), "", -3 + (R13 -VLOOKUP(U13,Anthro_Calc!C:P,4,FALSE)) / (VLOOKUP(U13,Anthro_Calc!C:P,5,FALSE) - VLOOKUP(U13,Anthro_Calc!C:P,4,FALSE)))</f>
        <v/>
      </c>
      <c r="X13" s="72" t="str">
        <f>IF(ISBLANK(R13), "", 3 + (R13 -VLOOKUP(U13,Anthro_Calc!C:P,10,FALSE)) / (VLOOKUP(U13,Anthro_Calc!C:P,10,FALSE) - VLOOKUP(U13,Anthro_Calc!C:P,9,FALSE)))</f>
        <v/>
      </c>
      <c r="Y13" s="120" t="str">
        <f t="shared" si="11"/>
        <v/>
      </c>
      <c r="Z13" s="117" t="str">
        <f t="shared" si="12"/>
        <v/>
      </c>
      <c r="AA13" s="104" t="str">
        <f t="shared" si="46"/>
        <v/>
      </c>
      <c r="AB13" s="71"/>
      <c r="AC13" s="74"/>
      <c r="AD13" s="89"/>
      <c r="AE13" s="75" t="str">
        <f t="shared" si="13"/>
        <v/>
      </c>
      <c r="AF13" s="72">
        <f t="shared" si="14"/>
        <v>0</v>
      </c>
      <c r="AG13" s="72">
        <f t="shared" si="15"/>
        <v>0</v>
      </c>
      <c r="AH13" s="72" t="str">
        <f t="shared" si="16"/>
        <v>0</v>
      </c>
      <c r="AI13" s="72" t="str">
        <f>IF(ISBLANK(AD13), "", (POWER(AD13/VLOOKUP(AH13,Anthro_Calc!C:P,13,FALSE),VLOOKUP(AH13,Anthro_Calc!C:P,12,FALSE))-1) / (VLOOKUP(AH13,Anthro_Calc!C:P,14,FALSE)*VLOOKUP(AH13,Anthro_Calc!C:P,12,FALSE)))</f>
        <v/>
      </c>
      <c r="AJ13" s="72" t="str">
        <f>IF(ISBLANK(AD13), "", -3 + (AD13 -VLOOKUP(AH13,Anthro_Calc!C:P,4,FALSE)) / (VLOOKUP(AH13,Anthro_Calc!C:P,5,FALSE) - VLOOKUP(AH13,Anthro_Calc!C:P,4,FALSE)))</f>
        <v/>
      </c>
      <c r="AK13" s="72" t="str">
        <f>IF(ISBLANK(AD13), "", 3 + (AD13 -VLOOKUP(AH13,Anthro_Calc!C:P,10,FALSE)) / (VLOOKUP(AH13,Anthro_Calc!C:P,10,FALSE) - VLOOKUP(AH13,Anthro_Calc!C:P,9,FALSE)))</f>
        <v/>
      </c>
      <c r="AL13" s="120" t="str">
        <f t="shared" si="17"/>
        <v/>
      </c>
      <c r="AM13" s="117" t="str">
        <f t="shared" si="18"/>
        <v/>
      </c>
      <c r="AN13" s="104" t="str">
        <f t="shared" si="19"/>
        <v/>
      </c>
      <c r="AO13" s="76" t="str">
        <f t="shared" si="1"/>
        <v/>
      </c>
      <c r="AP13" s="77"/>
      <c r="AQ13" s="77"/>
      <c r="AR13" s="71"/>
      <c r="AS13" s="74"/>
      <c r="AT13" s="89"/>
      <c r="AU13" s="75" t="str">
        <f t="shared" si="20"/>
        <v/>
      </c>
      <c r="AV13" s="72">
        <f t="shared" si="21"/>
        <v>0</v>
      </c>
      <c r="AW13" s="72">
        <f t="shared" si="22"/>
        <v>0</v>
      </c>
      <c r="AX13" s="72" t="str">
        <f t="shared" si="23"/>
        <v>0</v>
      </c>
      <c r="AY13" s="72" t="str">
        <f>IF(ISBLANK(AT13), "", (POWER(AT13/VLOOKUP(AX13,Anthro_Calc!C:P,13,FALSE),VLOOKUP(AX13,Anthro_Calc!C:P,12,FALSE))-1) / (VLOOKUP(AX13,Anthro_Calc!C:P,14,FALSE)*VLOOKUP(AX13,Anthro_Calc!C:P,12,FALSE)))</f>
        <v/>
      </c>
      <c r="AZ13" s="72" t="str">
        <f>IF(ISBLANK(AT13), "", -3 + (AT13 -VLOOKUP(AX13,Anthro_Calc!C:P,4,FALSE)) / (VLOOKUP(AX13,Anthro_Calc!C:P,5,FALSE) - VLOOKUP(AX13,Anthro_Calc!C:P,4,FALSE)))</f>
        <v/>
      </c>
      <c r="BA13" s="72" t="str">
        <f>IF(ISBLANK(AT13), "", 3 + (AT13 -VLOOKUP(AX13,Anthro_Calc!C:P,10,FALSE)) / (VLOOKUP(AX13,Anthro_Calc!C:P,10,FALSE) - VLOOKUP(AX13,Anthro_Calc!C:P,9,FALSE)))</f>
        <v/>
      </c>
      <c r="BB13" s="120" t="str">
        <f t="shared" si="24"/>
        <v/>
      </c>
      <c r="BC13" s="117" t="str">
        <f t="shared" si="25"/>
        <v/>
      </c>
      <c r="BD13" s="104" t="str">
        <f t="shared" si="2"/>
        <v/>
      </c>
      <c r="BE13" s="76" t="str">
        <f t="shared" si="3"/>
        <v/>
      </c>
      <c r="BF13" s="73" t="str">
        <f t="shared" si="26"/>
        <v/>
      </c>
      <c r="BG13" s="73" t="str">
        <f t="shared" si="4"/>
        <v/>
      </c>
      <c r="BH13" s="77"/>
      <c r="BI13" s="133"/>
      <c r="BJ13" s="71"/>
      <c r="BK13" s="74"/>
      <c r="BL13" s="125"/>
      <c r="BM13" s="75" t="str">
        <f t="shared" si="27"/>
        <v/>
      </c>
      <c r="BN13" s="72">
        <f t="shared" si="47"/>
        <v>0</v>
      </c>
      <c r="BO13" s="72">
        <f t="shared" si="48"/>
        <v>0</v>
      </c>
      <c r="BP13" s="72" t="str">
        <f t="shared" si="28"/>
        <v>0</v>
      </c>
      <c r="BQ13" s="72" t="str">
        <f>IF(ISBLANK(BL13), "", (POWER(BL13/VLOOKUP(BP13,Anthro_Calc!C:P,13,FALSE),VLOOKUP(BP13,Anthro_Calc!C:P,12,FALSE))-1) / (VLOOKUP(BP13,Anthro_Calc!C:P,14,FALSE)*VLOOKUP(BP13,Anthro_Calc!C:P,12,FALSE)))</f>
        <v/>
      </c>
      <c r="BR13" s="72" t="str">
        <f>IF(ISBLANK(BL13), "", -3 + (BL13 -VLOOKUP(BP13,Anthro_Calc!C:P,4,FALSE)) / (VLOOKUP(BP13,Anthro_Calc!C:P,5,FALSE) - VLOOKUP(BP13,Anthro_Calc!C:P,4,FALSE)))</f>
        <v/>
      </c>
      <c r="BS13" s="72" t="str">
        <f>IF(ISBLANK(BL13), "", 3 + (BL13 -VLOOKUP(BP13,Anthro_Calc!C:P,10,FALSE)) / (VLOOKUP(BP13,Anthro_Calc!C:P,10,FALSE) - VLOOKUP(BP13,Anthro_Calc!C:P,9,FALSE)))</f>
        <v/>
      </c>
      <c r="BT13" s="120" t="str">
        <f t="shared" si="29"/>
        <v/>
      </c>
      <c r="BU13" s="117" t="str">
        <f t="shared" si="30"/>
        <v/>
      </c>
      <c r="BV13" s="104" t="str">
        <f t="shared" si="31"/>
        <v/>
      </c>
      <c r="BW13" s="73" t="str">
        <f t="shared" si="5"/>
        <v/>
      </c>
      <c r="BX13" s="77"/>
      <c r="BY13" s="73" t="str">
        <f>IF(ISBLANK(BL13), "", VLOOKUP(Z13&amp;" "&amp;BV13&amp;" "&amp;BW13,Graduation_Criteria!$D$2:$E$34,2,FALSE))</f>
        <v/>
      </c>
      <c r="BZ13" s="73" t="str">
        <f t="shared" si="6"/>
        <v/>
      </c>
      <c r="CA13" s="71"/>
      <c r="CB13" s="74"/>
      <c r="CC13" s="74"/>
      <c r="CD13" s="115" t="str">
        <f t="shared" si="32"/>
        <v/>
      </c>
      <c r="CE13" s="79">
        <f t="shared" si="33"/>
        <v>0</v>
      </c>
      <c r="CF13" s="79">
        <f t="shared" si="34"/>
        <v>0</v>
      </c>
      <c r="CG13" s="79" t="str">
        <f t="shared" si="35"/>
        <v>0</v>
      </c>
      <c r="CH13" s="79" t="str">
        <f>IF(ISBLANK(CC13), "", (POWER(CC13/VLOOKUP(CG13,Anthro_Calc!C:P,13,FALSE),VLOOKUP(CG13,Anthro_Calc!C:P,12,FALSE))-1) / (VLOOKUP(CG13,Anthro_Calc!C:P,14,FALSE)*VLOOKUP(CG13,Anthro_Calc!C:P,12,FALSE)))</f>
        <v/>
      </c>
      <c r="CI13" s="79" t="str">
        <f>IF(ISBLANK(CC13), "", -3 + (CC13 -VLOOKUP(CG13,Anthro_Calc!C:P,4,FALSE)) / (VLOOKUP(CG13,Anthro_Calc!C:P,5,FALSE) - VLOOKUP(CG13,Anthro_Calc!C:P,4,FALSE)))</f>
        <v/>
      </c>
      <c r="CJ13" s="79" t="str">
        <f>IF(ISBLANK(CC13), "", 3 + (CC13 -VLOOKUP(CG13,Anthro_Calc!C:P,10,FALSE)) / (VLOOKUP(CG13,Anthro_Calc!C:P,10,FALSE) - VLOOKUP(CG13,Anthro_Calc!C:P,9,FALSE)))</f>
        <v/>
      </c>
      <c r="CK13" s="129" t="str">
        <f t="shared" si="36"/>
        <v/>
      </c>
      <c r="CL13" s="117" t="str">
        <f t="shared" si="37"/>
        <v/>
      </c>
      <c r="CM13" s="104" t="str">
        <f t="shared" si="38"/>
        <v/>
      </c>
      <c r="CN13" s="77"/>
      <c r="CO13" s="71"/>
      <c r="CP13" s="74"/>
      <c r="CQ13" s="83"/>
      <c r="CR13" s="118" t="str">
        <f t="shared" si="39"/>
        <v/>
      </c>
      <c r="CS13" s="119">
        <f t="shared" si="40"/>
        <v>0</v>
      </c>
      <c r="CT13" s="119">
        <f t="shared" si="41"/>
        <v>0</v>
      </c>
      <c r="CU13" s="119" t="str">
        <f t="shared" si="42"/>
        <v>0</v>
      </c>
      <c r="CV13" s="119" t="str">
        <f>IF(ISBLANK(CQ13), "", (POWER(CQ13/VLOOKUP(CU13,Anthro_Calc!C:P,13,FALSE),VLOOKUP(CU13,Anthro_Calc!C:P,12,FALSE))-1) / (VLOOKUP(CU13,Anthro_Calc!C:P,14,FALSE)*VLOOKUP(CU13,Anthro_Calc!C:P,12,FALSE)))</f>
        <v/>
      </c>
      <c r="CW13" s="119" t="str">
        <f>IF(ISBLANK(CQ13), "", -3 + (CQ13 -VLOOKUP(CU13,Anthro_Calc!C:P,4,FALSE)) / (VLOOKUP(CU13,Anthro_Calc!C:P,5,FALSE) - VLOOKUP(CU13,Anthro_Calc!C:P,4,FALSE)))</f>
        <v/>
      </c>
      <c r="CX13" s="119" t="str">
        <f>IF(ISBLANK(CQ13), "", 3 + (CQ13 -VLOOKUP(CU13,Anthro_Calc!C:P,10,FALSE)) / (VLOOKUP(CU13,Anthro_Calc!C:P,10,FALSE) - VLOOKUP(CU13,Anthro_Calc!C:P,9,FALSE)))</f>
        <v/>
      </c>
      <c r="CY13" s="128" t="str">
        <f t="shared" si="43"/>
        <v/>
      </c>
      <c r="CZ13" s="117" t="str">
        <f t="shared" si="44"/>
        <v/>
      </c>
      <c r="DA13" s="104" t="str">
        <f t="shared" si="45"/>
        <v/>
      </c>
      <c r="DB13" s="135"/>
    </row>
    <row r="14" spans="1:106" s="80" customFormat="1" ht="15" customHeight="1">
      <c r="A14" s="134">
        <f t="shared" si="0"/>
        <v>10</v>
      </c>
      <c r="B14" s="66"/>
      <c r="C14" s="66"/>
      <c r="D14" s="66"/>
      <c r="E14" s="66"/>
      <c r="F14" s="130"/>
      <c r="G14" s="131"/>
      <c r="H14" s="66"/>
      <c r="I14" s="66"/>
      <c r="J14" s="66"/>
      <c r="K14" s="66"/>
      <c r="L14" s="55"/>
      <c r="M14" s="61"/>
      <c r="N14" s="69" t="str">
        <f t="shared" ca="1" si="7"/>
        <v/>
      </c>
      <c r="O14" s="70"/>
      <c r="P14" s="70"/>
      <c r="Q14" s="60"/>
      <c r="R14" s="89"/>
      <c r="S14" s="72" t="str">
        <f t="shared" si="8"/>
        <v/>
      </c>
      <c r="T14" s="72" t="str">
        <f t="shared" si="9"/>
        <v/>
      </c>
      <c r="U14" s="72" t="str">
        <f t="shared" si="10"/>
        <v/>
      </c>
      <c r="V14" s="72" t="str">
        <f>IF(ISBLANK(R14), "", (POWER(R14/VLOOKUP(U14,Anthro_Calc!C:P,13,FALSE),VLOOKUP(U14,Anthro_Calc!C:P,12,FALSE))-1) / (VLOOKUP(U14,Anthro_Calc!C:P,14,FALSE)*VLOOKUP(U14,Anthro_Calc!C:P,12,FALSE)))</f>
        <v/>
      </c>
      <c r="W14" s="72" t="str">
        <f>IF(ISBLANK(R14), "", -3 + (R14 -VLOOKUP(U14,Anthro_Calc!C:P,4,FALSE)) / (VLOOKUP(U14,Anthro_Calc!C:P,5,FALSE) - VLOOKUP(U14,Anthro_Calc!C:P,4,FALSE)))</f>
        <v/>
      </c>
      <c r="X14" s="72" t="str">
        <f>IF(ISBLANK(R14), "", 3 + (R14 -VLOOKUP(U14,Anthro_Calc!C:P,10,FALSE)) / (VLOOKUP(U14,Anthro_Calc!C:P,10,FALSE) - VLOOKUP(U14,Anthro_Calc!C:P,9,FALSE)))</f>
        <v/>
      </c>
      <c r="Y14" s="120" t="str">
        <f t="shared" si="11"/>
        <v/>
      </c>
      <c r="Z14" s="117" t="str">
        <f t="shared" si="12"/>
        <v/>
      </c>
      <c r="AA14" s="104" t="str">
        <f t="shared" si="46"/>
        <v/>
      </c>
      <c r="AB14" s="71"/>
      <c r="AC14" s="74"/>
      <c r="AD14" s="89"/>
      <c r="AE14" s="75" t="str">
        <f t="shared" si="13"/>
        <v/>
      </c>
      <c r="AF14" s="72">
        <f t="shared" si="14"/>
        <v>0</v>
      </c>
      <c r="AG14" s="72">
        <f t="shared" si="15"/>
        <v>0</v>
      </c>
      <c r="AH14" s="72" t="str">
        <f t="shared" si="16"/>
        <v>0</v>
      </c>
      <c r="AI14" s="72" t="str">
        <f>IF(ISBLANK(AD14), "", (POWER(AD14/VLOOKUP(AH14,Anthro_Calc!C:P,13,FALSE),VLOOKUP(AH14,Anthro_Calc!C:P,12,FALSE))-1) / (VLOOKUP(AH14,Anthro_Calc!C:P,14,FALSE)*VLOOKUP(AH14,Anthro_Calc!C:P,12,FALSE)))</f>
        <v/>
      </c>
      <c r="AJ14" s="72" t="str">
        <f>IF(ISBLANK(AD14), "", -3 + (AD14 -VLOOKUP(AH14,Anthro_Calc!C:P,4,FALSE)) / (VLOOKUP(AH14,Anthro_Calc!C:P,5,FALSE) - VLOOKUP(AH14,Anthro_Calc!C:P,4,FALSE)))</f>
        <v/>
      </c>
      <c r="AK14" s="72" t="str">
        <f>IF(ISBLANK(AD14), "", 3 + (AD14 -VLOOKUP(AH14,Anthro_Calc!C:P,10,FALSE)) / (VLOOKUP(AH14,Anthro_Calc!C:P,10,FALSE) - VLOOKUP(AH14,Anthro_Calc!C:P,9,FALSE)))</f>
        <v/>
      </c>
      <c r="AL14" s="120" t="str">
        <f t="shared" si="17"/>
        <v/>
      </c>
      <c r="AM14" s="117" t="str">
        <f t="shared" si="18"/>
        <v/>
      </c>
      <c r="AN14" s="104" t="str">
        <f t="shared" si="19"/>
        <v/>
      </c>
      <c r="AO14" s="76" t="str">
        <f t="shared" si="1"/>
        <v/>
      </c>
      <c r="AP14" s="77"/>
      <c r="AQ14" s="77"/>
      <c r="AR14" s="71"/>
      <c r="AS14" s="74"/>
      <c r="AT14" s="89"/>
      <c r="AU14" s="75" t="str">
        <f t="shared" si="20"/>
        <v/>
      </c>
      <c r="AV14" s="72">
        <f t="shared" si="21"/>
        <v>0</v>
      </c>
      <c r="AW14" s="72">
        <f t="shared" si="22"/>
        <v>0</v>
      </c>
      <c r="AX14" s="72" t="str">
        <f t="shared" si="23"/>
        <v>0</v>
      </c>
      <c r="AY14" s="72" t="str">
        <f>IF(ISBLANK(AT14), "", (POWER(AT14/VLOOKUP(AX14,Anthro_Calc!C:P,13,FALSE),VLOOKUP(AX14,Anthro_Calc!C:P,12,FALSE))-1) / (VLOOKUP(AX14,Anthro_Calc!C:P,14,FALSE)*VLOOKUP(AX14,Anthro_Calc!C:P,12,FALSE)))</f>
        <v/>
      </c>
      <c r="AZ14" s="72" t="str">
        <f>IF(ISBLANK(AT14), "", -3 + (AT14 -VLOOKUP(AX14,Anthro_Calc!C:P,4,FALSE)) / (VLOOKUP(AX14,Anthro_Calc!C:P,5,FALSE) - VLOOKUP(AX14,Anthro_Calc!C:P,4,FALSE)))</f>
        <v/>
      </c>
      <c r="BA14" s="72" t="str">
        <f>IF(ISBLANK(AT14), "", 3 + (AT14 -VLOOKUP(AX14,Anthro_Calc!C:P,10,FALSE)) / (VLOOKUP(AX14,Anthro_Calc!C:P,10,FALSE) - VLOOKUP(AX14,Anthro_Calc!C:P,9,FALSE)))</f>
        <v/>
      </c>
      <c r="BB14" s="120" t="str">
        <f t="shared" si="24"/>
        <v/>
      </c>
      <c r="BC14" s="117" t="str">
        <f t="shared" si="25"/>
        <v/>
      </c>
      <c r="BD14" s="104" t="str">
        <f t="shared" si="2"/>
        <v/>
      </c>
      <c r="BE14" s="76" t="str">
        <f t="shared" si="3"/>
        <v/>
      </c>
      <c r="BF14" s="73" t="str">
        <f t="shared" si="26"/>
        <v/>
      </c>
      <c r="BG14" s="73" t="str">
        <f t="shared" si="4"/>
        <v/>
      </c>
      <c r="BH14" s="77"/>
      <c r="BI14" s="133"/>
      <c r="BJ14" s="71"/>
      <c r="BK14" s="74"/>
      <c r="BL14" s="125"/>
      <c r="BM14" s="75" t="str">
        <f t="shared" si="27"/>
        <v/>
      </c>
      <c r="BN14" s="72">
        <f t="shared" si="47"/>
        <v>0</v>
      </c>
      <c r="BO14" s="72">
        <f t="shared" si="48"/>
        <v>0</v>
      </c>
      <c r="BP14" s="72" t="str">
        <f t="shared" si="28"/>
        <v>0</v>
      </c>
      <c r="BQ14" s="72" t="str">
        <f>IF(ISBLANK(BL14), "", (POWER(BL14/VLOOKUP(BP14,Anthro_Calc!C:P,13,FALSE),VLOOKUP(BP14,Anthro_Calc!C:P,12,FALSE))-1) / (VLOOKUP(BP14,Anthro_Calc!C:P,14,FALSE)*VLOOKUP(BP14,Anthro_Calc!C:P,12,FALSE)))</f>
        <v/>
      </c>
      <c r="BR14" s="72" t="str">
        <f>IF(ISBLANK(BL14), "", -3 + (BL14 -VLOOKUP(BP14,Anthro_Calc!C:P,4,FALSE)) / (VLOOKUP(BP14,Anthro_Calc!C:P,5,FALSE) - VLOOKUP(BP14,Anthro_Calc!C:P,4,FALSE)))</f>
        <v/>
      </c>
      <c r="BS14" s="72" t="str">
        <f>IF(ISBLANK(BL14), "", 3 + (BL14 -VLOOKUP(BP14,Anthro_Calc!C:P,10,FALSE)) / (VLOOKUP(BP14,Anthro_Calc!C:P,10,FALSE) - VLOOKUP(BP14,Anthro_Calc!C:P,9,FALSE)))</f>
        <v/>
      </c>
      <c r="BT14" s="120" t="str">
        <f t="shared" si="29"/>
        <v/>
      </c>
      <c r="BU14" s="117" t="str">
        <f t="shared" si="30"/>
        <v/>
      </c>
      <c r="BV14" s="104" t="str">
        <f t="shared" si="31"/>
        <v/>
      </c>
      <c r="BW14" s="73" t="str">
        <f t="shared" si="5"/>
        <v/>
      </c>
      <c r="BX14" s="77"/>
      <c r="BY14" s="73" t="str">
        <f>IF(ISBLANK(BL14), "", VLOOKUP(Z14&amp;" "&amp;BV14&amp;" "&amp;BW14,Graduation_Criteria!$D$2:$E$34,2,FALSE))</f>
        <v/>
      </c>
      <c r="BZ14" s="73" t="str">
        <f t="shared" si="6"/>
        <v/>
      </c>
      <c r="CA14" s="71"/>
      <c r="CB14" s="74"/>
      <c r="CC14" s="74"/>
      <c r="CD14" s="115" t="str">
        <f t="shared" si="32"/>
        <v/>
      </c>
      <c r="CE14" s="79">
        <f t="shared" si="33"/>
        <v>0</v>
      </c>
      <c r="CF14" s="79">
        <f t="shared" si="34"/>
        <v>0</v>
      </c>
      <c r="CG14" s="79" t="str">
        <f t="shared" si="35"/>
        <v>0</v>
      </c>
      <c r="CH14" s="79" t="str">
        <f>IF(ISBLANK(CC14), "", (POWER(CC14/VLOOKUP(CG14,Anthro_Calc!C:P,13,FALSE),VLOOKUP(CG14,Anthro_Calc!C:P,12,FALSE))-1) / (VLOOKUP(CG14,Anthro_Calc!C:P,14,FALSE)*VLOOKUP(CG14,Anthro_Calc!C:P,12,FALSE)))</f>
        <v/>
      </c>
      <c r="CI14" s="79" t="str">
        <f>IF(ISBLANK(CC14), "", -3 + (CC14 -VLOOKUP(CG14,Anthro_Calc!C:P,4,FALSE)) / (VLOOKUP(CG14,Anthro_Calc!C:P,5,FALSE) - VLOOKUP(CG14,Anthro_Calc!C:P,4,FALSE)))</f>
        <v/>
      </c>
      <c r="CJ14" s="79" t="str">
        <f>IF(ISBLANK(CC14), "", 3 + (CC14 -VLOOKUP(CG14,Anthro_Calc!C:P,10,FALSE)) / (VLOOKUP(CG14,Anthro_Calc!C:P,10,FALSE) - VLOOKUP(CG14,Anthro_Calc!C:P,9,FALSE)))</f>
        <v/>
      </c>
      <c r="CK14" s="129" t="str">
        <f t="shared" si="36"/>
        <v/>
      </c>
      <c r="CL14" s="117" t="str">
        <f t="shared" si="37"/>
        <v/>
      </c>
      <c r="CM14" s="104" t="str">
        <f t="shared" si="38"/>
        <v/>
      </c>
      <c r="CN14" s="77"/>
      <c r="CO14" s="71"/>
      <c r="CP14" s="74"/>
      <c r="CQ14" s="83"/>
      <c r="CR14" s="118" t="str">
        <f t="shared" si="39"/>
        <v/>
      </c>
      <c r="CS14" s="119">
        <f t="shared" si="40"/>
        <v>0</v>
      </c>
      <c r="CT14" s="119">
        <f t="shared" si="41"/>
        <v>0</v>
      </c>
      <c r="CU14" s="119" t="str">
        <f t="shared" si="42"/>
        <v>0</v>
      </c>
      <c r="CV14" s="119" t="str">
        <f>IF(ISBLANK(CQ14), "", (POWER(CQ14/VLOOKUP(CU14,Anthro_Calc!C:P,13,FALSE),VLOOKUP(CU14,Anthro_Calc!C:P,12,FALSE))-1) / (VLOOKUP(CU14,Anthro_Calc!C:P,14,FALSE)*VLOOKUP(CU14,Anthro_Calc!C:P,12,FALSE)))</f>
        <v/>
      </c>
      <c r="CW14" s="119" t="str">
        <f>IF(ISBLANK(CQ14), "", -3 + (CQ14 -VLOOKUP(CU14,Anthro_Calc!C:P,4,FALSE)) / (VLOOKUP(CU14,Anthro_Calc!C:P,5,FALSE) - VLOOKUP(CU14,Anthro_Calc!C:P,4,FALSE)))</f>
        <v/>
      </c>
      <c r="CX14" s="119" t="str">
        <f>IF(ISBLANK(CQ14), "", 3 + (CQ14 -VLOOKUP(CU14,Anthro_Calc!C:P,10,FALSE)) / (VLOOKUP(CU14,Anthro_Calc!C:P,10,FALSE) - VLOOKUP(CU14,Anthro_Calc!C:P,9,FALSE)))</f>
        <v/>
      </c>
      <c r="CY14" s="128" t="str">
        <f t="shared" si="43"/>
        <v/>
      </c>
      <c r="CZ14" s="117" t="str">
        <f t="shared" si="44"/>
        <v/>
      </c>
      <c r="DA14" s="104" t="str">
        <f t="shared" si="45"/>
        <v/>
      </c>
      <c r="DB14" s="135"/>
    </row>
    <row r="15" spans="1:106" s="80" customFormat="1" ht="15" customHeight="1">
      <c r="A15" s="134">
        <f t="shared" si="0"/>
        <v>11</v>
      </c>
      <c r="B15" s="66"/>
      <c r="C15" s="66"/>
      <c r="D15" s="66"/>
      <c r="E15" s="66"/>
      <c r="F15" s="130"/>
      <c r="G15" s="131"/>
      <c r="H15" s="66"/>
      <c r="I15" s="66"/>
      <c r="J15" s="66"/>
      <c r="K15" s="66"/>
      <c r="L15" s="55"/>
      <c r="M15" s="61"/>
      <c r="N15" s="69" t="str">
        <f t="shared" ca="1" si="7"/>
        <v/>
      </c>
      <c r="O15" s="70"/>
      <c r="P15" s="70"/>
      <c r="Q15" s="60"/>
      <c r="R15" s="89"/>
      <c r="S15" s="72" t="str">
        <f t="shared" si="8"/>
        <v/>
      </c>
      <c r="T15" s="72" t="str">
        <f t="shared" si="9"/>
        <v/>
      </c>
      <c r="U15" s="72" t="str">
        <f t="shared" si="10"/>
        <v/>
      </c>
      <c r="V15" s="72" t="str">
        <f>IF(ISBLANK(R15), "", (POWER(R15/VLOOKUP(U15,Anthro_Calc!C:P,13,FALSE),VLOOKUP(U15,Anthro_Calc!C:P,12,FALSE))-1) / (VLOOKUP(U15,Anthro_Calc!C:P,14,FALSE)*VLOOKUP(U15,Anthro_Calc!C:P,12,FALSE)))</f>
        <v/>
      </c>
      <c r="W15" s="72" t="str">
        <f>IF(ISBLANK(R15), "", -3 + (R15 -VLOOKUP(U15,Anthro_Calc!C:P,4,FALSE)) / (VLOOKUP(U15,Anthro_Calc!C:P,5,FALSE) - VLOOKUP(U15,Anthro_Calc!C:P,4,FALSE)))</f>
        <v/>
      </c>
      <c r="X15" s="72" t="str">
        <f>IF(ISBLANK(R15), "", 3 + (R15 -VLOOKUP(U15,Anthro_Calc!C:P,10,FALSE)) / (VLOOKUP(U15,Anthro_Calc!C:P,10,FALSE) - VLOOKUP(U15,Anthro_Calc!C:P,9,FALSE)))</f>
        <v/>
      </c>
      <c r="Y15" s="120" t="str">
        <f t="shared" si="11"/>
        <v/>
      </c>
      <c r="Z15" s="117" t="str">
        <f t="shared" si="12"/>
        <v/>
      </c>
      <c r="AA15" s="104" t="str">
        <f t="shared" si="46"/>
        <v/>
      </c>
      <c r="AB15" s="71"/>
      <c r="AC15" s="74"/>
      <c r="AD15" s="89"/>
      <c r="AE15" s="75" t="str">
        <f t="shared" si="13"/>
        <v/>
      </c>
      <c r="AF15" s="72">
        <f t="shared" si="14"/>
        <v>0</v>
      </c>
      <c r="AG15" s="72">
        <f t="shared" si="15"/>
        <v>0</v>
      </c>
      <c r="AH15" s="72" t="str">
        <f t="shared" si="16"/>
        <v>0</v>
      </c>
      <c r="AI15" s="72" t="str">
        <f>IF(ISBLANK(AD15), "", (POWER(AD15/VLOOKUP(AH15,Anthro_Calc!C:P,13,FALSE),VLOOKUP(AH15,Anthro_Calc!C:P,12,FALSE))-1) / (VLOOKUP(AH15,Anthro_Calc!C:P,14,FALSE)*VLOOKUP(AH15,Anthro_Calc!C:P,12,FALSE)))</f>
        <v/>
      </c>
      <c r="AJ15" s="72" t="str">
        <f>IF(ISBLANK(AD15), "", -3 + (AD15 -VLOOKUP(AH15,Anthro_Calc!C:P,4,FALSE)) / (VLOOKUP(AH15,Anthro_Calc!C:P,5,FALSE) - VLOOKUP(AH15,Anthro_Calc!C:P,4,FALSE)))</f>
        <v/>
      </c>
      <c r="AK15" s="72" t="str">
        <f>IF(ISBLANK(AD15), "", 3 + (AD15 -VLOOKUP(AH15,Anthro_Calc!C:P,10,FALSE)) / (VLOOKUP(AH15,Anthro_Calc!C:P,10,FALSE) - VLOOKUP(AH15,Anthro_Calc!C:P,9,FALSE)))</f>
        <v/>
      </c>
      <c r="AL15" s="120" t="str">
        <f t="shared" si="17"/>
        <v/>
      </c>
      <c r="AM15" s="117" t="str">
        <f t="shared" si="18"/>
        <v/>
      </c>
      <c r="AN15" s="104" t="str">
        <f t="shared" si="19"/>
        <v/>
      </c>
      <c r="AO15" s="76" t="str">
        <f t="shared" si="1"/>
        <v/>
      </c>
      <c r="AP15" s="77"/>
      <c r="AQ15" s="77"/>
      <c r="AR15" s="71"/>
      <c r="AS15" s="74"/>
      <c r="AT15" s="89"/>
      <c r="AU15" s="75" t="str">
        <f t="shared" si="20"/>
        <v/>
      </c>
      <c r="AV15" s="72">
        <f t="shared" si="21"/>
        <v>0</v>
      </c>
      <c r="AW15" s="72">
        <f t="shared" si="22"/>
        <v>0</v>
      </c>
      <c r="AX15" s="72" t="str">
        <f t="shared" si="23"/>
        <v>0</v>
      </c>
      <c r="AY15" s="72" t="str">
        <f>IF(ISBLANK(AT15), "", (POWER(AT15/VLOOKUP(AX15,Anthro_Calc!C:P,13,FALSE),VLOOKUP(AX15,Anthro_Calc!C:P,12,FALSE))-1) / (VLOOKUP(AX15,Anthro_Calc!C:P,14,FALSE)*VLOOKUP(AX15,Anthro_Calc!C:P,12,FALSE)))</f>
        <v/>
      </c>
      <c r="AZ15" s="72" t="str">
        <f>IF(ISBLANK(AT15), "", -3 + (AT15 -VLOOKUP(AX15,Anthro_Calc!C:P,4,FALSE)) / (VLOOKUP(AX15,Anthro_Calc!C:P,5,FALSE) - VLOOKUP(AX15,Anthro_Calc!C:P,4,FALSE)))</f>
        <v/>
      </c>
      <c r="BA15" s="72" t="str">
        <f>IF(ISBLANK(AT15), "", 3 + (AT15 -VLOOKUP(AX15,Anthro_Calc!C:P,10,FALSE)) / (VLOOKUP(AX15,Anthro_Calc!C:P,10,FALSE) - VLOOKUP(AX15,Anthro_Calc!C:P,9,FALSE)))</f>
        <v/>
      </c>
      <c r="BB15" s="120" t="str">
        <f t="shared" si="24"/>
        <v/>
      </c>
      <c r="BC15" s="117" t="str">
        <f t="shared" si="25"/>
        <v/>
      </c>
      <c r="BD15" s="104" t="str">
        <f t="shared" si="2"/>
        <v/>
      </c>
      <c r="BE15" s="76" t="str">
        <f t="shared" si="3"/>
        <v/>
      </c>
      <c r="BF15" s="73" t="str">
        <f t="shared" si="26"/>
        <v/>
      </c>
      <c r="BG15" s="73" t="str">
        <f t="shared" si="4"/>
        <v/>
      </c>
      <c r="BH15" s="77"/>
      <c r="BI15" s="133"/>
      <c r="BJ15" s="71"/>
      <c r="BK15" s="74"/>
      <c r="BL15" s="125"/>
      <c r="BM15" s="75" t="str">
        <f t="shared" si="27"/>
        <v/>
      </c>
      <c r="BN15" s="72">
        <f t="shared" si="47"/>
        <v>0</v>
      </c>
      <c r="BO15" s="72">
        <f t="shared" si="48"/>
        <v>0</v>
      </c>
      <c r="BP15" s="72" t="str">
        <f t="shared" si="28"/>
        <v>0</v>
      </c>
      <c r="BQ15" s="72" t="str">
        <f>IF(ISBLANK(BL15), "", (POWER(BL15/VLOOKUP(BP15,Anthro_Calc!C:P,13,FALSE),VLOOKUP(BP15,Anthro_Calc!C:P,12,FALSE))-1) / (VLOOKUP(BP15,Anthro_Calc!C:P,14,FALSE)*VLOOKUP(BP15,Anthro_Calc!C:P,12,FALSE)))</f>
        <v/>
      </c>
      <c r="BR15" s="72" t="str">
        <f>IF(ISBLANK(BL15), "", -3 + (BL15 -VLOOKUP(BP15,Anthro_Calc!C:P,4,FALSE)) / (VLOOKUP(BP15,Anthro_Calc!C:P,5,FALSE) - VLOOKUP(BP15,Anthro_Calc!C:P,4,FALSE)))</f>
        <v/>
      </c>
      <c r="BS15" s="72" t="str">
        <f>IF(ISBLANK(BL15), "", 3 + (BL15 -VLOOKUP(BP15,Anthro_Calc!C:P,10,FALSE)) / (VLOOKUP(BP15,Anthro_Calc!C:P,10,FALSE) - VLOOKUP(BP15,Anthro_Calc!C:P,9,FALSE)))</f>
        <v/>
      </c>
      <c r="BT15" s="120" t="str">
        <f t="shared" si="29"/>
        <v/>
      </c>
      <c r="BU15" s="117" t="str">
        <f t="shared" si="30"/>
        <v/>
      </c>
      <c r="BV15" s="104" t="str">
        <f t="shared" si="31"/>
        <v/>
      </c>
      <c r="BW15" s="73" t="str">
        <f t="shared" si="5"/>
        <v/>
      </c>
      <c r="BX15" s="77"/>
      <c r="BY15" s="73" t="str">
        <f>IF(ISBLANK(BL15), "", VLOOKUP(Z15&amp;" "&amp;BV15&amp;" "&amp;BW15,Graduation_Criteria!$D$2:$E$34,2,FALSE))</f>
        <v/>
      </c>
      <c r="BZ15" s="73" t="str">
        <f t="shared" si="6"/>
        <v/>
      </c>
      <c r="CA15" s="71"/>
      <c r="CB15" s="74"/>
      <c r="CC15" s="74"/>
      <c r="CD15" s="115" t="str">
        <f t="shared" si="32"/>
        <v/>
      </c>
      <c r="CE15" s="79">
        <f t="shared" si="33"/>
        <v>0</v>
      </c>
      <c r="CF15" s="79">
        <f t="shared" si="34"/>
        <v>0</v>
      </c>
      <c r="CG15" s="79" t="str">
        <f t="shared" si="35"/>
        <v>0</v>
      </c>
      <c r="CH15" s="79" t="str">
        <f>IF(ISBLANK(CC15), "", (POWER(CC15/VLOOKUP(CG15,Anthro_Calc!C:P,13,FALSE),VLOOKUP(CG15,Anthro_Calc!C:P,12,FALSE))-1) / (VLOOKUP(CG15,Anthro_Calc!C:P,14,FALSE)*VLOOKUP(CG15,Anthro_Calc!C:P,12,FALSE)))</f>
        <v/>
      </c>
      <c r="CI15" s="79" t="str">
        <f>IF(ISBLANK(CC15), "", -3 + (CC15 -VLOOKUP(CG15,Anthro_Calc!C:P,4,FALSE)) / (VLOOKUP(CG15,Anthro_Calc!C:P,5,FALSE) - VLOOKUP(CG15,Anthro_Calc!C:P,4,FALSE)))</f>
        <v/>
      </c>
      <c r="CJ15" s="79" t="str">
        <f>IF(ISBLANK(CC15), "", 3 + (CC15 -VLOOKUP(CG15,Anthro_Calc!C:P,10,FALSE)) / (VLOOKUP(CG15,Anthro_Calc!C:P,10,FALSE) - VLOOKUP(CG15,Anthro_Calc!C:P,9,FALSE)))</f>
        <v/>
      </c>
      <c r="CK15" s="129" t="str">
        <f t="shared" si="36"/>
        <v/>
      </c>
      <c r="CL15" s="117" t="str">
        <f t="shared" si="37"/>
        <v/>
      </c>
      <c r="CM15" s="104" t="str">
        <f t="shared" si="38"/>
        <v/>
      </c>
      <c r="CN15" s="77"/>
      <c r="CO15" s="71"/>
      <c r="CP15" s="74"/>
      <c r="CQ15" s="83"/>
      <c r="CR15" s="118" t="str">
        <f t="shared" si="39"/>
        <v/>
      </c>
      <c r="CS15" s="119">
        <f t="shared" si="40"/>
        <v>0</v>
      </c>
      <c r="CT15" s="119">
        <f t="shared" si="41"/>
        <v>0</v>
      </c>
      <c r="CU15" s="119" t="str">
        <f t="shared" si="42"/>
        <v>0</v>
      </c>
      <c r="CV15" s="119" t="str">
        <f>IF(ISBLANK(CQ15), "", (POWER(CQ15/VLOOKUP(CU15,Anthro_Calc!C:P,13,FALSE),VLOOKUP(CU15,Anthro_Calc!C:P,12,FALSE))-1) / (VLOOKUP(CU15,Anthro_Calc!C:P,14,FALSE)*VLOOKUP(CU15,Anthro_Calc!C:P,12,FALSE)))</f>
        <v/>
      </c>
      <c r="CW15" s="119" t="str">
        <f>IF(ISBLANK(CQ15), "", -3 + (CQ15 -VLOOKUP(CU15,Anthro_Calc!C:P,4,FALSE)) / (VLOOKUP(CU15,Anthro_Calc!C:P,5,FALSE) - VLOOKUP(CU15,Anthro_Calc!C:P,4,FALSE)))</f>
        <v/>
      </c>
      <c r="CX15" s="119" t="str">
        <f>IF(ISBLANK(CQ15), "", 3 + (CQ15 -VLOOKUP(CU15,Anthro_Calc!C:P,10,FALSE)) / (VLOOKUP(CU15,Anthro_Calc!C:P,10,FALSE) - VLOOKUP(CU15,Anthro_Calc!C:P,9,FALSE)))</f>
        <v/>
      </c>
      <c r="CY15" s="128" t="str">
        <f t="shared" si="43"/>
        <v/>
      </c>
      <c r="CZ15" s="117" t="str">
        <f t="shared" si="44"/>
        <v/>
      </c>
      <c r="DA15" s="104" t="str">
        <f t="shared" si="45"/>
        <v/>
      </c>
      <c r="DB15" s="135"/>
    </row>
    <row r="16" spans="1:106" s="80" customFormat="1" ht="15" customHeight="1">
      <c r="A16" s="134">
        <f t="shared" si="0"/>
        <v>12</v>
      </c>
      <c r="B16" s="66"/>
      <c r="C16" s="66"/>
      <c r="D16" s="66"/>
      <c r="E16" s="66"/>
      <c r="F16" s="130"/>
      <c r="G16" s="131"/>
      <c r="H16" s="66"/>
      <c r="I16" s="66"/>
      <c r="J16" s="66"/>
      <c r="K16" s="66"/>
      <c r="L16" s="55"/>
      <c r="M16" s="61"/>
      <c r="N16" s="69" t="str">
        <f t="shared" ca="1" si="7"/>
        <v/>
      </c>
      <c r="O16" s="70"/>
      <c r="P16" s="70"/>
      <c r="Q16" s="60"/>
      <c r="R16" s="89"/>
      <c r="S16" s="72" t="str">
        <f t="shared" si="8"/>
        <v/>
      </c>
      <c r="T16" s="72" t="str">
        <f t="shared" si="9"/>
        <v/>
      </c>
      <c r="U16" s="72" t="str">
        <f t="shared" si="10"/>
        <v/>
      </c>
      <c r="V16" s="72" t="str">
        <f>IF(ISBLANK(R16), "", (POWER(R16/VLOOKUP(U16,Anthro_Calc!C:P,13,FALSE),VLOOKUP(U16,Anthro_Calc!C:P,12,FALSE))-1) / (VLOOKUP(U16,Anthro_Calc!C:P,14,FALSE)*VLOOKUP(U16,Anthro_Calc!C:P,12,FALSE)))</f>
        <v/>
      </c>
      <c r="W16" s="72" t="str">
        <f>IF(ISBLANK(R16), "", -3 + (R16 -VLOOKUP(U16,Anthro_Calc!C:P,4,FALSE)) / (VLOOKUP(U16,Anthro_Calc!C:P,5,FALSE) - VLOOKUP(U16,Anthro_Calc!C:P,4,FALSE)))</f>
        <v/>
      </c>
      <c r="X16" s="72" t="str">
        <f>IF(ISBLANK(R16), "", 3 + (R16 -VLOOKUP(U16,Anthro_Calc!C:P,10,FALSE)) / (VLOOKUP(U16,Anthro_Calc!C:P,10,FALSE) - VLOOKUP(U16,Anthro_Calc!C:P,9,FALSE)))</f>
        <v/>
      </c>
      <c r="Y16" s="120" t="str">
        <f t="shared" si="11"/>
        <v/>
      </c>
      <c r="Z16" s="117" t="str">
        <f t="shared" si="12"/>
        <v/>
      </c>
      <c r="AA16" s="104" t="str">
        <f t="shared" si="46"/>
        <v/>
      </c>
      <c r="AB16" s="71"/>
      <c r="AC16" s="74"/>
      <c r="AD16" s="89"/>
      <c r="AE16" s="75" t="str">
        <f t="shared" si="13"/>
        <v/>
      </c>
      <c r="AF16" s="72">
        <f t="shared" si="14"/>
        <v>0</v>
      </c>
      <c r="AG16" s="72">
        <f t="shared" si="15"/>
        <v>0</v>
      </c>
      <c r="AH16" s="72" t="str">
        <f t="shared" si="16"/>
        <v>0</v>
      </c>
      <c r="AI16" s="72" t="str">
        <f>IF(ISBLANK(AD16), "", (POWER(AD16/VLOOKUP(AH16,Anthro_Calc!C:P,13,FALSE),VLOOKUP(AH16,Anthro_Calc!C:P,12,FALSE))-1) / (VLOOKUP(AH16,Anthro_Calc!C:P,14,FALSE)*VLOOKUP(AH16,Anthro_Calc!C:P,12,FALSE)))</f>
        <v/>
      </c>
      <c r="AJ16" s="72" t="str">
        <f>IF(ISBLANK(AD16), "", -3 + (AD16 -VLOOKUP(AH16,Anthro_Calc!C:P,4,FALSE)) / (VLOOKUP(AH16,Anthro_Calc!C:P,5,FALSE) - VLOOKUP(AH16,Anthro_Calc!C:P,4,FALSE)))</f>
        <v/>
      </c>
      <c r="AK16" s="72" t="str">
        <f>IF(ISBLANK(AD16), "", 3 + (AD16 -VLOOKUP(AH16,Anthro_Calc!C:P,10,FALSE)) / (VLOOKUP(AH16,Anthro_Calc!C:P,10,FALSE) - VLOOKUP(AH16,Anthro_Calc!C:P,9,FALSE)))</f>
        <v/>
      </c>
      <c r="AL16" s="120" t="str">
        <f t="shared" si="17"/>
        <v/>
      </c>
      <c r="AM16" s="117" t="str">
        <f t="shared" si="18"/>
        <v/>
      </c>
      <c r="AN16" s="104" t="str">
        <f t="shared" si="19"/>
        <v/>
      </c>
      <c r="AO16" s="76" t="str">
        <f t="shared" si="1"/>
        <v/>
      </c>
      <c r="AP16" s="77"/>
      <c r="AQ16" s="77"/>
      <c r="AR16" s="71"/>
      <c r="AS16" s="74"/>
      <c r="AT16" s="89"/>
      <c r="AU16" s="75" t="str">
        <f t="shared" si="20"/>
        <v/>
      </c>
      <c r="AV16" s="72">
        <f t="shared" si="21"/>
        <v>0</v>
      </c>
      <c r="AW16" s="72">
        <f t="shared" si="22"/>
        <v>0</v>
      </c>
      <c r="AX16" s="72" t="str">
        <f t="shared" si="23"/>
        <v>0</v>
      </c>
      <c r="AY16" s="72" t="str">
        <f>IF(ISBLANK(AT16), "", (POWER(AT16/VLOOKUP(AX16,Anthro_Calc!C:P,13,FALSE),VLOOKUP(AX16,Anthro_Calc!C:P,12,FALSE))-1) / (VLOOKUP(AX16,Anthro_Calc!C:P,14,FALSE)*VLOOKUP(AX16,Anthro_Calc!C:P,12,FALSE)))</f>
        <v/>
      </c>
      <c r="AZ16" s="72" t="str">
        <f>IF(ISBLANK(AT16), "", -3 + (AT16 -VLOOKUP(AX16,Anthro_Calc!C:P,4,FALSE)) / (VLOOKUP(AX16,Anthro_Calc!C:P,5,FALSE) - VLOOKUP(AX16,Anthro_Calc!C:P,4,FALSE)))</f>
        <v/>
      </c>
      <c r="BA16" s="72" t="str">
        <f>IF(ISBLANK(AT16), "", 3 + (AT16 -VLOOKUP(AX16,Anthro_Calc!C:P,10,FALSE)) / (VLOOKUP(AX16,Anthro_Calc!C:P,10,FALSE) - VLOOKUP(AX16,Anthro_Calc!C:P,9,FALSE)))</f>
        <v/>
      </c>
      <c r="BB16" s="120" t="str">
        <f t="shared" si="24"/>
        <v/>
      </c>
      <c r="BC16" s="117" t="str">
        <f t="shared" si="25"/>
        <v/>
      </c>
      <c r="BD16" s="104" t="str">
        <f t="shared" si="2"/>
        <v/>
      </c>
      <c r="BE16" s="76" t="str">
        <f t="shared" si="3"/>
        <v/>
      </c>
      <c r="BF16" s="73" t="str">
        <f t="shared" si="26"/>
        <v/>
      </c>
      <c r="BG16" s="73" t="str">
        <f t="shared" si="4"/>
        <v/>
      </c>
      <c r="BH16" s="77"/>
      <c r="BI16" s="133"/>
      <c r="BJ16" s="71"/>
      <c r="BK16" s="74"/>
      <c r="BL16" s="125"/>
      <c r="BM16" s="75" t="str">
        <f t="shared" si="27"/>
        <v/>
      </c>
      <c r="BN16" s="72">
        <f t="shared" si="47"/>
        <v>0</v>
      </c>
      <c r="BO16" s="72">
        <f t="shared" si="48"/>
        <v>0</v>
      </c>
      <c r="BP16" s="72" t="str">
        <f t="shared" si="28"/>
        <v>0</v>
      </c>
      <c r="BQ16" s="72" t="str">
        <f>IF(ISBLANK(BL16), "", (POWER(BL16/VLOOKUP(BP16,Anthro_Calc!C:P,13,FALSE),VLOOKUP(BP16,Anthro_Calc!C:P,12,FALSE))-1) / (VLOOKUP(BP16,Anthro_Calc!C:P,14,FALSE)*VLOOKUP(BP16,Anthro_Calc!C:P,12,FALSE)))</f>
        <v/>
      </c>
      <c r="BR16" s="72" t="str">
        <f>IF(ISBLANK(BL16), "", -3 + (BL16 -VLOOKUP(BP16,Anthro_Calc!C:P,4,FALSE)) / (VLOOKUP(BP16,Anthro_Calc!C:P,5,FALSE) - VLOOKUP(BP16,Anthro_Calc!C:P,4,FALSE)))</f>
        <v/>
      </c>
      <c r="BS16" s="72" t="str">
        <f>IF(ISBLANK(BL16), "", 3 + (BL16 -VLOOKUP(BP16,Anthro_Calc!C:P,10,FALSE)) / (VLOOKUP(BP16,Anthro_Calc!C:P,10,FALSE) - VLOOKUP(BP16,Anthro_Calc!C:P,9,FALSE)))</f>
        <v/>
      </c>
      <c r="BT16" s="120" t="str">
        <f t="shared" si="29"/>
        <v/>
      </c>
      <c r="BU16" s="117" t="str">
        <f t="shared" si="30"/>
        <v/>
      </c>
      <c r="BV16" s="104" t="str">
        <f t="shared" si="31"/>
        <v/>
      </c>
      <c r="BW16" s="73" t="str">
        <f t="shared" si="5"/>
        <v/>
      </c>
      <c r="BX16" s="77"/>
      <c r="BY16" s="73" t="str">
        <f>IF(ISBLANK(BL16), "", VLOOKUP(Z16&amp;" "&amp;BV16&amp;" "&amp;BW16,Graduation_Criteria!$D$2:$E$34,2,FALSE))</f>
        <v/>
      </c>
      <c r="BZ16" s="73" t="str">
        <f t="shared" si="6"/>
        <v/>
      </c>
      <c r="CA16" s="71"/>
      <c r="CB16" s="74"/>
      <c r="CC16" s="74"/>
      <c r="CD16" s="115" t="str">
        <f t="shared" si="32"/>
        <v/>
      </c>
      <c r="CE16" s="79">
        <f t="shared" si="33"/>
        <v>0</v>
      </c>
      <c r="CF16" s="79">
        <f t="shared" si="34"/>
        <v>0</v>
      </c>
      <c r="CG16" s="79" t="str">
        <f t="shared" si="35"/>
        <v>0</v>
      </c>
      <c r="CH16" s="79" t="str">
        <f>IF(ISBLANK(CC16), "", (POWER(CC16/VLOOKUP(CG16,Anthro_Calc!C:P,13,FALSE),VLOOKUP(CG16,Anthro_Calc!C:P,12,FALSE))-1) / (VLOOKUP(CG16,Anthro_Calc!C:P,14,FALSE)*VLOOKUP(CG16,Anthro_Calc!C:P,12,FALSE)))</f>
        <v/>
      </c>
      <c r="CI16" s="79" t="str">
        <f>IF(ISBLANK(CC16), "", -3 + (CC16 -VLOOKUP(CG16,Anthro_Calc!C:P,4,FALSE)) / (VLOOKUP(CG16,Anthro_Calc!C:P,5,FALSE) - VLOOKUP(CG16,Anthro_Calc!C:P,4,FALSE)))</f>
        <v/>
      </c>
      <c r="CJ16" s="79" t="str">
        <f>IF(ISBLANK(CC16), "", 3 + (CC16 -VLOOKUP(CG16,Anthro_Calc!C:P,10,FALSE)) / (VLOOKUP(CG16,Anthro_Calc!C:P,10,FALSE) - VLOOKUP(CG16,Anthro_Calc!C:P,9,FALSE)))</f>
        <v/>
      </c>
      <c r="CK16" s="129" t="str">
        <f t="shared" si="36"/>
        <v/>
      </c>
      <c r="CL16" s="117" t="str">
        <f t="shared" si="37"/>
        <v/>
      </c>
      <c r="CM16" s="104" t="str">
        <f t="shared" si="38"/>
        <v/>
      </c>
      <c r="CN16" s="77"/>
      <c r="CO16" s="71"/>
      <c r="CP16" s="74"/>
      <c r="CQ16" s="83"/>
      <c r="CR16" s="118" t="str">
        <f t="shared" si="39"/>
        <v/>
      </c>
      <c r="CS16" s="119">
        <f t="shared" si="40"/>
        <v>0</v>
      </c>
      <c r="CT16" s="119">
        <f t="shared" si="41"/>
        <v>0</v>
      </c>
      <c r="CU16" s="119" t="str">
        <f t="shared" si="42"/>
        <v>0</v>
      </c>
      <c r="CV16" s="119" t="str">
        <f>IF(ISBLANK(CQ16), "", (POWER(CQ16/VLOOKUP(CU16,Anthro_Calc!C:P,13,FALSE),VLOOKUP(CU16,Anthro_Calc!C:P,12,FALSE))-1) / (VLOOKUP(CU16,Anthro_Calc!C:P,14,FALSE)*VLOOKUP(CU16,Anthro_Calc!C:P,12,FALSE)))</f>
        <v/>
      </c>
      <c r="CW16" s="119" t="str">
        <f>IF(ISBLANK(CQ16), "", -3 + (CQ16 -VLOOKUP(CU16,Anthro_Calc!C:P,4,FALSE)) / (VLOOKUP(CU16,Anthro_Calc!C:P,5,FALSE) - VLOOKUP(CU16,Anthro_Calc!C:P,4,FALSE)))</f>
        <v/>
      </c>
      <c r="CX16" s="119" t="str">
        <f>IF(ISBLANK(CQ16), "", 3 + (CQ16 -VLOOKUP(CU16,Anthro_Calc!C:P,10,FALSE)) / (VLOOKUP(CU16,Anthro_Calc!C:P,10,FALSE) - VLOOKUP(CU16,Anthro_Calc!C:P,9,FALSE)))</f>
        <v/>
      </c>
      <c r="CY16" s="128" t="str">
        <f t="shared" si="43"/>
        <v/>
      </c>
      <c r="CZ16" s="117" t="str">
        <f t="shared" si="44"/>
        <v/>
      </c>
      <c r="DA16" s="104" t="str">
        <f t="shared" si="45"/>
        <v/>
      </c>
      <c r="DB16" s="135"/>
    </row>
    <row r="17" spans="1:106" s="80" customFormat="1" ht="15" customHeight="1">
      <c r="A17" s="134">
        <f t="shared" si="0"/>
        <v>13</v>
      </c>
      <c r="B17" s="66"/>
      <c r="C17" s="66"/>
      <c r="D17" s="66"/>
      <c r="E17" s="66"/>
      <c r="F17" s="130"/>
      <c r="G17" s="106"/>
      <c r="H17" s="66"/>
      <c r="I17" s="66"/>
      <c r="J17" s="66"/>
      <c r="K17" s="66"/>
      <c r="L17" s="55"/>
      <c r="M17" s="61"/>
      <c r="N17" s="69" t="str">
        <f t="shared" ca="1" si="7"/>
        <v/>
      </c>
      <c r="O17" s="70"/>
      <c r="P17" s="70"/>
      <c r="Q17" s="60"/>
      <c r="R17" s="89"/>
      <c r="S17" s="72" t="str">
        <f t="shared" si="8"/>
        <v/>
      </c>
      <c r="T17" s="72" t="str">
        <f t="shared" si="9"/>
        <v/>
      </c>
      <c r="U17" s="72" t="str">
        <f t="shared" si="10"/>
        <v/>
      </c>
      <c r="V17" s="72" t="str">
        <f>IF(ISBLANK(R17), "", (POWER(R17/VLOOKUP(U17,Anthro_Calc!C:P,13,FALSE),VLOOKUP(U17,Anthro_Calc!C:P,12,FALSE))-1) / (VLOOKUP(U17,Anthro_Calc!C:P,14,FALSE)*VLOOKUP(U17,Anthro_Calc!C:P,12,FALSE)))</f>
        <v/>
      </c>
      <c r="W17" s="72" t="str">
        <f>IF(ISBLANK(R17), "", -3 + (R17 -VLOOKUP(U17,Anthro_Calc!C:P,4,FALSE)) / (VLOOKUP(U17,Anthro_Calc!C:P,5,FALSE) - VLOOKUP(U17,Anthro_Calc!C:P,4,FALSE)))</f>
        <v/>
      </c>
      <c r="X17" s="72" t="str">
        <f>IF(ISBLANK(R17), "", 3 + (R17 -VLOOKUP(U17,Anthro_Calc!C:P,10,FALSE)) / (VLOOKUP(U17,Anthro_Calc!C:P,10,FALSE) - VLOOKUP(U17,Anthro_Calc!C:P,9,FALSE)))</f>
        <v/>
      </c>
      <c r="Y17" s="120" t="str">
        <f t="shared" si="11"/>
        <v/>
      </c>
      <c r="Z17" s="117" t="str">
        <f t="shared" si="12"/>
        <v/>
      </c>
      <c r="AA17" s="104" t="str">
        <f t="shared" si="46"/>
        <v/>
      </c>
      <c r="AB17" s="71"/>
      <c r="AC17" s="74"/>
      <c r="AD17" s="89"/>
      <c r="AE17" s="75" t="str">
        <f t="shared" si="13"/>
        <v/>
      </c>
      <c r="AF17" s="72">
        <f t="shared" si="14"/>
        <v>0</v>
      </c>
      <c r="AG17" s="72">
        <f t="shared" si="15"/>
        <v>0</v>
      </c>
      <c r="AH17" s="72" t="str">
        <f t="shared" si="16"/>
        <v>0</v>
      </c>
      <c r="AI17" s="72" t="str">
        <f>IF(ISBLANK(AD17), "", (POWER(AD17/VLOOKUP(AH17,Anthro_Calc!C:P,13,FALSE),VLOOKUP(AH17,Anthro_Calc!C:P,12,FALSE))-1) / (VLOOKUP(AH17,Anthro_Calc!C:P,14,FALSE)*VLOOKUP(AH17,Anthro_Calc!C:P,12,FALSE)))</f>
        <v/>
      </c>
      <c r="AJ17" s="72" t="str">
        <f>IF(ISBLANK(AD17), "", -3 + (AD17 -VLOOKUP(AH17,Anthro_Calc!C:P,4,FALSE)) / (VLOOKUP(AH17,Anthro_Calc!C:P,5,FALSE) - VLOOKUP(AH17,Anthro_Calc!C:P,4,FALSE)))</f>
        <v/>
      </c>
      <c r="AK17" s="72" t="str">
        <f>IF(ISBLANK(AD17), "", 3 + (AD17 -VLOOKUP(AH17,Anthro_Calc!C:P,10,FALSE)) / (VLOOKUP(AH17,Anthro_Calc!C:P,10,FALSE) - VLOOKUP(AH17,Anthro_Calc!C:P,9,FALSE)))</f>
        <v/>
      </c>
      <c r="AL17" s="120" t="str">
        <f t="shared" si="17"/>
        <v/>
      </c>
      <c r="AM17" s="117" t="str">
        <f t="shared" si="18"/>
        <v/>
      </c>
      <c r="AN17" s="104" t="str">
        <f t="shared" si="19"/>
        <v/>
      </c>
      <c r="AO17" s="76" t="str">
        <f t="shared" si="1"/>
        <v/>
      </c>
      <c r="AP17" s="77"/>
      <c r="AQ17" s="77"/>
      <c r="AR17" s="71"/>
      <c r="AS17" s="74"/>
      <c r="AT17" s="89"/>
      <c r="AU17" s="75" t="str">
        <f t="shared" si="20"/>
        <v/>
      </c>
      <c r="AV17" s="72">
        <f t="shared" si="21"/>
        <v>0</v>
      </c>
      <c r="AW17" s="72">
        <f t="shared" si="22"/>
        <v>0</v>
      </c>
      <c r="AX17" s="72" t="str">
        <f t="shared" si="23"/>
        <v>0</v>
      </c>
      <c r="AY17" s="72" t="str">
        <f>IF(ISBLANK(AT17), "", (POWER(AT17/VLOOKUP(AX17,Anthro_Calc!C:P,13,FALSE),VLOOKUP(AX17,Anthro_Calc!C:P,12,FALSE))-1) / (VLOOKUP(AX17,Anthro_Calc!C:P,14,FALSE)*VLOOKUP(AX17,Anthro_Calc!C:P,12,FALSE)))</f>
        <v/>
      </c>
      <c r="AZ17" s="72" t="str">
        <f>IF(ISBLANK(AT17), "", -3 + (AT17 -VLOOKUP(AX17,Anthro_Calc!C:P,4,FALSE)) / (VLOOKUP(AX17,Anthro_Calc!C:P,5,FALSE) - VLOOKUP(AX17,Anthro_Calc!C:P,4,FALSE)))</f>
        <v/>
      </c>
      <c r="BA17" s="72" t="str">
        <f>IF(ISBLANK(AT17), "", 3 + (AT17 -VLOOKUP(AX17,Anthro_Calc!C:P,10,FALSE)) / (VLOOKUP(AX17,Anthro_Calc!C:P,10,FALSE) - VLOOKUP(AX17,Anthro_Calc!C:P,9,FALSE)))</f>
        <v/>
      </c>
      <c r="BB17" s="120" t="str">
        <f t="shared" si="24"/>
        <v/>
      </c>
      <c r="BC17" s="117" t="str">
        <f t="shared" si="25"/>
        <v/>
      </c>
      <c r="BD17" s="104" t="str">
        <f t="shared" si="2"/>
        <v/>
      </c>
      <c r="BE17" s="76" t="str">
        <f t="shared" si="3"/>
        <v/>
      </c>
      <c r="BF17" s="73" t="str">
        <f t="shared" si="26"/>
        <v/>
      </c>
      <c r="BG17" s="73" t="str">
        <f t="shared" si="4"/>
        <v/>
      </c>
      <c r="BH17" s="77"/>
      <c r="BI17" s="133"/>
      <c r="BJ17" s="71"/>
      <c r="BK17" s="74"/>
      <c r="BL17" s="125"/>
      <c r="BM17" s="75" t="str">
        <f t="shared" si="27"/>
        <v/>
      </c>
      <c r="BN17" s="72">
        <f t="shared" si="47"/>
        <v>0</v>
      </c>
      <c r="BO17" s="72">
        <f t="shared" si="48"/>
        <v>0</v>
      </c>
      <c r="BP17" s="72" t="str">
        <f t="shared" si="28"/>
        <v>0</v>
      </c>
      <c r="BQ17" s="72" t="str">
        <f>IF(ISBLANK(BL17), "", (POWER(BL17/VLOOKUP(BP17,Anthro_Calc!C:P,13,FALSE),VLOOKUP(BP17,Anthro_Calc!C:P,12,FALSE))-1) / (VLOOKUP(BP17,Anthro_Calc!C:P,14,FALSE)*VLOOKUP(BP17,Anthro_Calc!C:P,12,FALSE)))</f>
        <v/>
      </c>
      <c r="BR17" s="72" t="str">
        <f>IF(ISBLANK(BL17), "", -3 + (BL17 -VLOOKUP(BP17,Anthro_Calc!C:P,4,FALSE)) / (VLOOKUP(BP17,Anthro_Calc!C:P,5,FALSE) - VLOOKUP(BP17,Anthro_Calc!C:P,4,FALSE)))</f>
        <v/>
      </c>
      <c r="BS17" s="72" t="str">
        <f>IF(ISBLANK(BL17), "", 3 + (BL17 -VLOOKUP(BP17,Anthro_Calc!C:P,10,FALSE)) / (VLOOKUP(BP17,Anthro_Calc!C:P,10,FALSE) - VLOOKUP(BP17,Anthro_Calc!C:P,9,FALSE)))</f>
        <v/>
      </c>
      <c r="BT17" s="120" t="str">
        <f t="shared" si="29"/>
        <v/>
      </c>
      <c r="BU17" s="117" t="str">
        <f t="shared" si="30"/>
        <v/>
      </c>
      <c r="BV17" s="104" t="str">
        <f t="shared" si="31"/>
        <v/>
      </c>
      <c r="BW17" s="73" t="str">
        <f t="shared" si="5"/>
        <v/>
      </c>
      <c r="BX17" s="77"/>
      <c r="BY17" s="73" t="str">
        <f>IF(ISBLANK(BL17), "", VLOOKUP(Z17&amp;" "&amp;BV17&amp;" "&amp;BW17,Graduation_Criteria!$D$2:$E$34,2,FALSE))</f>
        <v/>
      </c>
      <c r="BZ17" s="73" t="str">
        <f t="shared" si="6"/>
        <v/>
      </c>
      <c r="CA17" s="71"/>
      <c r="CB17" s="74"/>
      <c r="CC17" s="74"/>
      <c r="CD17" s="115" t="str">
        <f t="shared" si="32"/>
        <v/>
      </c>
      <c r="CE17" s="79">
        <f t="shared" si="33"/>
        <v>0</v>
      </c>
      <c r="CF17" s="79">
        <f t="shared" si="34"/>
        <v>0</v>
      </c>
      <c r="CG17" s="79" t="str">
        <f t="shared" si="35"/>
        <v>0</v>
      </c>
      <c r="CH17" s="79" t="str">
        <f>IF(ISBLANK(CC17), "", (POWER(CC17/VLOOKUP(CG17,Anthro_Calc!C:P,13,FALSE),VLOOKUP(CG17,Anthro_Calc!C:P,12,FALSE))-1) / (VLOOKUP(CG17,Anthro_Calc!C:P,14,FALSE)*VLOOKUP(CG17,Anthro_Calc!C:P,12,FALSE)))</f>
        <v/>
      </c>
      <c r="CI17" s="79" t="str">
        <f>IF(ISBLANK(CC17), "", -3 + (CC17 -VLOOKUP(CG17,Anthro_Calc!C:P,4,FALSE)) / (VLOOKUP(CG17,Anthro_Calc!C:P,5,FALSE) - VLOOKUP(CG17,Anthro_Calc!C:P,4,FALSE)))</f>
        <v/>
      </c>
      <c r="CJ17" s="79" t="str">
        <f>IF(ISBLANK(CC17), "", 3 + (CC17 -VLOOKUP(CG17,Anthro_Calc!C:P,10,FALSE)) / (VLOOKUP(CG17,Anthro_Calc!C:P,10,FALSE) - VLOOKUP(CG17,Anthro_Calc!C:P,9,FALSE)))</f>
        <v/>
      </c>
      <c r="CK17" s="129" t="str">
        <f t="shared" si="36"/>
        <v/>
      </c>
      <c r="CL17" s="117" t="str">
        <f t="shared" si="37"/>
        <v/>
      </c>
      <c r="CM17" s="104" t="str">
        <f t="shared" si="38"/>
        <v/>
      </c>
      <c r="CN17" s="77"/>
      <c r="CO17" s="71"/>
      <c r="CP17" s="74"/>
      <c r="CQ17" s="83"/>
      <c r="CR17" s="118" t="str">
        <f t="shared" si="39"/>
        <v/>
      </c>
      <c r="CS17" s="119">
        <f t="shared" si="40"/>
        <v>0</v>
      </c>
      <c r="CT17" s="119">
        <f t="shared" si="41"/>
        <v>0</v>
      </c>
      <c r="CU17" s="119" t="str">
        <f t="shared" si="42"/>
        <v>0</v>
      </c>
      <c r="CV17" s="119" t="str">
        <f>IF(ISBLANK(CQ17), "", (POWER(CQ17/VLOOKUP(CU17,Anthro_Calc!C:P,13,FALSE),VLOOKUP(CU17,Anthro_Calc!C:P,12,FALSE))-1) / (VLOOKUP(CU17,Anthro_Calc!C:P,14,FALSE)*VLOOKUP(CU17,Anthro_Calc!C:P,12,FALSE)))</f>
        <v/>
      </c>
      <c r="CW17" s="119" t="str">
        <f>IF(ISBLANK(CQ17), "", -3 + (CQ17 -VLOOKUP(CU17,Anthro_Calc!C:P,4,FALSE)) / (VLOOKUP(CU17,Anthro_Calc!C:P,5,FALSE) - VLOOKUP(CU17,Anthro_Calc!C:P,4,FALSE)))</f>
        <v/>
      </c>
      <c r="CX17" s="119" t="str">
        <f>IF(ISBLANK(CQ17), "", 3 + (CQ17 -VLOOKUP(CU17,Anthro_Calc!C:P,10,FALSE)) / (VLOOKUP(CU17,Anthro_Calc!C:P,10,FALSE) - VLOOKUP(CU17,Anthro_Calc!C:P,9,FALSE)))</f>
        <v/>
      </c>
      <c r="CY17" s="128" t="str">
        <f t="shared" si="43"/>
        <v/>
      </c>
      <c r="CZ17" s="117" t="str">
        <f t="shared" si="44"/>
        <v/>
      </c>
      <c r="DA17" s="104" t="str">
        <f t="shared" si="45"/>
        <v/>
      </c>
      <c r="DB17" s="135"/>
    </row>
    <row r="18" spans="1:106" s="80" customFormat="1" ht="15" customHeight="1">
      <c r="A18" s="134">
        <f t="shared" si="0"/>
        <v>14</v>
      </c>
      <c r="B18" s="66"/>
      <c r="C18" s="66"/>
      <c r="D18" s="66"/>
      <c r="E18" s="66"/>
      <c r="F18" s="130"/>
      <c r="G18" s="106"/>
      <c r="H18" s="66"/>
      <c r="I18" s="66"/>
      <c r="J18" s="66"/>
      <c r="K18" s="66"/>
      <c r="L18" s="55"/>
      <c r="M18" s="61"/>
      <c r="N18" s="69" t="str">
        <f t="shared" ca="1" si="7"/>
        <v/>
      </c>
      <c r="O18" s="70"/>
      <c r="P18" s="70"/>
      <c r="Q18" s="60"/>
      <c r="R18" s="89"/>
      <c r="S18" s="72" t="str">
        <f t="shared" si="8"/>
        <v/>
      </c>
      <c r="T18" s="72" t="str">
        <f t="shared" si="9"/>
        <v/>
      </c>
      <c r="U18" s="72" t="str">
        <f t="shared" si="10"/>
        <v/>
      </c>
      <c r="V18" s="72" t="str">
        <f>IF(ISBLANK(R18), "", (POWER(R18/VLOOKUP(U18,Anthro_Calc!C:P,13,FALSE),VLOOKUP(U18,Anthro_Calc!C:P,12,FALSE))-1) / (VLOOKUP(U18,Anthro_Calc!C:P,14,FALSE)*VLOOKUP(U18,Anthro_Calc!C:P,12,FALSE)))</f>
        <v/>
      </c>
      <c r="W18" s="72" t="str">
        <f>IF(ISBLANK(R18), "", -3 + (R18 -VLOOKUP(U18,Anthro_Calc!C:P,4,FALSE)) / (VLOOKUP(U18,Anthro_Calc!C:P,5,FALSE) - VLOOKUP(U18,Anthro_Calc!C:P,4,FALSE)))</f>
        <v/>
      </c>
      <c r="X18" s="72" t="str">
        <f>IF(ISBLANK(R18), "", 3 + (R18 -VLOOKUP(U18,Anthro_Calc!C:P,10,FALSE)) / (VLOOKUP(U18,Anthro_Calc!C:P,10,FALSE) - VLOOKUP(U18,Anthro_Calc!C:P,9,FALSE)))</f>
        <v/>
      </c>
      <c r="Y18" s="120" t="str">
        <f t="shared" si="11"/>
        <v/>
      </c>
      <c r="Z18" s="117" t="str">
        <f t="shared" si="12"/>
        <v/>
      </c>
      <c r="AA18" s="104" t="str">
        <f t="shared" si="46"/>
        <v/>
      </c>
      <c r="AB18" s="71"/>
      <c r="AC18" s="74"/>
      <c r="AD18" s="89"/>
      <c r="AE18" s="75" t="str">
        <f t="shared" si="13"/>
        <v/>
      </c>
      <c r="AF18" s="72">
        <f t="shared" si="14"/>
        <v>0</v>
      </c>
      <c r="AG18" s="72">
        <f t="shared" si="15"/>
        <v>0</v>
      </c>
      <c r="AH18" s="72" t="str">
        <f t="shared" si="16"/>
        <v>0</v>
      </c>
      <c r="AI18" s="72" t="str">
        <f>IF(ISBLANK(AD18), "", (POWER(AD18/VLOOKUP(AH18,Anthro_Calc!C:P,13,FALSE),VLOOKUP(AH18,Anthro_Calc!C:P,12,FALSE))-1) / (VLOOKUP(AH18,Anthro_Calc!C:P,14,FALSE)*VLOOKUP(AH18,Anthro_Calc!C:P,12,FALSE)))</f>
        <v/>
      </c>
      <c r="AJ18" s="72" t="str">
        <f>IF(ISBLANK(AD18), "", -3 + (AD18 -VLOOKUP(AH18,Anthro_Calc!C:P,4,FALSE)) / (VLOOKUP(AH18,Anthro_Calc!C:P,5,FALSE) - VLOOKUP(AH18,Anthro_Calc!C:P,4,FALSE)))</f>
        <v/>
      </c>
      <c r="AK18" s="72" t="str">
        <f>IF(ISBLANK(AD18), "", 3 + (AD18 -VLOOKUP(AH18,Anthro_Calc!C:P,10,FALSE)) / (VLOOKUP(AH18,Anthro_Calc!C:P,10,FALSE) - VLOOKUP(AH18,Anthro_Calc!C:P,9,FALSE)))</f>
        <v/>
      </c>
      <c r="AL18" s="120" t="str">
        <f t="shared" si="17"/>
        <v/>
      </c>
      <c r="AM18" s="117" t="str">
        <f t="shared" si="18"/>
        <v/>
      </c>
      <c r="AN18" s="104" t="str">
        <f t="shared" si="19"/>
        <v/>
      </c>
      <c r="AO18" s="76" t="str">
        <f t="shared" si="1"/>
        <v/>
      </c>
      <c r="AP18" s="77"/>
      <c r="AQ18" s="77" t="str">
        <f t="shared" ref="AQ18:AQ69" si="49">IF(AN18="NORMAL","GRADUATED",IF(AN18="MILD", "GRADUATED", IF(AN18="MODERATE","NOT-GRADUATED",IF(AN18="SEVERE","NOT-GRADUATED",""))))</f>
        <v/>
      </c>
      <c r="AR18" s="71"/>
      <c r="AS18" s="74"/>
      <c r="AT18" s="89"/>
      <c r="AU18" s="75" t="str">
        <f t="shared" si="20"/>
        <v/>
      </c>
      <c r="AV18" s="72">
        <f t="shared" si="21"/>
        <v>0</v>
      </c>
      <c r="AW18" s="72">
        <f t="shared" si="22"/>
        <v>0</v>
      </c>
      <c r="AX18" s="72" t="str">
        <f t="shared" si="23"/>
        <v>0</v>
      </c>
      <c r="AY18" s="72" t="str">
        <f>IF(ISBLANK(AT18), "", (POWER(AT18/VLOOKUP(AX18,Anthro_Calc!C:P,13,FALSE),VLOOKUP(AX18,Anthro_Calc!C:P,12,FALSE))-1) / (VLOOKUP(AX18,Anthro_Calc!C:P,14,FALSE)*VLOOKUP(AX18,Anthro_Calc!C:P,12,FALSE)))</f>
        <v/>
      </c>
      <c r="AZ18" s="72" t="str">
        <f>IF(ISBLANK(AT18), "", -3 + (AT18 -VLOOKUP(AX18,Anthro_Calc!C:P,4,FALSE)) / (VLOOKUP(AX18,Anthro_Calc!C:P,5,FALSE) - VLOOKUP(AX18,Anthro_Calc!C:P,4,FALSE)))</f>
        <v/>
      </c>
      <c r="BA18" s="72" t="str">
        <f>IF(ISBLANK(AT18), "", 3 + (AT18 -VLOOKUP(AX18,Anthro_Calc!C:P,10,FALSE)) / (VLOOKUP(AX18,Anthro_Calc!C:P,10,FALSE) - VLOOKUP(AX18,Anthro_Calc!C:P,9,FALSE)))</f>
        <v/>
      </c>
      <c r="BB18" s="120" t="str">
        <f t="shared" si="24"/>
        <v/>
      </c>
      <c r="BC18" s="117" t="str">
        <f t="shared" si="25"/>
        <v/>
      </c>
      <c r="BD18" s="104" t="str">
        <f t="shared" si="2"/>
        <v/>
      </c>
      <c r="BE18" s="76" t="str">
        <f t="shared" si="3"/>
        <v/>
      </c>
      <c r="BF18" s="73" t="str">
        <f t="shared" si="26"/>
        <v/>
      </c>
      <c r="BG18" s="73" t="str">
        <f t="shared" si="4"/>
        <v/>
      </c>
      <c r="BH18" s="77"/>
      <c r="BI18" s="133"/>
      <c r="BJ18" s="71"/>
      <c r="BK18" s="74"/>
      <c r="BL18" s="125"/>
      <c r="BM18" s="75" t="str">
        <f t="shared" si="27"/>
        <v/>
      </c>
      <c r="BN18" s="72">
        <f t="shared" si="47"/>
        <v>0</v>
      </c>
      <c r="BO18" s="72">
        <f t="shared" si="48"/>
        <v>0</v>
      </c>
      <c r="BP18" s="72" t="str">
        <f t="shared" si="28"/>
        <v>0</v>
      </c>
      <c r="BQ18" s="72" t="str">
        <f>IF(ISBLANK(BL18), "", (POWER(BL18/VLOOKUP(BP18,Anthro_Calc!C:P,13,FALSE),VLOOKUP(BP18,Anthro_Calc!C:P,12,FALSE))-1) / (VLOOKUP(BP18,Anthro_Calc!C:P,14,FALSE)*VLOOKUP(BP18,Anthro_Calc!C:P,12,FALSE)))</f>
        <v/>
      </c>
      <c r="BR18" s="72" t="str">
        <f>IF(ISBLANK(BL18), "", -3 + (BL18 -VLOOKUP(BP18,Anthro_Calc!C:P,4,FALSE)) / (VLOOKUP(BP18,Anthro_Calc!C:P,5,FALSE) - VLOOKUP(BP18,Anthro_Calc!C:P,4,FALSE)))</f>
        <v/>
      </c>
      <c r="BS18" s="72" t="str">
        <f>IF(ISBLANK(BL18), "", 3 + (BL18 -VLOOKUP(BP18,Anthro_Calc!C:P,10,FALSE)) / (VLOOKUP(BP18,Anthro_Calc!C:P,10,FALSE) - VLOOKUP(BP18,Anthro_Calc!C:P,9,FALSE)))</f>
        <v/>
      </c>
      <c r="BT18" s="120" t="str">
        <f t="shared" si="29"/>
        <v/>
      </c>
      <c r="BU18" s="117" t="str">
        <f t="shared" si="30"/>
        <v/>
      </c>
      <c r="BV18" s="104" t="str">
        <f t="shared" si="31"/>
        <v/>
      </c>
      <c r="BW18" s="73" t="str">
        <f t="shared" si="5"/>
        <v/>
      </c>
      <c r="BX18" s="77"/>
      <c r="BY18" s="73" t="str">
        <f>IF(ISBLANK(BL18), "", VLOOKUP(Z18&amp;" "&amp;BV18&amp;" "&amp;BW18,Graduation_Criteria!$D$2:$E$34,2,FALSE))</f>
        <v/>
      </c>
      <c r="BZ18" s="73" t="str">
        <f t="shared" si="6"/>
        <v/>
      </c>
      <c r="CA18" s="71"/>
      <c r="CB18" s="74"/>
      <c r="CC18" s="74"/>
      <c r="CD18" s="115" t="str">
        <f t="shared" si="32"/>
        <v/>
      </c>
      <c r="CE18" s="79">
        <f t="shared" si="33"/>
        <v>0</v>
      </c>
      <c r="CF18" s="79">
        <f t="shared" si="34"/>
        <v>0</v>
      </c>
      <c r="CG18" s="79" t="str">
        <f t="shared" si="35"/>
        <v>0</v>
      </c>
      <c r="CH18" s="79" t="str">
        <f>IF(ISBLANK(CC18), "", (POWER(CC18/VLOOKUP(CG18,Anthro_Calc!C:P,13,FALSE),VLOOKUP(CG18,Anthro_Calc!C:P,12,FALSE))-1) / (VLOOKUP(CG18,Anthro_Calc!C:P,14,FALSE)*VLOOKUP(CG18,Anthro_Calc!C:P,12,FALSE)))</f>
        <v/>
      </c>
      <c r="CI18" s="79" t="str">
        <f>IF(ISBLANK(CC18), "", -3 + (CC18 -VLOOKUP(CG18,Anthro_Calc!C:P,4,FALSE)) / (VLOOKUP(CG18,Anthro_Calc!C:P,5,FALSE) - VLOOKUP(CG18,Anthro_Calc!C:P,4,FALSE)))</f>
        <v/>
      </c>
      <c r="CJ18" s="79" t="str">
        <f>IF(ISBLANK(CC18), "", 3 + (CC18 -VLOOKUP(CG18,Anthro_Calc!C:P,10,FALSE)) / (VLOOKUP(CG18,Anthro_Calc!C:P,10,FALSE) - VLOOKUP(CG18,Anthro_Calc!C:P,9,FALSE)))</f>
        <v/>
      </c>
      <c r="CK18" s="129" t="str">
        <f t="shared" si="36"/>
        <v/>
      </c>
      <c r="CL18" s="117" t="str">
        <f t="shared" si="37"/>
        <v/>
      </c>
      <c r="CM18" s="104" t="str">
        <f t="shared" si="38"/>
        <v/>
      </c>
      <c r="CN18" s="77"/>
      <c r="CO18" s="71"/>
      <c r="CP18" s="74"/>
      <c r="CQ18" s="83"/>
      <c r="CR18" s="118" t="str">
        <f t="shared" si="39"/>
        <v/>
      </c>
      <c r="CS18" s="119">
        <f t="shared" si="40"/>
        <v>0</v>
      </c>
      <c r="CT18" s="119">
        <f t="shared" si="41"/>
        <v>0</v>
      </c>
      <c r="CU18" s="119" t="str">
        <f t="shared" si="42"/>
        <v>0</v>
      </c>
      <c r="CV18" s="119" t="str">
        <f>IF(ISBLANK(CQ18), "", (POWER(CQ18/VLOOKUP(CU18,Anthro_Calc!C:P,13,FALSE),VLOOKUP(CU18,Anthro_Calc!C:P,12,FALSE))-1) / (VLOOKUP(CU18,Anthro_Calc!C:P,14,FALSE)*VLOOKUP(CU18,Anthro_Calc!C:P,12,FALSE)))</f>
        <v/>
      </c>
      <c r="CW18" s="119" t="str">
        <f>IF(ISBLANK(CQ18), "", -3 + (CQ18 -VLOOKUP(CU18,Anthro_Calc!C:P,4,FALSE)) / (VLOOKUP(CU18,Anthro_Calc!C:P,5,FALSE) - VLOOKUP(CU18,Anthro_Calc!C:P,4,FALSE)))</f>
        <v/>
      </c>
      <c r="CX18" s="119" t="str">
        <f>IF(ISBLANK(CQ18), "", 3 + (CQ18 -VLOOKUP(CU18,Anthro_Calc!C:P,10,FALSE)) / (VLOOKUP(CU18,Anthro_Calc!C:P,10,FALSE) - VLOOKUP(CU18,Anthro_Calc!C:P,9,FALSE)))</f>
        <v/>
      </c>
      <c r="CY18" s="128" t="str">
        <f t="shared" si="43"/>
        <v/>
      </c>
      <c r="CZ18" s="117" t="str">
        <f t="shared" si="44"/>
        <v/>
      </c>
      <c r="DA18" s="104" t="str">
        <f t="shared" si="45"/>
        <v/>
      </c>
      <c r="DB18" s="135"/>
    </row>
    <row r="19" spans="1:106" s="80" customFormat="1" ht="15" customHeight="1">
      <c r="A19" s="134">
        <f t="shared" si="0"/>
        <v>15</v>
      </c>
      <c r="B19" s="66"/>
      <c r="C19" s="66"/>
      <c r="D19" s="66"/>
      <c r="E19" s="66"/>
      <c r="F19" s="130"/>
      <c r="G19" s="106"/>
      <c r="H19" s="66"/>
      <c r="I19" s="66"/>
      <c r="J19" s="66"/>
      <c r="K19" s="66"/>
      <c r="L19" s="55"/>
      <c r="M19" s="61"/>
      <c r="N19" s="69" t="str">
        <f t="shared" ca="1" si="7"/>
        <v/>
      </c>
      <c r="O19" s="70"/>
      <c r="P19" s="70"/>
      <c r="Q19" s="60"/>
      <c r="R19" s="89"/>
      <c r="S19" s="72" t="str">
        <f t="shared" si="8"/>
        <v/>
      </c>
      <c r="T19" s="72" t="str">
        <f t="shared" si="9"/>
        <v/>
      </c>
      <c r="U19" s="72" t="str">
        <f t="shared" si="10"/>
        <v/>
      </c>
      <c r="V19" s="72" t="str">
        <f>IF(ISBLANK(R19), "", (POWER(R19/VLOOKUP(U19,Anthro_Calc!C:P,13,FALSE),VLOOKUP(U19,Anthro_Calc!C:P,12,FALSE))-1) / (VLOOKUP(U19,Anthro_Calc!C:P,14,FALSE)*VLOOKUP(U19,Anthro_Calc!C:P,12,FALSE)))</f>
        <v/>
      </c>
      <c r="W19" s="72" t="str">
        <f>IF(ISBLANK(R19), "", -3 + (R19 -VLOOKUP(U19,Anthro_Calc!C:P,4,FALSE)) / (VLOOKUP(U19,Anthro_Calc!C:P,5,FALSE) - VLOOKUP(U19,Anthro_Calc!C:P,4,FALSE)))</f>
        <v/>
      </c>
      <c r="X19" s="72" t="str">
        <f>IF(ISBLANK(R19), "", 3 + (R19 -VLOOKUP(U19,Anthro_Calc!C:P,10,FALSE)) / (VLOOKUP(U19,Anthro_Calc!C:P,10,FALSE) - VLOOKUP(U19,Anthro_Calc!C:P,9,FALSE)))</f>
        <v/>
      </c>
      <c r="Y19" s="120" t="str">
        <f t="shared" si="11"/>
        <v/>
      </c>
      <c r="Z19" s="117" t="str">
        <f t="shared" si="12"/>
        <v/>
      </c>
      <c r="AA19" s="104" t="str">
        <f t="shared" si="46"/>
        <v/>
      </c>
      <c r="AB19" s="71"/>
      <c r="AC19" s="74"/>
      <c r="AD19" s="89"/>
      <c r="AE19" s="75" t="str">
        <f t="shared" si="13"/>
        <v/>
      </c>
      <c r="AF19" s="72">
        <f t="shared" si="14"/>
        <v>0</v>
      </c>
      <c r="AG19" s="72">
        <f t="shared" si="15"/>
        <v>0</v>
      </c>
      <c r="AH19" s="72" t="str">
        <f t="shared" si="16"/>
        <v>0</v>
      </c>
      <c r="AI19" s="72" t="str">
        <f>IF(ISBLANK(AD19), "", (POWER(AD19/VLOOKUP(AH19,Anthro_Calc!C:P,13,FALSE),VLOOKUP(AH19,Anthro_Calc!C:P,12,FALSE))-1) / (VLOOKUP(AH19,Anthro_Calc!C:P,14,FALSE)*VLOOKUP(AH19,Anthro_Calc!C:P,12,FALSE)))</f>
        <v/>
      </c>
      <c r="AJ19" s="72" t="str">
        <f>IF(ISBLANK(AD19), "", -3 + (AD19 -VLOOKUP(AH19,Anthro_Calc!C:P,4,FALSE)) / (VLOOKUP(AH19,Anthro_Calc!C:P,5,FALSE) - VLOOKUP(AH19,Anthro_Calc!C:P,4,FALSE)))</f>
        <v/>
      </c>
      <c r="AK19" s="72" t="str">
        <f>IF(ISBLANK(AD19), "", 3 + (AD19 -VLOOKUP(AH19,Anthro_Calc!C:P,10,FALSE)) / (VLOOKUP(AH19,Anthro_Calc!C:P,10,FALSE) - VLOOKUP(AH19,Anthro_Calc!C:P,9,FALSE)))</f>
        <v/>
      </c>
      <c r="AL19" s="120" t="str">
        <f t="shared" si="17"/>
        <v/>
      </c>
      <c r="AM19" s="117" t="str">
        <f t="shared" si="18"/>
        <v/>
      </c>
      <c r="AN19" s="104" t="str">
        <f t="shared" si="19"/>
        <v/>
      </c>
      <c r="AO19" s="76" t="str">
        <f t="shared" si="1"/>
        <v/>
      </c>
      <c r="AP19" s="77"/>
      <c r="AQ19" s="77" t="str">
        <f t="shared" si="49"/>
        <v/>
      </c>
      <c r="AR19" s="71"/>
      <c r="AS19" s="74"/>
      <c r="AT19" s="89"/>
      <c r="AU19" s="75" t="str">
        <f t="shared" si="20"/>
        <v/>
      </c>
      <c r="AV19" s="72">
        <f t="shared" si="21"/>
        <v>0</v>
      </c>
      <c r="AW19" s="72">
        <f t="shared" si="22"/>
        <v>0</v>
      </c>
      <c r="AX19" s="72" t="str">
        <f t="shared" si="23"/>
        <v>0</v>
      </c>
      <c r="AY19" s="72" t="str">
        <f>IF(ISBLANK(AT19), "", (POWER(AT19/VLOOKUP(AX19,Anthro_Calc!C:P,13,FALSE),VLOOKUP(AX19,Anthro_Calc!C:P,12,FALSE))-1) / (VLOOKUP(AX19,Anthro_Calc!C:P,14,FALSE)*VLOOKUP(AX19,Anthro_Calc!C:P,12,FALSE)))</f>
        <v/>
      </c>
      <c r="AZ19" s="72" t="str">
        <f>IF(ISBLANK(AT19), "", -3 + (AT19 -VLOOKUP(AX19,Anthro_Calc!C:P,4,FALSE)) / (VLOOKUP(AX19,Anthro_Calc!C:P,5,FALSE) - VLOOKUP(AX19,Anthro_Calc!C:P,4,FALSE)))</f>
        <v/>
      </c>
      <c r="BA19" s="72" t="str">
        <f>IF(ISBLANK(AT19), "", 3 + (AT19 -VLOOKUP(AX19,Anthro_Calc!C:P,10,FALSE)) / (VLOOKUP(AX19,Anthro_Calc!C:P,10,FALSE) - VLOOKUP(AX19,Anthro_Calc!C:P,9,FALSE)))</f>
        <v/>
      </c>
      <c r="BB19" s="120" t="str">
        <f t="shared" si="24"/>
        <v/>
      </c>
      <c r="BC19" s="117" t="str">
        <f t="shared" si="25"/>
        <v/>
      </c>
      <c r="BD19" s="104" t="str">
        <f t="shared" si="2"/>
        <v/>
      </c>
      <c r="BE19" s="76" t="str">
        <f t="shared" si="3"/>
        <v/>
      </c>
      <c r="BF19" s="73" t="str">
        <f t="shared" si="26"/>
        <v/>
      </c>
      <c r="BG19" s="73" t="str">
        <f t="shared" si="4"/>
        <v/>
      </c>
      <c r="BH19" s="77"/>
      <c r="BI19" s="133"/>
      <c r="BJ19" s="71"/>
      <c r="BK19" s="74"/>
      <c r="BL19" s="125"/>
      <c r="BM19" s="75" t="str">
        <f t="shared" si="27"/>
        <v/>
      </c>
      <c r="BN19" s="72">
        <f t="shared" si="47"/>
        <v>0</v>
      </c>
      <c r="BO19" s="72">
        <f t="shared" si="48"/>
        <v>0</v>
      </c>
      <c r="BP19" s="72" t="str">
        <f t="shared" si="28"/>
        <v>0</v>
      </c>
      <c r="BQ19" s="72" t="str">
        <f>IF(ISBLANK(BL19), "", (POWER(BL19/VLOOKUP(BP19,Anthro_Calc!C:P,13,FALSE),VLOOKUP(BP19,Anthro_Calc!C:P,12,FALSE))-1) / (VLOOKUP(BP19,Anthro_Calc!C:P,14,FALSE)*VLOOKUP(BP19,Anthro_Calc!C:P,12,FALSE)))</f>
        <v/>
      </c>
      <c r="BR19" s="72" t="str">
        <f>IF(ISBLANK(BL19), "", -3 + (BL19 -VLOOKUP(BP19,Anthro_Calc!C:P,4,FALSE)) / (VLOOKUP(BP19,Anthro_Calc!C:P,5,FALSE) - VLOOKUP(BP19,Anthro_Calc!C:P,4,FALSE)))</f>
        <v/>
      </c>
      <c r="BS19" s="72" t="str">
        <f>IF(ISBLANK(BL19), "", 3 + (BL19 -VLOOKUP(BP19,Anthro_Calc!C:P,10,FALSE)) / (VLOOKUP(BP19,Anthro_Calc!C:P,10,FALSE) - VLOOKUP(BP19,Anthro_Calc!C:P,9,FALSE)))</f>
        <v/>
      </c>
      <c r="BT19" s="120" t="str">
        <f t="shared" si="29"/>
        <v/>
      </c>
      <c r="BU19" s="117" t="str">
        <f t="shared" si="30"/>
        <v/>
      </c>
      <c r="BV19" s="104" t="str">
        <f t="shared" si="31"/>
        <v/>
      </c>
      <c r="BW19" s="73" t="str">
        <f t="shared" si="5"/>
        <v/>
      </c>
      <c r="BX19" s="77"/>
      <c r="BY19" s="73" t="str">
        <f>IF(ISBLANK(BL19), "", VLOOKUP(Z19&amp;" "&amp;BV19&amp;" "&amp;BW19,Graduation_Criteria!$D$2:$E$34,2,FALSE))</f>
        <v/>
      </c>
      <c r="BZ19" s="73" t="str">
        <f t="shared" si="6"/>
        <v/>
      </c>
      <c r="CA19" s="71"/>
      <c r="CB19" s="74"/>
      <c r="CC19" s="74"/>
      <c r="CD19" s="115" t="str">
        <f t="shared" si="32"/>
        <v/>
      </c>
      <c r="CE19" s="79">
        <f t="shared" si="33"/>
        <v>0</v>
      </c>
      <c r="CF19" s="79">
        <f t="shared" si="34"/>
        <v>0</v>
      </c>
      <c r="CG19" s="79" t="str">
        <f t="shared" si="35"/>
        <v>0</v>
      </c>
      <c r="CH19" s="79" t="str">
        <f>IF(ISBLANK(CC19), "", (POWER(CC19/VLOOKUP(CG19,Anthro_Calc!C:P,13,FALSE),VLOOKUP(CG19,Anthro_Calc!C:P,12,FALSE))-1) / (VLOOKUP(CG19,Anthro_Calc!C:P,14,FALSE)*VLOOKUP(CG19,Anthro_Calc!C:P,12,FALSE)))</f>
        <v/>
      </c>
      <c r="CI19" s="79" t="str">
        <f>IF(ISBLANK(CC19), "", -3 + (CC19 -VLOOKUP(CG19,Anthro_Calc!C:P,4,FALSE)) / (VLOOKUP(CG19,Anthro_Calc!C:P,5,FALSE) - VLOOKUP(CG19,Anthro_Calc!C:P,4,FALSE)))</f>
        <v/>
      </c>
      <c r="CJ19" s="79" t="str">
        <f>IF(ISBLANK(CC19), "", 3 + (CC19 -VLOOKUP(CG19,Anthro_Calc!C:P,10,FALSE)) / (VLOOKUP(CG19,Anthro_Calc!C:P,10,FALSE) - VLOOKUP(CG19,Anthro_Calc!C:P,9,FALSE)))</f>
        <v/>
      </c>
      <c r="CK19" s="129" t="str">
        <f t="shared" si="36"/>
        <v/>
      </c>
      <c r="CL19" s="117" t="str">
        <f t="shared" si="37"/>
        <v/>
      </c>
      <c r="CM19" s="104" t="str">
        <f t="shared" si="38"/>
        <v/>
      </c>
      <c r="CN19" s="77"/>
      <c r="CO19" s="71"/>
      <c r="CP19" s="74"/>
      <c r="CQ19" s="83"/>
      <c r="CR19" s="118" t="str">
        <f t="shared" si="39"/>
        <v/>
      </c>
      <c r="CS19" s="119">
        <f t="shared" si="40"/>
        <v>0</v>
      </c>
      <c r="CT19" s="119">
        <f t="shared" si="41"/>
        <v>0</v>
      </c>
      <c r="CU19" s="119" t="str">
        <f t="shared" si="42"/>
        <v>0</v>
      </c>
      <c r="CV19" s="119" t="str">
        <f>IF(ISBLANK(CQ19), "", (POWER(CQ19/VLOOKUP(CU19,Anthro_Calc!C:P,13,FALSE),VLOOKUP(CU19,Anthro_Calc!C:P,12,FALSE))-1) / (VLOOKUP(CU19,Anthro_Calc!C:P,14,FALSE)*VLOOKUP(CU19,Anthro_Calc!C:P,12,FALSE)))</f>
        <v/>
      </c>
      <c r="CW19" s="119" t="str">
        <f>IF(ISBLANK(CQ19), "", -3 + (CQ19 -VLOOKUP(CU19,Anthro_Calc!C:P,4,FALSE)) / (VLOOKUP(CU19,Anthro_Calc!C:P,5,FALSE) - VLOOKUP(CU19,Anthro_Calc!C:P,4,FALSE)))</f>
        <v/>
      </c>
      <c r="CX19" s="119" t="str">
        <f>IF(ISBLANK(CQ19), "", 3 + (CQ19 -VLOOKUP(CU19,Anthro_Calc!C:P,10,FALSE)) / (VLOOKUP(CU19,Anthro_Calc!C:P,10,FALSE) - VLOOKUP(CU19,Anthro_Calc!C:P,9,FALSE)))</f>
        <v/>
      </c>
      <c r="CY19" s="128" t="str">
        <f t="shared" si="43"/>
        <v/>
      </c>
      <c r="CZ19" s="117" t="str">
        <f t="shared" si="44"/>
        <v/>
      </c>
      <c r="DA19" s="104" t="str">
        <f t="shared" si="45"/>
        <v/>
      </c>
      <c r="DB19" s="135"/>
    </row>
    <row r="20" spans="1:106" s="80" customFormat="1" ht="15" customHeight="1">
      <c r="A20" s="134">
        <f t="shared" si="0"/>
        <v>16</v>
      </c>
      <c r="B20" s="66"/>
      <c r="C20" s="66"/>
      <c r="D20" s="66"/>
      <c r="E20" s="66"/>
      <c r="F20" s="66"/>
      <c r="G20" s="66"/>
      <c r="H20" s="66"/>
      <c r="I20" s="66"/>
      <c r="J20" s="66"/>
      <c r="K20" s="66"/>
      <c r="L20" s="67"/>
      <c r="M20" s="61"/>
      <c r="N20" s="69" t="str">
        <f t="shared" ca="1" si="7"/>
        <v/>
      </c>
      <c r="O20" s="70"/>
      <c r="P20" s="70"/>
      <c r="Q20" s="60"/>
      <c r="R20" s="125"/>
      <c r="S20" s="72" t="str">
        <f t="shared" si="8"/>
        <v/>
      </c>
      <c r="T20" s="72" t="str">
        <f t="shared" si="9"/>
        <v/>
      </c>
      <c r="U20" s="72" t="str">
        <f t="shared" si="10"/>
        <v/>
      </c>
      <c r="V20" s="72" t="str">
        <f>IF(ISBLANK(R20), "", (POWER(R20/VLOOKUP(U20,Anthro_Calc!C:P,13,FALSE),VLOOKUP(U20,Anthro_Calc!C:P,12,FALSE))-1) / (VLOOKUP(U20,Anthro_Calc!C:P,14,FALSE)*VLOOKUP(U20,Anthro_Calc!C:P,12,FALSE)))</f>
        <v/>
      </c>
      <c r="W20" s="72" t="str">
        <f>IF(ISBLANK(R20), "", -3 + (R20 -VLOOKUP(U20,Anthro_Calc!C:P,4,FALSE)) / (VLOOKUP(U20,Anthro_Calc!C:P,5,FALSE) - VLOOKUP(U20,Anthro_Calc!C:P,4,FALSE)))</f>
        <v/>
      </c>
      <c r="X20" s="72" t="str">
        <f>IF(ISBLANK(R20), "", 3 + (R20 -VLOOKUP(U20,Anthro_Calc!C:P,10,FALSE)) / (VLOOKUP(U20,Anthro_Calc!C:P,10,FALSE) - VLOOKUP(U20,Anthro_Calc!C:P,9,FALSE)))</f>
        <v/>
      </c>
      <c r="Y20" s="120" t="str">
        <f t="shared" si="11"/>
        <v/>
      </c>
      <c r="Z20" s="117" t="str">
        <f t="shared" si="12"/>
        <v/>
      </c>
      <c r="AA20" s="104" t="str">
        <f t="shared" si="46"/>
        <v/>
      </c>
      <c r="AB20" s="71"/>
      <c r="AC20" s="74"/>
      <c r="AD20" s="125"/>
      <c r="AE20" s="75" t="str">
        <f t="shared" si="13"/>
        <v/>
      </c>
      <c r="AF20" s="72">
        <f t="shared" si="14"/>
        <v>0</v>
      </c>
      <c r="AG20" s="72">
        <f t="shared" si="15"/>
        <v>0</v>
      </c>
      <c r="AH20" s="72" t="str">
        <f t="shared" si="16"/>
        <v>0</v>
      </c>
      <c r="AI20" s="72" t="str">
        <f>IF(ISBLANK(AD20), "", (POWER(AD20/VLOOKUP(AH20,Anthro_Calc!C:P,13,FALSE),VLOOKUP(AH20,Anthro_Calc!C:P,12,FALSE))-1) / (VLOOKUP(AH20,Anthro_Calc!C:P,14,FALSE)*VLOOKUP(AH20,Anthro_Calc!C:P,12,FALSE)))</f>
        <v/>
      </c>
      <c r="AJ20" s="72" t="str">
        <f>IF(ISBLANK(AD20), "", -3 + (AD20 -VLOOKUP(AH20,Anthro_Calc!C:P,4,FALSE)) / (VLOOKUP(AH20,Anthro_Calc!C:P,5,FALSE) - VLOOKUP(AH20,Anthro_Calc!C:P,4,FALSE)))</f>
        <v/>
      </c>
      <c r="AK20" s="72" t="str">
        <f>IF(ISBLANK(AD20), "", 3 + (AD20 -VLOOKUP(AH20,Anthro_Calc!C:P,10,FALSE)) / (VLOOKUP(AH20,Anthro_Calc!C:P,10,FALSE) - VLOOKUP(AH20,Anthro_Calc!C:P,9,FALSE)))</f>
        <v/>
      </c>
      <c r="AL20" s="120" t="str">
        <f t="shared" si="17"/>
        <v/>
      </c>
      <c r="AM20" s="117" t="str">
        <f t="shared" si="18"/>
        <v/>
      </c>
      <c r="AN20" s="104" t="str">
        <f t="shared" si="19"/>
        <v/>
      </c>
      <c r="AO20" s="76" t="str">
        <f t="shared" si="1"/>
        <v/>
      </c>
      <c r="AP20" s="77"/>
      <c r="AQ20" s="77" t="str">
        <f t="shared" si="49"/>
        <v/>
      </c>
      <c r="AR20" s="71"/>
      <c r="AS20" s="74"/>
      <c r="AT20" s="125"/>
      <c r="AU20" s="75" t="str">
        <f t="shared" si="20"/>
        <v/>
      </c>
      <c r="AV20" s="72">
        <f t="shared" si="21"/>
        <v>0</v>
      </c>
      <c r="AW20" s="72">
        <f t="shared" si="22"/>
        <v>0</v>
      </c>
      <c r="AX20" s="72" t="str">
        <f t="shared" si="23"/>
        <v>0</v>
      </c>
      <c r="AY20" s="72" t="str">
        <f>IF(ISBLANK(AT20), "", (POWER(AT20/VLOOKUP(AX20,Anthro_Calc!C:P,13,FALSE),VLOOKUP(AX20,Anthro_Calc!C:P,12,FALSE))-1) / (VLOOKUP(AX20,Anthro_Calc!C:P,14,FALSE)*VLOOKUP(AX20,Anthro_Calc!C:P,12,FALSE)))</f>
        <v/>
      </c>
      <c r="AZ20" s="72" t="str">
        <f>IF(ISBLANK(AT20), "", -3 + (AT20 -VLOOKUP(AX20,Anthro_Calc!C:P,4,FALSE)) / (VLOOKUP(AX20,Anthro_Calc!C:P,5,FALSE) - VLOOKUP(AX20,Anthro_Calc!C:P,4,FALSE)))</f>
        <v/>
      </c>
      <c r="BA20" s="72" t="str">
        <f>IF(ISBLANK(AT20), "", 3 + (AT20 -VLOOKUP(AX20,Anthro_Calc!C:P,10,FALSE)) / (VLOOKUP(AX20,Anthro_Calc!C:P,10,FALSE) - VLOOKUP(AX20,Anthro_Calc!C:P,9,FALSE)))</f>
        <v/>
      </c>
      <c r="BB20" s="120" t="str">
        <f t="shared" si="24"/>
        <v/>
      </c>
      <c r="BC20" s="117" t="str">
        <f t="shared" si="25"/>
        <v/>
      </c>
      <c r="BD20" s="104" t="str">
        <f t="shared" si="2"/>
        <v/>
      </c>
      <c r="BE20" s="76" t="str">
        <f t="shared" si="3"/>
        <v/>
      </c>
      <c r="BF20" s="73" t="str">
        <f t="shared" si="26"/>
        <v/>
      </c>
      <c r="BG20" s="73" t="str">
        <f t="shared" si="4"/>
        <v/>
      </c>
      <c r="BH20" s="77"/>
      <c r="BI20" s="133"/>
      <c r="BJ20" s="71"/>
      <c r="BK20" s="74"/>
      <c r="BL20" s="125"/>
      <c r="BM20" s="75" t="str">
        <f t="shared" si="27"/>
        <v/>
      </c>
      <c r="BN20" s="72">
        <f t="shared" si="47"/>
        <v>0</v>
      </c>
      <c r="BO20" s="72">
        <f t="shared" si="48"/>
        <v>0</v>
      </c>
      <c r="BP20" s="72" t="str">
        <f t="shared" si="28"/>
        <v>0</v>
      </c>
      <c r="BQ20" s="72" t="str">
        <f>IF(ISBLANK(BL20), "", (POWER(BL20/VLOOKUP(BP20,Anthro_Calc!C:P,13,FALSE),VLOOKUP(BP20,Anthro_Calc!C:P,12,FALSE))-1) / (VLOOKUP(BP20,Anthro_Calc!C:P,14,FALSE)*VLOOKUP(BP20,Anthro_Calc!C:P,12,FALSE)))</f>
        <v/>
      </c>
      <c r="BR20" s="72" t="str">
        <f>IF(ISBLANK(BL20), "", -3 + (BL20 -VLOOKUP(BP20,Anthro_Calc!C:P,4,FALSE)) / (VLOOKUP(BP20,Anthro_Calc!C:P,5,FALSE) - VLOOKUP(BP20,Anthro_Calc!C:P,4,FALSE)))</f>
        <v/>
      </c>
      <c r="BS20" s="72" t="str">
        <f>IF(ISBLANK(BL20), "", 3 + (BL20 -VLOOKUP(BP20,Anthro_Calc!C:P,10,FALSE)) / (VLOOKUP(BP20,Anthro_Calc!C:P,10,FALSE) - VLOOKUP(BP20,Anthro_Calc!C:P,9,FALSE)))</f>
        <v/>
      </c>
      <c r="BT20" s="120" t="str">
        <f t="shared" si="29"/>
        <v/>
      </c>
      <c r="BU20" s="117" t="str">
        <f t="shared" si="30"/>
        <v/>
      </c>
      <c r="BV20" s="104" t="str">
        <f t="shared" si="31"/>
        <v/>
      </c>
      <c r="BW20" s="73" t="str">
        <f t="shared" si="5"/>
        <v/>
      </c>
      <c r="BX20" s="77"/>
      <c r="BY20" s="73" t="str">
        <f>IF(ISBLANK(BL20), "", VLOOKUP(Z20&amp;" "&amp;BV20&amp;" "&amp;BW20,Graduation_Criteria!$D$2:$E$34,2,FALSE))</f>
        <v/>
      </c>
      <c r="BZ20" s="73" t="str">
        <f t="shared" si="6"/>
        <v/>
      </c>
      <c r="CA20" s="71"/>
      <c r="CB20" s="74"/>
      <c r="CC20" s="74"/>
      <c r="CD20" s="115" t="str">
        <f t="shared" si="32"/>
        <v/>
      </c>
      <c r="CE20" s="79">
        <f t="shared" si="33"/>
        <v>0</v>
      </c>
      <c r="CF20" s="79">
        <f t="shared" si="34"/>
        <v>0</v>
      </c>
      <c r="CG20" s="79" t="str">
        <f t="shared" si="35"/>
        <v>0</v>
      </c>
      <c r="CH20" s="79" t="str">
        <f>IF(ISBLANK(CC20), "", (POWER(CC20/VLOOKUP(CG20,Anthro_Calc!C:P,13,FALSE),VLOOKUP(CG20,Anthro_Calc!C:P,12,FALSE))-1) / (VLOOKUP(CG20,Anthro_Calc!C:P,14,FALSE)*VLOOKUP(CG20,Anthro_Calc!C:P,12,FALSE)))</f>
        <v/>
      </c>
      <c r="CI20" s="79" t="str">
        <f>IF(ISBLANK(CC20), "", -3 + (CC20 -VLOOKUP(CG20,Anthro_Calc!C:P,4,FALSE)) / (VLOOKUP(CG20,Anthro_Calc!C:P,5,FALSE) - VLOOKUP(CG20,Anthro_Calc!C:P,4,FALSE)))</f>
        <v/>
      </c>
      <c r="CJ20" s="79" t="str">
        <f>IF(ISBLANK(CC20), "", 3 + (CC20 -VLOOKUP(CG20,Anthro_Calc!C:P,10,FALSE)) / (VLOOKUP(CG20,Anthro_Calc!C:P,10,FALSE) - VLOOKUP(CG20,Anthro_Calc!C:P,9,FALSE)))</f>
        <v/>
      </c>
      <c r="CK20" s="129" t="str">
        <f t="shared" si="36"/>
        <v/>
      </c>
      <c r="CL20" s="117" t="str">
        <f t="shared" si="37"/>
        <v/>
      </c>
      <c r="CM20" s="104" t="str">
        <f t="shared" si="38"/>
        <v/>
      </c>
      <c r="CN20" s="77"/>
      <c r="CO20" s="71"/>
      <c r="CP20" s="74"/>
      <c r="CQ20" s="83"/>
      <c r="CR20" s="118" t="str">
        <f t="shared" si="39"/>
        <v/>
      </c>
      <c r="CS20" s="119">
        <f t="shared" si="40"/>
        <v>0</v>
      </c>
      <c r="CT20" s="119">
        <f t="shared" si="41"/>
        <v>0</v>
      </c>
      <c r="CU20" s="119" t="str">
        <f t="shared" si="42"/>
        <v>0</v>
      </c>
      <c r="CV20" s="119" t="str">
        <f>IF(ISBLANK(CQ20), "", (POWER(CQ20/VLOOKUP(CU20,Anthro_Calc!C:P,13,FALSE),VLOOKUP(CU20,Anthro_Calc!C:P,12,FALSE))-1) / (VLOOKUP(CU20,Anthro_Calc!C:P,14,FALSE)*VLOOKUP(CU20,Anthro_Calc!C:P,12,FALSE)))</f>
        <v/>
      </c>
      <c r="CW20" s="119" t="str">
        <f>IF(ISBLANK(CQ20), "", -3 + (CQ20 -VLOOKUP(CU20,Anthro_Calc!C:P,4,FALSE)) / (VLOOKUP(CU20,Anthro_Calc!C:P,5,FALSE) - VLOOKUP(CU20,Anthro_Calc!C:P,4,FALSE)))</f>
        <v/>
      </c>
      <c r="CX20" s="119" t="str">
        <f>IF(ISBLANK(CQ20), "", 3 + (CQ20 -VLOOKUP(CU20,Anthro_Calc!C:P,10,FALSE)) / (VLOOKUP(CU20,Anthro_Calc!C:P,10,FALSE) - VLOOKUP(CU20,Anthro_Calc!C:P,9,FALSE)))</f>
        <v/>
      </c>
      <c r="CY20" s="128" t="str">
        <f t="shared" si="43"/>
        <v/>
      </c>
      <c r="CZ20" s="117" t="str">
        <f t="shared" si="44"/>
        <v/>
      </c>
      <c r="DA20" s="104" t="str">
        <f t="shared" si="45"/>
        <v/>
      </c>
      <c r="DB20" s="135"/>
    </row>
    <row r="21" spans="1:106" s="81" customFormat="1" ht="15" customHeight="1">
      <c r="A21" s="134">
        <f t="shared" si="0"/>
        <v>17</v>
      </c>
      <c r="B21" s="66"/>
      <c r="C21" s="66"/>
      <c r="D21" s="66"/>
      <c r="E21" s="66"/>
      <c r="F21" s="66"/>
      <c r="G21" s="66"/>
      <c r="H21" s="66"/>
      <c r="I21" s="66"/>
      <c r="J21" s="66"/>
      <c r="K21" s="66"/>
      <c r="L21" s="67"/>
      <c r="M21" s="68"/>
      <c r="N21" s="69" t="str">
        <f t="shared" ca="1" si="7"/>
        <v/>
      </c>
      <c r="O21" s="70"/>
      <c r="P21" s="70"/>
      <c r="Q21" s="71"/>
      <c r="R21" s="125"/>
      <c r="S21" s="72" t="str">
        <f t="shared" si="8"/>
        <v/>
      </c>
      <c r="T21" s="72" t="str">
        <f t="shared" si="9"/>
        <v/>
      </c>
      <c r="U21" s="72" t="str">
        <f t="shared" si="10"/>
        <v/>
      </c>
      <c r="V21" s="72" t="str">
        <f>IF(ISBLANK(R21), "", (POWER(R21/VLOOKUP(U21,Anthro_Calc!C:P,13,FALSE),VLOOKUP(U21,Anthro_Calc!C:P,12,FALSE))-1) / (VLOOKUP(U21,Anthro_Calc!C:P,14,FALSE)*VLOOKUP(U21,Anthro_Calc!C:P,12,FALSE)))</f>
        <v/>
      </c>
      <c r="W21" s="72" t="str">
        <f>IF(ISBLANK(R21), "", -3 + (R21 -VLOOKUP(U21,Anthro_Calc!C:P,4,FALSE)) / (VLOOKUP(U21,Anthro_Calc!C:P,5,FALSE) - VLOOKUP(U21,Anthro_Calc!C:P,4,FALSE)))</f>
        <v/>
      </c>
      <c r="X21" s="72" t="str">
        <f>IF(ISBLANK(R21), "", 3 + (R21 -VLOOKUP(U21,Anthro_Calc!C:P,10,FALSE)) / (VLOOKUP(U21,Anthro_Calc!C:P,10,FALSE) - VLOOKUP(U21,Anthro_Calc!C:P,9,FALSE)))</f>
        <v/>
      </c>
      <c r="Y21" s="120" t="str">
        <f t="shared" si="11"/>
        <v/>
      </c>
      <c r="Z21" s="117" t="str">
        <f t="shared" si="12"/>
        <v/>
      </c>
      <c r="AA21" s="104" t="str">
        <f t="shared" si="46"/>
        <v/>
      </c>
      <c r="AB21" s="71"/>
      <c r="AC21" s="74"/>
      <c r="AD21" s="125"/>
      <c r="AE21" s="75" t="str">
        <f t="shared" si="13"/>
        <v/>
      </c>
      <c r="AF21" s="72">
        <f t="shared" si="14"/>
        <v>0</v>
      </c>
      <c r="AG21" s="72">
        <f t="shared" si="15"/>
        <v>0</v>
      </c>
      <c r="AH21" s="72" t="str">
        <f t="shared" si="16"/>
        <v>0</v>
      </c>
      <c r="AI21" s="72" t="str">
        <f>IF(ISBLANK(AD21), "", (POWER(AD21/VLOOKUP(AH21,Anthro_Calc!C:P,13,FALSE),VLOOKUP(AH21,Anthro_Calc!C:P,12,FALSE))-1) / (VLOOKUP(AH21,Anthro_Calc!C:P,14,FALSE)*VLOOKUP(AH21,Anthro_Calc!C:P,12,FALSE)))</f>
        <v/>
      </c>
      <c r="AJ21" s="72" t="str">
        <f>IF(ISBLANK(AD21), "", -3 + (AD21 -VLOOKUP(AH21,Anthro_Calc!C:P,4,FALSE)) / (VLOOKUP(AH21,Anthro_Calc!C:P,5,FALSE) - VLOOKUP(AH21,Anthro_Calc!C:P,4,FALSE)))</f>
        <v/>
      </c>
      <c r="AK21" s="72" t="str">
        <f>IF(ISBLANK(AD21), "", 3 + (AD21 -VLOOKUP(AH21,Anthro_Calc!C:P,10,FALSE)) / (VLOOKUP(AH21,Anthro_Calc!C:P,10,FALSE) - VLOOKUP(AH21,Anthro_Calc!C:P,9,FALSE)))</f>
        <v/>
      </c>
      <c r="AL21" s="120" t="str">
        <f t="shared" si="17"/>
        <v/>
      </c>
      <c r="AM21" s="117" t="str">
        <f t="shared" si="18"/>
        <v/>
      </c>
      <c r="AN21" s="104" t="str">
        <f t="shared" si="19"/>
        <v/>
      </c>
      <c r="AO21" s="76" t="str">
        <f t="shared" si="1"/>
        <v/>
      </c>
      <c r="AP21" s="77"/>
      <c r="AQ21" s="77" t="str">
        <f t="shared" si="49"/>
        <v/>
      </c>
      <c r="AR21" s="71"/>
      <c r="AS21" s="74"/>
      <c r="AT21" s="125"/>
      <c r="AU21" s="75" t="str">
        <f t="shared" si="20"/>
        <v/>
      </c>
      <c r="AV21" s="72">
        <f t="shared" si="21"/>
        <v>0</v>
      </c>
      <c r="AW21" s="72">
        <f t="shared" si="22"/>
        <v>0</v>
      </c>
      <c r="AX21" s="72" t="str">
        <f t="shared" si="23"/>
        <v>0</v>
      </c>
      <c r="AY21" s="72" t="str">
        <f>IF(ISBLANK(AT21), "", (POWER(AT21/VLOOKUP(AX21,Anthro_Calc!C:P,13,FALSE),VLOOKUP(AX21,Anthro_Calc!C:P,12,FALSE))-1) / (VLOOKUP(AX21,Anthro_Calc!C:P,14,FALSE)*VLOOKUP(AX21,Anthro_Calc!C:P,12,FALSE)))</f>
        <v/>
      </c>
      <c r="AZ21" s="72" t="str">
        <f>IF(ISBLANK(AT21), "", -3 + (AT21 -VLOOKUP(AX21,Anthro_Calc!C:P,4,FALSE)) / (VLOOKUP(AX21,Anthro_Calc!C:P,5,FALSE) - VLOOKUP(AX21,Anthro_Calc!C:P,4,FALSE)))</f>
        <v/>
      </c>
      <c r="BA21" s="72" t="str">
        <f>IF(ISBLANK(AT21), "", 3 + (AT21 -VLOOKUP(AX21,Anthro_Calc!C:P,10,FALSE)) / (VLOOKUP(AX21,Anthro_Calc!C:P,10,FALSE) - VLOOKUP(AX21,Anthro_Calc!C:P,9,FALSE)))</f>
        <v/>
      </c>
      <c r="BB21" s="120" t="str">
        <f t="shared" si="24"/>
        <v/>
      </c>
      <c r="BC21" s="117" t="str">
        <f t="shared" si="25"/>
        <v/>
      </c>
      <c r="BD21" s="104" t="str">
        <f t="shared" si="2"/>
        <v/>
      </c>
      <c r="BE21" s="76" t="str">
        <f t="shared" si="3"/>
        <v/>
      </c>
      <c r="BF21" s="73" t="str">
        <f t="shared" si="26"/>
        <v/>
      </c>
      <c r="BG21" s="73" t="str">
        <f t="shared" si="4"/>
        <v/>
      </c>
      <c r="BH21" s="77"/>
      <c r="BI21" s="133"/>
      <c r="BJ21" s="71"/>
      <c r="BK21" s="74"/>
      <c r="BL21" s="125"/>
      <c r="BM21" s="75" t="str">
        <f t="shared" si="27"/>
        <v/>
      </c>
      <c r="BN21" s="72">
        <f t="shared" si="47"/>
        <v>0</v>
      </c>
      <c r="BO21" s="72">
        <f t="shared" si="48"/>
        <v>0</v>
      </c>
      <c r="BP21" s="72" t="str">
        <f t="shared" si="28"/>
        <v>0</v>
      </c>
      <c r="BQ21" s="72" t="str">
        <f>IF(ISBLANK(BL21), "", (POWER(BL21/VLOOKUP(BP21,Anthro_Calc!C:P,13,FALSE),VLOOKUP(BP21,Anthro_Calc!C:P,12,FALSE))-1) / (VLOOKUP(BP21,Anthro_Calc!C:P,14,FALSE)*VLOOKUP(BP21,Anthro_Calc!C:P,12,FALSE)))</f>
        <v/>
      </c>
      <c r="BR21" s="72" t="str">
        <f>IF(ISBLANK(BL21), "", -3 + (BL21 -VLOOKUP(BP21,Anthro_Calc!C:P,4,FALSE)) / (VLOOKUP(BP21,Anthro_Calc!C:P,5,FALSE) - VLOOKUP(BP21,Anthro_Calc!C:P,4,FALSE)))</f>
        <v/>
      </c>
      <c r="BS21" s="72" t="str">
        <f>IF(ISBLANK(BL21), "", 3 + (BL21 -VLOOKUP(BP21,Anthro_Calc!C:P,10,FALSE)) / (VLOOKUP(BP21,Anthro_Calc!C:P,10,FALSE) - VLOOKUP(BP21,Anthro_Calc!C:P,9,FALSE)))</f>
        <v/>
      </c>
      <c r="BT21" s="120" t="str">
        <f t="shared" si="29"/>
        <v/>
      </c>
      <c r="BU21" s="117" t="str">
        <f t="shared" si="30"/>
        <v/>
      </c>
      <c r="BV21" s="104" t="str">
        <f t="shared" si="31"/>
        <v/>
      </c>
      <c r="BW21" s="73" t="str">
        <f t="shared" si="5"/>
        <v/>
      </c>
      <c r="BX21" s="77"/>
      <c r="BY21" s="73" t="str">
        <f>IF(ISBLANK(BL21), "", VLOOKUP(Z21&amp;" "&amp;BV21&amp;" "&amp;BW21,Graduation_Criteria!$D$2:$E$34,2,FALSE))</f>
        <v/>
      </c>
      <c r="BZ21" s="73" t="str">
        <f t="shared" si="6"/>
        <v/>
      </c>
      <c r="CA21" s="71"/>
      <c r="CB21" s="74"/>
      <c r="CC21" s="74"/>
      <c r="CD21" s="115" t="str">
        <f t="shared" si="32"/>
        <v/>
      </c>
      <c r="CE21" s="79">
        <f t="shared" si="33"/>
        <v>0</v>
      </c>
      <c r="CF21" s="79">
        <f t="shared" si="34"/>
        <v>0</v>
      </c>
      <c r="CG21" s="79" t="str">
        <f t="shared" si="35"/>
        <v>0</v>
      </c>
      <c r="CH21" s="79" t="str">
        <f>IF(ISBLANK(CC21), "", (POWER(CC21/VLOOKUP(CG21,Anthro_Calc!C:P,13,FALSE),VLOOKUP(CG21,Anthro_Calc!C:P,12,FALSE))-1) / (VLOOKUP(CG21,Anthro_Calc!C:P,14,FALSE)*VLOOKUP(CG21,Anthro_Calc!C:P,12,FALSE)))</f>
        <v/>
      </c>
      <c r="CI21" s="79" t="str">
        <f>IF(ISBLANK(CC21), "", -3 + (CC21 -VLOOKUP(CG21,Anthro_Calc!C:P,4,FALSE)) / (VLOOKUP(CG21,Anthro_Calc!C:P,5,FALSE) - VLOOKUP(CG21,Anthro_Calc!C:P,4,FALSE)))</f>
        <v/>
      </c>
      <c r="CJ21" s="79" t="str">
        <f>IF(ISBLANK(CC21), "", 3 + (CC21 -VLOOKUP(CG21,Anthro_Calc!C:P,10,FALSE)) / (VLOOKUP(CG21,Anthro_Calc!C:P,10,FALSE) - VLOOKUP(CG21,Anthro_Calc!C:P,9,FALSE)))</f>
        <v/>
      </c>
      <c r="CK21" s="129" t="str">
        <f t="shared" si="36"/>
        <v/>
      </c>
      <c r="CL21" s="117" t="str">
        <f t="shared" si="37"/>
        <v/>
      </c>
      <c r="CM21" s="104" t="str">
        <f t="shared" si="38"/>
        <v/>
      </c>
      <c r="CN21" s="77"/>
      <c r="CO21" s="71"/>
      <c r="CP21" s="74"/>
      <c r="CQ21" s="83"/>
      <c r="CR21" s="118" t="str">
        <f t="shared" si="39"/>
        <v/>
      </c>
      <c r="CS21" s="119">
        <f t="shared" si="40"/>
        <v>0</v>
      </c>
      <c r="CT21" s="119">
        <f t="shared" si="41"/>
        <v>0</v>
      </c>
      <c r="CU21" s="119" t="str">
        <f t="shared" si="42"/>
        <v>0</v>
      </c>
      <c r="CV21" s="119" t="str">
        <f>IF(ISBLANK(CQ21), "", (POWER(CQ21/VLOOKUP(CU21,Anthro_Calc!C:P,13,FALSE),VLOOKUP(CU21,Anthro_Calc!C:P,12,FALSE))-1) / (VLOOKUP(CU21,Anthro_Calc!C:P,14,FALSE)*VLOOKUP(CU21,Anthro_Calc!C:P,12,FALSE)))</f>
        <v/>
      </c>
      <c r="CW21" s="119" t="str">
        <f>IF(ISBLANK(CQ21), "", -3 + (CQ21 -VLOOKUP(CU21,Anthro_Calc!C:P,4,FALSE)) / (VLOOKUP(CU21,Anthro_Calc!C:P,5,FALSE) - VLOOKUP(CU21,Anthro_Calc!C:P,4,FALSE)))</f>
        <v/>
      </c>
      <c r="CX21" s="119" t="str">
        <f>IF(ISBLANK(CQ21), "", 3 + (CQ21 -VLOOKUP(CU21,Anthro_Calc!C:P,10,FALSE)) / (VLOOKUP(CU21,Anthro_Calc!C:P,10,FALSE) - VLOOKUP(CU21,Anthro_Calc!C:P,9,FALSE)))</f>
        <v/>
      </c>
      <c r="CY21" s="128" t="str">
        <f t="shared" si="43"/>
        <v/>
      </c>
      <c r="CZ21" s="117" t="str">
        <f t="shared" si="44"/>
        <v/>
      </c>
      <c r="DA21" s="104" t="str">
        <f t="shared" si="45"/>
        <v/>
      </c>
      <c r="DB21" s="135"/>
    </row>
    <row r="22" spans="1:106" s="80" customFormat="1" ht="15" customHeight="1">
      <c r="A22" s="134">
        <f t="shared" si="0"/>
        <v>18</v>
      </c>
      <c r="B22" s="66"/>
      <c r="C22" s="66"/>
      <c r="D22" s="66"/>
      <c r="E22" s="66"/>
      <c r="F22" s="66"/>
      <c r="G22" s="66"/>
      <c r="H22" s="66"/>
      <c r="I22" s="66"/>
      <c r="J22" s="66"/>
      <c r="K22" s="66"/>
      <c r="L22" s="67"/>
      <c r="M22" s="68"/>
      <c r="N22" s="69" t="str">
        <f t="shared" ca="1" si="7"/>
        <v/>
      </c>
      <c r="O22" s="70"/>
      <c r="P22" s="70"/>
      <c r="Q22" s="71"/>
      <c r="R22" s="125"/>
      <c r="S22" s="72" t="str">
        <f t="shared" si="8"/>
        <v/>
      </c>
      <c r="T22" s="72" t="str">
        <f t="shared" si="9"/>
        <v/>
      </c>
      <c r="U22" s="72" t="str">
        <f t="shared" si="10"/>
        <v/>
      </c>
      <c r="V22" s="72" t="str">
        <f>IF(ISBLANK(R22), "", (POWER(R22/VLOOKUP(U22,Anthro_Calc!C:P,13,FALSE),VLOOKUP(U22,Anthro_Calc!C:P,12,FALSE))-1) / (VLOOKUP(U22,Anthro_Calc!C:P,14,FALSE)*VLOOKUP(U22,Anthro_Calc!C:P,12,FALSE)))</f>
        <v/>
      </c>
      <c r="W22" s="72" t="str">
        <f>IF(ISBLANK(R22), "", -3 + (R22 -VLOOKUP(U22,Anthro_Calc!C:P,4,FALSE)) / (VLOOKUP(U22,Anthro_Calc!C:P,5,FALSE) - VLOOKUP(U22,Anthro_Calc!C:P,4,FALSE)))</f>
        <v/>
      </c>
      <c r="X22" s="72" t="str">
        <f>IF(ISBLANK(R22), "", 3 + (R22 -VLOOKUP(U22,Anthro_Calc!C:P,10,FALSE)) / (VLOOKUP(U22,Anthro_Calc!C:P,10,FALSE) - VLOOKUP(U22,Anthro_Calc!C:P,9,FALSE)))</f>
        <v/>
      </c>
      <c r="Y22" s="120" t="str">
        <f t="shared" si="11"/>
        <v/>
      </c>
      <c r="Z22" s="117" t="str">
        <f t="shared" si="12"/>
        <v/>
      </c>
      <c r="AA22" s="104" t="str">
        <f t="shared" si="46"/>
        <v/>
      </c>
      <c r="AB22" s="71"/>
      <c r="AC22" s="74"/>
      <c r="AD22" s="125"/>
      <c r="AE22" s="75" t="str">
        <f t="shared" si="13"/>
        <v/>
      </c>
      <c r="AF22" s="72">
        <f t="shared" si="14"/>
        <v>0</v>
      </c>
      <c r="AG22" s="72">
        <f t="shared" si="15"/>
        <v>0</v>
      </c>
      <c r="AH22" s="72" t="str">
        <f t="shared" si="16"/>
        <v>0</v>
      </c>
      <c r="AI22" s="72" t="str">
        <f>IF(ISBLANK(AD22), "", (POWER(AD22/VLOOKUP(AH22,Anthro_Calc!C:P,13,FALSE),VLOOKUP(AH22,Anthro_Calc!C:P,12,FALSE))-1) / (VLOOKUP(AH22,Anthro_Calc!C:P,14,FALSE)*VLOOKUP(AH22,Anthro_Calc!C:P,12,FALSE)))</f>
        <v/>
      </c>
      <c r="AJ22" s="72" t="str">
        <f>IF(ISBLANK(AD22), "", -3 + (AD22 -VLOOKUP(AH22,Anthro_Calc!C:P,4,FALSE)) / (VLOOKUP(AH22,Anthro_Calc!C:P,5,FALSE) - VLOOKUP(AH22,Anthro_Calc!C:P,4,FALSE)))</f>
        <v/>
      </c>
      <c r="AK22" s="72" t="str">
        <f>IF(ISBLANK(AD22), "", 3 + (AD22 -VLOOKUP(AH22,Anthro_Calc!C:P,10,FALSE)) / (VLOOKUP(AH22,Anthro_Calc!C:P,10,FALSE) - VLOOKUP(AH22,Anthro_Calc!C:P,9,FALSE)))</f>
        <v/>
      </c>
      <c r="AL22" s="120" t="str">
        <f t="shared" si="17"/>
        <v/>
      </c>
      <c r="AM22" s="117" t="str">
        <f t="shared" si="18"/>
        <v/>
      </c>
      <c r="AN22" s="104" t="str">
        <f t="shared" si="19"/>
        <v/>
      </c>
      <c r="AO22" s="76" t="str">
        <f t="shared" si="1"/>
        <v/>
      </c>
      <c r="AP22" s="77"/>
      <c r="AQ22" s="77" t="str">
        <f t="shared" si="49"/>
        <v/>
      </c>
      <c r="AR22" s="71"/>
      <c r="AS22" s="74"/>
      <c r="AT22" s="125"/>
      <c r="AU22" s="75" t="str">
        <f t="shared" si="20"/>
        <v/>
      </c>
      <c r="AV22" s="72">
        <f t="shared" si="21"/>
        <v>0</v>
      </c>
      <c r="AW22" s="72">
        <f t="shared" si="22"/>
        <v>0</v>
      </c>
      <c r="AX22" s="72" t="str">
        <f t="shared" si="23"/>
        <v>0</v>
      </c>
      <c r="AY22" s="72" t="str">
        <f>IF(ISBLANK(AT22), "", (POWER(AT22/VLOOKUP(AX22,Anthro_Calc!C:P,13,FALSE),VLOOKUP(AX22,Anthro_Calc!C:P,12,FALSE))-1) / (VLOOKUP(AX22,Anthro_Calc!C:P,14,FALSE)*VLOOKUP(AX22,Anthro_Calc!C:P,12,FALSE)))</f>
        <v/>
      </c>
      <c r="AZ22" s="72" t="str">
        <f>IF(ISBLANK(AT22), "", -3 + (AT22 -VLOOKUP(AX22,Anthro_Calc!C:P,4,FALSE)) / (VLOOKUP(AX22,Anthro_Calc!C:P,5,FALSE) - VLOOKUP(AX22,Anthro_Calc!C:P,4,FALSE)))</f>
        <v/>
      </c>
      <c r="BA22" s="72" t="str">
        <f>IF(ISBLANK(AT22), "", 3 + (AT22 -VLOOKUP(AX22,Anthro_Calc!C:P,10,FALSE)) / (VLOOKUP(AX22,Anthro_Calc!C:P,10,FALSE) - VLOOKUP(AX22,Anthro_Calc!C:P,9,FALSE)))</f>
        <v/>
      </c>
      <c r="BB22" s="120" t="str">
        <f t="shared" si="24"/>
        <v/>
      </c>
      <c r="BC22" s="117" t="str">
        <f t="shared" si="25"/>
        <v/>
      </c>
      <c r="BD22" s="104" t="str">
        <f t="shared" si="2"/>
        <v/>
      </c>
      <c r="BE22" s="76" t="str">
        <f t="shared" si="3"/>
        <v/>
      </c>
      <c r="BF22" s="73" t="str">
        <f t="shared" si="26"/>
        <v/>
      </c>
      <c r="BG22" s="73" t="str">
        <f t="shared" si="4"/>
        <v/>
      </c>
      <c r="BH22" s="77"/>
      <c r="BI22" s="133"/>
      <c r="BJ22" s="71"/>
      <c r="BK22" s="74"/>
      <c r="BL22" s="125"/>
      <c r="BM22" s="75" t="str">
        <f t="shared" si="27"/>
        <v/>
      </c>
      <c r="BN22" s="72">
        <f t="shared" si="47"/>
        <v>0</v>
      </c>
      <c r="BO22" s="72">
        <f t="shared" si="48"/>
        <v>0</v>
      </c>
      <c r="BP22" s="72" t="str">
        <f t="shared" si="28"/>
        <v>0</v>
      </c>
      <c r="BQ22" s="72" t="str">
        <f>IF(ISBLANK(BL22), "", (POWER(BL22/VLOOKUP(BP22,Anthro_Calc!C:P,13,FALSE),VLOOKUP(BP22,Anthro_Calc!C:P,12,FALSE))-1) / (VLOOKUP(BP22,Anthro_Calc!C:P,14,FALSE)*VLOOKUP(BP22,Anthro_Calc!C:P,12,FALSE)))</f>
        <v/>
      </c>
      <c r="BR22" s="72" t="str">
        <f>IF(ISBLANK(BL22), "", -3 + (BL22 -VLOOKUP(BP22,Anthro_Calc!C:P,4,FALSE)) / (VLOOKUP(BP22,Anthro_Calc!C:P,5,FALSE) - VLOOKUP(BP22,Anthro_Calc!C:P,4,FALSE)))</f>
        <v/>
      </c>
      <c r="BS22" s="72" t="str">
        <f>IF(ISBLANK(BL22), "", 3 + (BL22 -VLOOKUP(BP22,Anthro_Calc!C:P,10,FALSE)) / (VLOOKUP(BP22,Anthro_Calc!C:P,10,FALSE) - VLOOKUP(BP22,Anthro_Calc!C:P,9,FALSE)))</f>
        <v/>
      </c>
      <c r="BT22" s="120" t="str">
        <f t="shared" si="29"/>
        <v/>
      </c>
      <c r="BU22" s="117" t="str">
        <f t="shared" si="30"/>
        <v/>
      </c>
      <c r="BV22" s="104" t="str">
        <f t="shared" si="31"/>
        <v/>
      </c>
      <c r="BW22" s="73" t="str">
        <f t="shared" si="5"/>
        <v/>
      </c>
      <c r="BX22" s="77"/>
      <c r="BY22" s="73" t="str">
        <f>IF(ISBLANK(BL22), "", VLOOKUP(Z22&amp;" "&amp;BV22&amp;" "&amp;BW22,Graduation_Criteria!$D$2:$E$34,2,FALSE))</f>
        <v/>
      </c>
      <c r="BZ22" s="73" t="str">
        <f t="shared" si="6"/>
        <v/>
      </c>
      <c r="CA22" s="71"/>
      <c r="CB22" s="74"/>
      <c r="CC22" s="74"/>
      <c r="CD22" s="115" t="str">
        <f t="shared" si="32"/>
        <v/>
      </c>
      <c r="CE22" s="79">
        <f t="shared" si="33"/>
        <v>0</v>
      </c>
      <c r="CF22" s="79">
        <f t="shared" si="34"/>
        <v>0</v>
      </c>
      <c r="CG22" s="79" t="str">
        <f t="shared" si="35"/>
        <v>0</v>
      </c>
      <c r="CH22" s="79" t="str">
        <f>IF(ISBLANK(CC22), "", (POWER(CC22/VLOOKUP(CG22,Anthro_Calc!C:P,13,FALSE),VLOOKUP(CG22,Anthro_Calc!C:P,12,FALSE))-1) / (VLOOKUP(CG22,Anthro_Calc!C:P,14,FALSE)*VLOOKUP(CG22,Anthro_Calc!C:P,12,FALSE)))</f>
        <v/>
      </c>
      <c r="CI22" s="79" t="str">
        <f>IF(ISBLANK(CC22), "", -3 + (CC22 -VLOOKUP(CG22,Anthro_Calc!C:P,4,FALSE)) / (VLOOKUP(CG22,Anthro_Calc!C:P,5,FALSE) - VLOOKUP(CG22,Anthro_Calc!C:P,4,FALSE)))</f>
        <v/>
      </c>
      <c r="CJ22" s="79" t="str">
        <f>IF(ISBLANK(CC22), "", 3 + (CC22 -VLOOKUP(CG22,Anthro_Calc!C:P,10,FALSE)) / (VLOOKUP(CG22,Anthro_Calc!C:P,10,FALSE) - VLOOKUP(CG22,Anthro_Calc!C:P,9,FALSE)))</f>
        <v/>
      </c>
      <c r="CK22" s="129" t="str">
        <f t="shared" si="36"/>
        <v/>
      </c>
      <c r="CL22" s="117" t="str">
        <f t="shared" si="37"/>
        <v/>
      </c>
      <c r="CM22" s="104" t="str">
        <f t="shared" si="38"/>
        <v/>
      </c>
      <c r="CN22" s="77"/>
      <c r="CO22" s="71"/>
      <c r="CP22" s="74"/>
      <c r="CQ22" s="83"/>
      <c r="CR22" s="118" t="str">
        <f t="shared" si="39"/>
        <v/>
      </c>
      <c r="CS22" s="119">
        <f t="shared" si="40"/>
        <v>0</v>
      </c>
      <c r="CT22" s="119">
        <f t="shared" si="41"/>
        <v>0</v>
      </c>
      <c r="CU22" s="119" t="str">
        <f t="shared" si="42"/>
        <v>0</v>
      </c>
      <c r="CV22" s="119" t="str">
        <f>IF(ISBLANK(CQ22), "", (POWER(CQ22/VLOOKUP(CU22,Anthro_Calc!C:P,13,FALSE),VLOOKUP(CU22,Anthro_Calc!C:P,12,FALSE))-1) / (VLOOKUP(CU22,Anthro_Calc!C:P,14,FALSE)*VLOOKUP(CU22,Anthro_Calc!C:P,12,FALSE)))</f>
        <v/>
      </c>
      <c r="CW22" s="119" t="str">
        <f>IF(ISBLANK(CQ22), "", -3 + (CQ22 -VLOOKUP(CU22,Anthro_Calc!C:P,4,FALSE)) / (VLOOKUP(CU22,Anthro_Calc!C:P,5,FALSE) - VLOOKUP(CU22,Anthro_Calc!C:P,4,FALSE)))</f>
        <v/>
      </c>
      <c r="CX22" s="119" t="str">
        <f>IF(ISBLANK(CQ22), "", 3 + (CQ22 -VLOOKUP(CU22,Anthro_Calc!C:P,10,FALSE)) / (VLOOKUP(CU22,Anthro_Calc!C:P,10,FALSE) - VLOOKUP(CU22,Anthro_Calc!C:P,9,FALSE)))</f>
        <v/>
      </c>
      <c r="CY22" s="128" t="str">
        <f t="shared" si="43"/>
        <v/>
      </c>
      <c r="CZ22" s="117" t="str">
        <f t="shared" si="44"/>
        <v/>
      </c>
      <c r="DA22" s="104" t="str">
        <f t="shared" si="45"/>
        <v/>
      </c>
      <c r="DB22" s="135"/>
    </row>
    <row r="23" spans="1:106" s="80" customFormat="1" ht="15" customHeight="1">
      <c r="A23" s="134">
        <f t="shared" si="0"/>
        <v>19</v>
      </c>
      <c r="B23" s="66"/>
      <c r="C23" s="66"/>
      <c r="D23" s="66"/>
      <c r="E23" s="66"/>
      <c r="F23" s="66"/>
      <c r="G23" s="66"/>
      <c r="H23" s="66"/>
      <c r="I23" s="66"/>
      <c r="J23" s="66"/>
      <c r="K23" s="66"/>
      <c r="L23" s="67"/>
      <c r="M23" s="68"/>
      <c r="N23" s="69" t="str">
        <f t="shared" ca="1" si="7"/>
        <v/>
      </c>
      <c r="O23" s="70"/>
      <c r="P23" s="70"/>
      <c r="Q23" s="71"/>
      <c r="R23" s="125"/>
      <c r="S23" s="72" t="str">
        <f t="shared" si="8"/>
        <v/>
      </c>
      <c r="T23" s="72" t="str">
        <f t="shared" si="9"/>
        <v/>
      </c>
      <c r="U23" s="72" t="str">
        <f t="shared" si="10"/>
        <v/>
      </c>
      <c r="V23" s="72" t="str">
        <f>IF(ISBLANK(R23), "", (POWER(R23/VLOOKUP(U23,Anthro_Calc!C:P,13,FALSE),VLOOKUP(U23,Anthro_Calc!C:P,12,FALSE))-1) / (VLOOKUP(U23,Anthro_Calc!C:P,14,FALSE)*VLOOKUP(U23,Anthro_Calc!C:P,12,FALSE)))</f>
        <v/>
      </c>
      <c r="W23" s="72" t="str">
        <f>IF(ISBLANK(R23), "", -3 + (R23 -VLOOKUP(U23,Anthro_Calc!C:P,4,FALSE)) / (VLOOKUP(U23,Anthro_Calc!C:P,5,FALSE) - VLOOKUP(U23,Anthro_Calc!C:P,4,FALSE)))</f>
        <v/>
      </c>
      <c r="X23" s="72" t="str">
        <f>IF(ISBLANK(R23), "", 3 + (R23 -VLOOKUP(U23,Anthro_Calc!C:P,10,FALSE)) / (VLOOKUP(U23,Anthro_Calc!C:P,10,FALSE) - VLOOKUP(U23,Anthro_Calc!C:P,9,FALSE)))</f>
        <v/>
      </c>
      <c r="Y23" s="120" t="str">
        <f t="shared" si="11"/>
        <v/>
      </c>
      <c r="Z23" s="117" t="str">
        <f t="shared" si="12"/>
        <v/>
      </c>
      <c r="AA23" s="104" t="str">
        <f t="shared" si="46"/>
        <v/>
      </c>
      <c r="AB23" s="71"/>
      <c r="AC23" s="74"/>
      <c r="AD23" s="125"/>
      <c r="AE23" s="75" t="str">
        <f t="shared" si="13"/>
        <v/>
      </c>
      <c r="AF23" s="72">
        <f t="shared" si="14"/>
        <v>0</v>
      </c>
      <c r="AG23" s="72">
        <f t="shared" si="15"/>
        <v>0</v>
      </c>
      <c r="AH23" s="72" t="str">
        <f t="shared" si="16"/>
        <v>0</v>
      </c>
      <c r="AI23" s="72" t="str">
        <f>IF(ISBLANK(AD23), "", (POWER(AD23/VLOOKUP(AH23,Anthro_Calc!C:P,13,FALSE),VLOOKUP(AH23,Anthro_Calc!C:P,12,FALSE))-1) / (VLOOKUP(AH23,Anthro_Calc!C:P,14,FALSE)*VLOOKUP(AH23,Anthro_Calc!C:P,12,FALSE)))</f>
        <v/>
      </c>
      <c r="AJ23" s="72" t="str">
        <f>IF(ISBLANK(AD23), "", -3 + (AD23 -VLOOKUP(AH23,Anthro_Calc!C:P,4,FALSE)) / (VLOOKUP(AH23,Anthro_Calc!C:P,5,FALSE) - VLOOKUP(AH23,Anthro_Calc!C:P,4,FALSE)))</f>
        <v/>
      </c>
      <c r="AK23" s="72" t="str">
        <f>IF(ISBLANK(AD23), "", 3 + (AD23 -VLOOKUP(AH23,Anthro_Calc!C:P,10,FALSE)) / (VLOOKUP(AH23,Anthro_Calc!C:P,10,FALSE) - VLOOKUP(AH23,Anthro_Calc!C:P,9,FALSE)))</f>
        <v/>
      </c>
      <c r="AL23" s="120" t="str">
        <f t="shared" si="17"/>
        <v/>
      </c>
      <c r="AM23" s="117" t="str">
        <f t="shared" si="18"/>
        <v/>
      </c>
      <c r="AN23" s="104" t="str">
        <f t="shared" si="19"/>
        <v/>
      </c>
      <c r="AO23" s="76" t="str">
        <f t="shared" si="1"/>
        <v/>
      </c>
      <c r="AP23" s="77"/>
      <c r="AQ23" s="77" t="str">
        <f t="shared" si="49"/>
        <v/>
      </c>
      <c r="AR23" s="71"/>
      <c r="AS23" s="74"/>
      <c r="AT23" s="125"/>
      <c r="AU23" s="75" t="str">
        <f t="shared" si="20"/>
        <v/>
      </c>
      <c r="AV23" s="72">
        <f t="shared" si="21"/>
        <v>0</v>
      </c>
      <c r="AW23" s="72">
        <f t="shared" si="22"/>
        <v>0</v>
      </c>
      <c r="AX23" s="72" t="str">
        <f t="shared" si="23"/>
        <v>0</v>
      </c>
      <c r="AY23" s="72" t="str">
        <f>IF(ISBLANK(AT23), "", (POWER(AT23/VLOOKUP(AX23,Anthro_Calc!C:P,13,FALSE),VLOOKUP(AX23,Anthro_Calc!C:P,12,FALSE))-1) / (VLOOKUP(AX23,Anthro_Calc!C:P,14,FALSE)*VLOOKUP(AX23,Anthro_Calc!C:P,12,FALSE)))</f>
        <v/>
      </c>
      <c r="AZ23" s="72" t="str">
        <f>IF(ISBLANK(AT23), "", -3 + (AT23 -VLOOKUP(AX23,Anthro_Calc!C:P,4,FALSE)) / (VLOOKUP(AX23,Anthro_Calc!C:P,5,FALSE) - VLOOKUP(AX23,Anthro_Calc!C:P,4,FALSE)))</f>
        <v/>
      </c>
      <c r="BA23" s="72" t="str">
        <f>IF(ISBLANK(AT23), "", 3 + (AT23 -VLOOKUP(AX23,Anthro_Calc!C:P,10,FALSE)) / (VLOOKUP(AX23,Anthro_Calc!C:P,10,FALSE) - VLOOKUP(AX23,Anthro_Calc!C:P,9,FALSE)))</f>
        <v/>
      </c>
      <c r="BB23" s="120" t="str">
        <f t="shared" si="24"/>
        <v/>
      </c>
      <c r="BC23" s="117" t="str">
        <f t="shared" si="25"/>
        <v/>
      </c>
      <c r="BD23" s="104" t="str">
        <f t="shared" si="2"/>
        <v/>
      </c>
      <c r="BE23" s="76" t="str">
        <f t="shared" si="3"/>
        <v/>
      </c>
      <c r="BF23" s="73" t="str">
        <f t="shared" si="26"/>
        <v/>
      </c>
      <c r="BG23" s="73" t="str">
        <f t="shared" si="4"/>
        <v/>
      </c>
      <c r="BH23" s="77"/>
      <c r="BI23" s="133"/>
      <c r="BJ23" s="71"/>
      <c r="BK23" s="74"/>
      <c r="BL23" s="125"/>
      <c r="BM23" s="75" t="str">
        <f t="shared" si="27"/>
        <v/>
      </c>
      <c r="BN23" s="72">
        <f t="shared" si="47"/>
        <v>0</v>
      </c>
      <c r="BO23" s="72">
        <f t="shared" si="48"/>
        <v>0</v>
      </c>
      <c r="BP23" s="72" t="str">
        <f t="shared" si="28"/>
        <v>0</v>
      </c>
      <c r="BQ23" s="72" t="str">
        <f>IF(ISBLANK(BL23), "", (POWER(BL23/VLOOKUP(BP23,Anthro_Calc!C:P,13,FALSE),VLOOKUP(BP23,Anthro_Calc!C:P,12,FALSE))-1) / (VLOOKUP(BP23,Anthro_Calc!C:P,14,FALSE)*VLOOKUP(BP23,Anthro_Calc!C:P,12,FALSE)))</f>
        <v/>
      </c>
      <c r="BR23" s="72" t="str">
        <f>IF(ISBLANK(BL23), "", -3 + (BL23 -VLOOKUP(BP23,Anthro_Calc!C:P,4,FALSE)) / (VLOOKUP(BP23,Anthro_Calc!C:P,5,FALSE) - VLOOKUP(BP23,Anthro_Calc!C:P,4,FALSE)))</f>
        <v/>
      </c>
      <c r="BS23" s="72" t="str">
        <f>IF(ISBLANK(BL23), "", 3 + (BL23 -VLOOKUP(BP23,Anthro_Calc!C:P,10,FALSE)) / (VLOOKUP(BP23,Anthro_Calc!C:P,10,FALSE) - VLOOKUP(BP23,Anthro_Calc!C:P,9,FALSE)))</f>
        <v/>
      </c>
      <c r="BT23" s="120" t="str">
        <f t="shared" si="29"/>
        <v/>
      </c>
      <c r="BU23" s="117" t="str">
        <f t="shared" si="30"/>
        <v/>
      </c>
      <c r="BV23" s="104" t="str">
        <f t="shared" si="31"/>
        <v/>
      </c>
      <c r="BW23" s="73" t="str">
        <f t="shared" si="5"/>
        <v/>
      </c>
      <c r="BX23" s="77"/>
      <c r="BY23" s="73" t="str">
        <f>IF(ISBLANK(BL23), "", VLOOKUP(Z23&amp;" "&amp;BV23&amp;" "&amp;BW23,Graduation_Criteria!$D$2:$E$34,2,FALSE))</f>
        <v/>
      </c>
      <c r="BZ23" s="73" t="str">
        <f t="shared" si="6"/>
        <v/>
      </c>
      <c r="CA23" s="71"/>
      <c r="CB23" s="74"/>
      <c r="CC23" s="74"/>
      <c r="CD23" s="115" t="str">
        <f t="shared" si="32"/>
        <v/>
      </c>
      <c r="CE23" s="79">
        <f t="shared" si="33"/>
        <v>0</v>
      </c>
      <c r="CF23" s="79">
        <f t="shared" si="34"/>
        <v>0</v>
      </c>
      <c r="CG23" s="79" t="str">
        <f t="shared" si="35"/>
        <v>0</v>
      </c>
      <c r="CH23" s="79" t="str">
        <f>IF(ISBLANK(CC23), "", (POWER(CC23/VLOOKUP(CG23,Anthro_Calc!C:P,13,FALSE),VLOOKUP(CG23,Anthro_Calc!C:P,12,FALSE))-1) / (VLOOKUP(CG23,Anthro_Calc!C:P,14,FALSE)*VLOOKUP(CG23,Anthro_Calc!C:P,12,FALSE)))</f>
        <v/>
      </c>
      <c r="CI23" s="79" t="str">
        <f>IF(ISBLANK(CC23), "", -3 + (CC23 -VLOOKUP(CG23,Anthro_Calc!C:P,4,FALSE)) / (VLOOKUP(CG23,Anthro_Calc!C:P,5,FALSE) - VLOOKUP(CG23,Anthro_Calc!C:P,4,FALSE)))</f>
        <v/>
      </c>
      <c r="CJ23" s="79" t="str">
        <f>IF(ISBLANK(CC23), "", 3 + (CC23 -VLOOKUP(CG23,Anthro_Calc!C:P,10,FALSE)) / (VLOOKUP(CG23,Anthro_Calc!C:P,10,FALSE) - VLOOKUP(CG23,Anthro_Calc!C:P,9,FALSE)))</f>
        <v/>
      </c>
      <c r="CK23" s="129" t="str">
        <f t="shared" si="36"/>
        <v/>
      </c>
      <c r="CL23" s="117" t="str">
        <f t="shared" si="37"/>
        <v/>
      </c>
      <c r="CM23" s="104" t="str">
        <f t="shared" si="38"/>
        <v/>
      </c>
      <c r="CN23" s="77"/>
      <c r="CO23" s="71"/>
      <c r="CP23" s="74"/>
      <c r="CQ23" s="83"/>
      <c r="CR23" s="118" t="str">
        <f t="shared" si="39"/>
        <v/>
      </c>
      <c r="CS23" s="119">
        <f t="shared" si="40"/>
        <v>0</v>
      </c>
      <c r="CT23" s="119">
        <f t="shared" si="41"/>
        <v>0</v>
      </c>
      <c r="CU23" s="119" t="str">
        <f t="shared" si="42"/>
        <v>0</v>
      </c>
      <c r="CV23" s="119" t="str">
        <f>IF(ISBLANK(CQ23), "", (POWER(CQ23/VLOOKUP(CU23,Anthro_Calc!C:P,13,FALSE),VLOOKUP(CU23,Anthro_Calc!C:P,12,FALSE))-1) / (VLOOKUP(CU23,Anthro_Calc!C:P,14,FALSE)*VLOOKUP(CU23,Anthro_Calc!C:P,12,FALSE)))</f>
        <v/>
      </c>
      <c r="CW23" s="119" t="str">
        <f>IF(ISBLANK(CQ23), "", -3 + (CQ23 -VLOOKUP(CU23,Anthro_Calc!C:P,4,FALSE)) / (VLOOKUP(CU23,Anthro_Calc!C:P,5,FALSE) - VLOOKUP(CU23,Anthro_Calc!C:P,4,FALSE)))</f>
        <v/>
      </c>
      <c r="CX23" s="119" t="str">
        <f>IF(ISBLANK(CQ23), "", 3 + (CQ23 -VLOOKUP(CU23,Anthro_Calc!C:P,10,FALSE)) / (VLOOKUP(CU23,Anthro_Calc!C:P,10,FALSE) - VLOOKUP(CU23,Anthro_Calc!C:P,9,FALSE)))</f>
        <v/>
      </c>
      <c r="CY23" s="128" t="str">
        <f t="shared" si="43"/>
        <v/>
      </c>
      <c r="CZ23" s="117" t="str">
        <f t="shared" si="44"/>
        <v/>
      </c>
      <c r="DA23" s="104" t="str">
        <f t="shared" si="45"/>
        <v/>
      </c>
      <c r="DB23" s="135"/>
    </row>
    <row r="24" spans="1:106" s="80" customFormat="1" ht="15" customHeight="1">
      <c r="A24" s="134">
        <f t="shared" si="0"/>
        <v>20</v>
      </c>
      <c r="B24" s="66"/>
      <c r="C24" s="66"/>
      <c r="D24" s="66"/>
      <c r="E24" s="66"/>
      <c r="F24" s="66"/>
      <c r="G24" s="66"/>
      <c r="H24" s="66"/>
      <c r="I24" s="66"/>
      <c r="J24" s="66"/>
      <c r="K24" s="66"/>
      <c r="L24" s="67"/>
      <c r="M24" s="68"/>
      <c r="N24" s="69" t="str">
        <f t="shared" ca="1" si="7"/>
        <v/>
      </c>
      <c r="O24" s="70"/>
      <c r="P24" s="70"/>
      <c r="Q24" s="71"/>
      <c r="R24" s="125"/>
      <c r="S24" s="72" t="str">
        <f t="shared" si="8"/>
        <v/>
      </c>
      <c r="T24" s="72" t="str">
        <f t="shared" si="9"/>
        <v/>
      </c>
      <c r="U24" s="72" t="str">
        <f t="shared" si="10"/>
        <v/>
      </c>
      <c r="V24" s="72" t="str">
        <f>IF(ISBLANK(R24), "", (POWER(R24/VLOOKUP(U24,Anthro_Calc!C:P,13,FALSE),VLOOKUP(U24,Anthro_Calc!C:P,12,FALSE))-1) / (VLOOKUP(U24,Anthro_Calc!C:P,14,FALSE)*VLOOKUP(U24,Anthro_Calc!C:P,12,FALSE)))</f>
        <v/>
      </c>
      <c r="W24" s="72" t="str">
        <f>IF(ISBLANK(R24), "", -3 + (R24 -VLOOKUP(U24,Anthro_Calc!C:P,4,FALSE)) / (VLOOKUP(U24,Anthro_Calc!C:P,5,FALSE) - VLOOKUP(U24,Anthro_Calc!C:P,4,FALSE)))</f>
        <v/>
      </c>
      <c r="X24" s="72" t="str">
        <f>IF(ISBLANK(R24), "", 3 + (R24 -VLOOKUP(U24,Anthro_Calc!C:P,10,FALSE)) / (VLOOKUP(U24,Anthro_Calc!C:P,10,FALSE) - VLOOKUP(U24,Anthro_Calc!C:P,9,FALSE)))</f>
        <v/>
      </c>
      <c r="Y24" s="120" t="str">
        <f t="shared" si="11"/>
        <v/>
      </c>
      <c r="Z24" s="117" t="str">
        <f t="shared" si="12"/>
        <v/>
      </c>
      <c r="AA24" s="104" t="str">
        <f t="shared" si="46"/>
        <v/>
      </c>
      <c r="AB24" s="71"/>
      <c r="AC24" s="74"/>
      <c r="AD24" s="125"/>
      <c r="AE24" s="75" t="str">
        <f t="shared" si="13"/>
        <v/>
      </c>
      <c r="AF24" s="72">
        <f t="shared" si="14"/>
        <v>0</v>
      </c>
      <c r="AG24" s="72">
        <f t="shared" si="15"/>
        <v>0</v>
      </c>
      <c r="AH24" s="72" t="str">
        <f t="shared" si="16"/>
        <v>0</v>
      </c>
      <c r="AI24" s="72" t="str">
        <f>IF(ISBLANK(AD24), "", (POWER(AD24/VLOOKUP(AH24,Anthro_Calc!C:P,13,FALSE),VLOOKUP(AH24,Anthro_Calc!C:P,12,FALSE))-1) / (VLOOKUP(AH24,Anthro_Calc!C:P,14,FALSE)*VLOOKUP(AH24,Anthro_Calc!C:P,12,FALSE)))</f>
        <v/>
      </c>
      <c r="AJ24" s="72" t="str">
        <f>IF(ISBLANK(AD24), "", -3 + (AD24 -VLOOKUP(AH24,Anthro_Calc!C:P,4,FALSE)) / (VLOOKUP(AH24,Anthro_Calc!C:P,5,FALSE) - VLOOKUP(AH24,Anthro_Calc!C:P,4,FALSE)))</f>
        <v/>
      </c>
      <c r="AK24" s="72" t="str">
        <f>IF(ISBLANK(AD24), "", 3 + (AD24 -VLOOKUP(AH24,Anthro_Calc!C:P,10,FALSE)) / (VLOOKUP(AH24,Anthro_Calc!C:P,10,FALSE) - VLOOKUP(AH24,Anthro_Calc!C:P,9,FALSE)))</f>
        <v/>
      </c>
      <c r="AL24" s="120" t="str">
        <f t="shared" si="17"/>
        <v/>
      </c>
      <c r="AM24" s="117" t="str">
        <f t="shared" si="18"/>
        <v/>
      </c>
      <c r="AN24" s="104" t="str">
        <f t="shared" si="19"/>
        <v/>
      </c>
      <c r="AO24" s="76" t="str">
        <f t="shared" si="1"/>
        <v/>
      </c>
      <c r="AP24" s="77"/>
      <c r="AQ24" s="77" t="str">
        <f t="shared" si="49"/>
        <v/>
      </c>
      <c r="AR24" s="71"/>
      <c r="AS24" s="74"/>
      <c r="AT24" s="125"/>
      <c r="AU24" s="75" t="str">
        <f t="shared" si="20"/>
        <v/>
      </c>
      <c r="AV24" s="72">
        <f t="shared" si="21"/>
        <v>0</v>
      </c>
      <c r="AW24" s="72">
        <f t="shared" si="22"/>
        <v>0</v>
      </c>
      <c r="AX24" s="72" t="str">
        <f t="shared" si="23"/>
        <v>0</v>
      </c>
      <c r="AY24" s="72" t="str">
        <f>IF(ISBLANK(AT24), "", (POWER(AT24/VLOOKUP(AX24,Anthro_Calc!C:P,13,FALSE),VLOOKUP(AX24,Anthro_Calc!C:P,12,FALSE))-1) / (VLOOKUP(AX24,Anthro_Calc!C:P,14,FALSE)*VLOOKUP(AX24,Anthro_Calc!C:P,12,FALSE)))</f>
        <v/>
      </c>
      <c r="AZ24" s="72" t="str">
        <f>IF(ISBLANK(AT24), "", -3 + (AT24 -VLOOKUP(AX24,Anthro_Calc!C:P,4,FALSE)) / (VLOOKUP(AX24,Anthro_Calc!C:P,5,FALSE) - VLOOKUP(AX24,Anthro_Calc!C:P,4,FALSE)))</f>
        <v/>
      </c>
      <c r="BA24" s="72" t="str">
        <f>IF(ISBLANK(AT24), "", 3 + (AT24 -VLOOKUP(AX24,Anthro_Calc!C:P,10,FALSE)) / (VLOOKUP(AX24,Anthro_Calc!C:P,10,FALSE) - VLOOKUP(AX24,Anthro_Calc!C:P,9,FALSE)))</f>
        <v/>
      </c>
      <c r="BB24" s="120" t="str">
        <f t="shared" si="24"/>
        <v/>
      </c>
      <c r="BC24" s="117" t="str">
        <f t="shared" si="25"/>
        <v/>
      </c>
      <c r="BD24" s="104" t="str">
        <f t="shared" si="2"/>
        <v/>
      </c>
      <c r="BE24" s="76" t="str">
        <f t="shared" si="3"/>
        <v/>
      </c>
      <c r="BF24" s="73" t="str">
        <f t="shared" si="26"/>
        <v/>
      </c>
      <c r="BG24" s="73" t="str">
        <f t="shared" si="4"/>
        <v/>
      </c>
      <c r="BH24" s="77"/>
      <c r="BI24" s="133"/>
      <c r="BJ24" s="71"/>
      <c r="BK24" s="74"/>
      <c r="BL24" s="125"/>
      <c r="BM24" s="75" t="str">
        <f t="shared" si="27"/>
        <v/>
      </c>
      <c r="BN24" s="72">
        <f t="shared" si="47"/>
        <v>0</v>
      </c>
      <c r="BO24" s="72">
        <f t="shared" si="48"/>
        <v>0</v>
      </c>
      <c r="BP24" s="72" t="str">
        <f t="shared" si="28"/>
        <v>0</v>
      </c>
      <c r="BQ24" s="72" t="str">
        <f>IF(ISBLANK(BL24), "", (POWER(BL24/VLOOKUP(BP24,Anthro_Calc!C:P,13,FALSE),VLOOKUP(BP24,Anthro_Calc!C:P,12,FALSE))-1) / (VLOOKUP(BP24,Anthro_Calc!C:P,14,FALSE)*VLOOKUP(BP24,Anthro_Calc!C:P,12,FALSE)))</f>
        <v/>
      </c>
      <c r="BR24" s="72" t="str">
        <f>IF(ISBLANK(BL24), "", -3 + (BL24 -VLOOKUP(BP24,Anthro_Calc!C:P,4,FALSE)) / (VLOOKUP(BP24,Anthro_Calc!C:P,5,FALSE) - VLOOKUP(BP24,Anthro_Calc!C:P,4,FALSE)))</f>
        <v/>
      </c>
      <c r="BS24" s="72" t="str">
        <f>IF(ISBLANK(BL24), "", 3 + (BL24 -VLOOKUP(BP24,Anthro_Calc!C:P,10,FALSE)) / (VLOOKUP(BP24,Anthro_Calc!C:P,10,FALSE) - VLOOKUP(BP24,Anthro_Calc!C:P,9,FALSE)))</f>
        <v/>
      </c>
      <c r="BT24" s="120" t="str">
        <f t="shared" si="29"/>
        <v/>
      </c>
      <c r="BU24" s="117" t="str">
        <f t="shared" si="30"/>
        <v/>
      </c>
      <c r="BV24" s="104" t="str">
        <f t="shared" si="31"/>
        <v/>
      </c>
      <c r="BW24" s="73" t="str">
        <f t="shared" si="5"/>
        <v/>
      </c>
      <c r="BX24" s="77"/>
      <c r="BY24" s="73" t="str">
        <f>IF(ISBLANK(BL24), "", VLOOKUP(Z24&amp;" "&amp;BV24&amp;" "&amp;BW24,Graduation_Criteria!$D$2:$E$34,2,FALSE))</f>
        <v/>
      </c>
      <c r="BZ24" s="73" t="str">
        <f t="shared" si="6"/>
        <v/>
      </c>
      <c r="CA24" s="71"/>
      <c r="CB24" s="74"/>
      <c r="CC24" s="74"/>
      <c r="CD24" s="115" t="str">
        <f t="shared" si="32"/>
        <v/>
      </c>
      <c r="CE24" s="79">
        <f t="shared" si="33"/>
        <v>0</v>
      </c>
      <c r="CF24" s="79">
        <f t="shared" si="34"/>
        <v>0</v>
      </c>
      <c r="CG24" s="79" t="str">
        <f t="shared" si="35"/>
        <v>0</v>
      </c>
      <c r="CH24" s="79" t="str">
        <f>IF(ISBLANK(CC24), "", (POWER(CC24/VLOOKUP(CG24,Anthro_Calc!C:P,13,FALSE),VLOOKUP(CG24,Anthro_Calc!C:P,12,FALSE))-1) / (VLOOKUP(CG24,Anthro_Calc!C:P,14,FALSE)*VLOOKUP(CG24,Anthro_Calc!C:P,12,FALSE)))</f>
        <v/>
      </c>
      <c r="CI24" s="79" t="str">
        <f>IF(ISBLANK(CC24), "", -3 + (CC24 -VLOOKUP(CG24,Anthro_Calc!C:P,4,FALSE)) / (VLOOKUP(CG24,Anthro_Calc!C:P,5,FALSE) - VLOOKUP(CG24,Anthro_Calc!C:P,4,FALSE)))</f>
        <v/>
      </c>
      <c r="CJ24" s="79" t="str">
        <f>IF(ISBLANK(CC24), "", 3 + (CC24 -VLOOKUP(CG24,Anthro_Calc!C:P,10,FALSE)) / (VLOOKUP(CG24,Anthro_Calc!C:P,10,FALSE) - VLOOKUP(CG24,Anthro_Calc!C:P,9,FALSE)))</f>
        <v/>
      </c>
      <c r="CK24" s="129" t="str">
        <f t="shared" si="36"/>
        <v/>
      </c>
      <c r="CL24" s="117" t="str">
        <f t="shared" si="37"/>
        <v/>
      </c>
      <c r="CM24" s="104" t="str">
        <f t="shared" si="38"/>
        <v/>
      </c>
      <c r="CN24" s="77"/>
      <c r="CO24" s="71"/>
      <c r="CP24" s="74"/>
      <c r="CQ24" s="83"/>
      <c r="CR24" s="118" t="str">
        <f t="shared" si="39"/>
        <v/>
      </c>
      <c r="CS24" s="119">
        <f t="shared" si="40"/>
        <v>0</v>
      </c>
      <c r="CT24" s="119">
        <f t="shared" si="41"/>
        <v>0</v>
      </c>
      <c r="CU24" s="119" t="str">
        <f t="shared" si="42"/>
        <v>0</v>
      </c>
      <c r="CV24" s="119" t="str">
        <f>IF(ISBLANK(CQ24), "", (POWER(CQ24/VLOOKUP(CU24,Anthro_Calc!C:P,13,FALSE),VLOOKUP(CU24,Anthro_Calc!C:P,12,FALSE))-1) / (VLOOKUP(CU24,Anthro_Calc!C:P,14,FALSE)*VLOOKUP(CU24,Anthro_Calc!C:P,12,FALSE)))</f>
        <v/>
      </c>
      <c r="CW24" s="119" t="str">
        <f>IF(ISBLANK(CQ24), "", -3 + (CQ24 -VLOOKUP(CU24,Anthro_Calc!C:P,4,FALSE)) / (VLOOKUP(CU24,Anthro_Calc!C:P,5,FALSE) - VLOOKUP(CU24,Anthro_Calc!C:P,4,FALSE)))</f>
        <v/>
      </c>
      <c r="CX24" s="119" t="str">
        <f>IF(ISBLANK(CQ24), "", 3 + (CQ24 -VLOOKUP(CU24,Anthro_Calc!C:P,10,FALSE)) / (VLOOKUP(CU24,Anthro_Calc!C:P,10,FALSE) - VLOOKUP(CU24,Anthro_Calc!C:P,9,FALSE)))</f>
        <v/>
      </c>
      <c r="CY24" s="128" t="str">
        <f t="shared" si="43"/>
        <v/>
      </c>
      <c r="CZ24" s="117" t="str">
        <f t="shared" si="44"/>
        <v/>
      </c>
      <c r="DA24" s="104" t="str">
        <f t="shared" si="45"/>
        <v/>
      </c>
      <c r="DB24" s="135"/>
    </row>
    <row r="25" spans="1:106" s="80" customFormat="1" ht="15" customHeight="1">
      <c r="A25" s="134">
        <f t="shared" si="0"/>
        <v>21</v>
      </c>
      <c r="B25" s="66"/>
      <c r="C25" s="66"/>
      <c r="D25" s="66"/>
      <c r="E25" s="66"/>
      <c r="F25" s="66"/>
      <c r="G25" s="66"/>
      <c r="H25" s="66"/>
      <c r="I25" s="66"/>
      <c r="J25" s="66"/>
      <c r="K25" s="66"/>
      <c r="L25" s="67"/>
      <c r="M25" s="68"/>
      <c r="N25" s="69" t="str">
        <f t="shared" ca="1" si="7"/>
        <v/>
      </c>
      <c r="O25" s="70"/>
      <c r="P25" s="70"/>
      <c r="Q25" s="71"/>
      <c r="R25" s="125"/>
      <c r="S25" s="72" t="str">
        <f t="shared" si="8"/>
        <v/>
      </c>
      <c r="T25" s="72" t="str">
        <f t="shared" si="9"/>
        <v/>
      </c>
      <c r="U25" s="72" t="str">
        <f t="shared" si="10"/>
        <v/>
      </c>
      <c r="V25" s="72" t="str">
        <f>IF(ISBLANK(R25), "", (POWER(R25/VLOOKUP(U25,Anthro_Calc!C:P,13,FALSE),VLOOKUP(U25,Anthro_Calc!C:P,12,FALSE))-1) / (VLOOKUP(U25,Anthro_Calc!C:P,14,FALSE)*VLOOKUP(U25,Anthro_Calc!C:P,12,FALSE)))</f>
        <v/>
      </c>
      <c r="W25" s="72" t="str">
        <f>IF(ISBLANK(R25), "", -3 + (R25 -VLOOKUP(U25,Anthro_Calc!C:P,4,FALSE)) / (VLOOKUP(U25,Anthro_Calc!C:P,5,FALSE) - VLOOKUP(U25,Anthro_Calc!C:P,4,FALSE)))</f>
        <v/>
      </c>
      <c r="X25" s="72" t="str">
        <f>IF(ISBLANK(R25), "", 3 + (R25 -VLOOKUP(U25,Anthro_Calc!C:P,10,FALSE)) / (VLOOKUP(U25,Anthro_Calc!C:P,10,FALSE) - VLOOKUP(U25,Anthro_Calc!C:P,9,FALSE)))</f>
        <v/>
      </c>
      <c r="Y25" s="120" t="str">
        <f t="shared" si="11"/>
        <v/>
      </c>
      <c r="Z25" s="117" t="str">
        <f t="shared" si="12"/>
        <v/>
      </c>
      <c r="AA25" s="104" t="str">
        <f t="shared" si="46"/>
        <v/>
      </c>
      <c r="AB25" s="71"/>
      <c r="AC25" s="74"/>
      <c r="AD25" s="125"/>
      <c r="AE25" s="75" t="str">
        <f t="shared" si="13"/>
        <v/>
      </c>
      <c r="AF25" s="72">
        <f t="shared" si="14"/>
        <v>0</v>
      </c>
      <c r="AG25" s="72">
        <f t="shared" si="15"/>
        <v>0</v>
      </c>
      <c r="AH25" s="72" t="str">
        <f t="shared" si="16"/>
        <v>0</v>
      </c>
      <c r="AI25" s="72" t="str">
        <f>IF(ISBLANK(AD25), "", (POWER(AD25/VLOOKUP(AH25,Anthro_Calc!C:P,13,FALSE),VLOOKUP(AH25,Anthro_Calc!C:P,12,FALSE))-1) / (VLOOKUP(AH25,Anthro_Calc!C:P,14,FALSE)*VLOOKUP(AH25,Anthro_Calc!C:P,12,FALSE)))</f>
        <v/>
      </c>
      <c r="AJ25" s="72" t="str">
        <f>IF(ISBLANK(AD25), "", -3 + (AD25 -VLOOKUP(AH25,Anthro_Calc!C:P,4,FALSE)) / (VLOOKUP(AH25,Anthro_Calc!C:P,5,FALSE) - VLOOKUP(AH25,Anthro_Calc!C:P,4,FALSE)))</f>
        <v/>
      </c>
      <c r="AK25" s="72" t="str">
        <f>IF(ISBLANK(AD25), "", 3 + (AD25 -VLOOKUP(AH25,Anthro_Calc!C:P,10,FALSE)) / (VLOOKUP(AH25,Anthro_Calc!C:P,10,FALSE) - VLOOKUP(AH25,Anthro_Calc!C:P,9,FALSE)))</f>
        <v/>
      </c>
      <c r="AL25" s="120" t="str">
        <f t="shared" si="17"/>
        <v/>
      </c>
      <c r="AM25" s="117" t="str">
        <f t="shared" si="18"/>
        <v/>
      </c>
      <c r="AN25" s="104" t="str">
        <f t="shared" si="19"/>
        <v/>
      </c>
      <c r="AO25" s="76" t="str">
        <f t="shared" si="1"/>
        <v/>
      </c>
      <c r="AP25" s="77"/>
      <c r="AQ25" s="77" t="str">
        <f t="shared" si="49"/>
        <v/>
      </c>
      <c r="AR25" s="71"/>
      <c r="AS25" s="74"/>
      <c r="AT25" s="125"/>
      <c r="AU25" s="75" t="str">
        <f t="shared" si="20"/>
        <v/>
      </c>
      <c r="AV25" s="72">
        <f t="shared" si="21"/>
        <v>0</v>
      </c>
      <c r="AW25" s="72">
        <f t="shared" si="22"/>
        <v>0</v>
      </c>
      <c r="AX25" s="72" t="str">
        <f t="shared" si="23"/>
        <v>0</v>
      </c>
      <c r="AY25" s="72" t="str">
        <f>IF(ISBLANK(AT25), "", (POWER(AT25/VLOOKUP(AX25,Anthro_Calc!C:P,13,FALSE),VLOOKUP(AX25,Anthro_Calc!C:P,12,FALSE))-1) / (VLOOKUP(AX25,Anthro_Calc!C:P,14,FALSE)*VLOOKUP(AX25,Anthro_Calc!C:P,12,FALSE)))</f>
        <v/>
      </c>
      <c r="AZ25" s="72" t="str">
        <f>IF(ISBLANK(AT25), "", -3 + (AT25 -VLOOKUP(AX25,Anthro_Calc!C:P,4,FALSE)) / (VLOOKUP(AX25,Anthro_Calc!C:P,5,FALSE) - VLOOKUP(AX25,Anthro_Calc!C:P,4,FALSE)))</f>
        <v/>
      </c>
      <c r="BA25" s="72" t="str">
        <f>IF(ISBLANK(AT25), "", 3 + (AT25 -VLOOKUP(AX25,Anthro_Calc!C:P,10,FALSE)) / (VLOOKUP(AX25,Anthro_Calc!C:P,10,FALSE) - VLOOKUP(AX25,Anthro_Calc!C:P,9,FALSE)))</f>
        <v/>
      </c>
      <c r="BB25" s="120" t="str">
        <f t="shared" si="24"/>
        <v/>
      </c>
      <c r="BC25" s="117" t="str">
        <f t="shared" si="25"/>
        <v/>
      </c>
      <c r="BD25" s="104" t="str">
        <f t="shared" si="2"/>
        <v/>
      </c>
      <c r="BE25" s="76" t="str">
        <f t="shared" si="3"/>
        <v/>
      </c>
      <c r="BF25" s="73" t="str">
        <f t="shared" si="26"/>
        <v/>
      </c>
      <c r="BG25" s="73" t="str">
        <f t="shared" si="4"/>
        <v/>
      </c>
      <c r="BH25" s="77"/>
      <c r="BI25" s="133"/>
      <c r="BJ25" s="71"/>
      <c r="BK25" s="74"/>
      <c r="BL25" s="125"/>
      <c r="BM25" s="75" t="str">
        <f t="shared" si="27"/>
        <v/>
      </c>
      <c r="BN25" s="72">
        <f t="shared" si="47"/>
        <v>0</v>
      </c>
      <c r="BO25" s="72">
        <f t="shared" si="48"/>
        <v>0</v>
      </c>
      <c r="BP25" s="72" t="str">
        <f t="shared" si="28"/>
        <v>0</v>
      </c>
      <c r="BQ25" s="72" t="str">
        <f>IF(ISBLANK(BL25), "", (POWER(BL25/VLOOKUP(BP25,Anthro_Calc!C:P,13,FALSE),VLOOKUP(BP25,Anthro_Calc!C:P,12,FALSE))-1) / (VLOOKUP(BP25,Anthro_Calc!C:P,14,FALSE)*VLOOKUP(BP25,Anthro_Calc!C:P,12,FALSE)))</f>
        <v/>
      </c>
      <c r="BR25" s="72" t="str">
        <f>IF(ISBLANK(BL25), "", -3 + (BL25 -VLOOKUP(BP25,Anthro_Calc!C:P,4,FALSE)) / (VLOOKUP(BP25,Anthro_Calc!C:P,5,FALSE) - VLOOKUP(BP25,Anthro_Calc!C:P,4,FALSE)))</f>
        <v/>
      </c>
      <c r="BS25" s="72" t="str">
        <f>IF(ISBLANK(BL25), "", 3 + (BL25 -VLOOKUP(BP25,Anthro_Calc!C:P,10,FALSE)) / (VLOOKUP(BP25,Anthro_Calc!C:P,10,FALSE) - VLOOKUP(BP25,Anthro_Calc!C:P,9,FALSE)))</f>
        <v/>
      </c>
      <c r="BT25" s="120" t="str">
        <f t="shared" si="29"/>
        <v/>
      </c>
      <c r="BU25" s="117" t="str">
        <f t="shared" si="30"/>
        <v/>
      </c>
      <c r="BV25" s="104" t="str">
        <f t="shared" si="31"/>
        <v/>
      </c>
      <c r="BW25" s="73" t="str">
        <f t="shared" si="5"/>
        <v/>
      </c>
      <c r="BX25" s="77"/>
      <c r="BY25" s="73" t="str">
        <f>IF(ISBLANK(BL25), "", VLOOKUP(Z25&amp;" "&amp;BV25&amp;" "&amp;BW25,Graduation_Criteria!$D$2:$E$34,2,FALSE))</f>
        <v/>
      </c>
      <c r="BZ25" s="73" t="str">
        <f t="shared" si="6"/>
        <v/>
      </c>
      <c r="CA25" s="71"/>
      <c r="CB25" s="74"/>
      <c r="CC25" s="74"/>
      <c r="CD25" s="115" t="str">
        <f t="shared" si="32"/>
        <v/>
      </c>
      <c r="CE25" s="79">
        <f t="shared" si="33"/>
        <v>0</v>
      </c>
      <c r="CF25" s="79">
        <f t="shared" si="34"/>
        <v>0</v>
      </c>
      <c r="CG25" s="79" t="str">
        <f t="shared" si="35"/>
        <v>0</v>
      </c>
      <c r="CH25" s="79" t="str">
        <f>IF(ISBLANK(CC25), "", (POWER(CC25/VLOOKUP(CG25,Anthro_Calc!C:P,13,FALSE),VLOOKUP(CG25,Anthro_Calc!C:P,12,FALSE))-1) / (VLOOKUP(CG25,Anthro_Calc!C:P,14,FALSE)*VLOOKUP(CG25,Anthro_Calc!C:P,12,FALSE)))</f>
        <v/>
      </c>
      <c r="CI25" s="79" t="str">
        <f>IF(ISBLANK(CC25), "", -3 + (CC25 -VLOOKUP(CG25,Anthro_Calc!C:P,4,FALSE)) / (VLOOKUP(CG25,Anthro_Calc!C:P,5,FALSE) - VLOOKUP(CG25,Anthro_Calc!C:P,4,FALSE)))</f>
        <v/>
      </c>
      <c r="CJ25" s="79" t="str">
        <f>IF(ISBLANK(CC25), "", 3 + (CC25 -VLOOKUP(CG25,Anthro_Calc!C:P,10,FALSE)) / (VLOOKUP(CG25,Anthro_Calc!C:P,10,FALSE) - VLOOKUP(CG25,Anthro_Calc!C:P,9,FALSE)))</f>
        <v/>
      </c>
      <c r="CK25" s="129" t="str">
        <f t="shared" si="36"/>
        <v/>
      </c>
      <c r="CL25" s="117" t="str">
        <f t="shared" si="37"/>
        <v/>
      </c>
      <c r="CM25" s="104" t="str">
        <f t="shared" si="38"/>
        <v/>
      </c>
      <c r="CN25" s="77"/>
      <c r="CO25" s="71"/>
      <c r="CP25" s="74"/>
      <c r="CQ25" s="83"/>
      <c r="CR25" s="118" t="str">
        <f t="shared" si="39"/>
        <v/>
      </c>
      <c r="CS25" s="119">
        <f t="shared" si="40"/>
        <v>0</v>
      </c>
      <c r="CT25" s="119">
        <f t="shared" si="41"/>
        <v>0</v>
      </c>
      <c r="CU25" s="119" t="str">
        <f t="shared" si="42"/>
        <v>0</v>
      </c>
      <c r="CV25" s="119" t="str">
        <f>IF(ISBLANK(CQ25), "", (POWER(CQ25/VLOOKUP(CU25,Anthro_Calc!C:P,13,FALSE),VLOOKUP(CU25,Anthro_Calc!C:P,12,FALSE))-1) / (VLOOKUP(CU25,Anthro_Calc!C:P,14,FALSE)*VLOOKUP(CU25,Anthro_Calc!C:P,12,FALSE)))</f>
        <v/>
      </c>
      <c r="CW25" s="119" t="str">
        <f>IF(ISBLANK(CQ25), "", -3 + (CQ25 -VLOOKUP(CU25,Anthro_Calc!C:P,4,FALSE)) / (VLOOKUP(CU25,Anthro_Calc!C:P,5,FALSE) - VLOOKUP(CU25,Anthro_Calc!C:P,4,FALSE)))</f>
        <v/>
      </c>
      <c r="CX25" s="119" t="str">
        <f>IF(ISBLANK(CQ25), "", 3 + (CQ25 -VLOOKUP(CU25,Anthro_Calc!C:P,10,FALSE)) / (VLOOKUP(CU25,Anthro_Calc!C:P,10,FALSE) - VLOOKUP(CU25,Anthro_Calc!C:P,9,FALSE)))</f>
        <v/>
      </c>
      <c r="CY25" s="128" t="str">
        <f t="shared" si="43"/>
        <v/>
      </c>
      <c r="CZ25" s="117" t="str">
        <f t="shared" si="44"/>
        <v/>
      </c>
      <c r="DA25" s="104" t="str">
        <f t="shared" si="45"/>
        <v/>
      </c>
      <c r="DB25" s="135"/>
    </row>
    <row r="26" spans="1:106" s="80" customFormat="1" ht="15" customHeight="1">
      <c r="A26" s="134">
        <f t="shared" si="0"/>
        <v>22</v>
      </c>
      <c r="B26" s="66"/>
      <c r="C26" s="66"/>
      <c r="D26" s="66"/>
      <c r="E26" s="66"/>
      <c r="F26" s="66"/>
      <c r="G26" s="66"/>
      <c r="H26" s="66"/>
      <c r="I26" s="66"/>
      <c r="J26" s="66"/>
      <c r="K26" s="66"/>
      <c r="L26" s="67"/>
      <c r="M26" s="68"/>
      <c r="N26" s="69" t="str">
        <f t="shared" ca="1" si="7"/>
        <v/>
      </c>
      <c r="O26" s="70"/>
      <c r="P26" s="70"/>
      <c r="Q26" s="71"/>
      <c r="R26" s="125"/>
      <c r="S26" s="72" t="str">
        <f t="shared" si="8"/>
        <v/>
      </c>
      <c r="T26" s="72" t="str">
        <f t="shared" si="9"/>
        <v/>
      </c>
      <c r="U26" s="72" t="str">
        <f t="shared" si="10"/>
        <v/>
      </c>
      <c r="V26" s="72" t="str">
        <f>IF(ISBLANK(R26), "", (POWER(R26/VLOOKUP(U26,Anthro_Calc!C:P,13,FALSE),VLOOKUP(U26,Anthro_Calc!C:P,12,FALSE))-1) / (VLOOKUP(U26,Anthro_Calc!C:P,14,FALSE)*VLOOKUP(U26,Anthro_Calc!C:P,12,FALSE)))</f>
        <v/>
      </c>
      <c r="W26" s="72" t="str">
        <f>IF(ISBLANK(R26), "", -3 + (R26 -VLOOKUP(U26,Anthro_Calc!C:P,4,FALSE)) / (VLOOKUP(U26,Anthro_Calc!C:P,5,FALSE) - VLOOKUP(U26,Anthro_Calc!C:P,4,FALSE)))</f>
        <v/>
      </c>
      <c r="X26" s="72" t="str">
        <f>IF(ISBLANK(R26), "", 3 + (R26 -VLOOKUP(U26,Anthro_Calc!C:P,10,FALSE)) / (VLOOKUP(U26,Anthro_Calc!C:P,10,FALSE) - VLOOKUP(U26,Anthro_Calc!C:P,9,FALSE)))</f>
        <v/>
      </c>
      <c r="Y26" s="120" t="str">
        <f t="shared" si="11"/>
        <v/>
      </c>
      <c r="Z26" s="117" t="str">
        <f t="shared" si="12"/>
        <v/>
      </c>
      <c r="AA26" s="104" t="str">
        <f t="shared" si="46"/>
        <v/>
      </c>
      <c r="AB26" s="71"/>
      <c r="AC26" s="74"/>
      <c r="AD26" s="125"/>
      <c r="AE26" s="75" t="str">
        <f t="shared" si="13"/>
        <v/>
      </c>
      <c r="AF26" s="72">
        <f t="shared" si="14"/>
        <v>0</v>
      </c>
      <c r="AG26" s="72">
        <f t="shared" si="15"/>
        <v>0</v>
      </c>
      <c r="AH26" s="72" t="str">
        <f t="shared" si="16"/>
        <v>0</v>
      </c>
      <c r="AI26" s="72" t="str">
        <f>IF(ISBLANK(AD26), "", (POWER(AD26/VLOOKUP(AH26,Anthro_Calc!C:P,13,FALSE),VLOOKUP(AH26,Anthro_Calc!C:P,12,FALSE))-1) / (VLOOKUP(AH26,Anthro_Calc!C:P,14,FALSE)*VLOOKUP(AH26,Anthro_Calc!C:P,12,FALSE)))</f>
        <v/>
      </c>
      <c r="AJ26" s="72" t="str">
        <f>IF(ISBLANK(AD26), "", -3 + (AD26 -VLOOKUP(AH26,Anthro_Calc!C:P,4,FALSE)) / (VLOOKUP(AH26,Anthro_Calc!C:P,5,FALSE) - VLOOKUP(AH26,Anthro_Calc!C:P,4,FALSE)))</f>
        <v/>
      </c>
      <c r="AK26" s="72" t="str">
        <f>IF(ISBLANK(AD26), "", 3 + (AD26 -VLOOKUP(AH26,Anthro_Calc!C:P,10,FALSE)) / (VLOOKUP(AH26,Anthro_Calc!C:P,10,FALSE) - VLOOKUP(AH26,Anthro_Calc!C:P,9,FALSE)))</f>
        <v/>
      </c>
      <c r="AL26" s="120" t="str">
        <f t="shared" si="17"/>
        <v/>
      </c>
      <c r="AM26" s="117" t="str">
        <f t="shared" si="18"/>
        <v/>
      </c>
      <c r="AN26" s="104" t="str">
        <f t="shared" si="19"/>
        <v/>
      </c>
      <c r="AO26" s="76" t="str">
        <f t="shared" si="1"/>
        <v/>
      </c>
      <c r="AP26" s="77"/>
      <c r="AQ26" s="77" t="str">
        <f t="shared" si="49"/>
        <v/>
      </c>
      <c r="AR26" s="71"/>
      <c r="AS26" s="74"/>
      <c r="AT26" s="125"/>
      <c r="AU26" s="75" t="str">
        <f t="shared" si="20"/>
        <v/>
      </c>
      <c r="AV26" s="72">
        <f t="shared" si="21"/>
        <v>0</v>
      </c>
      <c r="AW26" s="72">
        <f t="shared" si="22"/>
        <v>0</v>
      </c>
      <c r="AX26" s="72" t="str">
        <f t="shared" si="23"/>
        <v>0</v>
      </c>
      <c r="AY26" s="72" t="str">
        <f>IF(ISBLANK(AT26), "", (POWER(AT26/VLOOKUP(AX26,Anthro_Calc!C:P,13,FALSE),VLOOKUP(AX26,Anthro_Calc!C:P,12,FALSE))-1) / (VLOOKUP(AX26,Anthro_Calc!C:P,14,FALSE)*VLOOKUP(AX26,Anthro_Calc!C:P,12,FALSE)))</f>
        <v/>
      </c>
      <c r="AZ26" s="72" t="str">
        <f>IF(ISBLANK(AT26), "", -3 + (AT26 -VLOOKUP(AX26,Anthro_Calc!C:P,4,FALSE)) / (VLOOKUP(AX26,Anthro_Calc!C:P,5,FALSE) - VLOOKUP(AX26,Anthro_Calc!C:P,4,FALSE)))</f>
        <v/>
      </c>
      <c r="BA26" s="72" t="str">
        <f>IF(ISBLANK(AT26), "", 3 + (AT26 -VLOOKUP(AX26,Anthro_Calc!C:P,10,FALSE)) / (VLOOKUP(AX26,Anthro_Calc!C:P,10,FALSE) - VLOOKUP(AX26,Anthro_Calc!C:P,9,FALSE)))</f>
        <v/>
      </c>
      <c r="BB26" s="120" t="str">
        <f t="shared" si="24"/>
        <v/>
      </c>
      <c r="BC26" s="117" t="str">
        <f t="shared" si="25"/>
        <v/>
      </c>
      <c r="BD26" s="104" t="str">
        <f t="shared" si="2"/>
        <v/>
      </c>
      <c r="BE26" s="76" t="str">
        <f t="shared" si="3"/>
        <v/>
      </c>
      <c r="BF26" s="73" t="str">
        <f t="shared" si="26"/>
        <v/>
      </c>
      <c r="BG26" s="73" t="str">
        <f t="shared" si="4"/>
        <v/>
      </c>
      <c r="BH26" s="77"/>
      <c r="BI26" s="133"/>
      <c r="BJ26" s="71"/>
      <c r="BK26" s="74"/>
      <c r="BL26" s="125"/>
      <c r="BM26" s="75" t="str">
        <f t="shared" si="27"/>
        <v/>
      </c>
      <c r="BN26" s="72">
        <f t="shared" si="47"/>
        <v>0</v>
      </c>
      <c r="BO26" s="72">
        <f t="shared" si="48"/>
        <v>0</v>
      </c>
      <c r="BP26" s="72" t="str">
        <f t="shared" si="28"/>
        <v>0</v>
      </c>
      <c r="BQ26" s="72" t="str">
        <f>IF(ISBLANK(BL26), "", (POWER(BL26/VLOOKUP(BP26,Anthro_Calc!C:P,13,FALSE),VLOOKUP(BP26,Anthro_Calc!C:P,12,FALSE))-1) / (VLOOKUP(BP26,Anthro_Calc!C:P,14,FALSE)*VLOOKUP(BP26,Anthro_Calc!C:P,12,FALSE)))</f>
        <v/>
      </c>
      <c r="BR26" s="72" t="str">
        <f>IF(ISBLANK(BL26), "", -3 + (BL26 -VLOOKUP(BP26,Anthro_Calc!C:P,4,FALSE)) / (VLOOKUP(BP26,Anthro_Calc!C:P,5,FALSE) - VLOOKUP(BP26,Anthro_Calc!C:P,4,FALSE)))</f>
        <v/>
      </c>
      <c r="BS26" s="72" t="str">
        <f>IF(ISBLANK(BL26), "", 3 + (BL26 -VLOOKUP(BP26,Anthro_Calc!C:P,10,FALSE)) / (VLOOKUP(BP26,Anthro_Calc!C:P,10,FALSE) - VLOOKUP(BP26,Anthro_Calc!C:P,9,FALSE)))</f>
        <v/>
      </c>
      <c r="BT26" s="120" t="str">
        <f t="shared" si="29"/>
        <v/>
      </c>
      <c r="BU26" s="117" t="str">
        <f t="shared" si="30"/>
        <v/>
      </c>
      <c r="BV26" s="104" t="str">
        <f t="shared" si="31"/>
        <v/>
      </c>
      <c r="BW26" s="73" t="str">
        <f t="shared" si="5"/>
        <v/>
      </c>
      <c r="BX26" s="77"/>
      <c r="BY26" s="73" t="str">
        <f>IF(ISBLANK(BL26), "", VLOOKUP(Z26&amp;" "&amp;BV26&amp;" "&amp;BW26,Graduation_Criteria!$D$2:$E$34,2,FALSE))</f>
        <v/>
      </c>
      <c r="BZ26" s="73" t="str">
        <f t="shared" si="6"/>
        <v/>
      </c>
      <c r="CA26" s="71"/>
      <c r="CB26" s="74"/>
      <c r="CC26" s="74"/>
      <c r="CD26" s="115" t="str">
        <f t="shared" si="32"/>
        <v/>
      </c>
      <c r="CE26" s="79">
        <f t="shared" si="33"/>
        <v>0</v>
      </c>
      <c r="CF26" s="79">
        <f t="shared" si="34"/>
        <v>0</v>
      </c>
      <c r="CG26" s="79" t="str">
        <f t="shared" si="35"/>
        <v>0</v>
      </c>
      <c r="CH26" s="79" t="str">
        <f>IF(ISBLANK(CC26), "", (POWER(CC26/VLOOKUP(CG26,Anthro_Calc!C:P,13,FALSE),VLOOKUP(CG26,Anthro_Calc!C:P,12,FALSE))-1) / (VLOOKUP(CG26,Anthro_Calc!C:P,14,FALSE)*VLOOKUP(CG26,Anthro_Calc!C:P,12,FALSE)))</f>
        <v/>
      </c>
      <c r="CI26" s="79" t="str">
        <f>IF(ISBLANK(CC26), "", -3 + (CC26 -VLOOKUP(CG26,Anthro_Calc!C:P,4,FALSE)) / (VLOOKUP(CG26,Anthro_Calc!C:P,5,FALSE) - VLOOKUP(CG26,Anthro_Calc!C:P,4,FALSE)))</f>
        <v/>
      </c>
      <c r="CJ26" s="79" t="str">
        <f>IF(ISBLANK(CC26), "", 3 + (CC26 -VLOOKUP(CG26,Anthro_Calc!C:P,10,FALSE)) / (VLOOKUP(CG26,Anthro_Calc!C:P,10,FALSE) - VLOOKUP(CG26,Anthro_Calc!C:P,9,FALSE)))</f>
        <v/>
      </c>
      <c r="CK26" s="129" t="str">
        <f t="shared" si="36"/>
        <v/>
      </c>
      <c r="CL26" s="117" t="str">
        <f t="shared" si="37"/>
        <v/>
      </c>
      <c r="CM26" s="104" t="str">
        <f t="shared" si="38"/>
        <v/>
      </c>
      <c r="CN26" s="77"/>
      <c r="CO26" s="71"/>
      <c r="CP26" s="74"/>
      <c r="CQ26" s="83"/>
      <c r="CR26" s="118" t="str">
        <f t="shared" si="39"/>
        <v/>
      </c>
      <c r="CS26" s="119">
        <f t="shared" si="40"/>
        <v>0</v>
      </c>
      <c r="CT26" s="119">
        <f t="shared" si="41"/>
        <v>0</v>
      </c>
      <c r="CU26" s="119" t="str">
        <f t="shared" si="42"/>
        <v>0</v>
      </c>
      <c r="CV26" s="119" t="str">
        <f>IF(ISBLANK(CQ26), "", (POWER(CQ26/VLOOKUP(CU26,Anthro_Calc!C:P,13,FALSE),VLOOKUP(CU26,Anthro_Calc!C:P,12,FALSE))-1) / (VLOOKUP(CU26,Anthro_Calc!C:P,14,FALSE)*VLOOKUP(CU26,Anthro_Calc!C:P,12,FALSE)))</f>
        <v/>
      </c>
      <c r="CW26" s="119" t="str">
        <f>IF(ISBLANK(CQ26), "", -3 + (CQ26 -VLOOKUP(CU26,Anthro_Calc!C:P,4,FALSE)) / (VLOOKUP(CU26,Anthro_Calc!C:P,5,FALSE) - VLOOKUP(CU26,Anthro_Calc!C:P,4,FALSE)))</f>
        <v/>
      </c>
      <c r="CX26" s="119" t="str">
        <f>IF(ISBLANK(CQ26), "", 3 + (CQ26 -VLOOKUP(CU26,Anthro_Calc!C:P,10,FALSE)) / (VLOOKUP(CU26,Anthro_Calc!C:P,10,FALSE) - VLOOKUP(CU26,Anthro_Calc!C:P,9,FALSE)))</f>
        <v/>
      </c>
      <c r="CY26" s="128" t="str">
        <f t="shared" si="43"/>
        <v/>
      </c>
      <c r="CZ26" s="117" t="str">
        <f t="shared" si="44"/>
        <v/>
      </c>
      <c r="DA26" s="104" t="str">
        <f t="shared" si="45"/>
        <v/>
      </c>
      <c r="DB26" s="135"/>
    </row>
    <row r="27" spans="1:106" s="80" customFormat="1" ht="15" customHeight="1">
      <c r="A27" s="134">
        <f t="shared" si="0"/>
        <v>23</v>
      </c>
      <c r="B27" s="66"/>
      <c r="C27" s="66"/>
      <c r="D27" s="66"/>
      <c r="E27" s="66"/>
      <c r="F27" s="66"/>
      <c r="G27" s="66"/>
      <c r="H27" s="66"/>
      <c r="I27" s="66"/>
      <c r="J27" s="66"/>
      <c r="K27" s="66"/>
      <c r="L27" s="67"/>
      <c r="M27" s="68"/>
      <c r="N27" s="69" t="str">
        <f t="shared" ca="1" si="7"/>
        <v/>
      </c>
      <c r="O27" s="70"/>
      <c r="P27" s="70"/>
      <c r="Q27" s="71"/>
      <c r="R27" s="125"/>
      <c r="S27" s="72" t="str">
        <f t="shared" si="8"/>
        <v/>
      </c>
      <c r="T27" s="72" t="str">
        <f t="shared" si="9"/>
        <v/>
      </c>
      <c r="U27" s="72" t="str">
        <f t="shared" si="10"/>
        <v/>
      </c>
      <c r="V27" s="72" t="str">
        <f>IF(ISBLANK(R27), "", (POWER(R27/VLOOKUP(U27,Anthro_Calc!C:P,13,FALSE),VLOOKUP(U27,Anthro_Calc!C:P,12,FALSE))-1) / (VLOOKUP(U27,Anthro_Calc!C:P,14,FALSE)*VLOOKUP(U27,Anthro_Calc!C:P,12,FALSE)))</f>
        <v/>
      </c>
      <c r="W27" s="72" t="str">
        <f>IF(ISBLANK(R27), "", -3 + (R27 -VLOOKUP(U27,Anthro_Calc!C:P,4,FALSE)) / (VLOOKUP(U27,Anthro_Calc!C:P,5,FALSE) - VLOOKUP(U27,Anthro_Calc!C:P,4,FALSE)))</f>
        <v/>
      </c>
      <c r="X27" s="72" t="str">
        <f>IF(ISBLANK(R27), "", 3 + (R27 -VLOOKUP(U27,Anthro_Calc!C:P,10,FALSE)) / (VLOOKUP(U27,Anthro_Calc!C:P,10,FALSE) - VLOOKUP(U27,Anthro_Calc!C:P,9,FALSE)))</f>
        <v/>
      </c>
      <c r="Y27" s="120" t="str">
        <f t="shared" si="11"/>
        <v/>
      </c>
      <c r="Z27" s="117" t="str">
        <f t="shared" si="12"/>
        <v/>
      </c>
      <c r="AA27" s="104" t="str">
        <f t="shared" si="46"/>
        <v/>
      </c>
      <c r="AB27" s="71"/>
      <c r="AC27" s="74"/>
      <c r="AD27" s="125"/>
      <c r="AE27" s="75" t="str">
        <f t="shared" si="13"/>
        <v/>
      </c>
      <c r="AF27" s="72">
        <f t="shared" si="14"/>
        <v>0</v>
      </c>
      <c r="AG27" s="72">
        <f t="shared" si="15"/>
        <v>0</v>
      </c>
      <c r="AH27" s="72" t="str">
        <f t="shared" si="16"/>
        <v>0</v>
      </c>
      <c r="AI27" s="72" t="str">
        <f>IF(ISBLANK(AD27), "", (POWER(AD27/VLOOKUP(AH27,Anthro_Calc!C:P,13,FALSE),VLOOKUP(AH27,Anthro_Calc!C:P,12,FALSE))-1) / (VLOOKUP(AH27,Anthro_Calc!C:P,14,FALSE)*VLOOKUP(AH27,Anthro_Calc!C:P,12,FALSE)))</f>
        <v/>
      </c>
      <c r="AJ27" s="72" t="str">
        <f>IF(ISBLANK(AD27), "", -3 + (AD27 -VLOOKUP(AH27,Anthro_Calc!C:P,4,FALSE)) / (VLOOKUP(AH27,Anthro_Calc!C:P,5,FALSE) - VLOOKUP(AH27,Anthro_Calc!C:P,4,FALSE)))</f>
        <v/>
      </c>
      <c r="AK27" s="72" t="str">
        <f>IF(ISBLANK(AD27), "", 3 + (AD27 -VLOOKUP(AH27,Anthro_Calc!C:P,10,FALSE)) / (VLOOKUP(AH27,Anthro_Calc!C:P,10,FALSE) - VLOOKUP(AH27,Anthro_Calc!C:P,9,FALSE)))</f>
        <v/>
      </c>
      <c r="AL27" s="120" t="str">
        <f t="shared" si="17"/>
        <v/>
      </c>
      <c r="AM27" s="117" t="str">
        <f t="shared" si="18"/>
        <v/>
      </c>
      <c r="AN27" s="104" t="str">
        <f t="shared" si="19"/>
        <v/>
      </c>
      <c r="AO27" s="76" t="str">
        <f t="shared" si="1"/>
        <v/>
      </c>
      <c r="AP27" s="77"/>
      <c r="AQ27" s="77" t="str">
        <f t="shared" si="49"/>
        <v/>
      </c>
      <c r="AR27" s="71"/>
      <c r="AS27" s="74"/>
      <c r="AT27" s="125"/>
      <c r="AU27" s="75" t="str">
        <f t="shared" si="20"/>
        <v/>
      </c>
      <c r="AV27" s="72">
        <f t="shared" si="21"/>
        <v>0</v>
      </c>
      <c r="AW27" s="72">
        <f t="shared" si="22"/>
        <v>0</v>
      </c>
      <c r="AX27" s="72" t="str">
        <f t="shared" si="23"/>
        <v>0</v>
      </c>
      <c r="AY27" s="72" t="str">
        <f>IF(ISBLANK(AT27), "", (POWER(AT27/VLOOKUP(AX27,Anthro_Calc!C:P,13,FALSE),VLOOKUP(AX27,Anthro_Calc!C:P,12,FALSE))-1) / (VLOOKUP(AX27,Anthro_Calc!C:P,14,FALSE)*VLOOKUP(AX27,Anthro_Calc!C:P,12,FALSE)))</f>
        <v/>
      </c>
      <c r="AZ27" s="72" t="str">
        <f>IF(ISBLANK(AT27), "", -3 + (AT27 -VLOOKUP(AX27,Anthro_Calc!C:P,4,FALSE)) / (VLOOKUP(AX27,Anthro_Calc!C:P,5,FALSE) - VLOOKUP(AX27,Anthro_Calc!C:P,4,FALSE)))</f>
        <v/>
      </c>
      <c r="BA27" s="72" t="str">
        <f>IF(ISBLANK(AT27), "", 3 + (AT27 -VLOOKUP(AX27,Anthro_Calc!C:P,10,FALSE)) / (VLOOKUP(AX27,Anthro_Calc!C:P,10,FALSE) - VLOOKUP(AX27,Anthro_Calc!C:P,9,FALSE)))</f>
        <v/>
      </c>
      <c r="BB27" s="120" t="str">
        <f t="shared" si="24"/>
        <v/>
      </c>
      <c r="BC27" s="117" t="str">
        <f t="shared" si="25"/>
        <v/>
      </c>
      <c r="BD27" s="104" t="str">
        <f t="shared" si="2"/>
        <v/>
      </c>
      <c r="BE27" s="76" t="str">
        <f t="shared" si="3"/>
        <v/>
      </c>
      <c r="BF27" s="73" t="str">
        <f t="shared" si="26"/>
        <v/>
      </c>
      <c r="BG27" s="73" t="str">
        <f t="shared" si="4"/>
        <v/>
      </c>
      <c r="BH27" s="77"/>
      <c r="BI27" s="133"/>
      <c r="BJ27" s="71"/>
      <c r="BK27" s="74"/>
      <c r="BL27" s="125"/>
      <c r="BM27" s="75" t="str">
        <f t="shared" si="27"/>
        <v/>
      </c>
      <c r="BN27" s="72">
        <f t="shared" si="47"/>
        <v>0</v>
      </c>
      <c r="BO27" s="72">
        <f t="shared" si="48"/>
        <v>0</v>
      </c>
      <c r="BP27" s="72" t="str">
        <f t="shared" si="28"/>
        <v>0</v>
      </c>
      <c r="BQ27" s="72" t="str">
        <f>IF(ISBLANK(BL27), "", (POWER(BL27/VLOOKUP(BP27,Anthro_Calc!C:P,13,FALSE),VLOOKUP(BP27,Anthro_Calc!C:P,12,FALSE))-1) / (VLOOKUP(BP27,Anthro_Calc!C:P,14,FALSE)*VLOOKUP(BP27,Anthro_Calc!C:P,12,FALSE)))</f>
        <v/>
      </c>
      <c r="BR27" s="72" t="str">
        <f>IF(ISBLANK(BL27), "", -3 + (BL27 -VLOOKUP(BP27,Anthro_Calc!C:P,4,FALSE)) / (VLOOKUP(BP27,Anthro_Calc!C:P,5,FALSE) - VLOOKUP(BP27,Anthro_Calc!C:P,4,FALSE)))</f>
        <v/>
      </c>
      <c r="BS27" s="72" t="str">
        <f>IF(ISBLANK(BL27), "", 3 + (BL27 -VLOOKUP(BP27,Anthro_Calc!C:P,10,FALSE)) / (VLOOKUP(BP27,Anthro_Calc!C:P,10,FALSE) - VLOOKUP(BP27,Anthro_Calc!C:P,9,FALSE)))</f>
        <v/>
      </c>
      <c r="BT27" s="120" t="str">
        <f t="shared" si="29"/>
        <v/>
      </c>
      <c r="BU27" s="117" t="str">
        <f t="shared" si="30"/>
        <v/>
      </c>
      <c r="BV27" s="104" t="str">
        <f t="shared" si="31"/>
        <v/>
      </c>
      <c r="BW27" s="73" t="str">
        <f t="shared" si="5"/>
        <v/>
      </c>
      <c r="BX27" s="77"/>
      <c r="BY27" s="73" t="str">
        <f>IF(ISBLANK(BL27), "", VLOOKUP(Z27&amp;" "&amp;BV27&amp;" "&amp;BW27,Graduation_Criteria!$D$2:$E$34,2,FALSE))</f>
        <v/>
      </c>
      <c r="BZ27" s="73" t="str">
        <f t="shared" si="6"/>
        <v/>
      </c>
      <c r="CA27" s="71"/>
      <c r="CB27" s="74"/>
      <c r="CC27" s="74"/>
      <c r="CD27" s="115" t="str">
        <f t="shared" si="32"/>
        <v/>
      </c>
      <c r="CE27" s="79">
        <f t="shared" si="33"/>
        <v>0</v>
      </c>
      <c r="CF27" s="79">
        <f t="shared" si="34"/>
        <v>0</v>
      </c>
      <c r="CG27" s="79" t="str">
        <f t="shared" si="35"/>
        <v>0</v>
      </c>
      <c r="CH27" s="79" t="str">
        <f>IF(ISBLANK(CC27), "", (POWER(CC27/VLOOKUP(CG27,Anthro_Calc!C:P,13,FALSE),VLOOKUP(CG27,Anthro_Calc!C:P,12,FALSE))-1) / (VLOOKUP(CG27,Anthro_Calc!C:P,14,FALSE)*VLOOKUP(CG27,Anthro_Calc!C:P,12,FALSE)))</f>
        <v/>
      </c>
      <c r="CI27" s="79" t="str">
        <f>IF(ISBLANK(CC27), "", -3 + (CC27 -VLOOKUP(CG27,Anthro_Calc!C:P,4,FALSE)) / (VLOOKUP(CG27,Anthro_Calc!C:P,5,FALSE) - VLOOKUP(CG27,Anthro_Calc!C:P,4,FALSE)))</f>
        <v/>
      </c>
      <c r="CJ27" s="79" t="str">
        <f>IF(ISBLANK(CC27), "", 3 + (CC27 -VLOOKUP(CG27,Anthro_Calc!C:P,10,FALSE)) / (VLOOKUP(CG27,Anthro_Calc!C:P,10,FALSE) - VLOOKUP(CG27,Anthro_Calc!C:P,9,FALSE)))</f>
        <v/>
      </c>
      <c r="CK27" s="129" t="str">
        <f t="shared" si="36"/>
        <v/>
      </c>
      <c r="CL27" s="117" t="str">
        <f t="shared" si="37"/>
        <v/>
      </c>
      <c r="CM27" s="104" t="str">
        <f t="shared" si="38"/>
        <v/>
      </c>
      <c r="CN27" s="77"/>
      <c r="CO27" s="71"/>
      <c r="CP27" s="74"/>
      <c r="CQ27" s="83"/>
      <c r="CR27" s="118" t="str">
        <f t="shared" si="39"/>
        <v/>
      </c>
      <c r="CS27" s="119">
        <f t="shared" si="40"/>
        <v>0</v>
      </c>
      <c r="CT27" s="119">
        <f t="shared" si="41"/>
        <v>0</v>
      </c>
      <c r="CU27" s="119" t="str">
        <f t="shared" si="42"/>
        <v>0</v>
      </c>
      <c r="CV27" s="119" t="str">
        <f>IF(ISBLANK(CQ27), "", (POWER(CQ27/VLOOKUP(CU27,Anthro_Calc!C:P,13,FALSE),VLOOKUP(CU27,Anthro_Calc!C:P,12,FALSE))-1) / (VLOOKUP(CU27,Anthro_Calc!C:P,14,FALSE)*VLOOKUP(CU27,Anthro_Calc!C:P,12,FALSE)))</f>
        <v/>
      </c>
      <c r="CW27" s="119" t="str">
        <f>IF(ISBLANK(CQ27), "", -3 + (CQ27 -VLOOKUP(CU27,Anthro_Calc!C:P,4,FALSE)) / (VLOOKUP(CU27,Anthro_Calc!C:P,5,FALSE) - VLOOKUP(CU27,Anthro_Calc!C:P,4,FALSE)))</f>
        <v/>
      </c>
      <c r="CX27" s="119" t="str">
        <f>IF(ISBLANK(CQ27), "", 3 + (CQ27 -VLOOKUP(CU27,Anthro_Calc!C:P,10,FALSE)) / (VLOOKUP(CU27,Anthro_Calc!C:P,10,FALSE) - VLOOKUP(CU27,Anthro_Calc!C:P,9,FALSE)))</f>
        <v/>
      </c>
      <c r="CY27" s="128" t="str">
        <f t="shared" si="43"/>
        <v/>
      </c>
      <c r="CZ27" s="117" t="str">
        <f t="shared" si="44"/>
        <v/>
      </c>
      <c r="DA27" s="104" t="str">
        <f t="shared" si="45"/>
        <v/>
      </c>
      <c r="DB27" s="135"/>
    </row>
    <row r="28" spans="1:106" s="80" customFormat="1" ht="15" customHeight="1">
      <c r="A28" s="134">
        <f t="shared" si="0"/>
        <v>24</v>
      </c>
      <c r="B28" s="66"/>
      <c r="C28" s="66"/>
      <c r="D28" s="66"/>
      <c r="E28" s="66"/>
      <c r="F28" s="66"/>
      <c r="G28" s="66"/>
      <c r="H28" s="66"/>
      <c r="I28" s="66"/>
      <c r="J28" s="66"/>
      <c r="K28" s="66"/>
      <c r="L28" s="67"/>
      <c r="M28" s="68"/>
      <c r="N28" s="69" t="str">
        <f t="shared" ca="1" si="7"/>
        <v/>
      </c>
      <c r="O28" s="70"/>
      <c r="P28" s="70"/>
      <c r="Q28" s="71"/>
      <c r="R28" s="125"/>
      <c r="S28" s="72" t="str">
        <f t="shared" si="8"/>
        <v/>
      </c>
      <c r="T28" s="72" t="str">
        <f t="shared" si="9"/>
        <v/>
      </c>
      <c r="U28" s="72" t="str">
        <f t="shared" si="10"/>
        <v/>
      </c>
      <c r="V28" s="72" t="str">
        <f>IF(ISBLANK(R28), "", (POWER(R28/VLOOKUP(U28,Anthro_Calc!C:P,13,FALSE),VLOOKUP(U28,Anthro_Calc!C:P,12,FALSE))-1) / (VLOOKUP(U28,Anthro_Calc!C:P,14,FALSE)*VLOOKUP(U28,Anthro_Calc!C:P,12,FALSE)))</f>
        <v/>
      </c>
      <c r="W28" s="72" t="str">
        <f>IF(ISBLANK(R28), "", -3 + (R28 -VLOOKUP(U28,Anthro_Calc!C:P,4,FALSE)) / (VLOOKUP(U28,Anthro_Calc!C:P,5,FALSE) - VLOOKUP(U28,Anthro_Calc!C:P,4,FALSE)))</f>
        <v/>
      </c>
      <c r="X28" s="72" t="str">
        <f>IF(ISBLANK(R28), "", 3 + (R28 -VLOOKUP(U28,Anthro_Calc!C:P,10,FALSE)) / (VLOOKUP(U28,Anthro_Calc!C:P,10,FALSE) - VLOOKUP(U28,Anthro_Calc!C:P,9,FALSE)))</f>
        <v/>
      </c>
      <c r="Y28" s="120" t="str">
        <f t="shared" si="11"/>
        <v/>
      </c>
      <c r="Z28" s="117" t="str">
        <f t="shared" si="12"/>
        <v/>
      </c>
      <c r="AA28" s="104" t="str">
        <f t="shared" si="46"/>
        <v/>
      </c>
      <c r="AB28" s="71"/>
      <c r="AC28" s="74"/>
      <c r="AD28" s="125"/>
      <c r="AE28" s="75" t="str">
        <f t="shared" si="13"/>
        <v/>
      </c>
      <c r="AF28" s="72">
        <f t="shared" si="14"/>
        <v>0</v>
      </c>
      <c r="AG28" s="72">
        <f t="shared" si="15"/>
        <v>0</v>
      </c>
      <c r="AH28" s="72" t="str">
        <f t="shared" si="16"/>
        <v>0</v>
      </c>
      <c r="AI28" s="72" t="str">
        <f>IF(ISBLANK(AD28), "", (POWER(AD28/VLOOKUP(AH28,Anthro_Calc!C:P,13,FALSE),VLOOKUP(AH28,Anthro_Calc!C:P,12,FALSE))-1) / (VLOOKUP(AH28,Anthro_Calc!C:P,14,FALSE)*VLOOKUP(AH28,Anthro_Calc!C:P,12,FALSE)))</f>
        <v/>
      </c>
      <c r="AJ28" s="72" t="str">
        <f>IF(ISBLANK(AD28), "", -3 + (AD28 -VLOOKUP(AH28,Anthro_Calc!C:P,4,FALSE)) / (VLOOKUP(AH28,Anthro_Calc!C:P,5,FALSE) - VLOOKUP(AH28,Anthro_Calc!C:P,4,FALSE)))</f>
        <v/>
      </c>
      <c r="AK28" s="72" t="str">
        <f>IF(ISBLANK(AD28), "", 3 + (AD28 -VLOOKUP(AH28,Anthro_Calc!C:P,10,FALSE)) / (VLOOKUP(AH28,Anthro_Calc!C:P,10,FALSE) - VLOOKUP(AH28,Anthro_Calc!C:P,9,FALSE)))</f>
        <v/>
      </c>
      <c r="AL28" s="120" t="str">
        <f t="shared" si="17"/>
        <v/>
      </c>
      <c r="AM28" s="117" t="str">
        <f t="shared" si="18"/>
        <v/>
      </c>
      <c r="AN28" s="104" t="str">
        <f t="shared" si="19"/>
        <v/>
      </c>
      <c r="AO28" s="76" t="str">
        <f t="shared" si="1"/>
        <v/>
      </c>
      <c r="AP28" s="77"/>
      <c r="AQ28" s="77" t="str">
        <f t="shared" si="49"/>
        <v/>
      </c>
      <c r="AR28" s="71"/>
      <c r="AS28" s="74"/>
      <c r="AT28" s="125"/>
      <c r="AU28" s="75" t="str">
        <f t="shared" si="20"/>
        <v/>
      </c>
      <c r="AV28" s="72">
        <f t="shared" si="21"/>
        <v>0</v>
      </c>
      <c r="AW28" s="72">
        <f t="shared" si="22"/>
        <v>0</v>
      </c>
      <c r="AX28" s="72" t="str">
        <f t="shared" si="23"/>
        <v>0</v>
      </c>
      <c r="AY28" s="72" t="str">
        <f>IF(ISBLANK(AT28), "", (POWER(AT28/VLOOKUP(AX28,Anthro_Calc!C:P,13,FALSE),VLOOKUP(AX28,Anthro_Calc!C:P,12,FALSE))-1) / (VLOOKUP(AX28,Anthro_Calc!C:P,14,FALSE)*VLOOKUP(AX28,Anthro_Calc!C:P,12,FALSE)))</f>
        <v/>
      </c>
      <c r="AZ28" s="72" t="str">
        <f>IF(ISBLANK(AT28), "", -3 + (AT28 -VLOOKUP(AX28,Anthro_Calc!C:P,4,FALSE)) / (VLOOKUP(AX28,Anthro_Calc!C:P,5,FALSE) - VLOOKUP(AX28,Anthro_Calc!C:P,4,FALSE)))</f>
        <v/>
      </c>
      <c r="BA28" s="72" t="str">
        <f>IF(ISBLANK(AT28), "", 3 + (AT28 -VLOOKUP(AX28,Anthro_Calc!C:P,10,FALSE)) / (VLOOKUP(AX28,Anthro_Calc!C:P,10,FALSE) - VLOOKUP(AX28,Anthro_Calc!C:P,9,FALSE)))</f>
        <v/>
      </c>
      <c r="BB28" s="120" t="str">
        <f t="shared" si="24"/>
        <v/>
      </c>
      <c r="BC28" s="117" t="str">
        <f t="shared" si="25"/>
        <v/>
      </c>
      <c r="BD28" s="104" t="str">
        <f t="shared" si="2"/>
        <v/>
      </c>
      <c r="BE28" s="76" t="str">
        <f t="shared" si="3"/>
        <v/>
      </c>
      <c r="BF28" s="73" t="str">
        <f t="shared" si="26"/>
        <v/>
      </c>
      <c r="BG28" s="73" t="str">
        <f t="shared" si="4"/>
        <v/>
      </c>
      <c r="BH28" s="77"/>
      <c r="BI28" s="133"/>
      <c r="BJ28" s="71"/>
      <c r="BK28" s="74"/>
      <c r="BL28" s="125"/>
      <c r="BM28" s="75" t="str">
        <f t="shared" si="27"/>
        <v/>
      </c>
      <c r="BN28" s="72">
        <f t="shared" si="47"/>
        <v>0</v>
      </c>
      <c r="BO28" s="72">
        <f t="shared" si="48"/>
        <v>0</v>
      </c>
      <c r="BP28" s="72" t="str">
        <f t="shared" si="28"/>
        <v>0</v>
      </c>
      <c r="BQ28" s="72" t="str">
        <f>IF(ISBLANK(BL28), "", (POWER(BL28/VLOOKUP(BP28,Anthro_Calc!C:P,13,FALSE),VLOOKUP(BP28,Anthro_Calc!C:P,12,FALSE))-1) / (VLOOKUP(BP28,Anthro_Calc!C:P,14,FALSE)*VLOOKUP(BP28,Anthro_Calc!C:P,12,FALSE)))</f>
        <v/>
      </c>
      <c r="BR28" s="72" t="str">
        <f>IF(ISBLANK(BL28), "", -3 + (BL28 -VLOOKUP(BP28,Anthro_Calc!C:P,4,FALSE)) / (VLOOKUP(BP28,Anthro_Calc!C:P,5,FALSE) - VLOOKUP(BP28,Anthro_Calc!C:P,4,FALSE)))</f>
        <v/>
      </c>
      <c r="BS28" s="72" t="str">
        <f>IF(ISBLANK(BL28), "", 3 + (BL28 -VLOOKUP(BP28,Anthro_Calc!C:P,10,FALSE)) / (VLOOKUP(BP28,Anthro_Calc!C:P,10,FALSE) - VLOOKUP(BP28,Anthro_Calc!C:P,9,FALSE)))</f>
        <v/>
      </c>
      <c r="BT28" s="120" t="str">
        <f t="shared" si="29"/>
        <v/>
      </c>
      <c r="BU28" s="117" t="str">
        <f t="shared" si="30"/>
        <v/>
      </c>
      <c r="BV28" s="104" t="str">
        <f t="shared" si="31"/>
        <v/>
      </c>
      <c r="BW28" s="73" t="str">
        <f t="shared" si="5"/>
        <v/>
      </c>
      <c r="BX28" s="77"/>
      <c r="BY28" s="73" t="str">
        <f>IF(ISBLANK(BL28), "", VLOOKUP(Z28&amp;" "&amp;BV28&amp;" "&amp;BW28,Graduation_Criteria!$D$2:$E$34,2,FALSE))</f>
        <v/>
      </c>
      <c r="BZ28" s="73" t="str">
        <f t="shared" si="6"/>
        <v/>
      </c>
      <c r="CA28" s="71"/>
      <c r="CB28" s="74"/>
      <c r="CC28" s="74"/>
      <c r="CD28" s="115" t="str">
        <f t="shared" si="32"/>
        <v/>
      </c>
      <c r="CE28" s="79">
        <f t="shared" si="33"/>
        <v>0</v>
      </c>
      <c r="CF28" s="79">
        <f t="shared" si="34"/>
        <v>0</v>
      </c>
      <c r="CG28" s="79" t="str">
        <f t="shared" si="35"/>
        <v>0</v>
      </c>
      <c r="CH28" s="79" t="str">
        <f>IF(ISBLANK(CC28), "", (POWER(CC28/VLOOKUP(CG28,Anthro_Calc!C:P,13,FALSE),VLOOKUP(CG28,Anthro_Calc!C:P,12,FALSE))-1) / (VLOOKUP(CG28,Anthro_Calc!C:P,14,FALSE)*VLOOKUP(CG28,Anthro_Calc!C:P,12,FALSE)))</f>
        <v/>
      </c>
      <c r="CI28" s="79" t="str">
        <f>IF(ISBLANK(CC28), "", -3 + (CC28 -VLOOKUP(CG28,Anthro_Calc!C:P,4,FALSE)) / (VLOOKUP(CG28,Anthro_Calc!C:P,5,FALSE) - VLOOKUP(CG28,Anthro_Calc!C:P,4,FALSE)))</f>
        <v/>
      </c>
      <c r="CJ28" s="79" t="str">
        <f>IF(ISBLANK(CC28), "", 3 + (CC28 -VLOOKUP(CG28,Anthro_Calc!C:P,10,FALSE)) / (VLOOKUP(CG28,Anthro_Calc!C:P,10,FALSE) - VLOOKUP(CG28,Anthro_Calc!C:P,9,FALSE)))</f>
        <v/>
      </c>
      <c r="CK28" s="129" t="str">
        <f t="shared" si="36"/>
        <v/>
      </c>
      <c r="CL28" s="117" t="str">
        <f t="shared" si="37"/>
        <v/>
      </c>
      <c r="CM28" s="104" t="str">
        <f t="shared" si="38"/>
        <v/>
      </c>
      <c r="CN28" s="77"/>
      <c r="CO28" s="71"/>
      <c r="CP28" s="74"/>
      <c r="CQ28" s="83"/>
      <c r="CR28" s="118" t="str">
        <f t="shared" si="39"/>
        <v/>
      </c>
      <c r="CS28" s="119">
        <f t="shared" si="40"/>
        <v>0</v>
      </c>
      <c r="CT28" s="119">
        <f t="shared" si="41"/>
        <v>0</v>
      </c>
      <c r="CU28" s="119" t="str">
        <f t="shared" si="42"/>
        <v>0</v>
      </c>
      <c r="CV28" s="119" t="str">
        <f>IF(ISBLANK(CQ28), "", (POWER(CQ28/VLOOKUP(CU28,Anthro_Calc!C:P,13,FALSE),VLOOKUP(CU28,Anthro_Calc!C:P,12,FALSE))-1) / (VLOOKUP(CU28,Anthro_Calc!C:P,14,FALSE)*VLOOKUP(CU28,Anthro_Calc!C:P,12,FALSE)))</f>
        <v/>
      </c>
      <c r="CW28" s="119" t="str">
        <f>IF(ISBLANK(CQ28), "", -3 + (CQ28 -VLOOKUP(CU28,Anthro_Calc!C:P,4,FALSE)) / (VLOOKUP(CU28,Anthro_Calc!C:P,5,FALSE) - VLOOKUP(CU28,Anthro_Calc!C:P,4,FALSE)))</f>
        <v/>
      </c>
      <c r="CX28" s="119" t="str">
        <f>IF(ISBLANK(CQ28), "", 3 + (CQ28 -VLOOKUP(CU28,Anthro_Calc!C:P,10,FALSE)) / (VLOOKUP(CU28,Anthro_Calc!C:P,10,FALSE) - VLOOKUP(CU28,Anthro_Calc!C:P,9,FALSE)))</f>
        <v/>
      </c>
      <c r="CY28" s="128" t="str">
        <f t="shared" si="43"/>
        <v/>
      </c>
      <c r="CZ28" s="117" t="str">
        <f t="shared" si="44"/>
        <v/>
      </c>
      <c r="DA28" s="104" t="str">
        <f t="shared" si="45"/>
        <v/>
      </c>
      <c r="DB28" s="135"/>
    </row>
    <row r="29" spans="1:106" s="80" customFormat="1" ht="15" customHeight="1">
      <c r="A29" s="134">
        <f t="shared" si="0"/>
        <v>25</v>
      </c>
      <c r="B29" s="66"/>
      <c r="C29" s="66"/>
      <c r="D29" s="66"/>
      <c r="E29" s="66"/>
      <c r="F29" s="66"/>
      <c r="G29" s="66"/>
      <c r="H29" s="66"/>
      <c r="I29" s="66"/>
      <c r="J29" s="66"/>
      <c r="K29" s="66"/>
      <c r="L29" s="67"/>
      <c r="M29" s="68"/>
      <c r="N29" s="69" t="str">
        <f t="shared" ca="1" si="7"/>
        <v/>
      </c>
      <c r="O29" s="70"/>
      <c r="P29" s="70"/>
      <c r="Q29" s="71"/>
      <c r="R29" s="82"/>
      <c r="S29" s="72" t="str">
        <f t="shared" si="8"/>
        <v/>
      </c>
      <c r="T29" s="72" t="str">
        <f t="shared" si="9"/>
        <v/>
      </c>
      <c r="U29" s="72" t="str">
        <f t="shared" si="10"/>
        <v/>
      </c>
      <c r="V29" s="72" t="str">
        <f>IF(ISBLANK(R29), "", (POWER(R29/VLOOKUP(U29,Anthro_Calc!C:P,13,FALSE),VLOOKUP(U29,Anthro_Calc!C:P,12,FALSE))-1) / (VLOOKUP(U29,Anthro_Calc!C:P,14,FALSE)*VLOOKUP(U29,Anthro_Calc!C:P,12,FALSE)))</f>
        <v/>
      </c>
      <c r="W29" s="72" t="str">
        <f>IF(ISBLANK(R29), "", -3 + (R29 -VLOOKUP(U29,Anthro_Calc!C:P,4,FALSE)) / (VLOOKUP(U29,Anthro_Calc!C:P,5,FALSE) - VLOOKUP(U29,Anthro_Calc!C:P,4,FALSE)))</f>
        <v/>
      </c>
      <c r="X29" s="72" t="str">
        <f>IF(ISBLANK(R29), "", 3 + (R29 -VLOOKUP(U29,Anthro_Calc!C:P,10,FALSE)) / (VLOOKUP(U29,Anthro_Calc!C:P,10,FALSE) - VLOOKUP(U29,Anthro_Calc!C:P,9,FALSE)))</f>
        <v/>
      </c>
      <c r="Y29" s="120" t="str">
        <f t="shared" si="11"/>
        <v/>
      </c>
      <c r="Z29" s="117" t="str">
        <f t="shared" si="12"/>
        <v/>
      </c>
      <c r="AA29" s="104" t="str">
        <f t="shared" si="46"/>
        <v/>
      </c>
      <c r="AB29" s="71"/>
      <c r="AC29" s="74"/>
      <c r="AD29" s="78"/>
      <c r="AE29" s="75" t="str">
        <f t="shared" si="13"/>
        <v/>
      </c>
      <c r="AF29" s="72">
        <f t="shared" si="14"/>
        <v>0</v>
      </c>
      <c r="AG29" s="72">
        <f t="shared" si="15"/>
        <v>0</v>
      </c>
      <c r="AH29" s="72" t="str">
        <f t="shared" si="16"/>
        <v>0</v>
      </c>
      <c r="AI29" s="72" t="str">
        <f>IF(ISBLANK(AD29), "", (POWER(AD29/VLOOKUP(AH29,Anthro_Calc!C:P,13,FALSE),VLOOKUP(AH29,Anthro_Calc!C:P,12,FALSE))-1) / (VLOOKUP(AH29,Anthro_Calc!C:P,14,FALSE)*VLOOKUP(AH29,Anthro_Calc!C:P,12,FALSE)))</f>
        <v/>
      </c>
      <c r="AJ29" s="72" t="str">
        <f>IF(ISBLANK(AD29), "", -3 + (AD29 -VLOOKUP(AH29,Anthro_Calc!C:P,4,FALSE)) / (VLOOKUP(AH29,Anthro_Calc!C:P,5,FALSE) - VLOOKUP(AH29,Anthro_Calc!C:P,4,FALSE)))</f>
        <v/>
      </c>
      <c r="AK29" s="72" t="str">
        <f>IF(ISBLANK(AD29), "", 3 + (AD29 -VLOOKUP(AH29,Anthro_Calc!C:P,10,FALSE)) / (VLOOKUP(AH29,Anthro_Calc!C:P,10,FALSE) - VLOOKUP(AH29,Anthro_Calc!C:P,9,FALSE)))</f>
        <v/>
      </c>
      <c r="AL29" s="120" t="str">
        <f t="shared" si="17"/>
        <v/>
      </c>
      <c r="AM29" s="117" t="str">
        <f t="shared" si="18"/>
        <v/>
      </c>
      <c r="AN29" s="104" t="str">
        <f t="shared" si="19"/>
        <v/>
      </c>
      <c r="AO29" s="76" t="str">
        <f t="shared" si="1"/>
        <v/>
      </c>
      <c r="AP29" s="77"/>
      <c r="AQ29" s="77" t="str">
        <f t="shared" si="49"/>
        <v/>
      </c>
      <c r="AR29" s="71"/>
      <c r="AS29" s="74"/>
      <c r="AT29" s="82"/>
      <c r="AU29" s="75" t="str">
        <f t="shared" si="20"/>
        <v/>
      </c>
      <c r="AV29" s="72">
        <f t="shared" si="21"/>
        <v>0</v>
      </c>
      <c r="AW29" s="72">
        <f t="shared" si="22"/>
        <v>0</v>
      </c>
      <c r="AX29" s="72" t="str">
        <f t="shared" si="23"/>
        <v>0</v>
      </c>
      <c r="AY29" s="72" t="str">
        <f>IF(ISBLANK(AT29), "", (POWER(AT29/VLOOKUP(AX29,Anthro_Calc!C:P,13,FALSE),VLOOKUP(AX29,Anthro_Calc!C:P,12,FALSE))-1) / (VLOOKUP(AX29,Anthro_Calc!C:P,14,FALSE)*VLOOKUP(AX29,Anthro_Calc!C:P,12,FALSE)))</f>
        <v/>
      </c>
      <c r="AZ29" s="72" t="str">
        <f>IF(ISBLANK(AT29), "", -3 + (AT29 -VLOOKUP(AX29,Anthro_Calc!C:P,4,FALSE)) / (VLOOKUP(AX29,Anthro_Calc!C:P,5,FALSE) - VLOOKUP(AX29,Anthro_Calc!C:P,4,FALSE)))</f>
        <v/>
      </c>
      <c r="BA29" s="72" t="str">
        <f>IF(ISBLANK(AT29), "", 3 + (AT29 -VLOOKUP(AX29,Anthro_Calc!C:P,10,FALSE)) / (VLOOKUP(AX29,Anthro_Calc!C:P,10,FALSE) - VLOOKUP(AX29,Anthro_Calc!C:P,9,FALSE)))</f>
        <v/>
      </c>
      <c r="BB29" s="120" t="str">
        <f t="shared" si="24"/>
        <v/>
      </c>
      <c r="BC29" s="117" t="str">
        <f t="shared" si="25"/>
        <v/>
      </c>
      <c r="BD29" s="104" t="str">
        <f t="shared" si="2"/>
        <v/>
      </c>
      <c r="BE29" s="76" t="str">
        <f t="shared" si="3"/>
        <v/>
      </c>
      <c r="BF29" s="73" t="str">
        <f t="shared" si="26"/>
        <v/>
      </c>
      <c r="BG29" s="73" t="str">
        <f t="shared" si="4"/>
        <v/>
      </c>
      <c r="BH29" s="77"/>
      <c r="BI29" s="133"/>
      <c r="BJ29" s="71"/>
      <c r="BK29" s="74"/>
      <c r="BL29" s="78"/>
      <c r="BM29" s="75" t="str">
        <f t="shared" si="27"/>
        <v/>
      </c>
      <c r="BN29" s="72">
        <f t="shared" si="47"/>
        <v>0</v>
      </c>
      <c r="BO29" s="72">
        <f t="shared" si="48"/>
        <v>0</v>
      </c>
      <c r="BP29" s="72" t="str">
        <f t="shared" si="28"/>
        <v>0</v>
      </c>
      <c r="BQ29" s="72" t="str">
        <f>IF(ISBLANK(BL29), "", (POWER(BL29/VLOOKUP(BP29,Anthro_Calc!C:P,13,FALSE),VLOOKUP(BP29,Anthro_Calc!C:P,12,FALSE))-1) / (VLOOKUP(BP29,Anthro_Calc!C:P,14,FALSE)*VLOOKUP(BP29,Anthro_Calc!C:P,12,FALSE)))</f>
        <v/>
      </c>
      <c r="BR29" s="72" t="str">
        <f>IF(ISBLANK(BL29), "", -3 + (BL29 -VLOOKUP(BP29,Anthro_Calc!C:P,4,FALSE)) / (VLOOKUP(BP29,Anthro_Calc!C:P,5,FALSE) - VLOOKUP(BP29,Anthro_Calc!C:P,4,FALSE)))</f>
        <v/>
      </c>
      <c r="BS29" s="72" t="str">
        <f>IF(ISBLANK(BL29), "", 3 + (BL29 -VLOOKUP(BP29,Anthro_Calc!C:P,10,FALSE)) / (VLOOKUP(BP29,Anthro_Calc!C:P,10,FALSE) - VLOOKUP(BP29,Anthro_Calc!C:P,9,FALSE)))</f>
        <v/>
      </c>
      <c r="BT29" s="120" t="str">
        <f t="shared" si="29"/>
        <v/>
      </c>
      <c r="BU29" s="117" t="str">
        <f t="shared" si="30"/>
        <v/>
      </c>
      <c r="BV29" s="104" t="str">
        <f t="shared" si="31"/>
        <v/>
      </c>
      <c r="BW29" s="73" t="str">
        <f t="shared" si="5"/>
        <v/>
      </c>
      <c r="BX29" s="77"/>
      <c r="BY29" s="73" t="str">
        <f>IF(ISBLANK(BL29), "", VLOOKUP(Z29&amp;" "&amp;BV29&amp;" "&amp;BW29,Graduation_Criteria!$D$2:$E$34,2,FALSE))</f>
        <v/>
      </c>
      <c r="BZ29" s="73" t="str">
        <f t="shared" si="6"/>
        <v/>
      </c>
      <c r="CA29" s="71"/>
      <c r="CB29" s="74"/>
      <c r="CC29" s="74"/>
      <c r="CD29" s="115" t="str">
        <f t="shared" si="32"/>
        <v/>
      </c>
      <c r="CE29" s="79">
        <f t="shared" si="33"/>
        <v>0</v>
      </c>
      <c r="CF29" s="79">
        <f t="shared" si="34"/>
        <v>0</v>
      </c>
      <c r="CG29" s="79" t="str">
        <f t="shared" si="35"/>
        <v>0</v>
      </c>
      <c r="CH29" s="79" t="str">
        <f>IF(ISBLANK(CC29), "", (POWER(CC29/VLOOKUP(CG29,Anthro_Calc!C:P,13,FALSE),VLOOKUP(CG29,Anthro_Calc!C:P,12,FALSE))-1) / (VLOOKUP(CG29,Anthro_Calc!C:P,14,FALSE)*VLOOKUP(CG29,Anthro_Calc!C:P,12,FALSE)))</f>
        <v/>
      </c>
      <c r="CI29" s="79" t="str">
        <f>IF(ISBLANK(CC29), "", -3 + (CC29 -VLOOKUP(CG29,Anthro_Calc!C:P,4,FALSE)) / (VLOOKUP(CG29,Anthro_Calc!C:P,5,FALSE) - VLOOKUP(CG29,Anthro_Calc!C:P,4,FALSE)))</f>
        <v/>
      </c>
      <c r="CJ29" s="79" t="str">
        <f>IF(ISBLANK(CC29), "", 3 + (CC29 -VLOOKUP(CG29,Anthro_Calc!C:P,10,FALSE)) / (VLOOKUP(CG29,Anthro_Calc!C:P,10,FALSE) - VLOOKUP(CG29,Anthro_Calc!C:P,9,FALSE)))</f>
        <v/>
      </c>
      <c r="CK29" s="129" t="str">
        <f t="shared" si="36"/>
        <v/>
      </c>
      <c r="CL29" s="117" t="str">
        <f t="shared" si="37"/>
        <v/>
      </c>
      <c r="CM29" s="104" t="str">
        <f t="shared" si="38"/>
        <v/>
      </c>
      <c r="CN29" s="77"/>
      <c r="CO29" s="71"/>
      <c r="CP29" s="74"/>
      <c r="CQ29" s="74"/>
      <c r="CR29" s="118" t="str">
        <f t="shared" si="39"/>
        <v/>
      </c>
      <c r="CS29" s="119">
        <f t="shared" si="40"/>
        <v>0</v>
      </c>
      <c r="CT29" s="119">
        <f t="shared" si="41"/>
        <v>0</v>
      </c>
      <c r="CU29" s="119" t="str">
        <f t="shared" si="42"/>
        <v>0</v>
      </c>
      <c r="CV29" s="119" t="str">
        <f>IF(ISBLANK(CQ29), "", (POWER(CQ29/VLOOKUP(CU29,Anthro_Calc!C:P,13,FALSE),VLOOKUP(CU29,Anthro_Calc!C:P,12,FALSE))-1) / (VLOOKUP(CU29,Anthro_Calc!C:P,14,FALSE)*VLOOKUP(CU29,Anthro_Calc!C:P,12,FALSE)))</f>
        <v/>
      </c>
      <c r="CW29" s="119" t="str">
        <f>IF(ISBLANK(CQ29), "", -3 + (CQ29 -VLOOKUP(CU29,Anthro_Calc!C:P,4,FALSE)) / (VLOOKUP(CU29,Anthro_Calc!C:P,5,FALSE) - VLOOKUP(CU29,Anthro_Calc!C:P,4,FALSE)))</f>
        <v/>
      </c>
      <c r="CX29" s="119" t="str">
        <f>IF(ISBLANK(CQ29), "", 3 + (CQ29 -VLOOKUP(CU29,Anthro_Calc!C:P,10,FALSE)) / (VLOOKUP(CU29,Anthro_Calc!C:P,10,FALSE) - VLOOKUP(CU29,Anthro_Calc!C:P,9,FALSE)))</f>
        <v/>
      </c>
      <c r="CY29" s="128" t="str">
        <f t="shared" si="43"/>
        <v/>
      </c>
      <c r="CZ29" s="117" t="str">
        <f t="shared" si="44"/>
        <v/>
      </c>
      <c r="DA29" s="104" t="str">
        <f t="shared" si="45"/>
        <v/>
      </c>
      <c r="DB29" s="135"/>
    </row>
    <row r="30" spans="1:106" s="80" customFormat="1" ht="15" customHeight="1">
      <c r="A30" s="134">
        <f t="shared" si="0"/>
        <v>26</v>
      </c>
      <c r="B30" s="66"/>
      <c r="C30" s="66"/>
      <c r="D30" s="66"/>
      <c r="E30" s="66"/>
      <c r="F30" s="66"/>
      <c r="G30" s="66"/>
      <c r="H30" s="66"/>
      <c r="I30" s="66"/>
      <c r="J30" s="66"/>
      <c r="K30" s="66"/>
      <c r="L30" s="66"/>
      <c r="M30" s="71"/>
      <c r="N30" s="69" t="str">
        <f t="shared" ca="1" si="7"/>
        <v/>
      </c>
      <c r="O30" s="70"/>
      <c r="P30" s="70"/>
      <c r="Q30" s="71"/>
      <c r="R30" s="82"/>
      <c r="S30" s="72" t="str">
        <f t="shared" si="8"/>
        <v/>
      </c>
      <c r="T30" s="72" t="str">
        <f t="shared" si="9"/>
        <v/>
      </c>
      <c r="U30" s="72" t="str">
        <f t="shared" si="10"/>
        <v/>
      </c>
      <c r="V30" s="72" t="str">
        <f>IF(ISBLANK(R30), "", (POWER(R30/VLOOKUP(U30,Anthro_Calc!C:P,13,FALSE),VLOOKUP(U30,Anthro_Calc!C:P,12,FALSE))-1) / (VLOOKUP(U30,Anthro_Calc!C:P,14,FALSE)*VLOOKUP(U30,Anthro_Calc!C:P,12,FALSE)))</f>
        <v/>
      </c>
      <c r="W30" s="72" t="str">
        <f>IF(ISBLANK(R30), "", -3 + (R30 -VLOOKUP(U30,Anthro_Calc!C:P,4,FALSE)) / (VLOOKUP(U30,Anthro_Calc!C:P,5,FALSE) - VLOOKUP(U30,Anthro_Calc!C:P,4,FALSE)))</f>
        <v/>
      </c>
      <c r="X30" s="72" t="str">
        <f>IF(ISBLANK(R30), "", 3 + (R30 -VLOOKUP(U30,Anthro_Calc!C:P,10,FALSE)) / (VLOOKUP(U30,Anthro_Calc!C:P,10,FALSE) - VLOOKUP(U30,Anthro_Calc!C:P,9,FALSE)))</f>
        <v/>
      </c>
      <c r="Y30" s="120" t="str">
        <f t="shared" si="11"/>
        <v/>
      </c>
      <c r="Z30" s="117" t="str">
        <f t="shared" si="12"/>
        <v/>
      </c>
      <c r="AA30" s="104" t="str">
        <f t="shared" si="46"/>
        <v/>
      </c>
      <c r="AB30" s="71"/>
      <c r="AC30" s="74"/>
      <c r="AD30" s="78"/>
      <c r="AE30" s="75" t="str">
        <f t="shared" si="13"/>
        <v/>
      </c>
      <c r="AF30" s="72">
        <f t="shared" si="14"/>
        <v>0</v>
      </c>
      <c r="AG30" s="72">
        <f t="shared" si="15"/>
        <v>0</v>
      </c>
      <c r="AH30" s="72" t="str">
        <f t="shared" si="16"/>
        <v>0</v>
      </c>
      <c r="AI30" s="72" t="str">
        <f>IF(ISBLANK(AD30), "", (POWER(AD30/VLOOKUP(AH30,Anthro_Calc!C:P,13,FALSE),VLOOKUP(AH30,Anthro_Calc!C:P,12,FALSE))-1) / (VLOOKUP(AH30,Anthro_Calc!C:P,14,FALSE)*VLOOKUP(AH30,Anthro_Calc!C:P,12,FALSE)))</f>
        <v/>
      </c>
      <c r="AJ30" s="72" t="str">
        <f>IF(ISBLANK(AD30), "", -3 + (AD30 -VLOOKUP(AH30,Anthro_Calc!C:P,4,FALSE)) / (VLOOKUP(AH30,Anthro_Calc!C:P,5,FALSE) - VLOOKUP(AH30,Anthro_Calc!C:P,4,FALSE)))</f>
        <v/>
      </c>
      <c r="AK30" s="72" t="str">
        <f>IF(ISBLANK(AD30), "", 3 + (AD30 -VLOOKUP(AH30,Anthro_Calc!C:P,10,FALSE)) / (VLOOKUP(AH30,Anthro_Calc!C:P,10,FALSE) - VLOOKUP(AH30,Anthro_Calc!C:P,9,FALSE)))</f>
        <v/>
      </c>
      <c r="AL30" s="120" t="str">
        <f t="shared" si="17"/>
        <v/>
      </c>
      <c r="AM30" s="117" t="str">
        <f t="shared" si="18"/>
        <v/>
      </c>
      <c r="AN30" s="104" t="str">
        <f t="shared" si="19"/>
        <v/>
      </c>
      <c r="AO30" s="76" t="str">
        <f t="shared" si="1"/>
        <v/>
      </c>
      <c r="AP30" s="77"/>
      <c r="AQ30" s="77" t="str">
        <f t="shared" si="49"/>
        <v/>
      </c>
      <c r="AR30" s="71"/>
      <c r="AS30" s="74"/>
      <c r="AT30" s="82"/>
      <c r="AU30" s="75" t="str">
        <f t="shared" si="20"/>
        <v/>
      </c>
      <c r="AV30" s="72">
        <f t="shared" si="21"/>
        <v>0</v>
      </c>
      <c r="AW30" s="72">
        <f t="shared" si="22"/>
        <v>0</v>
      </c>
      <c r="AX30" s="72" t="str">
        <f t="shared" si="23"/>
        <v>0</v>
      </c>
      <c r="AY30" s="72" t="str">
        <f>IF(ISBLANK(AT30), "", (POWER(AT30/VLOOKUP(AX30,Anthro_Calc!C:P,13,FALSE),VLOOKUP(AX30,Anthro_Calc!C:P,12,FALSE))-1) / (VLOOKUP(AX30,Anthro_Calc!C:P,14,FALSE)*VLOOKUP(AX30,Anthro_Calc!C:P,12,FALSE)))</f>
        <v/>
      </c>
      <c r="AZ30" s="72" t="str">
        <f>IF(ISBLANK(AT30), "", -3 + (AT30 -VLOOKUP(AX30,Anthro_Calc!C:P,4,FALSE)) / (VLOOKUP(AX30,Anthro_Calc!C:P,5,FALSE) - VLOOKUP(AX30,Anthro_Calc!C:P,4,FALSE)))</f>
        <v/>
      </c>
      <c r="BA30" s="72" t="str">
        <f>IF(ISBLANK(AT30), "", 3 + (AT30 -VLOOKUP(AX30,Anthro_Calc!C:P,10,FALSE)) / (VLOOKUP(AX30,Anthro_Calc!C:P,10,FALSE) - VLOOKUP(AX30,Anthro_Calc!C:P,9,FALSE)))</f>
        <v/>
      </c>
      <c r="BB30" s="120" t="str">
        <f t="shared" si="24"/>
        <v/>
      </c>
      <c r="BC30" s="117" t="str">
        <f t="shared" si="25"/>
        <v/>
      </c>
      <c r="BD30" s="104" t="str">
        <f t="shared" si="2"/>
        <v/>
      </c>
      <c r="BE30" s="76" t="str">
        <f t="shared" si="3"/>
        <v/>
      </c>
      <c r="BF30" s="73" t="str">
        <f t="shared" si="26"/>
        <v/>
      </c>
      <c r="BG30" s="73" t="str">
        <f t="shared" si="4"/>
        <v/>
      </c>
      <c r="BH30" s="77"/>
      <c r="BI30" s="133"/>
      <c r="BJ30" s="71"/>
      <c r="BK30" s="74"/>
      <c r="BL30" s="78"/>
      <c r="BM30" s="75" t="str">
        <f t="shared" si="27"/>
        <v/>
      </c>
      <c r="BN30" s="72">
        <f t="shared" si="47"/>
        <v>0</v>
      </c>
      <c r="BO30" s="72">
        <f t="shared" si="48"/>
        <v>0</v>
      </c>
      <c r="BP30" s="72" t="str">
        <f t="shared" si="28"/>
        <v>0</v>
      </c>
      <c r="BQ30" s="72" t="str">
        <f>IF(ISBLANK(BL30), "", (POWER(BL30/VLOOKUP(BP30,Anthro_Calc!C:P,13,FALSE),VLOOKUP(BP30,Anthro_Calc!C:P,12,FALSE))-1) / (VLOOKUP(BP30,Anthro_Calc!C:P,14,FALSE)*VLOOKUP(BP30,Anthro_Calc!C:P,12,FALSE)))</f>
        <v/>
      </c>
      <c r="BR30" s="72" t="str">
        <f>IF(ISBLANK(BL30), "", -3 + (BL30 -VLOOKUP(BP30,Anthro_Calc!C:P,4,FALSE)) / (VLOOKUP(BP30,Anthro_Calc!C:P,5,FALSE) - VLOOKUP(BP30,Anthro_Calc!C:P,4,FALSE)))</f>
        <v/>
      </c>
      <c r="BS30" s="72" t="str">
        <f>IF(ISBLANK(BL30), "", 3 + (BL30 -VLOOKUP(BP30,Anthro_Calc!C:P,10,FALSE)) / (VLOOKUP(BP30,Anthro_Calc!C:P,10,FALSE) - VLOOKUP(BP30,Anthro_Calc!C:P,9,FALSE)))</f>
        <v/>
      </c>
      <c r="BT30" s="120" t="str">
        <f t="shared" si="29"/>
        <v/>
      </c>
      <c r="BU30" s="117" t="str">
        <f t="shared" si="30"/>
        <v/>
      </c>
      <c r="BV30" s="104" t="str">
        <f t="shared" si="31"/>
        <v/>
      </c>
      <c r="BW30" s="73" t="str">
        <f t="shared" si="5"/>
        <v/>
      </c>
      <c r="BX30" s="77"/>
      <c r="BY30" s="73" t="str">
        <f>IF(ISBLANK(BL30), "", VLOOKUP(Z30&amp;" "&amp;BV30&amp;" "&amp;BW30,Graduation_Criteria!$D$2:$E$34,2,FALSE))</f>
        <v/>
      </c>
      <c r="BZ30" s="73" t="str">
        <f t="shared" si="6"/>
        <v/>
      </c>
      <c r="CA30" s="71"/>
      <c r="CB30" s="74"/>
      <c r="CC30" s="74"/>
      <c r="CD30" s="115" t="str">
        <f t="shared" si="32"/>
        <v/>
      </c>
      <c r="CE30" s="79">
        <f t="shared" si="33"/>
        <v>0</v>
      </c>
      <c r="CF30" s="79">
        <f t="shared" si="34"/>
        <v>0</v>
      </c>
      <c r="CG30" s="79" t="str">
        <f t="shared" si="35"/>
        <v>0</v>
      </c>
      <c r="CH30" s="79" t="str">
        <f>IF(ISBLANK(CC30), "", (POWER(CC30/VLOOKUP(CG30,Anthro_Calc!C:P,13,FALSE),VLOOKUP(CG30,Anthro_Calc!C:P,12,FALSE))-1) / (VLOOKUP(CG30,Anthro_Calc!C:P,14,FALSE)*VLOOKUP(CG30,Anthro_Calc!C:P,12,FALSE)))</f>
        <v/>
      </c>
      <c r="CI30" s="79" t="str">
        <f>IF(ISBLANK(CC30), "", -3 + (CC30 -VLOOKUP(CG30,Anthro_Calc!C:P,4,FALSE)) / (VLOOKUP(CG30,Anthro_Calc!C:P,5,FALSE) - VLOOKUP(CG30,Anthro_Calc!C:P,4,FALSE)))</f>
        <v/>
      </c>
      <c r="CJ30" s="79" t="str">
        <f>IF(ISBLANK(CC30), "", 3 + (CC30 -VLOOKUP(CG30,Anthro_Calc!C:P,10,FALSE)) / (VLOOKUP(CG30,Anthro_Calc!C:P,10,FALSE) - VLOOKUP(CG30,Anthro_Calc!C:P,9,FALSE)))</f>
        <v/>
      </c>
      <c r="CK30" s="129" t="str">
        <f t="shared" si="36"/>
        <v/>
      </c>
      <c r="CL30" s="117" t="str">
        <f t="shared" si="37"/>
        <v/>
      </c>
      <c r="CM30" s="104" t="str">
        <f t="shared" si="38"/>
        <v/>
      </c>
      <c r="CN30" s="77"/>
      <c r="CO30" s="71"/>
      <c r="CP30" s="74"/>
      <c r="CQ30" s="74"/>
      <c r="CR30" s="118" t="str">
        <f t="shared" si="39"/>
        <v/>
      </c>
      <c r="CS30" s="119">
        <f t="shared" si="40"/>
        <v>0</v>
      </c>
      <c r="CT30" s="119">
        <f t="shared" si="41"/>
        <v>0</v>
      </c>
      <c r="CU30" s="119" t="str">
        <f t="shared" si="42"/>
        <v>0</v>
      </c>
      <c r="CV30" s="119" t="str">
        <f>IF(ISBLANK(CQ30), "", (POWER(CQ30/VLOOKUP(CU30,Anthro_Calc!C:P,13,FALSE),VLOOKUP(CU30,Anthro_Calc!C:P,12,FALSE))-1) / (VLOOKUP(CU30,Anthro_Calc!C:P,14,FALSE)*VLOOKUP(CU30,Anthro_Calc!C:P,12,FALSE)))</f>
        <v/>
      </c>
      <c r="CW30" s="119" t="str">
        <f>IF(ISBLANK(CQ30), "", -3 + (CQ30 -VLOOKUP(CU30,Anthro_Calc!C:P,4,FALSE)) / (VLOOKUP(CU30,Anthro_Calc!C:P,5,FALSE) - VLOOKUP(CU30,Anthro_Calc!C:P,4,FALSE)))</f>
        <v/>
      </c>
      <c r="CX30" s="119" t="str">
        <f>IF(ISBLANK(CQ30), "", 3 + (CQ30 -VLOOKUP(CU30,Anthro_Calc!C:P,10,FALSE)) / (VLOOKUP(CU30,Anthro_Calc!C:P,10,FALSE) - VLOOKUP(CU30,Anthro_Calc!C:P,9,FALSE)))</f>
        <v/>
      </c>
      <c r="CY30" s="128" t="str">
        <f t="shared" si="43"/>
        <v/>
      </c>
      <c r="CZ30" s="117" t="str">
        <f t="shared" si="44"/>
        <v/>
      </c>
      <c r="DA30" s="104" t="str">
        <f t="shared" si="45"/>
        <v/>
      </c>
      <c r="DB30" s="135"/>
    </row>
    <row r="31" spans="1:106" s="80" customFormat="1" ht="15" customHeight="1">
      <c r="A31" s="134">
        <f t="shared" si="0"/>
        <v>27</v>
      </c>
      <c r="B31" s="66"/>
      <c r="C31" s="66"/>
      <c r="D31" s="66"/>
      <c r="E31" s="66"/>
      <c r="F31" s="66"/>
      <c r="G31" s="66"/>
      <c r="H31" s="66"/>
      <c r="I31" s="66"/>
      <c r="J31" s="66"/>
      <c r="K31" s="66"/>
      <c r="L31" s="66"/>
      <c r="M31" s="71"/>
      <c r="N31" s="69" t="str">
        <f t="shared" ca="1" si="7"/>
        <v/>
      </c>
      <c r="O31" s="70"/>
      <c r="P31" s="70"/>
      <c r="Q31" s="71"/>
      <c r="R31" s="82"/>
      <c r="S31" s="72" t="str">
        <f t="shared" si="8"/>
        <v/>
      </c>
      <c r="T31" s="72" t="str">
        <f t="shared" si="9"/>
        <v/>
      </c>
      <c r="U31" s="72" t="str">
        <f t="shared" si="10"/>
        <v/>
      </c>
      <c r="V31" s="72" t="str">
        <f>IF(ISBLANK(R31), "", (POWER(R31/VLOOKUP(U31,Anthro_Calc!C:P,13,FALSE),VLOOKUP(U31,Anthro_Calc!C:P,12,FALSE))-1) / (VLOOKUP(U31,Anthro_Calc!C:P,14,FALSE)*VLOOKUP(U31,Anthro_Calc!C:P,12,FALSE)))</f>
        <v/>
      </c>
      <c r="W31" s="72" t="str">
        <f>IF(ISBLANK(R31), "", -3 + (R31 -VLOOKUP(U31,Anthro_Calc!C:P,4,FALSE)) / (VLOOKUP(U31,Anthro_Calc!C:P,5,FALSE) - VLOOKUP(U31,Anthro_Calc!C:P,4,FALSE)))</f>
        <v/>
      </c>
      <c r="X31" s="72" t="str">
        <f>IF(ISBLANK(R31), "", 3 + (R31 -VLOOKUP(U31,Anthro_Calc!C:P,10,FALSE)) / (VLOOKUP(U31,Anthro_Calc!C:P,10,FALSE) - VLOOKUP(U31,Anthro_Calc!C:P,9,FALSE)))</f>
        <v/>
      </c>
      <c r="Y31" s="120" t="str">
        <f t="shared" si="11"/>
        <v/>
      </c>
      <c r="Z31" s="117" t="str">
        <f t="shared" si="12"/>
        <v/>
      </c>
      <c r="AA31" s="104" t="str">
        <f t="shared" si="46"/>
        <v/>
      </c>
      <c r="AB31" s="71"/>
      <c r="AC31" s="74"/>
      <c r="AD31" s="78"/>
      <c r="AE31" s="75" t="str">
        <f t="shared" si="13"/>
        <v/>
      </c>
      <c r="AF31" s="72">
        <f t="shared" si="14"/>
        <v>0</v>
      </c>
      <c r="AG31" s="72">
        <f t="shared" si="15"/>
        <v>0</v>
      </c>
      <c r="AH31" s="72" t="str">
        <f t="shared" si="16"/>
        <v>0</v>
      </c>
      <c r="AI31" s="72" t="str">
        <f>IF(ISBLANK(AD31), "", (POWER(AD31/VLOOKUP(AH31,Anthro_Calc!C:P,13,FALSE),VLOOKUP(AH31,Anthro_Calc!C:P,12,FALSE))-1) / (VLOOKUP(AH31,Anthro_Calc!C:P,14,FALSE)*VLOOKUP(AH31,Anthro_Calc!C:P,12,FALSE)))</f>
        <v/>
      </c>
      <c r="AJ31" s="72" t="str">
        <f>IF(ISBLANK(AD31), "", -3 + (AD31 -VLOOKUP(AH31,Anthro_Calc!C:P,4,FALSE)) / (VLOOKUP(AH31,Anthro_Calc!C:P,5,FALSE) - VLOOKUP(AH31,Anthro_Calc!C:P,4,FALSE)))</f>
        <v/>
      </c>
      <c r="AK31" s="72" t="str">
        <f>IF(ISBLANK(AD31), "", 3 + (AD31 -VLOOKUP(AH31,Anthro_Calc!C:P,10,FALSE)) / (VLOOKUP(AH31,Anthro_Calc!C:P,10,FALSE) - VLOOKUP(AH31,Anthro_Calc!C:P,9,FALSE)))</f>
        <v/>
      </c>
      <c r="AL31" s="120" t="str">
        <f t="shared" si="17"/>
        <v/>
      </c>
      <c r="AM31" s="117" t="str">
        <f t="shared" si="18"/>
        <v/>
      </c>
      <c r="AN31" s="104" t="str">
        <f t="shared" si="19"/>
        <v/>
      </c>
      <c r="AO31" s="76" t="str">
        <f t="shared" si="1"/>
        <v/>
      </c>
      <c r="AP31" s="77"/>
      <c r="AQ31" s="77" t="str">
        <f t="shared" si="49"/>
        <v/>
      </c>
      <c r="AR31" s="71"/>
      <c r="AS31" s="74"/>
      <c r="AT31" s="82"/>
      <c r="AU31" s="75" t="str">
        <f t="shared" si="20"/>
        <v/>
      </c>
      <c r="AV31" s="72">
        <f t="shared" si="21"/>
        <v>0</v>
      </c>
      <c r="AW31" s="72">
        <f t="shared" si="22"/>
        <v>0</v>
      </c>
      <c r="AX31" s="72" t="str">
        <f t="shared" si="23"/>
        <v>0</v>
      </c>
      <c r="AY31" s="72" t="str">
        <f>IF(ISBLANK(AT31), "", (POWER(AT31/VLOOKUP(AX31,Anthro_Calc!C:P,13,FALSE),VLOOKUP(AX31,Anthro_Calc!C:P,12,FALSE))-1) / (VLOOKUP(AX31,Anthro_Calc!C:P,14,FALSE)*VLOOKUP(AX31,Anthro_Calc!C:P,12,FALSE)))</f>
        <v/>
      </c>
      <c r="AZ31" s="72" t="str">
        <f>IF(ISBLANK(AT31), "", -3 + (AT31 -VLOOKUP(AX31,Anthro_Calc!C:P,4,FALSE)) / (VLOOKUP(AX31,Anthro_Calc!C:P,5,FALSE) - VLOOKUP(AX31,Anthro_Calc!C:P,4,FALSE)))</f>
        <v/>
      </c>
      <c r="BA31" s="72" t="str">
        <f>IF(ISBLANK(AT31), "", 3 + (AT31 -VLOOKUP(AX31,Anthro_Calc!C:P,10,FALSE)) / (VLOOKUP(AX31,Anthro_Calc!C:P,10,FALSE) - VLOOKUP(AX31,Anthro_Calc!C:P,9,FALSE)))</f>
        <v/>
      </c>
      <c r="BB31" s="120" t="str">
        <f t="shared" si="24"/>
        <v/>
      </c>
      <c r="BC31" s="117" t="str">
        <f t="shared" si="25"/>
        <v/>
      </c>
      <c r="BD31" s="104" t="str">
        <f t="shared" si="2"/>
        <v/>
      </c>
      <c r="BE31" s="76" t="str">
        <f t="shared" si="3"/>
        <v/>
      </c>
      <c r="BF31" s="73" t="str">
        <f t="shared" si="26"/>
        <v/>
      </c>
      <c r="BG31" s="73" t="str">
        <f t="shared" si="4"/>
        <v/>
      </c>
      <c r="BH31" s="77"/>
      <c r="BI31" s="133"/>
      <c r="BJ31" s="71"/>
      <c r="BK31" s="74"/>
      <c r="BL31" s="78"/>
      <c r="BM31" s="75" t="str">
        <f t="shared" si="27"/>
        <v/>
      </c>
      <c r="BN31" s="72">
        <f t="shared" si="47"/>
        <v>0</v>
      </c>
      <c r="BO31" s="72">
        <f t="shared" si="48"/>
        <v>0</v>
      </c>
      <c r="BP31" s="72" t="str">
        <f t="shared" si="28"/>
        <v>0</v>
      </c>
      <c r="BQ31" s="72" t="str">
        <f>IF(ISBLANK(BL31), "", (POWER(BL31/VLOOKUP(BP31,Anthro_Calc!C:P,13,FALSE),VLOOKUP(BP31,Anthro_Calc!C:P,12,FALSE))-1) / (VLOOKUP(BP31,Anthro_Calc!C:P,14,FALSE)*VLOOKUP(BP31,Anthro_Calc!C:P,12,FALSE)))</f>
        <v/>
      </c>
      <c r="BR31" s="72" t="str">
        <f>IF(ISBLANK(BL31), "", -3 + (BL31 -VLOOKUP(BP31,Anthro_Calc!C:P,4,FALSE)) / (VLOOKUP(BP31,Anthro_Calc!C:P,5,FALSE) - VLOOKUP(BP31,Anthro_Calc!C:P,4,FALSE)))</f>
        <v/>
      </c>
      <c r="BS31" s="72" t="str">
        <f>IF(ISBLANK(BL31), "", 3 + (BL31 -VLOOKUP(BP31,Anthro_Calc!C:P,10,FALSE)) / (VLOOKUP(BP31,Anthro_Calc!C:P,10,FALSE) - VLOOKUP(BP31,Anthro_Calc!C:P,9,FALSE)))</f>
        <v/>
      </c>
      <c r="BT31" s="120" t="str">
        <f t="shared" si="29"/>
        <v/>
      </c>
      <c r="BU31" s="117" t="str">
        <f t="shared" si="30"/>
        <v/>
      </c>
      <c r="BV31" s="104" t="str">
        <f t="shared" si="31"/>
        <v/>
      </c>
      <c r="BW31" s="73" t="str">
        <f t="shared" si="5"/>
        <v/>
      </c>
      <c r="BX31" s="77"/>
      <c r="BY31" s="73" t="str">
        <f>IF(ISBLANK(BL31), "", VLOOKUP(Z31&amp;" "&amp;BV31&amp;" "&amp;BW31,Graduation_Criteria!$D$2:$E$34,2,FALSE))</f>
        <v/>
      </c>
      <c r="BZ31" s="73" t="str">
        <f t="shared" si="6"/>
        <v/>
      </c>
      <c r="CA31" s="71"/>
      <c r="CB31" s="74"/>
      <c r="CC31" s="74"/>
      <c r="CD31" s="115" t="str">
        <f t="shared" si="32"/>
        <v/>
      </c>
      <c r="CE31" s="79">
        <f t="shared" si="33"/>
        <v>0</v>
      </c>
      <c r="CF31" s="79">
        <f t="shared" si="34"/>
        <v>0</v>
      </c>
      <c r="CG31" s="79" t="str">
        <f t="shared" si="35"/>
        <v>0</v>
      </c>
      <c r="CH31" s="79" t="str">
        <f>IF(ISBLANK(CC31), "", (POWER(CC31/VLOOKUP(CG31,Anthro_Calc!C:P,13,FALSE),VLOOKUP(CG31,Anthro_Calc!C:P,12,FALSE))-1) / (VLOOKUP(CG31,Anthro_Calc!C:P,14,FALSE)*VLOOKUP(CG31,Anthro_Calc!C:P,12,FALSE)))</f>
        <v/>
      </c>
      <c r="CI31" s="79" t="str">
        <f>IF(ISBLANK(CC31), "", -3 + (CC31 -VLOOKUP(CG31,Anthro_Calc!C:P,4,FALSE)) / (VLOOKUP(CG31,Anthro_Calc!C:P,5,FALSE) - VLOOKUP(CG31,Anthro_Calc!C:P,4,FALSE)))</f>
        <v/>
      </c>
      <c r="CJ31" s="79" t="str">
        <f>IF(ISBLANK(CC31), "", 3 + (CC31 -VLOOKUP(CG31,Anthro_Calc!C:P,10,FALSE)) / (VLOOKUP(CG31,Anthro_Calc!C:P,10,FALSE) - VLOOKUP(CG31,Anthro_Calc!C:P,9,FALSE)))</f>
        <v/>
      </c>
      <c r="CK31" s="129" t="str">
        <f t="shared" si="36"/>
        <v/>
      </c>
      <c r="CL31" s="117" t="str">
        <f t="shared" si="37"/>
        <v/>
      </c>
      <c r="CM31" s="104" t="str">
        <f t="shared" si="38"/>
        <v/>
      </c>
      <c r="CN31" s="77"/>
      <c r="CO31" s="71"/>
      <c r="CP31" s="74"/>
      <c r="CQ31" s="74"/>
      <c r="CR31" s="118" t="str">
        <f t="shared" si="39"/>
        <v/>
      </c>
      <c r="CS31" s="119">
        <f t="shared" si="40"/>
        <v>0</v>
      </c>
      <c r="CT31" s="119">
        <f t="shared" si="41"/>
        <v>0</v>
      </c>
      <c r="CU31" s="119" t="str">
        <f t="shared" si="42"/>
        <v>0</v>
      </c>
      <c r="CV31" s="119" t="str">
        <f>IF(ISBLANK(CQ31), "", (POWER(CQ31/VLOOKUP(CU31,Anthro_Calc!C:P,13,FALSE),VLOOKUP(CU31,Anthro_Calc!C:P,12,FALSE))-1) / (VLOOKUP(CU31,Anthro_Calc!C:P,14,FALSE)*VLOOKUP(CU31,Anthro_Calc!C:P,12,FALSE)))</f>
        <v/>
      </c>
      <c r="CW31" s="119" t="str">
        <f>IF(ISBLANK(CQ31), "", -3 + (CQ31 -VLOOKUP(CU31,Anthro_Calc!C:P,4,FALSE)) / (VLOOKUP(CU31,Anthro_Calc!C:P,5,FALSE) - VLOOKUP(CU31,Anthro_Calc!C:P,4,FALSE)))</f>
        <v/>
      </c>
      <c r="CX31" s="119" t="str">
        <f>IF(ISBLANK(CQ31), "", 3 + (CQ31 -VLOOKUP(CU31,Anthro_Calc!C:P,10,FALSE)) / (VLOOKUP(CU31,Anthro_Calc!C:P,10,FALSE) - VLOOKUP(CU31,Anthro_Calc!C:P,9,FALSE)))</f>
        <v/>
      </c>
      <c r="CY31" s="128" t="str">
        <f t="shared" si="43"/>
        <v/>
      </c>
      <c r="CZ31" s="117" t="str">
        <f t="shared" si="44"/>
        <v/>
      </c>
      <c r="DA31" s="104" t="str">
        <f t="shared" si="45"/>
        <v/>
      </c>
      <c r="DB31" s="135"/>
    </row>
    <row r="32" spans="1:106" s="80" customFormat="1" ht="15" customHeight="1">
      <c r="A32" s="134">
        <f t="shared" si="0"/>
        <v>28</v>
      </c>
      <c r="B32" s="66"/>
      <c r="C32" s="66"/>
      <c r="D32" s="66"/>
      <c r="E32" s="66"/>
      <c r="F32" s="66"/>
      <c r="G32" s="66"/>
      <c r="H32" s="66"/>
      <c r="I32" s="66"/>
      <c r="J32" s="66"/>
      <c r="K32" s="66"/>
      <c r="L32" s="66"/>
      <c r="M32" s="71"/>
      <c r="N32" s="69" t="str">
        <f t="shared" ca="1" si="7"/>
        <v/>
      </c>
      <c r="O32" s="70"/>
      <c r="P32" s="70"/>
      <c r="Q32" s="71"/>
      <c r="R32" s="82"/>
      <c r="S32" s="72" t="str">
        <f t="shared" si="8"/>
        <v/>
      </c>
      <c r="T32" s="72" t="str">
        <f t="shared" si="9"/>
        <v/>
      </c>
      <c r="U32" s="72" t="str">
        <f t="shared" si="10"/>
        <v/>
      </c>
      <c r="V32" s="72" t="str">
        <f>IF(ISBLANK(R32), "", (POWER(R32/VLOOKUP(U32,Anthro_Calc!C:P,13,FALSE),VLOOKUP(U32,Anthro_Calc!C:P,12,FALSE))-1) / (VLOOKUP(U32,Anthro_Calc!C:P,14,FALSE)*VLOOKUP(U32,Anthro_Calc!C:P,12,FALSE)))</f>
        <v/>
      </c>
      <c r="W32" s="72" t="str">
        <f>IF(ISBLANK(R32), "", -3 + (R32 -VLOOKUP(U32,Anthro_Calc!C:P,4,FALSE)) / (VLOOKUP(U32,Anthro_Calc!C:P,5,FALSE) - VLOOKUP(U32,Anthro_Calc!C:P,4,FALSE)))</f>
        <v/>
      </c>
      <c r="X32" s="72" t="str">
        <f>IF(ISBLANK(R32), "", 3 + (R32 -VLOOKUP(U32,Anthro_Calc!C:P,10,FALSE)) / (VLOOKUP(U32,Anthro_Calc!C:P,10,FALSE) - VLOOKUP(U32,Anthro_Calc!C:P,9,FALSE)))</f>
        <v/>
      </c>
      <c r="Y32" s="120" t="str">
        <f t="shared" si="11"/>
        <v/>
      </c>
      <c r="Z32" s="117" t="str">
        <f t="shared" si="12"/>
        <v/>
      </c>
      <c r="AA32" s="104" t="str">
        <f t="shared" si="46"/>
        <v/>
      </c>
      <c r="AB32" s="71"/>
      <c r="AC32" s="74"/>
      <c r="AD32" s="78"/>
      <c r="AE32" s="75" t="str">
        <f t="shared" si="13"/>
        <v/>
      </c>
      <c r="AF32" s="72">
        <f t="shared" si="14"/>
        <v>0</v>
      </c>
      <c r="AG32" s="72">
        <f t="shared" si="15"/>
        <v>0</v>
      </c>
      <c r="AH32" s="72" t="str">
        <f t="shared" si="16"/>
        <v>0</v>
      </c>
      <c r="AI32" s="72" t="str">
        <f>IF(ISBLANK(AD32), "", (POWER(AD32/VLOOKUP(AH32,Anthro_Calc!C:P,13,FALSE),VLOOKUP(AH32,Anthro_Calc!C:P,12,FALSE))-1) / (VLOOKUP(AH32,Anthro_Calc!C:P,14,FALSE)*VLOOKUP(AH32,Anthro_Calc!C:P,12,FALSE)))</f>
        <v/>
      </c>
      <c r="AJ32" s="72" t="str">
        <f>IF(ISBLANK(AD32), "", -3 + (AD32 -VLOOKUP(AH32,Anthro_Calc!C:P,4,FALSE)) / (VLOOKUP(AH32,Anthro_Calc!C:P,5,FALSE) - VLOOKUP(AH32,Anthro_Calc!C:P,4,FALSE)))</f>
        <v/>
      </c>
      <c r="AK32" s="72" t="str">
        <f>IF(ISBLANK(AD32), "", 3 + (AD32 -VLOOKUP(AH32,Anthro_Calc!C:P,10,FALSE)) / (VLOOKUP(AH32,Anthro_Calc!C:P,10,FALSE) - VLOOKUP(AH32,Anthro_Calc!C:P,9,FALSE)))</f>
        <v/>
      </c>
      <c r="AL32" s="120" t="str">
        <f t="shared" si="17"/>
        <v/>
      </c>
      <c r="AM32" s="117" t="str">
        <f t="shared" si="18"/>
        <v/>
      </c>
      <c r="AN32" s="104" t="str">
        <f t="shared" si="19"/>
        <v/>
      </c>
      <c r="AO32" s="76" t="str">
        <f t="shared" si="1"/>
        <v/>
      </c>
      <c r="AP32" s="77"/>
      <c r="AQ32" s="77" t="str">
        <f t="shared" si="49"/>
        <v/>
      </c>
      <c r="AR32" s="71"/>
      <c r="AS32" s="74"/>
      <c r="AT32" s="82"/>
      <c r="AU32" s="75" t="str">
        <f t="shared" si="20"/>
        <v/>
      </c>
      <c r="AV32" s="72">
        <f t="shared" si="21"/>
        <v>0</v>
      </c>
      <c r="AW32" s="72">
        <f t="shared" si="22"/>
        <v>0</v>
      </c>
      <c r="AX32" s="72" t="str">
        <f t="shared" si="23"/>
        <v>0</v>
      </c>
      <c r="AY32" s="72" t="str">
        <f>IF(ISBLANK(AT32), "", (POWER(AT32/VLOOKUP(AX32,Anthro_Calc!C:P,13,FALSE),VLOOKUP(AX32,Anthro_Calc!C:P,12,FALSE))-1) / (VLOOKUP(AX32,Anthro_Calc!C:P,14,FALSE)*VLOOKUP(AX32,Anthro_Calc!C:P,12,FALSE)))</f>
        <v/>
      </c>
      <c r="AZ32" s="72" t="str">
        <f>IF(ISBLANK(AT32), "", -3 + (AT32 -VLOOKUP(AX32,Anthro_Calc!C:P,4,FALSE)) / (VLOOKUP(AX32,Anthro_Calc!C:P,5,FALSE) - VLOOKUP(AX32,Anthro_Calc!C:P,4,FALSE)))</f>
        <v/>
      </c>
      <c r="BA32" s="72" t="str">
        <f>IF(ISBLANK(AT32), "", 3 + (AT32 -VLOOKUP(AX32,Anthro_Calc!C:P,10,FALSE)) / (VLOOKUP(AX32,Anthro_Calc!C:P,10,FALSE) - VLOOKUP(AX32,Anthro_Calc!C:P,9,FALSE)))</f>
        <v/>
      </c>
      <c r="BB32" s="120" t="str">
        <f t="shared" si="24"/>
        <v/>
      </c>
      <c r="BC32" s="117" t="str">
        <f t="shared" si="25"/>
        <v/>
      </c>
      <c r="BD32" s="104" t="str">
        <f t="shared" si="2"/>
        <v/>
      </c>
      <c r="BE32" s="76" t="str">
        <f t="shared" si="3"/>
        <v/>
      </c>
      <c r="BF32" s="73" t="str">
        <f t="shared" si="26"/>
        <v/>
      </c>
      <c r="BG32" s="73" t="str">
        <f t="shared" si="4"/>
        <v/>
      </c>
      <c r="BH32" s="77"/>
      <c r="BI32" s="133"/>
      <c r="BJ32" s="71"/>
      <c r="BK32" s="74"/>
      <c r="BL32" s="78"/>
      <c r="BM32" s="75" t="str">
        <f t="shared" si="27"/>
        <v/>
      </c>
      <c r="BN32" s="72">
        <f t="shared" si="47"/>
        <v>0</v>
      </c>
      <c r="BO32" s="72">
        <f t="shared" si="48"/>
        <v>0</v>
      </c>
      <c r="BP32" s="72" t="str">
        <f t="shared" si="28"/>
        <v>0</v>
      </c>
      <c r="BQ32" s="72" t="str">
        <f>IF(ISBLANK(BL32), "", (POWER(BL32/VLOOKUP(BP32,Anthro_Calc!C:P,13,FALSE),VLOOKUP(BP32,Anthro_Calc!C:P,12,FALSE))-1) / (VLOOKUP(BP32,Anthro_Calc!C:P,14,FALSE)*VLOOKUP(BP32,Anthro_Calc!C:P,12,FALSE)))</f>
        <v/>
      </c>
      <c r="BR32" s="72" t="str">
        <f>IF(ISBLANK(BL32), "", -3 + (BL32 -VLOOKUP(BP32,Anthro_Calc!C:P,4,FALSE)) / (VLOOKUP(BP32,Anthro_Calc!C:P,5,FALSE) - VLOOKUP(BP32,Anthro_Calc!C:P,4,FALSE)))</f>
        <v/>
      </c>
      <c r="BS32" s="72" t="str">
        <f>IF(ISBLANK(BL32), "", 3 + (BL32 -VLOOKUP(BP32,Anthro_Calc!C:P,10,FALSE)) / (VLOOKUP(BP32,Anthro_Calc!C:P,10,FALSE) - VLOOKUP(BP32,Anthro_Calc!C:P,9,FALSE)))</f>
        <v/>
      </c>
      <c r="BT32" s="120" t="str">
        <f t="shared" si="29"/>
        <v/>
      </c>
      <c r="BU32" s="117" t="str">
        <f t="shared" si="30"/>
        <v/>
      </c>
      <c r="BV32" s="104" t="str">
        <f t="shared" si="31"/>
        <v/>
      </c>
      <c r="BW32" s="73" t="str">
        <f t="shared" si="5"/>
        <v/>
      </c>
      <c r="BX32" s="77"/>
      <c r="BY32" s="73" t="str">
        <f>IF(ISBLANK(BL32), "", VLOOKUP(Z32&amp;" "&amp;BV32&amp;" "&amp;BW32,Graduation_Criteria!$D$2:$E$34,2,FALSE))</f>
        <v/>
      </c>
      <c r="BZ32" s="73" t="str">
        <f t="shared" si="6"/>
        <v/>
      </c>
      <c r="CA32" s="71"/>
      <c r="CB32" s="74"/>
      <c r="CC32" s="74"/>
      <c r="CD32" s="115" t="str">
        <f t="shared" si="32"/>
        <v/>
      </c>
      <c r="CE32" s="79">
        <f t="shared" si="33"/>
        <v>0</v>
      </c>
      <c r="CF32" s="79">
        <f t="shared" si="34"/>
        <v>0</v>
      </c>
      <c r="CG32" s="79" t="str">
        <f t="shared" si="35"/>
        <v>0</v>
      </c>
      <c r="CH32" s="79" t="str">
        <f>IF(ISBLANK(CC32), "", (POWER(CC32/VLOOKUP(CG32,Anthro_Calc!C:P,13,FALSE),VLOOKUP(CG32,Anthro_Calc!C:P,12,FALSE))-1) / (VLOOKUP(CG32,Anthro_Calc!C:P,14,FALSE)*VLOOKUP(CG32,Anthro_Calc!C:P,12,FALSE)))</f>
        <v/>
      </c>
      <c r="CI32" s="79" t="str">
        <f>IF(ISBLANK(CC32), "", -3 + (CC32 -VLOOKUP(CG32,Anthro_Calc!C:P,4,FALSE)) / (VLOOKUP(CG32,Anthro_Calc!C:P,5,FALSE) - VLOOKUP(CG32,Anthro_Calc!C:P,4,FALSE)))</f>
        <v/>
      </c>
      <c r="CJ32" s="79" t="str">
        <f>IF(ISBLANK(CC32), "", 3 + (CC32 -VLOOKUP(CG32,Anthro_Calc!C:P,10,FALSE)) / (VLOOKUP(CG32,Anthro_Calc!C:P,10,FALSE) - VLOOKUP(CG32,Anthro_Calc!C:P,9,FALSE)))</f>
        <v/>
      </c>
      <c r="CK32" s="129" t="str">
        <f t="shared" si="36"/>
        <v/>
      </c>
      <c r="CL32" s="117" t="str">
        <f t="shared" si="37"/>
        <v/>
      </c>
      <c r="CM32" s="104" t="str">
        <f t="shared" si="38"/>
        <v/>
      </c>
      <c r="CN32" s="77"/>
      <c r="CO32" s="71"/>
      <c r="CP32" s="74"/>
      <c r="CQ32" s="74"/>
      <c r="CR32" s="118" t="str">
        <f t="shared" si="39"/>
        <v/>
      </c>
      <c r="CS32" s="119">
        <f t="shared" si="40"/>
        <v>0</v>
      </c>
      <c r="CT32" s="119">
        <f t="shared" si="41"/>
        <v>0</v>
      </c>
      <c r="CU32" s="119" t="str">
        <f t="shared" si="42"/>
        <v>0</v>
      </c>
      <c r="CV32" s="119" t="str">
        <f>IF(ISBLANK(CQ32), "", (POWER(CQ32/VLOOKUP(CU32,Anthro_Calc!C:P,13,FALSE),VLOOKUP(CU32,Anthro_Calc!C:P,12,FALSE))-1) / (VLOOKUP(CU32,Anthro_Calc!C:P,14,FALSE)*VLOOKUP(CU32,Anthro_Calc!C:P,12,FALSE)))</f>
        <v/>
      </c>
      <c r="CW32" s="119" t="str">
        <f>IF(ISBLANK(CQ32), "", -3 + (CQ32 -VLOOKUP(CU32,Anthro_Calc!C:P,4,FALSE)) / (VLOOKUP(CU32,Anthro_Calc!C:P,5,FALSE) - VLOOKUP(CU32,Anthro_Calc!C:P,4,FALSE)))</f>
        <v/>
      </c>
      <c r="CX32" s="119" t="str">
        <f>IF(ISBLANK(CQ32), "", 3 + (CQ32 -VLOOKUP(CU32,Anthro_Calc!C:P,10,FALSE)) / (VLOOKUP(CU32,Anthro_Calc!C:P,10,FALSE) - VLOOKUP(CU32,Anthro_Calc!C:P,9,FALSE)))</f>
        <v/>
      </c>
      <c r="CY32" s="128" t="str">
        <f t="shared" si="43"/>
        <v/>
      </c>
      <c r="CZ32" s="117" t="str">
        <f t="shared" si="44"/>
        <v/>
      </c>
      <c r="DA32" s="104" t="str">
        <f t="shared" si="45"/>
        <v/>
      </c>
      <c r="DB32" s="135"/>
    </row>
    <row r="33" spans="1:106" s="80" customFormat="1" ht="15" customHeight="1">
      <c r="A33" s="134">
        <f t="shared" si="0"/>
        <v>29</v>
      </c>
      <c r="B33" s="66"/>
      <c r="C33" s="66"/>
      <c r="D33" s="66"/>
      <c r="E33" s="66"/>
      <c r="F33" s="66"/>
      <c r="G33" s="66"/>
      <c r="H33" s="66"/>
      <c r="I33" s="66"/>
      <c r="J33" s="66"/>
      <c r="K33" s="66"/>
      <c r="L33" s="66"/>
      <c r="M33" s="71"/>
      <c r="N33" s="69" t="str">
        <f t="shared" ca="1" si="7"/>
        <v/>
      </c>
      <c r="O33" s="70"/>
      <c r="P33" s="70"/>
      <c r="Q33" s="71"/>
      <c r="R33" s="82"/>
      <c r="S33" s="72" t="str">
        <f t="shared" si="8"/>
        <v/>
      </c>
      <c r="T33" s="72" t="str">
        <f t="shared" si="9"/>
        <v/>
      </c>
      <c r="U33" s="72" t="str">
        <f t="shared" si="10"/>
        <v/>
      </c>
      <c r="V33" s="72" t="str">
        <f>IF(ISBLANK(R33), "", (POWER(R33/VLOOKUP(U33,Anthro_Calc!C:P,13,FALSE),VLOOKUP(U33,Anthro_Calc!C:P,12,FALSE))-1) / (VLOOKUP(U33,Anthro_Calc!C:P,14,FALSE)*VLOOKUP(U33,Anthro_Calc!C:P,12,FALSE)))</f>
        <v/>
      </c>
      <c r="W33" s="72" t="str">
        <f>IF(ISBLANK(R33), "", -3 + (R33 -VLOOKUP(U33,Anthro_Calc!C:P,4,FALSE)) / (VLOOKUP(U33,Anthro_Calc!C:P,5,FALSE) - VLOOKUP(U33,Anthro_Calc!C:P,4,FALSE)))</f>
        <v/>
      </c>
      <c r="X33" s="72" t="str">
        <f>IF(ISBLANK(R33), "", 3 + (R33 -VLOOKUP(U33,Anthro_Calc!C:P,10,FALSE)) / (VLOOKUP(U33,Anthro_Calc!C:P,10,FALSE) - VLOOKUP(U33,Anthro_Calc!C:P,9,FALSE)))</f>
        <v/>
      </c>
      <c r="Y33" s="120" t="str">
        <f t="shared" si="11"/>
        <v/>
      </c>
      <c r="Z33" s="117" t="str">
        <f t="shared" si="12"/>
        <v/>
      </c>
      <c r="AA33" s="104" t="str">
        <f t="shared" si="46"/>
        <v/>
      </c>
      <c r="AB33" s="71"/>
      <c r="AC33" s="74"/>
      <c r="AD33" s="78"/>
      <c r="AE33" s="75" t="str">
        <f t="shared" si="13"/>
        <v/>
      </c>
      <c r="AF33" s="72">
        <f t="shared" si="14"/>
        <v>0</v>
      </c>
      <c r="AG33" s="72">
        <f t="shared" si="15"/>
        <v>0</v>
      </c>
      <c r="AH33" s="72" t="str">
        <f t="shared" si="16"/>
        <v>0</v>
      </c>
      <c r="AI33" s="72" t="str">
        <f>IF(ISBLANK(AD33), "", (POWER(AD33/VLOOKUP(AH33,Anthro_Calc!C:P,13,FALSE),VLOOKUP(AH33,Anthro_Calc!C:P,12,FALSE))-1) / (VLOOKUP(AH33,Anthro_Calc!C:P,14,FALSE)*VLOOKUP(AH33,Anthro_Calc!C:P,12,FALSE)))</f>
        <v/>
      </c>
      <c r="AJ33" s="72" t="str">
        <f>IF(ISBLANK(AD33), "", -3 + (AD33 -VLOOKUP(AH33,Anthro_Calc!C:P,4,FALSE)) / (VLOOKUP(AH33,Anthro_Calc!C:P,5,FALSE) - VLOOKUP(AH33,Anthro_Calc!C:P,4,FALSE)))</f>
        <v/>
      </c>
      <c r="AK33" s="72" t="str">
        <f>IF(ISBLANK(AD33), "", 3 + (AD33 -VLOOKUP(AH33,Anthro_Calc!C:P,10,FALSE)) / (VLOOKUP(AH33,Anthro_Calc!C:P,10,FALSE) - VLOOKUP(AH33,Anthro_Calc!C:P,9,FALSE)))</f>
        <v/>
      </c>
      <c r="AL33" s="120" t="str">
        <f t="shared" si="17"/>
        <v/>
      </c>
      <c r="AM33" s="117" t="str">
        <f t="shared" si="18"/>
        <v/>
      </c>
      <c r="AN33" s="104" t="str">
        <f t="shared" si="19"/>
        <v/>
      </c>
      <c r="AO33" s="76" t="str">
        <f t="shared" si="1"/>
        <v/>
      </c>
      <c r="AP33" s="77"/>
      <c r="AQ33" s="77" t="str">
        <f t="shared" si="49"/>
        <v/>
      </c>
      <c r="AR33" s="71"/>
      <c r="AS33" s="74"/>
      <c r="AT33" s="82"/>
      <c r="AU33" s="75" t="str">
        <f t="shared" si="20"/>
        <v/>
      </c>
      <c r="AV33" s="72">
        <f t="shared" si="21"/>
        <v>0</v>
      </c>
      <c r="AW33" s="72">
        <f t="shared" si="22"/>
        <v>0</v>
      </c>
      <c r="AX33" s="72" t="str">
        <f t="shared" si="23"/>
        <v>0</v>
      </c>
      <c r="AY33" s="72" t="str">
        <f>IF(ISBLANK(AT33), "", (POWER(AT33/VLOOKUP(AX33,Anthro_Calc!C:P,13,FALSE),VLOOKUP(AX33,Anthro_Calc!C:P,12,FALSE))-1) / (VLOOKUP(AX33,Anthro_Calc!C:P,14,FALSE)*VLOOKUP(AX33,Anthro_Calc!C:P,12,FALSE)))</f>
        <v/>
      </c>
      <c r="AZ33" s="72" t="str">
        <f>IF(ISBLANK(AT33), "", -3 + (AT33 -VLOOKUP(AX33,Anthro_Calc!C:P,4,FALSE)) / (VLOOKUP(AX33,Anthro_Calc!C:P,5,FALSE) - VLOOKUP(AX33,Anthro_Calc!C:P,4,FALSE)))</f>
        <v/>
      </c>
      <c r="BA33" s="72" t="str">
        <f>IF(ISBLANK(AT33), "", 3 + (AT33 -VLOOKUP(AX33,Anthro_Calc!C:P,10,FALSE)) / (VLOOKUP(AX33,Anthro_Calc!C:P,10,FALSE) - VLOOKUP(AX33,Anthro_Calc!C:P,9,FALSE)))</f>
        <v/>
      </c>
      <c r="BB33" s="120" t="str">
        <f t="shared" si="24"/>
        <v/>
      </c>
      <c r="BC33" s="117" t="str">
        <f t="shared" si="25"/>
        <v/>
      </c>
      <c r="BD33" s="104" t="str">
        <f t="shared" si="2"/>
        <v/>
      </c>
      <c r="BE33" s="76" t="str">
        <f t="shared" si="3"/>
        <v/>
      </c>
      <c r="BF33" s="73" t="str">
        <f t="shared" si="26"/>
        <v/>
      </c>
      <c r="BG33" s="73" t="str">
        <f t="shared" si="4"/>
        <v/>
      </c>
      <c r="BH33" s="77"/>
      <c r="BI33" s="133"/>
      <c r="BJ33" s="71"/>
      <c r="BK33" s="74"/>
      <c r="BL33" s="78"/>
      <c r="BM33" s="75" t="str">
        <f t="shared" si="27"/>
        <v/>
      </c>
      <c r="BN33" s="72">
        <f t="shared" si="47"/>
        <v>0</v>
      </c>
      <c r="BO33" s="72">
        <f t="shared" si="48"/>
        <v>0</v>
      </c>
      <c r="BP33" s="72" t="str">
        <f t="shared" si="28"/>
        <v>0</v>
      </c>
      <c r="BQ33" s="72" t="str">
        <f>IF(ISBLANK(BL33), "", (POWER(BL33/VLOOKUP(BP33,Anthro_Calc!C:P,13,FALSE),VLOOKUP(BP33,Anthro_Calc!C:P,12,FALSE))-1) / (VLOOKUP(BP33,Anthro_Calc!C:P,14,FALSE)*VLOOKUP(BP33,Anthro_Calc!C:P,12,FALSE)))</f>
        <v/>
      </c>
      <c r="BR33" s="72" t="str">
        <f>IF(ISBLANK(BL33), "", -3 + (BL33 -VLOOKUP(BP33,Anthro_Calc!C:P,4,FALSE)) / (VLOOKUP(BP33,Anthro_Calc!C:P,5,FALSE) - VLOOKUP(BP33,Anthro_Calc!C:P,4,FALSE)))</f>
        <v/>
      </c>
      <c r="BS33" s="72" t="str">
        <f>IF(ISBLANK(BL33), "", 3 + (BL33 -VLOOKUP(BP33,Anthro_Calc!C:P,10,FALSE)) / (VLOOKUP(BP33,Anthro_Calc!C:P,10,FALSE) - VLOOKUP(BP33,Anthro_Calc!C:P,9,FALSE)))</f>
        <v/>
      </c>
      <c r="BT33" s="120" t="str">
        <f t="shared" si="29"/>
        <v/>
      </c>
      <c r="BU33" s="117" t="str">
        <f t="shared" si="30"/>
        <v/>
      </c>
      <c r="BV33" s="104" t="str">
        <f t="shared" si="31"/>
        <v/>
      </c>
      <c r="BW33" s="73" t="str">
        <f t="shared" si="5"/>
        <v/>
      </c>
      <c r="BX33" s="77"/>
      <c r="BY33" s="73" t="str">
        <f>IF(ISBLANK(BL33), "", VLOOKUP(Z33&amp;" "&amp;BV33&amp;" "&amp;BW33,Graduation_Criteria!$D$2:$E$34,2,FALSE))</f>
        <v/>
      </c>
      <c r="BZ33" s="73" t="str">
        <f t="shared" si="6"/>
        <v/>
      </c>
      <c r="CA33" s="71"/>
      <c r="CB33" s="74"/>
      <c r="CC33" s="74"/>
      <c r="CD33" s="115" t="str">
        <f t="shared" si="32"/>
        <v/>
      </c>
      <c r="CE33" s="79">
        <f t="shared" si="33"/>
        <v>0</v>
      </c>
      <c r="CF33" s="79">
        <f t="shared" si="34"/>
        <v>0</v>
      </c>
      <c r="CG33" s="79" t="str">
        <f t="shared" si="35"/>
        <v>0</v>
      </c>
      <c r="CH33" s="79" t="str">
        <f>IF(ISBLANK(CC33), "", (POWER(CC33/VLOOKUP(CG33,Anthro_Calc!C:P,13,FALSE),VLOOKUP(CG33,Anthro_Calc!C:P,12,FALSE))-1) / (VLOOKUP(CG33,Anthro_Calc!C:P,14,FALSE)*VLOOKUP(CG33,Anthro_Calc!C:P,12,FALSE)))</f>
        <v/>
      </c>
      <c r="CI33" s="79" t="str">
        <f>IF(ISBLANK(CC33), "", -3 + (CC33 -VLOOKUP(CG33,Anthro_Calc!C:P,4,FALSE)) / (VLOOKUP(CG33,Anthro_Calc!C:P,5,FALSE) - VLOOKUP(CG33,Anthro_Calc!C:P,4,FALSE)))</f>
        <v/>
      </c>
      <c r="CJ33" s="79" t="str">
        <f>IF(ISBLANK(CC33), "", 3 + (CC33 -VLOOKUP(CG33,Anthro_Calc!C:P,10,FALSE)) / (VLOOKUP(CG33,Anthro_Calc!C:P,10,FALSE) - VLOOKUP(CG33,Anthro_Calc!C:P,9,FALSE)))</f>
        <v/>
      </c>
      <c r="CK33" s="129" t="str">
        <f t="shared" si="36"/>
        <v/>
      </c>
      <c r="CL33" s="117" t="str">
        <f t="shared" si="37"/>
        <v/>
      </c>
      <c r="CM33" s="104" t="str">
        <f t="shared" si="38"/>
        <v/>
      </c>
      <c r="CN33" s="77"/>
      <c r="CO33" s="71"/>
      <c r="CP33" s="74"/>
      <c r="CQ33" s="74"/>
      <c r="CR33" s="118" t="str">
        <f t="shared" si="39"/>
        <v/>
      </c>
      <c r="CS33" s="119">
        <f t="shared" si="40"/>
        <v>0</v>
      </c>
      <c r="CT33" s="119">
        <f t="shared" si="41"/>
        <v>0</v>
      </c>
      <c r="CU33" s="119" t="str">
        <f t="shared" si="42"/>
        <v>0</v>
      </c>
      <c r="CV33" s="119" t="str">
        <f>IF(ISBLANK(CQ33), "", (POWER(CQ33/VLOOKUP(CU33,Anthro_Calc!C:P,13,FALSE),VLOOKUP(CU33,Anthro_Calc!C:P,12,FALSE))-1) / (VLOOKUP(CU33,Anthro_Calc!C:P,14,FALSE)*VLOOKUP(CU33,Anthro_Calc!C:P,12,FALSE)))</f>
        <v/>
      </c>
      <c r="CW33" s="119" t="str">
        <f>IF(ISBLANK(CQ33), "", -3 + (CQ33 -VLOOKUP(CU33,Anthro_Calc!C:P,4,FALSE)) / (VLOOKUP(CU33,Anthro_Calc!C:P,5,FALSE) - VLOOKUP(CU33,Anthro_Calc!C:P,4,FALSE)))</f>
        <v/>
      </c>
      <c r="CX33" s="119" t="str">
        <f>IF(ISBLANK(CQ33), "", 3 + (CQ33 -VLOOKUP(CU33,Anthro_Calc!C:P,10,FALSE)) / (VLOOKUP(CU33,Anthro_Calc!C:P,10,FALSE) - VLOOKUP(CU33,Anthro_Calc!C:P,9,FALSE)))</f>
        <v/>
      </c>
      <c r="CY33" s="128" t="str">
        <f t="shared" si="43"/>
        <v/>
      </c>
      <c r="CZ33" s="117" t="str">
        <f t="shared" si="44"/>
        <v/>
      </c>
      <c r="DA33" s="104" t="str">
        <f t="shared" si="45"/>
        <v/>
      </c>
      <c r="DB33" s="135"/>
    </row>
    <row r="34" spans="1:106" s="80" customFormat="1" ht="15" customHeight="1">
      <c r="A34" s="134">
        <f t="shared" si="0"/>
        <v>30</v>
      </c>
      <c r="B34" s="66"/>
      <c r="C34" s="66"/>
      <c r="D34" s="66"/>
      <c r="E34" s="66"/>
      <c r="F34" s="66"/>
      <c r="G34" s="66"/>
      <c r="H34" s="66"/>
      <c r="I34" s="66"/>
      <c r="J34" s="66"/>
      <c r="K34" s="66"/>
      <c r="L34" s="66"/>
      <c r="M34" s="71"/>
      <c r="N34" s="69" t="str">
        <f t="shared" ca="1" si="7"/>
        <v/>
      </c>
      <c r="O34" s="70"/>
      <c r="P34" s="70"/>
      <c r="Q34" s="71"/>
      <c r="R34" s="82"/>
      <c r="S34" s="72" t="str">
        <f t="shared" si="8"/>
        <v/>
      </c>
      <c r="T34" s="72" t="str">
        <f t="shared" si="9"/>
        <v/>
      </c>
      <c r="U34" s="72" t="str">
        <f t="shared" si="10"/>
        <v/>
      </c>
      <c r="V34" s="72" t="str">
        <f>IF(ISBLANK(R34), "", (POWER(R34/VLOOKUP(U34,Anthro_Calc!C:P,13,FALSE),VLOOKUP(U34,Anthro_Calc!C:P,12,FALSE))-1) / (VLOOKUP(U34,Anthro_Calc!C:P,14,FALSE)*VLOOKUP(U34,Anthro_Calc!C:P,12,FALSE)))</f>
        <v/>
      </c>
      <c r="W34" s="72" t="str">
        <f>IF(ISBLANK(R34), "", -3 + (R34 -VLOOKUP(U34,Anthro_Calc!C:P,4,FALSE)) / (VLOOKUP(U34,Anthro_Calc!C:P,5,FALSE) - VLOOKUP(U34,Anthro_Calc!C:P,4,FALSE)))</f>
        <v/>
      </c>
      <c r="X34" s="72" t="str">
        <f>IF(ISBLANK(R34), "", 3 + (R34 -VLOOKUP(U34,Anthro_Calc!C:P,10,FALSE)) / (VLOOKUP(U34,Anthro_Calc!C:P,10,FALSE) - VLOOKUP(U34,Anthro_Calc!C:P,9,FALSE)))</f>
        <v/>
      </c>
      <c r="Y34" s="120" t="str">
        <f t="shared" si="11"/>
        <v/>
      </c>
      <c r="Z34" s="117" t="str">
        <f t="shared" si="12"/>
        <v/>
      </c>
      <c r="AA34" s="104" t="str">
        <f t="shared" si="46"/>
        <v/>
      </c>
      <c r="AB34" s="71"/>
      <c r="AC34" s="74"/>
      <c r="AD34" s="78"/>
      <c r="AE34" s="75" t="str">
        <f t="shared" si="13"/>
        <v/>
      </c>
      <c r="AF34" s="72">
        <f t="shared" si="14"/>
        <v>0</v>
      </c>
      <c r="AG34" s="72">
        <f t="shared" si="15"/>
        <v>0</v>
      </c>
      <c r="AH34" s="72" t="str">
        <f t="shared" si="16"/>
        <v>0</v>
      </c>
      <c r="AI34" s="72" t="str">
        <f>IF(ISBLANK(AD34), "", (POWER(AD34/VLOOKUP(AH34,Anthro_Calc!C:P,13,FALSE),VLOOKUP(AH34,Anthro_Calc!C:P,12,FALSE))-1) / (VLOOKUP(AH34,Anthro_Calc!C:P,14,FALSE)*VLOOKUP(AH34,Anthro_Calc!C:P,12,FALSE)))</f>
        <v/>
      </c>
      <c r="AJ34" s="72" t="str">
        <f>IF(ISBLANK(AD34), "", -3 + (AD34 -VLOOKUP(AH34,Anthro_Calc!C:P,4,FALSE)) / (VLOOKUP(AH34,Anthro_Calc!C:P,5,FALSE) - VLOOKUP(AH34,Anthro_Calc!C:P,4,FALSE)))</f>
        <v/>
      </c>
      <c r="AK34" s="72" t="str">
        <f>IF(ISBLANK(AD34), "", 3 + (AD34 -VLOOKUP(AH34,Anthro_Calc!C:P,10,FALSE)) / (VLOOKUP(AH34,Anthro_Calc!C:P,10,FALSE) - VLOOKUP(AH34,Anthro_Calc!C:P,9,FALSE)))</f>
        <v/>
      </c>
      <c r="AL34" s="120" t="str">
        <f t="shared" si="17"/>
        <v/>
      </c>
      <c r="AM34" s="117" t="str">
        <f t="shared" si="18"/>
        <v/>
      </c>
      <c r="AN34" s="104" t="str">
        <f t="shared" si="19"/>
        <v/>
      </c>
      <c r="AO34" s="76" t="str">
        <f t="shared" si="1"/>
        <v/>
      </c>
      <c r="AP34" s="77"/>
      <c r="AQ34" s="77" t="str">
        <f t="shared" si="49"/>
        <v/>
      </c>
      <c r="AR34" s="71"/>
      <c r="AS34" s="74"/>
      <c r="AT34" s="82"/>
      <c r="AU34" s="75" t="str">
        <f t="shared" si="20"/>
        <v/>
      </c>
      <c r="AV34" s="72">
        <f t="shared" si="21"/>
        <v>0</v>
      </c>
      <c r="AW34" s="72">
        <f t="shared" si="22"/>
        <v>0</v>
      </c>
      <c r="AX34" s="72" t="str">
        <f t="shared" si="23"/>
        <v>0</v>
      </c>
      <c r="AY34" s="72" t="str">
        <f>IF(ISBLANK(AT34), "", (POWER(AT34/VLOOKUP(AX34,Anthro_Calc!C:P,13,FALSE),VLOOKUP(AX34,Anthro_Calc!C:P,12,FALSE))-1) / (VLOOKUP(AX34,Anthro_Calc!C:P,14,FALSE)*VLOOKUP(AX34,Anthro_Calc!C:P,12,FALSE)))</f>
        <v/>
      </c>
      <c r="AZ34" s="72" t="str">
        <f>IF(ISBLANK(AT34), "", -3 + (AT34 -VLOOKUP(AX34,Anthro_Calc!C:P,4,FALSE)) / (VLOOKUP(AX34,Anthro_Calc!C:P,5,FALSE) - VLOOKUP(AX34,Anthro_Calc!C:P,4,FALSE)))</f>
        <v/>
      </c>
      <c r="BA34" s="72" t="str">
        <f>IF(ISBLANK(AT34), "", 3 + (AT34 -VLOOKUP(AX34,Anthro_Calc!C:P,10,FALSE)) / (VLOOKUP(AX34,Anthro_Calc!C:P,10,FALSE) - VLOOKUP(AX34,Anthro_Calc!C:P,9,FALSE)))</f>
        <v/>
      </c>
      <c r="BB34" s="120" t="str">
        <f t="shared" si="24"/>
        <v/>
      </c>
      <c r="BC34" s="117" t="str">
        <f t="shared" si="25"/>
        <v/>
      </c>
      <c r="BD34" s="104" t="str">
        <f t="shared" si="2"/>
        <v/>
      </c>
      <c r="BE34" s="76" t="str">
        <f t="shared" si="3"/>
        <v/>
      </c>
      <c r="BF34" s="73" t="str">
        <f t="shared" si="26"/>
        <v/>
      </c>
      <c r="BG34" s="73" t="str">
        <f t="shared" si="4"/>
        <v/>
      </c>
      <c r="BH34" s="77"/>
      <c r="BI34" s="133"/>
      <c r="BJ34" s="71"/>
      <c r="BK34" s="74"/>
      <c r="BL34" s="78"/>
      <c r="BM34" s="75" t="str">
        <f t="shared" si="27"/>
        <v/>
      </c>
      <c r="BN34" s="72">
        <f t="shared" si="47"/>
        <v>0</v>
      </c>
      <c r="BO34" s="72">
        <f t="shared" si="48"/>
        <v>0</v>
      </c>
      <c r="BP34" s="72" t="str">
        <f t="shared" si="28"/>
        <v>0</v>
      </c>
      <c r="BQ34" s="72" t="str">
        <f>IF(ISBLANK(BL34), "", (POWER(BL34/VLOOKUP(BP34,Anthro_Calc!C:P,13,FALSE),VLOOKUP(BP34,Anthro_Calc!C:P,12,FALSE))-1) / (VLOOKUP(BP34,Anthro_Calc!C:P,14,FALSE)*VLOOKUP(BP34,Anthro_Calc!C:P,12,FALSE)))</f>
        <v/>
      </c>
      <c r="BR34" s="72" t="str">
        <f>IF(ISBLANK(BL34), "", -3 + (BL34 -VLOOKUP(BP34,Anthro_Calc!C:P,4,FALSE)) / (VLOOKUP(BP34,Anthro_Calc!C:P,5,FALSE) - VLOOKUP(BP34,Anthro_Calc!C:P,4,FALSE)))</f>
        <v/>
      </c>
      <c r="BS34" s="72" t="str">
        <f>IF(ISBLANK(BL34), "", 3 + (BL34 -VLOOKUP(BP34,Anthro_Calc!C:P,10,FALSE)) / (VLOOKUP(BP34,Anthro_Calc!C:P,10,FALSE) - VLOOKUP(BP34,Anthro_Calc!C:P,9,FALSE)))</f>
        <v/>
      </c>
      <c r="BT34" s="120" t="str">
        <f t="shared" si="29"/>
        <v/>
      </c>
      <c r="BU34" s="117" t="str">
        <f t="shared" si="30"/>
        <v/>
      </c>
      <c r="BV34" s="104" t="str">
        <f t="shared" si="31"/>
        <v/>
      </c>
      <c r="BW34" s="73" t="str">
        <f t="shared" si="5"/>
        <v/>
      </c>
      <c r="BX34" s="77"/>
      <c r="BY34" s="73" t="str">
        <f>IF(ISBLANK(BL34), "", VLOOKUP(Z34&amp;" "&amp;BV34&amp;" "&amp;BW34,Graduation_Criteria!$D$2:$E$34,2,FALSE))</f>
        <v/>
      </c>
      <c r="BZ34" s="73" t="str">
        <f t="shared" si="6"/>
        <v/>
      </c>
      <c r="CA34" s="71"/>
      <c r="CB34" s="74"/>
      <c r="CC34" s="74"/>
      <c r="CD34" s="115" t="str">
        <f t="shared" si="32"/>
        <v/>
      </c>
      <c r="CE34" s="79">
        <f t="shared" si="33"/>
        <v>0</v>
      </c>
      <c r="CF34" s="79">
        <f t="shared" si="34"/>
        <v>0</v>
      </c>
      <c r="CG34" s="79" t="str">
        <f t="shared" si="35"/>
        <v>0</v>
      </c>
      <c r="CH34" s="79" t="str">
        <f>IF(ISBLANK(CC34), "", (POWER(CC34/VLOOKUP(CG34,Anthro_Calc!C:P,13,FALSE),VLOOKUP(CG34,Anthro_Calc!C:P,12,FALSE))-1) / (VLOOKUP(CG34,Anthro_Calc!C:P,14,FALSE)*VLOOKUP(CG34,Anthro_Calc!C:P,12,FALSE)))</f>
        <v/>
      </c>
      <c r="CI34" s="79" t="str">
        <f>IF(ISBLANK(CC34), "", -3 + (CC34 -VLOOKUP(CG34,Anthro_Calc!C:P,4,FALSE)) / (VLOOKUP(CG34,Anthro_Calc!C:P,5,FALSE) - VLOOKUP(CG34,Anthro_Calc!C:P,4,FALSE)))</f>
        <v/>
      </c>
      <c r="CJ34" s="79" t="str">
        <f>IF(ISBLANK(CC34), "", 3 + (CC34 -VLOOKUP(CG34,Anthro_Calc!C:P,10,FALSE)) / (VLOOKUP(CG34,Anthro_Calc!C:P,10,FALSE) - VLOOKUP(CG34,Anthro_Calc!C:P,9,FALSE)))</f>
        <v/>
      </c>
      <c r="CK34" s="129" t="str">
        <f t="shared" si="36"/>
        <v/>
      </c>
      <c r="CL34" s="117" t="str">
        <f t="shared" si="37"/>
        <v/>
      </c>
      <c r="CM34" s="104" t="str">
        <f t="shared" si="38"/>
        <v/>
      </c>
      <c r="CN34" s="77"/>
      <c r="CO34" s="71"/>
      <c r="CP34" s="74"/>
      <c r="CQ34" s="74"/>
      <c r="CR34" s="118" t="str">
        <f t="shared" si="39"/>
        <v/>
      </c>
      <c r="CS34" s="119">
        <f t="shared" si="40"/>
        <v>0</v>
      </c>
      <c r="CT34" s="119">
        <f t="shared" si="41"/>
        <v>0</v>
      </c>
      <c r="CU34" s="119" t="str">
        <f t="shared" si="42"/>
        <v>0</v>
      </c>
      <c r="CV34" s="119" t="str">
        <f>IF(ISBLANK(CQ34), "", (POWER(CQ34/VLOOKUP(CU34,Anthro_Calc!C:P,13,FALSE),VLOOKUP(CU34,Anthro_Calc!C:P,12,FALSE))-1) / (VLOOKUP(CU34,Anthro_Calc!C:P,14,FALSE)*VLOOKUP(CU34,Anthro_Calc!C:P,12,FALSE)))</f>
        <v/>
      </c>
      <c r="CW34" s="119" t="str">
        <f>IF(ISBLANK(CQ34), "", -3 + (CQ34 -VLOOKUP(CU34,Anthro_Calc!C:P,4,FALSE)) / (VLOOKUP(CU34,Anthro_Calc!C:P,5,FALSE) - VLOOKUP(CU34,Anthro_Calc!C:P,4,FALSE)))</f>
        <v/>
      </c>
      <c r="CX34" s="119" t="str">
        <f>IF(ISBLANK(CQ34), "", 3 + (CQ34 -VLOOKUP(CU34,Anthro_Calc!C:P,10,FALSE)) / (VLOOKUP(CU34,Anthro_Calc!C:P,10,FALSE) - VLOOKUP(CU34,Anthro_Calc!C:P,9,FALSE)))</f>
        <v/>
      </c>
      <c r="CY34" s="128" t="str">
        <f t="shared" si="43"/>
        <v/>
      </c>
      <c r="CZ34" s="117" t="str">
        <f t="shared" si="44"/>
        <v/>
      </c>
      <c r="DA34" s="104" t="str">
        <f t="shared" si="45"/>
        <v/>
      </c>
      <c r="DB34" s="135"/>
    </row>
    <row r="35" spans="1:106" s="80" customFormat="1" ht="15" customHeight="1">
      <c r="A35" s="134">
        <f t="shared" si="0"/>
        <v>31</v>
      </c>
      <c r="B35" s="66"/>
      <c r="C35" s="66"/>
      <c r="D35" s="66"/>
      <c r="E35" s="66"/>
      <c r="F35" s="66"/>
      <c r="G35" s="66"/>
      <c r="H35" s="66"/>
      <c r="I35" s="66"/>
      <c r="J35" s="66"/>
      <c r="K35" s="66"/>
      <c r="L35" s="66"/>
      <c r="M35" s="71"/>
      <c r="N35" s="69" t="str">
        <f t="shared" ca="1" si="7"/>
        <v/>
      </c>
      <c r="O35" s="70"/>
      <c r="P35" s="70"/>
      <c r="Q35" s="71"/>
      <c r="R35" s="82"/>
      <c r="S35" s="72" t="str">
        <f t="shared" si="8"/>
        <v/>
      </c>
      <c r="T35" s="72" t="str">
        <f t="shared" si="9"/>
        <v/>
      </c>
      <c r="U35" s="72" t="str">
        <f t="shared" si="10"/>
        <v/>
      </c>
      <c r="V35" s="72" t="str">
        <f>IF(ISBLANK(R35), "", (POWER(R35/VLOOKUP(U35,Anthro_Calc!C:P,13,FALSE),VLOOKUP(U35,Anthro_Calc!C:P,12,FALSE))-1) / (VLOOKUP(U35,Anthro_Calc!C:P,14,FALSE)*VLOOKUP(U35,Anthro_Calc!C:P,12,FALSE)))</f>
        <v/>
      </c>
      <c r="W35" s="72" t="str">
        <f>IF(ISBLANK(R35), "", -3 + (R35 -VLOOKUP(U35,Anthro_Calc!C:P,4,FALSE)) / (VLOOKUP(U35,Anthro_Calc!C:P,5,FALSE) - VLOOKUP(U35,Anthro_Calc!C:P,4,FALSE)))</f>
        <v/>
      </c>
      <c r="X35" s="72" t="str">
        <f>IF(ISBLANK(R35), "", 3 + (R35 -VLOOKUP(U35,Anthro_Calc!C:P,10,FALSE)) / (VLOOKUP(U35,Anthro_Calc!C:P,10,FALSE) - VLOOKUP(U35,Anthro_Calc!C:P,9,FALSE)))</f>
        <v/>
      </c>
      <c r="Y35" s="120" t="str">
        <f t="shared" si="11"/>
        <v/>
      </c>
      <c r="Z35" s="117" t="str">
        <f t="shared" si="12"/>
        <v/>
      </c>
      <c r="AA35" s="104" t="str">
        <f t="shared" si="46"/>
        <v/>
      </c>
      <c r="AB35" s="71"/>
      <c r="AC35" s="74"/>
      <c r="AD35" s="78"/>
      <c r="AE35" s="75" t="str">
        <f t="shared" si="13"/>
        <v/>
      </c>
      <c r="AF35" s="72">
        <f t="shared" si="14"/>
        <v>0</v>
      </c>
      <c r="AG35" s="72">
        <f t="shared" si="15"/>
        <v>0</v>
      </c>
      <c r="AH35" s="72" t="str">
        <f t="shared" si="16"/>
        <v>0</v>
      </c>
      <c r="AI35" s="72" t="str">
        <f>IF(ISBLANK(AD35), "", (POWER(AD35/VLOOKUP(AH35,Anthro_Calc!C:P,13,FALSE),VLOOKUP(AH35,Anthro_Calc!C:P,12,FALSE))-1) / (VLOOKUP(AH35,Anthro_Calc!C:P,14,FALSE)*VLOOKUP(AH35,Anthro_Calc!C:P,12,FALSE)))</f>
        <v/>
      </c>
      <c r="AJ35" s="72" t="str">
        <f>IF(ISBLANK(AD35), "", -3 + (AD35 -VLOOKUP(AH35,Anthro_Calc!C:P,4,FALSE)) / (VLOOKUP(AH35,Anthro_Calc!C:P,5,FALSE) - VLOOKUP(AH35,Anthro_Calc!C:P,4,FALSE)))</f>
        <v/>
      </c>
      <c r="AK35" s="72" t="str">
        <f>IF(ISBLANK(AD35), "", 3 + (AD35 -VLOOKUP(AH35,Anthro_Calc!C:P,10,FALSE)) / (VLOOKUP(AH35,Anthro_Calc!C:P,10,FALSE) - VLOOKUP(AH35,Anthro_Calc!C:P,9,FALSE)))</f>
        <v/>
      </c>
      <c r="AL35" s="120" t="str">
        <f t="shared" si="17"/>
        <v/>
      </c>
      <c r="AM35" s="117" t="str">
        <f t="shared" si="18"/>
        <v/>
      </c>
      <c r="AN35" s="104" t="str">
        <f t="shared" si="19"/>
        <v/>
      </c>
      <c r="AO35" s="76" t="str">
        <f t="shared" si="1"/>
        <v/>
      </c>
      <c r="AP35" s="77"/>
      <c r="AQ35" s="77" t="str">
        <f t="shared" si="49"/>
        <v/>
      </c>
      <c r="AR35" s="71"/>
      <c r="AS35" s="74"/>
      <c r="AT35" s="82"/>
      <c r="AU35" s="75" t="str">
        <f t="shared" si="20"/>
        <v/>
      </c>
      <c r="AV35" s="72">
        <f t="shared" si="21"/>
        <v>0</v>
      </c>
      <c r="AW35" s="72">
        <f t="shared" si="22"/>
        <v>0</v>
      </c>
      <c r="AX35" s="72" t="str">
        <f t="shared" si="23"/>
        <v>0</v>
      </c>
      <c r="AY35" s="72" t="str">
        <f>IF(ISBLANK(AT35), "", (POWER(AT35/VLOOKUP(AX35,Anthro_Calc!C:P,13,FALSE),VLOOKUP(AX35,Anthro_Calc!C:P,12,FALSE))-1) / (VLOOKUP(AX35,Anthro_Calc!C:P,14,FALSE)*VLOOKUP(AX35,Anthro_Calc!C:P,12,FALSE)))</f>
        <v/>
      </c>
      <c r="AZ35" s="72" t="str">
        <f>IF(ISBLANK(AT35), "", -3 + (AT35 -VLOOKUP(AX35,Anthro_Calc!C:P,4,FALSE)) / (VLOOKUP(AX35,Anthro_Calc!C:P,5,FALSE) - VLOOKUP(AX35,Anthro_Calc!C:P,4,FALSE)))</f>
        <v/>
      </c>
      <c r="BA35" s="72" t="str">
        <f>IF(ISBLANK(AT35), "", 3 + (AT35 -VLOOKUP(AX35,Anthro_Calc!C:P,10,FALSE)) / (VLOOKUP(AX35,Anthro_Calc!C:P,10,FALSE) - VLOOKUP(AX35,Anthro_Calc!C:P,9,FALSE)))</f>
        <v/>
      </c>
      <c r="BB35" s="120" t="str">
        <f t="shared" si="24"/>
        <v/>
      </c>
      <c r="BC35" s="117" t="str">
        <f t="shared" si="25"/>
        <v/>
      </c>
      <c r="BD35" s="104" t="str">
        <f t="shared" si="2"/>
        <v/>
      </c>
      <c r="BE35" s="76" t="str">
        <f t="shared" si="3"/>
        <v/>
      </c>
      <c r="BF35" s="73" t="str">
        <f t="shared" si="26"/>
        <v/>
      </c>
      <c r="BG35" s="73" t="str">
        <f t="shared" si="4"/>
        <v/>
      </c>
      <c r="BH35" s="77"/>
      <c r="BI35" s="133"/>
      <c r="BJ35" s="71"/>
      <c r="BK35" s="74"/>
      <c r="BL35" s="78"/>
      <c r="BM35" s="75" t="str">
        <f t="shared" si="27"/>
        <v/>
      </c>
      <c r="BN35" s="72">
        <f t="shared" si="47"/>
        <v>0</v>
      </c>
      <c r="BO35" s="72">
        <f t="shared" si="48"/>
        <v>0</v>
      </c>
      <c r="BP35" s="72" t="str">
        <f t="shared" si="28"/>
        <v>0</v>
      </c>
      <c r="BQ35" s="72" t="str">
        <f>IF(ISBLANK(BL35), "", (POWER(BL35/VLOOKUP(BP35,Anthro_Calc!C:P,13,FALSE),VLOOKUP(BP35,Anthro_Calc!C:P,12,FALSE))-1) / (VLOOKUP(BP35,Anthro_Calc!C:P,14,FALSE)*VLOOKUP(BP35,Anthro_Calc!C:P,12,FALSE)))</f>
        <v/>
      </c>
      <c r="BR35" s="72" t="str">
        <f>IF(ISBLANK(BL35), "", -3 + (BL35 -VLOOKUP(BP35,Anthro_Calc!C:P,4,FALSE)) / (VLOOKUP(BP35,Anthro_Calc!C:P,5,FALSE) - VLOOKUP(BP35,Anthro_Calc!C:P,4,FALSE)))</f>
        <v/>
      </c>
      <c r="BS35" s="72" t="str">
        <f>IF(ISBLANK(BL35), "", 3 + (BL35 -VLOOKUP(BP35,Anthro_Calc!C:P,10,FALSE)) / (VLOOKUP(BP35,Anthro_Calc!C:P,10,FALSE) - VLOOKUP(BP35,Anthro_Calc!C:P,9,FALSE)))</f>
        <v/>
      </c>
      <c r="BT35" s="120" t="str">
        <f t="shared" si="29"/>
        <v/>
      </c>
      <c r="BU35" s="117" t="str">
        <f t="shared" si="30"/>
        <v/>
      </c>
      <c r="BV35" s="104" t="str">
        <f t="shared" si="31"/>
        <v/>
      </c>
      <c r="BW35" s="73" t="str">
        <f t="shared" si="5"/>
        <v/>
      </c>
      <c r="BX35" s="77"/>
      <c r="BY35" s="73" t="str">
        <f>IF(ISBLANK(BL35), "", VLOOKUP(Z35&amp;" "&amp;BV35&amp;" "&amp;BW35,Graduation_Criteria!$D$2:$E$34,2,FALSE))</f>
        <v/>
      </c>
      <c r="BZ35" s="73" t="str">
        <f t="shared" si="6"/>
        <v/>
      </c>
      <c r="CA35" s="71"/>
      <c r="CB35" s="74"/>
      <c r="CC35" s="74"/>
      <c r="CD35" s="115" t="str">
        <f t="shared" si="32"/>
        <v/>
      </c>
      <c r="CE35" s="79">
        <f t="shared" si="33"/>
        <v>0</v>
      </c>
      <c r="CF35" s="79">
        <f t="shared" si="34"/>
        <v>0</v>
      </c>
      <c r="CG35" s="79" t="str">
        <f t="shared" si="35"/>
        <v>0</v>
      </c>
      <c r="CH35" s="79" t="str">
        <f>IF(ISBLANK(CC35), "", (POWER(CC35/VLOOKUP(CG35,Anthro_Calc!C:P,13,FALSE),VLOOKUP(CG35,Anthro_Calc!C:P,12,FALSE))-1) / (VLOOKUP(CG35,Anthro_Calc!C:P,14,FALSE)*VLOOKUP(CG35,Anthro_Calc!C:P,12,FALSE)))</f>
        <v/>
      </c>
      <c r="CI35" s="79" t="str">
        <f>IF(ISBLANK(CC35), "", -3 + (CC35 -VLOOKUP(CG35,Anthro_Calc!C:P,4,FALSE)) / (VLOOKUP(CG35,Anthro_Calc!C:P,5,FALSE) - VLOOKUP(CG35,Anthro_Calc!C:P,4,FALSE)))</f>
        <v/>
      </c>
      <c r="CJ35" s="79" t="str">
        <f>IF(ISBLANK(CC35), "", 3 + (CC35 -VLOOKUP(CG35,Anthro_Calc!C:P,10,FALSE)) / (VLOOKUP(CG35,Anthro_Calc!C:P,10,FALSE) - VLOOKUP(CG35,Anthro_Calc!C:P,9,FALSE)))</f>
        <v/>
      </c>
      <c r="CK35" s="129" t="str">
        <f t="shared" si="36"/>
        <v/>
      </c>
      <c r="CL35" s="117" t="str">
        <f t="shared" si="37"/>
        <v/>
      </c>
      <c r="CM35" s="104" t="str">
        <f t="shared" si="38"/>
        <v/>
      </c>
      <c r="CN35" s="77"/>
      <c r="CO35" s="71"/>
      <c r="CP35" s="74"/>
      <c r="CQ35" s="74"/>
      <c r="CR35" s="118" t="str">
        <f t="shared" si="39"/>
        <v/>
      </c>
      <c r="CS35" s="119">
        <f t="shared" si="40"/>
        <v>0</v>
      </c>
      <c r="CT35" s="119">
        <f t="shared" si="41"/>
        <v>0</v>
      </c>
      <c r="CU35" s="119" t="str">
        <f t="shared" si="42"/>
        <v>0</v>
      </c>
      <c r="CV35" s="119" t="str">
        <f>IF(ISBLANK(CQ35), "", (POWER(CQ35/VLOOKUP(CU35,Anthro_Calc!C:P,13,FALSE),VLOOKUP(CU35,Anthro_Calc!C:P,12,FALSE))-1) / (VLOOKUP(CU35,Anthro_Calc!C:P,14,FALSE)*VLOOKUP(CU35,Anthro_Calc!C:P,12,FALSE)))</f>
        <v/>
      </c>
      <c r="CW35" s="119" t="str">
        <f>IF(ISBLANK(CQ35), "", -3 + (CQ35 -VLOOKUP(CU35,Anthro_Calc!C:P,4,FALSE)) / (VLOOKUP(CU35,Anthro_Calc!C:P,5,FALSE) - VLOOKUP(CU35,Anthro_Calc!C:P,4,FALSE)))</f>
        <v/>
      </c>
      <c r="CX35" s="119" t="str">
        <f>IF(ISBLANK(CQ35), "", 3 + (CQ35 -VLOOKUP(CU35,Anthro_Calc!C:P,10,FALSE)) / (VLOOKUP(CU35,Anthro_Calc!C:P,10,FALSE) - VLOOKUP(CU35,Anthro_Calc!C:P,9,FALSE)))</f>
        <v/>
      </c>
      <c r="CY35" s="128" t="str">
        <f t="shared" si="43"/>
        <v/>
      </c>
      <c r="CZ35" s="117" t="str">
        <f t="shared" si="44"/>
        <v/>
      </c>
      <c r="DA35" s="104" t="str">
        <f t="shared" si="45"/>
        <v/>
      </c>
      <c r="DB35" s="135"/>
    </row>
    <row r="36" spans="1:106" s="80" customFormat="1" ht="15" customHeight="1">
      <c r="A36" s="134">
        <f t="shared" si="0"/>
        <v>32</v>
      </c>
      <c r="B36" s="66"/>
      <c r="C36" s="66"/>
      <c r="D36" s="66"/>
      <c r="E36" s="66"/>
      <c r="F36" s="66"/>
      <c r="G36" s="66"/>
      <c r="H36" s="66"/>
      <c r="I36" s="66"/>
      <c r="J36" s="66"/>
      <c r="K36" s="66"/>
      <c r="L36" s="66"/>
      <c r="M36" s="71"/>
      <c r="N36" s="69" t="str">
        <f t="shared" ca="1" si="7"/>
        <v/>
      </c>
      <c r="O36" s="70"/>
      <c r="P36" s="70"/>
      <c r="Q36" s="71"/>
      <c r="R36" s="82"/>
      <c r="S36" s="72" t="str">
        <f t="shared" si="8"/>
        <v/>
      </c>
      <c r="T36" s="72" t="str">
        <f t="shared" si="9"/>
        <v/>
      </c>
      <c r="U36" s="72" t="str">
        <f t="shared" si="10"/>
        <v/>
      </c>
      <c r="V36" s="72" t="str">
        <f>IF(ISBLANK(R36), "", (POWER(R36/VLOOKUP(U36,Anthro_Calc!C:P,13,FALSE),VLOOKUP(U36,Anthro_Calc!C:P,12,FALSE))-1) / (VLOOKUP(U36,Anthro_Calc!C:P,14,FALSE)*VLOOKUP(U36,Anthro_Calc!C:P,12,FALSE)))</f>
        <v/>
      </c>
      <c r="W36" s="72" t="str">
        <f>IF(ISBLANK(R36), "", -3 + (R36 -VLOOKUP(U36,Anthro_Calc!C:P,4,FALSE)) / (VLOOKUP(U36,Anthro_Calc!C:P,5,FALSE) - VLOOKUP(U36,Anthro_Calc!C:P,4,FALSE)))</f>
        <v/>
      </c>
      <c r="X36" s="72" t="str">
        <f>IF(ISBLANK(R36), "", 3 + (R36 -VLOOKUP(U36,Anthro_Calc!C:P,10,FALSE)) / (VLOOKUP(U36,Anthro_Calc!C:P,10,FALSE) - VLOOKUP(U36,Anthro_Calc!C:P,9,FALSE)))</f>
        <v/>
      </c>
      <c r="Y36" s="120" t="str">
        <f t="shared" si="11"/>
        <v/>
      </c>
      <c r="Z36" s="117" t="str">
        <f t="shared" si="12"/>
        <v/>
      </c>
      <c r="AA36" s="104" t="str">
        <f t="shared" si="46"/>
        <v/>
      </c>
      <c r="AB36" s="71"/>
      <c r="AC36" s="74"/>
      <c r="AD36" s="78"/>
      <c r="AE36" s="75" t="str">
        <f t="shared" si="13"/>
        <v/>
      </c>
      <c r="AF36" s="72">
        <f t="shared" si="14"/>
        <v>0</v>
      </c>
      <c r="AG36" s="72">
        <f t="shared" si="15"/>
        <v>0</v>
      </c>
      <c r="AH36" s="72" t="str">
        <f t="shared" si="16"/>
        <v>0</v>
      </c>
      <c r="AI36" s="72" t="str">
        <f>IF(ISBLANK(AD36), "", (POWER(AD36/VLOOKUP(AH36,Anthro_Calc!C:P,13,FALSE),VLOOKUP(AH36,Anthro_Calc!C:P,12,FALSE))-1) / (VLOOKUP(AH36,Anthro_Calc!C:P,14,FALSE)*VLOOKUP(AH36,Anthro_Calc!C:P,12,FALSE)))</f>
        <v/>
      </c>
      <c r="AJ36" s="72" t="str">
        <f>IF(ISBLANK(AD36), "", -3 + (AD36 -VLOOKUP(AH36,Anthro_Calc!C:P,4,FALSE)) / (VLOOKUP(AH36,Anthro_Calc!C:P,5,FALSE) - VLOOKUP(AH36,Anthro_Calc!C:P,4,FALSE)))</f>
        <v/>
      </c>
      <c r="AK36" s="72" t="str">
        <f>IF(ISBLANK(AD36), "", 3 + (AD36 -VLOOKUP(AH36,Anthro_Calc!C:P,10,FALSE)) / (VLOOKUP(AH36,Anthro_Calc!C:P,10,FALSE) - VLOOKUP(AH36,Anthro_Calc!C:P,9,FALSE)))</f>
        <v/>
      </c>
      <c r="AL36" s="120" t="str">
        <f t="shared" si="17"/>
        <v/>
      </c>
      <c r="AM36" s="117" t="str">
        <f t="shared" si="18"/>
        <v/>
      </c>
      <c r="AN36" s="104" t="str">
        <f t="shared" si="19"/>
        <v/>
      </c>
      <c r="AO36" s="76" t="str">
        <f t="shared" si="1"/>
        <v/>
      </c>
      <c r="AP36" s="77"/>
      <c r="AQ36" s="77" t="str">
        <f t="shared" si="49"/>
        <v/>
      </c>
      <c r="AR36" s="71"/>
      <c r="AS36" s="74"/>
      <c r="AT36" s="82"/>
      <c r="AU36" s="75" t="str">
        <f t="shared" si="20"/>
        <v/>
      </c>
      <c r="AV36" s="72">
        <f t="shared" si="21"/>
        <v>0</v>
      </c>
      <c r="AW36" s="72">
        <f t="shared" si="22"/>
        <v>0</v>
      </c>
      <c r="AX36" s="72" t="str">
        <f t="shared" si="23"/>
        <v>0</v>
      </c>
      <c r="AY36" s="72" t="str">
        <f>IF(ISBLANK(AT36), "", (POWER(AT36/VLOOKUP(AX36,Anthro_Calc!C:P,13,FALSE),VLOOKUP(AX36,Anthro_Calc!C:P,12,FALSE))-1) / (VLOOKUP(AX36,Anthro_Calc!C:P,14,FALSE)*VLOOKUP(AX36,Anthro_Calc!C:P,12,FALSE)))</f>
        <v/>
      </c>
      <c r="AZ36" s="72" t="str">
        <f>IF(ISBLANK(AT36), "", -3 + (AT36 -VLOOKUP(AX36,Anthro_Calc!C:P,4,FALSE)) / (VLOOKUP(AX36,Anthro_Calc!C:P,5,FALSE) - VLOOKUP(AX36,Anthro_Calc!C:P,4,FALSE)))</f>
        <v/>
      </c>
      <c r="BA36" s="72" t="str">
        <f>IF(ISBLANK(AT36), "", 3 + (AT36 -VLOOKUP(AX36,Anthro_Calc!C:P,10,FALSE)) / (VLOOKUP(AX36,Anthro_Calc!C:P,10,FALSE) - VLOOKUP(AX36,Anthro_Calc!C:P,9,FALSE)))</f>
        <v/>
      </c>
      <c r="BB36" s="120" t="str">
        <f t="shared" si="24"/>
        <v/>
      </c>
      <c r="BC36" s="117" t="str">
        <f t="shared" si="25"/>
        <v/>
      </c>
      <c r="BD36" s="104" t="str">
        <f t="shared" si="2"/>
        <v/>
      </c>
      <c r="BE36" s="76" t="str">
        <f t="shared" si="3"/>
        <v/>
      </c>
      <c r="BF36" s="73" t="str">
        <f t="shared" si="26"/>
        <v/>
      </c>
      <c r="BG36" s="73" t="str">
        <f t="shared" si="4"/>
        <v/>
      </c>
      <c r="BH36" s="77"/>
      <c r="BI36" s="133"/>
      <c r="BJ36" s="71"/>
      <c r="BK36" s="74"/>
      <c r="BL36" s="78"/>
      <c r="BM36" s="75" t="str">
        <f t="shared" si="27"/>
        <v/>
      </c>
      <c r="BN36" s="72">
        <f t="shared" si="47"/>
        <v>0</v>
      </c>
      <c r="BO36" s="72">
        <f t="shared" si="48"/>
        <v>0</v>
      </c>
      <c r="BP36" s="72" t="str">
        <f t="shared" si="28"/>
        <v>0</v>
      </c>
      <c r="BQ36" s="72" t="str">
        <f>IF(ISBLANK(BL36), "", (POWER(BL36/VLOOKUP(BP36,Anthro_Calc!C:P,13,FALSE),VLOOKUP(BP36,Anthro_Calc!C:P,12,FALSE))-1) / (VLOOKUP(BP36,Anthro_Calc!C:P,14,FALSE)*VLOOKUP(BP36,Anthro_Calc!C:P,12,FALSE)))</f>
        <v/>
      </c>
      <c r="BR36" s="72" t="str">
        <f>IF(ISBLANK(BL36), "", -3 + (BL36 -VLOOKUP(BP36,Anthro_Calc!C:P,4,FALSE)) / (VLOOKUP(BP36,Anthro_Calc!C:P,5,FALSE) - VLOOKUP(BP36,Anthro_Calc!C:P,4,FALSE)))</f>
        <v/>
      </c>
      <c r="BS36" s="72" t="str">
        <f>IF(ISBLANK(BL36), "", 3 + (BL36 -VLOOKUP(BP36,Anthro_Calc!C:P,10,FALSE)) / (VLOOKUP(BP36,Anthro_Calc!C:P,10,FALSE) - VLOOKUP(BP36,Anthro_Calc!C:P,9,FALSE)))</f>
        <v/>
      </c>
      <c r="BT36" s="120" t="str">
        <f t="shared" si="29"/>
        <v/>
      </c>
      <c r="BU36" s="117" t="str">
        <f t="shared" si="30"/>
        <v/>
      </c>
      <c r="BV36" s="104" t="str">
        <f t="shared" si="31"/>
        <v/>
      </c>
      <c r="BW36" s="73" t="str">
        <f t="shared" si="5"/>
        <v/>
      </c>
      <c r="BX36" s="77"/>
      <c r="BY36" s="73" t="str">
        <f>IF(ISBLANK(BL36), "", VLOOKUP(Z36&amp;" "&amp;BV36&amp;" "&amp;BW36,Graduation_Criteria!$D$2:$E$34,2,FALSE))</f>
        <v/>
      </c>
      <c r="BZ36" s="73" t="str">
        <f t="shared" si="6"/>
        <v/>
      </c>
      <c r="CA36" s="71"/>
      <c r="CB36" s="74"/>
      <c r="CC36" s="74"/>
      <c r="CD36" s="115" t="str">
        <f t="shared" si="32"/>
        <v/>
      </c>
      <c r="CE36" s="79">
        <f t="shared" si="33"/>
        <v>0</v>
      </c>
      <c r="CF36" s="79">
        <f t="shared" si="34"/>
        <v>0</v>
      </c>
      <c r="CG36" s="79" t="str">
        <f t="shared" si="35"/>
        <v>0</v>
      </c>
      <c r="CH36" s="79" t="str">
        <f>IF(ISBLANK(CC36), "", (POWER(CC36/VLOOKUP(CG36,Anthro_Calc!C:P,13,FALSE),VLOOKUP(CG36,Anthro_Calc!C:P,12,FALSE))-1) / (VLOOKUP(CG36,Anthro_Calc!C:P,14,FALSE)*VLOOKUP(CG36,Anthro_Calc!C:P,12,FALSE)))</f>
        <v/>
      </c>
      <c r="CI36" s="79" t="str">
        <f>IF(ISBLANK(CC36), "", -3 + (CC36 -VLOOKUP(CG36,Anthro_Calc!C:P,4,FALSE)) / (VLOOKUP(CG36,Anthro_Calc!C:P,5,FALSE) - VLOOKUP(CG36,Anthro_Calc!C:P,4,FALSE)))</f>
        <v/>
      </c>
      <c r="CJ36" s="79" t="str">
        <f>IF(ISBLANK(CC36), "", 3 + (CC36 -VLOOKUP(CG36,Anthro_Calc!C:P,10,FALSE)) / (VLOOKUP(CG36,Anthro_Calc!C:P,10,FALSE) - VLOOKUP(CG36,Anthro_Calc!C:P,9,FALSE)))</f>
        <v/>
      </c>
      <c r="CK36" s="129" t="str">
        <f t="shared" si="36"/>
        <v/>
      </c>
      <c r="CL36" s="117" t="str">
        <f t="shared" si="37"/>
        <v/>
      </c>
      <c r="CM36" s="104" t="str">
        <f t="shared" si="38"/>
        <v/>
      </c>
      <c r="CN36" s="77"/>
      <c r="CO36" s="71"/>
      <c r="CP36" s="74"/>
      <c r="CQ36" s="74"/>
      <c r="CR36" s="118" t="str">
        <f t="shared" si="39"/>
        <v/>
      </c>
      <c r="CS36" s="119">
        <f t="shared" si="40"/>
        <v>0</v>
      </c>
      <c r="CT36" s="119">
        <f t="shared" si="41"/>
        <v>0</v>
      </c>
      <c r="CU36" s="119" t="str">
        <f t="shared" si="42"/>
        <v>0</v>
      </c>
      <c r="CV36" s="119" t="str">
        <f>IF(ISBLANK(CQ36), "", (POWER(CQ36/VLOOKUP(CU36,Anthro_Calc!C:P,13,FALSE),VLOOKUP(CU36,Anthro_Calc!C:P,12,FALSE))-1) / (VLOOKUP(CU36,Anthro_Calc!C:P,14,FALSE)*VLOOKUP(CU36,Anthro_Calc!C:P,12,FALSE)))</f>
        <v/>
      </c>
      <c r="CW36" s="119" t="str">
        <f>IF(ISBLANK(CQ36), "", -3 + (CQ36 -VLOOKUP(CU36,Anthro_Calc!C:P,4,FALSE)) / (VLOOKUP(CU36,Anthro_Calc!C:P,5,FALSE) - VLOOKUP(CU36,Anthro_Calc!C:P,4,FALSE)))</f>
        <v/>
      </c>
      <c r="CX36" s="119" t="str">
        <f>IF(ISBLANK(CQ36), "", 3 + (CQ36 -VLOOKUP(CU36,Anthro_Calc!C:P,10,FALSE)) / (VLOOKUP(CU36,Anthro_Calc!C:P,10,FALSE) - VLOOKUP(CU36,Anthro_Calc!C:P,9,FALSE)))</f>
        <v/>
      </c>
      <c r="CY36" s="128" t="str">
        <f t="shared" si="43"/>
        <v/>
      </c>
      <c r="CZ36" s="117" t="str">
        <f t="shared" si="44"/>
        <v/>
      </c>
      <c r="DA36" s="104" t="str">
        <f t="shared" si="45"/>
        <v/>
      </c>
      <c r="DB36" s="135"/>
    </row>
    <row r="37" spans="1:106" s="80" customFormat="1" ht="15" customHeight="1">
      <c r="A37" s="134">
        <f t="shared" si="0"/>
        <v>33</v>
      </c>
      <c r="B37" s="66"/>
      <c r="C37" s="66"/>
      <c r="D37" s="66"/>
      <c r="E37" s="66"/>
      <c r="F37" s="66"/>
      <c r="G37" s="66"/>
      <c r="H37" s="66"/>
      <c r="I37" s="66"/>
      <c r="J37" s="66"/>
      <c r="K37" s="66"/>
      <c r="L37" s="66"/>
      <c r="M37" s="71"/>
      <c r="N37" s="69" t="str">
        <f t="shared" ca="1" si="7"/>
        <v/>
      </c>
      <c r="O37" s="70"/>
      <c r="P37" s="70"/>
      <c r="Q37" s="71"/>
      <c r="R37" s="82"/>
      <c r="S37" s="72" t="str">
        <f t="shared" si="8"/>
        <v/>
      </c>
      <c r="T37" s="72" t="str">
        <f t="shared" si="9"/>
        <v/>
      </c>
      <c r="U37" s="72" t="str">
        <f t="shared" si="10"/>
        <v/>
      </c>
      <c r="V37" s="72" t="str">
        <f>IF(ISBLANK(R37), "", (POWER(R37/VLOOKUP(U37,Anthro_Calc!C:P,13,FALSE),VLOOKUP(U37,Anthro_Calc!C:P,12,FALSE))-1) / (VLOOKUP(U37,Anthro_Calc!C:P,14,FALSE)*VLOOKUP(U37,Anthro_Calc!C:P,12,FALSE)))</f>
        <v/>
      </c>
      <c r="W37" s="72" t="str">
        <f>IF(ISBLANK(R37), "", -3 + (R37 -VLOOKUP(U37,Anthro_Calc!C:P,4,FALSE)) / (VLOOKUP(U37,Anthro_Calc!C:P,5,FALSE) - VLOOKUP(U37,Anthro_Calc!C:P,4,FALSE)))</f>
        <v/>
      </c>
      <c r="X37" s="72" t="str">
        <f>IF(ISBLANK(R37), "", 3 + (R37 -VLOOKUP(U37,Anthro_Calc!C:P,10,FALSE)) / (VLOOKUP(U37,Anthro_Calc!C:P,10,FALSE) - VLOOKUP(U37,Anthro_Calc!C:P,9,FALSE)))</f>
        <v/>
      </c>
      <c r="Y37" s="120" t="str">
        <f t="shared" si="11"/>
        <v/>
      </c>
      <c r="Z37" s="117" t="str">
        <f t="shared" si="12"/>
        <v/>
      </c>
      <c r="AA37" s="104" t="str">
        <f t="shared" si="46"/>
        <v/>
      </c>
      <c r="AB37" s="71"/>
      <c r="AC37" s="74"/>
      <c r="AD37" s="78"/>
      <c r="AE37" s="75" t="str">
        <f t="shared" si="13"/>
        <v/>
      </c>
      <c r="AF37" s="72">
        <f t="shared" si="14"/>
        <v>0</v>
      </c>
      <c r="AG37" s="72">
        <f t="shared" si="15"/>
        <v>0</v>
      </c>
      <c r="AH37" s="72" t="str">
        <f t="shared" si="16"/>
        <v>0</v>
      </c>
      <c r="AI37" s="72" t="str">
        <f>IF(ISBLANK(AD37), "", (POWER(AD37/VLOOKUP(AH37,Anthro_Calc!C:P,13,FALSE),VLOOKUP(AH37,Anthro_Calc!C:P,12,FALSE))-1) / (VLOOKUP(AH37,Anthro_Calc!C:P,14,FALSE)*VLOOKUP(AH37,Anthro_Calc!C:P,12,FALSE)))</f>
        <v/>
      </c>
      <c r="AJ37" s="72" t="str">
        <f>IF(ISBLANK(AD37), "", -3 + (AD37 -VLOOKUP(AH37,Anthro_Calc!C:P,4,FALSE)) / (VLOOKUP(AH37,Anthro_Calc!C:P,5,FALSE) - VLOOKUP(AH37,Anthro_Calc!C:P,4,FALSE)))</f>
        <v/>
      </c>
      <c r="AK37" s="72" t="str">
        <f>IF(ISBLANK(AD37), "", 3 + (AD37 -VLOOKUP(AH37,Anthro_Calc!C:P,10,FALSE)) / (VLOOKUP(AH37,Anthro_Calc!C:P,10,FALSE) - VLOOKUP(AH37,Anthro_Calc!C:P,9,FALSE)))</f>
        <v/>
      </c>
      <c r="AL37" s="120" t="str">
        <f t="shared" si="17"/>
        <v/>
      </c>
      <c r="AM37" s="117" t="str">
        <f t="shared" si="18"/>
        <v/>
      </c>
      <c r="AN37" s="104" t="str">
        <f t="shared" si="19"/>
        <v/>
      </c>
      <c r="AO37" s="76" t="str">
        <f t="shared" si="1"/>
        <v/>
      </c>
      <c r="AP37" s="77"/>
      <c r="AQ37" s="77" t="str">
        <f t="shared" si="49"/>
        <v/>
      </c>
      <c r="AR37" s="71"/>
      <c r="AS37" s="74"/>
      <c r="AT37" s="82"/>
      <c r="AU37" s="75" t="str">
        <f t="shared" si="20"/>
        <v/>
      </c>
      <c r="AV37" s="72">
        <f t="shared" si="21"/>
        <v>0</v>
      </c>
      <c r="AW37" s="72">
        <f t="shared" si="22"/>
        <v>0</v>
      </c>
      <c r="AX37" s="72" t="str">
        <f t="shared" si="23"/>
        <v>0</v>
      </c>
      <c r="AY37" s="72" t="str">
        <f>IF(ISBLANK(AT37), "", (POWER(AT37/VLOOKUP(AX37,Anthro_Calc!C:P,13,FALSE),VLOOKUP(AX37,Anthro_Calc!C:P,12,FALSE))-1) / (VLOOKUP(AX37,Anthro_Calc!C:P,14,FALSE)*VLOOKUP(AX37,Anthro_Calc!C:P,12,FALSE)))</f>
        <v/>
      </c>
      <c r="AZ37" s="72" t="str">
        <f>IF(ISBLANK(AT37), "", -3 + (AT37 -VLOOKUP(AX37,Anthro_Calc!C:P,4,FALSE)) / (VLOOKUP(AX37,Anthro_Calc!C:P,5,FALSE) - VLOOKUP(AX37,Anthro_Calc!C:P,4,FALSE)))</f>
        <v/>
      </c>
      <c r="BA37" s="72" t="str">
        <f>IF(ISBLANK(AT37), "", 3 + (AT37 -VLOOKUP(AX37,Anthro_Calc!C:P,10,FALSE)) / (VLOOKUP(AX37,Anthro_Calc!C:P,10,FALSE) - VLOOKUP(AX37,Anthro_Calc!C:P,9,FALSE)))</f>
        <v/>
      </c>
      <c r="BB37" s="120" t="str">
        <f t="shared" si="24"/>
        <v/>
      </c>
      <c r="BC37" s="117" t="str">
        <f t="shared" si="25"/>
        <v/>
      </c>
      <c r="BD37" s="104" t="str">
        <f t="shared" si="2"/>
        <v/>
      </c>
      <c r="BE37" s="76" t="str">
        <f t="shared" si="3"/>
        <v/>
      </c>
      <c r="BF37" s="73" t="str">
        <f t="shared" si="26"/>
        <v/>
      </c>
      <c r="BG37" s="73" t="str">
        <f t="shared" si="4"/>
        <v/>
      </c>
      <c r="BH37" s="77"/>
      <c r="BI37" s="133"/>
      <c r="BJ37" s="71"/>
      <c r="BK37" s="74"/>
      <c r="BL37" s="78"/>
      <c r="BM37" s="75" t="str">
        <f t="shared" si="27"/>
        <v/>
      </c>
      <c r="BN37" s="72">
        <f t="shared" si="47"/>
        <v>0</v>
      </c>
      <c r="BO37" s="72">
        <f t="shared" si="48"/>
        <v>0</v>
      </c>
      <c r="BP37" s="72" t="str">
        <f t="shared" si="28"/>
        <v>0</v>
      </c>
      <c r="BQ37" s="72" t="str">
        <f>IF(ISBLANK(BL37), "", (POWER(BL37/VLOOKUP(BP37,Anthro_Calc!C:P,13,FALSE),VLOOKUP(BP37,Anthro_Calc!C:P,12,FALSE))-1) / (VLOOKUP(BP37,Anthro_Calc!C:P,14,FALSE)*VLOOKUP(BP37,Anthro_Calc!C:P,12,FALSE)))</f>
        <v/>
      </c>
      <c r="BR37" s="72" t="str">
        <f>IF(ISBLANK(BL37), "", -3 + (BL37 -VLOOKUP(BP37,Anthro_Calc!C:P,4,FALSE)) / (VLOOKUP(BP37,Anthro_Calc!C:P,5,FALSE) - VLOOKUP(BP37,Anthro_Calc!C:P,4,FALSE)))</f>
        <v/>
      </c>
      <c r="BS37" s="72" t="str">
        <f>IF(ISBLANK(BL37), "", 3 + (BL37 -VLOOKUP(BP37,Anthro_Calc!C:P,10,FALSE)) / (VLOOKUP(BP37,Anthro_Calc!C:P,10,FALSE) - VLOOKUP(BP37,Anthro_Calc!C:P,9,FALSE)))</f>
        <v/>
      </c>
      <c r="BT37" s="120" t="str">
        <f t="shared" si="29"/>
        <v/>
      </c>
      <c r="BU37" s="117" t="str">
        <f t="shared" si="30"/>
        <v/>
      </c>
      <c r="BV37" s="104" t="str">
        <f t="shared" si="31"/>
        <v/>
      </c>
      <c r="BW37" s="73" t="str">
        <f t="shared" si="5"/>
        <v/>
      </c>
      <c r="BX37" s="77"/>
      <c r="BY37" s="73" t="str">
        <f>IF(ISBLANK(BL37), "", VLOOKUP(Z37&amp;" "&amp;BV37&amp;" "&amp;BW37,Graduation_Criteria!$D$2:$E$34,2,FALSE))</f>
        <v/>
      </c>
      <c r="BZ37" s="73" t="str">
        <f t="shared" si="6"/>
        <v/>
      </c>
      <c r="CA37" s="71"/>
      <c r="CB37" s="74"/>
      <c r="CC37" s="74"/>
      <c r="CD37" s="115" t="str">
        <f t="shared" si="32"/>
        <v/>
      </c>
      <c r="CE37" s="79">
        <f t="shared" si="33"/>
        <v>0</v>
      </c>
      <c r="CF37" s="79">
        <f t="shared" si="34"/>
        <v>0</v>
      </c>
      <c r="CG37" s="79" t="str">
        <f t="shared" si="35"/>
        <v>0</v>
      </c>
      <c r="CH37" s="79" t="str">
        <f>IF(ISBLANK(CC37), "", (POWER(CC37/VLOOKUP(CG37,Anthro_Calc!C:P,13,FALSE),VLOOKUP(CG37,Anthro_Calc!C:P,12,FALSE))-1) / (VLOOKUP(CG37,Anthro_Calc!C:P,14,FALSE)*VLOOKUP(CG37,Anthro_Calc!C:P,12,FALSE)))</f>
        <v/>
      </c>
      <c r="CI37" s="79" t="str">
        <f>IF(ISBLANK(CC37), "", -3 + (CC37 -VLOOKUP(CG37,Anthro_Calc!C:P,4,FALSE)) / (VLOOKUP(CG37,Anthro_Calc!C:P,5,FALSE) - VLOOKUP(CG37,Anthro_Calc!C:P,4,FALSE)))</f>
        <v/>
      </c>
      <c r="CJ37" s="79" t="str">
        <f>IF(ISBLANK(CC37), "", 3 + (CC37 -VLOOKUP(CG37,Anthro_Calc!C:P,10,FALSE)) / (VLOOKUP(CG37,Anthro_Calc!C:P,10,FALSE) - VLOOKUP(CG37,Anthro_Calc!C:P,9,FALSE)))</f>
        <v/>
      </c>
      <c r="CK37" s="129" t="str">
        <f t="shared" si="36"/>
        <v/>
      </c>
      <c r="CL37" s="117" t="str">
        <f t="shared" si="37"/>
        <v/>
      </c>
      <c r="CM37" s="104" t="str">
        <f t="shared" si="38"/>
        <v/>
      </c>
      <c r="CN37" s="77"/>
      <c r="CO37" s="71"/>
      <c r="CP37" s="74"/>
      <c r="CQ37" s="74"/>
      <c r="CR37" s="118" t="str">
        <f t="shared" si="39"/>
        <v/>
      </c>
      <c r="CS37" s="119">
        <f t="shared" si="40"/>
        <v>0</v>
      </c>
      <c r="CT37" s="119">
        <f t="shared" si="41"/>
        <v>0</v>
      </c>
      <c r="CU37" s="119" t="str">
        <f t="shared" si="42"/>
        <v>0</v>
      </c>
      <c r="CV37" s="119" t="str">
        <f>IF(ISBLANK(CQ37), "", (POWER(CQ37/VLOOKUP(CU37,Anthro_Calc!C:P,13,FALSE),VLOOKUP(CU37,Anthro_Calc!C:P,12,FALSE))-1) / (VLOOKUP(CU37,Anthro_Calc!C:P,14,FALSE)*VLOOKUP(CU37,Anthro_Calc!C:P,12,FALSE)))</f>
        <v/>
      </c>
      <c r="CW37" s="119" t="str">
        <f>IF(ISBLANK(CQ37), "", -3 + (CQ37 -VLOOKUP(CU37,Anthro_Calc!C:P,4,FALSE)) / (VLOOKUP(CU37,Anthro_Calc!C:P,5,FALSE) - VLOOKUP(CU37,Anthro_Calc!C:P,4,FALSE)))</f>
        <v/>
      </c>
      <c r="CX37" s="119" t="str">
        <f>IF(ISBLANK(CQ37), "", 3 + (CQ37 -VLOOKUP(CU37,Anthro_Calc!C:P,10,FALSE)) / (VLOOKUP(CU37,Anthro_Calc!C:P,10,FALSE) - VLOOKUP(CU37,Anthro_Calc!C:P,9,FALSE)))</f>
        <v/>
      </c>
      <c r="CY37" s="128" t="str">
        <f t="shared" si="43"/>
        <v/>
      </c>
      <c r="CZ37" s="117" t="str">
        <f t="shared" si="44"/>
        <v/>
      </c>
      <c r="DA37" s="104" t="str">
        <f t="shared" si="45"/>
        <v/>
      </c>
      <c r="DB37" s="135"/>
    </row>
    <row r="38" spans="1:106" s="80" customFormat="1" ht="15" customHeight="1">
      <c r="A38" s="134">
        <f t="shared" si="0"/>
        <v>34</v>
      </c>
      <c r="B38" s="66"/>
      <c r="C38" s="66"/>
      <c r="D38" s="66"/>
      <c r="E38" s="66"/>
      <c r="F38" s="66"/>
      <c r="G38" s="66"/>
      <c r="H38" s="66"/>
      <c r="I38" s="66"/>
      <c r="J38" s="66"/>
      <c r="K38" s="66"/>
      <c r="L38" s="66"/>
      <c r="M38" s="71"/>
      <c r="N38" s="69" t="str">
        <f t="shared" ca="1" si="7"/>
        <v/>
      </c>
      <c r="O38" s="70"/>
      <c r="P38" s="70"/>
      <c r="Q38" s="71"/>
      <c r="R38" s="82"/>
      <c r="S38" s="72" t="str">
        <f t="shared" si="8"/>
        <v/>
      </c>
      <c r="T38" s="72" t="str">
        <f t="shared" si="9"/>
        <v/>
      </c>
      <c r="U38" s="72" t="str">
        <f t="shared" si="10"/>
        <v/>
      </c>
      <c r="V38" s="72" t="str">
        <f>IF(ISBLANK(R38), "", (POWER(R38/VLOOKUP(U38,Anthro_Calc!C:P,13,FALSE),VLOOKUP(U38,Anthro_Calc!C:P,12,FALSE))-1) / (VLOOKUP(U38,Anthro_Calc!C:P,14,FALSE)*VLOOKUP(U38,Anthro_Calc!C:P,12,FALSE)))</f>
        <v/>
      </c>
      <c r="W38" s="72" t="str">
        <f>IF(ISBLANK(R38), "", -3 + (R38 -VLOOKUP(U38,Anthro_Calc!C:P,4,FALSE)) / (VLOOKUP(U38,Anthro_Calc!C:P,5,FALSE) - VLOOKUP(U38,Anthro_Calc!C:P,4,FALSE)))</f>
        <v/>
      </c>
      <c r="X38" s="72" t="str">
        <f>IF(ISBLANK(R38), "", 3 + (R38 -VLOOKUP(U38,Anthro_Calc!C:P,10,FALSE)) / (VLOOKUP(U38,Anthro_Calc!C:P,10,FALSE) - VLOOKUP(U38,Anthro_Calc!C:P,9,FALSE)))</f>
        <v/>
      </c>
      <c r="Y38" s="120" t="str">
        <f t="shared" si="11"/>
        <v/>
      </c>
      <c r="Z38" s="117" t="str">
        <f t="shared" si="12"/>
        <v/>
      </c>
      <c r="AA38" s="104" t="str">
        <f t="shared" si="46"/>
        <v/>
      </c>
      <c r="AB38" s="71"/>
      <c r="AC38" s="74"/>
      <c r="AD38" s="78"/>
      <c r="AE38" s="75" t="str">
        <f t="shared" si="13"/>
        <v/>
      </c>
      <c r="AF38" s="72">
        <f t="shared" si="14"/>
        <v>0</v>
      </c>
      <c r="AG38" s="72">
        <f t="shared" si="15"/>
        <v>0</v>
      </c>
      <c r="AH38" s="72" t="str">
        <f t="shared" si="16"/>
        <v>0</v>
      </c>
      <c r="AI38" s="72" t="str">
        <f>IF(ISBLANK(AD38), "", (POWER(AD38/VLOOKUP(AH38,Anthro_Calc!C:P,13,FALSE),VLOOKUP(AH38,Anthro_Calc!C:P,12,FALSE))-1) / (VLOOKUP(AH38,Anthro_Calc!C:P,14,FALSE)*VLOOKUP(AH38,Anthro_Calc!C:P,12,FALSE)))</f>
        <v/>
      </c>
      <c r="AJ38" s="72" t="str">
        <f>IF(ISBLANK(AD38), "", -3 + (AD38 -VLOOKUP(AH38,Anthro_Calc!C:P,4,FALSE)) / (VLOOKUP(AH38,Anthro_Calc!C:P,5,FALSE) - VLOOKUP(AH38,Anthro_Calc!C:P,4,FALSE)))</f>
        <v/>
      </c>
      <c r="AK38" s="72" t="str">
        <f>IF(ISBLANK(AD38), "", 3 + (AD38 -VLOOKUP(AH38,Anthro_Calc!C:P,10,FALSE)) / (VLOOKUP(AH38,Anthro_Calc!C:P,10,FALSE) - VLOOKUP(AH38,Anthro_Calc!C:P,9,FALSE)))</f>
        <v/>
      </c>
      <c r="AL38" s="120" t="str">
        <f t="shared" si="17"/>
        <v/>
      </c>
      <c r="AM38" s="117" t="str">
        <f t="shared" si="18"/>
        <v/>
      </c>
      <c r="AN38" s="104" t="str">
        <f t="shared" si="19"/>
        <v/>
      </c>
      <c r="AO38" s="76" t="str">
        <f t="shared" si="1"/>
        <v/>
      </c>
      <c r="AP38" s="77"/>
      <c r="AQ38" s="77" t="str">
        <f t="shared" si="49"/>
        <v/>
      </c>
      <c r="AR38" s="71"/>
      <c r="AS38" s="74"/>
      <c r="AT38" s="82"/>
      <c r="AU38" s="75" t="str">
        <f t="shared" si="20"/>
        <v/>
      </c>
      <c r="AV38" s="72">
        <f t="shared" si="21"/>
        <v>0</v>
      </c>
      <c r="AW38" s="72">
        <f t="shared" si="22"/>
        <v>0</v>
      </c>
      <c r="AX38" s="72" t="str">
        <f t="shared" si="23"/>
        <v>0</v>
      </c>
      <c r="AY38" s="72" t="str">
        <f>IF(ISBLANK(AT38), "", (POWER(AT38/VLOOKUP(AX38,Anthro_Calc!C:P,13,FALSE),VLOOKUP(AX38,Anthro_Calc!C:P,12,FALSE))-1) / (VLOOKUP(AX38,Anthro_Calc!C:P,14,FALSE)*VLOOKUP(AX38,Anthro_Calc!C:P,12,FALSE)))</f>
        <v/>
      </c>
      <c r="AZ38" s="72" t="str">
        <f>IF(ISBLANK(AT38), "", -3 + (AT38 -VLOOKUP(AX38,Anthro_Calc!C:P,4,FALSE)) / (VLOOKUP(AX38,Anthro_Calc!C:P,5,FALSE) - VLOOKUP(AX38,Anthro_Calc!C:P,4,FALSE)))</f>
        <v/>
      </c>
      <c r="BA38" s="72" t="str">
        <f>IF(ISBLANK(AT38), "", 3 + (AT38 -VLOOKUP(AX38,Anthro_Calc!C:P,10,FALSE)) / (VLOOKUP(AX38,Anthro_Calc!C:P,10,FALSE) - VLOOKUP(AX38,Anthro_Calc!C:P,9,FALSE)))</f>
        <v/>
      </c>
      <c r="BB38" s="120" t="str">
        <f t="shared" si="24"/>
        <v/>
      </c>
      <c r="BC38" s="117" t="str">
        <f t="shared" si="25"/>
        <v/>
      </c>
      <c r="BD38" s="104" t="str">
        <f t="shared" si="2"/>
        <v/>
      </c>
      <c r="BE38" s="76" t="str">
        <f t="shared" si="3"/>
        <v/>
      </c>
      <c r="BF38" s="73" t="str">
        <f t="shared" si="26"/>
        <v/>
      </c>
      <c r="BG38" s="73" t="str">
        <f t="shared" si="4"/>
        <v/>
      </c>
      <c r="BH38" s="77"/>
      <c r="BI38" s="133"/>
      <c r="BJ38" s="71"/>
      <c r="BK38" s="74"/>
      <c r="BL38" s="78"/>
      <c r="BM38" s="75" t="str">
        <f t="shared" si="27"/>
        <v/>
      </c>
      <c r="BN38" s="72">
        <f t="shared" si="47"/>
        <v>0</v>
      </c>
      <c r="BO38" s="72">
        <f t="shared" si="48"/>
        <v>0</v>
      </c>
      <c r="BP38" s="72" t="str">
        <f t="shared" si="28"/>
        <v>0</v>
      </c>
      <c r="BQ38" s="72" t="str">
        <f>IF(ISBLANK(BL38), "", (POWER(BL38/VLOOKUP(BP38,Anthro_Calc!C:P,13,FALSE),VLOOKUP(BP38,Anthro_Calc!C:P,12,FALSE))-1) / (VLOOKUP(BP38,Anthro_Calc!C:P,14,FALSE)*VLOOKUP(BP38,Anthro_Calc!C:P,12,FALSE)))</f>
        <v/>
      </c>
      <c r="BR38" s="72" t="str">
        <f>IF(ISBLANK(BL38), "", -3 + (BL38 -VLOOKUP(BP38,Anthro_Calc!C:P,4,FALSE)) / (VLOOKUP(BP38,Anthro_Calc!C:P,5,FALSE) - VLOOKUP(BP38,Anthro_Calc!C:P,4,FALSE)))</f>
        <v/>
      </c>
      <c r="BS38" s="72" t="str">
        <f>IF(ISBLANK(BL38), "", 3 + (BL38 -VLOOKUP(BP38,Anthro_Calc!C:P,10,FALSE)) / (VLOOKUP(BP38,Anthro_Calc!C:P,10,FALSE) - VLOOKUP(BP38,Anthro_Calc!C:P,9,FALSE)))</f>
        <v/>
      </c>
      <c r="BT38" s="120" t="str">
        <f t="shared" si="29"/>
        <v/>
      </c>
      <c r="BU38" s="117" t="str">
        <f t="shared" si="30"/>
        <v/>
      </c>
      <c r="BV38" s="104" t="str">
        <f t="shared" si="31"/>
        <v/>
      </c>
      <c r="BW38" s="73" t="str">
        <f t="shared" si="5"/>
        <v/>
      </c>
      <c r="BX38" s="77"/>
      <c r="BY38" s="73" t="str">
        <f>IF(ISBLANK(BL38), "", VLOOKUP(Z38&amp;" "&amp;BV38&amp;" "&amp;BW38,Graduation_Criteria!$D$2:$E$34,2,FALSE))</f>
        <v/>
      </c>
      <c r="BZ38" s="73" t="str">
        <f t="shared" si="6"/>
        <v/>
      </c>
      <c r="CA38" s="71"/>
      <c r="CB38" s="74"/>
      <c r="CC38" s="74"/>
      <c r="CD38" s="115" t="str">
        <f t="shared" si="32"/>
        <v/>
      </c>
      <c r="CE38" s="79">
        <f t="shared" si="33"/>
        <v>0</v>
      </c>
      <c r="CF38" s="79">
        <f t="shared" si="34"/>
        <v>0</v>
      </c>
      <c r="CG38" s="79" t="str">
        <f t="shared" si="35"/>
        <v>0</v>
      </c>
      <c r="CH38" s="79" t="str">
        <f>IF(ISBLANK(CC38), "", (POWER(CC38/VLOOKUP(CG38,Anthro_Calc!C:P,13,FALSE),VLOOKUP(CG38,Anthro_Calc!C:P,12,FALSE))-1) / (VLOOKUP(CG38,Anthro_Calc!C:P,14,FALSE)*VLOOKUP(CG38,Anthro_Calc!C:P,12,FALSE)))</f>
        <v/>
      </c>
      <c r="CI38" s="79" t="str">
        <f>IF(ISBLANK(CC38), "", -3 + (CC38 -VLOOKUP(CG38,Anthro_Calc!C:P,4,FALSE)) / (VLOOKUP(CG38,Anthro_Calc!C:P,5,FALSE) - VLOOKUP(CG38,Anthro_Calc!C:P,4,FALSE)))</f>
        <v/>
      </c>
      <c r="CJ38" s="79" t="str">
        <f>IF(ISBLANK(CC38), "", 3 + (CC38 -VLOOKUP(CG38,Anthro_Calc!C:P,10,FALSE)) / (VLOOKUP(CG38,Anthro_Calc!C:P,10,FALSE) - VLOOKUP(CG38,Anthro_Calc!C:P,9,FALSE)))</f>
        <v/>
      </c>
      <c r="CK38" s="129" t="str">
        <f t="shared" si="36"/>
        <v/>
      </c>
      <c r="CL38" s="117" t="str">
        <f t="shared" si="37"/>
        <v/>
      </c>
      <c r="CM38" s="104" t="str">
        <f t="shared" si="38"/>
        <v/>
      </c>
      <c r="CN38" s="77"/>
      <c r="CO38" s="71"/>
      <c r="CP38" s="74"/>
      <c r="CQ38" s="74"/>
      <c r="CR38" s="118" t="str">
        <f t="shared" si="39"/>
        <v/>
      </c>
      <c r="CS38" s="119">
        <f t="shared" si="40"/>
        <v>0</v>
      </c>
      <c r="CT38" s="119">
        <f t="shared" si="41"/>
        <v>0</v>
      </c>
      <c r="CU38" s="119" t="str">
        <f t="shared" si="42"/>
        <v>0</v>
      </c>
      <c r="CV38" s="119" t="str">
        <f>IF(ISBLANK(CQ38), "", (POWER(CQ38/VLOOKUP(CU38,Anthro_Calc!C:P,13,FALSE),VLOOKUP(CU38,Anthro_Calc!C:P,12,FALSE))-1) / (VLOOKUP(CU38,Anthro_Calc!C:P,14,FALSE)*VLOOKUP(CU38,Anthro_Calc!C:P,12,FALSE)))</f>
        <v/>
      </c>
      <c r="CW38" s="119" t="str">
        <f>IF(ISBLANK(CQ38), "", -3 + (CQ38 -VLOOKUP(CU38,Anthro_Calc!C:P,4,FALSE)) / (VLOOKUP(CU38,Anthro_Calc!C:P,5,FALSE) - VLOOKUP(CU38,Anthro_Calc!C:P,4,FALSE)))</f>
        <v/>
      </c>
      <c r="CX38" s="119" t="str">
        <f>IF(ISBLANK(CQ38), "", 3 + (CQ38 -VLOOKUP(CU38,Anthro_Calc!C:P,10,FALSE)) / (VLOOKUP(CU38,Anthro_Calc!C:P,10,FALSE) - VLOOKUP(CU38,Anthro_Calc!C:P,9,FALSE)))</f>
        <v/>
      </c>
      <c r="CY38" s="128" t="str">
        <f t="shared" si="43"/>
        <v/>
      </c>
      <c r="CZ38" s="117" t="str">
        <f t="shared" si="44"/>
        <v/>
      </c>
      <c r="DA38" s="104" t="str">
        <f t="shared" si="45"/>
        <v/>
      </c>
      <c r="DB38" s="135"/>
    </row>
    <row r="39" spans="1:106" s="80" customFormat="1" ht="15" customHeight="1">
      <c r="A39" s="134">
        <f t="shared" si="0"/>
        <v>35</v>
      </c>
      <c r="B39" s="66"/>
      <c r="C39" s="66"/>
      <c r="D39" s="66"/>
      <c r="E39" s="66"/>
      <c r="F39" s="66"/>
      <c r="G39" s="66"/>
      <c r="H39" s="66"/>
      <c r="I39" s="66"/>
      <c r="J39" s="66"/>
      <c r="K39" s="66"/>
      <c r="L39" s="66"/>
      <c r="M39" s="71"/>
      <c r="N39" s="69" t="str">
        <f t="shared" ca="1" si="7"/>
        <v/>
      </c>
      <c r="O39" s="70"/>
      <c r="P39" s="70"/>
      <c r="Q39" s="71"/>
      <c r="R39" s="82"/>
      <c r="S39" s="72" t="str">
        <f t="shared" si="8"/>
        <v/>
      </c>
      <c r="T39" s="72" t="str">
        <f t="shared" si="9"/>
        <v/>
      </c>
      <c r="U39" s="72" t="str">
        <f t="shared" si="10"/>
        <v/>
      </c>
      <c r="V39" s="72" t="str">
        <f>IF(ISBLANK(R39), "", (POWER(R39/VLOOKUP(U39,Anthro_Calc!C:P,13,FALSE),VLOOKUP(U39,Anthro_Calc!C:P,12,FALSE))-1) / (VLOOKUP(U39,Anthro_Calc!C:P,14,FALSE)*VLOOKUP(U39,Anthro_Calc!C:P,12,FALSE)))</f>
        <v/>
      </c>
      <c r="W39" s="72" t="str">
        <f>IF(ISBLANK(R39), "", -3 + (R39 -VLOOKUP(U39,Anthro_Calc!C:P,4,FALSE)) / (VLOOKUP(U39,Anthro_Calc!C:P,5,FALSE) - VLOOKUP(U39,Anthro_Calc!C:P,4,FALSE)))</f>
        <v/>
      </c>
      <c r="X39" s="72" t="str">
        <f>IF(ISBLANK(R39), "", 3 + (R39 -VLOOKUP(U39,Anthro_Calc!C:P,10,FALSE)) / (VLOOKUP(U39,Anthro_Calc!C:P,10,FALSE) - VLOOKUP(U39,Anthro_Calc!C:P,9,FALSE)))</f>
        <v/>
      </c>
      <c r="Y39" s="120" t="str">
        <f t="shared" si="11"/>
        <v/>
      </c>
      <c r="Z39" s="117" t="str">
        <f t="shared" si="12"/>
        <v/>
      </c>
      <c r="AA39" s="104" t="str">
        <f t="shared" si="46"/>
        <v/>
      </c>
      <c r="AB39" s="71"/>
      <c r="AC39" s="74"/>
      <c r="AD39" s="78"/>
      <c r="AE39" s="75" t="str">
        <f t="shared" si="13"/>
        <v/>
      </c>
      <c r="AF39" s="72">
        <f t="shared" si="14"/>
        <v>0</v>
      </c>
      <c r="AG39" s="72">
        <f t="shared" si="15"/>
        <v>0</v>
      </c>
      <c r="AH39" s="72" t="str">
        <f t="shared" si="16"/>
        <v>0</v>
      </c>
      <c r="AI39" s="72" t="str">
        <f>IF(ISBLANK(AD39), "", (POWER(AD39/VLOOKUP(AH39,Anthro_Calc!C:P,13,FALSE),VLOOKUP(AH39,Anthro_Calc!C:P,12,FALSE))-1) / (VLOOKUP(AH39,Anthro_Calc!C:P,14,FALSE)*VLOOKUP(AH39,Anthro_Calc!C:P,12,FALSE)))</f>
        <v/>
      </c>
      <c r="AJ39" s="72" t="str">
        <f>IF(ISBLANK(AD39), "", -3 + (AD39 -VLOOKUP(AH39,Anthro_Calc!C:P,4,FALSE)) / (VLOOKUP(AH39,Anthro_Calc!C:P,5,FALSE) - VLOOKUP(AH39,Anthro_Calc!C:P,4,FALSE)))</f>
        <v/>
      </c>
      <c r="AK39" s="72" t="str">
        <f>IF(ISBLANK(AD39), "", 3 + (AD39 -VLOOKUP(AH39,Anthro_Calc!C:P,10,FALSE)) / (VLOOKUP(AH39,Anthro_Calc!C:P,10,FALSE) - VLOOKUP(AH39,Anthro_Calc!C:P,9,FALSE)))</f>
        <v/>
      </c>
      <c r="AL39" s="120" t="str">
        <f t="shared" si="17"/>
        <v/>
      </c>
      <c r="AM39" s="117" t="str">
        <f t="shared" si="18"/>
        <v/>
      </c>
      <c r="AN39" s="104" t="str">
        <f t="shared" si="19"/>
        <v/>
      </c>
      <c r="AO39" s="76" t="str">
        <f t="shared" si="1"/>
        <v/>
      </c>
      <c r="AP39" s="77"/>
      <c r="AQ39" s="77" t="str">
        <f t="shared" si="49"/>
        <v/>
      </c>
      <c r="AR39" s="71"/>
      <c r="AS39" s="74"/>
      <c r="AT39" s="82"/>
      <c r="AU39" s="75" t="str">
        <f t="shared" si="20"/>
        <v/>
      </c>
      <c r="AV39" s="72">
        <f t="shared" si="21"/>
        <v>0</v>
      </c>
      <c r="AW39" s="72">
        <f t="shared" si="22"/>
        <v>0</v>
      </c>
      <c r="AX39" s="72" t="str">
        <f t="shared" si="23"/>
        <v>0</v>
      </c>
      <c r="AY39" s="72" t="str">
        <f>IF(ISBLANK(AT39), "", (POWER(AT39/VLOOKUP(AX39,Anthro_Calc!C:P,13,FALSE),VLOOKUP(AX39,Anthro_Calc!C:P,12,FALSE))-1) / (VLOOKUP(AX39,Anthro_Calc!C:P,14,FALSE)*VLOOKUP(AX39,Anthro_Calc!C:P,12,FALSE)))</f>
        <v/>
      </c>
      <c r="AZ39" s="72" t="str">
        <f>IF(ISBLANK(AT39), "", -3 + (AT39 -VLOOKUP(AX39,Anthro_Calc!C:P,4,FALSE)) / (VLOOKUP(AX39,Anthro_Calc!C:P,5,FALSE) - VLOOKUP(AX39,Anthro_Calc!C:P,4,FALSE)))</f>
        <v/>
      </c>
      <c r="BA39" s="72" t="str">
        <f>IF(ISBLANK(AT39), "", 3 + (AT39 -VLOOKUP(AX39,Anthro_Calc!C:P,10,FALSE)) / (VLOOKUP(AX39,Anthro_Calc!C:P,10,FALSE) - VLOOKUP(AX39,Anthro_Calc!C:P,9,FALSE)))</f>
        <v/>
      </c>
      <c r="BB39" s="120" t="str">
        <f t="shared" si="24"/>
        <v/>
      </c>
      <c r="BC39" s="117" t="str">
        <f t="shared" si="25"/>
        <v/>
      </c>
      <c r="BD39" s="104" t="str">
        <f t="shared" si="2"/>
        <v/>
      </c>
      <c r="BE39" s="76" t="str">
        <f t="shared" si="3"/>
        <v/>
      </c>
      <c r="BF39" s="73" t="str">
        <f t="shared" si="26"/>
        <v/>
      </c>
      <c r="BG39" s="73" t="str">
        <f t="shared" si="4"/>
        <v/>
      </c>
      <c r="BH39" s="77"/>
      <c r="BI39" s="133"/>
      <c r="BJ39" s="71"/>
      <c r="BK39" s="74"/>
      <c r="BL39" s="78"/>
      <c r="BM39" s="75" t="str">
        <f t="shared" si="27"/>
        <v/>
      </c>
      <c r="BN39" s="72">
        <f t="shared" si="47"/>
        <v>0</v>
      </c>
      <c r="BO39" s="72">
        <f t="shared" si="48"/>
        <v>0</v>
      </c>
      <c r="BP39" s="72" t="str">
        <f t="shared" si="28"/>
        <v>0</v>
      </c>
      <c r="BQ39" s="72" t="str">
        <f>IF(ISBLANK(BL39), "", (POWER(BL39/VLOOKUP(BP39,Anthro_Calc!C:P,13,FALSE),VLOOKUP(BP39,Anthro_Calc!C:P,12,FALSE))-1) / (VLOOKUP(BP39,Anthro_Calc!C:P,14,FALSE)*VLOOKUP(BP39,Anthro_Calc!C:P,12,FALSE)))</f>
        <v/>
      </c>
      <c r="BR39" s="72" t="str">
        <f>IF(ISBLANK(BL39), "", -3 + (BL39 -VLOOKUP(BP39,Anthro_Calc!C:P,4,FALSE)) / (VLOOKUP(BP39,Anthro_Calc!C:P,5,FALSE) - VLOOKUP(BP39,Anthro_Calc!C:P,4,FALSE)))</f>
        <v/>
      </c>
      <c r="BS39" s="72" t="str">
        <f>IF(ISBLANK(BL39), "", 3 + (BL39 -VLOOKUP(BP39,Anthro_Calc!C:P,10,FALSE)) / (VLOOKUP(BP39,Anthro_Calc!C:P,10,FALSE) - VLOOKUP(BP39,Anthro_Calc!C:P,9,FALSE)))</f>
        <v/>
      </c>
      <c r="BT39" s="120" t="str">
        <f t="shared" si="29"/>
        <v/>
      </c>
      <c r="BU39" s="117" t="str">
        <f t="shared" si="30"/>
        <v/>
      </c>
      <c r="BV39" s="104" t="str">
        <f t="shared" si="31"/>
        <v/>
      </c>
      <c r="BW39" s="73" t="str">
        <f t="shared" si="5"/>
        <v/>
      </c>
      <c r="BX39" s="77"/>
      <c r="BY39" s="73" t="str">
        <f>IF(ISBLANK(BL39), "", VLOOKUP(Z39&amp;" "&amp;BV39&amp;" "&amp;BW39,Graduation_Criteria!$D$2:$E$34,2,FALSE))</f>
        <v/>
      </c>
      <c r="BZ39" s="73" t="str">
        <f t="shared" si="6"/>
        <v/>
      </c>
      <c r="CA39" s="71"/>
      <c r="CB39" s="74"/>
      <c r="CC39" s="74"/>
      <c r="CD39" s="115" t="str">
        <f t="shared" si="32"/>
        <v/>
      </c>
      <c r="CE39" s="79">
        <f t="shared" si="33"/>
        <v>0</v>
      </c>
      <c r="CF39" s="79">
        <f t="shared" si="34"/>
        <v>0</v>
      </c>
      <c r="CG39" s="79" t="str">
        <f t="shared" si="35"/>
        <v>0</v>
      </c>
      <c r="CH39" s="79" t="str">
        <f>IF(ISBLANK(CC39), "", (POWER(CC39/VLOOKUP(CG39,Anthro_Calc!C:P,13,FALSE),VLOOKUP(CG39,Anthro_Calc!C:P,12,FALSE))-1) / (VLOOKUP(CG39,Anthro_Calc!C:P,14,FALSE)*VLOOKUP(CG39,Anthro_Calc!C:P,12,FALSE)))</f>
        <v/>
      </c>
      <c r="CI39" s="79" t="str">
        <f>IF(ISBLANK(CC39), "", -3 + (CC39 -VLOOKUP(CG39,Anthro_Calc!C:P,4,FALSE)) / (VLOOKUP(CG39,Anthro_Calc!C:P,5,FALSE) - VLOOKUP(CG39,Anthro_Calc!C:P,4,FALSE)))</f>
        <v/>
      </c>
      <c r="CJ39" s="79" t="str">
        <f>IF(ISBLANK(CC39), "", 3 + (CC39 -VLOOKUP(CG39,Anthro_Calc!C:P,10,FALSE)) / (VLOOKUP(CG39,Anthro_Calc!C:P,10,FALSE) - VLOOKUP(CG39,Anthro_Calc!C:P,9,FALSE)))</f>
        <v/>
      </c>
      <c r="CK39" s="129" t="str">
        <f t="shared" si="36"/>
        <v/>
      </c>
      <c r="CL39" s="117" t="str">
        <f t="shared" si="37"/>
        <v/>
      </c>
      <c r="CM39" s="104" t="str">
        <f t="shared" si="38"/>
        <v/>
      </c>
      <c r="CN39" s="77"/>
      <c r="CO39" s="71"/>
      <c r="CP39" s="74"/>
      <c r="CQ39" s="74"/>
      <c r="CR39" s="118" t="str">
        <f t="shared" si="39"/>
        <v/>
      </c>
      <c r="CS39" s="119">
        <f t="shared" si="40"/>
        <v>0</v>
      </c>
      <c r="CT39" s="119">
        <f t="shared" si="41"/>
        <v>0</v>
      </c>
      <c r="CU39" s="119" t="str">
        <f t="shared" si="42"/>
        <v>0</v>
      </c>
      <c r="CV39" s="119" t="str">
        <f>IF(ISBLANK(CQ39), "", (POWER(CQ39/VLOOKUP(CU39,Anthro_Calc!C:P,13,FALSE),VLOOKUP(CU39,Anthro_Calc!C:P,12,FALSE))-1) / (VLOOKUP(CU39,Anthro_Calc!C:P,14,FALSE)*VLOOKUP(CU39,Anthro_Calc!C:P,12,FALSE)))</f>
        <v/>
      </c>
      <c r="CW39" s="119" t="str">
        <f>IF(ISBLANK(CQ39), "", -3 + (CQ39 -VLOOKUP(CU39,Anthro_Calc!C:P,4,FALSE)) / (VLOOKUP(CU39,Anthro_Calc!C:P,5,FALSE) - VLOOKUP(CU39,Anthro_Calc!C:P,4,FALSE)))</f>
        <v/>
      </c>
      <c r="CX39" s="119" t="str">
        <f>IF(ISBLANK(CQ39), "", 3 + (CQ39 -VLOOKUP(CU39,Anthro_Calc!C:P,10,FALSE)) / (VLOOKUP(CU39,Anthro_Calc!C:P,10,FALSE) - VLOOKUP(CU39,Anthro_Calc!C:P,9,FALSE)))</f>
        <v/>
      </c>
      <c r="CY39" s="128" t="str">
        <f t="shared" si="43"/>
        <v/>
      </c>
      <c r="CZ39" s="117" t="str">
        <f t="shared" si="44"/>
        <v/>
      </c>
      <c r="DA39" s="104" t="str">
        <f t="shared" si="45"/>
        <v/>
      </c>
      <c r="DB39" s="135"/>
    </row>
    <row r="40" spans="1:106" s="80" customFormat="1" ht="15" customHeight="1">
      <c r="A40" s="134">
        <f t="shared" si="0"/>
        <v>36</v>
      </c>
      <c r="B40" s="66"/>
      <c r="C40" s="66"/>
      <c r="D40" s="66"/>
      <c r="E40" s="66"/>
      <c r="F40" s="66"/>
      <c r="G40" s="66"/>
      <c r="H40" s="66"/>
      <c r="I40" s="66"/>
      <c r="J40" s="66"/>
      <c r="K40" s="66"/>
      <c r="L40" s="66"/>
      <c r="M40" s="71"/>
      <c r="N40" s="69" t="str">
        <f t="shared" ca="1" si="7"/>
        <v/>
      </c>
      <c r="O40" s="70"/>
      <c r="P40" s="70"/>
      <c r="Q40" s="71"/>
      <c r="R40" s="82"/>
      <c r="S40" s="72" t="str">
        <f t="shared" si="8"/>
        <v/>
      </c>
      <c r="T40" s="72" t="str">
        <f t="shared" si="9"/>
        <v/>
      </c>
      <c r="U40" s="72" t="str">
        <f t="shared" si="10"/>
        <v/>
      </c>
      <c r="V40" s="72" t="str">
        <f>IF(ISBLANK(R40), "", (POWER(R40/VLOOKUP(U40,Anthro_Calc!C:P,13,FALSE),VLOOKUP(U40,Anthro_Calc!C:P,12,FALSE))-1) / (VLOOKUP(U40,Anthro_Calc!C:P,14,FALSE)*VLOOKUP(U40,Anthro_Calc!C:P,12,FALSE)))</f>
        <v/>
      </c>
      <c r="W40" s="72" t="str">
        <f>IF(ISBLANK(R40), "", -3 + (R40 -VLOOKUP(U40,Anthro_Calc!C:P,4,FALSE)) / (VLOOKUP(U40,Anthro_Calc!C:P,5,FALSE) - VLOOKUP(U40,Anthro_Calc!C:P,4,FALSE)))</f>
        <v/>
      </c>
      <c r="X40" s="72" t="str">
        <f>IF(ISBLANK(R40), "", 3 + (R40 -VLOOKUP(U40,Anthro_Calc!C:P,10,FALSE)) / (VLOOKUP(U40,Anthro_Calc!C:P,10,FALSE) - VLOOKUP(U40,Anthro_Calc!C:P,9,FALSE)))</f>
        <v/>
      </c>
      <c r="Y40" s="120" t="str">
        <f t="shared" si="11"/>
        <v/>
      </c>
      <c r="Z40" s="117" t="str">
        <f t="shared" si="12"/>
        <v/>
      </c>
      <c r="AA40" s="104" t="str">
        <f t="shared" si="46"/>
        <v/>
      </c>
      <c r="AB40" s="71"/>
      <c r="AC40" s="74"/>
      <c r="AD40" s="78"/>
      <c r="AE40" s="75" t="str">
        <f t="shared" si="13"/>
        <v/>
      </c>
      <c r="AF40" s="72">
        <f t="shared" si="14"/>
        <v>0</v>
      </c>
      <c r="AG40" s="72">
        <f t="shared" si="15"/>
        <v>0</v>
      </c>
      <c r="AH40" s="72" t="str">
        <f t="shared" si="16"/>
        <v>0</v>
      </c>
      <c r="AI40" s="72" t="str">
        <f>IF(ISBLANK(AD40), "", (POWER(AD40/VLOOKUP(AH40,Anthro_Calc!C:P,13,FALSE),VLOOKUP(AH40,Anthro_Calc!C:P,12,FALSE))-1) / (VLOOKUP(AH40,Anthro_Calc!C:P,14,FALSE)*VLOOKUP(AH40,Anthro_Calc!C:P,12,FALSE)))</f>
        <v/>
      </c>
      <c r="AJ40" s="72" t="str">
        <f>IF(ISBLANK(AD40), "", -3 + (AD40 -VLOOKUP(AH40,Anthro_Calc!C:P,4,FALSE)) / (VLOOKUP(AH40,Anthro_Calc!C:P,5,FALSE) - VLOOKUP(AH40,Anthro_Calc!C:P,4,FALSE)))</f>
        <v/>
      </c>
      <c r="AK40" s="72" t="str">
        <f>IF(ISBLANK(AD40), "", 3 + (AD40 -VLOOKUP(AH40,Anthro_Calc!C:P,10,FALSE)) / (VLOOKUP(AH40,Anthro_Calc!C:P,10,FALSE) - VLOOKUP(AH40,Anthro_Calc!C:P,9,FALSE)))</f>
        <v/>
      </c>
      <c r="AL40" s="120" t="str">
        <f t="shared" si="17"/>
        <v/>
      </c>
      <c r="AM40" s="117" t="str">
        <f t="shared" si="18"/>
        <v/>
      </c>
      <c r="AN40" s="104" t="str">
        <f t="shared" si="19"/>
        <v/>
      </c>
      <c r="AO40" s="76" t="str">
        <f t="shared" si="1"/>
        <v/>
      </c>
      <c r="AP40" s="77"/>
      <c r="AQ40" s="77" t="str">
        <f t="shared" si="49"/>
        <v/>
      </c>
      <c r="AR40" s="71"/>
      <c r="AS40" s="74"/>
      <c r="AT40" s="82"/>
      <c r="AU40" s="75" t="str">
        <f t="shared" si="20"/>
        <v/>
      </c>
      <c r="AV40" s="72">
        <f t="shared" si="21"/>
        <v>0</v>
      </c>
      <c r="AW40" s="72">
        <f t="shared" si="22"/>
        <v>0</v>
      </c>
      <c r="AX40" s="72" t="str">
        <f t="shared" si="23"/>
        <v>0</v>
      </c>
      <c r="AY40" s="72" t="str">
        <f>IF(ISBLANK(AT40), "", (POWER(AT40/VLOOKUP(AX40,Anthro_Calc!C:P,13,FALSE),VLOOKUP(AX40,Anthro_Calc!C:P,12,FALSE))-1) / (VLOOKUP(AX40,Anthro_Calc!C:P,14,FALSE)*VLOOKUP(AX40,Anthro_Calc!C:P,12,FALSE)))</f>
        <v/>
      </c>
      <c r="AZ40" s="72" t="str">
        <f>IF(ISBLANK(AT40), "", -3 + (AT40 -VLOOKUP(AX40,Anthro_Calc!C:P,4,FALSE)) / (VLOOKUP(AX40,Anthro_Calc!C:P,5,FALSE) - VLOOKUP(AX40,Anthro_Calc!C:P,4,FALSE)))</f>
        <v/>
      </c>
      <c r="BA40" s="72" t="str">
        <f>IF(ISBLANK(AT40), "", 3 + (AT40 -VLOOKUP(AX40,Anthro_Calc!C:P,10,FALSE)) / (VLOOKUP(AX40,Anthro_Calc!C:P,10,FALSE) - VLOOKUP(AX40,Anthro_Calc!C:P,9,FALSE)))</f>
        <v/>
      </c>
      <c r="BB40" s="120" t="str">
        <f t="shared" si="24"/>
        <v/>
      </c>
      <c r="BC40" s="117" t="str">
        <f t="shared" si="25"/>
        <v/>
      </c>
      <c r="BD40" s="104" t="str">
        <f t="shared" si="2"/>
        <v/>
      </c>
      <c r="BE40" s="76" t="str">
        <f t="shared" si="3"/>
        <v/>
      </c>
      <c r="BF40" s="73" t="str">
        <f t="shared" si="26"/>
        <v/>
      </c>
      <c r="BG40" s="73" t="str">
        <f t="shared" si="4"/>
        <v/>
      </c>
      <c r="BH40" s="77"/>
      <c r="BI40" s="133"/>
      <c r="BJ40" s="71"/>
      <c r="BK40" s="74"/>
      <c r="BL40" s="78"/>
      <c r="BM40" s="75" t="str">
        <f t="shared" si="27"/>
        <v/>
      </c>
      <c r="BN40" s="72">
        <f t="shared" si="47"/>
        <v>0</v>
      </c>
      <c r="BO40" s="72">
        <f t="shared" si="48"/>
        <v>0</v>
      </c>
      <c r="BP40" s="72" t="str">
        <f t="shared" si="28"/>
        <v>0</v>
      </c>
      <c r="BQ40" s="72" t="str">
        <f>IF(ISBLANK(BL40), "", (POWER(BL40/VLOOKUP(BP40,Anthro_Calc!C:P,13,FALSE),VLOOKUP(BP40,Anthro_Calc!C:P,12,FALSE))-1) / (VLOOKUP(BP40,Anthro_Calc!C:P,14,FALSE)*VLOOKUP(BP40,Anthro_Calc!C:P,12,FALSE)))</f>
        <v/>
      </c>
      <c r="BR40" s="72" t="str">
        <f>IF(ISBLANK(BL40), "", -3 + (BL40 -VLOOKUP(BP40,Anthro_Calc!C:P,4,FALSE)) / (VLOOKUP(BP40,Anthro_Calc!C:P,5,FALSE) - VLOOKUP(BP40,Anthro_Calc!C:P,4,FALSE)))</f>
        <v/>
      </c>
      <c r="BS40" s="72" t="str">
        <f>IF(ISBLANK(BL40), "", 3 + (BL40 -VLOOKUP(BP40,Anthro_Calc!C:P,10,FALSE)) / (VLOOKUP(BP40,Anthro_Calc!C:P,10,FALSE) - VLOOKUP(BP40,Anthro_Calc!C:P,9,FALSE)))</f>
        <v/>
      </c>
      <c r="BT40" s="120" t="str">
        <f t="shared" si="29"/>
        <v/>
      </c>
      <c r="BU40" s="117" t="str">
        <f t="shared" si="30"/>
        <v/>
      </c>
      <c r="BV40" s="104" t="str">
        <f t="shared" si="31"/>
        <v/>
      </c>
      <c r="BW40" s="73" t="str">
        <f t="shared" si="5"/>
        <v/>
      </c>
      <c r="BX40" s="77"/>
      <c r="BY40" s="73" t="str">
        <f>IF(ISBLANK(BL40), "", VLOOKUP(Z40&amp;" "&amp;BV40&amp;" "&amp;BW40,Graduation_Criteria!$D$2:$E$34,2,FALSE))</f>
        <v/>
      </c>
      <c r="BZ40" s="73" t="str">
        <f t="shared" si="6"/>
        <v/>
      </c>
      <c r="CA40" s="71"/>
      <c r="CB40" s="74"/>
      <c r="CC40" s="74"/>
      <c r="CD40" s="115" t="str">
        <f t="shared" si="32"/>
        <v/>
      </c>
      <c r="CE40" s="79">
        <f t="shared" si="33"/>
        <v>0</v>
      </c>
      <c r="CF40" s="79">
        <f t="shared" si="34"/>
        <v>0</v>
      </c>
      <c r="CG40" s="79" t="str">
        <f t="shared" si="35"/>
        <v>0</v>
      </c>
      <c r="CH40" s="79" t="str">
        <f>IF(ISBLANK(CC40), "", (POWER(CC40/VLOOKUP(CG40,Anthro_Calc!C:P,13,FALSE),VLOOKUP(CG40,Anthro_Calc!C:P,12,FALSE))-1) / (VLOOKUP(CG40,Anthro_Calc!C:P,14,FALSE)*VLOOKUP(CG40,Anthro_Calc!C:P,12,FALSE)))</f>
        <v/>
      </c>
      <c r="CI40" s="79" t="str">
        <f>IF(ISBLANK(CC40), "", -3 + (CC40 -VLOOKUP(CG40,Anthro_Calc!C:P,4,FALSE)) / (VLOOKUP(CG40,Anthro_Calc!C:P,5,FALSE) - VLOOKUP(CG40,Anthro_Calc!C:P,4,FALSE)))</f>
        <v/>
      </c>
      <c r="CJ40" s="79" t="str">
        <f>IF(ISBLANK(CC40), "", 3 + (CC40 -VLOOKUP(CG40,Anthro_Calc!C:P,10,FALSE)) / (VLOOKUP(CG40,Anthro_Calc!C:P,10,FALSE) - VLOOKUP(CG40,Anthro_Calc!C:P,9,FALSE)))</f>
        <v/>
      </c>
      <c r="CK40" s="129" t="str">
        <f t="shared" si="36"/>
        <v/>
      </c>
      <c r="CL40" s="117" t="str">
        <f t="shared" si="37"/>
        <v/>
      </c>
      <c r="CM40" s="104" t="str">
        <f t="shared" si="38"/>
        <v/>
      </c>
      <c r="CN40" s="77"/>
      <c r="CO40" s="71"/>
      <c r="CP40" s="74"/>
      <c r="CQ40" s="74"/>
      <c r="CR40" s="118" t="str">
        <f t="shared" si="39"/>
        <v/>
      </c>
      <c r="CS40" s="119">
        <f t="shared" si="40"/>
        <v>0</v>
      </c>
      <c r="CT40" s="119">
        <f t="shared" si="41"/>
        <v>0</v>
      </c>
      <c r="CU40" s="119" t="str">
        <f t="shared" si="42"/>
        <v>0</v>
      </c>
      <c r="CV40" s="119" t="str">
        <f>IF(ISBLANK(CQ40), "", (POWER(CQ40/VLOOKUP(CU40,Anthro_Calc!C:P,13,FALSE),VLOOKUP(CU40,Anthro_Calc!C:P,12,FALSE))-1) / (VLOOKUP(CU40,Anthro_Calc!C:P,14,FALSE)*VLOOKUP(CU40,Anthro_Calc!C:P,12,FALSE)))</f>
        <v/>
      </c>
      <c r="CW40" s="119" t="str">
        <f>IF(ISBLANK(CQ40), "", -3 + (CQ40 -VLOOKUP(CU40,Anthro_Calc!C:P,4,FALSE)) / (VLOOKUP(CU40,Anthro_Calc!C:P,5,FALSE) - VLOOKUP(CU40,Anthro_Calc!C:P,4,FALSE)))</f>
        <v/>
      </c>
      <c r="CX40" s="119" t="str">
        <f>IF(ISBLANK(CQ40), "", 3 + (CQ40 -VLOOKUP(CU40,Anthro_Calc!C:P,10,FALSE)) / (VLOOKUP(CU40,Anthro_Calc!C:P,10,FALSE) - VLOOKUP(CU40,Anthro_Calc!C:P,9,FALSE)))</f>
        <v/>
      </c>
      <c r="CY40" s="128" t="str">
        <f t="shared" si="43"/>
        <v/>
      </c>
      <c r="CZ40" s="117" t="str">
        <f t="shared" si="44"/>
        <v/>
      </c>
      <c r="DA40" s="104" t="str">
        <f t="shared" si="45"/>
        <v/>
      </c>
      <c r="DB40" s="135"/>
    </row>
    <row r="41" spans="1:106" s="80" customFormat="1" ht="15" customHeight="1">
      <c r="A41" s="134">
        <f t="shared" si="0"/>
        <v>37</v>
      </c>
      <c r="B41" s="66"/>
      <c r="C41" s="66"/>
      <c r="D41" s="66"/>
      <c r="E41" s="66"/>
      <c r="F41" s="66"/>
      <c r="G41" s="66"/>
      <c r="H41" s="66"/>
      <c r="I41" s="66"/>
      <c r="J41" s="66"/>
      <c r="K41" s="66"/>
      <c r="L41" s="66"/>
      <c r="M41" s="71"/>
      <c r="N41" s="69" t="str">
        <f t="shared" ca="1" si="7"/>
        <v/>
      </c>
      <c r="O41" s="70"/>
      <c r="P41" s="70"/>
      <c r="Q41" s="71"/>
      <c r="R41" s="82"/>
      <c r="S41" s="72" t="str">
        <f t="shared" si="8"/>
        <v/>
      </c>
      <c r="T41" s="72" t="str">
        <f t="shared" si="9"/>
        <v/>
      </c>
      <c r="U41" s="72" t="str">
        <f t="shared" si="10"/>
        <v/>
      </c>
      <c r="V41" s="72" t="str">
        <f>IF(ISBLANK(R41), "", (POWER(R41/VLOOKUP(U41,Anthro_Calc!C:P,13,FALSE),VLOOKUP(U41,Anthro_Calc!C:P,12,FALSE))-1) / (VLOOKUP(U41,Anthro_Calc!C:P,14,FALSE)*VLOOKUP(U41,Anthro_Calc!C:P,12,FALSE)))</f>
        <v/>
      </c>
      <c r="W41" s="72" t="str">
        <f>IF(ISBLANK(R41), "", -3 + (R41 -VLOOKUP(U41,Anthro_Calc!C:P,4,FALSE)) / (VLOOKUP(U41,Anthro_Calc!C:P,5,FALSE) - VLOOKUP(U41,Anthro_Calc!C:P,4,FALSE)))</f>
        <v/>
      </c>
      <c r="X41" s="72" t="str">
        <f>IF(ISBLANK(R41), "", 3 + (R41 -VLOOKUP(U41,Anthro_Calc!C:P,10,FALSE)) / (VLOOKUP(U41,Anthro_Calc!C:P,10,FALSE) - VLOOKUP(U41,Anthro_Calc!C:P,9,FALSE)))</f>
        <v/>
      </c>
      <c r="Y41" s="120" t="str">
        <f t="shared" si="11"/>
        <v/>
      </c>
      <c r="Z41" s="117" t="str">
        <f t="shared" si="12"/>
        <v/>
      </c>
      <c r="AA41" s="104" t="str">
        <f t="shared" si="46"/>
        <v/>
      </c>
      <c r="AB41" s="71"/>
      <c r="AC41" s="74"/>
      <c r="AD41" s="78"/>
      <c r="AE41" s="75" t="str">
        <f t="shared" si="13"/>
        <v/>
      </c>
      <c r="AF41" s="72">
        <f t="shared" si="14"/>
        <v>0</v>
      </c>
      <c r="AG41" s="72">
        <f t="shared" si="15"/>
        <v>0</v>
      </c>
      <c r="AH41" s="72" t="str">
        <f t="shared" si="16"/>
        <v>0</v>
      </c>
      <c r="AI41" s="72" t="str">
        <f>IF(ISBLANK(AD41), "", (POWER(AD41/VLOOKUP(AH41,Anthro_Calc!C:P,13,FALSE),VLOOKUP(AH41,Anthro_Calc!C:P,12,FALSE))-1) / (VLOOKUP(AH41,Anthro_Calc!C:P,14,FALSE)*VLOOKUP(AH41,Anthro_Calc!C:P,12,FALSE)))</f>
        <v/>
      </c>
      <c r="AJ41" s="72" t="str">
        <f>IF(ISBLANK(AD41), "", -3 + (AD41 -VLOOKUP(AH41,Anthro_Calc!C:P,4,FALSE)) / (VLOOKUP(AH41,Anthro_Calc!C:P,5,FALSE) - VLOOKUP(AH41,Anthro_Calc!C:P,4,FALSE)))</f>
        <v/>
      </c>
      <c r="AK41" s="72" t="str">
        <f>IF(ISBLANK(AD41), "", 3 + (AD41 -VLOOKUP(AH41,Anthro_Calc!C:P,10,FALSE)) / (VLOOKUP(AH41,Anthro_Calc!C:P,10,FALSE) - VLOOKUP(AH41,Anthro_Calc!C:P,9,FALSE)))</f>
        <v/>
      </c>
      <c r="AL41" s="120" t="str">
        <f t="shared" si="17"/>
        <v/>
      </c>
      <c r="AM41" s="117" t="str">
        <f t="shared" si="18"/>
        <v/>
      </c>
      <c r="AN41" s="104" t="str">
        <f t="shared" si="19"/>
        <v/>
      </c>
      <c r="AO41" s="76" t="str">
        <f t="shared" si="1"/>
        <v/>
      </c>
      <c r="AP41" s="77"/>
      <c r="AQ41" s="77" t="str">
        <f t="shared" si="49"/>
        <v/>
      </c>
      <c r="AR41" s="71"/>
      <c r="AS41" s="74"/>
      <c r="AT41" s="82"/>
      <c r="AU41" s="75" t="str">
        <f t="shared" si="20"/>
        <v/>
      </c>
      <c r="AV41" s="72">
        <f t="shared" si="21"/>
        <v>0</v>
      </c>
      <c r="AW41" s="72">
        <f t="shared" si="22"/>
        <v>0</v>
      </c>
      <c r="AX41" s="72" t="str">
        <f t="shared" si="23"/>
        <v>0</v>
      </c>
      <c r="AY41" s="72" t="str">
        <f>IF(ISBLANK(AT41), "", (POWER(AT41/VLOOKUP(AX41,Anthro_Calc!C:P,13,FALSE),VLOOKUP(AX41,Anthro_Calc!C:P,12,FALSE))-1) / (VLOOKUP(AX41,Anthro_Calc!C:P,14,FALSE)*VLOOKUP(AX41,Anthro_Calc!C:P,12,FALSE)))</f>
        <v/>
      </c>
      <c r="AZ41" s="72" t="str">
        <f>IF(ISBLANK(AT41), "", -3 + (AT41 -VLOOKUP(AX41,Anthro_Calc!C:P,4,FALSE)) / (VLOOKUP(AX41,Anthro_Calc!C:P,5,FALSE) - VLOOKUP(AX41,Anthro_Calc!C:P,4,FALSE)))</f>
        <v/>
      </c>
      <c r="BA41" s="72" t="str">
        <f>IF(ISBLANK(AT41), "", 3 + (AT41 -VLOOKUP(AX41,Anthro_Calc!C:P,10,FALSE)) / (VLOOKUP(AX41,Anthro_Calc!C:P,10,FALSE) - VLOOKUP(AX41,Anthro_Calc!C:P,9,FALSE)))</f>
        <v/>
      </c>
      <c r="BB41" s="120" t="str">
        <f t="shared" si="24"/>
        <v/>
      </c>
      <c r="BC41" s="117" t="str">
        <f t="shared" si="25"/>
        <v/>
      </c>
      <c r="BD41" s="104" t="str">
        <f t="shared" si="2"/>
        <v/>
      </c>
      <c r="BE41" s="76" t="str">
        <f t="shared" si="3"/>
        <v/>
      </c>
      <c r="BF41" s="73" t="str">
        <f t="shared" si="26"/>
        <v/>
      </c>
      <c r="BG41" s="73" t="str">
        <f t="shared" si="4"/>
        <v/>
      </c>
      <c r="BH41" s="77"/>
      <c r="BI41" s="133"/>
      <c r="BJ41" s="71"/>
      <c r="BK41" s="74"/>
      <c r="BL41" s="78"/>
      <c r="BM41" s="75" t="str">
        <f t="shared" si="27"/>
        <v/>
      </c>
      <c r="BN41" s="72">
        <f t="shared" si="47"/>
        <v>0</v>
      </c>
      <c r="BO41" s="72">
        <f t="shared" si="48"/>
        <v>0</v>
      </c>
      <c r="BP41" s="72" t="str">
        <f t="shared" si="28"/>
        <v>0</v>
      </c>
      <c r="BQ41" s="72" t="str">
        <f>IF(ISBLANK(BL41), "", (POWER(BL41/VLOOKUP(BP41,Anthro_Calc!C:P,13,FALSE),VLOOKUP(BP41,Anthro_Calc!C:P,12,FALSE))-1) / (VLOOKUP(BP41,Anthro_Calc!C:P,14,FALSE)*VLOOKUP(BP41,Anthro_Calc!C:P,12,FALSE)))</f>
        <v/>
      </c>
      <c r="BR41" s="72" t="str">
        <f>IF(ISBLANK(BL41), "", -3 + (BL41 -VLOOKUP(BP41,Anthro_Calc!C:P,4,FALSE)) / (VLOOKUP(BP41,Anthro_Calc!C:P,5,FALSE) - VLOOKUP(BP41,Anthro_Calc!C:P,4,FALSE)))</f>
        <v/>
      </c>
      <c r="BS41" s="72" t="str">
        <f>IF(ISBLANK(BL41), "", 3 + (BL41 -VLOOKUP(BP41,Anthro_Calc!C:P,10,FALSE)) / (VLOOKUP(BP41,Anthro_Calc!C:P,10,FALSE) - VLOOKUP(BP41,Anthro_Calc!C:P,9,FALSE)))</f>
        <v/>
      </c>
      <c r="BT41" s="120" t="str">
        <f t="shared" si="29"/>
        <v/>
      </c>
      <c r="BU41" s="117" t="str">
        <f t="shared" si="30"/>
        <v/>
      </c>
      <c r="BV41" s="104" t="str">
        <f t="shared" si="31"/>
        <v/>
      </c>
      <c r="BW41" s="73" t="str">
        <f t="shared" si="5"/>
        <v/>
      </c>
      <c r="BX41" s="77"/>
      <c r="BY41" s="73" t="str">
        <f>IF(ISBLANK(BL41), "", VLOOKUP(Z41&amp;" "&amp;BV41&amp;" "&amp;BW41,Graduation_Criteria!$D$2:$E$34,2,FALSE))</f>
        <v/>
      </c>
      <c r="BZ41" s="73" t="str">
        <f t="shared" si="6"/>
        <v/>
      </c>
      <c r="CA41" s="71"/>
      <c r="CB41" s="74"/>
      <c r="CC41" s="74"/>
      <c r="CD41" s="115" t="str">
        <f t="shared" si="32"/>
        <v/>
      </c>
      <c r="CE41" s="79">
        <f t="shared" si="33"/>
        <v>0</v>
      </c>
      <c r="CF41" s="79">
        <f t="shared" si="34"/>
        <v>0</v>
      </c>
      <c r="CG41" s="79" t="str">
        <f t="shared" si="35"/>
        <v>0</v>
      </c>
      <c r="CH41" s="79" t="str">
        <f>IF(ISBLANK(CC41), "", (POWER(CC41/VLOOKUP(CG41,Anthro_Calc!C:P,13,FALSE),VLOOKUP(CG41,Anthro_Calc!C:P,12,FALSE))-1) / (VLOOKUP(CG41,Anthro_Calc!C:P,14,FALSE)*VLOOKUP(CG41,Anthro_Calc!C:P,12,FALSE)))</f>
        <v/>
      </c>
      <c r="CI41" s="79" t="str">
        <f>IF(ISBLANK(CC41), "", -3 + (CC41 -VLOOKUP(CG41,Anthro_Calc!C:P,4,FALSE)) / (VLOOKUP(CG41,Anthro_Calc!C:P,5,FALSE) - VLOOKUP(CG41,Anthro_Calc!C:P,4,FALSE)))</f>
        <v/>
      </c>
      <c r="CJ41" s="79" t="str">
        <f>IF(ISBLANK(CC41), "", 3 + (CC41 -VLOOKUP(CG41,Anthro_Calc!C:P,10,FALSE)) / (VLOOKUP(CG41,Anthro_Calc!C:P,10,FALSE) - VLOOKUP(CG41,Anthro_Calc!C:P,9,FALSE)))</f>
        <v/>
      </c>
      <c r="CK41" s="129" t="str">
        <f t="shared" si="36"/>
        <v/>
      </c>
      <c r="CL41" s="117" t="str">
        <f t="shared" si="37"/>
        <v/>
      </c>
      <c r="CM41" s="104" t="str">
        <f t="shared" si="38"/>
        <v/>
      </c>
      <c r="CN41" s="77"/>
      <c r="CO41" s="71"/>
      <c r="CP41" s="74"/>
      <c r="CQ41" s="74"/>
      <c r="CR41" s="118" t="str">
        <f t="shared" si="39"/>
        <v/>
      </c>
      <c r="CS41" s="119">
        <f t="shared" si="40"/>
        <v>0</v>
      </c>
      <c r="CT41" s="119">
        <f t="shared" si="41"/>
        <v>0</v>
      </c>
      <c r="CU41" s="119" t="str">
        <f t="shared" si="42"/>
        <v>0</v>
      </c>
      <c r="CV41" s="119" t="str">
        <f>IF(ISBLANK(CQ41), "", (POWER(CQ41/VLOOKUP(CU41,Anthro_Calc!C:P,13,FALSE),VLOOKUP(CU41,Anthro_Calc!C:P,12,FALSE))-1) / (VLOOKUP(CU41,Anthro_Calc!C:P,14,FALSE)*VLOOKUP(CU41,Anthro_Calc!C:P,12,FALSE)))</f>
        <v/>
      </c>
      <c r="CW41" s="119" t="str">
        <f>IF(ISBLANK(CQ41), "", -3 + (CQ41 -VLOOKUP(CU41,Anthro_Calc!C:P,4,FALSE)) / (VLOOKUP(CU41,Anthro_Calc!C:P,5,FALSE) - VLOOKUP(CU41,Anthro_Calc!C:P,4,FALSE)))</f>
        <v/>
      </c>
      <c r="CX41" s="119" t="str">
        <f>IF(ISBLANK(CQ41), "", 3 + (CQ41 -VLOOKUP(CU41,Anthro_Calc!C:P,10,FALSE)) / (VLOOKUP(CU41,Anthro_Calc!C:P,10,FALSE) - VLOOKUP(CU41,Anthro_Calc!C:P,9,FALSE)))</f>
        <v/>
      </c>
      <c r="CY41" s="128" t="str">
        <f t="shared" si="43"/>
        <v/>
      </c>
      <c r="CZ41" s="117" t="str">
        <f t="shared" si="44"/>
        <v/>
      </c>
      <c r="DA41" s="104" t="str">
        <f t="shared" si="45"/>
        <v/>
      </c>
      <c r="DB41" s="135"/>
    </row>
    <row r="42" spans="1:106" s="80" customFormat="1" ht="15" customHeight="1">
      <c r="A42" s="134">
        <f t="shared" si="0"/>
        <v>38</v>
      </c>
      <c r="B42" s="66"/>
      <c r="C42" s="66"/>
      <c r="D42" s="66"/>
      <c r="E42" s="66"/>
      <c r="F42" s="66"/>
      <c r="G42" s="66"/>
      <c r="H42" s="66"/>
      <c r="I42" s="66"/>
      <c r="J42" s="66"/>
      <c r="K42" s="66"/>
      <c r="L42" s="66"/>
      <c r="M42" s="71"/>
      <c r="N42" s="69" t="str">
        <f t="shared" ca="1" si="7"/>
        <v/>
      </c>
      <c r="O42" s="70"/>
      <c r="P42" s="70"/>
      <c r="Q42" s="71"/>
      <c r="R42" s="82"/>
      <c r="S42" s="72" t="str">
        <f t="shared" si="8"/>
        <v/>
      </c>
      <c r="T42" s="72" t="str">
        <f t="shared" si="9"/>
        <v/>
      </c>
      <c r="U42" s="72" t="str">
        <f t="shared" si="10"/>
        <v/>
      </c>
      <c r="V42" s="72" t="str">
        <f>IF(ISBLANK(R42), "", (POWER(R42/VLOOKUP(U42,Anthro_Calc!C:P,13,FALSE),VLOOKUP(U42,Anthro_Calc!C:P,12,FALSE))-1) / (VLOOKUP(U42,Anthro_Calc!C:P,14,FALSE)*VLOOKUP(U42,Anthro_Calc!C:P,12,FALSE)))</f>
        <v/>
      </c>
      <c r="W42" s="72" t="str">
        <f>IF(ISBLANK(R42), "", -3 + (R42 -VLOOKUP(U42,Anthro_Calc!C:P,4,FALSE)) / (VLOOKUP(U42,Anthro_Calc!C:P,5,FALSE) - VLOOKUP(U42,Anthro_Calc!C:P,4,FALSE)))</f>
        <v/>
      </c>
      <c r="X42" s="72" t="str">
        <f>IF(ISBLANK(R42), "", 3 + (R42 -VLOOKUP(U42,Anthro_Calc!C:P,10,FALSE)) / (VLOOKUP(U42,Anthro_Calc!C:P,10,FALSE) - VLOOKUP(U42,Anthro_Calc!C:P,9,FALSE)))</f>
        <v/>
      </c>
      <c r="Y42" s="120" t="str">
        <f t="shared" si="11"/>
        <v/>
      </c>
      <c r="Z42" s="117" t="str">
        <f t="shared" si="12"/>
        <v/>
      </c>
      <c r="AA42" s="104" t="str">
        <f t="shared" si="46"/>
        <v/>
      </c>
      <c r="AB42" s="71"/>
      <c r="AC42" s="74"/>
      <c r="AD42" s="78"/>
      <c r="AE42" s="75" t="str">
        <f t="shared" si="13"/>
        <v/>
      </c>
      <c r="AF42" s="72">
        <f t="shared" si="14"/>
        <v>0</v>
      </c>
      <c r="AG42" s="72">
        <f t="shared" si="15"/>
        <v>0</v>
      </c>
      <c r="AH42" s="72" t="str">
        <f t="shared" si="16"/>
        <v>0</v>
      </c>
      <c r="AI42" s="72" t="str">
        <f>IF(ISBLANK(AD42), "", (POWER(AD42/VLOOKUP(AH42,Anthro_Calc!C:P,13,FALSE),VLOOKUP(AH42,Anthro_Calc!C:P,12,FALSE))-1) / (VLOOKUP(AH42,Anthro_Calc!C:P,14,FALSE)*VLOOKUP(AH42,Anthro_Calc!C:P,12,FALSE)))</f>
        <v/>
      </c>
      <c r="AJ42" s="72" t="str">
        <f>IF(ISBLANK(AD42), "", -3 + (AD42 -VLOOKUP(AH42,Anthro_Calc!C:P,4,FALSE)) / (VLOOKUP(AH42,Anthro_Calc!C:P,5,FALSE) - VLOOKUP(AH42,Anthro_Calc!C:P,4,FALSE)))</f>
        <v/>
      </c>
      <c r="AK42" s="72" t="str">
        <f>IF(ISBLANK(AD42), "", 3 + (AD42 -VLOOKUP(AH42,Anthro_Calc!C:P,10,FALSE)) / (VLOOKUP(AH42,Anthro_Calc!C:P,10,FALSE) - VLOOKUP(AH42,Anthro_Calc!C:P,9,FALSE)))</f>
        <v/>
      </c>
      <c r="AL42" s="120" t="str">
        <f t="shared" si="17"/>
        <v/>
      </c>
      <c r="AM42" s="117" t="str">
        <f t="shared" si="18"/>
        <v/>
      </c>
      <c r="AN42" s="104" t="str">
        <f t="shared" si="19"/>
        <v/>
      </c>
      <c r="AO42" s="76" t="str">
        <f t="shared" si="1"/>
        <v/>
      </c>
      <c r="AP42" s="77"/>
      <c r="AQ42" s="77" t="str">
        <f t="shared" si="49"/>
        <v/>
      </c>
      <c r="AR42" s="71"/>
      <c r="AS42" s="74"/>
      <c r="AT42" s="82"/>
      <c r="AU42" s="75" t="str">
        <f t="shared" si="20"/>
        <v/>
      </c>
      <c r="AV42" s="72">
        <f t="shared" si="21"/>
        <v>0</v>
      </c>
      <c r="AW42" s="72">
        <f t="shared" si="22"/>
        <v>0</v>
      </c>
      <c r="AX42" s="72" t="str">
        <f t="shared" si="23"/>
        <v>0</v>
      </c>
      <c r="AY42" s="72" t="str">
        <f>IF(ISBLANK(AT42), "", (POWER(AT42/VLOOKUP(AX42,Anthro_Calc!C:P,13,FALSE),VLOOKUP(AX42,Anthro_Calc!C:P,12,FALSE))-1) / (VLOOKUP(AX42,Anthro_Calc!C:P,14,FALSE)*VLOOKUP(AX42,Anthro_Calc!C:P,12,FALSE)))</f>
        <v/>
      </c>
      <c r="AZ42" s="72" t="str">
        <f>IF(ISBLANK(AT42), "", -3 + (AT42 -VLOOKUP(AX42,Anthro_Calc!C:P,4,FALSE)) / (VLOOKUP(AX42,Anthro_Calc!C:P,5,FALSE) - VLOOKUP(AX42,Anthro_Calc!C:P,4,FALSE)))</f>
        <v/>
      </c>
      <c r="BA42" s="72" t="str">
        <f>IF(ISBLANK(AT42), "", 3 + (AT42 -VLOOKUP(AX42,Anthro_Calc!C:P,10,FALSE)) / (VLOOKUP(AX42,Anthro_Calc!C:P,10,FALSE) - VLOOKUP(AX42,Anthro_Calc!C:P,9,FALSE)))</f>
        <v/>
      </c>
      <c r="BB42" s="120" t="str">
        <f t="shared" si="24"/>
        <v/>
      </c>
      <c r="BC42" s="117" t="str">
        <f t="shared" si="25"/>
        <v/>
      </c>
      <c r="BD42" s="104" t="str">
        <f t="shared" si="2"/>
        <v/>
      </c>
      <c r="BE42" s="76" t="str">
        <f t="shared" si="3"/>
        <v/>
      </c>
      <c r="BF42" s="73" t="str">
        <f t="shared" si="26"/>
        <v/>
      </c>
      <c r="BG42" s="73" t="str">
        <f t="shared" si="4"/>
        <v/>
      </c>
      <c r="BH42" s="77"/>
      <c r="BI42" s="133"/>
      <c r="BJ42" s="71"/>
      <c r="BK42" s="74"/>
      <c r="BL42" s="78"/>
      <c r="BM42" s="75" t="str">
        <f t="shared" si="27"/>
        <v/>
      </c>
      <c r="BN42" s="72">
        <f t="shared" si="47"/>
        <v>0</v>
      </c>
      <c r="BO42" s="72">
        <f t="shared" si="48"/>
        <v>0</v>
      </c>
      <c r="BP42" s="72" t="str">
        <f t="shared" si="28"/>
        <v>0</v>
      </c>
      <c r="BQ42" s="72" t="str">
        <f>IF(ISBLANK(BL42), "", (POWER(BL42/VLOOKUP(BP42,Anthro_Calc!C:P,13,FALSE),VLOOKUP(BP42,Anthro_Calc!C:P,12,FALSE))-1) / (VLOOKUP(BP42,Anthro_Calc!C:P,14,FALSE)*VLOOKUP(BP42,Anthro_Calc!C:P,12,FALSE)))</f>
        <v/>
      </c>
      <c r="BR42" s="72" t="str">
        <f>IF(ISBLANK(BL42), "", -3 + (BL42 -VLOOKUP(BP42,Anthro_Calc!C:P,4,FALSE)) / (VLOOKUP(BP42,Anthro_Calc!C:P,5,FALSE) - VLOOKUP(BP42,Anthro_Calc!C:P,4,FALSE)))</f>
        <v/>
      </c>
      <c r="BS42" s="72" t="str">
        <f>IF(ISBLANK(BL42), "", 3 + (BL42 -VLOOKUP(BP42,Anthro_Calc!C:P,10,FALSE)) / (VLOOKUP(BP42,Anthro_Calc!C:P,10,FALSE) - VLOOKUP(BP42,Anthro_Calc!C:P,9,FALSE)))</f>
        <v/>
      </c>
      <c r="BT42" s="120" t="str">
        <f t="shared" si="29"/>
        <v/>
      </c>
      <c r="BU42" s="117" t="str">
        <f t="shared" si="30"/>
        <v/>
      </c>
      <c r="BV42" s="104" t="str">
        <f t="shared" si="31"/>
        <v/>
      </c>
      <c r="BW42" s="73" t="str">
        <f t="shared" si="5"/>
        <v/>
      </c>
      <c r="BX42" s="77"/>
      <c r="BY42" s="73" t="str">
        <f>IF(ISBLANK(BL42), "", VLOOKUP(Z42&amp;" "&amp;BV42&amp;" "&amp;BW42,Graduation_Criteria!$D$2:$E$34,2,FALSE))</f>
        <v/>
      </c>
      <c r="BZ42" s="73" t="str">
        <f t="shared" si="6"/>
        <v/>
      </c>
      <c r="CA42" s="71"/>
      <c r="CB42" s="74"/>
      <c r="CC42" s="74"/>
      <c r="CD42" s="115" t="str">
        <f t="shared" si="32"/>
        <v/>
      </c>
      <c r="CE42" s="79">
        <f t="shared" si="33"/>
        <v>0</v>
      </c>
      <c r="CF42" s="79">
        <f t="shared" si="34"/>
        <v>0</v>
      </c>
      <c r="CG42" s="79" t="str">
        <f t="shared" si="35"/>
        <v>0</v>
      </c>
      <c r="CH42" s="79" t="str">
        <f>IF(ISBLANK(CC42), "", (POWER(CC42/VLOOKUP(CG42,Anthro_Calc!C:P,13,FALSE),VLOOKUP(CG42,Anthro_Calc!C:P,12,FALSE))-1) / (VLOOKUP(CG42,Anthro_Calc!C:P,14,FALSE)*VLOOKUP(CG42,Anthro_Calc!C:P,12,FALSE)))</f>
        <v/>
      </c>
      <c r="CI42" s="79" t="str">
        <f>IF(ISBLANK(CC42), "", -3 + (CC42 -VLOOKUP(CG42,Anthro_Calc!C:P,4,FALSE)) / (VLOOKUP(CG42,Anthro_Calc!C:P,5,FALSE) - VLOOKUP(CG42,Anthro_Calc!C:P,4,FALSE)))</f>
        <v/>
      </c>
      <c r="CJ42" s="79" t="str">
        <f>IF(ISBLANK(CC42), "", 3 + (CC42 -VLOOKUP(CG42,Anthro_Calc!C:P,10,FALSE)) / (VLOOKUP(CG42,Anthro_Calc!C:P,10,FALSE) - VLOOKUP(CG42,Anthro_Calc!C:P,9,FALSE)))</f>
        <v/>
      </c>
      <c r="CK42" s="129" t="str">
        <f t="shared" si="36"/>
        <v/>
      </c>
      <c r="CL42" s="117" t="str">
        <f t="shared" si="37"/>
        <v/>
      </c>
      <c r="CM42" s="104" t="str">
        <f t="shared" si="38"/>
        <v/>
      </c>
      <c r="CN42" s="77"/>
      <c r="CO42" s="71"/>
      <c r="CP42" s="74"/>
      <c r="CQ42" s="74"/>
      <c r="CR42" s="118" t="str">
        <f t="shared" si="39"/>
        <v/>
      </c>
      <c r="CS42" s="119">
        <f t="shared" si="40"/>
        <v>0</v>
      </c>
      <c r="CT42" s="119">
        <f t="shared" si="41"/>
        <v>0</v>
      </c>
      <c r="CU42" s="119" t="str">
        <f t="shared" si="42"/>
        <v>0</v>
      </c>
      <c r="CV42" s="119" t="str">
        <f>IF(ISBLANK(CQ42), "", (POWER(CQ42/VLOOKUP(CU42,Anthro_Calc!C:P,13,FALSE),VLOOKUP(CU42,Anthro_Calc!C:P,12,FALSE))-1) / (VLOOKUP(CU42,Anthro_Calc!C:P,14,FALSE)*VLOOKUP(CU42,Anthro_Calc!C:P,12,FALSE)))</f>
        <v/>
      </c>
      <c r="CW42" s="119" t="str">
        <f>IF(ISBLANK(CQ42), "", -3 + (CQ42 -VLOOKUP(CU42,Anthro_Calc!C:P,4,FALSE)) / (VLOOKUP(CU42,Anthro_Calc!C:P,5,FALSE) - VLOOKUP(CU42,Anthro_Calc!C:P,4,FALSE)))</f>
        <v/>
      </c>
      <c r="CX42" s="119" t="str">
        <f>IF(ISBLANK(CQ42), "", 3 + (CQ42 -VLOOKUP(CU42,Anthro_Calc!C:P,10,FALSE)) / (VLOOKUP(CU42,Anthro_Calc!C:P,10,FALSE) - VLOOKUP(CU42,Anthro_Calc!C:P,9,FALSE)))</f>
        <v/>
      </c>
      <c r="CY42" s="128" t="str">
        <f t="shared" si="43"/>
        <v/>
      </c>
      <c r="CZ42" s="117" t="str">
        <f t="shared" si="44"/>
        <v/>
      </c>
      <c r="DA42" s="104" t="str">
        <f t="shared" si="45"/>
        <v/>
      </c>
      <c r="DB42" s="135"/>
    </row>
    <row r="43" spans="1:106" s="80" customFormat="1" ht="15" customHeight="1">
      <c r="A43" s="134">
        <f t="shared" si="0"/>
        <v>39</v>
      </c>
      <c r="B43" s="66"/>
      <c r="C43" s="66"/>
      <c r="D43" s="66"/>
      <c r="E43" s="66"/>
      <c r="F43" s="66"/>
      <c r="G43" s="66"/>
      <c r="H43" s="66"/>
      <c r="I43" s="66"/>
      <c r="J43" s="66"/>
      <c r="K43" s="66"/>
      <c r="L43" s="66"/>
      <c r="M43" s="71"/>
      <c r="N43" s="69" t="str">
        <f t="shared" ca="1" si="7"/>
        <v/>
      </c>
      <c r="O43" s="70"/>
      <c r="P43" s="70"/>
      <c r="Q43" s="71"/>
      <c r="R43" s="82"/>
      <c r="S43" s="72" t="str">
        <f t="shared" si="8"/>
        <v/>
      </c>
      <c r="T43" s="72" t="str">
        <f t="shared" si="9"/>
        <v/>
      </c>
      <c r="U43" s="72" t="str">
        <f t="shared" si="10"/>
        <v/>
      </c>
      <c r="V43" s="72" t="str">
        <f>IF(ISBLANK(R43), "", (POWER(R43/VLOOKUP(U43,Anthro_Calc!C:P,13,FALSE),VLOOKUP(U43,Anthro_Calc!C:P,12,FALSE))-1) / (VLOOKUP(U43,Anthro_Calc!C:P,14,FALSE)*VLOOKUP(U43,Anthro_Calc!C:P,12,FALSE)))</f>
        <v/>
      </c>
      <c r="W43" s="72" t="str">
        <f>IF(ISBLANK(R43), "", -3 + (R43 -VLOOKUP(U43,Anthro_Calc!C:P,4,FALSE)) / (VLOOKUP(U43,Anthro_Calc!C:P,5,FALSE) - VLOOKUP(U43,Anthro_Calc!C:P,4,FALSE)))</f>
        <v/>
      </c>
      <c r="X43" s="72" t="str">
        <f>IF(ISBLANK(R43), "", 3 + (R43 -VLOOKUP(U43,Anthro_Calc!C:P,10,FALSE)) / (VLOOKUP(U43,Anthro_Calc!C:P,10,FALSE) - VLOOKUP(U43,Anthro_Calc!C:P,9,FALSE)))</f>
        <v/>
      </c>
      <c r="Y43" s="120" t="str">
        <f t="shared" si="11"/>
        <v/>
      </c>
      <c r="Z43" s="117" t="str">
        <f t="shared" si="12"/>
        <v/>
      </c>
      <c r="AA43" s="104" t="str">
        <f t="shared" si="46"/>
        <v/>
      </c>
      <c r="AB43" s="71"/>
      <c r="AC43" s="74"/>
      <c r="AD43" s="78"/>
      <c r="AE43" s="75" t="str">
        <f t="shared" si="13"/>
        <v/>
      </c>
      <c r="AF43" s="72">
        <f t="shared" si="14"/>
        <v>0</v>
      </c>
      <c r="AG43" s="72">
        <f t="shared" si="15"/>
        <v>0</v>
      </c>
      <c r="AH43" s="72" t="str">
        <f t="shared" si="16"/>
        <v>0</v>
      </c>
      <c r="AI43" s="72" t="str">
        <f>IF(ISBLANK(AD43), "", (POWER(AD43/VLOOKUP(AH43,Anthro_Calc!C:P,13,FALSE),VLOOKUP(AH43,Anthro_Calc!C:P,12,FALSE))-1) / (VLOOKUP(AH43,Anthro_Calc!C:P,14,FALSE)*VLOOKUP(AH43,Anthro_Calc!C:P,12,FALSE)))</f>
        <v/>
      </c>
      <c r="AJ43" s="72" t="str">
        <f>IF(ISBLANK(AD43), "", -3 + (AD43 -VLOOKUP(AH43,Anthro_Calc!C:P,4,FALSE)) / (VLOOKUP(AH43,Anthro_Calc!C:P,5,FALSE) - VLOOKUP(AH43,Anthro_Calc!C:P,4,FALSE)))</f>
        <v/>
      </c>
      <c r="AK43" s="72" t="str">
        <f>IF(ISBLANK(AD43), "", 3 + (AD43 -VLOOKUP(AH43,Anthro_Calc!C:P,10,FALSE)) / (VLOOKUP(AH43,Anthro_Calc!C:P,10,FALSE) - VLOOKUP(AH43,Anthro_Calc!C:P,9,FALSE)))</f>
        <v/>
      </c>
      <c r="AL43" s="120" t="str">
        <f t="shared" si="17"/>
        <v/>
      </c>
      <c r="AM43" s="117" t="str">
        <f t="shared" si="18"/>
        <v/>
      </c>
      <c r="AN43" s="104" t="str">
        <f t="shared" si="19"/>
        <v/>
      </c>
      <c r="AO43" s="76" t="str">
        <f t="shared" si="1"/>
        <v/>
      </c>
      <c r="AP43" s="77"/>
      <c r="AQ43" s="77" t="str">
        <f t="shared" si="49"/>
        <v/>
      </c>
      <c r="AR43" s="71"/>
      <c r="AS43" s="74"/>
      <c r="AT43" s="82"/>
      <c r="AU43" s="75" t="str">
        <f t="shared" si="20"/>
        <v/>
      </c>
      <c r="AV43" s="72">
        <f t="shared" si="21"/>
        <v>0</v>
      </c>
      <c r="AW43" s="72">
        <f t="shared" si="22"/>
        <v>0</v>
      </c>
      <c r="AX43" s="72" t="str">
        <f t="shared" si="23"/>
        <v>0</v>
      </c>
      <c r="AY43" s="72" t="str">
        <f>IF(ISBLANK(AT43), "", (POWER(AT43/VLOOKUP(AX43,Anthro_Calc!C:P,13,FALSE),VLOOKUP(AX43,Anthro_Calc!C:P,12,FALSE))-1) / (VLOOKUP(AX43,Anthro_Calc!C:P,14,FALSE)*VLOOKUP(AX43,Anthro_Calc!C:P,12,FALSE)))</f>
        <v/>
      </c>
      <c r="AZ43" s="72" t="str">
        <f>IF(ISBLANK(AT43), "", -3 + (AT43 -VLOOKUP(AX43,Anthro_Calc!C:P,4,FALSE)) / (VLOOKUP(AX43,Anthro_Calc!C:P,5,FALSE) - VLOOKUP(AX43,Anthro_Calc!C:P,4,FALSE)))</f>
        <v/>
      </c>
      <c r="BA43" s="72" t="str">
        <f>IF(ISBLANK(AT43), "", 3 + (AT43 -VLOOKUP(AX43,Anthro_Calc!C:P,10,FALSE)) / (VLOOKUP(AX43,Anthro_Calc!C:P,10,FALSE) - VLOOKUP(AX43,Anthro_Calc!C:P,9,FALSE)))</f>
        <v/>
      </c>
      <c r="BB43" s="120" t="str">
        <f t="shared" si="24"/>
        <v/>
      </c>
      <c r="BC43" s="117" t="str">
        <f t="shared" si="25"/>
        <v/>
      </c>
      <c r="BD43" s="104" t="str">
        <f t="shared" si="2"/>
        <v/>
      </c>
      <c r="BE43" s="76" t="str">
        <f t="shared" si="3"/>
        <v/>
      </c>
      <c r="BF43" s="73" t="str">
        <f t="shared" si="26"/>
        <v/>
      </c>
      <c r="BG43" s="73" t="str">
        <f t="shared" si="4"/>
        <v/>
      </c>
      <c r="BH43" s="77"/>
      <c r="BI43" s="133"/>
      <c r="BJ43" s="71"/>
      <c r="BK43" s="74"/>
      <c r="BL43" s="78"/>
      <c r="BM43" s="75" t="str">
        <f t="shared" si="27"/>
        <v/>
      </c>
      <c r="BN43" s="72">
        <f t="shared" si="47"/>
        <v>0</v>
      </c>
      <c r="BO43" s="72">
        <f t="shared" si="48"/>
        <v>0</v>
      </c>
      <c r="BP43" s="72" t="str">
        <f t="shared" si="28"/>
        <v>0</v>
      </c>
      <c r="BQ43" s="72" t="str">
        <f>IF(ISBLANK(BL43), "", (POWER(BL43/VLOOKUP(BP43,Anthro_Calc!C:P,13,FALSE),VLOOKUP(BP43,Anthro_Calc!C:P,12,FALSE))-1) / (VLOOKUP(BP43,Anthro_Calc!C:P,14,FALSE)*VLOOKUP(BP43,Anthro_Calc!C:P,12,FALSE)))</f>
        <v/>
      </c>
      <c r="BR43" s="72" t="str">
        <f>IF(ISBLANK(BL43), "", -3 + (BL43 -VLOOKUP(BP43,Anthro_Calc!C:P,4,FALSE)) / (VLOOKUP(BP43,Anthro_Calc!C:P,5,FALSE) - VLOOKUP(BP43,Anthro_Calc!C:P,4,FALSE)))</f>
        <v/>
      </c>
      <c r="BS43" s="72" t="str">
        <f>IF(ISBLANK(BL43), "", 3 + (BL43 -VLOOKUP(BP43,Anthro_Calc!C:P,10,FALSE)) / (VLOOKUP(BP43,Anthro_Calc!C:P,10,FALSE) - VLOOKUP(BP43,Anthro_Calc!C:P,9,FALSE)))</f>
        <v/>
      </c>
      <c r="BT43" s="120" t="str">
        <f t="shared" si="29"/>
        <v/>
      </c>
      <c r="BU43" s="117" t="str">
        <f t="shared" si="30"/>
        <v/>
      </c>
      <c r="BV43" s="104" t="str">
        <f t="shared" si="31"/>
        <v/>
      </c>
      <c r="BW43" s="73" t="str">
        <f t="shared" si="5"/>
        <v/>
      </c>
      <c r="BX43" s="77"/>
      <c r="BY43" s="73" t="str">
        <f>IF(ISBLANK(BL43), "", VLOOKUP(Z43&amp;" "&amp;BV43&amp;" "&amp;BW43,Graduation_Criteria!$D$2:$E$34,2,FALSE))</f>
        <v/>
      </c>
      <c r="BZ43" s="73" t="str">
        <f t="shared" si="6"/>
        <v/>
      </c>
      <c r="CA43" s="71"/>
      <c r="CB43" s="74"/>
      <c r="CC43" s="74"/>
      <c r="CD43" s="115" t="str">
        <f t="shared" si="32"/>
        <v/>
      </c>
      <c r="CE43" s="79">
        <f t="shared" si="33"/>
        <v>0</v>
      </c>
      <c r="CF43" s="79">
        <f t="shared" si="34"/>
        <v>0</v>
      </c>
      <c r="CG43" s="79" t="str">
        <f t="shared" si="35"/>
        <v>0</v>
      </c>
      <c r="CH43" s="79" t="str">
        <f>IF(ISBLANK(CC43), "", (POWER(CC43/VLOOKUP(CG43,Anthro_Calc!C:P,13,FALSE),VLOOKUP(CG43,Anthro_Calc!C:P,12,FALSE))-1) / (VLOOKUP(CG43,Anthro_Calc!C:P,14,FALSE)*VLOOKUP(CG43,Anthro_Calc!C:P,12,FALSE)))</f>
        <v/>
      </c>
      <c r="CI43" s="79" t="str">
        <f>IF(ISBLANK(CC43), "", -3 + (CC43 -VLOOKUP(CG43,Anthro_Calc!C:P,4,FALSE)) / (VLOOKUP(CG43,Anthro_Calc!C:P,5,FALSE) - VLOOKUP(CG43,Anthro_Calc!C:P,4,FALSE)))</f>
        <v/>
      </c>
      <c r="CJ43" s="79" t="str">
        <f>IF(ISBLANK(CC43), "", 3 + (CC43 -VLOOKUP(CG43,Anthro_Calc!C:P,10,FALSE)) / (VLOOKUP(CG43,Anthro_Calc!C:P,10,FALSE) - VLOOKUP(CG43,Anthro_Calc!C:P,9,FALSE)))</f>
        <v/>
      </c>
      <c r="CK43" s="129" t="str">
        <f t="shared" si="36"/>
        <v/>
      </c>
      <c r="CL43" s="117" t="str">
        <f t="shared" si="37"/>
        <v/>
      </c>
      <c r="CM43" s="104" t="str">
        <f t="shared" si="38"/>
        <v/>
      </c>
      <c r="CN43" s="77"/>
      <c r="CO43" s="71"/>
      <c r="CP43" s="74"/>
      <c r="CQ43" s="74"/>
      <c r="CR43" s="118" t="str">
        <f t="shared" si="39"/>
        <v/>
      </c>
      <c r="CS43" s="119">
        <f t="shared" si="40"/>
        <v>0</v>
      </c>
      <c r="CT43" s="119">
        <f t="shared" si="41"/>
        <v>0</v>
      </c>
      <c r="CU43" s="119" t="str">
        <f t="shared" si="42"/>
        <v>0</v>
      </c>
      <c r="CV43" s="119" t="str">
        <f>IF(ISBLANK(CQ43), "", (POWER(CQ43/VLOOKUP(CU43,Anthro_Calc!C:P,13,FALSE),VLOOKUP(CU43,Anthro_Calc!C:P,12,FALSE))-1) / (VLOOKUP(CU43,Anthro_Calc!C:P,14,FALSE)*VLOOKUP(CU43,Anthro_Calc!C:P,12,FALSE)))</f>
        <v/>
      </c>
      <c r="CW43" s="119" t="str">
        <f>IF(ISBLANK(CQ43), "", -3 + (CQ43 -VLOOKUP(CU43,Anthro_Calc!C:P,4,FALSE)) / (VLOOKUP(CU43,Anthro_Calc!C:P,5,FALSE) - VLOOKUP(CU43,Anthro_Calc!C:P,4,FALSE)))</f>
        <v/>
      </c>
      <c r="CX43" s="119" t="str">
        <f>IF(ISBLANK(CQ43), "", 3 + (CQ43 -VLOOKUP(CU43,Anthro_Calc!C:P,10,FALSE)) / (VLOOKUP(CU43,Anthro_Calc!C:P,10,FALSE) - VLOOKUP(CU43,Anthro_Calc!C:P,9,FALSE)))</f>
        <v/>
      </c>
      <c r="CY43" s="128" t="str">
        <f t="shared" si="43"/>
        <v/>
      </c>
      <c r="CZ43" s="117" t="str">
        <f t="shared" si="44"/>
        <v/>
      </c>
      <c r="DA43" s="104" t="str">
        <f t="shared" si="45"/>
        <v/>
      </c>
      <c r="DB43" s="135"/>
    </row>
    <row r="44" spans="1:106" s="80" customFormat="1" ht="15" customHeight="1">
      <c r="A44" s="134">
        <f t="shared" si="0"/>
        <v>40</v>
      </c>
      <c r="B44" s="66"/>
      <c r="C44" s="66"/>
      <c r="D44" s="66"/>
      <c r="E44" s="66"/>
      <c r="F44" s="66"/>
      <c r="G44" s="66"/>
      <c r="H44" s="66"/>
      <c r="I44" s="66"/>
      <c r="J44" s="66"/>
      <c r="K44" s="66"/>
      <c r="L44" s="66"/>
      <c r="M44" s="71"/>
      <c r="N44" s="69" t="str">
        <f t="shared" ca="1" si="7"/>
        <v/>
      </c>
      <c r="O44" s="70"/>
      <c r="P44" s="70"/>
      <c r="Q44" s="71"/>
      <c r="R44" s="82"/>
      <c r="S44" s="72" t="str">
        <f t="shared" si="8"/>
        <v/>
      </c>
      <c r="T44" s="72" t="str">
        <f t="shared" si="9"/>
        <v/>
      </c>
      <c r="U44" s="72" t="str">
        <f t="shared" si="10"/>
        <v/>
      </c>
      <c r="V44" s="72" t="str">
        <f>IF(ISBLANK(R44), "", (POWER(R44/VLOOKUP(U44,Anthro_Calc!C:P,13,FALSE),VLOOKUP(U44,Anthro_Calc!C:P,12,FALSE))-1) / (VLOOKUP(U44,Anthro_Calc!C:P,14,FALSE)*VLOOKUP(U44,Anthro_Calc!C:P,12,FALSE)))</f>
        <v/>
      </c>
      <c r="W44" s="72" t="str">
        <f>IF(ISBLANK(R44), "", -3 + (R44 -VLOOKUP(U44,Anthro_Calc!C:P,4,FALSE)) / (VLOOKUP(U44,Anthro_Calc!C:P,5,FALSE) - VLOOKUP(U44,Anthro_Calc!C:P,4,FALSE)))</f>
        <v/>
      </c>
      <c r="X44" s="72" t="str">
        <f>IF(ISBLANK(R44), "", 3 + (R44 -VLOOKUP(U44,Anthro_Calc!C:P,10,FALSE)) / (VLOOKUP(U44,Anthro_Calc!C:P,10,FALSE) - VLOOKUP(U44,Anthro_Calc!C:P,9,FALSE)))</f>
        <v/>
      </c>
      <c r="Y44" s="120" t="str">
        <f t="shared" si="11"/>
        <v/>
      </c>
      <c r="Z44" s="117" t="str">
        <f t="shared" si="12"/>
        <v/>
      </c>
      <c r="AA44" s="104" t="str">
        <f t="shared" si="46"/>
        <v/>
      </c>
      <c r="AB44" s="71"/>
      <c r="AC44" s="74"/>
      <c r="AD44" s="78"/>
      <c r="AE44" s="75" t="str">
        <f t="shared" si="13"/>
        <v/>
      </c>
      <c r="AF44" s="72">
        <f t="shared" si="14"/>
        <v>0</v>
      </c>
      <c r="AG44" s="72">
        <f t="shared" si="15"/>
        <v>0</v>
      </c>
      <c r="AH44" s="72" t="str">
        <f t="shared" si="16"/>
        <v>0</v>
      </c>
      <c r="AI44" s="72" t="str">
        <f>IF(ISBLANK(AD44), "", (POWER(AD44/VLOOKUP(AH44,Anthro_Calc!C:P,13,FALSE),VLOOKUP(AH44,Anthro_Calc!C:P,12,FALSE))-1) / (VLOOKUP(AH44,Anthro_Calc!C:P,14,FALSE)*VLOOKUP(AH44,Anthro_Calc!C:P,12,FALSE)))</f>
        <v/>
      </c>
      <c r="AJ44" s="72" t="str">
        <f>IF(ISBLANK(AD44), "", -3 + (AD44 -VLOOKUP(AH44,Anthro_Calc!C:P,4,FALSE)) / (VLOOKUP(AH44,Anthro_Calc!C:P,5,FALSE) - VLOOKUP(AH44,Anthro_Calc!C:P,4,FALSE)))</f>
        <v/>
      </c>
      <c r="AK44" s="72" t="str">
        <f>IF(ISBLANK(AD44), "", 3 + (AD44 -VLOOKUP(AH44,Anthro_Calc!C:P,10,FALSE)) / (VLOOKUP(AH44,Anthro_Calc!C:P,10,FALSE) - VLOOKUP(AH44,Anthro_Calc!C:P,9,FALSE)))</f>
        <v/>
      </c>
      <c r="AL44" s="120" t="str">
        <f t="shared" si="17"/>
        <v/>
      </c>
      <c r="AM44" s="117" t="str">
        <f t="shared" si="18"/>
        <v/>
      </c>
      <c r="AN44" s="104" t="str">
        <f t="shared" si="19"/>
        <v/>
      </c>
      <c r="AO44" s="76" t="str">
        <f t="shared" si="1"/>
        <v/>
      </c>
      <c r="AP44" s="77"/>
      <c r="AQ44" s="77" t="str">
        <f t="shared" si="49"/>
        <v/>
      </c>
      <c r="AR44" s="71"/>
      <c r="AS44" s="74"/>
      <c r="AT44" s="82"/>
      <c r="AU44" s="75" t="str">
        <f t="shared" si="20"/>
        <v/>
      </c>
      <c r="AV44" s="72">
        <f t="shared" si="21"/>
        <v>0</v>
      </c>
      <c r="AW44" s="72">
        <f t="shared" si="22"/>
        <v>0</v>
      </c>
      <c r="AX44" s="72" t="str">
        <f t="shared" si="23"/>
        <v>0</v>
      </c>
      <c r="AY44" s="72" t="str">
        <f>IF(ISBLANK(AT44), "", (POWER(AT44/VLOOKUP(AX44,Anthro_Calc!C:P,13,FALSE),VLOOKUP(AX44,Anthro_Calc!C:P,12,FALSE))-1) / (VLOOKUP(AX44,Anthro_Calc!C:P,14,FALSE)*VLOOKUP(AX44,Anthro_Calc!C:P,12,FALSE)))</f>
        <v/>
      </c>
      <c r="AZ44" s="72" t="str">
        <f>IF(ISBLANK(AT44), "", -3 + (AT44 -VLOOKUP(AX44,Anthro_Calc!C:P,4,FALSE)) / (VLOOKUP(AX44,Anthro_Calc!C:P,5,FALSE) - VLOOKUP(AX44,Anthro_Calc!C:P,4,FALSE)))</f>
        <v/>
      </c>
      <c r="BA44" s="72" t="str">
        <f>IF(ISBLANK(AT44), "", 3 + (AT44 -VLOOKUP(AX44,Anthro_Calc!C:P,10,FALSE)) / (VLOOKUP(AX44,Anthro_Calc!C:P,10,FALSE) - VLOOKUP(AX44,Anthro_Calc!C:P,9,FALSE)))</f>
        <v/>
      </c>
      <c r="BB44" s="120" t="str">
        <f t="shared" si="24"/>
        <v/>
      </c>
      <c r="BC44" s="117" t="str">
        <f t="shared" si="25"/>
        <v/>
      </c>
      <c r="BD44" s="104" t="str">
        <f t="shared" si="2"/>
        <v/>
      </c>
      <c r="BE44" s="76" t="str">
        <f t="shared" si="3"/>
        <v/>
      </c>
      <c r="BF44" s="73" t="str">
        <f t="shared" si="26"/>
        <v/>
      </c>
      <c r="BG44" s="73" t="str">
        <f t="shared" si="4"/>
        <v/>
      </c>
      <c r="BH44" s="77"/>
      <c r="BI44" s="133"/>
      <c r="BJ44" s="71"/>
      <c r="BK44" s="74"/>
      <c r="BL44" s="78"/>
      <c r="BM44" s="75" t="str">
        <f t="shared" si="27"/>
        <v/>
      </c>
      <c r="BN44" s="72">
        <f t="shared" si="47"/>
        <v>0</v>
      </c>
      <c r="BO44" s="72">
        <f t="shared" si="48"/>
        <v>0</v>
      </c>
      <c r="BP44" s="72" t="str">
        <f t="shared" si="28"/>
        <v>0</v>
      </c>
      <c r="BQ44" s="72" t="str">
        <f>IF(ISBLANK(BL44), "", (POWER(BL44/VLOOKUP(BP44,Anthro_Calc!C:P,13,FALSE),VLOOKUP(BP44,Anthro_Calc!C:P,12,FALSE))-1) / (VLOOKUP(BP44,Anthro_Calc!C:P,14,FALSE)*VLOOKUP(BP44,Anthro_Calc!C:P,12,FALSE)))</f>
        <v/>
      </c>
      <c r="BR44" s="72" t="str">
        <f>IF(ISBLANK(BL44), "", -3 + (BL44 -VLOOKUP(BP44,Anthro_Calc!C:P,4,FALSE)) / (VLOOKUP(BP44,Anthro_Calc!C:P,5,FALSE) - VLOOKUP(BP44,Anthro_Calc!C:P,4,FALSE)))</f>
        <v/>
      </c>
      <c r="BS44" s="72" t="str">
        <f>IF(ISBLANK(BL44), "", 3 + (BL44 -VLOOKUP(BP44,Anthro_Calc!C:P,10,FALSE)) / (VLOOKUP(BP44,Anthro_Calc!C:P,10,FALSE) - VLOOKUP(BP44,Anthro_Calc!C:P,9,FALSE)))</f>
        <v/>
      </c>
      <c r="BT44" s="120" t="str">
        <f t="shared" si="29"/>
        <v/>
      </c>
      <c r="BU44" s="117" t="str">
        <f t="shared" si="30"/>
        <v/>
      </c>
      <c r="BV44" s="104" t="str">
        <f t="shared" si="31"/>
        <v/>
      </c>
      <c r="BW44" s="73" t="str">
        <f t="shared" si="5"/>
        <v/>
      </c>
      <c r="BX44" s="77"/>
      <c r="BY44" s="73" t="str">
        <f>IF(ISBLANK(BL44), "", VLOOKUP(Z44&amp;" "&amp;BV44&amp;" "&amp;BW44,Graduation_Criteria!$D$2:$E$34,2,FALSE))</f>
        <v/>
      </c>
      <c r="BZ44" s="73" t="str">
        <f t="shared" si="6"/>
        <v/>
      </c>
      <c r="CA44" s="71"/>
      <c r="CB44" s="74"/>
      <c r="CC44" s="74"/>
      <c r="CD44" s="115" t="str">
        <f t="shared" si="32"/>
        <v/>
      </c>
      <c r="CE44" s="79">
        <f t="shared" si="33"/>
        <v>0</v>
      </c>
      <c r="CF44" s="79">
        <f t="shared" si="34"/>
        <v>0</v>
      </c>
      <c r="CG44" s="79" t="str">
        <f t="shared" si="35"/>
        <v>0</v>
      </c>
      <c r="CH44" s="79" t="str">
        <f>IF(ISBLANK(CC44), "", (POWER(CC44/VLOOKUP(CG44,Anthro_Calc!C:P,13,FALSE),VLOOKUP(CG44,Anthro_Calc!C:P,12,FALSE))-1) / (VLOOKUP(CG44,Anthro_Calc!C:P,14,FALSE)*VLOOKUP(CG44,Anthro_Calc!C:P,12,FALSE)))</f>
        <v/>
      </c>
      <c r="CI44" s="79" t="str">
        <f>IF(ISBLANK(CC44), "", -3 + (CC44 -VLOOKUP(CG44,Anthro_Calc!C:P,4,FALSE)) / (VLOOKUP(CG44,Anthro_Calc!C:P,5,FALSE) - VLOOKUP(CG44,Anthro_Calc!C:P,4,FALSE)))</f>
        <v/>
      </c>
      <c r="CJ44" s="79" t="str">
        <f>IF(ISBLANK(CC44), "", 3 + (CC44 -VLOOKUP(CG44,Anthro_Calc!C:P,10,FALSE)) / (VLOOKUP(CG44,Anthro_Calc!C:P,10,FALSE) - VLOOKUP(CG44,Anthro_Calc!C:P,9,FALSE)))</f>
        <v/>
      </c>
      <c r="CK44" s="129" t="str">
        <f t="shared" si="36"/>
        <v/>
      </c>
      <c r="CL44" s="117" t="str">
        <f t="shared" si="37"/>
        <v/>
      </c>
      <c r="CM44" s="104" t="str">
        <f t="shared" si="38"/>
        <v/>
      </c>
      <c r="CN44" s="77"/>
      <c r="CO44" s="71"/>
      <c r="CP44" s="74"/>
      <c r="CQ44" s="74"/>
      <c r="CR44" s="118" t="str">
        <f t="shared" si="39"/>
        <v/>
      </c>
      <c r="CS44" s="119">
        <f t="shared" si="40"/>
        <v>0</v>
      </c>
      <c r="CT44" s="119">
        <f t="shared" si="41"/>
        <v>0</v>
      </c>
      <c r="CU44" s="119" t="str">
        <f t="shared" si="42"/>
        <v>0</v>
      </c>
      <c r="CV44" s="119" t="str">
        <f>IF(ISBLANK(CQ44), "", (POWER(CQ44/VLOOKUP(CU44,Anthro_Calc!C:P,13,FALSE),VLOOKUP(CU44,Anthro_Calc!C:P,12,FALSE))-1) / (VLOOKUP(CU44,Anthro_Calc!C:P,14,FALSE)*VLOOKUP(CU44,Anthro_Calc!C:P,12,FALSE)))</f>
        <v/>
      </c>
      <c r="CW44" s="119" t="str">
        <f>IF(ISBLANK(CQ44), "", -3 + (CQ44 -VLOOKUP(CU44,Anthro_Calc!C:P,4,FALSE)) / (VLOOKUP(CU44,Anthro_Calc!C:P,5,FALSE) - VLOOKUP(CU44,Anthro_Calc!C:P,4,FALSE)))</f>
        <v/>
      </c>
      <c r="CX44" s="119" t="str">
        <f>IF(ISBLANK(CQ44), "", 3 + (CQ44 -VLOOKUP(CU44,Anthro_Calc!C:P,10,FALSE)) / (VLOOKUP(CU44,Anthro_Calc!C:P,10,FALSE) - VLOOKUP(CU44,Anthro_Calc!C:P,9,FALSE)))</f>
        <v/>
      </c>
      <c r="CY44" s="128" t="str">
        <f t="shared" si="43"/>
        <v/>
      </c>
      <c r="CZ44" s="117" t="str">
        <f t="shared" si="44"/>
        <v/>
      </c>
      <c r="DA44" s="104" t="str">
        <f t="shared" si="45"/>
        <v/>
      </c>
      <c r="DB44" s="135"/>
    </row>
    <row r="45" spans="1:106" s="80" customFormat="1" ht="15" customHeight="1">
      <c r="A45" s="134">
        <f t="shared" si="0"/>
        <v>41</v>
      </c>
      <c r="B45" s="66"/>
      <c r="C45" s="66"/>
      <c r="D45" s="66"/>
      <c r="E45" s="66"/>
      <c r="F45" s="66"/>
      <c r="G45" s="66"/>
      <c r="H45" s="66"/>
      <c r="I45" s="66"/>
      <c r="J45" s="66"/>
      <c r="K45" s="66"/>
      <c r="L45" s="66"/>
      <c r="M45" s="71"/>
      <c r="N45" s="69" t="str">
        <f t="shared" ca="1" si="7"/>
        <v/>
      </c>
      <c r="O45" s="70"/>
      <c r="P45" s="70"/>
      <c r="Q45" s="71"/>
      <c r="R45" s="82"/>
      <c r="S45" s="72" t="str">
        <f t="shared" si="8"/>
        <v/>
      </c>
      <c r="T45" s="72" t="str">
        <f t="shared" si="9"/>
        <v/>
      </c>
      <c r="U45" s="72" t="str">
        <f t="shared" si="10"/>
        <v/>
      </c>
      <c r="V45" s="72" t="str">
        <f>IF(ISBLANK(R45), "", (POWER(R45/VLOOKUP(U45,Anthro_Calc!C:P,13,FALSE),VLOOKUP(U45,Anthro_Calc!C:P,12,FALSE))-1) / (VLOOKUP(U45,Anthro_Calc!C:P,14,FALSE)*VLOOKUP(U45,Anthro_Calc!C:P,12,FALSE)))</f>
        <v/>
      </c>
      <c r="W45" s="72" t="str">
        <f>IF(ISBLANK(R45), "", -3 + (R45 -VLOOKUP(U45,Anthro_Calc!C:P,4,FALSE)) / (VLOOKUP(U45,Anthro_Calc!C:P,5,FALSE) - VLOOKUP(U45,Anthro_Calc!C:P,4,FALSE)))</f>
        <v/>
      </c>
      <c r="X45" s="72" t="str">
        <f>IF(ISBLANK(R45), "", 3 + (R45 -VLOOKUP(U45,Anthro_Calc!C:P,10,FALSE)) / (VLOOKUP(U45,Anthro_Calc!C:P,10,FALSE) - VLOOKUP(U45,Anthro_Calc!C:P,9,FALSE)))</f>
        <v/>
      </c>
      <c r="Y45" s="120" t="str">
        <f t="shared" si="11"/>
        <v/>
      </c>
      <c r="Z45" s="117" t="str">
        <f t="shared" si="12"/>
        <v/>
      </c>
      <c r="AA45" s="104" t="str">
        <f t="shared" si="46"/>
        <v/>
      </c>
      <c r="AB45" s="71"/>
      <c r="AC45" s="74"/>
      <c r="AD45" s="78"/>
      <c r="AE45" s="75" t="str">
        <f t="shared" si="13"/>
        <v/>
      </c>
      <c r="AF45" s="72">
        <f t="shared" si="14"/>
        <v>0</v>
      </c>
      <c r="AG45" s="72">
        <f t="shared" si="15"/>
        <v>0</v>
      </c>
      <c r="AH45" s="72" t="str">
        <f t="shared" si="16"/>
        <v>0</v>
      </c>
      <c r="AI45" s="72" t="str">
        <f>IF(ISBLANK(AD45), "", (POWER(AD45/VLOOKUP(AH45,Anthro_Calc!C:P,13,FALSE),VLOOKUP(AH45,Anthro_Calc!C:P,12,FALSE))-1) / (VLOOKUP(AH45,Anthro_Calc!C:P,14,FALSE)*VLOOKUP(AH45,Anthro_Calc!C:P,12,FALSE)))</f>
        <v/>
      </c>
      <c r="AJ45" s="72" t="str">
        <f>IF(ISBLANK(AD45), "", -3 + (AD45 -VLOOKUP(AH45,Anthro_Calc!C:P,4,FALSE)) / (VLOOKUP(AH45,Anthro_Calc!C:P,5,FALSE) - VLOOKUP(AH45,Anthro_Calc!C:P,4,FALSE)))</f>
        <v/>
      </c>
      <c r="AK45" s="72" t="str">
        <f>IF(ISBLANK(AD45), "", 3 + (AD45 -VLOOKUP(AH45,Anthro_Calc!C:P,10,FALSE)) / (VLOOKUP(AH45,Anthro_Calc!C:P,10,FALSE) - VLOOKUP(AH45,Anthro_Calc!C:P,9,FALSE)))</f>
        <v/>
      </c>
      <c r="AL45" s="120" t="str">
        <f t="shared" si="17"/>
        <v/>
      </c>
      <c r="AM45" s="117" t="str">
        <f t="shared" si="18"/>
        <v/>
      </c>
      <c r="AN45" s="104" t="str">
        <f t="shared" si="19"/>
        <v/>
      </c>
      <c r="AO45" s="76" t="str">
        <f t="shared" si="1"/>
        <v/>
      </c>
      <c r="AP45" s="77"/>
      <c r="AQ45" s="77" t="str">
        <f t="shared" si="49"/>
        <v/>
      </c>
      <c r="AR45" s="71"/>
      <c r="AS45" s="74"/>
      <c r="AT45" s="82"/>
      <c r="AU45" s="75" t="str">
        <f t="shared" si="20"/>
        <v/>
      </c>
      <c r="AV45" s="72">
        <f t="shared" si="21"/>
        <v>0</v>
      </c>
      <c r="AW45" s="72">
        <f t="shared" si="22"/>
        <v>0</v>
      </c>
      <c r="AX45" s="72" t="str">
        <f t="shared" si="23"/>
        <v>0</v>
      </c>
      <c r="AY45" s="72" t="str">
        <f>IF(ISBLANK(AT45), "", (POWER(AT45/VLOOKUP(AX45,Anthro_Calc!C:P,13,FALSE),VLOOKUP(AX45,Anthro_Calc!C:P,12,FALSE))-1) / (VLOOKUP(AX45,Anthro_Calc!C:P,14,FALSE)*VLOOKUP(AX45,Anthro_Calc!C:P,12,FALSE)))</f>
        <v/>
      </c>
      <c r="AZ45" s="72" t="str">
        <f>IF(ISBLANK(AT45), "", -3 + (AT45 -VLOOKUP(AX45,Anthro_Calc!C:P,4,FALSE)) / (VLOOKUP(AX45,Anthro_Calc!C:P,5,FALSE) - VLOOKUP(AX45,Anthro_Calc!C:P,4,FALSE)))</f>
        <v/>
      </c>
      <c r="BA45" s="72" t="str">
        <f>IF(ISBLANK(AT45), "", 3 + (AT45 -VLOOKUP(AX45,Anthro_Calc!C:P,10,FALSE)) / (VLOOKUP(AX45,Anthro_Calc!C:P,10,FALSE) - VLOOKUP(AX45,Anthro_Calc!C:P,9,FALSE)))</f>
        <v/>
      </c>
      <c r="BB45" s="120" t="str">
        <f t="shared" si="24"/>
        <v/>
      </c>
      <c r="BC45" s="117" t="str">
        <f t="shared" si="25"/>
        <v/>
      </c>
      <c r="BD45" s="104" t="str">
        <f t="shared" si="2"/>
        <v/>
      </c>
      <c r="BE45" s="76" t="str">
        <f t="shared" si="3"/>
        <v/>
      </c>
      <c r="BF45" s="73" t="str">
        <f t="shared" si="26"/>
        <v/>
      </c>
      <c r="BG45" s="73" t="str">
        <f t="shared" si="4"/>
        <v/>
      </c>
      <c r="BH45" s="77"/>
      <c r="BI45" s="133"/>
      <c r="BJ45" s="71"/>
      <c r="BK45" s="74"/>
      <c r="BL45" s="78"/>
      <c r="BM45" s="75" t="str">
        <f t="shared" si="27"/>
        <v/>
      </c>
      <c r="BN45" s="72">
        <f t="shared" si="47"/>
        <v>0</v>
      </c>
      <c r="BO45" s="72">
        <f t="shared" si="48"/>
        <v>0</v>
      </c>
      <c r="BP45" s="72" t="str">
        <f t="shared" si="28"/>
        <v>0</v>
      </c>
      <c r="BQ45" s="72" t="str">
        <f>IF(ISBLANK(BL45), "", (POWER(BL45/VLOOKUP(BP45,Anthro_Calc!C:P,13,FALSE),VLOOKUP(BP45,Anthro_Calc!C:P,12,FALSE))-1) / (VLOOKUP(BP45,Anthro_Calc!C:P,14,FALSE)*VLOOKUP(BP45,Anthro_Calc!C:P,12,FALSE)))</f>
        <v/>
      </c>
      <c r="BR45" s="72" t="str">
        <f>IF(ISBLANK(BL45), "", -3 + (BL45 -VLOOKUP(BP45,Anthro_Calc!C:P,4,FALSE)) / (VLOOKUP(BP45,Anthro_Calc!C:P,5,FALSE) - VLOOKUP(BP45,Anthro_Calc!C:P,4,FALSE)))</f>
        <v/>
      </c>
      <c r="BS45" s="72" t="str">
        <f>IF(ISBLANK(BL45), "", 3 + (BL45 -VLOOKUP(BP45,Anthro_Calc!C:P,10,FALSE)) / (VLOOKUP(BP45,Anthro_Calc!C:P,10,FALSE) - VLOOKUP(BP45,Anthro_Calc!C:P,9,FALSE)))</f>
        <v/>
      </c>
      <c r="BT45" s="120" t="str">
        <f t="shared" si="29"/>
        <v/>
      </c>
      <c r="BU45" s="117" t="str">
        <f t="shared" si="30"/>
        <v/>
      </c>
      <c r="BV45" s="104" t="str">
        <f t="shared" si="31"/>
        <v/>
      </c>
      <c r="BW45" s="73" t="str">
        <f t="shared" si="5"/>
        <v/>
      </c>
      <c r="BX45" s="77"/>
      <c r="BY45" s="73" t="str">
        <f>IF(ISBLANK(BL45), "", VLOOKUP(Z45&amp;" "&amp;BV45&amp;" "&amp;BW45,Graduation_Criteria!$D$2:$E$34,2,FALSE))</f>
        <v/>
      </c>
      <c r="BZ45" s="73" t="str">
        <f t="shared" si="6"/>
        <v/>
      </c>
      <c r="CA45" s="71"/>
      <c r="CB45" s="74"/>
      <c r="CC45" s="74"/>
      <c r="CD45" s="115" t="str">
        <f t="shared" si="32"/>
        <v/>
      </c>
      <c r="CE45" s="79">
        <f t="shared" si="33"/>
        <v>0</v>
      </c>
      <c r="CF45" s="79">
        <f t="shared" si="34"/>
        <v>0</v>
      </c>
      <c r="CG45" s="79" t="str">
        <f t="shared" si="35"/>
        <v>0</v>
      </c>
      <c r="CH45" s="79" t="str">
        <f>IF(ISBLANK(CC45), "", (POWER(CC45/VLOOKUP(CG45,Anthro_Calc!C:P,13,FALSE),VLOOKUP(CG45,Anthro_Calc!C:P,12,FALSE))-1) / (VLOOKUP(CG45,Anthro_Calc!C:P,14,FALSE)*VLOOKUP(CG45,Anthro_Calc!C:P,12,FALSE)))</f>
        <v/>
      </c>
      <c r="CI45" s="79" t="str">
        <f>IF(ISBLANK(CC45), "", -3 + (CC45 -VLOOKUP(CG45,Anthro_Calc!C:P,4,FALSE)) / (VLOOKUP(CG45,Anthro_Calc!C:P,5,FALSE) - VLOOKUP(CG45,Anthro_Calc!C:P,4,FALSE)))</f>
        <v/>
      </c>
      <c r="CJ45" s="79" t="str">
        <f>IF(ISBLANK(CC45), "", 3 + (CC45 -VLOOKUP(CG45,Anthro_Calc!C:P,10,FALSE)) / (VLOOKUP(CG45,Anthro_Calc!C:P,10,FALSE) - VLOOKUP(CG45,Anthro_Calc!C:P,9,FALSE)))</f>
        <v/>
      </c>
      <c r="CK45" s="129" t="str">
        <f t="shared" si="36"/>
        <v/>
      </c>
      <c r="CL45" s="117" t="str">
        <f t="shared" si="37"/>
        <v/>
      </c>
      <c r="CM45" s="104" t="str">
        <f t="shared" si="38"/>
        <v/>
      </c>
      <c r="CN45" s="77"/>
      <c r="CO45" s="71"/>
      <c r="CP45" s="74"/>
      <c r="CQ45" s="74"/>
      <c r="CR45" s="118" t="str">
        <f t="shared" si="39"/>
        <v/>
      </c>
      <c r="CS45" s="119">
        <f t="shared" si="40"/>
        <v>0</v>
      </c>
      <c r="CT45" s="119">
        <f t="shared" si="41"/>
        <v>0</v>
      </c>
      <c r="CU45" s="119" t="str">
        <f t="shared" si="42"/>
        <v>0</v>
      </c>
      <c r="CV45" s="119" t="str">
        <f>IF(ISBLANK(CQ45), "", (POWER(CQ45/VLOOKUP(CU45,Anthro_Calc!C:P,13,FALSE),VLOOKUP(CU45,Anthro_Calc!C:P,12,FALSE))-1) / (VLOOKUP(CU45,Anthro_Calc!C:P,14,FALSE)*VLOOKUP(CU45,Anthro_Calc!C:P,12,FALSE)))</f>
        <v/>
      </c>
      <c r="CW45" s="119" t="str">
        <f>IF(ISBLANK(CQ45), "", -3 + (CQ45 -VLOOKUP(CU45,Anthro_Calc!C:P,4,FALSE)) / (VLOOKUP(CU45,Anthro_Calc!C:P,5,FALSE) - VLOOKUP(CU45,Anthro_Calc!C:P,4,FALSE)))</f>
        <v/>
      </c>
      <c r="CX45" s="119" t="str">
        <f>IF(ISBLANK(CQ45), "", 3 + (CQ45 -VLOOKUP(CU45,Anthro_Calc!C:P,10,FALSE)) / (VLOOKUP(CU45,Anthro_Calc!C:P,10,FALSE) - VLOOKUP(CU45,Anthro_Calc!C:P,9,FALSE)))</f>
        <v/>
      </c>
      <c r="CY45" s="128" t="str">
        <f t="shared" si="43"/>
        <v/>
      </c>
      <c r="CZ45" s="117" t="str">
        <f t="shared" si="44"/>
        <v/>
      </c>
      <c r="DA45" s="104" t="str">
        <f t="shared" si="45"/>
        <v/>
      </c>
      <c r="DB45" s="135"/>
    </row>
    <row r="46" spans="1:106" s="80" customFormat="1" ht="15" customHeight="1">
      <c r="A46" s="134">
        <f t="shared" si="0"/>
        <v>42</v>
      </c>
      <c r="B46" s="66"/>
      <c r="C46" s="66"/>
      <c r="D46" s="66"/>
      <c r="E46" s="66"/>
      <c r="F46" s="66"/>
      <c r="G46" s="66"/>
      <c r="H46" s="66"/>
      <c r="I46" s="66"/>
      <c r="J46" s="66"/>
      <c r="K46" s="66"/>
      <c r="L46" s="66"/>
      <c r="M46" s="71"/>
      <c r="N46" s="69" t="str">
        <f t="shared" ca="1" si="7"/>
        <v/>
      </c>
      <c r="O46" s="70"/>
      <c r="P46" s="70"/>
      <c r="Q46" s="71"/>
      <c r="R46" s="82"/>
      <c r="S46" s="72" t="str">
        <f t="shared" si="8"/>
        <v/>
      </c>
      <c r="T46" s="72" t="str">
        <f t="shared" si="9"/>
        <v/>
      </c>
      <c r="U46" s="72" t="str">
        <f t="shared" si="10"/>
        <v/>
      </c>
      <c r="V46" s="72" t="str">
        <f>IF(ISBLANK(R46), "", (POWER(R46/VLOOKUP(U46,Anthro_Calc!C:P,13,FALSE),VLOOKUP(U46,Anthro_Calc!C:P,12,FALSE))-1) / (VLOOKUP(U46,Anthro_Calc!C:P,14,FALSE)*VLOOKUP(U46,Anthro_Calc!C:P,12,FALSE)))</f>
        <v/>
      </c>
      <c r="W46" s="72" t="str">
        <f>IF(ISBLANK(R46), "", -3 + (R46 -VLOOKUP(U46,Anthro_Calc!C:P,4,FALSE)) / (VLOOKUP(U46,Anthro_Calc!C:P,5,FALSE) - VLOOKUP(U46,Anthro_Calc!C:P,4,FALSE)))</f>
        <v/>
      </c>
      <c r="X46" s="72" t="str">
        <f>IF(ISBLANK(R46), "", 3 + (R46 -VLOOKUP(U46,Anthro_Calc!C:P,10,FALSE)) / (VLOOKUP(U46,Anthro_Calc!C:P,10,FALSE) - VLOOKUP(U46,Anthro_Calc!C:P,9,FALSE)))</f>
        <v/>
      </c>
      <c r="Y46" s="120" t="str">
        <f t="shared" si="11"/>
        <v/>
      </c>
      <c r="Z46" s="117" t="str">
        <f t="shared" si="12"/>
        <v/>
      </c>
      <c r="AA46" s="104" t="str">
        <f t="shared" si="46"/>
        <v/>
      </c>
      <c r="AB46" s="71"/>
      <c r="AC46" s="74"/>
      <c r="AD46" s="78"/>
      <c r="AE46" s="75" t="str">
        <f t="shared" si="13"/>
        <v/>
      </c>
      <c r="AF46" s="72">
        <f t="shared" si="14"/>
        <v>0</v>
      </c>
      <c r="AG46" s="72">
        <f t="shared" si="15"/>
        <v>0</v>
      </c>
      <c r="AH46" s="72" t="str">
        <f t="shared" si="16"/>
        <v>0</v>
      </c>
      <c r="AI46" s="72" t="str">
        <f>IF(ISBLANK(AD46), "", (POWER(AD46/VLOOKUP(AH46,Anthro_Calc!C:P,13,FALSE),VLOOKUP(AH46,Anthro_Calc!C:P,12,FALSE))-1) / (VLOOKUP(AH46,Anthro_Calc!C:P,14,FALSE)*VLOOKUP(AH46,Anthro_Calc!C:P,12,FALSE)))</f>
        <v/>
      </c>
      <c r="AJ46" s="72" t="str">
        <f>IF(ISBLANK(AD46), "", -3 + (AD46 -VLOOKUP(AH46,Anthro_Calc!C:P,4,FALSE)) / (VLOOKUP(AH46,Anthro_Calc!C:P,5,FALSE) - VLOOKUP(AH46,Anthro_Calc!C:P,4,FALSE)))</f>
        <v/>
      </c>
      <c r="AK46" s="72" t="str">
        <f>IF(ISBLANK(AD46), "", 3 + (AD46 -VLOOKUP(AH46,Anthro_Calc!C:P,10,FALSE)) / (VLOOKUP(AH46,Anthro_Calc!C:P,10,FALSE) - VLOOKUP(AH46,Anthro_Calc!C:P,9,FALSE)))</f>
        <v/>
      </c>
      <c r="AL46" s="120" t="str">
        <f t="shared" si="17"/>
        <v/>
      </c>
      <c r="AM46" s="117" t="str">
        <f t="shared" si="18"/>
        <v/>
      </c>
      <c r="AN46" s="104" t="str">
        <f t="shared" si="19"/>
        <v/>
      </c>
      <c r="AO46" s="76" t="str">
        <f t="shared" si="1"/>
        <v/>
      </c>
      <c r="AP46" s="77"/>
      <c r="AQ46" s="77" t="str">
        <f t="shared" si="49"/>
        <v/>
      </c>
      <c r="AR46" s="71"/>
      <c r="AS46" s="74"/>
      <c r="AT46" s="82"/>
      <c r="AU46" s="75" t="str">
        <f t="shared" si="20"/>
        <v/>
      </c>
      <c r="AV46" s="72">
        <f t="shared" si="21"/>
        <v>0</v>
      </c>
      <c r="AW46" s="72">
        <f t="shared" si="22"/>
        <v>0</v>
      </c>
      <c r="AX46" s="72" t="str">
        <f t="shared" si="23"/>
        <v>0</v>
      </c>
      <c r="AY46" s="72" t="str">
        <f>IF(ISBLANK(AT46), "", (POWER(AT46/VLOOKUP(AX46,Anthro_Calc!C:P,13,FALSE),VLOOKUP(AX46,Anthro_Calc!C:P,12,FALSE))-1) / (VLOOKUP(AX46,Anthro_Calc!C:P,14,FALSE)*VLOOKUP(AX46,Anthro_Calc!C:P,12,FALSE)))</f>
        <v/>
      </c>
      <c r="AZ46" s="72" t="str">
        <f>IF(ISBLANK(AT46), "", -3 + (AT46 -VLOOKUP(AX46,Anthro_Calc!C:P,4,FALSE)) / (VLOOKUP(AX46,Anthro_Calc!C:P,5,FALSE) - VLOOKUP(AX46,Anthro_Calc!C:P,4,FALSE)))</f>
        <v/>
      </c>
      <c r="BA46" s="72" t="str">
        <f>IF(ISBLANK(AT46), "", 3 + (AT46 -VLOOKUP(AX46,Anthro_Calc!C:P,10,FALSE)) / (VLOOKUP(AX46,Anthro_Calc!C:P,10,FALSE) - VLOOKUP(AX46,Anthro_Calc!C:P,9,FALSE)))</f>
        <v/>
      </c>
      <c r="BB46" s="120" t="str">
        <f t="shared" si="24"/>
        <v/>
      </c>
      <c r="BC46" s="117" t="str">
        <f t="shared" si="25"/>
        <v/>
      </c>
      <c r="BD46" s="104" t="str">
        <f t="shared" si="2"/>
        <v/>
      </c>
      <c r="BE46" s="76" t="str">
        <f t="shared" si="3"/>
        <v/>
      </c>
      <c r="BF46" s="73" t="str">
        <f t="shared" si="26"/>
        <v/>
      </c>
      <c r="BG46" s="73" t="str">
        <f t="shared" si="4"/>
        <v/>
      </c>
      <c r="BH46" s="77"/>
      <c r="BI46" s="133"/>
      <c r="BJ46" s="71"/>
      <c r="BK46" s="74"/>
      <c r="BL46" s="78"/>
      <c r="BM46" s="75" t="str">
        <f t="shared" si="27"/>
        <v/>
      </c>
      <c r="BN46" s="72">
        <f t="shared" si="47"/>
        <v>0</v>
      </c>
      <c r="BO46" s="72">
        <f t="shared" si="48"/>
        <v>0</v>
      </c>
      <c r="BP46" s="72" t="str">
        <f t="shared" si="28"/>
        <v>0</v>
      </c>
      <c r="BQ46" s="72" t="str">
        <f>IF(ISBLANK(BL46), "", (POWER(BL46/VLOOKUP(BP46,Anthro_Calc!C:P,13,FALSE),VLOOKUP(BP46,Anthro_Calc!C:P,12,FALSE))-1) / (VLOOKUP(BP46,Anthro_Calc!C:P,14,FALSE)*VLOOKUP(BP46,Anthro_Calc!C:P,12,FALSE)))</f>
        <v/>
      </c>
      <c r="BR46" s="72" t="str">
        <f>IF(ISBLANK(BL46), "", -3 + (BL46 -VLOOKUP(BP46,Anthro_Calc!C:P,4,FALSE)) / (VLOOKUP(BP46,Anthro_Calc!C:P,5,FALSE) - VLOOKUP(BP46,Anthro_Calc!C:P,4,FALSE)))</f>
        <v/>
      </c>
      <c r="BS46" s="72" t="str">
        <f>IF(ISBLANK(BL46), "", 3 + (BL46 -VLOOKUP(BP46,Anthro_Calc!C:P,10,FALSE)) / (VLOOKUP(BP46,Anthro_Calc!C:P,10,FALSE) - VLOOKUP(BP46,Anthro_Calc!C:P,9,FALSE)))</f>
        <v/>
      </c>
      <c r="BT46" s="120" t="str">
        <f t="shared" si="29"/>
        <v/>
      </c>
      <c r="BU46" s="117" t="str">
        <f t="shared" si="30"/>
        <v/>
      </c>
      <c r="BV46" s="104" t="str">
        <f t="shared" si="31"/>
        <v/>
      </c>
      <c r="BW46" s="73" t="str">
        <f t="shared" si="5"/>
        <v/>
      </c>
      <c r="BX46" s="77"/>
      <c r="BY46" s="73" t="str">
        <f>IF(ISBLANK(BL46), "", VLOOKUP(Z46&amp;" "&amp;BV46&amp;" "&amp;BW46,Graduation_Criteria!$D$2:$E$34,2,FALSE))</f>
        <v/>
      </c>
      <c r="BZ46" s="73" t="str">
        <f t="shared" si="6"/>
        <v/>
      </c>
      <c r="CA46" s="71"/>
      <c r="CB46" s="74"/>
      <c r="CC46" s="74"/>
      <c r="CD46" s="115" t="str">
        <f t="shared" si="32"/>
        <v/>
      </c>
      <c r="CE46" s="79">
        <f t="shared" si="33"/>
        <v>0</v>
      </c>
      <c r="CF46" s="79">
        <f t="shared" si="34"/>
        <v>0</v>
      </c>
      <c r="CG46" s="79" t="str">
        <f t="shared" si="35"/>
        <v>0</v>
      </c>
      <c r="CH46" s="79" t="str">
        <f>IF(ISBLANK(CC46), "", (POWER(CC46/VLOOKUP(CG46,Anthro_Calc!C:P,13,FALSE),VLOOKUP(CG46,Anthro_Calc!C:P,12,FALSE))-1) / (VLOOKUP(CG46,Anthro_Calc!C:P,14,FALSE)*VLOOKUP(CG46,Anthro_Calc!C:P,12,FALSE)))</f>
        <v/>
      </c>
      <c r="CI46" s="79" t="str">
        <f>IF(ISBLANK(CC46), "", -3 + (CC46 -VLOOKUP(CG46,Anthro_Calc!C:P,4,FALSE)) / (VLOOKUP(CG46,Anthro_Calc!C:P,5,FALSE) - VLOOKUP(CG46,Anthro_Calc!C:P,4,FALSE)))</f>
        <v/>
      </c>
      <c r="CJ46" s="79" t="str">
        <f>IF(ISBLANK(CC46), "", 3 + (CC46 -VLOOKUP(CG46,Anthro_Calc!C:P,10,FALSE)) / (VLOOKUP(CG46,Anthro_Calc!C:P,10,FALSE) - VLOOKUP(CG46,Anthro_Calc!C:P,9,FALSE)))</f>
        <v/>
      </c>
      <c r="CK46" s="129" t="str">
        <f t="shared" si="36"/>
        <v/>
      </c>
      <c r="CL46" s="117" t="str">
        <f t="shared" si="37"/>
        <v/>
      </c>
      <c r="CM46" s="104" t="str">
        <f t="shared" si="38"/>
        <v/>
      </c>
      <c r="CN46" s="77"/>
      <c r="CO46" s="71"/>
      <c r="CP46" s="74"/>
      <c r="CQ46" s="74"/>
      <c r="CR46" s="118" t="str">
        <f t="shared" si="39"/>
        <v/>
      </c>
      <c r="CS46" s="119">
        <f t="shared" si="40"/>
        <v>0</v>
      </c>
      <c r="CT46" s="119">
        <f t="shared" si="41"/>
        <v>0</v>
      </c>
      <c r="CU46" s="119" t="str">
        <f t="shared" si="42"/>
        <v>0</v>
      </c>
      <c r="CV46" s="119" t="str">
        <f>IF(ISBLANK(CQ46), "", (POWER(CQ46/VLOOKUP(CU46,Anthro_Calc!C:P,13,FALSE),VLOOKUP(CU46,Anthro_Calc!C:P,12,FALSE))-1) / (VLOOKUP(CU46,Anthro_Calc!C:P,14,FALSE)*VLOOKUP(CU46,Anthro_Calc!C:P,12,FALSE)))</f>
        <v/>
      </c>
      <c r="CW46" s="119" t="str">
        <f>IF(ISBLANK(CQ46), "", -3 + (CQ46 -VLOOKUP(CU46,Anthro_Calc!C:P,4,FALSE)) / (VLOOKUP(CU46,Anthro_Calc!C:P,5,FALSE) - VLOOKUP(CU46,Anthro_Calc!C:P,4,FALSE)))</f>
        <v/>
      </c>
      <c r="CX46" s="119" t="str">
        <f>IF(ISBLANK(CQ46), "", 3 + (CQ46 -VLOOKUP(CU46,Anthro_Calc!C:P,10,FALSE)) / (VLOOKUP(CU46,Anthro_Calc!C:P,10,FALSE) - VLOOKUP(CU46,Anthro_Calc!C:P,9,FALSE)))</f>
        <v/>
      </c>
      <c r="CY46" s="128" t="str">
        <f t="shared" si="43"/>
        <v/>
      </c>
      <c r="CZ46" s="117" t="str">
        <f t="shared" si="44"/>
        <v/>
      </c>
      <c r="DA46" s="104" t="str">
        <f t="shared" si="45"/>
        <v/>
      </c>
      <c r="DB46" s="135"/>
    </row>
    <row r="47" spans="1:106" s="80" customFormat="1" ht="15" customHeight="1">
      <c r="A47" s="134">
        <f t="shared" si="0"/>
        <v>43</v>
      </c>
      <c r="B47" s="66"/>
      <c r="C47" s="66"/>
      <c r="D47" s="66"/>
      <c r="E47" s="66"/>
      <c r="F47" s="66"/>
      <c r="G47" s="66"/>
      <c r="H47" s="66"/>
      <c r="I47" s="66"/>
      <c r="J47" s="66"/>
      <c r="K47" s="66"/>
      <c r="L47" s="66"/>
      <c r="M47" s="71"/>
      <c r="N47" s="69" t="str">
        <f t="shared" ca="1" si="7"/>
        <v/>
      </c>
      <c r="O47" s="70"/>
      <c r="P47" s="70"/>
      <c r="Q47" s="71"/>
      <c r="R47" s="82"/>
      <c r="S47" s="72" t="str">
        <f t="shared" si="8"/>
        <v/>
      </c>
      <c r="T47" s="72" t="str">
        <f t="shared" si="9"/>
        <v/>
      </c>
      <c r="U47" s="72" t="str">
        <f t="shared" si="10"/>
        <v/>
      </c>
      <c r="V47" s="72" t="str">
        <f>IF(ISBLANK(R47), "", (POWER(R47/VLOOKUP(U47,Anthro_Calc!C:P,13,FALSE),VLOOKUP(U47,Anthro_Calc!C:P,12,FALSE))-1) / (VLOOKUP(U47,Anthro_Calc!C:P,14,FALSE)*VLOOKUP(U47,Anthro_Calc!C:P,12,FALSE)))</f>
        <v/>
      </c>
      <c r="W47" s="72" t="str">
        <f>IF(ISBLANK(R47), "", -3 + (R47 -VLOOKUP(U47,Anthro_Calc!C:P,4,FALSE)) / (VLOOKUP(U47,Anthro_Calc!C:P,5,FALSE) - VLOOKUP(U47,Anthro_Calc!C:P,4,FALSE)))</f>
        <v/>
      </c>
      <c r="X47" s="72" t="str">
        <f>IF(ISBLANK(R47), "", 3 + (R47 -VLOOKUP(U47,Anthro_Calc!C:P,10,FALSE)) / (VLOOKUP(U47,Anthro_Calc!C:P,10,FALSE) - VLOOKUP(U47,Anthro_Calc!C:P,9,FALSE)))</f>
        <v/>
      </c>
      <c r="Y47" s="120" t="str">
        <f t="shared" si="11"/>
        <v/>
      </c>
      <c r="Z47" s="117" t="str">
        <f t="shared" si="12"/>
        <v/>
      </c>
      <c r="AA47" s="104" t="str">
        <f t="shared" si="46"/>
        <v/>
      </c>
      <c r="AB47" s="71"/>
      <c r="AC47" s="74"/>
      <c r="AD47" s="78"/>
      <c r="AE47" s="75" t="str">
        <f t="shared" si="13"/>
        <v/>
      </c>
      <c r="AF47" s="72">
        <f t="shared" si="14"/>
        <v>0</v>
      </c>
      <c r="AG47" s="72">
        <f t="shared" si="15"/>
        <v>0</v>
      </c>
      <c r="AH47" s="72" t="str">
        <f t="shared" si="16"/>
        <v>0</v>
      </c>
      <c r="AI47" s="72" t="str">
        <f>IF(ISBLANK(AD47), "", (POWER(AD47/VLOOKUP(AH47,Anthro_Calc!C:P,13,FALSE),VLOOKUP(AH47,Anthro_Calc!C:P,12,FALSE))-1) / (VLOOKUP(AH47,Anthro_Calc!C:P,14,FALSE)*VLOOKUP(AH47,Anthro_Calc!C:P,12,FALSE)))</f>
        <v/>
      </c>
      <c r="AJ47" s="72" t="str">
        <f>IF(ISBLANK(AD47), "", -3 + (AD47 -VLOOKUP(AH47,Anthro_Calc!C:P,4,FALSE)) / (VLOOKUP(AH47,Anthro_Calc!C:P,5,FALSE) - VLOOKUP(AH47,Anthro_Calc!C:P,4,FALSE)))</f>
        <v/>
      </c>
      <c r="AK47" s="72" t="str">
        <f>IF(ISBLANK(AD47), "", 3 + (AD47 -VLOOKUP(AH47,Anthro_Calc!C:P,10,FALSE)) / (VLOOKUP(AH47,Anthro_Calc!C:P,10,FALSE) - VLOOKUP(AH47,Anthro_Calc!C:P,9,FALSE)))</f>
        <v/>
      </c>
      <c r="AL47" s="120" t="str">
        <f t="shared" si="17"/>
        <v/>
      </c>
      <c r="AM47" s="117" t="str">
        <f t="shared" si="18"/>
        <v/>
      </c>
      <c r="AN47" s="104" t="str">
        <f t="shared" si="19"/>
        <v/>
      </c>
      <c r="AO47" s="76" t="str">
        <f t="shared" si="1"/>
        <v/>
      </c>
      <c r="AP47" s="77"/>
      <c r="AQ47" s="77" t="str">
        <f t="shared" si="49"/>
        <v/>
      </c>
      <c r="AR47" s="71"/>
      <c r="AS47" s="74"/>
      <c r="AT47" s="82"/>
      <c r="AU47" s="75" t="str">
        <f t="shared" si="20"/>
        <v/>
      </c>
      <c r="AV47" s="72">
        <f t="shared" si="21"/>
        <v>0</v>
      </c>
      <c r="AW47" s="72">
        <f t="shared" si="22"/>
        <v>0</v>
      </c>
      <c r="AX47" s="72" t="str">
        <f t="shared" si="23"/>
        <v>0</v>
      </c>
      <c r="AY47" s="72" t="str">
        <f>IF(ISBLANK(AT47), "", (POWER(AT47/VLOOKUP(AX47,Anthro_Calc!C:P,13,FALSE),VLOOKUP(AX47,Anthro_Calc!C:P,12,FALSE))-1) / (VLOOKUP(AX47,Anthro_Calc!C:P,14,FALSE)*VLOOKUP(AX47,Anthro_Calc!C:P,12,FALSE)))</f>
        <v/>
      </c>
      <c r="AZ47" s="72" t="str">
        <f>IF(ISBLANK(AT47), "", -3 + (AT47 -VLOOKUP(AX47,Anthro_Calc!C:P,4,FALSE)) / (VLOOKUP(AX47,Anthro_Calc!C:P,5,FALSE) - VLOOKUP(AX47,Anthro_Calc!C:P,4,FALSE)))</f>
        <v/>
      </c>
      <c r="BA47" s="72" t="str">
        <f>IF(ISBLANK(AT47), "", 3 + (AT47 -VLOOKUP(AX47,Anthro_Calc!C:P,10,FALSE)) / (VLOOKUP(AX47,Anthro_Calc!C:P,10,FALSE) - VLOOKUP(AX47,Anthro_Calc!C:P,9,FALSE)))</f>
        <v/>
      </c>
      <c r="BB47" s="120" t="str">
        <f t="shared" si="24"/>
        <v/>
      </c>
      <c r="BC47" s="117" t="str">
        <f t="shared" si="25"/>
        <v/>
      </c>
      <c r="BD47" s="104" t="str">
        <f t="shared" si="2"/>
        <v/>
      </c>
      <c r="BE47" s="76" t="str">
        <f t="shared" si="3"/>
        <v/>
      </c>
      <c r="BF47" s="73" t="str">
        <f t="shared" si="26"/>
        <v/>
      </c>
      <c r="BG47" s="73" t="str">
        <f t="shared" si="4"/>
        <v/>
      </c>
      <c r="BH47" s="77"/>
      <c r="BI47" s="133"/>
      <c r="BJ47" s="71"/>
      <c r="BK47" s="74"/>
      <c r="BL47" s="78"/>
      <c r="BM47" s="75" t="str">
        <f t="shared" si="27"/>
        <v/>
      </c>
      <c r="BN47" s="72">
        <f t="shared" si="47"/>
        <v>0</v>
      </c>
      <c r="BO47" s="72">
        <f t="shared" si="48"/>
        <v>0</v>
      </c>
      <c r="BP47" s="72" t="str">
        <f t="shared" si="28"/>
        <v>0</v>
      </c>
      <c r="BQ47" s="72" t="str">
        <f>IF(ISBLANK(BL47), "", (POWER(BL47/VLOOKUP(BP47,Anthro_Calc!C:P,13,FALSE),VLOOKUP(BP47,Anthro_Calc!C:P,12,FALSE))-1) / (VLOOKUP(BP47,Anthro_Calc!C:P,14,FALSE)*VLOOKUP(BP47,Anthro_Calc!C:P,12,FALSE)))</f>
        <v/>
      </c>
      <c r="BR47" s="72" t="str">
        <f>IF(ISBLANK(BL47), "", -3 + (BL47 -VLOOKUP(BP47,Anthro_Calc!C:P,4,FALSE)) / (VLOOKUP(BP47,Anthro_Calc!C:P,5,FALSE) - VLOOKUP(BP47,Anthro_Calc!C:P,4,FALSE)))</f>
        <v/>
      </c>
      <c r="BS47" s="72" t="str">
        <f>IF(ISBLANK(BL47), "", 3 + (BL47 -VLOOKUP(BP47,Anthro_Calc!C:P,10,FALSE)) / (VLOOKUP(BP47,Anthro_Calc!C:P,10,FALSE) - VLOOKUP(BP47,Anthro_Calc!C:P,9,FALSE)))</f>
        <v/>
      </c>
      <c r="BT47" s="120" t="str">
        <f t="shared" si="29"/>
        <v/>
      </c>
      <c r="BU47" s="117" t="str">
        <f t="shared" si="30"/>
        <v/>
      </c>
      <c r="BV47" s="104" t="str">
        <f t="shared" si="31"/>
        <v/>
      </c>
      <c r="BW47" s="73" t="str">
        <f t="shared" si="5"/>
        <v/>
      </c>
      <c r="BX47" s="77"/>
      <c r="BY47" s="73" t="str">
        <f>IF(ISBLANK(BL47), "", VLOOKUP(Z47&amp;" "&amp;BV47&amp;" "&amp;BW47,Graduation_Criteria!$D$2:$E$34,2,FALSE))</f>
        <v/>
      </c>
      <c r="BZ47" s="73" t="str">
        <f t="shared" si="6"/>
        <v/>
      </c>
      <c r="CA47" s="71"/>
      <c r="CB47" s="74"/>
      <c r="CC47" s="74"/>
      <c r="CD47" s="115" t="str">
        <f t="shared" si="32"/>
        <v/>
      </c>
      <c r="CE47" s="79">
        <f t="shared" si="33"/>
        <v>0</v>
      </c>
      <c r="CF47" s="79">
        <f t="shared" si="34"/>
        <v>0</v>
      </c>
      <c r="CG47" s="79" t="str">
        <f t="shared" si="35"/>
        <v>0</v>
      </c>
      <c r="CH47" s="79" t="str">
        <f>IF(ISBLANK(CC47), "", (POWER(CC47/VLOOKUP(CG47,Anthro_Calc!C:P,13,FALSE),VLOOKUP(CG47,Anthro_Calc!C:P,12,FALSE))-1) / (VLOOKUP(CG47,Anthro_Calc!C:P,14,FALSE)*VLOOKUP(CG47,Anthro_Calc!C:P,12,FALSE)))</f>
        <v/>
      </c>
      <c r="CI47" s="79" t="str">
        <f>IF(ISBLANK(CC47), "", -3 + (CC47 -VLOOKUP(CG47,Anthro_Calc!C:P,4,FALSE)) / (VLOOKUP(CG47,Anthro_Calc!C:P,5,FALSE) - VLOOKUP(CG47,Anthro_Calc!C:P,4,FALSE)))</f>
        <v/>
      </c>
      <c r="CJ47" s="79" t="str">
        <f>IF(ISBLANK(CC47), "", 3 + (CC47 -VLOOKUP(CG47,Anthro_Calc!C:P,10,FALSE)) / (VLOOKUP(CG47,Anthro_Calc!C:P,10,FALSE) - VLOOKUP(CG47,Anthro_Calc!C:P,9,FALSE)))</f>
        <v/>
      </c>
      <c r="CK47" s="129" t="str">
        <f t="shared" si="36"/>
        <v/>
      </c>
      <c r="CL47" s="117" t="str">
        <f t="shared" si="37"/>
        <v/>
      </c>
      <c r="CM47" s="104" t="str">
        <f t="shared" si="38"/>
        <v/>
      </c>
      <c r="CN47" s="77"/>
      <c r="CO47" s="71"/>
      <c r="CP47" s="74"/>
      <c r="CQ47" s="74"/>
      <c r="CR47" s="118" t="str">
        <f t="shared" si="39"/>
        <v/>
      </c>
      <c r="CS47" s="119">
        <f t="shared" si="40"/>
        <v>0</v>
      </c>
      <c r="CT47" s="119">
        <f t="shared" si="41"/>
        <v>0</v>
      </c>
      <c r="CU47" s="119" t="str">
        <f t="shared" si="42"/>
        <v>0</v>
      </c>
      <c r="CV47" s="119" t="str">
        <f>IF(ISBLANK(CQ47), "", (POWER(CQ47/VLOOKUP(CU47,Anthro_Calc!C:P,13,FALSE),VLOOKUP(CU47,Anthro_Calc!C:P,12,FALSE))-1) / (VLOOKUP(CU47,Anthro_Calc!C:P,14,FALSE)*VLOOKUP(CU47,Anthro_Calc!C:P,12,FALSE)))</f>
        <v/>
      </c>
      <c r="CW47" s="119" t="str">
        <f>IF(ISBLANK(CQ47), "", -3 + (CQ47 -VLOOKUP(CU47,Anthro_Calc!C:P,4,FALSE)) / (VLOOKUP(CU47,Anthro_Calc!C:P,5,FALSE) - VLOOKUP(CU47,Anthro_Calc!C:P,4,FALSE)))</f>
        <v/>
      </c>
      <c r="CX47" s="119" t="str">
        <f>IF(ISBLANK(CQ47), "", 3 + (CQ47 -VLOOKUP(CU47,Anthro_Calc!C:P,10,FALSE)) / (VLOOKUP(CU47,Anthro_Calc!C:P,10,FALSE) - VLOOKUP(CU47,Anthro_Calc!C:P,9,FALSE)))</f>
        <v/>
      </c>
      <c r="CY47" s="128" t="str">
        <f t="shared" si="43"/>
        <v/>
      </c>
      <c r="CZ47" s="117" t="str">
        <f t="shared" si="44"/>
        <v/>
      </c>
      <c r="DA47" s="104" t="str">
        <f t="shared" si="45"/>
        <v/>
      </c>
      <c r="DB47" s="135"/>
    </row>
    <row r="48" spans="1:106" s="80" customFormat="1" ht="15" customHeight="1">
      <c r="A48" s="134">
        <f t="shared" si="0"/>
        <v>44</v>
      </c>
      <c r="B48" s="66"/>
      <c r="C48" s="66"/>
      <c r="D48" s="66"/>
      <c r="E48" s="66"/>
      <c r="F48" s="66"/>
      <c r="G48" s="66"/>
      <c r="H48" s="66"/>
      <c r="I48" s="66"/>
      <c r="J48" s="66"/>
      <c r="K48" s="66"/>
      <c r="L48" s="66"/>
      <c r="M48" s="71"/>
      <c r="N48" s="69" t="str">
        <f t="shared" ca="1" si="7"/>
        <v/>
      </c>
      <c r="O48" s="70"/>
      <c r="P48" s="70"/>
      <c r="Q48" s="71"/>
      <c r="R48" s="82"/>
      <c r="S48" s="72" t="str">
        <f t="shared" si="8"/>
        <v/>
      </c>
      <c r="T48" s="72" t="str">
        <f t="shared" si="9"/>
        <v/>
      </c>
      <c r="U48" s="72" t="str">
        <f t="shared" si="10"/>
        <v/>
      </c>
      <c r="V48" s="72" t="str">
        <f>IF(ISBLANK(R48), "", (POWER(R48/VLOOKUP(U48,Anthro_Calc!C:P,13,FALSE),VLOOKUP(U48,Anthro_Calc!C:P,12,FALSE))-1) / (VLOOKUP(U48,Anthro_Calc!C:P,14,FALSE)*VLOOKUP(U48,Anthro_Calc!C:P,12,FALSE)))</f>
        <v/>
      </c>
      <c r="W48" s="72" t="str">
        <f>IF(ISBLANK(R48), "", -3 + (R48 -VLOOKUP(U48,Anthro_Calc!C:P,4,FALSE)) / (VLOOKUP(U48,Anthro_Calc!C:P,5,FALSE) - VLOOKUP(U48,Anthro_Calc!C:P,4,FALSE)))</f>
        <v/>
      </c>
      <c r="X48" s="72" t="str">
        <f>IF(ISBLANK(R48), "", 3 + (R48 -VLOOKUP(U48,Anthro_Calc!C:P,10,FALSE)) / (VLOOKUP(U48,Anthro_Calc!C:P,10,FALSE) - VLOOKUP(U48,Anthro_Calc!C:P,9,FALSE)))</f>
        <v/>
      </c>
      <c r="Y48" s="120" t="str">
        <f t="shared" si="11"/>
        <v/>
      </c>
      <c r="Z48" s="117" t="str">
        <f t="shared" si="12"/>
        <v/>
      </c>
      <c r="AA48" s="104" t="str">
        <f t="shared" si="46"/>
        <v/>
      </c>
      <c r="AB48" s="71"/>
      <c r="AC48" s="74"/>
      <c r="AD48" s="78"/>
      <c r="AE48" s="75" t="str">
        <f t="shared" si="13"/>
        <v/>
      </c>
      <c r="AF48" s="72">
        <f t="shared" si="14"/>
        <v>0</v>
      </c>
      <c r="AG48" s="72">
        <f t="shared" si="15"/>
        <v>0</v>
      </c>
      <c r="AH48" s="72" t="str">
        <f t="shared" si="16"/>
        <v>0</v>
      </c>
      <c r="AI48" s="72" t="str">
        <f>IF(ISBLANK(AD48), "", (POWER(AD48/VLOOKUP(AH48,Anthro_Calc!C:P,13,FALSE),VLOOKUP(AH48,Anthro_Calc!C:P,12,FALSE))-1) / (VLOOKUP(AH48,Anthro_Calc!C:P,14,FALSE)*VLOOKUP(AH48,Anthro_Calc!C:P,12,FALSE)))</f>
        <v/>
      </c>
      <c r="AJ48" s="72" t="str">
        <f>IF(ISBLANK(AD48), "", -3 + (AD48 -VLOOKUP(AH48,Anthro_Calc!C:P,4,FALSE)) / (VLOOKUP(AH48,Anthro_Calc!C:P,5,FALSE) - VLOOKUP(AH48,Anthro_Calc!C:P,4,FALSE)))</f>
        <v/>
      </c>
      <c r="AK48" s="72" t="str">
        <f>IF(ISBLANK(AD48), "", 3 + (AD48 -VLOOKUP(AH48,Anthro_Calc!C:P,10,FALSE)) / (VLOOKUP(AH48,Anthro_Calc!C:P,10,FALSE) - VLOOKUP(AH48,Anthro_Calc!C:P,9,FALSE)))</f>
        <v/>
      </c>
      <c r="AL48" s="120" t="str">
        <f t="shared" si="17"/>
        <v/>
      </c>
      <c r="AM48" s="117" t="str">
        <f t="shared" si="18"/>
        <v/>
      </c>
      <c r="AN48" s="104" t="str">
        <f t="shared" si="19"/>
        <v/>
      </c>
      <c r="AO48" s="76" t="str">
        <f t="shared" si="1"/>
        <v/>
      </c>
      <c r="AP48" s="77"/>
      <c r="AQ48" s="77" t="str">
        <f t="shared" si="49"/>
        <v/>
      </c>
      <c r="AR48" s="71"/>
      <c r="AS48" s="74"/>
      <c r="AT48" s="82"/>
      <c r="AU48" s="75" t="str">
        <f t="shared" si="20"/>
        <v/>
      </c>
      <c r="AV48" s="72">
        <f t="shared" si="21"/>
        <v>0</v>
      </c>
      <c r="AW48" s="72">
        <f t="shared" si="22"/>
        <v>0</v>
      </c>
      <c r="AX48" s="72" t="str">
        <f t="shared" si="23"/>
        <v>0</v>
      </c>
      <c r="AY48" s="72" t="str">
        <f>IF(ISBLANK(AT48), "", (POWER(AT48/VLOOKUP(AX48,Anthro_Calc!C:P,13,FALSE),VLOOKUP(AX48,Anthro_Calc!C:P,12,FALSE))-1) / (VLOOKUP(AX48,Anthro_Calc!C:P,14,FALSE)*VLOOKUP(AX48,Anthro_Calc!C:P,12,FALSE)))</f>
        <v/>
      </c>
      <c r="AZ48" s="72" t="str">
        <f>IF(ISBLANK(AT48), "", -3 + (AT48 -VLOOKUP(AX48,Anthro_Calc!C:P,4,FALSE)) / (VLOOKUP(AX48,Anthro_Calc!C:P,5,FALSE) - VLOOKUP(AX48,Anthro_Calc!C:P,4,FALSE)))</f>
        <v/>
      </c>
      <c r="BA48" s="72" t="str">
        <f>IF(ISBLANK(AT48), "", 3 + (AT48 -VLOOKUP(AX48,Anthro_Calc!C:P,10,FALSE)) / (VLOOKUP(AX48,Anthro_Calc!C:P,10,FALSE) - VLOOKUP(AX48,Anthro_Calc!C:P,9,FALSE)))</f>
        <v/>
      </c>
      <c r="BB48" s="120" t="str">
        <f t="shared" si="24"/>
        <v/>
      </c>
      <c r="BC48" s="117" t="str">
        <f t="shared" si="25"/>
        <v/>
      </c>
      <c r="BD48" s="104" t="str">
        <f t="shared" si="2"/>
        <v/>
      </c>
      <c r="BE48" s="76" t="str">
        <f t="shared" si="3"/>
        <v/>
      </c>
      <c r="BF48" s="73" t="str">
        <f t="shared" si="26"/>
        <v/>
      </c>
      <c r="BG48" s="73" t="str">
        <f t="shared" si="4"/>
        <v/>
      </c>
      <c r="BH48" s="77"/>
      <c r="BI48" s="133"/>
      <c r="BJ48" s="71"/>
      <c r="BK48" s="74"/>
      <c r="BL48" s="78"/>
      <c r="BM48" s="75" t="str">
        <f t="shared" si="27"/>
        <v/>
      </c>
      <c r="BN48" s="72">
        <f t="shared" si="47"/>
        <v>0</v>
      </c>
      <c r="BO48" s="72">
        <f t="shared" si="48"/>
        <v>0</v>
      </c>
      <c r="BP48" s="72" t="str">
        <f t="shared" si="28"/>
        <v>0</v>
      </c>
      <c r="BQ48" s="72" t="str">
        <f>IF(ISBLANK(BL48), "", (POWER(BL48/VLOOKUP(BP48,Anthro_Calc!C:P,13,FALSE),VLOOKUP(BP48,Anthro_Calc!C:P,12,FALSE))-1) / (VLOOKUP(BP48,Anthro_Calc!C:P,14,FALSE)*VLOOKUP(BP48,Anthro_Calc!C:P,12,FALSE)))</f>
        <v/>
      </c>
      <c r="BR48" s="72" t="str">
        <f>IF(ISBLANK(BL48), "", -3 + (BL48 -VLOOKUP(BP48,Anthro_Calc!C:P,4,FALSE)) / (VLOOKUP(BP48,Anthro_Calc!C:P,5,FALSE) - VLOOKUP(BP48,Anthro_Calc!C:P,4,FALSE)))</f>
        <v/>
      </c>
      <c r="BS48" s="72" t="str">
        <f>IF(ISBLANK(BL48), "", 3 + (BL48 -VLOOKUP(BP48,Anthro_Calc!C:P,10,FALSE)) / (VLOOKUP(BP48,Anthro_Calc!C:P,10,FALSE) - VLOOKUP(BP48,Anthro_Calc!C:P,9,FALSE)))</f>
        <v/>
      </c>
      <c r="BT48" s="120" t="str">
        <f t="shared" si="29"/>
        <v/>
      </c>
      <c r="BU48" s="117" t="str">
        <f t="shared" si="30"/>
        <v/>
      </c>
      <c r="BV48" s="104" t="str">
        <f t="shared" si="31"/>
        <v/>
      </c>
      <c r="BW48" s="73" t="str">
        <f t="shared" si="5"/>
        <v/>
      </c>
      <c r="BX48" s="77"/>
      <c r="BY48" s="73" t="str">
        <f>IF(ISBLANK(BL48), "", VLOOKUP(Z48&amp;" "&amp;BV48&amp;" "&amp;BW48,Graduation_Criteria!$D$2:$E$34,2,FALSE))</f>
        <v/>
      </c>
      <c r="BZ48" s="73" t="str">
        <f t="shared" si="6"/>
        <v/>
      </c>
      <c r="CA48" s="71"/>
      <c r="CB48" s="74"/>
      <c r="CC48" s="74"/>
      <c r="CD48" s="115" t="str">
        <f t="shared" si="32"/>
        <v/>
      </c>
      <c r="CE48" s="79">
        <f t="shared" si="33"/>
        <v>0</v>
      </c>
      <c r="CF48" s="79">
        <f t="shared" si="34"/>
        <v>0</v>
      </c>
      <c r="CG48" s="79" t="str">
        <f t="shared" si="35"/>
        <v>0</v>
      </c>
      <c r="CH48" s="79" t="str">
        <f>IF(ISBLANK(CC48), "", (POWER(CC48/VLOOKUP(CG48,Anthro_Calc!C:P,13,FALSE),VLOOKUP(CG48,Anthro_Calc!C:P,12,FALSE))-1) / (VLOOKUP(CG48,Anthro_Calc!C:P,14,FALSE)*VLOOKUP(CG48,Anthro_Calc!C:P,12,FALSE)))</f>
        <v/>
      </c>
      <c r="CI48" s="79" t="str">
        <f>IF(ISBLANK(CC48), "", -3 + (CC48 -VLOOKUP(CG48,Anthro_Calc!C:P,4,FALSE)) / (VLOOKUP(CG48,Anthro_Calc!C:P,5,FALSE) - VLOOKUP(CG48,Anthro_Calc!C:P,4,FALSE)))</f>
        <v/>
      </c>
      <c r="CJ48" s="79" t="str">
        <f>IF(ISBLANK(CC48), "", 3 + (CC48 -VLOOKUP(CG48,Anthro_Calc!C:P,10,FALSE)) / (VLOOKUP(CG48,Anthro_Calc!C:P,10,FALSE) - VLOOKUP(CG48,Anthro_Calc!C:P,9,FALSE)))</f>
        <v/>
      </c>
      <c r="CK48" s="129" t="str">
        <f t="shared" si="36"/>
        <v/>
      </c>
      <c r="CL48" s="117" t="str">
        <f t="shared" si="37"/>
        <v/>
      </c>
      <c r="CM48" s="104" t="str">
        <f t="shared" si="38"/>
        <v/>
      </c>
      <c r="CN48" s="77"/>
      <c r="CO48" s="71"/>
      <c r="CP48" s="74"/>
      <c r="CQ48" s="74"/>
      <c r="CR48" s="118" t="str">
        <f t="shared" si="39"/>
        <v/>
      </c>
      <c r="CS48" s="119">
        <f t="shared" si="40"/>
        <v>0</v>
      </c>
      <c r="CT48" s="119">
        <f t="shared" si="41"/>
        <v>0</v>
      </c>
      <c r="CU48" s="119" t="str">
        <f t="shared" si="42"/>
        <v>0</v>
      </c>
      <c r="CV48" s="119" t="str">
        <f>IF(ISBLANK(CQ48), "", (POWER(CQ48/VLOOKUP(CU48,Anthro_Calc!C:P,13,FALSE),VLOOKUP(CU48,Anthro_Calc!C:P,12,FALSE))-1) / (VLOOKUP(CU48,Anthro_Calc!C:P,14,FALSE)*VLOOKUP(CU48,Anthro_Calc!C:P,12,FALSE)))</f>
        <v/>
      </c>
      <c r="CW48" s="119" t="str">
        <f>IF(ISBLANK(CQ48), "", -3 + (CQ48 -VLOOKUP(CU48,Anthro_Calc!C:P,4,FALSE)) / (VLOOKUP(CU48,Anthro_Calc!C:P,5,FALSE) - VLOOKUP(CU48,Anthro_Calc!C:P,4,FALSE)))</f>
        <v/>
      </c>
      <c r="CX48" s="119" t="str">
        <f>IF(ISBLANK(CQ48), "", 3 + (CQ48 -VLOOKUP(CU48,Anthro_Calc!C:P,10,FALSE)) / (VLOOKUP(CU48,Anthro_Calc!C:P,10,FALSE) - VLOOKUP(CU48,Anthro_Calc!C:P,9,FALSE)))</f>
        <v/>
      </c>
      <c r="CY48" s="128" t="str">
        <f t="shared" si="43"/>
        <v/>
      </c>
      <c r="CZ48" s="117" t="str">
        <f t="shared" si="44"/>
        <v/>
      </c>
      <c r="DA48" s="104" t="str">
        <f t="shared" si="45"/>
        <v/>
      </c>
      <c r="DB48" s="135"/>
    </row>
    <row r="49" spans="1:106" s="80" customFormat="1" ht="15" customHeight="1">
      <c r="A49" s="134">
        <f t="shared" si="0"/>
        <v>45</v>
      </c>
      <c r="B49" s="66"/>
      <c r="C49" s="66"/>
      <c r="D49" s="66"/>
      <c r="E49" s="66"/>
      <c r="F49" s="66"/>
      <c r="G49" s="66"/>
      <c r="H49" s="66"/>
      <c r="I49" s="66"/>
      <c r="J49" s="66"/>
      <c r="K49" s="66"/>
      <c r="L49" s="66"/>
      <c r="M49" s="71"/>
      <c r="N49" s="69" t="str">
        <f t="shared" ca="1" si="7"/>
        <v/>
      </c>
      <c r="O49" s="70"/>
      <c r="P49" s="70"/>
      <c r="Q49" s="71"/>
      <c r="R49" s="82"/>
      <c r="S49" s="72" t="str">
        <f t="shared" si="8"/>
        <v/>
      </c>
      <c r="T49" s="72" t="str">
        <f t="shared" si="9"/>
        <v/>
      </c>
      <c r="U49" s="72" t="str">
        <f t="shared" si="10"/>
        <v/>
      </c>
      <c r="V49" s="72" t="str">
        <f>IF(ISBLANK(R49), "", (POWER(R49/VLOOKUP(U49,Anthro_Calc!C:P,13,FALSE),VLOOKUP(U49,Anthro_Calc!C:P,12,FALSE))-1) / (VLOOKUP(U49,Anthro_Calc!C:P,14,FALSE)*VLOOKUP(U49,Anthro_Calc!C:P,12,FALSE)))</f>
        <v/>
      </c>
      <c r="W49" s="72" t="str">
        <f>IF(ISBLANK(R49), "", -3 + (R49 -VLOOKUP(U49,Anthro_Calc!C:P,4,FALSE)) / (VLOOKUP(U49,Anthro_Calc!C:P,5,FALSE) - VLOOKUP(U49,Anthro_Calc!C:P,4,FALSE)))</f>
        <v/>
      </c>
      <c r="X49" s="72" t="str">
        <f>IF(ISBLANK(R49), "", 3 + (R49 -VLOOKUP(U49,Anthro_Calc!C:P,10,FALSE)) / (VLOOKUP(U49,Anthro_Calc!C:P,10,FALSE) - VLOOKUP(U49,Anthro_Calc!C:P,9,FALSE)))</f>
        <v/>
      </c>
      <c r="Y49" s="120" t="str">
        <f t="shared" si="11"/>
        <v/>
      </c>
      <c r="Z49" s="117" t="str">
        <f t="shared" si="12"/>
        <v/>
      </c>
      <c r="AA49" s="104" t="str">
        <f t="shared" si="46"/>
        <v/>
      </c>
      <c r="AB49" s="71"/>
      <c r="AC49" s="74"/>
      <c r="AD49" s="78"/>
      <c r="AE49" s="75" t="str">
        <f t="shared" si="13"/>
        <v/>
      </c>
      <c r="AF49" s="72">
        <f t="shared" si="14"/>
        <v>0</v>
      </c>
      <c r="AG49" s="72">
        <f t="shared" si="15"/>
        <v>0</v>
      </c>
      <c r="AH49" s="72" t="str">
        <f t="shared" si="16"/>
        <v>0</v>
      </c>
      <c r="AI49" s="72" t="str">
        <f>IF(ISBLANK(AD49), "", (POWER(AD49/VLOOKUP(AH49,Anthro_Calc!C:P,13,FALSE),VLOOKUP(AH49,Anthro_Calc!C:P,12,FALSE))-1) / (VLOOKUP(AH49,Anthro_Calc!C:P,14,FALSE)*VLOOKUP(AH49,Anthro_Calc!C:P,12,FALSE)))</f>
        <v/>
      </c>
      <c r="AJ49" s="72" t="str">
        <f>IF(ISBLANK(AD49), "", -3 + (AD49 -VLOOKUP(AH49,Anthro_Calc!C:P,4,FALSE)) / (VLOOKUP(AH49,Anthro_Calc!C:P,5,FALSE) - VLOOKUP(AH49,Anthro_Calc!C:P,4,FALSE)))</f>
        <v/>
      </c>
      <c r="AK49" s="72" t="str">
        <f>IF(ISBLANK(AD49), "", 3 + (AD49 -VLOOKUP(AH49,Anthro_Calc!C:P,10,FALSE)) / (VLOOKUP(AH49,Anthro_Calc!C:P,10,FALSE) - VLOOKUP(AH49,Anthro_Calc!C:P,9,FALSE)))</f>
        <v/>
      </c>
      <c r="AL49" s="120" t="str">
        <f t="shared" si="17"/>
        <v/>
      </c>
      <c r="AM49" s="117" t="str">
        <f t="shared" si="18"/>
        <v/>
      </c>
      <c r="AN49" s="104" t="str">
        <f t="shared" si="19"/>
        <v/>
      </c>
      <c r="AO49" s="76" t="str">
        <f t="shared" si="1"/>
        <v/>
      </c>
      <c r="AP49" s="77"/>
      <c r="AQ49" s="77" t="str">
        <f t="shared" si="49"/>
        <v/>
      </c>
      <c r="AR49" s="71"/>
      <c r="AS49" s="74"/>
      <c r="AT49" s="82"/>
      <c r="AU49" s="75" t="str">
        <f t="shared" si="20"/>
        <v/>
      </c>
      <c r="AV49" s="72">
        <f t="shared" si="21"/>
        <v>0</v>
      </c>
      <c r="AW49" s="72">
        <f t="shared" si="22"/>
        <v>0</v>
      </c>
      <c r="AX49" s="72" t="str">
        <f t="shared" si="23"/>
        <v>0</v>
      </c>
      <c r="AY49" s="72" t="str">
        <f>IF(ISBLANK(AT49), "", (POWER(AT49/VLOOKUP(AX49,Anthro_Calc!C:P,13,FALSE),VLOOKUP(AX49,Anthro_Calc!C:P,12,FALSE))-1) / (VLOOKUP(AX49,Anthro_Calc!C:P,14,FALSE)*VLOOKUP(AX49,Anthro_Calc!C:P,12,FALSE)))</f>
        <v/>
      </c>
      <c r="AZ49" s="72" t="str">
        <f>IF(ISBLANK(AT49), "", -3 + (AT49 -VLOOKUP(AX49,Anthro_Calc!C:P,4,FALSE)) / (VLOOKUP(AX49,Anthro_Calc!C:P,5,FALSE) - VLOOKUP(AX49,Anthro_Calc!C:P,4,FALSE)))</f>
        <v/>
      </c>
      <c r="BA49" s="72" t="str">
        <f>IF(ISBLANK(AT49), "", 3 + (AT49 -VLOOKUP(AX49,Anthro_Calc!C:P,10,FALSE)) / (VLOOKUP(AX49,Anthro_Calc!C:P,10,FALSE) - VLOOKUP(AX49,Anthro_Calc!C:P,9,FALSE)))</f>
        <v/>
      </c>
      <c r="BB49" s="120" t="str">
        <f t="shared" si="24"/>
        <v/>
      </c>
      <c r="BC49" s="117" t="str">
        <f t="shared" si="25"/>
        <v/>
      </c>
      <c r="BD49" s="104" t="str">
        <f t="shared" si="2"/>
        <v/>
      </c>
      <c r="BE49" s="76" t="str">
        <f t="shared" si="3"/>
        <v/>
      </c>
      <c r="BF49" s="73" t="str">
        <f t="shared" si="26"/>
        <v/>
      </c>
      <c r="BG49" s="73" t="str">
        <f t="shared" si="4"/>
        <v/>
      </c>
      <c r="BH49" s="77"/>
      <c r="BI49" s="133"/>
      <c r="BJ49" s="71"/>
      <c r="BK49" s="74"/>
      <c r="BL49" s="78"/>
      <c r="BM49" s="75" t="str">
        <f t="shared" si="27"/>
        <v/>
      </c>
      <c r="BN49" s="72">
        <f t="shared" si="47"/>
        <v>0</v>
      </c>
      <c r="BO49" s="72">
        <f t="shared" si="48"/>
        <v>0</v>
      </c>
      <c r="BP49" s="72" t="str">
        <f t="shared" si="28"/>
        <v>0</v>
      </c>
      <c r="BQ49" s="72" t="str">
        <f>IF(ISBLANK(BL49), "", (POWER(BL49/VLOOKUP(BP49,Anthro_Calc!C:P,13,FALSE),VLOOKUP(BP49,Anthro_Calc!C:P,12,FALSE))-1) / (VLOOKUP(BP49,Anthro_Calc!C:P,14,FALSE)*VLOOKUP(BP49,Anthro_Calc!C:P,12,FALSE)))</f>
        <v/>
      </c>
      <c r="BR49" s="72" t="str">
        <f>IF(ISBLANK(BL49), "", -3 + (BL49 -VLOOKUP(BP49,Anthro_Calc!C:P,4,FALSE)) / (VLOOKUP(BP49,Anthro_Calc!C:P,5,FALSE) - VLOOKUP(BP49,Anthro_Calc!C:P,4,FALSE)))</f>
        <v/>
      </c>
      <c r="BS49" s="72" t="str">
        <f>IF(ISBLANK(BL49), "", 3 + (BL49 -VLOOKUP(BP49,Anthro_Calc!C:P,10,FALSE)) / (VLOOKUP(BP49,Anthro_Calc!C:P,10,FALSE) - VLOOKUP(BP49,Anthro_Calc!C:P,9,FALSE)))</f>
        <v/>
      </c>
      <c r="BT49" s="120" t="str">
        <f t="shared" si="29"/>
        <v/>
      </c>
      <c r="BU49" s="117" t="str">
        <f t="shared" si="30"/>
        <v/>
      </c>
      <c r="BV49" s="104" t="str">
        <f t="shared" si="31"/>
        <v/>
      </c>
      <c r="BW49" s="73" t="str">
        <f t="shared" si="5"/>
        <v/>
      </c>
      <c r="BX49" s="77"/>
      <c r="BY49" s="73" t="str">
        <f>IF(ISBLANK(BL49), "", VLOOKUP(Z49&amp;" "&amp;BV49&amp;" "&amp;BW49,Graduation_Criteria!$D$2:$E$34,2,FALSE))</f>
        <v/>
      </c>
      <c r="BZ49" s="73" t="str">
        <f t="shared" si="6"/>
        <v/>
      </c>
      <c r="CA49" s="71"/>
      <c r="CB49" s="74"/>
      <c r="CC49" s="74"/>
      <c r="CD49" s="115" t="str">
        <f t="shared" si="32"/>
        <v/>
      </c>
      <c r="CE49" s="79">
        <f t="shared" si="33"/>
        <v>0</v>
      </c>
      <c r="CF49" s="79">
        <f t="shared" si="34"/>
        <v>0</v>
      </c>
      <c r="CG49" s="79" t="str">
        <f t="shared" si="35"/>
        <v>0</v>
      </c>
      <c r="CH49" s="79" t="str">
        <f>IF(ISBLANK(CC49), "", (POWER(CC49/VLOOKUP(CG49,Anthro_Calc!C:P,13,FALSE),VLOOKUP(CG49,Anthro_Calc!C:P,12,FALSE))-1) / (VLOOKUP(CG49,Anthro_Calc!C:P,14,FALSE)*VLOOKUP(CG49,Anthro_Calc!C:P,12,FALSE)))</f>
        <v/>
      </c>
      <c r="CI49" s="79" t="str">
        <f>IF(ISBLANK(CC49), "", -3 + (CC49 -VLOOKUP(CG49,Anthro_Calc!C:P,4,FALSE)) / (VLOOKUP(CG49,Anthro_Calc!C:P,5,FALSE) - VLOOKUP(CG49,Anthro_Calc!C:P,4,FALSE)))</f>
        <v/>
      </c>
      <c r="CJ49" s="79" t="str">
        <f>IF(ISBLANK(CC49), "", 3 + (CC49 -VLOOKUP(CG49,Anthro_Calc!C:P,10,FALSE)) / (VLOOKUP(CG49,Anthro_Calc!C:P,10,FALSE) - VLOOKUP(CG49,Anthro_Calc!C:P,9,FALSE)))</f>
        <v/>
      </c>
      <c r="CK49" s="129" t="str">
        <f t="shared" si="36"/>
        <v/>
      </c>
      <c r="CL49" s="117" t="str">
        <f t="shared" si="37"/>
        <v/>
      </c>
      <c r="CM49" s="104" t="str">
        <f t="shared" si="38"/>
        <v/>
      </c>
      <c r="CN49" s="77"/>
      <c r="CO49" s="71"/>
      <c r="CP49" s="74"/>
      <c r="CQ49" s="74"/>
      <c r="CR49" s="118" t="str">
        <f t="shared" si="39"/>
        <v/>
      </c>
      <c r="CS49" s="119">
        <f t="shared" si="40"/>
        <v>0</v>
      </c>
      <c r="CT49" s="119">
        <f t="shared" si="41"/>
        <v>0</v>
      </c>
      <c r="CU49" s="119" t="str">
        <f t="shared" si="42"/>
        <v>0</v>
      </c>
      <c r="CV49" s="119" t="str">
        <f>IF(ISBLANK(CQ49), "", (POWER(CQ49/VLOOKUP(CU49,Anthro_Calc!C:P,13,FALSE),VLOOKUP(CU49,Anthro_Calc!C:P,12,FALSE))-1) / (VLOOKUP(CU49,Anthro_Calc!C:P,14,FALSE)*VLOOKUP(CU49,Anthro_Calc!C:P,12,FALSE)))</f>
        <v/>
      </c>
      <c r="CW49" s="119" t="str">
        <f>IF(ISBLANK(CQ49), "", -3 + (CQ49 -VLOOKUP(CU49,Anthro_Calc!C:P,4,FALSE)) / (VLOOKUP(CU49,Anthro_Calc!C:P,5,FALSE) - VLOOKUP(CU49,Anthro_Calc!C:P,4,FALSE)))</f>
        <v/>
      </c>
      <c r="CX49" s="119" t="str">
        <f>IF(ISBLANK(CQ49), "", 3 + (CQ49 -VLOOKUP(CU49,Anthro_Calc!C:P,10,FALSE)) / (VLOOKUP(CU49,Anthro_Calc!C:P,10,FALSE) - VLOOKUP(CU49,Anthro_Calc!C:P,9,FALSE)))</f>
        <v/>
      </c>
      <c r="CY49" s="128" t="str">
        <f t="shared" si="43"/>
        <v/>
      </c>
      <c r="CZ49" s="117" t="str">
        <f t="shared" si="44"/>
        <v/>
      </c>
      <c r="DA49" s="104" t="str">
        <f t="shared" si="45"/>
        <v/>
      </c>
      <c r="DB49" s="135"/>
    </row>
    <row r="50" spans="1:106" s="80" customFormat="1" ht="15" customHeight="1">
      <c r="A50" s="134">
        <f t="shared" si="0"/>
        <v>46</v>
      </c>
      <c r="B50" s="66"/>
      <c r="C50" s="66"/>
      <c r="D50" s="66"/>
      <c r="E50" s="66"/>
      <c r="F50" s="66"/>
      <c r="G50" s="66"/>
      <c r="H50" s="66"/>
      <c r="I50" s="66"/>
      <c r="J50" s="66"/>
      <c r="K50" s="66"/>
      <c r="L50" s="66"/>
      <c r="M50" s="71"/>
      <c r="N50" s="69" t="str">
        <f t="shared" ca="1" si="7"/>
        <v/>
      </c>
      <c r="O50" s="70"/>
      <c r="P50" s="70"/>
      <c r="Q50" s="71"/>
      <c r="R50" s="82"/>
      <c r="S50" s="72" t="str">
        <f t="shared" si="8"/>
        <v/>
      </c>
      <c r="T50" s="72" t="str">
        <f t="shared" si="9"/>
        <v/>
      </c>
      <c r="U50" s="72" t="str">
        <f t="shared" si="10"/>
        <v/>
      </c>
      <c r="V50" s="72" t="str">
        <f>IF(ISBLANK(R50), "", (POWER(R50/VLOOKUP(U50,Anthro_Calc!C:P,13,FALSE),VLOOKUP(U50,Anthro_Calc!C:P,12,FALSE))-1) / (VLOOKUP(U50,Anthro_Calc!C:P,14,FALSE)*VLOOKUP(U50,Anthro_Calc!C:P,12,FALSE)))</f>
        <v/>
      </c>
      <c r="W50" s="72" t="str">
        <f>IF(ISBLANK(R50), "", -3 + (R50 -VLOOKUP(U50,Anthro_Calc!C:P,4,FALSE)) / (VLOOKUP(U50,Anthro_Calc!C:P,5,FALSE) - VLOOKUP(U50,Anthro_Calc!C:P,4,FALSE)))</f>
        <v/>
      </c>
      <c r="X50" s="72" t="str">
        <f>IF(ISBLANK(R50), "", 3 + (R50 -VLOOKUP(U50,Anthro_Calc!C:P,10,FALSE)) / (VLOOKUP(U50,Anthro_Calc!C:P,10,FALSE) - VLOOKUP(U50,Anthro_Calc!C:P,9,FALSE)))</f>
        <v/>
      </c>
      <c r="Y50" s="120" t="str">
        <f t="shared" si="11"/>
        <v/>
      </c>
      <c r="Z50" s="117" t="str">
        <f t="shared" si="12"/>
        <v/>
      </c>
      <c r="AA50" s="104" t="str">
        <f t="shared" si="46"/>
        <v/>
      </c>
      <c r="AB50" s="71"/>
      <c r="AC50" s="74"/>
      <c r="AD50" s="78"/>
      <c r="AE50" s="75" t="str">
        <f t="shared" si="13"/>
        <v/>
      </c>
      <c r="AF50" s="72">
        <f t="shared" si="14"/>
        <v>0</v>
      </c>
      <c r="AG50" s="72">
        <f t="shared" si="15"/>
        <v>0</v>
      </c>
      <c r="AH50" s="72" t="str">
        <f t="shared" si="16"/>
        <v>0</v>
      </c>
      <c r="AI50" s="72" t="str">
        <f>IF(ISBLANK(AD50), "", (POWER(AD50/VLOOKUP(AH50,Anthro_Calc!C:P,13,FALSE),VLOOKUP(AH50,Anthro_Calc!C:P,12,FALSE))-1) / (VLOOKUP(AH50,Anthro_Calc!C:P,14,FALSE)*VLOOKUP(AH50,Anthro_Calc!C:P,12,FALSE)))</f>
        <v/>
      </c>
      <c r="AJ50" s="72" t="str">
        <f>IF(ISBLANK(AD50), "", -3 + (AD50 -VLOOKUP(AH50,Anthro_Calc!C:P,4,FALSE)) / (VLOOKUP(AH50,Anthro_Calc!C:P,5,FALSE) - VLOOKUP(AH50,Anthro_Calc!C:P,4,FALSE)))</f>
        <v/>
      </c>
      <c r="AK50" s="72" t="str">
        <f>IF(ISBLANK(AD50), "", 3 + (AD50 -VLOOKUP(AH50,Anthro_Calc!C:P,10,FALSE)) / (VLOOKUP(AH50,Anthro_Calc!C:P,10,FALSE) - VLOOKUP(AH50,Anthro_Calc!C:P,9,FALSE)))</f>
        <v/>
      </c>
      <c r="AL50" s="120" t="str">
        <f t="shared" si="17"/>
        <v/>
      </c>
      <c r="AM50" s="117" t="str">
        <f t="shared" si="18"/>
        <v/>
      </c>
      <c r="AN50" s="104" t="str">
        <f t="shared" si="19"/>
        <v/>
      </c>
      <c r="AO50" s="76" t="str">
        <f t="shared" si="1"/>
        <v/>
      </c>
      <c r="AP50" s="77"/>
      <c r="AQ50" s="77" t="str">
        <f t="shared" si="49"/>
        <v/>
      </c>
      <c r="AR50" s="71"/>
      <c r="AS50" s="74"/>
      <c r="AT50" s="82"/>
      <c r="AU50" s="75" t="str">
        <f t="shared" si="20"/>
        <v/>
      </c>
      <c r="AV50" s="72">
        <f t="shared" si="21"/>
        <v>0</v>
      </c>
      <c r="AW50" s="72">
        <f t="shared" si="22"/>
        <v>0</v>
      </c>
      <c r="AX50" s="72" t="str">
        <f t="shared" si="23"/>
        <v>0</v>
      </c>
      <c r="AY50" s="72" t="str">
        <f>IF(ISBLANK(AT50), "", (POWER(AT50/VLOOKUP(AX50,Anthro_Calc!C:P,13,FALSE),VLOOKUP(AX50,Anthro_Calc!C:P,12,FALSE))-1) / (VLOOKUP(AX50,Anthro_Calc!C:P,14,FALSE)*VLOOKUP(AX50,Anthro_Calc!C:P,12,FALSE)))</f>
        <v/>
      </c>
      <c r="AZ50" s="72" t="str">
        <f>IF(ISBLANK(AT50), "", -3 + (AT50 -VLOOKUP(AX50,Anthro_Calc!C:P,4,FALSE)) / (VLOOKUP(AX50,Anthro_Calc!C:P,5,FALSE) - VLOOKUP(AX50,Anthro_Calc!C:P,4,FALSE)))</f>
        <v/>
      </c>
      <c r="BA50" s="72" t="str">
        <f>IF(ISBLANK(AT50), "", 3 + (AT50 -VLOOKUP(AX50,Anthro_Calc!C:P,10,FALSE)) / (VLOOKUP(AX50,Anthro_Calc!C:P,10,FALSE) - VLOOKUP(AX50,Anthro_Calc!C:P,9,FALSE)))</f>
        <v/>
      </c>
      <c r="BB50" s="120" t="str">
        <f t="shared" si="24"/>
        <v/>
      </c>
      <c r="BC50" s="117" t="str">
        <f t="shared" si="25"/>
        <v/>
      </c>
      <c r="BD50" s="104" t="str">
        <f t="shared" si="2"/>
        <v/>
      </c>
      <c r="BE50" s="76" t="str">
        <f t="shared" si="3"/>
        <v/>
      </c>
      <c r="BF50" s="73" t="str">
        <f t="shared" si="26"/>
        <v/>
      </c>
      <c r="BG50" s="73" t="str">
        <f t="shared" si="4"/>
        <v/>
      </c>
      <c r="BH50" s="77"/>
      <c r="BI50" s="133"/>
      <c r="BJ50" s="71"/>
      <c r="BK50" s="74"/>
      <c r="BL50" s="78"/>
      <c r="BM50" s="75" t="str">
        <f t="shared" si="27"/>
        <v/>
      </c>
      <c r="BN50" s="72">
        <f t="shared" si="47"/>
        <v>0</v>
      </c>
      <c r="BO50" s="72">
        <f t="shared" si="48"/>
        <v>0</v>
      </c>
      <c r="BP50" s="72" t="str">
        <f t="shared" si="28"/>
        <v>0</v>
      </c>
      <c r="BQ50" s="72" t="str">
        <f>IF(ISBLANK(BL50), "", (POWER(BL50/VLOOKUP(BP50,Anthro_Calc!C:P,13,FALSE),VLOOKUP(BP50,Anthro_Calc!C:P,12,FALSE))-1) / (VLOOKUP(BP50,Anthro_Calc!C:P,14,FALSE)*VLOOKUP(BP50,Anthro_Calc!C:P,12,FALSE)))</f>
        <v/>
      </c>
      <c r="BR50" s="72" t="str">
        <f>IF(ISBLANK(BL50), "", -3 + (BL50 -VLOOKUP(BP50,Anthro_Calc!C:P,4,FALSE)) / (VLOOKUP(BP50,Anthro_Calc!C:P,5,FALSE) - VLOOKUP(BP50,Anthro_Calc!C:P,4,FALSE)))</f>
        <v/>
      </c>
      <c r="BS50" s="72" t="str">
        <f>IF(ISBLANK(BL50), "", 3 + (BL50 -VLOOKUP(BP50,Anthro_Calc!C:P,10,FALSE)) / (VLOOKUP(BP50,Anthro_Calc!C:P,10,FALSE) - VLOOKUP(BP50,Anthro_Calc!C:P,9,FALSE)))</f>
        <v/>
      </c>
      <c r="BT50" s="120" t="str">
        <f t="shared" si="29"/>
        <v/>
      </c>
      <c r="BU50" s="117" t="str">
        <f t="shared" si="30"/>
        <v/>
      </c>
      <c r="BV50" s="104" t="str">
        <f t="shared" si="31"/>
        <v/>
      </c>
      <c r="BW50" s="73" t="str">
        <f t="shared" si="5"/>
        <v/>
      </c>
      <c r="BX50" s="77"/>
      <c r="BY50" s="73" t="str">
        <f>IF(ISBLANK(BL50), "", VLOOKUP(Z50&amp;" "&amp;BV50&amp;" "&amp;BW50,Graduation_Criteria!$D$2:$E$34,2,FALSE))</f>
        <v/>
      </c>
      <c r="BZ50" s="73" t="str">
        <f t="shared" si="6"/>
        <v/>
      </c>
      <c r="CA50" s="71"/>
      <c r="CB50" s="74"/>
      <c r="CC50" s="74"/>
      <c r="CD50" s="115" t="str">
        <f t="shared" si="32"/>
        <v/>
      </c>
      <c r="CE50" s="79">
        <f t="shared" si="33"/>
        <v>0</v>
      </c>
      <c r="CF50" s="79">
        <f t="shared" si="34"/>
        <v>0</v>
      </c>
      <c r="CG50" s="79" t="str">
        <f t="shared" si="35"/>
        <v>0</v>
      </c>
      <c r="CH50" s="79" t="str">
        <f>IF(ISBLANK(CC50), "", (POWER(CC50/VLOOKUP(CG50,Anthro_Calc!C:P,13,FALSE),VLOOKUP(CG50,Anthro_Calc!C:P,12,FALSE))-1) / (VLOOKUP(CG50,Anthro_Calc!C:P,14,FALSE)*VLOOKUP(CG50,Anthro_Calc!C:P,12,FALSE)))</f>
        <v/>
      </c>
      <c r="CI50" s="79" t="str">
        <f>IF(ISBLANK(CC50), "", -3 + (CC50 -VLOOKUP(CG50,Anthro_Calc!C:P,4,FALSE)) / (VLOOKUP(CG50,Anthro_Calc!C:P,5,FALSE) - VLOOKUP(CG50,Anthro_Calc!C:P,4,FALSE)))</f>
        <v/>
      </c>
      <c r="CJ50" s="79" t="str">
        <f>IF(ISBLANK(CC50), "", 3 + (CC50 -VLOOKUP(CG50,Anthro_Calc!C:P,10,FALSE)) / (VLOOKUP(CG50,Anthro_Calc!C:P,10,FALSE) - VLOOKUP(CG50,Anthro_Calc!C:P,9,FALSE)))</f>
        <v/>
      </c>
      <c r="CK50" s="129" t="str">
        <f t="shared" si="36"/>
        <v/>
      </c>
      <c r="CL50" s="117" t="str">
        <f t="shared" si="37"/>
        <v/>
      </c>
      <c r="CM50" s="104" t="str">
        <f t="shared" si="38"/>
        <v/>
      </c>
      <c r="CN50" s="77"/>
      <c r="CO50" s="71"/>
      <c r="CP50" s="74"/>
      <c r="CQ50" s="74"/>
      <c r="CR50" s="118" t="str">
        <f t="shared" si="39"/>
        <v/>
      </c>
      <c r="CS50" s="119">
        <f t="shared" si="40"/>
        <v>0</v>
      </c>
      <c r="CT50" s="119">
        <f t="shared" si="41"/>
        <v>0</v>
      </c>
      <c r="CU50" s="119" t="str">
        <f t="shared" si="42"/>
        <v>0</v>
      </c>
      <c r="CV50" s="119" t="str">
        <f>IF(ISBLANK(CQ50), "", (POWER(CQ50/VLOOKUP(CU50,Anthro_Calc!C:P,13,FALSE),VLOOKUP(CU50,Anthro_Calc!C:P,12,FALSE))-1) / (VLOOKUP(CU50,Anthro_Calc!C:P,14,FALSE)*VLOOKUP(CU50,Anthro_Calc!C:P,12,FALSE)))</f>
        <v/>
      </c>
      <c r="CW50" s="119" t="str">
        <f>IF(ISBLANK(CQ50), "", -3 + (CQ50 -VLOOKUP(CU50,Anthro_Calc!C:P,4,FALSE)) / (VLOOKUP(CU50,Anthro_Calc!C:P,5,FALSE) - VLOOKUP(CU50,Anthro_Calc!C:P,4,FALSE)))</f>
        <v/>
      </c>
      <c r="CX50" s="119" t="str">
        <f>IF(ISBLANK(CQ50), "", 3 + (CQ50 -VLOOKUP(CU50,Anthro_Calc!C:P,10,FALSE)) / (VLOOKUP(CU50,Anthro_Calc!C:P,10,FALSE) - VLOOKUP(CU50,Anthro_Calc!C:P,9,FALSE)))</f>
        <v/>
      </c>
      <c r="CY50" s="128" t="str">
        <f t="shared" si="43"/>
        <v/>
      </c>
      <c r="CZ50" s="117" t="str">
        <f t="shared" si="44"/>
        <v/>
      </c>
      <c r="DA50" s="104" t="str">
        <f t="shared" si="45"/>
        <v/>
      </c>
      <c r="DB50" s="135"/>
    </row>
    <row r="51" spans="1:106" s="80" customFormat="1" ht="15" customHeight="1">
      <c r="A51" s="134">
        <f t="shared" si="0"/>
        <v>47</v>
      </c>
      <c r="B51" s="66"/>
      <c r="C51" s="66"/>
      <c r="D51" s="66"/>
      <c r="E51" s="66"/>
      <c r="F51" s="66"/>
      <c r="G51" s="66"/>
      <c r="H51" s="66"/>
      <c r="I51" s="66"/>
      <c r="J51" s="66"/>
      <c r="K51" s="66"/>
      <c r="L51" s="66"/>
      <c r="M51" s="71"/>
      <c r="N51" s="69" t="str">
        <f t="shared" ca="1" si="7"/>
        <v/>
      </c>
      <c r="O51" s="70"/>
      <c r="P51" s="70"/>
      <c r="Q51" s="71"/>
      <c r="R51" s="82"/>
      <c r="S51" s="72" t="str">
        <f t="shared" si="8"/>
        <v/>
      </c>
      <c r="T51" s="72" t="str">
        <f t="shared" si="9"/>
        <v/>
      </c>
      <c r="U51" s="72" t="str">
        <f t="shared" si="10"/>
        <v/>
      </c>
      <c r="V51" s="72" t="str">
        <f>IF(ISBLANK(R51), "", (POWER(R51/VLOOKUP(U51,Anthro_Calc!C:P,13,FALSE),VLOOKUP(U51,Anthro_Calc!C:P,12,FALSE))-1) / (VLOOKUP(U51,Anthro_Calc!C:P,14,FALSE)*VLOOKUP(U51,Anthro_Calc!C:P,12,FALSE)))</f>
        <v/>
      </c>
      <c r="W51" s="72" t="str">
        <f>IF(ISBLANK(R51), "", -3 + (R51 -VLOOKUP(U51,Anthro_Calc!C:P,4,FALSE)) / (VLOOKUP(U51,Anthro_Calc!C:P,5,FALSE) - VLOOKUP(U51,Anthro_Calc!C:P,4,FALSE)))</f>
        <v/>
      </c>
      <c r="X51" s="72" t="str">
        <f>IF(ISBLANK(R51), "", 3 + (R51 -VLOOKUP(U51,Anthro_Calc!C:P,10,FALSE)) / (VLOOKUP(U51,Anthro_Calc!C:P,10,FALSE) - VLOOKUP(U51,Anthro_Calc!C:P,9,FALSE)))</f>
        <v/>
      </c>
      <c r="Y51" s="120" t="str">
        <f t="shared" si="11"/>
        <v/>
      </c>
      <c r="Z51" s="117" t="str">
        <f t="shared" si="12"/>
        <v/>
      </c>
      <c r="AA51" s="104" t="str">
        <f t="shared" si="46"/>
        <v/>
      </c>
      <c r="AB51" s="71"/>
      <c r="AC51" s="74"/>
      <c r="AD51" s="78"/>
      <c r="AE51" s="75" t="str">
        <f t="shared" si="13"/>
        <v/>
      </c>
      <c r="AF51" s="72">
        <f t="shared" si="14"/>
        <v>0</v>
      </c>
      <c r="AG51" s="72">
        <f t="shared" si="15"/>
        <v>0</v>
      </c>
      <c r="AH51" s="72" t="str">
        <f t="shared" si="16"/>
        <v>0</v>
      </c>
      <c r="AI51" s="72" t="str">
        <f>IF(ISBLANK(AD51), "", (POWER(AD51/VLOOKUP(AH51,Anthro_Calc!C:P,13,FALSE),VLOOKUP(AH51,Anthro_Calc!C:P,12,FALSE))-1) / (VLOOKUP(AH51,Anthro_Calc!C:P,14,FALSE)*VLOOKUP(AH51,Anthro_Calc!C:P,12,FALSE)))</f>
        <v/>
      </c>
      <c r="AJ51" s="72" t="str">
        <f>IF(ISBLANK(AD51), "", -3 + (AD51 -VLOOKUP(AH51,Anthro_Calc!C:P,4,FALSE)) / (VLOOKUP(AH51,Anthro_Calc!C:P,5,FALSE) - VLOOKUP(AH51,Anthro_Calc!C:P,4,FALSE)))</f>
        <v/>
      </c>
      <c r="AK51" s="72" t="str">
        <f>IF(ISBLANK(AD51), "", 3 + (AD51 -VLOOKUP(AH51,Anthro_Calc!C:P,10,FALSE)) / (VLOOKUP(AH51,Anthro_Calc!C:P,10,FALSE) - VLOOKUP(AH51,Anthro_Calc!C:P,9,FALSE)))</f>
        <v/>
      </c>
      <c r="AL51" s="120" t="str">
        <f t="shared" si="17"/>
        <v/>
      </c>
      <c r="AM51" s="117" t="str">
        <f t="shared" si="18"/>
        <v/>
      </c>
      <c r="AN51" s="104" t="str">
        <f t="shared" si="19"/>
        <v/>
      </c>
      <c r="AO51" s="76" t="str">
        <f t="shared" si="1"/>
        <v/>
      </c>
      <c r="AP51" s="77"/>
      <c r="AQ51" s="77" t="str">
        <f t="shared" si="49"/>
        <v/>
      </c>
      <c r="AR51" s="71"/>
      <c r="AS51" s="74"/>
      <c r="AT51" s="82"/>
      <c r="AU51" s="75" t="str">
        <f t="shared" si="20"/>
        <v/>
      </c>
      <c r="AV51" s="72">
        <f t="shared" si="21"/>
        <v>0</v>
      </c>
      <c r="AW51" s="72">
        <f t="shared" si="22"/>
        <v>0</v>
      </c>
      <c r="AX51" s="72" t="str">
        <f t="shared" si="23"/>
        <v>0</v>
      </c>
      <c r="AY51" s="72" t="str">
        <f>IF(ISBLANK(AT51), "", (POWER(AT51/VLOOKUP(AX51,Anthro_Calc!C:P,13,FALSE),VLOOKUP(AX51,Anthro_Calc!C:P,12,FALSE))-1) / (VLOOKUP(AX51,Anthro_Calc!C:P,14,FALSE)*VLOOKUP(AX51,Anthro_Calc!C:P,12,FALSE)))</f>
        <v/>
      </c>
      <c r="AZ51" s="72" t="str">
        <f>IF(ISBLANK(AT51), "", -3 + (AT51 -VLOOKUP(AX51,Anthro_Calc!C:P,4,FALSE)) / (VLOOKUP(AX51,Anthro_Calc!C:P,5,FALSE) - VLOOKUP(AX51,Anthro_Calc!C:P,4,FALSE)))</f>
        <v/>
      </c>
      <c r="BA51" s="72" t="str">
        <f>IF(ISBLANK(AT51), "", 3 + (AT51 -VLOOKUP(AX51,Anthro_Calc!C:P,10,FALSE)) / (VLOOKUP(AX51,Anthro_Calc!C:P,10,FALSE) - VLOOKUP(AX51,Anthro_Calc!C:P,9,FALSE)))</f>
        <v/>
      </c>
      <c r="BB51" s="120" t="str">
        <f t="shared" si="24"/>
        <v/>
      </c>
      <c r="BC51" s="117" t="str">
        <f t="shared" si="25"/>
        <v/>
      </c>
      <c r="BD51" s="104" t="str">
        <f t="shared" si="2"/>
        <v/>
      </c>
      <c r="BE51" s="76" t="str">
        <f t="shared" si="3"/>
        <v/>
      </c>
      <c r="BF51" s="73" t="str">
        <f t="shared" si="26"/>
        <v/>
      </c>
      <c r="BG51" s="73" t="str">
        <f t="shared" si="4"/>
        <v/>
      </c>
      <c r="BH51" s="77"/>
      <c r="BI51" s="133"/>
      <c r="BJ51" s="71"/>
      <c r="BK51" s="74"/>
      <c r="BL51" s="78"/>
      <c r="BM51" s="75" t="str">
        <f t="shared" si="27"/>
        <v/>
      </c>
      <c r="BN51" s="72">
        <f t="shared" si="47"/>
        <v>0</v>
      </c>
      <c r="BO51" s="72">
        <f t="shared" si="48"/>
        <v>0</v>
      </c>
      <c r="BP51" s="72" t="str">
        <f t="shared" si="28"/>
        <v>0</v>
      </c>
      <c r="BQ51" s="72" t="str">
        <f>IF(ISBLANK(BL51), "", (POWER(BL51/VLOOKUP(BP51,Anthro_Calc!C:P,13,FALSE),VLOOKUP(BP51,Anthro_Calc!C:P,12,FALSE))-1) / (VLOOKUP(BP51,Anthro_Calc!C:P,14,FALSE)*VLOOKUP(BP51,Anthro_Calc!C:P,12,FALSE)))</f>
        <v/>
      </c>
      <c r="BR51" s="72" t="str">
        <f>IF(ISBLANK(BL51), "", -3 + (BL51 -VLOOKUP(BP51,Anthro_Calc!C:P,4,FALSE)) / (VLOOKUP(BP51,Anthro_Calc!C:P,5,FALSE) - VLOOKUP(BP51,Anthro_Calc!C:P,4,FALSE)))</f>
        <v/>
      </c>
      <c r="BS51" s="72" t="str">
        <f>IF(ISBLANK(BL51), "", 3 + (BL51 -VLOOKUP(BP51,Anthro_Calc!C:P,10,FALSE)) / (VLOOKUP(BP51,Anthro_Calc!C:P,10,FALSE) - VLOOKUP(BP51,Anthro_Calc!C:P,9,FALSE)))</f>
        <v/>
      </c>
      <c r="BT51" s="120" t="str">
        <f t="shared" si="29"/>
        <v/>
      </c>
      <c r="BU51" s="117" t="str">
        <f t="shared" si="30"/>
        <v/>
      </c>
      <c r="BV51" s="104" t="str">
        <f t="shared" si="31"/>
        <v/>
      </c>
      <c r="BW51" s="73" t="str">
        <f t="shared" si="5"/>
        <v/>
      </c>
      <c r="BX51" s="77"/>
      <c r="BY51" s="73" t="str">
        <f>IF(ISBLANK(BL51), "", VLOOKUP(Z51&amp;" "&amp;BV51&amp;" "&amp;BW51,Graduation_Criteria!$D$2:$E$34,2,FALSE))</f>
        <v/>
      </c>
      <c r="BZ51" s="73" t="str">
        <f t="shared" si="6"/>
        <v/>
      </c>
      <c r="CA51" s="71"/>
      <c r="CB51" s="74"/>
      <c r="CC51" s="74"/>
      <c r="CD51" s="115" t="str">
        <f t="shared" si="32"/>
        <v/>
      </c>
      <c r="CE51" s="79">
        <f t="shared" si="33"/>
        <v>0</v>
      </c>
      <c r="CF51" s="79">
        <f t="shared" si="34"/>
        <v>0</v>
      </c>
      <c r="CG51" s="79" t="str">
        <f t="shared" si="35"/>
        <v>0</v>
      </c>
      <c r="CH51" s="79" t="str">
        <f>IF(ISBLANK(CC51), "", (POWER(CC51/VLOOKUP(CG51,Anthro_Calc!C:P,13,FALSE),VLOOKUP(CG51,Anthro_Calc!C:P,12,FALSE))-1) / (VLOOKUP(CG51,Anthro_Calc!C:P,14,FALSE)*VLOOKUP(CG51,Anthro_Calc!C:P,12,FALSE)))</f>
        <v/>
      </c>
      <c r="CI51" s="79" t="str">
        <f>IF(ISBLANK(CC51), "", -3 + (CC51 -VLOOKUP(CG51,Anthro_Calc!C:P,4,FALSE)) / (VLOOKUP(CG51,Anthro_Calc!C:P,5,FALSE) - VLOOKUP(CG51,Anthro_Calc!C:P,4,FALSE)))</f>
        <v/>
      </c>
      <c r="CJ51" s="79" t="str">
        <f>IF(ISBLANK(CC51), "", 3 + (CC51 -VLOOKUP(CG51,Anthro_Calc!C:P,10,FALSE)) / (VLOOKUP(CG51,Anthro_Calc!C:P,10,FALSE) - VLOOKUP(CG51,Anthro_Calc!C:P,9,FALSE)))</f>
        <v/>
      </c>
      <c r="CK51" s="129" t="str">
        <f t="shared" si="36"/>
        <v/>
      </c>
      <c r="CL51" s="117" t="str">
        <f t="shared" si="37"/>
        <v/>
      </c>
      <c r="CM51" s="104" t="str">
        <f t="shared" si="38"/>
        <v/>
      </c>
      <c r="CN51" s="77"/>
      <c r="CO51" s="71"/>
      <c r="CP51" s="74"/>
      <c r="CQ51" s="74"/>
      <c r="CR51" s="118" t="str">
        <f t="shared" si="39"/>
        <v/>
      </c>
      <c r="CS51" s="119">
        <f t="shared" si="40"/>
        <v>0</v>
      </c>
      <c r="CT51" s="119">
        <f t="shared" si="41"/>
        <v>0</v>
      </c>
      <c r="CU51" s="119" t="str">
        <f t="shared" si="42"/>
        <v>0</v>
      </c>
      <c r="CV51" s="119" t="str">
        <f>IF(ISBLANK(CQ51), "", (POWER(CQ51/VLOOKUP(CU51,Anthro_Calc!C:P,13,FALSE),VLOOKUP(CU51,Anthro_Calc!C:P,12,FALSE))-1) / (VLOOKUP(CU51,Anthro_Calc!C:P,14,FALSE)*VLOOKUP(CU51,Anthro_Calc!C:P,12,FALSE)))</f>
        <v/>
      </c>
      <c r="CW51" s="119" t="str">
        <f>IF(ISBLANK(CQ51), "", -3 + (CQ51 -VLOOKUP(CU51,Anthro_Calc!C:P,4,FALSE)) / (VLOOKUP(CU51,Anthro_Calc!C:P,5,FALSE) - VLOOKUP(CU51,Anthro_Calc!C:P,4,FALSE)))</f>
        <v/>
      </c>
      <c r="CX51" s="119" t="str">
        <f>IF(ISBLANK(CQ51), "", 3 + (CQ51 -VLOOKUP(CU51,Anthro_Calc!C:P,10,FALSE)) / (VLOOKUP(CU51,Anthro_Calc!C:P,10,FALSE) - VLOOKUP(CU51,Anthro_Calc!C:P,9,FALSE)))</f>
        <v/>
      </c>
      <c r="CY51" s="128" t="str">
        <f t="shared" si="43"/>
        <v/>
      </c>
      <c r="CZ51" s="117" t="str">
        <f t="shared" si="44"/>
        <v/>
      </c>
      <c r="DA51" s="104" t="str">
        <f t="shared" si="45"/>
        <v/>
      </c>
      <c r="DB51" s="135"/>
    </row>
    <row r="52" spans="1:106" s="80" customFormat="1" ht="15" customHeight="1">
      <c r="A52" s="134">
        <f t="shared" si="0"/>
        <v>48</v>
      </c>
      <c r="B52" s="66"/>
      <c r="C52" s="66"/>
      <c r="D52" s="66"/>
      <c r="E52" s="66"/>
      <c r="F52" s="66"/>
      <c r="G52" s="66"/>
      <c r="H52" s="66"/>
      <c r="I52" s="66"/>
      <c r="J52" s="66"/>
      <c r="K52" s="66"/>
      <c r="L52" s="66"/>
      <c r="M52" s="71"/>
      <c r="N52" s="69" t="str">
        <f t="shared" ca="1" si="7"/>
        <v/>
      </c>
      <c r="O52" s="70"/>
      <c r="P52" s="70"/>
      <c r="Q52" s="71"/>
      <c r="R52" s="82"/>
      <c r="S52" s="72" t="str">
        <f t="shared" si="8"/>
        <v/>
      </c>
      <c r="T52" s="72" t="str">
        <f t="shared" si="9"/>
        <v/>
      </c>
      <c r="U52" s="72" t="str">
        <f t="shared" si="10"/>
        <v/>
      </c>
      <c r="V52" s="72" t="str">
        <f>IF(ISBLANK(R52), "", (POWER(R52/VLOOKUP(U52,Anthro_Calc!C:P,13,FALSE),VLOOKUP(U52,Anthro_Calc!C:P,12,FALSE))-1) / (VLOOKUP(U52,Anthro_Calc!C:P,14,FALSE)*VLOOKUP(U52,Anthro_Calc!C:P,12,FALSE)))</f>
        <v/>
      </c>
      <c r="W52" s="72" t="str">
        <f>IF(ISBLANK(R52), "", -3 + (R52 -VLOOKUP(U52,Anthro_Calc!C:P,4,FALSE)) / (VLOOKUP(U52,Anthro_Calc!C:P,5,FALSE) - VLOOKUP(U52,Anthro_Calc!C:P,4,FALSE)))</f>
        <v/>
      </c>
      <c r="X52" s="72" t="str">
        <f>IF(ISBLANK(R52), "", 3 + (R52 -VLOOKUP(U52,Anthro_Calc!C:P,10,FALSE)) / (VLOOKUP(U52,Anthro_Calc!C:P,10,FALSE) - VLOOKUP(U52,Anthro_Calc!C:P,9,FALSE)))</f>
        <v/>
      </c>
      <c r="Y52" s="120" t="str">
        <f t="shared" si="11"/>
        <v/>
      </c>
      <c r="Z52" s="117" t="str">
        <f t="shared" si="12"/>
        <v/>
      </c>
      <c r="AA52" s="104" t="str">
        <f t="shared" si="46"/>
        <v/>
      </c>
      <c r="AB52" s="71"/>
      <c r="AC52" s="74"/>
      <c r="AD52" s="78"/>
      <c r="AE52" s="75" t="str">
        <f t="shared" si="13"/>
        <v/>
      </c>
      <c r="AF52" s="72">
        <f t="shared" si="14"/>
        <v>0</v>
      </c>
      <c r="AG52" s="72">
        <f t="shared" si="15"/>
        <v>0</v>
      </c>
      <c r="AH52" s="72" t="str">
        <f t="shared" si="16"/>
        <v>0</v>
      </c>
      <c r="AI52" s="72" t="str">
        <f>IF(ISBLANK(AD52), "", (POWER(AD52/VLOOKUP(AH52,Anthro_Calc!C:P,13,FALSE),VLOOKUP(AH52,Anthro_Calc!C:P,12,FALSE))-1) / (VLOOKUP(AH52,Anthro_Calc!C:P,14,FALSE)*VLOOKUP(AH52,Anthro_Calc!C:P,12,FALSE)))</f>
        <v/>
      </c>
      <c r="AJ52" s="72" t="str">
        <f>IF(ISBLANK(AD52), "", -3 + (AD52 -VLOOKUP(AH52,Anthro_Calc!C:P,4,FALSE)) / (VLOOKUP(AH52,Anthro_Calc!C:P,5,FALSE) - VLOOKUP(AH52,Anthro_Calc!C:P,4,FALSE)))</f>
        <v/>
      </c>
      <c r="AK52" s="72" t="str">
        <f>IF(ISBLANK(AD52), "", 3 + (AD52 -VLOOKUP(AH52,Anthro_Calc!C:P,10,FALSE)) / (VLOOKUP(AH52,Anthro_Calc!C:P,10,FALSE) - VLOOKUP(AH52,Anthro_Calc!C:P,9,FALSE)))</f>
        <v/>
      </c>
      <c r="AL52" s="120" t="str">
        <f t="shared" si="17"/>
        <v/>
      </c>
      <c r="AM52" s="117" t="str">
        <f t="shared" si="18"/>
        <v/>
      </c>
      <c r="AN52" s="104" t="str">
        <f t="shared" si="19"/>
        <v/>
      </c>
      <c r="AO52" s="76" t="str">
        <f t="shared" si="1"/>
        <v/>
      </c>
      <c r="AP52" s="77"/>
      <c r="AQ52" s="77" t="str">
        <f t="shared" si="49"/>
        <v/>
      </c>
      <c r="AR52" s="71"/>
      <c r="AS52" s="74"/>
      <c r="AT52" s="82"/>
      <c r="AU52" s="75" t="str">
        <f t="shared" si="20"/>
        <v/>
      </c>
      <c r="AV52" s="72">
        <f t="shared" si="21"/>
        <v>0</v>
      </c>
      <c r="AW52" s="72">
        <f t="shared" si="22"/>
        <v>0</v>
      </c>
      <c r="AX52" s="72" t="str">
        <f t="shared" si="23"/>
        <v>0</v>
      </c>
      <c r="AY52" s="72" t="str">
        <f>IF(ISBLANK(AT52), "", (POWER(AT52/VLOOKUP(AX52,Anthro_Calc!C:P,13,FALSE),VLOOKUP(AX52,Anthro_Calc!C:P,12,FALSE))-1) / (VLOOKUP(AX52,Anthro_Calc!C:P,14,FALSE)*VLOOKUP(AX52,Anthro_Calc!C:P,12,FALSE)))</f>
        <v/>
      </c>
      <c r="AZ52" s="72" t="str">
        <f>IF(ISBLANK(AT52), "", -3 + (AT52 -VLOOKUP(AX52,Anthro_Calc!C:P,4,FALSE)) / (VLOOKUP(AX52,Anthro_Calc!C:P,5,FALSE) - VLOOKUP(AX52,Anthro_Calc!C:P,4,FALSE)))</f>
        <v/>
      </c>
      <c r="BA52" s="72" t="str">
        <f>IF(ISBLANK(AT52), "", 3 + (AT52 -VLOOKUP(AX52,Anthro_Calc!C:P,10,FALSE)) / (VLOOKUP(AX52,Anthro_Calc!C:P,10,FALSE) - VLOOKUP(AX52,Anthro_Calc!C:P,9,FALSE)))</f>
        <v/>
      </c>
      <c r="BB52" s="120" t="str">
        <f t="shared" si="24"/>
        <v/>
      </c>
      <c r="BC52" s="117" t="str">
        <f t="shared" si="25"/>
        <v/>
      </c>
      <c r="BD52" s="104" t="str">
        <f t="shared" si="2"/>
        <v/>
      </c>
      <c r="BE52" s="76" t="str">
        <f t="shared" si="3"/>
        <v/>
      </c>
      <c r="BF52" s="73" t="str">
        <f t="shared" si="26"/>
        <v/>
      </c>
      <c r="BG52" s="73" t="str">
        <f t="shared" si="4"/>
        <v/>
      </c>
      <c r="BH52" s="77"/>
      <c r="BI52" s="133"/>
      <c r="BJ52" s="71"/>
      <c r="BK52" s="74"/>
      <c r="BL52" s="78"/>
      <c r="BM52" s="75" t="str">
        <f t="shared" si="27"/>
        <v/>
      </c>
      <c r="BN52" s="72">
        <f t="shared" si="47"/>
        <v>0</v>
      </c>
      <c r="BO52" s="72">
        <f t="shared" si="48"/>
        <v>0</v>
      </c>
      <c r="BP52" s="72" t="str">
        <f t="shared" si="28"/>
        <v>0</v>
      </c>
      <c r="BQ52" s="72" t="str">
        <f>IF(ISBLANK(BL52), "", (POWER(BL52/VLOOKUP(BP52,Anthro_Calc!C:P,13,FALSE),VLOOKUP(BP52,Anthro_Calc!C:P,12,FALSE))-1) / (VLOOKUP(BP52,Anthro_Calc!C:P,14,FALSE)*VLOOKUP(BP52,Anthro_Calc!C:P,12,FALSE)))</f>
        <v/>
      </c>
      <c r="BR52" s="72" t="str">
        <f>IF(ISBLANK(BL52), "", -3 + (BL52 -VLOOKUP(BP52,Anthro_Calc!C:P,4,FALSE)) / (VLOOKUP(BP52,Anthro_Calc!C:P,5,FALSE) - VLOOKUP(BP52,Anthro_Calc!C:P,4,FALSE)))</f>
        <v/>
      </c>
      <c r="BS52" s="72" t="str">
        <f>IF(ISBLANK(BL52), "", 3 + (BL52 -VLOOKUP(BP52,Anthro_Calc!C:P,10,FALSE)) / (VLOOKUP(BP52,Anthro_Calc!C:P,10,FALSE) - VLOOKUP(BP52,Anthro_Calc!C:P,9,FALSE)))</f>
        <v/>
      </c>
      <c r="BT52" s="120" t="str">
        <f t="shared" si="29"/>
        <v/>
      </c>
      <c r="BU52" s="117" t="str">
        <f t="shared" si="30"/>
        <v/>
      </c>
      <c r="BV52" s="104" t="str">
        <f t="shared" si="31"/>
        <v/>
      </c>
      <c r="BW52" s="73" t="str">
        <f t="shared" si="5"/>
        <v/>
      </c>
      <c r="BX52" s="77"/>
      <c r="BY52" s="73" t="str">
        <f>IF(ISBLANK(BL52), "", VLOOKUP(Z52&amp;" "&amp;BV52&amp;" "&amp;BW52,Graduation_Criteria!$D$2:$E$34,2,FALSE))</f>
        <v/>
      </c>
      <c r="BZ52" s="73" t="str">
        <f t="shared" si="6"/>
        <v/>
      </c>
      <c r="CA52" s="71"/>
      <c r="CB52" s="74"/>
      <c r="CC52" s="74"/>
      <c r="CD52" s="115" t="str">
        <f t="shared" si="32"/>
        <v/>
      </c>
      <c r="CE52" s="79">
        <f t="shared" si="33"/>
        <v>0</v>
      </c>
      <c r="CF52" s="79">
        <f t="shared" si="34"/>
        <v>0</v>
      </c>
      <c r="CG52" s="79" t="str">
        <f t="shared" si="35"/>
        <v>0</v>
      </c>
      <c r="CH52" s="79" t="str">
        <f>IF(ISBLANK(CC52), "", (POWER(CC52/VLOOKUP(CG52,Anthro_Calc!C:P,13,FALSE),VLOOKUP(CG52,Anthro_Calc!C:P,12,FALSE))-1) / (VLOOKUP(CG52,Anthro_Calc!C:P,14,FALSE)*VLOOKUP(CG52,Anthro_Calc!C:P,12,FALSE)))</f>
        <v/>
      </c>
      <c r="CI52" s="79" t="str">
        <f>IF(ISBLANK(CC52), "", -3 + (CC52 -VLOOKUP(CG52,Anthro_Calc!C:P,4,FALSE)) / (VLOOKUP(CG52,Anthro_Calc!C:P,5,FALSE) - VLOOKUP(CG52,Anthro_Calc!C:P,4,FALSE)))</f>
        <v/>
      </c>
      <c r="CJ52" s="79" t="str">
        <f>IF(ISBLANK(CC52), "", 3 + (CC52 -VLOOKUP(CG52,Anthro_Calc!C:P,10,FALSE)) / (VLOOKUP(CG52,Anthro_Calc!C:P,10,FALSE) - VLOOKUP(CG52,Anthro_Calc!C:P,9,FALSE)))</f>
        <v/>
      </c>
      <c r="CK52" s="129" t="str">
        <f t="shared" si="36"/>
        <v/>
      </c>
      <c r="CL52" s="117" t="str">
        <f t="shared" si="37"/>
        <v/>
      </c>
      <c r="CM52" s="104" t="str">
        <f t="shared" si="38"/>
        <v/>
      </c>
      <c r="CN52" s="77"/>
      <c r="CO52" s="71"/>
      <c r="CP52" s="74"/>
      <c r="CQ52" s="74"/>
      <c r="CR52" s="118" t="str">
        <f t="shared" si="39"/>
        <v/>
      </c>
      <c r="CS52" s="119">
        <f t="shared" si="40"/>
        <v>0</v>
      </c>
      <c r="CT52" s="119">
        <f t="shared" si="41"/>
        <v>0</v>
      </c>
      <c r="CU52" s="119" t="str">
        <f t="shared" si="42"/>
        <v>0</v>
      </c>
      <c r="CV52" s="119" t="str">
        <f>IF(ISBLANK(CQ52), "", (POWER(CQ52/VLOOKUP(CU52,Anthro_Calc!C:P,13,FALSE),VLOOKUP(CU52,Anthro_Calc!C:P,12,FALSE))-1) / (VLOOKUP(CU52,Anthro_Calc!C:P,14,FALSE)*VLOOKUP(CU52,Anthro_Calc!C:P,12,FALSE)))</f>
        <v/>
      </c>
      <c r="CW52" s="119" t="str">
        <f>IF(ISBLANK(CQ52), "", -3 + (CQ52 -VLOOKUP(CU52,Anthro_Calc!C:P,4,FALSE)) / (VLOOKUP(CU52,Anthro_Calc!C:P,5,FALSE) - VLOOKUP(CU52,Anthro_Calc!C:P,4,FALSE)))</f>
        <v/>
      </c>
      <c r="CX52" s="119" t="str">
        <f>IF(ISBLANK(CQ52), "", 3 + (CQ52 -VLOOKUP(CU52,Anthro_Calc!C:P,10,FALSE)) / (VLOOKUP(CU52,Anthro_Calc!C:P,10,FALSE) - VLOOKUP(CU52,Anthro_Calc!C:P,9,FALSE)))</f>
        <v/>
      </c>
      <c r="CY52" s="128" t="str">
        <f t="shared" si="43"/>
        <v/>
      </c>
      <c r="CZ52" s="117" t="str">
        <f t="shared" si="44"/>
        <v/>
      </c>
      <c r="DA52" s="104" t="str">
        <f t="shared" si="45"/>
        <v/>
      </c>
      <c r="DB52" s="135"/>
    </row>
    <row r="53" spans="1:106" s="80" customFormat="1" ht="15" customHeight="1">
      <c r="A53" s="134">
        <f t="shared" si="0"/>
        <v>49</v>
      </c>
      <c r="B53" s="66"/>
      <c r="C53" s="66"/>
      <c r="D53" s="66"/>
      <c r="E53" s="66"/>
      <c r="F53" s="66"/>
      <c r="G53" s="66"/>
      <c r="H53" s="66"/>
      <c r="I53" s="66"/>
      <c r="J53" s="66"/>
      <c r="K53" s="66"/>
      <c r="L53" s="66"/>
      <c r="M53" s="71"/>
      <c r="N53" s="69" t="str">
        <f t="shared" ca="1" si="7"/>
        <v/>
      </c>
      <c r="O53" s="70"/>
      <c r="P53" s="70"/>
      <c r="Q53" s="71"/>
      <c r="R53" s="82"/>
      <c r="S53" s="72" t="str">
        <f t="shared" si="8"/>
        <v/>
      </c>
      <c r="T53" s="72" t="str">
        <f t="shared" si="9"/>
        <v/>
      </c>
      <c r="U53" s="72" t="str">
        <f t="shared" si="10"/>
        <v/>
      </c>
      <c r="V53" s="72" t="str">
        <f>IF(ISBLANK(R53), "", (POWER(R53/VLOOKUP(U53,Anthro_Calc!C:P,13,FALSE),VLOOKUP(U53,Anthro_Calc!C:P,12,FALSE))-1) / (VLOOKUP(U53,Anthro_Calc!C:P,14,FALSE)*VLOOKUP(U53,Anthro_Calc!C:P,12,FALSE)))</f>
        <v/>
      </c>
      <c r="W53" s="72" t="str">
        <f>IF(ISBLANK(R53), "", -3 + (R53 -VLOOKUP(U53,Anthro_Calc!C:P,4,FALSE)) / (VLOOKUP(U53,Anthro_Calc!C:P,5,FALSE) - VLOOKUP(U53,Anthro_Calc!C:P,4,FALSE)))</f>
        <v/>
      </c>
      <c r="X53" s="72" t="str">
        <f>IF(ISBLANK(R53), "", 3 + (R53 -VLOOKUP(U53,Anthro_Calc!C:P,10,FALSE)) / (VLOOKUP(U53,Anthro_Calc!C:P,10,FALSE) - VLOOKUP(U53,Anthro_Calc!C:P,9,FALSE)))</f>
        <v/>
      </c>
      <c r="Y53" s="120" t="str">
        <f t="shared" si="11"/>
        <v/>
      </c>
      <c r="Z53" s="117" t="str">
        <f t="shared" si="12"/>
        <v/>
      </c>
      <c r="AA53" s="104" t="str">
        <f t="shared" si="46"/>
        <v/>
      </c>
      <c r="AB53" s="71"/>
      <c r="AC53" s="74"/>
      <c r="AD53" s="78"/>
      <c r="AE53" s="75" t="str">
        <f t="shared" si="13"/>
        <v/>
      </c>
      <c r="AF53" s="72">
        <f t="shared" si="14"/>
        <v>0</v>
      </c>
      <c r="AG53" s="72">
        <f t="shared" si="15"/>
        <v>0</v>
      </c>
      <c r="AH53" s="72" t="str">
        <f t="shared" si="16"/>
        <v>0</v>
      </c>
      <c r="AI53" s="72" t="str">
        <f>IF(ISBLANK(AD53), "", (POWER(AD53/VLOOKUP(AH53,Anthro_Calc!C:P,13,FALSE),VLOOKUP(AH53,Anthro_Calc!C:P,12,FALSE))-1) / (VLOOKUP(AH53,Anthro_Calc!C:P,14,FALSE)*VLOOKUP(AH53,Anthro_Calc!C:P,12,FALSE)))</f>
        <v/>
      </c>
      <c r="AJ53" s="72" t="str">
        <f>IF(ISBLANK(AD53), "", -3 + (AD53 -VLOOKUP(AH53,Anthro_Calc!C:P,4,FALSE)) / (VLOOKUP(AH53,Anthro_Calc!C:P,5,FALSE) - VLOOKUP(AH53,Anthro_Calc!C:P,4,FALSE)))</f>
        <v/>
      </c>
      <c r="AK53" s="72" t="str">
        <f>IF(ISBLANK(AD53), "", 3 + (AD53 -VLOOKUP(AH53,Anthro_Calc!C:P,10,FALSE)) / (VLOOKUP(AH53,Anthro_Calc!C:P,10,FALSE) - VLOOKUP(AH53,Anthro_Calc!C:P,9,FALSE)))</f>
        <v/>
      </c>
      <c r="AL53" s="120" t="str">
        <f t="shared" si="17"/>
        <v/>
      </c>
      <c r="AM53" s="117" t="str">
        <f t="shared" si="18"/>
        <v/>
      </c>
      <c r="AN53" s="104" t="str">
        <f t="shared" si="19"/>
        <v/>
      </c>
      <c r="AO53" s="76" t="str">
        <f t="shared" si="1"/>
        <v/>
      </c>
      <c r="AP53" s="77"/>
      <c r="AQ53" s="77" t="str">
        <f t="shared" si="49"/>
        <v/>
      </c>
      <c r="AR53" s="71"/>
      <c r="AS53" s="74"/>
      <c r="AT53" s="82"/>
      <c r="AU53" s="75" t="str">
        <f t="shared" si="20"/>
        <v/>
      </c>
      <c r="AV53" s="72">
        <f t="shared" si="21"/>
        <v>0</v>
      </c>
      <c r="AW53" s="72">
        <f t="shared" si="22"/>
        <v>0</v>
      </c>
      <c r="AX53" s="72" t="str">
        <f t="shared" si="23"/>
        <v>0</v>
      </c>
      <c r="AY53" s="72" t="str">
        <f>IF(ISBLANK(AT53), "", (POWER(AT53/VLOOKUP(AX53,Anthro_Calc!C:P,13,FALSE),VLOOKUP(AX53,Anthro_Calc!C:P,12,FALSE))-1) / (VLOOKUP(AX53,Anthro_Calc!C:P,14,FALSE)*VLOOKUP(AX53,Anthro_Calc!C:P,12,FALSE)))</f>
        <v/>
      </c>
      <c r="AZ53" s="72" t="str">
        <f>IF(ISBLANK(AT53), "", -3 + (AT53 -VLOOKUP(AX53,Anthro_Calc!C:P,4,FALSE)) / (VLOOKUP(AX53,Anthro_Calc!C:P,5,FALSE) - VLOOKUP(AX53,Anthro_Calc!C:P,4,FALSE)))</f>
        <v/>
      </c>
      <c r="BA53" s="72" t="str">
        <f>IF(ISBLANK(AT53), "", 3 + (AT53 -VLOOKUP(AX53,Anthro_Calc!C:P,10,FALSE)) / (VLOOKUP(AX53,Anthro_Calc!C:P,10,FALSE) - VLOOKUP(AX53,Anthro_Calc!C:P,9,FALSE)))</f>
        <v/>
      </c>
      <c r="BB53" s="120" t="str">
        <f t="shared" si="24"/>
        <v/>
      </c>
      <c r="BC53" s="117" t="str">
        <f t="shared" si="25"/>
        <v/>
      </c>
      <c r="BD53" s="104" t="str">
        <f t="shared" si="2"/>
        <v/>
      </c>
      <c r="BE53" s="76" t="str">
        <f t="shared" si="3"/>
        <v/>
      </c>
      <c r="BF53" s="73" t="str">
        <f t="shared" si="26"/>
        <v/>
      </c>
      <c r="BG53" s="73" t="str">
        <f t="shared" si="4"/>
        <v/>
      </c>
      <c r="BH53" s="77"/>
      <c r="BI53" s="133"/>
      <c r="BJ53" s="71"/>
      <c r="BK53" s="74"/>
      <c r="BL53" s="78"/>
      <c r="BM53" s="75" t="str">
        <f t="shared" si="27"/>
        <v/>
      </c>
      <c r="BN53" s="72">
        <f t="shared" si="47"/>
        <v>0</v>
      </c>
      <c r="BO53" s="72">
        <f t="shared" si="48"/>
        <v>0</v>
      </c>
      <c r="BP53" s="72" t="str">
        <f t="shared" si="28"/>
        <v>0</v>
      </c>
      <c r="BQ53" s="72" t="str">
        <f>IF(ISBLANK(BL53), "", (POWER(BL53/VLOOKUP(BP53,Anthro_Calc!C:P,13,FALSE),VLOOKUP(BP53,Anthro_Calc!C:P,12,FALSE))-1) / (VLOOKUP(BP53,Anthro_Calc!C:P,14,FALSE)*VLOOKUP(BP53,Anthro_Calc!C:P,12,FALSE)))</f>
        <v/>
      </c>
      <c r="BR53" s="72" t="str">
        <f>IF(ISBLANK(BL53), "", -3 + (BL53 -VLOOKUP(BP53,Anthro_Calc!C:P,4,FALSE)) / (VLOOKUP(BP53,Anthro_Calc!C:P,5,FALSE) - VLOOKUP(BP53,Anthro_Calc!C:P,4,FALSE)))</f>
        <v/>
      </c>
      <c r="BS53" s="72" t="str">
        <f>IF(ISBLANK(BL53), "", 3 + (BL53 -VLOOKUP(BP53,Anthro_Calc!C:P,10,FALSE)) / (VLOOKUP(BP53,Anthro_Calc!C:P,10,FALSE) - VLOOKUP(BP53,Anthro_Calc!C:P,9,FALSE)))</f>
        <v/>
      </c>
      <c r="BT53" s="120" t="str">
        <f t="shared" si="29"/>
        <v/>
      </c>
      <c r="BU53" s="117" t="str">
        <f t="shared" si="30"/>
        <v/>
      </c>
      <c r="BV53" s="104" t="str">
        <f t="shared" si="31"/>
        <v/>
      </c>
      <c r="BW53" s="73" t="str">
        <f t="shared" si="5"/>
        <v/>
      </c>
      <c r="BX53" s="77"/>
      <c r="BY53" s="73" t="str">
        <f>IF(ISBLANK(BL53), "", VLOOKUP(Z53&amp;" "&amp;BV53&amp;" "&amp;BW53,Graduation_Criteria!$D$2:$E$34,2,FALSE))</f>
        <v/>
      </c>
      <c r="BZ53" s="73" t="str">
        <f t="shared" si="6"/>
        <v/>
      </c>
      <c r="CA53" s="71"/>
      <c r="CB53" s="74"/>
      <c r="CC53" s="74"/>
      <c r="CD53" s="115" t="str">
        <f t="shared" si="32"/>
        <v/>
      </c>
      <c r="CE53" s="79">
        <f t="shared" si="33"/>
        <v>0</v>
      </c>
      <c r="CF53" s="79">
        <f t="shared" si="34"/>
        <v>0</v>
      </c>
      <c r="CG53" s="79" t="str">
        <f t="shared" si="35"/>
        <v>0</v>
      </c>
      <c r="CH53" s="79" t="str">
        <f>IF(ISBLANK(CC53), "", (POWER(CC53/VLOOKUP(CG53,Anthro_Calc!C:P,13,FALSE),VLOOKUP(CG53,Anthro_Calc!C:P,12,FALSE))-1) / (VLOOKUP(CG53,Anthro_Calc!C:P,14,FALSE)*VLOOKUP(CG53,Anthro_Calc!C:P,12,FALSE)))</f>
        <v/>
      </c>
      <c r="CI53" s="79" t="str">
        <f>IF(ISBLANK(CC53), "", -3 + (CC53 -VLOOKUP(CG53,Anthro_Calc!C:P,4,FALSE)) / (VLOOKUP(CG53,Anthro_Calc!C:P,5,FALSE) - VLOOKUP(CG53,Anthro_Calc!C:P,4,FALSE)))</f>
        <v/>
      </c>
      <c r="CJ53" s="79" t="str">
        <f>IF(ISBLANK(CC53), "", 3 + (CC53 -VLOOKUP(CG53,Anthro_Calc!C:P,10,FALSE)) / (VLOOKUP(CG53,Anthro_Calc!C:P,10,FALSE) - VLOOKUP(CG53,Anthro_Calc!C:P,9,FALSE)))</f>
        <v/>
      </c>
      <c r="CK53" s="129" t="str">
        <f t="shared" si="36"/>
        <v/>
      </c>
      <c r="CL53" s="117" t="str">
        <f t="shared" si="37"/>
        <v/>
      </c>
      <c r="CM53" s="104" t="str">
        <f t="shared" si="38"/>
        <v/>
      </c>
      <c r="CN53" s="77"/>
      <c r="CO53" s="71"/>
      <c r="CP53" s="74"/>
      <c r="CQ53" s="74"/>
      <c r="CR53" s="118" t="str">
        <f t="shared" si="39"/>
        <v/>
      </c>
      <c r="CS53" s="119">
        <f t="shared" si="40"/>
        <v>0</v>
      </c>
      <c r="CT53" s="119">
        <f t="shared" si="41"/>
        <v>0</v>
      </c>
      <c r="CU53" s="119" t="str">
        <f t="shared" si="42"/>
        <v>0</v>
      </c>
      <c r="CV53" s="119" t="str">
        <f>IF(ISBLANK(CQ53), "", (POWER(CQ53/VLOOKUP(CU53,Anthro_Calc!C:P,13,FALSE),VLOOKUP(CU53,Anthro_Calc!C:P,12,FALSE))-1) / (VLOOKUP(CU53,Anthro_Calc!C:P,14,FALSE)*VLOOKUP(CU53,Anthro_Calc!C:P,12,FALSE)))</f>
        <v/>
      </c>
      <c r="CW53" s="119" t="str">
        <f>IF(ISBLANK(CQ53), "", -3 + (CQ53 -VLOOKUP(CU53,Anthro_Calc!C:P,4,FALSE)) / (VLOOKUP(CU53,Anthro_Calc!C:P,5,FALSE) - VLOOKUP(CU53,Anthro_Calc!C:P,4,FALSE)))</f>
        <v/>
      </c>
      <c r="CX53" s="119" t="str">
        <f>IF(ISBLANK(CQ53), "", 3 + (CQ53 -VLOOKUP(CU53,Anthro_Calc!C:P,10,FALSE)) / (VLOOKUP(CU53,Anthro_Calc!C:P,10,FALSE) - VLOOKUP(CU53,Anthro_Calc!C:P,9,FALSE)))</f>
        <v/>
      </c>
      <c r="CY53" s="128" t="str">
        <f t="shared" si="43"/>
        <v/>
      </c>
      <c r="CZ53" s="117" t="str">
        <f t="shared" si="44"/>
        <v/>
      </c>
      <c r="DA53" s="104" t="str">
        <f t="shared" si="45"/>
        <v/>
      </c>
      <c r="DB53" s="135"/>
    </row>
    <row r="54" spans="1:106" s="80" customFormat="1" ht="15" customHeight="1">
      <c r="A54" s="134">
        <f t="shared" si="0"/>
        <v>50</v>
      </c>
      <c r="B54" s="66"/>
      <c r="C54" s="66"/>
      <c r="D54" s="66"/>
      <c r="E54" s="66"/>
      <c r="F54" s="66"/>
      <c r="G54" s="66"/>
      <c r="H54" s="66"/>
      <c r="I54" s="66"/>
      <c r="J54" s="66"/>
      <c r="K54" s="66"/>
      <c r="L54" s="66"/>
      <c r="M54" s="71"/>
      <c r="N54" s="69" t="str">
        <f t="shared" ca="1" si="7"/>
        <v/>
      </c>
      <c r="O54" s="70"/>
      <c r="P54" s="70"/>
      <c r="Q54" s="71"/>
      <c r="R54" s="82"/>
      <c r="S54" s="72" t="str">
        <f t="shared" si="8"/>
        <v/>
      </c>
      <c r="T54" s="72" t="str">
        <f t="shared" si="9"/>
        <v/>
      </c>
      <c r="U54" s="72" t="str">
        <f t="shared" si="10"/>
        <v/>
      </c>
      <c r="V54" s="72" t="str">
        <f>IF(ISBLANK(R54), "", (POWER(R54/VLOOKUP(U54,Anthro_Calc!C:P,13,FALSE),VLOOKUP(U54,Anthro_Calc!C:P,12,FALSE))-1) / (VLOOKUP(U54,Anthro_Calc!C:P,14,FALSE)*VLOOKUP(U54,Anthro_Calc!C:P,12,FALSE)))</f>
        <v/>
      </c>
      <c r="W54" s="72" t="str">
        <f>IF(ISBLANK(R54), "", -3 + (R54 -VLOOKUP(U54,Anthro_Calc!C:P,4,FALSE)) / (VLOOKUP(U54,Anthro_Calc!C:P,5,FALSE) - VLOOKUP(U54,Anthro_Calc!C:P,4,FALSE)))</f>
        <v/>
      </c>
      <c r="X54" s="72" t="str">
        <f>IF(ISBLANK(R54), "", 3 + (R54 -VLOOKUP(U54,Anthro_Calc!C:P,10,FALSE)) / (VLOOKUP(U54,Anthro_Calc!C:P,10,FALSE) - VLOOKUP(U54,Anthro_Calc!C:P,9,FALSE)))</f>
        <v/>
      </c>
      <c r="Y54" s="120" t="str">
        <f t="shared" si="11"/>
        <v/>
      </c>
      <c r="Z54" s="117" t="str">
        <f t="shared" si="12"/>
        <v/>
      </c>
      <c r="AA54" s="104" t="str">
        <f t="shared" si="46"/>
        <v/>
      </c>
      <c r="AB54" s="71"/>
      <c r="AC54" s="74"/>
      <c r="AD54" s="78"/>
      <c r="AE54" s="75" t="str">
        <f t="shared" si="13"/>
        <v/>
      </c>
      <c r="AF54" s="72">
        <f t="shared" si="14"/>
        <v>0</v>
      </c>
      <c r="AG54" s="72">
        <f t="shared" si="15"/>
        <v>0</v>
      </c>
      <c r="AH54" s="72" t="str">
        <f t="shared" si="16"/>
        <v>0</v>
      </c>
      <c r="AI54" s="72" t="str">
        <f>IF(ISBLANK(AD54), "", (POWER(AD54/VLOOKUP(AH54,Anthro_Calc!C:P,13,FALSE),VLOOKUP(AH54,Anthro_Calc!C:P,12,FALSE))-1) / (VLOOKUP(AH54,Anthro_Calc!C:P,14,FALSE)*VLOOKUP(AH54,Anthro_Calc!C:P,12,FALSE)))</f>
        <v/>
      </c>
      <c r="AJ54" s="72" t="str">
        <f>IF(ISBLANK(AD54), "", -3 + (AD54 -VLOOKUP(AH54,Anthro_Calc!C:P,4,FALSE)) / (VLOOKUP(AH54,Anthro_Calc!C:P,5,FALSE) - VLOOKUP(AH54,Anthro_Calc!C:P,4,FALSE)))</f>
        <v/>
      </c>
      <c r="AK54" s="72" t="str">
        <f>IF(ISBLANK(AD54), "", 3 + (AD54 -VLOOKUP(AH54,Anthro_Calc!C:P,10,FALSE)) / (VLOOKUP(AH54,Anthro_Calc!C:P,10,FALSE) - VLOOKUP(AH54,Anthro_Calc!C:P,9,FALSE)))</f>
        <v/>
      </c>
      <c r="AL54" s="120" t="str">
        <f t="shared" si="17"/>
        <v/>
      </c>
      <c r="AM54" s="117" t="str">
        <f t="shared" si="18"/>
        <v/>
      </c>
      <c r="AN54" s="104" t="str">
        <f t="shared" si="19"/>
        <v/>
      </c>
      <c r="AO54" s="76" t="str">
        <f t="shared" si="1"/>
        <v/>
      </c>
      <c r="AP54" s="77"/>
      <c r="AQ54" s="77" t="str">
        <f t="shared" si="49"/>
        <v/>
      </c>
      <c r="AR54" s="71"/>
      <c r="AS54" s="74"/>
      <c r="AT54" s="82"/>
      <c r="AU54" s="75" t="str">
        <f t="shared" si="20"/>
        <v/>
      </c>
      <c r="AV54" s="72">
        <f t="shared" si="21"/>
        <v>0</v>
      </c>
      <c r="AW54" s="72">
        <f t="shared" si="22"/>
        <v>0</v>
      </c>
      <c r="AX54" s="72" t="str">
        <f t="shared" si="23"/>
        <v>0</v>
      </c>
      <c r="AY54" s="72" t="str">
        <f>IF(ISBLANK(AT54), "", (POWER(AT54/VLOOKUP(AX54,Anthro_Calc!C:P,13,FALSE),VLOOKUP(AX54,Anthro_Calc!C:P,12,FALSE))-1) / (VLOOKUP(AX54,Anthro_Calc!C:P,14,FALSE)*VLOOKUP(AX54,Anthro_Calc!C:P,12,FALSE)))</f>
        <v/>
      </c>
      <c r="AZ54" s="72" t="str">
        <f>IF(ISBLANK(AT54), "", -3 + (AT54 -VLOOKUP(AX54,Anthro_Calc!C:P,4,FALSE)) / (VLOOKUP(AX54,Anthro_Calc!C:P,5,FALSE) - VLOOKUP(AX54,Anthro_Calc!C:P,4,FALSE)))</f>
        <v/>
      </c>
      <c r="BA54" s="72" t="str">
        <f>IF(ISBLANK(AT54), "", 3 + (AT54 -VLOOKUP(AX54,Anthro_Calc!C:P,10,FALSE)) / (VLOOKUP(AX54,Anthro_Calc!C:P,10,FALSE) - VLOOKUP(AX54,Anthro_Calc!C:P,9,FALSE)))</f>
        <v/>
      </c>
      <c r="BB54" s="120" t="str">
        <f t="shared" si="24"/>
        <v/>
      </c>
      <c r="BC54" s="117" t="str">
        <f t="shared" si="25"/>
        <v/>
      </c>
      <c r="BD54" s="104" t="str">
        <f t="shared" si="2"/>
        <v/>
      </c>
      <c r="BE54" s="76" t="str">
        <f t="shared" si="3"/>
        <v/>
      </c>
      <c r="BF54" s="73" t="str">
        <f t="shared" si="26"/>
        <v/>
      </c>
      <c r="BG54" s="73" t="str">
        <f t="shared" si="4"/>
        <v/>
      </c>
      <c r="BH54" s="77"/>
      <c r="BI54" s="133"/>
      <c r="BJ54" s="71"/>
      <c r="BK54" s="74"/>
      <c r="BL54" s="78"/>
      <c r="BM54" s="75" t="str">
        <f t="shared" si="27"/>
        <v/>
      </c>
      <c r="BN54" s="72">
        <f t="shared" si="47"/>
        <v>0</v>
      </c>
      <c r="BO54" s="72">
        <f t="shared" si="48"/>
        <v>0</v>
      </c>
      <c r="BP54" s="72" t="str">
        <f t="shared" si="28"/>
        <v>0</v>
      </c>
      <c r="BQ54" s="72" t="str">
        <f>IF(ISBLANK(BL54), "", (POWER(BL54/VLOOKUP(BP54,Anthro_Calc!C:P,13,FALSE),VLOOKUP(BP54,Anthro_Calc!C:P,12,FALSE))-1) / (VLOOKUP(BP54,Anthro_Calc!C:P,14,FALSE)*VLOOKUP(BP54,Anthro_Calc!C:P,12,FALSE)))</f>
        <v/>
      </c>
      <c r="BR54" s="72" t="str">
        <f>IF(ISBLANK(BL54), "", -3 + (BL54 -VLOOKUP(BP54,Anthro_Calc!C:P,4,FALSE)) / (VLOOKUP(BP54,Anthro_Calc!C:P,5,FALSE) - VLOOKUP(BP54,Anthro_Calc!C:P,4,FALSE)))</f>
        <v/>
      </c>
      <c r="BS54" s="72" t="str">
        <f>IF(ISBLANK(BL54), "", 3 + (BL54 -VLOOKUP(BP54,Anthro_Calc!C:P,10,FALSE)) / (VLOOKUP(BP54,Anthro_Calc!C:P,10,FALSE) - VLOOKUP(BP54,Anthro_Calc!C:P,9,FALSE)))</f>
        <v/>
      </c>
      <c r="BT54" s="120" t="str">
        <f t="shared" si="29"/>
        <v/>
      </c>
      <c r="BU54" s="117" t="str">
        <f t="shared" si="30"/>
        <v/>
      </c>
      <c r="BV54" s="104" t="str">
        <f t="shared" si="31"/>
        <v/>
      </c>
      <c r="BW54" s="73" t="str">
        <f t="shared" si="5"/>
        <v/>
      </c>
      <c r="BX54" s="77"/>
      <c r="BY54" s="73" t="str">
        <f>IF(ISBLANK(BL54), "", VLOOKUP(Z54&amp;" "&amp;BV54&amp;" "&amp;BW54,Graduation_Criteria!$D$2:$E$34,2,FALSE))</f>
        <v/>
      </c>
      <c r="BZ54" s="73" t="str">
        <f t="shared" si="6"/>
        <v/>
      </c>
      <c r="CA54" s="71"/>
      <c r="CB54" s="74"/>
      <c r="CC54" s="74"/>
      <c r="CD54" s="115" t="str">
        <f t="shared" si="32"/>
        <v/>
      </c>
      <c r="CE54" s="79">
        <f t="shared" si="33"/>
        <v>0</v>
      </c>
      <c r="CF54" s="79">
        <f t="shared" si="34"/>
        <v>0</v>
      </c>
      <c r="CG54" s="79" t="str">
        <f t="shared" si="35"/>
        <v>0</v>
      </c>
      <c r="CH54" s="79" t="str">
        <f>IF(ISBLANK(CC54), "", (POWER(CC54/VLOOKUP(CG54,Anthro_Calc!C:P,13,FALSE),VLOOKUP(CG54,Anthro_Calc!C:P,12,FALSE))-1) / (VLOOKUP(CG54,Anthro_Calc!C:P,14,FALSE)*VLOOKUP(CG54,Anthro_Calc!C:P,12,FALSE)))</f>
        <v/>
      </c>
      <c r="CI54" s="79" t="str">
        <f>IF(ISBLANK(CC54), "", -3 + (CC54 -VLOOKUP(CG54,Anthro_Calc!C:P,4,FALSE)) / (VLOOKUP(CG54,Anthro_Calc!C:P,5,FALSE) - VLOOKUP(CG54,Anthro_Calc!C:P,4,FALSE)))</f>
        <v/>
      </c>
      <c r="CJ54" s="79" t="str">
        <f>IF(ISBLANK(CC54), "", 3 + (CC54 -VLOOKUP(CG54,Anthro_Calc!C:P,10,FALSE)) / (VLOOKUP(CG54,Anthro_Calc!C:P,10,FALSE) - VLOOKUP(CG54,Anthro_Calc!C:P,9,FALSE)))</f>
        <v/>
      </c>
      <c r="CK54" s="129" t="str">
        <f t="shared" si="36"/>
        <v/>
      </c>
      <c r="CL54" s="117" t="str">
        <f t="shared" si="37"/>
        <v/>
      </c>
      <c r="CM54" s="104" t="str">
        <f t="shared" si="38"/>
        <v/>
      </c>
      <c r="CN54" s="77"/>
      <c r="CO54" s="71"/>
      <c r="CP54" s="74"/>
      <c r="CQ54" s="74"/>
      <c r="CR54" s="118" t="str">
        <f t="shared" si="39"/>
        <v/>
      </c>
      <c r="CS54" s="119">
        <f t="shared" si="40"/>
        <v>0</v>
      </c>
      <c r="CT54" s="119">
        <f t="shared" si="41"/>
        <v>0</v>
      </c>
      <c r="CU54" s="119" t="str">
        <f t="shared" si="42"/>
        <v>0</v>
      </c>
      <c r="CV54" s="119" t="str">
        <f>IF(ISBLANK(CQ54), "", (POWER(CQ54/VLOOKUP(CU54,Anthro_Calc!C:P,13,FALSE),VLOOKUP(CU54,Anthro_Calc!C:P,12,FALSE))-1) / (VLOOKUP(CU54,Anthro_Calc!C:P,14,FALSE)*VLOOKUP(CU54,Anthro_Calc!C:P,12,FALSE)))</f>
        <v/>
      </c>
      <c r="CW54" s="119" t="str">
        <f>IF(ISBLANK(CQ54), "", -3 + (CQ54 -VLOOKUP(CU54,Anthro_Calc!C:P,4,FALSE)) / (VLOOKUP(CU54,Anthro_Calc!C:P,5,FALSE) - VLOOKUP(CU54,Anthro_Calc!C:P,4,FALSE)))</f>
        <v/>
      </c>
      <c r="CX54" s="119" t="str">
        <f>IF(ISBLANK(CQ54), "", 3 + (CQ54 -VLOOKUP(CU54,Anthro_Calc!C:P,10,FALSE)) / (VLOOKUP(CU54,Anthro_Calc!C:P,10,FALSE) - VLOOKUP(CU54,Anthro_Calc!C:P,9,FALSE)))</f>
        <v/>
      </c>
      <c r="CY54" s="128" t="str">
        <f t="shared" si="43"/>
        <v/>
      </c>
      <c r="CZ54" s="117" t="str">
        <f t="shared" si="44"/>
        <v/>
      </c>
      <c r="DA54" s="104" t="str">
        <f t="shared" si="45"/>
        <v/>
      </c>
      <c r="DB54" s="135"/>
    </row>
    <row r="55" spans="1:106" s="80" customFormat="1" ht="15" customHeight="1">
      <c r="A55" s="134">
        <f t="shared" si="0"/>
        <v>51</v>
      </c>
      <c r="B55" s="66"/>
      <c r="C55" s="66"/>
      <c r="D55" s="66"/>
      <c r="E55" s="66"/>
      <c r="F55" s="66"/>
      <c r="G55" s="66"/>
      <c r="H55" s="66"/>
      <c r="I55" s="66"/>
      <c r="J55" s="66"/>
      <c r="K55" s="66"/>
      <c r="L55" s="66"/>
      <c r="M55" s="71"/>
      <c r="N55" s="69" t="str">
        <f t="shared" ca="1" si="7"/>
        <v/>
      </c>
      <c r="O55" s="70"/>
      <c r="P55" s="70"/>
      <c r="Q55" s="71"/>
      <c r="R55" s="82"/>
      <c r="S55" s="72" t="str">
        <f t="shared" si="8"/>
        <v/>
      </c>
      <c r="T55" s="72" t="str">
        <f t="shared" si="9"/>
        <v/>
      </c>
      <c r="U55" s="72" t="str">
        <f t="shared" si="10"/>
        <v/>
      </c>
      <c r="V55" s="72" t="str">
        <f>IF(ISBLANK(R55), "", (POWER(R55/VLOOKUP(U55,Anthro_Calc!C:P,13,FALSE),VLOOKUP(U55,Anthro_Calc!C:P,12,FALSE))-1) / (VLOOKUP(U55,Anthro_Calc!C:P,14,FALSE)*VLOOKUP(U55,Anthro_Calc!C:P,12,FALSE)))</f>
        <v/>
      </c>
      <c r="W55" s="72" t="str">
        <f>IF(ISBLANK(R55), "", -3 + (R55 -VLOOKUP(U55,Anthro_Calc!C:P,4,FALSE)) / (VLOOKUP(U55,Anthro_Calc!C:P,5,FALSE) - VLOOKUP(U55,Anthro_Calc!C:P,4,FALSE)))</f>
        <v/>
      </c>
      <c r="X55" s="72" t="str">
        <f>IF(ISBLANK(R55), "", 3 + (R55 -VLOOKUP(U55,Anthro_Calc!C:P,10,FALSE)) / (VLOOKUP(U55,Anthro_Calc!C:P,10,FALSE) - VLOOKUP(U55,Anthro_Calc!C:P,9,FALSE)))</f>
        <v/>
      </c>
      <c r="Y55" s="120" t="str">
        <f t="shared" si="11"/>
        <v/>
      </c>
      <c r="Z55" s="117" t="str">
        <f t="shared" si="12"/>
        <v/>
      </c>
      <c r="AA55" s="104" t="str">
        <f t="shared" si="46"/>
        <v/>
      </c>
      <c r="AB55" s="71"/>
      <c r="AC55" s="74"/>
      <c r="AD55" s="78"/>
      <c r="AE55" s="75" t="str">
        <f t="shared" si="13"/>
        <v/>
      </c>
      <c r="AF55" s="72">
        <f t="shared" si="14"/>
        <v>0</v>
      </c>
      <c r="AG55" s="72">
        <f t="shared" si="15"/>
        <v>0</v>
      </c>
      <c r="AH55" s="72" t="str">
        <f t="shared" si="16"/>
        <v>0</v>
      </c>
      <c r="AI55" s="72" t="str">
        <f>IF(ISBLANK(AD55), "", (POWER(AD55/VLOOKUP(AH55,Anthro_Calc!C:P,13,FALSE),VLOOKUP(AH55,Anthro_Calc!C:P,12,FALSE))-1) / (VLOOKUP(AH55,Anthro_Calc!C:P,14,FALSE)*VLOOKUP(AH55,Anthro_Calc!C:P,12,FALSE)))</f>
        <v/>
      </c>
      <c r="AJ55" s="72" t="str">
        <f>IF(ISBLANK(AD55), "", -3 + (AD55 -VLOOKUP(AH55,Anthro_Calc!C:P,4,FALSE)) / (VLOOKUP(AH55,Anthro_Calc!C:P,5,FALSE) - VLOOKUP(AH55,Anthro_Calc!C:P,4,FALSE)))</f>
        <v/>
      </c>
      <c r="AK55" s="72" t="str">
        <f>IF(ISBLANK(AD55), "", 3 + (AD55 -VLOOKUP(AH55,Anthro_Calc!C:P,10,FALSE)) / (VLOOKUP(AH55,Anthro_Calc!C:P,10,FALSE) - VLOOKUP(AH55,Anthro_Calc!C:P,9,FALSE)))</f>
        <v/>
      </c>
      <c r="AL55" s="120" t="str">
        <f t="shared" si="17"/>
        <v/>
      </c>
      <c r="AM55" s="117" t="str">
        <f t="shared" si="18"/>
        <v/>
      </c>
      <c r="AN55" s="104" t="str">
        <f t="shared" si="19"/>
        <v/>
      </c>
      <c r="AO55" s="76" t="str">
        <f t="shared" si="1"/>
        <v/>
      </c>
      <c r="AP55" s="77"/>
      <c r="AQ55" s="77" t="str">
        <f t="shared" si="49"/>
        <v/>
      </c>
      <c r="AR55" s="71"/>
      <c r="AS55" s="74"/>
      <c r="AT55" s="82"/>
      <c r="AU55" s="75" t="str">
        <f t="shared" si="20"/>
        <v/>
      </c>
      <c r="AV55" s="72">
        <f t="shared" si="21"/>
        <v>0</v>
      </c>
      <c r="AW55" s="72">
        <f t="shared" si="22"/>
        <v>0</v>
      </c>
      <c r="AX55" s="72" t="str">
        <f t="shared" si="23"/>
        <v>0</v>
      </c>
      <c r="AY55" s="72" t="str">
        <f>IF(ISBLANK(AT55), "", (POWER(AT55/VLOOKUP(AX55,Anthro_Calc!C:P,13,FALSE),VLOOKUP(AX55,Anthro_Calc!C:P,12,FALSE))-1) / (VLOOKUP(AX55,Anthro_Calc!C:P,14,FALSE)*VLOOKUP(AX55,Anthro_Calc!C:P,12,FALSE)))</f>
        <v/>
      </c>
      <c r="AZ55" s="72" t="str">
        <f>IF(ISBLANK(AT55), "", -3 + (AT55 -VLOOKUP(AX55,Anthro_Calc!C:P,4,FALSE)) / (VLOOKUP(AX55,Anthro_Calc!C:P,5,FALSE) - VLOOKUP(AX55,Anthro_Calc!C:P,4,FALSE)))</f>
        <v/>
      </c>
      <c r="BA55" s="72" t="str">
        <f>IF(ISBLANK(AT55), "", 3 + (AT55 -VLOOKUP(AX55,Anthro_Calc!C:P,10,FALSE)) / (VLOOKUP(AX55,Anthro_Calc!C:P,10,FALSE) - VLOOKUP(AX55,Anthro_Calc!C:P,9,FALSE)))</f>
        <v/>
      </c>
      <c r="BB55" s="120" t="str">
        <f t="shared" si="24"/>
        <v/>
      </c>
      <c r="BC55" s="117" t="str">
        <f t="shared" si="25"/>
        <v/>
      </c>
      <c r="BD55" s="104" t="str">
        <f t="shared" si="2"/>
        <v/>
      </c>
      <c r="BE55" s="76" t="str">
        <f t="shared" si="3"/>
        <v/>
      </c>
      <c r="BF55" s="73" t="str">
        <f t="shared" si="26"/>
        <v/>
      </c>
      <c r="BG55" s="73" t="str">
        <f t="shared" si="4"/>
        <v/>
      </c>
      <c r="BH55" s="77"/>
      <c r="BI55" s="133"/>
      <c r="BJ55" s="71"/>
      <c r="BK55" s="74"/>
      <c r="BL55" s="78"/>
      <c r="BM55" s="75" t="str">
        <f t="shared" si="27"/>
        <v/>
      </c>
      <c r="BN55" s="72">
        <f t="shared" si="47"/>
        <v>0</v>
      </c>
      <c r="BO55" s="72">
        <f t="shared" si="48"/>
        <v>0</v>
      </c>
      <c r="BP55" s="72" t="str">
        <f t="shared" si="28"/>
        <v>0</v>
      </c>
      <c r="BQ55" s="72" t="str">
        <f>IF(ISBLANK(BL55), "", (POWER(BL55/VLOOKUP(BP55,Anthro_Calc!C:P,13,FALSE),VLOOKUP(BP55,Anthro_Calc!C:P,12,FALSE))-1) / (VLOOKUP(BP55,Anthro_Calc!C:P,14,FALSE)*VLOOKUP(BP55,Anthro_Calc!C:P,12,FALSE)))</f>
        <v/>
      </c>
      <c r="BR55" s="72" t="str">
        <f>IF(ISBLANK(BL55), "", -3 + (BL55 -VLOOKUP(BP55,Anthro_Calc!C:P,4,FALSE)) / (VLOOKUP(BP55,Anthro_Calc!C:P,5,FALSE) - VLOOKUP(BP55,Anthro_Calc!C:P,4,FALSE)))</f>
        <v/>
      </c>
      <c r="BS55" s="72" t="str">
        <f>IF(ISBLANK(BL55), "", 3 + (BL55 -VLOOKUP(BP55,Anthro_Calc!C:P,10,FALSE)) / (VLOOKUP(BP55,Anthro_Calc!C:P,10,FALSE) - VLOOKUP(BP55,Anthro_Calc!C:P,9,FALSE)))</f>
        <v/>
      </c>
      <c r="BT55" s="120" t="str">
        <f t="shared" si="29"/>
        <v/>
      </c>
      <c r="BU55" s="117" t="str">
        <f t="shared" si="30"/>
        <v/>
      </c>
      <c r="BV55" s="104" t="str">
        <f t="shared" si="31"/>
        <v/>
      </c>
      <c r="BW55" s="73" t="str">
        <f t="shared" si="5"/>
        <v/>
      </c>
      <c r="BX55" s="77"/>
      <c r="BY55" s="73" t="str">
        <f>IF(ISBLANK(BL55), "", VLOOKUP(Z55&amp;" "&amp;BV55&amp;" "&amp;BW55,Graduation_Criteria!$D$2:$E$34,2,FALSE))</f>
        <v/>
      </c>
      <c r="BZ55" s="73" t="str">
        <f t="shared" si="6"/>
        <v/>
      </c>
      <c r="CA55" s="71"/>
      <c r="CB55" s="74"/>
      <c r="CC55" s="74"/>
      <c r="CD55" s="115" t="str">
        <f t="shared" si="32"/>
        <v/>
      </c>
      <c r="CE55" s="79">
        <f t="shared" si="33"/>
        <v>0</v>
      </c>
      <c r="CF55" s="79">
        <f t="shared" si="34"/>
        <v>0</v>
      </c>
      <c r="CG55" s="79" t="str">
        <f t="shared" si="35"/>
        <v>0</v>
      </c>
      <c r="CH55" s="79" t="str">
        <f>IF(ISBLANK(CC55), "", (POWER(CC55/VLOOKUP(CG55,Anthro_Calc!C:P,13,FALSE),VLOOKUP(CG55,Anthro_Calc!C:P,12,FALSE))-1) / (VLOOKUP(CG55,Anthro_Calc!C:P,14,FALSE)*VLOOKUP(CG55,Anthro_Calc!C:P,12,FALSE)))</f>
        <v/>
      </c>
      <c r="CI55" s="79" t="str">
        <f>IF(ISBLANK(CC55), "", -3 + (CC55 -VLOOKUP(CG55,Anthro_Calc!C:P,4,FALSE)) / (VLOOKUP(CG55,Anthro_Calc!C:P,5,FALSE) - VLOOKUP(CG55,Anthro_Calc!C:P,4,FALSE)))</f>
        <v/>
      </c>
      <c r="CJ55" s="79" t="str">
        <f>IF(ISBLANK(CC55), "", 3 + (CC55 -VLOOKUP(CG55,Anthro_Calc!C:P,10,FALSE)) / (VLOOKUP(CG55,Anthro_Calc!C:P,10,FALSE) - VLOOKUP(CG55,Anthro_Calc!C:P,9,FALSE)))</f>
        <v/>
      </c>
      <c r="CK55" s="129" t="str">
        <f t="shared" si="36"/>
        <v/>
      </c>
      <c r="CL55" s="117" t="str">
        <f t="shared" si="37"/>
        <v/>
      </c>
      <c r="CM55" s="104" t="str">
        <f t="shared" si="38"/>
        <v/>
      </c>
      <c r="CN55" s="77"/>
      <c r="CO55" s="71"/>
      <c r="CP55" s="74"/>
      <c r="CQ55" s="74"/>
      <c r="CR55" s="118" t="str">
        <f t="shared" si="39"/>
        <v/>
      </c>
      <c r="CS55" s="119">
        <f t="shared" si="40"/>
        <v>0</v>
      </c>
      <c r="CT55" s="119">
        <f t="shared" si="41"/>
        <v>0</v>
      </c>
      <c r="CU55" s="119" t="str">
        <f t="shared" si="42"/>
        <v>0</v>
      </c>
      <c r="CV55" s="119" t="str">
        <f>IF(ISBLANK(CQ55), "", (POWER(CQ55/VLOOKUP(CU55,Anthro_Calc!C:P,13,FALSE),VLOOKUP(CU55,Anthro_Calc!C:P,12,FALSE))-1) / (VLOOKUP(CU55,Anthro_Calc!C:P,14,FALSE)*VLOOKUP(CU55,Anthro_Calc!C:P,12,FALSE)))</f>
        <v/>
      </c>
      <c r="CW55" s="119" t="str">
        <f>IF(ISBLANK(CQ55), "", -3 + (CQ55 -VLOOKUP(CU55,Anthro_Calc!C:P,4,FALSE)) / (VLOOKUP(CU55,Anthro_Calc!C:P,5,FALSE) - VLOOKUP(CU55,Anthro_Calc!C:P,4,FALSE)))</f>
        <v/>
      </c>
      <c r="CX55" s="119" t="str">
        <f>IF(ISBLANK(CQ55), "", 3 + (CQ55 -VLOOKUP(CU55,Anthro_Calc!C:P,10,FALSE)) / (VLOOKUP(CU55,Anthro_Calc!C:P,10,FALSE) - VLOOKUP(CU55,Anthro_Calc!C:P,9,FALSE)))</f>
        <v/>
      </c>
      <c r="CY55" s="128" t="str">
        <f t="shared" si="43"/>
        <v/>
      </c>
      <c r="CZ55" s="117" t="str">
        <f t="shared" si="44"/>
        <v/>
      </c>
      <c r="DA55" s="104" t="str">
        <f t="shared" si="45"/>
        <v/>
      </c>
      <c r="DB55" s="135"/>
    </row>
    <row r="56" spans="1:106" s="80" customFormat="1" ht="15" customHeight="1">
      <c r="A56" s="134">
        <f t="shared" si="0"/>
        <v>52</v>
      </c>
      <c r="B56" s="66"/>
      <c r="C56" s="66"/>
      <c r="D56" s="66"/>
      <c r="E56" s="66"/>
      <c r="F56" s="66"/>
      <c r="G56" s="66"/>
      <c r="H56" s="66"/>
      <c r="I56" s="66"/>
      <c r="J56" s="66"/>
      <c r="K56" s="66"/>
      <c r="L56" s="66"/>
      <c r="M56" s="71"/>
      <c r="N56" s="69" t="str">
        <f t="shared" ca="1" si="7"/>
        <v/>
      </c>
      <c r="O56" s="70"/>
      <c r="P56" s="70"/>
      <c r="Q56" s="71"/>
      <c r="R56" s="82"/>
      <c r="S56" s="72" t="str">
        <f t="shared" si="8"/>
        <v/>
      </c>
      <c r="T56" s="72" t="str">
        <f t="shared" si="9"/>
        <v/>
      </c>
      <c r="U56" s="72" t="str">
        <f t="shared" si="10"/>
        <v/>
      </c>
      <c r="V56" s="72" t="str">
        <f>IF(ISBLANK(R56), "", (POWER(R56/VLOOKUP(U56,Anthro_Calc!C:P,13,FALSE),VLOOKUP(U56,Anthro_Calc!C:P,12,FALSE))-1) / (VLOOKUP(U56,Anthro_Calc!C:P,14,FALSE)*VLOOKUP(U56,Anthro_Calc!C:P,12,FALSE)))</f>
        <v/>
      </c>
      <c r="W56" s="72" t="str">
        <f>IF(ISBLANK(R56), "", -3 + (R56 -VLOOKUP(U56,Anthro_Calc!C:P,4,FALSE)) / (VLOOKUP(U56,Anthro_Calc!C:P,5,FALSE) - VLOOKUP(U56,Anthro_Calc!C:P,4,FALSE)))</f>
        <v/>
      </c>
      <c r="X56" s="72" t="str">
        <f>IF(ISBLANK(R56), "", 3 + (R56 -VLOOKUP(U56,Anthro_Calc!C:P,10,FALSE)) / (VLOOKUP(U56,Anthro_Calc!C:P,10,FALSE) - VLOOKUP(U56,Anthro_Calc!C:P,9,FALSE)))</f>
        <v/>
      </c>
      <c r="Y56" s="120" t="str">
        <f t="shared" si="11"/>
        <v/>
      </c>
      <c r="Z56" s="117" t="str">
        <f t="shared" si="12"/>
        <v/>
      </c>
      <c r="AA56" s="104" t="str">
        <f t="shared" si="46"/>
        <v/>
      </c>
      <c r="AB56" s="71"/>
      <c r="AC56" s="74"/>
      <c r="AD56" s="78"/>
      <c r="AE56" s="75" t="str">
        <f t="shared" si="13"/>
        <v/>
      </c>
      <c r="AF56" s="72">
        <f t="shared" si="14"/>
        <v>0</v>
      </c>
      <c r="AG56" s="72">
        <f t="shared" si="15"/>
        <v>0</v>
      </c>
      <c r="AH56" s="72" t="str">
        <f t="shared" si="16"/>
        <v>0</v>
      </c>
      <c r="AI56" s="72" t="str">
        <f>IF(ISBLANK(AD56), "", (POWER(AD56/VLOOKUP(AH56,Anthro_Calc!C:P,13,FALSE),VLOOKUP(AH56,Anthro_Calc!C:P,12,FALSE))-1) / (VLOOKUP(AH56,Anthro_Calc!C:P,14,FALSE)*VLOOKUP(AH56,Anthro_Calc!C:P,12,FALSE)))</f>
        <v/>
      </c>
      <c r="AJ56" s="72" t="str">
        <f>IF(ISBLANK(AD56), "", -3 + (AD56 -VLOOKUP(AH56,Anthro_Calc!C:P,4,FALSE)) / (VLOOKUP(AH56,Anthro_Calc!C:P,5,FALSE) - VLOOKUP(AH56,Anthro_Calc!C:P,4,FALSE)))</f>
        <v/>
      </c>
      <c r="AK56" s="72" t="str">
        <f>IF(ISBLANK(AD56), "", 3 + (AD56 -VLOOKUP(AH56,Anthro_Calc!C:P,10,FALSE)) / (VLOOKUP(AH56,Anthro_Calc!C:P,10,FALSE) - VLOOKUP(AH56,Anthro_Calc!C:P,9,FALSE)))</f>
        <v/>
      </c>
      <c r="AL56" s="120" t="str">
        <f t="shared" si="17"/>
        <v/>
      </c>
      <c r="AM56" s="117" t="str">
        <f t="shared" si="18"/>
        <v/>
      </c>
      <c r="AN56" s="104" t="str">
        <f t="shared" si="19"/>
        <v/>
      </c>
      <c r="AO56" s="76" t="str">
        <f t="shared" si="1"/>
        <v/>
      </c>
      <c r="AP56" s="77"/>
      <c r="AQ56" s="77" t="str">
        <f t="shared" si="49"/>
        <v/>
      </c>
      <c r="AR56" s="71"/>
      <c r="AS56" s="74"/>
      <c r="AT56" s="82"/>
      <c r="AU56" s="75" t="str">
        <f t="shared" si="20"/>
        <v/>
      </c>
      <c r="AV56" s="72">
        <f t="shared" si="21"/>
        <v>0</v>
      </c>
      <c r="AW56" s="72">
        <f t="shared" si="22"/>
        <v>0</v>
      </c>
      <c r="AX56" s="72" t="str">
        <f t="shared" si="23"/>
        <v>0</v>
      </c>
      <c r="AY56" s="72" t="str">
        <f>IF(ISBLANK(AT56), "", (POWER(AT56/VLOOKUP(AX56,Anthro_Calc!C:P,13,FALSE),VLOOKUP(AX56,Anthro_Calc!C:P,12,FALSE))-1) / (VLOOKUP(AX56,Anthro_Calc!C:P,14,FALSE)*VLOOKUP(AX56,Anthro_Calc!C:P,12,FALSE)))</f>
        <v/>
      </c>
      <c r="AZ56" s="72" t="str">
        <f>IF(ISBLANK(AT56), "", -3 + (AT56 -VLOOKUP(AX56,Anthro_Calc!C:P,4,FALSE)) / (VLOOKUP(AX56,Anthro_Calc!C:P,5,FALSE) - VLOOKUP(AX56,Anthro_Calc!C:P,4,FALSE)))</f>
        <v/>
      </c>
      <c r="BA56" s="72" t="str">
        <f>IF(ISBLANK(AT56), "", 3 + (AT56 -VLOOKUP(AX56,Anthro_Calc!C:P,10,FALSE)) / (VLOOKUP(AX56,Anthro_Calc!C:P,10,FALSE) - VLOOKUP(AX56,Anthro_Calc!C:P,9,FALSE)))</f>
        <v/>
      </c>
      <c r="BB56" s="120" t="str">
        <f t="shared" si="24"/>
        <v/>
      </c>
      <c r="BC56" s="117" t="str">
        <f t="shared" si="25"/>
        <v/>
      </c>
      <c r="BD56" s="104" t="str">
        <f t="shared" si="2"/>
        <v/>
      </c>
      <c r="BE56" s="76" t="str">
        <f t="shared" si="3"/>
        <v/>
      </c>
      <c r="BF56" s="73" t="str">
        <f t="shared" si="26"/>
        <v/>
      </c>
      <c r="BG56" s="73" t="str">
        <f t="shared" si="4"/>
        <v/>
      </c>
      <c r="BH56" s="77"/>
      <c r="BI56" s="133"/>
      <c r="BJ56" s="71"/>
      <c r="BK56" s="74"/>
      <c r="BL56" s="78"/>
      <c r="BM56" s="75" t="str">
        <f t="shared" si="27"/>
        <v/>
      </c>
      <c r="BN56" s="72">
        <f t="shared" si="47"/>
        <v>0</v>
      </c>
      <c r="BO56" s="72">
        <f t="shared" si="48"/>
        <v>0</v>
      </c>
      <c r="BP56" s="72" t="str">
        <f t="shared" si="28"/>
        <v>0</v>
      </c>
      <c r="BQ56" s="72" t="str">
        <f>IF(ISBLANK(BL56), "", (POWER(BL56/VLOOKUP(BP56,Anthro_Calc!C:P,13,FALSE),VLOOKUP(BP56,Anthro_Calc!C:P,12,FALSE))-1) / (VLOOKUP(BP56,Anthro_Calc!C:P,14,FALSE)*VLOOKUP(BP56,Anthro_Calc!C:P,12,FALSE)))</f>
        <v/>
      </c>
      <c r="BR56" s="72" t="str">
        <f>IF(ISBLANK(BL56), "", -3 + (BL56 -VLOOKUP(BP56,Anthro_Calc!C:P,4,FALSE)) / (VLOOKUP(BP56,Anthro_Calc!C:P,5,FALSE) - VLOOKUP(BP56,Anthro_Calc!C:P,4,FALSE)))</f>
        <v/>
      </c>
      <c r="BS56" s="72" t="str">
        <f>IF(ISBLANK(BL56), "", 3 + (BL56 -VLOOKUP(BP56,Anthro_Calc!C:P,10,FALSE)) / (VLOOKUP(BP56,Anthro_Calc!C:P,10,FALSE) - VLOOKUP(BP56,Anthro_Calc!C:P,9,FALSE)))</f>
        <v/>
      </c>
      <c r="BT56" s="120" t="str">
        <f t="shared" si="29"/>
        <v/>
      </c>
      <c r="BU56" s="117" t="str">
        <f t="shared" si="30"/>
        <v/>
      </c>
      <c r="BV56" s="104" t="str">
        <f t="shared" si="31"/>
        <v/>
      </c>
      <c r="BW56" s="73" t="str">
        <f t="shared" si="5"/>
        <v/>
      </c>
      <c r="BX56" s="77"/>
      <c r="BY56" s="73" t="str">
        <f>IF(ISBLANK(BL56), "", VLOOKUP(Z56&amp;" "&amp;BV56&amp;" "&amp;BW56,Graduation_Criteria!$D$2:$E$34,2,FALSE))</f>
        <v/>
      </c>
      <c r="BZ56" s="73" t="str">
        <f t="shared" si="6"/>
        <v/>
      </c>
      <c r="CA56" s="71"/>
      <c r="CB56" s="74"/>
      <c r="CC56" s="74"/>
      <c r="CD56" s="115" t="str">
        <f t="shared" si="32"/>
        <v/>
      </c>
      <c r="CE56" s="79">
        <f t="shared" si="33"/>
        <v>0</v>
      </c>
      <c r="CF56" s="79">
        <f t="shared" si="34"/>
        <v>0</v>
      </c>
      <c r="CG56" s="79" t="str">
        <f t="shared" si="35"/>
        <v>0</v>
      </c>
      <c r="CH56" s="79" t="str">
        <f>IF(ISBLANK(CC56), "", (POWER(CC56/VLOOKUP(CG56,Anthro_Calc!C:P,13,FALSE),VLOOKUP(CG56,Anthro_Calc!C:P,12,FALSE))-1) / (VLOOKUP(CG56,Anthro_Calc!C:P,14,FALSE)*VLOOKUP(CG56,Anthro_Calc!C:P,12,FALSE)))</f>
        <v/>
      </c>
      <c r="CI56" s="79" t="str">
        <f>IF(ISBLANK(CC56), "", -3 + (CC56 -VLOOKUP(CG56,Anthro_Calc!C:P,4,FALSE)) / (VLOOKUP(CG56,Anthro_Calc!C:P,5,FALSE) - VLOOKUP(CG56,Anthro_Calc!C:P,4,FALSE)))</f>
        <v/>
      </c>
      <c r="CJ56" s="79" t="str">
        <f>IF(ISBLANK(CC56), "", 3 + (CC56 -VLOOKUP(CG56,Anthro_Calc!C:P,10,FALSE)) / (VLOOKUP(CG56,Anthro_Calc!C:P,10,FALSE) - VLOOKUP(CG56,Anthro_Calc!C:P,9,FALSE)))</f>
        <v/>
      </c>
      <c r="CK56" s="129" t="str">
        <f t="shared" si="36"/>
        <v/>
      </c>
      <c r="CL56" s="117" t="str">
        <f t="shared" si="37"/>
        <v/>
      </c>
      <c r="CM56" s="104" t="str">
        <f t="shared" si="38"/>
        <v/>
      </c>
      <c r="CN56" s="77"/>
      <c r="CO56" s="71"/>
      <c r="CP56" s="74"/>
      <c r="CQ56" s="74"/>
      <c r="CR56" s="118" t="str">
        <f t="shared" si="39"/>
        <v/>
      </c>
      <c r="CS56" s="119">
        <f t="shared" si="40"/>
        <v>0</v>
      </c>
      <c r="CT56" s="119">
        <f t="shared" si="41"/>
        <v>0</v>
      </c>
      <c r="CU56" s="119" t="str">
        <f t="shared" si="42"/>
        <v>0</v>
      </c>
      <c r="CV56" s="119" t="str">
        <f>IF(ISBLANK(CQ56), "", (POWER(CQ56/VLOOKUP(CU56,Anthro_Calc!C:P,13,FALSE),VLOOKUP(CU56,Anthro_Calc!C:P,12,FALSE))-1) / (VLOOKUP(CU56,Anthro_Calc!C:P,14,FALSE)*VLOOKUP(CU56,Anthro_Calc!C:P,12,FALSE)))</f>
        <v/>
      </c>
      <c r="CW56" s="119" t="str">
        <f>IF(ISBLANK(CQ56), "", -3 + (CQ56 -VLOOKUP(CU56,Anthro_Calc!C:P,4,FALSE)) / (VLOOKUP(CU56,Anthro_Calc!C:P,5,FALSE) - VLOOKUP(CU56,Anthro_Calc!C:P,4,FALSE)))</f>
        <v/>
      </c>
      <c r="CX56" s="119" t="str">
        <f>IF(ISBLANK(CQ56), "", 3 + (CQ56 -VLOOKUP(CU56,Anthro_Calc!C:P,10,FALSE)) / (VLOOKUP(CU56,Anthro_Calc!C:P,10,FALSE) - VLOOKUP(CU56,Anthro_Calc!C:P,9,FALSE)))</f>
        <v/>
      </c>
      <c r="CY56" s="128" t="str">
        <f t="shared" si="43"/>
        <v/>
      </c>
      <c r="CZ56" s="117" t="str">
        <f t="shared" si="44"/>
        <v/>
      </c>
      <c r="DA56" s="104" t="str">
        <f t="shared" si="45"/>
        <v/>
      </c>
      <c r="DB56" s="135"/>
    </row>
    <row r="57" spans="1:106" s="80" customFormat="1" ht="15" customHeight="1">
      <c r="A57" s="134">
        <f t="shared" si="0"/>
        <v>53</v>
      </c>
      <c r="B57" s="66"/>
      <c r="C57" s="66"/>
      <c r="D57" s="66"/>
      <c r="E57" s="66"/>
      <c r="F57" s="66"/>
      <c r="G57" s="66"/>
      <c r="H57" s="66"/>
      <c r="I57" s="66"/>
      <c r="J57" s="66"/>
      <c r="K57" s="66"/>
      <c r="L57" s="66"/>
      <c r="M57" s="71"/>
      <c r="N57" s="69" t="str">
        <f t="shared" ca="1" si="7"/>
        <v/>
      </c>
      <c r="O57" s="70"/>
      <c r="P57" s="70"/>
      <c r="Q57" s="71"/>
      <c r="R57" s="82"/>
      <c r="S57" s="72" t="str">
        <f t="shared" si="8"/>
        <v/>
      </c>
      <c r="T57" s="72" t="str">
        <f t="shared" si="9"/>
        <v/>
      </c>
      <c r="U57" s="72" t="str">
        <f t="shared" si="10"/>
        <v/>
      </c>
      <c r="V57" s="72" t="str">
        <f>IF(ISBLANK(R57), "", (POWER(R57/VLOOKUP(U57,Anthro_Calc!C:P,13,FALSE),VLOOKUP(U57,Anthro_Calc!C:P,12,FALSE))-1) / (VLOOKUP(U57,Anthro_Calc!C:P,14,FALSE)*VLOOKUP(U57,Anthro_Calc!C:P,12,FALSE)))</f>
        <v/>
      </c>
      <c r="W57" s="72" t="str">
        <f>IF(ISBLANK(R57), "", -3 + (R57 -VLOOKUP(U57,Anthro_Calc!C:P,4,FALSE)) / (VLOOKUP(U57,Anthro_Calc!C:P,5,FALSE) - VLOOKUP(U57,Anthro_Calc!C:P,4,FALSE)))</f>
        <v/>
      </c>
      <c r="X57" s="72" t="str">
        <f>IF(ISBLANK(R57), "", 3 + (R57 -VLOOKUP(U57,Anthro_Calc!C:P,10,FALSE)) / (VLOOKUP(U57,Anthro_Calc!C:P,10,FALSE) - VLOOKUP(U57,Anthro_Calc!C:P,9,FALSE)))</f>
        <v/>
      </c>
      <c r="Y57" s="120" t="str">
        <f t="shared" si="11"/>
        <v/>
      </c>
      <c r="Z57" s="117" t="str">
        <f t="shared" si="12"/>
        <v/>
      </c>
      <c r="AA57" s="104" t="str">
        <f t="shared" si="46"/>
        <v/>
      </c>
      <c r="AB57" s="71"/>
      <c r="AC57" s="74"/>
      <c r="AD57" s="78"/>
      <c r="AE57" s="75" t="str">
        <f t="shared" si="13"/>
        <v/>
      </c>
      <c r="AF57" s="72">
        <f t="shared" si="14"/>
        <v>0</v>
      </c>
      <c r="AG57" s="72">
        <f t="shared" si="15"/>
        <v>0</v>
      </c>
      <c r="AH57" s="72" t="str">
        <f t="shared" si="16"/>
        <v>0</v>
      </c>
      <c r="AI57" s="72" t="str">
        <f>IF(ISBLANK(AD57), "", (POWER(AD57/VLOOKUP(AH57,Anthro_Calc!C:P,13,FALSE),VLOOKUP(AH57,Anthro_Calc!C:P,12,FALSE))-1) / (VLOOKUP(AH57,Anthro_Calc!C:P,14,FALSE)*VLOOKUP(AH57,Anthro_Calc!C:P,12,FALSE)))</f>
        <v/>
      </c>
      <c r="AJ57" s="72" t="str">
        <f>IF(ISBLANK(AD57), "", -3 + (AD57 -VLOOKUP(AH57,Anthro_Calc!C:P,4,FALSE)) / (VLOOKUP(AH57,Anthro_Calc!C:P,5,FALSE) - VLOOKUP(AH57,Anthro_Calc!C:P,4,FALSE)))</f>
        <v/>
      </c>
      <c r="AK57" s="72" t="str">
        <f>IF(ISBLANK(AD57), "", 3 + (AD57 -VLOOKUP(AH57,Anthro_Calc!C:P,10,FALSE)) / (VLOOKUP(AH57,Anthro_Calc!C:P,10,FALSE) - VLOOKUP(AH57,Anthro_Calc!C:P,9,FALSE)))</f>
        <v/>
      </c>
      <c r="AL57" s="120" t="str">
        <f t="shared" si="17"/>
        <v/>
      </c>
      <c r="AM57" s="117" t="str">
        <f t="shared" si="18"/>
        <v/>
      </c>
      <c r="AN57" s="104" t="str">
        <f t="shared" si="19"/>
        <v/>
      </c>
      <c r="AO57" s="76" t="str">
        <f t="shared" si="1"/>
        <v/>
      </c>
      <c r="AP57" s="77"/>
      <c r="AQ57" s="77" t="str">
        <f t="shared" si="49"/>
        <v/>
      </c>
      <c r="AR57" s="71"/>
      <c r="AS57" s="74"/>
      <c r="AT57" s="82"/>
      <c r="AU57" s="75" t="str">
        <f t="shared" si="20"/>
        <v/>
      </c>
      <c r="AV57" s="72">
        <f t="shared" si="21"/>
        <v>0</v>
      </c>
      <c r="AW57" s="72">
        <f t="shared" si="22"/>
        <v>0</v>
      </c>
      <c r="AX57" s="72" t="str">
        <f t="shared" si="23"/>
        <v>0</v>
      </c>
      <c r="AY57" s="72" t="str">
        <f>IF(ISBLANK(AT57), "", (POWER(AT57/VLOOKUP(AX57,Anthro_Calc!C:P,13,FALSE),VLOOKUP(AX57,Anthro_Calc!C:P,12,FALSE))-1) / (VLOOKUP(AX57,Anthro_Calc!C:P,14,FALSE)*VLOOKUP(AX57,Anthro_Calc!C:P,12,FALSE)))</f>
        <v/>
      </c>
      <c r="AZ57" s="72" t="str">
        <f>IF(ISBLANK(AT57), "", -3 + (AT57 -VLOOKUP(AX57,Anthro_Calc!C:P,4,FALSE)) / (VLOOKUP(AX57,Anthro_Calc!C:P,5,FALSE) - VLOOKUP(AX57,Anthro_Calc!C:P,4,FALSE)))</f>
        <v/>
      </c>
      <c r="BA57" s="72" t="str">
        <f>IF(ISBLANK(AT57), "", 3 + (AT57 -VLOOKUP(AX57,Anthro_Calc!C:P,10,FALSE)) / (VLOOKUP(AX57,Anthro_Calc!C:P,10,FALSE) - VLOOKUP(AX57,Anthro_Calc!C:P,9,FALSE)))</f>
        <v/>
      </c>
      <c r="BB57" s="120" t="str">
        <f t="shared" si="24"/>
        <v/>
      </c>
      <c r="BC57" s="117" t="str">
        <f t="shared" si="25"/>
        <v/>
      </c>
      <c r="BD57" s="104" t="str">
        <f t="shared" si="2"/>
        <v/>
      </c>
      <c r="BE57" s="76" t="str">
        <f t="shared" si="3"/>
        <v/>
      </c>
      <c r="BF57" s="73" t="str">
        <f t="shared" si="26"/>
        <v/>
      </c>
      <c r="BG57" s="73" t="str">
        <f t="shared" si="4"/>
        <v/>
      </c>
      <c r="BH57" s="77"/>
      <c r="BI57" s="133"/>
      <c r="BJ57" s="71"/>
      <c r="BK57" s="74"/>
      <c r="BL57" s="78"/>
      <c r="BM57" s="75" t="str">
        <f t="shared" si="27"/>
        <v/>
      </c>
      <c r="BN57" s="72">
        <f t="shared" si="47"/>
        <v>0</v>
      </c>
      <c r="BO57" s="72">
        <f t="shared" si="48"/>
        <v>0</v>
      </c>
      <c r="BP57" s="72" t="str">
        <f t="shared" si="28"/>
        <v>0</v>
      </c>
      <c r="BQ57" s="72" t="str">
        <f>IF(ISBLANK(BL57), "", (POWER(BL57/VLOOKUP(BP57,Anthro_Calc!C:P,13,FALSE),VLOOKUP(BP57,Anthro_Calc!C:P,12,FALSE))-1) / (VLOOKUP(BP57,Anthro_Calc!C:P,14,FALSE)*VLOOKUP(BP57,Anthro_Calc!C:P,12,FALSE)))</f>
        <v/>
      </c>
      <c r="BR57" s="72" t="str">
        <f>IF(ISBLANK(BL57), "", -3 + (BL57 -VLOOKUP(BP57,Anthro_Calc!C:P,4,FALSE)) / (VLOOKUP(BP57,Anthro_Calc!C:P,5,FALSE) - VLOOKUP(BP57,Anthro_Calc!C:P,4,FALSE)))</f>
        <v/>
      </c>
      <c r="BS57" s="72" t="str">
        <f>IF(ISBLANK(BL57), "", 3 + (BL57 -VLOOKUP(BP57,Anthro_Calc!C:P,10,FALSE)) / (VLOOKUP(BP57,Anthro_Calc!C:P,10,FALSE) - VLOOKUP(BP57,Anthro_Calc!C:P,9,FALSE)))</f>
        <v/>
      </c>
      <c r="BT57" s="120" t="str">
        <f t="shared" si="29"/>
        <v/>
      </c>
      <c r="BU57" s="117" t="str">
        <f t="shared" si="30"/>
        <v/>
      </c>
      <c r="BV57" s="104" t="str">
        <f t="shared" si="31"/>
        <v/>
      </c>
      <c r="BW57" s="73" t="str">
        <f t="shared" si="5"/>
        <v/>
      </c>
      <c r="BX57" s="77"/>
      <c r="BY57" s="73" t="str">
        <f>IF(ISBLANK(BL57), "", VLOOKUP(Z57&amp;" "&amp;BV57&amp;" "&amp;BW57,Graduation_Criteria!$D$2:$E$34,2,FALSE))</f>
        <v/>
      </c>
      <c r="BZ57" s="73" t="str">
        <f t="shared" si="6"/>
        <v/>
      </c>
      <c r="CA57" s="71"/>
      <c r="CB57" s="74"/>
      <c r="CC57" s="74"/>
      <c r="CD57" s="115" t="str">
        <f t="shared" si="32"/>
        <v/>
      </c>
      <c r="CE57" s="79">
        <f t="shared" si="33"/>
        <v>0</v>
      </c>
      <c r="CF57" s="79">
        <f t="shared" si="34"/>
        <v>0</v>
      </c>
      <c r="CG57" s="79" t="str">
        <f t="shared" si="35"/>
        <v>0</v>
      </c>
      <c r="CH57" s="79" t="str">
        <f>IF(ISBLANK(CC57), "", (POWER(CC57/VLOOKUP(CG57,Anthro_Calc!C:P,13,FALSE),VLOOKUP(CG57,Anthro_Calc!C:P,12,FALSE))-1) / (VLOOKUP(CG57,Anthro_Calc!C:P,14,FALSE)*VLOOKUP(CG57,Anthro_Calc!C:P,12,FALSE)))</f>
        <v/>
      </c>
      <c r="CI57" s="79" t="str">
        <f>IF(ISBLANK(CC57), "", -3 + (CC57 -VLOOKUP(CG57,Anthro_Calc!C:P,4,FALSE)) / (VLOOKUP(CG57,Anthro_Calc!C:P,5,FALSE) - VLOOKUP(CG57,Anthro_Calc!C:P,4,FALSE)))</f>
        <v/>
      </c>
      <c r="CJ57" s="79" t="str">
        <f>IF(ISBLANK(CC57), "", 3 + (CC57 -VLOOKUP(CG57,Anthro_Calc!C:P,10,FALSE)) / (VLOOKUP(CG57,Anthro_Calc!C:P,10,FALSE) - VLOOKUP(CG57,Anthro_Calc!C:P,9,FALSE)))</f>
        <v/>
      </c>
      <c r="CK57" s="129" t="str">
        <f t="shared" si="36"/>
        <v/>
      </c>
      <c r="CL57" s="117" t="str">
        <f t="shared" si="37"/>
        <v/>
      </c>
      <c r="CM57" s="104" t="str">
        <f t="shared" si="38"/>
        <v/>
      </c>
      <c r="CN57" s="77"/>
      <c r="CO57" s="71"/>
      <c r="CP57" s="74"/>
      <c r="CQ57" s="74"/>
      <c r="CR57" s="118" t="str">
        <f t="shared" si="39"/>
        <v/>
      </c>
      <c r="CS57" s="119">
        <f t="shared" si="40"/>
        <v>0</v>
      </c>
      <c r="CT57" s="119">
        <f t="shared" si="41"/>
        <v>0</v>
      </c>
      <c r="CU57" s="119" t="str">
        <f t="shared" si="42"/>
        <v>0</v>
      </c>
      <c r="CV57" s="119" t="str">
        <f>IF(ISBLANK(CQ57), "", (POWER(CQ57/VLOOKUP(CU57,Anthro_Calc!C:P,13,FALSE),VLOOKUP(CU57,Anthro_Calc!C:P,12,FALSE))-1) / (VLOOKUP(CU57,Anthro_Calc!C:P,14,FALSE)*VLOOKUP(CU57,Anthro_Calc!C:P,12,FALSE)))</f>
        <v/>
      </c>
      <c r="CW57" s="119" t="str">
        <f>IF(ISBLANK(CQ57), "", -3 + (CQ57 -VLOOKUP(CU57,Anthro_Calc!C:P,4,FALSE)) / (VLOOKUP(CU57,Anthro_Calc!C:P,5,FALSE) - VLOOKUP(CU57,Anthro_Calc!C:P,4,FALSE)))</f>
        <v/>
      </c>
      <c r="CX57" s="119" t="str">
        <f>IF(ISBLANK(CQ57), "", 3 + (CQ57 -VLOOKUP(CU57,Anthro_Calc!C:P,10,FALSE)) / (VLOOKUP(CU57,Anthro_Calc!C:P,10,FALSE) - VLOOKUP(CU57,Anthro_Calc!C:P,9,FALSE)))</f>
        <v/>
      </c>
      <c r="CY57" s="128" t="str">
        <f t="shared" si="43"/>
        <v/>
      </c>
      <c r="CZ57" s="117" t="str">
        <f t="shared" si="44"/>
        <v/>
      </c>
      <c r="DA57" s="104" t="str">
        <f t="shared" si="45"/>
        <v/>
      </c>
      <c r="DB57" s="135"/>
    </row>
    <row r="58" spans="1:106" s="80" customFormat="1" ht="15" customHeight="1">
      <c r="A58" s="134">
        <f t="shared" si="0"/>
        <v>54</v>
      </c>
      <c r="B58" s="66"/>
      <c r="C58" s="66"/>
      <c r="D58" s="66"/>
      <c r="E58" s="66"/>
      <c r="F58" s="66"/>
      <c r="G58" s="66"/>
      <c r="H58" s="66"/>
      <c r="I58" s="66"/>
      <c r="J58" s="66"/>
      <c r="K58" s="66"/>
      <c r="L58" s="66"/>
      <c r="M58" s="71"/>
      <c r="N58" s="69" t="str">
        <f t="shared" ca="1" si="7"/>
        <v/>
      </c>
      <c r="O58" s="70"/>
      <c r="P58" s="70"/>
      <c r="Q58" s="71"/>
      <c r="R58" s="82"/>
      <c r="S58" s="72" t="str">
        <f t="shared" si="8"/>
        <v/>
      </c>
      <c r="T58" s="72" t="str">
        <f t="shared" si="9"/>
        <v/>
      </c>
      <c r="U58" s="72" t="str">
        <f t="shared" si="10"/>
        <v/>
      </c>
      <c r="V58" s="72" t="str">
        <f>IF(ISBLANK(R58), "", (POWER(R58/VLOOKUP(U58,Anthro_Calc!C:P,13,FALSE),VLOOKUP(U58,Anthro_Calc!C:P,12,FALSE))-1) / (VLOOKUP(U58,Anthro_Calc!C:P,14,FALSE)*VLOOKUP(U58,Anthro_Calc!C:P,12,FALSE)))</f>
        <v/>
      </c>
      <c r="W58" s="72" t="str">
        <f>IF(ISBLANK(R58), "", -3 + (R58 -VLOOKUP(U58,Anthro_Calc!C:P,4,FALSE)) / (VLOOKUP(U58,Anthro_Calc!C:P,5,FALSE) - VLOOKUP(U58,Anthro_Calc!C:P,4,FALSE)))</f>
        <v/>
      </c>
      <c r="X58" s="72" t="str">
        <f>IF(ISBLANK(R58), "", 3 + (R58 -VLOOKUP(U58,Anthro_Calc!C:P,10,FALSE)) / (VLOOKUP(U58,Anthro_Calc!C:P,10,FALSE) - VLOOKUP(U58,Anthro_Calc!C:P,9,FALSE)))</f>
        <v/>
      </c>
      <c r="Y58" s="120" t="str">
        <f t="shared" si="11"/>
        <v/>
      </c>
      <c r="Z58" s="117" t="str">
        <f t="shared" si="12"/>
        <v/>
      </c>
      <c r="AA58" s="104" t="str">
        <f t="shared" si="46"/>
        <v/>
      </c>
      <c r="AB58" s="71"/>
      <c r="AC58" s="74"/>
      <c r="AD58" s="78"/>
      <c r="AE58" s="75" t="str">
        <f t="shared" si="13"/>
        <v/>
      </c>
      <c r="AF58" s="72">
        <f t="shared" si="14"/>
        <v>0</v>
      </c>
      <c r="AG58" s="72">
        <f t="shared" si="15"/>
        <v>0</v>
      </c>
      <c r="AH58" s="72" t="str">
        <f t="shared" si="16"/>
        <v>0</v>
      </c>
      <c r="AI58" s="72" t="str">
        <f>IF(ISBLANK(AD58), "", (POWER(AD58/VLOOKUP(AH58,Anthro_Calc!C:P,13,FALSE),VLOOKUP(AH58,Anthro_Calc!C:P,12,FALSE))-1) / (VLOOKUP(AH58,Anthro_Calc!C:P,14,FALSE)*VLOOKUP(AH58,Anthro_Calc!C:P,12,FALSE)))</f>
        <v/>
      </c>
      <c r="AJ58" s="72" t="str">
        <f>IF(ISBLANK(AD58), "", -3 + (AD58 -VLOOKUP(AH58,Anthro_Calc!C:P,4,FALSE)) / (VLOOKUP(AH58,Anthro_Calc!C:P,5,FALSE) - VLOOKUP(AH58,Anthro_Calc!C:P,4,FALSE)))</f>
        <v/>
      </c>
      <c r="AK58" s="72" t="str">
        <f>IF(ISBLANK(AD58), "", 3 + (AD58 -VLOOKUP(AH58,Anthro_Calc!C:P,10,FALSE)) / (VLOOKUP(AH58,Anthro_Calc!C:P,10,FALSE) - VLOOKUP(AH58,Anthro_Calc!C:P,9,FALSE)))</f>
        <v/>
      </c>
      <c r="AL58" s="120" t="str">
        <f t="shared" si="17"/>
        <v/>
      </c>
      <c r="AM58" s="117" t="str">
        <f t="shared" si="18"/>
        <v/>
      </c>
      <c r="AN58" s="104" t="str">
        <f t="shared" si="19"/>
        <v/>
      </c>
      <c r="AO58" s="76" t="str">
        <f t="shared" si="1"/>
        <v/>
      </c>
      <c r="AP58" s="77"/>
      <c r="AQ58" s="77" t="str">
        <f t="shared" si="49"/>
        <v/>
      </c>
      <c r="AR58" s="71"/>
      <c r="AS58" s="74"/>
      <c r="AT58" s="82"/>
      <c r="AU58" s="75" t="str">
        <f t="shared" si="20"/>
        <v/>
      </c>
      <c r="AV58" s="72">
        <f t="shared" si="21"/>
        <v>0</v>
      </c>
      <c r="AW58" s="72">
        <f t="shared" si="22"/>
        <v>0</v>
      </c>
      <c r="AX58" s="72" t="str">
        <f t="shared" si="23"/>
        <v>0</v>
      </c>
      <c r="AY58" s="72" t="str">
        <f>IF(ISBLANK(AT58), "", (POWER(AT58/VLOOKUP(AX58,Anthro_Calc!C:P,13,FALSE),VLOOKUP(AX58,Anthro_Calc!C:P,12,FALSE))-1) / (VLOOKUP(AX58,Anthro_Calc!C:P,14,FALSE)*VLOOKUP(AX58,Anthro_Calc!C:P,12,FALSE)))</f>
        <v/>
      </c>
      <c r="AZ58" s="72" t="str">
        <f>IF(ISBLANK(AT58), "", -3 + (AT58 -VLOOKUP(AX58,Anthro_Calc!C:P,4,FALSE)) / (VLOOKUP(AX58,Anthro_Calc!C:P,5,FALSE) - VLOOKUP(AX58,Anthro_Calc!C:P,4,FALSE)))</f>
        <v/>
      </c>
      <c r="BA58" s="72" t="str">
        <f>IF(ISBLANK(AT58), "", 3 + (AT58 -VLOOKUP(AX58,Anthro_Calc!C:P,10,FALSE)) / (VLOOKUP(AX58,Anthro_Calc!C:P,10,FALSE) - VLOOKUP(AX58,Anthro_Calc!C:P,9,FALSE)))</f>
        <v/>
      </c>
      <c r="BB58" s="120" t="str">
        <f t="shared" si="24"/>
        <v/>
      </c>
      <c r="BC58" s="117" t="str">
        <f t="shared" si="25"/>
        <v/>
      </c>
      <c r="BD58" s="104" t="str">
        <f t="shared" si="2"/>
        <v/>
      </c>
      <c r="BE58" s="76" t="str">
        <f t="shared" si="3"/>
        <v/>
      </c>
      <c r="BF58" s="73" t="str">
        <f t="shared" si="26"/>
        <v/>
      </c>
      <c r="BG58" s="73" t="str">
        <f t="shared" si="4"/>
        <v/>
      </c>
      <c r="BH58" s="77"/>
      <c r="BI58" s="133"/>
      <c r="BJ58" s="71"/>
      <c r="BK58" s="74"/>
      <c r="BL58" s="78"/>
      <c r="BM58" s="75" t="str">
        <f t="shared" si="27"/>
        <v/>
      </c>
      <c r="BN58" s="72">
        <f t="shared" si="47"/>
        <v>0</v>
      </c>
      <c r="BO58" s="72">
        <f t="shared" si="48"/>
        <v>0</v>
      </c>
      <c r="BP58" s="72" t="str">
        <f t="shared" si="28"/>
        <v>0</v>
      </c>
      <c r="BQ58" s="72" t="str">
        <f>IF(ISBLANK(BL58), "", (POWER(BL58/VLOOKUP(BP58,Anthro_Calc!C:P,13,FALSE),VLOOKUP(BP58,Anthro_Calc!C:P,12,FALSE))-1) / (VLOOKUP(BP58,Anthro_Calc!C:P,14,FALSE)*VLOOKUP(BP58,Anthro_Calc!C:P,12,FALSE)))</f>
        <v/>
      </c>
      <c r="BR58" s="72" t="str">
        <f>IF(ISBLANK(BL58), "", -3 + (BL58 -VLOOKUP(BP58,Anthro_Calc!C:P,4,FALSE)) / (VLOOKUP(BP58,Anthro_Calc!C:P,5,FALSE) - VLOOKUP(BP58,Anthro_Calc!C:P,4,FALSE)))</f>
        <v/>
      </c>
      <c r="BS58" s="72" t="str">
        <f>IF(ISBLANK(BL58), "", 3 + (BL58 -VLOOKUP(BP58,Anthro_Calc!C:P,10,FALSE)) / (VLOOKUP(BP58,Anthro_Calc!C:P,10,FALSE) - VLOOKUP(BP58,Anthro_Calc!C:P,9,FALSE)))</f>
        <v/>
      </c>
      <c r="BT58" s="120" t="str">
        <f t="shared" si="29"/>
        <v/>
      </c>
      <c r="BU58" s="117" t="str">
        <f t="shared" si="30"/>
        <v/>
      </c>
      <c r="BV58" s="104" t="str">
        <f t="shared" si="31"/>
        <v/>
      </c>
      <c r="BW58" s="73" t="str">
        <f t="shared" si="5"/>
        <v/>
      </c>
      <c r="BX58" s="77"/>
      <c r="BY58" s="73" t="str">
        <f>IF(ISBLANK(BL58), "", VLOOKUP(Z58&amp;" "&amp;BV58&amp;" "&amp;BW58,Graduation_Criteria!$D$2:$E$34,2,FALSE))</f>
        <v/>
      </c>
      <c r="BZ58" s="73" t="str">
        <f t="shared" si="6"/>
        <v/>
      </c>
      <c r="CA58" s="71"/>
      <c r="CB58" s="74"/>
      <c r="CC58" s="74"/>
      <c r="CD58" s="115" t="str">
        <f t="shared" si="32"/>
        <v/>
      </c>
      <c r="CE58" s="79">
        <f t="shared" si="33"/>
        <v>0</v>
      </c>
      <c r="CF58" s="79">
        <f t="shared" si="34"/>
        <v>0</v>
      </c>
      <c r="CG58" s="79" t="str">
        <f t="shared" si="35"/>
        <v>0</v>
      </c>
      <c r="CH58" s="79" t="str">
        <f>IF(ISBLANK(CC58), "", (POWER(CC58/VLOOKUP(CG58,Anthro_Calc!C:P,13,FALSE),VLOOKUP(CG58,Anthro_Calc!C:P,12,FALSE))-1) / (VLOOKUP(CG58,Anthro_Calc!C:P,14,FALSE)*VLOOKUP(CG58,Anthro_Calc!C:P,12,FALSE)))</f>
        <v/>
      </c>
      <c r="CI58" s="79" t="str">
        <f>IF(ISBLANK(CC58), "", -3 + (CC58 -VLOOKUP(CG58,Anthro_Calc!C:P,4,FALSE)) / (VLOOKUP(CG58,Anthro_Calc!C:P,5,FALSE) - VLOOKUP(CG58,Anthro_Calc!C:P,4,FALSE)))</f>
        <v/>
      </c>
      <c r="CJ58" s="79" t="str">
        <f>IF(ISBLANK(CC58), "", 3 + (CC58 -VLOOKUP(CG58,Anthro_Calc!C:P,10,FALSE)) / (VLOOKUP(CG58,Anthro_Calc!C:P,10,FALSE) - VLOOKUP(CG58,Anthro_Calc!C:P,9,FALSE)))</f>
        <v/>
      </c>
      <c r="CK58" s="129" t="str">
        <f t="shared" si="36"/>
        <v/>
      </c>
      <c r="CL58" s="117" t="str">
        <f t="shared" si="37"/>
        <v/>
      </c>
      <c r="CM58" s="104" t="str">
        <f t="shared" si="38"/>
        <v/>
      </c>
      <c r="CN58" s="77"/>
      <c r="CO58" s="71"/>
      <c r="CP58" s="74"/>
      <c r="CQ58" s="74"/>
      <c r="CR58" s="118" t="str">
        <f t="shared" si="39"/>
        <v/>
      </c>
      <c r="CS58" s="119">
        <f t="shared" si="40"/>
        <v>0</v>
      </c>
      <c r="CT58" s="119">
        <f t="shared" si="41"/>
        <v>0</v>
      </c>
      <c r="CU58" s="119" t="str">
        <f t="shared" si="42"/>
        <v>0</v>
      </c>
      <c r="CV58" s="119" t="str">
        <f>IF(ISBLANK(CQ58), "", (POWER(CQ58/VLOOKUP(CU58,Anthro_Calc!C:P,13,FALSE),VLOOKUP(CU58,Anthro_Calc!C:P,12,FALSE))-1) / (VLOOKUP(CU58,Anthro_Calc!C:P,14,FALSE)*VLOOKUP(CU58,Anthro_Calc!C:P,12,FALSE)))</f>
        <v/>
      </c>
      <c r="CW58" s="119" t="str">
        <f>IF(ISBLANK(CQ58), "", -3 + (CQ58 -VLOOKUP(CU58,Anthro_Calc!C:P,4,FALSE)) / (VLOOKUP(CU58,Anthro_Calc!C:P,5,FALSE) - VLOOKUP(CU58,Anthro_Calc!C:P,4,FALSE)))</f>
        <v/>
      </c>
      <c r="CX58" s="119" t="str">
        <f>IF(ISBLANK(CQ58), "", 3 + (CQ58 -VLOOKUP(CU58,Anthro_Calc!C:P,10,FALSE)) / (VLOOKUP(CU58,Anthro_Calc!C:P,10,FALSE) - VLOOKUP(CU58,Anthro_Calc!C:P,9,FALSE)))</f>
        <v/>
      </c>
      <c r="CY58" s="128" t="str">
        <f t="shared" si="43"/>
        <v/>
      </c>
      <c r="CZ58" s="117" t="str">
        <f t="shared" si="44"/>
        <v/>
      </c>
      <c r="DA58" s="104" t="str">
        <f t="shared" si="45"/>
        <v/>
      </c>
      <c r="DB58" s="135"/>
    </row>
    <row r="59" spans="1:106" s="80" customFormat="1" ht="15" customHeight="1">
      <c r="A59" s="134">
        <f t="shared" si="0"/>
        <v>55</v>
      </c>
      <c r="B59" s="66"/>
      <c r="C59" s="66"/>
      <c r="D59" s="66"/>
      <c r="E59" s="66"/>
      <c r="F59" s="66"/>
      <c r="G59" s="66"/>
      <c r="H59" s="66"/>
      <c r="I59" s="66"/>
      <c r="J59" s="66"/>
      <c r="K59" s="66"/>
      <c r="L59" s="66"/>
      <c r="M59" s="71"/>
      <c r="N59" s="69" t="str">
        <f t="shared" ca="1" si="7"/>
        <v/>
      </c>
      <c r="O59" s="70"/>
      <c r="P59" s="70"/>
      <c r="Q59" s="71"/>
      <c r="R59" s="82"/>
      <c r="S59" s="72" t="str">
        <f t="shared" si="8"/>
        <v/>
      </c>
      <c r="T59" s="72" t="str">
        <f t="shared" si="9"/>
        <v/>
      </c>
      <c r="U59" s="72" t="str">
        <f t="shared" si="10"/>
        <v/>
      </c>
      <c r="V59" s="72" t="str">
        <f>IF(ISBLANK(R59), "", (POWER(R59/VLOOKUP(U59,Anthro_Calc!C:P,13,FALSE),VLOOKUP(U59,Anthro_Calc!C:P,12,FALSE))-1) / (VLOOKUP(U59,Anthro_Calc!C:P,14,FALSE)*VLOOKUP(U59,Anthro_Calc!C:P,12,FALSE)))</f>
        <v/>
      </c>
      <c r="W59" s="72" t="str">
        <f>IF(ISBLANK(R59), "", -3 + (R59 -VLOOKUP(U59,Anthro_Calc!C:P,4,FALSE)) / (VLOOKUP(U59,Anthro_Calc!C:P,5,FALSE) - VLOOKUP(U59,Anthro_Calc!C:P,4,FALSE)))</f>
        <v/>
      </c>
      <c r="X59" s="72" t="str">
        <f>IF(ISBLANK(R59), "", 3 + (R59 -VLOOKUP(U59,Anthro_Calc!C:P,10,FALSE)) / (VLOOKUP(U59,Anthro_Calc!C:P,10,FALSE) - VLOOKUP(U59,Anthro_Calc!C:P,9,FALSE)))</f>
        <v/>
      </c>
      <c r="Y59" s="120" t="str">
        <f t="shared" si="11"/>
        <v/>
      </c>
      <c r="Z59" s="117" t="str">
        <f t="shared" si="12"/>
        <v/>
      </c>
      <c r="AA59" s="104" t="str">
        <f t="shared" si="46"/>
        <v/>
      </c>
      <c r="AB59" s="71"/>
      <c r="AC59" s="74"/>
      <c r="AD59" s="78"/>
      <c r="AE59" s="75" t="str">
        <f t="shared" si="13"/>
        <v/>
      </c>
      <c r="AF59" s="72">
        <f t="shared" si="14"/>
        <v>0</v>
      </c>
      <c r="AG59" s="72">
        <f t="shared" si="15"/>
        <v>0</v>
      </c>
      <c r="AH59" s="72" t="str">
        <f t="shared" si="16"/>
        <v>0</v>
      </c>
      <c r="AI59" s="72" t="str">
        <f>IF(ISBLANK(AD59), "", (POWER(AD59/VLOOKUP(AH59,Anthro_Calc!C:P,13,FALSE),VLOOKUP(AH59,Anthro_Calc!C:P,12,FALSE))-1) / (VLOOKUP(AH59,Anthro_Calc!C:P,14,FALSE)*VLOOKUP(AH59,Anthro_Calc!C:P,12,FALSE)))</f>
        <v/>
      </c>
      <c r="AJ59" s="72" t="str">
        <f>IF(ISBLANK(AD59), "", -3 + (AD59 -VLOOKUP(AH59,Anthro_Calc!C:P,4,FALSE)) / (VLOOKUP(AH59,Anthro_Calc!C:P,5,FALSE) - VLOOKUP(AH59,Anthro_Calc!C:P,4,FALSE)))</f>
        <v/>
      </c>
      <c r="AK59" s="72" t="str">
        <f>IF(ISBLANK(AD59), "", 3 + (AD59 -VLOOKUP(AH59,Anthro_Calc!C:P,10,FALSE)) / (VLOOKUP(AH59,Anthro_Calc!C:P,10,FALSE) - VLOOKUP(AH59,Anthro_Calc!C:P,9,FALSE)))</f>
        <v/>
      </c>
      <c r="AL59" s="120" t="str">
        <f t="shared" si="17"/>
        <v/>
      </c>
      <c r="AM59" s="117" t="str">
        <f t="shared" si="18"/>
        <v/>
      </c>
      <c r="AN59" s="104" t="str">
        <f t="shared" si="19"/>
        <v/>
      </c>
      <c r="AO59" s="76" t="str">
        <f t="shared" si="1"/>
        <v/>
      </c>
      <c r="AP59" s="77"/>
      <c r="AQ59" s="77" t="str">
        <f t="shared" si="49"/>
        <v/>
      </c>
      <c r="AR59" s="71"/>
      <c r="AS59" s="74"/>
      <c r="AT59" s="82"/>
      <c r="AU59" s="75" t="str">
        <f t="shared" si="20"/>
        <v/>
      </c>
      <c r="AV59" s="72">
        <f t="shared" si="21"/>
        <v>0</v>
      </c>
      <c r="AW59" s="72">
        <f t="shared" si="22"/>
        <v>0</v>
      </c>
      <c r="AX59" s="72" t="str">
        <f t="shared" si="23"/>
        <v>0</v>
      </c>
      <c r="AY59" s="72" t="str">
        <f>IF(ISBLANK(AT59), "", (POWER(AT59/VLOOKUP(AX59,Anthro_Calc!C:P,13,FALSE),VLOOKUP(AX59,Anthro_Calc!C:P,12,FALSE))-1) / (VLOOKUP(AX59,Anthro_Calc!C:P,14,FALSE)*VLOOKUP(AX59,Anthro_Calc!C:P,12,FALSE)))</f>
        <v/>
      </c>
      <c r="AZ59" s="72" t="str">
        <f>IF(ISBLANK(AT59), "", -3 + (AT59 -VLOOKUP(AX59,Anthro_Calc!C:P,4,FALSE)) / (VLOOKUP(AX59,Anthro_Calc!C:P,5,FALSE) - VLOOKUP(AX59,Anthro_Calc!C:P,4,FALSE)))</f>
        <v/>
      </c>
      <c r="BA59" s="72" t="str">
        <f>IF(ISBLANK(AT59), "", 3 + (AT59 -VLOOKUP(AX59,Anthro_Calc!C:P,10,FALSE)) / (VLOOKUP(AX59,Anthro_Calc!C:P,10,FALSE) - VLOOKUP(AX59,Anthro_Calc!C:P,9,FALSE)))</f>
        <v/>
      </c>
      <c r="BB59" s="120" t="str">
        <f t="shared" si="24"/>
        <v/>
      </c>
      <c r="BC59" s="117" t="str">
        <f t="shared" si="25"/>
        <v/>
      </c>
      <c r="BD59" s="104" t="str">
        <f t="shared" si="2"/>
        <v/>
      </c>
      <c r="BE59" s="76" t="str">
        <f t="shared" si="3"/>
        <v/>
      </c>
      <c r="BF59" s="73" t="str">
        <f t="shared" si="26"/>
        <v/>
      </c>
      <c r="BG59" s="73" t="str">
        <f t="shared" si="4"/>
        <v/>
      </c>
      <c r="BH59" s="77"/>
      <c r="BI59" s="133"/>
      <c r="BJ59" s="71"/>
      <c r="BK59" s="74"/>
      <c r="BL59" s="78"/>
      <c r="BM59" s="75" t="str">
        <f t="shared" si="27"/>
        <v/>
      </c>
      <c r="BN59" s="72">
        <f t="shared" si="47"/>
        <v>0</v>
      </c>
      <c r="BO59" s="72">
        <f t="shared" si="48"/>
        <v>0</v>
      </c>
      <c r="BP59" s="72" t="str">
        <f t="shared" si="28"/>
        <v>0</v>
      </c>
      <c r="BQ59" s="72" t="str">
        <f>IF(ISBLANK(BL59), "", (POWER(BL59/VLOOKUP(BP59,Anthro_Calc!C:P,13,FALSE),VLOOKUP(BP59,Anthro_Calc!C:P,12,FALSE))-1) / (VLOOKUP(BP59,Anthro_Calc!C:P,14,FALSE)*VLOOKUP(BP59,Anthro_Calc!C:P,12,FALSE)))</f>
        <v/>
      </c>
      <c r="BR59" s="72" t="str">
        <f>IF(ISBLANK(BL59), "", -3 + (BL59 -VLOOKUP(BP59,Anthro_Calc!C:P,4,FALSE)) / (VLOOKUP(BP59,Anthro_Calc!C:P,5,FALSE) - VLOOKUP(BP59,Anthro_Calc!C:P,4,FALSE)))</f>
        <v/>
      </c>
      <c r="BS59" s="72" t="str">
        <f>IF(ISBLANK(BL59), "", 3 + (BL59 -VLOOKUP(BP59,Anthro_Calc!C:P,10,FALSE)) / (VLOOKUP(BP59,Anthro_Calc!C:P,10,FALSE) - VLOOKUP(BP59,Anthro_Calc!C:P,9,FALSE)))</f>
        <v/>
      </c>
      <c r="BT59" s="120" t="str">
        <f t="shared" si="29"/>
        <v/>
      </c>
      <c r="BU59" s="117" t="str">
        <f t="shared" si="30"/>
        <v/>
      </c>
      <c r="BV59" s="104" t="str">
        <f t="shared" si="31"/>
        <v/>
      </c>
      <c r="BW59" s="73" t="str">
        <f t="shared" si="5"/>
        <v/>
      </c>
      <c r="BX59" s="77"/>
      <c r="BY59" s="73" t="str">
        <f>IF(ISBLANK(BL59), "", VLOOKUP(Z59&amp;" "&amp;BV59&amp;" "&amp;BW59,Graduation_Criteria!$D$2:$E$34,2,FALSE))</f>
        <v/>
      </c>
      <c r="BZ59" s="73" t="str">
        <f t="shared" si="6"/>
        <v/>
      </c>
      <c r="CA59" s="71"/>
      <c r="CB59" s="74"/>
      <c r="CC59" s="74"/>
      <c r="CD59" s="115" t="str">
        <f t="shared" si="32"/>
        <v/>
      </c>
      <c r="CE59" s="79">
        <f t="shared" si="33"/>
        <v>0</v>
      </c>
      <c r="CF59" s="79">
        <f t="shared" si="34"/>
        <v>0</v>
      </c>
      <c r="CG59" s="79" t="str">
        <f t="shared" si="35"/>
        <v>0</v>
      </c>
      <c r="CH59" s="79" t="str">
        <f>IF(ISBLANK(CC59), "", (POWER(CC59/VLOOKUP(CG59,Anthro_Calc!C:P,13,FALSE),VLOOKUP(CG59,Anthro_Calc!C:P,12,FALSE))-1) / (VLOOKUP(CG59,Anthro_Calc!C:P,14,FALSE)*VLOOKUP(CG59,Anthro_Calc!C:P,12,FALSE)))</f>
        <v/>
      </c>
      <c r="CI59" s="79" t="str">
        <f>IF(ISBLANK(CC59), "", -3 + (CC59 -VLOOKUP(CG59,Anthro_Calc!C:P,4,FALSE)) / (VLOOKUP(CG59,Anthro_Calc!C:P,5,FALSE) - VLOOKUP(CG59,Anthro_Calc!C:P,4,FALSE)))</f>
        <v/>
      </c>
      <c r="CJ59" s="79" t="str">
        <f>IF(ISBLANK(CC59), "", 3 + (CC59 -VLOOKUP(CG59,Anthro_Calc!C:P,10,FALSE)) / (VLOOKUP(CG59,Anthro_Calc!C:P,10,FALSE) - VLOOKUP(CG59,Anthro_Calc!C:P,9,FALSE)))</f>
        <v/>
      </c>
      <c r="CK59" s="129" t="str">
        <f t="shared" si="36"/>
        <v/>
      </c>
      <c r="CL59" s="117" t="str">
        <f t="shared" si="37"/>
        <v/>
      </c>
      <c r="CM59" s="104" t="str">
        <f t="shared" si="38"/>
        <v/>
      </c>
      <c r="CN59" s="77"/>
      <c r="CO59" s="71"/>
      <c r="CP59" s="74"/>
      <c r="CQ59" s="74"/>
      <c r="CR59" s="118" t="str">
        <f t="shared" si="39"/>
        <v/>
      </c>
      <c r="CS59" s="119">
        <f t="shared" si="40"/>
        <v>0</v>
      </c>
      <c r="CT59" s="119">
        <f t="shared" si="41"/>
        <v>0</v>
      </c>
      <c r="CU59" s="119" t="str">
        <f t="shared" si="42"/>
        <v>0</v>
      </c>
      <c r="CV59" s="119" t="str">
        <f>IF(ISBLANK(CQ59), "", (POWER(CQ59/VLOOKUP(CU59,Anthro_Calc!C:P,13,FALSE),VLOOKUP(CU59,Anthro_Calc!C:P,12,FALSE))-1) / (VLOOKUP(CU59,Anthro_Calc!C:P,14,FALSE)*VLOOKUP(CU59,Anthro_Calc!C:P,12,FALSE)))</f>
        <v/>
      </c>
      <c r="CW59" s="119" t="str">
        <f>IF(ISBLANK(CQ59), "", -3 + (CQ59 -VLOOKUP(CU59,Anthro_Calc!C:P,4,FALSE)) / (VLOOKUP(CU59,Anthro_Calc!C:P,5,FALSE) - VLOOKUP(CU59,Anthro_Calc!C:P,4,FALSE)))</f>
        <v/>
      </c>
      <c r="CX59" s="119" t="str">
        <f>IF(ISBLANK(CQ59), "", 3 + (CQ59 -VLOOKUP(CU59,Anthro_Calc!C:P,10,FALSE)) / (VLOOKUP(CU59,Anthro_Calc!C:P,10,FALSE) - VLOOKUP(CU59,Anthro_Calc!C:P,9,FALSE)))</f>
        <v/>
      </c>
      <c r="CY59" s="128" t="str">
        <f t="shared" si="43"/>
        <v/>
      </c>
      <c r="CZ59" s="117" t="str">
        <f t="shared" si="44"/>
        <v/>
      </c>
      <c r="DA59" s="104" t="str">
        <f t="shared" si="45"/>
        <v/>
      </c>
      <c r="DB59" s="135"/>
    </row>
    <row r="60" spans="1:106" s="80" customFormat="1" ht="15" customHeight="1">
      <c r="A60" s="134">
        <f t="shared" si="0"/>
        <v>56</v>
      </c>
      <c r="B60" s="66"/>
      <c r="C60" s="66"/>
      <c r="D60" s="66"/>
      <c r="E60" s="66"/>
      <c r="F60" s="66"/>
      <c r="G60" s="66"/>
      <c r="H60" s="66"/>
      <c r="I60" s="66"/>
      <c r="J60" s="66"/>
      <c r="K60" s="66"/>
      <c r="L60" s="66"/>
      <c r="M60" s="71"/>
      <c r="N60" s="69" t="str">
        <f t="shared" ca="1" si="7"/>
        <v/>
      </c>
      <c r="O60" s="70"/>
      <c r="P60" s="70"/>
      <c r="Q60" s="71"/>
      <c r="R60" s="82"/>
      <c r="S60" s="72" t="str">
        <f t="shared" si="8"/>
        <v/>
      </c>
      <c r="T60" s="72" t="str">
        <f t="shared" si="9"/>
        <v/>
      </c>
      <c r="U60" s="72" t="str">
        <f t="shared" si="10"/>
        <v/>
      </c>
      <c r="V60" s="72" t="str">
        <f>IF(ISBLANK(R60), "", (POWER(R60/VLOOKUP(U60,Anthro_Calc!C:P,13,FALSE),VLOOKUP(U60,Anthro_Calc!C:P,12,FALSE))-1) / (VLOOKUP(U60,Anthro_Calc!C:P,14,FALSE)*VLOOKUP(U60,Anthro_Calc!C:P,12,FALSE)))</f>
        <v/>
      </c>
      <c r="W60" s="72" t="str">
        <f>IF(ISBLANK(R60), "", -3 + (R60 -VLOOKUP(U60,Anthro_Calc!C:P,4,FALSE)) / (VLOOKUP(U60,Anthro_Calc!C:P,5,FALSE) - VLOOKUP(U60,Anthro_Calc!C:P,4,FALSE)))</f>
        <v/>
      </c>
      <c r="X60" s="72" t="str">
        <f>IF(ISBLANK(R60), "", 3 + (R60 -VLOOKUP(U60,Anthro_Calc!C:P,10,FALSE)) / (VLOOKUP(U60,Anthro_Calc!C:P,10,FALSE) - VLOOKUP(U60,Anthro_Calc!C:P,9,FALSE)))</f>
        <v/>
      </c>
      <c r="Y60" s="120" t="str">
        <f t="shared" si="11"/>
        <v/>
      </c>
      <c r="Z60" s="117" t="str">
        <f t="shared" si="12"/>
        <v/>
      </c>
      <c r="AA60" s="104" t="str">
        <f t="shared" si="46"/>
        <v/>
      </c>
      <c r="AB60" s="71"/>
      <c r="AC60" s="74"/>
      <c r="AD60" s="78"/>
      <c r="AE60" s="75" t="str">
        <f t="shared" si="13"/>
        <v/>
      </c>
      <c r="AF60" s="72">
        <f t="shared" si="14"/>
        <v>0</v>
      </c>
      <c r="AG60" s="72">
        <f t="shared" si="15"/>
        <v>0</v>
      </c>
      <c r="AH60" s="72" t="str">
        <f t="shared" si="16"/>
        <v>0</v>
      </c>
      <c r="AI60" s="72" t="str">
        <f>IF(ISBLANK(AD60), "", (POWER(AD60/VLOOKUP(AH60,Anthro_Calc!C:P,13,FALSE),VLOOKUP(AH60,Anthro_Calc!C:P,12,FALSE))-1) / (VLOOKUP(AH60,Anthro_Calc!C:P,14,FALSE)*VLOOKUP(AH60,Anthro_Calc!C:P,12,FALSE)))</f>
        <v/>
      </c>
      <c r="AJ60" s="72" t="str">
        <f>IF(ISBLANK(AD60), "", -3 + (AD60 -VLOOKUP(AH60,Anthro_Calc!C:P,4,FALSE)) / (VLOOKUP(AH60,Anthro_Calc!C:P,5,FALSE) - VLOOKUP(AH60,Anthro_Calc!C:P,4,FALSE)))</f>
        <v/>
      </c>
      <c r="AK60" s="72" t="str">
        <f>IF(ISBLANK(AD60), "", 3 + (AD60 -VLOOKUP(AH60,Anthro_Calc!C:P,10,FALSE)) / (VLOOKUP(AH60,Anthro_Calc!C:P,10,FALSE) - VLOOKUP(AH60,Anthro_Calc!C:P,9,FALSE)))</f>
        <v/>
      </c>
      <c r="AL60" s="120" t="str">
        <f t="shared" si="17"/>
        <v/>
      </c>
      <c r="AM60" s="117" t="str">
        <f t="shared" si="18"/>
        <v/>
      </c>
      <c r="AN60" s="104" t="str">
        <f t="shared" si="19"/>
        <v/>
      </c>
      <c r="AO60" s="76" t="str">
        <f t="shared" si="1"/>
        <v/>
      </c>
      <c r="AP60" s="77"/>
      <c r="AQ60" s="77" t="str">
        <f t="shared" si="49"/>
        <v/>
      </c>
      <c r="AR60" s="71"/>
      <c r="AS60" s="74"/>
      <c r="AT60" s="82"/>
      <c r="AU60" s="75" t="str">
        <f t="shared" si="20"/>
        <v/>
      </c>
      <c r="AV60" s="72">
        <f t="shared" si="21"/>
        <v>0</v>
      </c>
      <c r="AW60" s="72">
        <f t="shared" si="22"/>
        <v>0</v>
      </c>
      <c r="AX60" s="72" t="str">
        <f t="shared" si="23"/>
        <v>0</v>
      </c>
      <c r="AY60" s="72" t="str">
        <f>IF(ISBLANK(AT60), "", (POWER(AT60/VLOOKUP(AX60,Anthro_Calc!C:P,13,FALSE),VLOOKUP(AX60,Anthro_Calc!C:P,12,FALSE))-1) / (VLOOKUP(AX60,Anthro_Calc!C:P,14,FALSE)*VLOOKUP(AX60,Anthro_Calc!C:P,12,FALSE)))</f>
        <v/>
      </c>
      <c r="AZ60" s="72" t="str">
        <f>IF(ISBLANK(AT60), "", -3 + (AT60 -VLOOKUP(AX60,Anthro_Calc!C:P,4,FALSE)) / (VLOOKUP(AX60,Anthro_Calc!C:P,5,FALSE) - VLOOKUP(AX60,Anthro_Calc!C:P,4,FALSE)))</f>
        <v/>
      </c>
      <c r="BA60" s="72" t="str">
        <f>IF(ISBLANK(AT60), "", 3 + (AT60 -VLOOKUP(AX60,Anthro_Calc!C:P,10,FALSE)) / (VLOOKUP(AX60,Anthro_Calc!C:P,10,FALSE) - VLOOKUP(AX60,Anthro_Calc!C:P,9,FALSE)))</f>
        <v/>
      </c>
      <c r="BB60" s="120" t="str">
        <f t="shared" si="24"/>
        <v/>
      </c>
      <c r="BC60" s="117" t="str">
        <f t="shared" si="25"/>
        <v/>
      </c>
      <c r="BD60" s="104" t="str">
        <f t="shared" si="2"/>
        <v/>
      </c>
      <c r="BE60" s="76" t="str">
        <f t="shared" si="3"/>
        <v/>
      </c>
      <c r="BF60" s="73" t="str">
        <f t="shared" si="26"/>
        <v/>
      </c>
      <c r="BG60" s="73" t="str">
        <f t="shared" si="4"/>
        <v/>
      </c>
      <c r="BH60" s="77"/>
      <c r="BI60" s="133"/>
      <c r="BJ60" s="71"/>
      <c r="BK60" s="74"/>
      <c r="BL60" s="78"/>
      <c r="BM60" s="75" t="str">
        <f t="shared" si="27"/>
        <v/>
      </c>
      <c r="BN60" s="72">
        <f t="shared" si="47"/>
        <v>0</v>
      </c>
      <c r="BO60" s="72">
        <f t="shared" si="48"/>
        <v>0</v>
      </c>
      <c r="BP60" s="72" t="str">
        <f t="shared" si="28"/>
        <v>0</v>
      </c>
      <c r="BQ60" s="72" t="str">
        <f>IF(ISBLANK(BL60), "", (POWER(BL60/VLOOKUP(BP60,Anthro_Calc!C:P,13,FALSE),VLOOKUP(BP60,Anthro_Calc!C:P,12,FALSE))-1) / (VLOOKUP(BP60,Anthro_Calc!C:P,14,FALSE)*VLOOKUP(BP60,Anthro_Calc!C:P,12,FALSE)))</f>
        <v/>
      </c>
      <c r="BR60" s="72" t="str">
        <f>IF(ISBLANK(BL60), "", -3 + (BL60 -VLOOKUP(BP60,Anthro_Calc!C:P,4,FALSE)) / (VLOOKUP(BP60,Anthro_Calc!C:P,5,FALSE) - VLOOKUP(BP60,Anthro_Calc!C:P,4,FALSE)))</f>
        <v/>
      </c>
      <c r="BS60" s="72" t="str">
        <f>IF(ISBLANK(BL60), "", 3 + (BL60 -VLOOKUP(BP60,Anthro_Calc!C:P,10,FALSE)) / (VLOOKUP(BP60,Anthro_Calc!C:P,10,FALSE) - VLOOKUP(BP60,Anthro_Calc!C:P,9,FALSE)))</f>
        <v/>
      </c>
      <c r="BT60" s="120" t="str">
        <f t="shared" si="29"/>
        <v/>
      </c>
      <c r="BU60" s="117" t="str">
        <f t="shared" si="30"/>
        <v/>
      </c>
      <c r="BV60" s="104" t="str">
        <f t="shared" si="31"/>
        <v/>
      </c>
      <c r="BW60" s="73" t="str">
        <f t="shared" si="5"/>
        <v/>
      </c>
      <c r="BX60" s="77"/>
      <c r="BY60" s="73" t="str">
        <f>IF(ISBLANK(BL60), "", VLOOKUP(Z60&amp;" "&amp;BV60&amp;" "&amp;BW60,Graduation_Criteria!$D$2:$E$34,2,FALSE))</f>
        <v/>
      </c>
      <c r="BZ60" s="73" t="str">
        <f t="shared" si="6"/>
        <v/>
      </c>
      <c r="CA60" s="71"/>
      <c r="CB60" s="74"/>
      <c r="CC60" s="74"/>
      <c r="CD60" s="115" t="str">
        <f t="shared" si="32"/>
        <v/>
      </c>
      <c r="CE60" s="79">
        <f t="shared" si="33"/>
        <v>0</v>
      </c>
      <c r="CF60" s="79">
        <f t="shared" si="34"/>
        <v>0</v>
      </c>
      <c r="CG60" s="79" t="str">
        <f t="shared" si="35"/>
        <v>0</v>
      </c>
      <c r="CH60" s="79" t="str">
        <f>IF(ISBLANK(CC60), "", (POWER(CC60/VLOOKUP(CG60,Anthro_Calc!C:P,13,FALSE),VLOOKUP(CG60,Anthro_Calc!C:P,12,FALSE))-1) / (VLOOKUP(CG60,Anthro_Calc!C:P,14,FALSE)*VLOOKUP(CG60,Anthro_Calc!C:P,12,FALSE)))</f>
        <v/>
      </c>
      <c r="CI60" s="79" t="str">
        <f>IF(ISBLANK(CC60), "", -3 + (CC60 -VLOOKUP(CG60,Anthro_Calc!C:P,4,FALSE)) / (VLOOKUP(CG60,Anthro_Calc!C:P,5,FALSE) - VLOOKUP(CG60,Anthro_Calc!C:P,4,FALSE)))</f>
        <v/>
      </c>
      <c r="CJ60" s="79" t="str">
        <f>IF(ISBLANK(CC60), "", 3 + (CC60 -VLOOKUP(CG60,Anthro_Calc!C:P,10,FALSE)) / (VLOOKUP(CG60,Anthro_Calc!C:P,10,FALSE) - VLOOKUP(CG60,Anthro_Calc!C:P,9,FALSE)))</f>
        <v/>
      </c>
      <c r="CK60" s="129" t="str">
        <f t="shared" si="36"/>
        <v/>
      </c>
      <c r="CL60" s="117" t="str">
        <f t="shared" si="37"/>
        <v/>
      </c>
      <c r="CM60" s="104" t="str">
        <f t="shared" si="38"/>
        <v/>
      </c>
      <c r="CN60" s="77"/>
      <c r="CO60" s="71"/>
      <c r="CP60" s="74"/>
      <c r="CQ60" s="74"/>
      <c r="CR60" s="118" t="str">
        <f t="shared" si="39"/>
        <v/>
      </c>
      <c r="CS60" s="119">
        <f t="shared" si="40"/>
        <v>0</v>
      </c>
      <c r="CT60" s="119">
        <f t="shared" si="41"/>
        <v>0</v>
      </c>
      <c r="CU60" s="119" t="str">
        <f t="shared" si="42"/>
        <v>0</v>
      </c>
      <c r="CV60" s="119" t="str">
        <f>IF(ISBLANK(CQ60), "", (POWER(CQ60/VLOOKUP(CU60,Anthro_Calc!C:P,13,FALSE),VLOOKUP(CU60,Anthro_Calc!C:P,12,FALSE))-1) / (VLOOKUP(CU60,Anthro_Calc!C:P,14,FALSE)*VLOOKUP(CU60,Anthro_Calc!C:P,12,FALSE)))</f>
        <v/>
      </c>
      <c r="CW60" s="119" t="str">
        <f>IF(ISBLANK(CQ60), "", -3 + (CQ60 -VLOOKUP(CU60,Anthro_Calc!C:P,4,FALSE)) / (VLOOKUP(CU60,Anthro_Calc!C:P,5,FALSE) - VLOOKUP(CU60,Anthro_Calc!C:P,4,FALSE)))</f>
        <v/>
      </c>
      <c r="CX60" s="119" t="str">
        <f>IF(ISBLANK(CQ60), "", 3 + (CQ60 -VLOOKUP(CU60,Anthro_Calc!C:P,10,FALSE)) / (VLOOKUP(CU60,Anthro_Calc!C:P,10,FALSE) - VLOOKUP(CU60,Anthro_Calc!C:P,9,FALSE)))</f>
        <v/>
      </c>
      <c r="CY60" s="128" t="str">
        <f t="shared" si="43"/>
        <v/>
      </c>
      <c r="CZ60" s="117" t="str">
        <f t="shared" si="44"/>
        <v/>
      </c>
      <c r="DA60" s="104" t="str">
        <f t="shared" si="45"/>
        <v/>
      </c>
      <c r="DB60" s="135"/>
    </row>
    <row r="61" spans="1:106" s="80" customFormat="1" ht="15" customHeight="1">
      <c r="A61" s="134">
        <f t="shared" si="0"/>
        <v>57</v>
      </c>
      <c r="B61" s="66"/>
      <c r="C61" s="66"/>
      <c r="D61" s="66"/>
      <c r="E61" s="66"/>
      <c r="F61" s="66"/>
      <c r="G61" s="66"/>
      <c r="H61" s="66"/>
      <c r="I61" s="66"/>
      <c r="J61" s="66"/>
      <c r="K61" s="66"/>
      <c r="L61" s="66"/>
      <c r="M61" s="71"/>
      <c r="N61" s="69" t="str">
        <f t="shared" ca="1" si="7"/>
        <v/>
      </c>
      <c r="O61" s="70"/>
      <c r="P61" s="70"/>
      <c r="Q61" s="71"/>
      <c r="R61" s="82"/>
      <c r="S61" s="72" t="str">
        <f t="shared" si="8"/>
        <v/>
      </c>
      <c r="T61" s="72" t="str">
        <f t="shared" si="9"/>
        <v/>
      </c>
      <c r="U61" s="72" t="str">
        <f t="shared" si="10"/>
        <v/>
      </c>
      <c r="V61" s="72" t="str">
        <f>IF(ISBLANK(R61), "", (POWER(R61/VLOOKUP(U61,Anthro_Calc!C:P,13,FALSE),VLOOKUP(U61,Anthro_Calc!C:P,12,FALSE))-1) / (VLOOKUP(U61,Anthro_Calc!C:P,14,FALSE)*VLOOKUP(U61,Anthro_Calc!C:P,12,FALSE)))</f>
        <v/>
      </c>
      <c r="W61" s="72" t="str">
        <f>IF(ISBLANK(R61), "", -3 + (R61 -VLOOKUP(U61,Anthro_Calc!C:P,4,FALSE)) / (VLOOKUP(U61,Anthro_Calc!C:P,5,FALSE) - VLOOKUP(U61,Anthro_Calc!C:P,4,FALSE)))</f>
        <v/>
      </c>
      <c r="X61" s="72" t="str">
        <f>IF(ISBLANK(R61), "", 3 + (R61 -VLOOKUP(U61,Anthro_Calc!C:P,10,FALSE)) / (VLOOKUP(U61,Anthro_Calc!C:P,10,FALSE) - VLOOKUP(U61,Anthro_Calc!C:P,9,FALSE)))</f>
        <v/>
      </c>
      <c r="Y61" s="120" t="str">
        <f t="shared" si="11"/>
        <v/>
      </c>
      <c r="Z61" s="117" t="str">
        <f t="shared" si="12"/>
        <v/>
      </c>
      <c r="AA61" s="104" t="str">
        <f t="shared" si="46"/>
        <v/>
      </c>
      <c r="AB61" s="71"/>
      <c r="AC61" s="74"/>
      <c r="AD61" s="78"/>
      <c r="AE61" s="75" t="str">
        <f t="shared" si="13"/>
        <v/>
      </c>
      <c r="AF61" s="72">
        <f t="shared" si="14"/>
        <v>0</v>
      </c>
      <c r="AG61" s="72">
        <f t="shared" si="15"/>
        <v>0</v>
      </c>
      <c r="AH61" s="72" t="str">
        <f t="shared" si="16"/>
        <v>0</v>
      </c>
      <c r="AI61" s="72" t="str">
        <f>IF(ISBLANK(AD61), "", (POWER(AD61/VLOOKUP(AH61,Anthro_Calc!C:P,13,FALSE),VLOOKUP(AH61,Anthro_Calc!C:P,12,FALSE))-1) / (VLOOKUP(AH61,Anthro_Calc!C:P,14,FALSE)*VLOOKUP(AH61,Anthro_Calc!C:P,12,FALSE)))</f>
        <v/>
      </c>
      <c r="AJ61" s="72" t="str">
        <f>IF(ISBLANK(AD61), "", -3 + (AD61 -VLOOKUP(AH61,Anthro_Calc!C:P,4,FALSE)) / (VLOOKUP(AH61,Anthro_Calc!C:P,5,FALSE) - VLOOKUP(AH61,Anthro_Calc!C:P,4,FALSE)))</f>
        <v/>
      </c>
      <c r="AK61" s="72" t="str">
        <f>IF(ISBLANK(AD61), "", 3 + (AD61 -VLOOKUP(AH61,Anthro_Calc!C:P,10,FALSE)) / (VLOOKUP(AH61,Anthro_Calc!C:P,10,FALSE) - VLOOKUP(AH61,Anthro_Calc!C:P,9,FALSE)))</f>
        <v/>
      </c>
      <c r="AL61" s="120" t="str">
        <f t="shared" si="17"/>
        <v/>
      </c>
      <c r="AM61" s="117" t="str">
        <f t="shared" si="18"/>
        <v/>
      </c>
      <c r="AN61" s="104" t="str">
        <f t="shared" si="19"/>
        <v/>
      </c>
      <c r="AO61" s="76" t="str">
        <f t="shared" si="1"/>
        <v/>
      </c>
      <c r="AP61" s="77"/>
      <c r="AQ61" s="77" t="str">
        <f t="shared" si="49"/>
        <v/>
      </c>
      <c r="AR61" s="71"/>
      <c r="AS61" s="74"/>
      <c r="AT61" s="82"/>
      <c r="AU61" s="75" t="str">
        <f t="shared" si="20"/>
        <v/>
      </c>
      <c r="AV61" s="72">
        <f t="shared" si="21"/>
        <v>0</v>
      </c>
      <c r="AW61" s="72">
        <f t="shared" si="22"/>
        <v>0</v>
      </c>
      <c r="AX61" s="72" t="str">
        <f t="shared" si="23"/>
        <v>0</v>
      </c>
      <c r="AY61" s="72" t="str">
        <f>IF(ISBLANK(AT61), "", (POWER(AT61/VLOOKUP(AX61,Anthro_Calc!C:P,13,FALSE),VLOOKUP(AX61,Anthro_Calc!C:P,12,FALSE))-1) / (VLOOKUP(AX61,Anthro_Calc!C:P,14,FALSE)*VLOOKUP(AX61,Anthro_Calc!C:P,12,FALSE)))</f>
        <v/>
      </c>
      <c r="AZ61" s="72" t="str">
        <f>IF(ISBLANK(AT61), "", -3 + (AT61 -VLOOKUP(AX61,Anthro_Calc!C:P,4,FALSE)) / (VLOOKUP(AX61,Anthro_Calc!C:P,5,FALSE) - VLOOKUP(AX61,Anthro_Calc!C:P,4,FALSE)))</f>
        <v/>
      </c>
      <c r="BA61" s="72" t="str">
        <f>IF(ISBLANK(AT61), "", 3 + (AT61 -VLOOKUP(AX61,Anthro_Calc!C:P,10,FALSE)) / (VLOOKUP(AX61,Anthro_Calc!C:P,10,FALSE) - VLOOKUP(AX61,Anthro_Calc!C:P,9,FALSE)))</f>
        <v/>
      </c>
      <c r="BB61" s="120" t="str">
        <f t="shared" si="24"/>
        <v/>
      </c>
      <c r="BC61" s="117" t="str">
        <f t="shared" si="25"/>
        <v/>
      </c>
      <c r="BD61" s="104" t="str">
        <f t="shared" si="2"/>
        <v/>
      </c>
      <c r="BE61" s="76" t="str">
        <f t="shared" si="3"/>
        <v/>
      </c>
      <c r="BF61" s="73" t="str">
        <f t="shared" si="26"/>
        <v/>
      </c>
      <c r="BG61" s="73" t="str">
        <f t="shared" si="4"/>
        <v/>
      </c>
      <c r="BH61" s="77"/>
      <c r="BI61" s="133"/>
      <c r="BJ61" s="71"/>
      <c r="BK61" s="74"/>
      <c r="BL61" s="78"/>
      <c r="BM61" s="75" t="str">
        <f t="shared" si="27"/>
        <v/>
      </c>
      <c r="BN61" s="72">
        <f t="shared" si="47"/>
        <v>0</v>
      </c>
      <c r="BO61" s="72">
        <f t="shared" si="48"/>
        <v>0</v>
      </c>
      <c r="BP61" s="72" t="str">
        <f t="shared" si="28"/>
        <v>0</v>
      </c>
      <c r="BQ61" s="72" t="str">
        <f>IF(ISBLANK(BL61), "", (POWER(BL61/VLOOKUP(BP61,Anthro_Calc!C:P,13,FALSE),VLOOKUP(BP61,Anthro_Calc!C:P,12,FALSE))-1) / (VLOOKUP(BP61,Anthro_Calc!C:P,14,FALSE)*VLOOKUP(BP61,Anthro_Calc!C:P,12,FALSE)))</f>
        <v/>
      </c>
      <c r="BR61" s="72" t="str">
        <f>IF(ISBLANK(BL61), "", -3 + (BL61 -VLOOKUP(BP61,Anthro_Calc!C:P,4,FALSE)) / (VLOOKUP(BP61,Anthro_Calc!C:P,5,FALSE) - VLOOKUP(BP61,Anthro_Calc!C:P,4,FALSE)))</f>
        <v/>
      </c>
      <c r="BS61" s="72" t="str">
        <f>IF(ISBLANK(BL61), "", 3 + (BL61 -VLOOKUP(BP61,Anthro_Calc!C:P,10,FALSE)) / (VLOOKUP(BP61,Anthro_Calc!C:P,10,FALSE) - VLOOKUP(BP61,Anthro_Calc!C:P,9,FALSE)))</f>
        <v/>
      </c>
      <c r="BT61" s="120" t="str">
        <f t="shared" si="29"/>
        <v/>
      </c>
      <c r="BU61" s="117" t="str">
        <f t="shared" si="30"/>
        <v/>
      </c>
      <c r="BV61" s="104" t="str">
        <f t="shared" si="31"/>
        <v/>
      </c>
      <c r="BW61" s="73" t="str">
        <f t="shared" si="5"/>
        <v/>
      </c>
      <c r="BX61" s="77"/>
      <c r="BY61" s="73" t="str">
        <f>IF(ISBLANK(BL61), "", VLOOKUP(Z61&amp;" "&amp;BV61&amp;" "&amp;BW61,Graduation_Criteria!$D$2:$E$34,2,FALSE))</f>
        <v/>
      </c>
      <c r="BZ61" s="73" t="str">
        <f t="shared" si="6"/>
        <v/>
      </c>
      <c r="CA61" s="71"/>
      <c r="CB61" s="74"/>
      <c r="CC61" s="74"/>
      <c r="CD61" s="115" t="str">
        <f t="shared" si="32"/>
        <v/>
      </c>
      <c r="CE61" s="79">
        <f t="shared" si="33"/>
        <v>0</v>
      </c>
      <c r="CF61" s="79">
        <f t="shared" si="34"/>
        <v>0</v>
      </c>
      <c r="CG61" s="79" t="str">
        <f t="shared" si="35"/>
        <v>0</v>
      </c>
      <c r="CH61" s="79" t="str">
        <f>IF(ISBLANK(CC61), "", (POWER(CC61/VLOOKUP(CG61,Anthro_Calc!C:P,13,FALSE),VLOOKUP(CG61,Anthro_Calc!C:P,12,FALSE))-1) / (VLOOKUP(CG61,Anthro_Calc!C:P,14,FALSE)*VLOOKUP(CG61,Anthro_Calc!C:P,12,FALSE)))</f>
        <v/>
      </c>
      <c r="CI61" s="79" t="str">
        <f>IF(ISBLANK(CC61), "", -3 + (CC61 -VLOOKUP(CG61,Anthro_Calc!C:P,4,FALSE)) / (VLOOKUP(CG61,Anthro_Calc!C:P,5,FALSE) - VLOOKUP(CG61,Anthro_Calc!C:P,4,FALSE)))</f>
        <v/>
      </c>
      <c r="CJ61" s="79" t="str">
        <f>IF(ISBLANK(CC61), "", 3 + (CC61 -VLOOKUP(CG61,Anthro_Calc!C:P,10,FALSE)) / (VLOOKUP(CG61,Anthro_Calc!C:P,10,FALSE) - VLOOKUP(CG61,Anthro_Calc!C:P,9,FALSE)))</f>
        <v/>
      </c>
      <c r="CK61" s="129" t="str">
        <f t="shared" si="36"/>
        <v/>
      </c>
      <c r="CL61" s="117" t="str">
        <f t="shared" si="37"/>
        <v/>
      </c>
      <c r="CM61" s="104" t="str">
        <f t="shared" si="38"/>
        <v/>
      </c>
      <c r="CN61" s="77"/>
      <c r="CO61" s="71"/>
      <c r="CP61" s="74"/>
      <c r="CQ61" s="74"/>
      <c r="CR61" s="118" t="str">
        <f t="shared" si="39"/>
        <v/>
      </c>
      <c r="CS61" s="119">
        <f t="shared" si="40"/>
        <v>0</v>
      </c>
      <c r="CT61" s="119">
        <f t="shared" si="41"/>
        <v>0</v>
      </c>
      <c r="CU61" s="119" t="str">
        <f t="shared" si="42"/>
        <v>0</v>
      </c>
      <c r="CV61" s="119" t="str">
        <f>IF(ISBLANK(CQ61), "", (POWER(CQ61/VLOOKUP(CU61,Anthro_Calc!C:P,13,FALSE),VLOOKUP(CU61,Anthro_Calc!C:P,12,FALSE))-1) / (VLOOKUP(CU61,Anthro_Calc!C:P,14,FALSE)*VLOOKUP(CU61,Anthro_Calc!C:P,12,FALSE)))</f>
        <v/>
      </c>
      <c r="CW61" s="119" t="str">
        <f>IF(ISBLANK(CQ61), "", -3 + (CQ61 -VLOOKUP(CU61,Anthro_Calc!C:P,4,FALSE)) / (VLOOKUP(CU61,Anthro_Calc!C:P,5,FALSE) - VLOOKUP(CU61,Anthro_Calc!C:P,4,FALSE)))</f>
        <v/>
      </c>
      <c r="CX61" s="119" t="str">
        <f>IF(ISBLANK(CQ61), "", 3 + (CQ61 -VLOOKUP(CU61,Anthro_Calc!C:P,10,FALSE)) / (VLOOKUP(CU61,Anthro_Calc!C:P,10,FALSE) - VLOOKUP(CU61,Anthro_Calc!C:P,9,FALSE)))</f>
        <v/>
      </c>
      <c r="CY61" s="128" t="str">
        <f t="shared" si="43"/>
        <v/>
      </c>
      <c r="CZ61" s="117" t="str">
        <f t="shared" si="44"/>
        <v/>
      </c>
      <c r="DA61" s="104" t="str">
        <f t="shared" si="45"/>
        <v/>
      </c>
      <c r="DB61" s="135"/>
    </row>
    <row r="62" spans="1:106" s="80" customFormat="1" ht="15" customHeight="1">
      <c r="A62" s="134">
        <f t="shared" si="0"/>
        <v>58</v>
      </c>
      <c r="B62" s="66"/>
      <c r="C62" s="66"/>
      <c r="D62" s="66"/>
      <c r="E62" s="66"/>
      <c r="F62" s="66"/>
      <c r="G62" s="66"/>
      <c r="H62" s="66"/>
      <c r="I62" s="66"/>
      <c r="J62" s="66"/>
      <c r="K62" s="66"/>
      <c r="L62" s="66"/>
      <c r="M62" s="71"/>
      <c r="N62" s="69" t="str">
        <f t="shared" ca="1" si="7"/>
        <v/>
      </c>
      <c r="O62" s="70"/>
      <c r="P62" s="70"/>
      <c r="Q62" s="71"/>
      <c r="R62" s="82"/>
      <c r="S62" s="72" t="str">
        <f t="shared" si="8"/>
        <v/>
      </c>
      <c r="T62" s="72" t="str">
        <f t="shared" si="9"/>
        <v/>
      </c>
      <c r="U62" s="72" t="str">
        <f t="shared" si="10"/>
        <v/>
      </c>
      <c r="V62" s="72" t="str">
        <f>IF(ISBLANK(R62), "", (POWER(R62/VLOOKUP(U62,Anthro_Calc!C:P,13,FALSE),VLOOKUP(U62,Anthro_Calc!C:P,12,FALSE))-1) / (VLOOKUP(U62,Anthro_Calc!C:P,14,FALSE)*VLOOKUP(U62,Anthro_Calc!C:P,12,FALSE)))</f>
        <v/>
      </c>
      <c r="W62" s="72" t="str">
        <f>IF(ISBLANK(R62), "", -3 + (R62 -VLOOKUP(U62,Anthro_Calc!C:P,4,FALSE)) / (VLOOKUP(U62,Anthro_Calc!C:P,5,FALSE) - VLOOKUP(U62,Anthro_Calc!C:P,4,FALSE)))</f>
        <v/>
      </c>
      <c r="X62" s="72" t="str">
        <f>IF(ISBLANK(R62), "", 3 + (R62 -VLOOKUP(U62,Anthro_Calc!C:P,10,FALSE)) / (VLOOKUP(U62,Anthro_Calc!C:P,10,FALSE) - VLOOKUP(U62,Anthro_Calc!C:P,9,FALSE)))</f>
        <v/>
      </c>
      <c r="Y62" s="120" t="str">
        <f t="shared" si="11"/>
        <v/>
      </c>
      <c r="Z62" s="117" t="str">
        <f t="shared" si="12"/>
        <v/>
      </c>
      <c r="AA62" s="104" t="str">
        <f t="shared" si="46"/>
        <v/>
      </c>
      <c r="AB62" s="71"/>
      <c r="AC62" s="74"/>
      <c r="AD62" s="78"/>
      <c r="AE62" s="75" t="str">
        <f t="shared" si="13"/>
        <v/>
      </c>
      <c r="AF62" s="72">
        <f t="shared" si="14"/>
        <v>0</v>
      </c>
      <c r="AG62" s="72">
        <f t="shared" si="15"/>
        <v>0</v>
      </c>
      <c r="AH62" s="72" t="str">
        <f t="shared" si="16"/>
        <v>0</v>
      </c>
      <c r="AI62" s="72" t="str">
        <f>IF(ISBLANK(AD62), "", (POWER(AD62/VLOOKUP(AH62,Anthro_Calc!C:P,13,FALSE),VLOOKUP(AH62,Anthro_Calc!C:P,12,FALSE))-1) / (VLOOKUP(AH62,Anthro_Calc!C:P,14,FALSE)*VLOOKUP(AH62,Anthro_Calc!C:P,12,FALSE)))</f>
        <v/>
      </c>
      <c r="AJ62" s="72" t="str">
        <f>IF(ISBLANK(AD62), "", -3 + (AD62 -VLOOKUP(AH62,Anthro_Calc!C:P,4,FALSE)) / (VLOOKUP(AH62,Anthro_Calc!C:P,5,FALSE) - VLOOKUP(AH62,Anthro_Calc!C:P,4,FALSE)))</f>
        <v/>
      </c>
      <c r="AK62" s="72" t="str">
        <f>IF(ISBLANK(AD62), "", 3 + (AD62 -VLOOKUP(AH62,Anthro_Calc!C:P,10,FALSE)) / (VLOOKUP(AH62,Anthro_Calc!C:P,10,FALSE) - VLOOKUP(AH62,Anthro_Calc!C:P,9,FALSE)))</f>
        <v/>
      </c>
      <c r="AL62" s="120" t="str">
        <f t="shared" si="17"/>
        <v/>
      </c>
      <c r="AM62" s="117" t="str">
        <f t="shared" si="18"/>
        <v/>
      </c>
      <c r="AN62" s="104" t="str">
        <f t="shared" si="19"/>
        <v/>
      </c>
      <c r="AO62" s="76" t="str">
        <f t="shared" si="1"/>
        <v/>
      </c>
      <c r="AP62" s="77"/>
      <c r="AQ62" s="77" t="str">
        <f t="shared" si="49"/>
        <v/>
      </c>
      <c r="AR62" s="71"/>
      <c r="AS62" s="74"/>
      <c r="AT62" s="82"/>
      <c r="AU62" s="75" t="str">
        <f t="shared" si="20"/>
        <v/>
      </c>
      <c r="AV62" s="72">
        <f t="shared" si="21"/>
        <v>0</v>
      </c>
      <c r="AW62" s="72">
        <f t="shared" si="22"/>
        <v>0</v>
      </c>
      <c r="AX62" s="72" t="str">
        <f t="shared" si="23"/>
        <v>0</v>
      </c>
      <c r="AY62" s="72" t="str">
        <f>IF(ISBLANK(AT62), "", (POWER(AT62/VLOOKUP(AX62,Anthro_Calc!C:P,13,FALSE),VLOOKUP(AX62,Anthro_Calc!C:P,12,FALSE))-1) / (VLOOKUP(AX62,Anthro_Calc!C:P,14,FALSE)*VLOOKUP(AX62,Anthro_Calc!C:P,12,FALSE)))</f>
        <v/>
      </c>
      <c r="AZ62" s="72" t="str">
        <f>IF(ISBLANK(AT62), "", -3 + (AT62 -VLOOKUP(AX62,Anthro_Calc!C:P,4,FALSE)) / (VLOOKUP(AX62,Anthro_Calc!C:P,5,FALSE) - VLOOKUP(AX62,Anthro_Calc!C:P,4,FALSE)))</f>
        <v/>
      </c>
      <c r="BA62" s="72" t="str">
        <f>IF(ISBLANK(AT62), "", 3 + (AT62 -VLOOKUP(AX62,Anthro_Calc!C:P,10,FALSE)) / (VLOOKUP(AX62,Anthro_Calc!C:P,10,FALSE) - VLOOKUP(AX62,Anthro_Calc!C:P,9,FALSE)))</f>
        <v/>
      </c>
      <c r="BB62" s="120" t="str">
        <f t="shared" si="24"/>
        <v/>
      </c>
      <c r="BC62" s="117" t="str">
        <f t="shared" si="25"/>
        <v/>
      </c>
      <c r="BD62" s="104" t="str">
        <f t="shared" si="2"/>
        <v/>
      </c>
      <c r="BE62" s="76" t="str">
        <f t="shared" si="3"/>
        <v/>
      </c>
      <c r="BF62" s="73" t="str">
        <f t="shared" si="26"/>
        <v/>
      </c>
      <c r="BG62" s="73" t="str">
        <f t="shared" si="4"/>
        <v/>
      </c>
      <c r="BH62" s="77"/>
      <c r="BI62" s="133"/>
      <c r="BJ62" s="71"/>
      <c r="BK62" s="74"/>
      <c r="BL62" s="78"/>
      <c r="BM62" s="75" t="str">
        <f t="shared" si="27"/>
        <v/>
      </c>
      <c r="BN62" s="72">
        <f t="shared" si="47"/>
        <v>0</v>
      </c>
      <c r="BO62" s="72">
        <f t="shared" si="48"/>
        <v>0</v>
      </c>
      <c r="BP62" s="72" t="str">
        <f t="shared" si="28"/>
        <v>0</v>
      </c>
      <c r="BQ62" s="72" t="str">
        <f>IF(ISBLANK(BL62), "", (POWER(BL62/VLOOKUP(BP62,Anthro_Calc!C:P,13,FALSE),VLOOKUP(BP62,Anthro_Calc!C:P,12,FALSE))-1) / (VLOOKUP(BP62,Anthro_Calc!C:P,14,FALSE)*VLOOKUP(BP62,Anthro_Calc!C:P,12,FALSE)))</f>
        <v/>
      </c>
      <c r="BR62" s="72" t="str">
        <f>IF(ISBLANK(BL62), "", -3 + (BL62 -VLOOKUP(BP62,Anthro_Calc!C:P,4,FALSE)) / (VLOOKUP(BP62,Anthro_Calc!C:P,5,FALSE) - VLOOKUP(BP62,Anthro_Calc!C:P,4,FALSE)))</f>
        <v/>
      </c>
      <c r="BS62" s="72" t="str">
        <f>IF(ISBLANK(BL62), "", 3 + (BL62 -VLOOKUP(BP62,Anthro_Calc!C:P,10,FALSE)) / (VLOOKUP(BP62,Anthro_Calc!C:P,10,FALSE) - VLOOKUP(BP62,Anthro_Calc!C:P,9,FALSE)))</f>
        <v/>
      </c>
      <c r="BT62" s="120" t="str">
        <f t="shared" si="29"/>
        <v/>
      </c>
      <c r="BU62" s="117" t="str">
        <f t="shared" si="30"/>
        <v/>
      </c>
      <c r="BV62" s="104" t="str">
        <f t="shared" si="31"/>
        <v/>
      </c>
      <c r="BW62" s="73" t="str">
        <f t="shared" si="5"/>
        <v/>
      </c>
      <c r="BX62" s="77"/>
      <c r="BY62" s="73" t="str">
        <f>IF(ISBLANK(BL62), "", VLOOKUP(Z62&amp;" "&amp;BV62&amp;" "&amp;BW62,Graduation_Criteria!$D$2:$E$34,2,FALSE))</f>
        <v/>
      </c>
      <c r="BZ62" s="73" t="str">
        <f t="shared" si="6"/>
        <v/>
      </c>
      <c r="CA62" s="71"/>
      <c r="CB62" s="74"/>
      <c r="CC62" s="74"/>
      <c r="CD62" s="115" t="str">
        <f t="shared" si="32"/>
        <v/>
      </c>
      <c r="CE62" s="79">
        <f t="shared" si="33"/>
        <v>0</v>
      </c>
      <c r="CF62" s="79">
        <f t="shared" si="34"/>
        <v>0</v>
      </c>
      <c r="CG62" s="79" t="str">
        <f t="shared" si="35"/>
        <v>0</v>
      </c>
      <c r="CH62" s="79" t="str">
        <f>IF(ISBLANK(CC62), "", (POWER(CC62/VLOOKUP(CG62,Anthro_Calc!C:P,13,FALSE),VLOOKUP(CG62,Anthro_Calc!C:P,12,FALSE))-1) / (VLOOKUP(CG62,Anthro_Calc!C:P,14,FALSE)*VLOOKUP(CG62,Anthro_Calc!C:P,12,FALSE)))</f>
        <v/>
      </c>
      <c r="CI62" s="79" t="str">
        <f>IF(ISBLANK(CC62), "", -3 + (CC62 -VLOOKUP(CG62,Anthro_Calc!C:P,4,FALSE)) / (VLOOKUP(CG62,Anthro_Calc!C:P,5,FALSE) - VLOOKUP(CG62,Anthro_Calc!C:P,4,FALSE)))</f>
        <v/>
      </c>
      <c r="CJ62" s="79" t="str">
        <f>IF(ISBLANK(CC62), "", 3 + (CC62 -VLOOKUP(CG62,Anthro_Calc!C:P,10,FALSE)) / (VLOOKUP(CG62,Anthro_Calc!C:P,10,FALSE) - VLOOKUP(CG62,Anthro_Calc!C:P,9,FALSE)))</f>
        <v/>
      </c>
      <c r="CK62" s="129" t="str">
        <f t="shared" si="36"/>
        <v/>
      </c>
      <c r="CL62" s="117" t="str">
        <f t="shared" si="37"/>
        <v/>
      </c>
      <c r="CM62" s="104" t="str">
        <f t="shared" si="38"/>
        <v/>
      </c>
      <c r="CN62" s="77"/>
      <c r="CO62" s="71"/>
      <c r="CP62" s="74"/>
      <c r="CQ62" s="74"/>
      <c r="CR62" s="118" t="str">
        <f t="shared" si="39"/>
        <v/>
      </c>
      <c r="CS62" s="119">
        <f t="shared" si="40"/>
        <v>0</v>
      </c>
      <c r="CT62" s="119">
        <f t="shared" si="41"/>
        <v>0</v>
      </c>
      <c r="CU62" s="119" t="str">
        <f t="shared" si="42"/>
        <v>0</v>
      </c>
      <c r="CV62" s="119" t="str">
        <f>IF(ISBLANK(CQ62), "", (POWER(CQ62/VLOOKUP(CU62,Anthro_Calc!C:P,13,FALSE),VLOOKUP(CU62,Anthro_Calc!C:P,12,FALSE))-1) / (VLOOKUP(CU62,Anthro_Calc!C:P,14,FALSE)*VLOOKUP(CU62,Anthro_Calc!C:P,12,FALSE)))</f>
        <v/>
      </c>
      <c r="CW62" s="119" t="str">
        <f>IF(ISBLANK(CQ62), "", -3 + (CQ62 -VLOOKUP(CU62,Anthro_Calc!C:P,4,FALSE)) / (VLOOKUP(CU62,Anthro_Calc!C:P,5,FALSE) - VLOOKUP(CU62,Anthro_Calc!C:P,4,FALSE)))</f>
        <v/>
      </c>
      <c r="CX62" s="119" t="str">
        <f>IF(ISBLANK(CQ62), "", 3 + (CQ62 -VLOOKUP(CU62,Anthro_Calc!C:P,10,FALSE)) / (VLOOKUP(CU62,Anthro_Calc!C:P,10,FALSE) - VLOOKUP(CU62,Anthro_Calc!C:P,9,FALSE)))</f>
        <v/>
      </c>
      <c r="CY62" s="128" t="str">
        <f t="shared" si="43"/>
        <v/>
      </c>
      <c r="CZ62" s="117" t="str">
        <f t="shared" si="44"/>
        <v/>
      </c>
      <c r="DA62" s="104" t="str">
        <f t="shared" si="45"/>
        <v/>
      </c>
      <c r="DB62" s="135"/>
    </row>
    <row r="63" spans="1:106" s="80" customFormat="1" ht="15" customHeight="1">
      <c r="A63" s="134">
        <f t="shared" si="0"/>
        <v>59</v>
      </c>
      <c r="B63" s="66"/>
      <c r="C63" s="66"/>
      <c r="D63" s="66"/>
      <c r="E63" s="66"/>
      <c r="F63" s="66"/>
      <c r="G63" s="66"/>
      <c r="H63" s="66"/>
      <c r="I63" s="66"/>
      <c r="J63" s="66"/>
      <c r="K63" s="66"/>
      <c r="L63" s="66"/>
      <c r="M63" s="71"/>
      <c r="N63" s="69" t="str">
        <f t="shared" ca="1" si="7"/>
        <v/>
      </c>
      <c r="O63" s="70"/>
      <c r="P63" s="70"/>
      <c r="Q63" s="71"/>
      <c r="R63" s="82"/>
      <c r="S63" s="72" t="str">
        <f t="shared" si="8"/>
        <v/>
      </c>
      <c r="T63" s="72" t="str">
        <f t="shared" si="9"/>
        <v/>
      </c>
      <c r="U63" s="72" t="str">
        <f t="shared" si="10"/>
        <v/>
      </c>
      <c r="V63" s="72" t="str">
        <f>IF(ISBLANK(R63), "", (POWER(R63/VLOOKUP(U63,Anthro_Calc!C:P,13,FALSE),VLOOKUP(U63,Anthro_Calc!C:P,12,FALSE))-1) / (VLOOKUP(U63,Anthro_Calc!C:P,14,FALSE)*VLOOKUP(U63,Anthro_Calc!C:P,12,FALSE)))</f>
        <v/>
      </c>
      <c r="W63" s="72" t="str">
        <f>IF(ISBLANK(R63), "", -3 + (R63 -VLOOKUP(U63,Anthro_Calc!C:P,4,FALSE)) / (VLOOKUP(U63,Anthro_Calc!C:P,5,FALSE) - VLOOKUP(U63,Anthro_Calc!C:P,4,FALSE)))</f>
        <v/>
      </c>
      <c r="X63" s="72" t="str">
        <f>IF(ISBLANK(R63), "", 3 + (R63 -VLOOKUP(U63,Anthro_Calc!C:P,10,FALSE)) / (VLOOKUP(U63,Anthro_Calc!C:P,10,FALSE) - VLOOKUP(U63,Anthro_Calc!C:P,9,FALSE)))</f>
        <v/>
      </c>
      <c r="Y63" s="120" t="str">
        <f t="shared" si="11"/>
        <v/>
      </c>
      <c r="Z63" s="117" t="str">
        <f t="shared" si="12"/>
        <v/>
      </c>
      <c r="AA63" s="104" t="str">
        <f t="shared" si="46"/>
        <v/>
      </c>
      <c r="AB63" s="71"/>
      <c r="AC63" s="74"/>
      <c r="AD63" s="78"/>
      <c r="AE63" s="75" t="str">
        <f t="shared" si="13"/>
        <v/>
      </c>
      <c r="AF63" s="72">
        <f t="shared" si="14"/>
        <v>0</v>
      </c>
      <c r="AG63" s="72">
        <f t="shared" si="15"/>
        <v>0</v>
      </c>
      <c r="AH63" s="72" t="str">
        <f t="shared" si="16"/>
        <v>0</v>
      </c>
      <c r="AI63" s="72" t="str">
        <f>IF(ISBLANK(AD63), "", (POWER(AD63/VLOOKUP(AH63,Anthro_Calc!C:P,13,FALSE),VLOOKUP(AH63,Anthro_Calc!C:P,12,FALSE))-1) / (VLOOKUP(AH63,Anthro_Calc!C:P,14,FALSE)*VLOOKUP(AH63,Anthro_Calc!C:P,12,FALSE)))</f>
        <v/>
      </c>
      <c r="AJ63" s="72" t="str">
        <f>IF(ISBLANK(AD63), "", -3 + (AD63 -VLOOKUP(AH63,Anthro_Calc!C:P,4,FALSE)) / (VLOOKUP(AH63,Anthro_Calc!C:P,5,FALSE) - VLOOKUP(AH63,Anthro_Calc!C:P,4,FALSE)))</f>
        <v/>
      </c>
      <c r="AK63" s="72" t="str">
        <f>IF(ISBLANK(AD63), "", 3 + (AD63 -VLOOKUP(AH63,Anthro_Calc!C:P,10,FALSE)) / (VLOOKUP(AH63,Anthro_Calc!C:P,10,FALSE) - VLOOKUP(AH63,Anthro_Calc!C:P,9,FALSE)))</f>
        <v/>
      </c>
      <c r="AL63" s="120" t="str">
        <f t="shared" si="17"/>
        <v/>
      </c>
      <c r="AM63" s="117" t="str">
        <f t="shared" si="18"/>
        <v/>
      </c>
      <c r="AN63" s="104" t="str">
        <f t="shared" si="19"/>
        <v/>
      </c>
      <c r="AO63" s="76" t="str">
        <f t="shared" si="1"/>
        <v/>
      </c>
      <c r="AP63" s="77"/>
      <c r="AQ63" s="77" t="str">
        <f t="shared" si="49"/>
        <v/>
      </c>
      <c r="AR63" s="71"/>
      <c r="AS63" s="74"/>
      <c r="AT63" s="82"/>
      <c r="AU63" s="75" t="str">
        <f t="shared" si="20"/>
        <v/>
      </c>
      <c r="AV63" s="72">
        <f t="shared" si="21"/>
        <v>0</v>
      </c>
      <c r="AW63" s="72">
        <f t="shared" si="22"/>
        <v>0</v>
      </c>
      <c r="AX63" s="72" t="str">
        <f t="shared" si="23"/>
        <v>0</v>
      </c>
      <c r="AY63" s="72" t="str">
        <f>IF(ISBLANK(AT63), "", (POWER(AT63/VLOOKUP(AX63,Anthro_Calc!C:P,13,FALSE),VLOOKUP(AX63,Anthro_Calc!C:P,12,FALSE))-1) / (VLOOKUP(AX63,Anthro_Calc!C:P,14,FALSE)*VLOOKUP(AX63,Anthro_Calc!C:P,12,FALSE)))</f>
        <v/>
      </c>
      <c r="AZ63" s="72" t="str">
        <f>IF(ISBLANK(AT63), "", -3 + (AT63 -VLOOKUP(AX63,Anthro_Calc!C:P,4,FALSE)) / (VLOOKUP(AX63,Anthro_Calc!C:P,5,FALSE) - VLOOKUP(AX63,Anthro_Calc!C:P,4,FALSE)))</f>
        <v/>
      </c>
      <c r="BA63" s="72" t="str">
        <f>IF(ISBLANK(AT63), "", 3 + (AT63 -VLOOKUP(AX63,Anthro_Calc!C:P,10,FALSE)) / (VLOOKUP(AX63,Anthro_Calc!C:P,10,FALSE) - VLOOKUP(AX63,Anthro_Calc!C:P,9,FALSE)))</f>
        <v/>
      </c>
      <c r="BB63" s="120" t="str">
        <f t="shared" si="24"/>
        <v/>
      </c>
      <c r="BC63" s="117" t="str">
        <f t="shared" si="25"/>
        <v/>
      </c>
      <c r="BD63" s="104" t="str">
        <f t="shared" si="2"/>
        <v/>
      </c>
      <c r="BE63" s="76" t="str">
        <f t="shared" si="3"/>
        <v/>
      </c>
      <c r="BF63" s="73" t="str">
        <f t="shared" si="26"/>
        <v/>
      </c>
      <c r="BG63" s="73" t="str">
        <f t="shared" si="4"/>
        <v/>
      </c>
      <c r="BH63" s="77"/>
      <c r="BI63" s="133"/>
      <c r="BJ63" s="71"/>
      <c r="BK63" s="74"/>
      <c r="BL63" s="78"/>
      <c r="BM63" s="75" t="str">
        <f t="shared" si="27"/>
        <v/>
      </c>
      <c r="BN63" s="72">
        <f t="shared" si="47"/>
        <v>0</v>
      </c>
      <c r="BO63" s="72">
        <f t="shared" si="48"/>
        <v>0</v>
      </c>
      <c r="BP63" s="72" t="str">
        <f t="shared" si="28"/>
        <v>0</v>
      </c>
      <c r="BQ63" s="72" t="str">
        <f>IF(ISBLANK(BL63), "", (POWER(BL63/VLOOKUP(BP63,Anthro_Calc!C:P,13,FALSE),VLOOKUP(BP63,Anthro_Calc!C:P,12,FALSE))-1) / (VLOOKUP(BP63,Anthro_Calc!C:P,14,FALSE)*VLOOKUP(BP63,Anthro_Calc!C:P,12,FALSE)))</f>
        <v/>
      </c>
      <c r="BR63" s="72" t="str">
        <f>IF(ISBLANK(BL63), "", -3 + (BL63 -VLOOKUP(BP63,Anthro_Calc!C:P,4,FALSE)) / (VLOOKUP(BP63,Anthro_Calc!C:P,5,FALSE) - VLOOKUP(BP63,Anthro_Calc!C:P,4,FALSE)))</f>
        <v/>
      </c>
      <c r="BS63" s="72" t="str">
        <f>IF(ISBLANK(BL63), "", 3 + (BL63 -VLOOKUP(BP63,Anthro_Calc!C:P,10,FALSE)) / (VLOOKUP(BP63,Anthro_Calc!C:P,10,FALSE) - VLOOKUP(BP63,Anthro_Calc!C:P,9,FALSE)))</f>
        <v/>
      </c>
      <c r="BT63" s="120" t="str">
        <f t="shared" si="29"/>
        <v/>
      </c>
      <c r="BU63" s="117" t="str">
        <f t="shared" si="30"/>
        <v/>
      </c>
      <c r="BV63" s="104" t="str">
        <f t="shared" si="31"/>
        <v/>
      </c>
      <c r="BW63" s="73" t="str">
        <f t="shared" si="5"/>
        <v/>
      </c>
      <c r="BX63" s="77"/>
      <c r="BY63" s="73" t="str">
        <f>IF(ISBLANK(BL63), "", VLOOKUP(Z63&amp;" "&amp;BV63&amp;" "&amp;BW63,Graduation_Criteria!$D$2:$E$34,2,FALSE))</f>
        <v/>
      </c>
      <c r="BZ63" s="73" t="str">
        <f t="shared" si="6"/>
        <v/>
      </c>
      <c r="CA63" s="71"/>
      <c r="CB63" s="74"/>
      <c r="CC63" s="74"/>
      <c r="CD63" s="115" t="str">
        <f t="shared" si="32"/>
        <v/>
      </c>
      <c r="CE63" s="79">
        <f t="shared" si="33"/>
        <v>0</v>
      </c>
      <c r="CF63" s="79">
        <f t="shared" si="34"/>
        <v>0</v>
      </c>
      <c r="CG63" s="79" t="str">
        <f t="shared" si="35"/>
        <v>0</v>
      </c>
      <c r="CH63" s="79" t="str">
        <f>IF(ISBLANK(CC63), "", (POWER(CC63/VLOOKUP(CG63,Anthro_Calc!C:P,13,FALSE),VLOOKUP(CG63,Anthro_Calc!C:P,12,FALSE))-1) / (VLOOKUP(CG63,Anthro_Calc!C:P,14,FALSE)*VLOOKUP(CG63,Anthro_Calc!C:P,12,FALSE)))</f>
        <v/>
      </c>
      <c r="CI63" s="79" t="str">
        <f>IF(ISBLANK(CC63), "", -3 + (CC63 -VLOOKUP(CG63,Anthro_Calc!C:P,4,FALSE)) / (VLOOKUP(CG63,Anthro_Calc!C:P,5,FALSE) - VLOOKUP(CG63,Anthro_Calc!C:P,4,FALSE)))</f>
        <v/>
      </c>
      <c r="CJ63" s="79" t="str">
        <f>IF(ISBLANK(CC63), "", 3 + (CC63 -VLOOKUP(CG63,Anthro_Calc!C:P,10,FALSE)) / (VLOOKUP(CG63,Anthro_Calc!C:P,10,FALSE) - VLOOKUP(CG63,Anthro_Calc!C:P,9,FALSE)))</f>
        <v/>
      </c>
      <c r="CK63" s="129" t="str">
        <f t="shared" si="36"/>
        <v/>
      </c>
      <c r="CL63" s="117" t="str">
        <f t="shared" si="37"/>
        <v/>
      </c>
      <c r="CM63" s="104" t="str">
        <f t="shared" si="38"/>
        <v/>
      </c>
      <c r="CN63" s="77"/>
      <c r="CO63" s="71"/>
      <c r="CP63" s="74"/>
      <c r="CQ63" s="74"/>
      <c r="CR63" s="118" t="str">
        <f t="shared" si="39"/>
        <v/>
      </c>
      <c r="CS63" s="119">
        <f t="shared" si="40"/>
        <v>0</v>
      </c>
      <c r="CT63" s="119">
        <f t="shared" si="41"/>
        <v>0</v>
      </c>
      <c r="CU63" s="119" t="str">
        <f t="shared" si="42"/>
        <v>0</v>
      </c>
      <c r="CV63" s="119" t="str">
        <f>IF(ISBLANK(CQ63), "", (POWER(CQ63/VLOOKUP(CU63,Anthro_Calc!C:P,13,FALSE),VLOOKUP(CU63,Anthro_Calc!C:P,12,FALSE))-1) / (VLOOKUP(CU63,Anthro_Calc!C:P,14,FALSE)*VLOOKUP(CU63,Anthro_Calc!C:P,12,FALSE)))</f>
        <v/>
      </c>
      <c r="CW63" s="119" t="str">
        <f>IF(ISBLANK(CQ63), "", -3 + (CQ63 -VLOOKUP(CU63,Anthro_Calc!C:P,4,FALSE)) / (VLOOKUP(CU63,Anthro_Calc!C:P,5,FALSE) - VLOOKUP(CU63,Anthro_Calc!C:P,4,FALSE)))</f>
        <v/>
      </c>
      <c r="CX63" s="119" t="str">
        <f>IF(ISBLANK(CQ63), "", 3 + (CQ63 -VLOOKUP(CU63,Anthro_Calc!C:P,10,FALSE)) / (VLOOKUP(CU63,Anthro_Calc!C:P,10,FALSE) - VLOOKUP(CU63,Anthro_Calc!C:P,9,FALSE)))</f>
        <v/>
      </c>
      <c r="CY63" s="128" t="str">
        <f t="shared" si="43"/>
        <v/>
      </c>
      <c r="CZ63" s="117" t="str">
        <f t="shared" si="44"/>
        <v/>
      </c>
      <c r="DA63" s="104" t="str">
        <f t="shared" si="45"/>
        <v/>
      </c>
      <c r="DB63" s="135"/>
    </row>
    <row r="64" spans="1:106" s="80" customFormat="1" ht="15" customHeight="1">
      <c r="A64" s="134">
        <f t="shared" si="0"/>
        <v>60</v>
      </c>
      <c r="B64" s="66"/>
      <c r="C64" s="66"/>
      <c r="D64" s="66"/>
      <c r="E64" s="66"/>
      <c r="F64" s="66"/>
      <c r="G64" s="66"/>
      <c r="H64" s="66"/>
      <c r="I64" s="66"/>
      <c r="J64" s="66"/>
      <c r="K64" s="66"/>
      <c r="L64" s="66"/>
      <c r="M64" s="71"/>
      <c r="N64" s="69" t="str">
        <f t="shared" ca="1" si="7"/>
        <v/>
      </c>
      <c r="O64" s="70"/>
      <c r="P64" s="70"/>
      <c r="Q64" s="71"/>
      <c r="R64" s="82"/>
      <c r="S64" s="72" t="str">
        <f t="shared" si="8"/>
        <v/>
      </c>
      <c r="T64" s="72" t="str">
        <f t="shared" si="9"/>
        <v/>
      </c>
      <c r="U64" s="72" t="str">
        <f t="shared" si="10"/>
        <v/>
      </c>
      <c r="V64" s="72" t="str">
        <f>IF(ISBLANK(R64), "", (POWER(R64/VLOOKUP(U64,Anthro_Calc!C:P,13,FALSE),VLOOKUP(U64,Anthro_Calc!C:P,12,FALSE))-1) / (VLOOKUP(U64,Anthro_Calc!C:P,14,FALSE)*VLOOKUP(U64,Anthro_Calc!C:P,12,FALSE)))</f>
        <v/>
      </c>
      <c r="W64" s="72" t="str">
        <f>IF(ISBLANK(R64), "", -3 + (R64 -VLOOKUP(U64,Anthro_Calc!C:P,4,FALSE)) / (VLOOKUP(U64,Anthro_Calc!C:P,5,FALSE) - VLOOKUP(U64,Anthro_Calc!C:P,4,FALSE)))</f>
        <v/>
      </c>
      <c r="X64" s="72" t="str">
        <f>IF(ISBLANK(R64), "", 3 + (R64 -VLOOKUP(U64,Anthro_Calc!C:P,10,FALSE)) / (VLOOKUP(U64,Anthro_Calc!C:P,10,FALSE) - VLOOKUP(U64,Anthro_Calc!C:P,9,FALSE)))</f>
        <v/>
      </c>
      <c r="Y64" s="120" t="str">
        <f t="shared" si="11"/>
        <v/>
      </c>
      <c r="Z64" s="117" t="str">
        <f t="shared" si="12"/>
        <v/>
      </c>
      <c r="AA64" s="104" t="str">
        <f t="shared" si="46"/>
        <v/>
      </c>
      <c r="AB64" s="71"/>
      <c r="AC64" s="74"/>
      <c r="AD64" s="78"/>
      <c r="AE64" s="75" t="str">
        <f t="shared" si="13"/>
        <v/>
      </c>
      <c r="AF64" s="72">
        <f t="shared" si="14"/>
        <v>0</v>
      </c>
      <c r="AG64" s="72">
        <f t="shared" si="15"/>
        <v>0</v>
      </c>
      <c r="AH64" s="72" t="str">
        <f t="shared" si="16"/>
        <v>0</v>
      </c>
      <c r="AI64" s="72" t="str">
        <f>IF(ISBLANK(AD64), "", (POWER(AD64/VLOOKUP(AH64,Anthro_Calc!C:P,13,FALSE),VLOOKUP(AH64,Anthro_Calc!C:P,12,FALSE))-1) / (VLOOKUP(AH64,Anthro_Calc!C:P,14,FALSE)*VLOOKUP(AH64,Anthro_Calc!C:P,12,FALSE)))</f>
        <v/>
      </c>
      <c r="AJ64" s="72" t="str">
        <f>IF(ISBLANK(AD64), "", -3 + (AD64 -VLOOKUP(AH64,Anthro_Calc!C:P,4,FALSE)) / (VLOOKUP(AH64,Anthro_Calc!C:P,5,FALSE) - VLOOKUP(AH64,Anthro_Calc!C:P,4,FALSE)))</f>
        <v/>
      </c>
      <c r="AK64" s="72" t="str">
        <f>IF(ISBLANK(AD64), "", 3 + (AD64 -VLOOKUP(AH64,Anthro_Calc!C:P,10,FALSE)) / (VLOOKUP(AH64,Anthro_Calc!C:P,10,FALSE) - VLOOKUP(AH64,Anthro_Calc!C:P,9,FALSE)))</f>
        <v/>
      </c>
      <c r="AL64" s="120" t="str">
        <f t="shared" si="17"/>
        <v/>
      </c>
      <c r="AM64" s="117" t="str">
        <f t="shared" si="18"/>
        <v/>
      </c>
      <c r="AN64" s="104" t="str">
        <f t="shared" si="19"/>
        <v/>
      </c>
      <c r="AO64" s="76" t="str">
        <f t="shared" si="1"/>
        <v/>
      </c>
      <c r="AP64" s="77"/>
      <c r="AQ64" s="77" t="str">
        <f t="shared" si="49"/>
        <v/>
      </c>
      <c r="AR64" s="71"/>
      <c r="AS64" s="74"/>
      <c r="AT64" s="82"/>
      <c r="AU64" s="75" t="str">
        <f t="shared" si="20"/>
        <v/>
      </c>
      <c r="AV64" s="72">
        <f t="shared" si="21"/>
        <v>0</v>
      </c>
      <c r="AW64" s="72">
        <f t="shared" si="22"/>
        <v>0</v>
      </c>
      <c r="AX64" s="72" t="str">
        <f t="shared" si="23"/>
        <v>0</v>
      </c>
      <c r="AY64" s="72" t="str">
        <f>IF(ISBLANK(AT64), "", (POWER(AT64/VLOOKUP(AX64,Anthro_Calc!C:P,13,FALSE),VLOOKUP(AX64,Anthro_Calc!C:P,12,FALSE))-1) / (VLOOKUP(AX64,Anthro_Calc!C:P,14,FALSE)*VLOOKUP(AX64,Anthro_Calc!C:P,12,FALSE)))</f>
        <v/>
      </c>
      <c r="AZ64" s="72" t="str">
        <f>IF(ISBLANK(AT64), "", -3 + (AT64 -VLOOKUP(AX64,Anthro_Calc!C:P,4,FALSE)) / (VLOOKUP(AX64,Anthro_Calc!C:P,5,FALSE) - VLOOKUP(AX64,Anthro_Calc!C:P,4,FALSE)))</f>
        <v/>
      </c>
      <c r="BA64" s="72" t="str">
        <f>IF(ISBLANK(AT64), "", 3 + (AT64 -VLOOKUP(AX64,Anthro_Calc!C:P,10,FALSE)) / (VLOOKUP(AX64,Anthro_Calc!C:P,10,FALSE) - VLOOKUP(AX64,Anthro_Calc!C:P,9,FALSE)))</f>
        <v/>
      </c>
      <c r="BB64" s="120" t="str">
        <f t="shared" si="24"/>
        <v/>
      </c>
      <c r="BC64" s="117" t="str">
        <f t="shared" si="25"/>
        <v/>
      </c>
      <c r="BD64" s="104" t="str">
        <f t="shared" si="2"/>
        <v/>
      </c>
      <c r="BE64" s="76" t="str">
        <f t="shared" si="3"/>
        <v/>
      </c>
      <c r="BF64" s="73" t="str">
        <f t="shared" si="26"/>
        <v/>
      </c>
      <c r="BG64" s="73" t="str">
        <f t="shared" si="4"/>
        <v/>
      </c>
      <c r="BH64" s="77"/>
      <c r="BI64" s="133"/>
      <c r="BJ64" s="71"/>
      <c r="BK64" s="74"/>
      <c r="BL64" s="78"/>
      <c r="BM64" s="75" t="str">
        <f t="shared" si="27"/>
        <v/>
      </c>
      <c r="BN64" s="72">
        <f t="shared" si="47"/>
        <v>0</v>
      </c>
      <c r="BO64" s="72">
        <f t="shared" si="48"/>
        <v>0</v>
      </c>
      <c r="BP64" s="72" t="str">
        <f t="shared" si="28"/>
        <v>0</v>
      </c>
      <c r="BQ64" s="72" t="str">
        <f>IF(ISBLANK(BL64), "", (POWER(BL64/VLOOKUP(BP64,Anthro_Calc!C:P,13,FALSE),VLOOKUP(BP64,Anthro_Calc!C:P,12,FALSE))-1) / (VLOOKUP(BP64,Anthro_Calc!C:P,14,FALSE)*VLOOKUP(BP64,Anthro_Calc!C:P,12,FALSE)))</f>
        <v/>
      </c>
      <c r="BR64" s="72" t="str">
        <f>IF(ISBLANK(BL64), "", -3 + (BL64 -VLOOKUP(BP64,Anthro_Calc!C:P,4,FALSE)) / (VLOOKUP(BP64,Anthro_Calc!C:P,5,FALSE) - VLOOKUP(BP64,Anthro_Calc!C:P,4,FALSE)))</f>
        <v/>
      </c>
      <c r="BS64" s="72" t="str">
        <f>IF(ISBLANK(BL64), "", 3 + (BL64 -VLOOKUP(BP64,Anthro_Calc!C:P,10,FALSE)) / (VLOOKUP(BP64,Anthro_Calc!C:P,10,FALSE) - VLOOKUP(BP64,Anthro_Calc!C:P,9,FALSE)))</f>
        <v/>
      </c>
      <c r="BT64" s="120" t="str">
        <f t="shared" si="29"/>
        <v/>
      </c>
      <c r="BU64" s="117" t="str">
        <f t="shared" si="30"/>
        <v/>
      </c>
      <c r="BV64" s="104" t="str">
        <f t="shared" si="31"/>
        <v/>
      </c>
      <c r="BW64" s="73" t="str">
        <f t="shared" si="5"/>
        <v/>
      </c>
      <c r="BX64" s="77"/>
      <c r="BY64" s="73" t="str">
        <f>IF(ISBLANK(BL64), "", VLOOKUP(Z64&amp;" "&amp;BV64&amp;" "&amp;BW64,Graduation_Criteria!$D$2:$E$34,2,FALSE))</f>
        <v/>
      </c>
      <c r="BZ64" s="73" t="str">
        <f t="shared" si="6"/>
        <v/>
      </c>
      <c r="CA64" s="71"/>
      <c r="CB64" s="74"/>
      <c r="CC64" s="74"/>
      <c r="CD64" s="115" t="str">
        <f t="shared" si="32"/>
        <v/>
      </c>
      <c r="CE64" s="79">
        <f t="shared" si="33"/>
        <v>0</v>
      </c>
      <c r="CF64" s="79">
        <f t="shared" si="34"/>
        <v>0</v>
      </c>
      <c r="CG64" s="79" t="str">
        <f t="shared" si="35"/>
        <v>0</v>
      </c>
      <c r="CH64" s="79" t="str">
        <f>IF(ISBLANK(CC64), "", (POWER(CC64/VLOOKUP(CG64,Anthro_Calc!C:P,13,FALSE),VLOOKUP(CG64,Anthro_Calc!C:P,12,FALSE))-1) / (VLOOKUP(CG64,Anthro_Calc!C:P,14,FALSE)*VLOOKUP(CG64,Anthro_Calc!C:P,12,FALSE)))</f>
        <v/>
      </c>
      <c r="CI64" s="79" t="str">
        <f>IF(ISBLANK(CC64), "", -3 + (CC64 -VLOOKUP(CG64,Anthro_Calc!C:P,4,FALSE)) / (VLOOKUP(CG64,Anthro_Calc!C:P,5,FALSE) - VLOOKUP(CG64,Anthro_Calc!C:P,4,FALSE)))</f>
        <v/>
      </c>
      <c r="CJ64" s="79" t="str">
        <f>IF(ISBLANK(CC64), "", 3 + (CC64 -VLOOKUP(CG64,Anthro_Calc!C:P,10,FALSE)) / (VLOOKUP(CG64,Anthro_Calc!C:P,10,FALSE) - VLOOKUP(CG64,Anthro_Calc!C:P,9,FALSE)))</f>
        <v/>
      </c>
      <c r="CK64" s="129" t="str">
        <f t="shared" si="36"/>
        <v/>
      </c>
      <c r="CL64" s="117" t="str">
        <f t="shared" si="37"/>
        <v/>
      </c>
      <c r="CM64" s="104" t="str">
        <f t="shared" si="38"/>
        <v/>
      </c>
      <c r="CN64" s="77"/>
      <c r="CO64" s="71"/>
      <c r="CP64" s="74"/>
      <c r="CQ64" s="74"/>
      <c r="CR64" s="118" t="str">
        <f t="shared" si="39"/>
        <v/>
      </c>
      <c r="CS64" s="119">
        <f t="shared" si="40"/>
        <v>0</v>
      </c>
      <c r="CT64" s="119">
        <f t="shared" si="41"/>
        <v>0</v>
      </c>
      <c r="CU64" s="119" t="str">
        <f t="shared" si="42"/>
        <v>0</v>
      </c>
      <c r="CV64" s="119" t="str">
        <f>IF(ISBLANK(CQ64), "", (POWER(CQ64/VLOOKUP(CU64,Anthro_Calc!C:P,13,FALSE),VLOOKUP(CU64,Anthro_Calc!C:P,12,FALSE))-1) / (VLOOKUP(CU64,Anthro_Calc!C:P,14,FALSE)*VLOOKUP(CU64,Anthro_Calc!C:P,12,FALSE)))</f>
        <v/>
      </c>
      <c r="CW64" s="119" t="str">
        <f>IF(ISBLANK(CQ64), "", -3 + (CQ64 -VLOOKUP(CU64,Anthro_Calc!C:P,4,FALSE)) / (VLOOKUP(CU64,Anthro_Calc!C:P,5,FALSE) - VLOOKUP(CU64,Anthro_Calc!C:P,4,FALSE)))</f>
        <v/>
      </c>
      <c r="CX64" s="119" t="str">
        <f>IF(ISBLANK(CQ64), "", 3 + (CQ64 -VLOOKUP(CU64,Anthro_Calc!C:P,10,FALSE)) / (VLOOKUP(CU64,Anthro_Calc!C:P,10,FALSE) - VLOOKUP(CU64,Anthro_Calc!C:P,9,FALSE)))</f>
        <v/>
      </c>
      <c r="CY64" s="128" t="str">
        <f t="shared" si="43"/>
        <v/>
      </c>
      <c r="CZ64" s="117" t="str">
        <f t="shared" si="44"/>
        <v/>
      </c>
      <c r="DA64" s="104" t="str">
        <f t="shared" si="45"/>
        <v/>
      </c>
      <c r="DB64" s="135"/>
    </row>
    <row r="65" spans="1:106" s="80" customFormat="1" ht="15" customHeight="1">
      <c r="A65" s="134">
        <f t="shared" si="0"/>
        <v>61</v>
      </c>
      <c r="B65" s="66"/>
      <c r="C65" s="66"/>
      <c r="D65" s="66"/>
      <c r="E65" s="66"/>
      <c r="F65" s="66"/>
      <c r="G65" s="66"/>
      <c r="H65" s="66"/>
      <c r="I65" s="66"/>
      <c r="J65" s="66"/>
      <c r="K65" s="66"/>
      <c r="L65" s="66"/>
      <c r="M65" s="71"/>
      <c r="N65" s="69" t="str">
        <f t="shared" ca="1" si="7"/>
        <v/>
      </c>
      <c r="O65" s="70"/>
      <c r="P65" s="70"/>
      <c r="Q65" s="71"/>
      <c r="R65" s="82"/>
      <c r="S65" s="72" t="str">
        <f t="shared" si="8"/>
        <v/>
      </c>
      <c r="T65" s="72" t="str">
        <f t="shared" si="9"/>
        <v/>
      </c>
      <c r="U65" s="72" t="str">
        <f t="shared" si="10"/>
        <v/>
      </c>
      <c r="V65" s="72" t="str">
        <f>IF(ISBLANK(R65), "", (POWER(R65/VLOOKUP(U65,Anthro_Calc!C:P,13,FALSE),VLOOKUP(U65,Anthro_Calc!C:P,12,FALSE))-1) / (VLOOKUP(U65,Anthro_Calc!C:P,14,FALSE)*VLOOKUP(U65,Anthro_Calc!C:P,12,FALSE)))</f>
        <v/>
      </c>
      <c r="W65" s="72" t="str">
        <f>IF(ISBLANK(R65), "", -3 + (R65 -VLOOKUP(U65,Anthro_Calc!C:P,4,FALSE)) / (VLOOKUP(U65,Anthro_Calc!C:P,5,FALSE) - VLOOKUP(U65,Anthro_Calc!C:P,4,FALSE)))</f>
        <v/>
      </c>
      <c r="X65" s="72" t="str">
        <f>IF(ISBLANK(R65), "", 3 + (R65 -VLOOKUP(U65,Anthro_Calc!C:P,10,FALSE)) / (VLOOKUP(U65,Anthro_Calc!C:P,10,FALSE) - VLOOKUP(U65,Anthro_Calc!C:P,9,FALSE)))</f>
        <v/>
      </c>
      <c r="Y65" s="120" t="str">
        <f t="shared" si="11"/>
        <v/>
      </c>
      <c r="Z65" s="117" t="str">
        <f t="shared" si="12"/>
        <v/>
      </c>
      <c r="AA65" s="104" t="str">
        <f t="shared" si="46"/>
        <v/>
      </c>
      <c r="AB65" s="71"/>
      <c r="AC65" s="74"/>
      <c r="AD65" s="78"/>
      <c r="AE65" s="75" t="str">
        <f t="shared" si="13"/>
        <v/>
      </c>
      <c r="AF65" s="72">
        <f t="shared" si="14"/>
        <v>0</v>
      </c>
      <c r="AG65" s="72">
        <f t="shared" si="15"/>
        <v>0</v>
      </c>
      <c r="AH65" s="72" t="str">
        <f t="shared" si="16"/>
        <v>0</v>
      </c>
      <c r="AI65" s="72" t="str">
        <f>IF(ISBLANK(AD65), "", (POWER(AD65/VLOOKUP(AH65,Anthro_Calc!C:P,13,FALSE),VLOOKUP(AH65,Anthro_Calc!C:P,12,FALSE))-1) / (VLOOKUP(AH65,Anthro_Calc!C:P,14,FALSE)*VLOOKUP(AH65,Anthro_Calc!C:P,12,FALSE)))</f>
        <v/>
      </c>
      <c r="AJ65" s="72" t="str">
        <f>IF(ISBLANK(AD65), "", -3 + (AD65 -VLOOKUP(AH65,Anthro_Calc!C:P,4,FALSE)) / (VLOOKUP(AH65,Anthro_Calc!C:P,5,FALSE) - VLOOKUP(AH65,Anthro_Calc!C:P,4,FALSE)))</f>
        <v/>
      </c>
      <c r="AK65" s="72" t="str">
        <f>IF(ISBLANK(AD65), "", 3 + (AD65 -VLOOKUP(AH65,Anthro_Calc!C:P,10,FALSE)) / (VLOOKUP(AH65,Anthro_Calc!C:P,10,FALSE) - VLOOKUP(AH65,Anthro_Calc!C:P,9,FALSE)))</f>
        <v/>
      </c>
      <c r="AL65" s="120" t="str">
        <f t="shared" si="17"/>
        <v/>
      </c>
      <c r="AM65" s="117" t="str">
        <f t="shared" si="18"/>
        <v/>
      </c>
      <c r="AN65" s="104" t="str">
        <f t="shared" si="19"/>
        <v/>
      </c>
      <c r="AO65" s="76" t="str">
        <f t="shared" si="1"/>
        <v/>
      </c>
      <c r="AP65" s="77"/>
      <c r="AQ65" s="77" t="str">
        <f t="shared" si="49"/>
        <v/>
      </c>
      <c r="AR65" s="71"/>
      <c r="AS65" s="74"/>
      <c r="AT65" s="82"/>
      <c r="AU65" s="75" t="str">
        <f t="shared" si="20"/>
        <v/>
      </c>
      <c r="AV65" s="72">
        <f t="shared" si="21"/>
        <v>0</v>
      </c>
      <c r="AW65" s="72">
        <f t="shared" si="22"/>
        <v>0</v>
      </c>
      <c r="AX65" s="72" t="str">
        <f t="shared" si="23"/>
        <v>0</v>
      </c>
      <c r="AY65" s="72" t="str">
        <f>IF(ISBLANK(AT65), "", (POWER(AT65/VLOOKUP(AX65,Anthro_Calc!C:P,13,FALSE),VLOOKUP(AX65,Anthro_Calc!C:P,12,FALSE))-1) / (VLOOKUP(AX65,Anthro_Calc!C:P,14,FALSE)*VLOOKUP(AX65,Anthro_Calc!C:P,12,FALSE)))</f>
        <v/>
      </c>
      <c r="AZ65" s="72" t="str">
        <f>IF(ISBLANK(AT65), "", -3 + (AT65 -VLOOKUP(AX65,Anthro_Calc!C:P,4,FALSE)) / (VLOOKUP(AX65,Anthro_Calc!C:P,5,FALSE) - VLOOKUP(AX65,Anthro_Calc!C:P,4,FALSE)))</f>
        <v/>
      </c>
      <c r="BA65" s="72" t="str">
        <f>IF(ISBLANK(AT65), "", 3 + (AT65 -VLOOKUP(AX65,Anthro_Calc!C:P,10,FALSE)) / (VLOOKUP(AX65,Anthro_Calc!C:P,10,FALSE) - VLOOKUP(AX65,Anthro_Calc!C:P,9,FALSE)))</f>
        <v/>
      </c>
      <c r="BB65" s="120" t="str">
        <f t="shared" si="24"/>
        <v/>
      </c>
      <c r="BC65" s="117" t="str">
        <f t="shared" si="25"/>
        <v/>
      </c>
      <c r="BD65" s="104" t="str">
        <f t="shared" si="2"/>
        <v/>
      </c>
      <c r="BE65" s="76" t="str">
        <f t="shared" si="3"/>
        <v/>
      </c>
      <c r="BF65" s="73" t="str">
        <f t="shared" si="26"/>
        <v/>
      </c>
      <c r="BG65" s="73" t="str">
        <f t="shared" si="4"/>
        <v/>
      </c>
      <c r="BH65" s="77"/>
      <c r="BI65" s="133"/>
      <c r="BJ65" s="71"/>
      <c r="BK65" s="74"/>
      <c r="BL65" s="78"/>
      <c r="BM65" s="75" t="str">
        <f t="shared" si="27"/>
        <v/>
      </c>
      <c r="BN65" s="72">
        <f t="shared" si="47"/>
        <v>0</v>
      </c>
      <c r="BO65" s="72">
        <f t="shared" si="48"/>
        <v>0</v>
      </c>
      <c r="BP65" s="72" t="str">
        <f t="shared" si="28"/>
        <v>0</v>
      </c>
      <c r="BQ65" s="72" t="str">
        <f>IF(ISBLANK(BL65), "", (POWER(BL65/VLOOKUP(BP65,Anthro_Calc!C:P,13,FALSE),VLOOKUP(BP65,Anthro_Calc!C:P,12,FALSE))-1) / (VLOOKUP(BP65,Anthro_Calc!C:P,14,FALSE)*VLOOKUP(BP65,Anthro_Calc!C:P,12,FALSE)))</f>
        <v/>
      </c>
      <c r="BR65" s="72" t="str">
        <f>IF(ISBLANK(BL65), "", -3 + (BL65 -VLOOKUP(BP65,Anthro_Calc!C:P,4,FALSE)) / (VLOOKUP(BP65,Anthro_Calc!C:P,5,FALSE) - VLOOKUP(BP65,Anthro_Calc!C:P,4,FALSE)))</f>
        <v/>
      </c>
      <c r="BS65" s="72" t="str">
        <f>IF(ISBLANK(BL65), "", 3 + (BL65 -VLOOKUP(BP65,Anthro_Calc!C:P,10,FALSE)) / (VLOOKUP(BP65,Anthro_Calc!C:P,10,FALSE) - VLOOKUP(BP65,Anthro_Calc!C:P,9,FALSE)))</f>
        <v/>
      </c>
      <c r="BT65" s="120" t="str">
        <f t="shared" si="29"/>
        <v/>
      </c>
      <c r="BU65" s="117" t="str">
        <f t="shared" si="30"/>
        <v/>
      </c>
      <c r="BV65" s="104" t="str">
        <f t="shared" si="31"/>
        <v/>
      </c>
      <c r="BW65" s="73" t="str">
        <f t="shared" si="5"/>
        <v/>
      </c>
      <c r="BX65" s="77"/>
      <c r="BY65" s="73" t="str">
        <f>IF(ISBLANK(BL65), "", VLOOKUP(Z65&amp;" "&amp;BV65&amp;" "&amp;BW65,Graduation_Criteria!$D$2:$E$34,2,FALSE))</f>
        <v/>
      </c>
      <c r="BZ65" s="73" t="str">
        <f t="shared" si="6"/>
        <v/>
      </c>
      <c r="CA65" s="71"/>
      <c r="CB65" s="74"/>
      <c r="CC65" s="74"/>
      <c r="CD65" s="115" t="str">
        <f t="shared" si="32"/>
        <v/>
      </c>
      <c r="CE65" s="79">
        <f t="shared" si="33"/>
        <v>0</v>
      </c>
      <c r="CF65" s="79">
        <f t="shared" si="34"/>
        <v>0</v>
      </c>
      <c r="CG65" s="79" t="str">
        <f t="shared" si="35"/>
        <v>0</v>
      </c>
      <c r="CH65" s="79" t="str">
        <f>IF(ISBLANK(CC65), "", (POWER(CC65/VLOOKUP(CG65,Anthro_Calc!C:P,13,FALSE),VLOOKUP(CG65,Anthro_Calc!C:P,12,FALSE))-1) / (VLOOKUP(CG65,Anthro_Calc!C:P,14,FALSE)*VLOOKUP(CG65,Anthro_Calc!C:P,12,FALSE)))</f>
        <v/>
      </c>
      <c r="CI65" s="79" t="str">
        <f>IF(ISBLANK(CC65), "", -3 + (CC65 -VLOOKUP(CG65,Anthro_Calc!C:P,4,FALSE)) / (VLOOKUP(CG65,Anthro_Calc!C:P,5,FALSE) - VLOOKUP(CG65,Anthro_Calc!C:P,4,FALSE)))</f>
        <v/>
      </c>
      <c r="CJ65" s="79" t="str">
        <f>IF(ISBLANK(CC65), "", 3 + (CC65 -VLOOKUP(CG65,Anthro_Calc!C:P,10,FALSE)) / (VLOOKUP(CG65,Anthro_Calc!C:P,10,FALSE) - VLOOKUP(CG65,Anthro_Calc!C:P,9,FALSE)))</f>
        <v/>
      </c>
      <c r="CK65" s="129" t="str">
        <f t="shared" si="36"/>
        <v/>
      </c>
      <c r="CL65" s="117" t="str">
        <f t="shared" si="37"/>
        <v/>
      </c>
      <c r="CM65" s="104" t="str">
        <f t="shared" si="38"/>
        <v/>
      </c>
      <c r="CN65" s="77"/>
      <c r="CO65" s="71"/>
      <c r="CP65" s="74"/>
      <c r="CQ65" s="74"/>
      <c r="CR65" s="118" t="str">
        <f t="shared" si="39"/>
        <v/>
      </c>
      <c r="CS65" s="119">
        <f t="shared" si="40"/>
        <v>0</v>
      </c>
      <c r="CT65" s="119">
        <f t="shared" si="41"/>
        <v>0</v>
      </c>
      <c r="CU65" s="119" t="str">
        <f t="shared" si="42"/>
        <v>0</v>
      </c>
      <c r="CV65" s="119" t="str">
        <f>IF(ISBLANK(CQ65), "", (POWER(CQ65/VLOOKUP(CU65,Anthro_Calc!C:P,13,FALSE),VLOOKUP(CU65,Anthro_Calc!C:P,12,FALSE))-1) / (VLOOKUP(CU65,Anthro_Calc!C:P,14,FALSE)*VLOOKUP(CU65,Anthro_Calc!C:P,12,FALSE)))</f>
        <v/>
      </c>
      <c r="CW65" s="119" t="str">
        <f>IF(ISBLANK(CQ65), "", -3 + (CQ65 -VLOOKUP(CU65,Anthro_Calc!C:P,4,FALSE)) / (VLOOKUP(CU65,Anthro_Calc!C:P,5,FALSE) - VLOOKUP(CU65,Anthro_Calc!C:P,4,FALSE)))</f>
        <v/>
      </c>
      <c r="CX65" s="119" t="str">
        <f>IF(ISBLANK(CQ65), "", 3 + (CQ65 -VLOOKUP(CU65,Anthro_Calc!C:P,10,FALSE)) / (VLOOKUP(CU65,Anthro_Calc!C:P,10,FALSE) - VLOOKUP(CU65,Anthro_Calc!C:P,9,FALSE)))</f>
        <v/>
      </c>
      <c r="CY65" s="128" t="str">
        <f t="shared" si="43"/>
        <v/>
      </c>
      <c r="CZ65" s="117" t="str">
        <f t="shared" si="44"/>
        <v/>
      </c>
      <c r="DA65" s="104" t="str">
        <f t="shared" si="45"/>
        <v/>
      </c>
      <c r="DB65" s="135"/>
    </row>
    <row r="66" spans="1:106" s="80" customFormat="1" ht="15" customHeight="1">
      <c r="A66" s="134">
        <f t="shared" si="0"/>
        <v>62</v>
      </c>
      <c r="B66" s="66"/>
      <c r="C66" s="66"/>
      <c r="D66" s="66"/>
      <c r="E66" s="66"/>
      <c r="F66" s="66"/>
      <c r="G66" s="66"/>
      <c r="H66" s="66"/>
      <c r="I66" s="66"/>
      <c r="J66" s="66"/>
      <c r="K66" s="66"/>
      <c r="L66" s="66"/>
      <c r="M66" s="71"/>
      <c r="N66" s="69" t="str">
        <f t="shared" ca="1" si="7"/>
        <v/>
      </c>
      <c r="O66" s="70"/>
      <c r="P66" s="70"/>
      <c r="Q66" s="71"/>
      <c r="R66" s="82"/>
      <c r="S66" s="72" t="str">
        <f t="shared" si="8"/>
        <v/>
      </c>
      <c r="T66" s="72" t="str">
        <f t="shared" si="9"/>
        <v/>
      </c>
      <c r="U66" s="72" t="str">
        <f t="shared" si="10"/>
        <v/>
      </c>
      <c r="V66" s="72" t="str">
        <f>IF(ISBLANK(R66), "", (POWER(R66/VLOOKUP(U66,Anthro_Calc!C:P,13,FALSE),VLOOKUP(U66,Anthro_Calc!C:P,12,FALSE))-1) / (VLOOKUP(U66,Anthro_Calc!C:P,14,FALSE)*VLOOKUP(U66,Anthro_Calc!C:P,12,FALSE)))</f>
        <v/>
      </c>
      <c r="W66" s="72" t="str">
        <f>IF(ISBLANK(R66), "", -3 + (R66 -VLOOKUP(U66,Anthro_Calc!C:P,4,FALSE)) / (VLOOKUP(U66,Anthro_Calc!C:P,5,FALSE) - VLOOKUP(U66,Anthro_Calc!C:P,4,FALSE)))</f>
        <v/>
      </c>
      <c r="X66" s="72" t="str">
        <f>IF(ISBLANK(R66), "", 3 + (R66 -VLOOKUP(U66,Anthro_Calc!C:P,10,FALSE)) / (VLOOKUP(U66,Anthro_Calc!C:P,10,FALSE) - VLOOKUP(U66,Anthro_Calc!C:P,9,FALSE)))</f>
        <v/>
      </c>
      <c r="Y66" s="120" t="str">
        <f t="shared" si="11"/>
        <v/>
      </c>
      <c r="Z66" s="117" t="str">
        <f t="shared" si="12"/>
        <v/>
      </c>
      <c r="AA66" s="104" t="str">
        <f t="shared" si="46"/>
        <v/>
      </c>
      <c r="AB66" s="71"/>
      <c r="AC66" s="74"/>
      <c r="AD66" s="78"/>
      <c r="AE66" s="75" t="str">
        <f t="shared" si="13"/>
        <v/>
      </c>
      <c r="AF66" s="72">
        <f t="shared" si="14"/>
        <v>0</v>
      </c>
      <c r="AG66" s="72">
        <f t="shared" si="15"/>
        <v>0</v>
      </c>
      <c r="AH66" s="72" t="str">
        <f t="shared" si="16"/>
        <v>0</v>
      </c>
      <c r="AI66" s="72" t="str">
        <f>IF(ISBLANK(AD66), "", (POWER(AD66/VLOOKUP(AH66,Anthro_Calc!C:P,13,FALSE),VLOOKUP(AH66,Anthro_Calc!C:P,12,FALSE))-1) / (VLOOKUP(AH66,Anthro_Calc!C:P,14,FALSE)*VLOOKUP(AH66,Anthro_Calc!C:P,12,FALSE)))</f>
        <v/>
      </c>
      <c r="AJ66" s="72" t="str">
        <f>IF(ISBLANK(AD66), "", -3 + (AD66 -VLOOKUP(AH66,Anthro_Calc!C:P,4,FALSE)) / (VLOOKUP(AH66,Anthro_Calc!C:P,5,FALSE) - VLOOKUP(AH66,Anthro_Calc!C:P,4,FALSE)))</f>
        <v/>
      </c>
      <c r="AK66" s="72" t="str">
        <f>IF(ISBLANK(AD66), "", 3 + (AD66 -VLOOKUP(AH66,Anthro_Calc!C:P,10,FALSE)) / (VLOOKUP(AH66,Anthro_Calc!C:P,10,FALSE) - VLOOKUP(AH66,Anthro_Calc!C:P,9,FALSE)))</f>
        <v/>
      </c>
      <c r="AL66" s="120" t="str">
        <f t="shared" si="17"/>
        <v/>
      </c>
      <c r="AM66" s="117" t="str">
        <f t="shared" si="18"/>
        <v/>
      </c>
      <c r="AN66" s="104" t="str">
        <f t="shared" si="19"/>
        <v/>
      </c>
      <c r="AO66" s="76" t="str">
        <f t="shared" si="1"/>
        <v/>
      </c>
      <c r="AP66" s="77"/>
      <c r="AQ66" s="77" t="str">
        <f t="shared" si="49"/>
        <v/>
      </c>
      <c r="AR66" s="71"/>
      <c r="AS66" s="74"/>
      <c r="AT66" s="82"/>
      <c r="AU66" s="75" t="str">
        <f t="shared" si="20"/>
        <v/>
      </c>
      <c r="AV66" s="72">
        <f t="shared" si="21"/>
        <v>0</v>
      </c>
      <c r="AW66" s="72">
        <f t="shared" si="22"/>
        <v>0</v>
      </c>
      <c r="AX66" s="72" t="str">
        <f t="shared" si="23"/>
        <v>0</v>
      </c>
      <c r="AY66" s="72" t="str">
        <f>IF(ISBLANK(AT66), "", (POWER(AT66/VLOOKUP(AX66,Anthro_Calc!C:P,13,FALSE),VLOOKUP(AX66,Anthro_Calc!C:P,12,FALSE))-1) / (VLOOKUP(AX66,Anthro_Calc!C:P,14,FALSE)*VLOOKUP(AX66,Anthro_Calc!C:P,12,FALSE)))</f>
        <v/>
      </c>
      <c r="AZ66" s="72" t="str">
        <f>IF(ISBLANK(AT66), "", -3 + (AT66 -VLOOKUP(AX66,Anthro_Calc!C:P,4,FALSE)) / (VLOOKUP(AX66,Anthro_Calc!C:P,5,FALSE) - VLOOKUP(AX66,Anthro_Calc!C:P,4,FALSE)))</f>
        <v/>
      </c>
      <c r="BA66" s="72" t="str">
        <f>IF(ISBLANK(AT66), "", 3 + (AT66 -VLOOKUP(AX66,Anthro_Calc!C:P,10,FALSE)) / (VLOOKUP(AX66,Anthro_Calc!C:P,10,FALSE) - VLOOKUP(AX66,Anthro_Calc!C:P,9,FALSE)))</f>
        <v/>
      </c>
      <c r="BB66" s="120" t="str">
        <f t="shared" si="24"/>
        <v/>
      </c>
      <c r="BC66" s="117" t="str">
        <f t="shared" si="25"/>
        <v/>
      </c>
      <c r="BD66" s="104" t="str">
        <f t="shared" si="2"/>
        <v/>
      </c>
      <c r="BE66" s="76" t="str">
        <f t="shared" si="3"/>
        <v/>
      </c>
      <c r="BF66" s="73" t="str">
        <f t="shared" si="26"/>
        <v/>
      </c>
      <c r="BG66" s="73" t="str">
        <f t="shared" si="4"/>
        <v/>
      </c>
      <c r="BH66" s="77"/>
      <c r="BI66" s="133"/>
      <c r="BJ66" s="71"/>
      <c r="BK66" s="74"/>
      <c r="BL66" s="78"/>
      <c r="BM66" s="75" t="str">
        <f t="shared" si="27"/>
        <v/>
      </c>
      <c r="BN66" s="72">
        <f t="shared" si="47"/>
        <v>0</v>
      </c>
      <c r="BO66" s="72">
        <f t="shared" si="48"/>
        <v>0</v>
      </c>
      <c r="BP66" s="72" t="str">
        <f t="shared" si="28"/>
        <v>0</v>
      </c>
      <c r="BQ66" s="72" t="str">
        <f>IF(ISBLANK(BL66), "", (POWER(BL66/VLOOKUP(BP66,Anthro_Calc!C:P,13,FALSE),VLOOKUP(BP66,Anthro_Calc!C:P,12,FALSE))-1) / (VLOOKUP(BP66,Anthro_Calc!C:P,14,FALSE)*VLOOKUP(BP66,Anthro_Calc!C:P,12,FALSE)))</f>
        <v/>
      </c>
      <c r="BR66" s="72" t="str">
        <f>IF(ISBLANK(BL66), "", -3 + (BL66 -VLOOKUP(BP66,Anthro_Calc!C:P,4,FALSE)) / (VLOOKUP(BP66,Anthro_Calc!C:P,5,FALSE) - VLOOKUP(BP66,Anthro_Calc!C:P,4,FALSE)))</f>
        <v/>
      </c>
      <c r="BS66" s="72" t="str">
        <f>IF(ISBLANK(BL66), "", 3 + (BL66 -VLOOKUP(BP66,Anthro_Calc!C:P,10,FALSE)) / (VLOOKUP(BP66,Anthro_Calc!C:P,10,FALSE) - VLOOKUP(BP66,Anthro_Calc!C:P,9,FALSE)))</f>
        <v/>
      </c>
      <c r="BT66" s="120" t="str">
        <f t="shared" si="29"/>
        <v/>
      </c>
      <c r="BU66" s="117" t="str">
        <f t="shared" si="30"/>
        <v/>
      </c>
      <c r="BV66" s="104" t="str">
        <f t="shared" si="31"/>
        <v/>
      </c>
      <c r="BW66" s="73" t="str">
        <f t="shared" si="5"/>
        <v/>
      </c>
      <c r="BX66" s="77"/>
      <c r="BY66" s="73" t="str">
        <f>IF(ISBLANK(BL66), "", VLOOKUP(Z66&amp;" "&amp;BV66&amp;" "&amp;BW66,Graduation_Criteria!$D$2:$E$34,2,FALSE))</f>
        <v/>
      </c>
      <c r="BZ66" s="73" t="str">
        <f t="shared" si="6"/>
        <v/>
      </c>
      <c r="CA66" s="71"/>
      <c r="CB66" s="74"/>
      <c r="CC66" s="74"/>
      <c r="CD66" s="115" t="str">
        <f t="shared" si="32"/>
        <v/>
      </c>
      <c r="CE66" s="79">
        <f t="shared" si="33"/>
        <v>0</v>
      </c>
      <c r="CF66" s="79">
        <f t="shared" si="34"/>
        <v>0</v>
      </c>
      <c r="CG66" s="79" t="str">
        <f t="shared" si="35"/>
        <v>0</v>
      </c>
      <c r="CH66" s="79" t="str">
        <f>IF(ISBLANK(CC66), "", (POWER(CC66/VLOOKUP(CG66,Anthro_Calc!C:P,13,FALSE),VLOOKUP(CG66,Anthro_Calc!C:P,12,FALSE))-1) / (VLOOKUP(CG66,Anthro_Calc!C:P,14,FALSE)*VLOOKUP(CG66,Anthro_Calc!C:P,12,FALSE)))</f>
        <v/>
      </c>
      <c r="CI66" s="79" t="str">
        <f>IF(ISBLANK(CC66), "", -3 + (CC66 -VLOOKUP(CG66,Anthro_Calc!C:P,4,FALSE)) / (VLOOKUP(CG66,Anthro_Calc!C:P,5,FALSE) - VLOOKUP(CG66,Anthro_Calc!C:P,4,FALSE)))</f>
        <v/>
      </c>
      <c r="CJ66" s="79" t="str">
        <f>IF(ISBLANK(CC66), "", 3 + (CC66 -VLOOKUP(CG66,Anthro_Calc!C:P,10,FALSE)) / (VLOOKUP(CG66,Anthro_Calc!C:P,10,FALSE) - VLOOKUP(CG66,Anthro_Calc!C:P,9,FALSE)))</f>
        <v/>
      </c>
      <c r="CK66" s="129" t="str">
        <f t="shared" si="36"/>
        <v/>
      </c>
      <c r="CL66" s="117" t="str">
        <f t="shared" si="37"/>
        <v/>
      </c>
      <c r="CM66" s="104" t="str">
        <f t="shared" si="38"/>
        <v/>
      </c>
      <c r="CN66" s="77"/>
      <c r="CO66" s="71"/>
      <c r="CP66" s="74"/>
      <c r="CQ66" s="74"/>
      <c r="CR66" s="118" t="str">
        <f t="shared" si="39"/>
        <v/>
      </c>
      <c r="CS66" s="119">
        <f t="shared" si="40"/>
        <v>0</v>
      </c>
      <c r="CT66" s="119">
        <f t="shared" si="41"/>
        <v>0</v>
      </c>
      <c r="CU66" s="119" t="str">
        <f t="shared" si="42"/>
        <v>0</v>
      </c>
      <c r="CV66" s="119" t="str">
        <f>IF(ISBLANK(CQ66), "", (POWER(CQ66/VLOOKUP(CU66,Anthro_Calc!C:P,13,FALSE),VLOOKUP(CU66,Anthro_Calc!C:P,12,FALSE))-1) / (VLOOKUP(CU66,Anthro_Calc!C:P,14,FALSE)*VLOOKUP(CU66,Anthro_Calc!C:P,12,FALSE)))</f>
        <v/>
      </c>
      <c r="CW66" s="119" t="str">
        <f>IF(ISBLANK(CQ66), "", -3 + (CQ66 -VLOOKUP(CU66,Anthro_Calc!C:P,4,FALSE)) / (VLOOKUP(CU66,Anthro_Calc!C:P,5,FALSE) - VLOOKUP(CU66,Anthro_Calc!C:P,4,FALSE)))</f>
        <v/>
      </c>
      <c r="CX66" s="119" t="str">
        <f>IF(ISBLANK(CQ66), "", 3 + (CQ66 -VLOOKUP(CU66,Anthro_Calc!C:P,10,FALSE)) / (VLOOKUP(CU66,Anthro_Calc!C:P,10,FALSE) - VLOOKUP(CU66,Anthro_Calc!C:P,9,FALSE)))</f>
        <v/>
      </c>
      <c r="CY66" s="128" t="str">
        <f t="shared" si="43"/>
        <v/>
      </c>
      <c r="CZ66" s="117" t="str">
        <f t="shared" si="44"/>
        <v/>
      </c>
      <c r="DA66" s="104" t="str">
        <f t="shared" si="45"/>
        <v/>
      </c>
      <c r="DB66" s="135"/>
    </row>
    <row r="67" spans="1:106" s="80" customFormat="1" ht="15" customHeight="1">
      <c r="A67" s="134">
        <f t="shared" si="0"/>
        <v>63</v>
      </c>
      <c r="B67" s="66"/>
      <c r="C67" s="66"/>
      <c r="D67" s="66"/>
      <c r="E67" s="66"/>
      <c r="F67" s="66"/>
      <c r="G67" s="66"/>
      <c r="H67" s="66"/>
      <c r="I67" s="66"/>
      <c r="J67" s="66"/>
      <c r="K67" s="66"/>
      <c r="L67" s="66"/>
      <c r="M67" s="71"/>
      <c r="N67" s="69" t="str">
        <f t="shared" ca="1" si="7"/>
        <v/>
      </c>
      <c r="O67" s="70"/>
      <c r="P67" s="70"/>
      <c r="Q67" s="71"/>
      <c r="R67" s="82"/>
      <c r="S67" s="72" t="str">
        <f t="shared" si="8"/>
        <v/>
      </c>
      <c r="T67" s="72" t="str">
        <f t="shared" si="9"/>
        <v/>
      </c>
      <c r="U67" s="72" t="str">
        <f t="shared" si="10"/>
        <v/>
      </c>
      <c r="V67" s="72" t="str">
        <f>IF(ISBLANK(R67), "", (POWER(R67/VLOOKUP(U67,Anthro_Calc!C:P,13,FALSE),VLOOKUP(U67,Anthro_Calc!C:P,12,FALSE))-1) / (VLOOKUP(U67,Anthro_Calc!C:P,14,FALSE)*VLOOKUP(U67,Anthro_Calc!C:P,12,FALSE)))</f>
        <v/>
      </c>
      <c r="W67" s="72" t="str">
        <f>IF(ISBLANK(R67), "", -3 + (R67 -VLOOKUP(U67,Anthro_Calc!C:P,4,FALSE)) / (VLOOKUP(U67,Anthro_Calc!C:P,5,FALSE) - VLOOKUP(U67,Anthro_Calc!C:P,4,FALSE)))</f>
        <v/>
      </c>
      <c r="X67" s="72" t="str">
        <f>IF(ISBLANK(R67), "", 3 + (R67 -VLOOKUP(U67,Anthro_Calc!C:P,10,FALSE)) / (VLOOKUP(U67,Anthro_Calc!C:P,10,FALSE) - VLOOKUP(U67,Anthro_Calc!C:P,9,FALSE)))</f>
        <v/>
      </c>
      <c r="Y67" s="120" t="str">
        <f t="shared" si="11"/>
        <v/>
      </c>
      <c r="Z67" s="117" t="str">
        <f t="shared" si="12"/>
        <v/>
      </c>
      <c r="AA67" s="104" t="str">
        <f t="shared" si="46"/>
        <v/>
      </c>
      <c r="AB67" s="71"/>
      <c r="AC67" s="74"/>
      <c r="AD67" s="78"/>
      <c r="AE67" s="75" t="str">
        <f t="shared" si="13"/>
        <v/>
      </c>
      <c r="AF67" s="72">
        <f t="shared" si="14"/>
        <v>0</v>
      </c>
      <c r="AG67" s="72">
        <f t="shared" si="15"/>
        <v>0</v>
      </c>
      <c r="AH67" s="72" t="str">
        <f t="shared" si="16"/>
        <v>0</v>
      </c>
      <c r="AI67" s="72" t="str">
        <f>IF(ISBLANK(AD67), "", (POWER(AD67/VLOOKUP(AH67,Anthro_Calc!C:P,13,FALSE),VLOOKUP(AH67,Anthro_Calc!C:P,12,FALSE))-1) / (VLOOKUP(AH67,Anthro_Calc!C:P,14,FALSE)*VLOOKUP(AH67,Anthro_Calc!C:P,12,FALSE)))</f>
        <v/>
      </c>
      <c r="AJ67" s="72" t="str">
        <f>IF(ISBLANK(AD67), "", -3 + (AD67 -VLOOKUP(AH67,Anthro_Calc!C:P,4,FALSE)) / (VLOOKUP(AH67,Anthro_Calc!C:P,5,FALSE) - VLOOKUP(AH67,Anthro_Calc!C:P,4,FALSE)))</f>
        <v/>
      </c>
      <c r="AK67" s="72" t="str">
        <f>IF(ISBLANK(AD67), "", 3 + (AD67 -VLOOKUP(AH67,Anthro_Calc!C:P,10,FALSE)) / (VLOOKUP(AH67,Anthro_Calc!C:P,10,FALSE) - VLOOKUP(AH67,Anthro_Calc!C:P,9,FALSE)))</f>
        <v/>
      </c>
      <c r="AL67" s="120" t="str">
        <f t="shared" si="17"/>
        <v/>
      </c>
      <c r="AM67" s="117" t="str">
        <f t="shared" si="18"/>
        <v/>
      </c>
      <c r="AN67" s="104" t="str">
        <f t="shared" si="19"/>
        <v/>
      </c>
      <c r="AO67" s="76" t="str">
        <f t="shared" si="1"/>
        <v/>
      </c>
      <c r="AP67" s="77"/>
      <c r="AQ67" s="77" t="str">
        <f t="shared" si="49"/>
        <v/>
      </c>
      <c r="AR67" s="71"/>
      <c r="AS67" s="74"/>
      <c r="AT67" s="82"/>
      <c r="AU67" s="75" t="str">
        <f t="shared" si="20"/>
        <v/>
      </c>
      <c r="AV67" s="72">
        <f t="shared" si="21"/>
        <v>0</v>
      </c>
      <c r="AW67" s="72">
        <f t="shared" si="22"/>
        <v>0</v>
      </c>
      <c r="AX67" s="72" t="str">
        <f t="shared" si="23"/>
        <v>0</v>
      </c>
      <c r="AY67" s="72" t="str">
        <f>IF(ISBLANK(AT67), "", (POWER(AT67/VLOOKUP(AX67,Anthro_Calc!C:P,13,FALSE),VLOOKUP(AX67,Anthro_Calc!C:P,12,FALSE))-1) / (VLOOKUP(AX67,Anthro_Calc!C:P,14,FALSE)*VLOOKUP(AX67,Anthro_Calc!C:P,12,FALSE)))</f>
        <v/>
      </c>
      <c r="AZ67" s="72" t="str">
        <f>IF(ISBLANK(AT67), "", -3 + (AT67 -VLOOKUP(AX67,Anthro_Calc!C:P,4,FALSE)) / (VLOOKUP(AX67,Anthro_Calc!C:P,5,FALSE) - VLOOKUP(AX67,Anthro_Calc!C:P,4,FALSE)))</f>
        <v/>
      </c>
      <c r="BA67" s="72" t="str">
        <f>IF(ISBLANK(AT67), "", 3 + (AT67 -VLOOKUP(AX67,Anthro_Calc!C:P,10,FALSE)) / (VLOOKUP(AX67,Anthro_Calc!C:P,10,FALSE) - VLOOKUP(AX67,Anthro_Calc!C:P,9,FALSE)))</f>
        <v/>
      </c>
      <c r="BB67" s="120" t="str">
        <f t="shared" si="24"/>
        <v/>
      </c>
      <c r="BC67" s="117" t="str">
        <f t="shared" si="25"/>
        <v/>
      </c>
      <c r="BD67" s="104" t="str">
        <f t="shared" si="2"/>
        <v/>
      </c>
      <c r="BE67" s="76" t="str">
        <f t="shared" si="3"/>
        <v/>
      </c>
      <c r="BF67" s="73" t="str">
        <f t="shared" si="26"/>
        <v/>
      </c>
      <c r="BG67" s="73" t="str">
        <f t="shared" si="4"/>
        <v/>
      </c>
      <c r="BH67" s="77"/>
      <c r="BI67" s="133"/>
      <c r="BJ67" s="71"/>
      <c r="BK67" s="74"/>
      <c r="BL67" s="78"/>
      <c r="BM67" s="75" t="str">
        <f t="shared" si="27"/>
        <v/>
      </c>
      <c r="BN67" s="72">
        <f t="shared" si="47"/>
        <v>0</v>
      </c>
      <c r="BO67" s="72">
        <f t="shared" si="48"/>
        <v>0</v>
      </c>
      <c r="BP67" s="72" t="str">
        <f t="shared" si="28"/>
        <v>0</v>
      </c>
      <c r="BQ67" s="72" t="str">
        <f>IF(ISBLANK(BL67), "", (POWER(BL67/VLOOKUP(BP67,Anthro_Calc!C:P,13,FALSE),VLOOKUP(BP67,Anthro_Calc!C:P,12,FALSE))-1) / (VLOOKUP(BP67,Anthro_Calc!C:P,14,FALSE)*VLOOKUP(BP67,Anthro_Calc!C:P,12,FALSE)))</f>
        <v/>
      </c>
      <c r="BR67" s="72" t="str">
        <f>IF(ISBLANK(BL67), "", -3 + (BL67 -VLOOKUP(BP67,Anthro_Calc!C:P,4,FALSE)) / (VLOOKUP(BP67,Anthro_Calc!C:P,5,FALSE) - VLOOKUP(BP67,Anthro_Calc!C:P,4,FALSE)))</f>
        <v/>
      </c>
      <c r="BS67" s="72" t="str">
        <f>IF(ISBLANK(BL67), "", 3 + (BL67 -VLOOKUP(BP67,Anthro_Calc!C:P,10,FALSE)) / (VLOOKUP(BP67,Anthro_Calc!C:P,10,FALSE) - VLOOKUP(BP67,Anthro_Calc!C:P,9,FALSE)))</f>
        <v/>
      </c>
      <c r="BT67" s="120" t="str">
        <f t="shared" si="29"/>
        <v/>
      </c>
      <c r="BU67" s="117" t="str">
        <f t="shared" si="30"/>
        <v/>
      </c>
      <c r="BV67" s="104" t="str">
        <f t="shared" si="31"/>
        <v/>
      </c>
      <c r="BW67" s="73" t="str">
        <f t="shared" si="5"/>
        <v/>
      </c>
      <c r="BX67" s="77"/>
      <c r="BY67" s="73" t="str">
        <f>IF(ISBLANK(BL67), "", VLOOKUP(Z67&amp;" "&amp;BV67&amp;" "&amp;BW67,Graduation_Criteria!$D$2:$E$34,2,FALSE))</f>
        <v/>
      </c>
      <c r="BZ67" s="73" t="str">
        <f t="shared" si="6"/>
        <v/>
      </c>
      <c r="CA67" s="71"/>
      <c r="CB67" s="74"/>
      <c r="CC67" s="74"/>
      <c r="CD67" s="115" t="str">
        <f t="shared" si="32"/>
        <v/>
      </c>
      <c r="CE67" s="79">
        <f t="shared" si="33"/>
        <v>0</v>
      </c>
      <c r="CF67" s="79">
        <f t="shared" si="34"/>
        <v>0</v>
      </c>
      <c r="CG67" s="79" t="str">
        <f t="shared" si="35"/>
        <v>0</v>
      </c>
      <c r="CH67" s="79" t="str">
        <f>IF(ISBLANK(CC67), "", (POWER(CC67/VLOOKUP(CG67,Anthro_Calc!C:P,13,FALSE),VLOOKUP(CG67,Anthro_Calc!C:P,12,FALSE))-1) / (VLOOKUP(CG67,Anthro_Calc!C:P,14,FALSE)*VLOOKUP(CG67,Anthro_Calc!C:P,12,FALSE)))</f>
        <v/>
      </c>
      <c r="CI67" s="79" t="str">
        <f>IF(ISBLANK(CC67), "", -3 + (CC67 -VLOOKUP(CG67,Anthro_Calc!C:P,4,FALSE)) / (VLOOKUP(CG67,Anthro_Calc!C:P,5,FALSE) - VLOOKUP(CG67,Anthro_Calc!C:P,4,FALSE)))</f>
        <v/>
      </c>
      <c r="CJ67" s="79" t="str">
        <f>IF(ISBLANK(CC67), "", 3 + (CC67 -VLOOKUP(CG67,Anthro_Calc!C:P,10,FALSE)) / (VLOOKUP(CG67,Anthro_Calc!C:P,10,FALSE) - VLOOKUP(CG67,Anthro_Calc!C:P,9,FALSE)))</f>
        <v/>
      </c>
      <c r="CK67" s="129" t="str">
        <f t="shared" si="36"/>
        <v/>
      </c>
      <c r="CL67" s="117" t="str">
        <f t="shared" si="37"/>
        <v/>
      </c>
      <c r="CM67" s="104" t="str">
        <f t="shared" si="38"/>
        <v/>
      </c>
      <c r="CN67" s="77"/>
      <c r="CO67" s="71"/>
      <c r="CP67" s="74"/>
      <c r="CQ67" s="74"/>
      <c r="CR67" s="118" t="str">
        <f t="shared" si="39"/>
        <v/>
      </c>
      <c r="CS67" s="119">
        <f t="shared" si="40"/>
        <v>0</v>
      </c>
      <c r="CT67" s="119">
        <f t="shared" si="41"/>
        <v>0</v>
      </c>
      <c r="CU67" s="119" t="str">
        <f t="shared" si="42"/>
        <v>0</v>
      </c>
      <c r="CV67" s="119" t="str">
        <f>IF(ISBLANK(CQ67), "", (POWER(CQ67/VLOOKUP(CU67,Anthro_Calc!C:P,13,FALSE),VLOOKUP(CU67,Anthro_Calc!C:P,12,FALSE))-1) / (VLOOKUP(CU67,Anthro_Calc!C:P,14,FALSE)*VLOOKUP(CU67,Anthro_Calc!C:P,12,FALSE)))</f>
        <v/>
      </c>
      <c r="CW67" s="119" t="str">
        <f>IF(ISBLANK(CQ67), "", -3 + (CQ67 -VLOOKUP(CU67,Anthro_Calc!C:P,4,FALSE)) / (VLOOKUP(CU67,Anthro_Calc!C:P,5,FALSE) - VLOOKUP(CU67,Anthro_Calc!C:P,4,FALSE)))</f>
        <v/>
      </c>
      <c r="CX67" s="119" t="str">
        <f>IF(ISBLANK(CQ67), "", 3 + (CQ67 -VLOOKUP(CU67,Anthro_Calc!C:P,10,FALSE)) / (VLOOKUP(CU67,Anthro_Calc!C:P,10,FALSE) - VLOOKUP(CU67,Anthro_Calc!C:P,9,FALSE)))</f>
        <v/>
      </c>
      <c r="CY67" s="128" t="str">
        <f t="shared" si="43"/>
        <v/>
      </c>
      <c r="CZ67" s="117" t="str">
        <f t="shared" si="44"/>
        <v/>
      </c>
      <c r="DA67" s="104" t="str">
        <f t="shared" si="45"/>
        <v/>
      </c>
      <c r="DB67" s="135"/>
    </row>
    <row r="68" spans="1:106" s="80" customFormat="1" ht="15" customHeight="1">
      <c r="A68" s="134">
        <f t="shared" si="0"/>
        <v>64</v>
      </c>
      <c r="B68" s="66"/>
      <c r="C68" s="66"/>
      <c r="D68" s="66"/>
      <c r="E68" s="66"/>
      <c r="F68" s="66"/>
      <c r="G68" s="66"/>
      <c r="H68" s="66"/>
      <c r="I68" s="66"/>
      <c r="J68" s="66"/>
      <c r="K68" s="66"/>
      <c r="L68" s="66"/>
      <c r="M68" s="71"/>
      <c r="N68" s="69" t="str">
        <f t="shared" ca="1" si="7"/>
        <v/>
      </c>
      <c r="O68" s="70"/>
      <c r="P68" s="70"/>
      <c r="Q68" s="71"/>
      <c r="R68" s="82"/>
      <c r="S68" s="72" t="str">
        <f t="shared" si="8"/>
        <v/>
      </c>
      <c r="T68" s="72" t="str">
        <f t="shared" si="9"/>
        <v/>
      </c>
      <c r="U68" s="72" t="str">
        <f t="shared" si="10"/>
        <v/>
      </c>
      <c r="V68" s="72" t="str">
        <f>IF(ISBLANK(R68), "", (POWER(R68/VLOOKUP(U68,Anthro_Calc!C:P,13,FALSE),VLOOKUP(U68,Anthro_Calc!C:P,12,FALSE))-1) / (VLOOKUP(U68,Anthro_Calc!C:P,14,FALSE)*VLOOKUP(U68,Anthro_Calc!C:P,12,FALSE)))</f>
        <v/>
      </c>
      <c r="W68" s="72" t="str">
        <f>IF(ISBLANK(R68), "", -3 + (R68 -VLOOKUP(U68,Anthro_Calc!C:P,4,FALSE)) / (VLOOKUP(U68,Anthro_Calc!C:P,5,FALSE) - VLOOKUP(U68,Anthro_Calc!C:P,4,FALSE)))</f>
        <v/>
      </c>
      <c r="X68" s="72" t="str">
        <f>IF(ISBLANK(R68), "", 3 + (R68 -VLOOKUP(U68,Anthro_Calc!C:P,10,FALSE)) / (VLOOKUP(U68,Anthro_Calc!C:P,10,FALSE) - VLOOKUP(U68,Anthro_Calc!C:P,9,FALSE)))</f>
        <v/>
      </c>
      <c r="Y68" s="120" t="str">
        <f t="shared" si="11"/>
        <v/>
      </c>
      <c r="Z68" s="117" t="str">
        <f t="shared" si="12"/>
        <v/>
      </c>
      <c r="AA68" s="104" t="str">
        <f t="shared" si="46"/>
        <v/>
      </c>
      <c r="AB68" s="71"/>
      <c r="AC68" s="74"/>
      <c r="AD68" s="78"/>
      <c r="AE68" s="75" t="str">
        <f t="shared" si="13"/>
        <v/>
      </c>
      <c r="AF68" s="72">
        <f t="shared" si="14"/>
        <v>0</v>
      </c>
      <c r="AG68" s="72">
        <f t="shared" si="15"/>
        <v>0</v>
      </c>
      <c r="AH68" s="72" t="str">
        <f t="shared" si="16"/>
        <v>0</v>
      </c>
      <c r="AI68" s="72" t="str">
        <f>IF(ISBLANK(AD68), "", (POWER(AD68/VLOOKUP(AH68,Anthro_Calc!C:P,13,FALSE),VLOOKUP(AH68,Anthro_Calc!C:P,12,FALSE))-1) / (VLOOKUP(AH68,Anthro_Calc!C:P,14,FALSE)*VLOOKUP(AH68,Anthro_Calc!C:P,12,FALSE)))</f>
        <v/>
      </c>
      <c r="AJ68" s="72" t="str">
        <f>IF(ISBLANK(AD68), "", -3 + (AD68 -VLOOKUP(AH68,Anthro_Calc!C:P,4,FALSE)) / (VLOOKUP(AH68,Anthro_Calc!C:P,5,FALSE) - VLOOKUP(AH68,Anthro_Calc!C:P,4,FALSE)))</f>
        <v/>
      </c>
      <c r="AK68" s="72" t="str">
        <f>IF(ISBLANK(AD68), "", 3 + (AD68 -VLOOKUP(AH68,Anthro_Calc!C:P,10,FALSE)) / (VLOOKUP(AH68,Anthro_Calc!C:P,10,FALSE) - VLOOKUP(AH68,Anthro_Calc!C:P,9,FALSE)))</f>
        <v/>
      </c>
      <c r="AL68" s="120" t="str">
        <f t="shared" si="17"/>
        <v/>
      </c>
      <c r="AM68" s="117" t="str">
        <f t="shared" si="18"/>
        <v/>
      </c>
      <c r="AN68" s="104" t="str">
        <f t="shared" si="19"/>
        <v/>
      </c>
      <c r="AO68" s="76" t="str">
        <f t="shared" si="1"/>
        <v/>
      </c>
      <c r="AP68" s="77"/>
      <c r="AQ68" s="77" t="str">
        <f t="shared" si="49"/>
        <v/>
      </c>
      <c r="AR68" s="71"/>
      <c r="AS68" s="74"/>
      <c r="AT68" s="82"/>
      <c r="AU68" s="75" t="str">
        <f t="shared" si="20"/>
        <v/>
      </c>
      <c r="AV68" s="72">
        <f t="shared" si="21"/>
        <v>0</v>
      </c>
      <c r="AW68" s="72">
        <f t="shared" si="22"/>
        <v>0</v>
      </c>
      <c r="AX68" s="72" t="str">
        <f t="shared" si="23"/>
        <v>0</v>
      </c>
      <c r="AY68" s="72" t="str">
        <f>IF(ISBLANK(AT68), "", (POWER(AT68/VLOOKUP(AX68,Anthro_Calc!C:P,13,FALSE),VLOOKUP(AX68,Anthro_Calc!C:P,12,FALSE))-1) / (VLOOKUP(AX68,Anthro_Calc!C:P,14,FALSE)*VLOOKUP(AX68,Anthro_Calc!C:P,12,FALSE)))</f>
        <v/>
      </c>
      <c r="AZ68" s="72" t="str">
        <f>IF(ISBLANK(AT68), "", -3 + (AT68 -VLOOKUP(AX68,Anthro_Calc!C:P,4,FALSE)) / (VLOOKUP(AX68,Anthro_Calc!C:P,5,FALSE) - VLOOKUP(AX68,Anthro_Calc!C:P,4,FALSE)))</f>
        <v/>
      </c>
      <c r="BA68" s="72" t="str">
        <f>IF(ISBLANK(AT68), "", 3 + (AT68 -VLOOKUP(AX68,Anthro_Calc!C:P,10,FALSE)) / (VLOOKUP(AX68,Anthro_Calc!C:P,10,FALSE) - VLOOKUP(AX68,Anthro_Calc!C:P,9,FALSE)))</f>
        <v/>
      </c>
      <c r="BB68" s="120" t="str">
        <f t="shared" si="24"/>
        <v/>
      </c>
      <c r="BC68" s="117" t="str">
        <f t="shared" si="25"/>
        <v/>
      </c>
      <c r="BD68" s="104" t="str">
        <f t="shared" si="2"/>
        <v/>
      </c>
      <c r="BE68" s="76" t="str">
        <f t="shared" si="3"/>
        <v/>
      </c>
      <c r="BF68" s="73" t="str">
        <f t="shared" si="26"/>
        <v/>
      </c>
      <c r="BG68" s="73" t="str">
        <f t="shared" si="4"/>
        <v/>
      </c>
      <c r="BH68" s="77"/>
      <c r="BI68" s="133"/>
      <c r="BJ68" s="71"/>
      <c r="BK68" s="74"/>
      <c r="BL68" s="78"/>
      <c r="BM68" s="75" t="str">
        <f t="shared" si="27"/>
        <v/>
      </c>
      <c r="BN68" s="72">
        <f t="shared" si="47"/>
        <v>0</v>
      </c>
      <c r="BO68" s="72">
        <f t="shared" si="48"/>
        <v>0</v>
      </c>
      <c r="BP68" s="72" t="str">
        <f t="shared" si="28"/>
        <v>0</v>
      </c>
      <c r="BQ68" s="72" t="str">
        <f>IF(ISBLANK(BL68), "", (POWER(BL68/VLOOKUP(BP68,Anthro_Calc!C:P,13,FALSE),VLOOKUP(BP68,Anthro_Calc!C:P,12,FALSE))-1) / (VLOOKUP(BP68,Anthro_Calc!C:P,14,FALSE)*VLOOKUP(BP68,Anthro_Calc!C:P,12,FALSE)))</f>
        <v/>
      </c>
      <c r="BR68" s="72" t="str">
        <f>IF(ISBLANK(BL68), "", -3 + (BL68 -VLOOKUP(BP68,Anthro_Calc!C:P,4,FALSE)) / (VLOOKUP(BP68,Anthro_Calc!C:P,5,FALSE) - VLOOKUP(BP68,Anthro_Calc!C:P,4,FALSE)))</f>
        <v/>
      </c>
      <c r="BS68" s="72" t="str">
        <f>IF(ISBLANK(BL68), "", 3 + (BL68 -VLOOKUP(BP68,Anthro_Calc!C:P,10,FALSE)) / (VLOOKUP(BP68,Anthro_Calc!C:P,10,FALSE) - VLOOKUP(BP68,Anthro_Calc!C:P,9,FALSE)))</f>
        <v/>
      </c>
      <c r="BT68" s="120" t="str">
        <f t="shared" si="29"/>
        <v/>
      </c>
      <c r="BU68" s="117" t="str">
        <f t="shared" si="30"/>
        <v/>
      </c>
      <c r="BV68" s="104" t="str">
        <f t="shared" si="31"/>
        <v/>
      </c>
      <c r="BW68" s="73" t="str">
        <f t="shared" si="5"/>
        <v/>
      </c>
      <c r="BX68" s="77"/>
      <c r="BY68" s="73" t="str">
        <f>IF(ISBLANK(BL68), "", VLOOKUP(Z68&amp;" "&amp;BV68&amp;" "&amp;BW68,Graduation_Criteria!$D$2:$E$34,2,FALSE))</f>
        <v/>
      </c>
      <c r="BZ68" s="73" t="str">
        <f t="shared" si="6"/>
        <v/>
      </c>
      <c r="CA68" s="71"/>
      <c r="CB68" s="74"/>
      <c r="CC68" s="74"/>
      <c r="CD68" s="115" t="str">
        <f t="shared" si="32"/>
        <v/>
      </c>
      <c r="CE68" s="79">
        <f t="shared" si="33"/>
        <v>0</v>
      </c>
      <c r="CF68" s="79">
        <f t="shared" si="34"/>
        <v>0</v>
      </c>
      <c r="CG68" s="79" t="str">
        <f t="shared" si="35"/>
        <v>0</v>
      </c>
      <c r="CH68" s="79" t="str">
        <f>IF(ISBLANK(CC68), "", (POWER(CC68/VLOOKUP(CG68,Anthro_Calc!C:P,13,FALSE),VLOOKUP(CG68,Anthro_Calc!C:P,12,FALSE))-1) / (VLOOKUP(CG68,Anthro_Calc!C:P,14,FALSE)*VLOOKUP(CG68,Anthro_Calc!C:P,12,FALSE)))</f>
        <v/>
      </c>
      <c r="CI68" s="79" t="str">
        <f>IF(ISBLANK(CC68), "", -3 + (CC68 -VLOOKUP(CG68,Anthro_Calc!C:P,4,FALSE)) / (VLOOKUP(CG68,Anthro_Calc!C:P,5,FALSE) - VLOOKUP(CG68,Anthro_Calc!C:P,4,FALSE)))</f>
        <v/>
      </c>
      <c r="CJ68" s="79" t="str">
        <f>IF(ISBLANK(CC68), "", 3 + (CC68 -VLOOKUP(CG68,Anthro_Calc!C:P,10,FALSE)) / (VLOOKUP(CG68,Anthro_Calc!C:P,10,FALSE) - VLOOKUP(CG68,Anthro_Calc!C:P,9,FALSE)))</f>
        <v/>
      </c>
      <c r="CK68" s="129" t="str">
        <f t="shared" si="36"/>
        <v/>
      </c>
      <c r="CL68" s="117" t="str">
        <f t="shared" si="37"/>
        <v/>
      </c>
      <c r="CM68" s="104" t="str">
        <f t="shared" si="38"/>
        <v/>
      </c>
      <c r="CN68" s="77"/>
      <c r="CO68" s="71"/>
      <c r="CP68" s="74"/>
      <c r="CQ68" s="74"/>
      <c r="CR68" s="118" t="str">
        <f t="shared" si="39"/>
        <v/>
      </c>
      <c r="CS68" s="119">
        <f t="shared" si="40"/>
        <v>0</v>
      </c>
      <c r="CT68" s="119">
        <f t="shared" si="41"/>
        <v>0</v>
      </c>
      <c r="CU68" s="119" t="str">
        <f t="shared" si="42"/>
        <v>0</v>
      </c>
      <c r="CV68" s="119" t="str">
        <f>IF(ISBLANK(CQ68), "", (POWER(CQ68/VLOOKUP(CU68,Anthro_Calc!C:P,13,FALSE),VLOOKUP(CU68,Anthro_Calc!C:P,12,FALSE))-1) / (VLOOKUP(CU68,Anthro_Calc!C:P,14,FALSE)*VLOOKUP(CU68,Anthro_Calc!C:P,12,FALSE)))</f>
        <v/>
      </c>
      <c r="CW68" s="119" t="str">
        <f>IF(ISBLANK(CQ68), "", -3 + (CQ68 -VLOOKUP(CU68,Anthro_Calc!C:P,4,FALSE)) / (VLOOKUP(CU68,Anthro_Calc!C:P,5,FALSE) - VLOOKUP(CU68,Anthro_Calc!C:P,4,FALSE)))</f>
        <v/>
      </c>
      <c r="CX68" s="119" t="str">
        <f>IF(ISBLANK(CQ68), "", 3 + (CQ68 -VLOOKUP(CU68,Anthro_Calc!C:P,10,FALSE)) / (VLOOKUP(CU68,Anthro_Calc!C:P,10,FALSE) - VLOOKUP(CU68,Anthro_Calc!C:P,9,FALSE)))</f>
        <v/>
      </c>
      <c r="CY68" s="128" t="str">
        <f t="shared" si="43"/>
        <v/>
      </c>
      <c r="CZ68" s="117" t="str">
        <f t="shared" si="44"/>
        <v/>
      </c>
      <c r="DA68" s="104" t="str">
        <f t="shared" si="45"/>
        <v/>
      </c>
      <c r="DB68" s="135"/>
    </row>
    <row r="69" spans="1:106" s="80" customFormat="1" ht="15" customHeight="1">
      <c r="A69" s="134">
        <f t="shared" ref="A69:A132" si="50">ROW()-4</f>
        <v>65</v>
      </c>
      <c r="B69" s="66"/>
      <c r="C69" s="66"/>
      <c r="D69" s="66"/>
      <c r="E69" s="66"/>
      <c r="F69" s="66"/>
      <c r="G69" s="66"/>
      <c r="H69" s="66"/>
      <c r="I69" s="66"/>
      <c r="J69" s="66"/>
      <c r="K69" s="66"/>
      <c r="L69" s="66"/>
      <c r="M69" s="71"/>
      <c r="N69" s="69" t="str">
        <f t="shared" ca="1" si="7"/>
        <v/>
      </c>
      <c r="O69" s="70"/>
      <c r="P69" s="70"/>
      <c r="Q69" s="71"/>
      <c r="R69" s="82"/>
      <c r="S69" s="72" t="str">
        <f t="shared" si="8"/>
        <v/>
      </c>
      <c r="T69" s="72" t="str">
        <f t="shared" si="9"/>
        <v/>
      </c>
      <c r="U69" s="72" t="str">
        <f t="shared" si="10"/>
        <v/>
      </c>
      <c r="V69" s="72" t="str">
        <f>IF(ISBLANK(R69), "", (POWER(R69/VLOOKUP(U69,Anthro_Calc!C:P,13,FALSE),VLOOKUP(U69,Anthro_Calc!C:P,12,FALSE))-1) / (VLOOKUP(U69,Anthro_Calc!C:P,14,FALSE)*VLOOKUP(U69,Anthro_Calc!C:P,12,FALSE)))</f>
        <v/>
      </c>
      <c r="W69" s="72" t="str">
        <f>IF(ISBLANK(R69), "", -3 + (R69 -VLOOKUP(U69,Anthro_Calc!C:P,4,FALSE)) / (VLOOKUP(U69,Anthro_Calc!C:P,5,FALSE) - VLOOKUP(U69,Anthro_Calc!C:P,4,FALSE)))</f>
        <v/>
      </c>
      <c r="X69" s="72" t="str">
        <f>IF(ISBLANK(R69), "", 3 + (R69 -VLOOKUP(U69,Anthro_Calc!C:P,10,FALSE)) / (VLOOKUP(U69,Anthro_Calc!C:P,10,FALSE) - VLOOKUP(U69,Anthro_Calc!C:P,9,FALSE)))</f>
        <v/>
      </c>
      <c r="Y69" s="120" t="str">
        <f t="shared" si="11"/>
        <v/>
      </c>
      <c r="Z69" s="117" t="str">
        <f t="shared" si="12"/>
        <v/>
      </c>
      <c r="AA69" s="104" t="str">
        <f t="shared" si="46"/>
        <v/>
      </c>
      <c r="AB69" s="71"/>
      <c r="AC69" s="74"/>
      <c r="AD69" s="78"/>
      <c r="AE69" s="75" t="str">
        <f t="shared" si="13"/>
        <v/>
      </c>
      <c r="AF69" s="72">
        <f t="shared" si="14"/>
        <v>0</v>
      </c>
      <c r="AG69" s="72">
        <f t="shared" si="15"/>
        <v>0</v>
      </c>
      <c r="AH69" s="72" t="str">
        <f t="shared" si="16"/>
        <v>0</v>
      </c>
      <c r="AI69" s="72" t="str">
        <f>IF(ISBLANK(AD69), "", (POWER(AD69/VLOOKUP(AH69,Anthro_Calc!C:P,13,FALSE),VLOOKUP(AH69,Anthro_Calc!C:P,12,FALSE))-1) / (VLOOKUP(AH69,Anthro_Calc!C:P,14,FALSE)*VLOOKUP(AH69,Anthro_Calc!C:P,12,FALSE)))</f>
        <v/>
      </c>
      <c r="AJ69" s="72" t="str">
        <f>IF(ISBLANK(AD69), "", -3 + (AD69 -VLOOKUP(AH69,Anthro_Calc!C:P,4,FALSE)) / (VLOOKUP(AH69,Anthro_Calc!C:P,5,FALSE) - VLOOKUP(AH69,Anthro_Calc!C:P,4,FALSE)))</f>
        <v/>
      </c>
      <c r="AK69" s="72" t="str">
        <f>IF(ISBLANK(AD69), "", 3 + (AD69 -VLOOKUP(AH69,Anthro_Calc!C:P,10,FALSE)) / (VLOOKUP(AH69,Anthro_Calc!C:P,10,FALSE) - VLOOKUP(AH69,Anthro_Calc!C:P,9,FALSE)))</f>
        <v/>
      </c>
      <c r="AL69" s="120" t="str">
        <f t="shared" si="17"/>
        <v/>
      </c>
      <c r="AM69" s="117" t="str">
        <f t="shared" si="18"/>
        <v/>
      </c>
      <c r="AN69" s="104" t="str">
        <f t="shared" si="19"/>
        <v/>
      </c>
      <c r="AO69" s="76" t="str">
        <f t="shared" ref="AO69:AO132" si="51">IF(ISBLANK(AD69), "", IF(AE69&gt;=200,"Yes",IF(AD69&gt;0,"No","")))</f>
        <v/>
      </c>
      <c r="AP69" s="77"/>
      <c r="AQ69" s="77" t="str">
        <f t="shared" si="49"/>
        <v/>
      </c>
      <c r="AR69" s="71"/>
      <c r="AS69" s="74"/>
      <c r="AT69" s="82"/>
      <c r="AU69" s="75" t="str">
        <f t="shared" ref="AU69:AU132" si="52">IF(ISBLANK(AT69), "", ROUND((AT69-R69)*1000, 0))</f>
        <v/>
      </c>
      <c r="AV69" s="72">
        <f t="shared" si="21"/>
        <v>0</v>
      </c>
      <c r="AW69" s="72">
        <f t="shared" si="22"/>
        <v>0</v>
      </c>
      <c r="AX69" s="72" t="str">
        <f t="shared" si="23"/>
        <v>0</v>
      </c>
      <c r="AY69" s="72" t="str">
        <f>IF(ISBLANK(AT69), "", (POWER(AT69/VLOOKUP(AX69,Anthro_Calc!C:P,13,FALSE),VLOOKUP(AX69,Anthro_Calc!C:P,12,FALSE))-1) / (VLOOKUP(AX69,Anthro_Calc!C:P,14,FALSE)*VLOOKUP(AX69,Anthro_Calc!C:P,12,FALSE)))</f>
        <v/>
      </c>
      <c r="AZ69" s="72" t="str">
        <f>IF(ISBLANK(AT69), "", -3 + (AT69 -VLOOKUP(AX69,Anthro_Calc!C:P,4,FALSE)) / (VLOOKUP(AX69,Anthro_Calc!C:P,5,FALSE) - VLOOKUP(AX69,Anthro_Calc!C:P,4,FALSE)))</f>
        <v/>
      </c>
      <c r="BA69" s="72" t="str">
        <f>IF(ISBLANK(AT69), "", 3 + (AT69 -VLOOKUP(AX69,Anthro_Calc!C:P,10,FALSE)) / (VLOOKUP(AX69,Anthro_Calc!C:P,10,FALSE) - VLOOKUP(AX69,Anthro_Calc!C:P,9,FALSE)))</f>
        <v/>
      </c>
      <c r="BB69" s="120" t="str">
        <f t="shared" si="24"/>
        <v/>
      </c>
      <c r="BC69" s="117" t="str">
        <f t="shared" si="25"/>
        <v/>
      </c>
      <c r="BD69" s="104" t="str">
        <f t="shared" ref="BD69:BD132" si="53">IF(AND(ISERROR(FIND("Mild",$D$2)),BC69="MILD"),"NORMAL",BC69)</f>
        <v/>
      </c>
      <c r="BE69" s="76" t="str">
        <f t="shared" ref="BE69:BE132" si="54">IF(ISBLANK(AT69), "", IF(AU69&gt;=400,"Yes",IF(AT69&gt;0,"No","")))</f>
        <v/>
      </c>
      <c r="BF69" s="73" t="str">
        <f t="shared" si="26"/>
        <v/>
      </c>
      <c r="BG69" s="73" t="str">
        <f t="shared" ref="BG69:BG132" si="55">IF(AND(BE69="No", OR(O69=2, O69=3)), "Refer child to health centre", IF(ISBLANK(AT69), "", "Continue to Monitor"))</f>
        <v/>
      </c>
      <c r="BH69" s="77"/>
      <c r="BI69" s="133"/>
      <c r="BJ69" s="71"/>
      <c r="BK69" s="74"/>
      <c r="BL69" s="78"/>
      <c r="BM69" s="75" t="str">
        <f t="shared" ref="BM69:BM132" si="56">IF(ISBLANK(BL69), "", ROUND((BL69-R69)*1000, 0))</f>
        <v/>
      </c>
      <c r="BN69" s="72">
        <f t="shared" si="47"/>
        <v>0</v>
      </c>
      <c r="BO69" s="72">
        <f t="shared" si="48"/>
        <v>0</v>
      </c>
      <c r="BP69" s="72" t="str">
        <f t="shared" si="28"/>
        <v>0</v>
      </c>
      <c r="BQ69" s="72" t="str">
        <f>IF(ISBLANK(BL69), "", (POWER(BL69/VLOOKUP(BP69,Anthro_Calc!C:P,13,FALSE),VLOOKUP(BP69,Anthro_Calc!C:P,12,FALSE))-1) / (VLOOKUP(BP69,Anthro_Calc!C:P,14,FALSE)*VLOOKUP(BP69,Anthro_Calc!C:P,12,FALSE)))</f>
        <v/>
      </c>
      <c r="BR69" s="72" t="str">
        <f>IF(ISBLANK(BL69), "", -3 + (BL69 -VLOOKUP(BP69,Anthro_Calc!C:P,4,FALSE)) / (VLOOKUP(BP69,Anthro_Calc!C:P,5,FALSE) - VLOOKUP(BP69,Anthro_Calc!C:P,4,FALSE)))</f>
        <v/>
      </c>
      <c r="BS69" s="72" t="str">
        <f>IF(ISBLANK(BL69), "", 3 + (BL69 -VLOOKUP(BP69,Anthro_Calc!C:P,10,FALSE)) / (VLOOKUP(BP69,Anthro_Calc!C:P,10,FALSE) - VLOOKUP(BP69,Anthro_Calc!C:P,9,FALSE)))</f>
        <v/>
      </c>
      <c r="BT69" s="120" t="str">
        <f t="shared" si="29"/>
        <v/>
      </c>
      <c r="BU69" s="117" t="str">
        <f t="shared" si="30"/>
        <v/>
      </c>
      <c r="BV69" s="104" t="str">
        <f t="shared" si="31"/>
        <v/>
      </c>
      <c r="BW69" s="73" t="str">
        <f t="shared" ref="BW69:BW132" si="57">IF(ISBLANK(BL69), "", IF(BM69&gt;=900,"Yes",IF(BL69&gt;0,"No","")))</f>
        <v/>
      </c>
      <c r="BX69" s="77"/>
      <c r="BY69" s="73" t="str">
        <f>IF(ISBLANK(BL69), "", VLOOKUP(Z69&amp;" "&amp;BV69&amp;" "&amp;BW69,Graduation_Criteria!$D$2:$E$34,2,FALSE))</f>
        <v/>
      </c>
      <c r="BZ69" s="73" t="str">
        <f t="shared" ref="BZ69:BZ132" si="58">IF(OR(ISBLANK(BL69), BY69="SHOULD NOT BE ADMITTED"), "", IF(BY69="GRADUATED", "CONTINUE MONITOR", IF(O69&gt;=3,"REFER TO HOSPITAL","REPEAT HEARTH")))</f>
        <v/>
      </c>
      <c r="CA69" s="71"/>
      <c r="CB69" s="74"/>
      <c r="CC69" s="74"/>
      <c r="CD69" s="115" t="str">
        <f t="shared" ref="CD69:CD132" si="59">IF(ISBLANK(CC69), "", (CC69-R69)*1000)</f>
        <v/>
      </c>
      <c r="CE69" s="79">
        <f t="shared" si="33"/>
        <v>0</v>
      </c>
      <c r="CF69" s="79">
        <f t="shared" si="34"/>
        <v>0</v>
      </c>
      <c r="CG69" s="79" t="str">
        <f t="shared" si="35"/>
        <v>0</v>
      </c>
      <c r="CH69" s="79" t="str">
        <f>IF(ISBLANK(CC69), "", (POWER(CC69/VLOOKUP(CG69,Anthro_Calc!C:P,13,FALSE),VLOOKUP(CG69,Anthro_Calc!C:P,12,FALSE))-1) / (VLOOKUP(CG69,Anthro_Calc!C:P,14,FALSE)*VLOOKUP(CG69,Anthro_Calc!C:P,12,FALSE)))</f>
        <v/>
      </c>
      <c r="CI69" s="79" t="str">
        <f>IF(ISBLANK(CC69), "", -3 + (CC69 -VLOOKUP(CG69,Anthro_Calc!C:P,4,FALSE)) / (VLOOKUP(CG69,Anthro_Calc!C:P,5,FALSE) - VLOOKUP(CG69,Anthro_Calc!C:P,4,FALSE)))</f>
        <v/>
      </c>
      <c r="CJ69" s="79" t="str">
        <f>IF(ISBLANK(CC69), "", 3 + (CC69 -VLOOKUP(CG69,Anthro_Calc!C:P,10,FALSE)) / (VLOOKUP(CG69,Anthro_Calc!C:P,10,FALSE) - VLOOKUP(CG69,Anthro_Calc!C:P,9,FALSE)))</f>
        <v/>
      </c>
      <c r="CK69" s="129" t="str">
        <f t="shared" si="36"/>
        <v/>
      </c>
      <c r="CL69" s="117" t="str">
        <f t="shared" si="37"/>
        <v/>
      </c>
      <c r="CM69" s="104" t="str">
        <f t="shared" si="38"/>
        <v/>
      </c>
      <c r="CN69" s="77"/>
      <c r="CO69" s="71"/>
      <c r="CP69" s="74"/>
      <c r="CQ69" s="74"/>
      <c r="CR69" s="118" t="str">
        <f t="shared" ref="CR69:CR132" si="60">IF(ISBLANK(CQ69), "", (CQ69-R69)*1000)</f>
        <v/>
      </c>
      <c r="CS69" s="119">
        <f t="shared" si="40"/>
        <v>0</v>
      </c>
      <c r="CT69" s="119">
        <f t="shared" si="41"/>
        <v>0</v>
      </c>
      <c r="CU69" s="119" t="str">
        <f t="shared" si="42"/>
        <v>0</v>
      </c>
      <c r="CV69" s="119" t="str">
        <f>IF(ISBLANK(CQ69), "", (POWER(CQ69/VLOOKUP(CU69,Anthro_Calc!C:P,13,FALSE),VLOOKUP(CU69,Anthro_Calc!C:P,12,FALSE))-1) / (VLOOKUP(CU69,Anthro_Calc!C:P,14,FALSE)*VLOOKUP(CU69,Anthro_Calc!C:P,12,FALSE)))</f>
        <v/>
      </c>
      <c r="CW69" s="119" t="str">
        <f>IF(ISBLANK(CQ69), "", -3 + (CQ69 -VLOOKUP(CU69,Anthro_Calc!C:P,4,FALSE)) / (VLOOKUP(CU69,Anthro_Calc!C:P,5,FALSE) - VLOOKUP(CU69,Anthro_Calc!C:P,4,FALSE)))</f>
        <v/>
      </c>
      <c r="CX69" s="119" t="str">
        <f>IF(ISBLANK(CQ69), "", 3 + (CQ69 -VLOOKUP(CU69,Anthro_Calc!C:P,10,FALSE)) / (VLOOKUP(CU69,Anthro_Calc!C:P,10,FALSE) - VLOOKUP(CU69,Anthro_Calc!C:P,9,FALSE)))</f>
        <v/>
      </c>
      <c r="CY69" s="128" t="str">
        <f t="shared" si="43"/>
        <v/>
      </c>
      <c r="CZ69" s="117" t="str">
        <f t="shared" si="44"/>
        <v/>
      </c>
      <c r="DA69" s="104" t="str">
        <f t="shared" si="45"/>
        <v/>
      </c>
      <c r="DB69" s="135"/>
    </row>
    <row r="70" spans="1:106" s="80" customFormat="1" ht="15" customHeight="1">
      <c r="A70" s="134">
        <f t="shared" si="50"/>
        <v>66</v>
      </c>
      <c r="B70" s="66"/>
      <c r="C70" s="66"/>
      <c r="D70" s="66"/>
      <c r="E70" s="66"/>
      <c r="F70" s="66"/>
      <c r="G70" s="66"/>
      <c r="H70" s="66"/>
      <c r="I70" s="66"/>
      <c r="J70" s="66"/>
      <c r="K70" s="66"/>
      <c r="L70" s="66"/>
      <c r="M70" s="71"/>
      <c r="N70" s="69" t="str">
        <f t="shared" ref="N70:N133" ca="1" si="61">IF(ISBLANK(M70), "", ROUND((TODAY()-M70)/365*12,0))</f>
        <v/>
      </c>
      <c r="O70" s="70"/>
      <c r="P70" s="70"/>
      <c r="Q70" s="71"/>
      <c r="R70" s="82"/>
      <c r="S70" s="72" t="str">
        <f t="shared" ref="S70:S133" si="62">IF(ISBLANK(R70), "", ROUND((Q70-M70)/30.4,0))</f>
        <v/>
      </c>
      <c r="T70" s="72" t="str">
        <f t="shared" ref="T70:T133" si="63">IF(ISBLANK(R70), "", Q70-M70)</f>
        <v/>
      </c>
      <c r="U70" s="72" t="str">
        <f t="shared" ref="U70:U133" si="64">L70&amp;T70</f>
        <v/>
      </c>
      <c r="V70" s="72" t="str">
        <f>IF(ISBLANK(R70), "", (POWER(R70/VLOOKUP(U70,Anthro_Calc!C:P,13,FALSE),VLOOKUP(U70,Anthro_Calc!C:P,12,FALSE))-1) / (VLOOKUP(U70,Anthro_Calc!C:P,14,FALSE)*VLOOKUP(U70,Anthro_Calc!C:P,12,FALSE)))</f>
        <v/>
      </c>
      <c r="W70" s="72" t="str">
        <f>IF(ISBLANK(R70), "", -3 + (R70 -VLOOKUP(U70,Anthro_Calc!C:P,4,FALSE)) / (VLOOKUP(U70,Anthro_Calc!C:P,5,FALSE) - VLOOKUP(U70,Anthro_Calc!C:P,4,FALSE)))</f>
        <v/>
      </c>
      <c r="X70" s="72" t="str">
        <f>IF(ISBLANK(R70), "", 3 + (R70 -VLOOKUP(U70,Anthro_Calc!C:P,10,FALSE)) / (VLOOKUP(U70,Anthro_Calc!C:P,10,FALSE) - VLOOKUP(U70,Anthro_Calc!C:P,9,FALSE)))</f>
        <v/>
      </c>
      <c r="Y70" s="120" t="str">
        <f t="shared" ref="Y70:Y133" si="65">IF(V70="", "", IF(V70&gt;3, X70, IF(V70&lt;-3, W70, V70)))</f>
        <v/>
      </c>
      <c r="Z70" s="117" t="str">
        <f t="shared" ref="Z70:Z133" si="66">IF(ISBLANK(R70), "", IF(OR(Y70 &lt; -5, Y70&gt;5), "Please check weight and DOB again", IF(Y70&lt;=-3,"SEVERE", IF(Y70&lt;=-2,"MODERATE", IF(Y70&lt;=-1, "MILD", "Child is healthy. Do NOT admit into PDH")))))</f>
        <v/>
      </c>
      <c r="AA70" s="104" t="str">
        <f t="shared" ref="AA70:AA133" si="67">IF(AND(ISERROR(FIND("Mild",$D$2)),Z70="MILD"),"NORMAL",Z70)</f>
        <v/>
      </c>
      <c r="AB70" s="71"/>
      <c r="AC70" s="74"/>
      <c r="AD70" s="78"/>
      <c r="AE70" s="75" t="str">
        <f t="shared" ref="AE70:AE133" si="68">IF(ISBLANK(AD70), "", ROUND((AD70-R70)*1000, 0))</f>
        <v/>
      </c>
      <c r="AF70" s="72">
        <f t="shared" ref="AF70:AF133" si="69">ROUND((AB70-M70)/30.4,0)</f>
        <v>0</v>
      </c>
      <c r="AG70" s="72">
        <f t="shared" ref="AG70:AG133" si="70">AB70-M70</f>
        <v>0</v>
      </c>
      <c r="AH70" s="72" t="str">
        <f t="shared" ref="AH70:AH133" si="71">L70&amp;AG70</f>
        <v>0</v>
      </c>
      <c r="AI70" s="72" t="str">
        <f>IF(ISBLANK(AD70), "", (POWER(AD70/VLOOKUP(AH70,Anthro_Calc!C:P,13,FALSE),VLOOKUP(AH70,Anthro_Calc!C:P,12,FALSE))-1) / (VLOOKUP(AH70,Anthro_Calc!C:P,14,FALSE)*VLOOKUP(AH70,Anthro_Calc!C:P,12,FALSE)))</f>
        <v/>
      </c>
      <c r="AJ70" s="72" t="str">
        <f>IF(ISBLANK(AD70), "", -3 + (AD70 -VLOOKUP(AH70,Anthro_Calc!C:P,4,FALSE)) / (VLOOKUP(AH70,Anthro_Calc!C:P,5,FALSE) - VLOOKUP(AH70,Anthro_Calc!C:P,4,FALSE)))</f>
        <v/>
      </c>
      <c r="AK70" s="72" t="str">
        <f>IF(ISBLANK(AD70), "", 3 + (AD70 -VLOOKUP(AH70,Anthro_Calc!C:P,10,FALSE)) / (VLOOKUP(AH70,Anthro_Calc!C:P,10,FALSE) - VLOOKUP(AH70,Anthro_Calc!C:P,9,FALSE)))</f>
        <v/>
      </c>
      <c r="AL70" s="120" t="str">
        <f t="shared" ref="AL70:AL133" si="72">IF(AI70="", "", IF(AI70&gt;3, AK70, IF(AI70&lt;-3, AJ70, AI70)))</f>
        <v/>
      </c>
      <c r="AM70" s="117" t="str">
        <f t="shared" ref="AM70:AM133" si="73">IF(ISBLANK(AD70), "", IF(OR(AL70&lt; - 5, AL70 &gt; 5), "Please check weight and DOB again", IF(AL70&lt;=-3,"SEVERE", IF(AL70&lt;=-2,"MODERATE", IF(AL70&lt;=-1, "MILD", "NORMAL")))))</f>
        <v/>
      </c>
      <c r="AN70" s="104" t="str">
        <f t="shared" ref="AN70:AN133" si="74">IF(AND(ISERROR(FIND("Mild",$D$2)),AM70="MILD"),"NORMAL",AM70)</f>
        <v/>
      </c>
      <c r="AO70" s="76" t="str">
        <f t="shared" si="51"/>
        <v/>
      </c>
      <c r="AP70" s="77"/>
      <c r="AQ70" s="77" t="str">
        <f t="shared" ref="AQ70:AQ133" si="75">IF(AN70="NORMAL","GRADUATED",IF(AN70="MILD", "GRADUATED", IF(AN70="MODERATE","NOT-GRADUATED",IF(AN70="SEVERE","NOT-GRADUATED",""))))</f>
        <v/>
      </c>
      <c r="AR70" s="71"/>
      <c r="AS70" s="74"/>
      <c r="AT70" s="82"/>
      <c r="AU70" s="75" t="str">
        <f t="shared" si="52"/>
        <v/>
      </c>
      <c r="AV70" s="72">
        <f t="shared" ref="AV70:AV133" si="76">ROUND((AR70-M70)/30.4,0)</f>
        <v>0</v>
      </c>
      <c r="AW70" s="72">
        <f t="shared" ref="AW70:AW133" si="77">AR70-M70</f>
        <v>0</v>
      </c>
      <c r="AX70" s="72" t="str">
        <f t="shared" ref="AX70:AX133" si="78">L70&amp;AW70</f>
        <v>0</v>
      </c>
      <c r="AY70" s="72" t="str">
        <f>IF(ISBLANK(AT70), "", (POWER(AT70/VLOOKUP(AX70,Anthro_Calc!C:P,13,FALSE),VLOOKUP(AX70,Anthro_Calc!C:P,12,FALSE))-1) / (VLOOKUP(AX70,Anthro_Calc!C:P,14,FALSE)*VLOOKUP(AX70,Anthro_Calc!C:P,12,FALSE)))</f>
        <v/>
      </c>
      <c r="AZ70" s="72" t="str">
        <f>IF(ISBLANK(AT70), "", -3 + (AT70 -VLOOKUP(AX70,Anthro_Calc!C:P,4,FALSE)) / (VLOOKUP(AX70,Anthro_Calc!C:P,5,FALSE) - VLOOKUP(AX70,Anthro_Calc!C:P,4,FALSE)))</f>
        <v/>
      </c>
      <c r="BA70" s="72" t="str">
        <f>IF(ISBLANK(AT70), "", 3 + (AT70 -VLOOKUP(AX70,Anthro_Calc!C:P,10,FALSE)) / (VLOOKUP(AX70,Anthro_Calc!C:P,10,FALSE) - VLOOKUP(AX70,Anthro_Calc!C:P,9,FALSE)))</f>
        <v/>
      </c>
      <c r="BB70" s="120" t="str">
        <f t="shared" ref="BB70:BB133" si="79">IF(AY70="", "", IF(AY70&gt;3, BA70, IF(AY70&lt;-3, AZ70, AY70)))</f>
        <v/>
      </c>
      <c r="BC70" s="117" t="str">
        <f t="shared" ref="BC70:BC133" si="80">IF(ISBLANK(AT70), "", IF(OR(BB70&lt;-5, BB70&gt;5), "Please check weight and DOB again", IF(BB70&lt;=-3,"SEVERE", IF(BB70&lt;=-2,"MODERATE", IF(BB70&lt;=-1, "MILD", "NORMAL")))))</f>
        <v/>
      </c>
      <c r="BD70" s="104" t="str">
        <f t="shared" si="53"/>
        <v/>
      </c>
      <c r="BE70" s="76" t="str">
        <f t="shared" si="54"/>
        <v/>
      </c>
      <c r="BF70" s="73" t="str">
        <f t="shared" ref="BF70:BF133" si="81">IF(BD70="NORMAL","GRADUATED",IF(BD70="MILD", "GRADUATED", IF(BD70="MODERATE","NOT-GRADUATED",IF(BD70="SEVERE","NOT-GRADUATED",""))))</f>
        <v/>
      </c>
      <c r="BG70" s="73" t="str">
        <f t="shared" si="55"/>
        <v/>
      </c>
      <c r="BH70" s="77"/>
      <c r="BI70" s="133"/>
      <c r="BJ70" s="71"/>
      <c r="BK70" s="74"/>
      <c r="BL70" s="78"/>
      <c r="BM70" s="75" t="str">
        <f t="shared" si="56"/>
        <v/>
      </c>
      <c r="BN70" s="72">
        <f t="shared" ref="BN70:BN133" si="82">ROUND((BJ70-M70)/30.4,0)</f>
        <v>0</v>
      </c>
      <c r="BO70" s="72">
        <f t="shared" si="48"/>
        <v>0</v>
      </c>
      <c r="BP70" s="72" t="str">
        <f t="shared" ref="BP70:BP133" si="83">L70&amp;BO70</f>
        <v>0</v>
      </c>
      <c r="BQ70" s="72" t="str">
        <f>IF(ISBLANK(BL70), "", (POWER(BL70/VLOOKUP(BP70,Anthro_Calc!C:P,13,FALSE),VLOOKUP(BP70,Anthro_Calc!C:P,12,FALSE))-1) / (VLOOKUP(BP70,Anthro_Calc!C:P,14,FALSE)*VLOOKUP(BP70,Anthro_Calc!C:P,12,FALSE)))</f>
        <v/>
      </c>
      <c r="BR70" s="72" t="str">
        <f>IF(ISBLANK(BL70), "", -3 + (BL70 -VLOOKUP(BP70,Anthro_Calc!C:P,4,FALSE)) / (VLOOKUP(BP70,Anthro_Calc!C:P,5,FALSE) - VLOOKUP(BP70,Anthro_Calc!C:P,4,FALSE)))</f>
        <v/>
      </c>
      <c r="BS70" s="72" t="str">
        <f>IF(ISBLANK(BL70), "", 3 + (BL70 -VLOOKUP(BP70,Anthro_Calc!C:P,10,FALSE)) / (VLOOKUP(BP70,Anthro_Calc!C:P,10,FALSE) - VLOOKUP(BP70,Anthro_Calc!C:P,9,FALSE)))</f>
        <v/>
      </c>
      <c r="BT70" s="120" t="str">
        <f t="shared" ref="BT70:BT133" si="84">IF(BQ70="", "", IF(BQ70&gt;3, BS70, IF(BQ70&lt;-3, BR70, BQ70)))</f>
        <v/>
      </c>
      <c r="BU70" s="117" t="str">
        <f t="shared" ref="BU70:BU133" si="85">IF(ISBLANK(BL70), "", IF(OR(BT70 &lt;-5, BT70&gt;5), "Please check weight and DOB again", IF(BT70&lt;=-3,"SEVERE", IF(BT70&lt;=-2,"MODERATE", IF(BT70&lt;=-1, "MILD", "NORMAL")))))</f>
        <v/>
      </c>
      <c r="BV70" s="104" t="str">
        <f t="shared" ref="BV70:BV133" si="86">IF(AND(ISERROR(FIND("Mild",$D$2)),BU70="MILD"),"NORMAL",BU70)</f>
        <v/>
      </c>
      <c r="BW70" s="73" t="str">
        <f t="shared" si="57"/>
        <v/>
      </c>
      <c r="BX70" s="77"/>
      <c r="BY70" s="73" t="str">
        <f>IF(ISBLANK(BL70), "", VLOOKUP(Z70&amp;" "&amp;BV70&amp;" "&amp;BW70,Graduation_Criteria!$D$2:$E$34,2,FALSE))</f>
        <v/>
      </c>
      <c r="BZ70" s="73" t="str">
        <f t="shared" si="58"/>
        <v/>
      </c>
      <c r="CA70" s="71"/>
      <c r="CB70" s="74"/>
      <c r="CC70" s="74"/>
      <c r="CD70" s="115" t="str">
        <f t="shared" si="59"/>
        <v/>
      </c>
      <c r="CE70" s="79">
        <f t="shared" ref="CE70:CE133" si="87">ROUND((CA70-M70)/30.4,0)</f>
        <v>0</v>
      </c>
      <c r="CF70" s="79">
        <f t="shared" ref="CF70:CF133" si="88">CA70-M70</f>
        <v>0</v>
      </c>
      <c r="CG70" s="79" t="str">
        <f t="shared" ref="CG70:CG133" si="89">L70&amp;CF70</f>
        <v>0</v>
      </c>
      <c r="CH70" s="79" t="str">
        <f>IF(ISBLANK(CC70), "", (POWER(CC70/VLOOKUP(CG70,Anthro_Calc!C:P,13,FALSE),VLOOKUP(CG70,Anthro_Calc!C:P,12,FALSE))-1) / (VLOOKUP(CG70,Anthro_Calc!C:P,14,FALSE)*VLOOKUP(CG70,Anthro_Calc!C:P,12,FALSE)))</f>
        <v/>
      </c>
      <c r="CI70" s="79" t="str">
        <f>IF(ISBLANK(CC70), "", -3 + (CC70 -VLOOKUP(CG70,Anthro_Calc!C:P,4,FALSE)) / (VLOOKUP(CG70,Anthro_Calc!C:P,5,FALSE) - VLOOKUP(CG70,Anthro_Calc!C:P,4,FALSE)))</f>
        <v/>
      </c>
      <c r="CJ70" s="79" t="str">
        <f>IF(ISBLANK(CC70), "", 3 + (CC70 -VLOOKUP(CG70,Anthro_Calc!C:P,10,FALSE)) / (VLOOKUP(CG70,Anthro_Calc!C:P,10,FALSE) - VLOOKUP(CG70,Anthro_Calc!C:P,9,FALSE)))</f>
        <v/>
      </c>
      <c r="CK70" s="129" t="str">
        <f t="shared" ref="CK70:CK133" si="90">IF(CH70="", "", IF(CH70&gt;3, CJ70, IF(CH70&lt;-3, CI70, CH70)))</f>
        <v/>
      </c>
      <c r="CL70" s="117" t="str">
        <f t="shared" ref="CL70:CL133" si="91">IF(ISBLANK(CC70), "", IF(OR(CK70&lt;-5, CK70&gt;5), "Please check weight and DOB again", IF(CK70&lt;=-3,"SEVERE", IF(CK70&lt;=-2,"MODERATE", IF(CK70&lt;=-1, "MILD", "NORMAL")))))</f>
        <v/>
      </c>
      <c r="CM70" s="104" t="str">
        <f t="shared" ref="CM70:CM133" si="92">IF(AND(ISERROR(FIND("Mild",$D$2)),CL70="MILD"),"NORMAL",CL70)</f>
        <v/>
      </c>
      <c r="CN70" s="77"/>
      <c r="CO70" s="71"/>
      <c r="CP70" s="74"/>
      <c r="CQ70" s="74"/>
      <c r="CR70" s="118" t="str">
        <f t="shared" si="60"/>
        <v/>
      </c>
      <c r="CS70" s="119">
        <f t="shared" ref="CS70:CS133" si="93">ROUND((CO70-M70)/30.4,0)</f>
        <v>0</v>
      </c>
      <c r="CT70" s="119">
        <f t="shared" ref="CT70:CT133" si="94">CO70-M70</f>
        <v>0</v>
      </c>
      <c r="CU70" s="119" t="str">
        <f t="shared" ref="CU70:CU133" si="95">L70&amp;CT70</f>
        <v>0</v>
      </c>
      <c r="CV70" s="119" t="str">
        <f>IF(ISBLANK(CQ70), "", (POWER(CQ70/VLOOKUP(CU70,Anthro_Calc!C:P,13,FALSE),VLOOKUP(CU70,Anthro_Calc!C:P,12,FALSE))-1) / (VLOOKUP(CU70,Anthro_Calc!C:P,14,FALSE)*VLOOKUP(CU70,Anthro_Calc!C:P,12,FALSE)))</f>
        <v/>
      </c>
      <c r="CW70" s="119" t="str">
        <f>IF(ISBLANK(CQ70), "", -3 + (CQ70 -VLOOKUP(CU70,Anthro_Calc!C:P,4,FALSE)) / (VLOOKUP(CU70,Anthro_Calc!C:P,5,FALSE) - VLOOKUP(CU70,Anthro_Calc!C:P,4,FALSE)))</f>
        <v/>
      </c>
      <c r="CX70" s="119" t="str">
        <f>IF(ISBLANK(CQ70), "", 3 + (CQ70 -VLOOKUP(CU70,Anthro_Calc!C:P,10,FALSE)) / (VLOOKUP(CU70,Anthro_Calc!C:P,10,FALSE) - VLOOKUP(CU70,Anthro_Calc!C:P,9,FALSE)))</f>
        <v/>
      </c>
      <c r="CY70" s="128" t="str">
        <f t="shared" ref="CY70:CY133" si="96">IF(CV70="", "", IF(CV70&gt;3, CX70, IF(CV70&lt;-3, CW70, CV70)))</f>
        <v/>
      </c>
      <c r="CZ70" s="117" t="str">
        <f t="shared" ref="CZ70:CZ133" si="97">IF(ISBLANK(CQ70),"",IF(OR(CY70&lt;-5,CY70&gt;5),"Please check weight and DOB again",IF(CY70&lt;=-3,"SEVERE",IF(CY70&lt;=-2,"MODERATE",IF(CY70&lt;=-1,"MILD","NORMAL")))))</f>
        <v/>
      </c>
      <c r="DA70" s="104" t="str">
        <f t="shared" ref="DA70:DA133" si="98">IF(AND(ISERROR(FIND("Mild",$D$2)),CZ70="MILD"),"NORMAL",CZ70)</f>
        <v/>
      </c>
      <c r="DB70" s="135"/>
    </row>
    <row r="71" spans="1:106" s="80" customFormat="1" ht="15" customHeight="1">
      <c r="A71" s="134">
        <f t="shared" si="50"/>
        <v>67</v>
      </c>
      <c r="B71" s="66"/>
      <c r="C71" s="66"/>
      <c r="D71" s="66"/>
      <c r="E71" s="66"/>
      <c r="F71" s="66"/>
      <c r="G71" s="66"/>
      <c r="H71" s="66"/>
      <c r="I71" s="66"/>
      <c r="J71" s="66"/>
      <c r="K71" s="66"/>
      <c r="L71" s="66"/>
      <c r="M71" s="71"/>
      <c r="N71" s="69" t="str">
        <f t="shared" ca="1" si="61"/>
        <v/>
      </c>
      <c r="O71" s="70"/>
      <c r="P71" s="70"/>
      <c r="Q71" s="71"/>
      <c r="R71" s="82"/>
      <c r="S71" s="72" t="str">
        <f t="shared" si="62"/>
        <v/>
      </c>
      <c r="T71" s="72" t="str">
        <f t="shared" si="63"/>
        <v/>
      </c>
      <c r="U71" s="72" t="str">
        <f t="shared" si="64"/>
        <v/>
      </c>
      <c r="V71" s="72" t="str">
        <f>IF(ISBLANK(R71), "", (POWER(R71/VLOOKUP(U71,Anthro_Calc!C:P,13,FALSE),VLOOKUP(U71,Anthro_Calc!C:P,12,FALSE))-1) / (VLOOKUP(U71,Anthro_Calc!C:P,14,FALSE)*VLOOKUP(U71,Anthro_Calc!C:P,12,FALSE)))</f>
        <v/>
      </c>
      <c r="W71" s="72" t="str">
        <f>IF(ISBLANK(R71), "", -3 + (R71 -VLOOKUP(U71,Anthro_Calc!C:P,4,FALSE)) / (VLOOKUP(U71,Anthro_Calc!C:P,5,FALSE) - VLOOKUP(U71,Anthro_Calc!C:P,4,FALSE)))</f>
        <v/>
      </c>
      <c r="X71" s="72" t="str">
        <f>IF(ISBLANK(R71), "", 3 + (R71 -VLOOKUP(U71,Anthro_Calc!C:P,10,FALSE)) / (VLOOKUP(U71,Anthro_Calc!C:P,10,FALSE) - VLOOKUP(U71,Anthro_Calc!C:P,9,FALSE)))</f>
        <v/>
      </c>
      <c r="Y71" s="120" t="str">
        <f t="shared" si="65"/>
        <v/>
      </c>
      <c r="Z71" s="117" t="str">
        <f t="shared" si="66"/>
        <v/>
      </c>
      <c r="AA71" s="104" t="str">
        <f t="shared" si="67"/>
        <v/>
      </c>
      <c r="AB71" s="71"/>
      <c r="AC71" s="74"/>
      <c r="AD71" s="78"/>
      <c r="AE71" s="75" t="str">
        <f t="shared" si="68"/>
        <v/>
      </c>
      <c r="AF71" s="72">
        <f t="shared" si="69"/>
        <v>0</v>
      </c>
      <c r="AG71" s="72">
        <f t="shared" si="70"/>
        <v>0</v>
      </c>
      <c r="AH71" s="72" t="str">
        <f t="shared" si="71"/>
        <v>0</v>
      </c>
      <c r="AI71" s="72" t="str">
        <f>IF(ISBLANK(AD71), "", (POWER(AD71/VLOOKUP(AH71,Anthro_Calc!C:P,13,FALSE),VLOOKUP(AH71,Anthro_Calc!C:P,12,FALSE))-1) / (VLOOKUP(AH71,Anthro_Calc!C:P,14,FALSE)*VLOOKUP(AH71,Anthro_Calc!C:P,12,FALSE)))</f>
        <v/>
      </c>
      <c r="AJ71" s="72" t="str">
        <f>IF(ISBLANK(AD71), "", -3 + (AD71 -VLOOKUP(AH71,Anthro_Calc!C:P,4,FALSE)) / (VLOOKUP(AH71,Anthro_Calc!C:P,5,FALSE) - VLOOKUP(AH71,Anthro_Calc!C:P,4,FALSE)))</f>
        <v/>
      </c>
      <c r="AK71" s="72" t="str">
        <f>IF(ISBLANK(AD71), "", 3 + (AD71 -VLOOKUP(AH71,Anthro_Calc!C:P,10,FALSE)) / (VLOOKUP(AH71,Anthro_Calc!C:P,10,FALSE) - VLOOKUP(AH71,Anthro_Calc!C:P,9,FALSE)))</f>
        <v/>
      </c>
      <c r="AL71" s="120" t="str">
        <f t="shared" si="72"/>
        <v/>
      </c>
      <c r="AM71" s="117" t="str">
        <f t="shared" si="73"/>
        <v/>
      </c>
      <c r="AN71" s="104" t="str">
        <f t="shared" si="74"/>
        <v/>
      </c>
      <c r="AO71" s="76" t="str">
        <f t="shared" si="51"/>
        <v/>
      </c>
      <c r="AP71" s="77"/>
      <c r="AQ71" s="77" t="str">
        <f t="shared" si="75"/>
        <v/>
      </c>
      <c r="AR71" s="71"/>
      <c r="AS71" s="74"/>
      <c r="AT71" s="82"/>
      <c r="AU71" s="75" t="str">
        <f t="shared" si="52"/>
        <v/>
      </c>
      <c r="AV71" s="72">
        <f t="shared" si="76"/>
        <v>0</v>
      </c>
      <c r="AW71" s="72">
        <f t="shared" si="77"/>
        <v>0</v>
      </c>
      <c r="AX71" s="72" t="str">
        <f t="shared" si="78"/>
        <v>0</v>
      </c>
      <c r="AY71" s="72" t="str">
        <f>IF(ISBLANK(AT71), "", (POWER(AT71/VLOOKUP(AX71,Anthro_Calc!C:P,13,FALSE),VLOOKUP(AX71,Anthro_Calc!C:P,12,FALSE))-1) / (VLOOKUP(AX71,Anthro_Calc!C:P,14,FALSE)*VLOOKUP(AX71,Anthro_Calc!C:P,12,FALSE)))</f>
        <v/>
      </c>
      <c r="AZ71" s="72" t="str">
        <f>IF(ISBLANK(AT71), "", -3 + (AT71 -VLOOKUP(AX71,Anthro_Calc!C:P,4,FALSE)) / (VLOOKUP(AX71,Anthro_Calc!C:P,5,FALSE) - VLOOKUP(AX71,Anthro_Calc!C:P,4,FALSE)))</f>
        <v/>
      </c>
      <c r="BA71" s="72" t="str">
        <f>IF(ISBLANK(AT71), "", 3 + (AT71 -VLOOKUP(AX71,Anthro_Calc!C:P,10,FALSE)) / (VLOOKUP(AX71,Anthro_Calc!C:P,10,FALSE) - VLOOKUP(AX71,Anthro_Calc!C:P,9,FALSE)))</f>
        <v/>
      </c>
      <c r="BB71" s="120" t="str">
        <f t="shared" si="79"/>
        <v/>
      </c>
      <c r="BC71" s="117" t="str">
        <f t="shared" si="80"/>
        <v/>
      </c>
      <c r="BD71" s="104" t="str">
        <f t="shared" si="53"/>
        <v/>
      </c>
      <c r="BE71" s="76" t="str">
        <f t="shared" si="54"/>
        <v/>
      </c>
      <c r="BF71" s="73" t="str">
        <f t="shared" si="81"/>
        <v/>
      </c>
      <c r="BG71" s="73" t="str">
        <f t="shared" si="55"/>
        <v/>
      </c>
      <c r="BH71" s="77"/>
      <c r="BI71" s="133"/>
      <c r="BJ71" s="71"/>
      <c r="BK71" s="74"/>
      <c r="BL71" s="78"/>
      <c r="BM71" s="75" t="str">
        <f t="shared" si="56"/>
        <v/>
      </c>
      <c r="BN71" s="72">
        <f t="shared" si="82"/>
        <v>0</v>
      </c>
      <c r="BO71" s="72">
        <f t="shared" ref="BO71:BO134" si="99">BJ71-M71</f>
        <v>0</v>
      </c>
      <c r="BP71" s="72" t="str">
        <f t="shared" si="83"/>
        <v>0</v>
      </c>
      <c r="BQ71" s="72" t="str">
        <f>IF(ISBLANK(BL71), "", (POWER(BL71/VLOOKUP(BP71,Anthro_Calc!C:P,13,FALSE),VLOOKUP(BP71,Anthro_Calc!C:P,12,FALSE))-1) / (VLOOKUP(BP71,Anthro_Calc!C:P,14,FALSE)*VLOOKUP(BP71,Anthro_Calc!C:P,12,FALSE)))</f>
        <v/>
      </c>
      <c r="BR71" s="72" t="str">
        <f>IF(ISBLANK(BL71), "", -3 + (BL71 -VLOOKUP(BP71,Anthro_Calc!C:P,4,FALSE)) / (VLOOKUP(BP71,Anthro_Calc!C:P,5,FALSE) - VLOOKUP(BP71,Anthro_Calc!C:P,4,FALSE)))</f>
        <v/>
      </c>
      <c r="BS71" s="72" t="str">
        <f>IF(ISBLANK(BL71), "", 3 + (BL71 -VLOOKUP(BP71,Anthro_Calc!C:P,10,FALSE)) / (VLOOKUP(BP71,Anthro_Calc!C:P,10,FALSE) - VLOOKUP(BP71,Anthro_Calc!C:P,9,FALSE)))</f>
        <v/>
      </c>
      <c r="BT71" s="120" t="str">
        <f t="shared" si="84"/>
        <v/>
      </c>
      <c r="BU71" s="117" t="str">
        <f t="shared" si="85"/>
        <v/>
      </c>
      <c r="BV71" s="104" t="str">
        <f t="shared" si="86"/>
        <v/>
      </c>
      <c r="BW71" s="73" t="str">
        <f t="shared" si="57"/>
        <v/>
      </c>
      <c r="BX71" s="77"/>
      <c r="BY71" s="73" t="str">
        <f>IF(ISBLANK(BL71), "", VLOOKUP(Z71&amp;" "&amp;BV71&amp;" "&amp;BW71,Graduation_Criteria!$D$2:$E$34,2,FALSE))</f>
        <v/>
      </c>
      <c r="BZ71" s="73" t="str">
        <f t="shared" si="58"/>
        <v/>
      </c>
      <c r="CA71" s="71"/>
      <c r="CB71" s="74"/>
      <c r="CC71" s="74"/>
      <c r="CD71" s="115" t="str">
        <f t="shared" si="59"/>
        <v/>
      </c>
      <c r="CE71" s="79">
        <f t="shared" si="87"/>
        <v>0</v>
      </c>
      <c r="CF71" s="79">
        <f t="shared" si="88"/>
        <v>0</v>
      </c>
      <c r="CG71" s="79" t="str">
        <f t="shared" si="89"/>
        <v>0</v>
      </c>
      <c r="CH71" s="79" t="str">
        <f>IF(ISBLANK(CC71), "", (POWER(CC71/VLOOKUP(CG71,Anthro_Calc!C:P,13,FALSE),VLOOKUP(CG71,Anthro_Calc!C:P,12,FALSE))-1) / (VLOOKUP(CG71,Anthro_Calc!C:P,14,FALSE)*VLOOKUP(CG71,Anthro_Calc!C:P,12,FALSE)))</f>
        <v/>
      </c>
      <c r="CI71" s="79" t="str">
        <f>IF(ISBLANK(CC71), "", -3 + (CC71 -VLOOKUP(CG71,Anthro_Calc!C:P,4,FALSE)) / (VLOOKUP(CG71,Anthro_Calc!C:P,5,FALSE) - VLOOKUP(CG71,Anthro_Calc!C:P,4,FALSE)))</f>
        <v/>
      </c>
      <c r="CJ71" s="79" t="str">
        <f>IF(ISBLANK(CC71), "", 3 + (CC71 -VLOOKUP(CG71,Anthro_Calc!C:P,10,FALSE)) / (VLOOKUP(CG71,Anthro_Calc!C:P,10,FALSE) - VLOOKUP(CG71,Anthro_Calc!C:P,9,FALSE)))</f>
        <v/>
      </c>
      <c r="CK71" s="129" t="str">
        <f t="shared" si="90"/>
        <v/>
      </c>
      <c r="CL71" s="117" t="str">
        <f t="shared" si="91"/>
        <v/>
      </c>
      <c r="CM71" s="104" t="str">
        <f t="shared" si="92"/>
        <v/>
      </c>
      <c r="CN71" s="77"/>
      <c r="CO71" s="71"/>
      <c r="CP71" s="74"/>
      <c r="CQ71" s="74"/>
      <c r="CR71" s="118" t="str">
        <f t="shared" si="60"/>
        <v/>
      </c>
      <c r="CS71" s="119">
        <f t="shared" si="93"/>
        <v>0</v>
      </c>
      <c r="CT71" s="119">
        <f t="shared" si="94"/>
        <v>0</v>
      </c>
      <c r="CU71" s="119" t="str">
        <f t="shared" si="95"/>
        <v>0</v>
      </c>
      <c r="CV71" s="119" t="str">
        <f>IF(ISBLANK(CQ71), "", (POWER(CQ71/VLOOKUP(CU71,Anthro_Calc!C:P,13,FALSE),VLOOKUP(CU71,Anthro_Calc!C:P,12,FALSE))-1) / (VLOOKUP(CU71,Anthro_Calc!C:P,14,FALSE)*VLOOKUP(CU71,Anthro_Calc!C:P,12,FALSE)))</f>
        <v/>
      </c>
      <c r="CW71" s="119" t="str">
        <f>IF(ISBLANK(CQ71), "", -3 + (CQ71 -VLOOKUP(CU71,Anthro_Calc!C:P,4,FALSE)) / (VLOOKUP(CU71,Anthro_Calc!C:P,5,FALSE) - VLOOKUP(CU71,Anthro_Calc!C:P,4,FALSE)))</f>
        <v/>
      </c>
      <c r="CX71" s="119" t="str">
        <f>IF(ISBLANK(CQ71), "", 3 + (CQ71 -VLOOKUP(CU71,Anthro_Calc!C:P,10,FALSE)) / (VLOOKUP(CU71,Anthro_Calc!C:P,10,FALSE) - VLOOKUP(CU71,Anthro_Calc!C:P,9,FALSE)))</f>
        <v/>
      </c>
      <c r="CY71" s="128" t="str">
        <f t="shared" si="96"/>
        <v/>
      </c>
      <c r="CZ71" s="117" t="str">
        <f t="shared" si="97"/>
        <v/>
      </c>
      <c r="DA71" s="104" t="str">
        <f t="shared" si="98"/>
        <v/>
      </c>
      <c r="DB71" s="135"/>
    </row>
    <row r="72" spans="1:106" s="80" customFormat="1" ht="15" customHeight="1">
      <c r="A72" s="134">
        <f t="shared" si="50"/>
        <v>68</v>
      </c>
      <c r="B72" s="66"/>
      <c r="C72" s="66"/>
      <c r="D72" s="66"/>
      <c r="E72" s="66"/>
      <c r="F72" s="66"/>
      <c r="G72" s="66"/>
      <c r="H72" s="66"/>
      <c r="I72" s="66"/>
      <c r="J72" s="66"/>
      <c r="K72" s="66"/>
      <c r="L72" s="66"/>
      <c r="M72" s="71"/>
      <c r="N72" s="69" t="str">
        <f t="shared" ca="1" si="61"/>
        <v/>
      </c>
      <c r="O72" s="70"/>
      <c r="P72" s="70"/>
      <c r="Q72" s="71"/>
      <c r="R72" s="82"/>
      <c r="S72" s="72" t="str">
        <f t="shared" si="62"/>
        <v/>
      </c>
      <c r="T72" s="72" t="str">
        <f t="shared" si="63"/>
        <v/>
      </c>
      <c r="U72" s="72" t="str">
        <f t="shared" si="64"/>
        <v/>
      </c>
      <c r="V72" s="72" t="str">
        <f>IF(ISBLANK(R72), "", (POWER(R72/VLOOKUP(U72,Anthro_Calc!C:P,13,FALSE),VLOOKUP(U72,Anthro_Calc!C:P,12,FALSE))-1) / (VLOOKUP(U72,Anthro_Calc!C:P,14,FALSE)*VLOOKUP(U72,Anthro_Calc!C:P,12,FALSE)))</f>
        <v/>
      </c>
      <c r="W72" s="72" t="str">
        <f>IF(ISBLANK(R72), "", -3 + (R72 -VLOOKUP(U72,Anthro_Calc!C:P,4,FALSE)) / (VLOOKUP(U72,Anthro_Calc!C:P,5,FALSE) - VLOOKUP(U72,Anthro_Calc!C:P,4,FALSE)))</f>
        <v/>
      </c>
      <c r="X72" s="72" t="str">
        <f>IF(ISBLANK(R72), "", 3 + (R72 -VLOOKUP(U72,Anthro_Calc!C:P,10,FALSE)) / (VLOOKUP(U72,Anthro_Calc!C:P,10,FALSE) - VLOOKUP(U72,Anthro_Calc!C:P,9,FALSE)))</f>
        <v/>
      </c>
      <c r="Y72" s="120" t="str">
        <f t="shared" si="65"/>
        <v/>
      </c>
      <c r="Z72" s="117" t="str">
        <f t="shared" si="66"/>
        <v/>
      </c>
      <c r="AA72" s="104" t="str">
        <f t="shared" si="67"/>
        <v/>
      </c>
      <c r="AB72" s="71"/>
      <c r="AC72" s="74"/>
      <c r="AD72" s="78"/>
      <c r="AE72" s="75" t="str">
        <f t="shared" si="68"/>
        <v/>
      </c>
      <c r="AF72" s="72">
        <f t="shared" si="69"/>
        <v>0</v>
      </c>
      <c r="AG72" s="72">
        <f t="shared" si="70"/>
        <v>0</v>
      </c>
      <c r="AH72" s="72" t="str">
        <f t="shared" si="71"/>
        <v>0</v>
      </c>
      <c r="AI72" s="72" t="str">
        <f>IF(ISBLANK(AD72), "", (POWER(AD72/VLOOKUP(AH72,Anthro_Calc!C:P,13,FALSE),VLOOKUP(AH72,Anthro_Calc!C:P,12,FALSE))-1) / (VLOOKUP(AH72,Anthro_Calc!C:P,14,FALSE)*VLOOKUP(AH72,Anthro_Calc!C:P,12,FALSE)))</f>
        <v/>
      </c>
      <c r="AJ72" s="72" t="str">
        <f>IF(ISBLANK(AD72), "", -3 + (AD72 -VLOOKUP(AH72,Anthro_Calc!C:P,4,FALSE)) / (VLOOKUP(AH72,Anthro_Calc!C:P,5,FALSE) - VLOOKUP(AH72,Anthro_Calc!C:P,4,FALSE)))</f>
        <v/>
      </c>
      <c r="AK72" s="72" t="str">
        <f>IF(ISBLANK(AD72), "", 3 + (AD72 -VLOOKUP(AH72,Anthro_Calc!C:P,10,FALSE)) / (VLOOKUP(AH72,Anthro_Calc!C:P,10,FALSE) - VLOOKUP(AH72,Anthro_Calc!C:P,9,FALSE)))</f>
        <v/>
      </c>
      <c r="AL72" s="120" t="str">
        <f t="shared" si="72"/>
        <v/>
      </c>
      <c r="AM72" s="117" t="str">
        <f t="shared" si="73"/>
        <v/>
      </c>
      <c r="AN72" s="104" t="str">
        <f t="shared" si="74"/>
        <v/>
      </c>
      <c r="AO72" s="76" t="str">
        <f t="shared" si="51"/>
        <v/>
      </c>
      <c r="AP72" s="77"/>
      <c r="AQ72" s="77" t="str">
        <f t="shared" si="75"/>
        <v/>
      </c>
      <c r="AR72" s="71"/>
      <c r="AS72" s="74"/>
      <c r="AT72" s="82"/>
      <c r="AU72" s="75" t="str">
        <f t="shared" si="52"/>
        <v/>
      </c>
      <c r="AV72" s="72">
        <f t="shared" si="76"/>
        <v>0</v>
      </c>
      <c r="AW72" s="72">
        <f t="shared" si="77"/>
        <v>0</v>
      </c>
      <c r="AX72" s="72" t="str">
        <f t="shared" si="78"/>
        <v>0</v>
      </c>
      <c r="AY72" s="72" t="str">
        <f>IF(ISBLANK(AT72), "", (POWER(AT72/VLOOKUP(AX72,Anthro_Calc!C:P,13,FALSE),VLOOKUP(AX72,Anthro_Calc!C:P,12,FALSE))-1) / (VLOOKUP(AX72,Anthro_Calc!C:P,14,FALSE)*VLOOKUP(AX72,Anthro_Calc!C:P,12,FALSE)))</f>
        <v/>
      </c>
      <c r="AZ72" s="72" t="str">
        <f>IF(ISBLANK(AT72), "", -3 + (AT72 -VLOOKUP(AX72,Anthro_Calc!C:P,4,FALSE)) / (VLOOKUP(AX72,Anthro_Calc!C:P,5,FALSE) - VLOOKUP(AX72,Anthro_Calc!C:P,4,FALSE)))</f>
        <v/>
      </c>
      <c r="BA72" s="72" t="str">
        <f>IF(ISBLANK(AT72), "", 3 + (AT72 -VLOOKUP(AX72,Anthro_Calc!C:P,10,FALSE)) / (VLOOKUP(AX72,Anthro_Calc!C:P,10,FALSE) - VLOOKUP(AX72,Anthro_Calc!C:P,9,FALSE)))</f>
        <v/>
      </c>
      <c r="BB72" s="120" t="str">
        <f t="shared" si="79"/>
        <v/>
      </c>
      <c r="BC72" s="117" t="str">
        <f t="shared" si="80"/>
        <v/>
      </c>
      <c r="BD72" s="104" t="str">
        <f t="shared" si="53"/>
        <v/>
      </c>
      <c r="BE72" s="76" t="str">
        <f t="shared" si="54"/>
        <v/>
      </c>
      <c r="BF72" s="73" t="str">
        <f t="shared" si="81"/>
        <v/>
      </c>
      <c r="BG72" s="73" t="str">
        <f t="shared" si="55"/>
        <v/>
      </c>
      <c r="BH72" s="77"/>
      <c r="BI72" s="133"/>
      <c r="BJ72" s="71"/>
      <c r="BK72" s="74"/>
      <c r="BL72" s="78"/>
      <c r="BM72" s="75" t="str">
        <f t="shared" si="56"/>
        <v/>
      </c>
      <c r="BN72" s="72">
        <f t="shared" si="82"/>
        <v>0</v>
      </c>
      <c r="BO72" s="72">
        <f t="shared" si="99"/>
        <v>0</v>
      </c>
      <c r="BP72" s="72" t="str">
        <f t="shared" si="83"/>
        <v>0</v>
      </c>
      <c r="BQ72" s="72" t="str">
        <f>IF(ISBLANK(BL72), "", (POWER(BL72/VLOOKUP(BP72,Anthro_Calc!C:P,13,FALSE),VLOOKUP(BP72,Anthro_Calc!C:P,12,FALSE))-1) / (VLOOKUP(BP72,Anthro_Calc!C:P,14,FALSE)*VLOOKUP(BP72,Anthro_Calc!C:P,12,FALSE)))</f>
        <v/>
      </c>
      <c r="BR72" s="72" t="str">
        <f>IF(ISBLANK(BL72), "", -3 + (BL72 -VLOOKUP(BP72,Anthro_Calc!C:P,4,FALSE)) / (VLOOKUP(BP72,Anthro_Calc!C:P,5,FALSE) - VLOOKUP(BP72,Anthro_Calc!C:P,4,FALSE)))</f>
        <v/>
      </c>
      <c r="BS72" s="72" t="str">
        <f>IF(ISBLANK(BL72), "", 3 + (BL72 -VLOOKUP(BP72,Anthro_Calc!C:P,10,FALSE)) / (VLOOKUP(BP72,Anthro_Calc!C:P,10,FALSE) - VLOOKUP(BP72,Anthro_Calc!C:P,9,FALSE)))</f>
        <v/>
      </c>
      <c r="BT72" s="120" t="str">
        <f t="shared" si="84"/>
        <v/>
      </c>
      <c r="BU72" s="117" t="str">
        <f t="shared" si="85"/>
        <v/>
      </c>
      <c r="BV72" s="104" t="str">
        <f t="shared" si="86"/>
        <v/>
      </c>
      <c r="BW72" s="73" t="str">
        <f t="shared" si="57"/>
        <v/>
      </c>
      <c r="BX72" s="77"/>
      <c r="BY72" s="73" t="str">
        <f>IF(ISBLANK(BL72), "", VLOOKUP(Z72&amp;" "&amp;BV72&amp;" "&amp;BW72,Graduation_Criteria!$D$2:$E$34,2,FALSE))</f>
        <v/>
      </c>
      <c r="BZ72" s="73" t="str">
        <f t="shared" si="58"/>
        <v/>
      </c>
      <c r="CA72" s="71"/>
      <c r="CB72" s="74"/>
      <c r="CC72" s="74"/>
      <c r="CD72" s="115" t="str">
        <f t="shared" si="59"/>
        <v/>
      </c>
      <c r="CE72" s="79">
        <f t="shared" si="87"/>
        <v>0</v>
      </c>
      <c r="CF72" s="79">
        <f t="shared" si="88"/>
        <v>0</v>
      </c>
      <c r="CG72" s="79" t="str">
        <f t="shared" si="89"/>
        <v>0</v>
      </c>
      <c r="CH72" s="79" t="str">
        <f>IF(ISBLANK(CC72), "", (POWER(CC72/VLOOKUP(CG72,Anthro_Calc!C:P,13,FALSE),VLOOKUP(CG72,Anthro_Calc!C:P,12,FALSE))-1) / (VLOOKUP(CG72,Anthro_Calc!C:P,14,FALSE)*VLOOKUP(CG72,Anthro_Calc!C:P,12,FALSE)))</f>
        <v/>
      </c>
      <c r="CI72" s="79" t="str">
        <f>IF(ISBLANK(CC72), "", -3 + (CC72 -VLOOKUP(CG72,Anthro_Calc!C:P,4,FALSE)) / (VLOOKUP(CG72,Anthro_Calc!C:P,5,FALSE) - VLOOKUP(CG72,Anthro_Calc!C:P,4,FALSE)))</f>
        <v/>
      </c>
      <c r="CJ72" s="79" t="str">
        <f>IF(ISBLANK(CC72), "", 3 + (CC72 -VLOOKUP(CG72,Anthro_Calc!C:P,10,FALSE)) / (VLOOKUP(CG72,Anthro_Calc!C:P,10,FALSE) - VLOOKUP(CG72,Anthro_Calc!C:P,9,FALSE)))</f>
        <v/>
      </c>
      <c r="CK72" s="129" t="str">
        <f t="shared" si="90"/>
        <v/>
      </c>
      <c r="CL72" s="117" t="str">
        <f t="shared" si="91"/>
        <v/>
      </c>
      <c r="CM72" s="104" t="str">
        <f t="shared" si="92"/>
        <v/>
      </c>
      <c r="CN72" s="77"/>
      <c r="CO72" s="71"/>
      <c r="CP72" s="74"/>
      <c r="CQ72" s="74"/>
      <c r="CR72" s="118" t="str">
        <f t="shared" si="60"/>
        <v/>
      </c>
      <c r="CS72" s="119">
        <f t="shared" si="93"/>
        <v>0</v>
      </c>
      <c r="CT72" s="119">
        <f t="shared" si="94"/>
        <v>0</v>
      </c>
      <c r="CU72" s="119" t="str">
        <f t="shared" si="95"/>
        <v>0</v>
      </c>
      <c r="CV72" s="119" t="str">
        <f>IF(ISBLANK(CQ72), "", (POWER(CQ72/VLOOKUP(CU72,Anthro_Calc!C:P,13,FALSE),VLOOKUP(CU72,Anthro_Calc!C:P,12,FALSE))-1) / (VLOOKUP(CU72,Anthro_Calc!C:P,14,FALSE)*VLOOKUP(CU72,Anthro_Calc!C:P,12,FALSE)))</f>
        <v/>
      </c>
      <c r="CW72" s="119" t="str">
        <f>IF(ISBLANK(CQ72), "", -3 + (CQ72 -VLOOKUP(CU72,Anthro_Calc!C:P,4,FALSE)) / (VLOOKUP(CU72,Anthro_Calc!C:P,5,FALSE) - VLOOKUP(CU72,Anthro_Calc!C:P,4,FALSE)))</f>
        <v/>
      </c>
      <c r="CX72" s="119" t="str">
        <f>IF(ISBLANK(CQ72), "", 3 + (CQ72 -VLOOKUP(CU72,Anthro_Calc!C:P,10,FALSE)) / (VLOOKUP(CU72,Anthro_Calc!C:P,10,FALSE) - VLOOKUP(CU72,Anthro_Calc!C:P,9,FALSE)))</f>
        <v/>
      </c>
      <c r="CY72" s="128" t="str">
        <f t="shared" si="96"/>
        <v/>
      </c>
      <c r="CZ72" s="117" t="str">
        <f t="shared" si="97"/>
        <v/>
      </c>
      <c r="DA72" s="104" t="str">
        <f t="shared" si="98"/>
        <v/>
      </c>
      <c r="DB72" s="135"/>
    </row>
    <row r="73" spans="1:106" s="80" customFormat="1" ht="15" customHeight="1">
      <c r="A73" s="134">
        <f t="shared" si="50"/>
        <v>69</v>
      </c>
      <c r="B73" s="66"/>
      <c r="C73" s="66"/>
      <c r="D73" s="66"/>
      <c r="E73" s="66"/>
      <c r="F73" s="66"/>
      <c r="G73" s="66"/>
      <c r="H73" s="66"/>
      <c r="I73" s="66"/>
      <c r="J73" s="66"/>
      <c r="K73" s="66"/>
      <c r="L73" s="66"/>
      <c r="M73" s="71"/>
      <c r="N73" s="69" t="str">
        <f t="shared" ca="1" si="61"/>
        <v/>
      </c>
      <c r="O73" s="70"/>
      <c r="P73" s="70"/>
      <c r="Q73" s="71"/>
      <c r="R73" s="82"/>
      <c r="S73" s="72" t="str">
        <f t="shared" si="62"/>
        <v/>
      </c>
      <c r="T73" s="72" t="str">
        <f t="shared" si="63"/>
        <v/>
      </c>
      <c r="U73" s="72" t="str">
        <f t="shared" si="64"/>
        <v/>
      </c>
      <c r="V73" s="72" t="str">
        <f>IF(ISBLANK(R73), "", (POWER(R73/VLOOKUP(U73,Anthro_Calc!C:P,13,FALSE),VLOOKUP(U73,Anthro_Calc!C:P,12,FALSE))-1) / (VLOOKUP(U73,Anthro_Calc!C:P,14,FALSE)*VLOOKUP(U73,Anthro_Calc!C:P,12,FALSE)))</f>
        <v/>
      </c>
      <c r="W73" s="72" t="str">
        <f>IF(ISBLANK(R73), "", -3 + (R73 -VLOOKUP(U73,Anthro_Calc!C:P,4,FALSE)) / (VLOOKUP(U73,Anthro_Calc!C:P,5,FALSE) - VLOOKUP(U73,Anthro_Calc!C:P,4,FALSE)))</f>
        <v/>
      </c>
      <c r="X73" s="72" t="str">
        <f>IF(ISBLANK(R73), "", 3 + (R73 -VLOOKUP(U73,Anthro_Calc!C:P,10,FALSE)) / (VLOOKUP(U73,Anthro_Calc!C:P,10,FALSE) - VLOOKUP(U73,Anthro_Calc!C:P,9,FALSE)))</f>
        <v/>
      </c>
      <c r="Y73" s="120" t="str">
        <f t="shared" si="65"/>
        <v/>
      </c>
      <c r="Z73" s="117" t="str">
        <f t="shared" si="66"/>
        <v/>
      </c>
      <c r="AA73" s="104" t="str">
        <f t="shared" si="67"/>
        <v/>
      </c>
      <c r="AB73" s="71"/>
      <c r="AC73" s="74"/>
      <c r="AD73" s="78"/>
      <c r="AE73" s="75" t="str">
        <f t="shared" si="68"/>
        <v/>
      </c>
      <c r="AF73" s="72">
        <f t="shared" si="69"/>
        <v>0</v>
      </c>
      <c r="AG73" s="72">
        <f t="shared" si="70"/>
        <v>0</v>
      </c>
      <c r="AH73" s="72" t="str">
        <f t="shared" si="71"/>
        <v>0</v>
      </c>
      <c r="AI73" s="72" t="str">
        <f>IF(ISBLANK(AD73), "", (POWER(AD73/VLOOKUP(AH73,Anthro_Calc!C:P,13,FALSE),VLOOKUP(AH73,Anthro_Calc!C:P,12,FALSE))-1) / (VLOOKUP(AH73,Anthro_Calc!C:P,14,FALSE)*VLOOKUP(AH73,Anthro_Calc!C:P,12,FALSE)))</f>
        <v/>
      </c>
      <c r="AJ73" s="72" t="str">
        <f>IF(ISBLANK(AD73), "", -3 + (AD73 -VLOOKUP(AH73,Anthro_Calc!C:P,4,FALSE)) / (VLOOKUP(AH73,Anthro_Calc!C:P,5,FALSE) - VLOOKUP(AH73,Anthro_Calc!C:P,4,FALSE)))</f>
        <v/>
      </c>
      <c r="AK73" s="72" t="str">
        <f>IF(ISBLANK(AD73), "", 3 + (AD73 -VLOOKUP(AH73,Anthro_Calc!C:P,10,FALSE)) / (VLOOKUP(AH73,Anthro_Calc!C:P,10,FALSE) - VLOOKUP(AH73,Anthro_Calc!C:P,9,FALSE)))</f>
        <v/>
      </c>
      <c r="AL73" s="120" t="str">
        <f t="shared" si="72"/>
        <v/>
      </c>
      <c r="AM73" s="117" t="str">
        <f t="shared" si="73"/>
        <v/>
      </c>
      <c r="AN73" s="104" t="str">
        <f t="shared" si="74"/>
        <v/>
      </c>
      <c r="AO73" s="76" t="str">
        <f t="shared" si="51"/>
        <v/>
      </c>
      <c r="AP73" s="77"/>
      <c r="AQ73" s="77" t="str">
        <f t="shared" si="75"/>
        <v/>
      </c>
      <c r="AR73" s="71"/>
      <c r="AS73" s="74"/>
      <c r="AT73" s="82"/>
      <c r="AU73" s="75" t="str">
        <f t="shared" si="52"/>
        <v/>
      </c>
      <c r="AV73" s="72">
        <f t="shared" si="76"/>
        <v>0</v>
      </c>
      <c r="AW73" s="72">
        <f t="shared" si="77"/>
        <v>0</v>
      </c>
      <c r="AX73" s="72" t="str">
        <f t="shared" si="78"/>
        <v>0</v>
      </c>
      <c r="AY73" s="72" t="str">
        <f>IF(ISBLANK(AT73), "", (POWER(AT73/VLOOKUP(AX73,Anthro_Calc!C:P,13,FALSE),VLOOKUP(AX73,Anthro_Calc!C:P,12,FALSE))-1) / (VLOOKUP(AX73,Anthro_Calc!C:P,14,FALSE)*VLOOKUP(AX73,Anthro_Calc!C:P,12,FALSE)))</f>
        <v/>
      </c>
      <c r="AZ73" s="72" t="str">
        <f>IF(ISBLANK(AT73), "", -3 + (AT73 -VLOOKUP(AX73,Anthro_Calc!C:P,4,FALSE)) / (VLOOKUP(AX73,Anthro_Calc!C:P,5,FALSE) - VLOOKUP(AX73,Anthro_Calc!C:P,4,FALSE)))</f>
        <v/>
      </c>
      <c r="BA73" s="72" t="str">
        <f>IF(ISBLANK(AT73), "", 3 + (AT73 -VLOOKUP(AX73,Anthro_Calc!C:P,10,FALSE)) / (VLOOKUP(AX73,Anthro_Calc!C:P,10,FALSE) - VLOOKUP(AX73,Anthro_Calc!C:P,9,FALSE)))</f>
        <v/>
      </c>
      <c r="BB73" s="120" t="str">
        <f t="shared" si="79"/>
        <v/>
      </c>
      <c r="BC73" s="117" t="str">
        <f t="shared" si="80"/>
        <v/>
      </c>
      <c r="BD73" s="104" t="str">
        <f t="shared" si="53"/>
        <v/>
      </c>
      <c r="BE73" s="76" t="str">
        <f t="shared" si="54"/>
        <v/>
      </c>
      <c r="BF73" s="73" t="str">
        <f t="shared" si="81"/>
        <v/>
      </c>
      <c r="BG73" s="73" t="str">
        <f t="shared" si="55"/>
        <v/>
      </c>
      <c r="BH73" s="77"/>
      <c r="BI73" s="133"/>
      <c r="BJ73" s="71"/>
      <c r="BK73" s="74"/>
      <c r="BL73" s="78"/>
      <c r="BM73" s="75" t="str">
        <f t="shared" si="56"/>
        <v/>
      </c>
      <c r="BN73" s="72">
        <f t="shared" si="82"/>
        <v>0</v>
      </c>
      <c r="BO73" s="72">
        <f t="shared" si="99"/>
        <v>0</v>
      </c>
      <c r="BP73" s="72" t="str">
        <f t="shared" si="83"/>
        <v>0</v>
      </c>
      <c r="BQ73" s="72" t="str">
        <f>IF(ISBLANK(BL73), "", (POWER(BL73/VLOOKUP(BP73,Anthro_Calc!C:P,13,FALSE),VLOOKUP(BP73,Anthro_Calc!C:P,12,FALSE))-1) / (VLOOKUP(BP73,Anthro_Calc!C:P,14,FALSE)*VLOOKUP(BP73,Anthro_Calc!C:P,12,FALSE)))</f>
        <v/>
      </c>
      <c r="BR73" s="72" t="str">
        <f>IF(ISBLANK(BL73), "", -3 + (BL73 -VLOOKUP(BP73,Anthro_Calc!C:P,4,FALSE)) / (VLOOKUP(BP73,Anthro_Calc!C:P,5,FALSE) - VLOOKUP(BP73,Anthro_Calc!C:P,4,FALSE)))</f>
        <v/>
      </c>
      <c r="BS73" s="72" t="str">
        <f>IF(ISBLANK(BL73), "", 3 + (BL73 -VLOOKUP(BP73,Anthro_Calc!C:P,10,FALSE)) / (VLOOKUP(BP73,Anthro_Calc!C:P,10,FALSE) - VLOOKUP(BP73,Anthro_Calc!C:P,9,FALSE)))</f>
        <v/>
      </c>
      <c r="BT73" s="120" t="str">
        <f t="shared" si="84"/>
        <v/>
      </c>
      <c r="BU73" s="117" t="str">
        <f t="shared" si="85"/>
        <v/>
      </c>
      <c r="BV73" s="104" t="str">
        <f t="shared" si="86"/>
        <v/>
      </c>
      <c r="BW73" s="73" t="str">
        <f t="shared" si="57"/>
        <v/>
      </c>
      <c r="BX73" s="77"/>
      <c r="BY73" s="73" t="str">
        <f>IF(ISBLANK(BL73), "", VLOOKUP(Z73&amp;" "&amp;BV73&amp;" "&amp;BW73,Graduation_Criteria!$D$2:$E$34,2,FALSE))</f>
        <v/>
      </c>
      <c r="BZ73" s="73" t="str">
        <f t="shared" si="58"/>
        <v/>
      </c>
      <c r="CA73" s="71"/>
      <c r="CB73" s="74"/>
      <c r="CC73" s="74"/>
      <c r="CD73" s="115" t="str">
        <f t="shared" si="59"/>
        <v/>
      </c>
      <c r="CE73" s="79">
        <f t="shared" si="87"/>
        <v>0</v>
      </c>
      <c r="CF73" s="79">
        <f t="shared" si="88"/>
        <v>0</v>
      </c>
      <c r="CG73" s="79" t="str">
        <f t="shared" si="89"/>
        <v>0</v>
      </c>
      <c r="CH73" s="79" t="str">
        <f>IF(ISBLANK(CC73), "", (POWER(CC73/VLOOKUP(CG73,Anthro_Calc!C:P,13,FALSE),VLOOKUP(CG73,Anthro_Calc!C:P,12,FALSE))-1) / (VLOOKUP(CG73,Anthro_Calc!C:P,14,FALSE)*VLOOKUP(CG73,Anthro_Calc!C:P,12,FALSE)))</f>
        <v/>
      </c>
      <c r="CI73" s="79" t="str">
        <f>IF(ISBLANK(CC73), "", -3 + (CC73 -VLOOKUP(CG73,Anthro_Calc!C:P,4,FALSE)) / (VLOOKUP(CG73,Anthro_Calc!C:P,5,FALSE) - VLOOKUP(CG73,Anthro_Calc!C:P,4,FALSE)))</f>
        <v/>
      </c>
      <c r="CJ73" s="79" t="str">
        <f>IF(ISBLANK(CC73), "", 3 + (CC73 -VLOOKUP(CG73,Anthro_Calc!C:P,10,FALSE)) / (VLOOKUP(CG73,Anthro_Calc!C:P,10,FALSE) - VLOOKUP(CG73,Anthro_Calc!C:P,9,FALSE)))</f>
        <v/>
      </c>
      <c r="CK73" s="129" t="str">
        <f t="shared" si="90"/>
        <v/>
      </c>
      <c r="CL73" s="117" t="str">
        <f t="shared" si="91"/>
        <v/>
      </c>
      <c r="CM73" s="104" t="str">
        <f t="shared" si="92"/>
        <v/>
      </c>
      <c r="CN73" s="77"/>
      <c r="CO73" s="71"/>
      <c r="CP73" s="74"/>
      <c r="CQ73" s="74"/>
      <c r="CR73" s="118" t="str">
        <f t="shared" si="60"/>
        <v/>
      </c>
      <c r="CS73" s="119">
        <f t="shared" si="93"/>
        <v>0</v>
      </c>
      <c r="CT73" s="119">
        <f t="shared" si="94"/>
        <v>0</v>
      </c>
      <c r="CU73" s="119" t="str">
        <f t="shared" si="95"/>
        <v>0</v>
      </c>
      <c r="CV73" s="119" t="str">
        <f>IF(ISBLANK(CQ73), "", (POWER(CQ73/VLOOKUP(CU73,Anthro_Calc!C:P,13,FALSE),VLOOKUP(CU73,Anthro_Calc!C:P,12,FALSE))-1) / (VLOOKUP(CU73,Anthro_Calc!C:P,14,FALSE)*VLOOKUP(CU73,Anthro_Calc!C:P,12,FALSE)))</f>
        <v/>
      </c>
      <c r="CW73" s="119" t="str">
        <f>IF(ISBLANK(CQ73), "", -3 + (CQ73 -VLOOKUP(CU73,Anthro_Calc!C:P,4,FALSE)) / (VLOOKUP(CU73,Anthro_Calc!C:P,5,FALSE) - VLOOKUP(CU73,Anthro_Calc!C:P,4,FALSE)))</f>
        <v/>
      </c>
      <c r="CX73" s="119" t="str">
        <f>IF(ISBLANK(CQ73), "", 3 + (CQ73 -VLOOKUP(CU73,Anthro_Calc!C:P,10,FALSE)) / (VLOOKUP(CU73,Anthro_Calc!C:P,10,FALSE) - VLOOKUP(CU73,Anthro_Calc!C:P,9,FALSE)))</f>
        <v/>
      </c>
      <c r="CY73" s="128" t="str">
        <f t="shared" si="96"/>
        <v/>
      </c>
      <c r="CZ73" s="117" t="str">
        <f t="shared" si="97"/>
        <v/>
      </c>
      <c r="DA73" s="104" t="str">
        <f t="shared" si="98"/>
        <v/>
      </c>
      <c r="DB73" s="135"/>
    </row>
    <row r="74" spans="1:106" s="80" customFormat="1" ht="15" customHeight="1">
      <c r="A74" s="134">
        <f t="shared" si="50"/>
        <v>70</v>
      </c>
      <c r="B74" s="66"/>
      <c r="C74" s="66"/>
      <c r="D74" s="66"/>
      <c r="E74" s="66"/>
      <c r="F74" s="66"/>
      <c r="G74" s="66"/>
      <c r="H74" s="66"/>
      <c r="I74" s="66"/>
      <c r="J74" s="66"/>
      <c r="K74" s="66"/>
      <c r="L74" s="66"/>
      <c r="M74" s="71"/>
      <c r="N74" s="69" t="str">
        <f t="shared" ca="1" si="61"/>
        <v/>
      </c>
      <c r="O74" s="70"/>
      <c r="P74" s="70"/>
      <c r="Q74" s="71"/>
      <c r="R74" s="82"/>
      <c r="S74" s="72" t="str">
        <f t="shared" si="62"/>
        <v/>
      </c>
      <c r="T74" s="72" t="str">
        <f t="shared" si="63"/>
        <v/>
      </c>
      <c r="U74" s="72" t="str">
        <f t="shared" si="64"/>
        <v/>
      </c>
      <c r="V74" s="72" t="str">
        <f>IF(ISBLANK(R74), "", (POWER(R74/VLOOKUP(U74,Anthro_Calc!C:P,13,FALSE),VLOOKUP(U74,Anthro_Calc!C:P,12,FALSE))-1) / (VLOOKUP(U74,Anthro_Calc!C:P,14,FALSE)*VLOOKUP(U74,Anthro_Calc!C:P,12,FALSE)))</f>
        <v/>
      </c>
      <c r="W74" s="72" t="str">
        <f>IF(ISBLANK(R74), "", -3 + (R74 -VLOOKUP(U74,Anthro_Calc!C:P,4,FALSE)) / (VLOOKUP(U74,Anthro_Calc!C:P,5,FALSE) - VLOOKUP(U74,Anthro_Calc!C:P,4,FALSE)))</f>
        <v/>
      </c>
      <c r="X74" s="72" t="str">
        <f>IF(ISBLANK(R74), "", 3 + (R74 -VLOOKUP(U74,Anthro_Calc!C:P,10,FALSE)) / (VLOOKUP(U74,Anthro_Calc!C:P,10,FALSE) - VLOOKUP(U74,Anthro_Calc!C:P,9,FALSE)))</f>
        <v/>
      </c>
      <c r="Y74" s="120" t="str">
        <f t="shared" si="65"/>
        <v/>
      </c>
      <c r="Z74" s="117" t="str">
        <f t="shared" si="66"/>
        <v/>
      </c>
      <c r="AA74" s="104" t="str">
        <f t="shared" si="67"/>
        <v/>
      </c>
      <c r="AB74" s="71"/>
      <c r="AC74" s="74"/>
      <c r="AD74" s="78"/>
      <c r="AE74" s="75" t="str">
        <f t="shared" si="68"/>
        <v/>
      </c>
      <c r="AF74" s="72">
        <f t="shared" si="69"/>
        <v>0</v>
      </c>
      <c r="AG74" s="72">
        <f t="shared" si="70"/>
        <v>0</v>
      </c>
      <c r="AH74" s="72" t="str">
        <f t="shared" si="71"/>
        <v>0</v>
      </c>
      <c r="AI74" s="72" t="str">
        <f>IF(ISBLANK(AD74), "", (POWER(AD74/VLOOKUP(AH74,Anthro_Calc!C:P,13,FALSE),VLOOKUP(AH74,Anthro_Calc!C:P,12,FALSE))-1) / (VLOOKUP(AH74,Anthro_Calc!C:P,14,FALSE)*VLOOKUP(AH74,Anthro_Calc!C:P,12,FALSE)))</f>
        <v/>
      </c>
      <c r="AJ74" s="72" t="str">
        <f>IF(ISBLANK(AD74), "", -3 + (AD74 -VLOOKUP(AH74,Anthro_Calc!C:P,4,FALSE)) / (VLOOKUP(AH74,Anthro_Calc!C:P,5,FALSE) - VLOOKUP(AH74,Anthro_Calc!C:P,4,FALSE)))</f>
        <v/>
      </c>
      <c r="AK74" s="72" t="str">
        <f>IF(ISBLANK(AD74), "", 3 + (AD74 -VLOOKUP(AH74,Anthro_Calc!C:P,10,FALSE)) / (VLOOKUP(AH74,Anthro_Calc!C:P,10,FALSE) - VLOOKUP(AH74,Anthro_Calc!C:P,9,FALSE)))</f>
        <v/>
      </c>
      <c r="AL74" s="120" t="str">
        <f t="shared" si="72"/>
        <v/>
      </c>
      <c r="AM74" s="117" t="str">
        <f t="shared" si="73"/>
        <v/>
      </c>
      <c r="AN74" s="104" t="str">
        <f t="shared" si="74"/>
        <v/>
      </c>
      <c r="AO74" s="76" t="str">
        <f t="shared" si="51"/>
        <v/>
      </c>
      <c r="AP74" s="77"/>
      <c r="AQ74" s="77" t="str">
        <f t="shared" si="75"/>
        <v/>
      </c>
      <c r="AR74" s="71"/>
      <c r="AS74" s="74"/>
      <c r="AT74" s="82"/>
      <c r="AU74" s="75" t="str">
        <f t="shared" si="52"/>
        <v/>
      </c>
      <c r="AV74" s="72">
        <f t="shared" si="76"/>
        <v>0</v>
      </c>
      <c r="AW74" s="72">
        <f t="shared" si="77"/>
        <v>0</v>
      </c>
      <c r="AX74" s="72" t="str">
        <f t="shared" si="78"/>
        <v>0</v>
      </c>
      <c r="AY74" s="72" t="str">
        <f>IF(ISBLANK(AT74), "", (POWER(AT74/VLOOKUP(AX74,Anthro_Calc!C:P,13,FALSE),VLOOKUP(AX74,Anthro_Calc!C:P,12,FALSE))-1) / (VLOOKUP(AX74,Anthro_Calc!C:P,14,FALSE)*VLOOKUP(AX74,Anthro_Calc!C:P,12,FALSE)))</f>
        <v/>
      </c>
      <c r="AZ74" s="72" t="str">
        <f>IF(ISBLANK(AT74), "", -3 + (AT74 -VLOOKUP(AX74,Anthro_Calc!C:P,4,FALSE)) / (VLOOKUP(AX74,Anthro_Calc!C:P,5,FALSE) - VLOOKUP(AX74,Anthro_Calc!C:P,4,FALSE)))</f>
        <v/>
      </c>
      <c r="BA74" s="72" t="str">
        <f>IF(ISBLANK(AT74), "", 3 + (AT74 -VLOOKUP(AX74,Anthro_Calc!C:P,10,FALSE)) / (VLOOKUP(AX74,Anthro_Calc!C:P,10,FALSE) - VLOOKUP(AX74,Anthro_Calc!C:P,9,FALSE)))</f>
        <v/>
      </c>
      <c r="BB74" s="120" t="str">
        <f t="shared" si="79"/>
        <v/>
      </c>
      <c r="BC74" s="117" t="str">
        <f t="shared" si="80"/>
        <v/>
      </c>
      <c r="BD74" s="104" t="str">
        <f t="shared" si="53"/>
        <v/>
      </c>
      <c r="BE74" s="76" t="str">
        <f t="shared" si="54"/>
        <v/>
      </c>
      <c r="BF74" s="73" t="str">
        <f t="shared" si="81"/>
        <v/>
      </c>
      <c r="BG74" s="73" t="str">
        <f t="shared" si="55"/>
        <v/>
      </c>
      <c r="BH74" s="77"/>
      <c r="BI74" s="133"/>
      <c r="BJ74" s="71"/>
      <c r="BK74" s="74"/>
      <c r="BL74" s="78"/>
      <c r="BM74" s="75" t="str">
        <f t="shared" si="56"/>
        <v/>
      </c>
      <c r="BN74" s="72">
        <f t="shared" si="82"/>
        <v>0</v>
      </c>
      <c r="BO74" s="72">
        <f t="shared" si="99"/>
        <v>0</v>
      </c>
      <c r="BP74" s="72" t="str">
        <f t="shared" si="83"/>
        <v>0</v>
      </c>
      <c r="BQ74" s="72" t="str">
        <f>IF(ISBLANK(BL74), "", (POWER(BL74/VLOOKUP(BP74,Anthro_Calc!C:P,13,FALSE),VLOOKUP(BP74,Anthro_Calc!C:P,12,FALSE))-1) / (VLOOKUP(BP74,Anthro_Calc!C:P,14,FALSE)*VLOOKUP(BP74,Anthro_Calc!C:P,12,FALSE)))</f>
        <v/>
      </c>
      <c r="BR74" s="72" t="str">
        <f>IF(ISBLANK(BL74), "", -3 + (BL74 -VLOOKUP(BP74,Anthro_Calc!C:P,4,FALSE)) / (VLOOKUP(BP74,Anthro_Calc!C:P,5,FALSE) - VLOOKUP(BP74,Anthro_Calc!C:P,4,FALSE)))</f>
        <v/>
      </c>
      <c r="BS74" s="72" t="str">
        <f>IF(ISBLANK(BL74), "", 3 + (BL74 -VLOOKUP(BP74,Anthro_Calc!C:P,10,FALSE)) / (VLOOKUP(BP74,Anthro_Calc!C:P,10,FALSE) - VLOOKUP(BP74,Anthro_Calc!C:P,9,FALSE)))</f>
        <v/>
      </c>
      <c r="BT74" s="120" t="str">
        <f t="shared" si="84"/>
        <v/>
      </c>
      <c r="BU74" s="117" t="str">
        <f t="shared" si="85"/>
        <v/>
      </c>
      <c r="BV74" s="104" t="str">
        <f t="shared" si="86"/>
        <v/>
      </c>
      <c r="BW74" s="73" t="str">
        <f t="shared" si="57"/>
        <v/>
      </c>
      <c r="BX74" s="77"/>
      <c r="BY74" s="73" t="str">
        <f>IF(ISBLANK(BL74), "", VLOOKUP(Z74&amp;" "&amp;BV74&amp;" "&amp;BW74,Graduation_Criteria!$D$2:$E$34,2,FALSE))</f>
        <v/>
      </c>
      <c r="BZ74" s="73" t="str">
        <f t="shared" si="58"/>
        <v/>
      </c>
      <c r="CA74" s="71"/>
      <c r="CB74" s="74"/>
      <c r="CC74" s="74"/>
      <c r="CD74" s="115" t="str">
        <f t="shared" si="59"/>
        <v/>
      </c>
      <c r="CE74" s="79">
        <f t="shared" si="87"/>
        <v>0</v>
      </c>
      <c r="CF74" s="79">
        <f t="shared" si="88"/>
        <v>0</v>
      </c>
      <c r="CG74" s="79" t="str">
        <f t="shared" si="89"/>
        <v>0</v>
      </c>
      <c r="CH74" s="79" t="str">
        <f>IF(ISBLANK(CC74), "", (POWER(CC74/VLOOKUP(CG74,Anthro_Calc!C:P,13,FALSE),VLOOKUP(CG74,Anthro_Calc!C:P,12,FALSE))-1) / (VLOOKUP(CG74,Anthro_Calc!C:P,14,FALSE)*VLOOKUP(CG74,Anthro_Calc!C:P,12,FALSE)))</f>
        <v/>
      </c>
      <c r="CI74" s="79" t="str">
        <f>IF(ISBLANK(CC74), "", -3 + (CC74 -VLOOKUP(CG74,Anthro_Calc!C:P,4,FALSE)) / (VLOOKUP(CG74,Anthro_Calc!C:P,5,FALSE) - VLOOKUP(CG74,Anthro_Calc!C:P,4,FALSE)))</f>
        <v/>
      </c>
      <c r="CJ74" s="79" t="str">
        <f>IF(ISBLANK(CC74), "", 3 + (CC74 -VLOOKUP(CG74,Anthro_Calc!C:P,10,FALSE)) / (VLOOKUP(CG74,Anthro_Calc!C:P,10,FALSE) - VLOOKUP(CG74,Anthro_Calc!C:P,9,FALSE)))</f>
        <v/>
      </c>
      <c r="CK74" s="129" t="str">
        <f t="shared" si="90"/>
        <v/>
      </c>
      <c r="CL74" s="117" t="str">
        <f t="shared" si="91"/>
        <v/>
      </c>
      <c r="CM74" s="104" t="str">
        <f t="shared" si="92"/>
        <v/>
      </c>
      <c r="CN74" s="77"/>
      <c r="CO74" s="71"/>
      <c r="CP74" s="74"/>
      <c r="CQ74" s="74"/>
      <c r="CR74" s="118" t="str">
        <f t="shared" si="60"/>
        <v/>
      </c>
      <c r="CS74" s="119">
        <f t="shared" si="93"/>
        <v>0</v>
      </c>
      <c r="CT74" s="119">
        <f t="shared" si="94"/>
        <v>0</v>
      </c>
      <c r="CU74" s="119" t="str">
        <f t="shared" si="95"/>
        <v>0</v>
      </c>
      <c r="CV74" s="119" t="str">
        <f>IF(ISBLANK(CQ74), "", (POWER(CQ74/VLOOKUP(CU74,Anthro_Calc!C:P,13,FALSE),VLOOKUP(CU74,Anthro_Calc!C:P,12,FALSE))-1) / (VLOOKUP(CU74,Anthro_Calc!C:P,14,FALSE)*VLOOKUP(CU74,Anthro_Calc!C:P,12,FALSE)))</f>
        <v/>
      </c>
      <c r="CW74" s="119" t="str">
        <f>IF(ISBLANK(CQ74), "", -3 + (CQ74 -VLOOKUP(CU74,Anthro_Calc!C:P,4,FALSE)) / (VLOOKUP(CU74,Anthro_Calc!C:P,5,FALSE) - VLOOKUP(CU74,Anthro_Calc!C:P,4,FALSE)))</f>
        <v/>
      </c>
      <c r="CX74" s="119" t="str">
        <f>IF(ISBLANK(CQ74), "", 3 + (CQ74 -VLOOKUP(CU74,Anthro_Calc!C:P,10,FALSE)) / (VLOOKUP(CU74,Anthro_Calc!C:P,10,FALSE) - VLOOKUP(CU74,Anthro_Calc!C:P,9,FALSE)))</f>
        <v/>
      </c>
      <c r="CY74" s="128" t="str">
        <f t="shared" si="96"/>
        <v/>
      </c>
      <c r="CZ74" s="117" t="str">
        <f t="shared" si="97"/>
        <v/>
      </c>
      <c r="DA74" s="104" t="str">
        <f t="shared" si="98"/>
        <v/>
      </c>
      <c r="DB74" s="135"/>
    </row>
    <row r="75" spans="1:106" s="80" customFormat="1" ht="15" customHeight="1">
      <c r="A75" s="134">
        <f t="shared" si="50"/>
        <v>71</v>
      </c>
      <c r="B75" s="66"/>
      <c r="C75" s="66"/>
      <c r="D75" s="66"/>
      <c r="E75" s="66"/>
      <c r="F75" s="66"/>
      <c r="G75" s="66"/>
      <c r="H75" s="66"/>
      <c r="I75" s="66"/>
      <c r="J75" s="66"/>
      <c r="K75" s="66"/>
      <c r="L75" s="66"/>
      <c r="M75" s="71"/>
      <c r="N75" s="69" t="str">
        <f t="shared" ca="1" si="61"/>
        <v/>
      </c>
      <c r="O75" s="70"/>
      <c r="P75" s="70"/>
      <c r="Q75" s="71"/>
      <c r="R75" s="82"/>
      <c r="S75" s="72" t="str">
        <f t="shared" si="62"/>
        <v/>
      </c>
      <c r="T75" s="72" t="str">
        <f t="shared" si="63"/>
        <v/>
      </c>
      <c r="U75" s="72" t="str">
        <f t="shared" si="64"/>
        <v/>
      </c>
      <c r="V75" s="72" t="str">
        <f>IF(ISBLANK(R75), "", (POWER(R75/VLOOKUP(U75,Anthro_Calc!C:P,13,FALSE),VLOOKUP(U75,Anthro_Calc!C:P,12,FALSE))-1) / (VLOOKUP(U75,Anthro_Calc!C:P,14,FALSE)*VLOOKUP(U75,Anthro_Calc!C:P,12,FALSE)))</f>
        <v/>
      </c>
      <c r="W75" s="72" t="str">
        <f>IF(ISBLANK(R75), "", -3 + (R75 -VLOOKUP(U75,Anthro_Calc!C:P,4,FALSE)) / (VLOOKUP(U75,Anthro_Calc!C:P,5,FALSE) - VLOOKUP(U75,Anthro_Calc!C:P,4,FALSE)))</f>
        <v/>
      </c>
      <c r="X75" s="72" t="str">
        <f>IF(ISBLANK(R75), "", 3 + (R75 -VLOOKUP(U75,Anthro_Calc!C:P,10,FALSE)) / (VLOOKUP(U75,Anthro_Calc!C:P,10,FALSE) - VLOOKUP(U75,Anthro_Calc!C:P,9,FALSE)))</f>
        <v/>
      </c>
      <c r="Y75" s="120" t="str">
        <f t="shared" si="65"/>
        <v/>
      </c>
      <c r="Z75" s="117" t="str">
        <f t="shared" si="66"/>
        <v/>
      </c>
      <c r="AA75" s="104" t="str">
        <f t="shared" si="67"/>
        <v/>
      </c>
      <c r="AB75" s="71"/>
      <c r="AC75" s="74"/>
      <c r="AD75" s="78"/>
      <c r="AE75" s="75" t="str">
        <f t="shared" si="68"/>
        <v/>
      </c>
      <c r="AF75" s="72">
        <f t="shared" si="69"/>
        <v>0</v>
      </c>
      <c r="AG75" s="72">
        <f t="shared" si="70"/>
        <v>0</v>
      </c>
      <c r="AH75" s="72" t="str">
        <f t="shared" si="71"/>
        <v>0</v>
      </c>
      <c r="AI75" s="72" t="str">
        <f>IF(ISBLANK(AD75), "", (POWER(AD75/VLOOKUP(AH75,Anthro_Calc!C:P,13,FALSE),VLOOKUP(AH75,Anthro_Calc!C:P,12,FALSE))-1) / (VLOOKUP(AH75,Anthro_Calc!C:P,14,FALSE)*VLOOKUP(AH75,Anthro_Calc!C:P,12,FALSE)))</f>
        <v/>
      </c>
      <c r="AJ75" s="72" t="str">
        <f>IF(ISBLANK(AD75), "", -3 + (AD75 -VLOOKUP(AH75,Anthro_Calc!C:P,4,FALSE)) / (VLOOKUP(AH75,Anthro_Calc!C:P,5,FALSE) - VLOOKUP(AH75,Anthro_Calc!C:P,4,FALSE)))</f>
        <v/>
      </c>
      <c r="AK75" s="72" t="str">
        <f>IF(ISBLANK(AD75), "", 3 + (AD75 -VLOOKUP(AH75,Anthro_Calc!C:P,10,FALSE)) / (VLOOKUP(AH75,Anthro_Calc!C:P,10,FALSE) - VLOOKUP(AH75,Anthro_Calc!C:P,9,FALSE)))</f>
        <v/>
      </c>
      <c r="AL75" s="120" t="str">
        <f t="shared" si="72"/>
        <v/>
      </c>
      <c r="AM75" s="117" t="str">
        <f t="shared" si="73"/>
        <v/>
      </c>
      <c r="AN75" s="104" t="str">
        <f t="shared" si="74"/>
        <v/>
      </c>
      <c r="AO75" s="76" t="str">
        <f t="shared" si="51"/>
        <v/>
      </c>
      <c r="AP75" s="77"/>
      <c r="AQ75" s="77" t="str">
        <f t="shared" si="75"/>
        <v/>
      </c>
      <c r="AR75" s="71"/>
      <c r="AS75" s="74"/>
      <c r="AT75" s="82"/>
      <c r="AU75" s="75" t="str">
        <f t="shared" si="52"/>
        <v/>
      </c>
      <c r="AV75" s="72">
        <f t="shared" si="76"/>
        <v>0</v>
      </c>
      <c r="AW75" s="72">
        <f t="shared" si="77"/>
        <v>0</v>
      </c>
      <c r="AX75" s="72" t="str">
        <f t="shared" si="78"/>
        <v>0</v>
      </c>
      <c r="AY75" s="72" t="str">
        <f>IF(ISBLANK(AT75), "", (POWER(AT75/VLOOKUP(AX75,Anthro_Calc!C:P,13,FALSE),VLOOKUP(AX75,Anthro_Calc!C:P,12,FALSE))-1) / (VLOOKUP(AX75,Anthro_Calc!C:P,14,FALSE)*VLOOKUP(AX75,Anthro_Calc!C:P,12,FALSE)))</f>
        <v/>
      </c>
      <c r="AZ75" s="72" t="str">
        <f>IF(ISBLANK(AT75), "", -3 + (AT75 -VLOOKUP(AX75,Anthro_Calc!C:P,4,FALSE)) / (VLOOKUP(AX75,Anthro_Calc!C:P,5,FALSE) - VLOOKUP(AX75,Anthro_Calc!C:P,4,FALSE)))</f>
        <v/>
      </c>
      <c r="BA75" s="72" t="str">
        <f>IF(ISBLANK(AT75), "", 3 + (AT75 -VLOOKUP(AX75,Anthro_Calc!C:P,10,FALSE)) / (VLOOKUP(AX75,Anthro_Calc!C:P,10,FALSE) - VLOOKUP(AX75,Anthro_Calc!C:P,9,FALSE)))</f>
        <v/>
      </c>
      <c r="BB75" s="120" t="str">
        <f t="shared" si="79"/>
        <v/>
      </c>
      <c r="BC75" s="117" t="str">
        <f t="shared" si="80"/>
        <v/>
      </c>
      <c r="BD75" s="104" t="str">
        <f t="shared" si="53"/>
        <v/>
      </c>
      <c r="BE75" s="76" t="str">
        <f t="shared" si="54"/>
        <v/>
      </c>
      <c r="BF75" s="73" t="str">
        <f t="shared" si="81"/>
        <v/>
      </c>
      <c r="BG75" s="73" t="str">
        <f t="shared" si="55"/>
        <v/>
      </c>
      <c r="BH75" s="77"/>
      <c r="BI75" s="133"/>
      <c r="BJ75" s="71"/>
      <c r="BK75" s="74"/>
      <c r="BL75" s="78"/>
      <c r="BM75" s="75" t="str">
        <f t="shared" si="56"/>
        <v/>
      </c>
      <c r="BN75" s="72">
        <f t="shared" si="82"/>
        <v>0</v>
      </c>
      <c r="BO75" s="72">
        <f t="shared" si="99"/>
        <v>0</v>
      </c>
      <c r="BP75" s="72" t="str">
        <f t="shared" si="83"/>
        <v>0</v>
      </c>
      <c r="BQ75" s="72" t="str">
        <f>IF(ISBLANK(BL75), "", (POWER(BL75/VLOOKUP(BP75,Anthro_Calc!C:P,13,FALSE),VLOOKUP(BP75,Anthro_Calc!C:P,12,FALSE))-1) / (VLOOKUP(BP75,Anthro_Calc!C:P,14,FALSE)*VLOOKUP(BP75,Anthro_Calc!C:P,12,FALSE)))</f>
        <v/>
      </c>
      <c r="BR75" s="72" t="str">
        <f>IF(ISBLANK(BL75), "", -3 + (BL75 -VLOOKUP(BP75,Anthro_Calc!C:P,4,FALSE)) / (VLOOKUP(BP75,Anthro_Calc!C:P,5,FALSE) - VLOOKUP(BP75,Anthro_Calc!C:P,4,FALSE)))</f>
        <v/>
      </c>
      <c r="BS75" s="72" t="str">
        <f>IF(ISBLANK(BL75), "", 3 + (BL75 -VLOOKUP(BP75,Anthro_Calc!C:P,10,FALSE)) / (VLOOKUP(BP75,Anthro_Calc!C:P,10,FALSE) - VLOOKUP(BP75,Anthro_Calc!C:P,9,FALSE)))</f>
        <v/>
      </c>
      <c r="BT75" s="120" t="str">
        <f t="shared" si="84"/>
        <v/>
      </c>
      <c r="BU75" s="117" t="str">
        <f t="shared" si="85"/>
        <v/>
      </c>
      <c r="BV75" s="104" t="str">
        <f t="shared" si="86"/>
        <v/>
      </c>
      <c r="BW75" s="73" t="str">
        <f t="shared" si="57"/>
        <v/>
      </c>
      <c r="BX75" s="77"/>
      <c r="BY75" s="73" t="str">
        <f>IF(ISBLANK(BL75), "", VLOOKUP(Z75&amp;" "&amp;BV75&amp;" "&amp;BW75,Graduation_Criteria!$D$2:$E$34,2,FALSE))</f>
        <v/>
      </c>
      <c r="BZ75" s="73" t="str">
        <f t="shared" si="58"/>
        <v/>
      </c>
      <c r="CA75" s="71"/>
      <c r="CB75" s="74"/>
      <c r="CC75" s="74"/>
      <c r="CD75" s="115" t="str">
        <f t="shared" si="59"/>
        <v/>
      </c>
      <c r="CE75" s="79">
        <f t="shared" si="87"/>
        <v>0</v>
      </c>
      <c r="CF75" s="79">
        <f t="shared" si="88"/>
        <v>0</v>
      </c>
      <c r="CG75" s="79" t="str">
        <f t="shared" si="89"/>
        <v>0</v>
      </c>
      <c r="CH75" s="79" t="str">
        <f>IF(ISBLANK(CC75), "", (POWER(CC75/VLOOKUP(CG75,Anthro_Calc!C:P,13,FALSE),VLOOKUP(CG75,Anthro_Calc!C:P,12,FALSE))-1) / (VLOOKUP(CG75,Anthro_Calc!C:P,14,FALSE)*VLOOKUP(CG75,Anthro_Calc!C:P,12,FALSE)))</f>
        <v/>
      </c>
      <c r="CI75" s="79" t="str">
        <f>IF(ISBLANK(CC75), "", -3 + (CC75 -VLOOKUP(CG75,Anthro_Calc!C:P,4,FALSE)) / (VLOOKUP(CG75,Anthro_Calc!C:P,5,FALSE) - VLOOKUP(CG75,Anthro_Calc!C:P,4,FALSE)))</f>
        <v/>
      </c>
      <c r="CJ75" s="79" t="str">
        <f>IF(ISBLANK(CC75), "", 3 + (CC75 -VLOOKUP(CG75,Anthro_Calc!C:P,10,FALSE)) / (VLOOKUP(CG75,Anthro_Calc!C:P,10,FALSE) - VLOOKUP(CG75,Anthro_Calc!C:P,9,FALSE)))</f>
        <v/>
      </c>
      <c r="CK75" s="129" t="str">
        <f t="shared" si="90"/>
        <v/>
      </c>
      <c r="CL75" s="117" t="str">
        <f t="shared" si="91"/>
        <v/>
      </c>
      <c r="CM75" s="104" t="str">
        <f t="shared" si="92"/>
        <v/>
      </c>
      <c r="CN75" s="77"/>
      <c r="CO75" s="71"/>
      <c r="CP75" s="74"/>
      <c r="CQ75" s="74"/>
      <c r="CR75" s="118" t="str">
        <f t="shared" si="60"/>
        <v/>
      </c>
      <c r="CS75" s="119">
        <f t="shared" si="93"/>
        <v>0</v>
      </c>
      <c r="CT75" s="119">
        <f t="shared" si="94"/>
        <v>0</v>
      </c>
      <c r="CU75" s="119" t="str">
        <f t="shared" si="95"/>
        <v>0</v>
      </c>
      <c r="CV75" s="119" t="str">
        <f>IF(ISBLANK(CQ75), "", (POWER(CQ75/VLOOKUP(CU75,Anthro_Calc!C:P,13,FALSE),VLOOKUP(CU75,Anthro_Calc!C:P,12,FALSE))-1) / (VLOOKUP(CU75,Anthro_Calc!C:P,14,FALSE)*VLOOKUP(CU75,Anthro_Calc!C:P,12,FALSE)))</f>
        <v/>
      </c>
      <c r="CW75" s="119" t="str">
        <f>IF(ISBLANK(CQ75), "", -3 + (CQ75 -VLOOKUP(CU75,Anthro_Calc!C:P,4,FALSE)) / (VLOOKUP(CU75,Anthro_Calc!C:P,5,FALSE) - VLOOKUP(CU75,Anthro_Calc!C:P,4,FALSE)))</f>
        <v/>
      </c>
      <c r="CX75" s="119" t="str">
        <f>IF(ISBLANK(CQ75), "", 3 + (CQ75 -VLOOKUP(CU75,Anthro_Calc!C:P,10,FALSE)) / (VLOOKUP(CU75,Anthro_Calc!C:P,10,FALSE) - VLOOKUP(CU75,Anthro_Calc!C:P,9,FALSE)))</f>
        <v/>
      </c>
      <c r="CY75" s="128" t="str">
        <f t="shared" si="96"/>
        <v/>
      </c>
      <c r="CZ75" s="117" t="str">
        <f t="shared" si="97"/>
        <v/>
      </c>
      <c r="DA75" s="104" t="str">
        <f t="shared" si="98"/>
        <v/>
      </c>
      <c r="DB75" s="135"/>
    </row>
    <row r="76" spans="1:106" s="80" customFormat="1" ht="15" customHeight="1">
      <c r="A76" s="134">
        <f t="shared" si="50"/>
        <v>72</v>
      </c>
      <c r="B76" s="66"/>
      <c r="C76" s="66"/>
      <c r="D76" s="66"/>
      <c r="E76" s="66"/>
      <c r="F76" s="66"/>
      <c r="G76" s="66"/>
      <c r="H76" s="66"/>
      <c r="I76" s="66"/>
      <c r="J76" s="66"/>
      <c r="K76" s="66"/>
      <c r="L76" s="66"/>
      <c r="M76" s="71"/>
      <c r="N76" s="69" t="str">
        <f t="shared" ca="1" si="61"/>
        <v/>
      </c>
      <c r="O76" s="70"/>
      <c r="P76" s="70"/>
      <c r="Q76" s="71"/>
      <c r="R76" s="82"/>
      <c r="S76" s="72" t="str">
        <f t="shared" si="62"/>
        <v/>
      </c>
      <c r="T76" s="72" t="str">
        <f t="shared" si="63"/>
        <v/>
      </c>
      <c r="U76" s="72" t="str">
        <f t="shared" si="64"/>
        <v/>
      </c>
      <c r="V76" s="72" t="str">
        <f>IF(ISBLANK(R76), "", (POWER(R76/VLOOKUP(U76,Anthro_Calc!C:P,13,FALSE),VLOOKUP(U76,Anthro_Calc!C:P,12,FALSE))-1) / (VLOOKUP(U76,Anthro_Calc!C:P,14,FALSE)*VLOOKUP(U76,Anthro_Calc!C:P,12,FALSE)))</f>
        <v/>
      </c>
      <c r="W76" s="72" t="str">
        <f>IF(ISBLANK(R76), "", -3 + (R76 -VLOOKUP(U76,Anthro_Calc!C:P,4,FALSE)) / (VLOOKUP(U76,Anthro_Calc!C:P,5,FALSE) - VLOOKUP(U76,Anthro_Calc!C:P,4,FALSE)))</f>
        <v/>
      </c>
      <c r="X76" s="72" t="str">
        <f>IF(ISBLANK(R76), "", 3 + (R76 -VLOOKUP(U76,Anthro_Calc!C:P,10,FALSE)) / (VLOOKUP(U76,Anthro_Calc!C:P,10,FALSE) - VLOOKUP(U76,Anthro_Calc!C:P,9,FALSE)))</f>
        <v/>
      </c>
      <c r="Y76" s="120" t="str">
        <f t="shared" si="65"/>
        <v/>
      </c>
      <c r="Z76" s="117" t="str">
        <f t="shared" si="66"/>
        <v/>
      </c>
      <c r="AA76" s="104" t="str">
        <f t="shared" si="67"/>
        <v/>
      </c>
      <c r="AB76" s="71"/>
      <c r="AC76" s="74"/>
      <c r="AD76" s="78"/>
      <c r="AE76" s="75" t="str">
        <f t="shared" si="68"/>
        <v/>
      </c>
      <c r="AF76" s="72">
        <f t="shared" si="69"/>
        <v>0</v>
      </c>
      <c r="AG76" s="72">
        <f t="shared" si="70"/>
        <v>0</v>
      </c>
      <c r="AH76" s="72" t="str">
        <f t="shared" si="71"/>
        <v>0</v>
      </c>
      <c r="AI76" s="72" t="str">
        <f>IF(ISBLANK(AD76), "", (POWER(AD76/VLOOKUP(AH76,Anthro_Calc!C:P,13,FALSE),VLOOKUP(AH76,Anthro_Calc!C:P,12,FALSE))-1) / (VLOOKUP(AH76,Anthro_Calc!C:P,14,FALSE)*VLOOKUP(AH76,Anthro_Calc!C:P,12,FALSE)))</f>
        <v/>
      </c>
      <c r="AJ76" s="72" t="str">
        <f>IF(ISBLANK(AD76), "", -3 + (AD76 -VLOOKUP(AH76,Anthro_Calc!C:P,4,FALSE)) / (VLOOKUP(AH76,Anthro_Calc!C:P,5,FALSE) - VLOOKUP(AH76,Anthro_Calc!C:P,4,FALSE)))</f>
        <v/>
      </c>
      <c r="AK76" s="72" t="str">
        <f>IF(ISBLANK(AD76), "", 3 + (AD76 -VLOOKUP(AH76,Anthro_Calc!C:P,10,FALSE)) / (VLOOKUP(AH76,Anthro_Calc!C:P,10,FALSE) - VLOOKUP(AH76,Anthro_Calc!C:P,9,FALSE)))</f>
        <v/>
      </c>
      <c r="AL76" s="120" t="str">
        <f t="shared" si="72"/>
        <v/>
      </c>
      <c r="AM76" s="117" t="str">
        <f t="shared" si="73"/>
        <v/>
      </c>
      <c r="AN76" s="104" t="str">
        <f t="shared" si="74"/>
        <v/>
      </c>
      <c r="AO76" s="76" t="str">
        <f t="shared" si="51"/>
        <v/>
      </c>
      <c r="AP76" s="77"/>
      <c r="AQ76" s="77" t="str">
        <f t="shared" si="75"/>
        <v/>
      </c>
      <c r="AR76" s="71"/>
      <c r="AS76" s="74"/>
      <c r="AT76" s="82"/>
      <c r="AU76" s="75" t="str">
        <f t="shared" si="52"/>
        <v/>
      </c>
      <c r="AV76" s="72">
        <f t="shared" si="76"/>
        <v>0</v>
      </c>
      <c r="AW76" s="72">
        <f t="shared" si="77"/>
        <v>0</v>
      </c>
      <c r="AX76" s="72" t="str">
        <f t="shared" si="78"/>
        <v>0</v>
      </c>
      <c r="AY76" s="72" t="str">
        <f>IF(ISBLANK(AT76), "", (POWER(AT76/VLOOKUP(AX76,Anthro_Calc!C:P,13,FALSE),VLOOKUP(AX76,Anthro_Calc!C:P,12,FALSE))-1) / (VLOOKUP(AX76,Anthro_Calc!C:P,14,FALSE)*VLOOKUP(AX76,Anthro_Calc!C:P,12,FALSE)))</f>
        <v/>
      </c>
      <c r="AZ76" s="72" t="str">
        <f>IF(ISBLANK(AT76), "", -3 + (AT76 -VLOOKUP(AX76,Anthro_Calc!C:P,4,FALSE)) / (VLOOKUP(AX76,Anthro_Calc!C:P,5,FALSE) - VLOOKUP(AX76,Anthro_Calc!C:P,4,FALSE)))</f>
        <v/>
      </c>
      <c r="BA76" s="72" t="str">
        <f>IF(ISBLANK(AT76), "", 3 + (AT76 -VLOOKUP(AX76,Anthro_Calc!C:P,10,FALSE)) / (VLOOKUP(AX76,Anthro_Calc!C:P,10,FALSE) - VLOOKUP(AX76,Anthro_Calc!C:P,9,FALSE)))</f>
        <v/>
      </c>
      <c r="BB76" s="120" t="str">
        <f t="shared" si="79"/>
        <v/>
      </c>
      <c r="BC76" s="117" t="str">
        <f t="shared" si="80"/>
        <v/>
      </c>
      <c r="BD76" s="104" t="str">
        <f t="shared" si="53"/>
        <v/>
      </c>
      <c r="BE76" s="76" t="str">
        <f t="shared" si="54"/>
        <v/>
      </c>
      <c r="BF76" s="73" t="str">
        <f t="shared" si="81"/>
        <v/>
      </c>
      <c r="BG76" s="73" t="str">
        <f t="shared" si="55"/>
        <v/>
      </c>
      <c r="BH76" s="77"/>
      <c r="BI76" s="133"/>
      <c r="BJ76" s="71"/>
      <c r="BK76" s="74"/>
      <c r="BL76" s="78"/>
      <c r="BM76" s="75" t="str">
        <f t="shared" si="56"/>
        <v/>
      </c>
      <c r="BN76" s="72">
        <f t="shared" si="82"/>
        <v>0</v>
      </c>
      <c r="BO76" s="72">
        <f t="shared" si="99"/>
        <v>0</v>
      </c>
      <c r="BP76" s="72" t="str">
        <f t="shared" si="83"/>
        <v>0</v>
      </c>
      <c r="BQ76" s="72" t="str">
        <f>IF(ISBLANK(BL76), "", (POWER(BL76/VLOOKUP(BP76,Anthro_Calc!C:P,13,FALSE),VLOOKUP(BP76,Anthro_Calc!C:P,12,FALSE))-1) / (VLOOKUP(BP76,Anthro_Calc!C:P,14,FALSE)*VLOOKUP(BP76,Anthro_Calc!C:P,12,FALSE)))</f>
        <v/>
      </c>
      <c r="BR76" s="72" t="str">
        <f>IF(ISBLANK(BL76), "", -3 + (BL76 -VLOOKUP(BP76,Anthro_Calc!C:P,4,FALSE)) / (VLOOKUP(BP76,Anthro_Calc!C:P,5,FALSE) - VLOOKUP(BP76,Anthro_Calc!C:P,4,FALSE)))</f>
        <v/>
      </c>
      <c r="BS76" s="72" t="str">
        <f>IF(ISBLANK(BL76), "", 3 + (BL76 -VLOOKUP(BP76,Anthro_Calc!C:P,10,FALSE)) / (VLOOKUP(BP76,Anthro_Calc!C:P,10,FALSE) - VLOOKUP(BP76,Anthro_Calc!C:P,9,FALSE)))</f>
        <v/>
      </c>
      <c r="BT76" s="120" t="str">
        <f t="shared" si="84"/>
        <v/>
      </c>
      <c r="BU76" s="117" t="str">
        <f t="shared" si="85"/>
        <v/>
      </c>
      <c r="BV76" s="104" t="str">
        <f t="shared" si="86"/>
        <v/>
      </c>
      <c r="BW76" s="73" t="str">
        <f t="shared" si="57"/>
        <v/>
      </c>
      <c r="BX76" s="77"/>
      <c r="BY76" s="73" t="str">
        <f>IF(ISBLANK(BL76), "", VLOOKUP(Z76&amp;" "&amp;BV76&amp;" "&amp;BW76,Graduation_Criteria!$D$2:$E$34,2,FALSE))</f>
        <v/>
      </c>
      <c r="BZ76" s="73" t="str">
        <f t="shared" si="58"/>
        <v/>
      </c>
      <c r="CA76" s="71"/>
      <c r="CB76" s="74"/>
      <c r="CC76" s="74"/>
      <c r="CD76" s="115" t="str">
        <f t="shared" si="59"/>
        <v/>
      </c>
      <c r="CE76" s="79">
        <f t="shared" si="87"/>
        <v>0</v>
      </c>
      <c r="CF76" s="79">
        <f t="shared" si="88"/>
        <v>0</v>
      </c>
      <c r="CG76" s="79" t="str">
        <f t="shared" si="89"/>
        <v>0</v>
      </c>
      <c r="CH76" s="79" t="str">
        <f>IF(ISBLANK(CC76), "", (POWER(CC76/VLOOKUP(CG76,Anthro_Calc!C:P,13,FALSE),VLOOKUP(CG76,Anthro_Calc!C:P,12,FALSE))-1) / (VLOOKUP(CG76,Anthro_Calc!C:P,14,FALSE)*VLOOKUP(CG76,Anthro_Calc!C:P,12,FALSE)))</f>
        <v/>
      </c>
      <c r="CI76" s="79" t="str">
        <f>IF(ISBLANK(CC76), "", -3 + (CC76 -VLOOKUP(CG76,Anthro_Calc!C:P,4,FALSE)) / (VLOOKUP(CG76,Anthro_Calc!C:P,5,FALSE) - VLOOKUP(CG76,Anthro_Calc!C:P,4,FALSE)))</f>
        <v/>
      </c>
      <c r="CJ76" s="79" t="str">
        <f>IF(ISBLANK(CC76), "", 3 + (CC76 -VLOOKUP(CG76,Anthro_Calc!C:P,10,FALSE)) / (VLOOKUP(CG76,Anthro_Calc!C:P,10,FALSE) - VLOOKUP(CG76,Anthro_Calc!C:P,9,FALSE)))</f>
        <v/>
      </c>
      <c r="CK76" s="129" t="str">
        <f t="shared" si="90"/>
        <v/>
      </c>
      <c r="CL76" s="117" t="str">
        <f t="shared" si="91"/>
        <v/>
      </c>
      <c r="CM76" s="104" t="str">
        <f t="shared" si="92"/>
        <v/>
      </c>
      <c r="CN76" s="77"/>
      <c r="CO76" s="71"/>
      <c r="CP76" s="74"/>
      <c r="CQ76" s="74"/>
      <c r="CR76" s="118" t="str">
        <f t="shared" si="60"/>
        <v/>
      </c>
      <c r="CS76" s="119">
        <f t="shared" si="93"/>
        <v>0</v>
      </c>
      <c r="CT76" s="119">
        <f t="shared" si="94"/>
        <v>0</v>
      </c>
      <c r="CU76" s="119" t="str">
        <f t="shared" si="95"/>
        <v>0</v>
      </c>
      <c r="CV76" s="119" t="str">
        <f>IF(ISBLANK(CQ76), "", (POWER(CQ76/VLOOKUP(CU76,Anthro_Calc!C:P,13,FALSE),VLOOKUP(CU76,Anthro_Calc!C:P,12,FALSE))-1) / (VLOOKUP(CU76,Anthro_Calc!C:P,14,FALSE)*VLOOKUP(CU76,Anthro_Calc!C:P,12,FALSE)))</f>
        <v/>
      </c>
      <c r="CW76" s="119" t="str">
        <f>IF(ISBLANK(CQ76), "", -3 + (CQ76 -VLOOKUP(CU76,Anthro_Calc!C:P,4,FALSE)) / (VLOOKUP(CU76,Anthro_Calc!C:P,5,FALSE) - VLOOKUP(CU76,Anthro_Calc!C:P,4,FALSE)))</f>
        <v/>
      </c>
      <c r="CX76" s="119" t="str">
        <f>IF(ISBLANK(CQ76), "", 3 + (CQ76 -VLOOKUP(CU76,Anthro_Calc!C:P,10,FALSE)) / (VLOOKUP(CU76,Anthro_Calc!C:P,10,FALSE) - VLOOKUP(CU76,Anthro_Calc!C:P,9,FALSE)))</f>
        <v/>
      </c>
      <c r="CY76" s="128" t="str">
        <f t="shared" si="96"/>
        <v/>
      </c>
      <c r="CZ76" s="117" t="str">
        <f t="shared" si="97"/>
        <v/>
      </c>
      <c r="DA76" s="104" t="str">
        <f t="shared" si="98"/>
        <v/>
      </c>
      <c r="DB76" s="135"/>
    </row>
    <row r="77" spans="1:106" s="80" customFormat="1" ht="15" customHeight="1">
      <c r="A77" s="134">
        <f t="shared" si="50"/>
        <v>73</v>
      </c>
      <c r="B77" s="66"/>
      <c r="C77" s="66"/>
      <c r="D77" s="66"/>
      <c r="E77" s="66"/>
      <c r="F77" s="66"/>
      <c r="G77" s="66"/>
      <c r="H77" s="66"/>
      <c r="I77" s="66"/>
      <c r="J77" s="66"/>
      <c r="K77" s="66"/>
      <c r="L77" s="66"/>
      <c r="M77" s="71"/>
      <c r="N77" s="69" t="str">
        <f t="shared" ca="1" si="61"/>
        <v/>
      </c>
      <c r="O77" s="70"/>
      <c r="P77" s="70"/>
      <c r="Q77" s="71"/>
      <c r="R77" s="82"/>
      <c r="S77" s="72" t="str">
        <f t="shared" si="62"/>
        <v/>
      </c>
      <c r="T77" s="72" t="str">
        <f t="shared" si="63"/>
        <v/>
      </c>
      <c r="U77" s="72" t="str">
        <f t="shared" si="64"/>
        <v/>
      </c>
      <c r="V77" s="72" t="str">
        <f>IF(ISBLANK(R77), "", (POWER(R77/VLOOKUP(U77,Anthro_Calc!C:P,13,FALSE),VLOOKUP(U77,Anthro_Calc!C:P,12,FALSE))-1) / (VLOOKUP(U77,Anthro_Calc!C:P,14,FALSE)*VLOOKUP(U77,Anthro_Calc!C:P,12,FALSE)))</f>
        <v/>
      </c>
      <c r="W77" s="72" t="str">
        <f>IF(ISBLANK(R77), "", -3 + (R77 -VLOOKUP(U77,Anthro_Calc!C:P,4,FALSE)) / (VLOOKUP(U77,Anthro_Calc!C:P,5,FALSE) - VLOOKUP(U77,Anthro_Calc!C:P,4,FALSE)))</f>
        <v/>
      </c>
      <c r="X77" s="72" t="str">
        <f>IF(ISBLANK(R77), "", 3 + (R77 -VLOOKUP(U77,Anthro_Calc!C:P,10,FALSE)) / (VLOOKUP(U77,Anthro_Calc!C:P,10,FALSE) - VLOOKUP(U77,Anthro_Calc!C:P,9,FALSE)))</f>
        <v/>
      </c>
      <c r="Y77" s="120" t="str">
        <f t="shared" si="65"/>
        <v/>
      </c>
      <c r="Z77" s="117" t="str">
        <f t="shared" si="66"/>
        <v/>
      </c>
      <c r="AA77" s="104" t="str">
        <f t="shared" si="67"/>
        <v/>
      </c>
      <c r="AB77" s="71"/>
      <c r="AC77" s="74"/>
      <c r="AD77" s="78"/>
      <c r="AE77" s="75" t="str">
        <f t="shared" si="68"/>
        <v/>
      </c>
      <c r="AF77" s="72">
        <f t="shared" si="69"/>
        <v>0</v>
      </c>
      <c r="AG77" s="72">
        <f t="shared" si="70"/>
        <v>0</v>
      </c>
      <c r="AH77" s="72" t="str">
        <f t="shared" si="71"/>
        <v>0</v>
      </c>
      <c r="AI77" s="72" t="str">
        <f>IF(ISBLANK(AD77), "", (POWER(AD77/VLOOKUP(AH77,Anthro_Calc!C:P,13,FALSE),VLOOKUP(AH77,Anthro_Calc!C:P,12,FALSE))-1) / (VLOOKUP(AH77,Anthro_Calc!C:P,14,FALSE)*VLOOKUP(AH77,Anthro_Calc!C:P,12,FALSE)))</f>
        <v/>
      </c>
      <c r="AJ77" s="72" t="str">
        <f>IF(ISBLANK(AD77), "", -3 + (AD77 -VLOOKUP(AH77,Anthro_Calc!C:P,4,FALSE)) / (VLOOKUP(AH77,Anthro_Calc!C:P,5,FALSE) - VLOOKUP(AH77,Anthro_Calc!C:P,4,FALSE)))</f>
        <v/>
      </c>
      <c r="AK77" s="72" t="str">
        <f>IF(ISBLANK(AD77), "", 3 + (AD77 -VLOOKUP(AH77,Anthro_Calc!C:P,10,FALSE)) / (VLOOKUP(AH77,Anthro_Calc!C:P,10,FALSE) - VLOOKUP(AH77,Anthro_Calc!C:P,9,FALSE)))</f>
        <v/>
      </c>
      <c r="AL77" s="120" t="str">
        <f t="shared" si="72"/>
        <v/>
      </c>
      <c r="AM77" s="117" t="str">
        <f t="shared" si="73"/>
        <v/>
      </c>
      <c r="AN77" s="104" t="str">
        <f t="shared" si="74"/>
        <v/>
      </c>
      <c r="AO77" s="76" t="str">
        <f t="shared" si="51"/>
        <v/>
      </c>
      <c r="AP77" s="77"/>
      <c r="AQ77" s="77" t="str">
        <f t="shared" si="75"/>
        <v/>
      </c>
      <c r="AR77" s="71"/>
      <c r="AS77" s="74"/>
      <c r="AT77" s="82"/>
      <c r="AU77" s="75" t="str">
        <f t="shared" si="52"/>
        <v/>
      </c>
      <c r="AV77" s="72">
        <f t="shared" si="76"/>
        <v>0</v>
      </c>
      <c r="AW77" s="72">
        <f t="shared" si="77"/>
        <v>0</v>
      </c>
      <c r="AX77" s="72" t="str">
        <f t="shared" si="78"/>
        <v>0</v>
      </c>
      <c r="AY77" s="72" t="str">
        <f>IF(ISBLANK(AT77), "", (POWER(AT77/VLOOKUP(AX77,Anthro_Calc!C:P,13,FALSE),VLOOKUP(AX77,Anthro_Calc!C:P,12,FALSE))-1) / (VLOOKUP(AX77,Anthro_Calc!C:P,14,FALSE)*VLOOKUP(AX77,Anthro_Calc!C:P,12,FALSE)))</f>
        <v/>
      </c>
      <c r="AZ77" s="72" t="str">
        <f>IF(ISBLANK(AT77), "", -3 + (AT77 -VLOOKUP(AX77,Anthro_Calc!C:P,4,FALSE)) / (VLOOKUP(AX77,Anthro_Calc!C:P,5,FALSE) - VLOOKUP(AX77,Anthro_Calc!C:P,4,FALSE)))</f>
        <v/>
      </c>
      <c r="BA77" s="72" t="str">
        <f>IF(ISBLANK(AT77), "", 3 + (AT77 -VLOOKUP(AX77,Anthro_Calc!C:P,10,FALSE)) / (VLOOKUP(AX77,Anthro_Calc!C:P,10,FALSE) - VLOOKUP(AX77,Anthro_Calc!C:P,9,FALSE)))</f>
        <v/>
      </c>
      <c r="BB77" s="120" t="str">
        <f t="shared" si="79"/>
        <v/>
      </c>
      <c r="BC77" s="117" t="str">
        <f t="shared" si="80"/>
        <v/>
      </c>
      <c r="BD77" s="104" t="str">
        <f t="shared" si="53"/>
        <v/>
      </c>
      <c r="BE77" s="76" t="str">
        <f t="shared" si="54"/>
        <v/>
      </c>
      <c r="BF77" s="73" t="str">
        <f t="shared" si="81"/>
        <v/>
      </c>
      <c r="BG77" s="73" t="str">
        <f t="shared" si="55"/>
        <v/>
      </c>
      <c r="BH77" s="77"/>
      <c r="BI77" s="133"/>
      <c r="BJ77" s="71"/>
      <c r="BK77" s="74"/>
      <c r="BL77" s="78"/>
      <c r="BM77" s="75" t="str">
        <f t="shared" si="56"/>
        <v/>
      </c>
      <c r="BN77" s="72">
        <f t="shared" si="82"/>
        <v>0</v>
      </c>
      <c r="BO77" s="72">
        <f t="shared" si="99"/>
        <v>0</v>
      </c>
      <c r="BP77" s="72" t="str">
        <f t="shared" si="83"/>
        <v>0</v>
      </c>
      <c r="BQ77" s="72" t="str">
        <f>IF(ISBLANK(BL77), "", (POWER(BL77/VLOOKUP(BP77,Anthro_Calc!C:P,13,FALSE),VLOOKUP(BP77,Anthro_Calc!C:P,12,FALSE))-1) / (VLOOKUP(BP77,Anthro_Calc!C:P,14,FALSE)*VLOOKUP(BP77,Anthro_Calc!C:P,12,FALSE)))</f>
        <v/>
      </c>
      <c r="BR77" s="72" t="str">
        <f>IF(ISBLANK(BL77), "", -3 + (BL77 -VLOOKUP(BP77,Anthro_Calc!C:P,4,FALSE)) / (VLOOKUP(BP77,Anthro_Calc!C:P,5,FALSE) - VLOOKUP(BP77,Anthro_Calc!C:P,4,FALSE)))</f>
        <v/>
      </c>
      <c r="BS77" s="72" t="str">
        <f>IF(ISBLANK(BL77), "", 3 + (BL77 -VLOOKUP(BP77,Anthro_Calc!C:P,10,FALSE)) / (VLOOKUP(BP77,Anthro_Calc!C:P,10,FALSE) - VLOOKUP(BP77,Anthro_Calc!C:P,9,FALSE)))</f>
        <v/>
      </c>
      <c r="BT77" s="120" t="str">
        <f t="shared" si="84"/>
        <v/>
      </c>
      <c r="BU77" s="117" t="str">
        <f t="shared" si="85"/>
        <v/>
      </c>
      <c r="BV77" s="104" t="str">
        <f t="shared" si="86"/>
        <v/>
      </c>
      <c r="BW77" s="73" t="str">
        <f t="shared" si="57"/>
        <v/>
      </c>
      <c r="BX77" s="77"/>
      <c r="BY77" s="73" t="str">
        <f>IF(ISBLANK(BL77), "", VLOOKUP(Z77&amp;" "&amp;BV77&amp;" "&amp;BW77,Graduation_Criteria!$D$2:$E$34,2,FALSE))</f>
        <v/>
      </c>
      <c r="BZ77" s="73" t="str">
        <f t="shared" si="58"/>
        <v/>
      </c>
      <c r="CA77" s="71"/>
      <c r="CB77" s="74"/>
      <c r="CC77" s="74"/>
      <c r="CD77" s="115" t="str">
        <f t="shared" si="59"/>
        <v/>
      </c>
      <c r="CE77" s="79">
        <f t="shared" si="87"/>
        <v>0</v>
      </c>
      <c r="CF77" s="79">
        <f t="shared" si="88"/>
        <v>0</v>
      </c>
      <c r="CG77" s="79" t="str">
        <f t="shared" si="89"/>
        <v>0</v>
      </c>
      <c r="CH77" s="79" t="str">
        <f>IF(ISBLANK(CC77), "", (POWER(CC77/VLOOKUP(CG77,Anthro_Calc!C:P,13,FALSE),VLOOKUP(CG77,Anthro_Calc!C:P,12,FALSE))-1) / (VLOOKUP(CG77,Anthro_Calc!C:P,14,FALSE)*VLOOKUP(CG77,Anthro_Calc!C:P,12,FALSE)))</f>
        <v/>
      </c>
      <c r="CI77" s="79" t="str">
        <f>IF(ISBLANK(CC77), "", -3 + (CC77 -VLOOKUP(CG77,Anthro_Calc!C:P,4,FALSE)) / (VLOOKUP(CG77,Anthro_Calc!C:P,5,FALSE) - VLOOKUP(CG77,Anthro_Calc!C:P,4,FALSE)))</f>
        <v/>
      </c>
      <c r="CJ77" s="79" t="str">
        <f>IF(ISBLANK(CC77), "", 3 + (CC77 -VLOOKUP(CG77,Anthro_Calc!C:P,10,FALSE)) / (VLOOKUP(CG77,Anthro_Calc!C:P,10,FALSE) - VLOOKUP(CG77,Anthro_Calc!C:P,9,FALSE)))</f>
        <v/>
      </c>
      <c r="CK77" s="129" t="str">
        <f t="shared" si="90"/>
        <v/>
      </c>
      <c r="CL77" s="117" t="str">
        <f t="shared" si="91"/>
        <v/>
      </c>
      <c r="CM77" s="104" t="str">
        <f t="shared" si="92"/>
        <v/>
      </c>
      <c r="CN77" s="77"/>
      <c r="CO77" s="71"/>
      <c r="CP77" s="74"/>
      <c r="CQ77" s="74"/>
      <c r="CR77" s="118" t="str">
        <f t="shared" si="60"/>
        <v/>
      </c>
      <c r="CS77" s="119">
        <f t="shared" si="93"/>
        <v>0</v>
      </c>
      <c r="CT77" s="119">
        <f t="shared" si="94"/>
        <v>0</v>
      </c>
      <c r="CU77" s="119" t="str">
        <f t="shared" si="95"/>
        <v>0</v>
      </c>
      <c r="CV77" s="119" t="str">
        <f>IF(ISBLANK(CQ77), "", (POWER(CQ77/VLOOKUP(CU77,Anthro_Calc!C:P,13,FALSE),VLOOKUP(CU77,Anthro_Calc!C:P,12,FALSE))-1) / (VLOOKUP(CU77,Anthro_Calc!C:P,14,FALSE)*VLOOKUP(CU77,Anthro_Calc!C:P,12,FALSE)))</f>
        <v/>
      </c>
      <c r="CW77" s="119" t="str">
        <f>IF(ISBLANK(CQ77), "", -3 + (CQ77 -VLOOKUP(CU77,Anthro_Calc!C:P,4,FALSE)) / (VLOOKUP(CU77,Anthro_Calc!C:P,5,FALSE) - VLOOKUP(CU77,Anthro_Calc!C:P,4,FALSE)))</f>
        <v/>
      </c>
      <c r="CX77" s="119" t="str">
        <f>IF(ISBLANK(CQ77), "", 3 + (CQ77 -VLOOKUP(CU77,Anthro_Calc!C:P,10,FALSE)) / (VLOOKUP(CU77,Anthro_Calc!C:P,10,FALSE) - VLOOKUP(CU77,Anthro_Calc!C:P,9,FALSE)))</f>
        <v/>
      </c>
      <c r="CY77" s="128" t="str">
        <f t="shared" si="96"/>
        <v/>
      </c>
      <c r="CZ77" s="117" t="str">
        <f t="shared" si="97"/>
        <v/>
      </c>
      <c r="DA77" s="104" t="str">
        <f t="shared" si="98"/>
        <v/>
      </c>
      <c r="DB77" s="135"/>
    </row>
    <row r="78" spans="1:106" s="80" customFormat="1" ht="15" customHeight="1">
      <c r="A78" s="134">
        <f t="shared" si="50"/>
        <v>74</v>
      </c>
      <c r="B78" s="66"/>
      <c r="C78" s="66"/>
      <c r="D78" s="66"/>
      <c r="E78" s="66"/>
      <c r="F78" s="66"/>
      <c r="G78" s="66"/>
      <c r="H78" s="66"/>
      <c r="I78" s="66"/>
      <c r="J78" s="66"/>
      <c r="K78" s="66"/>
      <c r="L78" s="66"/>
      <c r="M78" s="71"/>
      <c r="N78" s="69" t="str">
        <f t="shared" ca="1" si="61"/>
        <v/>
      </c>
      <c r="O78" s="70"/>
      <c r="P78" s="70"/>
      <c r="Q78" s="71"/>
      <c r="R78" s="82"/>
      <c r="S78" s="72" t="str">
        <f t="shared" si="62"/>
        <v/>
      </c>
      <c r="T78" s="72" t="str">
        <f t="shared" si="63"/>
        <v/>
      </c>
      <c r="U78" s="72" t="str">
        <f t="shared" si="64"/>
        <v/>
      </c>
      <c r="V78" s="72" t="str">
        <f>IF(ISBLANK(R78), "", (POWER(R78/VLOOKUP(U78,Anthro_Calc!C:P,13,FALSE),VLOOKUP(U78,Anthro_Calc!C:P,12,FALSE))-1) / (VLOOKUP(U78,Anthro_Calc!C:P,14,FALSE)*VLOOKUP(U78,Anthro_Calc!C:P,12,FALSE)))</f>
        <v/>
      </c>
      <c r="W78" s="72" t="str">
        <f>IF(ISBLANK(R78), "", -3 + (R78 -VLOOKUP(U78,Anthro_Calc!C:P,4,FALSE)) / (VLOOKUP(U78,Anthro_Calc!C:P,5,FALSE) - VLOOKUP(U78,Anthro_Calc!C:P,4,FALSE)))</f>
        <v/>
      </c>
      <c r="X78" s="72" t="str">
        <f>IF(ISBLANK(R78), "", 3 + (R78 -VLOOKUP(U78,Anthro_Calc!C:P,10,FALSE)) / (VLOOKUP(U78,Anthro_Calc!C:P,10,FALSE) - VLOOKUP(U78,Anthro_Calc!C:P,9,FALSE)))</f>
        <v/>
      </c>
      <c r="Y78" s="120" t="str">
        <f t="shared" si="65"/>
        <v/>
      </c>
      <c r="Z78" s="117" t="str">
        <f t="shared" si="66"/>
        <v/>
      </c>
      <c r="AA78" s="104" t="str">
        <f t="shared" si="67"/>
        <v/>
      </c>
      <c r="AB78" s="71"/>
      <c r="AC78" s="74"/>
      <c r="AD78" s="78"/>
      <c r="AE78" s="75" t="str">
        <f t="shared" si="68"/>
        <v/>
      </c>
      <c r="AF78" s="72">
        <f t="shared" si="69"/>
        <v>0</v>
      </c>
      <c r="AG78" s="72">
        <f t="shared" si="70"/>
        <v>0</v>
      </c>
      <c r="AH78" s="72" t="str">
        <f t="shared" si="71"/>
        <v>0</v>
      </c>
      <c r="AI78" s="72" t="str">
        <f>IF(ISBLANK(AD78), "", (POWER(AD78/VLOOKUP(AH78,Anthro_Calc!C:P,13,FALSE),VLOOKUP(AH78,Anthro_Calc!C:P,12,FALSE))-1) / (VLOOKUP(AH78,Anthro_Calc!C:P,14,FALSE)*VLOOKUP(AH78,Anthro_Calc!C:P,12,FALSE)))</f>
        <v/>
      </c>
      <c r="AJ78" s="72" t="str">
        <f>IF(ISBLANK(AD78), "", -3 + (AD78 -VLOOKUP(AH78,Anthro_Calc!C:P,4,FALSE)) / (VLOOKUP(AH78,Anthro_Calc!C:P,5,FALSE) - VLOOKUP(AH78,Anthro_Calc!C:P,4,FALSE)))</f>
        <v/>
      </c>
      <c r="AK78" s="72" t="str">
        <f>IF(ISBLANK(AD78), "", 3 + (AD78 -VLOOKUP(AH78,Anthro_Calc!C:P,10,FALSE)) / (VLOOKUP(AH78,Anthro_Calc!C:P,10,FALSE) - VLOOKUP(AH78,Anthro_Calc!C:P,9,FALSE)))</f>
        <v/>
      </c>
      <c r="AL78" s="120" t="str">
        <f t="shared" si="72"/>
        <v/>
      </c>
      <c r="AM78" s="117" t="str">
        <f t="shared" si="73"/>
        <v/>
      </c>
      <c r="AN78" s="104" t="str">
        <f t="shared" si="74"/>
        <v/>
      </c>
      <c r="AO78" s="76" t="str">
        <f t="shared" si="51"/>
        <v/>
      </c>
      <c r="AP78" s="77"/>
      <c r="AQ78" s="77" t="str">
        <f t="shared" si="75"/>
        <v/>
      </c>
      <c r="AR78" s="71"/>
      <c r="AS78" s="74"/>
      <c r="AT78" s="82"/>
      <c r="AU78" s="75" t="str">
        <f t="shared" si="52"/>
        <v/>
      </c>
      <c r="AV78" s="72">
        <f t="shared" si="76"/>
        <v>0</v>
      </c>
      <c r="AW78" s="72">
        <f t="shared" si="77"/>
        <v>0</v>
      </c>
      <c r="AX78" s="72" t="str">
        <f t="shared" si="78"/>
        <v>0</v>
      </c>
      <c r="AY78" s="72" t="str">
        <f>IF(ISBLANK(AT78), "", (POWER(AT78/VLOOKUP(AX78,Anthro_Calc!C:P,13,FALSE),VLOOKUP(AX78,Anthro_Calc!C:P,12,FALSE))-1) / (VLOOKUP(AX78,Anthro_Calc!C:P,14,FALSE)*VLOOKUP(AX78,Anthro_Calc!C:P,12,FALSE)))</f>
        <v/>
      </c>
      <c r="AZ78" s="72" t="str">
        <f>IF(ISBLANK(AT78), "", -3 + (AT78 -VLOOKUP(AX78,Anthro_Calc!C:P,4,FALSE)) / (VLOOKUP(AX78,Anthro_Calc!C:P,5,FALSE) - VLOOKUP(AX78,Anthro_Calc!C:P,4,FALSE)))</f>
        <v/>
      </c>
      <c r="BA78" s="72" t="str">
        <f>IF(ISBLANK(AT78), "", 3 + (AT78 -VLOOKUP(AX78,Anthro_Calc!C:P,10,FALSE)) / (VLOOKUP(AX78,Anthro_Calc!C:P,10,FALSE) - VLOOKUP(AX78,Anthro_Calc!C:P,9,FALSE)))</f>
        <v/>
      </c>
      <c r="BB78" s="120" t="str">
        <f t="shared" si="79"/>
        <v/>
      </c>
      <c r="BC78" s="117" t="str">
        <f t="shared" si="80"/>
        <v/>
      </c>
      <c r="BD78" s="104" t="str">
        <f t="shared" si="53"/>
        <v/>
      </c>
      <c r="BE78" s="76" t="str">
        <f t="shared" si="54"/>
        <v/>
      </c>
      <c r="BF78" s="73" t="str">
        <f t="shared" si="81"/>
        <v/>
      </c>
      <c r="BG78" s="73" t="str">
        <f t="shared" si="55"/>
        <v/>
      </c>
      <c r="BH78" s="77"/>
      <c r="BI78" s="133"/>
      <c r="BJ78" s="71"/>
      <c r="BK78" s="74"/>
      <c r="BL78" s="78"/>
      <c r="BM78" s="75" t="str">
        <f t="shared" si="56"/>
        <v/>
      </c>
      <c r="BN78" s="72">
        <f t="shared" si="82"/>
        <v>0</v>
      </c>
      <c r="BO78" s="72">
        <f t="shared" si="99"/>
        <v>0</v>
      </c>
      <c r="BP78" s="72" t="str">
        <f t="shared" si="83"/>
        <v>0</v>
      </c>
      <c r="BQ78" s="72" t="str">
        <f>IF(ISBLANK(BL78), "", (POWER(BL78/VLOOKUP(BP78,Anthro_Calc!C:P,13,FALSE),VLOOKUP(BP78,Anthro_Calc!C:P,12,FALSE))-1) / (VLOOKUP(BP78,Anthro_Calc!C:P,14,FALSE)*VLOOKUP(BP78,Anthro_Calc!C:P,12,FALSE)))</f>
        <v/>
      </c>
      <c r="BR78" s="72" t="str">
        <f>IF(ISBLANK(BL78), "", -3 + (BL78 -VLOOKUP(BP78,Anthro_Calc!C:P,4,FALSE)) / (VLOOKUP(BP78,Anthro_Calc!C:P,5,FALSE) - VLOOKUP(BP78,Anthro_Calc!C:P,4,FALSE)))</f>
        <v/>
      </c>
      <c r="BS78" s="72" t="str">
        <f>IF(ISBLANK(BL78), "", 3 + (BL78 -VLOOKUP(BP78,Anthro_Calc!C:P,10,FALSE)) / (VLOOKUP(BP78,Anthro_Calc!C:P,10,FALSE) - VLOOKUP(BP78,Anthro_Calc!C:P,9,FALSE)))</f>
        <v/>
      </c>
      <c r="BT78" s="120" t="str">
        <f t="shared" si="84"/>
        <v/>
      </c>
      <c r="BU78" s="117" t="str">
        <f t="shared" si="85"/>
        <v/>
      </c>
      <c r="BV78" s="104" t="str">
        <f t="shared" si="86"/>
        <v/>
      </c>
      <c r="BW78" s="73" t="str">
        <f t="shared" si="57"/>
        <v/>
      </c>
      <c r="BX78" s="77"/>
      <c r="BY78" s="73" t="str">
        <f>IF(ISBLANK(BL78), "", VLOOKUP(Z78&amp;" "&amp;BV78&amp;" "&amp;BW78,Graduation_Criteria!$D$2:$E$34,2,FALSE))</f>
        <v/>
      </c>
      <c r="BZ78" s="73" t="str">
        <f t="shared" si="58"/>
        <v/>
      </c>
      <c r="CA78" s="71"/>
      <c r="CB78" s="74"/>
      <c r="CC78" s="74"/>
      <c r="CD78" s="115" t="str">
        <f t="shared" si="59"/>
        <v/>
      </c>
      <c r="CE78" s="79">
        <f t="shared" si="87"/>
        <v>0</v>
      </c>
      <c r="CF78" s="79">
        <f t="shared" si="88"/>
        <v>0</v>
      </c>
      <c r="CG78" s="79" t="str">
        <f t="shared" si="89"/>
        <v>0</v>
      </c>
      <c r="CH78" s="79" t="str">
        <f>IF(ISBLANK(CC78), "", (POWER(CC78/VLOOKUP(CG78,Anthro_Calc!C:P,13,FALSE),VLOOKUP(CG78,Anthro_Calc!C:P,12,FALSE))-1) / (VLOOKUP(CG78,Anthro_Calc!C:P,14,FALSE)*VLOOKUP(CG78,Anthro_Calc!C:P,12,FALSE)))</f>
        <v/>
      </c>
      <c r="CI78" s="79" t="str">
        <f>IF(ISBLANK(CC78), "", -3 + (CC78 -VLOOKUP(CG78,Anthro_Calc!C:P,4,FALSE)) / (VLOOKUP(CG78,Anthro_Calc!C:P,5,FALSE) - VLOOKUP(CG78,Anthro_Calc!C:P,4,FALSE)))</f>
        <v/>
      </c>
      <c r="CJ78" s="79" t="str">
        <f>IF(ISBLANK(CC78), "", 3 + (CC78 -VLOOKUP(CG78,Anthro_Calc!C:P,10,FALSE)) / (VLOOKUP(CG78,Anthro_Calc!C:P,10,FALSE) - VLOOKUP(CG78,Anthro_Calc!C:P,9,FALSE)))</f>
        <v/>
      </c>
      <c r="CK78" s="129" t="str">
        <f t="shared" si="90"/>
        <v/>
      </c>
      <c r="CL78" s="117" t="str">
        <f t="shared" si="91"/>
        <v/>
      </c>
      <c r="CM78" s="104" t="str">
        <f t="shared" si="92"/>
        <v/>
      </c>
      <c r="CN78" s="77"/>
      <c r="CO78" s="71"/>
      <c r="CP78" s="74"/>
      <c r="CQ78" s="74"/>
      <c r="CR78" s="118" t="str">
        <f t="shared" si="60"/>
        <v/>
      </c>
      <c r="CS78" s="119">
        <f t="shared" si="93"/>
        <v>0</v>
      </c>
      <c r="CT78" s="119">
        <f t="shared" si="94"/>
        <v>0</v>
      </c>
      <c r="CU78" s="119" t="str">
        <f t="shared" si="95"/>
        <v>0</v>
      </c>
      <c r="CV78" s="119" t="str">
        <f>IF(ISBLANK(CQ78), "", (POWER(CQ78/VLOOKUP(CU78,Anthro_Calc!C:P,13,FALSE),VLOOKUP(CU78,Anthro_Calc!C:P,12,FALSE))-1) / (VLOOKUP(CU78,Anthro_Calc!C:P,14,FALSE)*VLOOKUP(CU78,Anthro_Calc!C:P,12,FALSE)))</f>
        <v/>
      </c>
      <c r="CW78" s="119" t="str">
        <f>IF(ISBLANK(CQ78), "", -3 + (CQ78 -VLOOKUP(CU78,Anthro_Calc!C:P,4,FALSE)) / (VLOOKUP(CU78,Anthro_Calc!C:P,5,FALSE) - VLOOKUP(CU78,Anthro_Calc!C:P,4,FALSE)))</f>
        <v/>
      </c>
      <c r="CX78" s="119" t="str">
        <f>IF(ISBLANK(CQ78), "", 3 + (CQ78 -VLOOKUP(CU78,Anthro_Calc!C:P,10,FALSE)) / (VLOOKUP(CU78,Anthro_Calc!C:P,10,FALSE) - VLOOKUP(CU78,Anthro_Calc!C:P,9,FALSE)))</f>
        <v/>
      </c>
      <c r="CY78" s="128" t="str">
        <f t="shared" si="96"/>
        <v/>
      </c>
      <c r="CZ78" s="117" t="str">
        <f t="shared" si="97"/>
        <v/>
      </c>
      <c r="DA78" s="104" t="str">
        <f t="shared" si="98"/>
        <v/>
      </c>
      <c r="DB78" s="135"/>
    </row>
    <row r="79" spans="1:106" s="80" customFormat="1" ht="15" customHeight="1">
      <c r="A79" s="134">
        <f t="shared" si="50"/>
        <v>75</v>
      </c>
      <c r="B79" s="66"/>
      <c r="C79" s="66"/>
      <c r="D79" s="66"/>
      <c r="E79" s="66"/>
      <c r="F79" s="66"/>
      <c r="G79" s="66"/>
      <c r="H79" s="66"/>
      <c r="I79" s="66"/>
      <c r="J79" s="66"/>
      <c r="K79" s="66"/>
      <c r="L79" s="66"/>
      <c r="M79" s="71"/>
      <c r="N79" s="69" t="str">
        <f t="shared" ca="1" si="61"/>
        <v/>
      </c>
      <c r="O79" s="70"/>
      <c r="P79" s="70"/>
      <c r="Q79" s="71"/>
      <c r="R79" s="82"/>
      <c r="S79" s="72" t="str">
        <f t="shared" si="62"/>
        <v/>
      </c>
      <c r="T79" s="72" t="str">
        <f t="shared" si="63"/>
        <v/>
      </c>
      <c r="U79" s="72" t="str">
        <f t="shared" si="64"/>
        <v/>
      </c>
      <c r="V79" s="72" t="str">
        <f>IF(ISBLANK(R79), "", (POWER(R79/VLOOKUP(U79,Anthro_Calc!C:P,13,FALSE),VLOOKUP(U79,Anthro_Calc!C:P,12,FALSE))-1) / (VLOOKUP(U79,Anthro_Calc!C:P,14,FALSE)*VLOOKUP(U79,Anthro_Calc!C:P,12,FALSE)))</f>
        <v/>
      </c>
      <c r="W79" s="72" t="str">
        <f>IF(ISBLANK(R79), "", -3 + (R79 -VLOOKUP(U79,Anthro_Calc!C:P,4,FALSE)) / (VLOOKUP(U79,Anthro_Calc!C:P,5,FALSE) - VLOOKUP(U79,Anthro_Calc!C:P,4,FALSE)))</f>
        <v/>
      </c>
      <c r="X79" s="72" t="str">
        <f>IF(ISBLANK(R79), "", 3 + (R79 -VLOOKUP(U79,Anthro_Calc!C:P,10,FALSE)) / (VLOOKUP(U79,Anthro_Calc!C:P,10,FALSE) - VLOOKUP(U79,Anthro_Calc!C:P,9,FALSE)))</f>
        <v/>
      </c>
      <c r="Y79" s="120" t="str">
        <f t="shared" si="65"/>
        <v/>
      </c>
      <c r="Z79" s="117" t="str">
        <f t="shared" si="66"/>
        <v/>
      </c>
      <c r="AA79" s="104" t="str">
        <f t="shared" si="67"/>
        <v/>
      </c>
      <c r="AB79" s="71"/>
      <c r="AC79" s="74"/>
      <c r="AD79" s="78"/>
      <c r="AE79" s="75" t="str">
        <f t="shared" si="68"/>
        <v/>
      </c>
      <c r="AF79" s="72">
        <f t="shared" si="69"/>
        <v>0</v>
      </c>
      <c r="AG79" s="72">
        <f t="shared" si="70"/>
        <v>0</v>
      </c>
      <c r="AH79" s="72" t="str">
        <f t="shared" si="71"/>
        <v>0</v>
      </c>
      <c r="AI79" s="72" t="str">
        <f>IF(ISBLANK(AD79), "", (POWER(AD79/VLOOKUP(AH79,Anthro_Calc!C:P,13,FALSE),VLOOKUP(AH79,Anthro_Calc!C:P,12,FALSE))-1) / (VLOOKUP(AH79,Anthro_Calc!C:P,14,FALSE)*VLOOKUP(AH79,Anthro_Calc!C:P,12,FALSE)))</f>
        <v/>
      </c>
      <c r="AJ79" s="72" t="str">
        <f>IF(ISBLANK(AD79), "", -3 + (AD79 -VLOOKUP(AH79,Anthro_Calc!C:P,4,FALSE)) / (VLOOKUP(AH79,Anthro_Calc!C:P,5,FALSE) - VLOOKUP(AH79,Anthro_Calc!C:P,4,FALSE)))</f>
        <v/>
      </c>
      <c r="AK79" s="72" t="str">
        <f>IF(ISBLANK(AD79), "", 3 + (AD79 -VLOOKUP(AH79,Anthro_Calc!C:P,10,FALSE)) / (VLOOKUP(AH79,Anthro_Calc!C:P,10,FALSE) - VLOOKUP(AH79,Anthro_Calc!C:P,9,FALSE)))</f>
        <v/>
      </c>
      <c r="AL79" s="120" t="str">
        <f t="shared" si="72"/>
        <v/>
      </c>
      <c r="AM79" s="117" t="str">
        <f t="shared" si="73"/>
        <v/>
      </c>
      <c r="AN79" s="104" t="str">
        <f t="shared" si="74"/>
        <v/>
      </c>
      <c r="AO79" s="76" t="str">
        <f t="shared" si="51"/>
        <v/>
      </c>
      <c r="AP79" s="77"/>
      <c r="AQ79" s="77" t="str">
        <f t="shared" si="75"/>
        <v/>
      </c>
      <c r="AR79" s="71"/>
      <c r="AS79" s="74"/>
      <c r="AT79" s="82"/>
      <c r="AU79" s="75" t="str">
        <f t="shared" si="52"/>
        <v/>
      </c>
      <c r="AV79" s="72">
        <f t="shared" si="76"/>
        <v>0</v>
      </c>
      <c r="AW79" s="72">
        <f t="shared" si="77"/>
        <v>0</v>
      </c>
      <c r="AX79" s="72" t="str">
        <f t="shared" si="78"/>
        <v>0</v>
      </c>
      <c r="AY79" s="72" t="str">
        <f>IF(ISBLANK(AT79), "", (POWER(AT79/VLOOKUP(AX79,Anthro_Calc!C:P,13,FALSE),VLOOKUP(AX79,Anthro_Calc!C:P,12,FALSE))-1) / (VLOOKUP(AX79,Anthro_Calc!C:P,14,FALSE)*VLOOKUP(AX79,Anthro_Calc!C:P,12,FALSE)))</f>
        <v/>
      </c>
      <c r="AZ79" s="72" t="str">
        <f>IF(ISBLANK(AT79), "", -3 + (AT79 -VLOOKUP(AX79,Anthro_Calc!C:P,4,FALSE)) / (VLOOKUP(AX79,Anthro_Calc!C:P,5,FALSE) - VLOOKUP(AX79,Anthro_Calc!C:P,4,FALSE)))</f>
        <v/>
      </c>
      <c r="BA79" s="72" t="str">
        <f>IF(ISBLANK(AT79), "", 3 + (AT79 -VLOOKUP(AX79,Anthro_Calc!C:P,10,FALSE)) / (VLOOKUP(AX79,Anthro_Calc!C:P,10,FALSE) - VLOOKUP(AX79,Anthro_Calc!C:P,9,FALSE)))</f>
        <v/>
      </c>
      <c r="BB79" s="120" t="str">
        <f t="shared" si="79"/>
        <v/>
      </c>
      <c r="BC79" s="117" t="str">
        <f t="shared" si="80"/>
        <v/>
      </c>
      <c r="BD79" s="104" t="str">
        <f t="shared" si="53"/>
        <v/>
      </c>
      <c r="BE79" s="76" t="str">
        <f t="shared" si="54"/>
        <v/>
      </c>
      <c r="BF79" s="73" t="str">
        <f t="shared" si="81"/>
        <v/>
      </c>
      <c r="BG79" s="73" t="str">
        <f t="shared" si="55"/>
        <v/>
      </c>
      <c r="BH79" s="77"/>
      <c r="BI79" s="133"/>
      <c r="BJ79" s="71"/>
      <c r="BK79" s="74"/>
      <c r="BL79" s="78"/>
      <c r="BM79" s="75" t="str">
        <f t="shared" si="56"/>
        <v/>
      </c>
      <c r="BN79" s="72">
        <f t="shared" si="82"/>
        <v>0</v>
      </c>
      <c r="BO79" s="72">
        <f t="shared" si="99"/>
        <v>0</v>
      </c>
      <c r="BP79" s="72" t="str">
        <f t="shared" si="83"/>
        <v>0</v>
      </c>
      <c r="BQ79" s="72" t="str">
        <f>IF(ISBLANK(BL79), "", (POWER(BL79/VLOOKUP(BP79,Anthro_Calc!C:P,13,FALSE),VLOOKUP(BP79,Anthro_Calc!C:P,12,FALSE))-1) / (VLOOKUP(BP79,Anthro_Calc!C:P,14,FALSE)*VLOOKUP(BP79,Anthro_Calc!C:P,12,FALSE)))</f>
        <v/>
      </c>
      <c r="BR79" s="72" t="str">
        <f>IF(ISBLANK(BL79), "", -3 + (BL79 -VLOOKUP(BP79,Anthro_Calc!C:P,4,FALSE)) / (VLOOKUP(BP79,Anthro_Calc!C:P,5,FALSE) - VLOOKUP(BP79,Anthro_Calc!C:P,4,FALSE)))</f>
        <v/>
      </c>
      <c r="BS79" s="72" t="str">
        <f>IF(ISBLANK(BL79), "", 3 + (BL79 -VLOOKUP(BP79,Anthro_Calc!C:P,10,FALSE)) / (VLOOKUP(BP79,Anthro_Calc!C:P,10,FALSE) - VLOOKUP(BP79,Anthro_Calc!C:P,9,FALSE)))</f>
        <v/>
      </c>
      <c r="BT79" s="120" t="str">
        <f t="shared" si="84"/>
        <v/>
      </c>
      <c r="BU79" s="117" t="str">
        <f t="shared" si="85"/>
        <v/>
      </c>
      <c r="BV79" s="104" t="str">
        <f t="shared" si="86"/>
        <v/>
      </c>
      <c r="BW79" s="73" t="str">
        <f t="shared" si="57"/>
        <v/>
      </c>
      <c r="BX79" s="77"/>
      <c r="BY79" s="73" t="str">
        <f>IF(ISBLANK(BL79), "", VLOOKUP(Z79&amp;" "&amp;BV79&amp;" "&amp;BW79,Graduation_Criteria!$D$2:$E$34,2,FALSE))</f>
        <v/>
      </c>
      <c r="BZ79" s="73" t="str">
        <f t="shared" si="58"/>
        <v/>
      </c>
      <c r="CA79" s="71"/>
      <c r="CB79" s="74"/>
      <c r="CC79" s="74"/>
      <c r="CD79" s="115" t="str">
        <f t="shared" si="59"/>
        <v/>
      </c>
      <c r="CE79" s="79">
        <f t="shared" si="87"/>
        <v>0</v>
      </c>
      <c r="CF79" s="79">
        <f t="shared" si="88"/>
        <v>0</v>
      </c>
      <c r="CG79" s="79" t="str">
        <f t="shared" si="89"/>
        <v>0</v>
      </c>
      <c r="CH79" s="79" t="str">
        <f>IF(ISBLANK(CC79), "", (POWER(CC79/VLOOKUP(CG79,Anthro_Calc!C:P,13,FALSE),VLOOKUP(CG79,Anthro_Calc!C:P,12,FALSE))-1) / (VLOOKUP(CG79,Anthro_Calc!C:P,14,FALSE)*VLOOKUP(CG79,Anthro_Calc!C:P,12,FALSE)))</f>
        <v/>
      </c>
      <c r="CI79" s="79" t="str">
        <f>IF(ISBLANK(CC79), "", -3 + (CC79 -VLOOKUP(CG79,Anthro_Calc!C:P,4,FALSE)) / (VLOOKUP(CG79,Anthro_Calc!C:P,5,FALSE) - VLOOKUP(CG79,Anthro_Calc!C:P,4,FALSE)))</f>
        <v/>
      </c>
      <c r="CJ79" s="79" t="str">
        <f>IF(ISBLANK(CC79), "", 3 + (CC79 -VLOOKUP(CG79,Anthro_Calc!C:P,10,FALSE)) / (VLOOKUP(CG79,Anthro_Calc!C:P,10,FALSE) - VLOOKUP(CG79,Anthro_Calc!C:P,9,FALSE)))</f>
        <v/>
      </c>
      <c r="CK79" s="129" t="str">
        <f t="shared" si="90"/>
        <v/>
      </c>
      <c r="CL79" s="117" t="str">
        <f t="shared" si="91"/>
        <v/>
      </c>
      <c r="CM79" s="104" t="str">
        <f t="shared" si="92"/>
        <v/>
      </c>
      <c r="CN79" s="77"/>
      <c r="CO79" s="71"/>
      <c r="CP79" s="74"/>
      <c r="CQ79" s="74"/>
      <c r="CR79" s="118" t="str">
        <f t="shared" si="60"/>
        <v/>
      </c>
      <c r="CS79" s="119">
        <f t="shared" si="93"/>
        <v>0</v>
      </c>
      <c r="CT79" s="119">
        <f t="shared" si="94"/>
        <v>0</v>
      </c>
      <c r="CU79" s="119" t="str">
        <f t="shared" si="95"/>
        <v>0</v>
      </c>
      <c r="CV79" s="119" t="str">
        <f>IF(ISBLANK(CQ79), "", (POWER(CQ79/VLOOKUP(CU79,Anthro_Calc!C:P,13,FALSE),VLOOKUP(CU79,Anthro_Calc!C:P,12,FALSE))-1) / (VLOOKUP(CU79,Anthro_Calc!C:P,14,FALSE)*VLOOKUP(CU79,Anthro_Calc!C:P,12,FALSE)))</f>
        <v/>
      </c>
      <c r="CW79" s="119" t="str">
        <f>IF(ISBLANK(CQ79), "", -3 + (CQ79 -VLOOKUP(CU79,Anthro_Calc!C:P,4,FALSE)) / (VLOOKUP(CU79,Anthro_Calc!C:P,5,FALSE) - VLOOKUP(CU79,Anthro_Calc!C:P,4,FALSE)))</f>
        <v/>
      </c>
      <c r="CX79" s="119" t="str">
        <f>IF(ISBLANK(CQ79), "", 3 + (CQ79 -VLOOKUP(CU79,Anthro_Calc!C:P,10,FALSE)) / (VLOOKUP(CU79,Anthro_Calc!C:P,10,FALSE) - VLOOKUP(CU79,Anthro_Calc!C:P,9,FALSE)))</f>
        <v/>
      </c>
      <c r="CY79" s="128" t="str">
        <f t="shared" si="96"/>
        <v/>
      </c>
      <c r="CZ79" s="117" t="str">
        <f t="shared" si="97"/>
        <v/>
      </c>
      <c r="DA79" s="104" t="str">
        <f t="shared" si="98"/>
        <v/>
      </c>
      <c r="DB79" s="135"/>
    </row>
    <row r="80" spans="1:106" s="80" customFormat="1" ht="15" customHeight="1">
      <c r="A80" s="134">
        <f t="shared" si="50"/>
        <v>76</v>
      </c>
      <c r="B80" s="66"/>
      <c r="C80" s="66"/>
      <c r="D80" s="66"/>
      <c r="E80" s="66"/>
      <c r="F80" s="66"/>
      <c r="G80" s="66"/>
      <c r="H80" s="66"/>
      <c r="I80" s="66"/>
      <c r="J80" s="66"/>
      <c r="K80" s="66"/>
      <c r="L80" s="66"/>
      <c r="M80" s="71"/>
      <c r="N80" s="69" t="str">
        <f t="shared" ca="1" si="61"/>
        <v/>
      </c>
      <c r="O80" s="70"/>
      <c r="P80" s="70"/>
      <c r="Q80" s="71"/>
      <c r="R80" s="82"/>
      <c r="S80" s="72" t="str">
        <f t="shared" si="62"/>
        <v/>
      </c>
      <c r="T80" s="72" t="str">
        <f t="shared" si="63"/>
        <v/>
      </c>
      <c r="U80" s="72" t="str">
        <f t="shared" si="64"/>
        <v/>
      </c>
      <c r="V80" s="72" t="str">
        <f>IF(ISBLANK(R80), "", (POWER(R80/VLOOKUP(U80,Anthro_Calc!C:P,13,FALSE),VLOOKUP(U80,Anthro_Calc!C:P,12,FALSE))-1) / (VLOOKUP(U80,Anthro_Calc!C:P,14,FALSE)*VLOOKUP(U80,Anthro_Calc!C:P,12,FALSE)))</f>
        <v/>
      </c>
      <c r="W80" s="72" t="str">
        <f>IF(ISBLANK(R80), "", -3 + (R80 -VLOOKUP(U80,Anthro_Calc!C:P,4,FALSE)) / (VLOOKUP(U80,Anthro_Calc!C:P,5,FALSE) - VLOOKUP(U80,Anthro_Calc!C:P,4,FALSE)))</f>
        <v/>
      </c>
      <c r="X80" s="72" t="str">
        <f>IF(ISBLANK(R80), "", 3 + (R80 -VLOOKUP(U80,Anthro_Calc!C:P,10,FALSE)) / (VLOOKUP(U80,Anthro_Calc!C:P,10,FALSE) - VLOOKUP(U80,Anthro_Calc!C:P,9,FALSE)))</f>
        <v/>
      </c>
      <c r="Y80" s="120" t="str">
        <f t="shared" si="65"/>
        <v/>
      </c>
      <c r="Z80" s="117" t="str">
        <f t="shared" si="66"/>
        <v/>
      </c>
      <c r="AA80" s="104" t="str">
        <f t="shared" si="67"/>
        <v/>
      </c>
      <c r="AB80" s="71"/>
      <c r="AC80" s="74"/>
      <c r="AD80" s="78"/>
      <c r="AE80" s="75" t="str">
        <f t="shared" si="68"/>
        <v/>
      </c>
      <c r="AF80" s="72">
        <f t="shared" si="69"/>
        <v>0</v>
      </c>
      <c r="AG80" s="72">
        <f t="shared" si="70"/>
        <v>0</v>
      </c>
      <c r="AH80" s="72" t="str">
        <f t="shared" si="71"/>
        <v>0</v>
      </c>
      <c r="AI80" s="72" t="str">
        <f>IF(ISBLANK(AD80), "", (POWER(AD80/VLOOKUP(AH80,Anthro_Calc!C:P,13,FALSE),VLOOKUP(AH80,Anthro_Calc!C:P,12,FALSE))-1) / (VLOOKUP(AH80,Anthro_Calc!C:P,14,FALSE)*VLOOKUP(AH80,Anthro_Calc!C:P,12,FALSE)))</f>
        <v/>
      </c>
      <c r="AJ80" s="72" t="str">
        <f>IF(ISBLANK(AD80), "", -3 + (AD80 -VLOOKUP(AH80,Anthro_Calc!C:P,4,FALSE)) / (VLOOKUP(AH80,Anthro_Calc!C:P,5,FALSE) - VLOOKUP(AH80,Anthro_Calc!C:P,4,FALSE)))</f>
        <v/>
      </c>
      <c r="AK80" s="72" t="str">
        <f>IF(ISBLANK(AD80), "", 3 + (AD80 -VLOOKUP(AH80,Anthro_Calc!C:P,10,FALSE)) / (VLOOKUP(AH80,Anthro_Calc!C:P,10,FALSE) - VLOOKUP(AH80,Anthro_Calc!C:P,9,FALSE)))</f>
        <v/>
      </c>
      <c r="AL80" s="120" t="str">
        <f t="shared" si="72"/>
        <v/>
      </c>
      <c r="AM80" s="117" t="str">
        <f t="shared" si="73"/>
        <v/>
      </c>
      <c r="AN80" s="104" t="str">
        <f t="shared" si="74"/>
        <v/>
      </c>
      <c r="AO80" s="76" t="str">
        <f t="shared" si="51"/>
        <v/>
      </c>
      <c r="AP80" s="77"/>
      <c r="AQ80" s="77" t="str">
        <f t="shared" si="75"/>
        <v/>
      </c>
      <c r="AR80" s="71"/>
      <c r="AS80" s="74"/>
      <c r="AT80" s="82"/>
      <c r="AU80" s="75" t="str">
        <f t="shared" si="52"/>
        <v/>
      </c>
      <c r="AV80" s="72">
        <f t="shared" si="76"/>
        <v>0</v>
      </c>
      <c r="AW80" s="72">
        <f t="shared" si="77"/>
        <v>0</v>
      </c>
      <c r="AX80" s="72" t="str">
        <f t="shared" si="78"/>
        <v>0</v>
      </c>
      <c r="AY80" s="72" t="str">
        <f>IF(ISBLANK(AT80), "", (POWER(AT80/VLOOKUP(AX80,Anthro_Calc!C:P,13,FALSE),VLOOKUP(AX80,Anthro_Calc!C:P,12,FALSE))-1) / (VLOOKUP(AX80,Anthro_Calc!C:P,14,FALSE)*VLOOKUP(AX80,Anthro_Calc!C:P,12,FALSE)))</f>
        <v/>
      </c>
      <c r="AZ80" s="72" t="str">
        <f>IF(ISBLANK(AT80), "", -3 + (AT80 -VLOOKUP(AX80,Anthro_Calc!C:P,4,FALSE)) / (VLOOKUP(AX80,Anthro_Calc!C:P,5,FALSE) - VLOOKUP(AX80,Anthro_Calc!C:P,4,FALSE)))</f>
        <v/>
      </c>
      <c r="BA80" s="72" t="str">
        <f>IF(ISBLANK(AT80), "", 3 + (AT80 -VLOOKUP(AX80,Anthro_Calc!C:P,10,FALSE)) / (VLOOKUP(AX80,Anthro_Calc!C:P,10,FALSE) - VLOOKUP(AX80,Anthro_Calc!C:P,9,FALSE)))</f>
        <v/>
      </c>
      <c r="BB80" s="120" t="str">
        <f t="shared" si="79"/>
        <v/>
      </c>
      <c r="BC80" s="117" t="str">
        <f t="shared" si="80"/>
        <v/>
      </c>
      <c r="BD80" s="104" t="str">
        <f t="shared" si="53"/>
        <v/>
      </c>
      <c r="BE80" s="76" t="str">
        <f t="shared" si="54"/>
        <v/>
      </c>
      <c r="BF80" s="73" t="str">
        <f t="shared" si="81"/>
        <v/>
      </c>
      <c r="BG80" s="73" t="str">
        <f t="shared" si="55"/>
        <v/>
      </c>
      <c r="BH80" s="77"/>
      <c r="BI80" s="133"/>
      <c r="BJ80" s="71"/>
      <c r="BK80" s="74"/>
      <c r="BL80" s="78"/>
      <c r="BM80" s="75" t="str">
        <f t="shared" si="56"/>
        <v/>
      </c>
      <c r="BN80" s="72">
        <f t="shared" si="82"/>
        <v>0</v>
      </c>
      <c r="BO80" s="72">
        <f t="shared" si="99"/>
        <v>0</v>
      </c>
      <c r="BP80" s="72" t="str">
        <f t="shared" si="83"/>
        <v>0</v>
      </c>
      <c r="BQ80" s="72" t="str">
        <f>IF(ISBLANK(BL80), "", (POWER(BL80/VLOOKUP(BP80,Anthro_Calc!C:P,13,FALSE),VLOOKUP(BP80,Anthro_Calc!C:P,12,FALSE))-1) / (VLOOKUP(BP80,Anthro_Calc!C:P,14,FALSE)*VLOOKUP(BP80,Anthro_Calc!C:P,12,FALSE)))</f>
        <v/>
      </c>
      <c r="BR80" s="72" t="str">
        <f>IF(ISBLANK(BL80), "", -3 + (BL80 -VLOOKUP(BP80,Anthro_Calc!C:P,4,FALSE)) / (VLOOKUP(BP80,Anthro_Calc!C:P,5,FALSE) - VLOOKUP(BP80,Anthro_Calc!C:P,4,FALSE)))</f>
        <v/>
      </c>
      <c r="BS80" s="72" t="str">
        <f>IF(ISBLANK(BL80), "", 3 + (BL80 -VLOOKUP(BP80,Anthro_Calc!C:P,10,FALSE)) / (VLOOKUP(BP80,Anthro_Calc!C:P,10,FALSE) - VLOOKUP(BP80,Anthro_Calc!C:P,9,FALSE)))</f>
        <v/>
      </c>
      <c r="BT80" s="120" t="str">
        <f t="shared" si="84"/>
        <v/>
      </c>
      <c r="BU80" s="117" t="str">
        <f t="shared" si="85"/>
        <v/>
      </c>
      <c r="BV80" s="104" t="str">
        <f t="shared" si="86"/>
        <v/>
      </c>
      <c r="BW80" s="73" t="str">
        <f t="shared" si="57"/>
        <v/>
      </c>
      <c r="BX80" s="77"/>
      <c r="BY80" s="73" t="str">
        <f>IF(ISBLANK(BL80), "", VLOOKUP(Z80&amp;" "&amp;BV80&amp;" "&amp;BW80,Graduation_Criteria!$D$2:$E$34,2,FALSE))</f>
        <v/>
      </c>
      <c r="BZ80" s="73" t="str">
        <f t="shared" si="58"/>
        <v/>
      </c>
      <c r="CA80" s="71"/>
      <c r="CB80" s="74"/>
      <c r="CC80" s="74"/>
      <c r="CD80" s="115" t="str">
        <f t="shared" si="59"/>
        <v/>
      </c>
      <c r="CE80" s="79">
        <f t="shared" si="87"/>
        <v>0</v>
      </c>
      <c r="CF80" s="79">
        <f t="shared" si="88"/>
        <v>0</v>
      </c>
      <c r="CG80" s="79" t="str">
        <f t="shared" si="89"/>
        <v>0</v>
      </c>
      <c r="CH80" s="79" t="str">
        <f>IF(ISBLANK(CC80), "", (POWER(CC80/VLOOKUP(CG80,Anthro_Calc!C:P,13,FALSE),VLOOKUP(CG80,Anthro_Calc!C:P,12,FALSE))-1) / (VLOOKUP(CG80,Anthro_Calc!C:P,14,FALSE)*VLOOKUP(CG80,Anthro_Calc!C:P,12,FALSE)))</f>
        <v/>
      </c>
      <c r="CI80" s="79" t="str">
        <f>IF(ISBLANK(CC80), "", -3 + (CC80 -VLOOKUP(CG80,Anthro_Calc!C:P,4,FALSE)) / (VLOOKUP(CG80,Anthro_Calc!C:P,5,FALSE) - VLOOKUP(CG80,Anthro_Calc!C:P,4,FALSE)))</f>
        <v/>
      </c>
      <c r="CJ80" s="79" t="str">
        <f>IF(ISBLANK(CC80), "", 3 + (CC80 -VLOOKUP(CG80,Anthro_Calc!C:P,10,FALSE)) / (VLOOKUP(CG80,Anthro_Calc!C:P,10,FALSE) - VLOOKUP(CG80,Anthro_Calc!C:P,9,FALSE)))</f>
        <v/>
      </c>
      <c r="CK80" s="129" t="str">
        <f t="shared" si="90"/>
        <v/>
      </c>
      <c r="CL80" s="117" t="str">
        <f t="shared" si="91"/>
        <v/>
      </c>
      <c r="CM80" s="104" t="str">
        <f t="shared" si="92"/>
        <v/>
      </c>
      <c r="CN80" s="77"/>
      <c r="CO80" s="71"/>
      <c r="CP80" s="74"/>
      <c r="CQ80" s="74"/>
      <c r="CR80" s="118" t="str">
        <f t="shared" si="60"/>
        <v/>
      </c>
      <c r="CS80" s="119">
        <f t="shared" si="93"/>
        <v>0</v>
      </c>
      <c r="CT80" s="119">
        <f t="shared" si="94"/>
        <v>0</v>
      </c>
      <c r="CU80" s="119" t="str">
        <f t="shared" si="95"/>
        <v>0</v>
      </c>
      <c r="CV80" s="119" t="str">
        <f>IF(ISBLANK(CQ80), "", (POWER(CQ80/VLOOKUP(CU80,Anthro_Calc!C:P,13,FALSE),VLOOKUP(CU80,Anthro_Calc!C:P,12,FALSE))-1) / (VLOOKUP(CU80,Anthro_Calc!C:P,14,FALSE)*VLOOKUP(CU80,Anthro_Calc!C:P,12,FALSE)))</f>
        <v/>
      </c>
      <c r="CW80" s="119" t="str">
        <f>IF(ISBLANK(CQ80), "", -3 + (CQ80 -VLOOKUP(CU80,Anthro_Calc!C:P,4,FALSE)) / (VLOOKUP(CU80,Anthro_Calc!C:P,5,FALSE) - VLOOKUP(CU80,Anthro_Calc!C:P,4,FALSE)))</f>
        <v/>
      </c>
      <c r="CX80" s="119" t="str">
        <f>IF(ISBLANK(CQ80), "", 3 + (CQ80 -VLOOKUP(CU80,Anthro_Calc!C:P,10,FALSE)) / (VLOOKUP(CU80,Anthro_Calc!C:P,10,FALSE) - VLOOKUP(CU80,Anthro_Calc!C:P,9,FALSE)))</f>
        <v/>
      </c>
      <c r="CY80" s="128" t="str">
        <f t="shared" si="96"/>
        <v/>
      </c>
      <c r="CZ80" s="117" t="str">
        <f t="shared" si="97"/>
        <v/>
      </c>
      <c r="DA80" s="104" t="str">
        <f t="shared" si="98"/>
        <v/>
      </c>
      <c r="DB80" s="135"/>
    </row>
    <row r="81" spans="1:106" s="80" customFormat="1" ht="15" customHeight="1">
      <c r="A81" s="134">
        <f t="shared" si="50"/>
        <v>77</v>
      </c>
      <c r="B81" s="66"/>
      <c r="C81" s="66"/>
      <c r="D81" s="66"/>
      <c r="E81" s="66"/>
      <c r="F81" s="66"/>
      <c r="G81" s="66"/>
      <c r="H81" s="66"/>
      <c r="I81" s="66"/>
      <c r="J81" s="66"/>
      <c r="K81" s="66"/>
      <c r="L81" s="66"/>
      <c r="M81" s="71"/>
      <c r="N81" s="69" t="str">
        <f t="shared" ca="1" si="61"/>
        <v/>
      </c>
      <c r="O81" s="70"/>
      <c r="P81" s="70"/>
      <c r="Q81" s="71"/>
      <c r="R81" s="82"/>
      <c r="S81" s="72" t="str">
        <f t="shared" si="62"/>
        <v/>
      </c>
      <c r="T81" s="72" t="str">
        <f t="shared" si="63"/>
        <v/>
      </c>
      <c r="U81" s="72" t="str">
        <f t="shared" si="64"/>
        <v/>
      </c>
      <c r="V81" s="72" t="str">
        <f>IF(ISBLANK(R81), "", (POWER(R81/VLOOKUP(U81,Anthro_Calc!C:P,13,FALSE),VLOOKUP(U81,Anthro_Calc!C:P,12,FALSE))-1) / (VLOOKUP(U81,Anthro_Calc!C:P,14,FALSE)*VLOOKUP(U81,Anthro_Calc!C:P,12,FALSE)))</f>
        <v/>
      </c>
      <c r="W81" s="72" t="str">
        <f>IF(ISBLANK(R81), "", -3 + (R81 -VLOOKUP(U81,Anthro_Calc!C:P,4,FALSE)) / (VLOOKUP(U81,Anthro_Calc!C:P,5,FALSE) - VLOOKUP(U81,Anthro_Calc!C:P,4,FALSE)))</f>
        <v/>
      </c>
      <c r="X81" s="72" t="str">
        <f>IF(ISBLANK(R81), "", 3 + (R81 -VLOOKUP(U81,Anthro_Calc!C:P,10,FALSE)) / (VLOOKUP(U81,Anthro_Calc!C:P,10,FALSE) - VLOOKUP(U81,Anthro_Calc!C:P,9,FALSE)))</f>
        <v/>
      </c>
      <c r="Y81" s="120" t="str">
        <f t="shared" si="65"/>
        <v/>
      </c>
      <c r="Z81" s="117" t="str">
        <f t="shared" si="66"/>
        <v/>
      </c>
      <c r="AA81" s="104" t="str">
        <f t="shared" si="67"/>
        <v/>
      </c>
      <c r="AB81" s="71"/>
      <c r="AC81" s="74"/>
      <c r="AD81" s="78"/>
      <c r="AE81" s="75" t="str">
        <f t="shared" si="68"/>
        <v/>
      </c>
      <c r="AF81" s="72">
        <f t="shared" si="69"/>
        <v>0</v>
      </c>
      <c r="AG81" s="72">
        <f t="shared" si="70"/>
        <v>0</v>
      </c>
      <c r="AH81" s="72" t="str">
        <f t="shared" si="71"/>
        <v>0</v>
      </c>
      <c r="AI81" s="72" t="str">
        <f>IF(ISBLANK(AD81), "", (POWER(AD81/VLOOKUP(AH81,Anthro_Calc!C:P,13,FALSE),VLOOKUP(AH81,Anthro_Calc!C:P,12,FALSE))-1) / (VLOOKUP(AH81,Anthro_Calc!C:P,14,FALSE)*VLOOKUP(AH81,Anthro_Calc!C:P,12,FALSE)))</f>
        <v/>
      </c>
      <c r="AJ81" s="72" t="str">
        <f>IF(ISBLANK(AD81), "", -3 + (AD81 -VLOOKUP(AH81,Anthro_Calc!C:P,4,FALSE)) / (VLOOKUP(AH81,Anthro_Calc!C:P,5,FALSE) - VLOOKUP(AH81,Anthro_Calc!C:P,4,FALSE)))</f>
        <v/>
      </c>
      <c r="AK81" s="72" t="str">
        <f>IF(ISBLANK(AD81), "", 3 + (AD81 -VLOOKUP(AH81,Anthro_Calc!C:P,10,FALSE)) / (VLOOKUP(AH81,Anthro_Calc!C:P,10,FALSE) - VLOOKUP(AH81,Anthro_Calc!C:P,9,FALSE)))</f>
        <v/>
      </c>
      <c r="AL81" s="120" t="str">
        <f t="shared" si="72"/>
        <v/>
      </c>
      <c r="AM81" s="117" t="str">
        <f t="shared" si="73"/>
        <v/>
      </c>
      <c r="AN81" s="104" t="str">
        <f t="shared" si="74"/>
        <v/>
      </c>
      <c r="AO81" s="76" t="str">
        <f t="shared" si="51"/>
        <v/>
      </c>
      <c r="AP81" s="77"/>
      <c r="AQ81" s="77" t="str">
        <f t="shared" si="75"/>
        <v/>
      </c>
      <c r="AR81" s="71"/>
      <c r="AS81" s="74"/>
      <c r="AT81" s="82"/>
      <c r="AU81" s="75" t="str">
        <f t="shared" si="52"/>
        <v/>
      </c>
      <c r="AV81" s="72">
        <f t="shared" si="76"/>
        <v>0</v>
      </c>
      <c r="AW81" s="72">
        <f t="shared" si="77"/>
        <v>0</v>
      </c>
      <c r="AX81" s="72" t="str">
        <f t="shared" si="78"/>
        <v>0</v>
      </c>
      <c r="AY81" s="72" t="str">
        <f>IF(ISBLANK(AT81), "", (POWER(AT81/VLOOKUP(AX81,Anthro_Calc!C:P,13,FALSE),VLOOKUP(AX81,Anthro_Calc!C:P,12,FALSE))-1) / (VLOOKUP(AX81,Anthro_Calc!C:P,14,FALSE)*VLOOKUP(AX81,Anthro_Calc!C:P,12,FALSE)))</f>
        <v/>
      </c>
      <c r="AZ81" s="72" t="str">
        <f>IF(ISBLANK(AT81), "", -3 + (AT81 -VLOOKUP(AX81,Anthro_Calc!C:P,4,FALSE)) / (VLOOKUP(AX81,Anthro_Calc!C:P,5,FALSE) - VLOOKUP(AX81,Anthro_Calc!C:P,4,FALSE)))</f>
        <v/>
      </c>
      <c r="BA81" s="72" t="str">
        <f>IF(ISBLANK(AT81), "", 3 + (AT81 -VLOOKUP(AX81,Anthro_Calc!C:P,10,FALSE)) / (VLOOKUP(AX81,Anthro_Calc!C:P,10,FALSE) - VLOOKUP(AX81,Anthro_Calc!C:P,9,FALSE)))</f>
        <v/>
      </c>
      <c r="BB81" s="120" t="str">
        <f t="shared" si="79"/>
        <v/>
      </c>
      <c r="BC81" s="117" t="str">
        <f t="shared" si="80"/>
        <v/>
      </c>
      <c r="BD81" s="104" t="str">
        <f t="shared" si="53"/>
        <v/>
      </c>
      <c r="BE81" s="76" t="str">
        <f t="shared" si="54"/>
        <v/>
      </c>
      <c r="BF81" s="73" t="str">
        <f t="shared" si="81"/>
        <v/>
      </c>
      <c r="BG81" s="73" t="str">
        <f t="shared" si="55"/>
        <v/>
      </c>
      <c r="BH81" s="77"/>
      <c r="BI81" s="133"/>
      <c r="BJ81" s="71"/>
      <c r="BK81" s="74"/>
      <c r="BL81" s="78"/>
      <c r="BM81" s="75" t="str">
        <f t="shared" si="56"/>
        <v/>
      </c>
      <c r="BN81" s="72">
        <f t="shared" si="82"/>
        <v>0</v>
      </c>
      <c r="BO81" s="72">
        <f t="shared" si="99"/>
        <v>0</v>
      </c>
      <c r="BP81" s="72" t="str">
        <f t="shared" si="83"/>
        <v>0</v>
      </c>
      <c r="BQ81" s="72" t="str">
        <f>IF(ISBLANK(BL81), "", (POWER(BL81/VLOOKUP(BP81,Anthro_Calc!C:P,13,FALSE),VLOOKUP(BP81,Anthro_Calc!C:P,12,FALSE))-1) / (VLOOKUP(BP81,Anthro_Calc!C:P,14,FALSE)*VLOOKUP(BP81,Anthro_Calc!C:P,12,FALSE)))</f>
        <v/>
      </c>
      <c r="BR81" s="72" t="str">
        <f>IF(ISBLANK(BL81), "", -3 + (BL81 -VLOOKUP(BP81,Anthro_Calc!C:P,4,FALSE)) / (VLOOKUP(BP81,Anthro_Calc!C:P,5,FALSE) - VLOOKUP(BP81,Anthro_Calc!C:P,4,FALSE)))</f>
        <v/>
      </c>
      <c r="BS81" s="72" t="str">
        <f>IF(ISBLANK(BL81), "", 3 + (BL81 -VLOOKUP(BP81,Anthro_Calc!C:P,10,FALSE)) / (VLOOKUP(BP81,Anthro_Calc!C:P,10,FALSE) - VLOOKUP(BP81,Anthro_Calc!C:P,9,FALSE)))</f>
        <v/>
      </c>
      <c r="BT81" s="120" t="str">
        <f t="shared" si="84"/>
        <v/>
      </c>
      <c r="BU81" s="117" t="str">
        <f t="shared" si="85"/>
        <v/>
      </c>
      <c r="BV81" s="104" t="str">
        <f t="shared" si="86"/>
        <v/>
      </c>
      <c r="BW81" s="73" t="str">
        <f t="shared" si="57"/>
        <v/>
      </c>
      <c r="BX81" s="77"/>
      <c r="BY81" s="73" t="str">
        <f>IF(ISBLANK(BL81), "", VLOOKUP(Z81&amp;" "&amp;BV81&amp;" "&amp;BW81,Graduation_Criteria!$D$2:$E$34,2,FALSE))</f>
        <v/>
      </c>
      <c r="BZ81" s="73" t="str">
        <f t="shared" si="58"/>
        <v/>
      </c>
      <c r="CA81" s="71"/>
      <c r="CB81" s="74"/>
      <c r="CC81" s="74"/>
      <c r="CD81" s="115" t="str">
        <f t="shared" si="59"/>
        <v/>
      </c>
      <c r="CE81" s="79">
        <f t="shared" si="87"/>
        <v>0</v>
      </c>
      <c r="CF81" s="79">
        <f t="shared" si="88"/>
        <v>0</v>
      </c>
      <c r="CG81" s="79" t="str">
        <f t="shared" si="89"/>
        <v>0</v>
      </c>
      <c r="CH81" s="79" t="str">
        <f>IF(ISBLANK(CC81), "", (POWER(CC81/VLOOKUP(CG81,Anthro_Calc!C:P,13,FALSE),VLOOKUP(CG81,Anthro_Calc!C:P,12,FALSE))-1) / (VLOOKUP(CG81,Anthro_Calc!C:P,14,FALSE)*VLOOKUP(CG81,Anthro_Calc!C:P,12,FALSE)))</f>
        <v/>
      </c>
      <c r="CI81" s="79" t="str">
        <f>IF(ISBLANK(CC81), "", -3 + (CC81 -VLOOKUP(CG81,Anthro_Calc!C:P,4,FALSE)) / (VLOOKUP(CG81,Anthro_Calc!C:P,5,FALSE) - VLOOKUP(CG81,Anthro_Calc!C:P,4,FALSE)))</f>
        <v/>
      </c>
      <c r="CJ81" s="79" t="str">
        <f>IF(ISBLANK(CC81), "", 3 + (CC81 -VLOOKUP(CG81,Anthro_Calc!C:P,10,FALSE)) / (VLOOKUP(CG81,Anthro_Calc!C:P,10,FALSE) - VLOOKUP(CG81,Anthro_Calc!C:P,9,FALSE)))</f>
        <v/>
      </c>
      <c r="CK81" s="129" t="str">
        <f t="shared" si="90"/>
        <v/>
      </c>
      <c r="CL81" s="117" t="str">
        <f t="shared" si="91"/>
        <v/>
      </c>
      <c r="CM81" s="104" t="str">
        <f t="shared" si="92"/>
        <v/>
      </c>
      <c r="CN81" s="77"/>
      <c r="CO81" s="71"/>
      <c r="CP81" s="74"/>
      <c r="CQ81" s="74"/>
      <c r="CR81" s="118" t="str">
        <f t="shared" si="60"/>
        <v/>
      </c>
      <c r="CS81" s="119">
        <f t="shared" si="93"/>
        <v>0</v>
      </c>
      <c r="CT81" s="119">
        <f t="shared" si="94"/>
        <v>0</v>
      </c>
      <c r="CU81" s="119" t="str">
        <f t="shared" si="95"/>
        <v>0</v>
      </c>
      <c r="CV81" s="119" t="str">
        <f>IF(ISBLANK(CQ81), "", (POWER(CQ81/VLOOKUP(CU81,Anthro_Calc!C:P,13,FALSE),VLOOKUP(CU81,Anthro_Calc!C:P,12,FALSE))-1) / (VLOOKUP(CU81,Anthro_Calc!C:P,14,FALSE)*VLOOKUP(CU81,Anthro_Calc!C:P,12,FALSE)))</f>
        <v/>
      </c>
      <c r="CW81" s="119" t="str">
        <f>IF(ISBLANK(CQ81), "", -3 + (CQ81 -VLOOKUP(CU81,Anthro_Calc!C:P,4,FALSE)) / (VLOOKUP(CU81,Anthro_Calc!C:P,5,FALSE) - VLOOKUP(CU81,Anthro_Calc!C:P,4,FALSE)))</f>
        <v/>
      </c>
      <c r="CX81" s="119" t="str">
        <f>IF(ISBLANK(CQ81), "", 3 + (CQ81 -VLOOKUP(CU81,Anthro_Calc!C:P,10,FALSE)) / (VLOOKUP(CU81,Anthro_Calc!C:P,10,FALSE) - VLOOKUP(CU81,Anthro_Calc!C:P,9,FALSE)))</f>
        <v/>
      </c>
      <c r="CY81" s="128" t="str">
        <f t="shared" si="96"/>
        <v/>
      </c>
      <c r="CZ81" s="117" t="str">
        <f t="shared" si="97"/>
        <v/>
      </c>
      <c r="DA81" s="104" t="str">
        <f t="shared" si="98"/>
        <v/>
      </c>
      <c r="DB81" s="135"/>
    </row>
    <row r="82" spans="1:106" s="80" customFormat="1" ht="15" customHeight="1">
      <c r="A82" s="134">
        <f t="shared" si="50"/>
        <v>78</v>
      </c>
      <c r="B82" s="66"/>
      <c r="C82" s="66"/>
      <c r="D82" s="66"/>
      <c r="E82" s="66"/>
      <c r="F82" s="66"/>
      <c r="G82" s="66"/>
      <c r="H82" s="66"/>
      <c r="I82" s="66"/>
      <c r="J82" s="66"/>
      <c r="K82" s="66"/>
      <c r="L82" s="66"/>
      <c r="M82" s="71"/>
      <c r="N82" s="69" t="str">
        <f t="shared" ca="1" si="61"/>
        <v/>
      </c>
      <c r="O82" s="70"/>
      <c r="P82" s="70"/>
      <c r="Q82" s="71"/>
      <c r="R82" s="82"/>
      <c r="S82" s="72" t="str">
        <f t="shared" si="62"/>
        <v/>
      </c>
      <c r="T82" s="72" t="str">
        <f t="shared" si="63"/>
        <v/>
      </c>
      <c r="U82" s="72" t="str">
        <f t="shared" si="64"/>
        <v/>
      </c>
      <c r="V82" s="72" t="str">
        <f>IF(ISBLANK(R82), "", (POWER(R82/VLOOKUP(U82,Anthro_Calc!C:P,13,FALSE),VLOOKUP(U82,Anthro_Calc!C:P,12,FALSE))-1) / (VLOOKUP(U82,Anthro_Calc!C:P,14,FALSE)*VLOOKUP(U82,Anthro_Calc!C:P,12,FALSE)))</f>
        <v/>
      </c>
      <c r="W82" s="72" t="str">
        <f>IF(ISBLANK(R82), "", -3 + (R82 -VLOOKUP(U82,Anthro_Calc!C:P,4,FALSE)) / (VLOOKUP(U82,Anthro_Calc!C:P,5,FALSE) - VLOOKUP(U82,Anthro_Calc!C:P,4,FALSE)))</f>
        <v/>
      </c>
      <c r="X82" s="72" t="str">
        <f>IF(ISBLANK(R82), "", 3 + (R82 -VLOOKUP(U82,Anthro_Calc!C:P,10,FALSE)) / (VLOOKUP(U82,Anthro_Calc!C:P,10,FALSE) - VLOOKUP(U82,Anthro_Calc!C:P,9,FALSE)))</f>
        <v/>
      </c>
      <c r="Y82" s="120" t="str">
        <f t="shared" si="65"/>
        <v/>
      </c>
      <c r="Z82" s="117" t="str">
        <f t="shared" si="66"/>
        <v/>
      </c>
      <c r="AA82" s="104" t="str">
        <f t="shared" si="67"/>
        <v/>
      </c>
      <c r="AB82" s="71"/>
      <c r="AC82" s="74"/>
      <c r="AD82" s="78"/>
      <c r="AE82" s="75" t="str">
        <f t="shared" si="68"/>
        <v/>
      </c>
      <c r="AF82" s="72">
        <f t="shared" si="69"/>
        <v>0</v>
      </c>
      <c r="AG82" s="72">
        <f t="shared" si="70"/>
        <v>0</v>
      </c>
      <c r="AH82" s="72" t="str">
        <f t="shared" si="71"/>
        <v>0</v>
      </c>
      <c r="AI82" s="72" t="str">
        <f>IF(ISBLANK(AD82), "", (POWER(AD82/VLOOKUP(AH82,Anthro_Calc!C:P,13,FALSE),VLOOKUP(AH82,Anthro_Calc!C:P,12,FALSE))-1) / (VLOOKUP(AH82,Anthro_Calc!C:P,14,FALSE)*VLOOKUP(AH82,Anthro_Calc!C:P,12,FALSE)))</f>
        <v/>
      </c>
      <c r="AJ82" s="72" t="str">
        <f>IF(ISBLANK(AD82), "", -3 + (AD82 -VLOOKUP(AH82,Anthro_Calc!C:P,4,FALSE)) / (VLOOKUP(AH82,Anthro_Calc!C:P,5,FALSE) - VLOOKUP(AH82,Anthro_Calc!C:P,4,FALSE)))</f>
        <v/>
      </c>
      <c r="AK82" s="72" t="str">
        <f>IF(ISBLANK(AD82), "", 3 + (AD82 -VLOOKUP(AH82,Anthro_Calc!C:P,10,FALSE)) / (VLOOKUP(AH82,Anthro_Calc!C:P,10,FALSE) - VLOOKUP(AH82,Anthro_Calc!C:P,9,FALSE)))</f>
        <v/>
      </c>
      <c r="AL82" s="120" t="str">
        <f t="shared" si="72"/>
        <v/>
      </c>
      <c r="AM82" s="117" t="str">
        <f t="shared" si="73"/>
        <v/>
      </c>
      <c r="AN82" s="104" t="str">
        <f t="shared" si="74"/>
        <v/>
      </c>
      <c r="AO82" s="76" t="str">
        <f t="shared" si="51"/>
        <v/>
      </c>
      <c r="AP82" s="77"/>
      <c r="AQ82" s="77" t="str">
        <f t="shared" si="75"/>
        <v/>
      </c>
      <c r="AR82" s="71"/>
      <c r="AS82" s="74"/>
      <c r="AT82" s="82"/>
      <c r="AU82" s="75" t="str">
        <f t="shared" si="52"/>
        <v/>
      </c>
      <c r="AV82" s="72">
        <f t="shared" si="76"/>
        <v>0</v>
      </c>
      <c r="AW82" s="72">
        <f t="shared" si="77"/>
        <v>0</v>
      </c>
      <c r="AX82" s="72" t="str">
        <f t="shared" si="78"/>
        <v>0</v>
      </c>
      <c r="AY82" s="72" t="str">
        <f>IF(ISBLANK(AT82), "", (POWER(AT82/VLOOKUP(AX82,Anthro_Calc!C:P,13,FALSE),VLOOKUP(AX82,Anthro_Calc!C:P,12,FALSE))-1) / (VLOOKUP(AX82,Anthro_Calc!C:P,14,FALSE)*VLOOKUP(AX82,Anthro_Calc!C:P,12,FALSE)))</f>
        <v/>
      </c>
      <c r="AZ82" s="72" t="str">
        <f>IF(ISBLANK(AT82), "", -3 + (AT82 -VLOOKUP(AX82,Anthro_Calc!C:P,4,FALSE)) / (VLOOKUP(AX82,Anthro_Calc!C:P,5,FALSE) - VLOOKUP(AX82,Anthro_Calc!C:P,4,FALSE)))</f>
        <v/>
      </c>
      <c r="BA82" s="72" t="str">
        <f>IF(ISBLANK(AT82), "", 3 + (AT82 -VLOOKUP(AX82,Anthro_Calc!C:P,10,FALSE)) / (VLOOKUP(AX82,Anthro_Calc!C:P,10,FALSE) - VLOOKUP(AX82,Anthro_Calc!C:P,9,FALSE)))</f>
        <v/>
      </c>
      <c r="BB82" s="120" t="str">
        <f t="shared" si="79"/>
        <v/>
      </c>
      <c r="BC82" s="117" t="str">
        <f t="shared" si="80"/>
        <v/>
      </c>
      <c r="BD82" s="104" t="str">
        <f t="shared" si="53"/>
        <v/>
      </c>
      <c r="BE82" s="76" t="str">
        <f t="shared" si="54"/>
        <v/>
      </c>
      <c r="BF82" s="73" t="str">
        <f t="shared" si="81"/>
        <v/>
      </c>
      <c r="BG82" s="73" t="str">
        <f t="shared" si="55"/>
        <v/>
      </c>
      <c r="BH82" s="77"/>
      <c r="BI82" s="133"/>
      <c r="BJ82" s="71"/>
      <c r="BK82" s="74"/>
      <c r="BL82" s="78"/>
      <c r="BM82" s="75" t="str">
        <f t="shared" si="56"/>
        <v/>
      </c>
      <c r="BN82" s="72">
        <f t="shared" si="82"/>
        <v>0</v>
      </c>
      <c r="BO82" s="72">
        <f t="shared" si="99"/>
        <v>0</v>
      </c>
      <c r="BP82" s="72" t="str">
        <f t="shared" si="83"/>
        <v>0</v>
      </c>
      <c r="BQ82" s="72" t="str">
        <f>IF(ISBLANK(BL82), "", (POWER(BL82/VLOOKUP(BP82,Anthro_Calc!C:P,13,FALSE),VLOOKUP(BP82,Anthro_Calc!C:P,12,FALSE))-1) / (VLOOKUP(BP82,Anthro_Calc!C:P,14,FALSE)*VLOOKUP(BP82,Anthro_Calc!C:P,12,FALSE)))</f>
        <v/>
      </c>
      <c r="BR82" s="72" t="str">
        <f>IF(ISBLANK(BL82), "", -3 + (BL82 -VLOOKUP(BP82,Anthro_Calc!C:P,4,FALSE)) / (VLOOKUP(BP82,Anthro_Calc!C:P,5,FALSE) - VLOOKUP(BP82,Anthro_Calc!C:P,4,FALSE)))</f>
        <v/>
      </c>
      <c r="BS82" s="72" t="str">
        <f>IF(ISBLANK(BL82), "", 3 + (BL82 -VLOOKUP(BP82,Anthro_Calc!C:P,10,FALSE)) / (VLOOKUP(BP82,Anthro_Calc!C:P,10,FALSE) - VLOOKUP(BP82,Anthro_Calc!C:P,9,FALSE)))</f>
        <v/>
      </c>
      <c r="BT82" s="120" t="str">
        <f t="shared" si="84"/>
        <v/>
      </c>
      <c r="BU82" s="117" t="str">
        <f t="shared" si="85"/>
        <v/>
      </c>
      <c r="BV82" s="104" t="str">
        <f t="shared" si="86"/>
        <v/>
      </c>
      <c r="BW82" s="73" t="str">
        <f t="shared" si="57"/>
        <v/>
      </c>
      <c r="BX82" s="77"/>
      <c r="BY82" s="73" t="str">
        <f>IF(ISBLANK(BL82), "", VLOOKUP(Z82&amp;" "&amp;BV82&amp;" "&amp;BW82,Graduation_Criteria!$D$2:$E$34,2,FALSE))</f>
        <v/>
      </c>
      <c r="BZ82" s="73" t="str">
        <f t="shared" si="58"/>
        <v/>
      </c>
      <c r="CA82" s="71"/>
      <c r="CB82" s="74"/>
      <c r="CC82" s="74"/>
      <c r="CD82" s="115" t="str">
        <f t="shared" si="59"/>
        <v/>
      </c>
      <c r="CE82" s="79">
        <f t="shared" si="87"/>
        <v>0</v>
      </c>
      <c r="CF82" s="79">
        <f t="shared" si="88"/>
        <v>0</v>
      </c>
      <c r="CG82" s="79" t="str">
        <f t="shared" si="89"/>
        <v>0</v>
      </c>
      <c r="CH82" s="79" t="str">
        <f>IF(ISBLANK(CC82), "", (POWER(CC82/VLOOKUP(CG82,Anthro_Calc!C:P,13,FALSE),VLOOKUP(CG82,Anthro_Calc!C:P,12,FALSE))-1) / (VLOOKUP(CG82,Anthro_Calc!C:P,14,FALSE)*VLOOKUP(CG82,Anthro_Calc!C:P,12,FALSE)))</f>
        <v/>
      </c>
      <c r="CI82" s="79" t="str">
        <f>IF(ISBLANK(CC82), "", -3 + (CC82 -VLOOKUP(CG82,Anthro_Calc!C:P,4,FALSE)) / (VLOOKUP(CG82,Anthro_Calc!C:P,5,FALSE) - VLOOKUP(CG82,Anthro_Calc!C:P,4,FALSE)))</f>
        <v/>
      </c>
      <c r="CJ82" s="79" t="str">
        <f>IF(ISBLANK(CC82), "", 3 + (CC82 -VLOOKUP(CG82,Anthro_Calc!C:P,10,FALSE)) / (VLOOKUP(CG82,Anthro_Calc!C:P,10,FALSE) - VLOOKUP(CG82,Anthro_Calc!C:P,9,FALSE)))</f>
        <v/>
      </c>
      <c r="CK82" s="129" t="str">
        <f t="shared" si="90"/>
        <v/>
      </c>
      <c r="CL82" s="117" t="str">
        <f t="shared" si="91"/>
        <v/>
      </c>
      <c r="CM82" s="104" t="str">
        <f t="shared" si="92"/>
        <v/>
      </c>
      <c r="CN82" s="77"/>
      <c r="CO82" s="71"/>
      <c r="CP82" s="74"/>
      <c r="CQ82" s="74"/>
      <c r="CR82" s="118" t="str">
        <f t="shared" si="60"/>
        <v/>
      </c>
      <c r="CS82" s="119">
        <f t="shared" si="93"/>
        <v>0</v>
      </c>
      <c r="CT82" s="119">
        <f t="shared" si="94"/>
        <v>0</v>
      </c>
      <c r="CU82" s="119" t="str">
        <f t="shared" si="95"/>
        <v>0</v>
      </c>
      <c r="CV82" s="119" t="str">
        <f>IF(ISBLANK(CQ82), "", (POWER(CQ82/VLOOKUP(CU82,Anthro_Calc!C:P,13,FALSE),VLOOKUP(CU82,Anthro_Calc!C:P,12,FALSE))-1) / (VLOOKUP(CU82,Anthro_Calc!C:P,14,FALSE)*VLOOKUP(CU82,Anthro_Calc!C:P,12,FALSE)))</f>
        <v/>
      </c>
      <c r="CW82" s="119" t="str">
        <f>IF(ISBLANK(CQ82), "", -3 + (CQ82 -VLOOKUP(CU82,Anthro_Calc!C:P,4,FALSE)) / (VLOOKUP(CU82,Anthro_Calc!C:P,5,FALSE) - VLOOKUP(CU82,Anthro_Calc!C:P,4,FALSE)))</f>
        <v/>
      </c>
      <c r="CX82" s="119" t="str">
        <f>IF(ISBLANK(CQ82), "", 3 + (CQ82 -VLOOKUP(CU82,Anthro_Calc!C:P,10,FALSE)) / (VLOOKUP(CU82,Anthro_Calc!C:P,10,FALSE) - VLOOKUP(CU82,Anthro_Calc!C:P,9,FALSE)))</f>
        <v/>
      </c>
      <c r="CY82" s="128" t="str">
        <f t="shared" si="96"/>
        <v/>
      </c>
      <c r="CZ82" s="117" t="str">
        <f t="shared" si="97"/>
        <v/>
      </c>
      <c r="DA82" s="104" t="str">
        <f t="shared" si="98"/>
        <v/>
      </c>
      <c r="DB82" s="135"/>
    </row>
    <row r="83" spans="1:106" s="80" customFormat="1" ht="15" customHeight="1">
      <c r="A83" s="134">
        <f t="shared" si="50"/>
        <v>79</v>
      </c>
      <c r="B83" s="66"/>
      <c r="C83" s="66"/>
      <c r="D83" s="66"/>
      <c r="E83" s="66"/>
      <c r="F83" s="66"/>
      <c r="G83" s="66"/>
      <c r="H83" s="66"/>
      <c r="I83" s="66"/>
      <c r="J83" s="66"/>
      <c r="K83" s="66"/>
      <c r="L83" s="66"/>
      <c r="M83" s="71"/>
      <c r="N83" s="69" t="str">
        <f t="shared" ca="1" si="61"/>
        <v/>
      </c>
      <c r="O83" s="70"/>
      <c r="P83" s="70"/>
      <c r="Q83" s="71"/>
      <c r="R83" s="82"/>
      <c r="S83" s="72" t="str">
        <f t="shared" si="62"/>
        <v/>
      </c>
      <c r="T83" s="72" t="str">
        <f t="shared" si="63"/>
        <v/>
      </c>
      <c r="U83" s="72" t="str">
        <f t="shared" si="64"/>
        <v/>
      </c>
      <c r="V83" s="72" t="str">
        <f>IF(ISBLANK(R83), "", (POWER(R83/VLOOKUP(U83,Anthro_Calc!C:P,13,FALSE),VLOOKUP(U83,Anthro_Calc!C:P,12,FALSE))-1) / (VLOOKUP(U83,Anthro_Calc!C:P,14,FALSE)*VLOOKUP(U83,Anthro_Calc!C:P,12,FALSE)))</f>
        <v/>
      </c>
      <c r="W83" s="72" t="str">
        <f>IF(ISBLANK(R83), "", -3 + (R83 -VLOOKUP(U83,Anthro_Calc!C:P,4,FALSE)) / (VLOOKUP(U83,Anthro_Calc!C:P,5,FALSE) - VLOOKUP(U83,Anthro_Calc!C:P,4,FALSE)))</f>
        <v/>
      </c>
      <c r="X83" s="72" t="str">
        <f>IF(ISBLANK(R83), "", 3 + (R83 -VLOOKUP(U83,Anthro_Calc!C:P,10,FALSE)) / (VLOOKUP(U83,Anthro_Calc!C:P,10,FALSE) - VLOOKUP(U83,Anthro_Calc!C:P,9,FALSE)))</f>
        <v/>
      </c>
      <c r="Y83" s="120" t="str">
        <f t="shared" si="65"/>
        <v/>
      </c>
      <c r="Z83" s="117" t="str">
        <f t="shared" si="66"/>
        <v/>
      </c>
      <c r="AA83" s="104" t="str">
        <f t="shared" si="67"/>
        <v/>
      </c>
      <c r="AB83" s="71"/>
      <c r="AC83" s="74"/>
      <c r="AD83" s="78"/>
      <c r="AE83" s="75" t="str">
        <f t="shared" si="68"/>
        <v/>
      </c>
      <c r="AF83" s="72">
        <f t="shared" si="69"/>
        <v>0</v>
      </c>
      <c r="AG83" s="72">
        <f t="shared" si="70"/>
        <v>0</v>
      </c>
      <c r="AH83" s="72" t="str">
        <f t="shared" si="71"/>
        <v>0</v>
      </c>
      <c r="AI83" s="72" t="str">
        <f>IF(ISBLANK(AD83), "", (POWER(AD83/VLOOKUP(AH83,Anthro_Calc!C:P,13,FALSE),VLOOKUP(AH83,Anthro_Calc!C:P,12,FALSE))-1) / (VLOOKUP(AH83,Anthro_Calc!C:P,14,FALSE)*VLOOKUP(AH83,Anthro_Calc!C:P,12,FALSE)))</f>
        <v/>
      </c>
      <c r="AJ83" s="72" t="str">
        <f>IF(ISBLANK(AD83), "", -3 + (AD83 -VLOOKUP(AH83,Anthro_Calc!C:P,4,FALSE)) / (VLOOKUP(AH83,Anthro_Calc!C:P,5,FALSE) - VLOOKUP(AH83,Anthro_Calc!C:P,4,FALSE)))</f>
        <v/>
      </c>
      <c r="AK83" s="72" t="str">
        <f>IF(ISBLANK(AD83), "", 3 + (AD83 -VLOOKUP(AH83,Anthro_Calc!C:P,10,FALSE)) / (VLOOKUP(AH83,Anthro_Calc!C:P,10,FALSE) - VLOOKUP(AH83,Anthro_Calc!C:P,9,FALSE)))</f>
        <v/>
      </c>
      <c r="AL83" s="120" t="str">
        <f t="shared" si="72"/>
        <v/>
      </c>
      <c r="AM83" s="117" t="str">
        <f t="shared" si="73"/>
        <v/>
      </c>
      <c r="AN83" s="104" t="str">
        <f t="shared" si="74"/>
        <v/>
      </c>
      <c r="AO83" s="76" t="str">
        <f t="shared" si="51"/>
        <v/>
      </c>
      <c r="AP83" s="77"/>
      <c r="AQ83" s="77" t="str">
        <f t="shared" si="75"/>
        <v/>
      </c>
      <c r="AR83" s="71"/>
      <c r="AS83" s="74"/>
      <c r="AT83" s="82"/>
      <c r="AU83" s="75" t="str">
        <f t="shared" si="52"/>
        <v/>
      </c>
      <c r="AV83" s="72">
        <f t="shared" si="76"/>
        <v>0</v>
      </c>
      <c r="AW83" s="72">
        <f t="shared" si="77"/>
        <v>0</v>
      </c>
      <c r="AX83" s="72" t="str">
        <f t="shared" si="78"/>
        <v>0</v>
      </c>
      <c r="AY83" s="72" t="str">
        <f>IF(ISBLANK(AT83), "", (POWER(AT83/VLOOKUP(AX83,Anthro_Calc!C:P,13,FALSE),VLOOKUP(AX83,Anthro_Calc!C:P,12,FALSE))-1) / (VLOOKUP(AX83,Anthro_Calc!C:P,14,FALSE)*VLOOKUP(AX83,Anthro_Calc!C:P,12,FALSE)))</f>
        <v/>
      </c>
      <c r="AZ83" s="72" t="str">
        <f>IF(ISBLANK(AT83), "", -3 + (AT83 -VLOOKUP(AX83,Anthro_Calc!C:P,4,FALSE)) / (VLOOKUP(AX83,Anthro_Calc!C:P,5,FALSE) - VLOOKUP(AX83,Anthro_Calc!C:P,4,FALSE)))</f>
        <v/>
      </c>
      <c r="BA83" s="72" t="str">
        <f>IF(ISBLANK(AT83), "", 3 + (AT83 -VLOOKUP(AX83,Anthro_Calc!C:P,10,FALSE)) / (VLOOKUP(AX83,Anthro_Calc!C:P,10,FALSE) - VLOOKUP(AX83,Anthro_Calc!C:P,9,FALSE)))</f>
        <v/>
      </c>
      <c r="BB83" s="120" t="str">
        <f t="shared" si="79"/>
        <v/>
      </c>
      <c r="BC83" s="117" t="str">
        <f t="shared" si="80"/>
        <v/>
      </c>
      <c r="BD83" s="104" t="str">
        <f t="shared" si="53"/>
        <v/>
      </c>
      <c r="BE83" s="76" t="str">
        <f t="shared" si="54"/>
        <v/>
      </c>
      <c r="BF83" s="73" t="str">
        <f t="shared" si="81"/>
        <v/>
      </c>
      <c r="BG83" s="73" t="str">
        <f t="shared" si="55"/>
        <v/>
      </c>
      <c r="BH83" s="77"/>
      <c r="BI83" s="133"/>
      <c r="BJ83" s="71"/>
      <c r="BK83" s="74"/>
      <c r="BL83" s="78"/>
      <c r="BM83" s="75" t="str">
        <f t="shared" si="56"/>
        <v/>
      </c>
      <c r="BN83" s="72">
        <f t="shared" si="82"/>
        <v>0</v>
      </c>
      <c r="BO83" s="72">
        <f t="shared" si="99"/>
        <v>0</v>
      </c>
      <c r="BP83" s="72" t="str">
        <f t="shared" si="83"/>
        <v>0</v>
      </c>
      <c r="BQ83" s="72" t="str">
        <f>IF(ISBLANK(BL83), "", (POWER(BL83/VLOOKUP(BP83,Anthro_Calc!C:P,13,FALSE),VLOOKUP(BP83,Anthro_Calc!C:P,12,FALSE))-1) / (VLOOKUP(BP83,Anthro_Calc!C:P,14,FALSE)*VLOOKUP(BP83,Anthro_Calc!C:P,12,FALSE)))</f>
        <v/>
      </c>
      <c r="BR83" s="72" t="str">
        <f>IF(ISBLANK(BL83), "", -3 + (BL83 -VLOOKUP(BP83,Anthro_Calc!C:P,4,FALSE)) / (VLOOKUP(BP83,Anthro_Calc!C:P,5,FALSE) - VLOOKUP(BP83,Anthro_Calc!C:P,4,FALSE)))</f>
        <v/>
      </c>
      <c r="BS83" s="72" t="str">
        <f>IF(ISBLANK(BL83), "", 3 + (BL83 -VLOOKUP(BP83,Anthro_Calc!C:P,10,FALSE)) / (VLOOKUP(BP83,Anthro_Calc!C:P,10,FALSE) - VLOOKUP(BP83,Anthro_Calc!C:P,9,FALSE)))</f>
        <v/>
      </c>
      <c r="BT83" s="120" t="str">
        <f t="shared" si="84"/>
        <v/>
      </c>
      <c r="BU83" s="117" t="str">
        <f t="shared" si="85"/>
        <v/>
      </c>
      <c r="BV83" s="104" t="str">
        <f t="shared" si="86"/>
        <v/>
      </c>
      <c r="BW83" s="73" t="str">
        <f t="shared" si="57"/>
        <v/>
      </c>
      <c r="BX83" s="77"/>
      <c r="BY83" s="73" t="str">
        <f>IF(ISBLANK(BL83), "", VLOOKUP(Z83&amp;" "&amp;BV83&amp;" "&amp;BW83,Graduation_Criteria!$D$2:$E$34,2,FALSE))</f>
        <v/>
      </c>
      <c r="BZ83" s="73" t="str">
        <f t="shared" si="58"/>
        <v/>
      </c>
      <c r="CA83" s="71"/>
      <c r="CB83" s="74"/>
      <c r="CC83" s="74"/>
      <c r="CD83" s="115" t="str">
        <f t="shared" si="59"/>
        <v/>
      </c>
      <c r="CE83" s="79">
        <f t="shared" si="87"/>
        <v>0</v>
      </c>
      <c r="CF83" s="79">
        <f t="shared" si="88"/>
        <v>0</v>
      </c>
      <c r="CG83" s="79" t="str">
        <f t="shared" si="89"/>
        <v>0</v>
      </c>
      <c r="CH83" s="79" t="str">
        <f>IF(ISBLANK(CC83), "", (POWER(CC83/VLOOKUP(CG83,Anthro_Calc!C:P,13,FALSE),VLOOKUP(CG83,Anthro_Calc!C:P,12,FALSE))-1) / (VLOOKUP(CG83,Anthro_Calc!C:P,14,FALSE)*VLOOKUP(CG83,Anthro_Calc!C:P,12,FALSE)))</f>
        <v/>
      </c>
      <c r="CI83" s="79" t="str">
        <f>IF(ISBLANK(CC83), "", -3 + (CC83 -VLOOKUP(CG83,Anthro_Calc!C:P,4,FALSE)) / (VLOOKUP(CG83,Anthro_Calc!C:P,5,FALSE) - VLOOKUP(CG83,Anthro_Calc!C:P,4,FALSE)))</f>
        <v/>
      </c>
      <c r="CJ83" s="79" t="str">
        <f>IF(ISBLANK(CC83), "", 3 + (CC83 -VLOOKUP(CG83,Anthro_Calc!C:P,10,FALSE)) / (VLOOKUP(CG83,Anthro_Calc!C:P,10,FALSE) - VLOOKUP(CG83,Anthro_Calc!C:P,9,FALSE)))</f>
        <v/>
      </c>
      <c r="CK83" s="129" t="str">
        <f t="shared" si="90"/>
        <v/>
      </c>
      <c r="CL83" s="117" t="str">
        <f t="shared" si="91"/>
        <v/>
      </c>
      <c r="CM83" s="104" t="str">
        <f t="shared" si="92"/>
        <v/>
      </c>
      <c r="CN83" s="77"/>
      <c r="CO83" s="71"/>
      <c r="CP83" s="74"/>
      <c r="CQ83" s="74"/>
      <c r="CR83" s="118" t="str">
        <f t="shared" si="60"/>
        <v/>
      </c>
      <c r="CS83" s="119">
        <f t="shared" si="93"/>
        <v>0</v>
      </c>
      <c r="CT83" s="119">
        <f t="shared" si="94"/>
        <v>0</v>
      </c>
      <c r="CU83" s="119" t="str">
        <f t="shared" si="95"/>
        <v>0</v>
      </c>
      <c r="CV83" s="119" t="str">
        <f>IF(ISBLANK(CQ83), "", (POWER(CQ83/VLOOKUP(CU83,Anthro_Calc!C:P,13,FALSE),VLOOKUP(CU83,Anthro_Calc!C:P,12,FALSE))-1) / (VLOOKUP(CU83,Anthro_Calc!C:P,14,FALSE)*VLOOKUP(CU83,Anthro_Calc!C:P,12,FALSE)))</f>
        <v/>
      </c>
      <c r="CW83" s="119" t="str">
        <f>IF(ISBLANK(CQ83), "", -3 + (CQ83 -VLOOKUP(CU83,Anthro_Calc!C:P,4,FALSE)) / (VLOOKUP(CU83,Anthro_Calc!C:P,5,FALSE) - VLOOKUP(CU83,Anthro_Calc!C:P,4,FALSE)))</f>
        <v/>
      </c>
      <c r="CX83" s="119" t="str">
        <f>IF(ISBLANK(CQ83), "", 3 + (CQ83 -VLOOKUP(CU83,Anthro_Calc!C:P,10,FALSE)) / (VLOOKUP(CU83,Anthro_Calc!C:P,10,FALSE) - VLOOKUP(CU83,Anthro_Calc!C:P,9,FALSE)))</f>
        <v/>
      </c>
      <c r="CY83" s="128" t="str">
        <f t="shared" si="96"/>
        <v/>
      </c>
      <c r="CZ83" s="117" t="str">
        <f t="shared" si="97"/>
        <v/>
      </c>
      <c r="DA83" s="104" t="str">
        <f t="shared" si="98"/>
        <v/>
      </c>
      <c r="DB83" s="135"/>
    </row>
    <row r="84" spans="1:106" s="80" customFormat="1" ht="15" customHeight="1">
      <c r="A84" s="134">
        <f t="shared" si="50"/>
        <v>80</v>
      </c>
      <c r="B84" s="66"/>
      <c r="C84" s="66"/>
      <c r="D84" s="66"/>
      <c r="E84" s="66"/>
      <c r="F84" s="66"/>
      <c r="G84" s="66"/>
      <c r="H84" s="66"/>
      <c r="I84" s="66"/>
      <c r="J84" s="66"/>
      <c r="K84" s="66"/>
      <c r="L84" s="66"/>
      <c r="M84" s="71"/>
      <c r="N84" s="69" t="str">
        <f t="shared" ca="1" si="61"/>
        <v/>
      </c>
      <c r="O84" s="70"/>
      <c r="P84" s="70"/>
      <c r="Q84" s="71"/>
      <c r="R84" s="82"/>
      <c r="S84" s="72" t="str">
        <f t="shared" si="62"/>
        <v/>
      </c>
      <c r="T84" s="72" t="str">
        <f t="shared" si="63"/>
        <v/>
      </c>
      <c r="U84" s="72" t="str">
        <f t="shared" si="64"/>
        <v/>
      </c>
      <c r="V84" s="72" t="str">
        <f>IF(ISBLANK(R84), "", (POWER(R84/VLOOKUP(U84,Anthro_Calc!C:P,13,FALSE),VLOOKUP(U84,Anthro_Calc!C:P,12,FALSE))-1) / (VLOOKUP(U84,Anthro_Calc!C:P,14,FALSE)*VLOOKUP(U84,Anthro_Calc!C:P,12,FALSE)))</f>
        <v/>
      </c>
      <c r="W84" s="72" t="str">
        <f>IF(ISBLANK(R84), "", -3 + (R84 -VLOOKUP(U84,Anthro_Calc!C:P,4,FALSE)) / (VLOOKUP(U84,Anthro_Calc!C:P,5,FALSE) - VLOOKUP(U84,Anthro_Calc!C:P,4,FALSE)))</f>
        <v/>
      </c>
      <c r="X84" s="72" t="str">
        <f>IF(ISBLANK(R84), "", 3 + (R84 -VLOOKUP(U84,Anthro_Calc!C:P,10,FALSE)) / (VLOOKUP(U84,Anthro_Calc!C:P,10,FALSE) - VLOOKUP(U84,Anthro_Calc!C:P,9,FALSE)))</f>
        <v/>
      </c>
      <c r="Y84" s="120" t="str">
        <f t="shared" si="65"/>
        <v/>
      </c>
      <c r="Z84" s="117" t="str">
        <f t="shared" si="66"/>
        <v/>
      </c>
      <c r="AA84" s="104" t="str">
        <f t="shared" si="67"/>
        <v/>
      </c>
      <c r="AB84" s="71"/>
      <c r="AC84" s="74"/>
      <c r="AD84" s="78"/>
      <c r="AE84" s="75" t="str">
        <f t="shared" si="68"/>
        <v/>
      </c>
      <c r="AF84" s="72">
        <f t="shared" si="69"/>
        <v>0</v>
      </c>
      <c r="AG84" s="72">
        <f t="shared" si="70"/>
        <v>0</v>
      </c>
      <c r="AH84" s="72" t="str">
        <f t="shared" si="71"/>
        <v>0</v>
      </c>
      <c r="AI84" s="72" t="str">
        <f>IF(ISBLANK(AD84), "", (POWER(AD84/VLOOKUP(AH84,Anthro_Calc!C:P,13,FALSE),VLOOKUP(AH84,Anthro_Calc!C:P,12,FALSE))-1) / (VLOOKUP(AH84,Anthro_Calc!C:P,14,FALSE)*VLOOKUP(AH84,Anthro_Calc!C:P,12,FALSE)))</f>
        <v/>
      </c>
      <c r="AJ84" s="72" t="str">
        <f>IF(ISBLANK(AD84), "", -3 + (AD84 -VLOOKUP(AH84,Anthro_Calc!C:P,4,FALSE)) / (VLOOKUP(AH84,Anthro_Calc!C:P,5,FALSE) - VLOOKUP(AH84,Anthro_Calc!C:P,4,FALSE)))</f>
        <v/>
      </c>
      <c r="AK84" s="72" t="str">
        <f>IF(ISBLANK(AD84), "", 3 + (AD84 -VLOOKUP(AH84,Anthro_Calc!C:P,10,FALSE)) / (VLOOKUP(AH84,Anthro_Calc!C:P,10,FALSE) - VLOOKUP(AH84,Anthro_Calc!C:P,9,FALSE)))</f>
        <v/>
      </c>
      <c r="AL84" s="120" t="str">
        <f t="shared" si="72"/>
        <v/>
      </c>
      <c r="AM84" s="117" t="str">
        <f t="shared" si="73"/>
        <v/>
      </c>
      <c r="AN84" s="104" t="str">
        <f t="shared" si="74"/>
        <v/>
      </c>
      <c r="AO84" s="76" t="str">
        <f t="shared" si="51"/>
        <v/>
      </c>
      <c r="AP84" s="77"/>
      <c r="AQ84" s="77" t="str">
        <f t="shared" si="75"/>
        <v/>
      </c>
      <c r="AR84" s="71"/>
      <c r="AS84" s="74"/>
      <c r="AT84" s="82"/>
      <c r="AU84" s="75" t="str">
        <f t="shared" si="52"/>
        <v/>
      </c>
      <c r="AV84" s="72">
        <f t="shared" si="76"/>
        <v>0</v>
      </c>
      <c r="AW84" s="72">
        <f t="shared" si="77"/>
        <v>0</v>
      </c>
      <c r="AX84" s="72" t="str">
        <f t="shared" si="78"/>
        <v>0</v>
      </c>
      <c r="AY84" s="72" t="str">
        <f>IF(ISBLANK(AT84), "", (POWER(AT84/VLOOKUP(AX84,Anthro_Calc!C:P,13,FALSE),VLOOKUP(AX84,Anthro_Calc!C:P,12,FALSE))-1) / (VLOOKUP(AX84,Anthro_Calc!C:P,14,FALSE)*VLOOKUP(AX84,Anthro_Calc!C:P,12,FALSE)))</f>
        <v/>
      </c>
      <c r="AZ84" s="72" t="str">
        <f>IF(ISBLANK(AT84), "", -3 + (AT84 -VLOOKUP(AX84,Anthro_Calc!C:P,4,FALSE)) / (VLOOKUP(AX84,Anthro_Calc!C:P,5,FALSE) - VLOOKUP(AX84,Anthro_Calc!C:P,4,FALSE)))</f>
        <v/>
      </c>
      <c r="BA84" s="72" t="str">
        <f>IF(ISBLANK(AT84), "", 3 + (AT84 -VLOOKUP(AX84,Anthro_Calc!C:P,10,FALSE)) / (VLOOKUP(AX84,Anthro_Calc!C:P,10,FALSE) - VLOOKUP(AX84,Anthro_Calc!C:P,9,FALSE)))</f>
        <v/>
      </c>
      <c r="BB84" s="120" t="str">
        <f t="shared" si="79"/>
        <v/>
      </c>
      <c r="BC84" s="117" t="str">
        <f t="shared" si="80"/>
        <v/>
      </c>
      <c r="BD84" s="104" t="str">
        <f t="shared" si="53"/>
        <v/>
      </c>
      <c r="BE84" s="76" t="str">
        <f t="shared" si="54"/>
        <v/>
      </c>
      <c r="BF84" s="73" t="str">
        <f t="shared" si="81"/>
        <v/>
      </c>
      <c r="BG84" s="73" t="str">
        <f t="shared" si="55"/>
        <v/>
      </c>
      <c r="BH84" s="77"/>
      <c r="BI84" s="133"/>
      <c r="BJ84" s="71"/>
      <c r="BK84" s="74"/>
      <c r="BL84" s="78"/>
      <c r="BM84" s="75" t="str">
        <f t="shared" si="56"/>
        <v/>
      </c>
      <c r="BN84" s="72">
        <f t="shared" si="82"/>
        <v>0</v>
      </c>
      <c r="BO84" s="72">
        <f t="shared" si="99"/>
        <v>0</v>
      </c>
      <c r="BP84" s="72" t="str">
        <f t="shared" si="83"/>
        <v>0</v>
      </c>
      <c r="BQ84" s="72" t="str">
        <f>IF(ISBLANK(BL84), "", (POWER(BL84/VLOOKUP(BP84,Anthro_Calc!C:P,13,FALSE),VLOOKUP(BP84,Anthro_Calc!C:P,12,FALSE))-1) / (VLOOKUP(BP84,Anthro_Calc!C:P,14,FALSE)*VLOOKUP(BP84,Anthro_Calc!C:P,12,FALSE)))</f>
        <v/>
      </c>
      <c r="BR84" s="72" t="str">
        <f>IF(ISBLANK(BL84), "", -3 + (BL84 -VLOOKUP(BP84,Anthro_Calc!C:P,4,FALSE)) / (VLOOKUP(BP84,Anthro_Calc!C:P,5,FALSE) - VLOOKUP(BP84,Anthro_Calc!C:P,4,FALSE)))</f>
        <v/>
      </c>
      <c r="BS84" s="72" t="str">
        <f>IF(ISBLANK(BL84), "", 3 + (BL84 -VLOOKUP(BP84,Anthro_Calc!C:P,10,FALSE)) / (VLOOKUP(BP84,Anthro_Calc!C:P,10,FALSE) - VLOOKUP(BP84,Anthro_Calc!C:P,9,FALSE)))</f>
        <v/>
      </c>
      <c r="BT84" s="120" t="str">
        <f t="shared" si="84"/>
        <v/>
      </c>
      <c r="BU84" s="117" t="str">
        <f t="shared" si="85"/>
        <v/>
      </c>
      <c r="BV84" s="104" t="str">
        <f t="shared" si="86"/>
        <v/>
      </c>
      <c r="BW84" s="73" t="str">
        <f t="shared" si="57"/>
        <v/>
      </c>
      <c r="BX84" s="77"/>
      <c r="BY84" s="73" t="str">
        <f>IF(ISBLANK(BL84), "", VLOOKUP(Z84&amp;" "&amp;BV84&amp;" "&amp;BW84,Graduation_Criteria!$D$2:$E$34,2,FALSE))</f>
        <v/>
      </c>
      <c r="BZ84" s="73" t="str">
        <f t="shared" si="58"/>
        <v/>
      </c>
      <c r="CA84" s="71"/>
      <c r="CB84" s="74"/>
      <c r="CC84" s="74"/>
      <c r="CD84" s="115" t="str">
        <f t="shared" si="59"/>
        <v/>
      </c>
      <c r="CE84" s="79">
        <f t="shared" si="87"/>
        <v>0</v>
      </c>
      <c r="CF84" s="79">
        <f t="shared" si="88"/>
        <v>0</v>
      </c>
      <c r="CG84" s="79" t="str">
        <f t="shared" si="89"/>
        <v>0</v>
      </c>
      <c r="CH84" s="79" t="str">
        <f>IF(ISBLANK(CC84), "", (POWER(CC84/VLOOKUP(CG84,Anthro_Calc!C:P,13,FALSE),VLOOKUP(CG84,Anthro_Calc!C:P,12,FALSE))-1) / (VLOOKUP(CG84,Anthro_Calc!C:P,14,FALSE)*VLOOKUP(CG84,Anthro_Calc!C:P,12,FALSE)))</f>
        <v/>
      </c>
      <c r="CI84" s="79" t="str">
        <f>IF(ISBLANK(CC84), "", -3 + (CC84 -VLOOKUP(CG84,Anthro_Calc!C:P,4,FALSE)) / (VLOOKUP(CG84,Anthro_Calc!C:P,5,FALSE) - VLOOKUP(CG84,Anthro_Calc!C:P,4,FALSE)))</f>
        <v/>
      </c>
      <c r="CJ84" s="79" t="str">
        <f>IF(ISBLANK(CC84), "", 3 + (CC84 -VLOOKUP(CG84,Anthro_Calc!C:P,10,FALSE)) / (VLOOKUP(CG84,Anthro_Calc!C:P,10,FALSE) - VLOOKUP(CG84,Anthro_Calc!C:P,9,FALSE)))</f>
        <v/>
      </c>
      <c r="CK84" s="129" t="str">
        <f t="shared" si="90"/>
        <v/>
      </c>
      <c r="CL84" s="117" t="str">
        <f t="shared" si="91"/>
        <v/>
      </c>
      <c r="CM84" s="104" t="str">
        <f t="shared" si="92"/>
        <v/>
      </c>
      <c r="CN84" s="77"/>
      <c r="CO84" s="71"/>
      <c r="CP84" s="74"/>
      <c r="CQ84" s="74"/>
      <c r="CR84" s="118" t="str">
        <f t="shared" si="60"/>
        <v/>
      </c>
      <c r="CS84" s="119">
        <f t="shared" si="93"/>
        <v>0</v>
      </c>
      <c r="CT84" s="119">
        <f t="shared" si="94"/>
        <v>0</v>
      </c>
      <c r="CU84" s="119" t="str">
        <f t="shared" si="95"/>
        <v>0</v>
      </c>
      <c r="CV84" s="119" t="str">
        <f>IF(ISBLANK(CQ84), "", (POWER(CQ84/VLOOKUP(CU84,Anthro_Calc!C:P,13,FALSE),VLOOKUP(CU84,Anthro_Calc!C:P,12,FALSE))-1) / (VLOOKUP(CU84,Anthro_Calc!C:P,14,FALSE)*VLOOKUP(CU84,Anthro_Calc!C:P,12,FALSE)))</f>
        <v/>
      </c>
      <c r="CW84" s="119" t="str">
        <f>IF(ISBLANK(CQ84), "", -3 + (CQ84 -VLOOKUP(CU84,Anthro_Calc!C:P,4,FALSE)) / (VLOOKUP(CU84,Anthro_Calc!C:P,5,FALSE) - VLOOKUP(CU84,Anthro_Calc!C:P,4,FALSE)))</f>
        <v/>
      </c>
      <c r="CX84" s="119" t="str">
        <f>IF(ISBLANK(CQ84), "", 3 + (CQ84 -VLOOKUP(CU84,Anthro_Calc!C:P,10,FALSE)) / (VLOOKUP(CU84,Anthro_Calc!C:P,10,FALSE) - VLOOKUP(CU84,Anthro_Calc!C:P,9,FALSE)))</f>
        <v/>
      </c>
      <c r="CY84" s="128" t="str">
        <f t="shared" si="96"/>
        <v/>
      </c>
      <c r="CZ84" s="117" t="str">
        <f t="shared" si="97"/>
        <v/>
      </c>
      <c r="DA84" s="104" t="str">
        <f t="shared" si="98"/>
        <v/>
      </c>
      <c r="DB84" s="135"/>
    </row>
    <row r="85" spans="1:106" s="80" customFormat="1" ht="15" customHeight="1">
      <c r="A85" s="134">
        <f t="shared" si="50"/>
        <v>81</v>
      </c>
      <c r="B85" s="66"/>
      <c r="C85" s="66"/>
      <c r="D85" s="66"/>
      <c r="E85" s="66"/>
      <c r="F85" s="66"/>
      <c r="G85" s="66"/>
      <c r="H85" s="66"/>
      <c r="I85" s="66"/>
      <c r="J85" s="66"/>
      <c r="K85" s="66"/>
      <c r="L85" s="66"/>
      <c r="M85" s="71"/>
      <c r="N85" s="69" t="str">
        <f t="shared" ca="1" si="61"/>
        <v/>
      </c>
      <c r="O85" s="70"/>
      <c r="P85" s="70"/>
      <c r="Q85" s="71"/>
      <c r="R85" s="82"/>
      <c r="S85" s="72" t="str">
        <f t="shared" si="62"/>
        <v/>
      </c>
      <c r="T85" s="72" t="str">
        <f t="shared" si="63"/>
        <v/>
      </c>
      <c r="U85" s="72" t="str">
        <f t="shared" si="64"/>
        <v/>
      </c>
      <c r="V85" s="72" t="str">
        <f>IF(ISBLANK(R85), "", (POWER(R85/VLOOKUP(U85,Anthro_Calc!C:P,13,FALSE),VLOOKUP(U85,Anthro_Calc!C:P,12,FALSE))-1) / (VLOOKUP(U85,Anthro_Calc!C:P,14,FALSE)*VLOOKUP(U85,Anthro_Calc!C:P,12,FALSE)))</f>
        <v/>
      </c>
      <c r="W85" s="72" t="str">
        <f>IF(ISBLANK(R85), "", -3 + (R85 -VLOOKUP(U85,Anthro_Calc!C:P,4,FALSE)) / (VLOOKUP(U85,Anthro_Calc!C:P,5,FALSE) - VLOOKUP(U85,Anthro_Calc!C:P,4,FALSE)))</f>
        <v/>
      </c>
      <c r="X85" s="72" t="str">
        <f>IF(ISBLANK(R85), "", 3 + (R85 -VLOOKUP(U85,Anthro_Calc!C:P,10,FALSE)) / (VLOOKUP(U85,Anthro_Calc!C:P,10,FALSE) - VLOOKUP(U85,Anthro_Calc!C:P,9,FALSE)))</f>
        <v/>
      </c>
      <c r="Y85" s="120" t="str">
        <f t="shared" si="65"/>
        <v/>
      </c>
      <c r="Z85" s="117" t="str">
        <f t="shared" si="66"/>
        <v/>
      </c>
      <c r="AA85" s="104" t="str">
        <f t="shared" si="67"/>
        <v/>
      </c>
      <c r="AB85" s="71"/>
      <c r="AC85" s="74"/>
      <c r="AD85" s="78"/>
      <c r="AE85" s="75" t="str">
        <f t="shared" si="68"/>
        <v/>
      </c>
      <c r="AF85" s="72">
        <f t="shared" si="69"/>
        <v>0</v>
      </c>
      <c r="AG85" s="72">
        <f t="shared" si="70"/>
        <v>0</v>
      </c>
      <c r="AH85" s="72" t="str">
        <f t="shared" si="71"/>
        <v>0</v>
      </c>
      <c r="AI85" s="72" t="str">
        <f>IF(ISBLANK(AD85), "", (POWER(AD85/VLOOKUP(AH85,Anthro_Calc!C:P,13,FALSE),VLOOKUP(AH85,Anthro_Calc!C:P,12,FALSE))-1) / (VLOOKUP(AH85,Anthro_Calc!C:P,14,FALSE)*VLOOKUP(AH85,Anthro_Calc!C:P,12,FALSE)))</f>
        <v/>
      </c>
      <c r="AJ85" s="72" t="str">
        <f>IF(ISBLANK(AD85), "", -3 + (AD85 -VLOOKUP(AH85,Anthro_Calc!C:P,4,FALSE)) / (VLOOKUP(AH85,Anthro_Calc!C:P,5,FALSE) - VLOOKUP(AH85,Anthro_Calc!C:P,4,FALSE)))</f>
        <v/>
      </c>
      <c r="AK85" s="72" t="str">
        <f>IF(ISBLANK(AD85), "", 3 + (AD85 -VLOOKUP(AH85,Anthro_Calc!C:P,10,FALSE)) / (VLOOKUP(AH85,Anthro_Calc!C:P,10,FALSE) - VLOOKUP(AH85,Anthro_Calc!C:P,9,FALSE)))</f>
        <v/>
      </c>
      <c r="AL85" s="120" t="str">
        <f t="shared" si="72"/>
        <v/>
      </c>
      <c r="AM85" s="117" t="str">
        <f t="shared" si="73"/>
        <v/>
      </c>
      <c r="AN85" s="104" t="str">
        <f t="shared" si="74"/>
        <v/>
      </c>
      <c r="AO85" s="76" t="str">
        <f t="shared" si="51"/>
        <v/>
      </c>
      <c r="AP85" s="77"/>
      <c r="AQ85" s="77" t="str">
        <f t="shared" si="75"/>
        <v/>
      </c>
      <c r="AR85" s="71"/>
      <c r="AS85" s="74"/>
      <c r="AT85" s="82"/>
      <c r="AU85" s="75" t="str">
        <f t="shared" si="52"/>
        <v/>
      </c>
      <c r="AV85" s="72">
        <f t="shared" si="76"/>
        <v>0</v>
      </c>
      <c r="AW85" s="72">
        <f t="shared" si="77"/>
        <v>0</v>
      </c>
      <c r="AX85" s="72" t="str">
        <f t="shared" si="78"/>
        <v>0</v>
      </c>
      <c r="AY85" s="72" t="str">
        <f>IF(ISBLANK(AT85), "", (POWER(AT85/VLOOKUP(AX85,Anthro_Calc!C:P,13,FALSE),VLOOKUP(AX85,Anthro_Calc!C:P,12,FALSE))-1) / (VLOOKUP(AX85,Anthro_Calc!C:P,14,FALSE)*VLOOKUP(AX85,Anthro_Calc!C:P,12,FALSE)))</f>
        <v/>
      </c>
      <c r="AZ85" s="72" t="str">
        <f>IF(ISBLANK(AT85), "", -3 + (AT85 -VLOOKUP(AX85,Anthro_Calc!C:P,4,FALSE)) / (VLOOKUP(AX85,Anthro_Calc!C:P,5,FALSE) - VLOOKUP(AX85,Anthro_Calc!C:P,4,FALSE)))</f>
        <v/>
      </c>
      <c r="BA85" s="72" t="str">
        <f>IF(ISBLANK(AT85), "", 3 + (AT85 -VLOOKUP(AX85,Anthro_Calc!C:P,10,FALSE)) / (VLOOKUP(AX85,Anthro_Calc!C:P,10,FALSE) - VLOOKUP(AX85,Anthro_Calc!C:P,9,FALSE)))</f>
        <v/>
      </c>
      <c r="BB85" s="120" t="str">
        <f t="shared" si="79"/>
        <v/>
      </c>
      <c r="BC85" s="117" t="str">
        <f t="shared" si="80"/>
        <v/>
      </c>
      <c r="BD85" s="104" t="str">
        <f t="shared" si="53"/>
        <v/>
      </c>
      <c r="BE85" s="76" t="str">
        <f t="shared" si="54"/>
        <v/>
      </c>
      <c r="BF85" s="73" t="str">
        <f t="shared" si="81"/>
        <v/>
      </c>
      <c r="BG85" s="73" t="str">
        <f t="shared" si="55"/>
        <v/>
      </c>
      <c r="BH85" s="77"/>
      <c r="BI85" s="133"/>
      <c r="BJ85" s="71"/>
      <c r="BK85" s="74"/>
      <c r="BL85" s="78"/>
      <c r="BM85" s="75" t="str">
        <f t="shared" si="56"/>
        <v/>
      </c>
      <c r="BN85" s="72">
        <f t="shared" si="82"/>
        <v>0</v>
      </c>
      <c r="BO85" s="72">
        <f t="shared" si="99"/>
        <v>0</v>
      </c>
      <c r="BP85" s="72" t="str">
        <f t="shared" si="83"/>
        <v>0</v>
      </c>
      <c r="BQ85" s="72" t="str">
        <f>IF(ISBLANK(BL85), "", (POWER(BL85/VLOOKUP(BP85,Anthro_Calc!C:P,13,FALSE),VLOOKUP(BP85,Anthro_Calc!C:P,12,FALSE))-1) / (VLOOKUP(BP85,Anthro_Calc!C:P,14,FALSE)*VLOOKUP(BP85,Anthro_Calc!C:P,12,FALSE)))</f>
        <v/>
      </c>
      <c r="BR85" s="72" t="str">
        <f>IF(ISBLANK(BL85), "", -3 + (BL85 -VLOOKUP(BP85,Anthro_Calc!C:P,4,FALSE)) / (VLOOKUP(BP85,Anthro_Calc!C:P,5,FALSE) - VLOOKUP(BP85,Anthro_Calc!C:P,4,FALSE)))</f>
        <v/>
      </c>
      <c r="BS85" s="72" t="str">
        <f>IF(ISBLANK(BL85), "", 3 + (BL85 -VLOOKUP(BP85,Anthro_Calc!C:P,10,FALSE)) / (VLOOKUP(BP85,Anthro_Calc!C:P,10,FALSE) - VLOOKUP(BP85,Anthro_Calc!C:P,9,FALSE)))</f>
        <v/>
      </c>
      <c r="BT85" s="120" t="str">
        <f t="shared" si="84"/>
        <v/>
      </c>
      <c r="BU85" s="117" t="str">
        <f t="shared" si="85"/>
        <v/>
      </c>
      <c r="BV85" s="104" t="str">
        <f t="shared" si="86"/>
        <v/>
      </c>
      <c r="BW85" s="73" t="str">
        <f t="shared" si="57"/>
        <v/>
      </c>
      <c r="BX85" s="77"/>
      <c r="BY85" s="73" t="str">
        <f>IF(ISBLANK(BL85), "", VLOOKUP(Z85&amp;" "&amp;BV85&amp;" "&amp;BW85,Graduation_Criteria!$D$2:$E$34,2,FALSE))</f>
        <v/>
      </c>
      <c r="BZ85" s="73" t="str">
        <f t="shared" si="58"/>
        <v/>
      </c>
      <c r="CA85" s="71"/>
      <c r="CB85" s="74"/>
      <c r="CC85" s="74"/>
      <c r="CD85" s="115" t="str">
        <f t="shared" si="59"/>
        <v/>
      </c>
      <c r="CE85" s="79">
        <f t="shared" si="87"/>
        <v>0</v>
      </c>
      <c r="CF85" s="79">
        <f t="shared" si="88"/>
        <v>0</v>
      </c>
      <c r="CG85" s="79" t="str">
        <f t="shared" si="89"/>
        <v>0</v>
      </c>
      <c r="CH85" s="79" t="str">
        <f>IF(ISBLANK(CC85), "", (POWER(CC85/VLOOKUP(CG85,Anthro_Calc!C:P,13,FALSE),VLOOKUP(CG85,Anthro_Calc!C:P,12,FALSE))-1) / (VLOOKUP(CG85,Anthro_Calc!C:P,14,FALSE)*VLOOKUP(CG85,Anthro_Calc!C:P,12,FALSE)))</f>
        <v/>
      </c>
      <c r="CI85" s="79" t="str">
        <f>IF(ISBLANK(CC85), "", -3 + (CC85 -VLOOKUP(CG85,Anthro_Calc!C:P,4,FALSE)) / (VLOOKUP(CG85,Anthro_Calc!C:P,5,FALSE) - VLOOKUP(CG85,Anthro_Calc!C:P,4,FALSE)))</f>
        <v/>
      </c>
      <c r="CJ85" s="79" t="str">
        <f>IF(ISBLANK(CC85), "", 3 + (CC85 -VLOOKUP(CG85,Anthro_Calc!C:P,10,FALSE)) / (VLOOKUP(CG85,Anthro_Calc!C:P,10,FALSE) - VLOOKUP(CG85,Anthro_Calc!C:P,9,FALSE)))</f>
        <v/>
      </c>
      <c r="CK85" s="129" t="str">
        <f t="shared" si="90"/>
        <v/>
      </c>
      <c r="CL85" s="117" t="str">
        <f t="shared" si="91"/>
        <v/>
      </c>
      <c r="CM85" s="104" t="str">
        <f t="shared" si="92"/>
        <v/>
      </c>
      <c r="CN85" s="77"/>
      <c r="CO85" s="71"/>
      <c r="CP85" s="74"/>
      <c r="CQ85" s="74"/>
      <c r="CR85" s="118" t="str">
        <f t="shared" si="60"/>
        <v/>
      </c>
      <c r="CS85" s="119">
        <f t="shared" si="93"/>
        <v>0</v>
      </c>
      <c r="CT85" s="119">
        <f t="shared" si="94"/>
        <v>0</v>
      </c>
      <c r="CU85" s="119" t="str">
        <f t="shared" si="95"/>
        <v>0</v>
      </c>
      <c r="CV85" s="119" t="str">
        <f>IF(ISBLANK(CQ85), "", (POWER(CQ85/VLOOKUP(CU85,Anthro_Calc!C:P,13,FALSE),VLOOKUP(CU85,Anthro_Calc!C:P,12,FALSE))-1) / (VLOOKUP(CU85,Anthro_Calc!C:P,14,FALSE)*VLOOKUP(CU85,Anthro_Calc!C:P,12,FALSE)))</f>
        <v/>
      </c>
      <c r="CW85" s="119" t="str">
        <f>IF(ISBLANK(CQ85), "", -3 + (CQ85 -VLOOKUP(CU85,Anthro_Calc!C:P,4,FALSE)) / (VLOOKUP(CU85,Anthro_Calc!C:P,5,FALSE) - VLOOKUP(CU85,Anthro_Calc!C:P,4,FALSE)))</f>
        <v/>
      </c>
      <c r="CX85" s="119" t="str">
        <f>IF(ISBLANK(CQ85), "", 3 + (CQ85 -VLOOKUP(CU85,Anthro_Calc!C:P,10,FALSE)) / (VLOOKUP(CU85,Anthro_Calc!C:P,10,FALSE) - VLOOKUP(CU85,Anthro_Calc!C:P,9,FALSE)))</f>
        <v/>
      </c>
      <c r="CY85" s="128" t="str">
        <f t="shared" si="96"/>
        <v/>
      </c>
      <c r="CZ85" s="117" t="str">
        <f t="shared" si="97"/>
        <v/>
      </c>
      <c r="DA85" s="104" t="str">
        <f t="shared" si="98"/>
        <v/>
      </c>
      <c r="DB85" s="135"/>
    </row>
    <row r="86" spans="1:106" s="80" customFormat="1" ht="15" customHeight="1">
      <c r="A86" s="134">
        <f t="shared" si="50"/>
        <v>82</v>
      </c>
      <c r="B86" s="66"/>
      <c r="C86" s="66"/>
      <c r="D86" s="66"/>
      <c r="E86" s="66"/>
      <c r="F86" s="66"/>
      <c r="G86" s="66"/>
      <c r="H86" s="66"/>
      <c r="I86" s="66"/>
      <c r="J86" s="66"/>
      <c r="K86" s="66"/>
      <c r="L86" s="66"/>
      <c r="M86" s="71"/>
      <c r="N86" s="69" t="str">
        <f t="shared" ca="1" si="61"/>
        <v/>
      </c>
      <c r="O86" s="70"/>
      <c r="P86" s="70"/>
      <c r="Q86" s="71"/>
      <c r="R86" s="82"/>
      <c r="S86" s="72" t="str">
        <f t="shared" si="62"/>
        <v/>
      </c>
      <c r="T86" s="72" t="str">
        <f t="shared" si="63"/>
        <v/>
      </c>
      <c r="U86" s="72" t="str">
        <f t="shared" si="64"/>
        <v/>
      </c>
      <c r="V86" s="72" t="str">
        <f>IF(ISBLANK(R86), "", (POWER(R86/VLOOKUP(U86,Anthro_Calc!C:P,13,FALSE),VLOOKUP(U86,Anthro_Calc!C:P,12,FALSE))-1) / (VLOOKUP(U86,Anthro_Calc!C:P,14,FALSE)*VLOOKUP(U86,Anthro_Calc!C:P,12,FALSE)))</f>
        <v/>
      </c>
      <c r="W86" s="72" t="str">
        <f>IF(ISBLANK(R86), "", -3 + (R86 -VLOOKUP(U86,Anthro_Calc!C:P,4,FALSE)) / (VLOOKUP(U86,Anthro_Calc!C:P,5,FALSE) - VLOOKUP(U86,Anthro_Calc!C:P,4,FALSE)))</f>
        <v/>
      </c>
      <c r="X86" s="72" t="str">
        <f>IF(ISBLANK(R86), "", 3 + (R86 -VLOOKUP(U86,Anthro_Calc!C:P,10,FALSE)) / (VLOOKUP(U86,Anthro_Calc!C:P,10,FALSE) - VLOOKUP(U86,Anthro_Calc!C:P,9,FALSE)))</f>
        <v/>
      </c>
      <c r="Y86" s="120" t="str">
        <f t="shared" si="65"/>
        <v/>
      </c>
      <c r="Z86" s="117" t="str">
        <f t="shared" si="66"/>
        <v/>
      </c>
      <c r="AA86" s="104" t="str">
        <f t="shared" si="67"/>
        <v/>
      </c>
      <c r="AB86" s="71"/>
      <c r="AC86" s="74"/>
      <c r="AD86" s="78"/>
      <c r="AE86" s="75" t="str">
        <f t="shared" si="68"/>
        <v/>
      </c>
      <c r="AF86" s="72">
        <f t="shared" si="69"/>
        <v>0</v>
      </c>
      <c r="AG86" s="72">
        <f t="shared" si="70"/>
        <v>0</v>
      </c>
      <c r="AH86" s="72" t="str">
        <f t="shared" si="71"/>
        <v>0</v>
      </c>
      <c r="AI86" s="72" t="str">
        <f>IF(ISBLANK(AD86), "", (POWER(AD86/VLOOKUP(AH86,Anthro_Calc!C:P,13,FALSE),VLOOKUP(AH86,Anthro_Calc!C:P,12,FALSE))-1) / (VLOOKUP(AH86,Anthro_Calc!C:P,14,FALSE)*VLOOKUP(AH86,Anthro_Calc!C:P,12,FALSE)))</f>
        <v/>
      </c>
      <c r="AJ86" s="72" t="str">
        <f>IF(ISBLANK(AD86), "", -3 + (AD86 -VLOOKUP(AH86,Anthro_Calc!C:P,4,FALSE)) / (VLOOKUP(AH86,Anthro_Calc!C:P,5,FALSE) - VLOOKUP(AH86,Anthro_Calc!C:P,4,FALSE)))</f>
        <v/>
      </c>
      <c r="AK86" s="72" t="str">
        <f>IF(ISBLANK(AD86), "", 3 + (AD86 -VLOOKUP(AH86,Anthro_Calc!C:P,10,FALSE)) / (VLOOKUP(AH86,Anthro_Calc!C:P,10,FALSE) - VLOOKUP(AH86,Anthro_Calc!C:P,9,FALSE)))</f>
        <v/>
      </c>
      <c r="AL86" s="120" t="str">
        <f t="shared" si="72"/>
        <v/>
      </c>
      <c r="AM86" s="117" t="str">
        <f t="shared" si="73"/>
        <v/>
      </c>
      <c r="AN86" s="104" t="str">
        <f t="shared" si="74"/>
        <v/>
      </c>
      <c r="AO86" s="76" t="str">
        <f t="shared" si="51"/>
        <v/>
      </c>
      <c r="AP86" s="77"/>
      <c r="AQ86" s="77" t="str">
        <f t="shared" si="75"/>
        <v/>
      </c>
      <c r="AR86" s="71"/>
      <c r="AS86" s="74"/>
      <c r="AT86" s="82"/>
      <c r="AU86" s="75" t="str">
        <f t="shared" si="52"/>
        <v/>
      </c>
      <c r="AV86" s="72">
        <f t="shared" si="76"/>
        <v>0</v>
      </c>
      <c r="AW86" s="72">
        <f t="shared" si="77"/>
        <v>0</v>
      </c>
      <c r="AX86" s="72" t="str">
        <f t="shared" si="78"/>
        <v>0</v>
      </c>
      <c r="AY86" s="72" t="str">
        <f>IF(ISBLANK(AT86), "", (POWER(AT86/VLOOKUP(AX86,Anthro_Calc!C:P,13,FALSE),VLOOKUP(AX86,Anthro_Calc!C:P,12,FALSE))-1) / (VLOOKUP(AX86,Anthro_Calc!C:P,14,FALSE)*VLOOKUP(AX86,Anthro_Calc!C:P,12,FALSE)))</f>
        <v/>
      </c>
      <c r="AZ86" s="72" t="str">
        <f>IF(ISBLANK(AT86), "", -3 + (AT86 -VLOOKUP(AX86,Anthro_Calc!C:P,4,FALSE)) / (VLOOKUP(AX86,Anthro_Calc!C:P,5,FALSE) - VLOOKUP(AX86,Anthro_Calc!C:P,4,FALSE)))</f>
        <v/>
      </c>
      <c r="BA86" s="72" t="str">
        <f>IF(ISBLANK(AT86), "", 3 + (AT86 -VLOOKUP(AX86,Anthro_Calc!C:P,10,FALSE)) / (VLOOKUP(AX86,Anthro_Calc!C:P,10,FALSE) - VLOOKUP(AX86,Anthro_Calc!C:P,9,FALSE)))</f>
        <v/>
      </c>
      <c r="BB86" s="120" t="str">
        <f t="shared" si="79"/>
        <v/>
      </c>
      <c r="BC86" s="117" t="str">
        <f t="shared" si="80"/>
        <v/>
      </c>
      <c r="BD86" s="104" t="str">
        <f t="shared" si="53"/>
        <v/>
      </c>
      <c r="BE86" s="76" t="str">
        <f t="shared" si="54"/>
        <v/>
      </c>
      <c r="BF86" s="73" t="str">
        <f t="shared" si="81"/>
        <v/>
      </c>
      <c r="BG86" s="73" t="str">
        <f t="shared" si="55"/>
        <v/>
      </c>
      <c r="BH86" s="77"/>
      <c r="BI86" s="133"/>
      <c r="BJ86" s="71"/>
      <c r="BK86" s="74"/>
      <c r="BL86" s="78"/>
      <c r="BM86" s="75" t="str">
        <f t="shared" si="56"/>
        <v/>
      </c>
      <c r="BN86" s="72">
        <f t="shared" si="82"/>
        <v>0</v>
      </c>
      <c r="BO86" s="72">
        <f t="shared" si="99"/>
        <v>0</v>
      </c>
      <c r="BP86" s="72" t="str">
        <f t="shared" si="83"/>
        <v>0</v>
      </c>
      <c r="BQ86" s="72" t="str">
        <f>IF(ISBLANK(BL86), "", (POWER(BL86/VLOOKUP(BP86,Anthro_Calc!C:P,13,FALSE),VLOOKUP(BP86,Anthro_Calc!C:P,12,FALSE))-1) / (VLOOKUP(BP86,Anthro_Calc!C:P,14,FALSE)*VLOOKUP(BP86,Anthro_Calc!C:P,12,FALSE)))</f>
        <v/>
      </c>
      <c r="BR86" s="72" t="str">
        <f>IF(ISBLANK(BL86), "", -3 + (BL86 -VLOOKUP(BP86,Anthro_Calc!C:P,4,FALSE)) / (VLOOKUP(BP86,Anthro_Calc!C:P,5,FALSE) - VLOOKUP(BP86,Anthro_Calc!C:P,4,FALSE)))</f>
        <v/>
      </c>
      <c r="BS86" s="72" t="str">
        <f>IF(ISBLANK(BL86), "", 3 + (BL86 -VLOOKUP(BP86,Anthro_Calc!C:P,10,FALSE)) / (VLOOKUP(BP86,Anthro_Calc!C:P,10,FALSE) - VLOOKUP(BP86,Anthro_Calc!C:P,9,FALSE)))</f>
        <v/>
      </c>
      <c r="BT86" s="120" t="str">
        <f t="shared" si="84"/>
        <v/>
      </c>
      <c r="BU86" s="117" t="str">
        <f t="shared" si="85"/>
        <v/>
      </c>
      <c r="BV86" s="104" t="str">
        <f t="shared" si="86"/>
        <v/>
      </c>
      <c r="BW86" s="73" t="str">
        <f t="shared" si="57"/>
        <v/>
      </c>
      <c r="BX86" s="77"/>
      <c r="BY86" s="73" t="str">
        <f>IF(ISBLANK(BL86), "", VLOOKUP(Z86&amp;" "&amp;BV86&amp;" "&amp;BW86,Graduation_Criteria!$D$2:$E$34,2,FALSE))</f>
        <v/>
      </c>
      <c r="BZ86" s="73" t="str">
        <f t="shared" si="58"/>
        <v/>
      </c>
      <c r="CA86" s="71"/>
      <c r="CB86" s="74"/>
      <c r="CC86" s="74"/>
      <c r="CD86" s="115" t="str">
        <f t="shared" si="59"/>
        <v/>
      </c>
      <c r="CE86" s="79">
        <f t="shared" si="87"/>
        <v>0</v>
      </c>
      <c r="CF86" s="79">
        <f t="shared" si="88"/>
        <v>0</v>
      </c>
      <c r="CG86" s="79" t="str">
        <f t="shared" si="89"/>
        <v>0</v>
      </c>
      <c r="CH86" s="79" t="str">
        <f>IF(ISBLANK(CC86), "", (POWER(CC86/VLOOKUP(CG86,Anthro_Calc!C:P,13,FALSE),VLOOKUP(CG86,Anthro_Calc!C:P,12,FALSE))-1) / (VLOOKUP(CG86,Anthro_Calc!C:P,14,FALSE)*VLOOKUP(CG86,Anthro_Calc!C:P,12,FALSE)))</f>
        <v/>
      </c>
      <c r="CI86" s="79" t="str">
        <f>IF(ISBLANK(CC86), "", -3 + (CC86 -VLOOKUP(CG86,Anthro_Calc!C:P,4,FALSE)) / (VLOOKUP(CG86,Anthro_Calc!C:P,5,FALSE) - VLOOKUP(CG86,Anthro_Calc!C:P,4,FALSE)))</f>
        <v/>
      </c>
      <c r="CJ86" s="79" t="str">
        <f>IF(ISBLANK(CC86), "", 3 + (CC86 -VLOOKUP(CG86,Anthro_Calc!C:P,10,FALSE)) / (VLOOKUP(CG86,Anthro_Calc!C:P,10,FALSE) - VLOOKUP(CG86,Anthro_Calc!C:P,9,FALSE)))</f>
        <v/>
      </c>
      <c r="CK86" s="129" t="str">
        <f t="shared" si="90"/>
        <v/>
      </c>
      <c r="CL86" s="117" t="str">
        <f t="shared" si="91"/>
        <v/>
      </c>
      <c r="CM86" s="104" t="str">
        <f t="shared" si="92"/>
        <v/>
      </c>
      <c r="CN86" s="77"/>
      <c r="CO86" s="71"/>
      <c r="CP86" s="74"/>
      <c r="CQ86" s="74"/>
      <c r="CR86" s="118" t="str">
        <f t="shared" si="60"/>
        <v/>
      </c>
      <c r="CS86" s="119">
        <f t="shared" si="93"/>
        <v>0</v>
      </c>
      <c r="CT86" s="119">
        <f t="shared" si="94"/>
        <v>0</v>
      </c>
      <c r="CU86" s="119" t="str">
        <f t="shared" si="95"/>
        <v>0</v>
      </c>
      <c r="CV86" s="119" t="str">
        <f>IF(ISBLANK(CQ86), "", (POWER(CQ86/VLOOKUP(CU86,Anthro_Calc!C:P,13,FALSE),VLOOKUP(CU86,Anthro_Calc!C:P,12,FALSE))-1) / (VLOOKUP(CU86,Anthro_Calc!C:P,14,FALSE)*VLOOKUP(CU86,Anthro_Calc!C:P,12,FALSE)))</f>
        <v/>
      </c>
      <c r="CW86" s="119" t="str">
        <f>IF(ISBLANK(CQ86), "", -3 + (CQ86 -VLOOKUP(CU86,Anthro_Calc!C:P,4,FALSE)) / (VLOOKUP(CU86,Anthro_Calc!C:P,5,FALSE) - VLOOKUP(CU86,Anthro_Calc!C:P,4,FALSE)))</f>
        <v/>
      </c>
      <c r="CX86" s="119" t="str">
        <f>IF(ISBLANK(CQ86), "", 3 + (CQ86 -VLOOKUP(CU86,Anthro_Calc!C:P,10,FALSE)) / (VLOOKUP(CU86,Anthro_Calc!C:P,10,FALSE) - VLOOKUP(CU86,Anthro_Calc!C:P,9,FALSE)))</f>
        <v/>
      </c>
      <c r="CY86" s="128" t="str">
        <f t="shared" si="96"/>
        <v/>
      </c>
      <c r="CZ86" s="117" t="str">
        <f t="shared" si="97"/>
        <v/>
      </c>
      <c r="DA86" s="104" t="str">
        <f t="shared" si="98"/>
        <v/>
      </c>
      <c r="DB86" s="135"/>
    </row>
    <row r="87" spans="1:106" s="80" customFormat="1" ht="15" customHeight="1">
      <c r="A87" s="134">
        <f t="shared" si="50"/>
        <v>83</v>
      </c>
      <c r="B87" s="66"/>
      <c r="C87" s="66"/>
      <c r="D87" s="66"/>
      <c r="E87" s="66"/>
      <c r="F87" s="66"/>
      <c r="G87" s="66"/>
      <c r="H87" s="66"/>
      <c r="I87" s="66"/>
      <c r="J87" s="66"/>
      <c r="K87" s="66"/>
      <c r="L87" s="66"/>
      <c r="M87" s="71"/>
      <c r="N87" s="69" t="str">
        <f t="shared" ca="1" si="61"/>
        <v/>
      </c>
      <c r="O87" s="70"/>
      <c r="P87" s="70"/>
      <c r="Q87" s="71"/>
      <c r="R87" s="82"/>
      <c r="S87" s="72" t="str">
        <f t="shared" si="62"/>
        <v/>
      </c>
      <c r="T87" s="72" t="str">
        <f t="shared" si="63"/>
        <v/>
      </c>
      <c r="U87" s="72" t="str">
        <f t="shared" si="64"/>
        <v/>
      </c>
      <c r="V87" s="72" t="str">
        <f>IF(ISBLANK(R87), "", (POWER(R87/VLOOKUP(U87,Anthro_Calc!C:P,13,FALSE),VLOOKUP(U87,Anthro_Calc!C:P,12,FALSE))-1) / (VLOOKUP(U87,Anthro_Calc!C:P,14,FALSE)*VLOOKUP(U87,Anthro_Calc!C:P,12,FALSE)))</f>
        <v/>
      </c>
      <c r="W87" s="72" t="str">
        <f>IF(ISBLANK(R87), "", -3 + (R87 -VLOOKUP(U87,Anthro_Calc!C:P,4,FALSE)) / (VLOOKUP(U87,Anthro_Calc!C:P,5,FALSE) - VLOOKUP(U87,Anthro_Calc!C:P,4,FALSE)))</f>
        <v/>
      </c>
      <c r="X87" s="72" t="str">
        <f>IF(ISBLANK(R87), "", 3 + (R87 -VLOOKUP(U87,Anthro_Calc!C:P,10,FALSE)) / (VLOOKUP(U87,Anthro_Calc!C:P,10,FALSE) - VLOOKUP(U87,Anthro_Calc!C:P,9,FALSE)))</f>
        <v/>
      </c>
      <c r="Y87" s="120" t="str">
        <f t="shared" si="65"/>
        <v/>
      </c>
      <c r="Z87" s="117" t="str">
        <f t="shared" si="66"/>
        <v/>
      </c>
      <c r="AA87" s="104" t="str">
        <f t="shared" si="67"/>
        <v/>
      </c>
      <c r="AB87" s="71"/>
      <c r="AC87" s="74"/>
      <c r="AD87" s="78"/>
      <c r="AE87" s="75" t="str">
        <f t="shared" si="68"/>
        <v/>
      </c>
      <c r="AF87" s="72">
        <f t="shared" si="69"/>
        <v>0</v>
      </c>
      <c r="AG87" s="72">
        <f t="shared" si="70"/>
        <v>0</v>
      </c>
      <c r="AH87" s="72" t="str">
        <f t="shared" si="71"/>
        <v>0</v>
      </c>
      <c r="AI87" s="72" t="str">
        <f>IF(ISBLANK(AD87), "", (POWER(AD87/VLOOKUP(AH87,Anthro_Calc!C:P,13,FALSE),VLOOKUP(AH87,Anthro_Calc!C:P,12,FALSE))-1) / (VLOOKUP(AH87,Anthro_Calc!C:P,14,FALSE)*VLOOKUP(AH87,Anthro_Calc!C:P,12,FALSE)))</f>
        <v/>
      </c>
      <c r="AJ87" s="72" t="str">
        <f>IF(ISBLANK(AD87), "", -3 + (AD87 -VLOOKUP(AH87,Anthro_Calc!C:P,4,FALSE)) / (VLOOKUP(AH87,Anthro_Calc!C:P,5,FALSE) - VLOOKUP(AH87,Anthro_Calc!C:P,4,FALSE)))</f>
        <v/>
      </c>
      <c r="AK87" s="72" t="str">
        <f>IF(ISBLANK(AD87), "", 3 + (AD87 -VLOOKUP(AH87,Anthro_Calc!C:P,10,FALSE)) / (VLOOKUP(AH87,Anthro_Calc!C:P,10,FALSE) - VLOOKUP(AH87,Anthro_Calc!C:P,9,FALSE)))</f>
        <v/>
      </c>
      <c r="AL87" s="120" t="str">
        <f t="shared" si="72"/>
        <v/>
      </c>
      <c r="AM87" s="117" t="str">
        <f t="shared" si="73"/>
        <v/>
      </c>
      <c r="AN87" s="104" t="str">
        <f t="shared" si="74"/>
        <v/>
      </c>
      <c r="AO87" s="76" t="str">
        <f t="shared" si="51"/>
        <v/>
      </c>
      <c r="AP87" s="77"/>
      <c r="AQ87" s="77" t="str">
        <f t="shared" si="75"/>
        <v/>
      </c>
      <c r="AR87" s="71"/>
      <c r="AS87" s="74"/>
      <c r="AT87" s="82"/>
      <c r="AU87" s="75" t="str">
        <f t="shared" si="52"/>
        <v/>
      </c>
      <c r="AV87" s="72">
        <f t="shared" si="76"/>
        <v>0</v>
      </c>
      <c r="AW87" s="72">
        <f t="shared" si="77"/>
        <v>0</v>
      </c>
      <c r="AX87" s="72" t="str">
        <f t="shared" si="78"/>
        <v>0</v>
      </c>
      <c r="AY87" s="72" t="str">
        <f>IF(ISBLANK(AT87), "", (POWER(AT87/VLOOKUP(AX87,Anthro_Calc!C:P,13,FALSE),VLOOKUP(AX87,Anthro_Calc!C:P,12,FALSE))-1) / (VLOOKUP(AX87,Anthro_Calc!C:P,14,FALSE)*VLOOKUP(AX87,Anthro_Calc!C:P,12,FALSE)))</f>
        <v/>
      </c>
      <c r="AZ87" s="72" t="str">
        <f>IF(ISBLANK(AT87), "", -3 + (AT87 -VLOOKUP(AX87,Anthro_Calc!C:P,4,FALSE)) / (VLOOKUP(AX87,Anthro_Calc!C:P,5,FALSE) - VLOOKUP(AX87,Anthro_Calc!C:P,4,FALSE)))</f>
        <v/>
      </c>
      <c r="BA87" s="72" t="str">
        <f>IF(ISBLANK(AT87), "", 3 + (AT87 -VLOOKUP(AX87,Anthro_Calc!C:P,10,FALSE)) / (VLOOKUP(AX87,Anthro_Calc!C:P,10,FALSE) - VLOOKUP(AX87,Anthro_Calc!C:P,9,FALSE)))</f>
        <v/>
      </c>
      <c r="BB87" s="120" t="str">
        <f t="shared" si="79"/>
        <v/>
      </c>
      <c r="BC87" s="117" t="str">
        <f t="shared" si="80"/>
        <v/>
      </c>
      <c r="BD87" s="104" t="str">
        <f t="shared" si="53"/>
        <v/>
      </c>
      <c r="BE87" s="76" t="str">
        <f t="shared" si="54"/>
        <v/>
      </c>
      <c r="BF87" s="73" t="str">
        <f t="shared" si="81"/>
        <v/>
      </c>
      <c r="BG87" s="73" t="str">
        <f t="shared" si="55"/>
        <v/>
      </c>
      <c r="BH87" s="77"/>
      <c r="BI87" s="133"/>
      <c r="BJ87" s="71"/>
      <c r="BK87" s="74"/>
      <c r="BL87" s="78"/>
      <c r="BM87" s="75" t="str">
        <f t="shared" si="56"/>
        <v/>
      </c>
      <c r="BN87" s="72">
        <f t="shared" si="82"/>
        <v>0</v>
      </c>
      <c r="BO87" s="72">
        <f t="shared" si="99"/>
        <v>0</v>
      </c>
      <c r="BP87" s="72" t="str">
        <f t="shared" si="83"/>
        <v>0</v>
      </c>
      <c r="BQ87" s="72" t="str">
        <f>IF(ISBLANK(BL87), "", (POWER(BL87/VLOOKUP(BP87,Anthro_Calc!C:P,13,FALSE),VLOOKUP(BP87,Anthro_Calc!C:P,12,FALSE))-1) / (VLOOKUP(BP87,Anthro_Calc!C:P,14,FALSE)*VLOOKUP(BP87,Anthro_Calc!C:P,12,FALSE)))</f>
        <v/>
      </c>
      <c r="BR87" s="72" t="str">
        <f>IF(ISBLANK(BL87), "", -3 + (BL87 -VLOOKUP(BP87,Anthro_Calc!C:P,4,FALSE)) / (VLOOKUP(BP87,Anthro_Calc!C:P,5,FALSE) - VLOOKUP(BP87,Anthro_Calc!C:P,4,FALSE)))</f>
        <v/>
      </c>
      <c r="BS87" s="72" t="str">
        <f>IF(ISBLANK(BL87), "", 3 + (BL87 -VLOOKUP(BP87,Anthro_Calc!C:P,10,FALSE)) / (VLOOKUP(BP87,Anthro_Calc!C:P,10,FALSE) - VLOOKUP(BP87,Anthro_Calc!C:P,9,FALSE)))</f>
        <v/>
      </c>
      <c r="BT87" s="120" t="str">
        <f t="shared" si="84"/>
        <v/>
      </c>
      <c r="BU87" s="117" t="str">
        <f t="shared" si="85"/>
        <v/>
      </c>
      <c r="BV87" s="104" t="str">
        <f t="shared" si="86"/>
        <v/>
      </c>
      <c r="BW87" s="73" t="str">
        <f t="shared" si="57"/>
        <v/>
      </c>
      <c r="BX87" s="77"/>
      <c r="BY87" s="73" t="str">
        <f>IF(ISBLANK(BL87), "", VLOOKUP(Z87&amp;" "&amp;BV87&amp;" "&amp;BW87,Graduation_Criteria!$D$2:$E$34,2,FALSE))</f>
        <v/>
      </c>
      <c r="BZ87" s="73" t="str">
        <f t="shared" si="58"/>
        <v/>
      </c>
      <c r="CA87" s="71"/>
      <c r="CB87" s="74"/>
      <c r="CC87" s="74"/>
      <c r="CD87" s="115" t="str">
        <f t="shared" si="59"/>
        <v/>
      </c>
      <c r="CE87" s="79">
        <f t="shared" si="87"/>
        <v>0</v>
      </c>
      <c r="CF87" s="79">
        <f t="shared" si="88"/>
        <v>0</v>
      </c>
      <c r="CG87" s="79" t="str">
        <f t="shared" si="89"/>
        <v>0</v>
      </c>
      <c r="CH87" s="79" t="str">
        <f>IF(ISBLANK(CC87), "", (POWER(CC87/VLOOKUP(CG87,Anthro_Calc!C:P,13,FALSE),VLOOKUP(CG87,Anthro_Calc!C:P,12,FALSE))-1) / (VLOOKUP(CG87,Anthro_Calc!C:P,14,FALSE)*VLOOKUP(CG87,Anthro_Calc!C:P,12,FALSE)))</f>
        <v/>
      </c>
      <c r="CI87" s="79" t="str">
        <f>IF(ISBLANK(CC87), "", -3 + (CC87 -VLOOKUP(CG87,Anthro_Calc!C:P,4,FALSE)) / (VLOOKUP(CG87,Anthro_Calc!C:P,5,FALSE) - VLOOKUP(CG87,Anthro_Calc!C:P,4,FALSE)))</f>
        <v/>
      </c>
      <c r="CJ87" s="79" t="str">
        <f>IF(ISBLANK(CC87), "", 3 + (CC87 -VLOOKUP(CG87,Anthro_Calc!C:P,10,FALSE)) / (VLOOKUP(CG87,Anthro_Calc!C:P,10,FALSE) - VLOOKUP(CG87,Anthro_Calc!C:P,9,FALSE)))</f>
        <v/>
      </c>
      <c r="CK87" s="129" t="str">
        <f t="shared" si="90"/>
        <v/>
      </c>
      <c r="CL87" s="117" t="str">
        <f t="shared" si="91"/>
        <v/>
      </c>
      <c r="CM87" s="104" t="str">
        <f t="shared" si="92"/>
        <v/>
      </c>
      <c r="CN87" s="77"/>
      <c r="CO87" s="71"/>
      <c r="CP87" s="74"/>
      <c r="CQ87" s="74"/>
      <c r="CR87" s="118" t="str">
        <f t="shared" si="60"/>
        <v/>
      </c>
      <c r="CS87" s="119">
        <f t="shared" si="93"/>
        <v>0</v>
      </c>
      <c r="CT87" s="119">
        <f t="shared" si="94"/>
        <v>0</v>
      </c>
      <c r="CU87" s="119" t="str">
        <f t="shared" si="95"/>
        <v>0</v>
      </c>
      <c r="CV87" s="119" t="str">
        <f>IF(ISBLANK(CQ87), "", (POWER(CQ87/VLOOKUP(CU87,Anthro_Calc!C:P,13,FALSE),VLOOKUP(CU87,Anthro_Calc!C:P,12,FALSE))-1) / (VLOOKUP(CU87,Anthro_Calc!C:P,14,FALSE)*VLOOKUP(CU87,Anthro_Calc!C:P,12,FALSE)))</f>
        <v/>
      </c>
      <c r="CW87" s="119" t="str">
        <f>IF(ISBLANK(CQ87), "", -3 + (CQ87 -VLOOKUP(CU87,Anthro_Calc!C:P,4,FALSE)) / (VLOOKUP(CU87,Anthro_Calc!C:P,5,FALSE) - VLOOKUP(CU87,Anthro_Calc!C:P,4,FALSE)))</f>
        <v/>
      </c>
      <c r="CX87" s="119" t="str">
        <f>IF(ISBLANK(CQ87), "", 3 + (CQ87 -VLOOKUP(CU87,Anthro_Calc!C:P,10,FALSE)) / (VLOOKUP(CU87,Anthro_Calc!C:P,10,FALSE) - VLOOKUP(CU87,Anthro_Calc!C:P,9,FALSE)))</f>
        <v/>
      </c>
      <c r="CY87" s="128" t="str">
        <f t="shared" si="96"/>
        <v/>
      </c>
      <c r="CZ87" s="117" t="str">
        <f t="shared" si="97"/>
        <v/>
      </c>
      <c r="DA87" s="104" t="str">
        <f t="shared" si="98"/>
        <v/>
      </c>
      <c r="DB87" s="135"/>
    </row>
    <row r="88" spans="1:106" s="80" customFormat="1" ht="15" customHeight="1">
      <c r="A88" s="134">
        <f t="shared" si="50"/>
        <v>84</v>
      </c>
      <c r="B88" s="66"/>
      <c r="C88" s="66"/>
      <c r="D88" s="66"/>
      <c r="E88" s="66"/>
      <c r="F88" s="66"/>
      <c r="G88" s="66"/>
      <c r="H88" s="66"/>
      <c r="I88" s="66"/>
      <c r="J88" s="66"/>
      <c r="K88" s="66"/>
      <c r="L88" s="66"/>
      <c r="M88" s="71"/>
      <c r="N88" s="69" t="str">
        <f t="shared" ca="1" si="61"/>
        <v/>
      </c>
      <c r="O88" s="70"/>
      <c r="P88" s="70"/>
      <c r="Q88" s="71"/>
      <c r="R88" s="82"/>
      <c r="S88" s="72" t="str">
        <f t="shared" si="62"/>
        <v/>
      </c>
      <c r="T88" s="72" t="str">
        <f t="shared" si="63"/>
        <v/>
      </c>
      <c r="U88" s="72" t="str">
        <f t="shared" si="64"/>
        <v/>
      </c>
      <c r="V88" s="72" t="str">
        <f>IF(ISBLANK(R88), "", (POWER(R88/VLOOKUP(U88,Anthro_Calc!C:P,13,FALSE),VLOOKUP(U88,Anthro_Calc!C:P,12,FALSE))-1) / (VLOOKUP(U88,Anthro_Calc!C:P,14,FALSE)*VLOOKUP(U88,Anthro_Calc!C:P,12,FALSE)))</f>
        <v/>
      </c>
      <c r="W88" s="72" t="str">
        <f>IF(ISBLANK(R88), "", -3 + (R88 -VLOOKUP(U88,Anthro_Calc!C:P,4,FALSE)) / (VLOOKUP(U88,Anthro_Calc!C:P,5,FALSE) - VLOOKUP(U88,Anthro_Calc!C:P,4,FALSE)))</f>
        <v/>
      </c>
      <c r="X88" s="72" t="str">
        <f>IF(ISBLANK(R88), "", 3 + (R88 -VLOOKUP(U88,Anthro_Calc!C:P,10,FALSE)) / (VLOOKUP(U88,Anthro_Calc!C:P,10,FALSE) - VLOOKUP(U88,Anthro_Calc!C:P,9,FALSE)))</f>
        <v/>
      </c>
      <c r="Y88" s="120" t="str">
        <f t="shared" si="65"/>
        <v/>
      </c>
      <c r="Z88" s="117" t="str">
        <f t="shared" si="66"/>
        <v/>
      </c>
      <c r="AA88" s="104" t="str">
        <f t="shared" si="67"/>
        <v/>
      </c>
      <c r="AB88" s="71"/>
      <c r="AC88" s="74"/>
      <c r="AD88" s="78"/>
      <c r="AE88" s="75" t="str">
        <f t="shared" si="68"/>
        <v/>
      </c>
      <c r="AF88" s="72">
        <f t="shared" si="69"/>
        <v>0</v>
      </c>
      <c r="AG88" s="72">
        <f t="shared" si="70"/>
        <v>0</v>
      </c>
      <c r="AH88" s="72" t="str">
        <f t="shared" si="71"/>
        <v>0</v>
      </c>
      <c r="AI88" s="72" t="str">
        <f>IF(ISBLANK(AD88), "", (POWER(AD88/VLOOKUP(AH88,Anthro_Calc!C:P,13,FALSE),VLOOKUP(AH88,Anthro_Calc!C:P,12,FALSE))-1) / (VLOOKUP(AH88,Anthro_Calc!C:P,14,FALSE)*VLOOKUP(AH88,Anthro_Calc!C:P,12,FALSE)))</f>
        <v/>
      </c>
      <c r="AJ88" s="72" t="str">
        <f>IF(ISBLANK(AD88), "", -3 + (AD88 -VLOOKUP(AH88,Anthro_Calc!C:P,4,FALSE)) / (VLOOKUP(AH88,Anthro_Calc!C:P,5,FALSE) - VLOOKUP(AH88,Anthro_Calc!C:P,4,FALSE)))</f>
        <v/>
      </c>
      <c r="AK88" s="72" t="str">
        <f>IF(ISBLANK(AD88), "", 3 + (AD88 -VLOOKUP(AH88,Anthro_Calc!C:P,10,FALSE)) / (VLOOKUP(AH88,Anthro_Calc!C:P,10,FALSE) - VLOOKUP(AH88,Anthro_Calc!C:P,9,FALSE)))</f>
        <v/>
      </c>
      <c r="AL88" s="120" t="str">
        <f t="shared" si="72"/>
        <v/>
      </c>
      <c r="AM88" s="117" t="str">
        <f t="shared" si="73"/>
        <v/>
      </c>
      <c r="AN88" s="104" t="str">
        <f t="shared" si="74"/>
        <v/>
      </c>
      <c r="AO88" s="76" t="str">
        <f t="shared" si="51"/>
        <v/>
      </c>
      <c r="AP88" s="77"/>
      <c r="AQ88" s="77" t="str">
        <f t="shared" si="75"/>
        <v/>
      </c>
      <c r="AR88" s="71"/>
      <c r="AS88" s="74"/>
      <c r="AT88" s="82"/>
      <c r="AU88" s="75" t="str">
        <f t="shared" si="52"/>
        <v/>
      </c>
      <c r="AV88" s="72">
        <f t="shared" si="76"/>
        <v>0</v>
      </c>
      <c r="AW88" s="72">
        <f t="shared" si="77"/>
        <v>0</v>
      </c>
      <c r="AX88" s="72" t="str">
        <f t="shared" si="78"/>
        <v>0</v>
      </c>
      <c r="AY88" s="72" t="str">
        <f>IF(ISBLANK(AT88), "", (POWER(AT88/VLOOKUP(AX88,Anthro_Calc!C:P,13,FALSE),VLOOKUP(AX88,Anthro_Calc!C:P,12,FALSE))-1) / (VLOOKUP(AX88,Anthro_Calc!C:P,14,FALSE)*VLOOKUP(AX88,Anthro_Calc!C:P,12,FALSE)))</f>
        <v/>
      </c>
      <c r="AZ88" s="72" t="str">
        <f>IF(ISBLANK(AT88), "", -3 + (AT88 -VLOOKUP(AX88,Anthro_Calc!C:P,4,FALSE)) / (VLOOKUP(AX88,Anthro_Calc!C:P,5,FALSE) - VLOOKUP(AX88,Anthro_Calc!C:P,4,FALSE)))</f>
        <v/>
      </c>
      <c r="BA88" s="72" t="str">
        <f>IF(ISBLANK(AT88), "", 3 + (AT88 -VLOOKUP(AX88,Anthro_Calc!C:P,10,FALSE)) / (VLOOKUP(AX88,Anthro_Calc!C:P,10,FALSE) - VLOOKUP(AX88,Anthro_Calc!C:P,9,FALSE)))</f>
        <v/>
      </c>
      <c r="BB88" s="120" t="str">
        <f t="shared" si="79"/>
        <v/>
      </c>
      <c r="BC88" s="117" t="str">
        <f t="shared" si="80"/>
        <v/>
      </c>
      <c r="BD88" s="104" t="str">
        <f t="shared" si="53"/>
        <v/>
      </c>
      <c r="BE88" s="76" t="str">
        <f t="shared" si="54"/>
        <v/>
      </c>
      <c r="BF88" s="73" t="str">
        <f t="shared" si="81"/>
        <v/>
      </c>
      <c r="BG88" s="73" t="str">
        <f t="shared" si="55"/>
        <v/>
      </c>
      <c r="BH88" s="77"/>
      <c r="BI88" s="133"/>
      <c r="BJ88" s="71"/>
      <c r="BK88" s="74"/>
      <c r="BL88" s="78"/>
      <c r="BM88" s="75" t="str">
        <f t="shared" si="56"/>
        <v/>
      </c>
      <c r="BN88" s="72">
        <f t="shared" si="82"/>
        <v>0</v>
      </c>
      <c r="BO88" s="72">
        <f t="shared" si="99"/>
        <v>0</v>
      </c>
      <c r="BP88" s="72" t="str">
        <f t="shared" si="83"/>
        <v>0</v>
      </c>
      <c r="BQ88" s="72" t="str">
        <f>IF(ISBLANK(BL88), "", (POWER(BL88/VLOOKUP(BP88,Anthro_Calc!C:P,13,FALSE),VLOOKUP(BP88,Anthro_Calc!C:P,12,FALSE))-1) / (VLOOKUP(BP88,Anthro_Calc!C:P,14,FALSE)*VLOOKUP(BP88,Anthro_Calc!C:P,12,FALSE)))</f>
        <v/>
      </c>
      <c r="BR88" s="72" t="str">
        <f>IF(ISBLANK(BL88), "", -3 + (BL88 -VLOOKUP(BP88,Anthro_Calc!C:P,4,FALSE)) / (VLOOKUP(BP88,Anthro_Calc!C:P,5,FALSE) - VLOOKUP(BP88,Anthro_Calc!C:P,4,FALSE)))</f>
        <v/>
      </c>
      <c r="BS88" s="72" t="str">
        <f>IF(ISBLANK(BL88), "", 3 + (BL88 -VLOOKUP(BP88,Anthro_Calc!C:P,10,FALSE)) / (VLOOKUP(BP88,Anthro_Calc!C:P,10,FALSE) - VLOOKUP(BP88,Anthro_Calc!C:P,9,FALSE)))</f>
        <v/>
      </c>
      <c r="BT88" s="120" t="str">
        <f t="shared" si="84"/>
        <v/>
      </c>
      <c r="BU88" s="117" t="str">
        <f t="shared" si="85"/>
        <v/>
      </c>
      <c r="BV88" s="104" t="str">
        <f t="shared" si="86"/>
        <v/>
      </c>
      <c r="BW88" s="73" t="str">
        <f t="shared" si="57"/>
        <v/>
      </c>
      <c r="BX88" s="77"/>
      <c r="BY88" s="73" t="str">
        <f>IF(ISBLANK(BL88), "", VLOOKUP(Z88&amp;" "&amp;BV88&amp;" "&amp;BW88,Graduation_Criteria!$D$2:$E$34,2,FALSE))</f>
        <v/>
      </c>
      <c r="BZ88" s="73" t="str">
        <f t="shared" si="58"/>
        <v/>
      </c>
      <c r="CA88" s="71"/>
      <c r="CB88" s="74"/>
      <c r="CC88" s="74"/>
      <c r="CD88" s="115" t="str">
        <f t="shared" si="59"/>
        <v/>
      </c>
      <c r="CE88" s="79">
        <f t="shared" si="87"/>
        <v>0</v>
      </c>
      <c r="CF88" s="79">
        <f t="shared" si="88"/>
        <v>0</v>
      </c>
      <c r="CG88" s="79" t="str">
        <f t="shared" si="89"/>
        <v>0</v>
      </c>
      <c r="CH88" s="79" t="str">
        <f>IF(ISBLANK(CC88), "", (POWER(CC88/VLOOKUP(CG88,Anthro_Calc!C:P,13,FALSE),VLOOKUP(CG88,Anthro_Calc!C:P,12,FALSE))-1) / (VLOOKUP(CG88,Anthro_Calc!C:P,14,FALSE)*VLOOKUP(CG88,Anthro_Calc!C:P,12,FALSE)))</f>
        <v/>
      </c>
      <c r="CI88" s="79" t="str">
        <f>IF(ISBLANK(CC88), "", -3 + (CC88 -VLOOKUP(CG88,Anthro_Calc!C:P,4,FALSE)) / (VLOOKUP(CG88,Anthro_Calc!C:P,5,FALSE) - VLOOKUP(CG88,Anthro_Calc!C:P,4,FALSE)))</f>
        <v/>
      </c>
      <c r="CJ88" s="79" t="str">
        <f>IF(ISBLANK(CC88), "", 3 + (CC88 -VLOOKUP(CG88,Anthro_Calc!C:P,10,FALSE)) / (VLOOKUP(CG88,Anthro_Calc!C:P,10,FALSE) - VLOOKUP(CG88,Anthro_Calc!C:P,9,FALSE)))</f>
        <v/>
      </c>
      <c r="CK88" s="129" t="str">
        <f t="shared" si="90"/>
        <v/>
      </c>
      <c r="CL88" s="117" t="str">
        <f t="shared" si="91"/>
        <v/>
      </c>
      <c r="CM88" s="104" t="str">
        <f t="shared" si="92"/>
        <v/>
      </c>
      <c r="CN88" s="77"/>
      <c r="CO88" s="71"/>
      <c r="CP88" s="74"/>
      <c r="CQ88" s="74"/>
      <c r="CR88" s="118" t="str">
        <f t="shared" si="60"/>
        <v/>
      </c>
      <c r="CS88" s="119">
        <f t="shared" si="93"/>
        <v>0</v>
      </c>
      <c r="CT88" s="119">
        <f t="shared" si="94"/>
        <v>0</v>
      </c>
      <c r="CU88" s="119" t="str">
        <f t="shared" si="95"/>
        <v>0</v>
      </c>
      <c r="CV88" s="119" t="str">
        <f>IF(ISBLANK(CQ88), "", (POWER(CQ88/VLOOKUP(CU88,Anthro_Calc!C:P,13,FALSE),VLOOKUP(CU88,Anthro_Calc!C:P,12,FALSE))-1) / (VLOOKUP(CU88,Anthro_Calc!C:P,14,FALSE)*VLOOKUP(CU88,Anthro_Calc!C:P,12,FALSE)))</f>
        <v/>
      </c>
      <c r="CW88" s="119" t="str">
        <f>IF(ISBLANK(CQ88), "", -3 + (CQ88 -VLOOKUP(CU88,Anthro_Calc!C:P,4,FALSE)) / (VLOOKUP(CU88,Anthro_Calc!C:P,5,FALSE) - VLOOKUP(CU88,Anthro_Calc!C:P,4,FALSE)))</f>
        <v/>
      </c>
      <c r="CX88" s="119" t="str">
        <f>IF(ISBLANK(CQ88), "", 3 + (CQ88 -VLOOKUP(CU88,Anthro_Calc!C:P,10,FALSE)) / (VLOOKUP(CU88,Anthro_Calc!C:P,10,FALSE) - VLOOKUP(CU88,Anthro_Calc!C:P,9,FALSE)))</f>
        <v/>
      </c>
      <c r="CY88" s="128" t="str">
        <f t="shared" si="96"/>
        <v/>
      </c>
      <c r="CZ88" s="117" t="str">
        <f t="shared" si="97"/>
        <v/>
      </c>
      <c r="DA88" s="104" t="str">
        <f t="shared" si="98"/>
        <v/>
      </c>
      <c r="DB88" s="135"/>
    </row>
    <row r="89" spans="1:106" s="80" customFormat="1" ht="15" customHeight="1">
      <c r="A89" s="134">
        <f t="shared" si="50"/>
        <v>85</v>
      </c>
      <c r="B89" s="66"/>
      <c r="C89" s="66"/>
      <c r="D89" s="66"/>
      <c r="E89" s="66"/>
      <c r="F89" s="66"/>
      <c r="G89" s="66"/>
      <c r="H89" s="66"/>
      <c r="I89" s="66"/>
      <c r="J89" s="66"/>
      <c r="K89" s="66"/>
      <c r="L89" s="66"/>
      <c r="M89" s="71"/>
      <c r="N89" s="69" t="str">
        <f t="shared" ca="1" si="61"/>
        <v/>
      </c>
      <c r="O89" s="70"/>
      <c r="P89" s="70"/>
      <c r="Q89" s="71"/>
      <c r="R89" s="82"/>
      <c r="S89" s="72" t="str">
        <f t="shared" si="62"/>
        <v/>
      </c>
      <c r="T89" s="72" t="str">
        <f t="shared" si="63"/>
        <v/>
      </c>
      <c r="U89" s="72" t="str">
        <f t="shared" si="64"/>
        <v/>
      </c>
      <c r="V89" s="72" t="str">
        <f>IF(ISBLANK(R89), "", (POWER(R89/VLOOKUP(U89,Anthro_Calc!C:P,13,FALSE),VLOOKUP(U89,Anthro_Calc!C:P,12,FALSE))-1) / (VLOOKUP(U89,Anthro_Calc!C:P,14,FALSE)*VLOOKUP(U89,Anthro_Calc!C:P,12,FALSE)))</f>
        <v/>
      </c>
      <c r="W89" s="72" t="str">
        <f>IF(ISBLANK(R89), "", -3 + (R89 -VLOOKUP(U89,Anthro_Calc!C:P,4,FALSE)) / (VLOOKUP(U89,Anthro_Calc!C:P,5,FALSE) - VLOOKUP(U89,Anthro_Calc!C:P,4,FALSE)))</f>
        <v/>
      </c>
      <c r="X89" s="72" t="str">
        <f>IF(ISBLANK(R89), "", 3 + (R89 -VLOOKUP(U89,Anthro_Calc!C:P,10,FALSE)) / (VLOOKUP(U89,Anthro_Calc!C:P,10,FALSE) - VLOOKUP(U89,Anthro_Calc!C:P,9,FALSE)))</f>
        <v/>
      </c>
      <c r="Y89" s="120" t="str">
        <f t="shared" si="65"/>
        <v/>
      </c>
      <c r="Z89" s="117" t="str">
        <f t="shared" si="66"/>
        <v/>
      </c>
      <c r="AA89" s="104" t="str">
        <f t="shared" si="67"/>
        <v/>
      </c>
      <c r="AB89" s="71"/>
      <c r="AC89" s="74"/>
      <c r="AD89" s="78"/>
      <c r="AE89" s="75" t="str">
        <f t="shared" si="68"/>
        <v/>
      </c>
      <c r="AF89" s="72">
        <f t="shared" si="69"/>
        <v>0</v>
      </c>
      <c r="AG89" s="72">
        <f t="shared" si="70"/>
        <v>0</v>
      </c>
      <c r="AH89" s="72" t="str">
        <f t="shared" si="71"/>
        <v>0</v>
      </c>
      <c r="AI89" s="72" t="str">
        <f>IF(ISBLANK(AD89), "", (POWER(AD89/VLOOKUP(AH89,Anthro_Calc!C:P,13,FALSE),VLOOKUP(AH89,Anthro_Calc!C:P,12,FALSE))-1) / (VLOOKUP(AH89,Anthro_Calc!C:P,14,FALSE)*VLOOKUP(AH89,Anthro_Calc!C:P,12,FALSE)))</f>
        <v/>
      </c>
      <c r="AJ89" s="72" t="str">
        <f>IF(ISBLANK(AD89), "", -3 + (AD89 -VLOOKUP(AH89,Anthro_Calc!C:P,4,FALSE)) / (VLOOKUP(AH89,Anthro_Calc!C:P,5,FALSE) - VLOOKUP(AH89,Anthro_Calc!C:P,4,FALSE)))</f>
        <v/>
      </c>
      <c r="AK89" s="72" t="str">
        <f>IF(ISBLANK(AD89), "", 3 + (AD89 -VLOOKUP(AH89,Anthro_Calc!C:P,10,FALSE)) / (VLOOKUP(AH89,Anthro_Calc!C:P,10,FALSE) - VLOOKUP(AH89,Anthro_Calc!C:P,9,FALSE)))</f>
        <v/>
      </c>
      <c r="AL89" s="120" t="str">
        <f t="shared" si="72"/>
        <v/>
      </c>
      <c r="AM89" s="117" t="str">
        <f t="shared" si="73"/>
        <v/>
      </c>
      <c r="AN89" s="104" t="str">
        <f t="shared" si="74"/>
        <v/>
      </c>
      <c r="AO89" s="76" t="str">
        <f t="shared" si="51"/>
        <v/>
      </c>
      <c r="AP89" s="77"/>
      <c r="AQ89" s="77" t="str">
        <f t="shared" si="75"/>
        <v/>
      </c>
      <c r="AR89" s="71"/>
      <c r="AS89" s="74"/>
      <c r="AT89" s="82"/>
      <c r="AU89" s="75" t="str">
        <f t="shared" si="52"/>
        <v/>
      </c>
      <c r="AV89" s="72">
        <f t="shared" si="76"/>
        <v>0</v>
      </c>
      <c r="AW89" s="72">
        <f t="shared" si="77"/>
        <v>0</v>
      </c>
      <c r="AX89" s="72" t="str">
        <f t="shared" si="78"/>
        <v>0</v>
      </c>
      <c r="AY89" s="72" t="str">
        <f>IF(ISBLANK(AT89), "", (POWER(AT89/VLOOKUP(AX89,Anthro_Calc!C:P,13,FALSE),VLOOKUP(AX89,Anthro_Calc!C:P,12,FALSE))-1) / (VLOOKUP(AX89,Anthro_Calc!C:P,14,FALSE)*VLOOKUP(AX89,Anthro_Calc!C:P,12,FALSE)))</f>
        <v/>
      </c>
      <c r="AZ89" s="72" t="str">
        <f>IF(ISBLANK(AT89), "", -3 + (AT89 -VLOOKUP(AX89,Anthro_Calc!C:P,4,FALSE)) / (VLOOKUP(AX89,Anthro_Calc!C:P,5,FALSE) - VLOOKUP(AX89,Anthro_Calc!C:P,4,FALSE)))</f>
        <v/>
      </c>
      <c r="BA89" s="72" t="str">
        <f>IF(ISBLANK(AT89), "", 3 + (AT89 -VLOOKUP(AX89,Anthro_Calc!C:P,10,FALSE)) / (VLOOKUP(AX89,Anthro_Calc!C:P,10,FALSE) - VLOOKUP(AX89,Anthro_Calc!C:P,9,FALSE)))</f>
        <v/>
      </c>
      <c r="BB89" s="120" t="str">
        <f t="shared" si="79"/>
        <v/>
      </c>
      <c r="BC89" s="117" t="str">
        <f t="shared" si="80"/>
        <v/>
      </c>
      <c r="BD89" s="104" t="str">
        <f t="shared" si="53"/>
        <v/>
      </c>
      <c r="BE89" s="76" t="str">
        <f t="shared" si="54"/>
        <v/>
      </c>
      <c r="BF89" s="73" t="str">
        <f t="shared" si="81"/>
        <v/>
      </c>
      <c r="BG89" s="73" t="str">
        <f t="shared" si="55"/>
        <v/>
      </c>
      <c r="BH89" s="77"/>
      <c r="BI89" s="133"/>
      <c r="BJ89" s="71"/>
      <c r="BK89" s="74"/>
      <c r="BL89" s="78"/>
      <c r="BM89" s="75" t="str">
        <f t="shared" si="56"/>
        <v/>
      </c>
      <c r="BN89" s="72">
        <f t="shared" si="82"/>
        <v>0</v>
      </c>
      <c r="BO89" s="72">
        <f t="shared" si="99"/>
        <v>0</v>
      </c>
      <c r="BP89" s="72" t="str">
        <f t="shared" si="83"/>
        <v>0</v>
      </c>
      <c r="BQ89" s="72" t="str">
        <f>IF(ISBLANK(BL89), "", (POWER(BL89/VLOOKUP(BP89,Anthro_Calc!C:P,13,FALSE),VLOOKUP(BP89,Anthro_Calc!C:P,12,FALSE))-1) / (VLOOKUP(BP89,Anthro_Calc!C:P,14,FALSE)*VLOOKUP(BP89,Anthro_Calc!C:P,12,FALSE)))</f>
        <v/>
      </c>
      <c r="BR89" s="72" t="str">
        <f>IF(ISBLANK(BL89), "", -3 + (BL89 -VLOOKUP(BP89,Anthro_Calc!C:P,4,FALSE)) / (VLOOKUP(BP89,Anthro_Calc!C:P,5,FALSE) - VLOOKUP(BP89,Anthro_Calc!C:P,4,FALSE)))</f>
        <v/>
      </c>
      <c r="BS89" s="72" t="str">
        <f>IF(ISBLANK(BL89), "", 3 + (BL89 -VLOOKUP(BP89,Anthro_Calc!C:P,10,FALSE)) / (VLOOKUP(BP89,Anthro_Calc!C:P,10,FALSE) - VLOOKUP(BP89,Anthro_Calc!C:P,9,FALSE)))</f>
        <v/>
      </c>
      <c r="BT89" s="120" t="str">
        <f t="shared" si="84"/>
        <v/>
      </c>
      <c r="BU89" s="117" t="str">
        <f t="shared" si="85"/>
        <v/>
      </c>
      <c r="BV89" s="104" t="str">
        <f t="shared" si="86"/>
        <v/>
      </c>
      <c r="BW89" s="73" t="str">
        <f t="shared" si="57"/>
        <v/>
      </c>
      <c r="BX89" s="77"/>
      <c r="BY89" s="73" t="str">
        <f>IF(ISBLANK(BL89), "", VLOOKUP(Z89&amp;" "&amp;BV89&amp;" "&amp;BW89,Graduation_Criteria!$D$2:$E$34,2,FALSE))</f>
        <v/>
      </c>
      <c r="BZ89" s="73" t="str">
        <f t="shared" si="58"/>
        <v/>
      </c>
      <c r="CA89" s="71"/>
      <c r="CB89" s="74"/>
      <c r="CC89" s="74"/>
      <c r="CD89" s="115" t="str">
        <f t="shared" si="59"/>
        <v/>
      </c>
      <c r="CE89" s="79">
        <f t="shared" si="87"/>
        <v>0</v>
      </c>
      <c r="CF89" s="79">
        <f t="shared" si="88"/>
        <v>0</v>
      </c>
      <c r="CG89" s="79" t="str">
        <f t="shared" si="89"/>
        <v>0</v>
      </c>
      <c r="CH89" s="79" t="str">
        <f>IF(ISBLANK(CC89), "", (POWER(CC89/VLOOKUP(CG89,Anthro_Calc!C:P,13,FALSE),VLOOKUP(CG89,Anthro_Calc!C:P,12,FALSE))-1) / (VLOOKUP(CG89,Anthro_Calc!C:P,14,FALSE)*VLOOKUP(CG89,Anthro_Calc!C:P,12,FALSE)))</f>
        <v/>
      </c>
      <c r="CI89" s="79" t="str">
        <f>IF(ISBLANK(CC89), "", -3 + (CC89 -VLOOKUP(CG89,Anthro_Calc!C:P,4,FALSE)) / (VLOOKUP(CG89,Anthro_Calc!C:P,5,FALSE) - VLOOKUP(CG89,Anthro_Calc!C:P,4,FALSE)))</f>
        <v/>
      </c>
      <c r="CJ89" s="79" t="str">
        <f>IF(ISBLANK(CC89), "", 3 + (CC89 -VLOOKUP(CG89,Anthro_Calc!C:P,10,FALSE)) / (VLOOKUP(CG89,Anthro_Calc!C:P,10,FALSE) - VLOOKUP(CG89,Anthro_Calc!C:P,9,FALSE)))</f>
        <v/>
      </c>
      <c r="CK89" s="129" t="str">
        <f t="shared" si="90"/>
        <v/>
      </c>
      <c r="CL89" s="117" t="str">
        <f t="shared" si="91"/>
        <v/>
      </c>
      <c r="CM89" s="104" t="str">
        <f t="shared" si="92"/>
        <v/>
      </c>
      <c r="CN89" s="77"/>
      <c r="CO89" s="71"/>
      <c r="CP89" s="74"/>
      <c r="CQ89" s="74"/>
      <c r="CR89" s="118" t="str">
        <f t="shared" si="60"/>
        <v/>
      </c>
      <c r="CS89" s="119">
        <f t="shared" si="93"/>
        <v>0</v>
      </c>
      <c r="CT89" s="119">
        <f t="shared" si="94"/>
        <v>0</v>
      </c>
      <c r="CU89" s="119" t="str">
        <f t="shared" si="95"/>
        <v>0</v>
      </c>
      <c r="CV89" s="119" t="str">
        <f>IF(ISBLANK(CQ89), "", (POWER(CQ89/VLOOKUP(CU89,Anthro_Calc!C:P,13,FALSE),VLOOKUP(CU89,Anthro_Calc!C:P,12,FALSE))-1) / (VLOOKUP(CU89,Anthro_Calc!C:P,14,FALSE)*VLOOKUP(CU89,Anthro_Calc!C:P,12,FALSE)))</f>
        <v/>
      </c>
      <c r="CW89" s="119" t="str">
        <f>IF(ISBLANK(CQ89), "", -3 + (CQ89 -VLOOKUP(CU89,Anthro_Calc!C:P,4,FALSE)) / (VLOOKUP(CU89,Anthro_Calc!C:P,5,FALSE) - VLOOKUP(CU89,Anthro_Calc!C:P,4,FALSE)))</f>
        <v/>
      </c>
      <c r="CX89" s="119" t="str">
        <f>IF(ISBLANK(CQ89), "", 3 + (CQ89 -VLOOKUP(CU89,Anthro_Calc!C:P,10,FALSE)) / (VLOOKUP(CU89,Anthro_Calc!C:P,10,FALSE) - VLOOKUP(CU89,Anthro_Calc!C:P,9,FALSE)))</f>
        <v/>
      </c>
      <c r="CY89" s="128" t="str">
        <f t="shared" si="96"/>
        <v/>
      </c>
      <c r="CZ89" s="117" t="str">
        <f t="shared" si="97"/>
        <v/>
      </c>
      <c r="DA89" s="104" t="str">
        <f t="shared" si="98"/>
        <v/>
      </c>
      <c r="DB89" s="135"/>
    </row>
    <row r="90" spans="1:106" s="80" customFormat="1" ht="15" customHeight="1">
      <c r="A90" s="134">
        <f t="shared" si="50"/>
        <v>86</v>
      </c>
      <c r="B90" s="66"/>
      <c r="C90" s="66"/>
      <c r="D90" s="66"/>
      <c r="E90" s="66"/>
      <c r="F90" s="66"/>
      <c r="G90" s="66"/>
      <c r="H90" s="66"/>
      <c r="I90" s="66"/>
      <c r="J90" s="66"/>
      <c r="K90" s="66"/>
      <c r="L90" s="66"/>
      <c r="M90" s="71"/>
      <c r="N90" s="69" t="str">
        <f t="shared" ca="1" si="61"/>
        <v/>
      </c>
      <c r="O90" s="70"/>
      <c r="P90" s="70"/>
      <c r="Q90" s="71"/>
      <c r="R90" s="82"/>
      <c r="S90" s="72" t="str">
        <f t="shared" si="62"/>
        <v/>
      </c>
      <c r="T90" s="72" t="str">
        <f t="shared" si="63"/>
        <v/>
      </c>
      <c r="U90" s="72" t="str">
        <f t="shared" si="64"/>
        <v/>
      </c>
      <c r="V90" s="72" t="str">
        <f>IF(ISBLANK(R90), "", (POWER(R90/VLOOKUP(U90,Anthro_Calc!C:P,13,FALSE),VLOOKUP(U90,Anthro_Calc!C:P,12,FALSE))-1) / (VLOOKUP(U90,Anthro_Calc!C:P,14,FALSE)*VLOOKUP(U90,Anthro_Calc!C:P,12,FALSE)))</f>
        <v/>
      </c>
      <c r="W90" s="72" t="str">
        <f>IF(ISBLANK(R90), "", -3 + (R90 -VLOOKUP(U90,Anthro_Calc!C:P,4,FALSE)) / (VLOOKUP(U90,Anthro_Calc!C:P,5,FALSE) - VLOOKUP(U90,Anthro_Calc!C:P,4,FALSE)))</f>
        <v/>
      </c>
      <c r="X90" s="72" t="str">
        <f>IF(ISBLANK(R90), "", 3 + (R90 -VLOOKUP(U90,Anthro_Calc!C:P,10,FALSE)) / (VLOOKUP(U90,Anthro_Calc!C:P,10,FALSE) - VLOOKUP(U90,Anthro_Calc!C:P,9,FALSE)))</f>
        <v/>
      </c>
      <c r="Y90" s="120" t="str">
        <f t="shared" si="65"/>
        <v/>
      </c>
      <c r="Z90" s="117" t="str">
        <f t="shared" si="66"/>
        <v/>
      </c>
      <c r="AA90" s="104" t="str">
        <f t="shared" si="67"/>
        <v/>
      </c>
      <c r="AB90" s="71"/>
      <c r="AC90" s="74"/>
      <c r="AD90" s="78"/>
      <c r="AE90" s="75" t="str">
        <f t="shared" si="68"/>
        <v/>
      </c>
      <c r="AF90" s="72">
        <f t="shared" si="69"/>
        <v>0</v>
      </c>
      <c r="AG90" s="72">
        <f t="shared" si="70"/>
        <v>0</v>
      </c>
      <c r="AH90" s="72" t="str">
        <f t="shared" si="71"/>
        <v>0</v>
      </c>
      <c r="AI90" s="72" t="str">
        <f>IF(ISBLANK(AD90), "", (POWER(AD90/VLOOKUP(AH90,Anthro_Calc!C:P,13,FALSE),VLOOKUP(AH90,Anthro_Calc!C:P,12,FALSE))-1) / (VLOOKUP(AH90,Anthro_Calc!C:P,14,FALSE)*VLOOKUP(AH90,Anthro_Calc!C:P,12,FALSE)))</f>
        <v/>
      </c>
      <c r="AJ90" s="72" t="str">
        <f>IF(ISBLANK(AD90), "", -3 + (AD90 -VLOOKUP(AH90,Anthro_Calc!C:P,4,FALSE)) / (VLOOKUP(AH90,Anthro_Calc!C:P,5,FALSE) - VLOOKUP(AH90,Anthro_Calc!C:P,4,FALSE)))</f>
        <v/>
      </c>
      <c r="AK90" s="72" t="str">
        <f>IF(ISBLANK(AD90), "", 3 + (AD90 -VLOOKUP(AH90,Anthro_Calc!C:P,10,FALSE)) / (VLOOKUP(AH90,Anthro_Calc!C:P,10,FALSE) - VLOOKUP(AH90,Anthro_Calc!C:P,9,FALSE)))</f>
        <v/>
      </c>
      <c r="AL90" s="120" t="str">
        <f t="shared" si="72"/>
        <v/>
      </c>
      <c r="AM90" s="117" t="str">
        <f t="shared" si="73"/>
        <v/>
      </c>
      <c r="AN90" s="104" t="str">
        <f t="shared" si="74"/>
        <v/>
      </c>
      <c r="AO90" s="76" t="str">
        <f t="shared" si="51"/>
        <v/>
      </c>
      <c r="AP90" s="77"/>
      <c r="AQ90" s="77" t="str">
        <f t="shared" si="75"/>
        <v/>
      </c>
      <c r="AR90" s="71"/>
      <c r="AS90" s="74"/>
      <c r="AT90" s="82"/>
      <c r="AU90" s="75" t="str">
        <f t="shared" si="52"/>
        <v/>
      </c>
      <c r="AV90" s="72">
        <f t="shared" si="76"/>
        <v>0</v>
      </c>
      <c r="AW90" s="72">
        <f t="shared" si="77"/>
        <v>0</v>
      </c>
      <c r="AX90" s="72" t="str">
        <f t="shared" si="78"/>
        <v>0</v>
      </c>
      <c r="AY90" s="72" t="str">
        <f>IF(ISBLANK(AT90), "", (POWER(AT90/VLOOKUP(AX90,Anthro_Calc!C:P,13,FALSE),VLOOKUP(AX90,Anthro_Calc!C:P,12,FALSE))-1) / (VLOOKUP(AX90,Anthro_Calc!C:P,14,FALSE)*VLOOKUP(AX90,Anthro_Calc!C:P,12,FALSE)))</f>
        <v/>
      </c>
      <c r="AZ90" s="72" t="str">
        <f>IF(ISBLANK(AT90), "", -3 + (AT90 -VLOOKUP(AX90,Anthro_Calc!C:P,4,FALSE)) / (VLOOKUP(AX90,Anthro_Calc!C:P,5,FALSE) - VLOOKUP(AX90,Anthro_Calc!C:P,4,FALSE)))</f>
        <v/>
      </c>
      <c r="BA90" s="72" t="str">
        <f>IF(ISBLANK(AT90), "", 3 + (AT90 -VLOOKUP(AX90,Anthro_Calc!C:P,10,FALSE)) / (VLOOKUP(AX90,Anthro_Calc!C:P,10,FALSE) - VLOOKUP(AX90,Anthro_Calc!C:P,9,FALSE)))</f>
        <v/>
      </c>
      <c r="BB90" s="120" t="str">
        <f t="shared" si="79"/>
        <v/>
      </c>
      <c r="BC90" s="117" t="str">
        <f t="shared" si="80"/>
        <v/>
      </c>
      <c r="BD90" s="104" t="str">
        <f t="shared" si="53"/>
        <v/>
      </c>
      <c r="BE90" s="76" t="str">
        <f t="shared" si="54"/>
        <v/>
      </c>
      <c r="BF90" s="73" t="str">
        <f t="shared" si="81"/>
        <v/>
      </c>
      <c r="BG90" s="73" t="str">
        <f t="shared" si="55"/>
        <v/>
      </c>
      <c r="BH90" s="77"/>
      <c r="BI90" s="133"/>
      <c r="BJ90" s="71"/>
      <c r="BK90" s="74"/>
      <c r="BL90" s="78"/>
      <c r="BM90" s="75" t="str">
        <f t="shared" si="56"/>
        <v/>
      </c>
      <c r="BN90" s="72">
        <f t="shared" si="82"/>
        <v>0</v>
      </c>
      <c r="BO90" s="72">
        <f t="shared" si="99"/>
        <v>0</v>
      </c>
      <c r="BP90" s="72" t="str">
        <f t="shared" si="83"/>
        <v>0</v>
      </c>
      <c r="BQ90" s="72" t="str">
        <f>IF(ISBLANK(BL90), "", (POWER(BL90/VLOOKUP(BP90,Anthro_Calc!C:P,13,FALSE),VLOOKUP(BP90,Anthro_Calc!C:P,12,FALSE))-1) / (VLOOKUP(BP90,Anthro_Calc!C:P,14,FALSE)*VLOOKUP(BP90,Anthro_Calc!C:P,12,FALSE)))</f>
        <v/>
      </c>
      <c r="BR90" s="72" t="str">
        <f>IF(ISBLANK(BL90), "", -3 + (BL90 -VLOOKUP(BP90,Anthro_Calc!C:P,4,FALSE)) / (VLOOKUP(BP90,Anthro_Calc!C:P,5,FALSE) - VLOOKUP(BP90,Anthro_Calc!C:P,4,FALSE)))</f>
        <v/>
      </c>
      <c r="BS90" s="72" t="str">
        <f>IF(ISBLANK(BL90), "", 3 + (BL90 -VLOOKUP(BP90,Anthro_Calc!C:P,10,FALSE)) / (VLOOKUP(BP90,Anthro_Calc!C:P,10,FALSE) - VLOOKUP(BP90,Anthro_Calc!C:P,9,FALSE)))</f>
        <v/>
      </c>
      <c r="BT90" s="120" t="str">
        <f t="shared" si="84"/>
        <v/>
      </c>
      <c r="BU90" s="117" t="str">
        <f t="shared" si="85"/>
        <v/>
      </c>
      <c r="BV90" s="104" t="str">
        <f t="shared" si="86"/>
        <v/>
      </c>
      <c r="BW90" s="73" t="str">
        <f t="shared" si="57"/>
        <v/>
      </c>
      <c r="BX90" s="77"/>
      <c r="BY90" s="73" t="str">
        <f>IF(ISBLANK(BL90), "", VLOOKUP(Z90&amp;" "&amp;BV90&amp;" "&amp;BW90,Graduation_Criteria!$D$2:$E$34,2,FALSE))</f>
        <v/>
      </c>
      <c r="BZ90" s="73" t="str">
        <f t="shared" si="58"/>
        <v/>
      </c>
      <c r="CA90" s="71"/>
      <c r="CB90" s="74"/>
      <c r="CC90" s="74"/>
      <c r="CD90" s="115" t="str">
        <f t="shared" si="59"/>
        <v/>
      </c>
      <c r="CE90" s="79">
        <f t="shared" si="87"/>
        <v>0</v>
      </c>
      <c r="CF90" s="79">
        <f t="shared" si="88"/>
        <v>0</v>
      </c>
      <c r="CG90" s="79" t="str">
        <f t="shared" si="89"/>
        <v>0</v>
      </c>
      <c r="CH90" s="79" t="str">
        <f>IF(ISBLANK(CC90), "", (POWER(CC90/VLOOKUP(CG90,Anthro_Calc!C:P,13,FALSE),VLOOKUP(CG90,Anthro_Calc!C:P,12,FALSE))-1) / (VLOOKUP(CG90,Anthro_Calc!C:P,14,FALSE)*VLOOKUP(CG90,Anthro_Calc!C:P,12,FALSE)))</f>
        <v/>
      </c>
      <c r="CI90" s="79" t="str">
        <f>IF(ISBLANK(CC90), "", -3 + (CC90 -VLOOKUP(CG90,Anthro_Calc!C:P,4,FALSE)) / (VLOOKUP(CG90,Anthro_Calc!C:P,5,FALSE) - VLOOKUP(CG90,Anthro_Calc!C:P,4,FALSE)))</f>
        <v/>
      </c>
      <c r="CJ90" s="79" t="str">
        <f>IF(ISBLANK(CC90), "", 3 + (CC90 -VLOOKUP(CG90,Anthro_Calc!C:P,10,FALSE)) / (VLOOKUP(CG90,Anthro_Calc!C:P,10,FALSE) - VLOOKUP(CG90,Anthro_Calc!C:P,9,FALSE)))</f>
        <v/>
      </c>
      <c r="CK90" s="129" t="str">
        <f t="shared" si="90"/>
        <v/>
      </c>
      <c r="CL90" s="117" t="str">
        <f t="shared" si="91"/>
        <v/>
      </c>
      <c r="CM90" s="104" t="str">
        <f t="shared" si="92"/>
        <v/>
      </c>
      <c r="CN90" s="77"/>
      <c r="CO90" s="71"/>
      <c r="CP90" s="74"/>
      <c r="CQ90" s="74"/>
      <c r="CR90" s="118" t="str">
        <f t="shared" si="60"/>
        <v/>
      </c>
      <c r="CS90" s="119">
        <f t="shared" si="93"/>
        <v>0</v>
      </c>
      <c r="CT90" s="119">
        <f t="shared" si="94"/>
        <v>0</v>
      </c>
      <c r="CU90" s="119" t="str">
        <f t="shared" si="95"/>
        <v>0</v>
      </c>
      <c r="CV90" s="119" t="str">
        <f>IF(ISBLANK(CQ90), "", (POWER(CQ90/VLOOKUP(CU90,Anthro_Calc!C:P,13,FALSE),VLOOKUP(CU90,Anthro_Calc!C:P,12,FALSE))-1) / (VLOOKUP(CU90,Anthro_Calc!C:P,14,FALSE)*VLOOKUP(CU90,Anthro_Calc!C:P,12,FALSE)))</f>
        <v/>
      </c>
      <c r="CW90" s="119" t="str">
        <f>IF(ISBLANK(CQ90), "", -3 + (CQ90 -VLOOKUP(CU90,Anthro_Calc!C:P,4,FALSE)) / (VLOOKUP(CU90,Anthro_Calc!C:P,5,FALSE) - VLOOKUP(CU90,Anthro_Calc!C:P,4,FALSE)))</f>
        <v/>
      </c>
      <c r="CX90" s="119" t="str">
        <f>IF(ISBLANK(CQ90), "", 3 + (CQ90 -VLOOKUP(CU90,Anthro_Calc!C:P,10,FALSE)) / (VLOOKUP(CU90,Anthro_Calc!C:P,10,FALSE) - VLOOKUP(CU90,Anthro_Calc!C:P,9,FALSE)))</f>
        <v/>
      </c>
      <c r="CY90" s="128" t="str">
        <f t="shared" si="96"/>
        <v/>
      </c>
      <c r="CZ90" s="117" t="str">
        <f t="shared" si="97"/>
        <v/>
      </c>
      <c r="DA90" s="104" t="str">
        <f t="shared" si="98"/>
        <v/>
      </c>
      <c r="DB90" s="135"/>
    </row>
    <row r="91" spans="1:106" s="80" customFormat="1" ht="15" customHeight="1">
      <c r="A91" s="134">
        <f t="shared" si="50"/>
        <v>87</v>
      </c>
      <c r="B91" s="66"/>
      <c r="C91" s="66"/>
      <c r="D91" s="66"/>
      <c r="E91" s="66"/>
      <c r="F91" s="66"/>
      <c r="G91" s="66"/>
      <c r="H91" s="66"/>
      <c r="I91" s="66"/>
      <c r="J91" s="66"/>
      <c r="K91" s="66"/>
      <c r="L91" s="66"/>
      <c r="M91" s="71"/>
      <c r="N91" s="69" t="str">
        <f t="shared" ca="1" si="61"/>
        <v/>
      </c>
      <c r="O91" s="70"/>
      <c r="P91" s="70"/>
      <c r="Q91" s="71"/>
      <c r="R91" s="82"/>
      <c r="S91" s="72" t="str">
        <f t="shared" si="62"/>
        <v/>
      </c>
      <c r="T91" s="72" t="str">
        <f t="shared" si="63"/>
        <v/>
      </c>
      <c r="U91" s="72" t="str">
        <f t="shared" si="64"/>
        <v/>
      </c>
      <c r="V91" s="72" t="str">
        <f>IF(ISBLANK(R91), "", (POWER(R91/VLOOKUP(U91,Anthro_Calc!C:P,13,FALSE),VLOOKUP(U91,Anthro_Calc!C:P,12,FALSE))-1) / (VLOOKUP(U91,Anthro_Calc!C:P,14,FALSE)*VLOOKUP(U91,Anthro_Calc!C:P,12,FALSE)))</f>
        <v/>
      </c>
      <c r="W91" s="72" t="str">
        <f>IF(ISBLANK(R91), "", -3 + (R91 -VLOOKUP(U91,Anthro_Calc!C:P,4,FALSE)) / (VLOOKUP(U91,Anthro_Calc!C:P,5,FALSE) - VLOOKUP(U91,Anthro_Calc!C:P,4,FALSE)))</f>
        <v/>
      </c>
      <c r="X91" s="72" t="str">
        <f>IF(ISBLANK(R91), "", 3 + (R91 -VLOOKUP(U91,Anthro_Calc!C:P,10,FALSE)) / (VLOOKUP(U91,Anthro_Calc!C:P,10,FALSE) - VLOOKUP(U91,Anthro_Calc!C:P,9,FALSE)))</f>
        <v/>
      </c>
      <c r="Y91" s="120" t="str">
        <f t="shared" si="65"/>
        <v/>
      </c>
      <c r="Z91" s="117" t="str">
        <f t="shared" si="66"/>
        <v/>
      </c>
      <c r="AA91" s="104" t="str">
        <f t="shared" si="67"/>
        <v/>
      </c>
      <c r="AB91" s="71"/>
      <c r="AC91" s="74"/>
      <c r="AD91" s="78"/>
      <c r="AE91" s="75" t="str">
        <f t="shared" si="68"/>
        <v/>
      </c>
      <c r="AF91" s="72">
        <f t="shared" si="69"/>
        <v>0</v>
      </c>
      <c r="AG91" s="72">
        <f t="shared" si="70"/>
        <v>0</v>
      </c>
      <c r="AH91" s="72" t="str">
        <f t="shared" si="71"/>
        <v>0</v>
      </c>
      <c r="AI91" s="72" t="str">
        <f>IF(ISBLANK(AD91), "", (POWER(AD91/VLOOKUP(AH91,Anthro_Calc!C:P,13,FALSE),VLOOKUP(AH91,Anthro_Calc!C:P,12,FALSE))-1) / (VLOOKUP(AH91,Anthro_Calc!C:P,14,FALSE)*VLOOKUP(AH91,Anthro_Calc!C:P,12,FALSE)))</f>
        <v/>
      </c>
      <c r="AJ91" s="72" t="str">
        <f>IF(ISBLANK(AD91), "", -3 + (AD91 -VLOOKUP(AH91,Anthro_Calc!C:P,4,FALSE)) / (VLOOKUP(AH91,Anthro_Calc!C:P,5,FALSE) - VLOOKUP(AH91,Anthro_Calc!C:P,4,FALSE)))</f>
        <v/>
      </c>
      <c r="AK91" s="72" t="str">
        <f>IF(ISBLANK(AD91), "", 3 + (AD91 -VLOOKUP(AH91,Anthro_Calc!C:P,10,FALSE)) / (VLOOKUP(AH91,Anthro_Calc!C:P,10,FALSE) - VLOOKUP(AH91,Anthro_Calc!C:P,9,FALSE)))</f>
        <v/>
      </c>
      <c r="AL91" s="120" t="str">
        <f t="shared" si="72"/>
        <v/>
      </c>
      <c r="AM91" s="117" t="str">
        <f t="shared" si="73"/>
        <v/>
      </c>
      <c r="AN91" s="104" t="str">
        <f t="shared" si="74"/>
        <v/>
      </c>
      <c r="AO91" s="76" t="str">
        <f t="shared" si="51"/>
        <v/>
      </c>
      <c r="AP91" s="77"/>
      <c r="AQ91" s="77" t="str">
        <f t="shared" si="75"/>
        <v/>
      </c>
      <c r="AR91" s="71"/>
      <c r="AS91" s="74"/>
      <c r="AT91" s="82"/>
      <c r="AU91" s="75" t="str">
        <f t="shared" si="52"/>
        <v/>
      </c>
      <c r="AV91" s="72">
        <f t="shared" si="76"/>
        <v>0</v>
      </c>
      <c r="AW91" s="72">
        <f t="shared" si="77"/>
        <v>0</v>
      </c>
      <c r="AX91" s="72" t="str">
        <f t="shared" si="78"/>
        <v>0</v>
      </c>
      <c r="AY91" s="72" t="str">
        <f>IF(ISBLANK(AT91), "", (POWER(AT91/VLOOKUP(AX91,Anthro_Calc!C:P,13,FALSE),VLOOKUP(AX91,Anthro_Calc!C:P,12,FALSE))-1) / (VLOOKUP(AX91,Anthro_Calc!C:P,14,FALSE)*VLOOKUP(AX91,Anthro_Calc!C:P,12,FALSE)))</f>
        <v/>
      </c>
      <c r="AZ91" s="72" t="str">
        <f>IF(ISBLANK(AT91), "", -3 + (AT91 -VLOOKUP(AX91,Anthro_Calc!C:P,4,FALSE)) / (VLOOKUP(AX91,Anthro_Calc!C:P,5,FALSE) - VLOOKUP(AX91,Anthro_Calc!C:P,4,FALSE)))</f>
        <v/>
      </c>
      <c r="BA91" s="72" t="str">
        <f>IF(ISBLANK(AT91), "", 3 + (AT91 -VLOOKUP(AX91,Anthro_Calc!C:P,10,FALSE)) / (VLOOKUP(AX91,Anthro_Calc!C:P,10,FALSE) - VLOOKUP(AX91,Anthro_Calc!C:P,9,FALSE)))</f>
        <v/>
      </c>
      <c r="BB91" s="120" t="str">
        <f t="shared" si="79"/>
        <v/>
      </c>
      <c r="BC91" s="117" t="str">
        <f t="shared" si="80"/>
        <v/>
      </c>
      <c r="BD91" s="104" t="str">
        <f t="shared" si="53"/>
        <v/>
      </c>
      <c r="BE91" s="76" t="str">
        <f t="shared" si="54"/>
        <v/>
      </c>
      <c r="BF91" s="73" t="str">
        <f t="shared" si="81"/>
        <v/>
      </c>
      <c r="BG91" s="73" t="str">
        <f t="shared" si="55"/>
        <v/>
      </c>
      <c r="BH91" s="77"/>
      <c r="BI91" s="133"/>
      <c r="BJ91" s="71"/>
      <c r="BK91" s="74"/>
      <c r="BL91" s="78"/>
      <c r="BM91" s="75" t="str">
        <f t="shared" si="56"/>
        <v/>
      </c>
      <c r="BN91" s="72">
        <f t="shared" si="82"/>
        <v>0</v>
      </c>
      <c r="BO91" s="72">
        <f t="shared" si="99"/>
        <v>0</v>
      </c>
      <c r="BP91" s="72" t="str">
        <f t="shared" si="83"/>
        <v>0</v>
      </c>
      <c r="BQ91" s="72" t="str">
        <f>IF(ISBLANK(BL91), "", (POWER(BL91/VLOOKUP(BP91,Anthro_Calc!C:P,13,FALSE),VLOOKUP(BP91,Anthro_Calc!C:P,12,FALSE))-1) / (VLOOKUP(BP91,Anthro_Calc!C:P,14,FALSE)*VLOOKUP(BP91,Anthro_Calc!C:P,12,FALSE)))</f>
        <v/>
      </c>
      <c r="BR91" s="72" t="str">
        <f>IF(ISBLANK(BL91), "", -3 + (BL91 -VLOOKUP(BP91,Anthro_Calc!C:P,4,FALSE)) / (VLOOKUP(BP91,Anthro_Calc!C:P,5,FALSE) - VLOOKUP(BP91,Anthro_Calc!C:P,4,FALSE)))</f>
        <v/>
      </c>
      <c r="BS91" s="72" t="str">
        <f>IF(ISBLANK(BL91), "", 3 + (BL91 -VLOOKUP(BP91,Anthro_Calc!C:P,10,FALSE)) / (VLOOKUP(BP91,Anthro_Calc!C:P,10,FALSE) - VLOOKUP(BP91,Anthro_Calc!C:P,9,FALSE)))</f>
        <v/>
      </c>
      <c r="BT91" s="120" t="str">
        <f t="shared" si="84"/>
        <v/>
      </c>
      <c r="BU91" s="117" t="str">
        <f t="shared" si="85"/>
        <v/>
      </c>
      <c r="BV91" s="104" t="str">
        <f t="shared" si="86"/>
        <v/>
      </c>
      <c r="BW91" s="73" t="str">
        <f t="shared" si="57"/>
        <v/>
      </c>
      <c r="BX91" s="77"/>
      <c r="BY91" s="73" t="str">
        <f>IF(ISBLANK(BL91), "", VLOOKUP(Z91&amp;" "&amp;BV91&amp;" "&amp;BW91,Graduation_Criteria!$D$2:$E$34,2,FALSE))</f>
        <v/>
      </c>
      <c r="BZ91" s="73" t="str">
        <f t="shared" si="58"/>
        <v/>
      </c>
      <c r="CA91" s="71"/>
      <c r="CB91" s="74"/>
      <c r="CC91" s="74"/>
      <c r="CD91" s="115" t="str">
        <f t="shared" si="59"/>
        <v/>
      </c>
      <c r="CE91" s="79">
        <f t="shared" si="87"/>
        <v>0</v>
      </c>
      <c r="CF91" s="79">
        <f t="shared" si="88"/>
        <v>0</v>
      </c>
      <c r="CG91" s="79" t="str">
        <f t="shared" si="89"/>
        <v>0</v>
      </c>
      <c r="CH91" s="79" t="str">
        <f>IF(ISBLANK(CC91), "", (POWER(CC91/VLOOKUP(CG91,Anthro_Calc!C:P,13,FALSE),VLOOKUP(CG91,Anthro_Calc!C:P,12,FALSE))-1) / (VLOOKUP(CG91,Anthro_Calc!C:P,14,FALSE)*VLOOKUP(CG91,Anthro_Calc!C:P,12,FALSE)))</f>
        <v/>
      </c>
      <c r="CI91" s="79" t="str">
        <f>IF(ISBLANK(CC91), "", -3 + (CC91 -VLOOKUP(CG91,Anthro_Calc!C:P,4,FALSE)) / (VLOOKUP(CG91,Anthro_Calc!C:P,5,FALSE) - VLOOKUP(CG91,Anthro_Calc!C:P,4,FALSE)))</f>
        <v/>
      </c>
      <c r="CJ91" s="79" t="str">
        <f>IF(ISBLANK(CC91), "", 3 + (CC91 -VLOOKUP(CG91,Anthro_Calc!C:P,10,FALSE)) / (VLOOKUP(CG91,Anthro_Calc!C:P,10,FALSE) - VLOOKUP(CG91,Anthro_Calc!C:P,9,FALSE)))</f>
        <v/>
      </c>
      <c r="CK91" s="129" t="str">
        <f t="shared" si="90"/>
        <v/>
      </c>
      <c r="CL91" s="117" t="str">
        <f t="shared" si="91"/>
        <v/>
      </c>
      <c r="CM91" s="104" t="str">
        <f t="shared" si="92"/>
        <v/>
      </c>
      <c r="CN91" s="77"/>
      <c r="CO91" s="71"/>
      <c r="CP91" s="74"/>
      <c r="CQ91" s="74"/>
      <c r="CR91" s="118" t="str">
        <f t="shared" si="60"/>
        <v/>
      </c>
      <c r="CS91" s="119">
        <f t="shared" si="93"/>
        <v>0</v>
      </c>
      <c r="CT91" s="119">
        <f t="shared" si="94"/>
        <v>0</v>
      </c>
      <c r="CU91" s="119" t="str">
        <f t="shared" si="95"/>
        <v>0</v>
      </c>
      <c r="CV91" s="119" t="str">
        <f>IF(ISBLANK(CQ91), "", (POWER(CQ91/VLOOKUP(CU91,Anthro_Calc!C:P,13,FALSE),VLOOKUP(CU91,Anthro_Calc!C:P,12,FALSE))-1) / (VLOOKUP(CU91,Anthro_Calc!C:P,14,FALSE)*VLOOKUP(CU91,Anthro_Calc!C:P,12,FALSE)))</f>
        <v/>
      </c>
      <c r="CW91" s="119" t="str">
        <f>IF(ISBLANK(CQ91), "", -3 + (CQ91 -VLOOKUP(CU91,Anthro_Calc!C:P,4,FALSE)) / (VLOOKUP(CU91,Anthro_Calc!C:P,5,FALSE) - VLOOKUP(CU91,Anthro_Calc!C:P,4,FALSE)))</f>
        <v/>
      </c>
      <c r="CX91" s="119" t="str">
        <f>IF(ISBLANK(CQ91), "", 3 + (CQ91 -VLOOKUP(CU91,Anthro_Calc!C:P,10,FALSE)) / (VLOOKUP(CU91,Anthro_Calc!C:P,10,FALSE) - VLOOKUP(CU91,Anthro_Calc!C:P,9,FALSE)))</f>
        <v/>
      </c>
      <c r="CY91" s="128" t="str">
        <f t="shared" si="96"/>
        <v/>
      </c>
      <c r="CZ91" s="117" t="str">
        <f t="shared" si="97"/>
        <v/>
      </c>
      <c r="DA91" s="104" t="str">
        <f t="shared" si="98"/>
        <v/>
      </c>
      <c r="DB91" s="135"/>
    </row>
    <row r="92" spans="1:106" s="80" customFormat="1" ht="15" customHeight="1">
      <c r="A92" s="134">
        <f t="shared" si="50"/>
        <v>88</v>
      </c>
      <c r="B92" s="66"/>
      <c r="C92" s="66"/>
      <c r="D92" s="66"/>
      <c r="E92" s="66"/>
      <c r="F92" s="66"/>
      <c r="G92" s="66"/>
      <c r="H92" s="66"/>
      <c r="I92" s="66"/>
      <c r="J92" s="66"/>
      <c r="K92" s="66"/>
      <c r="L92" s="66"/>
      <c r="M92" s="71"/>
      <c r="N92" s="69" t="str">
        <f t="shared" ca="1" si="61"/>
        <v/>
      </c>
      <c r="O92" s="70"/>
      <c r="P92" s="70"/>
      <c r="Q92" s="71"/>
      <c r="R92" s="82"/>
      <c r="S92" s="72" t="str">
        <f t="shared" si="62"/>
        <v/>
      </c>
      <c r="T92" s="72" t="str">
        <f t="shared" si="63"/>
        <v/>
      </c>
      <c r="U92" s="72" t="str">
        <f t="shared" si="64"/>
        <v/>
      </c>
      <c r="V92" s="72" t="str">
        <f>IF(ISBLANK(R92), "", (POWER(R92/VLOOKUP(U92,Anthro_Calc!C:P,13,FALSE),VLOOKUP(U92,Anthro_Calc!C:P,12,FALSE))-1) / (VLOOKUP(U92,Anthro_Calc!C:P,14,FALSE)*VLOOKUP(U92,Anthro_Calc!C:P,12,FALSE)))</f>
        <v/>
      </c>
      <c r="W92" s="72" t="str">
        <f>IF(ISBLANK(R92), "", -3 + (R92 -VLOOKUP(U92,Anthro_Calc!C:P,4,FALSE)) / (VLOOKUP(U92,Anthro_Calc!C:P,5,FALSE) - VLOOKUP(U92,Anthro_Calc!C:P,4,FALSE)))</f>
        <v/>
      </c>
      <c r="X92" s="72" t="str">
        <f>IF(ISBLANK(R92), "", 3 + (R92 -VLOOKUP(U92,Anthro_Calc!C:P,10,FALSE)) / (VLOOKUP(U92,Anthro_Calc!C:P,10,FALSE) - VLOOKUP(U92,Anthro_Calc!C:P,9,FALSE)))</f>
        <v/>
      </c>
      <c r="Y92" s="120" t="str">
        <f t="shared" si="65"/>
        <v/>
      </c>
      <c r="Z92" s="117" t="str">
        <f t="shared" si="66"/>
        <v/>
      </c>
      <c r="AA92" s="104" t="str">
        <f t="shared" si="67"/>
        <v/>
      </c>
      <c r="AB92" s="71"/>
      <c r="AC92" s="74"/>
      <c r="AD92" s="78"/>
      <c r="AE92" s="75" t="str">
        <f t="shared" si="68"/>
        <v/>
      </c>
      <c r="AF92" s="72">
        <f t="shared" si="69"/>
        <v>0</v>
      </c>
      <c r="AG92" s="72">
        <f t="shared" si="70"/>
        <v>0</v>
      </c>
      <c r="AH92" s="72" t="str">
        <f t="shared" si="71"/>
        <v>0</v>
      </c>
      <c r="AI92" s="72" t="str">
        <f>IF(ISBLANK(AD92), "", (POWER(AD92/VLOOKUP(AH92,Anthro_Calc!C:P,13,FALSE),VLOOKUP(AH92,Anthro_Calc!C:P,12,FALSE))-1) / (VLOOKUP(AH92,Anthro_Calc!C:P,14,FALSE)*VLOOKUP(AH92,Anthro_Calc!C:P,12,FALSE)))</f>
        <v/>
      </c>
      <c r="AJ92" s="72" t="str">
        <f>IF(ISBLANK(AD92), "", -3 + (AD92 -VLOOKUP(AH92,Anthro_Calc!C:P,4,FALSE)) / (VLOOKUP(AH92,Anthro_Calc!C:P,5,FALSE) - VLOOKUP(AH92,Anthro_Calc!C:P,4,FALSE)))</f>
        <v/>
      </c>
      <c r="AK92" s="72" t="str">
        <f>IF(ISBLANK(AD92), "", 3 + (AD92 -VLOOKUP(AH92,Anthro_Calc!C:P,10,FALSE)) / (VLOOKUP(AH92,Anthro_Calc!C:P,10,FALSE) - VLOOKUP(AH92,Anthro_Calc!C:P,9,FALSE)))</f>
        <v/>
      </c>
      <c r="AL92" s="120" t="str">
        <f t="shared" si="72"/>
        <v/>
      </c>
      <c r="AM92" s="117" t="str">
        <f t="shared" si="73"/>
        <v/>
      </c>
      <c r="AN92" s="104" t="str">
        <f t="shared" si="74"/>
        <v/>
      </c>
      <c r="AO92" s="76" t="str">
        <f t="shared" si="51"/>
        <v/>
      </c>
      <c r="AP92" s="77"/>
      <c r="AQ92" s="77" t="str">
        <f t="shared" si="75"/>
        <v/>
      </c>
      <c r="AR92" s="71"/>
      <c r="AS92" s="74"/>
      <c r="AT92" s="82"/>
      <c r="AU92" s="75" t="str">
        <f t="shared" si="52"/>
        <v/>
      </c>
      <c r="AV92" s="72">
        <f t="shared" si="76"/>
        <v>0</v>
      </c>
      <c r="AW92" s="72">
        <f t="shared" si="77"/>
        <v>0</v>
      </c>
      <c r="AX92" s="72" t="str">
        <f t="shared" si="78"/>
        <v>0</v>
      </c>
      <c r="AY92" s="72" t="str">
        <f>IF(ISBLANK(AT92), "", (POWER(AT92/VLOOKUP(AX92,Anthro_Calc!C:P,13,FALSE),VLOOKUP(AX92,Anthro_Calc!C:P,12,FALSE))-1) / (VLOOKUP(AX92,Anthro_Calc!C:P,14,FALSE)*VLOOKUP(AX92,Anthro_Calc!C:P,12,FALSE)))</f>
        <v/>
      </c>
      <c r="AZ92" s="72" t="str">
        <f>IF(ISBLANK(AT92), "", -3 + (AT92 -VLOOKUP(AX92,Anthro_Calc!C:P,4,FALSE)) / (VLOOKUP(AX92,Anthro_Calc!C:P,5,FALSE) - VLOOKUP(AX92,Anthro_Calc!C:P,4,FALSE)))</f>
        <v/>
      </c>
      <c r="BA92" s="72" t="str">
        <f>IF(ISBLANK(AT92), "", 3 + (AT92 -VLOOKUP(AX92,Anthro_Calc!C:P,10,FALSE)) / (VLOOKUP(AX92,Anthro_Calc!C:P,10,FALSE) - VLOOKUP(AX92,Anthro_Calc!C:P,9,FALSE)))</f>
        <v/>
      </c>
      <c r="BB92" s="120" t="str">
        <f t="shared" si="79"/>
        <v/>
      </c>
      <c r="BC92" s="117" t="str">
        <f t="shared" si="80"/>
        <v/>
      </c>
      <c r="BD92" s="104" t="str">
        <f t="shared" si="53"/>
        <v/>
      </c>
      <c r="BE92" s="76" t="str">
        <f t="shared" si="54"/>
        <v/>
      </c>
      <c r="BF92" s="73" t="str">
        <f t="shared" si="81"/>
        <v/>
      </c>
      <c r="BG92" s="73" t="str">
        <f t="shared" si="55"/>
        <v/>
      </c>
      <c r="BH92" s="77"/>
      <c r="BI92" s="133"/>
      <c r="BJ92" s="71"/>
      <c r="BK92" s="74"/>
      <c r="BL92" s="78"/>
      <c r="BM92" s="75" t="str">
        <f t="shared" si="56"/>
        <v/>
      </c>
      <c r="BN92" s="72">
        <f t="shared" si="82"/>
        <v>0</v>
      </c>
      <c r="BO92" s="72">
        <f t="shared" si="99"/>
        <v>0</v>
      </c>
      <c r="BP92" s="72" t="str">
        <f t="shared" si="83"/>
        <v>0</v>
      </c>
      <c r="BQ92" s="72" t="str">
        <f>IF(ISBLANK(BL92), "", (POWER(BL92/VLOOKUP(BP92,Anthro_Calc!C:P,13,FALSE),VLOOKUP(BP92,Anthro_Calc!C:P,12,FALSE))-1) / (VLOOKUP(BP92,Anthro_Calc!C:P,14,FALSE)*VLOOKUP(BP92,Anthro_Calc!C:P,12,FALSE)))</f>
        <v/>
      </c>
      <c r="BR92" s="72" t="str">
        <f>IF(ISBLANK(BL92), "", -3 + (BL92 -VLOOKUP(BP92,Anthro_Calc!C:P,4,FALSE)) / (VLOOKUP(BP92,Anthro_Calc!C:P,5,FALSE) - VLOOKUP(BP92,Anthro_Calc!C:P,4,FALSE)))</f>
        <v/>
      </c>
      <c r="BS92" s="72" t="str">
        <f>IF(ISBLANK(BL92), "", 3 + (BL92 -VLOOKUP(BP92,Anthro_Calc!C:P,10,FALSE)) / (VLOOKUP(BP92,Anthro_Calc!C:P,10,FALSE) - VLOOKUP(BP92,Anthro_Calc!C:P,9,FALSE)))</f>
        <v/>
      </c>
      <c r="BT92" s="120" t="str">
        <f t="shared" si="84"/>
        <v/>
      </c>
      <c r="BU92" s="117" t="str">
        <f t="shared" si="85"/>
        <v/>
      </c>
      <c r="BV92" s="104" t="str">
        <f t="shared" si="86"/>
        <v/>
      </c>
      <c r="BW92" s="73" t="str">
        <f t="shared" si="57"/>
        <v/>
      </c>
      <c r="BX92" s="77"/>
      <c r="BY92" s="73" t="str">
        <f>IF(ISBLANK(BL92), "", VLOOKUP(Z92&amp;" "&amp;BV92&amp;" "&amp;BW92,Graduation_Criteria!$D$2:$E$34,2,FALSE))</f>
        <v/>
      </c>
      <c r="BZ92" s="73" t="str">
        <f t="shared" si="58"/>
        <v/>
      </c>
      <c r="CA92" s="71"/>
      <c r="CB92" s="74"/>
      <c r="CC92" s="74"/>
      <c r="CD92" s="115" t="str">
        <f t="shared" si="59"/>
        <v/>
      </c>
      <c r="CE92" s="79">
        <f t="shared" si="87"/>
        <v>0</v>
      </c>
      <c r="CF92" s="79">
        <f t="shared" si="88"/>
        <v>0</v>
      </c>
      <c r="CG92" s="79" t="str">
        <f t="shared" si="89"/>
        <v>0</v>
      </c>
      <c r="CH92" s="79" t="str">
        <f>IF(ISBLANK(CC92), "", (POWER(CC92/VLOOKUP(CG92,Anthro_Calc!C:P,13,FALSE),VLOOKUP(CG92,Anthro_Calc!C:P,12,FALSE))-1) / (VLOOKUP(CG92,Anthro_Calc!C:P,14,FALSE)*VLOOKUP(CG92,Anthro_Calc!C:P,12,FALSE)))</f>
        <v/>
      </c>
      <c r="CI92" s="79" t="str">
        <f>IF(ISBLANK(CC92), "", -3 + (CC92 -VLOOKUP(CG92,Anthro_Calc!C:P,4,FALSE)) / (VLOOKUP(CG92,Anthro_Calc!C:P,5,FALSE) - VLOOKUP(CG92,Anthro_Calc!C:P,4,FALSE)))</f>
        <v/>
      </c>
      <c r="CJ92" s="79" t="str">
        <f>IF(ISBLANK(CC92), "", 3 + (CC92 -VLOOKUP(CG92,Anthro_Calc!C:P,10,FALSE)) / (VLOOKUP(CG92,Anthro_Calc!C:P,10,FALSE) - VLOOKUP(CG92,Anthro_Calc!C:P,9,FALSE)))</f>
        <v/>
      </c>
      <c r="CK92" s="129" t="str">
        <f t="shared" si="90"/>
        <v/>
      </c>
      <c r="CL92" s="117" t="str">
        <f t="shared" si="91"/>
        <v/>
      </c>
      <c r="CM92" s="104" t="str">
        <f t="shared" si="92"/>
        <v/>
      </c>
      <c r="CN92" s="77"/>
      <c r="CO92" s="71"/>
      <c r="CP92" s="74"/>
      <c r="CQ92" s="74"/>
      <c r="CR92" s="118" t="str">
        <f t="shared" si="60"/>
        <v/>
      </c>
      <c r="CS92" s="119">
        <f t="shared" si="93"/>
        <v>0</v>
      </c>
      <c r="CT92" s="119">
        <f t="shared" si="94"/>
        <v>0</v>
      </c>
      <c r="CU92" s="119" t="str">
        <f t="shared" si="95"/>
        <v>0</v>
      </c>
      <c r="CV92" s="119" t="str">
        <f>IF(ISBLANK(CQ92), "", (POWER(CQ92/VLOOKUP(CU92,Anthro_Calc!C:P,13,FALSE),VLOOKUP(CU92,Anthro_Calc!C:P,12,FALSE))-1) / (VLOOKUP(CU92,Anthro_Calc!C:P,14,FALSE)*VLOOKUP(CU92,Anthro_Calc!C:P,12,FALSE)))</f>
        <v/>
      </c>
      <c r="CW92" s="119" t="str">
        <f>IF(ISBLANK(CQ92), "", -3 + (CQ92 -VLOOKUP(CU92,Anthro_Calc!C:P,4,FALSE)) / (VLOOKUP(CU92,Anthro_Calc!C:P,5,FALSE) - VLOOKUP(CU92,Anthro_Calc!C:P,4,FALSE)))</f>
        <v/>
      </c>
      <c r="CX92" s="119" t="str">
        <f>IF(ISBLANK(CQ92), "", 3 + (CQ92 -VLOOKUP(CU92,Anthro_Calc!C:P,10,FALSE)) / (VLOOKUP(CU92,Anthro_Calc!C:P,10,FALSE) - VLOOKUP(CU92,Anthro_Calc!C:P,9,FALSE)))</f>
        <v/>
      </c>
      <c r="CY92" s="128" t="str">
        <f t="shared" si="96"/>
        <v/>
      </c>
      <c r="CZ92" s="117" t="str">
        <f t="shared" si="97"/>
        <v/>
      </c>
      <c r="DA92" s="104" t="str">
        <f t="shared" si="98"/>
        <v/>
      </c>
      <c r="DB92" s="135"/>
    </row>
    <row r="93" spans="1:106" s="80" customFormat="1" ht="15" customHeight="1">
      <c r="A93" s="134">
        <f t="shared" si="50"/>
        <v>89</v>
      </c>
      <c r="B93" s="66"/>
      <c r="C93" s="66"/>
      <c r="D93" s="66"/>
      <c r="E93" s="66"/>
      <c r="F93" s="66"/>
      <c r="G93" s="66"/>
      <c r="H93" s="66"/>
      <c r="I93" s="66"/>
      <c r="J93" s="66"/>
      <c r="K93" s="66"/>
      <c r="L93" s="66"/>
      <c r="M93" s="71"/>
      <c r="N93" s="69" t="str">
        <f t="shared" ca="1" si="61"/>
        <v/>
      </c>
      <c r="O93" s="70"/>
      <c r="P93" s="70"/>
      <c r="Q93" s="71"/>
      <c r="R93" s="82"/>
      <c r="S93" s="72" t="str">
        <f t="shared" si="62"/>
        <v/>
      </c>
      <c r="T93" s="72" t="str">
        <f t="shared" si="63"/>
        <v/>
      </c>
      <c r="U93" s="72" t="str">
        <f t="shared" si="64"/>
        <v/>
      </c>
      <c r="V93" s="72" t="str">
        <f>IF(ISBLANK(R93), "", (POWER(R93/VLOOKUP(U93,Anthro_Calc!C:P,13,FALSE),VLOOKUP(U93,Anthro_Calc!C:P,12,FALSE))-1) / (VLOOKUP(U93,Anthro_Calc!C:P,14,FALSE)*VLOOKUP(U93,Anthro_Calc!C:P,12,FALSE)))</f>
        <v/>
      </c>
      <c r="W93" s="72" t="str">
        <f>IF(ISBLANK(R93), "", -3 + (R93 -VLOOKUP(U93,Anthro_Calc!C:P,4,FALSE)) / (VLOOKUP(U93,Anthro_Calc!C:P,5,FALSE) - VLOOKUP(U93,Anthro_Calc!C:P,4,FALSE)))</f>
        <v/>
      </c>
      <c r="X93" s="72" t="str">
        <f>IF(ISBLANK(R93), "", 3 + (R93 -VLOOKUP(U93,Anthro_Calc!C:P,10,FALSE)) / (VLOOKUP(U93,Anthro_Calc!C:P,10,FALSE) - VLOOKUP(U93,Anthro_Calc!C:P,9,FALSE)))</f>
        <v/>
      </c>
      <c r="Y93" s="120" t="str">
        <f t="shared" si="65"/>
        <v/>
      </c>
      <c r="Z93" s="117" t="str">
        <f t="shared" si="66"/>
        <v/>
      </c>
      <c r="AA93" s="104" t="str">
        <f t="shared" si="67"/>
        <v/>
      </c>
      <c r="AB93" s="71"/>
      <c r="AC93" s="74"/>
      <c r="AD93" s="78"/>
      <c r="AE93" s="75" t="str">
        <f t="shared" si="68"/>
        <v/>
      </c>
      <c r="AF93" s="72">
        <f t="shared" si="69"/>
        <v>0</v>
      </c>
      <c r="AG93" s="72">
        <f t="shared" si="70"/>
        <v>0</v>
      </c>
      <c r="AH93" s="72" t="str">
        <f t="shared" si="71"/>
        <v>0</v>
      </c>
      <c r="AI93" s="72" t="str">
        <f>IF(ISBLANK(AD93), "", (POWER(AD93/VLOOKUP(AH93,Anthro_Calc!C:P,13,FALSE),VLOOKUP(AH93,Anthro_Calc!C:P,12,FALSE))-1) / (VLOOKUP(AH93,Anthro_Calc!C:P,14,FALSE)*VLOOKUP(AH93,Anthro_Calc!C:P,12,FALSE)))</f>
        <v/>
      </c>
      <c r="AJ93" s="72" t="str">
        <f>IF(ISBLANK(AD93), "", -3 + (AD93 -VLOOKUP(AH93,Anthro_Calc!C:P,4,FALSE)) / (VLOOKUP(AH93,Anthro_Calc!C:P,5,FALSE) - VLOOKUP(AH93,Anthro_Calc!C:P,4,FALSE)))</f>
        <v/>
      </c>
      <c r="AK93" s="72" t="str">
        <f>IF(ISBLANK(AD93), "", 3 + (AD93 -VLOOKUP(AH93,Anthro_Calc!C:P,10,FALSE)) / (VLOOKUP(AH93,Anthro_Calc!C:P,10,FALSE) - VLOOKUP(AH93,Anthro_Calc!C:P,9,FALSE)))</f>
        <v/>
      </c>
      <c r="AL93" s="120" t="str">
        <f t="shared" si="72"/>
        <v/>
      </c>
      <c r="AM93" s="117" t="str">
        <f t="shared" si="73"/>
        <v/>
      </c>
      <c r="AN93" s="104" t="str">
        <f t="shared" si="74"/>
        <v/>
      </c>
      <c r="AO93" s="76" t="str">
        <f t="shared" si="51"/>
        <v/>
      </c>
      <c r="AP93" s="77"/>
      <c r="AQ93" s="77" t="str">
        <f t="shared" si="75"/>
        <v/>
      </c>
      <c r="AR93" s="71"/>
      <c r="AS93" s="74"/>
      <c r="AT93" s="82"/>
      <c r="AU93" s="75" t="str">
        <f t="shared" si="52"/>
        <v/>
      </c>
      <c r="AV93" s="72">
        <f t="shared" si="76"/>
        <v>0</v>
      </c>
      <c r="AW93" s="72">
        <f t="shared" si="77"/>
        <v>0</v>
      </c>
      <c r="AX93" s="72" t="str">
        <f t="shared" si="78"/>
        <v>0</v>
      </c>
      <c r="AY93" s="72" t="str">
        <f>IF(ISBLANK(AT93), "", (POWER(AT93/VLOOKUP(AX93,Anthro_Calc!C:P,13,FALSE),VLOOKUP(AX93,Anthro_Calc!C:P,12,FALSE))-1) / (VLOOKUP(AX93,Anthro_Calc!C:P,14,FALSE)*VLOOKUP(AX93,Anthro_Calc!C:P,12,FALSE)))</f>
        <v/>
      </c>
      <c r="AZ93" s="72" t="str">
        <f>IF(ISBLANK(AT93), "", -3 + (AT93 -VLOOKUP(AX93,Anthro_Calc!C:P,4,FALSE)) / (VLOOKUP(AX93,Anthro_Calc!C:P,5,FALSE) - VLOOKUP(AX93,Anthro_Calc!C:P,4,FALSE)))</f>
        <v/>
      </c>
      <c r="BA93" s="72" t="str">
        <f>IF(ISBLANK(AT93), "", 3 + (AT93 -VLOOKUP(AX93,Anthro_Calc!C:P,10,FALSE)) / (VLOOKUP(AX93,Anthro_Calc!C:P,10,FALSE) - VLOOKUP(AX93,Anthro_Calc!C:P,9,FALSE)))</f>
        <v/>
      </c>
      <c r="BB93" s="120" t="str">
        <f t="shared" si="79"/>
        <v/>
      </c>
      <c r="BC93" s="117" t="str">
        <f t="shared" si="80"/>
        <v/>
      </c>
      <c r="BD93" s="104" t="str">
        <f t="shared" si="53"/>
        <v/>
      </c>
      <c r="BE93" s="76" t="str">
        <f t="shared" si="54"/>
        <v/>
      </c>
      <c r="BF93" s="73" t="str">
        <f t="shared" si="81"/>
        <v/>
      </c>
      <c r="BG93" s="73" t="str">
        <f t="shared" si="55"/>
        <v/>
      </c>
      <c r="BH93" s="77"/>
      <c r="BI93" s="133"/>
      <c r="BJ93" s="71"/>
      <c r="BK93" s="74"/>
      <c r="BL93" s="78"/>
      <c r="BM93" s="75" t="str">
        <f t="shared" si="56"/>
        <v/>
      </c>
      <c r="BN93" s="72">
        <f t="shared" si="82"/>
        <v>0</v>
      </c>
      <c r="BO93" s="72">
        <f t="shared" si="99"/>
        <v>0</v>
      </c>
      <c r="BP93" s="72" t="str">
        <f t="shared" si="83"/>
        <v>0</v>
      </c>
      <c r="BQ93" s="72" t="str">
        <f>IF(ISBLANK(BL93), "", (POWER(BL93/VLOOKUP(BP93,Anthro_Calc!C:P,13,FALSE),VLOOKUP(BP93,Anthro_Calc!C:P,12,FALSE))-1) / (VLOOKUP(BP93,Anthro_Calc!C:P,14,FALSE)*VLOOKUP(BP93,Anthro_Calc!C:P,12,FALSE)))</f>
        <v/>
      </c>
      <c r="BR93" s="72" t="str">
        <f>IF(ISBLANK(BL93), "", -3 + (BL93 -VLOOKUP(BP93,Anthro_Calc!C:P,4,FALSE)) / (VLOOKUP(BP93,Anthro_Calc!C:P,5,FALSE) - VLOOKUP(BP93,Anthro_Calc!C:P,4,FALSE)))</f>
        <v/>
      </c>
      <c r="BS93" s="72" t="str">
        <f>IF(ISBLANK(BL93), "", 3 + (BL93 -VLOOKUP(BP93,Anthro_Calc!C:P,10,FALSE)) / (VLOOKUP(BP93,Anthro_Calc!C:P,10,FALSE) - VLOOKUP(BP93,Anthro_Calc!C:P,9,FALSE)))</f>
        <v/>
      </c>
      <c r="BT93" s="120" t="str">
        <f t="shared" si="84"/>
        <v/>
      </c>
      <c r="BU93" s="117" t="str">
        <f t="shared" si="85"/>
        <v/>
      </c>
      <c r="BV93" s="104" t="str">
        <f t="shared" si="86"/>
        <v/>
      </c>
      <c r="BW93" s="73" t="str">
        <f t="shared" si="57"/>
        <v/>
      </c>
      <c r="BX93" s="77"/>
      <c r="BY93" s="73" t="str">
        <f>IF(ISBLANK(BL93), "", VLOOKUP(Z93&amp;" "&amp;BV93&amp;" "&amp;BW93,Graduation_Criteria!$D$2:$E$34,2,FALSE))</f>
        <v/>
      </c>
      <c r="BZ93" s="73" t="str">
        <f t="shared" si="58"/>
        <v/>
      </c>
      <c r="CA93" s="71"/>
      <c r="CB93" s="74"/>
      <c r="CC93" s="74"/>
      <c r="CD93" s="115" t="str">
        <f t="shared" si="59"/>
        <v/>
      </c>
      <c r="CE93" s="79">
        <f t="shared" si="87"/>
        <v>0</v>
      </c>
      <c r="CF93" s="79">
        <f t="shared" si="88"/>
        <v>0</v>
      </c>
      <c r="CG93" s="79" t="str">
        <f t="shared" si="89"/>
        <v>0</v>
      </c>
      <c r="CH93" s="79" t="str">
        <f>IF(ISBLANK(CC93), "", (POWER(CC93/VLOOKUP(CG93,Anthro_Calc!C:P,13,FALSE),VLOOKUP(CG93,Anthro_Calc!C:P,12,FALSE))-1) / (VLOOKUP(CG93,Anthro_Calc!C:P,14,FALSE)*VLOOKUP(CG93,Anthro_Calc!C:P,12,FALSE)))</f>
        <v/>
      </c>
      <c r="CI93" s="79" t="str">
        <f>IF(ISBLANK(CC93), "", -3 + (CC93 -VLOOKUP(CG93,Anthro_Calc!C:P,4,FALSE)) / (VLOOKUP(CG93,Anthro_Calc!C:P,5,FALSE) - VLOOKUP(CG93,Anthro_Calc!C:P,4,FALSE)))</f>
        <v/>
      </c>
      <c r="CJ93" s="79" t="str">
        <f>IF(ISBLANK(CC93), "", 3 + (CC93 -VLOOKUP(CG93,Anthro_Calc!C:P,10,FALSE)) / (VLOOKUP(CG93,Anthro_Calc!C:P,10,FALSE) - VLOOKUP(CG93,Anthro_Calc!C:P,9,FALSE)))</f>
        <v/>
      </c>
      <c r="CK93" s="129" t="str">
        <f t="shared" si="90"/>
        <v/>
      </c>
      <c r="CL93" s="117" t="str">
        <f t="shared" si="91"/>
        <v/>
      </c>
      <c r="CM93" s="104" t="str">
        <f t="shared" si="92"/>
        <v/>
      </c>
      <c r="CN93" s="77"/>
      <c r="CO93" s="71"/>
      <c r="CP93" s="74"/>
      <c r="CQ93" s="74"/>
      <c r="CR93" s="118" t="str">
        <f t="shared" si="60"/>
        <v/>
      </c>
      <c r="CS93" s="119">
        <f t="shared" si="93"/>
        <v>0</v>
      </c>
      <c r="CT93" s="119">
        <f t="shared" si="94"/>
        <v>0</v>
      </c>
      <c r="CU93" s="119" t="str">
        <f t="shared" si="95"/>
        <v>0</v>
      </c>
      <c r="CV93" s="119" t="str">
        <f>IF(ISBLANK(CQ93), "", (POWER(CQ93/VLOOKUP(CU93,Anthro_Calc!C:P,13,FALSE),VLOOKUP(CU93,Anthro_Calc!C:P,12,FALSE))-1) / (VLOOKUP(CU93,Anthro_Calc!C:P,14,FALSE)*VLOOKUP(CU93,Anthro_Calc!C:P,12,FALSE)))</f>
        <v/>
      </c>
      <c r="CW93" s="119" t="str">
        <f>IF(ISBLANK(CQ93), "", -3 + (CQ93 -VLOOKUP(CU93,Anthro_Calc!C:P,4,FALSE)) / (VLOOKUP(CU93,Anthro_Calc!C:P,5,FALSE) - VLOOKUP(CU93,Anthro_Calc!C:P,4,FALSE)))</f>
        <v/>
      </c>
      <c r="CX93" s="119" t="str">
        <f>IF(ISBLANK(CQ93), "", 3 + (CQ93 -VLOOKUP(CU93,Anthro_Calc!C:P,10,FALSE)) / (VLOOKUP(CU93,Anthro_Calc!C:P,10,FALSE) - VLOOKUP(CU93,Anthro_Calc!C:P,9,FALSE)))</f>
        <v/>
      </c>
      <c r="CY93" s="128" t="str">
        <f t="shared" si="96"/>
        <v/>
      </c>
      <c r="CZ93" s="117" t="str">
        <f t="shared" si="97"/>
        <v/>
      </c>
      <c r="DA93" s="104" t="str">
        <f t="shared" si="98"/>
        <v/>
      </c>
      <c r="DB93" s="135"/>
    </row>
    <row r="94" spans="1:106" s="80" customFormat="1" ht="15" customHeight="1">
      <c r="A94" s="134">
        <f t="shared" si="50"/>
        <v>90</v>
      </c>
      <c r="B94" s="66"/>
      <c r="C94" s="66"/>
      <c r="D94" s="66"/>
      <c r="E94" s="66"/>
      <c r="F94" s="66"/>
      <c r="G94" s="66"/>
      <c r="H94" s="66"/>
      <c r="I94" s="66"/>
      <c r="J94" s="66"/>
      <c r="K94" s="66"/>
      <c r="L94" s="66"/>
      <c r="M94" s="71"/>
      <c r="N94" s="69" t="str">
        <f t="shared" ca="1" si="61"/>
        <v/>
      </c>
      <c r="O94" s="70"/>
      <c r="P94" s="70"/>
      <c r="Q94" s="71"/>
      <c r="R94" s="82"/>
      <c r="S94" s="72" t="str">
        <f t="shared" si="62"/>
        <v/>
      </c>
      <c r="T94" s="72" t="str">
        <f t="shared" si="63"/>
        <v/>
      </c>
      <c r="U94" s="72" t="str">
        <f t="shared" si="64"/>
        <v/>
      </c>
      <c r="V94" s="72" t="str">
        <f>IF(ISBLANK(R94), "", (POWER(R94/VLOOKUP(U94,Anthro_Calc!C:P,13,FALSE),VLOOKUP(U94,Anthro_Calc!C:P,12,FALSE))-1) / (VLOOKUP(U94,Anthro_Calc!C:P,14,FALSE)*VLOOKUP(U94,Anthro_Calc!C:P,12,FALSE)))</f>
        <v/>
      </c>
      <c r="W94" s="72" t="str">
        <f>IF(ISBLANK(R94), "", -3 + (R94 -VLOOKUP(U94,Anthro_Calc!C:P,4,FALSE)) / (VLOOKUP(U94,Anthro_Calc!C:P,5,FALSE) - VLOOKUP(U94,Anthro_Calc!C:P,4,FALSE)))</f>
        <v/>
      </c>
      <c r="X94" s="72" t="str">
        <f>IF(ISBLANK(R94), "", 3 + (R94 -VLOOKUP(U94,Anthro_Calc!C:P,10,FALSE)) / (VLOOKUP(U94,Anthro_Calc!C:P,10,FALSE) - VLOOKUP(U94,Anthro_Calc!C:P,9,FALSE)))</f>
        <v/>
      </c>
      <c r="Y94" s="120" t="str">
        <f t="shared" si="65"/>
        <v/>
      </c>
      <c r="Z94" s="117" t="str">
        <f t="shared" si="66"/>
        <v/>
      </c>
      <c r="AA94" s="104" t="str">
        <f t="shared" si="67"/>
        <v/>
      </c>
      <c r="AB94" s="71"/>
      <c r="AC94" s="74"/>
      <c r="AD94" s="78"/>
      <c r="AE94" s="75" t="str">
        <f t="shared" si="68"/>
        <v/>
      </c>
      <c r="AF94" s="72">
        <f t="shared" si="69"/>
        <v>0</v>
      </c>
      <c r="AG94" s="72">
        <f t="shared" si="70"/>
        <v>0</v>
      </c>
      <c r="AH94" s="72" t="str">
        <f t="shared" si="71"/>
        <v>0</v>
      </c>
      <c r="AI94" s="72" t="str">
        <f>IF(ISBLANK(AD94), "", (POWER(AD94/VLOOKUP(AH94,Anthro_Calc!C:P,13,FALSE),VLOOKUP(AH94,Anthro_Calc!C:P,12,FALSE))-1) / (VLOOKUP(AH94,Anthro_Calc!C:P,14,FALSE)*VLOOKUP(AH94,Anthro_Calc!C:P,12,FALSE)))</f>
        <v/>
      </c>
      <c r="AJ94" s="72" t="str">
        <f>IF(ISBLANK(AD94), "", -3 + (AD94 -VLOOKUP(AH94,Anthro_Calc!C:P,4,FALSE)) / (VLOOKUP(AH94,Anthro_Calc!C:P,5,FALSE) - VLOOKUP(AH94,Anthro_Calc!C:P,4,FALSE)))</f>
        <v/>
      </c>
      <c r="AK94" s="72" t="str">
        <f>IF(ISBLANK(AD94), "", 3 + (AD94 -VLOOKUP(AH94,Anthro_Calc!C:P,10,FALSE)) / (VLOOKUP(AH94,Anthro_Calc!C:P,10,FALSE) - VLOOKUP(AH94,Anthro_Calc!C:P,9,FALSE)))</f>
        <v/>
      </c>
      <c r="AL94" s="120" t="str">
        <f t="shared" si="72"/>
        <v/>
      </c>
      <c r="AM94" s="117" t="str">
        <f t="shared" si="73"/>
        <v/>
      </c>
      <c r="AN94" s="104" t="str">
        <f t="shared" si="74"/>
        <v/>
      </c>
      <c r="AO94" s="76" t="str">
        <f t="shared" si="51"/>
        <v/>
      </c>
      <c r="AP94" s="77"/>
      <c r="AQ94" s="77" t="str">
        <f t="shared" si="75"/>
        <v/>
      </c>
      <c r="AR94" s="71"/>
      <c r="AS94" s="74"/>
      <c r="AT94" s="82"/>
      <c r="AU94" s="75" t="str">
        <f t="shared" si="52"/>
        <v/>
      </c>
      <c r="AV94" s="72">
        <f t="shared" si="76"/>
        <v>0</v>
      </c>
      <c r="AW94" s="72">
        <f t="shared" si="77"/>
        <v>0</v>
      </c>
      <c r="AX94" s="72" t="str">
        <f t="shared" si="78"/>
        <v>0</v>
      </c>
      <c r="AY94" s="72" t="str">
        <f>IF(ISBLANK(AT94), "", (POWER(AT94/VLOOKUP(AX94,Anthro_Calc!C:P,13,FALSE),VLOOKUP(AX94,Anthro_Calc!C:P,12,FALSE))-1) / (VLOOKUP(AX94,Anthro_Calc!C:P,14,FALSE)*VLOOKUP(AX94,Anthro_Calc!C:P,12,FALSE)))</f>
        <v/>
      </c>
      <c r="AZ94" s="72" t="str">
        <f>IF(ISBLANK(AT94), "", -3 + (AT94 -VLOOKUP(AX94,Anthro_Calc!C:P,4,FALSE)) / (VLOOKUP(AX94,Anthro_Calc!C:P,5,FALSE) - VLOOKUP(AX94,Anthro_Calc!C:P,4,FALSE)))</f>
        <v/>
      </c>
      <c r="BA94" s="72" t="str">
        <f>IF(ISBLANK(AT94), "", 3 + (AT94 -VLOOKUP(AX94,Anthro_Calc!C:P,10,FALSE)) / (VLOOKUP(AX94,Anthro_Calc!C:P,10,FALSE) - VLOOKUP(AX94,Anthro_Calc!C:P,9,FALSE)))</f>
        <v/>
      </c>
      <c r="BB94" s="120" t="str">
        <f t="shared" si="79"/>
        <v/>
      </c>
      <c r="BC94" s="117" t="str">
        <f t="shared" si="80"/>
        <v/>
      </c>
      <c r="BD94" s="104" t="str">
        <f t="shared" si="53"/>
        <v/>
      </c>
      <c r="BE94" s="76" t="str">
        <f t="shared" si="54"/>
        <v/>
      </c>
      <c r="BF94" s="73" t="str">
        <f t="shared" si="81"/>
        <v/>
      </c>
      <c r="BG94" s="73" t="str">
        <f t="shared" si="55"/>
        <v/>
      </c>
      <c r="BH94" s="77"/>
      <c r="BI94" s="133"/>
      <c r="BJ94" s="71"/>
      <c r="BK94" s="74"/>
      <c r="BL94" s="78"/>
      <c r="BM94" s="75" t="str">
        <f t="shared" si="56"/>
        <v/>
      </c>
      <c r="BN94" s="72">
        <f t="shared" si="82"/>
        <v>0</v>
      </c>
      <c r="BO94" s="72">
        <f t="shared" si="99"/>
        <v>0</v>
      </c>
      <c r="BP94" s="72" t="str">
        <f t="shared" si="83"/>
        <v>0</v>
      </c>
      <c r="BQ94" s="72" t="str">
        <f>IF(ISBLANK(BL94), "", (POWER(BL94/VLOOKUP(BP94,Anthro_Calc!C:P,13,FALSE),VLOOKUP(BP94,Anthro_Calc!C:P,12,FALSE))-1) / (VLOOKUP(BP94,Anthro_Calc!C:P,14,FALSE)*VLOOKUP(BP94,Anthro_Calc!C:P,12,FALSE)))</f>
        <v/>
      </c>
      <c r="BR94" s="72" t="str">
        <f>IF(ISBLANK(BL94), "", -3 + (BL94 -VLOOKUP(BP94,Anthro_Calc!C:P,4,FALSE)) / (VLOOKUP(BP94,Anthro_Calc!C:P,5,FALSE) - VLOOKUP(BP94,Anthro_Calc!C:P,4,FALSE)))</f>
        <v/>
      </c>
      <c r="BS94" s="72" t="str">
        <f>IF(ISBLANK(BL94), "", 3 + (BL94 -VLOOKUP(BP94,Anthro_Calc!C:P,10,FALSE)) / (VLOOKUP(BP94,Anthro_Calc!C:P,10,FALSE) - VLOOKUP(BP94,Anthro_Calc!C:P,9,FALSE)))</f>
        <v/>
      </c>
      <c r="BT94" s="120" t="str">
        <f t="shared" si="84"/>
        <v/>
      </c>
      <c r="BU94" s="117" t="str">
        <f t="shared" si="85"/>
        <v/>
      </c>
      <c r="BV94" s="104" t="str">
        <f t="shared" si="86"/>
        <v/>
      </c>
      <c r="BW94" s="73" t="str">
        <f t="shared" si="57"/>
        <v/>
      </c>
      <c r="BX94" s="77"/>
      <c r="BY94" s="73" t="str">
        <f>IF(ISBLANK(BL94), "", VLOOKUP(Z94&amp;" "&amp;BV94&amp;" "&amp;BW94,Graduation_Criteria!$D$2:$E$34,2,FALSE))</f>
        <v/>
      </c>
      <c r="BZ94" s="73" t="str">
        <f t="shared" si="58"/>
        <v/>
      </c>
      <c r="CA94" s="71"/>
      <c r="CB94" s="74"/>
      <c r="CC94" s="74"/>
      <c r="CD94" s="115" t="str">
        <f t="shared" si="59"/>
        <v/>
      </c>
      <c r="CE94" s="79">
        <f t="shared" si="87"/>
        <v>0</v>
      </c>
      <c r="CF94" s="79">
        <f t="shared" si="88"/>
        <v>0</v>
      </c>
      <c r="CG94" s="79" t="str">
        <f t="shared" si="89"/>
        <v>0</v>
      </c>
      <c r="CH94" s="79" t="str">
        <f>IF(ISBLANK(CC94), "", (POWER(CC94/VLOOKUP(CG94,Anthro_Calc!C:P,13,FALSE),VLOOKUP(CG94,Anthro_Calc!C:P,12,FALSE))-1) / (VLOOKUP(CG94,Anthro_Calc!C:P,14,FALSE)*VLOOKUP(CG94,Anthro_Calc!C:P,12,FALSE)))</f>
        <v/>
      </c>
      <c r="CI94" s="79" t="str">
        <f>IF(ISBLANK(CC94), "", -3 + (CC94 -VLOOKUP(CG94,Anthro_Calc!C:P,4,FALSE)) / (VLOOKUP(CG94,Anthro_Calc!C:P,5,FALSE) - VLOOKUP(CG94,Anthro_Calc!C:P,4,FALSE)))</f>
        <v/>
      </c>
      <c r="CJ94" s="79" t="str">
        <f>IF(ISBLANK(CC94), "", 3 + (CC94 -VLOOKUP(CG94,Anthro_Calc!C:P,10,FALSE)) / (VLOOKUP(CG94,Anthro_Calc!C:P,10,FALSE) - VLOOKUP(CG94,Anthro_Calc!C:P,9,FALSE)))</f>
        <v/>
      </c>
      <c r="CK94" s="129" t="str">
        <f t="shared" si="90"/>
        <v/>
      </c>
      <c r="CL94" s="117" t="str">
        <f t="shared" si="91"/>
        <v/>
      </c>
      <c r="CM94" s="104" t="str">
        <f t="shared" si="92"/>
        <v/>
      </c>
      <c r="CN94" s="77"/>
      <c r="CO94" s="71"/>
      <c r="CP94" s="74"/>
      <c r="CQ94" s="74"/>
      <c r="CR94" s="118" t="str">
        <f t="shared" si="60"/>
        <v/>
      </c>
      <c r="CS94" s="119">
        <f t="shared" si="93"/>
        <v>0</v>
      </c>
      <c r="CT94" s="119">
        <f t="shared" si="94"/>
        <v>0</v>
      </c>
      <c r="CU94" s="119" t="str">
        <f t="shared" si="95"/>
        <v>0</v>
      </c>
      <c r="CV94" s="119" t="str">
        <f>IF(ISBLANK(CQ94), "", (POWER(CQ94/VLOOKUP(CU94,Anthro_Calc!C:P,13,FALSE),VLOOKUP(CU94,Anthro_Calc!C:P,12,FALSE))-1) / (VLOOKUP(CU94,Anthro_Calc!C:P,14,FALSE)*VLOOKUP(CU94,Anthro_Calc!C:P,12,FALSE)))</f>
        <v/>
      </c>
      <c r="CW94" s="119" t="str">
        <f>IF(ISBLANK(CQ94), "", -3 + (CQ94 -VLOOKUP(CU94,Anthro_Calc!C:P,4,FALSE)) / (VLOOKUP(CU94,Anthro_Calc!C:P,5,FALSE) - VLOOKUP(CU94,Anthro_Calc!C:P,4,FALSE)))</f>
        <v/>
      </c>
      <c r="CX94" s="119" t="str">
        <f>IF(ISBLANK(CQ94), "", 3 + (CQ94 -VLOOKUP(CU94,Anthro_Calc!C:P,10,FALSE)) / (VLOOKUP(CU94,Anthro_Calc!C:P,10,FALSE) - VLOOKUP(CU94,Anthro_Calc!C:P,9,FALSE)))</f>
        <v/>
      </c>
      <c r="CY94" s="128" t="str">
        <f t="shared" si="96"/>
        <v/>
      </c>
      <c r="CZ94" s="117" t="str">
        <f t="shared" si="97"/>
        <v/>
      </c>
      <c r="DA94" s="104" t="str">
        <f t="shared" si="98"/>
        <v/>
      </c>
      <c r="DB94" s="135"/>
    </row>
    <row r="95" spans="1:106" s="80" customFormat="1" ht="15" customHeight="1">
      <c r="A95" s="134">
        <f t="shared" si="50"/>
        <v>91</v>
      </c>
      <c r="B95" s="66"/>
      <c r="C95" s="66"/>
      <c r="D95" s="66"/>
      <c r="E95" s="66"/>
      <c r="F95" s="66"/>
      <c r="G95" s="66"/>
      <c r="H95" s="66"/>
      <c r="I95" s="66"/>
      <c r="J95" s="66"/>
      <c r="K95" s="66"/>
      <c r="L95" s="66"/>
      <c r="M95" s="71"/>
      <c r="N95" s="69" t="str">
        <f t="shared" ca="1" si="61"/>
        <v/>
      </c>
      <c r="O95" s="70"/>
      <c r="P95" s="70"/>
      <c r="Q95" s="71"/>
      <c r="R95" s="82"/>
      <c r="S95" s="72" t="str">
        <f t="shared" si="62"/>
        <v/>
      </c>
      <c r="T95" s="72" t="str">
        <f t="shared" si="63"/>
        <v/>
      </c>
      <c r="U95" s="72" t="str">
        <f t="shared" si="64"/>
        <v/>
      </c>
      <c r="V95" s="72" t="str">
        <f>IF(ISBLANK(R95), "", (POWER(R95/VLOOKUP(U95,Anthro_Calc!C:P,13,FALSE),VLOOKUP(U95,Anthro_Calc!C:P,12,FALSE))-1) / (VLOOKUP(U95,Anthro_Calc!C:P,14,FALSE)*VLOOKUP(U95,Anthro_Calc!C:P,12,FALSE)))</f>
        <v/>
      </c>
      <c r="W95" s="72" t="str">
        <f>IF(ISBLANK(R95), "", -3 + (R95 -VLOOKUP(U95,Anthro_Calc!C:P,4,FALSE)) / (VLOOKUP(U95,Anthro_Calc!C:P,5,FALSE) - VLOOKUP(U95,Anthro_Calc!C:P,4,FALSE)))</f>
        <v/>
      </c>
      <c r="X95" s="72" t="str">
        <f>IF(ISBLANK(R95), "", 3 + (R95 -VLOOKUP(U95,Anthro_Calc!C:P,10,FALSE)) / (VLOOKUP(U95,Anthro_Calc!C:P,10,FALSE) - VLOOKUP(U95,Anthro_Calc!C:P,9,FALSE)))</f>
        <v/>
      </c>
      <c r="Y95" s="120" t="str">
        <f t="shared" si="65"/>
        <v/>
      </c>
      <c r="Z95" s="117" t="str">
        <f t="shared" si="66"/>
        <v/>
      </c>
      <c r="AA95" s="104" t="str">
        <f t="shared" si="67"/>
        <v/>
      </c>
      <c r="AB95" s="71"/>
      <c r="AC95" s="74"/>
      <c r="AD95" s="78"/>
      <c r="AE95" s="75" t="str">
        <f t="shared" si="68"/>
        <v/>
      </c>
      <c r="AF95" s="72">
        <f t="shared" si="69"/>
        <v>0</v>
      </c>
      <c r="AG95" s="72">
        <f t="shared" si="70"/>
        <v>0</v>
      </c>
      <c r="AH95" s="72" t="str">
        <f t="shared" si="71"/>
        <v>0</v>
      </c>
      <c r="AI95" s="72" t="str">
        <f>IF(ISBLANK(AD95), "", (POWER(AD95/VLOOKUP(AH95,Anthro_Calc!C:P,13,FALSE),VLOOKUP(AH95,Anthro_Calc!C:P,12,FALSE))-1) / (VLOOKUP(AH95,Anthro_Calc!C:P,14,FALSE)*VLOOKUP(AH95,Anthro_Calc!C:P,12,FALSE)))</f>
        <v/>
      </c>
      <c r="AJ95" s="72" t="str">
        <f>IF(ISBLANK(AD95), "", -3 + (AD95 -VLOOKUP(AH95,Anthro_Calc!C:P,4,FALSE)) / (VLOOKUP(AH95,Anthro_Calc!C:P,5,FALSE) - VLOOKUP(AH95,Anthro_Calc!C:P,4,FALSE)))</f>
        <v/>
      </c>
      <c r="AK95" s="72" t="str">
        <f>IF(ISBLANK(AD95), "", 3 + (AD95 -VLOOKUP(AH95,Anthro_Calc!C:P,10,FALSE)) / (VLOOKUP(AH95,Anthro_Calc!C:P,10,FALSE) - VLOOKUP(AH95,Anthro_Calc!C:P,9,FALSE)))</f>
        <v/>
      </c>
      <c r="AL95" s="120" t="str">
        <f t="shared" si="72"/>
        <v/>
      </c>
      <c r="AM95" s="117" t="str">
        <f t="shared" si="73"/>
        <v/>
      </c>
      <c r="AN95" s="104" t="str">
        <f t="shared" si="74"/>
        <v/>
      </c>
      <c r="AO95" s="76" t="str">
        <f t="shared" si="51"/>
        <v/>
      </c>
      <c r="AP95" s="77"/>
      <c r="AQ95" s="77" t="str">
        <f t="shared" si="75"/>
        <v/>
      </c>
      <c r="AR95" s="71"/>
      <c r="AS95" s="74"/>
      <c r="AT95" s="82"/>
      <c r="AU95" s="75" t="str">
        <f t="shared" si="52"/>
        <v/>
      </c>
      <c r="AV95" s="72">
        <f t="shared" si="76"/>
        <v>0</v>
      </c>
      <c r="AW95" s="72">
        <f t="shared" si="77"/>
        <v>0</v>
      </c>
      <c r="AX95" s="72" t="str">
        <f t="shared" si="78"/>
        <v>0</v>
      </c>
      <c r="AY95" s="72" t="str">
        <f>IF(ISBLANK(AT95), "", (POWER(AT95/VLOOKUP(AX95,Anthro_Calc!C:P,13,FALSE),VLOOKUP(AX95,Anthro_Calc!C:P,12,FALSE))-1) / (VLOOKUP(AX95,Anthro_Calc!C:P,14,FALSE)*VLOOKUP(AX95,Anthro_Calc!C:P,12,FALSE)))</f>
        <v/>
      </c>
      <c r="AZ95" s="72" t="str">
        <f>IF(ISBLANK(AT95), "", -3 + (AT95 -VLOOKUP(AX95,Anthro_Calc!C:P,4,FALSE)) / (VLOOKUP(AX95,Anthro_Calc!C:P,5,FALSE) - VLOOKUP(AX95,Anthro_Calc!C:P,4,FALSE)))</f>
        <v/>
      </c>
      <c r="BA95" s="72" t="str">
        <f>IF(ISBLANK(AT95), "", 3 + (AT95 -VLOOKUP(AX95,Anthro_Calc!C:P,10,FALSE)) / (VLOOKUP(AX95,Anthro_Calc!C:P,10,FALSE) - VLOOKUP(AX95,Anthro_Calc!C:P,9,FALSE)))</f>
        <v/>
      </c>
      <c r="BB95" s="120" t="str">
        <f t="shared" si="79"/>
        <v/>
      </c>
      <c r="BC95" s="117" t="str">
        <f t="shared" si="80"/>
        <v/>
      </c>
      <c r="BD95" s="104" t="str">
        <f t="shared" si="53"/>
        <v/>
      </c>
      <c r="BE95" s="76" t="str">
        <f t="shared" si="54"/>
        <v/>
      </c>
      <c r="BF95" s="73" t="str">
        <f t="shared" si="81"/>
        <v/>
      </c>
      <c r="BG95" s="73" t="str">
        <f t="shared" si="55"/>
        <v/>
      </c>
      <c r="BH95" s="77"/>
      <c r="BI95" s="133"/>
      <c r="BJ95" s="71"/>
      <c r="BK95" s="74"/>
      <c r="BL95" s="78"/>
      <c r="BM95" s="75" t="str">
        <f t="shared" si="56"/>
        <v/>
      </c>
      <c r="BN95" s="72">
        <f t="shared" si="82"/>
        <v>0</v>
      </c>
      <c r="BO95" s="72">
        <f t="shared" si="99"/>
        <v>0</v>
      </c>
      <c r="BP95" s="72" t="str">
        <f t="shared" si="83"/>
        <v>0</v>
      </c>
      <c r="BQ95" s="72" t="str">
        <f>IF(ISBLANK(BL95), "", (POWER(BL95/VLOOKUP(BP95,Anthro_Calc!C:P,13,FALSE),VLOOKUP(BP95,Anthro_Calc!C:P,12,FALSE))-1) / (VLOOKUP(BP95,Anthro_Calc!C:P,14,FALSE)*VLOOKUP(BP95,Anthro_Calc!C:P,12,FALSE)))</f>
        <v/>
      </c>
      <c r="BR95" s="72" t="str">
        <f>IF(ISBLANK(BL95), "", -3 + (BL95 -VLOOKUP(BP95,Anthro_Calc!C:P,4,FALSE)) / (VLOOKUP(BP95,Anthro_Calc!C:P,5,FALSE) - VLOOKUP(BP95,Anthro_Calc!C:P,4,FALSE)))</f>
        <v/>
      </c>
      <c r="BS95" s="72" t="str">
        <f>IF(ISBLANK(BL95), "", 3 + (BL95 -VLOOKUP(BP95,Anthro_Calc!C:P,10,FALSE)) / (VLOOKUP(BP95,Anthro_Calc!C:P,10,FALSE) - VLOOKUP(BP95,Anthro_Calc!C:P,9,FALSE)))</f>
        <v/>
      </c>
      <c r="BT95" s="120" t="str">
        <f t="shared" si="84"/>
        <v/>
      </c>
      <c r="BU95" s="117" t="str">
        <f t="shared" si="85"/>
        <v/>
      </c>
      <c r="BV95" s="104" t="str">
        <f t="shared" si="86"/>
        <v/>
      </c>
      <c r="BW95" s="73" t="str">
        <f t="shared" si="57"/>
        <v/>
      </c>
      <c r="BX95" s="77"/>
      <c r="BY95" s="73" t="str">
        <f>IF(ISBLANK(BL95), "", VLOOKUP(Z95&amp;" "&amp;BV95&amp;" "&amp;BW95,Graduation_Criteria!$D$2:$E$34,2,FALSE))</f>
        <v/>
      </c>
      <c r="BZ95" s="73" t="str">
        <f t="shared" si="58"/>
        <v/>
      </c>
      <c r="CA95" s="71"/>
      <c r="CB95" s="74"/>
      <c r="CC95" s="74"/>
      <c r="CD95" s="115" t="str">
        <f t="shared" si="59"/>
        <v/>
      </c>
      <c r="CE95" s="79">
        <f t="shared" si="87"/>
        <v>0</v>
      </c>
      <c r="CF95" s="79">
        <f t="shared" si="88"/>
        <v>0</v>
      </c>
      <c r="CG95" s="79" t="str">
        <f t="shared" si="89"/>
        <v>0</v>
      </c>
      <c r="CH95" s="79" t="str">
        <f>IF(ISBLANK(CC95), "", (POWER(CC95/VLOOKUP(CG95,Anthro_Calc!C:P,13,FALSE),VLOOKUP(CG95,Anthro_Calc!C:P,12,FALSE))-1) / (VLOOKUP(CG95,Anthro_Calc!C:P,14,FALSE)*VLOOKUP(CG95,Anthro_Calc!C:P,12,FALSE)))</f>
        <v/>
      </c>
      <c r="CI95" s="79" t="str">
        <f>IF(ISBLANK(CC95), "", -3 + (CC95 -VLOOKUP(CG95,Anthro_Calc!C:P,4,FALSE)) / (VLOOKUP(CG95,Anthro_Calc!C:P,5,FALSE) - VLOOKUP(CG95,Anthro_Calc!C:P,4,FALSE)))</f>
        <v/>
      </c>
      <c r="CJ95" s="79" t="str">
        <f>IF(ISBLANK(CC95), "", 3 + (CC95 -VLOOKUP(CG95,Anthro_Calc!C:P,10,FALSE)) / (VLOOKUP(CG95,Anthro_Calc!C:P,10,FALSE) - VLOOKUP(CG95,Anthro_Calc!C:P,9,FALSE)))</f>
        <v/>
      </c>
      <c r="CK95" s="129" t="str">
        <f t="shared" si="90"/>
        <v/>
      </c>
      <c r="CL95" s="117" t="str">
        <f t="shared" si="91"/>
        <v/>
      </c>
      <c r="CM95" s="104" t="str">
        <f t="shared" si="92"/>
        <v/>
      </c>
      <c r="CN95" s="77"/>
      <c r="CO95" s="71"/>
      <c r="CP95" s="74"/>
      <c r="CQ95" s="74"/>
      <c r="CR95" s="118" t="str">
        <f t="shared" si="60"/>
        <v/>
      </c>
      <c r="CS95" s="119">
        <f t="shared" si="93"/>
        <v>0</v>
      </c>
      <c r="CT95" s="119">
        <f t="shared" si="94"/>
        <v>0</v>
      </c>
      <c r="CU95" s="119" t="str">
        <f t="shared" si="95"/>
        <v>0</v>
      </c>
      <c r="CV95" s="119" t="str">
        <f>IF(ISBLANK(CQ95), "", (POWER(CQ95/VLOOKUP(CU95,Anthro_Calc!C:P,13,FALSE),VLOOKUP(CU95,Anthro_Calc!C:P,12,FALSE))-1) / (VLOOKUP(CU95,Anthro_Calc!C:P,14,FALSE)*VLOOKUP(CU95,Anthro_Calc!C:P,12,FALSE)))</f>
        <v/>
      </c>
      <c r="CW95" s="119" t="str">
        <f>IF(ISBLANK(CQ95), "", -3 + (CQ95 -VLOOKUP(CU95,Anthro_Calc!C:P,4,FALSE)) / (VLOOKUP(CU95,Anthro_Calc!C:P,5,FALSE) - VLOOKUP(CU95,Anthro_Calc!C:P,4,FALSE)))</f>
        <v/>
      </c>
      <c r="CX95" s="119" t="str">
        <f>IF(ISBLANK(CQ95), "", 3 + (CQ95 -VLOOKUP(CU95,Anthro_Calc!C:P,10,FALSE)) / (VLOOKUP(CU95,Anthro_Calc!C:P,10,FALSE) - VLOOKUP(CU95,Anthro_Calc!C:P,9,FALSE)))</f>
        <v/>
      </c>
      <c r="CY95" s="128" t="str">
        <f t="shared" si="96"/>
        <v/>
      </c>
      <c r="CZ95" s="117" t="str">
        <f t="shared" si="97"/>
        <v/>
      </c>
      <c r="DA95" s="104" t="str">
        <f t="shared" si="98"/>
        <v/>
      </c>
      <c r="DB95" s="135"/>
    </row>
    <row r="96" spans="1:106" s="80" customFormat="1" ht="15" customHeight="1">
      <c r="A96" s="134">
        <f t="shared" si="50"/>
        <v>92</v>
      </c>
      <c r="B96" s="66"/>
      <c r="C96" s="66"/>
      <c r="D96" s="66"/>
      <c r="E96" s="66"/>
      <c r="F96" s="66"/>
      <c r="G96" s="66"/>
      <c r="H96" s="66"/>
      <c r="I96" s="66"/>
      <c r="J96" s="66"/>
      <c r="K96" s="66"/>
      <c r="L96" s="66"/>
      <c r="M96" s="71"/>
      <c r="N96" s="69" t="str">
        <f t="shared" ca="1" si="61"/>
        <v/>
      </c>
      <c r="O96" s="70"/>
      <c r="P96" s="70"/>
      <c r="Q96" s="71"/>
      <c r="R96" s="82"/>
      <c r="S96" s="72" t="str">
        <f t="shared" si="62"/>
        <v/>
      </c>
      <c r="T96" s="72" t="str">
        <f t="shared" si="63"/>
        <v/>
      </c>
      <c r="U96" s="72" t="str">
        <f t="shared" si="64"/>
        <v/>
      </c>
      <c r="V96" s="72" t="str">
        <f>IF(ISBLANK(R96), "", (POWER(R96/VLOOKUP(U96,Anthro_Calc!C:P,13,FALSE),VLOOKUP(U96,Anthro_Calc!C:P,12,FALSE))-1) / (VLOOKUP(U96,Anthro_Calc!C:P,14,FALSE)*VLOOKUP(U96,Anthro_Calc!C:P,12,FALSE)))</f>
        <v/>
      </c>
      <c r="W96" s="72" t="str">
        <f>IF(ISBLANK(R96), "", -3 + (R96 -VLOOKUP(U96,Anthro_Calc!C:P,4,FALSE)) / (VLOOKUP(U96,Anthro_Calc!C:P,5,FALSE) - VLOOKUP(U96,Anthro_Calc!C:P,4,FALSE)))</f>
        <v/>
      </c>
      <c r="X96" s="72" t="str">
        <f>IF(ISBLANK(R96), "", 3 + (R96 -VLOOKUP(U96,Anthro_Calc!C:P,10,FALSE)) / (VLOOKUP(U96,Anthro_Calc!C:P,10,FALSE) - VLOOKUP(U96,Anthro_Calc!C:P,9,FALSE)))</f>
        <v/>
      </c>
      <c r="Y96" s="120" t="str">
        <f t="shared" si="65"/>
        <v/>
      </c>
      <c r="Z96" s="117" t="str">
        <f t="shared" si="66"/>
        <v/>
      </c>
      <c r="AA96" s="104" t="str">
        <f t="shared" si="67"/>
        <v/>
      </c>
      <c r="AB96" s="71"/>
      <c r="AC96" s="74"/>
      <c r="AD96" s="78"/>
      <c r="AE96" s="75" t="str">
        <f t="shared" si="68"/>
        <v/>
      </c>
      <c r="AF96" s="72">
        <f t="shared" si="69"/>
        <v>0</v>
      </c>
      <c r="AG96" s="72">
        <f t="shared" si="70"/>
        <v>0</v>
      </c>
      <c r="AH96" s="72" t="str">
        <f t="shared" si="71"/>
        <v>0</v>
      </c>
      <c r="AI96" s="72" t="str">
        <f>IF(ISBLANK(AD96), "", (POWER(AD96/VLOOKUP(AH96,Anthro_Calc!C:P,13,FALSE),VLOOKUP(AH96,Anthro_Calc!C:P,12,FALSE))-1) / (VLOOKUP(AH96,Anthro_Calc!C:P,14,FALSE)*VLOOKUP(AH96,Anthro_Calc!C:P,12,FALSE)))</f>
        <v/>
      </c>
      <c r="AJ96" s="72" t="str">
        <f>IF(ISBLANK(AD96), "", -3 + (AD96 -VLOOKUP(AH96,Anthro_Calc!C:P,4,FALSE)) / (VLOOKUP(AH96,Anthro_Calc!C:P,5,FALSE) - VLOOKUP(AH96,Anthro_Calc!C:P,4,FALSE)))</f>
        <v/>
      </c>
      <c r="AK96" s="72" t="str">
        <f>IF(ISBLANK(AD96), "", 3 + (AD96 -VLOOKUP(AH96,Anthro_Calc!C:P,10,FALSE)) / (VLOOKUP(AH96,Anthro_Calc!C:P,10,FALSE) - VLOOKUP(AH96,Anthro_Calc!C:P,9,FALSE)))</f>
        <v/>
      </c>
      <c r="AL96" s="120" t="str">
        <f t="shared" si="72"/>
        <v/>
      </c>
      <c r="AM96" s="117" t="str">
        <f t="shared" si="73"/>
        <v/>
      </c>
      <c r="AN96" s="104" t="str">
        <f t="shared" si="74"/>
        <v/>
      </c>
      <c r="AO96" s="76" t="str">
        <f t="shared" si="51"/>
        <v/>
      </c>
      <c r="AP96" s="77"/>
      <c r="AQ96" s="77" t="str">
        <f t="shared" si="75"/>
        <v/>
      </c>
      <c r="AR96" s="71"/>
      <c r="AS96" s="74"/>
      <c r="AT96" s="82"/>
      <c r="AU96" s="75" t="str">
        <f t="shared" si="52"/>
        <v/>
      </c>
      <c r="AV96" s="72">
        <f t="shared" si="76"/>
        <v>0</v>
      </c>
      <c r="AW96" s="72">
        <f t="shared" si="77"/>
        <v>0</v>
      </c>
      <c r="AX96" s="72" t="str">
        <f t="shared" si="78"/>
        <v>0</v>
      </c>
      <c r="AY96" s="72" t="str">
        <f>IF(ISBLANK(AT96), "", (POWER(AT96/VLOOKUP(AX96,Anthro_Calc!C:P,13,FALSE),VLOOKUP(AX96,Anthro_Calc!C:P,12,FALSE))-1) / (VLOOKUP(AX96,Anthro_Calc!C:P,14,FALSE)*VLOOKUP(AX96,Anthro_Calc!C:P,12,FALSE)))</f>
        <v/>
      </c>
      <c r="AZ96" s="72" t="str">
        <f>IF(ISBLANK(AT96), "", -3 + (AT96 -VLOOKUP(AX96,Anthro_Calc!C:P,4,FALSE)) / (VLOOKUP(AX96,Anthro_Calc!C:P,5,FALSE) - VLOOKUP(AX96,Anthro_Calc!C:P,4,FALSE)))</f>
        <v/>
      </c>
      <c r="BA96" s="72" t="str">
        <f>IF(ISBLANK(AT96), "", 3 + (AT96 -VLOOKUP(AX96,Anthro_Calc!C:P,10,FALSE)) / (VLOOKUP(AX96,Anthro_Calc!C:P,10,FALSE) - VLOOKUP(AX96,Anthro_Calc!C:P,9,FALSE)))</f>
        <v/>
      </c>
      <c r="BB96" s="120" t="str">
        <f t="shared" si="79"/>
        <v/>
      </c>
      <c r="BC96" s="117" t="str">
        <f t="shared" si="80"/>
        <v/>
      </c>
      <c r="BD96" s="104" t="str">
        <f t="shared" si="53"/>
        <v/>
      </c>
      <c r="BE96" s="76" t="str">
        <f t="shared" si="54"/>
        <v/>
      </c>
      <c r="BF96" s="73" t="str">
        <f t="shared" si="81"/>
        <v/>
      </c>
      <c r="BG96" s="73" t="str">
        <f t="shared" si="55"/>
        <v/>
      </c>
      <c r="BH96" s="77"/>
      <c r="BI96" s="133"/>
      <c r="BJ96" s="71"/>
      <c r="BK96" s="74"/>
      <c r="BL96" s="78"/>
      <c r="BM96" s="75" t="str">
        <f t="shared" si="56"/>
        <v/>
      </c>
      <c r="BN96" s="72">
        <f t="shared" si="82"/>
        <v>0</v>
      </c>
      <c r="BO96" s="72">
        <f t="shared" si="99"/>
        <v>0</v>
      </c>
      <c r="BP96" s="72" t="str">
        <f t="shared" si="83"/>
        <v>0</v>
      </c>
      <c r="BQ96" s="72" t="str">
        <f>IF(ISBLANK(BL96), "", (POWER(BL96/VLOOKUP(BP96,Anthro_Calc!C:P,13,FALSE),VLOOKUP(BP96,Anthro_Calc!C:P,12,FALSE))-1) / (VLOOKUP(BP96,Anthro_Calc!C:P,14,FALSE)*VLOOKUP(BP96,Anthro_Calc!C:P,12,FALSE)))</f>
        <v/>
      </c>
      <c r="BR96" s="72" t="str">
        <f>IF(ISBLANK(BL96), "", -3 + (BL96 -VLOOKUP(BP96,Anthro_Calc!C:P,4,FALSE)) / (VLOOKUP(BP96,Anthro_Calc!C:P,5,FALSE) - VLOOKUP(BP96,Anthro_Calc!C:P,4,FALSE)))</f>
        <v/>
      </c>
      <c r="BS96" s="72" t="str">
        <f>IF(ISBLANK(BL96), "", 3 + (BL96 -VLOOKUP(BP96,Anthro_Calc!C:P,10,FALSE)) / (VLOOKUP(BP96,Anthro_Calc!C:P,10,FALSE) - VLOOKUP(BP96,Anthro_Calc!C:P,9,FALSE)))</f>
        <v/>
      </c>
      <c r="BT96" s="120" t="str">
        <f t="shared" si="84"/>
        <v/>
      </c>
      <c r="BU96" s="117" t="str">
        <f t="shared" si="85"/>
        <v/>
      </c>
      <c r="BV96" s="104" t="str">
        <f t="shared" si="86"/>
        <v/>
      </c>
      <c r="BW96" s="73" t="str">
        <f t="shared" si="57"/>
        <v/>
      </c>
      <c r="BX96" s="77"/>
      <c r="BY96" s="73" t="str">
        <f>IF(ISBLANK(BL96), "", VLOOKUP(Z96&amp;" "&amp;BV96&amp;" "&amp;BW96,Graduation_Criteria!$D$2:$E$34,2,FALSE))</f>
        <v/>
      </c>
      <c r="BZ96" s="73" t="str">
        <f t="shared" si="58"/>
        <v/>
      </c>
      <c r="CA96" s="71"/>
      <c r="CB96" s="74"/>
      <c r="CC96" s="74"/>
      <c r="CD96" s="115" t="str">
        <f t="shared" si="59"/>
        <v/>
      </c>
      <c r="CE96" s="79">
        <f t="shared" si="87"/>
        <v>0</v>
      </c>
      <c r="CF96" s="79">
        <f t="shared" si="88"/>
        <v>0</v>
      </c>
      <c r="CG96" s="79" t="str">
        <f t="shared" si="89"/>
        <v>0</v>
      </c>
      <c r="CH96" s="79" t="str">
        <f>IF(ISBLANK(CC96), "", (POWER(CC96/VLOOKUP(CG96,Anthro_Calc!C:P,13,FALSE),VLOOKUP(CG96,Anthro_Calc!C:P,12,FALSE))-1) / (VLOOKUP(CG96,Anthro_Calc!C:P,14,FALSE)*VLOOKUP(CG96,Anthro_Calc!C:P,12,FALSE)))</f>
        <v/>
      </c>
      <c r="CI96" s="79" t="str">
        <f>IF(ISBLANK(CC96), "", -3 + (CC96 -VLOOKUP(CG96,Anthro_Calc!C:P,4,FALSE)) / (VLOOKUP(CG96,Anthro_Calc!C:P,5,FALSE) - VLOOKUP(CG96,Anthro_Calc!C:P,4,FALSE)))</f>
        <v/>
      </c>
      <c r="CJ96" s="79" t="str">
        <f>IF(ISBLANK(CC96), "", 3 + (CC96 -VLOOKUP(CG96,Anthro_Calc!C:P,10,FALSE)) / (VLOOKUP(CG96,Anthro_Calc!C:P,10,FALSE) - VLOOKUP(CG96,Anthro_Calc!C:P,9,FALSE)))</f>
        <v/>
      </c>
      <c r="CK96" s="129" t="str">
        <f t="shared" si="90"/>
        <v/>
      </c>
      <c r="CL96" s="117" t="str">
        <f t="shared" si="91"/>
        <v/>
      </c>
      <c r="CM96" s="104" t="str">
        <f t="shared" si="92"/>
        <v/>
      </c>
      <c r="CN96" s="77"/>
      <c r="CO96" s="71"/>
      <c r="CP96" s="74"/>
      <c r="CQ96" s="74"/>
      <c r="CR96" s="118" t="str">
        <f t="shared" si="60"/>
        <v/>
      </c>
      <c r="CS96" s="119">
        <f t="shared" si="93"/>
        <v>0</v>
      </c>
      <c r="CT96" s="119">
        <f t="shared" si="94"/>
        <v>0</v>
      </c>
      <c r="CU96" s="119" t="str">
        <f t="shared" si="95"/>
        <v>0</v>
      </c>
      <c r="CV96" s="119" t="str">
        <f>IF(ISBLANK(CQ96), "", (POWER(CQ96/VLOOKUP(CU96,Anthro_Calc!C:P,13,FALSE),VLOOKUP(CU96,Anthro_Calc!C:P,12,FALSE))-1) / (VLOOKUP(CU96,Anthro_Calc!C:P,14,FALSE)*VLOOKUP(CU96,Anthro_Calc!C:P,12,FALSE)))</f>
        <v/>
      </c>
      <c r="CW96" s="119" t="str">
        <f>IF(ISBLANK(CQ96), "", -3 + (CQ96 -VLOOKUP(CU96,Anthro_Calc!C:P,4,FALSE)) / (VLOOKUP(CU96,Anthro_Calc!C:P,5,FALSE) - VLOOKUP(CU96,Anthro_Calc!C:P,4,FALSE)))</f>
        <v/>
      </c>
      <c r="CX96" s="119" t="str">
        <f>IF(ISBLANK(CQ96), "", 3 + (CQ96 -VLOOKUP(CU96,Anthro_Calc!C:P,10,FALSE)) / (VLOOKUP(CU96,Anthro_Calc!C:P,10,FALSE) - VLOOKUP(CU96,Anthro_Calc!C:P,9,FALSE)))</f>
        <v/>
      </c>
      <c r="CY96" s="128" t="str">
        <f t="shared" si="96"/>
        <v/>
      </c>
      <c r="CZ96" s="117" t="str">
        <f t="shared" si="97"/>
        <v/>
      </c>
      <c r="DA96" s="104" t="str">
        <f t="shared" si="98"/>
        <v/>
      </c>
      <c r="DB96" s="135"/>
    </row>
    <row r="97" spans="1:106" s="80" customFormat="1" ht="15" customHeight="1">
      <c r="A97" s="134">
        <f t="shared" si="50"/>
        <v>93</v>
      </c>
      <c r="B97" s="66"/>
      <c r="C97" s="66"/>
      <c r="D97" s="66"/>
      <c r="E97" s="66"/>
      <c r="F97" s="66"/>
      <c r="G97" s="66"/>
      <c r="H97" s="66"/>
      <c r="I97" s="66"/>
      <c r="J97" s="66"/>
      <c r="K97" s="66"/>
      <c r="L97" s="66"/>
      <c r="M97" s="71"/>
      <c r="N97" s="69" t="str">
        <f t="shared" ca="1" si="61"/>
        <v/>
      </c>
      <c r="O97" s="70"/>
      <c r="P97" s="70"/>
      <c r="Q97" s="71"/>
      <c r="R97" s="82"/>
      <c r="S97" s="72" t="str">
        <f t="shared" si="62"/>
        <v/>
      </c>
      <c r="T97" s="72" t="str">
        <f t="shared" si="63"/>
        <v/>
      </c>
      <c r="U97" s="72" t="str">
        <f t="shared" si="64"/>
        <v/>
      </c>
      <c r="V97" s="72" t="str">
        <f>IF(ISBLANK(R97), "", (POWER(R97/VLOOKUP(U97,Anthro_Calc!C:P,13,FALSE),VLOOKUP(U97,Anthro_Calc!C:P,12,FALSE))-1) / (VLOOKUP(U97,Anthro_Calc!C:P,14,FALSE)*VLOOKUP(U97,Anthro_Calc!C:P,12,FALSE)))</f>
        <v/>
      </c>
      <c r="W97" s="72" t="str">
        <f>IF(ISBLANK(R97), "", -3 + (R97 -VLOOKUP(U97,Anthro_Calc!C:P,4,FALSE)) / (VLOOKUP(U97,Anthro_Calc!C:P,5,FALSE) - VLOOKUP(U97,Anthro_Calc!C:P,4,FALSE)))</f>
        <v/>
      </c>
      <c r="X97" s="72" t="str">
        <f>IF(ISBLANK(R97), "", 3 + (R97 -VLOOKUP(U97,Anthro_Calc!C:P,10,FALSE)) / (VLOOKUP(U97,Anthro_Calc!C:P,10,FALSE) - VLOOKUP(U97,Anthro_Calc!C:P,9,FALSE)))</f>
        <v/>
      </c>
      <c r="Y97" s="120" t="str">
        <f t="shared" si="65"/>
        <v/>
      </c>
      <c r="Z97" s="117" t="str">
        <f t="shared" si="66"/>
        <v/>
      </c>
      <c r="AA97" s="104" t="str">
        <f t="shared" si="67"/>
        <v/>
      </c>
      <c r="AB97" s="71"/>
      <c r="AC97" s="74"/>
      <c r="AD97" s="78"/>
      <c r="AE97" s="75" t="str">
        <f t="shared" si="68"/>
        <v/>
      </c>
      <c r="AF97" s="72">
        <f t="shared" si="69"/>
        <v>0</v>
      </c>
      <c r="AG97" s="72">
        <f t="shared" si="70"/>
        <v>0</v>
      </c>
      <c r="AH97" s="72" t="str">
        <f t="shared" si="71"/>
        <v>0</v>
      </c>
      <c r="AI97" s="72" t="str">
        <f>IF(ISBLANK(AD97), "", (POWER(AD97/VLOOKUP(AH97,Anthro_Calc!C:P,13,FALSE),VLOOKUP(AH97,Anthro_Calc!C:P,12,FALSE))-1) / (VLOOKUP(AH97,Anthro_Calc!C:P,14,FALSE)*VLOOKUP(AH97,Anthro_Calc!C:P,12,FALSE)))</f>
        <v/>
      </c>
      <c r="AJ97" s="72" t="str">
        <f>IF(ISBLANK(AD97), "", -3 + (AD97 -VLOOKUP(AH97,Anthro_Calc!C:P,4,FALSE)) / (VLOOKUP(AH97,Anthro_Calc!C:P,5,FALSE) - VLOOKUP(AH97,Anthro_Calc!C:P,4,FALSE)))</f>
        <v/>
      </c>
      <c r="AK97" s="72" t="str">
        <f>IF(ISBLANK(AD97), "", 3 + (AD97 -VLOOKUP(AH97,Anthro_Calc!C:P,10,FALSE)) / (VLOOKUP(AH97,Anthro_Calc!C:P,10,FALSE) - VLOOKUP(AH97,Anthro_Calc!C:P,9,FALSE)))</f>
        <v/>
      </c>
      <c r="AL97" s="120" t="str">
        <f t="shared" si="72"/>
        <v/>
      </c>
      <c r="AM97" s="117" t="str">
        <f t="shared" si="73"/>
        <v/>
      </c>
      <c r="AN97" s="104" t="str">
        <f t="shared" si="74"/>
        <v/>
      </c>
      <c r="AO97" s="76" t="str">
        <f t="shared" si="51"/>
        <v/>
      </c>
      <c r="AP97" s="77"/>
      <c r="AQ97" s="77" t="str">
        <f t="shared" si="75"/>
        <v/>
      </c>
      <c r="AR97" s="71"/>
      <c r="AS97" s="74"/>
      <c r="AT97" s="82"/>
      <c r="AU97" s="75" t="str">
        <f t="shared" si="52"/>
        <v/>
      </c>
      <c r="AV97" s="72">
        <f t="shared" si="76"/>
        <v>0</v>
      </c>
      <c r="AW97" s="72">
        <f t="shared" si="77"/>
        <v>0</v>
      </c>
      <c r="AX97" s="72" t="str">
        <f t="shared" si="78"/>
        <v>0</v>
      </c>
      <c r="AY97" s="72" t="str">
        <f>IF(ISBLANK(AT97), "", (POWER(AT97/VLOOKUP(AX97,Anthro_Calc!C:P,13,FALSE),VLOOKUP(AX97,Anthro_Calc!C:P,12,FALSE))-1) / (VLOOKUP(AX97,Anthro_Calc!C:P,14,FALSE)*VLOOKUP(AX97,Anthro_Calc!C:P,12,FALSE)))</f>
        <v/>
      </c>
      <c r="AZ97" s="72" t="str">
        <f>IF(ISBLANK(AT97), "", -3 + (AT97 -VLOOKUP(AX97,Anthro_Calc!C:P,4,FALSE)) / (VLOOKUP(AX97,Anthro_Calc!C:P,5,FALSE) - VLOOKUP(AX97,Anthro_Calc!C:P,4,FALSE)))</f>
        <v/>
      </c>
      <c r="BA97" s="72" t="str">
        <f>IF(ISBLANK(AT97), "", 3 + (AT97 -VLOOKUP(AX97,Anthro_Calc!C:P,10,FALSE)) / (VLOOKUP(AX97,Anthro_Calc!C:P,10,FALSE) - VLOOKUP(AX97,Anthro_Calc!C:P,9,FALSE)))</f>
        <v/>
      </c>
      <c r="BB97" s="120" t="str">
        <f t="shared" si="79"/>
        <v/>
      </c>
      <c r="BC97" s="117" t="str">
        <f t="shared" si="80"/>
        <v/>
      </c>
      <c r="BD97" s="104" t="str">
        <f t="shared" si="53"/>
        <v/>
      </c>
      <c r="BE97" s="76" t="str">
        <f t="shared" si="54"/>
        <v/>
      </c>
      <c r="BF97" s="73" t="str">
        <f t="shared" si="81"/>
        <v/>
      </c>
      <c r="BG97" s="73" t="str">
        <f t="shared" si="55"/>
        <v/>
      </c>
      <c r="BH97" s="77"/>
      <c r="BI97" s="133"/>
      <c r="BJ97" s="71"/>
      <c r="BK97" s="74"/>
      <c r="BL97" s="78"/>
      <c r="BM97" s="75" t="str">
        <f t="shared" si="56"/>
        <v/>
      </c>
      <c r="BN97" s="72">
        <f t="shared" si="82"/>
        <v>0</v>
      </c>
      <c r="BO97" s="72">
        <f t="shared" si="99"/>
        <v>0</v>
      </c>
      <c r="BP97" s="72" t="str">
        <f t="shared" si="83"/>
        <v>0</v>
      </c>
      <c r="BQ97" s="72" t="str">
        <f>IF(ISBLANK(BL97), "", (POWER(BL97/VLOOKUP(BP97,Anthro_Calc!C:P,13,FALSE),VLOOKUP(BP97,Anthro_Calc!C:P,12,FALSE))-1) / (VLOOKUP(BP97,Anthro_Calc!C:P,14,FALSE)*VLOOKUP(BP97,Anthro_Calc!C:P,12,FALSE)))</f>
        <v/>
      </c>
      <c r="BR97" s="72" t="str">
        <f>IF(ISBLANK(BL97), "", -3 + (BL97 -VLOOKUP(BP97,Anthro_Calc!C:P,4,FALSE)) / (VLOOKUP(BP97,Anthro_Calc!C:P,5,FALSE) - VLOOKUP(BP97,Anthro_Calc!C:P,4,FALSE)))</f>
        <v/>
      </c>
      <c r="BS97" s="72" t="str">
        <f>IF(ISBLANK(BL97), "", 3 + (BL97 -VLOOKUP(BP97,Anthro_Calc!C:P,10,FALSE)) / (VLOOKUP(BP97,Anthro_Calc!C:P,10,FALSE) - VLOOKUP(BP97,Anthro_Calc!C:P,9,FALSE)))</f>
        <v/>
      </c>
      <c r="BT97" s="120" t="str">
        <f t="shared" si="84"/>
        <v/>
      </c>
      <c r="BU97" s="117" t="str">
        <f t="shared" si="85"/>
        <v/>
      </c>
      <c r="BV97" s="104" t="str">
        <f t="shared" si="86"/>
        <v/>
      </c>
      <c r="BW97" s="73" t="str">
        <f t="shared" si="57"/>
        <v/>
      </c>
      <c r="BX97" s="77"/>
      <c r="BY97" s="73" t="str">
        <f>IF(ISBLANK(BL97), "", VLOOKUP(Z97&amp;" "&amp;BV97&amp;" "&amp;BW97,Graduation_Criteria!$D$2:$E$34,2,FALSE))</f>
        <v/>
      </c>
      <c r="BZ97" s="73" t="str">
        <f t="shared" si="58"/>
        <v/>
      </c>
      <c r="CA97" s="71"/>
      <c r="CB97" s="74"/>
      <c r="CC97" s="74"/>
      <c r="CD97" s="115" t="str">
        <f t="shared" si="59"/>
        <v/>
      </c>
      <c r="CE97" s="79">
        <f t="shared" si="87"/>
        <v>0</v>
      </c>
      <c r="CF97" s="79">
        <f t="shared" si="88"/>
        <v>0</v>
      </c>
      <c r="CG97" s="79" t="str">
        <f t="shared" si="89"/>
        <v>0</v>
      </c>
      <c r="CH97" s="79" t="str">
        <f>IF(ISBLANK(CC97), "", (POWER(CC97/VLOOKUP(CG97,Anthro_Calc!C:P,13,FALSE),VLOOKUP(CG97,Anthro_Calc!C:P,12,FALSE))-1) / (VLOOKUP(CG97,Anthro_Calc!C:P,14,FALSE)*VLOOKUP(CG97,Anthro_Calc!C:P,12,FALSE)))</f>
        <v/>
      </c>
      <c r="CI97" s="79" t="str">
        <f>IF(ISBLANK(CC97), "", -3 + (CC97 -VLOOKUP(CG97,Anthro_Calc!C:P,4,FALSE)) / (VLOOKUP(CG97,Anthro_Calc!C:P,5,FALSE) - VLOOKUP(CG97,Anthro_Calc!C:P,4,FALSE)))</f>
        <v/>
      </c>
      <c r="CJ97" s="79" t="str">
        <f>IF(ISBLANK(CC97), "", 3 + (CC97 -VLOOKUP(CG97,Anthro_Calc!C:P,10,FALSE)) / (VLOOKUP(CG97,Anthro_Calc!C:P,10,FALSE) - VLOOKUP(CG97,Anthro_Calc!C:P,9,FALSE)))</f>
        <v/>
      </c>
      <c r="CK97" s="129" t="str">
        <f t="shared" si="90"/>
        <v/>
      </c>
      <c r="CL97" s="117" t="str">
        <f t="shared" si="91"/>
        <v/>
      </c>
      <c r="CM97" s="104" t="str">
        <f t="shared" si="92"/>
        <v/>
      </c>
      <c r="CN97" s="77"/>
      <c r="CO97" s="71"/>
      <c r="CP97" s="74"/>
      <c r="CQ97" s="74"/>
      <c r="CR97" s="118" t="str">
        <f t="shared" si="60"/>
        <v/>
      </c>
      <c r="CS97" s="119">
        <f t="shared" si="93"/>
        <v>0</v>
      </c>
      <c r="CT97" s="119">
        <f t="shared" si="94"/>
        <v>0</v>
      </c>
      <c r="CU97" s="119" t="str">
        <f t="shared" si="95"/>
        <v>0</v>
      </c>
      <c r="CV97" s="119" t="str">
        <f>IF(ISBLANK(CQ97), "", (POWER(CQ97/VLOOKUP(CU97,Anthro_Calc!C:P,13,FALSE),VLOOKUP(CU97,Anthro_Calc!C:P,12,FALSE))-1) / (VLOOKUP(CU97,Anthro_Calc!C:P,14,FALSE)*VLOOKUP(CU97,Anthro_Calc!C:P,12,FALSE)))</f>
        <v/>
      </c>
      <c r="CW97" s="119" t="str">
        <f>IF(ISBLANK(CQ97), "", -3 + (CQ97 -VLOOKUP(CU97,Anthro_Calc!C:P,4,FALSE)) / (VLOOKUP(CU97,Anthro_Calc!C:P,5,FALSE) - VLOOKUP(CU97,Anthro_Calc!C:P,4,FALSE)))</f>
        <v/>
      </c>
      <c r="CX97" s="119" t="str">
        <f>IF(ISBLANK(CQ97), "", 3 + (CQ97 -VLOOKUP(CU97,Anthro_Calc!C:P,10,FALSE)) / (VLOOKUP(CU97,Anthro_Calc!C:P,10,FALSE) - VLOOKUP(CU97,Anthro_Calc!C:P,9,FALSE)))</f>
        <v/>
      </c>
      <c r="CY97" s="128" t="str">
        <f t="shared" si="96"/>
        <v/>
      </c>
      <c r="CZ97" s="117" t="str">
        <f t="shared" si="97"/>
        <v/>
      </c>
      <c r="DA97" s="104" t="str">
        <f t="shared" si="98"/>
        <v/>
      </c>
      <c r="DB97" s="135"/>
    </row>
    <row r="98" spans="1:106" s="80" customFormat="1" ht="15" customHeight="1">
      <c r="A98" s="134">
        <f t="shared" si="50"/>
        <v>94</v>
      </c>
      <c r="B98" s="66"/>
      <c r="C98" s="66"/>
      <c r="D98" s="66"/>
      <c r="E98" s="66"/>
      <c r="F98" s="66"/>
      <c r="G98" s="66"/>
      <c r="H98" s="66"/>
      <c r="I98" s="66"/>
      <c r="J98" s="66"/>
      <c r="K98" s="66"/>
      <c r="L98" s="66"/>
      <c r="M98" s="71"/>
      <c r="N98" s="69" t="str">
        <f t="shared" ca="1" si="61"/>
        <v/>
      </c>
      <c r="O98" s="70"/>
      <c r="P98" s="70"/>
      <c r="Q98" s="71"/>
      <c r="R98" s="82"/>
      <c r="S98" s="72" t="str">
        <f t="shared" si="62"/>
        <v/>
      </c>
      <c r="T98" s="72" t="str">
        <f t="shared" si="63"/>
        <v/>
      </c>
      <c r="U98" s="72" t="str">
        <f t="shared" si="64"/>
        <v/>
      </c>
      <c r="V98" s="72" t="str">
        <f>IF(ISBLANK(R98), "", (POWER(R98/VLOOKUP(U98,Anthro_Calc!C:P,13,FALSE),VLOOKUP(U98,Anthro_Calc!C:P,12,FALSE))-1) / (VLOOKUP(U98,Anthro_Calc!C:P,14,FALSE)*VLOOKUP(U98,Anthro_Calc!C:P,12,FALSE)))</f>
        <v/>
      </c>
      <c r="W98" s="72" t="str">
        <f>IF(ISBLANK(R98), "", -3 + (R98 -VLOOKUP(U98,Anthro_Calc!C:P,4,FALSE)) / (VLOOKUP(U98,Anthro_Calc!C:P,5,FALSE) - VLOOKUP(U98,Anthro_Calc!C:P,4,FALSE)))</f>
        <v/>
      </c>
      <c r="X98" s="72" t="str">
        <f>IF(ISBLANK(R98), "", 3 + (R98 -VLOOKUP(U98,Anthro_Calc!C:P,10,FALSE)) / (VLOOKUP(U98,Anthro_Calc!C:P,10,FALSE) - VLOOKUP(U98,Anthro_Calc!C:P,9,FALSE)))</f>
        <v/>
      </c>
      <c r="Y98" s="120" t="str">
        <f t="shared" si="65"/>
        <v/>
      </c>
      <c r="Z98" s="117" t="str">
        <f t="shared" si="66"/>
        <v/>
      </c>
      <c r="AA98" s="104" t="str">
        <f t="shared" si="67"/>
        <v/>
      </c>
      <c r="AB98" s="71"/>
      <c r="AC98" s="74"/>
      <c r="AD98" s="78"/>
      <c r="AE98" s="75" t="str">
        <f t="shared" si="68"/>
        <v/>
      </c>
      <c r="AF98" s="72">
        <f t="shared" si="69"/>
        <v>0</v>
      </c>
      <c r="AG98" s="72">
        <f t="shared" si="70"/>
        <v>0</v>
      </c>
      <c r="AH98" s="72" t="str">
        <f t="shared" si="71"/>
        <v>0</v>
      </c>
      <c r="AI98" s="72" t="str">
        <f>IF(ISBLANK(AD98), "", (POWER(AD98/VLOOKUP(AH98,Anthro_Calc!C:P,13,FALSE),VLOOKUP(AH98,Anthro_Calc!C:P,12,FALSE))-1) / (VLOOKUP(AH98,Anthro_Calc!C:P,14,FALSE)*VLOOKUP(AH98,Anthro_Calc!C:P,12,FALSE)))</f>
        <v/>
      </c>
      <c r="AJ98" s="72" t="str">
        <f>IF(ISBLANK(AD98), "", -3 + (AD98 -VLOOKUP(AH98,Anthro_Calc!C:P,4,FALSE)) / (VLOOKUP(AH98,Anthro_Calc!C:P,5,FALSE) - VLOOKUP(AH98,Anthro_Calc!C:P,4,FALSE)))</f>
        <v/>
      </c>
      <c r="AK98" s="72" t="str">
        <f>IF(ISBLANK(AD98), "", 3 + (AD98 -VLOOKUP(AH98,Anthro_Calc!C:P,10,FALSE)) / (VLOOKUP(AH98,Anthro_Calc!C:P,10,FALSE) - VLOOKUP(AH98,Anthro_Calc!C:P,9,FALSE)))</f>
        <v/>
      </c>
      <c r="AL98" s="120" t="str">
        <f t="shared" si="72"/>
        <v/>
      </c>
      <c r="AM98" s="117" t="str">
        <f t="shared" si="73"/>
        <v/>
      </c>
      <c r="AN98" s="104" t="str">
        <f t="shared" si="74"/>
        <v/>
      </c>
      <c r="AO98" s="76" t="str">
        <f t="shared" si="51"/>
        <v/>
      </c>
      <c r="AP98" s="77"/>
      <c r="AQ98" s="77" t="str">
        <f t="shared" si="75"/>
        <v/>
      </c>
      <c r="AR98" s="71"/>
      <c r="AS98" s="74"/>
      <c r="AT98" s="82"/>
      <c r="AU98" s="75" t="str">
        <f t="shared" si="52"/>
        <v/>
      </c>
      <c r="AV98" s="72">
        <f t="shared" si="76"/>
        <v>0</v>
      </c>
      <c r="AW98" s="72">
        <f t="shared" si="77"/>
        <v>0</v>
      </c>
      <c r="AX98" s="72" t="str">
        <f t="shared" si="78"/>
        <v>0</v>
      </c>
      <c r="AY98" s="72" t="str">
        <f>IF(ISBLANK(AT98), "", (POWER(AT98/VLOOKUP(AX98,Anthro_Calc!C:P,13,FALSE),VLOOKUP(AX98,Anthro_Calc!C:P,12,FALSE))-1) / (VLOOKUP(AX98,Anthro_Calc!C:P,14,FALSE)*VLOOKUP(AX98,Anthro_Calc!C:P,12,FALSE)))</f>
        <v/>
      </c>
      <c r="AZ98" s="72" t="str">
        <f>IF(ISBLANK(AT98), "", -3 + (AT98 -VLOOKUP(AX98,Anthro_Calc!C:P,4,FALSE)) / (VLOOKUP(AX98,Anthro_Calc!C:P,5,FALSE) - VLOOKUP(AX98,Anthro_Calc!C:P,4,FALSE)))</f>
        <v/>
      </c>
      <c r="BA98" s="72" t="str">
        <f>IF(ISBLANK(AT98), "", 3 + (AT98 -VLOOKUP(AX98,Anthro_Calc!C:P,10,FALSE)) / (VLOOKUP(AX98,Anthro_Calc!C:P,10,FALSE) - VLOOKUP(AX98,Anthro_Calc!C:P,9,FALSE)))</f>
        <v/>
      </c>
      <c r="BB98" s="120" t="str">
        <f t="shared" si="79"/>
        <v/>
      </c>
      <c r="BC98" s="117" t="str">
        <f t="shared" si="80"/>
        <v/>
      </c>
      <c r="BD98" s="104" t="str">
        <f t="shared" si="53"/>
        <v/>
      </c>
      <c r="BE98" s="76" t="str">
        <f t="shared" si="54"/>
        <v/>
      </c>
      <c r="BF98" s="73" t="str">
        <f t="shared" si="81"/>
        <v/>
      </c>
      <c r="BG98" s="73" t="str">
        <f t="shared" si="55"/>
        <v/>
      </c>
      <c r="BH98" s="77"/>
      <c r="BI98" s="133"/>
      <c r="BJ98" s="71"/>
      <c r="BK98" s="74"/>
      <c r="BL98" s="78"/>
      <c r="BM98" s="75" t="str">
        <f t="shared" si="56"/>
        <v/>
      </c>
      <c r="BN98" s="72">
        <f t="shared" si="82"/>
        <v>0</v>
      </c>
      <c r="BO98" s="72">
        <f t="shared" si="99"/>
        <v>0</v>
      </c>
      <c r="BP98" s="72" t="str">
        <f t="shared" si="83"/>
        <v>0</v>
      </c>
      <c r="BQ98" s="72" t="str">
        <f>IF(ISBLANK(BL98), "", (POWER(BL98/VLOOKUP(BP98,Anthro_Calc!C:P,13,FALSE),VLOOKUP(BP98,Anthro_Calc!C:P,12,FALSE))-1) / (VLOOKUP(BP98,Anthro_Calc!C:P,14,FALSE)*VLOOKUP(BP98,Anthro_Calc!C:P,12,FALSE)))</f>
        <v/>
      </c>
      <c r="BR98" s="72" t="str">
        <f>IF(ISBLANK(BL98), "", -3 + (BL98 -VLOOKUP(BP98,Anthro_Calc!C:P,4,FALSE)) / (VLOOKUP(BP98,Anthro_Calc!C:P,5,FALSE) - VLOOKUP(BP98,Anthro_Calc!C:P,4,FALSE)))</f>
        <v/>
      </c>
      <c r="BS98" s="72" t="str">
        <f>IF(ISBLANK(BL98), "", 3 + (BL98 -VLOOKUP(BP98,Anthro_Calc!C:P,10,FALSE)) / (VLOOKUP(BP98,Anthro_Calc!C:P,10,FALSE) - VLOOKUP(BP98,Anthro_Calc!C:P,9,FALSE)))</f>
        <v/>
      </c>
      <c r="BT98" s="120" t="str">
        <f t="shared" si="84"/>
        <v/>
      </c>
      <c r="BU98" s="117" t="str">
        <f t="shared" si="85"/>
        <v/>
      </c>
      <c r="BV98" s="104" t="str">
        <f t="shared" si="86"/>
        <v/>
      </c>
      <c r="BW98" s="73" t="str">
        <f t="shared" si="57"/>
        <v/>
      </c>
      <c r="BX98" s="77"/>
      <c r="BY98" s="73" t="str">
        <f>IF(ISBLANK(BL98), "", VLOOKUP(Z98&amp;" "&amp;BV98&amp;" "&amp;BW98,Graduation_Criteria!$D$2:$E$34,2,FALSE))</f>
        <v/>
      </c>
      <c r="BZ98" s="73" t="str">
        <f t="shared" si="58"/>
        <v/>
      </c>
      <c r="CA98" s="71"/>
      <c r="CB98" s="74"/>
      <c r="CC98" s="74"/>
      <c r="CD98" s="115" t="str">
        <f t="shared" si="59"/>
        <v/>
      </c>
      <c r="CE98" s="79">
        <f t="shared" si="87"/>
        <v>0</v>
      </c>
      <c r="CF98" s="79">
        <f t="shared" si="88"/>
        <v>0</v>
      </c>
      <c r="CG98" s="79" t="str">
        <f t="shared" si="89"/>
        <v>0</v>
      </c>
      <c r="CH98" s="79" t="str">
        <f>IF(ISBLANK(CC98), "", (POWER(CC98/VLOOKUP(CG98,Anthro_Calc!C:P,13,FALSE),VLOOKUP(CG98,Anthro_Calc!C:P,12,FALSE))-1) / (VLOOKUP(CG98,Anthro_Calc!C:P,14,FALSE)*VLOOKUP(CG98,Anthro_Calc!C:P,12,FALSE)))</f>
        <v/>
      </c>
      <c r="CI98" s="79" t="str">
        <f>IF(ISBLANK(CC98), "", -3 + (CC98 -VLOOKUP(CG98,Anthro_Calc!C:P,4,FALSE)) / (VLOOKUP(CG98,Anthro_Calc!C:P,5,FALSE) - VLOOKUP(CG98,Anthro_Calc!C:P,4,FALSE)))</f>
        <v/>
      </c>
      <c r="CJ98" s="79" t="str">
        <f>IF(ISBLANK(CC98), "", 3 + (CC98 -VLOOKUP(CG98,Anthro_Calc!C:P,10,FALSE)) / (VLOOKUP(CG98,Anthro_Calc!C:P,10,FALSE) - VLOOKUP(CG98,Anthro_Calc!C:P,9,FALSE)))</f>
        <v/>
      </c>
      <c r="CK98" s="129" t="str">
        <f t="shared" si="90"/>
        <v/>
      </c>
      <c r="CL98" s="117" t="str">
        <f t="shared" si="91"/>
        <v/>
      </c>
      <c r="CM98" s="104" t="str">
        <f t="shared" si="92"/>
        <v/>
      </c>
      <c r="CN98" s="77"/>
      <c r="CO98" s="71"/>
      <c r="CP98" s="74"/>
      <c r="CQ98" s="74"/>
      <c r="CR98" s="118" t="str">
        <f t="shared" si="60"/>
        <v/>
      </c>
      <c r="CS98" s="119">
        <f t="shared" si="93"/>
        <v>0</v>
      </c>
      <c r="CT98" s="119">
        <f t="shared" si="94"/>
        <v>0</v>
      </c>
      <c r="CU98" s="119" t="str">
        <f t="shared" si="95"/>
        <v>0</v>
      </c>
      <c r="CV98" s="119" t="str">
        <f>IF(ISBLANK(CQ98), "", (POWER(CQ98/VLOOKUP(CU98,Anthro_Calc!C:P,13,FALSE),VLOOKUP(CU98,Anthro_Calc!C:P,12,FALSE))-1) / (VLOOKUP(CU98,Anthro_Calc!C:P,14,FALSE)*VLOOKUP(CU98,Anthro_Calc!C:P,12,FALSE)))</f>
        <v/>
      </c>
      <c r="CW98" s="119" t="str">
        <f>IF(ISBLANK(CQ98), "", -3 + (CQ98 -VLOOKUP(CU98,Anthro_Calc!C:P,4,FALSE)) / (VLOOKUP(CU98,Anthro_Calc!C:P,5,FALSE) - VLOOKUP(CU98,Anthro_Calc!C:P,4,FALSE)))</f>
        <v/>
      </c>
      <c r="CX98" s="119" t="str">
        <f>IF(ISBLANK(CQ98), "", 3 + (CQ98 -VLOOKUP(CU98,Anthro_Calc!C:P,10,FALSE)) / (VLOOKUP(CU98,Anthro_Calc!C:P,10,FALSE) - VLOOKUP(CU98,Anthro_Calc!C:P,9,FALSE)))</f>
        <v/>
      </c>
      <c r="CY98" s="128" t="str">
        <f t="shared" si="96"/>
        <v/>
      </c>
      <c r="CZ98" s="117" t="str">
        <f t="shared" si="97"/>
        <v/>
      </c>
      <c r="DA98" s="104" t="str">
        <f t="shared" si="98"/>
        <v/>
      </c>
      <c r="DB98" s="135"/>
    </row>
    <row r="99" spans="1:106" s="80" customFormat="1" ht="15" customHeight="1">
      <c r="A99" s="134">
        <f t="shared" si="50"/>
        <v>95</v>
      </c>
      <c r="B99" s="66"/>
      <c r="C99" s="66"/>
      <c r="D99" s="66"/>
      <c r="E99" s="66"/>
      <c r="F99" s="66"/>
      <c r="G99" s="66"/>
      <c r="H99" s="66"/>
      <c r="I99" s="66"/>
      <c r="J99" s="66"/>
      <c r="K99" s="66"/>
      <c r="L99" s="66"/>
      <c r="M99" s="71"/>
      <c r="N99" s="69" t="str">
        <f t="shared" ca="1" si="61"/>
        <v/>
      </c>
      <c r="O99" s="70"/>
      <c r="P99" s="70"/>
      <c r="Q99" s="71"/>
      <c r="R99" s="82"/>
      <c r="S99" s="72" t="str">
        <f t="shared" si="62"/>
        <v/>
      </c>
      <c r="T99" s="72" t="str">
        <f t="shared" si="63"/>
        <v/>
      </c>
      <c r="U99" s="72" t="str">
        <f t="shared" si="64"/>
        <v/>
      </c>
      <c r="V99" s="72" t="str">
        <f>IF(ISBLANK(R99), "", (POWER(R99/VLOOKUP(U99,Anthro_Calc!C:P,13,FALSE),VLOOKUP(U99,Anthro_Calc!C:P,12,FALSE))-1) / (VLOOKUP(U99,Anthro_Calc!C:P,14,FALSE)*VLOOKUP(U99,Anthro_Calc!C:P,12,FALSE)))</f>
        <v/>
      </c>
      <c r="W99" s="72" t="str">
        <f>IF(ISBLANK(R99), "", -3 + (R99 -VLOOKUP(U99,Anthro_Calc!C:P,4,FALSE)) / (VLOOKUP(U99,Anthro_Calc!C:P,5,FALSE) - VLOOKUP(U99,Anthro_Calc!C:P,4,FALSE)))</f>
        <v/>
      </c>
      <c r="X99" s="72" t="str">
        <f>IF(ISBLANK(R99), "", 3 + (R99 -VLOOKUP(U99,Anthro_Calc!C:P,10,FALSE)) / (VLOOKUP(U99,Anthro_Calc!C:P,10,FALSE) - VLOOKUP(U99,Anthro_Calc!C:P,9,FALSE)))</f>
        <v/>
      </c>
      <c r="Y99" s="120" t="str">
        <f t="shared" si="65"/>
        <v/>
      </c>
      <c r="Z99" s="117" t="str">
        <f t="shared" si="66"/>
        <v/>
      </c>
      <c r="AA99" s="104" t="str">
        <f t="shared" si="67"/>
        <v/>
      </c>
      <c r="AB99" s="71"/>
      <c r="AC99" s="74"/>
      <c r="AD99" s="78"/>
      <c r="AE99" s="75" t="str">
        <f t="shared" si="68"/>
        <v/>
      </c>
      <c r="AF99" s="72">
        <f t="shared" si="69"/>
        <v>0</v>
      </c>
      <c r="AG99" s="72">
        <f t="shared" si="70"/>
        <v>0</v>
      </c>
      <c r="AH99" s="72" t="str">
        <f t="shared" si="71"/>
        <v>0</v>
      </c>
      <c r="AI99" s="72" t="str">
        <f>IF(ISBLANK(AD99), "", (POWER(AD99/VLOOKUP(AH99,Anthro_Calc!C:P,13,FALSE),VLOOKUP(AH99,Anthro_Calc!C:P,12,FALSE))-1) / (VLOOKUP(AH99,Anthro_Calc!C:P,14,FALSE)*VLOOKUP(AH99,Anthro_Calc!C:P,12,FALSE)))</f>
        <v/>
      </c>
      <c r="AJ99" s="72" t="str">
        <f>IF(ISBLANK(AD99), "", -3 + (AD99 -VLOOKUP(AH99,Anthro_Calc!C:P,4,FALSE)) / (VLOOKUP(AH99,Anthro_Calc!C:P,5,FALSE) - VLOOKUP(AH99,Anthro_Calc!C:P,4,FALSE)))</f>
        <v/>
      </c>
      <c r="AK99" s="72" t="str">
        <f>IF(ISBLANK(AD99), "", 3 + (AD99 -VLOOKUP(AH99,Anthro_Calc!C:P,10,FALSE)) / (VLOOKUP(AH99,Anthro_Calc!C:P,10,FALSE) - VLOOKUP(AH99,Anthro_Calc!C:P,9,FALSE)))</f>
        <v/>
      </c>
      <c r="AL99" s="120" t="str">
        <f t="shared" si="72"/>
        <v/>
      </c>
      <c r="AM99" s="117" t="str">
        <f t="shared" si="73"/>
        <v/>
      </c>
      <c r="AN99" s="104" t="str">
        <f t="shared" si="74"/>
        <v/>
      </c>
      <c r="AO99" s="76" t="str">
        <f t="shared" si="51"/>
        <v/>
      </c>
      <c r="AP99" s="77"/>
      <c r="AQ99" s="77" t="str">
        <f t="shared" si="75"/>
        <v/>
      </c>
      <c r="AR99" s="71"/>
      <c r="AS99" s="74"/>
      <c r="AT99" s="82"/>
      <c r="AU99" s="75" t="str">
        <f t="shared" si="52"/>
        <v/>
      </c>
      <c r="AV99" s="72">
        <f t="shared" si="76"/>
        <v>0</v>
      </c>
      <c r="AW99" s="72">
        <f t="shared" si="77"/>
        <v>0</v>
      </c>
      <c r="AX99" s="72" t="str">
        <f t="shared" si="78"/>
        <v>0</v>
      </c>
      <c r="AY99" s="72" t="str">
        <f>IF(ISBLANK(AT99), "", (POWER(AT99/VLOOKUP(AX99,Anthro_Calc!C:P,13,FALSE),VLOOKUP(AX99,Anthro_Calc!C:P,12,FALSE))-1) / (VLOOKUP(AX99,Anthro_Calc!C:P,14,FALSE)*VLOOKUP(AX99,Anthro_Calc!C:P,12,FALSE)))</f>
        <v/>
      </c>
      <c r="AZ99" s="72" t="str">
        <f>IF(ISBLANK(AT99), "", -3 + (AT99 -VLOOKUP(AX99,Anthro_Calc!C:P,4,FALSE)) / (VLOOKUP(AX99,Anthro_Calc!C:P,5,FALSE) - VLOOKUP(AX99,Anthro_Calc!C:P,4,FALSE)))</f>
        <v/>
      </c>
      <c r="BA99" s="72" t="str">
        <f>IF(ISBLANK(AT99), "", 3 + (AT99 -VLOOKUP(AX99,Anthro_Calc!C:P,10,FALSE)) / (VLOOKUP(AX99,Anthro_Calc!C:P,10,FALSE) - VLOOKUP(AX99,Anthro_Calc!C:P,9,FALSE)))</f>
        <v/>
      </c>
      <c r="BB99" s="120" t="str">
        <f t="shared" si="79"/>
        <v/>
      </c>
      <c r="BC99" s="117" t="str">
        <f t="shared" si="80"/>
        <v/>
      </c>
      <c r="BD99" s="104" t="str">
        <f t="shared" si="53"/>
        <v/>
      </c>
      <c r="BE99" s="76" t="str">
        <f t="shared" si="54"/>
        <v/>
      </c>
      <c r="BF99" s="73" t="str">
        <f t="shared" si="81"/>
        <v/>
      </c>
      <c r="BG99" s="73" t="str">
        <f t="shared" si="55"/>
        <v/>
      </c>
      <c r="BH99" s="77"/>
      <c r="BI99" s="133"/>
      <c r="BJ99" s="71"/>
      <c r="BK99" s="74"/>
      <c r="BL99" s="78"/>
      <c r="BM99" s="75" t="str">
        <f t="shared" si="56"/>
        <v/>
      </c>
      <c r="BN99" s="72">
        <f t="shared" si="82"/>
        <v>0</v>
      </c>
      <c r="BO99" s="72">
        <f t="shared" si="99"/>
        <v>0</v>
      </c>
      <c r="BP99" s="72" t="str">
        <f t="shared" si="83"/>
        <v>0</v>
      </c>
      <c r="BQ99" s="72" t="str">
        <f>IF(ISBLANK(BL99), "", (POWER(BL99/VLOOKUP(BP99,Anthro_Calc!C:P,13,FALSE),VLOOKUP(BP99,Anthro_Calc!C:P,12,FALSE))-1) / (VLOOKUP(BP99,Anthro_Calc!C:P,14,FALSE)*VLOOKUP(BP99,Anthro_Calc!C:P,12,FALSE)))</f>
        <v/>
      </c>
      <c r="BR99" s="72" t="str">
        <f>IF(ISBLANK(BL99), "", -3 + (BL99 -VLOOKUP(BP99,Anthro_Calc!C:P,4,FALSE)) / (VLOOKUP(BP99,Anthro_Calc!C:P,5,FALSE) - VLOOKUP(BP99,Anthro_Calc!C:P,4,FALSE)))</f>
        <v/>
      </c>
      <c r="BS99" s="72" t="str">
        <f>IF(ISBLANK(BL99), "", 3 + (BL99 -VLOOKUP(BP99,Anthro_Calc!C:P,10,FALSE)) / (VLOOKUP(BP99,Anthro_Calc!C:P,10,FALSE) - VLOOKUP(BP99,Anthro_Calc!C:P,9,FALSE)))</f>
        <v/>
      </c>
      <c r="BT99" s="120" t="str">
        <f t="shared" si="84"/>
        <v/>
      </c>
      <c r="BU99" s="117" t="str">
        <f t="shared" si="85"/>
        <v/>
      </c>
      <c r="BV99" s="104" t="str">
        <f t="shared" si="86"/>
        <v/>
      </c>
      <c r="BW99" s="73" t="str">
        <f t="shared" si="57"/>
        <v/>
      </c>
      <c r="BX99" s="77"/>
      <c r="BY99" s="73" t="str">
        <f>IF(ISBLANK(BL99), "", VLOOKUP(Z99&amp;" "&amp;BV99&amp;" "&amp;BW99,Graduation_Criteria!$D$2:$E$34,2,FALSE))</f>
        <v/>
      </c>
      <c r="BZ99" s="73" t="str">
        <f t="shared" si="58"/>
        <v/>
      </c>
      <c r="CA99" s="71"/>
      <c r="CB99" s="74"/>
      <c r="CC99" s="74"/>
      <c r="CD99" s="115" t="str">
        <f t="shared" si="59"/>
        <v/>
      </c>
      <c r="CE99" s="79">
        <f t="shared" si="87"/>
        <v>0</v>
      </c>
      <c r="CF99" s="79">
        <f t="shared" si="88"/>
        <v>0</v>
      </c>
      <c r="CG99" s="79" t="str">
        <f t="shared" si="89"/>
        <v>0</v>
      </c>
      <c r="CH99" s="79" t="str">
        <f>IF(ISBLANK(CC99), "", (POWER(CC99/VLOOKUP(CG99,Anthro_Calc!C:P,13,FALSE),VLOOKUP(CG99,Anthro_Calc!C:P,12,FALSE))-1) / (VLOOKUP(CG99,Anthro_Calc!C:P,14,FALSE)*VLOOKUP(CG99,Anthro_Calc!C:P,12,FALSE)))</f>
        <v/>
      </c>
      <c r="CI99" s="79" t="str">
        <f>IF(ISBLANK(CC99), "", -3 + (CC99 -VLOOKUP(CG99,Anthro_Calc!C:P,4,FALSE)) / (VLOOKUP(CG99,Anthro_Calc!C:P,5,FALSE) - VLOOKUP(CG99,Anthro_Calc!C:P,4,FALSE)))</f>
        <v/>
      </c>
      <c r="CJ99" s="79" t="str">
        <f>IF(ISBLANK(CC99), "", 3 + (CC99 -VLOOKUP(CG99,Anthro_Calc!C:P,10,FALSE)) / (VLOOKUP(CG99,Anthro_Calc!C:P,10,FALSE) - VLOOKUP(CG99,Anthro_Calc!C:P,9,FALSE)))</f>
        <v/>
      </c>
      <c r="CK99" s="129" t="str">
        <f t="shared" si="90"/>
        <v/>
      </c>
      <c r="CL99" s="117" t="str">
        <f t="shared" si="91"/>
        <v/>
      </c>
      <c r="CM99" s="104" t="str">
        <f t="shared" si="92"/>
        <v/>
      </c>
      <c r="CN99" s="77"/>
      <c r="CO99" s="71"/>
      <c r="CP99" s="74"/>
      <c r="CQ99" s="74"/>
      <c r="CR99" s="118" t="str">
        <f t="shared" si="60"/>
        <v/>
      </c>
      <c r="CS99" s="119">
        <f t="shared" si="93"/>
        <v>0</v>
      </c>
      <c r="CT99" s="119">
        <f t="shared" si="94"/>
        <v>0</v>
      </c>
      <c r="CU99" s="119" t="str">
        <f t="shared" si="95"/>
        <v>0</v>
      </c>
      <c r="CV99" s="119" t="str">
        <f>IF(ISBLANK(CQ99), "", (POWER(CQ99/VLOOKUP(CU99,Anthro_Calc!C:P,13,FALSE),VLOOKUP(CU99,Anthro_Calc!C:P,12,FALSE))-1) / (VLOOKUP(CU99,Anthro_Calc!C:P,14,FALSE)*VLOOKUP(CU99,Anthro_Calc!C:P,12,FALSE)))</f>
        <v/>
      </c>
      <c r="CW99" s="119" t="str">
        <f>IF(ISBLANK(CQ99), "", -3 + (CQ99 -VLOOKUP(CU99,Anthro_Calc!C:P,4,FALSE)) / (VLOOKUP(CU99,Anthro_Calc!C:P,5,FALSE) - VLOOKUP(CU99,Anthro_Calc!C:P,4,FALSE)))</f>
        <v/>
      </c>
      <c r="CX99" s="119" t="str">
        <f>IF(ISBLANK(CQ99), "", 3 + (CQ99 -VLOOKUP(CU99,Anthro_Calc!C:P,10,FALSE)) / (VLOOKUP(CU99,Anthro_Calc!C:P,10,FALSE) - VLOOKUP(CU99,Anthro_Calc!C:P,9,FALSE)))</f>
        <v/>
      </c>
      <c r="CY99" s="128" t="str">
        <f t="shared" si="96"/>
        <v/>
      </c>
      <c r="CZ99" s="117" t="str">
        <f t="shared" si="97"/>
        <v/>
      </c>
      <c r="DA99" s="104" t="str">
        <f t="shared" si="98"/>
        <v/>
      </c>
      <c r="DB99" s="135"/>
    </row>
    <row r="100" spans="1:106" s="80" customFormat="1" ht="15" customHeight="1">
      <c r="A100" s="134">
        <f t="shared" si="50"/>
        <v>96</v>
      </c>
      <c r="B100" s="66"/>
      <c r="C100" s="66"/>
      <c r="D100" s="66"/>
      <c r="E100" s="66"/>
      <c r="F100" s="66"/>
      <c r="G100" s="66"/>
      <c r="H100" s="66"/>
      <c r="I100" s="66"/>
      <c r="J100" s="66"/>
      <c r="K100" s="66"/>
      <c r="L100" s="66"/>
      <c r="M100" s="71"/>
      <c r="N100" s="69" t="str">
        <f t="shared" ca="1" si="61"/>
        <v/>
      </c>
      <c r="O100" s="70"/>
      <c r="P100" s="70"/>
      <c r="Q100" s="71"/>
      <c r="R100" s="82"/>
      <c r="S100" s="72" t="str">
        <f t="shared" si="62"/>
        <v/>
      </c>
      <c r="T100" s="72" t="str">
        <f t="shared" si="63"/>
        <v/>
      </c>
      <c r="U100" s="72" t="str">
        <f t="shared" si="64"/>
        <v/>
      </c>
      <c r="V100" s="72" t="str">
        <f>IF(ISBLANK(R100), "", (POWER(R100/VLOOKUP(U100,Anthro_Calc!C:P,13,FALSE),VLOOKUP(U100,Anthro_Calc!C:P,12,FALSE))-1) / (VLOOKUP(U100,Anthro_Calc!C:P,14,FALSE)*VLOOKUP(U100,Anthro_Calc!C:P,12,FALSE)))</f>
        <v/>
      </c>
      <c r="W100" s="72" t="str">
        <f>IF(ISBLANK(R100), "", -3 + (R100 -VLOOKUP(U100,Anthro_Calc!C:P,4,FALSE)) / (VLOOKUP(U100,Anthro_Calc!C:P,5,FALSE) - VLOOKUP(U100,Anthro_Calc!C:P,4,FALSE)))</f>
        <v/>
      </c>
      <c r="X100" s="72" t="str">
        <f>IF(ISBLANK(R100), "", 3 + (R100 -VLOOKUP(U100,Anthro_Calc!C:P,10,FALSE)) / (VLOOKUP(U100,Anthro_Calc!C:P,10,FALSE) - VLOOKUP(U100,Anthro_Calc!C:P,9,FALSE)))</f>
        <v/>
      </c>
      <c r="Y100" s="120" t="str">
        <f t="shared" si="65"/>
        <v/>
      </c>
      <c r="Z100" s="117" t="str">
        <f t="shared" si="66"/>
        <v/>
      </c>
      <c r="AA100" s="104" t="str">
        <f t="shared" si="67"/>
        <v/>
      </c>
      <c r="AB100" s="71"/>
      <c r="AC100" s="74"/>
      <c r="AD100" s="78"/>
      <c r="AE100" s="75" t="str">
        <f t="shared" si="68"/>
        <v/>
      </c>
      <c r="AF100" s="72">
        <f t="shared" si="69"/>
        <v>0</v>
      </c>
      <c r="AG100" s="72">
        <f t="shared" si="70"/>
        <v>0</v>
      </c>
      <c r="AH100" s="72" t="str">
        <f t="shared" si="71"/>
        <v>0</v>
      </c>
      <c r="AI100" s="72" t="str">
        <f>IF(ISBLANK(AD100), "", (POWER(AD100/VLOOKUP(AH100,Anthro_Calc!C:P,13,FALSE),VLOOKUP(AH100,Anthro_Calc!C:P,12,FALSE))-1) / (VLOOKUP(AH100,Anthro_Calc!C:P,14,FALSE)*VLOOKUP(AH100,Anthro_Calc!C:P,12,FALSE)))</f>
        <v/>
      </c>
      <c r="AJ100" s="72" t="str">
        <f>IF(ISBLANK(AD100), "", -3 + (AD100 -VLOOKUP(AH100,Anthro_Calc!C:P,4,FALSE)) / (VLOOKUP(AH100,Anthro_Calc!C:P,5,FALSE) - VLOOKUP(AH100,Anthro_Calc!C:P,4,FALSE)))</f>
        <v/>
      </c>
      <c r="AK100" s="72" t="str">
        <f>IF(ISBLANK(AD100), "", 3 + (AD100 -VLOOKUP(AH100,Anthro_Calc!C:P,10,FALSE)) / (VLOOKUP(AH100,Anthro_Calc!C:P,10,FALSE) - VLOOKUP(AH100,Anthro_Calc!C:P,9,FALSE)))</f>
        <v/>
      </c>
      <c r="AL100" s="120" t="str">
        <f t="shared" si="72"/>
        <v/>
      </c>
      <c r="AM100" s="117" t="str">
        <f t="shared" si="73"/>
        <v/>
      </c>
      <c r="AN100" s="104" t="str">
        <f t="shared" si="74"/>
        <v/>
      </c>
      <c r="AO100" s="76" t="str">
        <f t="shared" si="51"/>
        <v/>
      </c>
      <c r="AP100" s="77"/>
      <c r="AQ100" s="77" t="str">
        <f t="shared" si="75"/>
        <v/>
      </c>
      <c r="AR100" s="71"/>
      <c r="AS100" s="74"/>
      <c r="AT100" s="82"/>
      <c r="AU100" s="75" t="str">
        <f t="shared" si="52"/>
        <v/>
      </c>
      <c r="AV100" s="72">
        <f t="shared" si="76"/>
        <v>0</v>
      </c>
      <c r="AW100" s="72">
        <f t="shared" si="77"/>
        <v>0</v>
      </c>
      <c r="AX100" s="72" t="str">
        <f t="shared" si="78"/>
        <v>0</v>
      </c>
      <c r="AY100" s="72" t="str">
        <f>IF(ISBLANK(AT100), "", (POWER(AT100/VLOOKUP(AX100,Anthro_Calc!C:P,13,FALSE),VLOOKUP(AX100,Anthro_Calc!C:P,12,FALSE))-1) / (VLOOKUP(AX100,Anthro_Calc!C:P,14,FALSE)*VLOOKUP(AX100,Anthro_Calc!C:P,12,FALSE)))</f>
        <v/>
      </c>
      <c r="AZ100" s="72" t="str">
        <f>IF(ISBLANK(AT100), "", -3 + (AT100 -VLOOKUP(AX100,Anthro_Calc!C:P,4,FALSE)) / (VLOOKUP(AX100,Anthro_Calc!C:P,5,FALSE) - VLOOKUP(AX100,Anthro_Calc!C:P,4,FALSE)))</f>
        <v/>
      </c>
      <c r="BA100" s="72" t="str">
        <f>IF(ISBLANK(AT100), "", 3 + (AT100 -VLOOKUP(AX100,Anthro_Calc!C:P,10,FALSE)) / (VLOOKUP(AX100,Anthro_Calc!C:P,10,FALSE) - VLOOKUP(AX100,Anthro_Calc!C:P,9,FALSE)))</f>
        <v/>
      </c>
      <c r="BB100" s="120" t="str">
        <f t="shared" si="79"/>
        <v/>
      </c>
      <c r="BC100" s="117" t="str">
        <f t="shared" si="80"/>
        <v/>
      </c>
      <c r="BD100" s="104" t="str">
        <f t="shared" si="53"/>
        <v/>
      </c>
      <c r="BE100" s="76" t="str">
        <f t="shared" si="54"/>
        <v/>
      </c>
      <c r="BF100" s="73" t="str">
        <f t="shared" si="81"/>
        <v/>
      </c>
      <c r="BG100" s="73" t="str">
        <f t="shared" si="55"/>
        <v/>
      </c>
      <c r="BH100" s="77"/>
      <c r="BI100" s="133"/>
      <c r="BJ100" s="71"/>
      <c r="BK100" s="74"/>
      <c r="BL100" s="78"/>
      <c r="BM100" s="75" t="str">
        <f t="shared" si="56"/>
        <v/>
      </c>
      <c r="BN100" s="72">
        <f t="shared" si="82"/>
        <v>0</v>
      </c>
      <c r="BO100" s="72">
        <f t="shared" si="99"/>
        <v>0</v>
      </c>
      <c r="BP100" s="72" t="str">
        <f t="shared" si="83"/>
        <v>0</v>
      </c>
      <c r="BQ100" s="72" t="str">
        <f>IF(ISBLANK(BL100), "", (POWER(BL100/VLOOKUP(BP100,Anthro_Calc!C:P,13,FALSE),VLOOKUP(BP100,Anthro_Calc!C:P,12,FALSE))-1) / (VLOOKUP(BP100,Anthro_Calc!C:P,14,FALSE)*VLOOKUP(BP100,Anthro_Calc!C:P,12,FALSE)))</f>
        <v/>
      </c>
      <c r="BR100" s="72" t="str">
        <f>IF(ISBLANK(BL100), "", -3 + (BL100 -VLOOKUP(BP100,Anthro_Calc!C:P,4,FALSE)) / (VLOOKUP(BP100,Anthro_Calc!C:P,5,FALSE) - VLOOKUP(BP100,Anthro_Calc!C:P,4,FALSE)))</f>
        <v/>
      </c>
      <c r="BS100" s="72" t="str">
        <f>IF(ISBLANK(BL100), "", 3 + (BL100 -VLOOKUP(BP100,Anthro_Calc!C:P,10,FALSE)) / (VLOOKUP(BP100,Anthro_Calc!C:P,10,FALSE) - VLOOKUP(BP100,Anthro_Calc!C:P,9,FALSE)))</f>
        <v/>
      </c>
      <c r="BT100" s="120" t="str">
        <f t="shared" si="84"/>
        <v/>
      </c>
      <c r="BU100" s="117" t="str">
        <f t="shared" si="85"/>
        <v/>
      </c>
      <c r="BV100" s="104" t="str">
        <f t="shared" si="86"/>
        <v/>
      </c>
      <c r="BW100" s="73" t="str">
        <f t="shared" si="57"/>
        <v/>
      </c>
      <c r="BX100" s="77"/>
      <c r="BY100" s="73" t="str">
        <f>IF(ISBLANK(BL100), "", VLOOKUP(Z100&amp;" "&amp;BV100&amp;" "&amp;BW100,Graduation_Criteria!$D$2:$E$34,2,FALSE))</f>
        <v/>
      </c>
      <c r="BZ100" s="73" t="str">
        <f t="shared" si="58"/>
        <v/>
      </c>
      <c r="CA100" s="71"/>
      <c r="CB100" s="74"/>
      <c r="CC100" s="74"/>
      <c r="CD100" s="115" t="str">
        <f t="shared" si="59"/>
        <v/>
      </c>
      <c r="CE100" s="79">
        <f t="shared" si="87"/>
        <v>0</v>
      </c>
      <c r="CF100" s="79">
        <f t="shared" si="88"/>
        <v>0</v>
      </c>
      <c r="CG100" s="79" t="str">
        <f t="shared" si="89"/>
        <v>0</v>
      </c>
      <c r="CH100" s="79" t="str">
        <f>IF(ISBLANK(CC100), "", (POWER(CC100/VLOOKUP(CG100,Anthro_Calc!C:P,13,FALSE),VLOOKUP(CG100,Anthro_Calc!C:P,12,FALSE))-1) / (VLOOKUP(CG100,Anthro_Calc!C:P,14,FALSE)*VLOOKUP(CG100,Anthro_Calc!C:P,12,FALSE)))</f>
        <v/>
      </c>
      <c r="CI100" s="79" t="str">
        <f>IF(ISBLANK(CC100), "", -3 + (CC100 -VLOOKUP(CG100,Anthro_Calc!C:P,4,FALSE)) / (VLOOKUP(CG100,Anthro_Calc!C:P,5,FALSE) - VLOOKUP(CG100,Anthro_Calc!C:P,4,FALSE)))</f>
        <v/>
      </c>
      <c r="CJ100" s="79" t="str">
        <f>IF(ISBLANK(CC100), "", 3 + (CC100 -VLOOKUP(CG100,Anthro_Calc!C:P,10,FALSE)) / (VLOOKUP(CG100,Anthro_Calc!C:P,10,FALSE) - VLOOKUP(CG100,Anthro_Calc!C:P,9,FALSE)))</f>
        <v/>
      </c>
      <c r="CK100" s="129" t="str">
        <f t="shared" si="90"/>
        <v/>
      </c>
      <c r="CL100" s="117" t="str">
        <f t="shared" si="91"/>
        <v/>
      </c>
      <c r="CM100" s="104" t="str">
        <f t="shared" si="92"/>
        <v/>
      </c>
      <c r="CN100" s="77"/>
      <c r="CO100" s="71"/>
      <c r="CP100" s="74"/>
      <c r="CQ100" s="74"/>
      <c r="CR100" s="118" t="str">
        <f t="shared" si="60"/>
        <v/>
      </c>
      <c r="CS100" s="119">
        <f t="shared" si="93"/>
        <v>0</v>
      </c>
      <c r="CT100" s="119">
        <f t="shared" si="94"/>
        <v>0</v>
      </c>
      <c r="CU100" s="119" t="str">
        <f t="shared" si="95"/>
        <v>0</v>
      </c>
      <c r="CV100" s="119" t="str">
        <f>IF(ISBLANK(CQ100), "", (POWER(CQ100/VLOOKUP(CU100,Anthro_Calc!C:P,13,FALSE),VLOOKUP(CU100,Anthro_Calc!C:P,12,FALSE))-1) / (VLOOKUP(CU100,Anthro_Calc!C:P,14,FALSE)*VLOOKUP(CU100,Anthro_Calc!C:P,12,FALSE)))</f>
        <v/>
      </c>
      <c r="CW100" s="119" t="str">
        <f>IF(ISBLANK(CQ100), "", -3 + (CQ100 -VLOOKUP(CU100,Anthro_Calc!C:P,4,FALSE)) / (VLOOKUP(CU100,Anthro_Calc!C:P,5,FALSE) - VLOOKUP(CU100,Anthro_Calc!C:P,4,FALSE)))</f>
        <v/>
      </c>
      <c r="CX100" s="119" t="str">
        <f>IF(ISBLANK(CQ100), "", 3 + (CQ100 -VLOOKUP(CU100,Anthro_Calc!C:P,10,FALSE)) / (VLOOKUP(CU100,Anthro_Calc!C:P,10,FALSE) - VLOOKUP(CU100,Anthro_Calc!C:P,9,FALSE)))</f>
        <v/>
      </c>
      <c r="CY100" s="128" t="str">
        <f t="shared" si="96"/>
        <v/>
      </c>
      <c r="CZ100" s="117" t="str">
        <f t="shared" si="97"/>
        <v/>
      </c>
      <c r="DA100" s="104" t="str">
        <f t="shared" si="98"/>
        <v/>
      </c>
      <c r="DB100" s="135"/>
    </row>
    <row r="101" spans="1:106" s="80" customFormat="1" ht="15" customHeight="1">
      <c r="A101" s="134">
        <f t="shared" si="50"/>
        <v>97</v>
      </c>
      <c r="B101" s="66"/>
      <c r="C101" s="66"/>
      <c r="D101" s="66"/>
      <c r="E101" s="66"/>
      <c r="F101" s="66"/>
      <c r="G101" s="66"/>
      <c r="H101" s="66"/>
      <c r="I101" s="66"/>
      <c r="J101" s="66"/>
      <c r="K101" s="66"/>
      <c r="L101" s="66"/>
      <c r="M101" s="71"/>
      <c r="N101" s="69" t="str">
        <f t="shared" ca="1" si="61"/>
        <v/>
      </c>
      <c r="O101" s="70"/>
      <c r="P101" s="70"/>
      <c r="Q101" s="71"/>
      <c r="R101" s="82"/>
      <c r="S101" s="72" t="str">
        <f t="shared" si="62"/>
        <v/>
      </c>
      <c r="T101" s="72" t="str">
        <f t="shared" si="63"/>
        <v/>
      </c>
      <c r="U101" s="72" t="str">
        <f t="shared" si="64"/>
        <v/>
      </c>
      <c r="V101" s="72" t="str">
        <f>IF(ISBLANK(R101), "", (POWER(R101/VLOOKUP(U101,Anthro_Calc!C:P,13,FALSE),VLOOKUP(U101,Anthro_Calc!C:P,12,FALSE))-1) / (VLOOKUP(U101,Anthro_Calc!C:P,14,FALSE)*VLOOKUP(U101,Anthro_Calc!C:P,12,FALSE)))</f>
        <v/>
      </c>
      <c r="W101" s="72" t="str">
        <f>IF(ISBLANK(R101), "", -3 + (R101 -VLOOKUP(U101,Anthro_Calc!C:P,4,FALSE)) / (VLOOKUP(U101,Anthro_Calc!C:P,5,FALSE) - VLOOKUP(U101,Anthro_Calc!C:P,4,FALSE)))</f>
        <v/>
      </c>
      <c r="X101" s="72" t="str">
        <f>IF(ISBLANK(R101), "", 3 + (R101 -VLOOKUP(U101,Anthro_Calc!C:P,10,FALSE)) / (VLOOKUP(U101,Anthro_Calc!C:P,10,FALSE) - VLOOKUP(U101,Anthro_Calc!C:P,9,FALSE)))</f>
        <v/>
      </c>
      <c r="Y101" s="120" t="str">
        <f t="shared" si="65"/>
        <v/>
      </c>
      <c r="Z101" s="117" t="str">
        <f t="shared" si="66"/>
        <v/>
      </c>
      <c r="AA101" s="104" t="str">
        <f t="shared" si="67"/>
        <v/>
      </c>
      <c r="AB101" s="71"/>
      <c r="AC101" s="74"/>
      <c r="AD101" s="78"/>
      <c r="AE101" s="75" t="str">
        <f t="shared" si="68"/>
        <v/>
      </c>
      <c r="AF101" s="72">
        <f t="shared" si="69"/>
        <v>0</v>
      </c>
      <c r="AG101" s="72">
        <f t="shared" si="70"/>
        <v>0</v>
      </c>
      <c r="AH101" s="72" t="str">
        <f t="shared" si="71"/>
        <v>0</v>
      </c>
      <c r="AI101" s="72" t="str">
        <f>IF(ISBLANK(AD101), "", (POWER(AD101/VLOOKUP(AH101,Anthro_Calc!C:P,13,FALSE),VLOOKUP(AH101,Anthro_Calc!C:P,12,FALSE))-1) / (VLOOKUP(AH101,Anthro_Calc!C:P,14,FALSE)*VLOOKUP(AH101,Anthro_Calc!C:P,12,FALSE)))</f>
        <v/>
      </c>
      <c r="AJ101" s="72" t="str">
        <f>IF(ISBLANK(AD101), "", -3 + (AD101 -VLOOKUP(AH101,Anthro_Calc!C:P,4,FALSE)) / (VLOOKUP(AH101,Anthro_Calc!C:P,5,FALSE) - VLOOKUP(AH101,Anthro_Calc!C:P,4,FALSE)))</f>
        <v/>
      </c>
      <c r="AK101" s="72" t="str">
        <f>IF(ISBLANK(AD101), "", 3 + (AD101 -VLOOKUP(AH101,Anthro_Calc!C:P,10,FALSE)) / (VLOOKUP(AH101,Anthro_Calc!C:P,10,FALSE) - VLOOKUP(AH101,Anthro_Calc!C:P,9,FALSE)))</f>
        <v/>
      </c>
      <c r="AL101" s="120" t="str">
        <f t="shared" si="72"/>
        <v/>
      </c>
      <c r="AM101" s="117" t="str">
        <f t="shared" si="73"/>
        <v/>
      </c>
      <c r="AN101" s="104" t="str">
        <f t="shared" si="74"/>
        <v/>
      </c>
      <c r="AO101" s="76" t="str">
        <f t="shared" si="51"/>
        <v/>
      </c>
      <c r="AP101" s="77"/>
      <c r="AQ101" s="77" t="str">
        <f t="shared" si="75"/>
        <v/>
      </c>
      <c r="AR101" s="71"/>
      <c r="AS101" s="74"/>
      <c r="AT101" s="82"/>
      <c r="AU101" s="75" t="str">
        <f t="shared" si="52"/>
        <v/>
      </c>
      <c r="AV101" s="72">
        <f t="shared" si="76"/>
        <v>0</v>
      </c>
      <c r="AW101" s="72">
        <f t="shared" si="77"/>
        <v>0</v>
      </c>
      <c r="AX101" s="72" t="str">
        <f t="shared" si="78"/>
        <v>0</v>
      </c>
      <c r="AY101" s="72" t="str">
        <f>IF(ISBLANK(AT101), "", (POWER(AT101/VLOOKUP(AX101,Anthro_Calc!C:P,13,FALSE),VLOOKUP(AX101,Anthro_Calc!C:P,12,FALSE))-1) / (VLOOKUP(AX101,Anthro_Calc!C:P,14,FALSE)*VLOOKUP(AX101,Anthro_Calc!C:P,12,FALSE)))</f>
        <v/>
      </c>
      <c r="AZ101" s="72" t="str">
        <f>IF(ISBLANK(AT101), "", -3 + (AT101 -VLOOKUP(AX101,Anthro_Calc!C:P,4,FALSE)) / (VLOOKUP(AX101,Anthro_Calc!C:P,5,FALSE) - VLOOKUP(AX101,Anthro_Calc!C:P,4,FALSE)))</f>
        <v/>
      </c>
      <c r="BA101" s="72" t="str">
        <f>IF(ISBLANK(AT101), "", 3 + (AT101 -VLOOKUP(AX101,Anthro_Calc!C:P,10,FALSE)) / (VLOOKUP(AX101,Anthro_Calc!C:P,10,FALSE) - VLOOKUP(AX101,Anthro_Calc!C:P,9,FALSE)))</f>
        <v/>
      </c>
      <c r="BB101" s="120" t="str">
        <f t="shared" si="79"/>
        <v/>
      </c>
      <c r="BC101" s="117" t="str">
        <f t="shared" si="80"/>
        <v/>
      </c>
      <c r="BD101" s="104" t="str">
        <f t="shared" si="53"/>
        <v/>
      </c>
      <c r="BE101" s="76" t="str">
        <f t="shared" si="54"/>
        <v/>
      </c>
      <c r="BF101" s="73" t="str">
        <f t="shared" si="81"/>
        <v/>
      </c>
      <c r="BG101" s="73" t="str">
        <f t="shared" si="55"/>
        <v/>
      </c>
      <c r="BH101" s="77"/>
      <c r="BI101" s="133"/>
      <c r="BJ101" s="71"/>
      <c r="BK101" s="74"/>
      <c r="BL101" s="78"/>
      <c r="BM101" s="75" t="str">
        <f t="shared" si="56"/>
        <v/>
      </c>
      <c r="BN101" s="72">
        <f t="shared" si="82"/>
        <v>0</v>
      </c>
      <c r="BO101" s="72">
        <f t="shared" si="99"/>
        <v>0</v>
      </c>
      <c r="BP101" s="72" t="str">
        <f t="shared" si="83"/>
        <v>0</v>
      </c>
      <c r="BQ101" s="72" t="str">
        <f>IF(ISBLANK(BL101), "", (POWER(BL101/VLOOKUP(BP101,Anthro_Calc!C:P,13,FALSE),VLOOKUP(BP101,Anthro_Calc!C:P,12,FALSE))-1) / (VLOOKUP(BP101,Anthro_Calc!C:P,14,FALSE)*VLOOKUP(BP101,Anthro_Calc!C:P,12,FALSE)))</f>
        <v/>
      </c>
      <c r="BR101" s="72" t="str">
        <f>IF(ISBLANK(BL101), "", -3 + (BL101 -VLOOKUP(BP101,Anthro_Calc!C:P,4,FALSE)) / (VLOOKUP(BP101,Anthro_Calc!C:P,5,FALSE) - VLOOKUP(BP101,Anthro_Calc!C:P,4,FALSE)))</f>
        <v/>
      </c>
      <c r="BS101" s="72" t="str">
        <f>IF(ISBLANK(BL101), "", 3 + (BL101 -VLOOKUP(BP101,Anthro_Calc!C:P,10,FALSE)) / (VLOOKUP(BP101,Anthro_Calc!C:P,10,FALSE) - VLOOKUP(BP101,Anthro_Calc!C:P,9,FALSE)))</f>
        <v/>
      </c>
      <c r="BT101" s="120" t="str">
        <f t="shared" si="84"/>
        <v/>
      </c>
      <c r="BU101" s="117" t="str">
        <f t="shared" si="85"/>
        <v/>
      </c>
      <c r="BV101" s="104" t="str">
        <f t="shared" si="86"/>
        <v/>
      </c>
      <c r="BW101" s="73" t="str">
        <f t="shared" si="57"/>
        <v/>
      </c>
      <c r="BX101" s="77"/>
      <c r="BY101" s="73" t="str">
        <f>IF(ISBLANK(BL101), "", VLOOKUP(Z101&amp;" "&amp;BV101&amp;" "&amp;BW101,Graduation_Criteria!$D$2:$E$34,2,FALSE))</f>
        <v/>
      </c>
      <c r="BZ101" s="73" t="str">
        <f t="shared" si="58"/>
        <v/>
      </c>
      <c r="CA101" s="71"/>
      <c r="CB101" s="74"/>
      <c r="CC101" s="74"/>
      <c r="CD101" s="115" t="str">
        <f t="shared" si="59"/>
        <v/>
      </c>
      <c r="CE101" s="79">
        <f t="shared" si="87"/>
        <v>0</v>
      </c>
      <c r="CF101" s="79">
        <f t="shared" si="88"/>
        <v>0</v>
      </c>
      <c r="CG101" s="79" t="str">
        <f t="shared" si="89"/>
        <v>0</v>
      </c>
      <c r="CH101" s="79" t="str">
        <f>IF(ISBLANK(CC101), "", (POWER(CC101/VLOOKUP(CG101,Anthro_Calc!C:P,13,FALSE),VLOOKUP(CG101,Anthro_Calc!C:P,12,FALSE))-1) / (VLOOKUP(CG101,Anthro_Calc!C:P,14,FALSE)*VLOOKUP(CG101,Anthro_Calc!C:P,12,FALSE)))</f>
        <v/>
      </c>
      <c r="CI101" s="79" t="str">
        <f>IF(ISBLANK(CC101), "", -3 + (CC101 -VLOOKUP(CG101,Anthro_Calc!C:P,4,FALSE)) / (VLOOKUP(CG101,Anthro_Calc!C:P,5,FALSE) - VLOOKUP(CG101,Anthro_Calc!C:P,4,FALSE)))</f>
        <v/>
      </c>
      <c r="CJ101" s="79" t="str">
        <f>IF(ISBLANK(CC101), "", 3 + (CC101 -VLOOKUP(CG101,Anthro_Calc!C:P,10,FALSE)) / (VLOOKUP(CG101,Anthro_Calc!C:P,10,FALSE) - VLOOKUP(CG101,Anthro_Calc!C:P,9,FALSE)))</f>
        <v/>
      </c>
      <c r="CK101" s="129" t="str">
        <f t="shared" si="90"/>
        <v/>
      </c>
      <c r="CL101" s="117" t="str">
        <f t="shared" si="91"/>
        <v/>
      </c>
      <c r="CM101" s="104" t="str">
        <f t="shared" si="92"/>
        <v/>
      </c>
      <c r="CN101" s="77"/>
      <c r="CO101" s="71"/>
      <c r="CP101" s="74"/>
      <c r="CQ101" s="74"/>
      <c r="CR101" s="118" t="str">
        <f t="shared" si="60"/>
        <v/>
      </c>
      <c r="CS101" s="119">
        <f t="shared" si="93"/>
        <v>0</v>
      </c>
      <c r="CT101" s="119">
        <f t="shared" si="94"/>
        <v>0</v>
      </c>
      <c r="CU101" s="119" t="str">
        <f t="shared" si="95"/>
        <v>0</v>
      </c>
      <c r="CV101" s="119" t="str">
        <f>IF(ISBLANK(CQ101), "", (POWER(CQ101/VLOOKUP(CU101,Anthro_Calc!C:P,13,FALSE),VLOOKUP(CU101,Anthro_Calc!C:P,12,FALSE))-1) / (VLOOKUP(CU101,Anthro_Calc!C:P,14,FALSE)*VLOOKUP(CU101,Anthro_Calc!C:P,12,FALSE)))</f>
        <v/>
      </c>
      <c r="CW101" s="119" t="str">
        <f>IF(ISBLANK(CQ101), "", -3 + (CQ101 -VLOOKUP(CU101,Anthro_Calc!C:P,4,FALSE)) / (VLOOKUP(CU101,Anthro_Calc!C:P,5,FALSE) - VLOOKUP(CU101,Anthro_Calc!C:P,4,FALSE)))</f>
        <v/>
      </c>
      <c r="CX101" s="119" t="str">
        <f>IF(ISBLANK(CQ101), "", 3 + (CQ101 -VLOOKUP(CU101,Anthro_Calc!C:P,10,FALSE)) / (VLOOKUP(CU101,Anthro_Calc!C:P,10,FALSE) - VLOOKUP(CU101,Anthro_Calc!C:P,9,FALSE)))</f>
        <v/>
      </c>
      <c r="CY101" s="128" t="str">
        <f t="shared" si="96"/>
        <v/>
      </c>
      <c r="CZ101" s="117" t="str">
        <f t="shared" si="97"/>
        <v/>
      </c>
      <c r="DA101" s="104" t="str">
        <f t="shared" si="98"/>
        <v/>
      </c>
      <c r="DB101" s="135"/>
    </row>
    <row r="102" spans="1:106" s="80" customFormat="1" ht="15" customHeight="1">
      <c r="A102" s="134">
        <f t="shared" si="50"/>
        <v>98</v>
      </c>
      <c r="B102" s="66"/>
      <c r="C102" s="66"/>
      <c r="D102" s="66"/>
      <c r="E102" s="66"/>
      <c r="F102" s="66"/>
      <c r="G102" s="66"/>
      <c r="H102" s="66"/>
      <c r="I102" s="66"/>
      <c r="J102" s="66"/>
      <c r="K102" s="66"/>
      <c r="L102" s="66"/>
      <c r="M102" s="71"/>
      <c r="N102" s="69" t="str">
        <f t="shared" ca="1" si="61"/>
        <v/>
      </c>
      <c r="O102" s="70"/>
      <c r="P102" s="70"/>
      <c r="Q102" s="71"/>
      <c r="R102" s="82"/>
      <c r="S102" s="72" t="str">
        <f t="shared" si="62"/>
        <v/>
      </c>
      <c r="T102" s="72" t="str">
        <f t="shared" si="63"/>
        <v/>
      </c>
      <c r="U102" s="72" t="str">
        <f t="shared" si="64"/>
        <v/>
      </c>
      <c r="V102" s="72" t="str">
        <f>IF(ISBLANK(R102), "", (POWER(R102/VLOOKUP(U102,Anthro_Calc!C:P,13,FALSE),VLOOKUP(U102,Anthro_Calc!C:P,12,FALSE))-1) / (VLOOKUP(U102,Anthro_Calc!C:P,14,FALSE)*VLOOKUP(U102,Anthro_Calc!C:P,12,FALSE)))</f>
        <v/>
      </c>
      <c r="W102" s="72" t="str">
        <f>IF(ISBLANK(R102), "", -3 + (R102 -VLOOKUP(U102,Anthro_Calc!C:P,4,FALSE)) / (VLOOKUP(U102,Anthro_Calc!C:P,5,FALSE) - VLOOKUP(U102,Anthro_Calc!C:P,4,FALSE)))</f>
        <v/>
      </c>
      <c r="X102" s="72" t="str">
        <f>IF(ISBLANK(R102), "", 3 + (R102 -VLOOKUP(U102,Anthro_Calc!C:P,10,FALSE)) / (VLOOKUP(U102,Anthro_Calc!C:P,10,FALSE) - VLOOKUP(U102,Anthro_Calc!C:P,9,FALSE)))</f>
        <v/>
      </c>
      <c r="Y102" s="120" t="str">
        <f t="shared" si="65"/>
        <v/>
      </c>
      <c r="Z102" s="117" t="str">
        <f t="shared" si="66"/>
        <v/>
      </c>
      <c r="AA102" s="104" t="str">
        <f t="shared" si="67"/>
        <v/>
      </c>
      <c r="AB102" s="71"/>
      <c r="AC102" s="74"/>
      <c r="AD102" s="78"/>
      <c r="AE102" s="75" t="str">
        <f t="shared" si="68"/>
        <v/>
      </c>
      <c r="AF102" s="72">
        <f t="shared" si="69"/>
        <v>0</v>
      </c>
      <c r="AG102" s="72">
        <f t="shared" si="70"/>
        <v>0</v>
      </c>
      <c r="AH102" s="72" t="str">
        <f t="shared" si="71"/>
        <v>0</v>
      </c>
      <c r="AI102" s="72" t="str">
        <f>IF(ISBLANK(AD102), "", (POWER(AD102/VLOOKUP(AH102,Anthro_Calc!C:P,13,FALSE),VLOOKUP(AH102,Anthro_Calc!C:P,12,FALSE))-1) / (VLOOKUP(AH102,Anthro_Calc!C:P,14,FALSE)*VLOOKUP(AH102,Anthro_Calc!C:P,12,FALSE)))</f>
        <v/>
      </c>
      <c r="AJ102" s="72" t="str">
        <f>IF(ISBLANK(AD102), "", -3 + (AD102 -VLOOKUP(AH102,Anthro_Calc!C:P,4,FALSE)) / (VLOOKUP(AH102,Anthro_Calc!C:P,5,FALSE) - VLOOKUP(AH102,Anthro_Calc!C:P,4,FALSE)))</f>
        <v/>
      </c>
      <c r="AK102" s="72" t="str">
        <f>IF(ISBLANK(AD102), "", 3 + (AD102 -VLOOKUP(AH102,Anthro_Calc!C:P,10,FALSE)) / (VLOOKUP(AH102,Anthro_Calc!C:P,10,FALSE) - VLOOKUP(AH102,Anthro_Calc!C:P,9,FALSE)))</f>
        <v/>
      </c>
      <c r="AL102" s="120" t="str">
        <f t="shared" si="72"/>
        <v/>
      </c>
      <c r="AM102" s="117" t="str">
        <f t="shared" si="73"/>
        <v/>
      </c>
      <c r="AN102" s="104" t="str">
        <f t="shared" si="74"/>
        <v/>
      </c>
      <c r="AO102" s="76" t="str">
        <f t="shared" si="51"/>
        <v/>
      </c>
      <c r="AP102" s="77"/>
      <c r="AQ102" s="77" t="str">
        <f t="shared" si="75"/>
        <v/>
      </c>
      <c r="AR102" s="71"/>
      <c r="AS102" s="74"/>
      <c r="AT102" s="82"/>
      <c r="AU102" s="75" t="str">
        <f t="shared" si="52"/>
        <v/>
      </c>
      <c r="AV102" s="72">
        <f t="shared" si="76"/>
        <v>0</v>
      </c>
      <c r="AW102" s="72">
        <f t="shared" si="77"/>
        <v>0</v>
      </c>
      <c r="AX102" s="72" t="str">
        <f t="shared" si="78"/>
        <v>0</v>
      </c>
      <c r="AY102" s="72" t="str">
        <f>IF(ISBLANK(AT102), "", (POWER(AT102/VLOOKUP(AX102,Anthro_Calc!C:P,13,FALSE),VLOOKUP(AX102,Anthro_Calc!C:P,12,FALSE))-1) / (VLOOKUP(AX102,Anthro_Calc!C:P,14,FALSE)*VLOOKUP(AX102,Anthro_Calc!C:P,12,FALSE)))</f>
        <v/>
      </c>
      <c r="AZ102" s="72" t="str">
        <f>IF(ISBLANK(AT102), "", -3 + (AT102 -VLOOKUP(AX102,Anthro_Calc!C:P,4,FALSE)) / (VLOOKUP(AX102,Anthro_Calc!C:P,5,FALSE) - VLOOKUP(AX102,Anthro_Calc!C:P,4,FALSE)))</f>
        <v/>
      </c>
      <c r="BA102" s="72" t="str">
        <f>IF(ISBLANK(AT102), "", 3 + (AT102 -VLOOKUP(AX102,Anthro_Calc!C:P,10,FALSE)) / (VLOOKUP(AX102,Anthro_Calc!C:P,10,FALSE) - VLOOKUP(AX102,Anthro_Calc!C:P,9,FALSE)))</f>
        <v/>
      </c>
      <c r="BB102" s="120" t="str">
        <f t="shared" si="79"/>
        <v/>
      </c>
      <c r="BC102" s="117" t="str">
        <f t="shared" si="80"/>
        <v/>
      </c>
      <c r="BD102" s="104" t="str">
        <f t="shared" si="53"/>
        <v/>
      </c>
      <c r="BE102" s="76" t="str">
        <f t="shared" si="54"/>
        <v/>
      </c>
      <c r="BF102" s="73" t="str">
        <f t="shared" si="81"/>
        <v/>
      </c>
      <c r="BG102" s="73" t="str">
        <f t="shared" si="55"/>
        <v/>
      </c>
      <c r="BH102" s="77"/>
      <c r="BI102" s="133"/>
      <c r="BJ102" s="71"/>
      <c r="BK102" s="74"/>
      <c r="BL102" s="78"/>
      <c r="BM102" s="75" t="str">
        <f t="shared" si="56"/>
        <v/>
      </c>
      <c r="BN102" s="72">
        <f t="shared" si="82"/>
        <v>0</v>
      </c>
      <c r="BO102" s="72">
        <f t="shared" si="99"/>
        <v>0</v>
      </c>
      <c r="BP102" s="72" t="str">
        <f t="shared" si="83"/>
        <v>0</v>
      </c>
      <c r="BQ102" s="72" t="str">
        <f>IF(ISBLANK(BL102), "", (POWER(BL102/VLOOKUP(BP102,Anthro_Calc!C:P,13,FALSE),VLOOKUP(BP102,Anthro_Calc!C:P,12,FALSE))-1) / (VLOOKUP(BP102,Anthro_Calc!C:P,14,FALSE)*VLOOKUP(BP102,Anthro_Calc!C:P,12,FALSE)))</f>
        <v/>
      </c>
      <c r="BR102" s="72" t="str">
        <f>IF(ISBLANK(BL102), "", -3 + (BL102 -VLOOKUP(BP102,Anthro_Calc!C:P,4,FALSE)) / (VLOOKUP(BP102,Anthro_Calc!C:P,5,FALSE) - VLOOKUP(BP102,Anthro_Calc!C:P,4,FALSE)))</f>
        <v/>
      </c>
      <c r="BS102" s="72" t="str">
        <f>IF(ISBLANK(BL102), "", 3 + (BL102 -VLOOKUP(BP102,Anthro_Calc!C:P,10,FALSE)) / (VLOOKUP(BP102,Anthro_Calc!C:P,10,FALSE) - VLOOKUP(BP102,Anthro_Calc!C:P,9,FALSE)))</f>
        <v/>
      </c>
      <c r="BT102" s="120" t="str">
        <f t="shared" si="84"/>
        <v/>
      </c>
      <c r="BU102" s="117" t="str">
        <f t="shared" si="85"/>
        <v/>
      </c>
      <c r="BV102" s="104" t="str">
        <f t="shared" si="86"/>
        <v/>
      </c>
      <c r="BW102" s="73" t="str">
        <f t="shared" si="57"/>
        <v/>
      </c>
      <c r="BX102" s="77"/>
      <c r="BY102" s="73" t="str">
        <f>IF(ISBLANK(BL102), "", VLOOKUP(Z102&amp;" "&amp;BV102&amp;" "&amp;BW102,Graduation_Criteria!$D$2:$E$34,2,FALSE))</f>
        <v/>
      </c>
      <c r="BZ102" s="73" t="str">
        <f t="shared" si="58"/>
        <v/>
      </c>
      <c r="CA102" s="71"/>
      <c r="CB102" s="74"/>
      <c r="CC102" s="74"/>
      <c r="CD102" s="115" t="str">
        <f t="shared" si="59"/>
        <v/>
      </c>
      <c r="CE102" s="79">
        <f t="shared" si="87"/>
        <v>0</v>
      </c>
      <c r="CF102" s="79">
        <f t="shared" si="88"/>
        <v>0</v>
      </c>
      <c r="CG102" s="79" t="str">
        <f t="shared" si="89"/>
        <v>0</v>
      </c>
      <c r="CH102" s="79" t="str">
        <f>IF(ISBLANK(CC102), "", (POWER(CC102/VLOOKUP(CG102,Anthro_Calc!C:P,13,FALSE),VLOOKUP(CG102,Anthro_Calc!C:P,12,FALSE))-1) / (VLOOKUP(CG102,Anthro_Calc!C:P,14,FALSE)*VLOOKUP(CG102,Anthro_Calc!C:P,12,FALSE)))</f>
        <v/>
      </c>
      <c r="CI102" s="79" t="str">
        <f>IF(ISBLANK(CC102), "", -3 + (CC102 -VLOOKUP(CG102,Anthro_Calc!C:P,4,FALSE)) / (VLOOKUP(CG102,Anthro_Calc!C:P,5,FALSE) - VLOOKUP(CG102,Anthro_Calc!C:P,4,FALSE)))</f>
        <v/>
      </c>
      <c r="CJ102" s="79" t="str">
        <f>IF(ISBLANK(CC102), "", 3 + (CC102 -VLOOKUP(CG102,Anthro_Calc!C:P,10,FALSE)) / (VLOOKUP(CG102,Anthro_Calc!C:P,10,FALSE) - VLOOKUP(CG102,Anthro_Calc!C:P,9,FALSE)))</f>
        <v/>
      </c>
      <c r="CK102" s="129" t="str">
        <f t="shared" si="90"/>
        <v/>
      </c>
      <c r="CL102" s="117" t="str">
        <f t="shared" si="91"/>
        <v/>
      </c>
      <c r="CM102" s="104" t="str">
        <f t="shared" si="92"/>
        <v/>
      </c>
      <c r="CN102" s="77"/>
      <c r="CO102" s="71"/>
      <c r="CP102" s="74"/>
      <c r="CQ102" s="74"/>
      <c r="CR102" s="118" t="str">
        <f t="shared" si="60"/>
        <v/>
      </c>
      <c r="CS102" s="119">
        <f t="shared" si="93"/>
        <v>0</v>
      </c>
      <c r="CT102" s="119">
        <f t="shared" si="94"/>
        <v>0</v>
      </c>
      <c r="CU102" s="119" t="str">
        <f t="shared" si="95"/>
        <v>0</v>
      </c>
      <c r="CV102" s="119" t="str">
        <f>IF(ISBLANK(CQ102), "", (POWER(CQ102/VLOOKUP(CU102,Anthro_Calc!C:P,13,FALSE),VLOOKUP(CU102,Anthro_Calc!C:P,12,FALSE))-1) / (VLOOKUP(CU102,Anthro_Calc!C:P,14,FALSE)*VLOOKUP(CU102,Anthro_Calc!C:P,12,FALSE)))</f>
        <v/>
      </c>
      <c r="CW102" s="119" t="str">
        <f>IF(ISBLANK(CQ102), "", -3 + (CQ102 -VLOOKUP(CU102,Anthro_Calc!C:P,4,FALSE)) / (VLOOKUP(CU102,Anthro_Calc!C:P,5,FALSE) - VLOOKUP(CU102,Anthro_Calc!C:P,4,FALSE)))</f>
        <v/>
      </c>
      <c r="CX102" s="119" t="str">
        <f>IF(ISBLANK(CQ102), "", 3 + (CQ102 -VLOOKUP(CU102,Anthro_Calc!C:P,10,FALSE)) / (VLOOKUP(CU102,Anthro_Calc!C:P,10,FALSE) - VLOOKUP(CU102,Anthro_Calc!C:P,9,FALSE)))</f>
        <v/>
      </c>
      <c r="CY102" s="128" t="str">
        <f t="shared" si="96"/>
        <v/>
      </c>
      <c r="CZ102" s="117" t="str">
        <f t="shared" si="97"/>
        <v/>
      </c>
      <c r="DA102" s="104" t="str">
        <f t="shared" si="98"/>
        <v/>
      </c>
      <c r="DB102" s="135"/>
    </row>
    <row r="103" spans="1:106" s="80" customFormat="1" ht="15" customHeight="1">
      <c r="A103" s="134">
        <f t="shared" si="50"/>
        <v>99</v>
      </c>
      <c r="B103" s="66"/>
      <c r="C103" s="66"/>
      <c r="D103" s="66"/>
      <c r="E103" s="66"/>
      <c r="F103" s="66"/>
      <c r="G103" s="66"/>
      <c r="H103" s="66"/>
      <c r="I103" s="66"/>
      <c r="J103" s="66"/>
      <c r="K103" s="66"/>
      <c r="L103" s="66"/>
      <c r="M103" s="71"/>
      <c r="N103" s="69" t="str">
        <f t="shared" ca="1" si="61"/>
        <v/>
      </c>
      <c r="O103" s="70"/>
      <c r="P103" s="70"/>
      <c r="Q103" s="71"/>
      <c r="R103" s="82"/>
      <c r="S103" s="72" t="str">
        <f t="shared" si="62"/>
        <v/>
      </c>
      <c r="T103" s="72" t="str">
        <f t="shared" si="63"/>
        <v/>
      </c>
      <c r="U103" s="72" t="str">
        <f t="shared" si="64"/>
        <v/>
      </c>
      <c r="V103" s="72" t="str">
        <f>IF(ISBLANK(R103), "", (POWER(R103/VLOOKUP(U103,Anthro_Calc!C:P,13,FALSE),VLOOKUP(U103,Anthro_Calc!C:P,12,FALSE))-1) / (VLOOKUP(U103,Anthro_Calc!C:P,14,FALSE)*VLOOKUP(U103,Anthro_Calc!C:P,12,FALSE)))</f>
        <v/>
      </c>
      <c r="W103" s="72" t="str">
        <f>IF(ISBLANK(R103), "", -3 + (R103 -VLOOKUP(U103,Anthro_Calc!C:P,4,FALSE)) / (VLOOKUP(U103,Anthro_Calc!C:P,5,FALSE) - VLOOKUP(U103,Anthro_Calc!C:P,4,FALSE)))</f>
        <v/>
      </c>
      <c r="X103" s="72" t="str">
        <f>IF(ISBLANK(R103), "", 3 + (R103 -VLOOKUP(U103,Anthro_Calc!C:P,10,FALSE)) / (VLOOKUP(U103,Anthro_Calc!C:P,10,FALSE) - VLOOKUP(U103,Anthro_Calc!C:P,9,FALSE)))</f>
        <v/>
      </c>
      <c r="Y103" s="120" t="str">
        <f t="shared" si="65"/>
        <v/>
      </c>
      <c r="Z103" s="117" t="str">
        <f t="shared" si="66"/>
        <v/>
      </c>
      <c r="AA103" s="104" t="str">
        <f t="shared" si="67"/>
        <v/>
      </c>
      <c r="AB103" s="71"/>
      <c r="AC103" s="74"/>
      <c r="AD103" s="78"/>
      <c r="AE103" s="75" t="str">
        <f t="shared" si="68"/>
        <v/>
      </c>
      <c r="AF103" s="72">
        <f t="shared" si="69"/>
        <v>0</v>
      </c>
      <c r="AG103" s="72">
        <f t="shared" si="70"/>
        <v>0</v>
      </c>
      <c r="AH103" s="72" t="str">
        <f t="shared" si="71"/>
        <v>0</v>
      </c>
      <c r="AI103" s="72" t="str">
        <f>IF(ISBLANK(AD103), "", (POWER(AD103/VLOOKUP(AH103,Anthro_Calc!C:P,13,FALSE),VLOOKUP(AH103,Anthro_Calc!C:P,12,FALSE))-1) / (VLOOKUP(AH103,Anthro_Calc!C:P,14,FALSE)*VLOOKUP(AH103,Anthro_Calc!C:P,12,FALSE)))</f>
        <v/>
      </c>
      <c r="AJ103" s="72" t="str">
        <f>IF(ISBLANK(AD103), "", -3 + (AD103 -VLOOKUP(AH103,Anthro_Calc!C:P,4,FALSE)) / (VLOOKUP(AH103,Anthro_Calc!C:P,5,FALSE) - VLOOKUP(AH103,Anthro_Calc!C:P,4,FALSE)))</f>
        <v/>
      </c>
      <c r="AK103" s="72" t="str">
        <f>IF(ISBLANK(AD103), "", 3 + (AD103 -VLOOKUP(AH103,Anthro_Calc!C:P,10,FALSE)) / (VLOOKUP(AH103,Anthro_Calc!C:P,10,FALSE) - VLOOKUP(AH103,Anthro_Calc!C:P,9,FALSE)))</f>
        <v/>
      </c>
      <c r="AL103" s="120" t="str">
        <f t="shared" si="72"/>
        <v/>
      </c>
      <c r="AM103" s="117" t="str">
        <f t="shared" si="73"/>
        <v/>
      </c>
      <c r="AN103" s="104" t="str">
        <f t="shared" si="74"/>
        <v/>
      </c>
      <c r="AO103" s="76" t="str">
        <f t="shared" si="51"/>
        <v/>
      </c>
      <c r="AP103" s="77"/>
      <c r="AQ103" s="77" t="str">
        <f t="shared" si="75"/>
        <v/>
      </c>
      <c r="AR103" s="71"/>
      <c r="AS103" s="74"/>
      <c r="AT103" s="82"/>
      <c r="AU103" s="75" t="str">
        <f t="shared" si="52"/>
        <v/>
      </c>
      <c r="AV103" s="72">
        <f t="shared" si="76"/>
        <v>0</v>
      </c>
      <c r="AW103" s="72">
        <f t="shared" si="77"/>
        <v>0</v>
      </c>
      <c r="AX103" s="72" t="str">
        <f t="shared" si="78"/>
        <v>0</v>
      </c>
      <c r="AY103" s="72" t="str">
        <f>IF(ISBLANK(AT103), "", (POWER(AT103/VLOOKUP(AX103,Anthro_Calc!C:P,13,FALSE),VLOOKUP(AX103,Anthro_Calc!C:P,12,FALSE))-1) / (VLOOKUP(AX103,Anthro_Calc!C:P,14,FALSE)*VLOOKUP(AX103,Anthro_Calc!C:P,12,FALSE)))</f>
        <v/>
      </c>
      <c r="AZ103" s="72" t="str">
        <f>IF(ISBLANK(AT103), "", -3 + (AT103 -VLOOKUP(AX103,Anthro_Calc!C:P,4,FALSE)) / (VLOOKUP(AX103,Anthro_Calc!C:P,5,FALSE) - VLOOKUP(AX103,Anthro_Calc!C:P,4,FALSE)))</f>
        <v/>
      </c>
      <c r="BA103" s="72" t="str">
        <f>IF(ISBLANK(AT103), "", 3 + (AT103 -VLOOKUP(AX103,Anthro_Calc!C:P,10,FALSE)) / (VLOOKUP(AX103,Anthro_Calc!C:P,10,FALSE) - VLOOKUP(AX103,Anthro_Calc!C:P,9,FALSE)))</f>
        <v/>
      </c>
      <c r="BB103" s="120" t="str">
        <f t="shared" si="79"/>
        <v/>
      </c>
      <c r="BC103" s="117" t="str">
        <f t="shared" si="80"/>
        <v/>
      </c>
      <c r="BD103" s="104" t="str">
        <f t="shared" si="53"/>
        <v/>
      </c>
      <c r="BE103" s="76" t="str">
        <f t="shared" si="54"/>
        <v/>
      </c>
      <c r="BF103" s="73" t="str">
        <f t="shared" si="81"/>
        <v/>
      </c>
      <c r="BG103" s="73" t="str">
        <f t="shared" si="55"/>
        <v/>
      </c>
      <c r="BH103" s="77"/>
      <c r="BI103" s="133"/>
      <c r="BJ103" s="71"/>
      <c r="BK103" s="74"/>
      <c r="BL103" s="78"/>
      <c r="BM103" s="75" t="str">
        <f t="shared" si="56"/>
        <v/>
      </c>
      <c r="BN103" s="72">
        <f t="shared" si="82"/>
        <v>0</v>
      </c>
      <c r="BO103" s="72">
        <f t="shared" si="99"/>
        <v>0</v>
      </c>
      <c r="BP103" s="72" t="str">
        <f t="shared" si="83"/>
        <v>0</v>
      </c>
      <c r="BQ103" s="72" t="str">
        <f>IF(ISBLANK(BL103), "", (POWER(BL103/VLOOKUP(BP103,Anthro_Calc!C:P,13,FALSE),VLOOKUP(BP103,Anthro_Calc!C:P,12,FALSE))-1) / (VLOOKUP(BP103,Anthro_Calc!C:P,14,FALSE)*VLOOKUP(BP103,Anthro_Calc!C:P,12,FALSE)))</f>
        <v/>
      </c>
      <c r="BR103" s="72" t="str">
        <f>IF(ISBLANK(BL103), "", -3 + (BL103 -VLOOKUP(BP103,Anthro_Calc!C:P,4,FALSE)) / (VLOOKUP(BP103,Anthro_Calc!C:P,5,FALSE) - VLOOKUP(BP103,Anthro_Calc!C:P,4,FALSE)))</f>
        <v/>
      </c>
      <c r="BS103" s="72" t="str">
        <f>IF(ISBLANK(BL103), "", 3 + (BL103 -VLOOKUP(BP103,Anthro_Calc!C:P,10,FALSE)) / (VLOOKUP(BP103,Anthro_Calc!C:P,10,FALSE) - VLOOKUP(BP103,Anthro_Calc!C:P,9,FALSE)))</f>
        <v/>
      </c>
      <c r="BT103" s="120" t="str">
        <f t="shared" si="84"/>
        <v/>
      </c>
      <c r="BU103" s="117" t="str">
        <f t="shared" si="85"/>
        <v/>
      </c>
      <c r="BV103" s="104" t="str">
        <f t="shared" si="86"/>
        <v/>
      </c>
      <c r="BW103" s="73" t="str">
        <f t="shared" si="57"/>
        <v/>
      </c>
      <c r="BX103" s="77"/>
      <c r="BY103" s="73" t="str">
        <f>IF(ISBLANK(BL103), "", VLOOKUP(Z103&amp;" "&amp;BV103&amp;" "&amp;BW103,Graduation_Criteria!$D$2:$E$34,2,FALSE))</f>
        <v/>
      </c>
      <c r="BZ103" s="73" t="str">
        <f t="shared" si="58"/>
        <v/>
      </c>
      <c r="CA103" s="71"/>
      <c r="CB103" s="74"/>
      <c r="CC103" s="74"/>
      <c r="CD103" s="115" t="str">
        <f t="shared" si="59"/>
        <v/>
      </c>
      <c r="CE103" s="79">
        <f t="shared" si="87"/>
        <v>0</v>
      </c>
      <c r="CF103" s="79">
        <f t="shared" si="88"/>
        <v>0</v>
      </c>
      <c r="CG103" s="79" t="str">
        <f t="shared" si="89"/>
        <v>0</v>
      </c>
      <c r="CH103" s="79" t="str">
        <f>IF(ISBLANK(CC103), "", (POWER(CC103/VLOOKUP(CG103,Anthro_Calc!C:P,13,FALSE),VLOOKUP(CG103,Anthro_Calc!C:P,12,FALSE))-1) / (VLOOKUP(CG103,Anthro_Calc!C:P,14,FALSE)*VLOOKUP(CG103,Anthro_Calc!C:P,12,FALSE)))</f>
        <v/>
      </c>
      <c r="CI103" s="79" t="str">
        <f>IF(ISBLANK(CC103), "", -3 + (CC103 -VLOOKUP(CG103,Anthro_Calc!C:P,4,FALSE)) / (VLOOKUP(CG103,Anthro_Calc!C:P,5,FALSE) - VLOOKUP(CG103,Anthro_Calc!C:P,4,FALSE)))</f>
        <v/>
      </c>
      <c r="CJ103" s="79" t="str">
        <f>IF(ISBLANK(CC103), "", 3 + (CC103 -VLOOKUP(CG103,Anthro_Calc!C:P,10,FALSE)) / (VLOOKUP(CG103,Anthro_Calc!C:P,10,FALSE) - VLOOKUP(CG103,Anthro_Calc!C:P,9,FALSE)))</f>
        <v/>
      </c>
      <c r="CK103" s="129" t="str">
        <f t="shared" si="90"/>
        <v/>
      </c>
      <c r="CL103" s="117" t="str">
        <f t="shared" si="91"/>
        <v/>
      </c>
      <c r="CM103" s="104" t="str">
        <f t="shared" si="92"/>
        <v/>
      </c>
      <c r="CN103" s="77"/>
      <c r="CO103" s="71"/>
      <c r="CP103" s="74"/>
      <c r="CQ103" s="74"/>
      <c r="CR103" s="118" t="str">
        <f t="shared" si="60"/>
        <v/>
      </c>
      <c r="CS103" s="119">
        <f t="shared" si="93"/>
        <v>0</v>
      </c>
      <c r="CT103" s="119">
        <f t="shared" si="94"/>
        <v>0</v>
      </c>
      <c r="CU103" s="119" t="str">
        <f t="shared" si="95"/>
        <v>0</v>
      </c>
      <c r="CV103" s="119" t="str">
        <f>IF(ISBLANK(CQ103), "", (POWER(CQ103/VLOOKUP(CU103,Anthro_Calc!C:P,13,FALSE),VLOOKUP(CU103,Anthro_Calc!C:P,12,FALSE))-1) / (VLOOKUP(CU103,Anthro_Calc!C:P,14,FALSE)*VLOOKUP(CU103,Anthro_Calc!C:P,12,FALSE)))</f>
        <v/>
      </c>
      <c r="CW103" s="119" t="str">
        <f>IF(ISBLANK(CQ103), "", -3 + (CQ103 -VLOOKUP(CU103,Anthro_Calc!C:P,4,FALSE)) / (VLOOKUP(CU103,Anthro_Calc!C:P,5,FALSE) - VLOOKUP(CU103,Anthro_Calc!C:P,4,FALSE)))</f>
        <v/>
      </c>
      <c r="CX103" s="119" t="str">
        <f>IF(ISBLANK(CQ103), "", 3 + (CQ103 -VLOOKUP(CU103,Anthro_Calc!C:P,10,FALSE)) / (VLOOKUP(CU103,Anthro_Calc!C:P,10,FALSE) - VLOOKUP(CU103,Anthro_Calc!C:P,9,FALSE)))</f>
        <v/>
      </c>
      <c r="CY103" s="128" t="str">
        <f t="shared" si="96"/>
        <v/>
      </c>
      <c r="CZ103" s="117" t="str">
        <f t="shared" si="97"/>
        <v/>
      </c>
      <c r="DA103" s="104" t="str">
        <f t="shared" si="98"/>
        <v/>
      </c>
      <c r="DB103" s="135"/>
    </row>
    <row r="104" spans="1:106" s="80" customFormat="1" ht="15" customHeight="1">
      <c r="A104" s="134">
        <f t="shared" si="50"/>
        <v>100</v>
      </c>
      <c r="B104" s="66"/>
      <c r="C104" s="66"/>
      <c r="D104" s="66"/>
      <c r="E104" s="66"/>
      <c r="F104" s="66"/>
      <c r="G104" s="66"/>
      <c r="H104" s="66"/>
      <c r="I104" s="66"/>
      <c r="J104" s="66"/>
      <c r="K104" s="66"/>
      <c r="L104" s="66"/>
      <c r="M104" s="71"/>
      <c r="N104" s="69" t="str">
        <f t="shared" ca="1" si="61"/>
        <v/>
      </c>
      <c r="O104" s="70"/>
      <c r="P104" s="70"/>
      <c r="Q104" s="71"/>
      <c r="R104" s="82"/>
      <c r="S104" s="72" t="str">
        <f t="shared" si="62"/>
        <v/>
      </c>
      <c r="T104" s="72" t="str">
        <f t="shared" si="63"/>
        <v/>
      </c>
      <c r="U104" s="72" t="str">
        <f t="shared" si="64"/>
        <v/>
      </c>
      <c r="V104" s="72" t="str">
        <f>IF(ISBLANK(R104), "", (POWER(R104/VLOOKUP(U104,Anthro_Calc!C:P,13,FALSE),VLOOKUP(U104,Anthro_Calc!C:P,12,FALSE))-1) / (VLOOKUP(U104,Anthro_Calc!C:P,14,FALSE)*VLOOKUP(U104,Anthro_Calc!C:P,12,FALSE)))</f>
        <v/>
      </c>
      <c r="W104" s="72" t="str">
        <f>IF(ISBLANK(R104), "", -3 + (R104 -VLOOKUP(U104,Anthro_Calc!C:P,4,FALSE)) / (VLOOKUP(U104,Anthro_Calc!C:P,5,FALSE) - VLOOKUP(U104,Anthro_Calc!C:P,4,FALSE)))</f>
        <v/>
      </c>
      <c r="X104" s="72" t="str">
        <f>IF(ISBLANK(R104), "", 3 + (R104 -VLOOKUP(U104,Anthro_Calc!C:P,10,FALSE)) / (VLOOKUP(U104,Anthro_Calc!C:P,10,FALSE) - VLOOKUP(U104,Anthro_Calc!C:P,9,FALSE)))</f>
        <v/>
      </c>
      <c r="Y104" s="120" t="str">
        <f t="shared" si="65"/>
        <v/>
      </c>
      <c r="Z104" s="117" t="str">
        <f t="shared" si="66"/>
        <v/>
      </c>
      <c r="AA104" s="104" t="str">
        <f t="shared" si="67"/>
        <v/>
      </c>
      <c r="AB104" s="71"/>
      <c r="AC104" s="74"/>
      <c r="AD104" s="78"/>
      <c r="AE104" s="75" t="str">
        <f t="shared" si="68"/>
        <v/>
      </c>
      <c r="AF104" s="72">
        <f t="shared" si="69"/>
        <v>0</v>
      </c>
      <c r="AG104" s="72">
        <f t="shared" si="70"/>
        <v>0</v>
      </c>
      <c r="AH104" s="72" t="str">
        <f t="shared" si="71"/>
        <v>0</v>
      </c>
      <c r="AI104" s="72" t="str">
        <f>IF(ISBLANK(AD104), "", (POWER(AD104/VLOOKUP(AH104,Anthro_Calc!C:P,13,FALSE),VLOOKUP(AH104,Anthro_Calc!C:P,12,FALSE))-1) / (VLOOKUP(AH104,Anthro_Calc!C:P,14,FALSE)*VLOOKUP(AH104,Anthro_Calc!C:P,12,FALSE)))</f>
        <v/>
      </c>
      <c r="AJ104" s="72" t="str">
        <f>IF(ISBLANK(AD104), "", -3 + (AD104 -VLOOKUP(AH104,Anthro_Calc!C:P,4,FALSE)) / (VLOOKUP(AH104,Anthro_Calc!C:P,5,FALSE) - VLOOKUP(AH104,Anthro_Calc!C:P,4,FALSE)))</f>
        <v/>
      </c>
      <c r="AK104" s="72" t="str">
        <f>IF(ISBLANK(AD104), "", 3 + (AD104 -VLOOKUP(AH104,Anthro_Calc!C:P,10,FALSE)) / (VLOOKUP(AH104,Anthro_Calc!C:P,10,FALSE) - VLOOKUP(AH104,Anthro_Calc!C:P,9,FALSE)))</f>
        <v/>
      </c>
      <c r="AL104" s="120" t="str">
        <f t="shared" si="72"/>
        <v/>
      </c>
      <c r="AM104" s="117" t="str">
        <f t="shared" si="73"/>
        <v/>
      </c>
      <c r="AN104" s="104" t="str">
        <f t="shared" si="74"/>
        <v/>
      </c>
      <c r="AO104" s="76" t="str">
        <f t="shared" si="51"/>
        <v/>
      </c>
      <c r="AP104" s="77"/>
      <c r="AQ104" s="77" t="str">
        <f t="shared" si="75"/>
        <v/>
      </c>
      <c r="AR104" s="71"/>
      <c r="AS104" s="74"/>
      <c r="AT104" s="82"/>
      <c r="AU104" s="75" t="str">
        <f t="shared" si="52"/>
        <v/>
      </c>
      <c r="AV104" s="72">
        <f t="shared" si="76"/>
        <v>0</v>
      </c>
      <c r="AW104" s="72">
        <f t="shared" si="77"/>
        <v>0</v>
      </c>
      <c r="AX104" s="72" t="str">
        <f t="shared" si="78"/>
        <v>0</v>
      </c>
      <c r="AY104" s="72" t="str">
        <f>IF(ISBLANK(AT104), "", (POWER(AT104/VLOOKUP(AX104,Anthro_Calc!C:P,13,FALSE),VLOOKUP(AX104,Anthro_Calc!C:P,12,FALSE))-1) / (VLOOKUP(AX104,Anthro_Calc!C:P,14,FALSE)*VLOOKUP(AX104,Anthro_Calc!C:P,12,FALSE)))</f>
        <v/>
      </c>
      <c r="AZ104" s="72" t="str">
        <f>IF(ISBLANK(AT104), "", -3 + (AT104 -VLOOKUP(AX104,Anthro_Calc!C:P,4,FALSE)) / (VLOOKUP(AX104,Anthro_Calc!C:P,5,FALSE) - VLOOKUP(AX104,Anthro_Calc!C:P,4,FALSE)))</f>
        <v/>
      </c>
      <c r="BA104" s="72" t="str">
        <f>IF(ISBLANK(AT104), "", 3 + (AT104 -VLOOKUP(AX104,Anthro_Calc!C:P,10,FALSE)) / (VLOOKUP(AX104,Anthro_Calc!C:P,10,FALSE) - VLOOKUP(AX104,Anthro_Calc!C:P,9,FALSE)))</f>
        <v/>
      </c>
      <c r="BB104" s="120" t="str">
        <f t="shared" si="79"/>
        <v/>
      </c>
      <c r="BC104" s="117" t="str">
        <f t="shared" si="80"/>
        <v/>
      </c>
      <c r="BD104" s="104" t="str">
        <f t="shared" si="53"/>
        <v/>
      </c>
      <c r="BE104" s="76" t="str">
        <f t="shared" si="54"/>
        <v/>
      </c>
      <c r="BF104" s="73" t="str">
        <f t="shared" si="81"/>
        <v/>
      </c>
      <c r="BG104" s="73" t="str">
        <f t="shared" si="55"/>
        <v/>
      </c>
      <c r="BH104" s="77"/>
      <c r="BI104" s="133"/>
      <c r="BJ104" s="71"/>
      <c r="BK104" s="74"/>
      <c r="BL104" s="78"/>
      <c r="BM104" s="75" t="str">
        <f t="shared" si="56"/>
        <v/>
      </c>
      <c r="BN104" s="72">
        <f t="shared" si="82"/>
        <v>0</v>
      </c>
      <c r="BO104" s="72">
        <f t="shared" si="99"/>
        <v>0</v>
      </c>
      <c r="BP104" s="72" t="str">
        <f t="shared" si="83"/>
        <v>0</v>
      </c>
      <c r="BQ104" s="72" t="str">
        <f>IF(ISBLANK(BL104), "", (POWER(BL104/VLOOKUP(BP104,Anthro_Calc!C:P,13,FALSE),VLOOKUP(BP104,Anthro_Calc!C:P,12,FALSE))-1) / (VLOOKUP(BP104,Anthro_Calc!C:P,14,FALSE)*VLOOKUP(BP104,Anthro_Calc!C:P,12,FALSE)))</f>
        <v/>
      </c>
      <c r="BR104" s="72" t="str">
        <f>IF(ISBLANK(BL104), "", -3 + (BL104 -VLOOKUP(BP104,Anthro_Calc!C:P,4,FALSE)) / (VLOOKUP(BP104,Anthro_Calc!C:P,5,FALSE) - VLOOKUP(BP104,Anthro_Calc!C:P,4,FALSE)))</f>
        <v/>
      </c>
      <c r="BS104" s="72" t="str">
        <f>IF(ISBLANK(BL104), "", 3 + (BL104 -VLOOKUP(BP104,Anthro_Calc!C:P,10,FALSE)) / (VLOOKUP(BP104,Anthro_Calc!C:P,10,FALSE) - VLOOKUP(BP104,Anthro_Calc!C:P,9,FALSE)))</f>
        <v/>
      </c>
      <c r="BT104" s="120" t="str">
        <f t="shared" si="84"/>
        <v/>
      </c>
      <c r="BU104" s="117" t="str">
        <f t="shared" si="85"/>
        <v/>
      </c>
      <c r="BV104" s="104" t="str">
        <f t="shared" si="86"/>
        <v/>
      </c>
      <c r="BW104" s="73" t="str">
        <f t="shared" si="57"/>
        <v/>
      </c>
      <c r="BX104" s="77"/>
      <c r="BY104" s="73" t="str">
        <f>IF(ISBLANK(BL104), "", VLOOKUP(Z104&amp;" "&amp;BV104&amp;" "&amp;BW104,Graduation_Criteria!$D$2:$E$34,2,FALSE))</f>
        <v/>
      </c>
      <c r="BZ104" s="73" t="str">
        <f t="shared" si="58"/>
        <v/>
      </c>
      <c r="CA104" s="71"/>
      <c r="CB104" s="74"/>
      <c r="CC104" s="74"/>
      <c r="CD104" s="115" t="str">
        <f t="shared" si="59"/>
        <v/>
      </c>
      <c r="CE104" s="79">
        <f t="shared" si="87"/>
        <v>0</v>
      </c>
      <c r="CF104" s="79">
        <f t="shared" si="88"/>
        <v>0</v>
      </c>
      <c r="CG104" s="79" t="str">
        <f t="shared" si="89"/>
        <v>0</v>
      </c>
      <c r="CH104" s="79" t="str">
        <f>IF(ISBLANK(CC104), "", (POWER(CC104/VLOOKUP(CG104,Anthro_Calc!C:P,13,FALSE),VLOOKUP(CG104,Anthro_Calc!C:P,12,FALSE))-1) / (VLOOKUP(CG104,Anthro_Calc!C:P,14,FALSE)*VLOOKUP(CG104,Anthro_Calc!C:P,12,FALSE)))</f>
        <v/>
      </c>
      <c r="CI104" s="79" t="str">
        <f>IF(ISBLANK(CC104), "", -3 + (CC104 -VLOOKUP(CG104,Anthro_Calc!C:P,4,FALSE)) / (VLOOKUP(CG104,Anthro_Calc!C:P,5,FALSE) - VLOOKUP(CG104,Anthro_Calc!C:P,4,FALSE)))</f>
        <v/>
      </c>
      <c r="CJ104" s="79" t="str">
        <f>IF(ISBLANK(CC104), "", 3 + (CC104 -VLOOKUP(CG104,Anthro_Calc!C:P,10,FALSE)) / (VLOOKUP(CG104,Anthro_Calc!C:P,10,FALSE) - VLOOKUP(CG104,Anthro_Calc!C:P,9,FALSE)))</f>
        <v/>
      </c>
      <c r="CK104" s="129" t="str">
        <f t="shared" si="90"/>
        <v/>
      </c>
      <c r="CL104" s="117" t="str">
        <f t="shared" si="91"/>
        <v/>
      </c>
      <c r="CM104" s="104" t="str">
        <f t="shared" si="92"/>
        <v/>
      </c>
      <c r="CN104" s="77"/>
      <c r="CO104" s="71"/>
      <c r="CP104" s="74"/>
      <c r="CQ104" s="74"/>
      <c r="CR104" s="118" t="str">
        <f t="shared" si="60"/>
        <v/>
      </c>
      <c r="CS104" s="119">
        <f t="shared" si="93"/>
        <v>0</v>
      </c>
      <c r="CT104" s="119">
        <f t="shared" si="94"/>
        <v>0</v>
      </c>
      <c r="CU104" s="119" t="str">
        <f t="shared" si="95"/>
        <v>0</v>
      </c>
      <c r="CV104" s="119" t="str">
        <f>IF(ISBLANK(CQ104), "", (POWER(CQ104/VLOOKUP(CU104,Anthro_Calc!C:P,13,FALSE),VLOOKUP(CU104,Anthro_Calc!C:P,12,FALSE))-1) / (VLOOKUP(CU104,Anthro_Calc!C:P,14,FALSE)*VLOOKUP(CU104,Anthro_Calc!C:P,12,FALSE)))</f>
        <v/>
      </c>
      <c r="CW104" s="119" t="str">
        <f>IF(ISBLANK(CQ104), "", -3 + (CQ104 -VLOOKUP(CU104,Anthro_Calc!C:P,4,FALSE)) / (VLOOKUP(CU104,Anthro_Calc!C:P,5,FALSE) - VLOOKUP(CU104,Anthro_Calc!C:P,4,FALSE)))</f>
        <v/>
      </c>
      <c r="CX104" s="119" t="str">
        <f>IF(ISBLANK(CQ104), "", 3 + (CQ104 -VLOOKUP(CU104,Anthro_Calc!C:P,10,FALSE)) / (VLOOKUP(CU104,Anthro_Calc!C:P,10,FALSE) - VLOOKUP(CU104,Anthro_Calc!C:P,9,FALSE)))</f>
        <v/>
      </c>
      <c r="CY104" s="128" t="str">
        <f t="shared" si="96"/>
        <v/>
      </c>
      <c r="CZ104" s="117" t="str">
        <f t="shared" si="97"/>
        <v/>
      </c>
      <c r="DA104" s="104" t="str">
        <f t="shared" si="98"/>
        <v/>
      </c>
      <c r="DB104" s="135"/>
    </row>
    <row r="105" spans="1:106" s="80" customFormat="1" ht="15" customHeight="1">
      <c r="A105" s="134">
        <f t="shared" si="50"/>
        <v>101</v>
      </c>
      <c r="B105" s="66"/>
      <c r="C105" s="66"/>
      <c r="D105" s="66"/>
      <c r="E105" s="66"/>
      <c r="F105" s="66"/>
      <c r="G105" s="66"/>
      <c r="H105" s="66"/>
      <c r="I105" s="66"/>
      <c r="J105" s="66"/>
      <c r="K105" s="66"/>
      <c r="L105" s="66"/>
      <c r="M105" s="71"/>
      <c r="N105" s="69" t="str">
        <f t="shared" ca="1" si="61"/>
        <v/>
      </c>
      <c r="O105" s="70"/>
      <c r="P105" s="70"/>
      <c r="Q105" s="71"/>
      <c r="R105" s="82"/>
      <c r="S105" s="72" t="str">
        <f t="shared" si="62"/>
        <v/>
      </c>
      <c r="T105" s="72" t="str">
        <f t="shared" si="63"/>
        <v/>
      </c>
      <c r="U105" s="72" t="str">
        <f t="shared" si="64"/>
        <v/>
      </c>
      <c r="V105" s="72" t="str">
        <f>IF(ISBLANK(R105), "", (POWER(R105/VLOOKUP(U105,Anthro_Calc!C:P,13,FALSE),VLOOKUP(U105,Anthro_Calc!C:P,12,FALSE))-1) / (VLOOKUP(U105,Anthro_Calc!C:P,14,FALSE)*VLOOKUP(U105,Anthro_Calc!C:P,12,FALSE)))</f>
        <v/>
      </c>
      <c r="W105" s="72" t="str">
        <f>IF(ISBLANK(R105), "", -3 + (R105 -VLOOKUP(U105,Anthro_Calc!C:P,4,FALSE)) / (VLOOKUP(U105,Anthro_Calc!C:P,5,FALSE) - VLOOKUP(U105,Anthro_Calc!C:P,4,FALSE)))</f>
        <v/>
      </c>
      <c r="X105" s="72" t="str">
        <f>IF(ISBLANK(R105), "", 3 + (R105 -VLOOKUP(U105,Anthro_Calc!C:P,10,FALSE)) / (VLOOKUP(U105,Anthro_Calc!C:P,10,FALSE) - VLOOKUP(U105,Anthro_Calc!C:P,9,FALSE)))</f>
        <v/>
      </c>
      <c r="Y105" s="120" t="str">
        <f t="shared" si="65"/>
        <v/>
      </c>
      <c r="Z105" s="117" t="str">
        <f t="shared" si="66"/>
        <v/>
      </c>
      <c r="AA105" s="104" t="str">
        <f t="shared" si="67"/>
        <v/>
      </c>
      <c r="AB105" s="71"/>
      <c r="AC105" s="74"/>
      <c r="AD105" s="78"/>
      <c r="AE105" s="75" t="str">
        <f t="shared" si="68"/>
        <v/>
      </c>
      <c r="AF105" s="72">
        <f t="shared" si="69"/>
        <v>0</v>
      </c>
      <c r="AG105" s="72">
        <f t="shared" si="70"/>
        <v>0</v>
      </c>
      <c r="AH105" s="72" t="str">
        <f t="shared" si="71"/>
        <v>0</v>
      </c>
      <c r="AI105" s="72" t="str">
        <f>IF(ISBLANK(AD105), "", (POWER(AD105/VLOOKUP(AH105,Anthro_Calc!C:P,13,FALSE),VLOOKUP(AH105,Anthro_Calc!C:P,12,FALSE))-1) / (VLOOKUP(AH105,Anthro_Calc!C:P,14,FALSE)*VLOOKUP(AH105,Anthro_Calc!C:P,12,FALSE)))</f>
        <v/>
      </c>
      <c r="AJ105" s="72" t="str">
        <f>IF(ISBLANK(AD105), "", -3 + (AD105 -VLOOKUP(AH105,Anthro_Calc!C:P,4,FALSE)) / (VLOOKUP(AH105,Anthro_Calc!C:P,5,FALSE) - VLOOKUP(AH105,Anthro_Calc!C:P,4,FALSE)))</f>
        <v/>
      </c>
      <c r="AK105" s="72" t="str">
        <f>IF(ISBLANK(AD105), "", 3 + (AD105 -VLOOKUP(AH105,Anthro_Calc!C:P,10,FALSE)) / (VLOOKUP(AH105,Anthro_Calc!C:P,10,FALSE) - VLOOKUP(AH105,Anthro_Calc!C:P,9,FALSE)))</f>
        <v/>
      </c>
      <c r="AL105" s="120" t="str">
        <f t="shared" si="72"/>
        <v/>
      </c>
      <c r="AM105" s="117" t="str">
        <f t="shared" si="73"/>
        <v/>
      </c>
      <c r="AN105" s="104" t="str">
        <f t="shared" si="74"/>
        <v/>
      </c>
      <c r="AO105" s="76" t="str">
        <f t="shared" si="51"/>
        <v/>
      </c>
      <c r="AP105" s="77"/>
      <c r="AQ105" s="77" t="str">
        <f t="shared" si="75"/>
        <v/>
      </c>
      <c r="AR105" s="71"/>
      <c r="AS105" s="74"/>
      <c r="AT105" s="82"/>
      <c r="AU105" s="75" t="str">
        <f t="shared" si="52"/>
        <v/>
      </c>
      <c r="AV105" s="72">
        <f t="shared" si="76"/>
        <v>0</v>
      </c>
      <c r="AW105" s="72">
        <f t="shared" si="77"/>
        <v>0</v>
      </c>
      <c r="AX105" s="72" t="str">
        <f t="shared" si="78"/>
        <v>0</v>
      </c>
      <c r="AY105" s="72" t="str">
        <f>IF(ISBLANK(AT105), "", (POWER(AT105/VLOOKUP(AX105,Anthro_Calc!C:P,13,FALSE),VLOOKUP(AX105,Anthro_Calc!C:P,12,FALSE))-1) / (VLOOKUP(AX105,Anthro_Calc!C:P,14,FALSE)*VLOOKUP(AX105,Anthro_Calc!C:P,12,FALSE)))</f>
        <v/>
      </c>
      <c r="AZ105" s="72" t="str">
        <f>IF(ISBLANK(AT105), "", -3 + (AT105 -VLOOKUP(AX105,Anthro_Calc!C:P,4,FALSE)) / (VLOOKUP(AX105,Anthro_Calc!C:P,5,FALSE) - VLOOKUP(AX105,Anthro_Calc!C:P,4,FALSE)))</f>
        <v/>
      </c>
      <c r="BA105" s="72" t="str">
        <f>IF(ISBLANK(AT105), "", 3 + (AT105 -VLOOKUP(AX105,Anthro_Calc!C:P,10,FALSE)) / (VLOOKUP(AX105,Anthro_Calc!C:P,10,FALSE) - VLOOKUP(AX105,Anthro_Calc!C:P,9,FALSE)))</f>
        <v/>
      </c>
      <c r="BB105" s="120" t="str">
        <f t="shared" si="79"/>
        <v/>
      </c>
      <c r="BC105" s="117" t="str">
        <f t="shared" si="80"/>
        <v/>
      </c>
      <c r="BD105" s="104" t="str">
        <f t="shared" si="53"/>
        <v/>
      </c>
      <c r="BE105" s="76" t="str">
        <f t="shared" si="54"/>
        <v/>
      </c>
      <c r="BF105" s="73" t="str">
        <f t="shared" si="81"/>
        <v/>
      </c>
      <c r="BG105" s="73" t="str">
        <f t="shared" si="55"/>
        <v/>
      </c>
      <c r="BH105" s="77"/>
      <c r="BI105" s="133"/>
      <c r="BJ105" s="71"/>
      <c r="BK105" s="74"/>
      <c r="BL105" s="78"/>
      <c r="BM105" s="75" t="str">
        <f t="shared" si="56"/>
        <v/>
      </c>
      <c r="BN105" s="72">
        <f t="shared" si="82"/>
        <v>0</v>
      </c>
      <c r="BO105" s="72">
        <f t="shared" si="99"/>
        <v>0</v>
      </c>
      <c r="BP105" s="72" t="str">
        <f t="shared" si="83"/>
        <v>0</v>
      </c>
      <c r="BQ105" s="72" t="str">
        <f>IF(ISBLANK(BL105), "", (POWER(BL105/VLOOKUP(BP105,Anthro_Calc!C:P,13,FALSE),VLOOKUP(BP105,Anthro_Calc!C:P,12,FALSE))-1) / (VLOOKUP(BP105,Anthro_Calc!C:P,14,FALSE)*VLOOKUP(BP105,Anthro_Calc!C:P,12,FALSE)))</f>
        <v/>
      </c>
      <c r="BR105" s="72" t="str">
        <f>IF(ISBLANK(BL105), "", -3 + (BL105 -VLOOKUP(BP105,Anthro_Calc!C:P,4,FALSE)) / (VLOOKUP(BP105,Anthro_Calc!C:P,5,FALSE) - VLOOKUP(BP105,Anthro_Calc!C:P,4,FALSE)))</f>
        <v/>
      </c>
      <c r="BS105" s="72" t="str">
        <f>IF(ISBLANK(BL105), "", 3 + (BL105 -VLOOKUP(BP105,Anthro_Calc!C:P,10,FALSE)) / (VLOOKUP(BP105,Anthro_Calc!C:P,10,FALSE) - VLOOKUP(BP105,Anthro_Calc!C:P,9,FALSE)))</f>
        <v/>
      </c>
      <c r="BT105" s="120" t="str">
        <f t="shared" si="84"/>
        <v/>
      </c>
      <c r="BU105" s="117" t="str">
        <f t="shared" si="85"/>
        <v/>
      </c>
      <c r="BV105" s="104" t="str">
        <f t="shared" si="86"/>
        <v/>
      </c>
      <c r="BW105" s="73" t="str">
        <f t="shared" si="57"/>
        <v/>
      </c>
      <c r="BX105" s="77"/>
      <c r="BY105" s="73" t="str">
        <f>IF(ISBLANK(BL105), "", VLOOKUP(Z105&amp;" "&amp;BV105&amp;" "&amp;BW105,Graduation_Criteria!$D$2:$E$34,2,FALSE))</f>
        <v/>
      </c>
      <c r="BZ105" s="73" t="str">
        <f t="shared" si="58"/>
        <v/>
      </c>
      <c r="CA105" s="71"/>
      <c r="CB105" s="74"/>
      <c r="CC105" s="74"/>
      <c r="CD105" s="115" t="str">
        <f t="shared" si="59"/>
        <v/>
      </c>
      <c r="CE105" s="79">
        <f t="shared" si="87"/>
        <v>0</v>
      </c>
      <c r="CF105" s="79">
        <f t="shared" si="88"/>
        <v>0</v>
      </c>
      <c r="CG105" s="79" t="str">
        <f t="shared" si="89"/>
        <v>0</v>
      </c>
      <c r="CH105" s="79" t="str">
        <f>IF(ISBLANK(CC105), "", (POWER(CC105/VLOOKUP(CG105,Anthro_Calc!C:P,13,FALSE),VLOOKUP(CG105,Anthro_Calc!C:P,12,FALSE))-1) / (VLOOKUP(CG105,Anthro_Calc!C:P,14,FALSE)*VLOOKUP(CG105,Anthro_Calc!C:P,12,FALSE)))</f>
        <v/>
      </c>
      <c r="CI105" s="79" t="str">
        <f>IF(ISBLANK(CC105), "", -3 + (CC105 -VLOOKUP(CG105,Anthro_Calc!C:P,4,FALSE)) / (VLOOKUP(CG105,Anthro_Calc!C:P,5,FALSE) - VLOOKUP(CG105,Anthro_Calc!C:P,4,FALSE)))</f>
        <v/>
      </c>
      <c r="CJ105" s="79" t="str">
        <f>IF(ISBLANK(CC105), "", 3 + (CC105 -VLOOKUP(CG105,Anthro_Calc!C:P,10,FALSE)) / (VLOOKUP(CG105,Anthro_Calc!C:P,10,FALSE) - VLOOKUP(CG105,Anthro_Calc!C:P,9,FALSE)))</f>
        <v/>
      </c>
      <c r="CK105" s="129" t="str">
        <f t="shared" si="90"/>
        <v/>
      </c>
      <c r="CL105" s="117" t="str">
        <f t="shared" si="91"/>
        <v/>
      </c>
      <c r="CM105" s="104" t="str">
        <f t="shared" si="92"/>
        <v/>
      </c>
      <c r="CN105" s="77"/>
      <c r="CO105" s="71"/>
      <c r="CP105" s="74"/>
      <c r="CQ105" s="74"/>
      <c r="CR105" s="118" t="str">
        <f t="shared" si="60"/>
        <v/>
      </c>
      <c r="CS105" s="119">
        <f t="shared" si="93"/>
        <v>0</v>
      </c>
      <c r="CT105" s="119">
        <f t="shared" si="94"/>
        <v>0</v>
      </c>
      <c r="CU105" s="119" t="str">
        <f t="shared" si="95"/>
        <v>0</v>
      </c>
      <c r="CV105" s="119" t="str">
        <f>IF(ISBLANK(CQ105), "", (POWER(CQ105/VLOOKUP(CU105,Anthro_Calc!C:P,13,FALSE),VLOOKUP(CU105,Anthro_Calc!C:P,12,FALSE))-1) / (VLOOKUP(CU105,Anthro_Calc!C:P,14,FALSE)*VLOOKUP(CU105,Anthro_Calc!C:P,12,FALSE)))</f>
        <v/>
      </c>
      <c r="CW105" s="119" t="str">
        <f>IF(ISBLANK(CQ105), "", -3 + (CQ105 -VLOOKUP(CU105,Anthro_Calc!C:P,4,FALSE)) / (VLOOKUP(CU105,Anthro_Calc!C:P,5,FALSE) - VLOOKUP(CU105,Anthro_Calc!C:P,4,FALSE)))</f>
        <v/>
      </c>
      <c r="CX105" s="119" t="str">
        <f>IF(ISBLANK(CQ105), "", 3 + (CQ105 -VLOOKUP(CU105,Anthro_Calc!C:P,10,FALSE)) / (VLOOKUP(CU105,Anthro_Calc!C:P,10,FALSE) - VLOOKUP(CU105,Anthro_Calc!C:P,9,FALSE)))</f>
        <v/>
      </c>
      <c r="CY105" s="128" t="str">
        <f t="shared" si="96"/>
        <v/>
      </c>
      <c r="CZ105" s="117" t="str">
        <f t="shared" si="97"/>
        <v/>
      </c>
      <c r="DA105" s="104" t="str">
        <f t="shared" si="98"/>
        <v/>
      </c>
      <c r="DB105" s="135"/>
    </row>
    <row r="106" spans="1:106" s="80" customFormat="1" ht="15" customHeight="1">
      <c r="A106" s="134">
        <f t="shared" si="50"/>
        <v>102</v>
      </c>
      <c r="B106" s="66"/>
      <c r="C106" s="66"/>
      <c r="D106" s="66"/>
      <c r="E106" s="66"/>
      <c r="F106" s="66"/>
      <c r="G106" s="66"/>
      <c r="H106" s="66"/>
      <c r="I106" s="66"/>
      <c r="J106" s="66"/>
      <c r="K106" s="66"/>
      <c r="L106" s="66"/>
      <c r="M106" s="71"/>
      <c r="N106" s="69" t="str">
        <f t="shared" ca="1" si="61"/>
        <v/>
      </c>
      <c r="O106" s="70"/>
      <c r="P106" s="70"/>
      <c r="Q106" s="71"/>
      <c r="R106" s="82"/>
      <c r="S106" s="72" t="str">
        <f t="shared" si="62"/>
        <v/>
      </c>
      <c r="T106" s="72" t="str">
        <f t="shared" si="63"/>
        <v/>
      </c>
      <c r="U106" s="72" t="str">
        <f t="shared" si="64"/>
        <v/>
      </c>
      <c r="V106" s="72" t="str">
        <f>IF(ISBLANK(R106), "", (POWER(R106/VLOOKUP(U106,Anthro_Calc!C:P,13,FALSE),VLOOKUP(U106,Anthro_Calc!C:P,12,FALSE))-1) / (VLOOKUP(U106,Anthro_Calc!C:P,14,FALSE)*VLOOKUP(U106,Anthro_Calc!C:P,12,FALSE)))</f>
        <v/>
      </c>
      <c r="W106" s="72" t="str">
        <f>IF(ISBLANK(R106), "", -3 + (R106 -VLOOKUP(U106,Anthro_Calc!C:P,4,FALSE)) / (VLOOKUP(U106,Anthro_Calc!C:P,5,FALSE) - VLOOKUP(U106,Anthro_Calc!C:P,4,FALSE)))</f>
        <v/>
      </c>
      <c r="X106" s="72" t="str">
        <f>IF(ISBLANK(R106), "", 3 + (R106 -VLOOKUP(U106,Anthro_Calc!C:P,10,FALSE)) / (VLOOKUP(U106,Anthro_Calc!C:P,10,FALSE) - VLOOKUP(U106,Anthro_Calc!C:P,9,FALSE)))</f>
        <v/>
      </c>
      <c r="Y106" s="120" t="str">
        <f t="shared" si="65"/>
        <v/>
      </c>
      <c r="Z106" s="117" t="str">
        <f t="shared" si="66"/>
        <v/>
      </c>
      <c r="AA106" s="104" t="str">
        <f t="shared" si="67"/>
        <v/>
      </c>
      <c r="AB106" s="71"/>
      <c r="AC106" s="74"/>
      <c r="AD106" s="78"/>
      <c r="AE106" s="75" t="str">
        <f t="shared" si="68"/>
        <v/>
      </c>
      <c r="AF106" s="72">
        <f t="shared" si="69"/>
        <v>0</v>
      </c>
      <c r="AG106" s="72">
        <f t="shared" si="70"/>
        <v>0</v>
      </c>
      <c r="AH106" s="72" t="str">
        <f t="shared" si="71"/>
        <v>0</v>
      </c>
      <c r="AI106" s="72" t="str">
        <f>IF(ISBLANK(AD106), "", (POWER(AD106/VLOOKUP(AH106,Anthro_Calc!C:P,13,FALSE),VLOOKUP(AH106,Anthro_Calc!C:P,12,FALSE))-1) / (VLOOKUP(AH106,Anthro_Calc!C:P,14,FALSE)*VLOOKUP(AH106,Anthro_Calc!C:P,12,FALSE)))</f>
        <v/>
      </c>
      <c r="AJ106" s="72" t="str">
        <f>IF(ISBLANK(AD106), "", -3 + (AD106 -VLOOKUP(AH106,Anthro_Calc!C:P,4,FALSE)) / (VLOOKUP(AH106,Anthro_Calc!C:P,5,FALSE) - VLOOKUP(AH106,Anthro_Calc!C:P,4,FALSE)))</f>
        <v/>
      </c>
      <c r="AK106" s="72" t="str">
        <f>IF(ISBLANK(AD106), "", 3 + (AD106 -VLOOKUP(AH106,Anthro_Calc!C:P,10,FALSE)) / (VLOOKUP(AH106,Anthro_Calc!C:P,10,FALSE) - VLOOKUP(AH106,Anthro_Calc!C:P,9,FALSE)))</f>
        <v/>
      </c>
      <c r="AL106" s="120" t="str">
        <f t="shared" si="72"/>
        <v/>
      </c>
      <c r="AM106" s="117" t="str">
        <f t="shared" si="73"/>
        <v/>
      </c>
      <c r="AN106" s="104" t="str">
        <f t="shared" si="74"/>
        <v/>
      </c>
      <c r="AO106" s="76" t="str">
        <f t="shared" si="51"/>
        <v/>
      </c>
      <c r="AP106" s="77"/>
      <c r="AQ106" s="77" t="str">
        <f t="shared" si="75"/>
        <v/>
      </c>
      <c r="AR106" s="71"/>
      <c r="AS106" s="74"/>
      <c r="AT106" s="82"/>
      <c r="AU106" s="75" t="str">
        <f t="shared" si="52"/>
        <v/>
      </c>
      <c r="AV106" s="72">
        <f t="shared" si="76"/>
        <v>0</v>
      </c>
      <c r="AW106" s="72">
        <f t="shared" si="77"/>
        <v>0</v>
      </c>
      <c r="AX106" s="72" t="str">
        <f t="shared" si="78"/>
        <v>0</v>
      </c>
      <c r="AY106" s="72" t="str">
        <f>IF(ISBLANK(AT106), "", (POWER(AT106/VLOOKUP(AX106,Anthro_Calc!C:P,13,FALSE),VLOOKUP(AX106,Anthro_Calc!C:P,12,FALSE))-1) / (VLOOKUP(AX106,Anthro_Calc!C:P,14,FALSE)*VLOOKUP(AX106,Anthro_Calc!C:P,12,FALSE)))</f>
        <v/>
      </c>
      <c r="AZ106" s="72" t="str">
        <f>IF(ISBLANK(AT106), "", -3 + (AT106 -VLOOKUP(AX106,Anthro_Calc!C:P,4,FALSE)) / (VLOOKUP(AX106,Anthro_Calc!C:P,5,FALSE) - VLOOKUP(AX106,Anthro_Calc!C:P,4,FALSE)))</f>
        <v/>
      </c>
      <c r="BA106" s="72" t="str">
        <f>IF(ISBLANK(AT106), "", 3 + (AT106 -VLOOKUP(AX106,Anthro_Calc!C:P,10,FALSE)) / (VLOOKUP(AX106,Anthro_Calc!C:P,10,FALSE) - VLOOKUP(AX106,Anthro_Calc!C:P,9,FALSE)))</f>
        <v/>
      </c>
      <c r="BB106" s="120" t="str">
        <f t="shared" si="79"/>
        <v/>
      </c>
      <c r="BC106" s="117" t="str">
        <f t="shared" si="80"/>
        <v/>
      </c>
      <c r="BD106" s="104" t="str">
        <f t="shared" si="53"/>
        <v/>
      </c>
      <c r="BE106" s="76" t="str">
        <f t="shared" si="54"/>
        <v/>
      </c>
      <c r="BF106" s="73" t="str">
        <f t="shared" si="81"/>
        <v/>
      </c>
      <c r="BG106" s="73" t="str">
        <f t="shared" si="55"/>
        <v/>
      </c>
      <c r="BH106" s="77"/>
      <c r="BI106" s="133"/>
      <c r="BJ106" s="71"/>
      <c r="BK106" s="74"/>
      <c r="BL106" s="78"/>
      <c r="BM106" s="75" t="str">
        <f t="shared" si="56"/>
        <v/>
      </c>
      <c r="BN106" s="72">
        <f t="shared" si="82"/>
        <v>0</v>
      </c>
      <c r="BO106" s="72">
        <f t="shared" si="99"/>
        <v>0</v>
      </c>
      <c r="BP106" s="72" t="str">
        <f t="shared" si="83"/>
        <v>0</v>
      </c>
      <c r="BQ106" s="72" t="str">
        <f>IF(ISBLANK(BL106), "", (POWER(BL106/VLOOKUP(BP106,Anthro_Calc!C:P,13,FALSE),VLOOKUP(BP106,Anthro_Calc!C:P,12,FALSE))-1) / (VLOOKUP(BP106,Anthro_Calc!C:P,14,FALSE)*VLOOKUP(BP106,Anthro_Calc!C:P,12,FALSE)))</f>
        <v/>
      </c>
      <c r="BR106" s="72" t="str">
        <f>IF(ISBLANK(BL106), "", -3 + (BL106 -VLOOKUP(BP106,Anthro_Calc!C:P,4,FALSE)) / (VLOOKUP(BP106,Anthro_Calc!C:P,5,FALSE) - VLOOKUP(BP106,Anthro_Calc!C:P,4,FALSE)))</f>
        <v/>
      </c>
      <c r="BS106" s="72" t="str">
        <f>IF(ISBLANK(BL106), "", 3 + (BL106 -VLOOKUP(BP106,Anthro_Calc!C:P,10,FALSE)) / (VLOOKUP(BP106,Anthro_Calc!C:P,10,FALSE) - VLOOKUP(BP106,Anthro_Calc!C:P,9,FALSE)))</f>
        <v/>
      </c>
      <c r="BT106" s="120" t="str">
        <f t="shared" si="84"/>
        <v/>
      </c>
      <c r="BU106" s="117" t="str">
        <f t="shared" si="85"/>
        <v/>
      </c>
      <c r="BV106" s="104" t="str">
        <f t="shared" si="86"/>
        <v/>
      </c>
      <c r="BW106" s="73" t="str">
        <f t="shared" si="57"/>
        <v/>
      </c>
      <c r="BX106" s="77"/>
      <c r="BY106" s="73" t="str">
        <f>IF(ISBLANK(BL106), "", VLOOKUP(Z106&amp;" "&amp;BV106&amp;" "&amp;BW106,Graduation_Criteria!$D$2:$E$34,2,FALSE))</f>
        <v/>
      </c>
      <c r="BZ106" s="73" t="str">
        <f t="shared" si="58"/>
        <v/>
      </c>
      <c r="CA106" s="71"/>
      <c r="CB106" s="74"/>
      <c r="CC106" s="74"/>
      <c r="CD106" s="115" t="str">
        <f t="shared" si="59"/>
        <v/>
      </c>
      <c r="CE106" s="79">
        <f t="shared" si="87"/>
        <v>0</v>
      </c>
      <c r="CF106" s="79">
        <f t="shared" si="88"/>
        <v>0</v>
      </c>
      <c r="CG106" s="79" t="str">
        <f t="shared" si="89"/>
        <v>0</v>
      </c>
      <c r="CH106" s="79" t="str">
        <f>IF(ISBLANK(CC106), "", (POWER(CC106/VLOOKUP(CG106,Anthro_Calc!C:P,13,FALSE),VLOOKUP(CG106,Anthro_Calc!C:P,12,FALSE))-1) / (VLOOKUP(CG106,Anthro_Calc!C:P,14,FALSE)*VLOOKUP(CG106,Anthro_Calc!C:P,12,FALSE)))</f>
        <v/>
      </c>
      <c r="CI106" s="79" t="str">
        <f>IF(ISBLANK(CC106), "", -3 + (CC106 -VLOOKUP(CG106,Anthro_Calc!C:P,4,FALSE)) / (VLOOKUP(CG106,Anthro_Calc!C:P,5,FALSE) - VLOOKUP(CG106,Anthro_Calc!C:P,4,FALSE)))</f>
        <v/>
      </c>
      <c r="CJ106" s="79" t="str">
        <f>IF(ISBLANK(CC106), "", 3 + (CC106 -VLOOKUP(CG106,Anthro_Calc!C:P,10,FALSE)) / (VLOOKUP(CG106,Anthro_Calc!C:P,10,FALSE) - VLOOKUP(CG106,Anthro_Calc!C:P,9,FALSE)))</f>
        <v/>
      </c>
      <c r="CK106" s="129" t="str">
        <f t="shared" si="90"/>
        <v/>
      </c>
      <c r="CL106" s="117" t="str">
        <f t="shared" si="91"/>
        <v/>
      </c>
      <c r="CM106" s="104" t="str">
        <f t="shared" si="92"/>
        <v/>
      </c>
      <c r="CN106" s="77"/>
      <c r="CO106" s="71"/>
      <c r="CP106" s="74"/>
      <c r="CQ106" s="74"/>
      <c r="CR106" s="118" t="str">
        <f t="shared" si="60"/>
        <v/>
      </c>
      <c r="CS106" s="119">
        <f t="shared" si="93"/>
        <v>0</v>
      </c>
      <c r="CT106" s="119">
        <f t="shared" si="94"/>
        <v>0</v>
      </c>
      <c r="CU106" s="119" t="str">
        <f t="shared" si="95"/>
        <v>0</v>
      </c>
      <c r="CV106" s="119" t="str">
        <f>IF(ISBLANK(CQ106), "", (POWER(CQ106/VLOOKUP(CU106,Anthro_Calc!C:P,13,FALSE),VLOOKUP(CU106,Anthro_Calc!C:P,12,FALSE))-1) / (VLOOKUP(CU106,Anthro_Calc!C:P,14,FALSE)*VLOOKUP(CU106,Anthro_Calc!C:P,12,FALSE)))</f>
        <v/>
      </c>
      <c r="CW106" s="119" t="str">
        <f>IF(ISBLANK(CQ106), "", -3 + (CQ106 -VLOOKUP(CU106,Anthro_Calc!C:P,4,FALSE)) / (VLOOKUP(CU106,Anthro_Calc!C:P,5,FALSE) - VLOOKUP(CU106,Anthro_Calc!C:P,4,FALSE)))</f>
        <v/>
      </c>
      <c r="CX106" s="119" t="str">
        <f>IF(ISBLANK(CQ106), "", 3 + (CQ106 -VLOOKUP(CU106,Anthro_Calc!C:P,10,FALSE)) / (VLOOKUP(CU106,Anthro_Calc!C:P,10,FALSE) - VLOOKUP(CU106,Anthro_Calc!C:P,9,FALSE)))</f>
        <v/>
      </c>
      <c r="CY106" s="128" t="str">
        <f t="shared" si="96"/>
        <v/>
      </c>
      <c r="CZ106" s="117" t="str">
        <f t="shared" si="97"/>
        <v/>
      </c>
      <c r="DA106" s="104" t="str">
        <f t="shared" si="98"/>
        <v/>
      </c>
      <c r="DB106" s="135"/>
    </row>
    <row r="107" spans="1:106" s="80" customFormat="1" ht="15" customHeight="1">
      <c r="A107" s="134">
        <f t="shared" si="50"/>
        <v>103</v>
      </c>
      <c r="B107" s="66"/>
      <c r="C107" s="66"/>
      <c r="D107" s="66"/>
      <c r="E107" s="66"/>
      <c r="F107" s="66"/>
      <c r="G107" s="66"/>
      <c r="H107" s="66"/>
      <c r="I107" s="66"/>
      <c r="J107" s="66"/>
      <c r="K107" s="66"/>
      <c r="L107" s="66"/>
      <c r="M107" s="71"/>
      <c r="N107" s="69" t="str">
        <f t="shared" ca="1" si="61"/>
        <v/>
      </c>
      <c r="O107" s="70"/>
      <c r="P107" s="70"/>
      <c r="Q107" s="71"/>
      <c r="R107" s="82"/>
      <c r="S107" s="72" t="str">
        <f t="shared" si="62"/>
        <v/>
      </c>
      <c r="T107" s="72" t="str">
        <f t="shared" si="63"/>
        <v/>
      </c>
      <c r="U107" s="72" t="str">
        <f t="shared" si="64"/>
        <v/>
      </c>
      <c r="V107" s="72" t="str">
        <f>IF(ISBLANK(R107), "", (POWER(R107/VLOOKUP(U107,Anthro_Calc!C:P,13,FALSE),VLOOKUP(U107,Anthro_Calc!C:P,12,FALSE))-1) / (VLOOKUP(U107,Anthro_Calc!C:P,14,FALSE)*VLOOKUP(U107,Anthro_Calc!C:P,12,FALSE)))</f>
        <v/>
      </c>
      <c r="W107" s="72" t="str">
        <f>IF(ISBLANK(R107), "", -3 + (R107 -VLOOKUP(U107,Anthro_Calc!C:P,4,FALSE)) / (VLOOKUP(U107,Anthro_Calc!C:P,5,FALSE) - VLOOKUP(U107,Anthro_Calc!C:P,4,FALSE)))</f>
        <v/>
      </c>
      <c r="X107" s="72" t="str">
        <f>IF(ISBLANK(R107), "", 3 + (R107 -VLOOKUP(U107,Anthro_Calc!C:P,10,FALSE)) / (VLOOKUP(U107,Anthro_Calc!C:P,10,FALSE) - VLOOKUP(U107,Anthro_Calc!C:P,9,FALSE)))</f>
        <v/>
      </c>
      <c r="Y107" s="120" t="str">
        <f t="shared" si="65"/>
        <v/>
      </c>
      <c r="Z107" s="117" t="str">
        <f t="shared" si="66"/>
        <v/>
      </c>
      <c r="AA107" s="104" t="str">
        <f t="shared" si="67"/>
        <v/>
      </c>
      <c r="AB107" s="71"/>
      <c r="AC107" s="74"/>
      <c r="AD107" s="78"/>
      <c r="AE107" s="75" t="str">
        <f t="shared" si="68"/>
        <v/>
      </c>
      <c r="AF107" s="72">
        <f t="shared" si="69"/>
        <v>0</v>
      </c>
      <c r="AG107" s="72">
        <f t="shared" si="70"/>
        <v>0</v>
      </c>
      <c r="AH107" s="72" t="str">
        <f t="shared" si="71"/>
        <v>0</v>
      </c>
      <c r="AI107" s="72" t="str">
        <f>IF(ISBLANK(AD107), "", (POWER(AD107/VLOOKUP(AH107,Anthro_Calc!C:P,13,FALSE),VLOOKUP(AH107,Anthro_Calc!C:P,12,FALSE))-1) / (VLOOKUP(AH107,Anthro_Calc!C:P,14,FALSE)*VLOOKUP(AH107,Anthro_Calc!C:P,12,FALSE)))</f>
        <v/>
      </c>
      <c r="AJ107" s="72" t="str">
        <f>IF(ISBLANK(AD107), "", -3 + (AD107 -VLOOKUP(AH107,Anthro_Calc!C:P,4,FALSE)) / (VLOOKUP(AH107,Anthro_Calc!C:P,5,FALSE) - VLOOKUP(AH107,Anthro_Calc!C:P,4,FALSE)))</f>
        <v/>
      </c>
      <c r="AK107" s="72" t="str">
        <f>IF(ISBLANK(AD107), "", 3 + (AD107 -VLOOKUP(AH107,Anthro_Calc!C:P,10,FALSE)) / (VLOOKUP(AH107,Anthro_Calc!C:P,10,FALSE) - VLOOKUP(AH107,Anthro_Calc!C:P,9,FALSE)))</f>
        <v/>
      </c>
      <c r="AL107" s="120" t="str">
        <f t="shared" si="72"/>
        <v/>
      </c>
      <c r="AM107" s="117" t="str">
        <f t="shared" si="73"/>
        <v/>
      </c>
      <c r="AN107" s="104" t="str">
        <f t="shared" si="74"/>
        <v/>
      </c>
      <c r="AO107" s="76" t="str">
        <f t="shared" si="51"/>
        <v/>
      </c>
      <c r="AP107" s="77"/>
      <c r="AQ107" s="77" t="str">
        <f t="shared" si="75"/>
        <v/>
      </c>
      <c r="AR107" s="71"/>
      <c r="AS107" s="74"/>
      <c r="AT107" s="82"/>
      <c r="AU107" s="75" t="str">
        <f t="shared" si="52"/>
        <v/>
      </c>
      <c r="AV107" s="72">
        <f t="shared" si="76"/>
        <v>0</v>
      </c>
      <c r="AW107" s="72">
        <f t="shared" si="77"/>
        <v>0</v>
      </c>
      <c r="AX107" s="72" t="str">
        <f t="shared" si="78"/>
        <v>0</v>
      </c>
      <c r="AY107" s="72" t="str">
        <f>IF(ISBLANK(AT107), "", (POWER(AT107/VLOOKUP(AX107,Anthro_Calc!C:P,13,FALSE),VLOOKUP(AX107,Anthro_Calc!C:P,12,FALSE))-1) / (VLOOKUP(AX107,Anthro_Calc!C:P,14,FALSE)*VLOOKUP(AX107,Anthro_Calc!C:P,12,FALSE)))</f>
        <v/>
      </c>
      <c r="AZ107" s="72" t="str">
        <f>IF(ISBLANK(AT107), "", -3 + (AT107 -VLOOKUP(AX107,Anthro_Calc!C:P,4,FALSE)) / (VLOOKUP(AX107,Anthro_Calc!C:P,5,FALSE) - VLOOKUP(AX107,Anthro_Calc!C:P,4,FALSE)))</f>
        <v/>
      </c>
      <c r="BA107" s="72" t="str">
        <f>IF(ISBLANK(AT107), "", 3 + (AT107 -VLOOKUP(AX107,Anthro_Calc!C:P,10,FALSE)) / (VLOOKUP(AX107,Anthro_Calc!C:P,10,FALSE) - VLOOKUP(AX107,Anthro_Calc!C:P,9,FALSE)))</f>
        <v/>
      </c>
      <c r="BB107" s="120" t="str">
        <f t="shared" si="79"/>
        <v/>
      </c>
      <c r="BC107" s="117" t="str">
        <f t="shared" si="80"/>
        <v/>
      </c>
      <c r="BD107" s="104" t="str">
        <f t="shared" si="53"/>
        <v/>
      </c>
      <c r="BE107" s="76" t="str">
        <f t="shared" si="54"/>
        <v/>
      </c>
      <c r="BF107" s="73" t="str">
        <f t="shared" si="81"/>
        <v/>
      </c>
      <c r="BG107" s="73" t="str">
        <f t="shared" si="55"/>
        <v/>
      </c>
      <c r="BH107" s="77"/>
      <c r="BI107" s="133"/>
      <c r="BJ107" s="71"/>
      <c r="BK107" s="74"/>
      <c r="BL107" s="78"/>
      <c r="BM107" s="75" t="str">
        <f t="shared" si="56"/>
        <v/>
      </c>
      <c r="BN107" s="72">
        <f t="shared" si="82"/>
        <v>0</v>
      </c>
      <c r="BO107" s="72">
        <f t="shared" si="99"/>
        <v>0</v>
      </c>
      <c r="BP107" s="72" t="str">
        <f t="shared" si="83"/>
        <v>0</v>
      </c>
      <c r="BQ107" s="72" t="str">
        <f>IF(ISBLANK(BL107), "", (POWER(BL107/VLOOKUP(BP107,Anthro_Calc!C:P,13,FALSE),VLOOKUP(BP107,Anthro_Calc!C:P,12,FALSE))-1) / (VLOOKUP(BP107,Anthro_Calc!C:P,14,FALSE)*VLOOKUP(BP107,Anthro_Calc!C:P,12,FALSE)))</f>
        <v/>
      </c>
      <c r="BR107" s="72" t="str">
        <f>IF(ISBLANK(BL107), "", -3 + (BL107 -VLOOKUP(BP107,Anthro_Calc!C:P,4,FALSE)) / (VLOOKUP(BP107,Anthro_Calc!C:P,5,FALSE) - VLOOKUP(BP107,Anthro_Calc!C:P,4,FALSE)))</f>
        <v/>
      </c>
      <c r="BS107" s="72" t="str">
        <f>IF(ISBLANK(BL107), "", 3 + (BL107 -VLOOKUP(BP107,Anthro_Calc!C:P,10,FALSE)) / (VLOOKUP(BP107,Anthro_Calc!C:P,10,FALSE) - VLOOKUP(BP107,Anthro_Calc!C:P,9,FALSE)))</f>
        <v/>
      </c>
      <c r="BT107" s="120" t="str">
        <f t="shared" si="84"/>
        <v/>
      </c>
      <c r="BU107" s="117" t="str">
        <f t="shared" si="85"/>
        <v/>
      </c>
      <c r="BV107" s="104" t="str">
        <f t="shared" si="86"/>
        <v/>
      </c>
      <c r="BW107" s="73" t="str">
        <f t="shared" si="57"/>
        <v/>
      </c>
      <c r="BX107" s="77"/>
      <c r="BY107" s="73" t="str">
        <f>IF(ISBLANK(BL107), "", VLOOKUP(Z107&amp;" "&amp;BV107&amp;" "&amp;BW107,Graduation_Criteria!$D$2:$E$34,2,FALSE))</f>
        <v/>
      </c>
      <c r="BZ107" s="73" t="str">
        <f t="shared" si="58"/>
        <v/>
      </c>
      <c r="CA107" s="71"/>
      <c r="CB107" s="74"/>
      <c r="CC107" s="74"/>
      <c r="CD107" s="115" t="str">
        <f t="shared" si="59"/>
        <v/>
      </c>
      <c r="CE107" s="79">
        <f t="shared" si="87"/>
        <v>0</v>
      </c>
      <c r="CF107" s="79">
        <f t="shared" si="88"/>
        <v>0</v>
      </c>
      <c r="CG107" s="79" t="str">
        <f t="shared" si="89"/>
        <v>0</v>
      </c>
      <c r="CH107" s="79" t="str">
        <f>IF(ISBLANK(CC107), "", (POWER(CC107/VLOOKUP(CG107,Anthro_Calc!C:P,13,FALSE),VLOOKUP(CG107,Anthro_Calc!C:P,12,FALSE))-1) / (VLOOKUP(CG107,Anthro_Calc!C:P,14,FALSE)*VLOOKUP(CG107,Anthro_Calc!C:P,12,FALSE)))</f>
        <v/>
      </c>
      <c r="CI107" s="79" t="str">
        <f>IF(ISBLANK(CC107), "", -3 + (CC107 -VLOOKUP(CG107,Anthro_Calc!C:P,4,FALSE)) / (VLOOKUP(CG107,Anthro_Calc!C:P,5,FALSE) - VLOOKUP(CG107,Anthro_Calc!C:P,4,FALSE)))</f>
        <v/>
      </c>
      <c r="CJ107" s="79" t="str">
        <f>IF(ISBLANK(CC107), "", 3 + (CC107 -VLOOKUP(CG107,Anthro_Calc!C:P,10,FALSE)) / (VLOOKUP(CG107,Anthro_Calc!C:P,10,FALSE) - VLOOKUP(CG107,Anthro_Calc!C:P,9,FALSE)))</f>
        <v/>
      </c>
      <c r="CK107" s="129" t="str">
        <f t="shared" si="90"/>
        <v/>
      </c>
      <c r="CL107" s="117" t="str">
        <f t="shared" si="91"/>
        <v/>
      </c>
      <c r="CM107" s="104" t="str">
        <f t="shared" si="92"/>
        <v/>
      </c>
      <c r="CN107" s="77"/>
      <c r="CO107" s="71"/>
      <c r="CP107" s="74"/>
      <c r="CQ107" s="74"/>
      <c r="CR107" s="118" t="str">
        <f t="shared" si="60"/>
        <v/>
      </c>
      <c r="CS107" s="119">
        <f t="shared" si="93"/>
        <v>0</v>
      </c>
      <c r="CT107" s="119">
        <f t="shared" si="94"/>
        <v>0</v>
      </c>
      <c r="CU107" s="119" t="str">
        <f t="shared" si="95"/>
        <v>0</v>
      </c>
      <c r="CV107" s="119" t="str">
        <f>IF(ISBLANK(CQ107), "", (POWER(CQ107/VLOOKUP(CU107,Anthro_Calc!C:P,13,FALSE),VLOOKUP(CU107,Anthro_Calc!C:P,12,FALSE))-1) / (VLOOKUP(CU107,Anthro_Calc!C:P,14,FALSE)*VLOOKUP(CU107,Anthro_Calc!C:P,12,FALSE)))</f>
        <v/>
      </c>
      <c r="CW107" s="119" t="str">
        <f>IF(ISBLANK(CQ107), "", -3 + (CQ107 -VLOOKUP(CU107,Anthro_Calc!C:P,4,FALSE)) / (VLOOKUP(CU107,Anthro_Calc!C:P,5,FALSE) - VLOOKUP(CU107,Anthro_Calc!C:P,4,FALSE)))</f>
        <v/>
      </c>
      <c r="CX107" s="119" t="str">
        <f>IF(ISBLANK(CQ107), "", 3 + (CQ107 -VLOOKUP(CU107,Anthro_Calc!C:P,10,FALSE)) / (VLOOKUP(CU107,Anthro_Calc!C:P,10,FALSE) - VLOOKUP(CU107,Anthro_Calc!C:P,9,FALSE)))</f>
        <v/>
      </c>
      <c r="CY107" s="128" t="str">
        <f t="shared" si="96"/>
        <v/>
      </c>
      <c r="CZ107" s="117" t="str">
        <f t="shared" si="97"/>
        <v/>
      </c>
      <c r="DA107" s="104" t="str">
        <f t="shared" si="98"/>
        <v/>
      </c>
      <c r="DB107" s="135"/>
    </row>
    <row r="108" spans="1:106" s="80" customFormat="1" ht="15" customHeight="1">
      <c r="A108" s="134">
        <f t="shared" si="50"/>
        <v>104</v>
      </c>
      <c r="B108" s="66"/>
      <c r="C108" s="66"/>
      <c r="D108" s="66"/>
      <c r="E108" s="66"/>
      <c r="F108" s="66"/>
      <c r="G108" s="66"/>
      <c r="H108" s="66"/>
      <c r="I108" s="66"/>
      <c r="J108" s="66"/>
      <c r="K108" s="66"/>
      <c r="L108" s="66"/>
      <c r="M108" s="71"/>
      <c r="N108" s="69" t="str">
        <f t="shared" ca="1" si="61"/>
        <v/>
      </c>
      <c r="O108" s="70"/>
      <c r="P108" s="70"/>
      <c r="Q108" s="71"/>
      <c r="R108" s="82"/>
      <c r="S108" s="72" t="str">
        <f t="shared" si="62"/>
        <v/>
      </c>
      <c r="T108" s="72" t="str">
        <f t="shared" si="63"/>
        <v/>
      </c>
      <c r="U108" s="72" t="str">
        <f t="shared" si="64"/>
        <v/>
      </c>
      <c r="V108" s="72" t="str">
        <f>IF(ISBLANK(R108), "", (POWER(R108/VLOOKUP(U108,Anthro_Calc!C:P,13,FALSE),VLOOKUP(U108,Anthro_Calc!C:P,12,FALSE))-1) / (VLOOKUP(U108,Anthro_Calc!C:P,14,FALSE)*VLOOKUP(U108,Anthro_Calc!C:P,12,FALSE)))</f>
        <v/>
      </c>
      <c r="W108" s="72" t="str">
        <f>IF(ISBLANK(R108), "", -3 + (R108 -VLOOKUP(U108,Anthro_Calc!C:P,4,FALSE)) / (VLOOKUP(U108,Anthro_Calc!C:P,5,FALSE) - VLOOKUP(U108,Anthro_Calc!C:P,4,FALSE)))</f>
        <v/>
      </c>
      <c r="X108" s="72" t="str">
        <f>IF(ISBLANK(R108), "", 3 + (R108 -VLOOKUP(U108,Anthro_Calc!C:P,10,FALSE)) / (VLOOKUP(U108,Anthro_Calc!C:P,10,FALSE) - VLOOKUP(U108,Anthro_Calc!C:P,9,FALSE)))</f>
        <v/>
      </c>
      <c r="Y108" s="120" t="str">
        <f t="shared" si="65"/>
        <v/>
      </c>
      <c r="Z108" s="117" t="str">
        <f t="shared" si="66"/>
        <v/>
      </c>
      <c r="AA108" s="104" t="str">
        <f t="shared" si="67"/>
        <v/>
      </c>
      <c r="AB108" s="71"/>
      <c r="AC108" s="74"/>
      <c r="AD108" s="78"/>
      <c r="AE108" s="75" t="str">
        <f t="shared" si="68"/>
        <v/>
      </c>
      <c r="AF108" s="72">
        <f t="shared" si="69"/>
        <v>0</v>
      </c>
      <c r="AG108" s="72">
        <f t="shared" si="70"/>
        <v>0</v>
      </c>
      <c r="AH108" s="72" t="str">
        <f t="shared" si="71"/>
        <v>0</v>
      </c>
      <c r="AI108" s="72" t="str">
        <f>IF(ISBLANK(AD108), "", (POWER(AD108/VLOOKUP(AH108,Anthro_Calc!C:P,13,FALSE),VLOOKUP(AH108,Anthro_Calc!C:P,12,FALSE))-1) / (VLOOKUP(AH108,Anthro_Calc!C:P,14,FALSE)*VLOOKUP(AH108,Anthro_Calc!C:P,12,FALSE)))</f>
        <v/>
      </c>
      <c r="AJ108" s="72" t="str">
        <f>IF(ISBLANK(AD108), "", -3 + (AD108 -VLOOKUP(AH108,Anthro_Calc!C:P,4,FALSE)) / (VLOOKUP(AH108,Anthro_Calc!C:P,5,FALSE) - VLOOKUP(AH108,Anthro_Calc!C:P,4,FALSE)))</f>
        <v/>
      </c>
      <c r="AK108" s="72" t="str">
        <f>IF(ISBLANK(AD108), "", 3 + (AD108 -VLOOKUP(AH108,Anthro_Calc!C:P,10,FALSE)) / (VLOOKUP(AH108,Anthro_Calc!C:P,10,FALSE) - VLOOKUP(AH108,Anthro_Calc!C:P,9,FALSE)))</f>
        <v/>
      </c>
      <c r="AL108" s="120" t="str">
        <f t="shared" si="72"/>
        <v/>
      </c>
      <c r="AM108" s="117" t="str">
        <f t="shared" si="73"/>
        <v/>
      </c>
      <c r="AN108" s="104" t="str">
        <f t="shared" si="74"/>
        <v/>
      </c>
      <c r="AO108" s="76" t="str">
        <f t="shared" si="51"/>
        <v/>
      </c>
      <c r="AP108" s="77"/>
      <c r="AQ108" s="77" t="str">
        <f t="shared" si="75"/>
        <v/>
      </c>
      <c r="AR108" s="71"/>
      <c r="AS108" s="74"/>
      <c r="AT108" s="82"/>
      <c r="AU108" s="75" t="str">
        <f t="shared" si="52"/>
        <v/>
      </c>
      <c r="AV108" s="72">
        <f t="shared" si="76"/>
        <v>0</v>
      </c>
      <c r="AW108" s="72">
        <f t="shared" si="77"/>
        <v>0</v>
      </c>
      <c r="AX108" s="72" t="str">
        <f t="shared" si="78"/>
        <v>0</v>
      </c>
      <c r="AY108" s="72" t="str">
        <f>IF(ISBLANK(AT108), "", (POWER(AT108/VLOOKUP(AX108,Anthro_Calc!C:P,13,FALSE),VLOOKUP(AX108,Anthro_Calc!C:P,12,FALSE))-1) / (VLOOKUP(AX108,Anthro_Calc!C:P,14,FALSE)*VLOOKUP(AX108,Anthro_Calc!C:P,12,FALSE)))</f>
        <v/>
      </c>
      <c r="AZ108" s="72" t="str">
        <f>IF(ISBLANK(AT108), "", -3 + (AT108 -VLOOKUP(AX108,Anthro_Calc!C:P,4,FALSE)) / (VLOOKUP(AX108,Anthro_Calc!C:P,5,FALSE) - VLOOKUP(AX108,Anthro_Calc!C:P,4,FALSE)))</f>
        <v/>
      </c>
      <c r="BA108" s="72" t="str">
        <f>IF(ISBLANK(AT108), "", 3 + (AT108 -VLOOKUP(AX108,Anthro_Calc!C:P,10,FALSE)) / (VLOOKUP(AX108,Anthro_Calc!C:P,10,FALSE) - VLOOKUP(AX108,Anthro_Calc!C:P,9,FALSE)))</f>
        <v/>
      </c>
      <c r="BB108" s="120" t="str">
        <f t="shared" si="79"/>
        <v/>
      </c>
      <c r="BC108" s="117" t="str">
        <f t="shared" si="80"/>
        <v/>
      </c>
      <c r="BD108" s="104" t="str">
        <f t="shared" si="53"/>
        <v/>
      </c>
      <c r="BE108" s="76" t="str">
        <f t="shared" si="54"/>
        <v/>
      </c>
      <c r="BF108" s="73" t="str">
        <f t="shared" si="81"/>
        <v/>
      </c>
      <c r="BG108" s="73" t="str">
        <f t="shared" si="55"/>
        <v/>
      </c>
      <c r="BH108" s="77"/>
      <c r="BI108" s="133"/>
      <c r="BJ108" s="71"/>
      <c r="BK108" s="74"/>
      <c r="BL108" s="78"/>
      <c r="BM108" s="75" t="str">
        <f t="shared" si="56"/>
        <v/>
      </c>
      <c r="BN108" s="72">
        <f t="shared" si="82"/>
        <v>0</v>
      </c>
      <c r="BO108" s="72">
        <f t="shared" si="99"/>
        <v>0</v>
      </c>
      <c r="BP108" s="72" t="str">
        <f t="shared" si="83"/>
        <v>0</v>
      </c>
      <c r="BQ108" s="72" t="str">
        <f>IF(ISBLANK(BL108), "", (POWER(BL108/VLOOKUP(BP108,Anthro_Calc!C:P,13,FALSE),VLOOKUP(BP108,Anthro_Calc!C:P,12,FALSE))-1) / (VLOOKUP(BP108,Anthro_Calc!C:P,14,FALSE)*VLOOKUP(BP108,Anthro_Calc!C:P,12,FALSE)))</f>
        <v/>
      </c>
      <c r="BR108" s="72" t="str">
        <f>IF(ISBLANK(BL108), "", -3 + (BL108 -VLOOKUP(BP108,Anthro_Calc!C:P,4,FALSE)) / (VLOOKUP(BP108,Anthro_Calc!C:P,5,FALSE) - VLOOKUP(BP108,Anthro_Calc!C:P,4,FALSE)))</f>
        <v/>
      </c>
      <c r="BS108" s="72" t="str">
        <f>IF(ISBLANK(BL108), "", 3 + (BL108 -VLOOKUP(BP108,Anthro_Calc!C:P,10,FALSE)) / (VLOOKUP(BP108,Anthro_Calc!C:P,10,FALSE) - VLOOKUP(BP108,Anthro_Calc!C:P,9,FALSE)))</f>
        <v/>
      </c>
      <c r="BT108" s="120" t="str">
        <f t="shared" si="84"/>
        <v/>
      </c>
      <c r="BU108" s="117" t="str">
        <f t="shared" si="85"/>
        <v/>
      </c>
      <c r="BV108" s="104" t="str">
        <f t="shared" si="86"/>
        <v/>
      </c>
      <c r="BW108" s="73" t="str">
        <f t="shared" si="57"/>
        <v/>
      </c>
      <c r="BX108" s="77"/>
      <c r="BY108" s="73" t="str">
        <f>IF(ISBLANK(BL108), "", VLOOKUP(Z108&amp;" "&amp;BV108&amp;" "&amp;BW108,Graduation_Criteria!$D$2:$E$34,2,FALSE))</f>
        <v/>
      </c>
      <c r="BZ108" s="73" t="str">
        <f t="shared" si="58"/>
        <v/>
      </c>
      <c r="CA108" s="71"/>
      <c r="CB108" s="74"/>
      <c r="CC108" s="74"/>
      <c r="CD108" s="115" t="str">
        <f t="shared" si="59"/>
        <v/>
      </c>
      <c r="CE108" s="79">
        <f t="shared" si="87"/>
        <v>0</v>
      </c>
      <c r="CF108" s="79">
        <f t="shared" si="88"/>
        <v>0</v>
      </c>
      <c r="CG108" s="79" t="str">
        <f t="shared" si="89"/>
        <v>0</v>
      </c>
      <c r="CH108" s="79" t="str">
        <f>IF(ISBLANK(CC108), "", (POWER(CC108/VLOOKUP(CG108,Anthro_Calc!C:P,13,FALSE),VLOOKUP(CG108,Anthro_Calc!C:P,12,FALSE))-1) / (VLOOKUP(CG108,Anthro_Calc!C:P,14,FALSE)*VLOOKUP(CG108,Anthro_Calc!C:P,12,FALSE)))</f>
        <v/>
      </c>
      <c r="CI108" s="79" t="str">
        <f>IF(ISBLANK(CC108), "", -3 + (CC108 -VLOOKUP(CG108,Anthro_Calc!C:P,4,FALSE)) / (VLOOKUP(CG108,Anthro_Calc!C:P,5,FALSE) - VLOOKUP(CG108,Anthro_Calc!C:P,4,FALSE)))</f>
        <v/>
      </c>
      <c r="CJ108" s="79" t="str">
        <f>IF(ISBLANK(CC108), "", 3 + (CC108 -VLOOKUP(CG108,Anthro_Calc!C:P,10,FALSE)) / (VLOOKUP(CG108,Anthro_Calc!C:P,10,FALSE) - VLOOKUP(CG108,Anthro_Calc!C:P,9,FALSE)))</f>
        <v/>
      </c>
      <c r="CK108" s="129" t="str">
        <f t="shared" si="90"/>
        <v/>
      </c>
      <c r="CL108" s="117" t="str">
        <f t="shared" si="91"/>
        <v/>
      </c>
      <c r="CM108" s="104" t="str">
        <f t="shared" si="92"/>
        <v/>
      </c>
      <c r="CN108" s="77"/>
      <c r="CO108" s="71"/>
      <c r="CP108" s="74"/>
      <c r="CQ108" s="74"/>
      <c r="CR108" s="118" t="str">
        <f t="shared" si="60"/>
        <v/>
      </c>
      <c r="CS108" s="119">
        <f t="shared" si="93"/>
        <v>0</v>
      </c>
      <c r="CT108" s="119">
        <f t="shared" si="94"/>
        <v>0</v>
      </c>
      <c r="CU108" s="119" t="str">
        <f t="shared" si="95"/>
        <v>0</v>
      </c>
      <c r="CV108" s="119" t="str">
        <f>IF(ISBLANK(CQ108), "", (POWER(CQ108/VLOOKUP(CU108,Anthro_Calc!C:P,13,FALSE),VLOOKUP(CU108,Anthro_Calc!C:P,12,FALSE))-1) / (VLOOKUP(CU108,Anthro_Calc!C:P,14,FALSE)*VLOOKUP(CU108,Anthro_Calc!C:P,12,FALSE)))</f>
        <v/>
      </c>
      <c r="CW108" s="119" t="str">
        <f>IF(ISBLANK(CQ108), "", -3 + (CQ108 -VLOOKUP(CU108,Anthro_Calc!C:P,4,FALSE)) / (VLOOKUP(CU108,Anthro_Calc!C:P,5,FALSE) - VLOOKUP(CU108,Anthro_Calc!C:P,4,FALSE)))</f>
        <v/>
      </c>
      <c r="CX108" s="119" t="str">
        <f>IF(ISBLANK(CQ108), "", 3 + (CQ108 -VLOOKUP(CU108,Anthro_Calc!C:P,10,FALSE)) / (VLOOKUP(CU108,Anthro_Calc!C:P,10,FALSE) - VLOOKUP(CU108,Anthro_Calc!C:P,9,FALSE)))</f>
        <v/>
      </c>
      <c r="CY108" s="128" t="str">
        <f t="shared" si="96"/>
        <v/>
      </c>
      <c r="CZ108" s="117" t="str">
        <f t="shared" si="97"/>
        <v/>
      </c>
      <c r="DA108" s="104" t="str">
        <f t="shared" si="98"/>
        <v/>
      </c>
      <c r="DB108" s="135"/>
    </row>
    <row r="109" spans="1:106" s="80" customFormat="1" ht="15" customHeight="1">
      <c r="A109" s="134">
        <f t="shared" si="50"/>
        <v>105</v>
      </c>
      <c r="B109" s="66"/>
      <c r="C109" s="66"/>
      <c r="D109" s="66"/>
      <c r="E109" s="66"/>
      <c r="F109" s="66"/>
      <c r="G109" s="66"/>
      <c r="H109" s="66"/>
      <c r="I109" s="66"/>
      <c r="J109" s="66"/>
      <c r="K109" s="66"/>
      <c r="L109" s="66"/>
      <c r="M109" s="71"/>
      <c r="N109" s="69" t="str">
        <f t="shared" ca="1" si="61"/>
        <v/>
      </c>
      <c r="O109" s="70"/>
      <c r="P109" s="70"/>
      <c r="Q109" s="71"/>
      <c r="R109" s="82"/>
      <c r="S109" s="72" t="str">
        <f t="shared" si="62"/>
        <v/>
      </c>
      <c r="T109" s="72" t="str">
        <f t="shared" si="63"/>
        <v/>
      </c>
      <c r="U109" s="72" t="str">
        <f t="shared" si="64"/>
        <v/>
      </c>
      <c r="V109" s="72" t="str">
        <f>IF(ISBLANK(R109), "", (POWER(R109/VLOOKUP(U109,Anthro_Calc!C:P,13,FALSE),VLOOKUP(U109,Anthro_Calc!C:P,12,FALSE))-1) / (VLOOKUP(U109,Anthro_Calc!C:P,14,FALSE)*VLOOKUP(U109,Anthro_Calc!C:P,12,FALSE)))</f>
        <v/>
      </c>
      <c r="W109" s="72" t="str">
        <f>IF(ISBLANK(R109), "", -3 + (R109 -VLOOKUP(U109,Anthro_Calc!C:P,4,FALSE)) / (VLOOKUP(U109,Anthro_Calc!C:P,5,FALSE) - VLOOKUP(U109,Anthro_Calc!C:P,4,FALSE)))</f>
        <v/>
      </c>
      <c r="X109" s="72" t="str">
        <f>IF(ISBLANK(R109), "", 3 + (R109 -VLOOKUP(U109,Anthro_Calc!C:P,10,FALSE)) / (VLOOKUP(U109,Anthro_Calc!C:P,10,FALSE) - VLOOKUP(U109,Anthro_Calc!C:P,9,FALSE)))</f>
        <v/>
      </c>
      <c r="Y109" s="120" t="str">
        <f t="shared" si="65"/>
        <v/>
      </c>
      <c r="Z109" s="117" t="str">
        <f t="shared" si="66"/>
        <v/>
      </c>
      <c r="AA109" s="104" t="str">
        <f t="shared" si="67"/>
        <v/>
      </c>
      <c r="AB109" s="71"/>
      <c r="AC109" s="74"/>
      <c r="AD109" s="78"/>
      <c r="AE109" s="75" t="str">
        <f t="shared" si="68"/>
        <v/>
      </c>
      <c r="AF109" s="72">
        <f t="shared" si="69"/>
        <v>0</v>
      </c>
      <c r="AG109" s="72">
        <f t="shared" si="70"/>
        <v>0</v>
      </c>
      <c r="AH109" s="72" t="str">
        <f t="shared" si="71"/>
        <v>0</v>
      </c>
      <c r="AI109" s="72" t="str">
        <f>IF(ISBLANK(AD109), "", (POWER(AD109/VLOOKUP(AH109,Anthro_Calc!C:P,13,FALSE),VLOOKUP(AH109,Anthro_Calc!C:P,12,FALSE))-1) / (VLOOKUP(AH109,Anthro_Calc!C:P,14,FALSE)*VLOOKUP(AH109,Anthro_Calc!C:P,12,FALSE)))</f>
        <v/>
      </c>
      <c r="AJ109" s="72" t="str">
        <f>IF(ISBLANK(AD109), "", -3 + (AD109 -VLOOKUP(AH109,Anthro_Calc!C:P,4,FALSE)) / (VLOOKUP(AH109,Anthro_Calc!C:P,5,FALSE) - VLOOKUP(AH109,Anthro_Calc!C:P,4,FALSE)))</f>
        <v/>
      </c>
      <c r="AK109" s="72" t="str">
        <f>IF(ISBLANK(AD109), "", 3 + (AD109 -VLOOKUP(AH109,Anthro_Calc!C:P,10,FALSE)) / (VLOOKUP(AH109,Anthro_Calc!C:P,10,FALSE) - VLOOKUP(AH109,Anthro_Calc!C:P,9,FALSE)))</f>
        <v/>
      </c>
      <c r="AL109" s="120" t="str">
        <f t="shared" si="72"/>
        <v/>
      </c>
      <c r="AM109" s="117" t="str">
        <f t="shared" si="73"/>
        <v/>
      </c>
      <c r="AN109" s="104" t="str">
        <f t="shared" si="74"/>
        <v/>
      </c>
      <c r="AO109" s="76" t="str">
        <f t="shared" si="51"/>
        <v/>
      </c>
      <c r="AP109" s="77"/>
      <c r="AQ109" s="77" t="str">
        <f t="shared" si="75"/>
        <v/>
      </c>
      <c r="AR109" s="71"/>
      <c r="AS109" s="74"/>
      <c r="AT109" s="82"/>
      <c r="AU109" s="75" t="str">
        <f t="shared" si="52"/>
        <v/>
      </c>
      <c r="AV109" s="72">
        <f t="shared" si="76"/>
        <v>0</v>
      </c>
      <c r="AW109" s="72">
        <f t="shared" si="77"/>
        <v>0</v>
      </c>
      <c r="AX109" s="72" t="str">
        <f t="shared" si="78"/>
        <v>0</v>
      </c>
      <c r="AY109" s="72" t="str">
        <f>IF(ISBLANK(AT109), "", (POWER(AT109/VLOOKUP(AX109,Anthro_Calc!C:P,13,FALSE),VLOOKUP(AX109,Anthro_Calc!C:P,12,FALSE))-1) / (VLOOKUP(AX109,Anthro_Calc!C:P,14,FALSE)*VLOOKUP(AX109,Anthro_Calc!C:P,12,FALSE)))</f>
        <v/>
      </c>
      <c r="AZ109" s="72" t="str">
        <f>IF(ISBLANK(AT109), "", -3 + (AT109 -VLOOKUP(AX109,Anthro_Calc!C:P,4,FALSE)) / (VLOOKUP(AX109,Anthro_Calc!C:P,5,FALSE) - VLOOKUP(AX109,Anthro_Calc!C:P,4,FALSE)))</f>
        <v/>
      </c>
      <c r="BA109" s="72" t="str">
        <f>IF(ISBLANK(AT109), "", 3 + (AT109 -VLOOKUP(AX109,Anthro_Calc!C:P,10,FALSE)) / (VLOOKUP(AX109,Anthro_Calc!C:P,10,FALSE) - VLOOKUP(AX109,Anthro_Calc!C:P,9,FALSE)))</f>
        <v/>
      </c>
      <c r="BB109" s="120" t="str">
        <f t="shared" si="79"/>
        <v/>
      </c>
      <c r="BC109" s="117" t="str">
        <f t="shared" si="80"/>
        <v/>
      </c>
      <c r="BD109" s="104" t="str">
        <f t="shared" si="53"/>
        <v/>
      </c>
      <c r="BE109" s="76" t="str">
        <f t="shared" si="54"/>
        <v/>
      </c>
      <c r="BF109" s="73" t="str">
        <f t="shared" si="81"/>
        <v/>
      </c>
      <c r="BG109" s="73" t="str">
        <f t="shared" si="55"/>
        <v/>
      </c>
      <c r="BH109" s="77"/>
      <c r="BI109" s="133"/>
      <c r="BJ109" s="71"/>
      <c r="BK109" s="74"/>
      <c r="BL109" s="78"/>
      <c r="BM109" s="75" t="str">
        <f t="shared" si="56"/>
        <v/>
      </c>
      <c r="BN109" s="72">
        <f t="shared" si="82"/>
        <v>0</v>
      </c>
      <c r="BO109" s="72">
        <f t="shared" si="99"/>
        <v>0</v>
      </c>
      <c r="BP109" s="72" t="str">
        <f t="shared" si="83"/>
        <v>0</v>
      </c>
      <c r="BQ109" s="72" t="str">
        <f>IF(ISBLANK(BL109), "", (POWER(BL109/VLOOKUP(BP109,Anthro_Calc!C:P,13,FALSE),VLOOKUP(BP109,Anthro_Calc!C:P,12,FALSE))-1) / (VLOOKUP(BP109,Anthro_Calc!C:P,14,FALSE)*VLOOKUP(BP109,Anthro_Calc!C:P,12,FALSE)))</f>
        <v/>
      </c>
      <c r="BR109" s="72" t="str">
        <f>IF(ISBLANK(BL109), "", -3 + (BL109 -VLOOKUP(BP109,Anthro_Calc!C:P,4,FALSE)) / (VLOOKUP(BP109,Anthro_Calc!C:P,5,FALSE) - VLOOKUP(BP109,Anthro_Calc!C:P,4,FALSE)))</f>
        <v/>
      </c>
      <c r="BS109" s="72" t="str">
        <f>IF(ISBLANK(BL109), "", 3 + (BL109 -VLOOKUP(BP109,Anthro_Calc!C:P,10,FALSE)) / (VLOOKUP(BP109,Anthro_Calc!C:P,10,FALSE) - VLOOKUP(BP109,Anthro_Calc!C:P,9,FALSE)))</f>
        <v/>
      </c>
      <c r="BT109" s="120" t="str">
        <f t="shared" si="84"/>
        <v/>
      </c>
      <c r="BU109" s="117" t="str">
        <f t="shared" si="85"/>
        <v/>
      </c>
      <c r="BV109" s="104" t="str">
        <f t="shared" si="86"/>
        <v/>
      </c>
      <c r="BW109" s="73" t="str">
        <f t="shared" si="57"/>
        <v/>
      </c>
      <c r="BX109" s="77"/>
      <c r="BY109" s="73" t="str">
        <f>IF(ISBLANK(BL109), "", VLOOKUP(Z109&amp;" "&amp;BV109&amp;" "&amp;BW109,Graduation_Criteria!$D$2:$E$34,2,FALSE))</f>
        <v/>
      </c>
      <c r="BZ109" s="73" t="str">
        <f t="shared" si="58"/>
        <v/>
      </c>
      <c r="CA109" s="71"/>
      <c r="CB109" s="74"/>
      <c r="CC109" s="74"/>
      <c r="CD109" s="115" t="str">
        <f t="shared" si="59"/>
        <v/>
      </c>
      <c r="CE109" s="79">
        <f t="shared" si="87"/>
        <v>0</v>
      </c>
      <c r="CF109" s="79">
        <f t="shared" si="88"/>
        <v>0</v>
      </c>
      <c r="CG109" s="79" t="str">
        <f t="shared" si="89"/>
        <v>0</v>
      </c>
      <c r="CH109" s="79" t="str">
        <f>IF(ISBLANK(CC109), "", (POWER(CC109/VLOOKUP(CG109,Anthro_Calc!C:P,13,FALSE),VLOOKUP(CG109,Anthro_Calc!C:P,12,FALSE))-1) / (VLOOKUP(CG109,Anthro_Calc!C:P,14,FALSE)*VLOOKUP(CG109,Anthro_Calc!C:P,12,FALSE)))</f>
        <v/>
      </c>
      <c r="CI109" s="79" t="str">
        <f>IF(ISBLANK(CC109), "", -3 + (CC109 -VLOOKUP(CG109,Anthro_Calc!C:P,4,FALSE)) / (VLOOKUP(CG109,Anthro_Calc!C:P,5,FALSE) - VLOOKUP(CG109,Anthro_Calc!C:P,4,FALSE)))</f>
        <v/>
      </c>
      <c r="CJ109" s="79" t="str">
        <f>IF(ISBLANK(CC109), "", 3 + (CC109 -VLOOKUP(CG109,Anthro_Calc!C:P,10,FALSE)) / (VLOOKUP(CG109,Anthro_Calc!C:P,10,FALSE) - VLOOKUP(CG109,Anthro_Calc!C:P,9,FALSE)))</f>
        <v/>
      </c>
      <c r="CK109" s="129" t="str">
        <f t="shared" si="90"/>
        <v/>
      </c>
      <c r="CL109" s="117" t="str">
        <f t="shared" si="91"/>
        <v/>
      </c>
      <c r="CM109" s="104" t="str">
        <f t="shared" si="92"/>
        <v/>
      </c>
      <c r="CN109" s="77"/>
      <c r="CO109" s="71"/>
      <c r="CP109" s="74"/>
      <c r="CQ109" s="74"/>
      <c r="CR109" s="118" t="str">
        <f t="shared" si="60"/>
        <v/>
      </c>
      <c r="CS109" s="119">
        <f t="shared" si="93"/>
        <v>0</v>
      </c>
      <c r="CT109" s="119">
        <f t="shared" si="94"/>
        <v>0</v>
      </c>
      <c r="CU109" s="119" t="str">
        <f t="shared" si="95"/>
        <v>0</v>
      </c>
      <c r="CV109" s="119" t="str">
        <f>IF(ISBLANK(CQ109), "", (POWER(CQ109/VLOOKUP(CU109,Anthro_Calc!C:P,13,FALSE),VLOOKUP(CU109,Anthro_Calc!C:P,12,FALSE))-1) / (VLOOKUP(CU109,Anthro_Calc!C:P,14,FALSE)*VLOOKUP(CU109,Anthro_Calc!C:P,12,FALSE)))</f>
        <v/>
      </c>
      <c r="CW109" s="119" t="str">
        <f>IF(ISBLANK(CQ109), "", -3 + (CQ109 -VLOOKUP(CU109,Anthro_Calc!C:P,4,FALSE)) / (VLOOKUP(CU109,Anthro_Calc!C:P,5,FALSE) - VLOOKUP(CU109,Anthro_Calc!C:P,4,FALSE)))</f>
        <v/>
      </c>
      <c r="CX109" s="119" t="str">
        <f>IF(ISBLANK(CQ109), "", 3 + (CQ109 -VLOOKUP(CU109,Anthro_Calc!C:P,10,FALSE)) / (VLOOKUP(CU109,Anthro_Calc!C:P,10,FALSE) - VLOOKUP(CU109,Anthro_Calc!C:P,9,FALSE)))</f>
        <v/>
      </c>
      <c r="CY109" s="128" t="str">
        <f t="shared" si="96"/>
        <v/>
      </c>
      <c r="CZ109" s="117" t="str">
        <f t="shared" si="97"/>
        <v/>
      </c>
      <c r="DA109" s="104" t="str">
        <f t="shared" si="98"/>
        <v/>
      </c>
      <c r="DB109" s="135"/>
    </row>
    <row r="110" spans="1:106" s="80" customFormat="1" ht="15" customHeight="1">
      <c r="A110" s="134">
        <f t="shared" si="50"/>
        <v>106</v>
      </c>
      <c r="B110" s="66"/>
      <c r="C110" s="66"/>
      <c r="D110" s="66"/>
      <c r="E110" s="66"/>
      <c r="F110" s="66"/>
      <c r="G110" s="66"/>
      <c r="H110" s="66"/>
      <c r="I110" s="66"/>
      <c r="J110" s="66"/>
      <c r="K110" s="66"/>
      <c r="L110" s="66"/>
      <c r="M110" s="71"/>
      <c r="N110" s="69" t="str">
        <f t="shared" ca="1" si="61"/>
        <v/>
      </c>
      <c r="O110" s="70"/>
      <c r="P110" s="70"/>
      <c r="Q110" s="71"/>
      <c r="R110" s="82"/>
      <c r="S110" s="72" t="str">
        <f t="shared" si="62"/>
        <v/>
      </c>
      <c r="T110" s="72" t="str">
        <f t="shared" si="63"/>
        <v/>
      </c>
      <c r="U110" s="72" t="str">
        <f t="shared" si="64"/>
        <v/>
      </c>
      <c r="V110" s="72" t="str">
        <f>IF(ISBLANK(R110), "", (POWER(R110/VLOOKUP(U110,Anthro_Calc!C:P,13,FALSE),VLOOKUP(U110,Anthro_Calc!C:P,12,FALSE))-1) / (VLOOKUP(U110,Anthro_Calc!C:P,14,FALSE)*VLOOKUP(U110,Anthro_Calc!C:P,12,FALSE)))</f>
        <v/>
      </c>
      <c r="W110" s="72" t="str">
        <f>IF(ISBLANK(R110), "", -3 + (R110 -VLOOKUP(U110,Anthro_Calc!C:P,4,FALSE)) / (VLOOKUP(U110,Anthro_Calc!C:P,5,FALSE) - VLOOKUP(U110,Anthro_Calc!C:P,4,FALSE)))</f>
        <v/>
      </c>
      <c r="X110" s="72" t="str">
        <f>IF(ISBLANK(R110), "", 3 + (R110 -VLOOKUP(U110,Anthro_Calc!C:P,10,FALSE)) / (VLOOKUP(U110,Anthro_Calc!C:P,10,FALSE) - VLOOKUP(U110,Anthro_Calc!C:P,9,FALSE)))</f>
        <v/>
      </c>
      <c r="Y110" s="120" t="str">
        <f t="shared" si="65"/>
        <v/>
      </c>
      <c r="Z110" s="117" t="str">
        <f t="shared" si="66"/>
        <v/>
      </c>
      <c r="AA110" s="104" t="str">
        <f t="shared" si="67"/>
        <v/>
      </c>
      <c r="AB110" s="71"/>
      <c r="AC110" s="74"/>
      <c r="AD110" s="78"/>
      <c r="AE110" s="75" t="str">
        <f t="shared" si="68"/>
        <v/>
      </c>
      <c r="AF110" s="72">
        <f t="shared" si="69"/>
        <v>0</v>
      </c>
      <c r="AG110" s="72">
        <f t="shared" si="70"/>
        <v>0</v>
      </c>
      <c r="AH110" s="72" t="str">
        <f t="shared" si="71"/>
        <v>0</v>
      </c>
      <c r="AI110" s="72" t="str">
        <f>IF(ISBLANK(AD110), "", (POWER(AD110/VLOOKUP(AH110,Anthro_Calc!C:P,13,FALSE),VLOOKUP(AH110,Anthro_Calc!C:P,12,FALSE))-1) / (VLOOKUP(AH110,Anthro_Calc!C:P,14,FALSE)*VLOOKUP(AH110,Anthro_Calc!C:P,12,FALSE)))</f>
        <v/>
      </c>
      <c r="AJ110" s="72" t="str">
        <f>IF(ISBLANK(AD110), "", -3 + (AD110 -VLOOKUP(AH110,Anthro_Calc!C:P,4,FALSE)) / (VLOOKUP(AH110,Anthro_Calc!C:P,5,FALSE) - VLOOKUP(AH110,Anthro_Calc!C:P,4,FALSE)))</f>
        <v/>
      </c>
      <c r="AK110" s="72" t="str">
        <f>IF(ISBLANK(AD110), "", 3 + (AD110 -VLOOKUP(AH110,Anthro_Calc!C:P,10,FALSE)) / (VLOOKUP(AH110,Anthro_Calc!C:P,10,FALSE) - VLOOKUP(AH110,Anthro_Calc!C:P,9,FALSE)))</f>
        <v/>
      </c>
      <c r="AL110" s="120" t="str">
        <f t="shared" si="72"/>
        <v/>
      </c>
      <c r="AM110" s="117" t="str">
        <f t="shared" si="73"/>
        <v/>
      </c>
      <c r="AN110" s="104" t="str">
        <f t="shared" si="74"/>
        <v/>
      </c>
      <c r="AO110" s="76" t="str">
        <f t="shared" si="51"/>
        <v/>
      </c>
      <c r="AP110" s="77"/>
      <c r="AQ110" s="77" t="str">
        <f t="shared" si="75"/>
        <v/>
      </c>
      <c r="AR110" s="71"/>
      <c r="AS110" s="74"/>
      <c r="AT110" s="82"/>
      <c r="AU110" s="75" t="str">
        <f t="shared" si="52"/>
        <v/>
      </c>
      <c r="AV110" s="72">
        <f t="shared" si="76"/>
        <v>0</v>
      </c>
      <c r="AW110" s="72">
        <f t="shared" si="77"/>
        <v>0</v>
      </c>
      <c r="AX110" s="72" t="str">
        <f t="shared" si="78"/>
        <v>0</v>
      </c>
      <c r="AY110" s="72" t="str">
        <f>IF(ISBLANK(AT110), "", (POWER(AT110/VLOOKUP(AX110,Anthro_Calc!C:P,13,FALSE),VLOOKUP(AX110,Anthro_Calc!C:P,12,FALSE))-1) / (VLOOKUP(AX110,Anthro_Calc!C:P,14,FALSE)*VLOOKUP(AX110,Anthro_Calc!C:P,12,FALSE)))</f>
        <v/>
      </c>
      <c r="AZ110" s="72" t="str">
        <f>IF(ISBLANK(AT110), "", -3 + (AT110 -VLOOKUP(AX110,Anthro_Calc!C:P,4,FALSE)) / (VLOOKUP(AX110,Anthro_Calc!C:P,5,FALSE) - VLOOKUP(AX110,Anthro_Calc!C:P,4,FALSE)))</f>
        <v/>
      </c>
      <c r="BA110" s="72" t="str">
        <f>IF(ISBLANK(AT110), "", 3 + (AT110 -VLOOKUP(AX110,Anthro_Calc!C:P,10,FALSE)) / (VLOOKUP(AX110,Anthro_Calc!C:P,10,FALSE) - VLOOKUP(AX110,Anthro_Calc!C:P,9,FALSE)))</f>
        <v/>
      </c>
      <c r="BB110" s="120" t="str">
        <f t="shared" si="79"/>
        <v/>
      </c>
      <c r="BC110" s="117" t="str">
        <f t="shared" si="80"/>
        <v/>
      </c>
      <c r="BD110" s="104" t="str">
        <f t="shared" si="53"/>
        <v/>
      </c>
      <c r="BE110" s="76" t="str">
        <f t="shared" si="54"/>
        <v/>
      </c>
      <c r="BF110" s="73" t="str">
        <f t="shared" si="81"/>
        <v/>
      </c>
      <c r="BG110" s="73" t="str">
        <f t="shared" si="55"/>
        <v/>
      </c>
      <c r="BH110" s="77"/>
      <c r="BI110" s="133"/>
      <c r="BJ110" s="71"/>
      <c r="BK110" s="74"/>
      <c r="BL110" s="78"/>
      <c r="BM110" s="75" t="str">
        <f t="shared" si="56"/>
        <v/>
      </c>
      <c r="BN110" s="72">
        <f t="shared" si="82"/>
        <v>0</v>
      </c>
      <c r="BO110" s="72">
        <f t="shared" si="99"/>
        <v>0</v>
      </c>
      <c r="BP110" s="72" t="str">
        <f t="shared" si="83"/>
        <v>0</v>
      </c>
      <c r="BQ110" s="72" t="str">
        <f>IF(ISBLANK(BL110), "", (POWER(BL110/VLOOKUP(BP110,Anthro_Calc!C:P,13,FALSE),VLOOKUP(BP110,Anthro_Calc!C:P,12,FALSE))-1) / (VLOOKUP(BP110,Anthro_Calc!C:P,14,FALSE)*VLOOKUP(BP110,Anthro_Calc!C:P,12,FALSE)))</f>
        <v/>
      </c>
      <c r="BR110" s="72" t="str">
        <f>IF(ISBLANK(BL110), "", -3 + (BL110 -VLOOKUP(BP110,Anthro_Calc!C:P,4,FALSE)) / (VLOOKUP(BP110,Anthro_Calc!C:P,5,FALSE) - VLOOKUP(BP110,Anthro_Calc!C:P,4,FALSE)))</f>
        <v/>
      </c>
      <c r="BS110" s="72" t="str">
        <f>IF(ISBLANK(BL110), "", 3 + (BL110 -VLOOKUP(BP110,Anthro_Calc!C:P,10,FALSE)) / (VLOOKUP(BP110,Anthro_Calc!C:P,10,FALSE) - VLOOKUP(BP110,Anthro_Calc!C:P,9,FALSE)))</f>
        <v/>
      </c>
      <c r="BT110" s="120" t="str">
        <f t="shared" si="84"/>
        <v/>
      </c>
      <c r="BU110" s="117" t="str">
        <f t="shared" si="85"/>
        <v/>
      </c>
      <c r="BV110" s="104" t="str">
        <f t="shared" si="86"/>
        <v/>
      </c>
      <c r="BW110" s="73" t="str">
        <f t="shared" si="57"/>
        <v/>
      </c>
      <c r="BX110" s="77"/>
      <c r="BY110" s="73" t="str">
        <f>IF(ISBLANK(BL110), "", VLOOKUP(Z110&amp;" "&amp;BV110&amp;" "&amp;BW110,Graduation_Criteria!$D$2:$E$34,2,FALSE))</f>
        <v/>
      </c>
      <c r="BZ110" s="73" t="str">
        <f t="shared" si="58"/>
        <v/>
      </c>
      <c r="CA110" s="71"/>
      <c r="CB110" s="74"/>
      <c r="CC110" s="74"/>
      <c r="CD110" s="115" t="str">
        <f t="shared" si="59"/>
        <v/>
      </c>
      <c r="CE110" s="79">
        <f t="shared" si="87"/>
        <v>0</v>
      </c>
      <c r="CF110" s="79">
        <f t="shared" si="88"/>
        <v>0</v>
      </c>
      <c r="CG110" s="79" t="str">
        <f t="shared" si="89"/>
        <v>0</v>
      </c>
      <c r="CH110" s="79" t="str">
        <f>IF(ISBLANK(CC110), "", (POWER(CC110/VLOOKUP(CG110,Anthro_Calc!C:P,13,FALSE),VLOOKUP(CG110,Anthro_Calc!C:P,12,FALSE))-1) / (VLOOKUP(CG110,Anthro_Calc!C:P,14,FALSE)*VLOOKUP(CG110,Anthro_Calc!C:P,12,FALSE)))</f>
        <v/>
      </c>
      <c r="CI110" s="79" t="str">
        <f>IF(ISBLANK(CC110), "", -3 + (CC110 -VLOOKUP(CG110,Anthro_Calc!C:P,4,FALSE)) / (VLOOKUP(CG110,Anthro_Calc!C:P,5,FALSE) - VLOOKUP(CG110,Anthro_Calc!C:P,4,FALSE)))</f>
        <v/>
      </c>
      <c r="CJ110" s="79" t="str">
        <f>IF(ISBLANK(CC110), "", 3 + (CC110 -VLOOKUP(CG110,Anthro_Calc!C:P,10,FALSE)) / (VLOOKUP(CG110,Anthro_Calc!C:P,10,FALSE) - VLOOKUP(CG110,Anthro_Calc!C:P,9,FALSE)))</f>
        <v/>
      </c>
      <c r="CK110" s="129" t="str">
        <f t="shared" si="90"/>
        <v/>
      </c>
      <c r="CL110" s="117" t="str">
        <f t="shared" si="91"/>
        <v/>
      </c>
      <c r="CM110" s="104" t="str">
        <f t="shared" si="92"/>
        <v/>
      </c>
      <c r="CN110" s="77"/>
      <c r="CO110" s="71"/>
      <c r="CP110" s="74"/>
      <c r="CQ110" s="74"/>
      <c r="CR110" s="118" t="str">
        <f t="shared" si="60"/>
        <v/>
      </c>
      <c r="CS110" s="119">
        <f t="shared" si="93"/>
        <v>0</v>
      </c>
      <c r="CT110" s="119">
        <f t="shared" si="94"/>
        <v>0</v>
      </c>
      <c r="CU110" s="119" t="str">
        <f t="shared" si="95"/>
        <v>0</v>
      </c>
      <c r="CV110" s="119" t="str">
        <f>IF(ISBLANK(CQ110), "", (POWER(CQ110/VLOOKUP(CU110,Anthro_Calc!C:P,13,FALSE),VLOOKUP(CU110,Anthro_Calc!C:P,12,FALSE))-1) / (VLOOKUP(CU110,Anthro_Calc!C:P,14,FALSE)*VLOOKUP(CU110,Anthro_Calc!C:P,12,FALSE)))</f>
        <v/>
      </c>
      <c r="CW110" s="119" t="str">
        <f>IF(ISBLANK(CQ110), "", -3 + (CQ110 -VLOOKUP(CU110,Anthro_Calc!C:P,4,FALSE)) / (VLOOKUP(CU110,Anthro_Calc!C:P,5,FALSE) - VLOOKUP(CU110,Anthro_Calc!C:P,4,FALSE)))</f>
        <v/>
      </c>
      <c r="CX110" s="119" t="str">
        <f>IF(ISBLANK(CQ110), "", 3 + (CQ110 -VLOOKUP(CU110,Anthro_Calc!C:P,10,FALSE)) / (VLOOKUP(CU110,Anthro_Calc!C:P,10,FALSE) - VLOOKUP(CU110,Anthro_Calc!C:P,9,FALSE)))</f>
        <v/>
      </c>
      <c r="CY110" s="128" t="str">
        <f t="shared" si="96"/>
        <v/>
      </c>
      <c r="CZ110" s="117" t="str">
        <f t="shared" si="97"/>
        <v/>
      </c>
      <c r="DA110" s="104" t="str">
        <f t="shared" si="98"/>
        <v/>
      </c>
      <c r="DB110" s="135"/>
    </row>
    <row r="111" spans="1:106" s="80" customFormat="1" ht="15" customHeight="1">
      <c r="A111" s="134">
        <f t="shared" si="50"/>
        <v>107</v>
      </c>
      <c r="B111" s="66"/>
      <c r="C111" s="66"/>
      <c r="D111" s="66"/>
      <c r="E111" s="66"/>
      <c r="F111" s="66"/>
      <c r="G111" s="66"/>
      <c r="H111" s="66"/>
      <c r="I111" s="66"/>
      <c r="J111" s="66"/>
      <c r="K111" s="66"/>
      <c r="L111" s="66"/>
      <c r="M111" s="71"/>
      <c r="N111" s="69" t="str">
        <f t="shared" ca="1" si="61"/>
        <v/>
      </c>
      <c r="O111" s="70"/>
      <c r="P111" s="70"/>
      <c r="Q111" s="71"/>
      <c r="R111" s="82"/>
      <c r="S111" s="72" t="str">
        <f t="shared" si="62"/>
        <v/>
      </c>
      <c r="T111" s="72" t="str">
        <f t="shared" si="63"/>
        <v/>
      </c>
      <c r="U111" s="72" t="str">
        <f t="shared" si="64"/>
        <v/>
      </c>
      <c r="V111" s="72" t="str">
        <f>IF(ISBLANK(R111), "", (POWER(R111/VLOOKUP(U111,Anthro_Calc!C:P,13,FALSE),VLOOKUP(U111,Anthro_Calc!C:P,12,FALSE))-1) / (VLOOKUP(U111,Anthro_Calc!C:P,14,FALSE)*VLOOKUP(U111,Anthro_Calc!C:P,12,FALSE)))</f>
        <v/>
      </c>
      <c r="W111" s="72" t="str">
        <f>IF(ISBLANK(R111), "", -3 + (R111 -VLOOKUP(U111,Anthro_Calc!C:P,4,FALSE)) / (VLOOKUP(U111,Anthro_Calc!C:P,5,FALSE) - VLOOKUP(U111,Anthro_Calc!C:P,4,FALSE)))</f>
        <v/>
      </c>
      <c r="X111" s="72" t="str">
        <f>IF(ISBLANK(R111), "", 3 + (R111 -VLOOKUP(U111,Anthro_Calc!C:P,10,FALSE)) / (VLOOKUP(U111,Anthro_Calc!C:P,10,FALSE) - VLOOKUP(U111,Anthro_Calc!C:P,9,FALSE)))</f>
        <v/>
      </c>
      <c r="Y111" s="120" t="str">
        <f t="shared" si="65"/>
        <v/>
      </c>
      <c r="Z111" s="117" t="str">
        <f t="shared" si="66"/>
        <v/>
      </c>
      <c r="AA111" s="104" t="str">
        <f t="shared" si="67"/>
        <v/>
      </c>
      <c r="AB111" s="71"/>
      <c r="AC111" s="74"/>
      <c r="AD111" s="78"/>
      <c r="AE111" s="75" t="str">
        <f t="shared" si="68"/>
        <v/>
      </c>
      <c r="AF111" s="72">
        <f t="shared" si="69"/>
        <v>0</v>
      </c>
      <c r="AG111" s="72">
        <f t="shared" si="70"/>
        <v>0</v>
      </c>
      <c r="AH111" s="72" t="str">
        <f t="shared" si="71"/>
        <v>0</v>
      </c>
      <c r="AI111" s="72" t="str">
        <f>IF(ISBLANK(AD111), "", (POWER(AD111/VLOOKUP(AH111,Anthro_Calc!C:P,13,FALSE),VLOOKUP(AH111,Anthro_Calc!C:P,12,FALSE))-1) / (VLOOKUP(AH111,Anthro_Calc!C:P,14,FALSE)*VLOOKUP(AH111,Anthro_Calc!C:P,12,FALSE)))</f>
        <v/>
      </c>
      <c r="AJ111" s="72" t="str">
        <f>IF(ISBLANK(AD111), "", -3 + (AD111 -VLOOKUP(AH111,Anthro_Calc!C:P,4,FALSE)) / (VLOOKUP(AH111,Anthro_Calc!C:P,5,FALSE) - VLOOKUP(AH111,Anthro_Calc!C:P,4,FALSE)))</f>
        <v/>
      </c>
      <c r="AK111" s="72" t="str">
        <f>IF(ISBLANK(AD111), "", 3 + (AD111 -VLOOKUP(AH111,Anthro_Calc!C:P,10,FALSE)) / (VLOOKUP(AH111,Anthro_Calc!C:P,10,FALSE) - VLOOKUP(AH111,Anthro_Calc!C:P,9,FALSE)))</f>
        <v/>
      </c>
      <c r="AL111" s="120" t="str">
        <f t="shared" si="72"/>
        <v/>
      </c>
      <c r="AM111" s="117" t="str">
        <f t="shared" si="73"/>
        <v/>
      </c>
      <c r="AN111" s="104" t="str">
        <f t="shared" si="74"/>
        <v/>
      </c>
      <c r="AO111" s="76" t="str">
        <f t="shared" si="51"/>
        <v/>
      </c>
      <c r="AP111" s="77"/>
      <c r="AQ111" s="77" t="str">
        <f t="shared" si="75"/>
        <v/>
      </c>
      <c r="AR111" s="71"/>
      <c r="AS111" s="74"/>
      <c r="AT111" s="82"/>
      <c r="AU111" s="75" t="str">
        <f t="shared" si="52"/>
        <v/>
      </c>
      <c r="AV111" s="72">
        <f t="shared" si="76"/>
        <v>0</v>
      </c>
      <c r="AW111" s="72">
        <f t="shared" si="77"/>
        <v>0</v>
      </c>
      <c r="AX111" s="72" t="str">
        <f t="shared" si="78"/>
        <v>0</v>
      </c>
      <c r="AY111" s="72" t="str">
        <f>IF(ISBLANK(AT111), "", (POWER(AT111/VLOOKUP(AX111,Anthro_Calc!C:P,13,FALSE),VLOOKUP(AX111,Anthro_Calc!C:P,12,FALSE))-1) / (VLOOKUP(AX111,Anthro_Calc!C:P,14,FALSE)*VLOOKUP(AX111,Anthro_Calc!C:P,12,FALSE)))</f>
        <v/>
      </c>
      <c r="AZ111" s="72" t="str">
        <f>IF(ISBLANK(AT111), "", -3 + (AT111 -VLOOKUP(AX111,Anthro_Calc!C:P,4,FALSE)) / (VLOOKUP(AX111,Anthro_Calc!C:P,5,FALSE) - VLOOKUP(AX111,Anthro_Calc!C:P,4,FALSE)))</f>
        <v/>
      </c>
      <c r="BA111" s="72" t="str">
        <f>IF(ISBLANK(AT111), "", 3 + (AT111 -VLOOKUP(AX111,Anthro_Calc!C:P,10,FALSE)) / (VLOOKUP(AX111,Anthro_Calc!C:P,10,FALSE) - VLOOKUP(AX111,Anthro_Calc!C:P,9,FALSE)))</f>
        <v/>
      </c>
      <c r="BB111" s="120" t="str">
        <f t="shared" si="79"/>
        <v/>
      </c>
      <c r="BC111" s="117" t="str">
        <f t="shared" si="80"/>
        <v/>
      </c>
      <c r="BD111" s="104" t="str">
        <f t="shared" si="53"/>
        <v/>
      </c>
      <c r="BE111" s="76" t="str">
        <f t="shared" si="54"/>
        <v/>
      </c>
      <c r="BF111" s="73" t="str">
        <f t="shared" si="81"/>
        <v/>
      </c>
      <c r="BG111" s="73" t="str">
        <f t="shared" si="55"/>
        <v/>
      </c>
      <c r="BH111" s="77"/>
      <c r="BI111" s="133"/>
      <c r="BJ111" s="71"/>
      <c r="BK111" s="74"/>
      <c r="BL111" s="78"/>
      <c r="BM111" s="75" t="str">
        <f t="shared" si="56"/>
        <v/>
      </c>
      <c r="BN111" s="72">
        <f t="shared" si="82"/>
        <v>0</v>
      </c>
      <c r="BO111" s="72">
        <f t="shared" si="99"/>
        <v>0</v>
      </c>
      <c r="BP111" s="72" t="str">
        <f t="shared" si="83"/>
        <v>0</v>
      </c>
      <c r="BQ111" s="72" t="str">
        <f>IF(ISBLANK(BL111), "", (POWER(BL111/VLOOKUP(BP111,Anthro_Calc!C:P,13,FALSE),VLOOKUP(BP111,Anthro_Calc!C:P,12,FALSE))-1) / (VLOOKUP(BP111,Anthro_Calc!C:P,14,FALSE)*VLOOKUP(BP111,Anthro_Calc!C:P,12,FALSE)))</f>
        <v/>
      </c>
      <c r="BR111" s="72" t="str">
        <f>IF(ISBLANK(BL111), "", -3 + (BL111 -VLOOKUP(BP111,Anthro_Calc!C:P,4,FALSE)) / (VLOOKUP(BP111,Anthro_Calc!C:P,5,FALSE) - VLOOKUP(BP111,Anthro_Calc!C:P,4,FALSE)))</f>
        <v/>
      </c>
      <c r="BS111" s="72" t="str">
        <f>IF(ISBLANK(BL111), "", 3 + (BL111 -VLOOKUP(BP111,Anthro_Calc!C:P,10,FALSE)) / (VLOOKUP(BP111,Anthro_Calc!C:P,10,FALSE) - VLOOKUP(BP111,Anthro_Calc!C:P,9,FALSE)))</f>
        <v/>
      </c>
      <c r="BT111" s="120" t="str">
        <f t="shared" si="84"/>
        <v/>
      </c>
      <c r="BU111" s="117" t="str">
        <f t="shared" si="85"/>
        <v/>
      </c>
      <c r="BV111" s="104" t="str">
        <f t="shared" si="86"/>
        <v/>
      </c>
      <c r="BW111" s="73" t="str">
        <f t="shared" si="57"/>
        <v/>
      </c>
      <c r="BX111" s="77"/>
      <c r="BY111" s="73" t="str">
        <f>IF(ISBLANK(BL111), "", VLOOKUP(Z111&amp;" "&amp;BV111&amp;" "&amp;BW111,Graduation_Criteria!$D$2:$E$34,2,FALSE))</f>
        <v/>
      </c>
      <c r="BZ111" s="73" t="str">
        <f t="shared" si="58"/>
        <v/>
      </c>
      <c r="CA111" s="71"/>
      <c r="CB111" s="74"/>
      <c r="CC111" s="74"/>
      <c r="CD111" s="115" t="str">
        <f t="shared" si="59"/>
        <v/>
      </c>
      <c r="CE111" s="79">
        <f t="shared" si="87"/>
        <v>0</v>
      </c>
      <c r="CF111" s="79">
        <f t="shared" si="88"/>
        <v>0</v>
      </c>
      <c r="CG111" s="79" t="str">
        <f t="shared" si="89"/>
        <v>0</v>
      </c>
      <c r="CH111" s="79" t="str">
        <f>IF(ISBLANK(CC111), "", (POWER(CC111/VLOOKUP(CG111,Anthro_Calc!C:P,13,FALSE),VLOOKUP(CG111,Anthro_Calc!C:P,12,FALSE))-1) / (VLOOKUP(CG111,Anthro_Calc!C:P,14,FALSE)*VLOOKUP(CG111,Anthro_Calc!C:P,12,FALSE)))</f>
        <v/>
      </c>
      <c r="CI111" s="79" t="str">
        <f>IF(ISBLANK(CC111), "", -3 + (CC111 -VLOOKUP(CG111,Anthro_Calc!C:P,4,FALSE)) / (VLOOKUP(CG111,Anthro_Calc!C:P,5,FALSE) - VLOOKUP(CG111,Anthro_Calc!C:P,4,FALSE)))</f>
        <v/>
      </c>
      <c r="CJ111" s="79" t="str">
        <f>IF(ISBLANK(CC111), "", 3 + (CC111 -VLOOKUP(CG111,Anthro_Calc!C:P,10,FALSE)) / (VLOOKUP(CG111,Anthro_Calc!C:P,10,FALSE) - VLOOKUP(CG111,Anthro_Calc!C:P,9,FALSE)))</f>
        <v/>
      </c>
      <c r="CK111" s="129" t="str">
        <f t="shared" si="90"/>
        <v/>
      </c>
      <c r="CL111" s="117" t="str">
        <f t="shared" si="91"/>
        <v/>
      </c>
      <c r="CM111" s="104" t="str">
        <f t="shared" si="92"/>
        <v/>
      </c>
      <c r="CN111" s="77"/>
      <c r="CO111" s="71"/>
      <c r="CP111" s="74"/>
      <c r="CQ111" s="74"/>
      <c r="CR111" s="118" t="str">
        <f t="shared" si="60"/>
        <v/>
      </c>
      <c r="CS111" s="119">
        <f t="shared" si="93"/>
        <v>0</v>
      </c>
      <c r="CT111" s="119">
        <f t="shared" si="94"/>
        <v>0</v>
      </c>
      <c r="CU111" s="119" t="str">
        <f t="shared" si="95"/>
        <v>0</v>
      </c>
      <c r="CV111" s="119" t="str">
        <f>IF(ISBLANK(CQ111), "", (POWER(CQ111/VLOOKUP(CU111,Anthro_Calc!C:P,13,FALSE),VLOOKUP(CU111,Anthro_Calc!C:P,12,FALSE))-1) / (VLOOKUP(CU111,Anthro_Calc!C:P,14,FALSE)*VLOOKUP(CU111,Anthro_Calc!C:P,12,FALSE)))</f>
        <v/>
      </c>
      <c r="CW111" s="119" t="str">
        <f>IF(ISBLANK(CQ111), "", -3 + (CQ111 -VLOOKUP(CU111,Anthro_Calc!C:P,4,FALSE)) / (VLOOKUP(CU111,Anthro_Calc!C:P,5,FALSE) - VLOOKUP(CU111,Anthro_Calc!C:P,4,FALSE)))</f>
        <v/>
      </c>
      <c r="CX111" s="119" t="str">
        <f>IF(ISBLANK(CQ111), "", 3 + (CQ111 -VLOOKUP(CU111,Anthro_Calc!C:P,10,FALSE)) / (VLOOKUP(CU111,Anthro_Calc!C:P,10,FALSE) - VLOOKUP(CU111,Anthro_Calc!C:P,9,FALSE)))</f>
        <v/>
      </c>
      <c r="CY111" s="128" t="str">
        <f t="shared" si="96"/>
        <v/>
      </c>
      <c r="CZ111" s="117" t="str">
        <f t="shared" si="97"/>
        <v/>
      </c>
      <c r="DA111" s="104" t="str">
        <f t="shared" si="98"/>
        <v/>
      </c>
      <c r="DB111" s="135"/>
    </row>
    <row r="112" spans="1:106" s="80" customFormat="1" ht="15" customHeight="1">
      <c r="A112" s="134">
        <f t="shared" si="50"/>
        <v>108</v>
      </c>
      <c r="B112" s="66"/>
      <c r="C112" s="66"/>
      <c r="D112" s="66"/>
      <c r="E112" s="66"/>
      <c r="F112" s="66"/>
      <c r="G112" s="66"/>
      <c r="H112" s="66"/>
      <c r="I112" s="66"/>
      <c r="J112" s="66"/>
      <c r="K112" s="66"/>
      <c r="L112" s="66"/>
      <c r="M112" s="71"/>
      <c r="N112" s="69" t="str">
        <f t="shared" ca="1" si="61"/>
        <v/>
      </c>
      <c r="O112" s="70"/>
      <c r="P112" s="70"/>
      <c r="Q112" s="71"/>
      <c r="R112" s="82"/>
      <c r="S112" s="72" t="str">
        <f t="shared" si="62"/>
        <v/>
      </c>
      <c r="T112" s="72" t="str">
        <f t="shared" si="63"/>
        <v/>
      </c>
      <c r="U112" s="72" t="str">
        <f t="shared" si="64"/>
        <v/>
      </c>
      <c r="V112" s="72" t="str">
        <f>IF(ISBLANK(R112), "", (POWER(R112/VLOOKUP(U112,Anthro_Calc!C:P,13,FALSE),VLOOKUP(U112,Anthro_Calc!C:P,12,FALSE))-1) / (VLOOKUP(U112,Anthro_Calc!C:P,14,FALSE)*VLOOKUP(U112,Anthro_Calc!C:P,12,FALSE)))</f>
        <v/>
      </c>
      <c r="W112" s="72" t="str">
        <f>IF(ISBLANK(R112), "", -3 + (R112 -VLOOKUP(U112,Anthro_Calc!C:P,4,FALSE)) / (VLOOKUP(U112,Anthro_Calc!C:P,5,FALSE) - VLOOKUP(U112,Anthro_Calc!C:P,4,FALSE)))</f>
        <v/>
      </c>
      <c r="X112" s="72" t="str">
        <f>IF(ISBLANK(R112), "", 3 + (R112 -VLOOKUP(U112,Anthro_Calc!C:P,10,FALSE)) / (VLOOKUP(U112,Anthro_Calc!C:P,10,FALSE) - VLOOKUP(U112,Anthro_Calc!C:P,9,FALSE)))</f>
        <v/>
      </c>
      <c r="Y112" s="120" t="str">
        <f t="shared" si="65"/>
        <v/>
      </c>
      <c r="Z112" s="117" t="str">
        <f t="shared" si="66"/>
        <v/>
      </c>
      <c r="AA112" s="104" t="str">
        <f t="shared" si="67"/>
        <v/>
      </c>
      <c r="AB112" s="71"/>
      <c r="AC112" s="74"/>
      <c r="AD112" s="78"/>
      <c r="AE112" s="75" t="str">
        <f t="shared" si="68"/>
        <v/>
      </c>
      <c r="AF112" s="72">
        <f t="shared" si="69"/>
        <v>0</v>
      </c>
      <c r="AG112" s="72">
        <f t="shared" si="70"/>
        <v>0</v>
      </c>
      <c r="AH112" s="72" t="str">
        <f t="shared" si="71"/>
        <v>0</v>
      </c>
      <c r="AI112" s="72" t="str">
        <f>IF(ISBLANK(AD112), "", (POWER(AD112/VLOOKUP(AH112,Anthro_Calc!C:P,13,FALSE),VLOOKUP(AH112,Anthro_Calc!C:P,12,FALSE))-1) / (VLOOKUP(AH112,Anthro_Calc!C:P,14,FALSE)*VLOOKUP(AH112,Anthro_Calc!C:P,12,FALSE)))</f>
        <v/>
      </c>
      <c r="AJ112" s="72" t="str">
        <f>IF(ISBLANK(AD112), "", -3 + (AD112 -VLOOKUP(AH112,Anthro_Calc!C:P,4,FALSE)) / (VLOOKUP(AH112,Anthro_Calc!C:P,5,FALSE) - VLOOKUP(AH112,Anthro_Calc!C:P,4,FALSE)))</f>
        <v/>
      </c>
      <c r="AK112" s="72" t="str">
        <f>IF(ISBLANK(AD112), "", 3 + (AD112 -VLOOKUP(AH112,Anthro_Calc!C:P,10,FALSE)) / (VLOOKUP(AH112,Anthro_Calc!C:P,10,FALSE) - VLOOKUP(AH112,Anthro_Calc!C:P,9,FALSE)))</f>
        <v/>
      </c>
      <c r="AL112" s="120" t="str">
        <f t="shared" si="72"/>
        <v/>
      </c>
      <c r="AM112" s="117" t="str">
        <f t="shared" si="73"/>
        <v/>
      </c>
      <c r="AN112" s="104" t="str">
        <f t="shared" si="74"/>
        <v/>
      </c>
      <c r="AO112" s="76" t="str">
        <f t="shared" si="51"/>
        <v/>
      </c>
      <c r="AP112" s="77"/>
      <c r="AQ112" s="77" t="str">
        <f t="shared" si="75"/>
        <v/>
      </c>
      <c r="AR112" s="71"/>
      <c r="AS112" s="74"/>
      <c r="AT112" s="82"/>
      <c r="AU112" s="75" t="str">
        <f t="shared" si="52"/>
        <v/>
      </c>
      <c r="AV112" s="72">
        <f t="shared" si="76"/>
        <v>0</v>
      </c>
      <c r="AW112" s="72">
        <f t="shared" si="77"/>
        <v>0</v>
      </c>
      <c r="AX112" s="72" t="str">
        <f t="shared" si="78"/>
        <v>0</v>
      </c>
      <c r="AY112" s="72" t="str">
        <f>IF(ISBLANK(AT112), "", (POWER(AT112/VLOOKUP(AX112,Anthro_Calc!C:P,13,FALSE),VLOOKUP(AX112,Anthro_Calc!C:P,12,FALSE))-1) / (VLOOKUP(AX112,Anthro_Calc!C:P,14,FALSE)*VLOOKUP(AX112,Anthro_Calc!C:P,12,FALSE)))</f>
        <v/>
      </c>
      <c r="AZ112" s="72" t="str">
        <f>IF(ISBLANK(AT112), "", -3 + (AT112 -VLOOKUP(AX112,Anthro_Calc!C:P,4,FALSE)) / (VLOOKUP(AX112,Anthro_Calc!C:P,5,FALSE) - VLOOKUP(AX112,Anthro_Calc!C:P,4,FALSE)))</f>
        <v/>
      </c>
      <c r="BA112" s="72" t="str">
        <f>IF(ISBLANK(AT112), "", 3 + (AT112 -VLOOKUP(AX112,Anthro_Calc!C:P,10,FALSE)) / (VLOOKUP(AX112,Anthro_Calc!C:P,10,FALSE) - VLOOKUP(AX112,Anthro_Calc!C:P,9,FALSE)))</f>
        <v/>
      </c>
      <c r="BB112" s="120" t="str">
        <f t="shared" si="79"/>
        <v/>
      </c>
      <c r="BC112" s="117" t="str">
        <f t="shared" si="80"/>
        <v/>
      </c>
      <c r="BD112" s="104" t="str">
        <f t="shared" si="53"/>
        <v/>
      </c>
      <c r="BE112" s="76" t="str">
        <f t="shared" si="54"/>
        <v/>
      </c>
      <c r="BF112" s="73" t="str">
        <f t="shared" si="81"/>
        <v/>
      </c>
      <c r="BG112" s="73" t="str">
        <f t="shared" si="55"/>
        <v/>
      </c>
      <c r="BH112" s="77"/>
      <c r="BI112" s="133"/>
      <c r="BJ112" s="71"/>
      <c r="BK112" s="74"/>
      <c r="BL112" s="78"/>
      <c r="BM112" s="75" t="str">
        <f t="shared" si="56"/>
        <v/>
      </c>
      <c r="BN112" s="72">
        <f t="shared" si="82"/>
        <v>0</v>
      </c>
      <c r="BO112" s="72">
        <f t="shared" si="99"/>
        <v>0</v>
      </c>
      <c r="BP112" s="72" t="str">
        <f t="shared" si="83"/>
        <v>0</v>
      </c>
      <c r="BQ112" s="72" t="str">
        <f>IF(ISBLANK(BL112), "", (POWER(BL112/VLOOKUP(BP112,Anthro_Calc!C:P,13,FALSE),VLOOKUP(BP112,Anthro_Calc!C:P,12,FALSE))-1) / (VLOOKUP(BP112,Anthro_Calc!C:P,14,FALSE)*VLOOKUP(BP112,Anthro_Calc!C:P,12,FALSE)))</f>
        <v/>
      </c>
      <c r="BR112" s="72" t="str">
        <f>IF(ISBLANK(BL112), "", -3 + (BL112 -VLOOKUP(BP112,Anthro_Calc!C:P,4,FALSE)) / (VLOOKUP(BP112,Anthro_Calc!C:P,5,FALSE) - VLOOKUP(BP112,Anthro_Calc!C:P,4,FALSE)))</f>
        <v/>
      </c>
      <c r="BS112" s="72" t="str">
        <f>IF(ISBLANK(BL112), "", 3 + (BL112 -VLOOKUP(BP112,Anthro_Calc!C:P,10,FALSE)) / (VLOOKUP(BP112,Anthro_Calc!C:P,10,FALSE) - VLOOKUP(BP112,Anthro_Calc!C:P,9,FALSE)))</f>
        <v/>
      </c>
      <c r="BT112" s="120" t="str">
        <f t="shared" si="84"/>
        <v/>
      </c>
      <c r="BU112" s="117" t="str">
        <f t="shared" si="85"/>
        <v/>
      </c>
      <c r="BV112" s="104" t="str">
        <f t="shared" si="86"/>
        <v/>
      </c>
      <c r="BW112" s="73" t="str">
        <f t="shared" si="57"/>
        <v/>
      </c>
      <c r="BX112" s="77"/>
      <c r="BY112" s="73" t="str">
        <f>IF(ISBLANK(BL112), "", VLOOKUP(Z112&amp;" "&amp;BV112&amp;" "&amp;BW112,Graduation_Criteria!$D$2:$E$34,2,FALSE))</f>
        <v/>
      </c>
      <c r="BZ112" s="73" t="str">
        <f t="shared" si="58"/>
        <v/>
      </c>
      <c r="CA112" s="71"/>
      <c r="CB112" s="74"/>
      <c r="CC112" s="74"/>
      <c r="CD112" s="115" t="str">
        <f t="shared" si="59"/>
        <v/>
      </c>
      <c r="CE112" s="79">
        <f t="shared" si="87"/>
        <v>0</v>
      </c>
      <c r="CF112" s="79">
        <f t="shared" si="88"/>
        <v>0</v>
      </c>
      <c r="CG112" s="79" t="str">
        <f t="shared" si="89"/>
        <v>0</v>
      </c>
      <c r="CH112" s="79" t="str">
        <f>IF(ISBLANK(CC112), "", (POWER(CC112/VLOOKUP(CG112,Anthro_Calc!C:P,13,FALSE),VLOOKUP(CG112,Anthro_Calc!C:P,12,FALSE))-1) / (VLOOKUP(CG112,Anthro_Calc!C:P,14,FALSE)*VLOOKUP(CG112,Anthro_Calc!C:P,12,FALSE)))</f>
        <v/>
      </c>
      <c r="CI112" s="79" t="str">
        <f>IF(ISBLANK(CC112), "", -3 + (CC112 -VLOOKUP(CG112,Anthro_Calc!C:P,4,FALSE)) / (VLOOKUP(CG112,Anthro_Calc!C:P,5,FALSE) - VLOOKUP(CG112,Anthro_Calc!C:P,4,FALSE)))</f>
        <v/>
      </c>
      <c r="CJ112" s="79" t="str">
        <f>IF(ISBLANK(CC112), "", 3 + (CC112 -VLOOKUP(CG112,Anthro_Calc!C:P,10,FALSE)) / (VLOOKUP(CG112,Anthro_Calc!C:P,10,FALSE) - VLOOKUP(CG112,Anthro_Calc!C:P,9,FALSE)))</f>
        <v/>
      </c>
      <c r="CK112" s="129" t="str">
        <f t="shared" si="90"/>
        <v/>
      </c>
      <c r="CL112" s="117" t="str">
        <f t="shared" si="91"/>
        <v/>
      </c>
      <c r="CM112" s="104" t="str">
        <f t="shared" si="92"/>
        <v/>
      </c>
      <c r="CN112" s="77"/>
      <c r="CO112" s="71"/>
      <c r="CP112" s="74"/>
      <c r="CQ112" s="74"/>
      <c r="CR112" s="118" t="str">
        <f t="shared" si="60"/>
        <v/>
      </c>
      <c r="CS112" s="119">
        <f t="shared" si="93"/>
        <v>0</v>
      </c>
      <c r="CT112" s="119">
        <f t="shared" si="94"/>
        <v>0</v>
      </c>
      <c r="CU112" s="119" t="str">
        <f t="shared" si="95"/>
        <v>0</v>
      </c>
      <c r="CV112" s="119" t="str">
        <f>IF(ISBLANK(CQ112), "", (POWER(CQ112/VLOOKUP(CU112,Anthro_Calc!C:P,13,FALSE),VLOOKUP(CU112,Anthro_Calc!C:P,12,FALSE))-1) / (VLOOKUP(CU112,Anthro_Calc!C:P,14,FALSE)*VLOOKUP(CU112,Anthro_Calc!C:P,12,FALSE)))</f>
        <v/>
      </c>
      <c r="CW112" s="119" t="str">
        <f>IF(ISBLANK(CQ112), "", -3 + (CQ112 -VLOOKUP(CU112,Anthro_Calc!C:P,4,FALSE)) / (VLOOKUP(CU112,Anthro_Calc!C:P,5,FALSE) - VLOOKUP(CU112,Anthro_Calc!C:P,4,FALSE)))</f>
        <v/>
      </c>
      <c r="CX112" s="119" t="str">
        <f>IF(ISBLANK(CQ112), "", 3 + (CQ112 -VLOOKUP(CU112,Anthro_Calc!C:P,10,FALSE)) / (VLOOKUP(CU112,Anthro_Calc!C:P,10,FALSE) - VLOOKUP(CU112,Anthro_Calc!C:P,9,FALSE)))</f>
        <v/>
      </c>
      <c r="CY112" s="128" t="str">
        <f t="shared" si="96"/>
        <v/>
      </c>
      <c r="CZ112" s="117" t="str">
        <f t="shared" si="97"/>
        <v/>
      </c>
      <c r="DA112" s="104" t="str">
        <f t="shared" si="98"/>
        <v/>
      </c>
      <c r="DB112" s="135"/>
    </row>
    <row r="113" spans="1:106" s="80" customFormat="1" ht="15" customHeight="1">
      <c r="A113" s="134">
        <f t="shared" si="50"/>
        <v>109</v>
      </c>
      <c r="B113" s="66"/>
      <c r="C113" s="66"/>
      <c r="D113" s="66"/>
      <c r="E113" s="66"/>
      <c r="F113" s="66"/>
      <c r="G113" s="66"/>
      <c r="H113" s="66"/>
      <c r="I113" s="66"/>
      <c r="J113" s="66"/>
      <c r="K113" s="66"/>
      <c r="L113" s="66"/>
      <c r="M113" s="71"/>
      <c r="N113" s="69" t="str">
        <f t="shared" ca="1" si="61"/>
        <v/>
      </c>
      <c r="O113" s="70"/>
      <c r="P113" s="70"/>
      <c r="Q113" s="71"/>
      <c r="R113" s="82"/>
      <c r="S113" s="72" t="str">
        <f t="shared" si="62"/>
        <v/>
      </c>
      <c r="T113" s="72" t="str">
        <f t="shared" si="63"/>
        <v/>
      </c>
      <c r="U113" s="72" t="str">
        <f t="shared" si="64"/>
        <v/>
      </c>
      <c r="V113" s="72" t="str">
        <f>IF(ISBLANK(R113), "", (POWER(R113/VLOOKUP(U113,Anthro_Calc!C:P,13,FALSE),VLOOKUP(U113,Anthro_Calc!C:P,12,FALSE))-1) / (VLOOKUP(U113,Anthro_Calc!C:P,14,FALSE)*VLOOKUP(U113,Anthro_Calc!C:P,12,FALSE)))</f>
        <v/>
      </c>
      <c r="W113" s="72" t="str">
        <f>IF(ISBLANK(R113), "", -3 + (R113 -VLOOKUP(U113,Anthro_Calc!C:P,4,FALSE)) / (VLOOKUP(U113,Anthro_Calc!C:P,5,FALSE) - VLOOKUP(U113,Anthro_Calc!C:P,4,FALSE)))</f>
        <v/>
      </c>
      <c r="X113" s="72" t="str">
        <f>IF(ISBLANK(R113), "", 3 + (R113 -VLOOKUP(U113,Anthro_Calc!C:P,10,FALSE)) / (VLOOKUP(U113,Anthro_Calc!C:P,10,FALSE) - VLOOKUP(U113,Anthro_Calc!C:P,9,FALSE)))</f>
        <v/>
      </c>
      <c r="Y113" s="120" t="str">
        <f t="shared" si="65"/>
        <v/>
      </c>
      <c r="Z113" s="117" t="str">
        <f t="shared" si="66"/>
        <v/>
      </c>
      <c r="AA113" s="104" t="str">
        <f t="shared" si="67"/>
        <v/>
      </c>
      <c r="AB113" s="71"/>
      <c r="AC113" s="74"/>
      <c r="AD113" s="78"/>
      <c r="AE113" s="75" t="str">
        <f t="shared" si="68"/>
        <v/>
      </c>
      <c r="AF113" s="72">
        <f t="shared" si="69"/>
        <v>0</v>
      </c>
      <c r="AG113" s="72">
        <f t="shared" si="70"/>
        <v>0</v>
      </c>
      <c r="AH113" s="72" t="str">
        <f t="shared" si="71"/>
        <v>0</v>
      </c>
      <c r="AI113" s="72" t="str">
        <f>IF(ISBLANK(AD113), "", (POWER(AD113/VLOOKUP(AH113,Anthro_Calc!C:P,13,FALSE),VLOOKUP(AH113,Anthro_Calc!C:P,12,FALSE))-1) / (VLOOKUP(AH113,Anthro_Calc!C:P,14,FALSE)*VLOOKUP(AH113,Anthro_Calc!C:P,12,FALSE)))</f>
        <v/>
      </c>
      <c r="AJ113" s="72" t="str">
        <f>IF(ISBLANK(AD113), "", -3 + (AD113 -VLOOKUP(AH113,Anthro_Calc!C:P,4,FALSE)) / (VLOOKUP(AH113,Anthro_Calc!C:P,5,FALSE) - VLOOKUP(AH113,Anthro_Calc!C:P,4,FALSE)))</f>
        <v/>
      </c>
      <c r="AK113" s="72" t="str">
        <f>IF(ISBLANK(AD113), "", 3 + (AD113 -VLOOKUP(AH113,Anthro_Calc!C:P,10,FALSE)) / (VLOOKUP(AH113,Anthro_Calc!C:P,10,FALSE) - VLOOKUP(AH113,Anthro_Calc!C:P,9,FALSE)))</f>
        <v/>
      </c>
      <c r="AL113" s="120" t="str">
        <f t="shared" si="72"/>
        <v/>
      </c>
      <c r="AM113" s="117" t="str">
        <f t="shared" si="73"/>
        <v/>
      </c>
      <c r="AN113" s="104" t="str">
        <f t="shared" si="74"/>
        <v/>
      </c>
      <c r="AO113" s="76" t="str">
        <f t="shared" si="51"/>
        <v/>
      </c>
      <c r="AP113" s="77"/>
      <c r="AQ113" s="77" t="str">
        <f t="shared" si="75"/>
        <v/>
      </c>
      <c r="AR113" s="71"/>
      <c r="AS113" s="74"/>
      <c r="AT113" s="82"/>
      <c r="AU113" s="75" t="str">
        <f t="shared" si="52"/>
        <v/>
      </c>
      <c r="AV113" s="72">
        <f t="shared" si="76"/>
        <v>0</v>
      </c>
      <c r="AW113" s="72">
        <f t="shared" si="77"/>
        <v>0</v>
      </c>
      <c r="AX113" s="72" t="str">
        <f t="shared" si="78"/>
        <v>0</v>
      </c>
      <c r="AY113" s="72" t="str">
        <f>IF(ISBLANK(AT113), "", (POWER(AT113/VLOOKUP(AX113,Anthro_Calc!C:P,13,FALSE),VLOOKUP(AX113,Anthro_Calc!C:P,12,FALSE))-1) / (VLOOKUP(AX113,Anthro_Calc!C:P,14,FALSE)*VLOOKUP(AX113,Anthro_Calc!C:P,12,FALSE)))</f>
        <v/>
      </c>
      <c r="AZ113" s="72" t="str">
        <f>IF(ISBLANK(AT113), "", -3 + (AT113 -VLOOKUP(AX113,Anthro_Calc!C:P,4,FALSE)) / (VLOOKUP(AX113,Anthro_Calc!C:P,5,FALSE) - VLOOKUP(AX113,Anthro_Calc!C:P,4,FALSE)))</f>
        <v/>
      </c>
      <c r="BA113" s="72" t="str">
        <f>IF(ISBLANK(AT113), "", 3 + (AT113 -VLOOKUP(AX113,Anthro_Calc!C:P,10,FALSE)) / (VLOOKUP(AX113,Anthro_Calc!C:P,10,FALSE) - VLOOKUP(AX113,Anthro_Calc!C:P,9,FALSE)))</f>
        <v/>
      </c>
      <c r="BB113" s="120" t="str">
        <f t="shared" si="79"/>
        <v/>
      </c>
      <c r="BC113" s="117" t="str">
        <f t="shared" si="80"/>
        <v/>
      </c>
      <c r="BD113" s="104" t="str">
        <f t="shared" si="53"/>
        <v/>
      </c>
      <c r="BE113" s="76" t="str">
        <f t="shared" si="54"/>
        <v/>
      </c>
      <c r="BF113" s="73" t="str">
        <f t="shared" si="81"/>
        <v/>
      </c>
      <c r="BG113" s="73" t="str">
        <f t="shared" si="55"/>
        <v/>
      </c>
      <c r="BH113" s="77"/>
      <c r="BI113" s="133"/>
      <c r="BJ113" s="71"/>
      <c r="BK113" s="74"/>
      <c r="BL113" s="78"/>
      <c r="BM113" s="75" t="str">
        <f t="shared" si="56"/>
        <v/>
      </c>
      <c r="BN113" s="72">
        <f t="shared" si="82"/>
        <v>0</v>
      </c>
      <c r="BO113" s="72">
        <f t="shared" si="99"/>
        <v>0</v>
      </c>
      <c r="BP113" s="72" t="str">
        <f t="shared" si="83"/>
        <v>0</v>
      </c>
      <c r="BQ113" s="72" t="str">
        <f>IF(ISBLANK(BL113), "", (POWER(BL113/VLOOKUP(BP113,Anthro_Calc!C:P,13,FALSE),VLOOKUP(BP113,Anthro_Calc!C:P,12,FALSE))-1) / (VLOOKUP(BP113,Anthro_Calc!C:P,14,FALSE)*VLOOKUP(BP113,Anthro_Calc!C:P,12,FALSE)))</f>
        <v/>
      </c>
      <c r="BR113" s="72" t="str">
        <f>IF(ISBLANK(BL113), "", -3 + (BL113 -VLOOKUP(BP113,Anthro_Calc!C:P,4,FALSE)) / (VLOOKUP(BP113,Anthro_Calc!C:P,5,FALSE) - VLOOKUP(BP113,Anthro_Calc!C:P,4,FALSE)))</f>
        <v/>
      </c>
      <c r="BS113" s="72" t="str">
        <f>IF(ISBLANK(BL113), "", 3 + (BL113 -VLOOKUP(BP113,Anthro_Calc!C:P,10,FALSE)) / (VLOOKUP(BP113,Anthro_Calc!C:P,10,FALSE) - VLOOKUP(BP113,Anthro_Calc!C:P,9,FALSE)))</f>
        <v/>
      </c>
      <c r="BT113" s="120" t="str">
        <f t="shared" si="84"/>
        <v/>
      </c>
      <c r="BU113" s="117" t="str">
        <f t="shared" si="85"/>
        <v/>
      </c>
      <c r="BV113" s="104" t="str">
        <f t="shared" si="86"/>
        <v/>
      </c>
      <c r="BW113" s="73" t="str">
        <f t="shared" si="57"/>
        <v/>
      </c>
      <c r="BX113" s="77"/>
      <c r="BY113" s="73" t="str">
        <f>IF(ISBLANK(BL113), "", VLOOKUP(Z113&amp;" "&amp;BV113&amp;" "&amp;BW113,Graduation_Criteria!$D$2:$E$34,2,FALSE))</f>
        <v/>
      </c>
      <c r="BZ113" s="73" t="str">
        <f t="shared" si="58"/>
        <v/>
      </c>
      <c r="CA113" s="71"/>
      <c r="CB113" s="74"/>
      <c r="CC113" s="74"/>
      <c r="CD113" s="115" t="str">
        <f t="shared" si="59"/>
        <v/>
      </c>
      <c r="CE113" s="79">
        <f t="shared" si="87"/>
        <v>0</v>
      </c>
      <c r="CF113" s="79">
        <f t="shared" si="88"/>
        <v>0</v>
      </c>
      <c r="CG113" s="79" t="str">
        <f t="shared" si="89"/>
        <v>0</v>
      </c>
      <c r="CH113" s="79" t="str">
        <f>IF(ISBLANK(CC113), "", (POWER(CC113/VLOOKUP(CG113,Anthro_Calc!C:P,13,FALSE),VLOOKUP(CG113,Anthro_Calc!C:P,12,FALSE))-1) / (VLOOKUP(CG113,Anthro_Calc!C:P,14,FALSE)*VLOOKUP(CG113,Anthro_Calc!C:P,12,FALSE)))</f>
        <v/>
      </c>
      <c r="CI113" s="79" t="str">
        <f>IF(ISBLANK(CC113), "", -3 + (CC113 -VLOOKUP(CG113,Anthro_Calc!C:P,4,FALSE)) / (VLOOKUP(CG113,Anthro_Calc!C:P,5,FALSE) - VLOOKUP(CG113,Anthro_Calc!C:P,4,FALSE)))</f>
        <v/>
      </c>
      <c r="CJ113" s="79" t="str">
        <f>IF(ISBLANK(CC113), "", 3 + (CC113 -VLOOKUP(CG113,Anthro_Calc!C:P,10,FALSE)) / (VLOOKUP(CG113,Anthro_Calc!C:P,10,FALSE) - VLOOKUP(CG113,Anthro_Calc!C:P,9,FALSE)))</f>
        <v/>
      </c>
      <c r="CK113" s="129" t="str">
        <f t="shared" si="90"/>
        <v/>
      </c>
      <c r="CL113" s="117" t="str">
        <f t="shared" si="91"/>
        <v/>
      </c>
      <c r="CM113" s="104" t="str">
        <f t="shared" si="92"/>
        <v/>
      </c>
      <c r="CN113" s="77"/>
      <c r="CO113" s="71"/>
      <c r="CP113" s="74"/>
      <c r="CQ113" s="74"/>
      <c r="CR113" s="118" t="str">
        <f t="shared" si="60"/>
        <v/>
      </c>
      <c r="CS113" s="119">
        <f t="shared" si="93"/>
        <v>0</v>
      </c>
      <c r="CT113" s="119">
        <f t="shared" si="94"/>
        <v>0</v>
      </c>
      <c r="CU113" s="119" t="str">
        <f t="shared" si="95"/>
        <v>0</v>
      </c>
      <c r="CV113" s="119" t="str">
        <f>IF(ISBLANK(CQ113), "", (POWER(CQ113/VLOOKUP(CU113,Anthro_Calc!C:P,13,FALSE),VLOOKUP(CU113,Anthro_Calc!C:P,12,FALSE))-1) / (VLOOKUP(CU113,Anthro_Calc!C:P,14,FALSE)*VLOOKUP(CU113,Anthro_Calc!C:P,12,FALSE)))</f>
        <v/>
      </c>
      <c r="CW113" s="119" t="str">
        <f>IF(ISBLANK(CQ113), "", -3 + (CQ113 -VLOOKUP(CU113,Anthro_Calc!C:P,4,FALSE)) / (VLOOKUP(CU113,Anthro_Calc!C:P,5,FALSE) - VLOOKUP(CU113,Anthro_Calc!C:P,4,FALSE)))</f>
        <v/>
      </c>
      <c r="CX113" s="119" t="str">
        <f>IF(ISBLANK(CQ113), "", 3 + (CQ113 -VLOOKUP(CU113,Anthro_Calc!C:P,10,FALSE)) / (VLOOKUP(CU113,Anthro_Calc!C:P,10,FALSE) - VLOOKUP(CU113,Anthro_Calc!C:P,9,FALSE)))</f>
        <v/>
      </c>
      <c r="CY113" s="128" t="str">
        <f t="shared" si="96"/>
        <v/>
      </c>
      <c r="CZ113" s="117" t="str">
        <f t="shared" si="97"/>
        <v/>
      </c>
      <c r="DA113" s="104" t="str">
        <f t="shared" si="98"/>
        <v/>
      </c>
      <c r="DB113" s="135"/>
    </row>
    <row r="114" spans="1:106" s="80" customFormat="1" ht="15" customHeight="1">
      <c r="A114" s="134">
        <f t="shared" si="50"/>
        <v>110</v>
      </c>
      <c r="B114" s="66"/>
      <c r="C114" s="66"/>
      <c r="D114" s="66"/>
      <c r="E114" s="66"/>
      <c r="F114" s="66"/>
      <c r="G114" s="66"/>
      <c r="H114" s="66"/>
      <c r="I114" s="66"/>
      <c r="J114" s="66"/>
      <c r="K114" s="66"/>
      <c r="L114" s="66"/>
      <c r="M114" s="71"/>
      <c r="N114" s="69" t="str">
        <f t="shared" ca="1" si="61"/>
        <v/>
      </c>
      <c r="O114" s="70"/>
      <c r="P114" s="70"/>
      <c r="Q114" s="71"/>
      <c r="R114" s="82"/>
      <c r="S114" s="72" t="str">
        <f t="shared" si="62"/>
        <v/>
      </c>
      <c r="T114" s="72" t="str">
        <f t="shared" si="63"/>
        <v/>
      </c>
      <c r="U114" s="72" t="str">
        <f t="shared" si="64"/>
        <v/>
      </c>
      <c r="V114" s="72" t="str">
        <f>IF(ISBLANK(R114), "", (POWER(R114/VLOOKUP(U114,Anthro_Calc!C:P,13,FALSE),VLOOKUP(U114,Anthro_Calc!C:P,12,FALSE))-1) / (VLOOKUP(U114,Anthro_Calc!C:P,14,FALSE)*VLOOKUP(U114,Anthro_Calc!C:P,12,FALSE)))</f>
        <v/>
      </c>
      <c r="W114" s="72" t="str">
        <f>IF(ISBLANK(R114), "", -3 + (R114 -VLOOKUP(U114,Anthro_Calc!C:P,4,FALSE)) / (VLOOKUP(U114,Anthro_Calc!C:P,5,FALSE) - VLOOKUP(U114,Anthro_Calc!C:P,4,FALSE)))</f>
        <v/>
      </c>
      <c r="X114" s="72" t="str">
        <f>IF(ISBLANK(R114), "", 3 + (R114 -VLOOKUP(U114,Anthro_Calc!C:P,10,FALSE)) / (VLOOKUP(U114,Anthro_Calc!C:P,10,FALSE) - VLOOKUP(U114,Anthro_Calc!C:P,9,FALSE)))</f>
        <v/>
      </c>
      <c r="Y114" s="120" t="str">
        <f t="shared" si="65"/>
        <v/>
      </c>
      <c r="Z114" s="117" t="str">
        <f t="shared" si="66"/>
        <v/>
      </c>
      <c r="AA114" s="104" t="str">
        <f t="shared" si="67"/>
        <v/>
      </c>
      <c r="AB114" s="71"/>
      <c r="AC114" s="74"/>
      <c r="AD114" s="78"/>
      <c r="AE114" s="75" t="str">
        <f t="shared" si="68"/>
        <v/>
      </c>
      <c r="AF114" s="72">
        <f t="shared" si="69"/>
        <v>0</v>
      </c>
      <c r="AG114" s="72">
        <f t="shared" si="70"/>
        <v>0</v>
      </c>
      <c r="AH114" s="72" t="str">
        <f t="shared" si="71"/>
        <v>0</v>
      </c>
      <c r="AI114" s="72" t="str">
        <f>IF(ISBLANK(AD114), "", (POWER(AD114/VLOOKUP(AH114,Anthro_Calc!C:P,13,FALSE),VLOOKUP(AH114,Anthro_Calc!C:P,12,FALSE))-1) / (VLOOKUP(AH114,Anthro_Calc!C:P,14,FALSE)*VLOOKUP(AH114,Anthro_Calc!C:P,12,FALSE)))</f>
        <v/>
      </c>
      <c r="AJ114" s="72" t="str">
        <f>IF(ISBLANK(AD114), "", -3 + (AD114 -VLOOKUP(AH114,Anthro_Calc!C:P,4,FALSE)) / (VLOOKUP(AH114,Anthro_Calc!C:P,5,FALSE) - VLOOKUP(AH114,Anthro_Calc!C:P,4,FALSE)))</f>
        <v/>
      </c>
      <c r="AK114" s="72" t="str">
        <f>IF(ISBLANK(AD114), "", 3 + (AD114 -VLOOKUP(AH114,Anthro_Calc!C:P,10,FALSE)) / (VLOOKUP(AH114,Anthro_Calc!C:P,10,FALSE) - VLOOKUP(AH114,Anthro_Calc!C:P,9,FALSE)))</f>
        <v/>
      </c>
      <c r="AL114" s="120" t="str">
        <f t="shared" si="72"/>
        <v/>
      </c>
      <c r="AM114" s="117" t="str">
        <f t="shared" si="73"/>
        <v/>
      </c>
      <c r="AN114" s="104" t="str">
        <f t="shared" si="74"/>
        <v/>
      </c>
      <c r="AO114" s="76" t="str">
        <f t="shared" si="51"/>
        <v/>
      </c>
      <c r="AP114" s="77"/>
      <c r="AQ114" s="77" t="str">
        <f t="shared" si="75"/>
        <v/>
      </c>
      <c r="AR114" s="71"/>
      <c r="AS114" s="74"/>
      <c r="AT114" s="82"/>
      <c r="AU114" s="75" t="str">
        <f t="shared" si="52"/>
        <v/>
      </c>
      <c r="AV114" s="72">
        <f t="shared" si="76"/>
        <v>0</v>
      </c>
      <c r="AW114" s="72">
        <f t="shared" si="77"/>
        <v>0</v>
      </c>
      <c r="AX114" s="72" t="str">
        <f t="shared" si="78"/>
        <v>0</v>
      </c>
      <c r="AY114" s="72" t="str">
        <f>IF(ISBLANK(AT114), "", (POWER(AT114/VLOOKUP(AX114,Anthro_Calc!C:P,13,FALSE),VLOOKUP(AX114,Anthro_Calc!C:P,12,FALSE))-1) / (VLOOKUP(AX114,Anthro_Calc!C:P,14,FALSE)*VLOOKUP(AX114,Anthro_Calc!C:P,12,FALSE)))</f>
        <v/>
      </c>
      <c r="AZ114" s="72" t="str">
        <f>IF(ISBLANK(AT114), "", -3 + (AT114 -VLOOKUP(AX114,Anthro_Calc!C:P,4,FALSE)) / (VLOOKUP(AX114,Anthro_Calc!C:P,5,FALSE) - VLOOKUP(AX114,Anthro_Calc!C:P,4,FALSE)))</f>
        <v/>
      </c>
      <c r="BA114" s="72" t="str">
        <f>IF(ISBLANK(AT114), "", 3 + (AT114 -VLOOKUP(AX114,Anthro_Calc!C:P,10,FALSE)) / (VLOOKUP(AX114,Anthro_Calc!C:P,10,FALSE) - VLOOKUP(AX114,Anthro_Calc!C:P,9,FALSE)))</f>
        <v/>
      </c>
      <c r="BB114" s="120" t="str">
        <f t="shared" si="79"/>
        <v/>
      </c>
      <c r="BC114" s="117" t="str">
        <f t="shared" si="80"/>
        <v/>
      </c>
      <c r="BD114" s="104" t="str">
        <f t="shared" si="53"/>
        <v/>
      </c>
      <c r="BE114" s="76" t="str">
        <f t="shared" si="54"/>
        <v/>
      </c>
      <c r="BF114" s="73" t="str">
        <f t="shared" si="81"/>
        <v/>
      </c>
      <c r="BG114" s="73" t="str">
        <f t="shared" si="55"/>
        <v/>
      </c>
      <c r="BH114" s="77"/>
      <c r="BI114" s="133"/>
      <c r="BJ114" s="71"/>
      <c r="BK114" s="74"/>
      <c r="BL114" s="78"/>
      <c r="BM114" s="75" t="str">
        <f t="shared" si="56"/>
        <v/>
      </c>
      <c r="BN114" s="72">
        <f t="shared" si="82"/>
        <v>0</v>
      </c>
      <c r="BO114" s="72">
        <f t="shared" si="99"/>
        <v>0</v>
      </c>
      <c r="BP114" s="72" t="str">
        <f t="shared" si="83"/>
        <v>0</v>
      </c>
      <c r="BQ114" s="72" t="str">
        <f>IF(ISBLANK(BL114), "", (POWER(BL114/VLOOKUP(BP114,Anthro_Calc!C:P,13,FALSE),VLOOKUP(BP114,Anthro_Calc!C:P,12,FALSE))-1) / (VLOOKUP(BP114,Anthro_Calc!C:P,14,FALSE)*VLOOKUP(BP114,Anthro_Calc!C:P,12,FALSE)))</f>
        <v/>
      </c>
      <c r="BR114" s="72" t="str">
        <f>IF(ISBLANK(BL114), "", -3 + (BL114 -VLOOKUP(BP114,Anthro_Calc!C:P,4,FALSE)) / (VLOOKUP(BP114,Anthro_Calc!C:P,5,FALSE) - VLOOKUP(BP114,Anthro_Calc!C:P,4,FALSE)))</f>
        <v/>
      </c>
      <c r="BS114" s="72" t="str">
        <f>IF(ISBLANK(BL114), "", 3 + (BL114 -VLOOKUP(BP114,Anthro_Calc!C:P,10,FALSE)) / (VLOOKUP(BP114,Anthro_Calc!C:P,10,FALSE) - VLOOKUP(BP114,Anthro_Calc!C:P,9,FALSE)))</f>
        <v/>
      </c>
      <c r="BT114" s="120" t="str">
        <f t="shared" si="84"/>
        <v/>
      </c>
      <c r="BU114" s="117" t="str">
        <f t="shared" si="85"/>
        <v/>
      </c>
      <c r="BV114" s="104" t="str">
        <f t="shared" si="86"/>
        <v/>
      </c>
      <c r="BW114" s="73" t="str">
        <f t="shared" si="57"/>
        <v/>
      </c>
      <c r="BX114" s="77"/>
      <c r="BY114" s="73" t="str">
        <f>IF(ISBLANK(BL114), "", VLOOKUP(Z114&amp;" "&amp;BV114&amp;" "&amp;BW114,Graduation_Criteria!$D$2:$E$34,2,FALSE))</f>
        <v/>
      </c>
      <c r="BZ114" s="73" t="str">
        <f t="shared" si="58"/>
        <v/>
      </c>
      <c r="CA114" s="71"/>
      <c r="CB114" s="74"/>
      <c r="CC114" s="74"/>
      <c r="CD114" s="115" t="str">
        <f t="shared" si="59"/>
        <v/>
      </c>
      <c r="CE114" s="79">
        <f t="shared" si="87"/>
        <v>0</v>
      </c>
      <c r="CF114" s="79">
        <f t="shared" si="88"/>
        <v>0</v>
      </c>
      <c r="CG114" s="79" t="str">
        <f t="shared" si="89"/>
        <v>0</v>
      </c>
      <c r="CH114" s="79" t="str">
        <f>IF(ISBLANK(CC114), "", (POWER(CC114/VLOOKUP(CG114,Anthro_Calc!C:P,13,FALSE),VLOOKUP(CG114,Anthro_Calc!C:P,12,FALSE))-1) / (VLOOKUP(CG114,Anthro_Calc!C:P,14,FALSE)*VLOOKUP(CG114,Anthro_Calc!C:P,12,FALSE)))</f>
        <v/>
      </c>
      <c r="CI114" s="79" t="str">
        <f>IF(ISBLANK(CC114), "", -3 + (CC114 -VLOOKUP(CG114,Anthro_Calc!C:P,4,FALSE)) / (VLOOKUP(CG114,Anthro_Calc!C:P,5,FALSE) - VLOOKUP(CG114,Anthro_Calc!C:P,4,FALSE)))</f>
        <v/>
      </c>
      <c r="CJ114" s="79" t="str">
        <f>IF(ISBLANK(CC114), "", 3 + (CC114 -VLOOKUP(CG114,Anthro_Calc!C:P,10,FALSE)) / (VLOOKUP(CG114,Anthro_Calc!C:P,10,FALSE) - VLOOKUP(CG114,Anthro_Calc!C:P,9,FALSE)))</f>
        <v/>
      </c>
      <c r="CK114" s="129" t="str">
        <f t="shared" si="90"/>
        <v/>
      </c>
      <c r="CL114" s="117" t="str">
        <f t="shared" si="91"/>
        <v/>
      </c>
      <c r="CM114" s="104" t="str">
        <f t="shared" si="92"/>
        <v/>
      </c>
      <c r="CN114" s="77"/>
      <c r="CO114" s="71"/>
      <c r="CP114" s="74"/>
      <c r="CQ114" s="74"/>
      <c r="CR114" s="118" t="str">
        <f t="shared" si="60"/>
        <v/>
      </c>
      <c r="CS114" s="119">
        <f t="shared" si="93"/>
        <v>0</v>
      </c>
      <c r="CT114" s="119">
        <f t="shared" si="94"/>
        <v>0</v>
      </c>
      <c r="CU114" s="119" t="str">
        <f t="shared" si="95"/>
        <v>0</v>
      </c>
      <c r="CV114" s="119" t="str">
        <f>IF(ISBLANK(CQ114), "", (POWER(CQ114/VLOOKUP(CU114,Anthro_Calc!C:P,13,FALSE),VLOOKUP(CU114,Anthro_Calc!C:P,12,FALSE))-1) / (VLOOKUP(CU114,Anthro_Calc!C:P,14,FALSE)*VLOOKUP(CU114,Anthro_Calc!C:P,12,FALSE)))</f>
        <v/>
      </c>
      <c r="CW114" s="119" t="str">
        <f>IF(ISBLANK(CQ114), "", -3 + (CQ114 -VLOOKUP(CU114,Anthro_Calc!C:P,4,FALSE)) / (VLOOKUP(CU114,Anthro_Calc!C:P,5,FALSE) - VLOOKUP(CU114,Anthro_Calc!C:P,4,FALSE)))</f>
        <v/>
      </c>
      <c r="CX114" s="119" t="str">
        <f>IF(ISBLANK(CQ114), "", 3 + (CQ114 -VLOOKUP(CU114,Anthro_Calc!C:P,10,FALSE)) / (VLOOKUP(CU114,Anthro_Calc!C:P,10,FALSE) - VLOOKUP(CU114,Anthro_Calc!C:P,9,FALSE)))</f>
        <v/>
      </c>
      <c r="CY114" s="128" t="str">
        <f t="shared" si="96"/>
        <v/>
      </c>
      <c r="CZ114" s="117" t="str">
        <f t="shared" si="97"/>
        <v/>
      </c>
      <c r="DA114" s="104" t="str">
        <f t="shared" si="98"/>
        <v/>
      </c>
      <c r="DB114" s="135"/>
    </row>
    <row r="115" spans="1:106" s="80" customFormat="1" ht="15" customHeight="1">
      <c r="A115" s="134">
        <f t="shared" si="50"/>
        <v>111</v>
      </c>
      <c r="B115" s="66"/>
      <c r="C115" s="66"/>
      <c r="D115" s="66"/>
      <c r="E115" s="66"/>
      <c r="F115" s="66"/>
      <c r="G115" s="66"/>
      <c r="H115" s="66"/>
      <c r="I115" s="66"/>
      <c r="J115" s="66"/>
      <c r="K115" s="66"/>
      <c r="L115" s="66"/>
      <c r="M115" s="71"/>
      <c r="N115" s="69" t="str">
        <f t="shared" ca="1" si="61"/>
        <v/>
      </c>
      <c r="O115" s="70"/>
      <c r="P115" s="70"/>
      <c r="Q115" s="71"/>
      <c r="R115" s="82"/>
      <c r="S115" s="72" t="str">
        <f t="shared" si="62"/>
        <v/>
      </c>
      <c r="T115" s="72" t="str">
        <f t="shared" si="63"/>
        <v/>
      </c>
      <c r="U115" s="72" t="str">
        <f t="shared" si="64"/>
        <v/>
      </c>
      <c r="V115" s="72" t="str">
        <f>IF(ISBLANK(R115), "", (POWER(R115/VLOOKUP(U115,Anthro_Calc!C:P,13,FALSE),VLOOKUP(U115,Anthro_Calc!C:P,12,FALSE))-1) / (VLOOKUP(U115,Anthro_Calc!C:P,14,FALSE)*VLOOKUP(U115,Anthro_Calc!C:P,12,FALSE)))</f>
        <v/>
      </c>
      <c r="W115" s="72" t="str">
        <f>IF(ISBLANK(R115), "", -3 + (R115 -VLOOKUP(U115,Anthro_Calc!C:P,4,FALSE)) / (VLOOKUP(U115,Anthro_Calc!C:P,5,FALSE) - VLOOKUP(U115,Anthro_Calc!C:P,4,FALSE)))</f>
        <v/>
      </c>
      <c r="X115" s="72" t="str">
        <f>IF(ISBLANK(R115), "", 3 + (R115 -VLOOKUP(U115,Anthro_Calc!C:P,10,FALSE)) / (VLOOKUP(U115,Anthro_Calc!C:P,10,FALSE) - VLOOKUP(U115,Anthro_Calc!C:P,9,FALSE)))</f>
        <v/>
      </c>
      <c r="Y115" s="120" t="str">
        <f t="shared" si="65"/>
        <v/>
      </c>
      <c r="Z115" s="117" t="str">
        <f t="shared" si="66"/>
        <v/>
      </c>
      <c r="AA115" s="104" t="str">
        <f t="shared" si="67"/>
        <v/>
      </c>
      <c r="AB115" s="71"/>
      <c r="AC115" s="74"/>
      <c r="AD115" s="78"/>
      <c r="AE115" s="75" t="str">
        <f t="shared" si="68"/>
        <v/>
      </c>
      <c r="AF115" s="72">
        <f t="shared" si="69"/>
        <v>0</v>
      </c>
      <c r="AG115" s="72">
        <f t="shared" si="70"/>
        <v>0</v>
      </c>
      <c r="AH115" s="72" t="str">
        <f t="shared" si="71"/>
        <v>0</v>
      </c>
      <c r="AI115" s="72" t="str">
        <f>IF(ISBLANK(AD115), "", (POWER(AD115/VLOOKUP(AH115,Anthro_Calc!C:P,13,FALSE),VLOOKUP(AH115,Anthro_Calc!C:P,12,FALSE))-1) / (VLOOKUP(AH115,Anthro_Calc!C:P,14,FALSE)*VLOOKUP(AH115,Anthro_Calc!C:P,12,FALSE)))</f>
        <v/>
      </c>
      <c r="AJ115" s="72" t="str">
        <f>IF(ISBLANK(AD115), "", -3 + (AD115 -VLOOKUP(AH115,Anthro_Calc!C:P,4,FALSE)) / (VLOOKUP(AH115,Anthro_Calc!C:P,5,FALSE) - VLOOKUP(AH115,Anthro_Calc!C:P,4,FALSE)))</f>
        <v/>
      </c>
      <c r="AK115" s="72" t="str">
        <f>IF(ISBLANK(AD115), "", 3 + (AD115 -VLOOKUP(AH115,Anthro_Calc!C:P,10,FALSE)) / (VLOOKUP(AH115,Anthro_Calc!C:P,10,FALSE) - VLOOKUP(AH115,Anthro_Calc!C:P,9,FALSE)))</f>
        <v/>
      </c>
      <c r="AL115" s="120" t="str">
        <f t="shared" si="72"/>
        <v/>
      </c>
      <c r="AM115" s="117" t="str">
        <f t="shared" si="73"/>
        <v/>
      </c>
      <c r="AN115" s="104" t="str">
        <f t="shared" si="74"/>
        <v/>
      </c>
      <c r="AO115" s="76" t="str">
        <f t="shared" si="51"/>
        <v/>
      </c>
      <c r="AP115" s="77"/>
      <c r="AQ115" s="77" t="str">
        <f t="shared" si="75"/>
        <v/>
      </c>
      <c r="AR115" s="71"/>
      <c r="AS115" s="74"/>
      <c r="AT115" s="82"/>
      <c r="AU115" s="75" t="str">
        <f t="shared" si="52"/>
        <v/>
      </c>
      <c r="AV115" s="72">
        <f t="shared" si="76"/>
        <v>0</v>
      </c>
      <c r="AW115" s="72">
        <f t="shared" si="77"/>
        <v>0</v>
      </c>
      <c r="AX115" s="72" t="str">
        <f t="shared" si="78"/>
        <v>0</v>
      </c>
      <c r="AY115" s="72" t="str">
        <f>IF(ISBLANK(AT115), "", (POWER(AT115/VLOOKUP(AX115,Anthro_Calc!C:P,13,FALSE),VLOOKUP(AX115,Anthro_Calc!C:P,12,FALSE))-1) / (VLOOKUP(AX115,Anthro_Calc!C:P,14,FALSE)*VLOOKUP(AX115,Anthro_Calc!C:P,12,FALSE)))</f>
        <v/>
      </c>
      <c r="AZ115" s="72" t="str">
        <f>IF(ISBLANK(AT115), "", -3 + (AT115 -VLOOKUP(AX115,Anthro_Calc!C:P,4,FALSE)) / (VLOOKUP(AX115,Anthro_Calc!C:P,5,FALSE) - VLOOKUP(AX115,Anthro_Calc!C:P,4,FALSE)))</f>
        <v/>
      </c>
      <c r="BA115" s="72" t="str">
        <f>IF(ISBLANK(AT115), "", 3 + (AT115 -VLOOKUP(AX115,Anthro_Calc!C:P,10,FALSE)) / (VLOOKUP(AX115,Anthro_Calc!C:P,10,FALSE) - VLOOKUP(AX115,Anthro_Calc!C:P,9,FALSE)))</f>
        <v/>
      </c>
      <c r="BB115" s="120" t="str">
        <f t="shared" si="79"/>
        <v/>
      </c>
      <c r="BC115" s="117" t="str">
        <f t="shared" si="80"/>
        <v/>
      </c>
      <c r="BD115" s="104" t="str">
        <f t="shared" si="53"/>
        <v/>
      </c>
      <c r="BE115" s="76" t="str">
        <f t="shared" si="54"/>
        <v/>
      </c>
      <c r="BF115" s="73" t="str">
        <f t="shared" si="81"/>
        <v/>
      </c>
      <c r="BG115" s="73" t="str">
        <f t="shared" si="55"/>
        <v/>
      </c>
      <c r="BH115" s="77"/>
      <c r="BI115" s="133"/>
      <c r="BJ115" s="71"/>
      <c r="BK115" s="74"/>
      <c r="BL115" s="78"/>
      <c r="BM115" s="75" t="str">
        <f t="shared" si="56"/>
        <v/>
      </c>
      <c r="BN115" s="72">
        <f t="shared" si="82"/>
        <v>0</v>
      </c>
      <c r="BO115" s="72">
        <f t="shared" si="99"/>
        <v>0</v>
      </c>
      <c r="BP115" s="72" t="str">
        <f t="shared" si="83"/>
        <v>0</v>
      </c>
      <c r="BQ115" s="72" t="str">
        <f>IF(ISBLANK(BL115), "", (POWER(BL115/VLOOKUP(BP115,Anthro_Calc!C:P,13,FALSE),VLOOKUP(BP115,Anthro_Calc!C:P,12,FALSE))-1) / (VLOOKUP(BP115,Anthro_Calc!C:P,14,FALSE)*VLOOKUP(BP115,Anthro_Calc!C:P,12,FALSE)))</f>
        <v/>
      </c>
      <c r="BR115" s="72" t="str">
        <f>IF(ISBLANK(BL115), "", -3 + (BL115 -VLOOKUP(BP115,Anthro_Calc!C:P,4,FALSE)) / (VLOOKUP(BP115,Anthro_Calc!C:P,5,FALSE) - VLOOKUP(BP115,Anthro_Calc!C:P,4,FALSE)))</f>
        <v/>
      </c>
      <c r="BS115" s="72" t="str">
        <f>IF(ISBLANK(BL115), "", 3 + (BL115 -VLOOKUP(BP115,Anthro_Calc!C:P,10,FALSE)) / (VLOOKUP(BP115,Anthro_Calc!C:P,10,FALSE) - VLOOKUP(BP115,Anthro_Calc!C:P,9,FALSE)))</f>
        <v/>
      </c>
      <c r="BT115" s="120" t="str">
        <f t="shared" si="84"/>
        <v/>
      </c>
      <c r="BU115" s="117" t="str">
        <f t="shared" si="85"/>
        <v/>
      </c>
      <c r="BV115" s="104" t="str">
        <f t="shared" si="86"/>
        <v/>
      </c>
      <c r="BW115" s="73" t="str">
        <f t="shared" si="57"/>
        <v/>
      </c>
      <c r="BX115" s="77"/>
      <c r="BY115" s="73" t="str">
        <f>IF(ISBLANK(BL115), "", VLOOKUP(Z115&amp;" "&amp;BV115&amp;" "&amp;BW115,Graduation_Criteria!$D$2:$E$34,2,FALSE))</f>
        <v/>
      </c>
      <c r="BZ115" s="73" t="str">
        <f t="shared" si="58"/>
        <v/>
      </c>
      <c r="CA115" s="71"/>
      <c r="CB115" s="74"/>
      <c r="CC115" s="74"/>
      <c r="CD115" s="115" t="str">
        <f t="shared" si="59"/>
        <v/>
      </c>
      <c r="CE115" s="79">
        <f t="shared" si="87"/>
        <v>0</v>
      </c>
      <c r="CF115" s="79">
        <f t="shared" si="88"/>
        <v>0</v>
      </c>
      <c r="CG115" s="79" t="str">
        <f t="shared" si="89"/>
        <v>0</v>
      </c>
      <c r="CH115" s="79" t="str">
        <f>IF(ISBLANK(CC115), "", (POWER(CC115/VLOOKUP(CG115,Anthro_Calc!C:P,13,FALSE),VLOOKUP(CG115,Anthro_Calc!C:P,12,FALSE))-1) / (VLOOKUP(CG115,Anthro_Calc!C:P,14,FALSE)*VLOOKUP(CG115,Anthro_Calc!C:P,12,FALSE)))</f>
        <v/>
      </c>
      <c r="CI115" s="79" t="str">
        <f>IF(ISBLANK(CC115), "", -3 + (CC115 -VLOOKUP(CG115,Anthro_Calc!C:P,4,FALSE)) / (VLOOKUP(CG115,Anthro_Calc!C:P,5,FALSE) - VLOOKUP(CG115,Anthro_Calc!C:P,4,FALSE)))</f>
        <v/>
      </c>
      <c r="CJ115" s="79" t="str">
        <f>IF(ISBLANK(CC115), "", 3 + (CC115 -VLOOKUP(CG115,Anthro_Calc!C:P,10,FALSE)) / (VLOOKUP(CG115,Anthro_Calc!C:P,10,FALSE) - VLOOKUP(CG115,Anthro_Calc!C:P,9,FALSE)))</f>
        <v/>
      </c>
      <c r="CK115" s="129" t="str">
        <f t="shared" si="90"/>
        <v/>
      </c>
      <c r="CL115" s="117" t="str">
        <f t="shared" si="91"/>
        <v/>
      </c>
      <c r="CM115" s="104" t="str">
        <f t="shared" si="92"/>
        <v/>
      </c>
      <c r="CN115" s="77"/>
      <c r="CO115" s="71"/>
      <c r="CP115" s="74"/>
      <c r="CQ115" s="74"/>
      <c r="CR115" s="118" t="str">
        <f t="shared" si="60"/>
        <v/>
      </c>
      <c r="CS115" s="119">
        <f t="shared" si="93"/>
        <v>0</v>
      </c>
      <c r="CT115" s="119">
        <f t="shared" si="94"/>
        <v>0</v>
      </c>
      <c r="CU115" s="119" t="str">
        <f t="shared" si="95"/>
        <v>0</v>
      </c>
      <c r="CV115" s="119" t="str">
        <f>IF(ISBLANK(CQ115), "", (POWER(CQ115/VLOOKUP(CU115,Anthro_Calc!C:P,13,FALSE),VLOOKUP(CU115,Anthro_Calc!C:P,12,FALSE))-1) / (VLOOKUP(CU115,Anthro_Calc!C:P,14,FALSE)*VLOOKUP(CU115,Anthro_Calc!C:P,12,FALSE)))</f>
        <v/>
      </c>
      <c r="CW115" s="119" t="str">
        <f>IF(ISBLANK(CQ115), "", -3 + (CQ115 -VLOOKUP(CU115,Anthro_Calc!C:P,4,FALSE)) / (VLOOKUP(CU115,Anthro_Calc!C:P,5,FALSE) - VLOOKUP(CU115,Anthro_Calc!C:P,4,FALSE)))</f>
        <v/>
      </c>
      <c r="CX115" s="119" t="str">
        <f>IF(ISBLANK(CQ115), "", 3 + (CQ115 -VLOOKUP(CU115,Anthro_Calc!C:P,10,FALSE)) / (VLOOKUP(CU115,Anthro_Calc!C:P,10,FALSE) - VLOOKUP(CU115,Anthro_Calc!C:P,9,FALSE)))</f>
        <v/>
      </c>
      <c r="CY115" s="128" t="str">
        <f t="shared" si="96"/>
        <v/>
      </c>
      <c r="CZ115" s="117" t="str">
        <f t="shared" si="97"/>
        <v/>
      </c>
      <c r="DA115" s="104" t="str">
        <f t="shared" si="98"/>
        <v/>
      </c>
      <c r="DB115" s="135"/>
    </row>
    <row r="116" spans="1:106" s="80" customFormat="1" ht="15" customHeight="1">
      <c r="A116" s="134">
        <f t="shared" si="50"/>
        <v>112</v>
      </c>
      <c r="B116" s="66"/>
      <c r="C116" s="66"/>
      <c r="D116" s="66"/>
      <c r="E116" s="66"/>
      <c r="F116" s="66"/>
      <c r="G116" s="66"/>
      <c r="H116" s="66"/>
      <c r="I116" s="66"/>
      <c r="J116" s="66"/>
      <c r="K116" s="66"/>
      <c r="L116" s="66"/>
      <c r="M116" s="71"/>
      <c r="N116" s="69" t="str">
        <f t="shared" ca="1" si="61"/>
        <v/>
      </c>
      <c r="O116" s="70"/>
      <c r="P116" s="70"/>
      <c r="Q116" s="71"/>
      <c r="R116" s="82"/>
      <c r="S116" s="72" t="str">
        <f t="shared" si="62"/>
        <v/>
      </c>
      <c r="T116" s="72" t="str">
        <f t="shared" si="63"/>
        <v/>
      </c>
      <c r="U116" s="72" t="str">
        <f t="shared" si="64"/>
        <v/>
      </c>
      <c r="V116" s="72" t="str">
        <f>IF(ISBLANK(R116), "", (POWER(R116/VLOOKUP(U116,Anthro_Calc!C:P,13,FALSE),VLOOKUP(U116,Anthro_Calc!C:P,12,FALSE))-1) / (VLOOKUP(U116,Anthro_Calc!C:P,14,FALSE)*VLOOKUP(U116,Anthro_Calc!C:P,12,FALSE)))</f>
        <v/>
      </c>
      <c r="W116" s="72" t="str">
        <f>IF(ISBLANK(R116), "", -3 + (R116 -VLOOKUP(U116,Anthro_Calc!C:P,4,FALSE)) / (VLOOKUP(U116,Anthro_Calc!C:P,5,FALSE) - VLOOKUP(U116,Anthro_Calc!C:P,4,FALSE)))</f>
        <v/>
      </c>
      <c r="X116" s="72" t="str">
        <f>IF(ISBLANK(R116), "", 3 + (R116 -VLOOKUP(U116,Anthro_Calc!C:P,10,FALSE)) / (VLOOKUP(U116,Anthro_Calc!C:P,10,FALSE) - VLOOKUP(U116,Anthro_Calc!C:P,9,FALSE)))</f>
        <v/>
      </c>
      <c r="Y116" s="120" t="str">
        <f t="shared" si="65"/>
        <v/>
      </c>
      <c r="Z116" s="117" t="str">
        <f t="shared" si="66"/>
        <v/>
      </c>
      <c r="AA116" s="104" t="str">
        <f t="shared" si="67"/>
        <v/>
      </c>
      <c r="AB116" s="71"/>
      <c r="AC116" s="74"/>
      <c r="AD116" s="78"/>
      <c r="AE116" s="75" t="str">
        <f t="shared" si="68"/>
        <v/>
      </c>
      <c r="AF116" s="72">
        <f t="shared" si="69"/>
        <v>0</v>
      </c>
      <c r="AG116" s="72">
        <f t="shared" si="70"/>
        <v>0</v>
      </c>
      <c r="AH116" s="72" t="str">
        <f t="shared" si="71"/>
        <v>0</v>
      </c>
      <c r="AI116" s="72" t="str">
        <f>IF(ISBLANK(AD116), "", (POWER(AD116/VLOOKUP(AH116,Anthro_Calc!C:P,13,FALSE),VLOOKUP(AH116,Anthro_Calc!C:P,12,FALSE))-1) / (VLOOKUP(AH116,Anthro_Calc!C:P,14,FALSE)*VLOOKUP(AH116,Anthro_Calc!C:P,12,FALSE)))</f>
        <v/>
      </c>
      <c r="AJ116" s="72" t="str">
        <f>IF(ISBLANK(AD116), "", -3 + (AD116 -VLOOKUP(AH116,Anthro_Calc!C:P,4,FALSE)) / (VLOOKUP(AH116,Anthro_Calc!C:P,5,FALSE) - VLOOKUP(AH116,Anthro_Calc!C:P,4,FALSE)))</f>
        <v/>
      </c>
      <c r="AK116" s="72" t="str">
        <f>IF(ISBLANK(AD116), "", 3 + (AD116 -VLOOKUP(AH116,Anthro_Calc!C:P,10,FALSE)) / (VLOOKUP(AH116,Anthro_Calc!C:P,10,FALSE) - VLOOKUP(AH116,Anthro_Calc!C:P,9,FALSE)))</f>
        <v/>
      </c>
      <c r="AL116" s="120" t="str">
        <f t="shared" si="72"/>
        <v/>
      </c>
      <c r="AM116" s="117" t="str">
        <f t="shared" si="73"/>
        <v/>
      </c>
      <c r="AN116" s="104" t="str">
        <f t="shared" si="74"/>
        <v/>
      </c>
      <c r="AO116" s="76" t="str">
        <f t="shared" si="51"/>
        <v/>
      </c>
      <c r="AP116" s="77"/>
      <c r="AQ116" s="77" t="str">
        <f t="shared" si="75"/>
        <v/>
      </c>
      <c r="AR116" s="71"/>
      <c r="AS116" s="74"/>
      <c r="AT116" s="82"/>
      <c r="AU116" s="75" t="str">
        <f t="shared" si="52"/>
        <v/>
      </c>
      <c r="AV116" s="72">
        <f t="shared" si="76"/>
        <v>0</v>
      </c>
      <c r="AW116" s="72">
        <f t="shared" si="77"/>
        <v>0</v>
      </c>
      <c r="AX116" s="72" t="str">
        <f t="shared" si="78"/>
        <v>0</v>
      </c>
      <c r="AY116" s="72" t="str">
        <f>IF(ISBLANK(AT116), "", (POWER(AT116/VLOOKUP(AX116,Anthro_Calc!C:P,13,FALSE),VLOOKUP(AX116,Anthro_Calc!C:P,12,FALSE))-1) / (VLOOKUP(AX116,Anthro_Calc!C:P,14,FALSE)*VLOOKUP(AX116,Anthro_Calc!C:P,12,FALSE)))</f>
        <v/>
      </c>
      <c r="AZ116" s="72" t="str">
        <f>IF(ISBLANK(AT116), "", -3 + (AT116 -VLOOKUP(AX116,Anthro_Calc!C:P,4,FALSE)) / (VLOOKUP(AX116,Anthro_Calc!C:P,5,FALSE) - VLOOKUP(AX116,Anthro_Calc!C:P,4,FALSE)))</f>
        <v/>
      </c>
      <c r="BA116" s="72" t="str">
        <f>IF(ISBLANK(AT116), "", 3 + (AT116 -VLOOKUP(AX116,Anthro_Calc!C:P,10,FALSE)) / (VLOOKUP(AX116,Anthro_Calc!C:P,10,FALSE) - VLOOKUP(AX116,Anthro_Calc!C:P,9,FALSE)))</f>
        <v/>
      </c>
      <c r="BB116" s="120" t="str">
        <f t="shared" si="79"/>
        <v/>
      </c>
      <c r="BC116" s="117" t="str">
        <f t="shared" si="80"/>
        <v/>
      </c>
      <c r="BD116" s="104" t="str">
        <f t="shared" si="53"/>
        <v/>
      </c>
      <c r="BE116" s="76" t="str">
        <f t="shared" si="54"/>
        <v/>
      </c>
      <c r="BF116" s="73" t="str">
        <f t="shared" si="81"/>
        <v/>
      </c>
      <c r="BG116" s="73" t="str">
        <f t="shared" si="55"/>
        <v/>
      </c>
      <c r="BH116" s="77"/>
      <c r="BI116" s="133"/>
      <c r="BJ116" s="71"/>
      <c r="BK116" s="74"/>
      <c r="BL116" s="78"/>
      <c r="BM116" s="75" t="str">
        <f t="shared" si="56"/>
        <v/>
      </c>
      <c r="BN116" s="72">
        <f t="shared" si="82"/>
        <v>0</v>
      </c>
      <c r="BO116" s="72">
        <f t="shared" si="99"/>
        <v>0</v>
      </c>
      <c r="BP116" s="72" t="str">
        <f t="shared" si="83"/>
        <v>0</v>
      </c>
      <c r="BQ116" s="72" t="str">
        <f>IF(ISBLANK(BL116), "", (POWER(BL116/VLOOKUP(BP116,Anthro_Calc!C:P,13,FALSE),VLOOKUP(BP116,Anthro_Calc!C:P,12,FALSE))-1) / (VLOOKUP(BP116,Anthro_Calc!C:P,14,FALSE)*VLOOKUP(BP116,Anthro_Calc!C:P,12,FALSE)))</f>
        <v/>
      </c>
      <c r="BR116" s="72" t="str">
        <f>IF(ISBLANK(BL116), "", -3 + (BL116 -VLOOKUP(BP116,Anthro_Calc!C:P,4,FALSE)) / (VLOOKUP(BP116,Anthro_Calc!C:P,5,FALSE) - VLOOKUP(BP116,Anthro_Calc!C:P,4,FALSE)))</f>
        <v/>
      </c>
      <c r="BS116" s="72" t="str">
        <f>IF(ISBLANK(BL116), "", 3 + (BL116 -VLOOKUP(BP116,Anthro_Calc!C:P,10,FALSE)) / (VLOOKUP(BP116,Anthro_Calc!C:P,10,FALSE) - VLOOKUP(BP116,Anthro_Calc!C:P,9,FALSE)))</f>
        <v/>
      </c>
      <c r="BT116" s="120" t="str">
        <f t="shared" si="84"/>
        <v/>
      </c>
      <c r="BU116" s="117" t="str">
        <f t="shared" si="85"/>
        <v/>
      </c>
      <c r="BV116" s="104" t="str">
        <f t="shared" si="86"/>
        <v/>
      </c>
      <c r="BW116" s="73" t="str">
        <f t="shared" si="57"/>
        <v/>
      </c>
      <c r="BX116" s="77"/>
      <c r="BY116" s="73" t="str">
        <f>IF(ISBLANK(BL116), "", VLOOKUP(Z116&amp;" "&amp;BV116&amp;" "&amp;BW116,Graduation_Criteria!$D$2:$E$34,2,FALSE))</f>
        <v/>
      </c>
      <c r="BZ116" s="73" t="str">
        <f t="shared" si="58"/>
        <v/>
      </c>
      <c r="CA116" s="71"/>
      <c r="CB116" s="74"/>
      <c r="CC116" s="74"/>
      <c r="CD116" s="115" t="str">
        <f t="shared" si="59"/>
        <v/>
      </c>
      <c r="CE116" s="79">
        <f t="shared" si="87"/>
        <v>0</v>
      </c>
      <c r="CF116" s="79">
        <f t="shared" si="88"/>
        <v>0</v>
      </c>
      <c r="CG116" s="79" t="str">
        <f t="shared" si="89"/>
        <v>0</v>
      </c>
      <c r="CH116" s="79" t="str">
        <f>IF(ISBLANK(CC116), "", (POWER(CC116/VLOOKUP(CG116,Anthro_Calc!C:P,13,FALSE),VLOOKUP(CG116,Anthro_Calc!C:P,12,FALSE))-1) / (VLOOKUP(CG116,Anthro_Calc!C:P,14,FALSE)*VLOOKUP(CG116,Anthro_Calc!C:P,12,FALSE)))</f>
        <v/>
      </c>
      <c r="CI116" s="79" t="str">
        <f>IF(ISBLANK(CC116), "", -3 + (CC116 -VLOOKUP(CG116,Anthro_Calc!C:P,4,FALSE)) / (VLOOKUP(CG116,Anthro_Calc!C:P,5,FALSE) - VLOOKUP(CG116,Anthro_Calc!C:P,4,FALSE)))</f>
        <v/>
      </c>
      <c r="CJ116" s="79" t="str">
        <f>IF(ISBLANK(CC116), "", 3 + (CC116 -VLOOKUP(CG116,Anthro_Calc!C:P,10,FALSE)) / (VLOOKUP(CG116,Anthro_Calc!C:P,10,FALSE) - VLOOKUP(CG116,Anthro_Calc!C:P,9,FALSE)))</f>
        <v/>
      </c>
      <c r="CK116" s="129" t="str">
        <f t="shared" si="90"/>
        <v/>
      </c>
      <c r="CL116" s="117" t="str">
        <f t="shared" si="91"/>
        <v/>
      </c>
      <c r="CM116" s="104" t="str">
        <f t="shared" si="92"/>
        <v/>
      </c>
      <c r="CN116" s="77"/>
      <c r="CO116" s="71"/>
      <c r="CP116" s="74"/>
      <c r="CQ116" s="74"/>
      <c r="CR116" s="118" t="str">
        <f t="shared" si="60"/>
        <v/>
      </c>
      <c r="CS116" s="119">
        <f t="shared" si="93"/>
        <v>0</v>
      </c>
      <c r="CT116" s="119">
        <f t="shared" si="94"/>
        <v>0</v>
      </c>
      <c r="CU116" s="119" t="str">
        <f t="shared" si="95"/>
        <v>0</v>
      </c>
      <c r="CV116" s="119" t="str">
        <f>IF(ISBLANK(CQ116), "", (POWER(CQ116/VLOOKUP(CU116,Anthro_Calc!C:P,13,FALSE),VLOOKUP(CU116,Anthro_Calc!C:P,12,FALSE))-1) / (VLOOKUP(CU116,Anthro_Calc!C:P,14,FALSE)*VLOOKUP(CU116,Anthro_Calc!C:P,12,FALSE)))</f>
        <v/>
      </c>
      <c r="CW116" s="119" t="str">
        <f>IF(ISBLANK(CQ116), "", -3 + (CQ116 -VLOOKUP(CU116,Anthro_Calc!C:P,4,FALSE)) / (VLOOKUP(CU116,Anthro_Calc!C:P,5,FALSE) - VLOOKUP(CU116,Anthro_Calc!C:P,4,FALSE)))</f>
        <v/>
      </c>
      <c r="CX116" s="119" t="str">
        <f>IF(ISBLANK(CQ116), "", 3 + (CQ116 -VLOOKUP(CU116,Anthro_Calc!C:P,10,FALSE)) / (VLOOKUP(CU116,Anthro_Calc!C:P,10,FALSE) - VLOOKUP(CU116,Anthro_Calc!C:P,9,FALSE)))</f>
        <v/>
      </c>
      <c r="CY116" s="128" t="str">
        <f t="shared" si="96"/>
        <v/>
      </c>
      <c r="CZ116" s="117" t="str">
        <f t="shared" si="97"/>
        <v/>
      </c>
      <c r="DA116" s="104" t="str">
        <f t="shared" si="98"/>
        <v/>
      </c>
      <c r="DB116" s="135"/>
    </row>
    <row r="117" spans="1:106" s="80" customFormat="1" ht="15" customHeight="1">
      <c r="A117" s="134">
        <f t="shared" si="50"/>
        <v>113</v>
      </c>
      <c r="B117" s="66"/>
      <c r="C117" s="66"/>
      <c r="D117" s="66"/>
      <c r="E117" s="66"/>
      <c r="F117" s="66"/>
      <c r="G117" s="66"/>
      <c r="H117" s="66"/>
      <c r="I117" s="66"/>
      <c r="J117" s="66"/>
      <c r="K117" s="66"/>
      <c r="L117" s="66"/>
      <c r="M117" s="71"/>
      <c r="N117" s="69" t="str">
        <f t="shared" ca="1" si="61"/>
        <v/>
      </c>
      <c r="O117" s="70"/>
      <c r="P117" s="70"/>
      <c r="Q117" s="71"/>
      <c r="R117" s="82"/>
      <c r="S117" s="72" t="str">
        <f t="shared" si="62"/>
        <v/>
      </c>
      <c r="T117" s="72" t="str">
        <f t="shared" si="63"/>
        <v/>
      </c>
      <c r="U117" s="72" t="str">
        <f t="shared" si="64"/>
        <v/>
      </c>
      <c r="V117" s="72" t="str">
        <f>IF(ISBLANK(R117), "", (POWER(R117/VLOOKUP(U117,Anthro_Calc!C:P,13,FALSE),VLOOKUP(U117,Anthro_Calc!C:P,12,FALSE))-1) / (VLOOKUP(U117,Anthro_Calc!C:P,14,FALSE)*VLOOKUP(U117,Anthro_Calc!C:P,12,FALSE)))</f>
        <v/>
      </c>
      <c r="W117" s="72" t="str">
        <f>IF(ISBLANK(R117), "", -3 + (R117 -VLOOKUP(U117,Anthro_Calc!C:P,4,FALSE)) / (VLOOKUP(U117,Anthro_Calc!C:P,5,FALSE) - VLOOKUP(U117,Anthro_Calc!C:P,4,FALSE)))</f>
        <v/>
      </c>
      <c r="X117" s="72" t="str">
        <f>IF(ISBLANK(R117), "", 3 + (R117 -VLOOKUP(U117,Anthro_Calc!C:P,10,FALSE)) / (VLOOKUP(U117,Anthro_Calc!C:P,10,FALSE) - VLOOKUP(U117,Anthro_Calc!C:P,9,FALSE)))</f>
        <v/>
      </c>
      <c r="Y117" s="120" t="str">
        <f t="shared" si="65"/>
        <v/>
      </c>
      <c r="Z117" s="117" t="str">
        <f t="shared" si="66"/>
        <v/>
      </c>
      <c r="AA117" s="104" t="str">
        <f t="shared" si="67"/>
        <v/>
      </c>
      <c r="AB117" s="71"/>
      <c r="AC117" s="74"/>
      <c r="AD117" s="78"/>
      <c r="AE117" s="75" t="str">
        <f t="shared" si="68"/>
        <v/>
      </c>
      <c r="AF117" s="72">
        <f t="shared" si="69"/>
        <v>0</v>
      </c>
      <c r="AG117" s="72">
        <f t="shared" si="70"/>
        <v>0</v>
      </c>
      <c r="AH117" s="72" t="str">
        <f t="shared" si="71"/>
        <v>0</v>
      </c>
      <c r="AI117" s="72" t="str">
        <f>IF(ISBLANK(AD117), "", (POWER(AD117/VLOOKUP(AH117,Anthro_Calc!C:P,13,FALSE),VLOOKUP(AH117,Anthro_Calc!C:P,12,FALSE))-1) / (VLOOKUP(AH117,Anthro_Calc!C:P,14,FALSE)*VLOOKUP(AH117,Anthro_Calc!C:P,12,FALSE)))</f>
        <v/>
      </c>
      <c r="AJ117" s="72" t="str">
        <f>IF(ISBLANK(AD117), "", -3 + (AD117 -VLOOKUP(AH117,Anthro_Calc!C:P,4,FALSE)) / (VLOOKUP(AH117,Anthro_Calc!C:P,5,FALSE) - VLOOKUP(AH117,Anthro_Calc!C:P,4,FALSE)))</f>
        <v/>
      </c>
      <c r="AK117" s="72" t="str">
        <f>IF(ISBLANK(AD117), "", 3 + (AD117 -VLOOKUP(AH117,Anthro_Calc!C:P,10,FALSE)) / (VLOOKUP(AH117,Anthro_Calc!C:P,10,FALSE) - VLOOKUP(AH117,Anthro_Calc!C:P,9,FALSE)))</f>
        <v/>
      </c>
      <c r="AL117" s="120" t="str">
        <f t="shared" si="72"/>
        <v/>
      </c>
      <c r="AM117" s="117" t="str">
        <f t="shared" si="73"/>
        <v/>
      </c>
      <c r="AN117" s="104" t="str">
        <f t="shared" si="74"/>
        <v/>
      </c>
      <c r="AO117" s="76" t="str">
        <f t="shared" si="51"/>
        <v/>
      </c>
      <c r="AP117" s="77"/>
      <c r="AQ117" s="77" t="str">
        <f t="shared" si="75"/>
        <v/>
      </c>
      <c r="AR117" s="71"/>
      <c r="AS117" s="74"/>
      <c r="AT117" s="82"/>
      <c r="AU117" s="75" t="str">
        <f t="shared" si="52"/>
        <v/>
      </c>
      <c r="AV117" s="72">
        <f t="shared" si="76"/>
        <v>0</v>
      </c>
      <c r="AW117" s="72">
        <f t="shared" si="77"/>
        <v>0</v>
      </c>
      <c r="AX117" s="72" t="str">
        <f t="shared" si="78"/>
        <v>0</v>
      </c>
      <c r="AY117" s="72" t="str">
        <f>IF(ISBLANK(AT117), "", (POWER(AT117/VLOOKUP(AX117,Anthro_Calc!C:P,13,FALSE),VLOOKUP(AX117,Anthro_Calc!C:P,12,FALSE))-1) / (VLOOKUP(AX117,Anthro_Calc!C:P,14,FALSE)*VLOOKUP(AX117,Anthro_Calc!C:P,12,FALSE)))</f>
        <v/>
      </c>
      <c r="AZ117" s="72" t="str">
        <f>IF(ISBLANK(AT117), "", -3 + (AT117 -VLOOKUP(AX117,Anthro_Calc!C:P,4,FALSE)) / (VLOOKUP(AX117,Anthro_Calc!C:P,5,FALSE) - VLOOKUP(AX117,Anthro_Calc!C:P,4,FALSE)))</f>
        <v/>
      </c>
      <c r="BA117" s="72" t="str">
        <f>IF(ISBLANK(AT117), "", 3 + (AT117 -VLOOKUP(AX117,Anthro_Calc!C:P,10,FALSE)) / (VLOOKUP(AX117,Anthro_Calc!C:P,10,FALSE) - VLOOKUP(AX117,Anthro_Calc!C:P,9,FALSE)))</f>
        <v/>
      </c>
      <c r="BB117" s="120" t="str">
        <f t="shared" si="79"/>
        <v/>
      </c>
      <c r="BC117" s="117" t="str">
        <f t="shared" si="80"/>
        <v/>
      </c>
      <c r="BD117" s="104" t="str">
        <f t="shared" si="53"/>
        <v/>
      </c>
      <c r="BE117" s="76" t="str">
        <f t="shared" si="54"/>
        <v/>
      </c>
      <c r="BF117" s="73" t="str">
        <f t="shared" si="81"/>
        <v/>
      </c>
      <c r="BG117" s="73" t="str">
        <f t="shared" si="55"/>
        <v/>
      </c>
      <c r="BH117" s="77"/>
      <c r="BI117" s="133"/>
      <c r="BJ117" s="71"/>
      <c r="BK117" s="74"/>
      <c r="BL117" s="78"/>
      <c r="BM117" s="75" t="str">
        <f t="shared" si="56"/>
        <v/>
      </c>
      <c r="BN117" s="72">
        <f t="shared" si="82"/>
        <v>0</v>
      </c>
      <c r="BO117" s="72">
        <f t="shared" si="99"/>
        <v>0</v>
      </c>
      <c r="BP117" s="72" t="str">
        <f t="shared" si="83"/>
        <v>0</v>
      </c>
      <c r="BQ117" s="72" t="str">
        <f>IF(ISBLANK(BL117), "", (POWER(BL117/VLOOKUP(BP117,Anthro_Calc!C:P,13,FALSE),VLOOKUP(BP117,Anthro_Calc!C:P,12,FALSE))-1) / (VLOOKUP(BP117,Anthro_Calc!C:P,14,FALSE)*VLOOKUP(BP117,Anthro_Calc!C:P,12,FALSE)))</f>
        <v/>
      </c>
      <c r="BR117" s="72" t="str">
        <f>IF(ISBLANK(BL117), "", -3 + (BL117 -VLOOKUP(BP117,Anthro_Calc!C:P,4,FALSE)) / (VLOOKUP(BP117,Anthro_Calc!C:P,5,FALSE) - VLOOKUP(BP117,Anthro_Calc!C:P,4,FALSE)))</f>
        <v/>
      </c>
      <c r="BS117" s="72" t="str">
        <f>IF(ISBLANK(BL117), "", 3 + (BL117 -VLOOKUP(BP117,Anthro_Calc!C:P,10,FALSE)) / (VLOOKUP(BP117,Anthro_Calc!C:P,10,FALSE) - VLOOKUP(BP117,Anthro_Calc!C:P,9,FALSE)))</f>
        <v/>
      </c>
      <c r="BT117" s="120" t="str">
        <f t="shared" si="84"/>
        <v/>
      </c>
      <c r="BU117" s="117" t="str">
        <f t="shared" si="85"/>
        <v/>
      </c>
      <c r="BV117" s="104" t="str">
        <f t="shared" si="86"/>
        <v/>
      </c>
      <c r="BW117" s="73" t="str">
        <f t="shared" si="57"/>
        <v/>
      </c>
      <c r="BX117" s="77"/>
      <c r="BY117" s="73" t="str">
        <f>IF(ISBLANK(BL117), "", VLOOKUP(Z117&amp;" "&amp;BV117&amp;" "&amp;BW117,Graduation_Criteria!$D$2:$E$34,2,FALSE))</f>
        <v/>
      </c>
      <c r="BZ117" s="73" t="str">
        <f t="shared" si="58"/>
        <v/>
      </c>
      <c r="CA117" s="71"/>
      <c r="CB117" s="74"/>
      <c r="CC117" s="74"/>
      <c r="CD117" s="115" t="str">
        <f t="shared" si="59"/>
        <v/>
      </c>
      <c r="CE117" s="79">
        <f t="shared" si="87"/>
        <v>0</v>
      </c>
      <c r="CF117" s="79">
        <f t="shared" si="88"/>
        <v>0</v>
      </c>
      <c r="CG117" s="79" t="str">
        <f t="shared" si="89"/>
        <v>0</v>
      </c>
      <c r="CH117" s="79" t="str">
        <f>IF(ISBLANK(CC117), "", (POWER(CC117/VLOOKUP(CG117,Anthro_Calc!C:P,13,FALSE),VLOOKUP(CG117,Anthro_Calc!C:P,12,FALSE))-1) / (VLOOKUP(CG117,Anthro_Calc!C:P,14,FALSE)*VLOOKUP(CG117,Anthro_Calc!C:P,12,FALSE)))</f>
        <v/>
      </c>
      <c r="CI117" s="79" t="str">
        <f>IF(ISBLANK(CC117), "", -3 + (CC117 -VLOOKUP(CG117,Anthro_Calc!C:P,4,FALSE)) / (VLOOKUP(CG117,Anthro_Calc!C:P,5,FALSE) - VLOOKUP(CG117,Anthro_Calc!C:P,4,FALSE)))</f>
        <v/>
      </c>
      <c r="CJ117" s="79" t="str">
        <f>IF(ISBLANK(CC117), "", 3 + (CC117 -VLOOKUP(CG117,Anthro_Calc!C:P,10,FALSE)) / (VLOOKUP(CG117,Anthro_Calc!C:P,10,FALSE) - VLOOKUP(CG117,Anthro_Calc!C:P,9,FALSE)))</f>
        <v/>
      </c>
      <c r="CK117" s="129" t="str">
        <f t="shared" si="90"/>
        <v/>
      </c>
      <c r="CL117" s="117" t="str">
        <f t="shared" si="91"/>
        <v/>
      </c>
      <c r="CM117" s="104" t="str">
        <f t="shared" si="92"/>
        <v/>
      </c>
      <c r="CN117" s="77"/>
      <c r="CO117" s="71"/>
      <c r="CP117" s="74"/>
      <c r="CQ117" s="74"/>
      <c r="CR117" s="118" t="str">
        <f t="shared" si="60"/>
        <v/>
      </c>
      <c r="CS117" s="119">
        <f t="shared" si="93"/>
        <v>0</v>
      </c>
      <c r="CT117" s="119">
        <f t="shared" si="94"/>
        <v>0</v>
      </c>
      <c r="CU117" s="119" t="str">
        <f t="shared" si="95"/>
        <v>0</v>
      </c>
      <c r="CV117" s="119" t="str">
        <f>IF(ISBLANK(CQ117), "", (POWER(CQ117/VLOOKUP(CU117,Anthro_Calc!C:P,13,FALSE),VLOOKUP(CU117,Anthro_Calc!C:P,12,FALSE))-1) / (VLOOKUP(CU117,Anthro_Calc!C:P,14,FALSE)*VLOOKUP(CU117,Anthro_Calc!C:P,12,FALSE)))</f>
        <v/>
      </c>
      <c r="CW117" s="119" t="str">
        <f>IF(ISBLANK(CQ117), "", -3 + (CQ117 -VLOOKUP(CU117,Anthro_Calc!C:P,4,FALSE)) / (VLOOKUP(CU117,Anthro_Calc!C:P,5,FALSE) - VLOOKUP(CU117,Anthro_Calc!C:P,4,FALSE)))</f>
        <v/>
      </c>
      <c r="CX117" s="119" t="str">
        <f>IF(ISBLANK(CQ117), "", 3 + (CQ117 -VLOOKUP(CU117,Anthro_Calc!C:P,10,FALSE)) / (VLOOKUP(CU117,Anthro_Calc!C:P,10,FALSE) - VLOOKUP(CU117,Anthro_Calc!C:P,9,FALSE)))</f>
        <v/>
      </c>
      <c r="CY117" s="128" t="str">
        <f t="shared" si="96"/>
        <v/>
      </c>
      <c r="CZ117" s="117" t="str">
        <f t="shared" si="97"/>
        <v/>
      </c>
      <c r="DA117" s="104" t="str">
        <f t="shared" si="98"/>
        <v/>
      </c>
      <c r="DB117" s="135"/>
    </row>
    <row r="118" spans="1:106" s="80" customFormat="1" ht="15" customHeight="1">
      <c r="A118" s="134">
        <f t="shared" si="50"/>
        <v>114</v>
      </c>
      <c r="B118" s="66"/>
      <c r="C118" s="66"/>
      <c r="D118" s="66"/>
      <c r="E118" s="66"/>
      <c r="F118" s="66"/>
      <c r="G118" s="66"/>
      <c r="H118" s="66"/>
      <c r="I118" s="66"/>
      <c r="J118" s="66"/>
      <c r="K118" s="66"/>
      <c r="L118" s="66"/>
      <c r="M118" s="71"/>
      <c r="N118" s="69" t="str">
        <f t="shared" ca="1" si="61"/>
        <v/>
      </c>
      <c r="O118" s="70"/>
      <c r="P118" s="70"/>
      <c r="Q118" s="71"/>
      <c r="R118" s="82"/>
      <c r="S118" s="72" t="str">
        <f t="shared" si="62"/>
        <v/>
      </c>
      <c r="T118" s="72" t="str">
        <f t="shared" si="63"/>
        <v/>
      </c>
      <c r="U118" s="72" t="str">
        <f t="shared" si="64"/>
        <v/>
      </c>
      <c r="V118" s="72" t="str">
        <f>IF(ISBLANK(R118), "", (POWER(R118/VLOOKUP(U118,Anthro_Calc!C:P,13,FALSE),VLOOKUP(U118,Anthro_Calc!C:P,12,FALSE))-1) / (VLOOKUP(U118,Anthro_Calc!C:P,14,FALSE)*VLOOKUP(U118,Anthro_Calc!C:P,12,FALSE)))</f>
        <v/>
      </c>
      <c r="W118" s="72" t="str">
        <f>IF(ISBLANK(R118), "", -3 + (R118 -VLOOKUP(U118,Anthro_Calc!C:P,4,FALSE)) / (VLOOKUP(U118,Anthro_Calc!C:P,5,FALSE) - VLOOKUP(U118,Anthro_Calc!C:P,4,FALSE)))</f>
        <v/>
      </c>
      <c r="X118" s="72" t="str">
        <f>IF(ISBLANK(R118), "", 3 + (R118 -VLOOKUP(U118,Anthro_Calc!C:P,10,FALSE)) / (VLOOKUP(U118,Anthro_Calc!C:P,10,FALSE) - VLOOKUP(U118,Anthro_Calc!C:P,9,FALSE)))</f>
        <v/>
      </c>
      <c r="Y118" s="120" t="str">
        <f t="shared" si="65"/>
        <v/>
      </c>
      <c r="Z118" s="117" t="str">
        <f t="shared" si="66"/>
        <v/>
      </c>
      <c r="AA118" s="104" t="str">
        <f t="shared" si="67"/>
        <v/>
      </c>
      <c r="AB118" s="71"/>
      <c r="AC118" s="74"/>
      <c r="AD118" s="78"/>
      <c r="AE118" s="75" t="str">
        <f t="shared" si="68"/>
        <v/>
      </c>
      <c r="AF118" s="72">
        <f t="shared" si="69"/>
        <v>0</v>
      </c>
      <c r="AG118" s="72">
        <f t="shared" si="70"/>
        <v>0</v>
      </c>
      <c r="AH118" s="72" t="str">
        <f t="shared" si="71"/>
        <v>0</v>
      </c>
      <c r="AI118" s="72" t="str">
        <f>IF(ISBLANK(AD118), "", (POWER(AD118/VLOOKUP(AH118,Anthro_Calc!C:P,13,FALSE),VLOOKUP(AH118,Anthro_Calc!C:P,12,FALSE))-1) / (VLOOKUP(AH118,Anthro_Calc!C:P,14,FALSE)*VLOOKUP(AH118,Anthro_Calc!C:P,12,FALSE)))</f>
        <v/>
      </c>
      <c r="AJ118" s="72" t="str">
        <f>IF(ISBLANK(AD118), "", -3 + (AD118 -VLOOKUP(AH118,Anthro_Calc!C:P,4,FALSE)) / (VLOOKUP(AH118,Anthro_Calc!C:P,5,FALSE) - VLOOKUP(AH118,Anthro_Calc!C:P,4,FALSE)))</f>
        <v/>
      </c>
      <c r="AK118" s="72" t="str">
        <f>IF(ISBLANK(AD118), "", 3 + (AD118 -VLOOKUP(AH118,Anthro_Calc!C:P,10,FALSE)) / (VLOOKUP(AH118,Anthro_Calc!C:P,10,FALSE) - VLOOKUP(AH118,Anthro_Calc!C:P,9,FALSE)))</f>
        <v/>
      </c>
      <c r="AL118" s="120" t="str">
        <f t="shared" si="72"/>
        <v/>
      </c>
      <c r="AM118" s="117" t="str">
        <f t="shared" si="73"/>
        <v/>
      </c>
      <c r="AN118" s="104" t="str">
        <f t="shared" si="74"/>
        <v/>
      </c>
      <c r="AO118" s="76" t="str">
        <f t="shared" si="51"/>
        <v/>
      </c>
      <c r="AP118" s="77"/>
      <c r="AQ118" s="77" t="str">
        <f t="shared" si="75"/>
        <v/>
      </c>
      <c r="AR118" s="71"/>
      <c r="AS118" s="74"/>
      <c r="AT118" s="82"/>
      <c r="AU118" s="75" t="str">
        <f t="shared" si="52"/>
        <v/>
      </c>
      <c r="AV118" s="72">
        <f t="shared" si="76"/>
        <v>0</v>
      </c>
      <c r="AW118" s="72">
        <f t="shared" si="77"/>
        <v>0</v>
      </c>
      <c r="AX118" s="72" t="str">
        <f t="shared" si="78"/>
        <v>0</v>
      </c>
      <c r="AY118" s="72" t="str">
        <f>IF(ISBLANK(AT118), "", (POWER(AT118/VLOOKUP(AX118,Anthro_Calc!C:P,13,FALSE),VLOOKUP(AX118,Anthro_Calc!C:P,12,FALSE))-1) / (VLOOKUP(AX118,Anthro_Calc!C:P,14,FALSE)*VLOOKUP(AX118,Anthro_Calc!C:P,12,FALSE)))</f>
        <v/>
      </c>
      <c r="AZ118" s="72" t="str">
        <f>IF(ISBLANK(AT118), "", -3 + (AT118 -VLOOKUP(AX118,Anthro_Calc!C:P,4,FALSE)) / (VLOOKUP(AX118,Anthro_Calc!C:P,5,FALSE) - VLOOKUP(AX118,Anthro_Calc!C:P,4,FALSE)))</f>
        <v/>
      </c>
      <c r="BA118" s="72" t="str">
        <f>IF(ISBLANK(AT118), "", 3 + (AT118 -VLOOKUP(AX118,Anthro_Calc!C:P,10,FALSE)) / (VLOOKUP(AX118,Anthro_Calc!C:P,10,FALSE) - VLOOKUP(AX118,Anthro_Calc!C:P,9,FALSE)))</f>
        <v/>
      </c>
      <c r="BB118" s="120" t="str">
        <f t="shared" si="79"/>
        <v/>
      </c>
      <c r="BC118" s="117" t="str">
        <f t="shared" si="80"/>
        <v/>
      </c>
      <c r="BD118" s="104" t="str">
        <f t="shared" si="53"/>
        <v/>
      </c>
      <c r="BE118" s="76" t="str">
        <f t="shared" si="54"/>
        <v/>
      </c>
      <c r="BF118" s="73" t="str">
        <f t="shared" si="81"/>
        <v/>
      </c>
      <c r="BG118" s="73" t="str">
        <f t="shared" si="55"/>
        <v/>
      </c>
      <c r="BH118" s="77"/>
      <c r="BI118" s="133"/>
      <c r="BJ118" s="71"/>
      <c r="BK118" s="74"/>
      <c r="BL118" s="78"/>
      <c r="BM118" s="75" t="str">
        <f t="shared" si="56"/>
        <v/>
      </c>
      <c r="BN118" s="72">
        <f t="shared" si="82"/>
        <v>0</v>
      </c>
      <c r="BO118" s="72">
        <f t="shared" si="99"/>
        <v>0</v>
      </c>
      <c r="BP118" s="72" t="str">
        <f t="shared" si="83"/>
        <v>0</v>
      </c>
      <c r="BQ118" s="72" t="str">
        <f>IF(ISBLANK(BL118), "", (POWER(BL118/VLOOKUP(BP118,Anthro_Calc!C:P,13,FALSE),VLOOKUP(BP118,Anthro_Calc!C:P,12,FALSE))-1) / (VLOOKUP(BP118,Anthro_Calc!C:P,14,FALSE)*VLOOKUP(BP118,Anthro_Calc!C:P,12,FALSE)))</f>
        <v/>
      </c>
      <c r="BR118" s="72" t="str">
        <f>IF(ISBLANK(BL118), "", -3 + (BL118 -VLOOKUP(BP118,Anthro_Calc!C:P,4,FALSE)) / (VLOOKUP(BP118,Anthro_Calc!C:P,5,FALSE) - VLOOKUP(BP118,Anthro_Calc!C:P,4,FALSE)))</f>
        <v/>
      </c>
      <c r="BS118" s="72" t="str">
        <f>IF(ISBLANK(BL118), "", 3 + (BL118 -VLOOKUP(BP118,Anthro_Calc!C:P,10,FALSE)) / (VLOOKUP(BP118,Anthro_Calc!C:P,10,FALSE) - VLOOKUP(BP118,Anthro_Calc!C:P,9,FALSE)))</f>
        <v/>
      </c>
      <c r="BT118" s="120" t="str">
        <f t="shared" si="84"/>
        <v/>
      </c>
      <c r="BU118" s="117" t="str">
        <f t="shared" si="85"/>
        <v/>
      </c>
      <c r="BV118" s="104" t="str">
        <f t="shared" si="86"/>
        <v/>
      </c>
      <c r="BW118" s="73" t="str">
        <f t="shared" si="57"/>
        <v/>
      </c>
      <c r="BX118" s="77"/>
      <c r="BY118" s="73" t="str">
        <f>IF(ISBLANK(BL118), "", VLOOKUP(Z118&amp;" "&amp;BV118&amp;" "&amp;BW118,Graduation_Criteria!$D$2:$E$34,2,FALSE))</f>
        <v/>
      </c>
      <c r="BZ118" s="73" t="str">
        <f t="shared" si="58"/>
        <v/>
      </c>
      <c r="CA118" s="71"/>
      <c r="CB118" s="74"/>
      <c r="CC118" s="74"/>
      <c r="CD118" s="115" t="str">
        <f t="shared" si="59"/>
        <v/>
      </c>
      <c r="CE118" s="79">
        <f t="shared" si="87"/>
        <v>0</v>
      </c>
      <c r="CF118" s="79">
        <f t="shared" si="88"/>
        <v>0</v>
      </c>
      <c r="CG118" s="79" t="str">
        <f t="shared" si="89"/>
        <v>0</v>
      </c>
      <c r="CH118" s="79" t="str">
        <f>IF(ISBLANK(CC118), "", (POWER(CC118/VLOOKUP(CG118,Anthro_Calc!C:P,13,FALSE),VLOOKUP(CG118,Anthro_Calc!C:P,12,FALSE))-1) / (VLOOKUP(CG118,Anthro_Calc!C:P,14,FALSE)*VLOOKUP(CG118,Anthro_Calc!C:P,12,FALSE)))</f>
        <v/>
      </c>
      <c r="CI118" s="79" t="str">
        <f>IF(ISBLANK(CC118), "", -3 + (CC118 -VLOOKUP(CG118,Anthro_Calc!C:P,4,FALSE)) / (VLOOKUP(CG118,Anthro_Calc!C:P,5,FALSE) - VLOOKUP(CG118,Anthro_Calc!C:P,4,FALSE)))</f>
        <v/>
      </c>
      <c r="CJ118" s="79" t="str">
        <f>IF(ISBLANK(CC118), "", 3 + (CC118 -VLOOKUP(CG118,Anthro_Calc!C:P,10,FALSE)) / (VLOOKUP(CG118,Anthro_Calc!C:P,10,FALSE) - VLOOKUP(CG118,Anthro_Calc!C:P,9,FALSE)))</f>
        <v/>
      </c>
      <c r="CK118" s="129" t="str">
        <f t="shared" si="90"/>
        <v/>
      </c>
      <c r="CL118" s="117" t="str">
        <f t="shared" si="91"/>
        <v/>
      </c>
      <c r="CM118" s="104" t="str">
        <f t="shared" si="92"/>
        <v/>
      </c>
      <c r="CN118" s="77"/>
      <c r="CO118" s="71"/>
      <c r="CP118" s="74"/>
      <c r="CQ118" s="74"/>
      <c r="CR118" s="118" t="str">
        <f t="shared" si="60"/>
        <v/>
      </c>
      <c r="CS118" s="119">
        <f t="shared" si="93"/>
        <v>0</v>
      </c>
      <c r="CT118" s="119">
        <f t="shared" si="94"/>
        <v>0</v>
      </c>
      <c r="CU118" s="119" t="str">
        <f t="shared" si="95"/>
        <v>0</v>
      </c>
      <c r="CV118" s="119" t="str">
        <f>IF(ISBLANK(CQ118), "", (POWER(CQ118/VLOOKUP(CU118,Anthro_Calc!C:P,13,FALSE),VLOOKUP(CU118,Anthro_Calc!C:P,12,FALSE))-1) / (VLOOKUP(CU118,Anthro_Calc!C:P,14,FALSE)*VLOOKUP(CU118,Anthro_Calc!C:P,12,FALSE)))</f>
        <v/>
      </c>
      <c r="CW118" s="119" t="str">
        <f>IF(ISBLANK(CQ118), "", -3 + (CQ118 -VLOOKUP(CU118,Anthro_Calc!C:P,4,FALSE)) / (VLOOKUP(CU118,Anthro_Calc!C:P,5,FALSE) - VLOOKUP(CU118,Anthro_Calc!C:P,4,FALSE)))</f>
        <v/>
      </c>
      <c r="CX118" s="119" t="str">
        <f>IF(ISBLANK(CQ118), "", 3 + (CQ118 -VLOOKUP(CU118,Anthro_Calc!C:P,10,FALSE)) / (VLOOKUP(CU118,Anthro_Calc!C:P,10,FALSE) - VLOOKUP(CU118,Anthro_Calc!C:P,9,FALSE)))</f>
        <v/>
      </c>
      <c r="CY118" s="128" t="str">
        <f t="shared" si="96"/>
        <v/>
      </c>
      <c r="CZ118" s="117" t="str">
        <f t="shared" si="97"/>
        <v/>
      </c>
      <c r="DA118" s="104" t="str">
        <f t="shared" si="98"/>
        <v/>
      </c>
      <c r="DB118" s="135"/>
    </row>
    <row r="119" spans="1:106" s="80" customFormat="1" ht="15" customHeight="1">
      <c r="A119" s="134">
        <f t="shared" si="50"/>
        <v>115</v>
      </c>
      <c r="B119" s="66"/>
      <c r="C119" s="66"/>
      <c r="D119" s="66"/>
      <c r="E119" s="66"/>
      <c r="F119" s="66"/>
      <c r="G119" s="66"/>
      <c r="H119" s="66"/>
      <c r="I119" s="66"/>
      <c r="J119" s="66"/>
      <c r="K119" s="66"/>
      <c r="L119" s="66"/>
      <c r="M119" s="71"/>
      <c r="N119" s="69" t="str">
        <f t="shared" ca="1" si="61"/>
        <v/>
      </c>
      <c r="O119" s="70"/>
      <c r="P119" s="70"/>
      <c r="Q119" s="71"/>
      <c r="R119" s="82"/>
      <c r="S119" s="72" t="str">
        <f t="shared" si="62"/>
        <v/>
      </c>
      <c r="T119" s="72" t="str">
        <f t="shared" si="63"/>
        <v/>
      </c>
      <c r="U119" s="72" t="str">
        <f t="shared" si="64"/>
        <v/>
      </c>
      <c r="V119" s="72" t="str">
        <f>IF(ISBLANK(R119), "", (POWER(R119/VLOOKUP(U119,Anthro_Calc!C:P,13,FALSE),VLOOKUP(U119,Anthro_Calc!C:P,12,FALSE))-1) / (VLOOKUP(U119,Anthro_Calc!C:P,14,FALSE)*VLOOKUP(U119,Anthro_Calc!C:P,12,FALSE)))</f>
        <v/>
      </c>
      <c r="W119" s="72" t="str">
        <f>IF(ISBLANK(R119), "", -3 + (R119 -VLOOKUP(U119,Anthro_Calc!C:P,4,FALSE)) / (VLOOKUP(U119,Anthro_Calc!C:P,5,FALSE) - VLOOKUP(U119,Anthro_Calc!C:P,4,FALSE)))</f>
        <v/>
      </c>
      <c r="X119" s="72" t="str">
        <f>IF(ISBLANK(R119), "", 3 + (R119 -VLOOKUP(U119,Anthro_Calc!C:P,10,FALSE)) / (VLOOKUP(U119,Anthro_Calc!C:P,10,FALSE) - VLOOKUP(U119,Anthro_Calc!C:P,9,FALSE)))</f>
        <v/>
      </c>
      <c r="Y119" s="120" t="str">
        <f t="shared" si="65"/>
        <v/>
      </c>
      <c r="Z119" s="117" t="str">
        <f t="shared" si="66"/>
        <v/>
      </c>
      <c r="AA119" s="104" t="str">
        <f t="shared" si="67"/>
        <v/>
      </c>
      <c r="AB119" s="71"/>
      <c r="AC119" s="74"/>
      <c r="AD119" s="78"/>
      <c r="AE119" s="75" t="str">
        <f t="shared" si="68"/>
        <v/>
      </c>
      <c r="AF119" s="72">
        <f t="shared" si="69"/>
        <v>0</v>
      </c>
      <c r="AG119" s="72">
        <f t="shared" si="70"/>
        <v>0</v>
      </c>
      <c r="AH119" s="72" t="str">
        <f t="shared" si="71"/>
        <v>0</v>
      </c>
      <c r="AI119" s="72" t="str">
        <f>IF(ISBLANK(AD119), "", (POWER(AD119/VLOOKUP(AH119,Anthro_Calc!C:P,13,FALSE),VLOOKUP(AH119,Anthro_Calc!C:P,12,FALSE))-1) / (VLOOKUP(AH119,Anthro_Calc!C:P,14,FALSE)*VLOOKUP(AH119,Anthro_Calc!C:P,12,FALSE)))</f>
        <v/>
      </c>
      <c r="AJ119" s="72" t="str">
        <f>IF(ISBLANK(AD119), "", -3 + (AD119 -VLOOKUP(AH119,Anthro_Calc!C:P,4,FALSE)) / (VLOOKUP(AH119,Anthro_Calc!C:P,5,FALSE) - VLOOKUP(AH119,Anthro_Calc!C:P,4,FALSE)))</f>
        <v/>
      </c>
      <c r="AK119" s="72" t="str">
        <f>IF(ISBLANK(AD119), "", 3 + (AD119 -VLOOKUP(AH119,Anthro_Calc!C:P,10,FALSE)) / (VLOOKUP(AH119,Anthro_Calc!C:P,10,FALSE) - VLOOKUP(AH119,Anthro_Calc!C:P,9,FALSE)))</f>
        <v/>
      </c>
      <c r="AL119" s="120" t="str">
        <f t="shared" si="72"/>
        <v/>
      </c>
      <c r="AM119" s="117" t="str">
        <f t="shared" si="73"/>
        <v/>
      </c>
      <c r="AN119" s="104" t="str">
        <f t="shared" si="74"/>
        <v/>
      </c>
      <c r="AO119" s="76" t="str">
        <f t="shared" si="51"/>
        <v/>
      </c>
      <c r="AP119" s="77"/>
      <c r="AQ119" s="77" t="str">
        <f t="shared" si="75"/>
        <v/>
      </c>
      <c r="AR119" s="71"/>
      <c r="AS119" s="74"/>
      <c r="AT119" s="82"/>
      <c r="AU119" s="75" t="str">
        <f t="shared" si="52"/>
        <v/>
      </c>
      <c r="AV119" s="72">
        <f t="shared" si="76"/>
        <v>0</v>
      </c>
      <c r="AW119" s="72">
        <f t="shared" si="77"/>
        <v>0</v>
      </c>
      <c r="AX119" s="72" t="str">
        <f t="shared" si="78"/>
        <v>0</v>
      </c>
      <c r="AY119" s="72" t="str">
        <f>IF(ISBLANK(AT119), "", (POWER(AT119/VLOOKUP(AX119,Anthro_Calc!C:P,13,FALSE),VLOOKUP(AX119,Anthro_Calc!C:P,12,FALSE))-1) / (VLOOKUP(AX119,Anthro_Calc!C:P,14,FALSE)*VLOOKUP(AX119,Anthro_Calc!C:P,12,FALSE)))</f>
        <v/>
      </c>
      <c r="AZ119" s="72" t="str">
        <f>IF(ISBLANK(AT119), "", -3 + (AT119 -VLOOKUP(AX119,Anthro_Calc!C:P,4,FALSE)) / (VLOOKUP(AX119,Anthro_Calc!C:P,5,FALSE) - VLOOKUP(AX119,Anthro_Calc!C:P,4,FALSE)))</f>
        <v/>
      </c>
      <c r="BA119" s="72" t="str">
        <f>IF(ISBLANK(AT119), "", 3 + (AT119 -VLOOKUP(AX119,Anthro_Calc!C:P,10,FALSE)) / (VLOOKUP(AX119,Anthro_Calc!C:P,10,FALSE) - VLOOKUP(AX119,Anthro_Calc!C:P,9,FALSE)))</f>
        <v/>
      </c>
      <c r="BB119" s="120" t="str">
        <f t="shared" si="79"/>
        <v/>
      </c>
      <c r="BC119" s="117" t="str">
        <f t="shared" si="80"/>
        <v/>
      </c>
      <c r="BD119" s="104" t="str">
        <f t="shared" si="53"/>
        <v/>
      </c>
      <c r="BE119" s="76" t="str">
        <f t="shared" si="54"/>
        <v/>
      </c>
      <c r="BF119" s="73" t="str">
        <f t="shared" si="81"/>
        <v/>
      </c>
      <c r="BG119" s="73" t="str">
        <f t="shared" si="55"/>
        <v/>
      </c>
      <c r="BH119" s="77"/>
      <c r="BI119" s="133"/>
      <c r="BJ119" s="71"/>
      <c r="BK119" s="74"/>
      <c r="BL119" s="78"/>
      <c r="BM119" s="75" t="str">
        <f t="shared" si="56"/>
        <v/>
      </c>
      <c r="BN119" s="72">
        <f t="shared" si="82"/>
        <v>0</v>
      </c>
      <c r="BO119" s="72">
        <f t="shared" si="99"/>
        <v>0</v>
      </c>
      <c r="BP119" s="72" t="str">
        <f t="shared" si="83"/>
        <v>0</v>
      </c>
      <c r="BQ119" s="72" t="str">
        <f>IF(ISBLANK(BL119), "", (POWER(BL119/VLOOKUP(BP119,Anthro_Calc!C:P,13,FALSE),VLOOKUP(BP119,Anthro_Calc!C:P,12,FALSE))-1) / (VLOOKUP(BP119,Anthro_Calc!C:P,14,FALSE)*VLOOKUP(BP119,Anthro_Calc!C:P,12,FALSE)))</f>
        <v/>
      </c>
      <c r="BR119" s="72" t="str">
        <f>IF(ISBLANK(BL119), "", -3 + (BL119 -VLOOKUP(BP119,Anthro_Calc!C:P,4,FALSE)) / (VLOOKUP(BP119,Anthro_Calc!C:P,5,FALSE) - VLOOKUP(BP119,Anthro_Calc!C:P,4,FALSE)))</f>
        <v/>
      </c>
      <c r="BS119" s="72" t="str">
        <f>IF(ISBLANK(BL119), "", 3 + (BL119 -VLOOKUP(BP119,Anthro_Calc!C:P,10,FALSE)) / (VLOOKUP(BP119,Anthro_Calc!C:P,10,FALSE) - VLOOKUP(BP119,Anthro_Calc!C:P,9,FALSE)))</f>
        <v/>
      </c>
      <c r="BT119" s="120" t="str">
        <f t="shared" si="84"/>
        <v/>
      </c>
      <c r="BU119" s="117" t="str">
        <f t="shared" si="85"/>
        <v/>
      </c>
      <c r="BV119" s="104" t="str">
        <f t="shared" si="86"/>
        <v/>
      </c>
      <c r="BW119" s="73" t="str">
        <f t="shared" si="57"/>
        <v/>
      </c>
      <c r="BX119" s="77"/>
      <c r="BY119" s="73" t="str">
        <f>IF(ISBLANK(BL119), "", VLOOKUP(Z119&amp;" "&amp;BV119&amp;" "&amp;BW119,Graduation_Criteria!$D$2:$E$34,2,FALSE))</f>
        <v/>
      </c>
      <c r="BZ119" s="73" t="str">
        <f t="shared" si="58"/>
        <v/>
      </c>
      <c r="CA119" s="71"/>
      <c r="CB119" s="74"/>
      <c r="CC119" s="74"/>
      <c r="CD119" s="115" t="str">
        <f t="shared" si="59"/>
        <v/>
      </c>
      <c r="CE119" s="79">
        <f t="shared" si="87"/>
        <v>0</v>
      </c>
      <c r="CF119" s="79">
        <f t="shared" si="88"/>
        <v>0</v>
      </c>
      <c r="CG119" s="79" t="str">
        <f t="shared" si="89"/>
        <v>0</v>
      </c>
      <c r="CH119" s="79" t="str">
        <f>IF(ISBLANK(CC119), "", (POWER(CC119/VLOOKUP(CG119,Anthro_Calc!C:P,13,FALSE),VLOOKUP(CG119,Anthro_Calc!C:P,12,FALSE))-1) / (VLOOKUP(CG119,Anthro_Calc!C:P,14,FALSE)*VLOOKUP(CG119,Anthro_Calc!C:P,12,FALSE)))</f>
        <v/>
      </c>
      <c r="CI119" s="79" t="str">
        <f>IF(ISBLANK(CC119), "", -3 + (CC119 -VLOOKUP(CG119,Anthro_Calc!C:P,4,FALSE)) / (VLOOKUP(CG119,Anthro_Calc!C:P,5,FALSE) - VLOOKUP(CG119,Anthro_Calc!C:P,4,FALSE)))</f>
        <v/>
      </c>
      <c r="CJ119" s="79" t="str">
        <f>IF(ISBLANK(CC119), "", 3 + (CC119 -VLOOKUP(CG119,Anthro_Calc!C:P,10,FALSE)) / (VLOOKUP(CG119,Anthro_Calc!C:P,10,FALSE) - VLOOKUP(CG119,Anthro_Calc!C:P,9,FALSE)))</f>
        <v/>
      </c>
      <c r="CK119" s="129" t="str">
        <f t="shared" si="90"/>
        <v/>
      </c>
      <c r="CL119" s="117" t="str">
        <f t="shared" si="91"/>
        <v/>
      </c>
      <c r="CM119" s="104" t="str">
        <f t="shared" si="92"/>
        <v/>
      </c>
      <c r="CN119" s="77"/>
      <c r="CO119" s="71"/>
      <c r="CP119" s="74"/>
      <c r="CQ119" s="74"/>
      <c r="CR119" s="118" t="str">
        <f t="shared" si="60"/>
        <v/>
      </c>
      <c r="CS119" s="119">
        <f t="shared" si="93"/>
        <v>0</v>
      </c>
      <c r="CT119" s="119">
        <f t="shared" si="94"/>
        <v>0</v>
      </c>
      <c r="CU119" s="119" t="str">
        <f t="shared" si="95"/>
        <v>0</v>
      </c>
      <c r="CV119" s="119" t="str">
        <f>IF(ISBLANK(CQ119), "", (POWER(CQ119/VLOOKUP(CU119,Anthro_Calc!C:P,13,FALSE),VLOOKUP(CU119,Anthro_Calc!C:P,12,FALSE))-1) / (VLOOKUP(CU119,Anthro_Calc!C:P,14,FALSE)*VLOOKUP(CU119,Anthro_Calc!C:P,12,FALSE)))</f>
        <v/>
      </c>
      <c r="CW119" s="119" t="str">
        <f>IF(ISBLANK(CQ119), "", -3 + (CQ119 -VLOOKUP(CU119,Anthro_Calc!C:P,4,FALSE)) / (VLOOKUP(CU119,Anthro_Calc!C:P,5,FALSE) - VLOOKUP(CU119,Anthro_Calc!C:P,4,FALSE)))</f>
        <v/>
      </c>
      <c r="CX119" s="119" t="str">
        <f>IF(ISBLANK(CQ119), "", 3 + (CQ119 -VLOOKUP(CU119,Anthro_Calc!C:P,10,FALSE)) / (VLOOKUP(CU119,Anthro_Calc!C:P,10,FALSE) - VLOOKUP(CU119,Anthro_Calc!C:P,9,FALSE)))</f>
        <v/>
      </c>
      <c r="CY119" s="128" t="str">
        <f t="shared" si="96"/>
        <v/>
      </c>
      <c r="CZ119" s="117" t="str">
        <f t="shared" si="97"/>
        <v/>
      </c>
      <c r="DA119" s="104" t="str">
        <f t="shared" si="98"/>
        <v/>
      </c>
      <c r="DB119" s="135"/>
    </row>
    <row r="120" spans="1:106" s="80" customFormat="1" ht="15" customHeight="1">
      <c r="A120" s="134">
        <f t="shared" si="50"/>
        <v>116</v>
      </c>
      <c r="B120" s="66"/>
      <c r="C120" s="66"/>
      <c r="D120" s="66"/>
      <c r="E120" s="66"/>
      <c r="F120" s="66"/>
      <c r="G120" s="66"/>
      <c r="H120" s="66"/>
      <c r="I120" s="66"/>
      <c r="J120" s="66"/>
      <c r="K120" s="66"/>
      <c r="L120" s="66"/>
      <c r="M120" s="71"/>
      <c r="N120" s="69" t="str">
        <f t="shared" ca="1" si="61"/>
        <v/>
      </c>
      <c r="O120" s="70"/>
      <c r="P120" s="70"/>
      <c r="Q120" s="71"/>
      <c r="R120" s="82"/>
      <c r="S120" s="72" t="str">
        <f t="shared" si="62"/>
        <v/>
      </c>
      <c r="T120" s="72" t="str">
        <f t="shared" si="63"/>
        <v/>
      </c>
      <c r="U120" s="72" t="str">
        <f t="shared" si="64"/>
        <v/>
      </c>
      <c r="V120" s="72" t="str">
        <f>IF(ISBLANK(R120), "", (POWER(R120/VLOOKUP(U120,Anthro_Calc!C:P,13,FALSE),VLOOKUP(U120,Anthro_Calc!C:P,12,FALSE))-1) / (VLOOKUP(U120,Anthro_Calc!C:P,14,FALSE)*VLOOKUP(U120,Anthro_Calc!C:P,12,FALSE)))</f>
        <v/>
      </c>
      <c r="W120" s="72" t="str">
        <f>IF(ISBLANK(R120), "", -3 + (R120 -VLOOKUP(U120,Anthro_Calc!C:P,4,FALSE)) / (VLOOKUP(U120,Anthro_Calc!C:P,5,FALSE) - VLOOKUP(U120,Anthro_Calc!C:P,4,FALSE)))</f>
        <v/>
      </c>
      <c r="X120" s="72" t="str">
        <f>IF(ISBLANK(R120), "", 3 + (R120 -VLOOKUP(U120,Anthro_Calc!C:P,10,FALSE)) / (VLOOKUP(U120,Anthro_Calc!C:P,10,FALSE) - VLOOKUP(U120,Anthro_Calc!C:P,9,FALSE)))</f>
        <v/>
      </c>
      <c r="Y120" s="120" t="str">
        <f t="shared" si="65"/>
        <v/>
      </c>
      <c r="Z120" s="117" t="str">
        <f t="shared" si="66"/>
        <v/>
      </c>
      <c r="AA120" s="104" t="str">
        <f t="shared" si="67"/>
        <v/>
      </c>
      <c r="AB120" s="71"/>
      <c r="AC120" s="74"/>
      <c r="AD120" s="78"/>
      <c r="AE120" s="75" t="str">
        <f t="shared" si="68"/>
        <v/>
      </c>
      <c r="AF120" s="72">
        <f t="shared" si="69"/>
        <v>0</v>
      </c>
      <c r="AG120" s="72">
        <f t="shared" si="70"/>
        <v>0</v>
      </c>
      <c r="AH120" s="72" t="str">
        <f t="shared" si="71"/>
        <v>0</v>
      </c>
      <c r="AI120" s="72" t="str">
        <f>IF(ISBLANK(AD120), "", (POWER(AD120/VLOOKUP(AH120,Anthro_Calc!C:P,13,FALSE),VLOOKUP(AH120,Anthro_Calc!C:P,12,FALSE))-1) / (VLOOKUP(AH120,Anthro_Calc!C:P,14,FALSE)*VLOOKUP(AH120,Anthro_Calc!C:P,12,FALSE)))</f>
        <v/>
      </c>
      <c r="AJ120" s="72" t="str">
        <f>IF(ISBLANK(AD120), "", -3 + (AD120 -VLOOKUP(AH120,Anthro_Calc!C:P,4,FALSE)) / (VLOOKUP(AH120,Anthro_Calc!C:P,5,FALSE) - VLOOKUP(AH120,Anthro_Calc!C:P,4,FALSE)))</f>
        <v/>
      </c>
      <c r="AK120" s="72" t="str">
        <f>IF(ISBLANK(AD120), "", 3 + (AD120 -VLOOKUP(AH120,Anthro_Calc!C:P,10,FALSE)) / (VLOOKUP(AH120,Anthro_Calc!C:P,10,FALSE) - VLOOKUP(AH120,Anthro_Calc!C:P,9,FALSE)))</f>
        <v/>
      </c>
      <c r="AL120" s="120" t="str">
        <f t="shared" si="72"/>
        <v/>
      </c>
      <c r="AM120" s="117" t="str">
        <f t="shared" si="73"/>
        <v/>
      </c>
      <c r="AN120" s="104" t="str">
        <f t="shared" si="74"/>
        <v/>
      </c>
      <c r="AO120" s="76" t="str">
        <f t="shared" si="51"/>
        <v/>
      </c>
      <c r="AP120" s="77"/>
      <c r="AQ120" s="77" t="str">
        <f t="shared" si="75"/>
        <v/>
      </c>
      <c r="AR120" s="71"/>
      <c r="AS120" s="74"/>
      <c r="AT120" s="82"/>
      <c r="AU120" s="75" t="str">
        <f t="shared" si="52"/>
        <v/>
      </c>
      <c r="AV120" s="72">
        <f t="shared" si="76"/>
        <v>0</v>
      </c>
      <c r="AW120" s="72">
        <f t="shared" si="77"/>
        <v>0</v>
      </c>
      <c r="AX120" s="72" t="str">
        <f t="shared" si="78"/>
        <v>0</v>
      </c>
      <c r="AY120" s="72" t="str">
        <f>IF(ISBLANK(AT120), "", (POWER(AT120/VLOOKUP(AX120,Anthro_Calc!C:P,13,FALSE),VLOOKUP(AX120,Anthro_Calc!C:P,12,FALSE))-1) / (VLOOKUP(AX120,Anthro_Calc!C:P,14,FALSE)*VLOOKUP(AX120,Anthro_Calc!C:P,12,FALSE)))</f>
        <v/>
      </c>
      <c r="AZ120" s="72" t="str">
        <f>IF(ISBLANK(AT120), "", -3 + (AT120 -VLOOKUP(AX120,Anthro_Calc!C:P,4,FALSE)) / (VLOOKUP(AX120,Anthro_Calc!C:P,5,FALSE) - VLOOKUP(AX120,Anthro_Calc!C:P,4,FALSE)))</f>
        <v/>
      </c>
      <c r="BA120" s="72" t="str">
        <f>IF(ISBLANK(AT120), "", 3 + (AT120 -VLOOKUP(AX120,Anthro_Calc!C:P,10,FALSE)) / (VLOOKUP(AX120,Anthro_Calc!C:P,10,FALSE) - VLOOKUP(AX120,Anthro_Calc!C:P,9,FALSE)))</f>
        <v/>
      </c>
      <c r="BB120" s="120" t="str">
        <f t="shared" si="79"/>
        <v/>
      </c>
      <c r="BC120" s="117" t="str">
        <f t="shared" si="80"/>
        <v/>
      </c>
      <c r="BD120" s="104" t="str">
        <f t="shared" si="53"/>
        <v/>
      </c>
      <c r="BE120" s="76" t="str">
        <f t="shared" si="54"/>
        <v/>
      </c>
      <c r="BF120" s="73" t="str">
        <f t="shared" si="81"/>
        <v/>
      </c>
      <c r="BG120" s="73" t="str">
        <f t="shared" si="55"/>
        <v/>
      </c>
      <c r="BH120" s="77"/>
      <c r="BI120" s="133"/>
      <c r="BJ120" s="71"/>
      <c r="BK120" s="74"/>
      <c r="BL120" s="78"/>
      <c r="BM120" s="75" t="str">
        <f t="shared" si="56"/>
        <v/>
      </c>
      <c r="BN120" s="72">
        <f t="shared" si="82"/>
        <v>0</v>
      </c>
      <c r="BO120" s="72">
        <f t="shared" si="99"/>
        <v>0</v>
      </c>
      <c r="BP120" s="72" t="str">
        <f t="shared" si="83"/>
        <v>0</v>
      </c>
      <c r="BQ120" s="72" t="str">
        <f>IF(ISBLANK(BL120), "", (POWER(BL120/VLOOKUP(BP120,Anthro_Calc!C:P,13,FALSE),VLOOKUP(BP120,Anthro_Calc!C:P,12,FALSE))-1) / (VLOOKUP(BP120,Anthro_Calc!C:P,14,FALSE)*VLOOKUP(BP120,Anthro_Calc!C:P,12,FALSE)))</f>
        <v/>
      </c>
      <c r="BR120" s="72" t="str">
        <f>IF(ISBLANK(BL120), "", -3 + (BL120 -VLOOKUP(BP120,Anthro_Calc!C:P,4,FALSE)) / (VLOOKUP(BP120,Anthro_Calc!C:P,5,FALSE) - VLOOKUP(BP120,Anthro_Calc!C:P,4,FALSE)))</f>
        <v/>
      </c>
      <c r="BS120" s="72" t="str">
        <f>IF(ISBLANK(BL120), "", 3 + (BL120 -VLOOKUP(BP120,Anthro_Calc!C:P,10,FALSE)) / (VLOOKUP(BP120,Anthro_Calc!C:P,10,FALSE) - VLOOKUP(BP120,Anthro_Calc!C:P,9,FALSE)))</f>
        <v/>
      </c>
      <c r="BT120" s="120" t="str">
        <f t="shared" si="84"/>
        <v/>
      </c>
      <c r="BU120" s="117" t="str">
        <f t="shared" si="85"/>
        <v/>
      </c>
      <c r="BV120" s="104" t="str">
        <f t="shared" si="86"/>
        <v/>
      </c>
      <c r="BW120" s="73" t="str">
        <f t="shared" si="57"/>
        <v/>
      </c>
      <c r="BX120" s="77"/>
      <c r="BY120" s="73" t="str">
        <f>IF(ISBLANK(BL120), "", VLOOKUP(Z120&amp;" "&amp;BV120&amp;" "&amp;BW120,Graduation_Criteria!$D$2:$E$34,2,FALSE))</f>
        <v/>
      </c>
      <c r="BZ120" s="73" t="str">
        <f t="shared" si="58"/>
        <v/>
      </c>
      <c r="CA120" s="71"/>
      <c r="CB120" s="74"/>
      <c r="CC120" s="74"/>
      <c r="CD120" s="115" t="str">
        <f t="shared" si="59"/>
        <v/>
      </c>
      <c r="CE120" s="79">
        <f t="shared" si="87"/>
        <v>0</v>
      </c>
      <c r="CF120" s="79">
        <f t="shared" si="88"/>
        <v>0</v>
      </c>
      <c r="CG120" s="79" t="str">
        <f t="shared" si="89"/>
        <v>0</v>
      </c>
      <c r="CH120" s="79" t="str">
        <f>IF(ISBLANK(CC120), "", (POWER(CC120/VLOOKUP(CG120,Anthro_Calc!C:P,13,FALSE),VLOOKUP(CG120,Anthro_Calc!C:P,12,FALSE))-1) / (VLOOKUP(CG120,Anthro_Calc!C:P,14,FALSE)*VLOOKUP(CG120,Anthro_Calc!C:P,12,FALSE)))</f>
        <v/>
      </c>
      <c r="CI120" s="79" t="str">
        <f>IF(ISBLANK(CC120), "", -3 + (CC120 -VLOOKUP(CG120,Anthro_Calc!C:P,4,FALSE)) / (VLOOKUP(CG120,Anthro_Calc!C:P,5,FALSE) - VLOOKUP(CG120,Anthro_Calc!C:P,4,FALSE)))</f>
        <v/>
      </c>
      <c r="CJ120" s="79" t="str">
        <f>IF(ISBLANK(CC120), "", 3 + (CC120 -VLOOKUP(CG120,Anthro_Calc!C:P,10,FALSE)) / (VLOOKUP(CG120,Anthro_Calc!C:P,10,FALSE) - VLOOKUP(CG120,Anthro_Calc!C:P,9,FALSE)))</f>
        <v/>
      </c>
      <c r="CK120" s="129" t="str">
        <f t="shared" si="90"/>
        <v/>
      </c>
      <c r="CL120" s="117" t="str">
        <f t="shared" si="91"/>
        <v/>
      </c>
      <c r="CM120" s="104" t="str">
        <f t="shared" si="92"/>
        <v/>
      </c>
      <c r="CN120" s="77"/>
      <c r="CO120" s="71"/>
      <c r="CP120" s="74"/>
      <c r="CQ120" s="74"/>
      <c r="CR120" s="118" t="str">
        <f t="shared" si="60"/>
        <v/>
      </c>
      <c r="CS120" s="119">
        <f t="shared" si="93"/>
        <v>0</v>
      </c>
      <c r="CT120" s="119">
        <f t="shared" si="94"/>
        <v>0</v>
      </c>
      <c r="CU120" s="119" t="str">
        <f t="shared" si="95"/>
        <v>0</v>
      </c>
      <c r="CV120" s="119" t="str">
        <f>IF(ISBLANK(CQ120), "", (POWER(CQ120/VLOOKUP(CU120,Anthro_Calc!C:P,13,FALSE),VLOOKUP(CU120,Anthro_Calc!C:P,12,FALSE))-1) / (VLOOKUP(CU120,Anthro_Calc!C:P,14,FALSE)*VLOOKUP(CU120,Anthro_Calc!C:P,12,FALSE)))</f>
        <v/>
      </c>
      <c r="CW120" s="119" t="str">
        <f>IF(ISBLANK(CQ120), "", -3 + (CQ120 -VLOOKUP(CU120,Anthro_Calc!C:P,4,FALSE)) / (VLOOKUP(CU120,Anthro_Calc!C:P,5,FALSE) - VLOOKUP(CU120,Anthro_Calc!C:P,4,FALSE)))</f>
        <v/>
      </c>
      <c r="CX120" s="119" t="str">
        <f>IF(ISBLANK(CQ120), "", 3 + (CQ120 -VLOOKUP(CU120,Anthro_Calc!C:P,10,FALSE)) / (VLOOKUP(CU120,Anthro_Calc!C:P,10,FALSE) - VLOOKUP(CU120,Anthro_Calc!C:P,9,FALSE)))</f>
        <v/>
      </c>
      <c r="CY120" s="128" t="str">
        <f t="shared" si="96"/>
        <v/>
      </c>
      <c r="CZ120" s="117" t="str">
        <f t="shared" si="97"/>
        <v/>
      </c>
      <c r="DA120" s="104" t="str">
        <f t="shared" si="98"/>
        <v/>
      </c>
      <c r="DB120" s="135"/>
    </row>
    <row r="121" spans="1:106" s="80" customFormat="1" ht="15" customHeight="1">
      <c r="A121" s="134">
        <f t="shared" si="50"/>
        <v>117</v>
      </c>
      <c r="B121" s="66"/>
      <c r="C121" s="66"/>
      <c r="D121" s="66"/>
      <c r="E121" s="66"/>
      <c r="F121" s="66"/>
      <c r="G121" s="66"/>
      <c r="H121" s="66"/>
      <c r="I121" s="66"/>
      <c r="J121" s="66"/>
      <c r="K121" s="66"/>
      <c r="L121" s="66"/>
      <c r="M121" s="71"/>
      <c r="N121" s="69" t="str">
        <f t="shared" ca="1" si="61"/>
        <v/>
      </c>
      <c r="O121" s="70"/>
      <c r="P121" s="70"/>
      <c r="Q121" s="71"/>
      <c r="R121" s="82"/>
      <c r="S121" s="72" t="str">
        <f t="shared" si="62"/>
        <v/>
      </c>
      <c r="T121" s="72" t="str">
        <f t="shared" si="63"/>
        <v/>
      </c>
      <c r="U121" s="72" t="str">
        <f t="shared" si="64"/>
        <v/>
      </c>
      <c r="V121" s="72" t="str">
        <f>IF(ISBLANK(R121), "", (POWER(R121/VLOOKUP(U121,Anthro_Calc!C:P,13,FALSE),VLOOKUP(U121,Anthro_Calc!C:P,12,FALSE))-1) / (VLOOKUP(U121,Anthro_Calc!C:P,14,FALSE)*VLOOKUP(U121,Anthro_Calc!C:P,12,FALSE)))</f>
        <v/>
      </c>
      <c r="W121" s="72" t="str">
        <f>IF(ISBLANK(R121), "", -3 + (R121 -VLOOKUP(U121,Anthro_Calc!C:P,4,FALSE)) / (VLOOKUP(U121,Anthro_Calc!C:P,5,FALSE) - VLOOKUP(U121,Anthro_Calc!C:P,4,FALSE)))</f>
        <v/>
      </c>
      <c r="X121" s="72" t="str">
        <f>IF(ISBLANK(R121), "", 3 + (R121 -VLOOKUP(U121,Anthro_Calc!C:P,10,FALSE)) / (VLOOKUP(U121,Anthro_Calc!C:P,10,FALSE) - VLOOKUP(U121,Anthro_Calc!C:P,9,FALSE)))</f>
        <v/>
      </c>
      <c r="Y121" s="120" t="str">
        <f t="shared" si="65"/>
        <v/>
      </c>
      <c r="Z121" s="117" t="str">
        <f t="shared" si="66"/>
        <v/>
      </c>
      <c r="AA121" s="104" t="str">
        <f t="shared" si="67"/>
        <v/>
      </c>
      <c r="AB121" s="71"/>
      <c r="AC121" s="74"/>
      <c r="AD121" s="78"/>
      <c r="AE121" s="75" t="str">
        <f t="shared" si="68"/>
        <v/>
      </c>
      <c r="AF121" s="72">
        <f t="shared" si="69"/>
        <v>0</v>
      </c>
      <c r="AG121" s="72">
        <f t="shared" si="70"/>
        <v>0</v>
      </c>
      <c r="AH121" s="72" t="str">
        <f t="shared" si="71"/>
        <v>0</v>
      </c>
      <c r="AI121" s="72" t="str">
        <f>IF(ISBLANK(AD121), "", (POWER(AD121/VLOOKUP(AH121,Anthro_Calc!C:P,13,FALSE),VLOOKUP(AH121,Anthro_Calc!C:P,12,FALSE))-1) / (VLOOKUP(AH121,Anthro_Calc!C:P,14,FALSE)*VLOOKUP(AH121,Anthro_Calc!C:P,12,FALSE)))</f>
        <v/>
      </c>
      <c r="AJ121" s="72" t="str">
        <f>IF(ISBLANK(AD121), "", -3 + (AD121 -VLOOKUP(AH121,Anthro_Calc!C:P,4,FALSE)) / (VLOOKUP(AH121,Anthro_Calc!C:P,5,FALSE) - VLOOKUP(AH121,Anthro_Calc!C:P,4,FALSE)))</f>
        <v/>
      </c>
      <c r="AK121" s="72" t="str">
        <f>IF(ISBLANK(AD121), "", 3 + (AD121 -VLOOKUP(AH121,Anthro_Calc!C:P,10,FALSE)) / (VLOOKUP(AH121,Anthro_Calc!C:P,10,FALSE) - VLOOKUP(AH121,Anthro_Calc!C:P,9,FALSE)))</f>
        <v/>
      </c>
      <c r="AL121" s="120" t="str">
        <f t="shared" si="72"/>
        <v/>
      </c>
      <c r="AM121" s="117" t="str">
        <f t="shared" si="73"/>
        <v/>
      </c>
      <c r="AN121" s="104" t="str">
        <f t="shared" si="74"/>
        <v/>
      </c>
      <c r="AO121" s="76" t="str">
        <f t="shared" si="51"/>
        <v/>
      </c>
      <c r="AP121" s="77"/>
      <c r="AQ121" s="77" t="str">
        <f t="shared" si="75"/>
        <v/>
      </c>
      <c r="AR121" s="71"/>
      <c r="AS121" s="74"/>
      <c r="AT121" s="82"/>
      <c r="AU121" s="75" t="str">
        <f t="shared" si="52"/>
        <v/>
      </c>
      <c r="AV121" s="72">
        <f t="shared" si="76"/>
        <v>0</v>
      </c>
      <c r="AW121" s="72">
        <f t="shared" si="77"/>
        <v>0</v>
      </c>
      <c r="AX121" s="72" t="str">
        <f t="shared" si="78"/>
        <v>0</v>
      </c>
      <c r="AY121" s="72" t="str">
        <f>IF(ISBLANK(AT121), "", (POWER(AT121/VLOOKUP(AX121,Anthro_Calc!C:P,13,FALSE),VLOOKUP(AX121,Anthro_Calc!C:P,12,FALSE))-1) / (VLOOKUP(AX121,Anthro_Calc!C:P,14,FALSE)*VLOOKUP(AX121,Anthro_Calc!C:P,12,FALSE)))</f>
        <v/>
      </c>
      <c r="AZ121" s="72" t="str">
        <f>IF(ISBLANK(AT121), "", -3 + (AT121 -VLOOKUP(AX121,Anthro_Calc!C:P,4,FALSE)) / (VLOOKUP(AX121,Anthro_Calc!C:P,5,FALSE) - VLOOKUP(AX121,Anthro_Calc!C:P,4,FALSE)))</f>
        <v/>
      </c>
      <c r="BA121" s="72" t="str">
        <f>IF(ISBLANK(AT121), "", 3 + (AT121 -VLOOKUP(AX121,Anthro_Calc!C:P,10,FALSE)) / (VLOOKUP(AX121,Anthro_Calc!C:P,10,FALSE) - VLOOKUP(AX121,Anthro_Calc!C:P,9,FALSE)))</f>
        <v/>
      </c>
      <c r="BB121" s="120" t="str">
        <f t="shared" si="79"/>
        <v/>
      </c>
      <c r="BC121" s="117" t="str">
        <f t="shared" si="80"/>
        <v/>
      </c>
      <c r="BD121" s="104" t="str">
        <f t="shared" si="53"/>
        <v/>
      </c>
      <c r="BE121" s="76" t="str">
        <f t="shared" si="54"/>
        <v/>
      </c>
      <c r="BF121" s="73" t="str">
        <f t="shared" si="81"/>
        <v/>
      </c>
      <c r="BG121" s="73" t="str">
        <f t="shared" si="55"/>
        <v/>
      </c>
      <c r="BH121" s="77"/>
      <c r="BI121" s="133"/>
      <c r="BJ121" s="71"/>
      <c r="BK121" s="74"/>
      <c r="BL121" s="78"/>
      <c r="BM121" s="75" t="str">
        <f t="shared" si="56"/>
        <v/>
      </c>
      <c r="BN121" s="72">
        <f t="shared" si="82"/>
        <v>0</v>
      </c>
      <c r="BO121" s="72">
        <f t="shared" si="99"/>
        <v>0</v>
      </c>
      <c r="BP121" s="72" t="str">
        <f t="shared" si="83"/>
        <v>0</v>
      </c>
      <c r="BQ121" s="72" t="str">
        <f>IF(ISBLANK(BL121), "", (POWER(BL121/VLOOKUP(BP121,Anthro_Calc!C:P,13,FALSE),VLOOKUP(BP121,Anthro_Calc!C:P,12,FALSE))-1) / (VLOOKUP(BP121,Anthro_Calc!C:P,14,FALSE)*VLOOKUP(BP121,Anthro_Calc!C:P,12,FALSE)))</f>
        <v/>
      </c>
      <c r="BR121" s="72" t="str">
        <f>IF(ISBLANK(BL121), "", -3 + (BL121 -VLOOKUP(BP121,Anthro_Calc!C:P,4,FALSE)) / (VLOOKUP(BP121,Anthro_Calc!C:P,5,FALSE) - VLOOKUP(BP121,Anthro_Calc!C:P,4,FALSE)))</f>
        <v/>
      </c>
      <c r="BS121" s="72" t="str">
        <f>IF(ISBLANK(BL121), "", 3 + (BL121 -VLOOKUP(BP121,Anthro_Calc!C:P,10,FALSE)) / (VLOOKUP(BP121,Anthro_Calc!C:P,10,FALSE) - VLOOKUP(BP121,Anthro_Calc!C:P,9,FALSE)))</f>
        <v/>
      </c>
      <c r="BT121" s="120" t="str">
        <f t="shared" si="84"/>
        <v/>
      </c>
      <c r="BU121" s="117" t="str">
        <f t="shared" si="85"/>
        <v/>
      </c>
      <c r="BV121" s="104" t="str">
        <f t="shared" si="86"/>
        <v/>
      </c>
      <c r="BW121" s="73" t="str">
        <f t="shared" si="57"/>
        <v/>
      </c>
      <c r="BX121" s="77"/>
      <c r="BY121" s="73" t="str">
        <f>IF(ISBLANK(BL121), "", VLOOKUP(Z121&amp;" "&amp;BV121&amp;" "&amp;BW121,Graduation_Criteria!$D$2:$E$34,2,FALSE))</f>
        <v/>
      </c>
      <c r="BZ121" s="73" t="str">
        <f t="shared" si="58"/>
        <v/>
      </c>
      <c r="CA121" s="71"/>
      <c r="CB121" s="74"/>
      <c r="CC121" s="74"/>
      <c r="CD121" s="115" t="str">
        <f t="shared" si="59"/>
        <v/>
      </c>
      <c r="CE121" s="79">
        <f t="shared" si="87"/>
        <v>0</v>
      </c>
      <c r="CF121" s="79">
        <f t="shared" si="88"/>
        <v>0</v>
      </c>
      <c r="CG121" s="79" t="str">
        <f t="shared" si="89"/>
        <v>0</v>
      </c>
      <c r="CH121" s="79" t="str">
        <f>IF(ISBLANK(CC121), "", (POWER(CC121/VLOOKUP(CG121,Anthro_Calc!C:P,13,FALSE),VLOOKUP(CG121,Anthro_Calc!C:P,12,FALSE))-1) / (VLOOKUP(CG121,Anthro_Calc!C:P,14,FALSE)*VLOOKUP(CG121,Anthro_Calc!C:P,12,FALSE)))</f>
        <v/>
      </c>
      <c r="CI121" s="79" t="str">
        <f>IF(ISBLANK(CC121), "", -3 + (CC121 -VLOOKUP(CG121,Anthro_Calc!C:P,4,FALSE)) / (VLOOKUP(CG121,Anthro_Calc!C:P,5,FALSE) - VLOOKUP(CG121,Anthro_Calc!C:P,4,FALSE)))</f>
        <v/>
      </c>
      <c r="CJ121" s="79" t="str">
        <f>IF(ISBLANK(CC121), "", 3 + (CC121 -VLOOKUP(CG121,Anthro_Calc!C:P,10,FALSE)) / (VLOOKUP(CG121,Anthro_Calc!C:P,10,FALSE) - VLOOKUP(CG121,Anthro_Calc!C:P,9,FALSE)))</f>
        <v/>
      </c>
      <c r="CK121" s="129" t="str">
        <f t="shared" si="90"/>
        <v/>
      </c>
      <c r="CL121" s="117" t="str">
        <f t="shared" si="91"/>
        <v/>
      </c>
      <c r="CM121" s="104" t="str">
        <f t="shared" si="92"/>
        <v/>
      </c>
      <c r="CN121" s="77"/>
      <c r="CO121" s="71"/>
      <c r="CP121" s="74"/>
      <c r="CQ121" s="74"/>
      <c r="CR121" s="118" t="str">
        <f t="shared" si="60"/>
        <v/>
      </c>
      <c r="CS121" s="119">
        <f t="shared" si="93"/>
        <v>0</v>
      </c>
      <c r="CT121" s="119">
        <f t="shared" si="94"/>
        <v>0</v>
      </c>
      <c r="CU121" s="119" t="str">
        <f t="shared" si="95"/>
        <v>0</v>
      </c>
      <c r="CV121" s="119" t="str">
        <f>IF(ISBLANK(CQ121), "", (POWER(CQ121/VLOOKUP(CU121,Anthro_Calc!C:P,13,FALSE),VLOOKUP(CU121,Anthro_Calc!C:P,12,FALSE))-1) / (VLOOKUP(CU121,Anthro_Calc!C:P,14,FALSE)*VLOOKUP(CU121,Anthro_Calc!C:P,12,FALSE)))</f>
        <v/>
      </c>
      <c r="CW121" s="119" t="str">
        <f>IF(ISBLANK(CQ121), "", -3 + (CQ121 -VLOOKUP(CU121,Anthro_Calc!C:P,4,FALSE)) / (VLOOKUP(CU121,Anthro_Calc!C:P,5,FALSE) - VLOOKUP(CU121,Anthro_Calc!C:P,4,FALSE)))</f>
        <v/>
      </c>
      <c r="CX121" s="119" t="str">
        <f>IF(ISBLANK(CQ121), "", 3 + (CQ121 -VLOOKUP(CU121,Anthro_Calc!C:P,10,FALSE)) / (VLOOKUP(CU121,Anthro_Calc!C:P,10,FALSE) - VLOOKUP(CU121,Anthro_Calc!C:P,9,FALSE)))</f>
        <v/>
      </c>
      <c r="CY121" s="128" t="str">
        <f t="shared" si="96"/>
        <v/>
      </c>
      <c r="CZ121" s="117" t="str">
        <f t="shared" si="97"/>
        <v/>
      </c>
      <c r="DA121" s="104" t="str">
        <f t="shared" si="98"/>
        <v/>
      </c>
      <c r="DB121" s="135"/>
    </row>
    <row r="122" spans="1:106" s="80" customFormat="1" ht="15" customHeight="1">
      <c r="A122" s="134">
        <f t="shared" si="50"/>
        <v>118</v>
      </c>
      <c r="B122" s="66"/>
      <c r="C122" s="66"/>
      <c r="D122" s="66"/>
      <c r="E122" s="66"/>
      <c r="F122" s="66"/>
      <c r="G122" s="66"/>
      <c r="H122" s="66"/>
      <c r="I122" s="66"/>
      <c r="J122" s="66"/>
      <c r="K122" s="66"/>
      <c r="L122" s="66"/>
      <c r="M122" s="71"/>
      <c r="N122" s="69" t="str">
        <f t="shared" ca="1" si="61"/>
        <v/>
      </c>
      <c r="O122" s="70"/>
      <c r="P122" s="70"/>
      <c r="Q122" s="71"/>
      <c r="R122" s="82"/>
      <c r="S122" s="72" t="str">
        <f t="shared" si="62"/>
        <v/>
      </c>
      <c r="T122" s="72" t="str">
        <f t="shared" si="63"/>
        <v/>
      </c>
      <c r="U122" s="72" t="str">
        <f t="shared" si="64"/>
        <v/>
      </c>
      <c r="V122" s="72" t="str">
        <f>IF(ISBLANK(R122), "", (POWER(R122/VLOOKUP(U122,Anthro_Calc!C:P,13,FALSE),VLOOKUP(U122,Anthro_Calc!C:P,12,FALSE))-1) / (VLOOKUP(U122,Anthro_Calc!C:P,14,FALSE)*VLOOKUP(U122,Anthro_Calc!C:P,12,FALSE)))</f>
        <v/>
      </c>
      <c r="W122" s="72" t="str">
        <f>IF(ISBLANK(R122), "", -3 + (R122 -VLOOKUP(U122,Anthro_Calc!C:P,4,FALSE)) / (VLOOKUP(U122,Anthro_Calc!C:P,5,FALSE) - VLOOKUP(U122,Anthro_Calc!C:P,4,FALSE)))</f>
        <v/>
      </c>
      <c r="X122" s="72" t="str">
        <f>IF(ISBLANK(R122), "", 3 + (R122 -VLOOKUP(U122,Anthro_Calc!C:P,10,FALSE)) / (VLOOKUP(U122,Anthro_Calc!C:P,10,FALSE) - VLOOKUP(U122,Anthro_Calc!C:P,9,FALSE)))</f>
        <v/>
      </c>
      <c r="Y122" s="120" t="str">
        <f t="shared" si="65"/>
        <v/>
      </c>
      <c r="Z122" s="117" t="str">
        <f t="shared" si="66"/>
        <v/>
      </c>
      <c r="AA122" s="104" t="str">
        <f t="shared" si="67"/>
        <v/>
      </c>
      <c r="AB122" s="71"/>
      <c r="AC122" s="74"/>
      <c r="AD122" s="78"/>
      <c r="AE122" s="75" t="str">
        <f t="shared" si="68"/>
        <v/>
      </c>
      <c r="AF122" s="72">
        <f t="shared" si="69"/>
        <v>0</v>
      </c>
      <c r="AG122" s="72">
        <f t="shared" si="70"/>
        <v>0</v>
      </c>
      <c r="AH122" s="72" t="str">
        <f t="shared" si="71"/>
        <v>0</v>
      </c>
      <c r="AI122" s="72" t="str">
        <f>IF(ISBLANK(AD122), "", (POWER(AD122/VLOOKUP(AH122,Anthro_Calc!C:P,13,FALSE),VLOOKUP(AH122,Anthro_Calc!C:P,12,FALSE))-1) / (VLOOKUP(AH122,Anthro_Calc!C:P,14,FALSE)*VLOOKUP(AH122,Anthro_Calc!C:P,12,FALSE)))</f>
        <v/>
      </c>
      <c r="AJ122" s="72" t="str">
        <f>IF(ISBLANK(AD122), "", -3 + (AD122 -VLOOKUP(AH122,Anthro_Calc!C:P,4,FALSE)) / (VLOOKUP(AH122,Anthro_Calc!C:P,5,FALSE) - VLOOKUP(AH122,Anthro_Calc!C:P,4,FALSE)))</f>
        <v/>
      </c>
      <c r="AK122" s="72" t="str">
        <f>IF(ISBLANK(AD122), "", 3 + (AD122 -VLOOKUP(AH122,Anthro_Calc!C:P,10,FALSE)) / (VLOOKUP(AH122,Anthro_Calc!C:P,10,FALSE) - VLOOKUP(AH122,Anthro_Calc!C:P,9,FALSE)))</f>
        <v/>
      </c>
      <c r="AL122" s="120" t="str">
        <f t="shared" si="72"/>
        <v/>
      </c>
      <c r="AM122" s="117" t="str">
        <f t="shared" si="73"/>
        <v/>
      </c>
      <c r="AN122" s="104" t="str">
        <f t="shared" si="74"/>
        <v/>
      </c>
      <c r="AO122" s="76" t="str">
        <f t="shared" si="51"/>
        <v/>
      </c>
      <c r="AP122" s="77"/>
      <c r="AQ122" s="77" t="str">
        <f t="shared" si="75"/>
        <v/>
      </c>
      <c r="AR122" s="71"/>
      <c r="AS122" s="74"/>
      <c r="AT122" s="82"/>
      <c r="AU122" s="75" t="str">
        <f t="shared" si="52"/>
        <v/>
      </c>
      <c r="AV122" s="72">
        <f t="shared" si="76"/>
        <v>0</v>
      </c>
      <c r="AW122" s="72">
        <f t="shared" si="77"/>
        <v>0</v>
      </c>
      <c r="AX122" s="72" t="str">
        <f t="shared" si="78"/>
        <v>0</v>
      </c>
      <c r="AY122" s="72" t="str">
        <f>IF(ISBLANK(AT122), "", (POWER(AT122/VLOOKUP(AX122,Anthro_Calc!C:P,13,FALSE),VLOOKUP(AX122,Anthro_Calc!C:P,12,FALSE))-1) / (VLOOKUP(AX122,Anthro_Calc!C:P,14,FALSE)*VLOOKUP(AX122,Anthro_Calc!C:P,12,FALSE)))</f>
        <v/>
      </c>
      <c r="AZ122" s="72" t="str">
        <f>IF(ISBLANK(AT122), "", -3 + (AT122 -VLOOKUP(AX122,Anthro_Calc!C:P,4,FALSE)) / (VLOOKUP(AX122,Anthro_Calc!C:P,5,FALSE) - VLOOKUP(AX122,Anthro_Calc!C:P,4,FALSE)))</f>
        <v/>
      </c>
      <c r="BA122" s="72" t="str">
        <f>IF(ISBLANK(AT122), "", 3 + (AT122 -VLOOKUP(AX122,Anthro_Calc!C:P,10,FALSE)) / (VLOOKUP(AX122,Anthro_Calc!C:P,10,FALSE) - VLOOKUP(AX122,Anthro_Calc!C:P,9,FALSE)))</f>
        <v/>
      </c>
      <c r="BB122" s="120" t="str">
        <f t="shared" si="79"/>
        <v/>
      </c>
      <c r="BC122" s="117" t="str">
        <f t="shared" si="80"/>
        <v/>
      </c>
      <c r="BD122" s="104" t="str">
        <f t="shared" si="53"/>
        <v/>
      </c>
      <c r="BE122" s="76" t="str">
        <f t="shared" si="54"/>
        <v/>
      </c>
      <c r="BF122" s="73" t="str">
        <f t="shared" si="81"/>
        <v/>
      </c>
      <c r="BG122" s="73" t="str">
        <f t="shared" si="55"/>
        <v/>
      </c>
      <c r="BH122" s="77"/>
      <c r="BI122" s="133"/>
      <c r="BJ122" s="71"/>
      <c r="BK122" s="74"/>
      <c r="BL122" s="78"/>
      <c r="BM122" s="75" t="str">
        <f t="shared" si="56"/>
        <v/>
      </c>
      <c r="BN122" s="72">
        <f t="shared" si="82"/>
        <v>0</v>
      </c>
      <c r="BO122" s="72">
        <f t="shared" si="99"/>
        <v>0</v>
      </c>
      <c r="BP122" s="72" t="str">
        <f t="shared" si="83"/>
        <v>0</v>
      </c>
      <c r="BQ122" s="72" t="str">
        <f>IF(ISBLANK(BL122), "", (POWER(BL122/VLOOKUP(BP122,Anthro_Calc!C:P,13,FALSE),VLOOKUP(BP122,Anthro_Calc!C:P,12,FALSE))-1) / (VLOOKUP(BP122,Anthro_Calc!C:P,14,FALSE)*VLOOKUP(BP122,Anthro_Calc!C:P,12,FALSE)))</f>
        <v/>
      </c>
      <c r="BR122" s="72" t="str">
        <f>IF(ISBLANK(BL122), "", -3 + (BL122 -VLOOKUP(BP122,Anthro_Calc!C:P,4,FALSE)) / (VLOOKUP(BP122,Anthro_Calc!C:P,5,FALSE) - VLOOKUP(BP122,Anthro_Calc!C:P,4,FALSE)))</f>
        <v/>
      </c>
      <c r="BS122" s="72" t="str">
        <f>IF(ISBLANK(BL122), "", 3 + (BL122 -VLOOKUP(BP122,Anthro_Calc!C:P,10,FALSE)) / (VLOOKUP(BP122,Anthro_Calc!C:P,10,FALSE) - VLOOKUP(BP122,Anthro_Calc!C:P,9,FALSE)))</f>
        <v/>
      </c>
      <c r="BT122" s="120" t="str">
        <f t="shared" si="84"/>
        <v/>
      </c>
      <c r="BU122" s="117" t="str">
        <f t="shared" si="85"/>
        <v/>
      </c>
      <c r="BV122" s="104" t="str">
        <f t="shared" si="86"/>
        <v/>
      </c>
      <c r="BW122" s="73" t="str">
        <f t="shared" si="57"/>
        <v/>
      </c>
      <c r="BX122" s="77"/>
      <c r="BY122" s="73" t="str">
        <f>IF(ISBLANK(BL122), "", VLOOKUP(Z122&amp;" "&amp;BV122&amp;" "&amp;BW122,Graduation_Criteria!$D$2:$E$34,2,FALSE))</f>
        <v/>
      </c>
      <c r="BZ122" s="73" t="str">
        <f t="shared" si="58"/>
        <v/>
      </c>
      <c r="CA122" s="71"/>
      <c r="CB122" s="74"/>
      <c r="CC122" s="74"/>
      <c r="CD122" s="115" t="str">
        <f t="shared" si="59"/>
        <v/>
      </c>
      <c r="CE122" s="79">
        <f t="shared" si="87"/>
        <v>0</v>
      </c>
      <c r="CF122" s="79">
        <f t="shared" si="88"/>
        <v>0</v>
      </c>
      <c r="CG122" s="79" t="str">
        <f t="shared" si="89"/>
        <v>0</v>
      </c>
      <c r="CH122" s="79" t="str">
        <f>IF(ISBLANK(CC122), "", (POWER(CC122/VLOOKUP(CG122,Anthro_Calc!C:P,13,FALSE),VLOOKUP(CG122,Anthro_Calc!C:P,12,FALSE))-1) / (VLOOKUP(CG122,Anthro_Calc!C:P,14,FALSE)*VLOOKUP(CG122,Anthro_Calc!C:P,12,FALSE)))</f>
        <v/>
      </c>
      <c r="CI122" s="79" t="str">
        <f>IF(ISBLANK(CC122), "", -3 + (CC122 -VLOOKUP(CG122,Anthro_Calc!C:P,4,FALSE)) / (VLOOKUP(CG122,Anthro_Calc!C:P,5,FALSE) - VLOOKUP(CG122,Anthro_Calc!C:P,4,FALSE)))</f>
        <v/>
      </c>
      <c r="CJ122" s="79" t="str">
        <f>IF(ISBLANK(CC122), "", 3 + (CC122 -VLOOKUP(CG122,Anthro_Calc!C:P,10,FALSE)) / (VLOOKUP(CG122,Anthro_Calc!C:P,10,FALSE) - VLOOKUP(CG122,Anthro_Calc!C:P,9,FALSE)))</f>
        <v/>
      </c>
      <c r="CK122" s="129" t="str">
        <f t="shared" si="90"/>
        <v/>
      </c>
      <c r="CL122" s="117" t="str">
        <f t="shared" si="91"/>
        <v/>
      </c>
      <c r="CM122" s="104" t="str">
        <f t="shared" si="92"/>
        <v/>
      </c>
      <c r="CN122" s="77"/>
      <c r="CO122" s="71"/>
      <c r="CP122" s="74"/>
      <c r="CQ122" s="74"/>
      <c r="CR122" s="118" t="str">
        <f t="shared" si="60"/>
        <v/>
      </c>
      <c r="CS122" s="119">
        <f t="shared" si="93"/>
        <v>0</v>
      </c>
      <c r="CT122" s="119">
        <f t="shared" si="94"/>
        <v>0</v>
      </c>
      <c r="CU122" s="119" t="str">
        <f t="shared" si="95"/>
        <v>0</v>
      </c>
      <c r="CV122" s="119" t="str">
        <f>IF(ISBLANK(CQ122), "", (POWER(CQ122/VLOOKUP(CU122,Anthro_Calc!C:P,13,FALSE),VLOOKUP(CU122,Anthro_Calc!C:P,12,FALSE))-1) / (VLOOKUP(CU122,Anthro_Calc!C:P,14,FALSE)*VLOOKUP(CU122,Anthro_Calc!C:P,12,FALSE)))</f>
        <v/>
      </c>
      <c r="CW122" s="119" t="str">
        <f>IF(ISBLANK(CQ122), "", -3 + (CQ122 -VLOOKUP(CU122,Anthro_Calc!C:P,4,FALSE)) / (VLOOKUP(CU122,Anthro_Calc!C:P,5,FALSE) - VLOOKUP(CU122,Anthro_Calc!C:P,4,FALSE)))</f>
        <v/>
      </c>
      <c r="CX122" s="119" t="str">
        <f>IF(ISBLANK(CQ122), "", 3 + (CQ122 -VLOOKUP(CU122,Anthro_Calc!C:P,10,FALSE)) / (VLOOKUP(CU122,Anthro_Calc!C:P,10,FALSE) - VLOOKUP(CU122,Anthro_Calc!C:P,9,FALSE)))</f>
        <v/>
      </c>
      <c r="CY122" s="128" t="str">
        <f t="shared" si="96"/>
        <v/>
      </c>
      <c r="CZ122" s="117" t="str">
        <f t="shared" si="97"/>
        <v/>
      </c>
      <c r="DA122" s="104" t="str">
        <f t="shared" si="98"/>
        <v/>
      </c>
      <c r="DB122" s="135"/>
    </row>
    <row r="123" spans="1:106" s="80" customFormat="1" ht="15" customHeight="1">
      <c r="A123" s="134">
        <f t="shared" si="50"/>
        <v>119</v>
      </c>
      <c r="B123" s="66"/>
      <c r="C123" s="66"/>
      <c r="D123" s="66"/>
      <c r="E123" s="66"/>
      <c r="F123" s="66"/>
      <c r="G123" s="66"/>
      <c r="H123" s="66"/>
      <c r="I123" s="66"/>
      <c r="J123" s="66"/>
      <c r="K123" s="66"/>
      <c r="L123" s="66"/>
      <c r="M123" s="71"/>
      <c r="N123" s="69" t="str">
        <f t="shared" ca="1" si="61"/>
        <v/>
      </c>
      <c r="O123" s="70"/>
      <c r="P123" s="70"/>
      <c r="Q123" s="71"/>
      <c r="R123" s="82"/>
      <c r="S123" s="72" t="str">
        <f t="shared" si="62"/>
        <v/>
      </c>
      <c r="T123" s="72" t="str">
        <f t="shared" si="63"/>
        <v/>
      </c>
      <c r="U123" s="72" t="str">
        <f t="shared" si="64"/>
        <v/>
      </c>
      <c r="V123" s="72" t="str">
        <f>IF(ISBLANK(R123), "", (POWER(R123/VLOOKUP(U123,Anthro_Calc!C:P,13,FALSE),VLOOKUP(U123,Anthro_Calc!C:P,12,FALSE))-1) / (VLOOKUP(U123,Anthro_Calc!C:P,14,FALSE)*VLOOKUP(U123,Anthro_Calc!C:P,12,FALSE)))</f>
        <v/>
      </c>
      <c r="W123" s="72" t="str">
        <f>IF(ISBLANK(R123), "", -3 + (R123 -VLOOKUP(U123,Anthro_Calc!C:P,4,FALSE)) / (VLOOKUP(U123,Anthro_Calc!C:P,5,FALSE) - VLOOKUP(U123,Anthro_Calc!C:P,4,FALSE)))</f>
        <v/>
      </c>
      <c r="X123" s="72" t="str">
        <f>IF(ISBLANK(R123), "", 3 + (R123 -VLOOKUP(U123,Anthro_Calc!C:P,10,FALSE)) / (VLOOKUP(U123,Anthro_Calc!C:P,10,FALSE) - VLOOKUP(U123,Anthro_Calc!C:P,9,FALSE)))</f>
        <v/>
      </c>
      <c r="Y123" s="120" t="str">
        <f t="shared" si="65"/>
        <v/>
      </c>
      <c r="Z123" s="117" t="str">
        <f t="shared" si="66"/>
        <v/>
      </c>
      <c r="AA123" s="104" t="str">
        <f t="shared" si="67"/>
        <v/>
      </c>
      <c r="AB123" s="71"/>
      <c r="AC123" s="74"/>
      <c r="AD123" s="78"/>
      <c r="AE123" s="75" t="str">
        <f t="shared" si="68"/>
        <v/>
      </c>
      <c r="AF123" s="72">
        <f t="shared" si="69"/>
        <v>0</v>
      </c>
      <c r="AG123" s="72">
        <f t="shared" si="70"/>
        <v>0</v>
      </c>
      <c r="AH123" s="72" t="str">
        <f t="shared" si="71"/>
        <v>0</v>
      </c>
      <c r="AI123" s="72" t="str">
        <f>IF(ISBLANK(AD123), "", (POWER(AD123/VLOOKUP(AH123,Anthro_Calc!C:P,13,FALSE),VLOOKUP(AH123,Anthro_Calc!C:P,12,FALSE))-1) / (VLOOKUP(AH123,Anthro_Calc!C:P,14,FALSE)*VLOOKUP(AH123,Anthro_Calc!C:P,12,FALSE)))</f>
        <v/>
      </c>
      <c r="AJ123" s="72" t="str">
        <f>IF(ISBLANK(AD123), "", -3 + (AD123 -VLOOKUP(AH123,Anthro_Calc!C:P,4,FALSE)) / (VLOOKUP(AH123,Anthro_Calc!C:P,5,FALSE) - VLOOKUP(AH123,Anthro_Calc!C:P,4,FALSE)))</f>
        <v/>
      </c>
      <c r="AK123" s="72" t="str">
        <f>IF(ISBLANK(AD123), "", 3 + (AD123 -VLOOKUP(AH123,Anthro_Calc!C:P,10,FALSE)) / (VLOOKUP(AH123,Anthro_Calc!C:P,10,FALSE) - VLOOKUP(AH123,Anthro_Calc!C:P,9,FALSE)))</f>
        <v/>
      </c>
      <c r="AL123" s="120" t="str">
        <f t="shared" si="72"/>
        <v/>
      </c>
      <c r="AM123" s="117" t="str">
        <f t="shared" si="73"/>
        <v/>
      </c>
      <c r="AN123" s="104" t="str">
        <f t="shared" si="74"/>
        <v/>
      </c>
      <c r="AO123" s="76" t="str">
        <f t="shared" si="51"/>
        <v/>
      </c>
      <c r="AP123" s="77"/>
      <c r="AQ123" s="77" t="str">
        <f t="shared" si="75"/>
        <v/>
      </c>
      <c r="AR123" s="71"/>
      <c r="AS123" s="74"/>
      <c r="AT123" s="82"/>
      <c r="AU123" s="75" t="str">
        <f t="shared" si="52"/>
        <v/>
      </c>
      <c r="AV123" s="72">
        <f t="shared" si="76"/>
        <v>0</v>
      </c>
      <c r="AW123" s="72">
        <f t="shared" si="77"/>
        <v>0</v>
      </c>
      <c r="AX123" s="72" t="str">
        <f t="shared" si="78"/>
        <v>0</v>
      </c>
      <c r="AY123" s="72" t="str">
        <f>IF(ISBLANK(AT123), "", (POWER(AT123/VLOOKUP(AX123,Anthro_Calc!C:P,13,FALSE),VLOOKUP(AX123,Anthro_Calc!C:P,12,FALSE))-1) / (VLOOKUP(AX123,Anthro_Calc!C:P,14,FALSE)*VLOOKUP(AX123,Anthro_Calc!C:P,12,FALSE)))</f>
        <v/>
      </c>
      <c r="AZ123" s="72" t="str">
        <f>IF(ISBLANK(AT123), "", -3 + (AT123 -VLOOKUP(AX123,Anthro_Calc!C:P,4,FALSE)) / (VLOOKUP(AX123,Anthro_Calc!C:P,5,FALSE) - VLOOKUP(AX123,Anthro_Calc!C:P,4,FALSE)))</f>
        <v/>
      </c>
      <c r="BA123" s="72" t="str">
        <f>IF(ISBLANK(AT123), "", 3 + (AT123 -VLOOKUP(AX123,Anthro_Calc!C:P,10,FALSE)) / (VLOOKUP(AX123,Anthro_Calc!C:P,10,FALSE) - VLOOKUP(AX123,Anthro_Calc!C:P,9,FALSE)))</f>
        <v/>
      </c>
      <c r="BB123" s="120" t="str">
        <f t="shared" si="79"/>
        <v/>
      </c>
      <c r="BC123" s="117" t="str">
        <f t="shared" si="80"/>
        <v/>
      </c>
      <c r="BD123" s="104" t="str">
        <f t="shared" si="53"/>
        <v/>
      </c>
      <c r="BE123" s="76" t="str">
        <f t="shared" si="54"/>
        <v/>
      </c>
      <c r="BF123" s="73" t="str">
        <f t="shared" si="81"/>
        <v/>
      </c>
      <c r="BG123" s="73" t="str">
        <f t="shared" si="55"/>
        <v/>
      </c>
      <c r="BH123" s="77"/>
      <c r="BI123" s="133"/>
      <c r="BJ123" s="71"/>
      <c r="BK123" s="74"/>
      <c r="BL123" s="78"/>
      <c r="BM123" s="75" t="str">
        <f t="shared" si="56"/>
        <v/>
      </c>
      <c r="BN123" s="72">
        <f t="shared" si="82"/>
        <v>0</v>
      </c>
      <c r="BO123" s="72">
        <f t="shared" si="99"/>
        <v>0</v>
      </c>
      <c r="BP123" s="72" t="str">
        <f t="shared" si="83"/>
        <v>0</v>
      </c>
      <c r="BQ123" s="72" t="str">
        <f>IF(ISBLANK(BL123), "", (POWER(BL123/VLOOKUP(BP123,Anthro_Calc!C:P,13,FALSE),VLOOKUP(BP123,Anthro_Calc!C:P,12,FALSE))-1) / (VLOOKUP(BP123,Anthro_Calc!C:P,14,FALSE)*VLOOKUP(BP123,Anthro_Calc!C:P,12,FALSE)))</f>
        <v/>
      </c>
      <c r="BR123" s="72" t="str">
        <f>IF(ISBLANK(BL123), "", -3 + (BL123 -VLOOKUP(BP123,Anthro_Calc!C:P,4,FALSE)) / (VLOOKUP(BP123,Anthro_Calc!C:P,5,FALSE) - VLOOKUP(BP123,Anthro_Calc!C:P,4,FALSE)))</f>
        <v/>
      </c>
      <c r="BS123" s="72" t="str">
        <f>IF(ISBLANK(BL123), "", 3 + (BL123 -VLOOKUP(BP123,Anthro_Calc!C:P,10,FALSE)) / (VLOOKUP(BP123,Anthro_Calc!C:P,10,FALSE) - VLOOKUP(BP123,Anthro_Calc!C:P,9,FALSE)))</f>
        <v/>
      </c>
      <c r="BT123" s="120" t="str">
        <f t="shared" si="84"/>
        <v/>
      </c>
      <c r="BU123" s="117" t="str">
        <f t="shared" si="85"/>
        <v/>
      </c>
      <c r="BV123" s="104" t="str">
        <f t="shared" si="86"/>
        <v/>
      </c>
      <c r="BW123" s="73" t="str">
        <f t="shared" si="57"/>
        <v/>
      </c>
      <c r="BX123" s="77"/>
      <c r="BY123" s="73" t="str">
        <f>IF(ISBLANK(BL123), "", VLOOKUP(Z123&amp;" "&amp;BV123&amp;" "&amp;BW123,Graduation_Criteria!$D$2:$E$34,2,FALSE))</f>
        <v/>
      </c>
      <c r="BZ123" s="73" t="str">
        <f t="shared" si="58"/>
        <v/>
      </c>
      <c r="CA123" s="71"/>
      <c r="CB123" s="74"/>
      <c r="CC123" s="74"/>
      <c r="CD123" s="115" t="str">
        <f t="shared" si="59"/>
        <v/>
      </c>
      <c r="CE123" s="79">
        <f t="shared" si="87"/>
        <v>0</v>
      </c>
      <c r="CF123" s="79">
        <f t="shared" si="88"/>
        <v>0</v>
      </c>
      <c r="CG123" s="79" t="str">
        <f t="shared" si="89"/>
        <v>0</v>
      </c>
      <c r="CH123" s="79" t="str">
        <f>IF(ISBLANK(CC123), "", (POWER(CC123/VLOOKUP(CG123,Anthro_Calc!C:P,13,FALSE),VLOOKUP(CG123,Anthro_Calc!C:P,12,FALSE))-1) / (VLOOKUP(CG123,Anthro_Calc!C:P,14,FALSE)*VLOOKUP(CG123,Anthro_Calc!C:P,12,FALSE)))</f>
        <v/>
      </c>
      <c r="CI123" s="79" t="str">
        <f>IF(ISBLANK(CC123), "", -3 + (CC123 -VLOOKUP(CG123,Anthro_Calc!C:P,4,FALSE)) / (VLOOKUP(CG123,Anthro_Calc!C:P,5,FALSE) - VLOOKUP(CG123,Anthro_Calc!C:P,4,FALSE)))</f>
        <v/>
      </c>
      <c r="CJ123" s="79" t="str">
        <f>IF(ISBLANK(CC123), "", 3 + (CC123 -VLOOKUP(CG123,Anthro_Calc!C:P,10,FALSE)) / (VLOOKUP(CG123,Anthro_Calc!C:P,10,FALSE) - VLOOKUP(CG123,Anthro_Calc!C:P,9,FALSE)))</f>
        <v/>
      </c>
      <c r="CK123" s="129" t="str">
        <f t="shared" si="90"/>
        <v/>
      </c>
      <c r="CL123" s="117" t="str">
        <f t="shared" si="91"/>
        <v/>
      </c>
      <c r="CM123" s="104" t="str">
        <f t="shared" si="92"/>
        <v/>
      </c>
      <c r="CN123" s="77"/>
      <c r="CO123" s="71"/>
      <c r="CP123" s="74"/>
      <c r="CQ123" s="74"/>
      <c r="CR123" s="118" t="str">
        <f t="shared" si="60"/>
        <v/>
      </c>
      <c r="CS123" s="119">
        <f t="shared" si="93"/>
        <v>0</v>
      </c>
      <c r="CT123" s="119">
        <f t="shared" si="94"/>
        <v>0</v>
      </c>
      <c r="CU123" s="119" t="str">
        <f t="shared" si="95"/>
        <v>0</v>
      </c>
      <c r="CV123" s="119" t="str">
        <f>IF(ISBLANK(CQ123), "", (POWER(CQ123/VLOOKUP(CU123,Anthro_Calc!C:P,13,FALSE),VLOOKUP(CU123,Anthro_Calc!C:P,12,FALSE))-1) / (VLOOKUP(CU123,Anthro_Calc!C:P,14,FALSE)*VLOOKUP(CU123,Anthro_Calc!C:P,12,FALSE)))</f>
        <v/>
      </c>
      <c r="CW123" s="119" t="str">
        <f>IF(ISBLANK(CQ123), "", -3 + (CQ123 -VLOOKUP(CU123,Anthro_Calc!C:P,4,FALSE)) / (VLOOKUP(CU123,Anthro_Calc!C:P,5,FALSE) - VLOOKUP(CU123,Anthro_Calc!C:P,4,FALSE)))</f>
        <v/>
      </c>
      <c r="CX123" s="119" t="str">
        <f>IF(ISBLANK(CQ123), "", 3 + (CQ123 -VLOOKUP(CU123,Anthro_Calc!C:P,10,FALSE)) / (VLOOKUP(CU123,Anthro_Calc!C:P,10,FALSE) - VLOOKUP(CU123,Anthro_Calc!C:P,9,FALSE)))</f>
        <v/>
      </c>
      <c r="CY123" s="128" t="str">
        <f t="shared" si="96"/>
        <v/>
      </c>
      <c r="CZ123" s="117" t="str">
        <f t="shared" si="97"/>
        <v/>
      </c>
      <c r="DA123" s="104" t="str">
        <f t="shared" si="98"/>
        <v/>
      </c>
      <c r="DB123" s="135"/>
    </row>
    <row r="124" spans="1:106" s="80" customFormat="1" ht="15" customHeight="1">
      <c r="A124" s="134">
        <f t="shared" si="50"/>
        <v>120</v>
      </c>
      <c r="B124" s="66"/>
      <c r="C124" s="66"/>
      <c r="D124" s="66"/>
      <c r="E124" s="66"/>
      <c r="F124" s="66"/>
      <c r="G124" s="66"/>
      <c r="H124" s="66"/>
      <c r="I124" s="66"/>
      <c r="J124" s="66"/>
      <c r="K124" s="66"/>
      <c r="L124" s="66"/>
      <c r="M124" s="71"/>
      <c r="N124" s="69" t="str">
        <f t="shared" ca="1" si="61"/>
        <v/>
      </c>
      <c r="O124" s="70"/>
      <c r="P124" s="70"/>
      <c r="Q124" s="71"/>
      <c r="R124" s="82"/>
      <c r="S124" s="72" t="str">
        <f t="shared" si="62"/>
        <v/>
      </c>
      <c r="T124" s="72" t="str">
        <f t="shared" si="63"/>
        <v/>
      </c>
      <c r="U124" s="72" t="str">
        <f t="shared" si="64"/>
        <v/>
      </c>
      <c r="V124" s="72" t="str">
        <f>IF(ISBLANK(R124), "", (POWER(R124/VLOOKUP(U124,Anthro_Calc!C:P,13,FALSE),VLOOKUP(U124,Anthro_Calc!C:P,12,FALSE))-1) / (VLOOKUP(U124,Anthro_Calc!C:P,14,FALSE)*VLOOKUP(U124,Anthro_Calc!C:P,12,FALSE)))</f>
        <v/>
      </c>
      <c r="W124" s="72" t="str">
        <f>IF(ISBLANK(R124), "", -3 + (R124 -VLOOKUP(U124,Anthro_Calc!C:P,4,FALSE)) / (VLOOKUP(U124,Anthro_Calc!C:P,5,FALSE) - VLOOKUP(U124,Anthro_Calc!C:P,4,FALSE)))</f>
        <v/>
      </c>
      <c r="X124" s="72" t="str">
        <f>IF(ISBLANK(R124), "", 3 + (R124 -VLOOKUP(U124,Anthro_Calc!C:P,10,FALSE)) / (VLOOKUP(U124,Anthro_Calc!C:P,10,FALSE) - VLOOKUP(U124,Anthro_Calc!C:P,9,FALSE)))</f>
        <v/>
      </c>
      <c r="Y124" s="120" t="str">
        <f t="shared" si="65"/>
        <v/>
      </c>
      <c r="Z124" s="117" t="str">
        <f t="shared" si="66"/>
        <v/>
      </c>
      <c r="AA124" s="104" t="str">
        <f t="shared" si="67"/>
        <v/>
      </c>
      <c r="AB124" s="71"/>
      <c r="AC124" s="74"/>
      <c r="AD124" s="78"/>
      <c r="AE124" s="75" t="str">
        <f t="shared" si="68"/>
        <v/>
      </c>
      <c r="AF124" s="72">
        <f t="shared" si="69"/>
        <v>0</v>
      </c>
      <c r="AG124" s="72">
        <f t="shared" si="70"/>
        <v>0</v>
      </c>
      <c r="AH124" s="72" t="str">
        <f t="shared" si="71"/>
        <v>0</v>
      </c>
      <c r="AI124" s="72" t="str">
        <f>IF(ISBLANK(AD124), "", (POWER(AD124/VLOOKUP(AH124,Anthro_Calc!C:P,13,FALSE),VLOOKUP(AH124,Anthro_Calc!C:P,12,FALSE))-1) / (VLOOKUP(AH124,Anthro_Calc!C:P,14,FALSE)*VLOOKUP(AH124,Anthro_Calc!C:P,12,FALSE)))</f>
        <v/>
      </c>
      <c r="AJ124" s="72" t="str">
        <f>IF(ISBLANK(AD124), "", -3 + (AD124 -VLOOKUP(AH124,Anthro_Calc!C:P,4,FALSE)) / (VLOOKUP(AH124,Anthro_Calc!C:P,5,FALSE) - VLOOKUP(AH124,Anthro_Calc!C:P,4,FALSE)))</f>
        <v/>
      </c>
      <c r="AK124" s="72" t="str">
        <f>IF(ISBLANK(AD124), "", 3 + (AD124 -VLOOKUP(AH124,Anthro_Calc!C:P,10,FALSE)) / (VLOOKUP(AH124,Anthro_Calc!C:P,10,FALSE) - VLOOKUP(AH124,Anthro_Calc!C:P,9,FALSE)))</f>
        <v/>
      </c>
      <c r="AL124" s="120" t="str">
        <f t="shared" si="72"/>
        <v/>
      </c>
      <c r="AM124" s="117" t="str">
        <f t="shared" si="73"/>
        <v/>
      </c>
      <c r="AN124" s="104" t="str">
        <f t="shared" si="74"/>
        <v/>
      </c>
      <c r="AO124" s="76" t="str">
        <f t="shared" si="51"/>
        <v/>
      </c>
      <c r="AP124" s="77"/>
      <c r="AQ124" s="77" t="str">
        <f t="shared" si="75"/>
        <v/>
      </c>
      <c r="AR124" s="71"/>
      <c r="AS124" s="74"/>
      <c r="AT124" s="82"/>
      <c r="AU124" s="75" t="str">
        <f t="shared" si="52"/>
        <v/>
      </c>
      <c r="AV124" s="72">
        <f t="shared" si="76"/>
        <v>0</v>
      </c>
      <c r="AW124" s="72">
        <f t="shared" si="77"/>
        <v>0</v>
      </c>
      <c r="AX124" s="72" t="str">
        <f t="shared" si="78"/>
        <v>0</v>
      </c>
      <c r="AY124" s="72" t="str">
        <f>IF(ISBLANK(AT124), "", (POWER(AT124/VLOOKUP(AX124,Anthro_Calc!C:P,13,FALSE),VLOOKUP(AX124,Anthro_Calc!C:P,12,FALSE))-1) / (VLOOKUP(AX124,Anthro_Calc!C:P,14,FALSE)*VLOOKUP(AX124,Anthro_Calc!C:P,12,FALSE)))</f>
        <v/>
      </c>
      <c r="AZ124" s="72" t="str">
        <f>IF(ISBLANK(AT124), "", -3 + (AT124 -VLOOKUP(AX124,Anthro_Calc!C:P,4,FALSE)) / (VLOOKUP(AX124,Anthro_Calc!C:P,5,FALSE) - VLOOKUP(AX124,Anthro_Calc!C:P,4,FALSE)))</f>
        <v/>
      </c>
      <c r="BA124" s="72" t="str">
        <f>IF(ISBLANK(AT124), "", 3 + (AT124 -VLOOKUP(AX124,Anthro_Calc!C:P,10,FALSE)) / (VLOOKUP(AX124,Anthro_Calc!C:P,10,FALSE) - VLOOKUP(AX124,Anthro_Calc!C:P,9,FALSE)))</f>
        <v/>
      </c>
      <c r="BB124" s="120" t="str">
        <f t="shared" si="79"/>
        <v/>
      </c>
      <c r="BC124" s="117" t="str">
        <f t="shared" si="80"/>
        <v/>
      </c>
      <c r="BD124" s="104" t="str">
        <f t="shared" si="53"/>
        <v/>
      </c>
      <c r="BE124" s="76" t="str">
        <f t="shared" si="54"/>
        <v/>
      </c>
      <c r="BF124" s="73" t="str">
        <f t="shared" si="81"/>
        <v/>
      </c>
      <c r="BG124" s="73" t="str">
        <f t="shared" si="55"/>
        <v/>
      </c>
      <c r="BH124" s="77"/>
      <c r="BI124" s="133"/>
      <c r="BJ124" s="71"/>
      <c r="BK124" s="74"/>
      <c r="BL124" s="78"/>
      <c r="BM124" s="75" t="str">
        <f t="shared" si="56"/>
        <v/>
      </c>
      <c r="BN124" s="72">
        <f t="shared" si="82"/>
        <v>0</v>
      </c>
      <c r="BO124" s="72">
        <f t="shared" si="99"/>
        <v>0</v>
      </c>
      <c r="BP124" s="72" t="str">
        <f t="shared" si="83"/>
        <v>0</v>
      </c>
      <c r="BQ124" s="72" t="str">
        <f>IF(ISBLANK(BL124), "", (POWER(BL124/VLOOKUP(BP124,Anthro_Calc!C:P,13,FALSE),VLOOKUP(BP124,Anthro_Calc!C:P,12,FALSE))-1) / (VLOOKUP(BP124,Anthro_Calc!C:P,14,FALSE)*VLOOKUP(BP124,Anthro_Calc!C:P,12,FALSE)))</f>
        <v/>
      </c>
      <c r="BR124" s="72" t="str">
        <f>IF(ISBLANK(BL124), "", -3 + (BL124 -VLOOKUP(BP124,Anthro_Calc!C:P,4,FALSE)) / (VLOOKUP(BP124,Anthro_Calc!C:P,5,FALSE) - VLOOKUP(BP124,Anthro_Calc!C:P,4,FALSE)))</f>
        <v/>
      </c>
      <c r="BS124" s="72" t="str">
        <f>IF(ISBLANK(BL124), "", 3 + (BL124 -VLOOKUP(BP124,Anthro_Calc!C:P,10,FALSE)) / (VLOOKUP(BP124,Anthro_Calc!C:P,10,FALSE) - VLOOKUP(BP124,Anthro_Calc!C:P,9,FALSE)))</f>
        <v/>
      </c>
      <c r="BT124" s="120" t="str">
        <f t="shared" si="84"/>
        <v/>
      </c>
      <c r="BU124" s="117" t="str">
        <f t="shared" si="85"/>
        <v/>
      </c>
      <c r="BV124" s="104" t="str">
        <f t="shared" si="86"/>
        <v/>
      </c>
      <c r="BW124" s="73" t="str">
        <f t="shared" si="57"/>
        <v/>
      </c>
      <c r="BX124" s="77"/>
      <c r="BY124" s="73" t="str">
        <f>IF(ISBLANK(BL124), "", VLOOKUP(Z124&amp;" "&amp;BV124&amp;" "&amp;BW124,Graduation_Criteria!$D$2:$E$34,2,FALSE))</f>
        <v/>
      </c>
      <c r="BZ124" s="73" t="str">
        <f t="shared" si="58"/>
        <v/>
      </c>
      <c r="CA124" s="71"/>
      <c r="CB124" s="74"/>
      <c r="CC124" s="74"/>
      <c r="CD124" s="115" t="str">
        <f t="shared" si="59"/>
        <v/>
      </c>
      <c r="CE124" s="79">
        <f t="shared" si="87"/>
        <v>0</v>
      </c>
      <c r="CF124" s="79">
        <f t="shared" si="88"/>
        <v>0</v>
      </c>
      <c r="CG124" s="79" t="str">
        <f t="shared" si="89"/>
        <v>0</v>
      </c>
      <c r="CH124" s="79" t="str">
        <f>IF(ISBLANK(CC124), "", (POWER(CC124/VLOOKUP(CG124,Anthro_Calc!C:P,13,FALSE),VLOOKUP(CG124,Anthro_Calc!C:P,12,FALSE))-1) / (VLOOKUP(CG124,Anthro_Calc!C:P,14,FALSE)*VLOOKUP(CG124,Anthro_Calc!C:P,12,FALSE)))</f>
        <v/>
      </c>
      <c r="CI124" s="79" t="str">
        <f>IF(ISBLANK(CC124), "", -3 + (CC124 -VLOOKUP(CG124,Anthro_Calc!C:P,4,FALSE)) / (VLOOKUP(CG124,Anthro_Calc!C:P,5,FALSE) - VLOOKUP(CG124,Anthro_Calc!C:P,4,FALSE)))</f>
        <v/>
      </c>
      <c r="CJ124" s="79" t="str">
        <f>IF(ISBLANK(CC124), "", 3 + (CC124 -VLOOKUP(CG124,Anthro_Calc!C:P,10,FALSE)) / (VLOOKUP(CG124,Anthro_Calc!C:P,10,FALSE) - VLOOKUP(CG124,Anthro_Calc!C:P,9,FALSE)))</f>
        <v/>
      </c>
      <c r="CK124" s="129" t="str">
        <f t="shared" si="90"/>
        <v/>
      </c>
      <c r="CL124" s="117" t="str">
        <f t="shared" si="91"/>
        <v/>
      </c>
      <c r="CM124" s="104" t="str">
        <f t="shared" si="92"/>
        <v/>
      </c>
      <c r="CN124" s="77"/>
      <c r="CO124" s="71"/>
      <c r="CP124" s="74"/>
      <c r="CQ124" s="74"/>
      <c r="CR124" s="118" t="str">
        <f t="shared" si="60"/>
        <v/>
      </c>
      <c r="CS124" s="119">
        <f t="shared" si="93"/>
        <v>0</v>
      </c>
      <c r="CT124" s="119">
        <f t="shared" si="94"/>
        <v>0</v>
      </c>
      <c r="CU124" s="119" t="str">
        <f t="shared" si="95"/>
        <v>0</v>
      </c>
      <c r="CV124" s="119" t="str">
        <f>IF(ISBLANK(CQ124), "", (POWER(CQ124/VLOOKUP(CU124,Anthro_Calc!C:P,13,FALSE),VLOOKUP(CU124,Anthro_Calc!C:P,12,FALSE))-1) / (VLOOKUP(CU124,Anthro_Calc!C:P,14,FALSE)*VLOOKUP(CU124,Anthro_Calc!C:P,12,FALSE)))</f>
        <v/>
      </c>
      <c r="CW124" s="119" t="str">
        <f>IF(ISBLANK(CQ124), "", -3 + (CQ124 -VLOOKUP(CU124,Anthro_Calc!C:P,4,FALSE)) / (VLOOKUP(CU124,Anthro_Calc!C:P,5,FALSE) - VLOOKUP(CU124,Anthro_Calc!C:P,4,FALSE)))</f>
        <v/>
      </c>
      <c r="CX124" s="119" t="str">
        <f>IF(ISBLANK(CQ124), "", 3 + (CQ124 -VLOOKUP(CU124,Anthro_Calc!C:P,10,FALSE)) / (VLOOKUP(CU124,Anthro_Calc!C:P,10,FALSE) - VLOOKUP(CU124,Anthro_Calc!C:P,9,FALSE)))</f>
        <v/>
      </c>
      <c r="CY124" s="128" t="str">
        <f t="shared" si="96"/>
        <v/>
      </c>
      <c r="CZ124" s="117" t="str">
        <f t="shared" si="97"/>
        <v/>
      </c>
      <c r="DA124" s="104" t="str">
        <f t="shared" si="98"/>
        <v/>
      </c>
      <c r="DB124" s="135"/>
    </row>
    <row r="125" spans="1:106" s="80" customFormat="1" ht="15" customHeight="1">
      <c r="A125" s="134">
        <f t="shared" si="50"/>
        <v>121</v>
      </c>
      <c r="B125" s="66"/>
      <c r="C125" s="66"/>
      <c r="D125" s="66"/>
      <c r="E125" s="66"/>
      <c r="F125" s="66"/>
      <c r="G125" s="66"/>
      <c r="H125" s="66"/>
      <c r="I125" s="66"/>
      <c r="J125" s="66"/>
      <c r="K125" s="66"/>
      <c r="L125" s="66"/>
      <c r="M125" s="71"/>
      <c r="N125" s="69" t="str">
        <f t="shared" ca="1" si="61"/>
        <v/>
      </c>
      <c r="O125" s="70"/>
      <c r="P125" s="70"/>
      <c r="Q125" s="71"/>
      <c r="R125" s="82"/>
      <c r="S125" s="72" t="str">
        <f t="shared" si="62"/>
        <v/>
      </c>
      <c r="T125" s="72" t="str">
        <f t="shared" si="63"/>
        <v/>
      </c>
      <c r="U125" s="72" t="str">
        <f t="shared" si="64"/>
        <v/>
      </c>
      <c r="V125" s="72" t="str">
        <f>IF(ISBLANK(R125), "", (POWER(R125/VLOOKUP(U125,Anthro_Calc!C:P,13,FALSE),VLOOKUP(U125,Anthro_Calc!C:P,12,FALSE))-1) / (VLOOKUP(U125,Anthro_Calc!C:P,14,FALSE)*VLOOKUP(U125,Anthro_Calc!C:P,12,FALSE)))</f>
        <v/>
      </c>
      <c r="W125" s="72" t="str">
        <f>IF(ISBLANK(R125), "", -3 + (R125 -VLOOKUP(U125,Anthro_Calc!C:P,4,FALSE)) / (VLOOKUP(U125,Anthro_Calc!C:P,5,FALSE) - VLOOKUP(U125,Anthro_Calc!C:P,4,FALSE)))</f>
        <v/>
      </c>
      <c r="X125" s="72" t="str">
        <f>IF(ISBLANK(R125), "", 3 + (R125 -VLOOKUP(U125,Anthro_Calc!C:P,10,FALSE)) / (VLOOKUP(U125,Anthro_Calc!C:P,10,FALSE) - VLOOKUP(U125,Anthro_Calc!C:P,9,FALSE)))</f>
        <v/>
      </c>
      <c r="Y125" s="120" t="str">
        <f t="shared" si="65"/>
        <v/>
      </c>
      <c r="Z125" s="117" t="str">
        <f t="shared" si="66"/>
        <v/>
      </c>
      <c r="AA125" s="104" t="str">
        <f t="shared" si="67"/>
        <v/>
      </c>
      <c r="AB125" s="71"/>
      <c r="AC125" s="74"/>
      <c r="AD125" s="78"/>
      <c r="AE125" s="75" t="str">
        <f t="shared" si="68"/>
        <v/>
      </c>
      <c r="AF125" s="72">
        <f t="shared" si="69"/>
        <v>0</v>
      </c>
      <c r="AG125" s="72">
        <f t="shared" si="70"/>
        <v>0</v>
      </c>
      <c r="AH125" s="72" t="str">
        <f t="shared" si="71"/>
        <v>0</v>
      </c>
      <c r="AI125" s="72" t="str">
        <f>IF(ISBLANK(AD125), "", (POWER(AD125/VLOOKUP(AH125,Anthro_Calc!C:P,13,FALSE),VLOOKUP(AH125,Anthro_Calc!C:P,12,FALSE))-1) / (VLOOKUP(AH125,Anthro_Calc!C:P,14,FALSE)*VLOOKUP(AH125,Anthro_Calc!C:P,12,FALSE)))</f>
        <v/>
      </c>
      <c r="AJ125" s="72" t="str">
        <f>IF(ISBLANK(AD125), "", -3 + (AD125 -VLOOKUP(AH125,Anthro_Calc!C:P,4,FALSE)) / (VLOOKUP(AH125,Anthro_Calc!C:P,5,FALSE) - VLOOKUP(AH125,Anthro_Calc!C:P,4,FALSE)))</f>
        <v/>
      </c>
      <c r="AK125" s="72" t="str">
        <f>IF(ISBLANK(AD125), "", 3 + (AD125 -VLOOKUP(AH125,Anthro_Calc!C:P,10,FALSE)) / (VLOOKUP(AH125,Anthro_Calc!C:P,10,FALSE) - VLOOKUP(AH125,Anthro_Calc!C:P,9,FALSE)))</f>
        <v/>
      </c>
      <c r="AL125" s="120" t="str">
        <f t="shared" si="72"/>
        <v/>
      </c>
      <c r="AM125" s="117" t="str">
        <f t="shared" si="73"/>
        <v/>
      </c>
      <c r="AN125" s="104" t="str">
        <f t="shared" si="74"/>
        <v/>
      </c>
      <c r="AO125" s="76" t="str">
        <f t="shared" si="51"/>
        <v/>
      </c>
      <c r="AP125" s="77"/>
      <c r="AQ125" s="77" t="str">
        <f t="shared" si="75"/>
        <v/>
      </c>
      <c r="AR125" s="71"/>
      <c r="AS125" s="74"/>
      <c r="AT125" s="82"/>
      <c r="AU125" s="75" t="str">
        <f t="shared" si="52"/>
        <v/>
      </c>
      <c r="AV125" s="72">
        <f t="shared" si="76"/>
        <v>0</v>
      </c>
      <c r="AW125" s="72">
        <f t="shared" si="77"/>
        <v>0</v>
      </c>
      <c r="AX125" s="72" t="str">
        <f t="shared" si="78"/>
        <v>0</v>
      </c>
      <c r="AY125" s="72" t="str">
        <f>IF(ISBLANK(AT125), "", (POWER(AT125/VLOOKUP(AX125,Anthro_Calc!C:P,13,FALSE),VLOOKUP(AX125,Anthro_Calc!C:P,12,FALSE))-1) / (VLOOKUP(AX125,Anthro_Calc!C:P,14,FALSE)*VLOOKUP(AX125,Anthro_Calc!C:P,12,FALSE)))</f>
        <v/>
      </c>
      <c r="AZ125" s="72" t="str">
        <f>IF(ISBLANK(AT125), "", -3 + (AT125 -VLOOKUP(AX125,Anthro_Calc!C:P,4,FALSE)) / (VLOOKUP(AX125,Anthro_Calc!C:P,5,FALSE) - VLOOKUP(AX125,Anthro_Calc!C:P,4,FALSE)))</f>
        <v/>
      </c>
      <c r="BA125" s="72" t="str">
        <f>IF(ISBLANK(AT125), "", 3 + (AT125 -VLOOKUP(AX125,Anthro_Calc!C:P,10,FALSE)) / (VLOOKUP(AX125,Anthro_Calc!C:P,10,FALSE) - VLOOKUP(AX125,Anthro_Calc!C:P,9,FALSE)))</f>
        <v/>
      </c>
      <c r="BB125" s="120" t="str">
        <f t="shared" si="79"/>
        <v/>
      </c>
      <c r="BC125" s="117" t="str">
        <f t="shared" si="80"/>
        <v/>
      </c>
      <c r="BD125" s="104" t="str">
        <f t="shared" si="53"/>
        <v/>
      </c>
      <c r="BE125" s="76" t="str">
        <f t="shared" si="54"/>
        <v/>
      </c>
      <c r="BF125" s="73" t="str">
        <f t="shared" si="81"/>
        <v/>
      </c>
      <c r="BG125" s="73" t="str">
        <f t="shared" si="55"/>
        <v/>
      </c>
      <c r="BH125" s="77"/>
      <c r="BI125" s="133"/>
      <c r="BJ125" s="71"/>
      <c r="BK125" s="74"/>
      <c r="BL125" s="78"/>
      <c r="BM125" s="75" t="str">
        <f t="shared" si="56"/>
        <v/>
      </c>
      <c r="BN125" s="72">
        <f t="shared" si="82"/>
        <v>0</v>
      </c>
      <c r="BO125" s="72">
        <f t="shared" si="99"/>
        <v>0</v>
      </c>
      <c r="BP125" s="72" t="str">
        <f t="shared" si="83"/>
        <v>0</v>
      </c>
      <c r="BQ125" s="72" t="str">
        <f>IF(ISBLANK(BL125), "", (POWER(BL125/VLOOKUP(BP125,Anthro_Calc!C:P,13,FALSE),VLOOKUP(BP125,Anthro_Calc!C:P,12,FALSE))-1) / (VLOOKUP(BP125,Anthro_Calc!C:P,14,FALSE)*VLOOKUP(BP125,Anthro_Calc!C:P,12,FALSE)))</f>
        <v/>
      </c>
      <c r="BR125" s="72" t="str">
        <f>IF(ISBLANK(BL125), "", -3 + (BL125 -VLOOKUP(BP125,Anthro_Calc!C:P,4,FALSE)) / (VLOOKUP(BP125,Anthro_Calc!C:P,5,FALSE) - VLOOKUP(BP125,Anthro_Calc!C:P,4,FALSE)))</f>
        <v/>
      </c>
      <c r="BS125" s="72" t="str">
        <f>IF(ISBLANK(BL125), "", 3 + (BL125 -VLOOKUP(BP125,Anthro_Calc!C:P,10,FALSE)) / (VLOOKUP(BP125,Anthro_Calc!C:P,10,FALSE) - VLOOKUP(BP125,Anthro_Calc!C:P,9,FALSE)))</f>
        <v/>
      </c>
      <c r="BT125" s="120" t="str">
        <f t="shared" si="84"/>
        <v/>
      </c>
      <c r="BU125" s="117" t="str">
        <f t="shared" si="85"/>
        <v/>
      </c>
      <c r="BV125" s="104" t="str">
        <f t="shared" si="86"/>
        <v/>
      </c>
      <c r="BW125" s="73" t="str">
        <f t="shared" si="57"/>
        <v/>
      </c>
      <c r="BX125" s="77"/>
      <c r="BY125" s="73" t="str">
        <f>IF(ISBLANK(BL125), "", VLOOKUP(Z125&amp;" "&amp;BV125&amp;" "&amp;BW125,Graduation_Criteria!$D$2:$E$34,2,FALSE))</f>
        <v/>
      </c>
      <c r="BZ125" s="73" t="str">
        <f t="shared" si="58"/>
        <v/>
      </c>
      <c r="CA125" s="71"/>
      <c r="CB125" s="74"/>
      <c r="CC125" s="74"/>
      <c r="CD125" s="115" t="str">
        <f t="shared" si="59"/>
        <v/>
      </c>
      <c r="CE125" s="79">
        <f t="shared" si="87"/>
        <v>0</v>
      </c>
      <c r="CF125" s="79">
        <f t="shared" si="88"/>
        <v>0</v>
      </c>
      <c r="CG125" s="79" t="str">
        <f t="shared" si="89"/>
        <v>0</v>
      </c>
      <c r="CH125" s="79" t="str">
        <f>IF(ISBLANK(CC125), "", (POWER(CC125/VLOOKUP(CG125,Anthro_Calc!C:P,13,FALSE),VLOOKUP(CG125,Anthro_Calc!C:P,12,FALSE))-1) / (VLOOKUP(CG125,Anthro_Calc!C:P,14,FALSE)*VLOOKUP(CG125,Anthro_Calc!C:P,12,FALSE)))</f>
        <v/>
      </c>
      <c r="CI125" s="79" t="str">
        <f>IF(ISBLANK(CC125), "", -3 + (CC125 -VLOOKUP(CG125,Anthro_Calc!C:P,4,FALSE)) / (VLOOKUP(CG125,Anthro_Calc!C:P,5,FALSE) - VLOOKUP(CG125,Anthro_Calc!C:P,4,FALSE)))</f>
        <v/>
      </c>
      <c r="CJ125" s="79" t="str">
        <f>IF(ISBLANK(CC125), "", 3 + (CC125 -VLOOKUP(CG125,Anthro_Calc!C:P,10,FALSE)) / (VLOOKUP(CG125,Anthro_Calc!C:P,10,FALSE) - VLOOKUP(CG125,Anthro_Calc!C:P,9,FALSE)))</f>
        <v/>
      </c>
      <c r="CK125" s="129" t="str">
        <f t="shared" si="90"/>
        <v/>
      </c>
      <c r="CL125" s="117" t="str">
        <f t="shared" si="91"/>
        <v/>
      </c>
      <c r="CM125" s="104" t="str">
        <f t="shared" si="92"/>
        <v/>
      </c>
      <c r="CN125" s="77"/>
      <c r="CO125" s="71"/>
      <c r="CP125" s="74"/>
      <c r="CQ125" s="74"/>
      <c r="CR125" s="118" t="str">
        <f t="shared" si="60"/>
        <v/>
      </c>
      <c r="CS125" s="119">
        <f t="shared" si="93"/>
        <v>0</v>
      </c>
      <c r="CT125" s="119">
        <f t="shared" si="94"/>
        <v>0</v>
      </c>
      <c r="CU125" s="119" t="str">
        <f t="shared" si="95"/>
        <v>0</v>
      </c>
      <c r="CV125" s="119" t="str">
        <f>IF(ISBLANK(CQ125), "", (POWER(CQ125/VLOOKUP(CU125,Anthro_Calc!C:P,13,FALSE),VLOOKUP(CU125,Anthro_Calc!C:P,12,FALSE))-1) / (VLOOKUP(CU125,Anthro_Calc!C:P,14,FALSE)*VLOOKUP(CU125,Anthro_Calc!C:P,12,FALSE)))</f>
        <v/>
      </c>
      <c r="CW125" s="119" t="str">
        <f>IF(ISBLANK(CQ125), "", -3 + (CQ125 -VLOOKUP(CU125,Anthro_Calc!C:P,4,FALSE)) / (VLOOKUP(CU125,Anthro_Calc!C:P,5,FALSE) - VLOOKUP(CU125,Anthro_Calc!C:P,4,FALSE)))</f>
        <v/>
      </c>
      <c r="CX125" s="119" t="str">
        <f>IF(ISBLANK(CQ125), "", 3 + (CQ125 -VLOOKUP(CU125,Anthro_Calc!C:P,10,FALSE)) / (VLOOKUP(CU125,Anthro_Calc!C:P,10,FALSE) - VLOOKUP(CU125,Anthro_Calc!C:P,9,FALSE)))</f>
        <v/>
      </c>
      <c r="CY125" s="128" t="str">
        <f t="shared" si="96"/>
        <v/>
      </c>
      <c r="CZ125" s="117" t="str">
        <f t="shared" si="97"/>
        <v/>
      </c>
      <c r="DA125" s="104" t="str">
        <f t="shared" si="98"/>
        <v/>
      </c>
      <c r="DB125" s="135"/>
    </row>
    <row r="126" spans="1:106" s="80" customFormat="1" ht="15" customHeight="1">
      <c r="A126" s="134">
        <f t="shared" si="50"/>
        <v>122</v>
      </c>
      <c r="B126" s="66"/>
      <c r="C126" s="66"/>
      <c r="D126" s="66"/>
      <c r="E126" s="66"/>
      <c r="F126" s="66"/>
      <c r="G126" s="66"/>
      <c r="H126" s="66"/>
      <c r="I126" s="66"/>
      <c r="J126" s="66"/>
      <c r="K126" s="66"/>
      <c r="L126" s="66"/>
      <c r="M126" s="71"/>
      <c r="N126" s="69" t="str">
        <f t="shared" ca="1" si="61"/>
        <v/>
      </c>
      <c r="O126" s="70"/>
      <c r="P126" s="70"/>
      <c r="Q126" s="71"/>
      <c r="R126" s="82"/>
      <c r="S126" s="72" t="str">
        <f t="shared" si="62"/>
        <v/>
      </c>
      <c r="T126" s="72" t="str">
        <f t="shared" si="63"/>
        <v/>
      </c>
      <c r="U126" s="72" t="str">
        <f t="shared" si="64"/>
        <v/>
      </c>
      <c r="V126" s="72" t="str">
        <f>IF(ISBLANK(R126), "", (POWER(R126/VLOOKUP(U126,Anthro_Calc!C:P,13,FALSE),VLOOKUP(U126,Anthro_Calc!C:P,12,FALSE))-1) / (VLOOKUP(U126,Anthro_Calc!C:P,14,FALSE)*VLOOKUP(U126,Anthro_Calc!C:P,12,FALSE)))</f>
        <v/>
      </c>
      <c r="W126" s="72" t="str">
        <f>IF(ISBLANK(R126), "", -3 + (R126 -VLOOKUP(U126,Anthro_Calc!C:P,4,FALSE)) / (VLOOKUP(U126,Anthro_Calc!C:P,5,FALSE) - VLOOKUP(U126,Anthro_Calc!C:P,4,FALSE)))</f>
        <v/>
      </c>
      <c r="X126" s="72" t="str">
        <f>IF(ISBLANK(R126), "", 3 + (R126 -VLOOKUP(U126,Anthro_Calc!C:P,10,FALSE)) / (VLOOKUP(U126,Anthro_Calc!C:P,10,FALSE) - VLOOKUP(U126,Anthro_Calc!C:P,9,FALSE)))</f>
        <v/>
      </c>
      <c r="Y126" s="120" t="str">
        <f t="shared" si="65"/>
        <v/>
      </c>
      <c r="Z126" s="117" t="str">
        <f t="shared" si="66"/>
        <v/>
      </c>
      <c r="AA126" s="104" t="str">
        <f t="shared" si="67"/>
        <v/>
      </c>
      <c r="AB126" s="71"/>
      <c r="AC126" s="74"/>
      <c r="AD126" s="78"/>
      <c r="AE126" s="75" t="str">
        <f t="shared" si="68"/>
        <v/>
      </c>
      <c r="AF126" s="72">
        <f t="shared" si="69"/>
        <v>0</v>
      </c>
      <c r="AG126" s="72">
        <f t="shared" si="70"/>
        <v>0</v>
      </c>
      <c r="AH126" s="72" t="str">
        <f t="shared" si="71"/>
        <v>0</v>
      </c>
      <c r="AI126" s="72" t="str">
        <f>IF(ISBLANK(AD126), "", (POWER(AD126/VLOOKUP(AH126,Anthro_Calc!C:P,13,FALSE),VLOOKUP(AH126,Anthro_Calc!C:P,12,FALSE))-1) / (VLOOKUP(AH126,Anthro_Calc!C:P,14,FALSE)*VLOOKUP(AH126,Anthro_Calc!C:P,12,FALSE)))</f>
        <v/>
      </c>
      <c r="AJ126" s="72" t="str">
        <f>IF(ISBLANK(AD126), "", -3 + (AD126 -VLOOKUP(AH126,Anthro_Calc!C:P,4,FALSE)) / (VLOOKUP(AH126,Anthro_Calc!C:P,5,FALSE) - VLOOKUP(AH126,Anthro_Calc!C:P,4,FALSE)))</f>
        <v/>
      </c>
      <c r="AK126" s="72" t="str">
        <f>IF(ISBLANK(AD126), "", 3 + (AD126 -VLOOKUP(AH126,Anthro_Calc!C:P,10,FALSE)) / (VLOOKUP(AH126,Anthro_Calc!C:P,10,FALSE) - VLOOKUP(AH126,Anthro_Calc!C:P,9,FALSE)))</f>
        <v/>
      </c>
      <c r="AL126" s="120" t="str">
        <f t="shared" si="72"/>
        <v/>
      </c>
      <c r="AM126" s="117" t="str">
        <f t="shared" si="73"/>
        <v/>
      </c>
      <c r="AN126" s="104" t="str">
        <f t="shared" si="74"/>
        <v/>
      </c>
      <c r="AO126" s="76" t="str">
        <f t="shared" si="51"/>
        <v/>
      </c>
      <c r="AP126" s="77"/>
      <c r="AQ126" s="77" t="str">
        <f t="shared" si="75"/>
        <v/>
      </c>
      <c r="AR126" s="71"/>
      <c r="AS126" s="74"/>
      <c r="AT126" s="82"/>
      <c r="AU126" s="75" t="str">
        <f t="shared" si="52"/>
        <v/>
      </c>
      <c r="AV126" s="72">
        <f t="shared" si="76"/>
        <v>0</v>
      </c>
      <c r="AW126" s="72">
        <f t="shared" si="77"/>
        <v>0</v>
      </c>
      <c r="AX126" s="72" t="str">
        <f t="shared" si="78"/>
        <v>0</v>
      </c>
      <c r="AY126" s="72" t="str">
        <f>IF(ISBLANK(AT126), "", (POWER(AT126/VLOOKUP(AX126,Anthro_Calc!C:P,13,FALSE),VLOOKUP(AX126,Anthro_Calc!C:P,12,FALSE))-1) / (VLOOKUP(AX126,Anthro_Calc!C:P,14,FALSE)*VLOOKUP(AX126,Anthro_Calc!C:P,12,FALSE)))</f>
        <v/>
      </c>
      <c r="AZ126" s="72" t="str">
        <f>IF(ISBLANK(AT126), "", -3 + (AT126 -VLOOKUP(AX126,Anthro_Calc!C:P,4,FALSE)) / (VLOOKUP(AX126,Anthro_Calc!C:P,5,FALSE) - VLOOKUP(AX126,Anthro_Calc!C:P,4,FALSE)))</f>
        <v/>
      </c>
      <c r="BA126" s="72" t="str">
        <f>IF(ISBLANK(AT126), "", 3 + (AT126 -VLOOKUP(AX126,Anthro_Calc!C:P,10,FALSE)) / (VLOOKUP(AX126,Anthro_Calc!C:P,10,FALSE) - VLOOKUP(AX126,Anthro_Calc!C:P,9,FALSE)))</f>
        <v/>
      </c>
      <c r="BB126" s="120" t="str">
        <f t="shared" si="79"/>
        <v/>
      </c>
      <c r="BC126" s="117" t="str">
        <f t="shared" si="80"/>
        <v/>
      </c>
      <c r="BD126" s="104" t="str">
        <f t="shared" si="53"/>
        <v/>
      </c>
      <c r="BE126" s="76" t="str">
        <f t="shared" si="54"/>
        <v/>
      </c>
      <c r="BF126" s="73" t="str">
        <f t="shared" si="81"/>
        <v/>
      </c>
      <c r="BG126" s="73" t="str">
        <f t="shared" si="55"/>
        <v/>
      </c>
      <c r="BH126" s="77"/>
      <c r="BI126" s="133"/>
      <c r="BJ126" s="71"/>
      <c r="BK126" s="74"/>
      <c r="BL126" s="78"/>
      <c r="BM126" s="75" t="str">
        <f t="shared" si="56"/>
        <v/>
      </c>
      <c r="BN126" s="72">
        <f t="shared" si="82"/>
        <v>0</v>
      </c>
      <c r="BO126" s="72">
        <f t="shared" si="99"/>
        <v>0</v>
      </c>
      <c r="BP126" s="72" t="str">
        <f t="shared" si="83"/>
        <v>0</v>
      </c>
      <c r="BQ126" s="72" t="str">
        <f>IF(ISBLANK(BL126), "", (POWER(BL126/VLOOKUP(BP126,Anthro_Calc!C:P,13,FALSE),VLOOKUP(BP126,Anthro_Calc!C:P,12,FALSE))-1) / (VLOOKUP(BP126,Anthro_Calc!C:P,14,FALSE)*VLOOKUP(BP126,Anthro_Calc!C:P,12,FALSE)))</f>
        <v/>
      </c>
      <c r="BR126" s="72" t="str">
        <f>IF(ISBLANK(BL126), "", -3 + (BL126 -VLOOKUP(BP126,Anthro_Calc!C:P,4,FALSE)) / (VLOOKUP(BP126,Anthro_Calc!C:P,5,FALSE) - VLOOKUP(BP126,Anthro_Calc!C:P,4,FALSE)))</f>
        <v/>
      </c>
      <c r="BS126" s="72" t="str">
        <f>IF(ISBLANK(BL126), "", 3 + (BL126 -VLOOKUP(BP126,Anthro_Calc!C:P,10,FALSE)) / (VLOOKUP(BP126,Anthro_Calc!C:P,10,FALSE) - VLOOKUP(BP126,Anthro_Calc!C:P,9,FALSE)))</f>
        <v/>
      </c>
      <c r="BT126" s="120" t="str">
        <f t="shared" si="84"/>
        <v/>
      </c>
      <c r="BU126" s="117" t="str">
        <f t="shared" si="85"/>
        <v/>
      </c>
      <c r="BV126" s="104" t="str">
        <f t="shared" si="86"/>
        <v/>
      </c>
      <c r="BW126" s="73" t="str">
        <f t="shared" si="57"/>
        <v/>
      </c>
      <c r="BX126" s="77"/>
      <c r="BY126" s="73" t="str">
        <f>IF(ISBLANK(BL126), "", VLOOKUP(Z126&amp;" "&amp;BV126&amp;" "&amp;BW126,Graduation_Criteria!$D$2:$E$34,2,FALSE))</f>
        <v/>
      </c>
      <c r="BZ126" s="73" t="str">
        <f t="shared" si="58"/>
        <v/>
      </c>
      <c r="CA126" s="71"/>
      <c r="CB126" s="74"/>
      <c r="CC126" s="74"/>
      <c r="CD126" s="115" t="str">
        <f t="shared" si="59"/>
        <v/>
      </c>
      <c r="CE126" s="79">
        <f t="shared" si="87"/>
        <v>0</v>
      </c>
      <c r="CF126" s="79">
        <f t="shared" si="88"/>
        <v>0</v>
      </c>
      <c r="CG126" s="79" t="str">
        <f t="shared" si="89"/>
        <v>0</v>
      </c>
      <c r="CH126" s="79" t="str">
        <f>IF(ISBLANK(CC126), "", (POWER(CC126/VLOOKUP(CG126,Anthro_Calc!C:P,13,FALSE),VLOOKUP(CG126,Anthro_Calc!C:P,12,FALSE))-1) / (VLOOKUP(CG126,Anthro_Calc!C:P,14,FALSE)*VLOOKUP(CG126,Anthro_Calc!C:P,12,FALSE)))</f>
        <v/>
      </c>
      <c r="CI126" s="79" t="str">
        <f>IF(ISBLANK(CC126), "", -3 + (CC126 -VLOOKUP(CG126,Anthro_Calc!C:P,4,FALSE)) / (VLOOKUP(CG126,Anthro_Calc!C:P,5,FALSE) - VLOOKUP(CG126,Anthro_Calc!C:P,4,FALSE)))</f>
        <v/>
      </c>
      <c r="CJ126" s="79" t="str">
        <f>IF(ISBLANK(CC126), "", 3 + (CC126 -VLOOKUP(CG126,Anthro_Calc!C:P,10,FALSE)) / (VLOOKUP(CG126,Anthro_Calc!C:P,10,FALSE) - VLOOKUP(CG126,Anthro_Calc!C:P,9,FALSE)))</f>
        <v/>
      </c>
      <c r="CK126" s="129" t="str">
        <f t="shared" si="90"/>
        <v/>
      </c>
      <c r="CL126" s="117" t="str">
        <f t="shared" si="91"/>
        <v/>
      </c>
      <c r="CM126" s="104" t="str">
        <f t="shared" si="92"/>
        <v/>
      </c>
      <c r="CN126" s="77"/>
      <c r="CO126" s="71"/>
      <c r="CP126" s="74"/>
      <c r="CQ126" s="74"/>
      <c r="CR126" s="118" t="str">
        <f t="shared" si="60"/>
        <v/>
      </c>
      <c r="CS126" s="119">
        <f t="shared" si="93"/>
        <v>0</v>
      </c>
      <c r="CT126" s="119">
        <f t="shared" si="94"/>
        <v>0</v>
      </c>
      <c r="CU126" s="119" t="str">
        <f t="shared" si="95"/>
        <v>0</v>
      </c>
      <c r="CV126" s="119" t="str">
        <f>IF(ISBLANK(CQ126), "", (POWER(CQ126/VLOOKUP(CU126,Anthro_Calc!C:P,13,FALSE),VLOOKUP(CU126,Anthro_Calc!C:P,12,FALSE))-1) / (VLOOKUP(CU126,Anthro_Calc!C:P,14,FALSE)*VLOOKUP(CU126,Anthro_Calc!C:P,12,FALSE)))</f>
        <v/>
      </c>
      <c r="CW126" s="119" t="str">
        <f>IF(ISBLANK(CQ126), "", -3 + (CQ126 -VLOOKUP(CU126,Anthro_Calc!C:P,4,FALSE)) / (VLOOKUP(CU126,Anthro_Calc!C:P,5,FALSE) - VLOOKUP(CU126,Anthro_Calc!C:P,4,FALSE)))</f>
        <v/>
      </c>
      <c r="CX126" s="119" t="str">
        <f>IF(ISBLANK(CQ126), "", 3 + (CQ126 -VLOOKUP(CU126,Anthro_Calc!C:P,10,FALSE)) / (VLOOKUP(CU126,Anthro_Calc!C:P,10,FALSE) - VLOOKUP(CU126,Anthro_Calc!C:P,9,FALSE)))</f>
        <v/>
      </c>
      <c r="CY126" s="128" t="str">
        <f t="shared" si="96"/>
        <v/>
      </c>
      <c r="CZ126" s="117" t="str">
        <f t="shared" si="97"/>
        <v/>
      </c>
      <c r="DA126" s="104" t="str">
        <f t="shared" si="98"/>
        <v/>
      </c>
      <c r="DB126" s="135"/>
    </row>
    <row r="127" spans="1:106" s="80" customFormat="1" ht="15" customHeight="1">
      <c r="A127" s="134">
        <f t="shared" si="50"/>
        <v>123</v>
      </c>
      <c r="B127" s="66"/>
      <c r="C127" s="66"/>
      <c r="D127" s="66"/>
      <c r="E127" s="66"/>
      <c r="F127" s="66"/>
      <c r="G127" s="66"/>
      <c r="H127" s="66"/>
      <c r="I127" s="66"/>
      <c r="J127" s="66"/>
      <c r="K127" s="66"/>
      <c r="L127" s="66"/>
      <c r="M127" s="71"/>
      <c r="N127" s="69" t="str">
        <f t="shared" ca="1" si="61"/>
        <v/>
      </c>
      <c r="O127" s="70"/>
      <c r="P127" s="70"/>
      <c r="Q127" s="71"/>
      <c r="R127" s="82"/>
      <c r="S127" s="72" t="str">
        <f t="shared" si="62"/>
        <v/>
      </c>
      <c r="T127" s="72" t="str">
        <f t="shared" si="63"/>
        <v/>
      </c>
      <c r="U127" s="72" t="str">
        <f t="shared" si="64"/>
        <v/>
      </c>
      <c r="V127" s="72" t="str">
        <f>IF(ISBLANK(R127), "", (POWER(R127/VLOOKUP(U127,Anthro_Calc!C:P,13,FALSE),VLOOKUP(U127,Anthro_Calc!C:P,12,FALSE))-1) / (VLOOKUP(U127,Anthro_Calc!C:P,14,FALSE)*VLOOKUP(U127,Anthro_Calc!C:P,12,FALSE)))</f>
        <v/>
      </c>
      <c r="W127" s="72" t="str">
        <f>IF(ISBLANK(R127), "", -3 + (R127 -VLOOKUP(U127,Anthro_Calc!C:P,4,FALSE)) / (VLOOKUP(U127,Anthro_Calc!C:P,5,FALSE) - VLOOKUP(U127,Anthro_Calc!C:P,4,FALSE)))</f>
        <v/>
      </c>
      <c r="X127" s="72" t="str">
        <f>IF(ISBLANK(R127), "", 3 + (R127 -VLOOKUP(U127,Anthro_Calc!C:P,10,FALSE)) / (VLOOKUP(U127,Anthro_Calc!C:P,10,FALSE) - VLOOKUP(U127,Anthro_Calc!C:P,9,FALSE)))</f>
        <v/>
      </c>
      <c r="Y127" s="120" t="str">
        <f t="shared" si="65"/>
        <v/>
      </c>
      <c r="Z127" s="117" t="str">
        <f t="shared" si="66"/>
        <v/>
      </c>
      <c r="AA127" s="104" t="str">
        <f t="shared" si="67"/>
        <v/>
      </c>
      <c r="AB127" s="71"/>
      <c r="AC127" s="74"/>
      <c r="AD127" s="78"/>
      <c r="AE127" s="75" t="str">
        <f t="shared" si="68"/>
        <v/>
      </c>
      <c r="AF127" s="72">
        <f t="shared" si="69"/>
        <v>0</v>
      </c>
      <c r="AG127" s="72">
        <f t="shared" si="70"/>
        <v>0</v>
      </c>
      <c r="AH127" s="72" t="str">
        <f t="shared" si="71"/>
        <v>0</v>
      </c>
      <c r="AI127" s="72" t="str">
        <f>IF(ISBLANK(AD127), "", (POWER(AD127/VLOOKUP(AH127,Anthro_Calc!C:P,13,FALSE),VLOOKUP(AH127,Anthro_Calc!C:P,12,FALSE))-1) / (VLOOKUP(AH127,Anthro_Calc!C:P,14,FALSE)*VLOOKUP(AH127,Anthro_Calc!C:P,12,FALSE)))</f>
        <v/>
      </c>
      <c r="AJ127" s="72" t="str">
        <f>IF(ISBLANK(AD127), "", -3 + (AD127 -VLOOKUP(AH127,Anthro_Calc!C:P,4,FALSE)) / (VLOOKUP(AH127,Anthro_Calc!C:P,5,FALSE) - VLOOKUP(AH127,Anthro_Calc!C:P,4,FALSE)))</f>
        <v/>
      </c>
      <c r="AK127" s="72" t="str">
        <f>IF(ISBLANK(AD127), "", 3 + (AD127 -VLOOKUP(AH127,Anthro_Calc!C:P,10,FALSE)) / (VLOOKUP(AH127,Anthro_Calc!C:P,10,FALSE) - VLOOKUP(AH127,Anthro_Calc!C:P,9,FALSE)))</f>
        <v/>
      </c>
      <c r="AL127" s="120" t="str">
        <f t="shared" si="72"/>
        <v/>
      </c>
      <c r="AM127" s="117" t="str">
        <f t="shared" si="73"/>
        <v/>
      </c>
      <c r="AN127" s="104" t="str">
        <f t="shared" si="74"/>
        <v/>
      </c>
      <c r="AO127" s="76" t="str">
        <f t="shared" si="51"/>
        <v/>
      </c>
      <c r="AP127" s="77"/>
      <c r="AQ127" s="77" t="str">
        <f t="shared" si="75"/>
        <v/>
      </c>
      <c r="AR127" s="71"/>
      <c r="AS127" s="74"/>
      <c r="AT127" s="82"/>
      <c r="AU127" s="75" t="str">
        <f t="shared" si="52"/>
        <v/>
      </c>
      <c r="AV127" s="72">
        <f t="shared" si="76"/>
        <v>0</v>
      </c>
      <c r="AW127" s="72">
        <f t="shared" si="77"/>
        <v>0</v>
      </c>
      <c r="AX127" s="72" t="str">
        <f t="shared" si="78"/>
        <v>0</v>
      </c>
      <c r="AY127" s="72" t="str">
        <f>IF(ISBLANK(AT127), "", (POWER(AT127/VLOOKUP(AX127,Anthro_Calc!C:P,13,FALSE),VLOOKUP(AX127,Anthro_Calc!C:P,12,FALSE))-1) / (VLOOKUP(AX127,Anthro_Calc!C:P,14,FALSE)*VLOOKUP(AX127,Anthro_Calc!C:P,12,FALSE)))</f>
        <v/>
      </c>
      <c r="AZ127" s="72" t="str">
        <f>IF(ISBLANK(AT127), "", -3 + (AT127 -VLOOKUP(AX127,Anthro_Calc!C:P,4,FALSE)) / (VLOOKUP(AX127,Anthro_Calc!C:P,5,FALSE) - VLOOKUP(AX127,Anthro_Calc!C:P,4,FALSE)))</f>
        <v/>
      </c>
      <c r="BA127" s="72" t="str">
        <f>IF(ISBLANK(AT127), "", 3 + (AT127 -VLOOKUP(AX127,Anthro_Calc!C:P,10,FALSE)) / (VLOOKUP(AX127,Anthro_Calc!C:P,10,FALSE) - VLOOKUP(AX127,Anthro_Calc!C:P,9,FALSE)))</f>
        <v/>
      </c>
      <c r="BB127" s="120" t="str">
        <f t="shared" si="79"/>
        <v/>
      </c>
      <c r="BC127" s="117" t="str">
        <f t="shared" si="80"/>
        <v/>
      </c>
      <c r="BD127" s="104" t="str">
        <f t="shared" si="53"/>
        <v/>
      </c>
      <c r="BE127" s="76" t="str">
        <f t="shared" si="54"/>
        <v/>
      </c>
      <c r="BF127" s="73" t="str">
        <f t="shared" si="81"/>
        <v/>
      </c>
      <c r="BG127" s="73" t="str">
        <f t="shared" si="55"/>
        <v/>
      </c>
      <c r="BH127" s="77"/>
      <c r="BI127" s="133"/>
      <c r="BJ127" s="71"/>
      <c r="BK127" s="74"/>
      <c r="BL127" s="78"/>
      <c r="BM127" s="75" t="str">
        <f t="shared" si="56"/>
        <v/>
      </c>
      <c r="BN127" s="72">
        <f t="shared" si="82"/>
        <v>0</v>
      </c>
      <c r="BO127" s="72">
        <f t="shared" si="99"/>
        <v>0</v>
      </c>
      <c r="BP127" s="72" t="str">
        <f t="shared" si="83"/>
        <v>0</v>
      </c>
      <c r="BQ127" s="72" t="str">
        <f>IF(ISBLANK(BL127), "", (POWER(BL127/VLOOKUP(BP127,Anthro_Calc!C:P,13,FALSE),VLOOKUP(BP127,Anthro_Calc!C:P,12,FALSE))-1) / (VLOOKUP(BP127,Anthro_Calc!C:P,14,FALSE)*VLOOKUP(BP127,Anthro_Calc!C:P,12,FALSE)))</f>
        <v/>
      </c>
      <c r="BR127" s="72" t="str">
        <f>IF(ISBLANK(BL127), "", -3 + (BL127 -VLOOKUP(BP127,Anthro_Calc!C:P,4,FALSE)) / (VLOOKUP(BP127,Anthro_Calc!C:P,5,FALSE) - VLOOKUP(BP127,Anthro_Calc!C:P,4,FALSE)))</f>
        <v/>
      </c>
      <c r="BS127" s="72" t="str">
        <f>IF(ISBLANK(BL127), "", 3 + (BL127 -VLOOKUP(BP127,Anthro_Calc!C:P,10,FALSE)) / (VLOOKUP(BP127,Anthro_Calc!C:P,10,FALSE) - VLOOKUP(BP127,Anthro_Calc!C:P,9,FALSE)))</f>
        <v/>
      </c>
      <c r="BT127" s="120" t="str">
        <f t="shared" si="84"/>
        <v/>
      </c>
      <c r="BU127" s="117" t="str">
        <f t="shared" si="85"/>
        <v/>
      </c>
      <c r="BV127" s="104" t="str">
        <f t="shared" si="86"/>
        <v/>
      </c>
      <c r="BW127" s="73" t="str">
        <f t="shared" si="57"/>
        <v/>
      </c>
      <c r="BX127" s="77"/>
      <c r="BY127" s="73" t="str">
        <f>IF(ISBLANK(BL127), "", VLOOKUP(Z127&amp;" "&amp;BV127&amp;" "&amp;BW127,Graduation_Criteria!$D$2:$E$34,2,FALSE))</f>
        <v/>
      </c>
      <c r="BZ127" s="73" t="str">
        <f t="shared" si="58"/>
        <v/>
      </c>
      <c r="CA127" s="71"/>
      <c r="CB127" s="74"/>
      <c r="CC127" s="74"/>
      <c r="CD127" s="115" t="str">
        <f t="shared" si="59"/>
        <v/>
      </c>
      <c r="CE127" s="79">
        <f t="shared" si="87"/>
        <v>0</v>
      </c>
      <c r="CF127" s="79">
        <f t="shared" si="88"/>
        <v>0</v>
      </c>
      <c r="CG127" s="79" t="str">
        <f t="shared" si="89"/>
        <v>0</v>
      </c>
      <c r="CH127" s="79" t="str">
        <f>IF(ISBLANK(CC127), "", (POWER(CC127/VLOOKUP(CG127,Anthro_Calc!C:P,13,FALSE),VLOOKUP(CG127,Anthro_Calc!C:P,12,FALSE))-1) / (VLOOKUP(CG127,Anthro_Calc!C:P,14,FALSE)*VLOOKUP(CG127,Anthro_Calc!C:P,12,FALSE)))</f>
        <v/>
      </c>
      <c r="CI127" s="79" t="str">
        <f>IF(ISBLANK(CC127), "", -3 + (CC127 -VLOOKUP(CG127,Anthro_Calc!C:P,4,FALSE)) / (VLOOKUP(CG127,Anthro_Calc!C:P,5,FALSE) - VLOOKUP(CG127,Anthro_Calc!C:P,4,FALSE)))</f>
        <v/>
      </c>
      <c r="CJ127" s="79" t="str">
        <f>IF(ISBLANK(CC127), "", 3 + (CC127 -VLOOKUP(CG127,Anthro_Calc!C:P,10,FALSE)) / (VLOOKUP(CG127,Anthro_Calc!C:P,10,FALSE) - VLOOKUP(CG127,Anthro_Calc!C:P,9,FALSE)))</f>
        <v/>
      </c>
      <c r="CK127" s="129" t="str">
        <f t="shared" si="90"/>
        <v/>
      </c>
      <c r="CL127" s="117" t="str">
        <f t="shared" si="91"/>
        <v/>
      </c>
      <c r="CM127" s="104" t="str">
        <f t="shared" si="92"/>
        <v/>
      </c>
      <c r="CN127" s="77"/>
      <c r="CO127" s="71"/>
      <c r="CP127" s="74"/>
      <c r="CQ127" s="74"/>
      <c r="CR127" s="118" t="str">
        <f t="shared" si="60"/>
        <v/>
      </c>
      <c r="CS127" s="119">
        <f t="shared" si="93"/>
        <v>0</v>
      </c>
      <c r="CT127" s="119">
        <f t="shared" si="94"/>
        <v>0</v>
      </c>
      <c r="CU127" s="119" t="str">
        <f t="shared" si="95"/>
        <v>0</v>
      </c>
      <c r="CV127" s="119" t="str">
        <f>IF(ISBLANK(CQ127), "", (POWER(CQ127/VLOOKUP(CU127,Anthro_Calc!C:P,13,FALSE),VLOOKUP(CU127,Anthro_Calc!C:P,12,FALSE))-1) / (VLOOKUP(CU127,Anthro_Calc!C:P,14,FALSE)*VLOOKUP(CU127,Anthro_Calc!C:P,12,FALSE)))</f>
        <v/>
      </c>
      <c r="CW127" s="119" t="str">
        <f>IF(ISBLANK(CQ127), "", -3 + (CQ127 -VLOOKUP(CU127,Anthro_Calc!C:P,4,FALSE)) / (VLOOKUP(CU127,Anthro_Calc!C:P,5,FALSE) - VLOOKUP(CU127,Anthro_Calc!C:P,4,FALSE)))</f>
        <v/>
      </c>
      <c r="CX127" s="119" t="str">
        <f>IF(ISBLANK(CQ127), "", 3 + (CQ127 -VLOOKUP(CU127,Anthro_Calc!C:P,10,FALSE)) / (VLOOKUP(CU127,Anthro_Calc!C:P,10,FALSE) - VLOOKUP(CU127,Anthro_Calc!C:P,9,FALSE)))</f>
        <v/>
      </c>
      <c r="CY127" s="128" t="str">
        <f t="shared" si="96"/>
        <v/>
      </c>
      <c r="CZ127" s="117" t="str">
        <f t="shared" si="97"/>
        <v/>
      </c>
      <c r="DA127" s="104" t="str">
        <f t="shared" si="98"/>
        <v/>
      </c>
      <c r="DB127" s="135"/>
    </row>
    <row r="128" spans="1:106" s="80" customFormat="1" ht="15" customHeight="1">
      <c r="A128" s="134">
        <f t="shared" si="50"/>
        <v>124</v>
      </c>
      <c r="B128" s="66"/>
      <c r="C128" s="66"/>
      <c r="D128" s="66"/>
      <c r="E128" s="66"/>
      <c r="F128" s="66"/>
      <c r="G128" s="66"/>
      <c r="H128" s="66"/>
      <c r="I128" s="66"/>
      <c r="J128" s="66"/>
      <c r="K128" s="66"/>
      <c r="L128" s="66"/>
      <c r="M128" s="71"/>
      <c r="N128" s="69" t="str">
        <f t="shared" ca="1" si="61"/>
        <v/>
      </c>
      <c r="O128" s="70"/>
      <c r="P128" s="70"/>
      <c r="Q128" s="71"/>
      <c r="R128" s="82"/>
      <c r="S128" s="72" t="str">
        <f t="shared" si="62"/>
        <v/>
      </c>
      <c r="T128" s="72" t="str">
        <f t="shared" si="63"/>
        <v/>
      </c>
      <c r="U128" s="72" t="str">
        <f t="shared" si="64"/>
        <v/>
      </c>
      <c r="V128" s="72" t="str">
        <f>IF(ISBLANK(R128), "", (POWER(R128/VLOOKUP(U128,Anthro_Calc!C:P,13,FALSE),VLOOKUP(U128,Anthro_Calc!C:P,12,FALSE))-1) / (VLOOKUP(U128,Anthro_Calc!C:P,14,FALSE)*VLOOKUP(U128,Anthro_Calc!C:P,12,FALSE)))</f>
        <v/>
      </c>
      <c r="W128" s="72" t="str">
        <f>IF(ISBLANK(R128), "", -3 + (R128 -VLOOKUP(U128,Anthro_Calc!C:P,4,FALSE)) / (VLOOKUP(U128,Anthro_Calc!C:P,5,FALSE) - VLOOKUP(U128,Anthro_Calc!C:P,4,FALSE)))</f>
        <v/>
      </c>
      <c r="X128" s="72" t="str">
        <f>IF(ISBLANK(R128), "", 3 + (R128 -VLOOKUP(U128,Anthro_Calc!C:P,10,FALSE)) / (VLOOKUP(U128,Anthro_Calc!C:P,10,FALSE) - VLOOKUP(U128,Anthro_Calc!C:P,9,FALSE)))</f>
        <v/>
      </c>
      <c r="Y128" s="120" t="str">
        <f t="shared" si="65"/>
        <v/>
      </c>
      <c r="Z128" s="117" t="str">
        <f t="shared" si="66"/>
        <v/>
      </c>
      <c r="AA128" s="104" t="str">
        <f t="shared" si="67"/>
        <v/>
      </c>
      <c r="AB128" s="71"/>
      <c r="AC128" s="74"/>
      <c r="AD128" s="78"/>
      <c r="AE128" s="75" t="str">
        <f t="shared" si="68"/>
        <v/>
      </c>
      <c r="AF128" s="72">
        <f t="shared" si="69"/>
        <v>0</v>
      </c>
      <c r="AG128" s="72">
        <f t="shared" si="70"/>
        <v>0</v>
      </c>
      <c r="AH128" s="72" t="str">
        <f t="shared" si="71"/>
        <v>0</v>
      </c>
      <c r="AI128" s="72" t="str">
        <f>IF(ISBLANK(AD128), "", (POWER(AD128/VLOOKUP(AH128,Anthro_Calc!C:P,13,FALSE),VLOOKUP(AH128,Anthro_Calc!C:P,12,FALSE))-1) / (VLOOKUP(AH128,Anthro_Calc!C:P,14,FALSE)*VLOOKUP(AH128,Anthro_Calc!C:P,12,FALSE)))</f>
        <v/>
      </c>
      <c r="AJ128" s="72" t="str">
        <f>IF(ISBLANK(AD128), "", -3 + (AD128 -VLOOKUP(AH128,Anthro_Calc!C:P,4,FALSE)) / (VLOOKUP(AH128,Anthro_Calc!C:P,5,FALSE) - VLOOKUP(AH128,Anthro_Calc!C:P,4,FALSE)))</f>
        <v/>
      </c>
      <c r="AK128" s="72" t="str">
        <f>IF(ISBLANK(AD128), "", 3 + (AD128 -VLOOKUP(AH128,Anthro_Calc!C:P,10,FALSE)) / (VLOOKUP(AH128,Anthro_Calc!C:P,10,FALSE) - VLOOKUP(AH128,Anthro_Calc!C:P,9,FALSE)))</f>
        <v/>
      </c>
      <c r="AL128" s="120" t="str">
        <f t="shared" si="72"/>
        <v/>
      </c>
      <c r="AM128" s="117" t="str">
        <f t="shared" si="73"/>
        <v/>
      </c>
      <c r="AN128" s="104" t="str">
        <f t="shared" si="74"/>
        <v/>
      </c>
      <c r="AO128" s="76" t="str">
        <f t="shared" si="51"/>
        <v/>
      </c>
      <c r="AP128" s="77"/>
      <c r="AQ128" s="77" t="str">
        <f t="shared" si="75"/>
        <v/>
      </c>
      <c r="AR128" s="71"/>
      <c r="AS128" s="74"/>
      <c r="AT128" s="82"/>
      <c r="AU128" s="75" t="str">
        <f t="shared" si="52"/>
        <v/>
      </c>
      <c r="AV128" s="72">
        <f t="shared" si="76"/>
        <v>0</v>
      </c>
      <c r="AW128" s="72">
        <f t="shared" si="77"/>
        <v>0</v>
      </c>
      <c r="AX128" s="72" t="str">
        <f t="shared" si="78"/>
        <v>0</v>
      </c>
      <c r="AY128" s="72" t="str">
        <f>IF(ISBLANK(AT128), "", (POWER(AT128/VLOOKUP(AX128,Anthro_Calc!C:P,13,FALSE),VLOOKUP(AX128,Anthro_Calc!C:P,12,FALSE))-1) / (VLOOKUP(AX128,Anthro_Calc!C:P,14,FALSE)*VLOOKUP(AX128,Anthro_Calc!C:P,12,FALSE)))</f>
        <v/>
      </c>
      <c r="AZ128" s="72" t="str">
        <f>IF(ISBLANK(AT128), "", -3 + (AT128 -VLOOKUP(AX128,Anthro_Calc!C:P,4,FALSE)) / (VLOOKUP(AX128,Anthro_Calc!C:P,5,FALSE) - VLOOKUP(AX128,Anthro_Calc!C:P,4,FALSE)))</f>
        <v/>
      </c>
      <c r="BA128" s="72" t="str">
        <f>IF(ISBLANK(AT128), "", 3 + (AT128 -VLOOKUP(AX128,Anthro_Calc!C:P,10,FALSE)) / (VLOOKUP(AX128,Anthro_Calc!C:P,10,FALSE) - VLOOKUP(AX128,Anthro_Calc!C:P,9,FALSE)))</f>
        <v/>
      </c>
      <c r="BB128" s="120" t="str">
        <f t="shared" si="79"/>
        <v/>
      </c>
      <c r="BC128" s="117" t="str">
        <f t="shared" si="80"/>
        <v/>
      </c>
      <c r="BD128" s="104" t="str">
        <f t="shared" si="53"/>
        <v/>
      </c>
      <c r="BE128" s="76" t="str">
        <f t="shared" si="54"/>
        <v/>
      </c>
      <c r="BF128" s="73" t="str">
        <f t="shared" si="81"/>
        <v/>
      </c>
      <c r="BG128" s="73" t="str">
        <f t="shared" si="55"/>
        <v/>
      </c>
      <c r="BH128" s="77"/>
      <c r="BI128" s="133"/>
      <c r="BJ128" s="71"/>
      <c r="BK128" s="74"/>
      <c r="BL128" s="78"/>
      <c r="BM128" s="75" t="str">
        <f t="shared" si="56"/>
        <v/>
      </c>
      <c r="BN128" s="72">
        <f t="shared" si="82"/>
        <v>0</v>
      </c>
      <c r="BO128" s="72">
        <f t="shared" si="99"/>
        <v>0</v>
      </c>
      <c r="BP128" s="72" t="str">
        <f t="shared" si="83"/>
        <v>0</v>
      </c>
      <c r="BQ128" s="72" t="str">
        <f>IF(ISBLANK(BL128), "", (POWER(BL128/VLOOKUP(BP128,Anthro_Calc!C:P,13,FALSE),VLOOKUP(BP128,Anthro_Calc!C:P,12,FALSE))-1) / (VLOOKUP(BP128,Anthro_Calc!C:P,14,FALSE)*VLOOKUP(BP128,Anthro_Calc!C:P,12,FALSE)))</f>
        <v/>
      </c>
      <c r="BR128" s="72" t="str">
        <f>IF(ISBLANK(BL128), "", -3 + (BL128 -VLOOKUP(BP128,Anthro_Calc!C:P,4,FALSE)) / (VLOOKUP(BP128,Anthro_Calc!C:P,5,FALSE) - VLOOKUP(BP128,Anthro_Calc!C:P,4,FALSE)))</f>
        <v/>
      </c>
      <c r="BS128" s="72" t="str">
        <f>IF(ISBLANK(BL128), "", 3 + (BL128 -VLOOKUP(BP128,Anthro_Calc!C:P,10,FALSE)) / (VLOOKUP(BP128,Anthro_Calc!C:P,10,FALSE) - VLOOKUP(BP128,Anthro_Calc!C:P,9,FALSE)))</f>
        <v/>
      </c>
      <c r="BT128" s="120" t="str">
        <f t="shared" si="84"/>
        <v/>
      </c>
      <c r="BU128" s="117" t="str">
        <f t="shared" si="85"/>
        <v/>
      </c>
      <c r="BV128" s="104" t="str">
        <f t="shared" si="86"/>
        <v/>
      </c>
      <c r="BW128" s="73" t="str">
        <f t="shared" si="57"/>
        <v/>
      </c>
      <c r="BX128" s="77"/>
      <c r="BY128" s="73" t="str">
        <f>IF(ISBLANK(BL128), "", VLOOKUP(Z128&amp;" "&amp;BV128&amp;" "&amp;BW128,Graduation_Criteria!$D$2:$E$34,2,FALSE))</f>
        <v/>
      </c>
      <c r="BZ128" s="73" t="str">
        <f t="shared" si="58"/>
        <v/>
      </c>
      <c r="CA128" s="71"/>
      <c r="CB128" s="74"/>
      <c r="CC128" s="74"/>
      <c r="CD128" s="115" t="str">
        <f t="shared" si="59"/>
        <v/>
      </c>
      <c r="CE128" s="79">
        <f t="shared" si="87"/>
        <v>0</v>
      </c>
      <c r="CF128" s="79">
        <f t="shared" si="88"/>
        <v>0</v>
      </c>
      <c r="CG128" s="79" t="str">
        <f t="shared" si="89"/>
        <v>0</v>
      </c>
      <c r="CH128" s="79" t="str">
        <f>IF(ISBLANK(CC128), "", (POWER(CC128/VLOOKUP(CG128,Anthro_Calc!C:P,13,FALSE),VLOOKUP(CG128,Anthro_Calc!C:P,12,FALSE))-1) / (VLOOKUP(CG128,Anthro_Calc!C:P,14,FALSE)*VLOOKUP(CG128,Anthro_Calc!C:P,12,FALSE)))</f>
        <v/>
      </c>
      <c r="CI128" s="79" t="str">
        <f>IF(ISBLANK(CC128), "", -3 + (CC128 -VLOOKUP(CG128,Anthro_Calc!C:P,4,FALSE)) / (VLOOKUP(CG128,Anthro_Calc!C:P,5,FALSE) - VLOOKUP(CG128,Anthro_Calc!C:P,4,FALSE)))</f>
        <v/>
      </c>
      <c r="CJ128" s="79" t="str">
        <f>IF(ISBLANK(CC128), "", 3 + (CC128 -VLOOKUP(CG128,Anthro_Calc!C:P,10,FALSE)) / (VLOOKUP(CG128,Anthro_Calc!C:P,10,FALSE) - VLOOKUP(CG128,Anthro_Calc!C:P,9,FALSE)))</f>
        <v/>
      </c>
      <c r="CK128" s="129" t="str">
        <f t="shared" si="90"/>
        <v/>
      </c>
      <c r="CL128" s="117" t="str">
        <f t="shared" si="91"/>
        <v/>
      </c>
      <c r="CM128" s="104" t="str">
        <f t="shared" si="92"/>
        <v/>
      </c>
      <c r="CN128" s="77"/>
      <c r="CO128" s="71"/>
      <c r="CP128" s="74"/>
      <c r="CQ128" s="74"/>
      <c r="CR128" s="118" t="str">
        <f t="shared" si="60"/>
        <v/>
      </c>
      <c r="CS128" s="119">
        <f t="shared" si="93"/>
        <v>0</v>
      </c>
      <c r="CT128" s="119">
        <f t="shared" si="94"/>
        <v>0</v>
      </c>
      <c r="CU128" s="119" t="str">
        <f t="shared" si="95"/>
        <v>0</v>
      </c>
      <c r="CV128" s="119" t="str">
        <f>IF(ISBLANK(CQ128), "", (POWER(CQ128/VLOOKUP(CU128,Anthro_Calc!C:P,13,FALSE),VLOOKUP(CU128,Anthro_Calc!C:P,12,FALSE))-1) / (VLOOKUP(CU128,Anthro_Calc!C:P,14,FALSE)*VLOOKUP(CU128,Anthro_Calc!C:P,12,FALSE)))</f>
        <v/>
      </c>
      <c r="CW128" s="119" t="str">
        <f>IF(ISBLANK(CQ128), "", -3 + (CQ128 -VLOOKUP(CU128,Anthro_Calc!C:P,4,FALSE)) / (VLOOKUP(CU128,Anthro_Calc!C:P,5,FALSE) - VLOOKUP(CU128,Anthro_Calc!C:P,4,FALSE)))</f>
        <v/>
      </c>
      <c r="CX128" s="119" t="str">
        <f>IF(ISBLANK(CQ128), "", 3 + (CQ128 -VLOOKUP(CU128,Anthro_Calc!C:P,10,FALSE)) / (VLOOKUP(CU128,Anthro_Calc!C:P,10,FALSE) - VLOOKUP(CU128,Anthro_Calc!C:P,9,FALSE)))</f>
        <v/>
      </c>
      <c r="CY128" s="128" t="str">
        <f t="shared" si="96"/>
        <v/>
      </c>
      <c r="CZ128" s="117" t="str">
        <f t="shared" si="97"/>
        <v/>
      </c>
      <c r="DA128" s="104" t="str">
        <f t="shared" si="98"/>
        <v/>
      </c>
      <c r="DB128" s="135"/>
    </row>
    <row r="129" spans="1:106" s="80" customFormat="1" ht="15" customHeight="1">
      <c r="A129" s="134">
        <f t="shared" si="50"/>
        <v>125</v>
      </c>
      <c r="B129" s="66"/>
      <c r="C129" s="66"/>
      <c r="D129" s="66"/>
      <c r="E129" s="66"/>
      <c r="F129" s="66"/>
      <c r="G129" s="66"/>
      <c r="H129" s="66"/>
      <c r="I129" s="66"/>
      <c r="J129" s="66"/>
      <c r="K129" s="66"/>
      <c r="L129" s="66"/>
      <c r="M129" s="71"/>
      <c r="N129" s="69" t="str">
        <f t="shared" ca="1" si="61"/>
        <v/>
      </c>
      <c r="O129" s="70"/>
      <c r="P129" s="70"/>
      <c r="Q129" s="71"/>
      <c r="R129" s="82"/>
      <c r="S129" s="72" t="str">
        <f t="shared" si="62"/>
        <v/>
      </c>
      <c r="T129" s="72" t="str">
        <f t="shared" si="63"/>
        <v/>
      </c>
      <c r="U129" s="72" t="str">
        <f t="shared" si="64"/>
        <v/>
      </c>
      <c r="V129" s="72" t="str">
        <f>IF(ISBLANK(R129), "", (POWER(R129/VLOOKUP(U129,Anthro_Calc!C:P,13,FALSE),VLOOKUP(U129,Anthro_Calc!C:P,12,FALSE))-1) / (VLOOKUP(U129,Anthro_Calc!C:P,14,FALSE)*VLOOKUP(U129,Anthro_Calc!C:P,12,FALSE)))</f>
        <v/>
      </c>
      <c r="W129" s="72" t="str">
        <f>IF(ISBLANK(R129), "", -3 + (R129 -VLOOKUP(U129,Anthro_Calc!C:P,4,FALSE)) / (VLOOKUP(U129,Anthro_Calc!C:P,5,FALSE) - VLOOKUP(U129,Anthro_Calc!C:P,4,FALSE)))</f>
        <v/>
      </c>
      <c r="X129" s="72" t="str">
        <f>IF(ISBLANK(R129), "", 3 + (R129 -VLOOKUP(U129,Anthro_Calc!C:P,10,FALSE)) / (VLOOKUP(U129,Anthro_Calc!C:P,10,FALSE) - VLOOKUP(U129,Anthro_Calc!C:P,9,FALSE)))</f>
        <v/>
      </c>
      <c r="Y129" s="120" t="str">
        <f t="shared" si="65"/>
        <v/>
      </c>
      <c r="Z129" s="117" t="str">
        <f t="shared" si="66"/>
        <v/>
      </c>
      <c r="AA129" s="104" t="str">
        <f t="shared" si="67"/>
        <v/>
      </c>
      <c r="AB129" s="71"/>
      <c r="AC129" s="74"/>
      <c r="AD129" s="78"/>
      <c r="AE129" s="75" t="str">
        <f t="shared" si="68"/>
        <v/>
      </c>
      <c r="AF129" s="72">
        <f t="shared" si="69"/>
        <v>0</v>
      </c>
      <c r="AG129" s="72">
        <f t="shared" si="70"/>
        <v>0</v>
      </c>
      <c r="AH129" s="72" t="str">
        <f t="shared" si="71"/>
        <v>0</v>
      </c>
      <c r="AI129" s="72" t="str">
        <f>IF(ISBLANK(AD129), "", (POWER(AD129/VLOOKUP(AH129,Anthro_Calc!C:P,13,FALSE),VLOOKUP(AH129,Anthro_Calc!C:P,12,FALSE))-1) / (VLOOKUP(AH129,Anthro_Calc!C:P,14,FALSE)*VLOOKUP(AH129,Anthro_Calc!C:P,12,FALSE)))</f>
        <v/>
      </c>
      <c r="AJ129" s="72" t="str">
        <f>IF(ISBLANK(AD129), "", -3 + (AD129 -VLOOKUP(AH129,Anthro_Calc!C:P,4,FALSE)) / (VLOOKUP(AH129,Anthro_Calc!C:P,5,FALSE) - VLOOKUP(AH129,Anthro_Calc!C:P,4,FALSE)))</f>
        <v/>
      </c>
      <c r="AK129" s="72" t="str">
        <f>IF(ISBLANK(AD129), "", 3 + (AD129 -VLOOKUP(AH129,Anthro_Calc!C:P,10,FALSE)) / (VLOOKUP(AH129,Anthro_Calc!C:P,10,FALSE) - VLOOKUP(AH129,Anthro_Calc!C:P,9,FALSE)))</f>
        <v/>
      </c>
      <c r="AL129" s="120" t="str">
        <f t="shared" si="72"/>
        <v/>
      </c>
      <c r="AM129" s="117" t="str">
        <f t="shared" si="73"/>
        <v/>
      </c>
      <c r="AN129" s="104" t="str">
        <f t="shared" si="74"/>
        <v/>
      </c>
      <c r="AO129" s="76" t="str">
        <f t="shared" si="51"/>
        <v/>
      </c>
      <c r="AP129" s="77"/>
      <c r="AQ129" s="77" t="str">
        <f t="shared" si="75"/>
        <v/>
      </c>
      <c r="AR129" s="71"/>
      <c r="AS129" s="74"/>
      <c r="AT129" s="82"/>
      <c r="AU129" s="75" t="str">
        <f t="shared" si="52"/>
        <v/>
      </c>
      <c r="AV129" s="72">
        <f t="shared" si="76"/>
        <v>0</v>
      </c>
      <c r="AW129" s="72">
        <f t="shared" si="77"/>
        <v>0</v>
      </c>
      <c r="AX129" s="72" t="str">
        <f t="shared" si="78"/>
        <v>0</v>
      </c>
      <c r="AY129" s="72" t="str">
        <f>IF(ISBLANK(AT129), "", (POWER(AT129/VLOOKUP(AX129,Anthro_Calc!C:P,13,FALSE),VLOOKUP(AX129,Anthro_Calc!C:P,12,FALSE))-1) / (VLOOKUP(AX129,Anthro_Calc!C:P,14,FALSE)*VLOOKUP(AX129,Anthro_Calc!C:P,12,FALSE)))</f>
        <v/>
      </c>
      <c r="AZ129" s="72" t="str">
        <f>IF(ISBLANK(AT129), "", -3 + (AT129 -VLOOKUP(AX129,Anthro_Calc!C:P,4,FALSE)) / (VLOOKUP(AX129,Anthro_Calc!C:P,5,FALSE) - VLOOKUP(AX129,Anthro_Calc!C:P,4,FALSE)))</f>
        <v/>
      </c>
      <c r="BA129" s="72" t="str">
        <f>IF(ISBLANK(AT129), "", 3 + (AT129 -VLOOKUP(AX129,Anthro_Calc!C:P,10,FALSE)) / (VLOOKUP(AX129,Anthro_Calc!C:P,10,FALSE) - VLOOKUP(AX129,Anthro_Calc!C:P,9,FALSE)))</f>
        <v/>
      </c>
      <c r="BB129" s="120" t="str">
        <f t="shared" si="79"/>
        <v/>
      </c>
      <c r="BC129" s="117" t="str">
        <f t="shared" si="80"/>
        <v/>
      </c>
      <c r="BD129" s="104" t="str">
        <f t="shared" si="53"/>
        <v/>
      </c>
      <c r="BE129" s="76" t="str">
        <f t="shared" si="54"/>
        <v/>
      </c>
      <c r="BF129" s="73" t="str">
        <f t="shared" si="81"/>
        <v/>
      </c>
      <c r="BG129" s="73" t="str">
        <f t="shared" si="55"/>
        <v/>
      </c>
      <c r="BH129" s="77"/>
      <c r="BI129" s="133"/>
      <c r="BJ129" s="71"/>
      <c r="BK129" s="74"/>
      <c r="BL129" s="78"/>
      <c r="BM129" s="75" t="str">
        <f t="shared" si="56"/>
        <v/>
      </c>
      <c r="BN129" s="72">
        <f t="shared" si="82"/>
        <v>0</v>
      </c>
      <c r="BO129" s="72">
        <f t="shared" si="99"/>
        <v>0</v>
      </c>
      <c r="BP129" s="72" t="str">
        <f t="shared" si="83"/>
        <v>0</v>
      </c>
      <c r="BQ129" s="72" t="str">
        <f>IF(ISBLANK(BL129), "", (POWER(BL129/VLOOKUP(BP129,Anthro_Calc!C:P,13,FALSE),VLOOKUP(BP129,Anthro_Calc!C:P,12,FALSE))-1) / (VLOOKUP(BP129,Anthro_Calc!C:P,14,FALSE)*VLOOKUP(BP129,Anthro_Calc!C:P,12,FALSE)))</f>
        <v/>
      </c>
      <c r="BR129" s="72" t="str">
        <f>IF(ISBLANK(BL129), "", -3 + (BL129 -VLOOKUP(BP129,Anthro_Calc!C:P,4,FALSE)) / (VLOOKUP(BP129,Anthro_Calc!C:P,5,FALSE) - VLOOKUP(BP129,Anthro_Calc!C:P,4,FALSE)))</f>
        <v/>
      </c>
      <c r="BS129" s="72" t="str">
        <f>IF(ISBLANK(BL129), "", 3 + (BL129 -VLOOKUP(BP129,Anthro_Calc!C:P,10,FALSE)) / (VLOOKUP(BP129,Anthro_Calc!C:P,10,FALSE) - VLOOKUP(BP129,Anthro_Calc!C:P,9,FALSE)))</f>
        <v/>
      </c>
      <c r="BT129" s="120" t="str">
        <f t="shared" si="84"/>
        <v/>
      </c>
      <c r="BU129" s="117" t="str">
        <f t="shared" si="85"/>
        <v/>
      </c>
      <c r="BV129" s="104" t="str">
        <f t="shared" si="86"/>
        <v/>
      </c>
      <c r="BW129" s="73" t="str">
        <f t="shared" si="57"/>
        <v/>
      </c>
      <c r="BX129" s="77"/>
      <c r="BY129" s="73" t="str">
        <f>IF(ISBLANK(BL129), "", VLOOKUP(Z129&amp;" "&amp;BV129&amp;" "&amp;BW129,Graduation_Criteria!$D$2:$E$34,2,FALSE))</f>
        <v/>
      </c>
      <c r="BZ129" s="73" t="str">
        <f t="shared" si="58"/>
        <v/>
      </c>
      <c r="CA129" s="71"/>
      <c r="CB129" s="74"/>
      <c r="CC129" s="74"/>
      <c r="CD129" s="115" t="str">
        <f t="shared" si="59"/>
        <v/>
      </c>
      <c r="CE129" s="79">
        <f t="shared" si="87"/>
        <v>0</v>
      </c>
      <c r="CF129" s="79">
        <f t="shared" si="88"/>
        <v>0</v>
      </c>
      <c r="CG129" s="79" t="str">
        <f t="shared" si="89"/>
        <v>0</v>
      </c>
      <c r="CH129" s="79" t="str">
        <f>IF(ISBLANK(CC129), "", (POWER(CC129/VLOOKUP(CG129,Anthro_Calc!C:P,13,FALSE),VLOOKUP(CG129,Anthro_Calc!C:P,12,FALSE))-1) / (VLOOKUP(CG129,Anthro_Calc!C:P,14,FALSE)*VLOOKUP(CG129,Anthro_Calc!C:P,12,FALSE)))</f>
        <v/>
      </c>
      <c r="CI129" s="79" t="str">
        <f>IF(ISBLANK(CC129), "", -3 + (CC129 -VLOOKUP(CG129,Anthro_Calc!C:P,4,FALSE)) / (VLOOKUP(CG129,Anthro_Calc!C:P,5,FALSE) - VLOOKUP(CG129,Anthro_Calc!C:P,4,FALSE)))</f>
        <v/>
      </c>
      <c r="CJ129" s="79" t="str">
        <f>IF(ISBLANK(CC129), "", 3 + (CC129 -VLOOKUP(CG129,Anthro_Calc!C:P,10,FALSE)) / (VLOOKUP(CG129,Anthro_Calc!C:P,10,FALSE) - VLOOKUP(CG129,Anthro_Calc!C:P,9,FALSE)))</f>
        <v/>
      </c>
      <c r="CK129" s="129" t="str">
        <f t="shared" si="90"/>
        <v/>
      </c>
      <c r="CL129" s="117" t="str">
        <f t="shared" si="91"/>
        <v/>
      </c>
      <c r="CM129" s="104" t="str">
        <f t="shared" si="92"/>
        <v/>
      </c>
      <c r="CN129" s="77"/>
      <c r="CO129" s="71"/>
      <c r="CP129" s="74"/>
      <c r="CQ129" s="74"/>
      <c r="CR129" s="118" t="str">
        <f t="shared" si="60"/>
        <v/>
      </c>
      <c r="CS129" s="119">
        <f t="shared" si="93"/>
        <v>0</v>
      </c>
      <c r="CT129" s="119">
        <f t="shared" si="94"/>
        <v>0</v>
      </c>
      <c r="CU129" s="119" t="str">
        <f t="shared" si="95"/>
        <v>0</v>
      </c>
      <c r="CV129" s="119" t="str">
        <f>IF(ISBLANK(CQ129), "", (POWER(CQ129/VLOOKUP(CU129,Anthro_Calc!C:P,13,FALSE),VLOOKUP(CU129,Anthro_Calc!C:P,12,FALSE))-1) / (VLOOKUP(CU129,Anthro_Calc!C:P,14,FALSE)*VLOOKUP(CU129,Anthro_Calc!C:P,12,FALSE)))</f>
        <v/>
      </c>
      <c r="CW129" s="119" t="str">
        <f>IF(ISBLANK(CQ129), "", -3 + (CQ129 -VLOOKUP(CU129,Anthro_Calc!C:P,4,FALSE)) / (VLOOKUP(CU129,Anthro_Calc!C:P,5,FALSE) - VLOOKUP(CU129,Anthro_Calc!C:P,4,FALSE)))</f>
        <v/>
      </c>
      <c r="CX129" s="119" t="str">
        <f>IF(ISBLANK(CQ129), "", 3 + (CQ129 -VLOOKUP(CU129,Anthro_Calc!C:P,10,FALSE)) / (VLOOKUP(CU129,Anthro_Calc!C:P,10,FALSE) - VLOOKUP(CU129,Anthro_Calc!C:P,9,FALSE)))</f>
        <v/>
      </c>
      <c r="CY129" s="128" t="str">
        <f t="shared" si="96"/>
        <v/>
      </c>
      <c r="CZ129" s="117" t="str">
        <f t="shared" si="97"/>
        <v/>
      </c>
      <c r="DA129" s="104" t="str">
        <f t="shared" si="98"/>
        <v/>
      </c>
      <c r="DB129" s="135"/>
    </row>
    <row r="130" spans="1:106" s="80" customFormat="1" ht="15" customHeight="1">
      <c r="A130" s="134">
        <f t="shared" si="50"/>
        <v>126</v>
      </c>
      <c r="B130" s="66"/>
      <c r="C130" s="66"/>
      <c r="D130" s="66"/>
      <c r="E130" s="66"/>
      <c r="F130" s="66"/>
      <c r="G130" s="66"/>
      <c r="H130" s="66"/>
      <c r="I130" s="66"/>
      <c r="J130" s="66"/>
      <c r="K130" s="66"/>
      <c r="L130" s="66"/>
      <c r="M130" s="71"/>
      <c r="N130" s="69" t="str">
        <f t="shared" ca="1" si="61"/>
        <v/>
      </c>
      <c r="O130" s="70"/>
      <c r="P130" s="70"/>
      <c r="Q130" s="71"/>
      <c r="R130" s="82"/>
      <c r="S130" s="72" t="str">
        <f t="shared" si="62"/>
        <v/>
      </c>
      <c r="T130" s="72" t="str">
        <f t="shared" si="63"/>
        <v/>
      </c>
      <c r="U130" s="72" t="str">
        <f t="shared" si="64"/>
        <v/>
      </c>
      <c r="V130" s="72" t="str">
        <f>IF(ISBLANK(R130), "", (POWER(R130/VLOOKUP(U130,Anthro_Calc!C:P,13,FALSE),VLOOKUP(U130,Anthro_Calc!C:P,12,FALSE))-1) / (VLOOKUP(U130,Anthro_Calc!C:P,14,FALSE)*VLOOKUP(U130,Anthro_Calc!C:P,12,FALSE)))</f>
        <v/>
      </c>
      <c r="W130" s="72" t="str">
        <f>IF(ISBLANK(R130), "", -3 + (R130 -VLOOKUP(U130,Anthro_Calc!C:P,4,FALSE)) / (VLOOKUP(U130,Anthro_Calc!C:P,5,FALSE) - VLOOKUP(U130,Anthro_Calc!C:P,4,FALSE)))</f>
        <v/>
      </c>
      <c r="X130" s="72" t="str">
        <f>IF(ISBLANK(R130), "", 3 + (R130 -VLOOKUP(U130,Anthro_Calc!C:P,10,FALSE)) / (VLOOKUP(U130,Anthro_Calc!C:P,10,FALSE) - VLOOKUP(U130,Anthro_Calc!C:P,9,FALSE)))</f>
        <v/>
      </c>
      <c r="Y130" s="120" t="str">
        <f t="shared" si="65"/>
        <v/>
      </c>
      <c r="Z130" s="117" t="str">
        <f t="shared" si="66"/>
        <v/>
      </c>
      <c r="AA130" s="104" t="str">
        <f t="shared" si="67"/>
        <v/>
      </c>
      <c r="AB130" s="71"/>
      <c r="AC130" s="74"/>
      <c r="AD130" s="78"/>
      <c r="AE130" s="75" t="str">
        <f t="shared" si="68"/>
        <v/>
      </c>
      <c r="AF130" s="72">
        <f t="shared" si="69"/>
        <v>0</v>
      </c>
      <c r="AG130" s="72">
        <f t="shared" si="70"/>
        <v>0</v>
      </c>
      <c r="AH130" s="72" t="str">
        <f t="shared" si="71"/>
        <v>0</v>
      </c>
      <c r="AI130" s="72" t="str">
        <f>IF(ISBLANK(AD130), "", (POWER(AD130/VLOOKUP(AH130,Anthro_Calc!C:P,13,FALSE),VLOOKUP(AH130,Anthro_Calc!C:P,12,FALSE))-1) / (VLOOKUP(AH130,Anthro_Calc!C:P,14,FALSE)*VLOOKUP(AH130,Anthro_Calc!C:P,12,FALSE)))</f>
        <v/>
      </c>
      <c r="AJ130" s="72" t="str">
        <f>IF(ISBLANK(AD130), "", -3 + (AD130 -VLOOKUP(AH130,Anthro_Calc!C:P,4,FALSE)) / (VLOOKUP(AH130,Anthro_Calc!C:P,5,FALSE) - VLOOKUP(AH130,Anthro_Calc!C:P,4,FALSE)))</f>
        <v/>
      </c>
      <c r="AK130" s="72" t="str">
        <f>IF(ISBLANK(AD130), "", 3 + (AD130 -VLOOKUP(AH130,Anthro_Calc!C:P,10,FALSE)) / (VLOOKUP(AH130,Anthro_Calc!C:P,10,FALSE) - VLOOKUP(AH130,Anthro_Calc!C:P,9,FALSE)))</f>
        <v/>
      </c>
      <c r="AL130" s="120" t="str">
        <f t="shared" si="72"/>
        <v/>
      </c>
      <c r="AM130" s="117" t="str">
        <f t="shared" si="73"/>
        <v/>
      </c>
      <c r="AN130" s="104" t="str">
        <f t="shared" si="74"/>
        <v/>
      </c>
      <c r="AO130" s="76" t="str">
        <f t="shared" si="51"/>
        <v/>
      </c>
      <c r="AP130" s="77"/>
      <c r="AQ130" s="77" t="str">
        <f t="shared" si="75"/>
        <v/>
      </c>
      <c r="AR130" s="71"/>
      <c r="AS130" s="74"/>
      <c r="AT130" s="82"/>
      <c r="AU130" s="75" t="str">
        <f t="shared" si="52"/>
        <v/>
      </c>
      <c r="AV130" s="72">
        <f t="shared" si="76"/>
        <v>0</v>
      </c>
      <c r="AW130" s="72">
        <f t="shared" si="77"/>
        <v>0</v>
      </c>
      <c r="AX130" s="72" t="str">
        <f t="shared" si="78"/>
        <v>0</v>
      </c>
      <c r="AY130" s="72" t="str">
        <f>IF(ISBLANK(AT130), "", (POWER(AT130/VLOOKUP(AX130,Anthro_Calc!C:P,13,FALSE),VLOOKUP(AX130,Anthro_Calc!C:P,12,FALSE))-1) / (VLOOKUP(AX130,Anthro_Calc!C:P,14,FALSE)*VLOOKUP(AX130,Anthro_Calc!C:P,12,FALSE)))</f>
        <v/>
      </c>
      <c r="AZ130" s="72" t="str">
        <f>IF(ISBLANK(AT130), "", -3 + (AT130 -VLOOKUP(AX130,Anthro_Calc!C:P,4,FALSE)) / (VLOOKUP(AX130,Anthro_Calc!C:P,5,FALSE) - VLOOKUP(AX130,Anthro_Calc!C:P,4,FALSE)))</f>
        <v/>
      </c>
      <c r="BA130" s="72" t="str">
        <f>IF(ISBLANK(AT130), "", 3 + (AT130 -VLOOKUP(AX130,Anthro_Calc!C:P,10,FALSE)) / (VLOOKUP(AX130,Anthro_Calc!C:P,10,FALSE) - VLOOKUP(AX130,Anthro_Calc!C:P,9,FALSE)))</f>
        <v/>
      </c>
      <c r="BB130" s="120" t="str">
        <f t="shared" si="79"/>
        <v/>
      </c>
      <c r="BC130" s="117" t="str">
        <f t="shared" si="80"/>
        <v/>
      </c>
      <c r="BD130" s="104" t="str">
        <f t="shared" si="53"/>
        <v/>
      </c>
      <c r="BE130" s="76" t="str">
        <f t="shared" si="54"/>
        <v/>
      </c>
      <c r="BF130" s="73" t="str">
        <f t="shared" si="81"/>
        <v/>
      </c>
      <c r="BG130" s="73" t="str">
        <f t="shared" si="55"/>
        <v/>
      </c>
      <c r="BH130" s="77"/>
      <c r="BI130" s="133"/>
      <c r="BJ130" s="71"/>
      <c r="BK130" s="74"/>
      <c r="BL130" s="78"/>
      <c r="BM130" s="75" t="str">
        <f t="shared" si="56"/>
        <v/>
      </c>
      <c r="BN130" s="72">
        <f t="shared" si="82"/>
        <v>0</v>
      </c>
      <c r="BO130" s="72">
        <f t="shared" si="99"/>
        <v>0</v>
      </c>
      <c r="BP130" s="72" t="str">
        <f t="shared" si="83"/>
        <v>0</v>
      </c>
      <c r="BQ130" s="72" t="str">
        <f>IF(ISBLANK(BL130), "", (POWER(BL130/VLOOKUP(BP130,Anthro_Calc!C:P,13,FALSE),VLOOKUP(BP130,Anthro_Calc!C:P,12,FALSE))-1) / (VLOOKUP(BP130,Anthro_Calc!C:P,14,FALSE)*VLOOKUP(BP130,Anthro_Calc!C:P,12,FALSE)))</f>
        <v/>
      </c>
      <c r="BR130" s="72" t="str">
        <f>IF(ISBLANK(BL130), "", -3 + (BL130 -VLOOKUP(BP130,Anthro_Calc!C:P,4,FALSE)) / (VLOOKUP(BP130,Anthro_Calc!C:P,5,FALSE) - VLOOKUP(BP130,Anthro_Calc!C:P,4,FALSE)))</f>
        <v/>
      </c>
      <c r="BS130" s="72" t="str">
        <f>IF(ISBLANK(BL130), "", 3 + (BL130 -VLOOKUP(BP130,Anthro_Calc!C:P,10,FALSE)) / (VLOOKUP(BP130,Anthro_Calc!C:P,10,FALSE) - VLOOKUP(BP130,Anthro_Calc!C:P,9,FALSE)))</f>
        <v/>
      </c>
      <c r="BT130" s="120" t="str">
        <f t="shared" si="84"/>
        <v/>
      </c>
      <c r="BU130" s="117" t="str">
        <f t="shared" si="85"/>
        <v/>
      </c>
      <c r="BV130" s="104" t="str">
        <f t="shared" si="86"/>
        <v/>
      </c>
      <c r="BW130" s="73" t="str">
        <f t="shared" si="57"/>
        <v/>
      </c>
      <c r="BX130" s="77"/>
      <c r="BY130" s="73" t="str">
        <f>IF(ISBLANK(BL130), "", VLOOKUP(Z130&amp;" "&amp;BV130&amp;" "&amp;BW130,Graduation_Criteria!$D$2:$E$34,2,FALSE))</f>
        <v/>
      </c>
      <c r="BZ130" s="73" t="str">
        <f t="shared" si="58"/>
        <v/>
      </c>
      <c r="CA130" s="71"/>
      <c r="CB130" s="74"/>
      <c r="CC130" s="74"/>
      <c r="CD130" s="115" t="str">
        <f t="shared" si="59"/>
        <v/>
      </c>
      <c r="CE130" s="79">
        <f t="shared" si="87"/>
        <v>0</v>
      </c>
      <c r="CF130" s="79">
        <f t="shared" si="88"/>
        <v>0</v>
      </c>
      <c r="CG130" s="79" t="str">
        <f t="shared" si="89"/>
        <v>0</v>
      </c>
      <c r="CH130" s="79" t="str">
        <f>IF(ISBLANK(CC130), "", (POWER(CC130/VLOOKUP(CG130,Anthro_Calc!C:P,13,FALSE),VLOOKUP(CG130,Anthro_Calc!C:P,12,FALSE))-1) / (VLOOKUP(CG130,Anthro_Calc!C:P,14,FALSE)*VLOOKUP(CG130,Anthro_Calc!C:P,12,FALSE)))</f>
        <v/>
      </c>
      <c r="CI130" s="79" t="str">
        <f>IF(ISBLANK(CC130), "", -3 + (CC130 -VLOOKUP(CG130,Anthro_Calc!C:P,4,FALSE)) / (VLOOKUP(CG130,Anthro_Calc!C:P,5,FALSE) - VLOOKUP(CG130,Anthro_Calc!C:P,4,FALSE)))</f>
        <v/>
      </c>
      <c r="CJ130" s="79" t="str">
        <f>IF(ISBLANK(CC130), "", 3 + (CC130 -VLOOKUP(CG130,Anthro_Calc!C:P,10,FALSE)) / (VLOOKUP(CG130,Anthro_Calc!C:P,10,FALSE) - VLOOKUP(CG130,Anthro_Calc!C:P,9,FALSE)))</f>
        <v/>
      </c>
      <c r="CK130" s="129" t="str">
        <f t="shared" si="90"/>
        <v/>
      </c>
      <c r="CL130" s="117" t="str">
        <f t="shared" si="91"/>
        <v/>
      </c>
      <c r="CM130" s="104" t="str">
        <f t="shared" si="92"/>
        <v/>
      </c>
      <c r="CN130" s="77"/>
      <c r="CO130" s="71"/>
      <c r="CP130" s="74"/>
      <c r="CQ130" s="74"/>
      <c r="CR130" s="118" t="str">
        <f t="shared" si="60"/>
        <v/>
      </c>
      <c r="CS130" s="119">
        <f t="shared" si="93"/>
        <v>0</v>
      </c>
      <c r="CT130" s="119">
        <f t="shared" si="94"/>
        <v>0</v>
      </c>
      <c r="CU130" s="119" t="str">
        <f t="shared" si="95"/>
        <v>0</v>
      </c>
      <c r="CV130" s="119" t="str">
        <f>IF(ISBLANK(CQ130), "", (POWER(CQ130/VLOOKUP(CU130,Anthro_Calc!C:P,13,FALSE),VLOOKUP(CU130,Anthro_Calc!C:P,12,FALSE))-1) / (VLOOKUP(CU130,Anthro_Calc!C:P,14,FALSE)*VLOOKUP(CU130,Anthro_Calc!C:P,12,FALSE)))</f>
        <v/>
      </c>
      <c r="CW130" s="119" t="str">
        <f>IF(ISBLANK(CQ130), "", -3 + (CQ130 -VLOOKUP(CU130,Anthro_Calc!C:P,4,FALSE)) / (VLOOKUP(CU130,Anthro_Calc!C:P,5,FALSE) - VLOOKUP(CU130,Anthro_Calc!C:P,4,FALSE)))</f>
        <v/>
      </c>
      <c r="CX130" s="119" t="str">
        <f>IF(ISBLANK(CQ130), "", 3 + (CQ130 -VLOOKUP(CU130,Anthro_Calc!C:P,10,FALSE)) / (VLOOKUP(CU130,Anthro_Calc!C:P,10,FALSE) - VLOOKUP(CU130,Anthro_Calc!C:P,9,FALSE)))</f>
        <v/>
      </c>
      <c r="CY130" s="128" t="str">
        <f t="shared" si="96"/>
        <v/>
      </c>
      <c r="CZ130" s="117" t="str">
        <f t="shared" si="97"/>
        <v/>
      </c>
      <c r="DA130" s="104" t="str">
        <f t="shared" si="98"/>
        <v/>
      </c>
      <c r="DB130" s="135"/>
    </row>
    <row r="131" spans="1:106" s="80" customFormat="1" ht="15" customHeight="1">
      <c r="A131" s="134">
        <f t="shared" si="50"/>
        <v>127</v>
      </c>
      <c r="B131" s="66"/>
      <c r="C131" s="66"/>
      <c r="D131" s="66"/>
      <c r="E131" s="66"/>
      <c r="F131" s="66"/>
      <c r="G131" s="66"/>
      <c r="H131" s="66"/>
      <c r="I131" s="66"/>
      <c r="J131" s="66"/>
      <c r="K131" s="66"/>
      <c r="L131" s="66"/>
      <c r="M131" s="71"/>
      <c r="N131" s="69" t="str">
        <f t="shared" ca="1" si="61"/>
        <v/>
      </c>
      <c r="O131" s="70"/>
      <c r="P131" s="70"/>
      <c r="Q131" s="71"/>
      <c r="R131" s="82"/>
      <c r="S131" s="72" t="str">
        <f t="shared" si="62"/>
        <v/>
      </c>
      <c r="T131" s="72" t="str">
        <f t="shared" si="63"/>
        <v/>
      </c>
      <c r="U131" s="72" t="str">
        <f t="shared" si="64"/>
        <v/>
      </c>
      <c r="V131" s="72" t="str">
        <f>IF(ISBLANK(R131), "", (POWER(R131/VLOOKUP(U131,Anthro_Calc!C:P,13,FALSE),VLOOKUP(U131,Anthro_Calc!C:P,12,FALSE))-1) / (VLOOKUP(U131,Anthro_Calc!C:P,14,FALSE)*VLOOKUP(U131,Anthro_Calc!C:P,12,FALSE)))</f>
        <v/>
      </c>
      <c r="W131" s="72" t="str">
        <f>IF(ISBLANK(R131), "", -3 + (R131 -VLOOKUP(U131,Anthro_Calc!C:P,4,FALSE)) / (VLOOKUP(U131,Anthro_Calc!C:P,5,FALSE) - VLOOKUP(U131,Anthro_Calc!C:P,4,FALSE)))</f>
        <v/>
      </c>
      <c r="X131" s="72" t="str">
        <f>IF(ISBLANK(R131), "", 3 + (R131 -VLOOKUP(U131,Anthro_Calc!C:P,10,FALSE)) / (VLOOKUP(U131,Anthro_Calc!C:P,10,FALSE) - VLOOKUP(U131,Anthro_Calc!C:P,9,FALSE)))</f>
        <v/>
      </c>
      <c r="Y131" s="120" t="str">
        <f t="shared" si="65"/>
        <v/>
      </c>
      <c r="Z131" s="117" t="str">
        <f t="shared" si="66"/>
        <v/>
      </c>
      <c r="AA131" s="104" t="str">
        <f t="shared" si="67"/>
        <v/>
      </c>
      <c r="AB131" s="71"/>
      <c r="AC131" s="74"/>
      <c r="AD131" s="78"/>
      <c r="AE131" s="75" t="str">
        <f t="shared" si="68"/>
        <v/>
      </c>
      <c r="AF131" s="72">
        <f t="shared" si="69"/>
        <v>0</v>
      </c>
      <c r="AG131" s="72">
        <f t="shared" si="70"/>
        <v>0</v>
      </c>
      <c r="AH131" s="72" t="str">
        <f t="shared" si="71"/>
        <v>0</v>
      </c>
      <c r="AI131" s="72" t="str">
        <f>IF(ISBLANK(AD131), "", (POWER(AD131/VLOOKUP(AH131,Anthro_Calc!C:P,13,FALSE),VLOOKUP(AH131,Anthro_Calc!C:P,12,FALSE))-1) / (VLOOKUP(AH131,Anthro_Calc!C:P,14,FALSE)*VLOOKUP(AH131,Anthro_Calc!C:P,12,FALSE)))</f>
        <v/>
      </c>
      <c r="AJ131" s="72" t="str">
        <f>IF(ISBLANK(AD131), "", -3 + (AD131 -VLOOKUP(AH131,Anthro_Calc!C:P,4,FALSE)) / (VLOOKUP(AH131,Anthro_Calc!C:P,5,FALSE) - VLOOKUP(AH131,Anthro_Calc!C:P,4,FALSE)))</f>
        <v/>
      </c>
      <c r="AK131" s="72" t="str">
        <f>IF(ISBLANK(AD131), "", 3 + (AD131 -VLOOKUP(AH131,Anthro_Calc!C:P,10,FALSE)) / (VLOOKUP(AH131,Anthro_Calc!C:P,10,FALSE) - VLOOKUP(AH131,Anthro_Calc!C:P,9,FALSE)))</f>
        <v/>
      </c>
      <c r="AL131" s="120" t="str">
        <f t="shared" si="72"/>
        <v/>
      </c>
      <c r="AM131" s="117" t="str">
        <f t="shared" si="73"/>
        <v/>
      </c>
      <c r="AN131" s="104" t="str">
        <f t="shared" si="74"/>
        <v/>
      </c>
      <c r="AO131" s="76" t="str">
        <f t="shared" si="51"/>
        <v/>
      </c>
      <c r="AP131" s="77"/>
      <c r="AQ131" s="77" t="str">
        <f t="shared" si="75"/>
        <v/>
      </c>
      <c r="AR131" s="71"/>
      <c r="AS131" s="74"/>
      <c r="AT131" s="82"/>
      <c r="AU131" s="75" t="str">
        <f t="shared" si="52"/>
        <v/>
      </c>
      <c r="AV131" s="72">
        <f t="shared" si="76"/>
        <v>0</v>
      </c>
      <c r="AW131" s="72">
        <f t="shared" si="77"/>
        <v>0</v>
      </c>
      <c r="AX131" s="72" t="str">
        <f t="shared" si="78"/>
        <v>0</v>
      </c>
      <c r="AY131" s="72" t="str">
        <f>IF(ISBLANK(AT131), "", (POWER(AT131/VLOOKUP(AX131,Anthro_Calc!C:P,13,FALSE),VLOOKUP(AX131,Anthro_Calc!C:P,12,FALSE))-1) / (VLOOKUP(AX131,Anthro_Calc!C:P,14,FALSE)*VLOOKUP(AX131,Anthro_Calc!C:P,12,FALSE)))</f>
        <v/>
      </c>
      <c r="AZ131" s="72" t="str">
        <f>IF(ISBLANK(AT131), "", -3 + (AT131 -VLOOKUP(AX131,Anthro_Calc!C:P,4,FALSE)) / (VLOOKUP(AX131,Anthro_Calc!C:P,5,FALSE) - VLOOKUP(AX131,Anthro_Calc!C:P,4,FALSE)))</f>
        <v/>
      </c>
      <c r="BA131" s="72" t="str">
        <f>IF(ISBLANK(AT131), "", 3 + (AT131 -VLOOKUP(AX131,Anthro_Calc!C:P,10,FALSE)) / (VLOOKUP(AX131,Anthro_Calc!C:P,10,FALSE) - VLOOKUP(AX131,Anthro_Calc!C:P,9,FALSE)))</f>
        <v/>
      </c>
      <c r="BB131" s="120" t="str">
        <f t="shared" si="79"/>
        <v/>
      </c>
      <c r="BC131" s="117" t="str">
        <f t="shared" si="80"/>
        <v/>
      </c>
      <c r="BD131" s="104" t="str">
        <f t="shared" si="53"/>
        <v/>
      </c>
      <c r="BE131" s="76" t="str">
        <f t="shared" si="54"/>
        <v/>
      </c>
      <c r="BF131" s="73" t="str">
        <f t="shared" si="81"/>
        <v/>
      </c>
      <c r="BG131" s="73" t="str">
        <f t="shared" si="55"/>
        <v/>
      </c>
      <c r="BH131" s="77"/>
      <c r="BI131" s="133"/>
      <c r="BJ131" s="71"/>
      <c r="BK131" s="74"/>
      <c r="BL131" s="78"/>
      <c r="BM131" s="75" t="str">
        <f t="shared" si="56"/>
        <v/>
      </c>
      <c r="BN131" s="72">
        <f t="shared" si="82"/>
        <v>0</v>
      </c>
      <c r="BO131" s="72">
        <f t="shared" si="99"/>
        <v>0</v>
      </c>
      <c r="BP131" s="72" t="str">
        <f t="shared" si="83"/>
        <v>0</v>
      </c>
      <c r="BQ131" s="72" t="str">
        <f>IF(ISBLANK(BL131), "", (POWER(BL131/VLOOKUP(BP131,Anthro_Calc!C:P,13,FALSE),VLOOKUP(BP131,Anthro_Calc!C:P,12,FALSE))-1) / (VLOOKUP(BP131,Anthro_Calc!C:P,14,FALSE)*VLOOKUP(BP131,Anthro_Calc!C:P,12,FALSE)))</f>
        <v/>
      </c>
      <c r="BR131" s="72" t="str">
        <f>IF(ISBLANK(BL131), "", -3 + (BL131 -VLOOKUP(BP131,Anthro_Calc!C:P,4,FALSE)) / (VLOOKUP(BP131,Anthro_Calc!C:P,5,FALSE) - VLOOKUP(BP131,Anthro_Calc!C:P,4,FALSE)))</f>
        <v/>
      </c>
      <c r="BS131" s="72" t="str">
        <f>IF(ISBLANK(BL131), "", 3 + (BL131 -VLOOKUP(BP131,Anthro_Calc!C:P,10,FALSE)) / (VLOOKUP(BP131,Anthro_Calc!C:P,10,FALSE) - VLOOKUP(BP131,Anthro_Calc!C:P,9,FALSE)))</f>
        <v/>
      </c>
      <c r="BT131" s="120" t="str">
        <f t="shared" si="84"/>
        <v/>
      </c>
      <c r="BU131" s="117" t="str">
        <f t="shared" si="85"/>
        <v/>
      </c>
      <c r="BV131" s="104" t="str">
        <f t="shared" si="86"/>
        <v/>
      </c>
      <c r="BW131" s="73" t="str">
        <f t="shared" si="57"/>
        <v/>
      </c>
      <c r="BX131" s="77"/>
      <c r="BY131" s="73" t="str">
        <f>IF(ISBLANK(BL131), "", VLOOKUP(Z131&amp;" "&amp;BV131&amp;" "&amp;BW131,Graduation_Criteria!$D$2:$E$34,2,FALSE))</f>
        <v/>
      </c>
      <c r="BZ131" s="73" t="str">
        <f t="shared" si="58"/>
        <v/>
      </c>
      <c r="CA131" s="71"/>
      <c r="CB131" s="74"/>
      <c r="CC131" s="74"/>
      <c r="CD131" s="115" t="str">
        <f t="shared" si="59"/>
        <v/>
      </c>
      <c r="CE131" s="79">
        <f t="shared" si="87"/>
        <v>0</v>
      </c>
      <c r="CF131" s="79">
        <f t="shared" si="88"/>
        <v>0</v>
      </c>
      <c r="CG131" s="79" t="str">
        <f t="shared" si="89"/>
        <v>0</v>
      </c>
      <c r="CH131" s="79" t="str">
        <f>IF(ISBLANK(CC131), "", (POWER(CC131/VLOOKUP(CG131,Anthro_Calc!C:P,13,FALSE),VLOOKUP(CG131,Anthro_Calc!C:P,12,FALSE))-1) / (VLOOKUP(CG131,Anthro_Calc!C:P,14,FALSE)*VLOOKUP(CG131,Anthro_Calc!C:P,12,FALSE)))</f>
        <v/>
      </c>
      <c r="CI131" s="79" t="str">
        <f>IF(ISBLANK(CC131), "", -3 + (CC131 -VLOOKUP(CG131,Anthro_Calc!C:P,4,FALSE)) / (VLOOKUP(CG131,Anthro_Calc!C:P,5,FALSE) - VLOOKUP(CG131,Anthro_Calc!C:P,4,FALSE)))</f>
        <v/>
      </c>
      <c r="CJ131" s="79" t="str">
        <f>IF(ISBLANK(CC131), "", 3 + (CC131 -VLOOKUP(CG131,Anthro_Calc!C:P,10,FALSE)) / (VLOOKUP(CG131,Anthro_Calc!C:P,10,FALSE) - VLOOKUP(CG131,Anthro_Calc!C:P,9,FALSE)))</f>
        <v/>
      </c>
      <c r="CK131" s="129" t="str">
        <f t="shared" si="90"/>
        <v/>
      </c>
      <c r="CL131" s="117" t="str">
        <f t="shared" si="91"/>
        <v/>
      </c>
      <c r="CM131" s="104" t="str">
        <f t="shared" si="92"/>
        <v/>
      </c>
      <c r="CN131" s="77"/>
      <c r="CO131" s="71"/>
      <c r="CP131" s="74"/>
      <c r="CQ131" s="74"/>
      <c r="CR131" s="118" t="str">
        <f t="shared" si="60"/>
        <v/>
      </c>
      <c r="CS131" s="119">
        <f t="shared" si="93"/>
        <v>0</v>
      </c>
      <c r="CT131" s="119">
        <f t="shared" si="94"/>
        <v>0</v>
      </c>
      <c r="CU131" s="119" t="str">
        <f t="shared" si="95"/>
        <v>0</v>
      </c>
      <c r="CV131" s="119" t="str">
        <f>IF(ISBLANK(CQ131), "", (POWER(CQ131/VLOOKUP(CU131,Anthro_Calc!C:P,13,FALSE),VLOOKUP(CU131,Anthro_Calc!C:P,12,FALSE))-1) / (VLOOKUP(CU131,Anthro_Calc!C:P,14,FALSE)*VLOOKUP(CU131,Anthro_Calc!C:P,12,FALSE)))</f>
        <v/>
      </c>
      <c r="CW131" s="119" t="str">
        <f>IF(ISBLANK(CQ131), "", -3 + (CQ131 -VLOOKUP(CU131,Anthro_Calc!C:P,4,FALSE)) / (VLOOKUP(CU131,Anthro_Calc!C:P,5,FALSE) - VLOOKUP(CU131,Anthro_Calc!C:P,4,FALSE)))</f>
        <v/>
      </c>
      <c r="CX131" s="119" t="str">
        <f>IF(ISBLANK(CQ131), "", 3 + (CQ131 -VLOOKUP(CU131,Anthro_Calc!C:P,10,FALSE)) / (VLOOKUP(CU131,Anthro_Calc!C:P,10,FALSE) - VLOOKUP(CU131,Anthro_Calc!C:P,9,FALSE)))</f>
        <v/>
      </c>
      <c r="CY131" s="128" t="str">
        <f t="shared" si="96"/>
        <v/>
      </c>
      <c r="CZ131" s="117" t="str">
        <f t="shared" si="97"/>
        <v/>
      </c>
      <c r="DA131" s="104" t="str">
        <f t="shared" si="98"/>
        <v/>
      </c>
      <c r="DB131" s="135"/>
    </row>
    <row r="132" spans="1:106" s="80" customFormat="1" ht="15" customHeight="1">
      <c r="A132" s="134">
        <f t="shared" si="50"/>
        <v>128</v>
      </c>
      <c r="B132" s="66"/>
      <c r="C132" s="66"/>
      <c r="D132" s="66"/>
      <c r="E132" s="66"/>
      <c r="F132" s="66"/>
      <c r="G132" s="66"/>
      <c r="H132" s="66"/>
      <c r="I132" s="66"/>
      <c r="J132" s="66"/>
      <c r="K132" s="66"/>
      <c r="L132" s="66"/>
      <c r="M132" s="71"/>
      <c r="N132" s="69" t="str">
        <f t="shared" ca="1" si="61"/>
        <v/>
      </c>
      <c r="O132" s="70"/>
      <c r="P132" s="70"/>
      <c r="Q132" s="71"/>
      <c r="R132" s="82"/>
      <c r="S132" s="72" t="str">
        <f t="shared" si="62"/>
        <v/>
      </c>
      <c r="T132" s="72" t="str">
        <f t="shared" si="63"/>
        <v/>
      </c>
      <c r="U132" s="72" t="str">
        <f t="shared" si="64"/>
        <v/>
      </c>
      <c r="V132" s="72" t="str">
        <f>IF(ISBLANK(R132), "", (POWER(R132/VLOOKUP(U132,Anthro_Calc!C:P,13,FALSE),VLOOKUP(U132,Anthro_Calc!C:P,12,FALSE))-1) / (VLOOKUP(U132,Anthro_Calc!C:P,14,FALSE)*VLOOKUP(U132,Anthro_Calc!C:P,12,FALSE)))</f>
        <v/>
      </c>
      <c r="W132" s="72" t="str">
        <f>IF(ISBLANK(R132), "", -3 + (R132 -VLOOKUP(U132,Anthro_Calc!C:P,4,FALSE)) / (VLOOKUP(U132,Anthro_Calc!C:P,5,FALSE) - VLOOKUP(U132,Anthro_Calc!C:P,4,FALSE)))</f>
        <v/>
      </c>
      <c r="X132" s="72" t="str">
        <f>IF(ISBLANK(R132), "", 3 + (R132 -VLOOKUP(U132,Anthro_Calc!C:P,10,FALSE)) / (VLOOKUP(U132,Anthro_Calc!C:P,10,FALSE) - VLOOKUP(U132,Anthro_Calc!C:P,9,FALSE)))</f>
        <v/>
      </c>
      <c r="Y132" s="120" t="str">
        <f t="shared" si="65"/>
        <v/>
      </c>
      <c r="Z132" s="117" t="str">
        <f t="shared" si="66"/>
        <v/>
      </c>
      <c r="AA132" s="104" t="str">
        <f t="shared" si="67"/>
        <v/>
      </c>
      <c r="AB132" s="71"/>
      <c r="AC132" s="74"/>
      <c r="AD132" s="78"/>
      <c r="AE132" s="75" t="str">
        <f t="shared" si="68"/>
        <v/>
      </c>
      <c r="AF132" s="72">
        <f t="shared" si="69"/>
        <v>0</v>
      </c>
      <c r="AG132" s="72">
        <f t="shared" si="70"/>
        <v>0</v>
      </c>
      <c r="AH132" s="72" t="str">
        <f t="shared" si="71"/>
        <v>0</v>
      </c>
      <c r="AI132" s="72" t="str">
        <f>IF(ISBLANK(AD132), "", (POWER(AD132/VLOOKUP(AH132,Anthro_Calc!C:P,13,FALSE),VLOOKUP(AH132,Anthro_Calc!C:P,12,FALSE))-1) / (VLOOKUP(AH132,Anthro_Calc!C:P,14,FALSE)*VLOOKUP(AH132,Anthro_Calc!C:P,12,FALSE)))</f>
        <v/>
      </c>
      <c r="AJ132" s="72" t="str">
        <f>IF(ISBLANK(AD132), "", -3 + (AD132 -VLOOKUP(AH132,Anthro_Calc!C:P,4,FALSE)) / (VLOOKUP(AH132,Anthro_Calc!C:P,5,FALSE) - VLOOKUP(AH132,Anthro_Calc!C:P,4,FALSE)))</f>
        <v/>
      </c>
      <c r="AK132" s="72" t="str">
        <f>IF(ISBLANK(AD132), "", 3 + (AD132 -VLOOKUP(AH132,Anthro_Calc!C:P,10,FALSE)) / (VLOOKUP(AH132,Anthro_Calc!C:P,10,FALSE) - VLOOKUP(AH132,Anthro_Calc!C:P,9,FALSE)))</f>
        <v/>
      </c>
      <c r="AL132" s="120" t="str">
        <f t="shared" si="72"/>
        <v/>
      </c>
      <c r="AM132" s="117" t="str">
        <f t="shared" si="73"/>
        <v/>
      </c>
      <c r="AN132" s="104" t="str">
        <f t="shared" si="74"/>
        <v/>
      </c>
      <c r="AO132" s="76" t="str">
        <f t="shared" si="51"/>
        <v/>
      </c>
      <c r="AP132" s="77"/>
      <c r="AQ132" s="77" t="str">
        <f t="shared" si="75"/>
        <v/>
      </c>
      <c r="AR132" s="71"/>
      <c r="AS132" s="74"/>
      <c r="AT132" s="82"/>
      <c r="AU132" s="75" t="str">
        <f t="shared" si="52"/>
        <v/>
      </c>
      <c r="AV132" s="72">
        <f t="shared" si="76"/>
        <v>0</v>
      </c>
      <c r="AW132" s="72">
        <f t="shared" si="77"/>
        <v>0</v>
      </c>
      <c r="AX132" s="72" t="str">
        <f t="shared" si="78"/>
        <v>0</v>
      </c>
      <c r="AY132" s="72" t="str">
        <f>IF(ISBLANK(AT132), "", (POWER(AT132/VLOOKUP(AX132,Anthro_Calc!C:P,13,FALSE),VLOOKUP(AX132,Anthro_Calc!C:P,12,FALSE))-1) / (VLOOKUP(AX132,Anthro_Calc!C:P,14,FALSE)*VLOOKUP(AX132,Anthro_Calc!C:P,12,FALSE)))</f>
        <v/>
      </c>
      <c r="AZ132" s="72" t="str">
        <f>IF(ISBLANK(AT132), "", -3 + (AT132 -VLOOKUP(AX132,Anthro_Calc!C:P,4,FALSE)) / (VLOOKUP(AX132,Anthro_Calc!C:P,5,FALSE) - VLOOKUP(AX132,Anthro_Calc!C:P,4,FALSE)))</f>
        <v/>
      </c>
      <c r="BA132" s="72" t="str">
        <f>IF(ISBLANK(AT132), "", 3 + (AT132 -VLOOKUP(AX132,Anthro_Calc!C:P,10,FALSE)) / (VLOOKUP(AX132,Anthro_Calc!C:P,10,FALSE) - VLOOKUP(AX132,Anthro_Calc!C:P,9,FALSE)))</f>
        <v/>
      </c>
      <c r="BB132" s="120" t="str">
        <f t="shared" si="79"/>
        <v/>
      </c>
      <c r="BC132" s="117" t="str">
        <f t="shared" si="80"/>
        <v/>
      </c>
      <c r="BD132" s="104" t="str">
        <f t="shared" si="53"/>
        <v/>
      </c>
      <c r="BE132" s="76" t="str">
        <f t="shared" si="54"/>
        <v/>
      </c>
      <c r="BF132" s="73" t="str">
        <f t="shared" si="81"/>
        <v/>
      </c>
      <c r="BG132" s="73" t="str">
        <f t="shared" si="55"/>
        <v/>
      </c>
      <c r="BH132" s="77"/>
      <c r="BI132" s="133"/>
      <c r="BJ132" s="71"/>
      <c r="BK132" s="74"/>
      <c r="BL132" s="78"/>
      <c r="BM132" s="75" t="str">
        <f t="shared" si="56"/>
        <v/>
      </c>
      <c r="BN132" s="72">
        <f t="shared" si="82"/>
        <v>0</v>
      </c>
      <c r="BO132" s="72">
        <f t="shared" si="99"/>
        <v>0</v>
      </c>
      <c r="BP132" s="72" t="str">
        <f t="shared" si="83"/>
        <v>0</v>
      </c>
      <c r="BQ132" s="72" t="str">
        <f>IF(ISBLANK(BL132), "", (POWER(BL132/VLOOKUP(BP132,Anthro_Calc!C:P,13,FALSE),VLOOKUP(BP132,Anthro_Calc!C:P,12,FALSE))-1) / (VLOOKUP(BP132,Anthro_Calc!C:P,14,FALSE)*VLOOKUP(BP132,Anthro_Calc!C:P,12,FALSE)))</f>
        <v/>
      </c>
      <c r="BR132" s="72" t="str">
        <f>IF(ISBLANK(BL132), "", -3 + (BL132 -VLOOKUP(BP132,Anthro_Calc!C:P,4,FALSE)) / (VLOOKUP(BP132,Anthro_Calc!C:P,5,FALSE) - VLOOKUP(BP132,Anthro_Calc!C:P,4,FALSE)))</f>
        <v/>
      </c>
      <c r="BS132" s="72" t="str">
        <f>IF(ISBLANK(BL132), "", 3 + (BL132 -VLOOKUP(BP132,Anthro_Calc!C:P,10,FALSE)) / (VLOOKUP(BP132,Anthro_Calc!C:P,10,FALSE) - VLOOKUP(BP132,Anthro_Calc!C:P,9,FALSE)))</f>
        <v/>
      </c>
      <c r="BT132" s="120" t="str">
        <f t="shared" si="84"/>
        <v/>
      </c>
      <c r="BU132" s="117" t="str">
        <f t="shared" si="85"/>
        <v/>
      </c>
      <c r="BV132" s="104" t="str">
        <f t="shared" si="86"/>
        <v/>
      </c>
      <c r="BW132" s="73" t="str">
        <f t="shared" si="57"/>
        <v/>
      </c>
      <c r="BX132" s="77"/>
      <c r="BY132" s="73" t="str">
        <f>IF(ISBLANK(BL132), "", VLOOKUP(Z132&amp;" "&amp;BV132&amp;" "&amp;BW132,Graduation_Criteria!$D$2:$E$34,2,FALSE))</f>
        <v/>
      </c>
      <c r="BZ132" s="73" t="str">
        <f t="shared" si="58"/>
        <v/>
      </c>
      <c r="CA132" s="71"/>
      <c r="CB132" s="74"/>
      <c r="CC132" s="74"/>
      <c r="CD132" s="115" t="str">
        <f t="shared" si="59"/>
        <v/>
      </c>
      <c r="CE132" s="79">
        <f t="shared" si="87"/>
        <v>0</v>
      </c>
      <c r="CF132" s="79">
        <f t="shared" si="88"/>
        <v>0</v>
      </c>
      <c r="CG132" s="79" t="str">
        <f t="shared" si="89"/>
        <v>0</v>
      </c>
      <c r="CH132" s="79" t="str">
        <f>IF(ISBLANK(CC132), "", (POWER(CC132/VLOOKUP(CG132,Anthro_Calc!C:P,13,FALSE),VLOOKUP(CG132,Anthro_Calc!C:P,12,FALSE))-1) / (VLOOKUP(CG132,Anthro_Calc!C:P,14,FALSE)*VLOOKUP(CG132,Anthro_Calc!C:P,12,FALSE)))</f>
        <v/>
      </c>
      <c r="CI132" s="79" t="str">
        <f>IF(ISBLANK(CC132), "", -3 + (CC132 -VLOOKUP(CG132,Anthro_Calc!C:P,4,FALSE)) / (VLOOKUP(CG132,Anthro_Calc!C:P,5,FALSE) - VLOOKUP(CG132,Anthro_Calc!C:P,4,FALSE)))</f>
        <v/>
      </c>
      <c r="CJ132" s="79" t="str">
        <f>IF(ISBLANK(CC132), "", 3 + (CC132 -VLOOKUP(CG132,Anthro_Calc!C:P,10,FALSE)) / (VLOOKUP(CG132,Anthro_Calc!C:P,10,FALSE) - VLOOKUP(CG132,Anthro_Calc!C:P,9,FALSE)))</f>
        <v/>
      </c>
      <c r="CK132" s="129" t="str">
        <f t="shared" si="90"/>
        <v/>
      </c>
      <c r="CL132" s="117" t="str">
        <f t="shared" si="91"/>
        <v/>
      </c>
      <c r="CM132" s="104" t="str">
        <f t="shared" si="92"/>
        <v/>
      </c>
      <c r="CN132" s="77"/>
      <c r="CO132" s="71"/>
      <c r="CP132" s="74"/>
      <c r="CQ132" s="74"/>
      <c r="CR132" s="118" t="str">
        <f t="shared" si="60"/>
        <v/>
      </c>
      <c r="CS132" s="119">
        <f t="shared" si="93"/>
        <v>0</v>
      </c>
      <c r="CT132" s="119">
        <f t="shared" si="94"/>
        <v>0</v>
      </c>
      <c r="CU132" s="119" t="str">
        <f t="shared" si="95"/>
        <v>0</v>
      </c>
      <c r="CV132" s="119" t="str">
        <f>IF(ISBLANK(CQ132), "", (POWER(CQ132/VLOOKUP(CU132,Anthro_Calc!C:P,13,FALSE),VLOOKUP(CU132,Anthro_Calc!C:P,12,FALSE))-1) / (VLOOKUP(CU132,Anthro_Calc!C:P,14,FALSE)*VLOOKUP(CU132,Anthro_Calc!C:P,12,FALSE)))</f>
        <v/>
      </c>
      <c r="CW132" s="119" t="str">
        <f>IF(ISBLANK(CQ132), "", -3 + (CQ132 -VLOOKUP(CU132,Anthro_Calc!C:P,4,FALSE)) / (VLOOKUP(CU132,Anthro_Calc!C:P,5,FALSE) - VLOOKUP(CU132,Anthro_Calc!C:P,4,FALSE)))</f>
        <v/>
      </c>
      <c r="CX132" s="119" t="str">
        <f>IF(ISBLANK(CQ132), "", 3 + (CQ132 -VLOOKUP(CU132,Anthro_Calc!C:P,10,FALSE)) / (VLOOKUP(CU132,Anthro_Calc!C:P,10,FALSE) - VLOOKUP(CU132,Anthro_Calc!C:P,9,FALSE)))</f>
        <v/>
      </c>
      <c r="CY132" s="128" t="str">
        <f t="shared" si="96"/>
        <v/>
      </c>
      <c r="CZ132" s="117" t="str">
        <f t="shared" si="97"/>
        <v/>
      </c>
      <c r="DA132" s="104" t="str">
        <f t="shared" si="98"/>
        <v/>
      </c>
      <c r="DB132" s="135"/>
    </row>
    <row r="133" spans="1:106" s="80" customFormat="1" ht="15" customHeight="1">
      <c r="A133" s="134">
        <f t="shared" ref="A133:A196" si="100">ROW()-4</f>
        <v>129</v>
      </c>
      <c r="B133" s="66"/>
      <c r="C133" s="66"/>
      <c r="D133" s="66"/>
      <c r="E133" s="66"/>
      <c r="F133" s="66"/>
      <c r="G133" s="66"/>
      <c r="H133" s="66"/>
      <c r="I133" s="66"/>
      <c r="J133" s="66"/>
      <c r="K133" s="66"/>
      <c r="L133" s="66"/>
      <c r="M133" s="71"/>
      <c r="N133" s="69" t="str">
        <f t="shared" ca="1" si="61"/>
        <v/>
      </c>
      <c r="O133" s="70"/>
      <c r="P133" s="70"/>
      <c r="Q133" s="71"/>
      <c r="R133" s="82"/>
      <c r="S133" s="72" t="str">
        <f t="shared" si="62"/>
        <v/>
      </c>
      <c r="T133" s="72" t="str">
        <f t="shared" si="63"/>
        <v/>
      </c>
      <c r="U133" s="72" t="str">
        <f t="shared" si="64"/>
        <v/>
      </c>
      <c r="V133" s="72" t="str">
        <f>IF(ISBLANK(R133), "", (POWER(R133/VLOOKUP(U133,Anthro_Calc!C:P,13,FALSE),VLOOKUP(U133,Anthro_Calc!C:P,12,FALSE))-1) / (VLOOKUP(U133,Anthro_Calc!C:P,14,FALSE)*VLOOKUP(U133,Anthro_Calc!C:P,12,FALSE)))</f>
        <v/>
      </c>
      <c r="W133" s="72" t="str">
        <f>IF(ISBLANK(R133), "", -3 + (R133 -VLOOKUP(U133,Anthro_Calc!C:P,4,FALSE)) / (VLOOKUP(U133,Anthro_Calc!C:P,5,FALSE) - VLOOKUP(U133,Anthro_Calc!C:P,4,FALSE)))</f>
        <v/>
      </c>
      <c r="X133" s="72" t="str">
        <f>IF(ISBLANK(R133), "", 3 + (R133 -VLOOKUP(U133,Anthro_Calc!C:P,10,FALSE)) / (VLOOKUP(U133,Anthro_Calc!C:P,10,FALSE) - VLOOKUP(U133,Anthro_Calc!C:P,9,FALSE)))</f>
        <v/>
      </c>
      <c r="Y133" s="120" t="str">
        <f t="shared" si="65"/>
        <v/>
      </c>
      <c r="Z133" s="117" t="str">
        <f t="shared" si="66"/>
        <v/>
      </c>
      <c r="AA133" s="104" t="str">
        <f t="shared" si="67"/>
        <v/>
      </c>
      <c r="AB133" s="71"/>
      <c r="AC133" s="74"/>
      <c r="AD133" s="78"/>
      <c r="AE133" s="75" t="str">
        <f t="shared" si="68"/>
        <v/>
      </c>
      <c r="AF133" s="72">
        <f t="shared" si="69"/>
        <v>0</v>
      </c>
      <c r="AG133" s="72">
        <f t="shared" si="70"/>
        <v>0</v>
      </c>
      <c r="AH133" s="72" t="str">
        <f t="shared" si="71"/>
        <v>0</v>
      </c>
      <c r="AI133" s="72" t="str">
        <f>IF(ISBLANK(AD133), "", (POWER(AD133/VLOOKUP(AH133,Anthro_Calc!C:P,13,FALSE),VLOOKUP(AH133,Anthro_Calc!C:P,12,FALSE))-1) / (VLOOKUP(AH133,Anthro_Calc!C:P,14,FALSE)*VLOOKUP(AH133,Anthro_Calc!C:P,12,FALSE)))</f>
        <v/>
      </c>
      <c r="AJ133" s="72" t="str">
        <f>IF(ISBLANK(AD133), "", -3 + (AD133 -VLOOKUP(AH133,Anthro_Calc!C:P,4,FALSE)) / (VLOOKUP(AH133,Anthro_Calc!C:P,5,FALSE) - VLOOKUP(AH133,Anthro_Calc!C:P,4,FALSE)))</f>
        <v/>
      </c>
      <c r="AK133" s="72" t="str">
        <f>IF(ISBLANK(AD133), "", 3 + (AD133 -VLOOKUP(AH133,Anthro_Calc!C:P,10,FALSE)) / (VLOOKUP(AH133,Anthro_Calc!C:P,10,FALSE) - VLOOKUP(AH133,Anthro_Calc!C:P,9,FALSE)))</f>
        <v/>
      </c>
      <c r="AL133" s="120" t="str">
        <f t="shared" si="72"/>
        <v/>
      </c>
      <c r="AM133" s="117" t="str">
        <f t="shared" si="73"/>
        <v/>
      </c>
      <c r="AN133" s="104" t="str">
        <f t="shared" si="74"/>
        <v/>
      </c>
      <c r="AO133" s="76" t="str">
        <f t="shared" ref="AO133:AO196" si="101">IF(ISBLANK(AD133), "", IF(AE133&gt;=200,"Yes",IF(AD133&gt;0,"No","")))</f>
        <v/>
      </c>
      <c r="AP133" s="77"/>
      <c r="AQ133" s="77" t="str">
        <f t="shared" si="75"/>
        <v/>
      </c>
      <c r="AR133" s="71"/>
      <c r="AS133" s="74"/>
      <c r="AT133" s="82"/>
      <c r="AU133" s="75" t="str">
        <f t="shared" ref="AU133:AU196" si="102">IF(ISBLANK(AT133), "", ROUND((AT133-R133)*1000, 0))</f>
        <v/>
      </c>
      <c r="AV133" s="72">
        <f t="shared" si="76"/>
        <v>0</v>
      </c>
      <c r="AW133" s="72">
        <f t="shared" si="77"/>
        <v>0</v>
      </c>
      <c r="AX133" s="72" t="str">
        <f t="shared" si="78"/>
        <v>0</v>
      </c>
      <c r="AY133" s="72" t="str">
        <f>IF(ISBLANK(AT133), "", (POWER(AT133/VLOOKUP(AX133,Anthro_Calc!C:P,13,FALSE),VLOOKUP(AX133,Anthro_Calc!C:P,12,FALSE))-1) / (VLOOKUP(AX133,Anthro_Calc!C:P,14,FALSE)*VLOOKUP(AX133,Anthro_Calc!C:P,12,FALSE)))</f>
        <v/>
      </c>
      <c r="AZ133" s="72" t="str">
        <f>IF(ISBLANK(AT133), "", -3 + (AT133 -VLOOKUP(AX133,Anthro_Calc!C:P,4,FALSE)) / (VLOOKUP(AX133,Anthro_Calc!C:P,5,FALSE) - VLOOKUP(AX133,Anthro_Calc!C:P,4,FALSE)))</f>
        <v/>
      </c>
      <c r="BA133" s="72" t="str">
        <f>IF(ISBLANK(AT133), "", 3 + (AT133 -VLOOKUP(AX133,Anthro_Calc!C:P,10,FALSE)) / (VLOOKUP(AX133,Anthro_Calc!C:P,10,FALSE) - VLOOKUP(AX133,Anthro_Calc!C:P,9,FALSE)))</f>
        <v/>
      </c>
      <c r="BB133" s="120" t="str">
        <f t="shared" si="79"/>
        <v/>
      </c>
      <c r="BC133" s="117" t="str">
        <f t="shared" si="80"/>
        <v/>
      </c>
      <c r="BD133" s="104" t="str">
        <f t="shared" ref="BD133:BD196" si="103">IF(AND(ISERROR(FIND("Mild",$D$2)),BC133="MILD"),"NORMAL",BC133)</f>
        <v/>
      </c>
      <c r="BE133" s="76" t="str">
        <f t="shared" ref="BE133:BE196" si="104">IF(ISBLANK(AT133), "", IF(AU133&gt;=400,"Yes",IF(AT133&gt;0,"No","")))</f>
        <v/>
      </c>
      <c r="BF133" s="73" t="str">
        <f t="shared" si="81"/>
        <v/>
      </c>
      <c r="BG133" s="73" t="str">
        <f t="shared" ref="BG133:BG196" si="105">IF(AND(BE133="No", OR(O133=2, O133=3)), "Refer child to health centre", IF(ISBLANK(AT133), "", "Continue to Monitor"))</f>
        <v/>
      </c>
      <c r="BH133" s="77"/>
      <c r="BI133" s="133"/>
      <c r="BJ133" s="71"/>
      <c r="BK133" s="74"/>
      <c r="BL133" s="78"/>
      <c r="BM133" s="75" t="str">
        <f t="shared" ref="BM133:BM196" si="106">IF(ISBLANK(BL133), "", ROUND((BL133-R133)*1000, 0))</f>
        <v/>
      </c>
      <c r="BN133" s="72">
        <f t="shared" si="82"/>
        <v>0</v>
      </c>
      <c r="BO133" s="72">
        <f t="shared" si="99"/>
        <v>0</v>
      </c>
      <c r="BP133" s="72" t="str">
        <f t="shared" si="83"/>
        <v>0</v>
      </c>
      <c r="BQ133" s="72" t="str">
        <f>IF(ISBLANK(BL133), "", (POWER(BL133/VLOOKUP(BP133,Anthro_Calc!C:P,13,FALSE),VLOOKUP(BP133,Anthro_Calc!C:P,12,FALSE))-1) / (VLOOKUP(BP133,Anthro_Calc!C:P,14,FALSE)*VLOOKUP(BP133,Anthro_Calc!C:P,12,FALSE)))</f>
        <v/>
      </c>
      <c r="BR133" s="72" t="str">
        <f>IF(ISBLANK(BL133), "", -3 + (BL133 -VLOOKUP(BP133,Anthro_Calc!C:P,4,FALSE)) / (VLOOKUP(BP133,Anthro_Calc!C:P,5,FALSE) - VLOOKUP(BP133,Anthro_Calc!C:P,4,FALSE)))</f>
        <v/>
      </c>
      <c r="BS133" s="72" t="str">
        <f>IF(ISBLANK(BL133), "", 3 + (BL133 -VLOOKUP(BP133,Anthro_Calc!C:P,10,FALSE)) / (VLOOKUP(BP133,Anthro_Calc!C:P,10,FALSE) - VLOOKUP(BP133,Anthro_Calc!C:P,9,FALSE)))</f>
        <v/>
      </c>
      <c r="BT133" s="120" t="str">
        <f t="shared" si="84"/>
        <v/>
      </c>
      <c r="BU133" s="117" t="str">
        <f t="shared" si="85"/>
        <v/>
      </c>
      <c r="BV133" s="104" t="str">
        <f t="shared" si="86"/>
        <v/>
      </c>
      <c r="BW133" s="73" t="str">
        <f t="shared" ref="BW133:BW196" si="107">IF(ISBLANK(BL133), "", IF(BM133&gt;=900,"Yes",IF(BL133&gt;0,"No","")))</f>
        <v/>
      </c>
      <c r="BX133" s="77"/>
      <c r="BY133" s="73" t="str">
        <f>IF(ISBLANK(BL133), "", VLOOKUP(Z133&amp;" "&amp;BV133&amp;" "&amp;BW133,Graduation_Criteria!$D$2:$E$34,2,FALSE))</f>
        <v/>
      </c>
      <c r="BZ133" s="73" t="str">
        <f t="shared" ref="BZ133:BZ196" si="108">IF(OR(ISBLANK(BL133), BY133="SHOULD NOT BE ADMITTED"), "", IF(BY133="GRADUATED", "CONTINUE MONITOR", IF(O133&gt;=3,"REFER TO HOSPITAL","REPEAT HEARTH")))</f>
        <v/>
      </c>
      <c r="CA133" s="71"/>
      <c r="CB133" s="74"/>
      <c r="CC133" s="74"/>
      <c r="CD133" s="115" t="str">
        <f t="shared" ref="CD133:CD196" si="109">IF(ISBLANK(CC133), "", (CC133-R133)*1000)</f>
        <v/>
      </c>
      <c r="CE133" s="79">
        <f t="shared" si="87"/>
        <v>0</v>
      </c>
      <c r="CF133" s="79">
        <f t="shared" si="88"/>
        <v>0</v>
      </c>
      <c r="CG133" s="79" t="str">
        <f t="shared" si="89"/>
        <v>0</v>
      </c>
      <c r="CH133" s="79" t="str">
        <f>IF(ISBLANK(CC133), "", (POWER(CC133/VLOOKUP(CG133,Anthro_Calc!C:P,13,FALSE),VLOOKUP(CG133,Anthro_Calc!C:P,12,FALSE))-1) / (VLOOKUP(CG133,Anthro_Calc!C:P,14,FALSE)*VLOOKUP(CG133,Anthro_Calc!C:P,12,FALSE)))</f>
        <v/>
      </c>
      <c r="CI133" s="79" t="str">
        <f>IF(ISBLANK(CC133), "", -3 + (CC133 -VLOOKUP(CG133,Anthro_Calc!C:P,4,FALSE)) / (VLOOKUP(CG133,Anthro_Calc!C:P,5,FALSE) - VLOOKUP(CG133,Anthro_Calc!C:P,4,FALSE)))</f>
        <v/>
      </c>
      <c r="CJ133" s="79" t="str">
        <f>IF(ISBLANK(CC133), "", 3 + (CC133 -VLOOKUP(CG133,Anthro_Calc!C:P,10,FALSE)) / (VLOOKUP(CG133,Anthro_Calc!C:P,10,FALSE) - VLOOKUP(CG133,Anthro_Calc!C:P,9,FALSE)))</f>
        <v/>
      </c>
      <c r="CK133" s="129" t="str">
        <f t="shared" si="90"/>
        <v/>
      </c>
      <c r="CL133" s="117" t="str">
        <f t="shared" si="91"/>
        <v/>
      </c>
      <c r="CM133" s="104" t="str">
        <f t="shared" si="92"/>
        <v/>
      </c>
      <c r="CN133" s="77"/>
      <c r="CO133" s="71"/>
      <c r="CP133" s="74"/>
      <c r="CQ133" s="74"/>
      <c r="CR133" s="118" t="str">
        <f t="shared" ref="CR133:CR196" si="110">IF(ISBLANK(CQ133), "", (CQ133-R133)*1000)</f>
        <v/>
      </c>
      <c r="CS133" s="119">
        <f t="shared" si="93"/>
        <v>0</v>
      </c>
      <c r="CT133" s="119">
        <f t="shared" si="94"/>
        <v>0</v>
      </c>
      <c r="CU133" s="119" t="str">
        <f t="shared" si="95"/>
        <v>0</v>
      </c>
      <c r="CV133" s="119" t="str">
        <f>IF(ISBLANK(CQ133), "", (POWER(CQ133/VLOOKUP(CU133,Anthro_Calc!C:P,13,FALSE),VLOOKUP(CU133,Anthro_Calc!C:P,12,FALSE))-1) / (VLOOKUP(CU133,Anthro_Calc!C:P,14,FALSE)*VLOOKUP(CU133,Anthro_Calc!C:P,12,FALSE)))</f>
        <v/>
      </c>
      <c r="CW133" s="119" t="str">
        <f>IF(ISBLANK(CQ133), "", -3 + (CQ133 -VLOOKUP(CU133,Anthro_Calc!C:P,4,FALSE)) / (VLOOKUP(CU133,Anthro_Calc!C:P,5,FALSE) - VLOOKUP(CU133,Anthro_Calc!C:P,4,FALSE)))</f>
        <v/>
      </c>
      <c r="CX133" s="119" t="str">
        <f>IF(ISBLANK(CQ133), "", 3 + (CQ133 -VLOOKUP(CU133,Anthro_Calc!C:P,10,FALSE)) / (VLOOKUP(CU133,Anthro_Calc!C:P,10,FALSE) - VLOOKUP(CU133,Anthro_Calc!C:P,9,FALSE)))</f>
        <v/>
      </c>
      <c r="CY133" s="128" t="str">
        <f t="shared" si="96"/>
        <v/>
      </c>
      <c r="CZ133" s="117" t="str">
        <f t="shared" si="97"/>
        <v/>
      </c>
      <c r="DA133" s="104" t="str">
        <f t="shared" si="98"/>
        <v/>
      </c>
      <c r="DB133" s="135"/>
    </row>
    <row r="134" spans="1:106" s="80" customFormat="1" ht="15" customHeight="1">
      <c r="A134" s="134">
        <f t="shared" si="100"/>
        <v>130</v>
      </c>
      <c r="B134" s="66"/>
      <c r="C134" s="66"/>
      <c r="D134" s="66"/>
      <c r="E134" s="66"/>
      <c r="F134" s="66"/>
      <c r="G134" s="66"/>
      <c r="H134" s="66"/>
      <c r="I134" s="66"/>
      <c r="J134" s="66"/>
      <c r="K134" s="66"/>
      <c r="L134" s="66"/>
      <c r="M134" s="71"/>
      <c r="N134" s="69" t="str">
        <f t="shared" ref="N134:N197" ca="1" si="111">IF(ISBLANK(M134), "", ROUND((TODAY()-M134)/365*12,0))</f>
        <v/>
      </c>
      <c r="O134" s="70"/>
      <c r="P134" s="70"/>
      <c r="Q134" s="71"/>
      <c r="R134" s="82"/>
      <c r="S134" s="72" t="str">
        <f t="shared" ref="S134:S197" si="112">IF(ISBLANK(R134), "", ROUND((Q134-M134)/30.4,0))</f>
        <v/>
      </c>
      <c r="T134" s="72" t="str">
        <f t="shared" ref="T134:T197" si="113">IF(ISBLANK(R134), "", Q134-M134)</f>
        <v/>
      </c>
      <c r="U134" s="72" t="str">
        <f t="shared" ref="U134:U197" si="114">L134&amp;T134</f>
        <v/>
      </c>
      <c r="V134" s="72" t="str">
        <f>IF(ISBLANK(R134), "", (POWER(R134/VLOOKUP(U134,Anthro_Calc!C:P,13,FALSE),VLOOKUP(U134,Anthro_Calc!C:P,12,FALSE))-1) / (VLOOKUP(U134,Anthro_Calc!C:P,14,FALSE)*VLOOKUP(U134,Anthro_Calc!C:P,12,FALSE)))</f>
        <v/>
      </c>
      <c r="W134" s="72" t="str">
        <f>IF(ISBLANK(R134), "", -3 + (R134 -VLOOKUP(U134,Anthro_Calc!C:P,4,FALSE)) / (VLOOKUP(U134,Anthro_Calc!C:P,5,FALSE) - VLOOKUP(U134,Anthro_Calc!C:P,4,FALSE)))</f>
        <v/>
      </c>
      <c r="X134" s="72" t="str">
        <f>IF(ISBLANK(R134), "", 3 + (R134 -VLOOKUP(U134,Anthro_Calc!C:P,10,FALSE)) / (VLOOKUP(U134,Anthro_Calc!C:P,10,FALSE) - VLOOKUP(U134,Anthro_Calc!C:P,9,FALSE)))</f>
        <v/>
      </c>
      <c r="Y134" s="120" t="str">
        <f t="shared" ref="Y134:Y197" si="115">IF(V134="", "", IF(V134&gt;3, X134, IF(V134&lt;-3, W134, V134)))</f>
        <v/>
      </c>
      <c r="Z134" s="117" t="str">
        <f t="shared" ref="Z134:Z197" si="116">IF(ISBLANK(R134), "", IF(OR(Y134 &lt; -5, Y134&gt;5), "Please check weight and DOB again", IF(Y134&lt;=-3,"SEVERE", IF(Y134&lt;=-2,"MODERATE", IF(Y134&lt;=-1, "MILD", "Child is healthy. Do NOT admit into PDH")))))</f>
        <v/>
      </c>
      <c r="AA134" s="104" t="str">
        <f t="shared" ref="AA134:AA197" si="117">IF(AND(ISERROR(FIND("Mild",$D$2)),Z134="MILD"),"NORMAL",Z134)</f>
        <v/>
      </c>
      <c r="AB134" s="71"/>
      <c r="AC134" s="74"/>
      <c r="AD134" s="78"/>
      <c r="AE134" s="75" t="str">
        <f t="shared" ref="AE134:AE197" si="118">IF(ISBLANK(AD134), "", ROUND((AD134-R134)*1000, 0))</f>
        <v/>
      </c>
      <c r="AF134" s="72">
        <f t="shared" ref="AF134:AF197" si="119">ROUND((AB134-M134)/30.4,0)</f>
        <v>0</v>
      </c>
      <c r="AG134" s="72">
        <f t="shared" ref="AG134:AG197" si="120">AB134-M134</f>
        <v>0</v>
      </c>
      <c r="AH134" s="72" t="str">
        <f t="shared" ref="AH134:AH197" si="121">L134&amp;AG134</f>
        <v>0</v>
      </c>
      <c r="AI134" s="72" t="str">
        <f>IF(ISBLANK(AD134), "", (POWER(AD134/VLOOKUP(AH134,Anthro_Calc!C:P,13,FALSE),VLOOKUP(AH134,Anthro_Calc!C:P,12,FALSE))-1) / (VLOOKUP(AH134,Anthro_Calc!C:P,14,FALSE)*VLOOKUP(AH134,Anthro_Calc!C:P,12,FALSE)))</f>
        <v/>
      </c>
      <c r="AJ134" s="72" t="str">
        <f>IF(ISBLANK(AD134), "", -3 + (AD134 -VLOOKUP(AH134,Anthro_Calc!C:P,4,FALSE)) / (VLOOKUP(AH134,Anthro_Calc!C:P,5,FALSE) - VLOOKUP(AH134,Anthro_Calc!C:P,4,FALSE)))</f>
        <v/>
      </c>
      <c r="AK134" s="72" t="str">
        <f>IF(ISBLANK(AD134), "", 3 + (AD134 -VLOOKUP(AH134,Anthro_Calc!C:P,10,FALSE)) / (VLOOKUP(AH134,Anthro_Calc!C:P,10,FALSE) - VLOOKUP(AH134,Anthro_Calc!C:P,9,FALSE)))</f>
        <v/>
      </c>
      <c r="AL134" s="120" t="str">
        <f t="shared" ref="AL134:AL197" si="122">IF(AI134="", "", IF(AI134&gt;3, AK134, IF(AI134&lt;-3, AJ134, AI134)))</f>
        <v/>
      </c>
      <c r="AM134" s="117" t="str">
        <f t="shared" ref="AM134:AM197" si="123">IF(ISBLANK(AD134), "", IF(OR(AL134&lt; - 5, AL134 &gt; 5), "Please check weight and DOB again", IF(AL134&lt;=-3,"SEVERE", IF(AL134&lt;=-2,"MODERATE", IF(AL134&lt;=-1, "MILD", "NORMAL")))))</f>
        <v/>
      </c>
      <c r="AN134" s="104" t="str">
        <f t="shared" ref="AN134:AN197" si="124">IF(AND(ISERROR(FIND("Mild",$D$2)),AM134="MILD"),"NORMAL",AM134)</f>
        <v/>
      </c>
      <c r="AO134" s="76" t="str">
        <f t="shared" si="101"/>
        <v/>
      </c>
      <c r="AP134" s="77"/>
      <c r="AQ134" s="77" t="str">
        <f t="shared" ref="AQ134:AQ197" si="125">IF(AN134="NORMAL","GRADUATED",IF(AN134="MILD", "GRADUATED", IF(AN134="MODERATE","NOT-GRADUATED",IF(AN134="SEVERE","NOT-GRADUATED",""))))</f>
        <v/>
      </c>
      <c r="AR134" s="71"/>
      <c r="AS134" s="74"/>
      <c r="AT134" s="82"/>
      <c r="AU134" s="75" t="str">
        <f t="shared" si="102"/>
        <v/>
      </c>
      <c r="AV134" s="72">
        <f t="shared" ref="AV134:AV197" si="126">ROUND((AR134-M134)/30.4,0)</f>
        <v>0</v>
      </c>
      <c r="AW134" s="72">
        <f t="shared" ref="AW134:AW197" si="127">AR134-M134</f>
        <v>0</v>
      </c>
      <c r="AX134" s="72" t="str">
        <f t="shared" ref="AX134:AX197" si="128">L134&amp;AW134</f>
        <v>0</v>
      </c>
      <c r="AY134" s="72" t="str">
        <f>IF(ISBLANK(AT134), "", (POWER(AT134/VLOOKUP(AX134,Anthro_Calc!C:P,13,FALSE),VLOOKUP(AX134,Anthro_Calc!C:P,12,FALSE))-1) / (VLOOKUP(AX134,Anthro_Calc!C:P,14,FALSE)*VLOOKUP(AX134,Anthro_Calc!C:P,12,FALSE)))</f>
        <v/>
      </c>
      <c r="AZ134" s="72" t="str">
        <f>IF(ISBLANK(AT134), "", -3 + (AT134 -VLOOKUP(AX134,Anthro_Calc!C:P,4,FALSE)) / (VLOOKUP(AX134,Anthro_Calc!C:P,5,FALSE) - VLOOKUP(AX134,Anthro_Calc!C:P,4,FALSE)))</f>
        <v/>
      </c>
      <c r="BA134" s="72" t="str">
        <f>IF(ISBLANK(AT134), "", 3 + (AT134 -VLOOKUP(AX134,Anthro_Calc!C:P,10,FALSE)) / (VLOOKUP(AX134,Anthro_Calc!C:P,10,FALSE) - VLOOKUP(AX134,Anthro_Calc!C:P,9,FALSE)))</f>
        <v/>
      </c>
      <c r="BB134" s="120" t="str">
        <f t="shared" ref="BB134:BB197" si="129">IF(AY134="", "", IF(AY134&gt;3, BA134, IF(AY134&lt;-3, AZ134, AY134)))</f>
        <v/>
      </c>
      <c r="BC134" s="117" t="str">
        <f t="shared" ref="BC134:BC197" si="130">IF(ISBLANK(AT134), "", IF(OR(BB134&lt;-5, BB134&gt;5), "Please check weight and DOB again", IF(BB134&lt;=-3,"SEVERE", IF(BB134&lt;=-2,"MODERATE", IF(BB134&lt;=-1, "MILD", "NORMAL")))))</f>
        <v/>
      </c>
      <c r="BD134" s="104" t="str">
        <f t="shared" si="103"/>
        <v/>
      </c>
      <c r="BE134" s="76" t="str">
        <f t="shared" si="104"/>
        <v/>
      </c>
      <c r="BF134" s="73" t="str">
        <f t="shared" ref="BF134:BF197" si="131">IF(BD134="NORMAL","GRADUATED",IF(BD134="MILD", "GRADUATED", IF(BD134="MODERATE","NOT-GRADUATED",IF(BD134="SEVERE","NOT-GRADUATED",""))))</f>
        <v/>
      </c>
      <c r="BG134" s="73" t="str">
        <f t="shared" si="105"/>
        <v/>
      </c>
      <c r="BH134" s="77"/>
      <c r="BI134" s="133"/>
      <c r="BJ134" s="71"/>
      <c r="BK134" s="74"/>
      <c r="BL134" s="78"/>
      <c r="BM134" s="75" t="str">
        <f t="shared" si="106"/>
        <v/>
      </c>
      <c r="BN134" s="72">
        <f t="shared" ref="BN134:BN197" si="132">ROUND((BJ134-M134)/30.4,0)</f>
        <v>0</v>
      </c>
      <c r="BO134" s="72">
        <f t="shared" si="99"/>
        <v>0</v>
      </c>
      <c r="BP134" s="72" t="str">
        <f t="shared" ref="BP134:BP197" si="133">L134&amp;BO134</f>
        <v>0</v>
      </c>
      <c r="BQ134" s="72" t="str">
        <f>IF(ISBLANK(BL134), "", (POWER(BL134/VLOOKUP(BP134,Anthro_Calc!C:P,13,FALSE),VLOOKUP(BP134,Anthro_Calc!C:P,12,FALSE))-1) / (VLOOKUP(BP134,Anthro_Calc!C:P,14,FALSE)*VLOOKUP(BP134,Anthro_Calc!C:P,12,FALSE)))</f>
        <v/>
      </c>
      <c r="BR134" s="72" t="str">
        <f>IF(ISBLANK(BL134), "", -3 + (BL134 -VLOOKUP(BP134,Anthro_Calc!C:P,4,FALSE)) / (VLOOKUP(BP134,Anthro_Calc!C:P,5,FALSE) - VLOOKUP(BP134,Anthro_Calc!C:P,4,FALSE)))</f>
        <v/>
      </c>
      <c r="BS134" s="72" t="str">
        <f>IF(ISBLANK(BL134), "", 3 + (BL134 -VLOOKUP(BP134,Anthro_Calc!C:P,10,FALSE)) / (VLOOKUP(BP134,Anthro_Calc!C:P,10,FALSE) - VLOOKUP(BP134,Anthro_Calc!C:P,9,FALSE)))</f>
        <v/>
      </c>
      <c r="BT134" s="120" t="str">
        <f t="shared" ref="BT134:BT197" si="134">IF(BQ134="", "", IF(BQ134&gt;3, BS134, IF(BQ134&lt;-3, BR134, BQ134)))</f>
        <v/>
      </c>
      <c r="BU134" s="117" t="str">
        <f t="shared" ref="BU134:BU197" si="135">IF(ISBLANK(BL134), "", IF(OR(BT134 &lt;-5, BT134&gt;5), "Please check weight and DOB again", IF(BT134&lt;=-3,"SEVERE", IF(BT134&lt;=-2,"MODERATE", IF(BT134&lt;=-1, "MILD", "NORMAL")))))</f>
        <v/>
      </c>
      <c r="BV134" s="104" t="str">
        <f t="shared" ref="BV134:BV197" si="136">IF(AND(ISERROR(FIND("Mild",$D$2)),BU134="MILD"),"NORMAL",BU134)</f>
        <v/>
      </c>
      <c r="BW134" s="73" t="str">
        <f t="shared" si="107"/>
        <v/>
      </c>
      <c r="BX134" s="77"/>
      <c r="BY134" s="73" t="str">
        <f>IF(ISBLANK(BL134), "", VLOOKUP(Z134&amp;" "&amp;BV134&amp;" "&amp;BW134,Graduation_Criteria!$D$2:$E$34,2,FALSE))</f>
        <v/>
      </c>
      <c r="BZ134" s="73" t="str">
        <f t="shared" si="108"/>
        <v/>
      </c>
      <c r="CA134" s="71"/>
      <c r="CB134" s="74"/>
      <c r="CC134" s="74"/>
      <c r="CD134" s="115" t="str">
        <f t="shared" si="109"/>
        <v/>
      </c>
      <c r="CE134" s="79">
        <f t="shared" ref="CE134:CE197" si="137">ROUND((CA134-M134)/30.4,0)</f>
        <v>0</v>
      </c>
      <c r="CF134" s="79">
        <f t="shared" ref="CF134:CF197" si="138">CA134-M134</f>
        <v>0</v>
      </c>
      <c r="CG134" s="79" t="str">
        <f t="shared" ref="CG134:CG197" si="139">L134&amp;CF134</f>
        <v>0</v>
      </c>
      <c r="CH134" s="79" t="str">
        <f>IF(ISBLANK(CC134), "", (POWER(CC134/VLOOKUP(CG134,Anthro_Calc!C:P,13,FALSE),VLOOKUP(CG134,Anthro_Calc!C:P,12,FALSE))-1) / (VLOOKUP(CG134,Anthro_Calc!C:P,14,FALSE)*VLOOKUP(CG134,Anthro_Calc!C:P,12,FALSE)))</f>
        <v/>
      </c>
      <c r="CI134" s="79" t="str">
        <f>IF(ISBLANK(CC134), "", -3 + (CC134 -VLOOKUP(CG134,Anthro_Calc!C:P,4,FALSE)) / (VLOOKUP(CG134,Anthro_Calc!C:P,5,FALSE) - VLOOKUP(CG134,Anthro_Calc!C:P,4,FALSE)))</f>
        <v/>
      </c>
      <c r="CJ134" s="79" t="str">
        <f>IF(ISBLANK(CC134), "", 3 + (CC134 -VLOOKUP(CG134,Anthro_Calc!C:P,10,FALSE)) / (VLOOKUP(CG134,Anthro_Calc!C:P,10,FALSE) - VLOOKUP(CG134,Anthro_Calc!C:P,9,FALSE)))</f>
        <v/>
      </c>
      <c r="CK134" s="129" t="str">
        <f t="shared" ref="CK134:CK197" si="140">IF(CH134="", "", IF(CH134&gt;3, CJ134, IF(CH134&lt;-3, CI134, CH134)))</f>
        <v/>
      </c>
      <c r="CL134" s="117" t="str">
        <f t="shared" ref="CL134:CL197" si="141">IF(ISBLANK(CC134), "", IF(OR(CK134&lt;-5, CK134&gt;5), "Please check weight and DOB again", IF(CK134&lt;=-3,"SEVERE", IF(CK134&lt;=-2,"MODERATE", IF(CK134&lt;=-1, "MILD", "NORMAL")))))</f>
        <v/>
      </c>
      <c r="CM134" s="104" t="str">
        <f t="shared" ref="CM134:CM197" si="142">IF(AND(ISERROR(FIND("Mild",$D$2)),CL134="MILD"),"NORMAL",CL134)</f>
        <v/>
      </c>
      <c r="CN134" s="77"/>
      <c r="CO134" s="71"/>
      <c r="CP134" s="74"/>
      <c r="CQ134" s="74"/>
      <c r="CR134" s="118" t="str">
        <f t="shared" si="110"/>
        <v/>
      </c>
      <c r="CS134" s="119">
        <f t="shared" ref="CS134:CS197" si="143">ROUND((CO134-M134)/30.4,0)</f>
        <v>0</v>
      </c>
      <c r="CT134" s="119">
        <f t="shared" ref="CT134:CT197" si="144">CO134-M134</f>
        <v>0</v>
      </c>
      <c r="CU134" s="119" t="str">
        <f t="shared" ref="CU134:CU197" si="145">L134&amp;CT134</f>
        <v>0</v>
      </c>
      <c r="CV134" s="119" t="str">
        <f>IF(ISBLANK(CQ134), "", (POWER(CQ134/VLOOKUP(CU134,Anthro_Calc!C:P,13,FALSE),VLOOKUP(CU134,Anthro_Calc!C:P,12,FALSE))-1) / (VLOOKUP(CU134,Anthro_Calc!C:P,14,FALSE)*VLOOKUP(CU134,Anthro_Calc!C:P,12,FALSE)))</f>
        <v/>
      </c>
      <c r="CW134" s="119" t="str">
        <f>IF(ISBLANK(CQ134), "", -3 + (CQ134 -VLOOKUP(CU134,Anthro_Calc!C:P,4,FALSE)) / (VLOOKUP(CU134,Anthro_Calc!C:P,5,FALSE) - VLOOKUP(CU134,Anthro_Calc!C:P,4,FALSE)))</f>
        <v/>
      </c>
      <c r="CX134" s="119" t="str">
        <f>IF(ISBLANK(CQ134), "", 3 + (CQ134 -VLOOKUP(CU134,Anthro_Calc!C:P,10,FALSE)) / (VLOOKUP(CU134,Anthro_Calc!C:P,10,FALSE) - VLOOKUP(CU134,Anthro_Calc!C:P,9,FALSE)))</f>
        <v/>
      </c>
      <c r="CY134" s="128" t="str">
        <f t="shared" ref="CY134:CY197" si="146">IF(CV134="", "", IF(CV134&gt;3, CX134, IF(CV134&lt;-3, CW134, CV134)))</f>
        <v/>
      </c>
      <c r="CZ134" s="117" t="str">
        <f t="shared" ref="CZ134:CZ197" si="147">IF(ISBLANK(CQ134),"",IF(OR(CY134&lt;-5,CY134&gt;5),"Please check weight and DOB again",IF(CY134&lt;=-3,"SEVERE",IF(CY134&lt;=-2,"MODERATE",IF(CY134&lt;=-1,"MILD","NORMAL")))))</f>
        <v/>
      </c>
      <c r="DA134" s="104" t="str">
        <f t="shared" ref="DA134:DA197" si="148">IF(AND(ISERROR(FIND("Mild",$D$2)),CZ134="MILD"),"NORMAL",CZ134)</f>
        <v/>
      </c>
      <c r="DB134" s="135"/>
    </row>
    <row r="135" spans="1:106" s="80" customFormat="1" ht="15" customHeight="1">
      <c r="A135" s="134">
        <f t="shared" si="100"/>
        <v>131</v>
      </c>
      <c r="B135" s="66"/>
      <c r="C135" s="66"/>
      <c r="D135" s="66"/>
      <c r="E135" s="66"/>
      <c r="F135" s="66"/>
      <c r="G135" s="66"/>
      <c r="H135" s="66"/>
      <c r="I135" s="66"/>
      <c r="J135" s="66"/>
      <c r="K135" s="66"/>
      <c r="L135" s="66"/>
      <c r="M135" s="71"/>
      <c r="N135" s="69" t="str">
        <f t="shared" ca="1" si="111"/>
        <v/>
      </c>
      <c r="O135" s="70"/>
      <c r="P135" s="70"/>
      <c r="Q135" s="71"/>
      <c r="R135" s="82"/>
      <c r="S135" s="72" t="str">
        <f t="shared" si="112"/>
        <v/>
      </c>
      <c r="T135" s="72" t="str">
        <f t="shared" si="113"/>
        <v/>
      </c>
      <c r="U135" s="72" t="str">
        <f t="shared" si="114"/>
        <v/>
      </c>
      <c r="V135" s="72" t="str">
        <f>IF(ISBLANK(R135), "", (POWER(R135/VLOOKUP(U135,Anthro_Calc!C:P,13,FALSE),VLOOKUP(U135,Anthro_Calc!C:P,12,FALSE))-1) / (VLOOKUP(U135,Anthro_Calc!C:P,14,FALSE)*VLOOKUP(U135,Anthro_Calc!C:P,12,FALSE)))</f>
        <v/>
      </c>
      <c r="W135" s="72" t="str">
        <f>IF(ISBLANK(R135), "", -3 + (R135 -VLOOKUP(U135,Anthro_Calc!C:P,4,FALSE)) / (VLOOKUP(U135,Anthro_Calc!C:P,5,FALSE) - VLOOKUP(U135,Anthro_Calc!C:P,4,FALSE)))</f>
        <v/>
      </c>
      <c r="X135" s="72" t="str">
        <f>IF(ISBLANK(R135), "", 3 + (R135 -VLOOKUP(U135,Anthro_Calc!C:P,10,FALSE)) / (VLOOKUP(U135,Anthro_Calc!C:P,10,FALSE) - VLOOKUP(U135,Anthro_Calc!C:P,9,FALSE)))</f>
        <v/>
      </c>
      <c r="Y135" s="120" t="str">
        <f t="shared" si="115"/>
        <v/>
      </c>
      <c r="Z135" s="117" t="str">
        <f t="shared" si="116"/>
        <v/>
      </c>
      <c r="AA135" s="104" t="str">
        <f t="shared" si="117"/>
        <v/>
      </c>
      <c r="AB135" s="71"/>
      <c r="AC135" s="74"/>
      <c r="AD135" s="78"/>
      <c r="AE135" s="75" t="str">
        <f t="shared" si="118"/>
        <v/>
      </c>
      <c r="AF135" s="72">
        <f t="shared" si="119"/>
        <v>0</v>
      </c>
      <c r="AG135" s="72">
        <f t="shared" si="120"/>
        <v>0</v>
      </c>
      <c r="AH135" s="72" t="str">
        <f t="shared" si="121"/>
        <v>0</v>
      </c>
      <c r="AI135" s="72" t="str">
        <f>IF(ISBLANK(AD135), "", (POWER(AD135/VLOOKUP(AH135,Anthro_Calc!C:P,13,FALSE),VLOOKUP(AH135,Anthro_Calc!C:P,12,FALSE))-1) / (VLOOKUP(AH135,Anthro_Calc!C:P,14,FALSE)*VLOOKUP(AH135,Anthro_Calc!C:P,12,FALSE)))</f>
        <v/>
      </c>
      <c r="AJ135" s="72" t="str">
        <f>IF(ISBLANK(AD135), "", -3 + (AD135 -VLOOKUP(AH135,Anthro_Calc!C:P,4,FALSE)) / (VLOOKUP(AH135,Anthro_Calc!C:P,5,FALSE) - VLOOKUP(AH135,Anthro_Calc!C:P,4,FALSE)))</f>
        <v/>
      </c>
      <c r="AK135" s="72" t="str">
        <f>IF(ISBLANK(AD135), "", 3 + (AD135 -VLOOKUP(AH135,Anthro_Calc!C:P,10,FALSE)) / (VLOOKUP(AH135,Anthro_Calc!C:P,10,FALSE) - VLOOKUP(AH135,Anthro_Calc!C:P,9,FALSE)))</f>
        <v/>
      </c>
      <c r="AL135" s="120" t="str">
        <f t="shared" si="122"/>
        <v/>
      </c>
      <c r="AM135" s="117" t="str">
        <f t="shared" si="123"/>
        <v/>
      </c>
      <c r="AN135" s="104" t="str">
        <f t="shared" si="124"/>
        <v/>
      </c>
      <c r="AO135" s="76" t="str">
        <f t="shared" si="101"/>
        <v/>
      </c>
      <c r="AP135" s="77"/>
      <c r="AQ135" s="77" t="str">
        <f t="shared" si="125"/>
        <v/>
      </c>
      <c r="AR135" s="71"/>
      <c r="AS135" s="74"/>
      <c r="AT135" s="82"/>
      <c r="AU135" s="75" t="str">
        <f t="shared" si="102"/>
        <v/>
      </c>
      <c r="AV135" s="72">
        <f t="shared" si="126"/>
        <v>0</v>
      </c>
      <c r="AW135" s="72">
        <f t="shared" si="127"/>
        <v>0</v>
      </c>
      <c r="AX135" s="72" t="str">
        <f t="shared" si="128"/>
        <v>0</v>
      </c>
      <c r="AY135" s="72" t="str">
        <f>IF(ISBLANK(AT135), "", (POWER(AT135/VLOOKUP(AX135,Anthro_Calc!C:P,13,FALSE),VLOOKUP(AX135,Anthro_Calc!C:P,12,FALSE))-1) / (VLOOKUP(AX135,Anthro_Calc!C:P,14,FALSE)*VLOOKUP(AX135,Anthro_Calc!C:P,12,FALSE)))</f>
        <v/>
      </c>
      <c r="AZ135" s="72" t="str">
        <f>IF(ISBLANK(AT135), "", -3 + (AT135 -VLOOKUP(AX135,Anthro_Calc!C:P,4,FALSE)) / (VLOOKUP(AX135,Anthro_Calc!C:P,5,FALSE) - VLOOKUP(AX135,Anthro_Calc!C:P,4,FALSE)))</f>
        <v/>
      </c>
      <c r="BA135" s="72" t="str">
        <f>IF(ISBLANK(AT135), "", 3 + (AT135 -VLOOKUP(AX135,Anthro_Calc!C:P,10,FALSE)) / (VLOOKUP(AX135,Anthro_Calc!C:P,10,FALSE) - VLOOKUP(AX135,Anthro_Calc!C:P,9,FALSE)))</f>
        <v/>
      </c>
      <c r="BB135" s="120" t="str">
        <f t="shared" si="129"/>
        <v/>
      </c>
      <c r="BC135" s="117" t="str">
        <f t="shared" si="130"/>
        <v/>
      </c>
      <c r="BD135" s="104" t="str">
        <f t="shared" si="103"/>
        <v/>
      </c>
      <c r="BE135" s="76" t="str">
        <f t="shared" si="104"/>
        <v/>
      </c>
      <c r="BF135" s="73" t="str">
        <f t="shared" si="131"/>
        <v/>
      </c>
      <c r="BG135" s="73" t="str">
        <f t="shared" si="105"/>
        <v/>
      </c>
      <c r="BH135" s="77"/>
      <c r="BI135" s="133"/>
      <c r="BJ135" s="71"/>
      <c r="BK135" s="74"/>
      <c r="BL135" s="78"/>
      <c r="BM135" s="75" t="str">
        <f t="shared" si="106"/>
        <v/>
      </c>
      <c r="BN135" s="72">
        <f t="shared" si="132"/>
        <v>0</v>
      </c>
      <c r="BO135" s="72">
        <f t="shared" ref="BO135:BO198" si="149">BJ135-M135</f>
        <v>0</v>
      </c>
      <c r="BP135" s="72" t="str">
        <f t="shared" si="133"/>
        <v>0</v>
      </c>
      <c r="BQ135" s="72" t="str">
        <f>IF(ISBLANK(BL135), "", (POWER(BL135/VLOOKUP(BP135,Anthro_Calc!C:P,13,FALSE),VLOOKUP(BP135,Anthro_Calc!C:P,12,FALSE))-1) / (VLOOKUP(BP135,Anthro_Calc!C:P,14,FALSE)*VLOOKUP(BP135,Anthro_Calc!C:P,12,FALSE)))</f>
        <v/>
      </c>
      <c r="BR135" s="72" t="str">
        <f>IF(ISBLANK(BL135), "", -3 + (BL135 -VLOOKUP(BP135,Anthro_Calc!C:P,4,FALSE)) / (VLOOKUP(BP135,Anthro_Calc!C:P,5,FALSE) - VLOOKUP(BP135,Anthro_Calc!C:P,4,FALSE)))</f>
        <v/>
      </c>
      <c r="BS135" s="72" t="str">
        <f>IF(ISBLANK(BL135), "", 3 + (BL135 -VLOOKUP(BP135,Anthro_Calc!C:P,10,FALSE)) / (VLOOKUP(BP135,Anthro_Calc!C:P,10,FALSE) - VLOOKUP(BP135,Anthro_Calc!C:P,9,FALSE)))</f>
        <v/>
      </c>
      <c r="BT135" s="120" t="str">
        <f t="shared" si="134"/>
        <v/>
      </c>
      <c r="BU135" s="117" t="str">
        <f t="shared" si="135"/>
        <v/>
      </c>
      <c r="BV135" s="104" t="str">
        <f t="shared" si="136"/>
        <v/>
      </c>
      <c r="BW135" s="73" t="str">
        <f t="shared" si="107"/>
        <v/>
      </c>
      <c r="BX135" s="77"/>
      <c r="BY135" s="73" t="str">
        <f>IF(ISBLANK(BL135), "", VLOOKUP(Z135&amp;" "&amp;BV135&amp;" "&amp;BW135,Graduation_Criteria!$D$2:$E$34,2,FALSE))</f>
        <v/>
      </c>
      <c r="BZ135" s="73" t="str">
        <f t="shared" si="108"/>
        <v/>
      </c>
      <c r="CA135" s="71"/>
      <c r="CB135" s="74"/>
      <c r="CC135" s="74"/>
      <c r="CD135" s="115" t="str">
        <f t="shared" si="109"/>
        <v/>
      </c>
      <c r="CE135" s="79">
        <f t="shared" si="137"/>
        <v>0</v>
      </c>
      <c r="CF135" s="79">
        <f t="shared" si="138"/>
        <v>0</v>
      </c>
      <c r="CG135" s="79" t="str">
        <f t="shared" si="139"/>
        <v>0</v>
      </c>
      <c r="CH135" s="79" t="str">
        <f>IF(ISBLANK(CC135), "", (POWER(CC135/VLOOKUP(CG135,Anthro_Calc!C:P,13,FALSE),VLOOKUP(CG135,Anthro_Calc!C:P,12,FALSE))-1) / (VLOOKUP(CG135,Anthro_Calc!C:P,14,FALSE)*VLOOKUP(CG135,Anthro_Calc!C:P,12,FALSE)))</f>
        <v/>
      </c>
      <c r="CI135" s="79" t="str">
        <f>IF(ISBLANK(CC135), "", -3 + (CC135 -VLOOKUP(CG135,Anthro_Calc!C:P,4,FALSE)) / (VLOOKUP(CG135,Anthro_Calc!C:P,5,FALSE) - VLOOKUP(CG135,Anthro_Calc!C:P,4,FALSE)))</f>
        <v/>
      </c>
      <c r="CJ135" s="79" t="str">
        <f>IF(ISBLANK(CC135), "", 3 + (CC135 -VLOOKUP(CG135,Anthro_Calc!C:P,10,FALSE)) / (VLOOKUP(CG135,Anthro_Calc!C:P,10,FALSE) - VLOOKUP(CG135,Anthro_Calc!C:P,9,FALSE)))</f>
        <v/>
      </c>
      <c r="CK135" s="129" t="str">
        <f t="shared" si="140"/>
        <v/>
      </c>
      <c r="CL135" s="117" t="str">
        <f t="shared" si="141"/>
        <v/>
      </c>
      <c r="CM135" s="104" t="str">
        <f t="shared" si="142"/>
        <v/>
      </c>
      <c r="CN135" s="77"/>
      <c r="CO135" s="71"/>
      <c r="CP135" s="74"/>
      <c r="CQ135" s="74"/>
      <c r="CR135" s="118" t="str">
        <f t="shared" si="110"/>
        <v/>
      </c>
      <c r="CS135" s="119">
        <f t="shared" si="143"/>
        <v>0</v>
      </c>
      <c r="CT135" s="119">
        <f t="shared" si="144"/>
        <v>0</v>
      </c>
      <c r="CU135" s="119" t="str">
        <f t="shared" si="145"/>
        <v>0</v>
      </c>
      <c r="CV135" s="119" t="str">
        <f>IF(ISBLANK(CQ135), "", (POWER(CQ135/VLOOKUP(CU135,Anthro_Calc!C:P,13,FALSE),VLOOKUP(CU135,Anthro_Calc!C:P,12,FALSE))-1) / (VLOOKUP(CU135,Anthro_Calc!C:P,14,FALSE)*VLOOKUP(CU135,Anthro_Calc!C:P,12,FALSE)))</f>
        <v/>
      </c>
      <c r="CW135" s="119" t="str">
        <f>IF(ISBLANK(CQ135), "", -3 + (CQ135 -VLOOKUP(CU135,Anthro_Calc!C:P,4,FALSE)) / (VLOOKUP(CU135,Anthro_Calc!C:P,5,FALSE) - VLOOKUP(CU135,Anthro_Calc!C:P,4,FALSE)))</f>
        <v/>
      </c>
      <c r="CX135" s="119" t="str">
        <f>IF(ISBLANK(CQ135), "", 3 + (CQ135 -VLOOKUP(CU135,Anthro_Calc!C:P,10,FALSE)) / (VLOOKUP(CU135,Anthro_Calc!C:P,10,FALSE) - VLOOKUP(CU135,Anthro_Calc!C:P,9,FALSE)))</f>
        <v/>
      </c>
      <c r="CY135" s="128" t="str">
        <f t="shared" si="146"/>
        <v/>
      </c>
      <c r="CZ135" s="117" t="str">
        <f t="shared" si="147"/>
        <v/>
      </c>
      <c r="DA135" s="104" t="str">
        <f t="shared" si="148"/>
        <v/>
      </c>
      <c r="DB135" s="135"/>
    </row>
    <row r="136" spans="1:106" s="80" customFormat="1" ht="15" customHeight="1">
      <c r="A136" s="134">
        <f t="shared" si="100"/>
        <v>132</v>
      </c>
      <c r="B136" s="66"/>
      <c r="C136" s="66"/>
      <c r="D136" s="66"/>
      <c r="E136" s="66"/>
      <c r="F136" s="66"/>
      <c r="G136" s="66"/>
      <c r="H136" s="66"/>
      <c r="I136" s="66"/>
      <c r="J136" s="66"/>
      <c r="K136" s="66"/>
      <c r="L136" s="66"/>
      <c r="M136" s="71"/>
      <c r="N136" s="69" t="str">
        <f t="shared" ca="1" si="111"/>
        <v/>
      </c>
      <c r="O136" s="70"/>
      <c r="P136" s="70"/>
      <c r="Q136" s="71"/>
      <c r="R136" s="82"/>
      <c r="S136" s="72" t="str">
        <f t="shared" si="112"/>
        <v/>
      </c>
      <c r="T136" s="72" t="str">
        <f t="shared" si="113"/>
        <v/>
      </c>
      <c r="U136" s="72" t="str">
        <f t="shared" si="114"/>
        <v/>
      </c>
      <c r="V136" s="72" t="str">
        <f>IF(ISBLANK(R136), "", (POWER(R136/VLOOKUP(U136,Anthro_Calc!C:P,13,FALSE),VLOOKUP(U136,Anthro_Calc!C:P,12,FALSE))-1) / (VLOOKUP(U136,Anthro_Calc!C:P,14,FALSE)*VLOOKUP(U136,Anthro_Calc!C:P,12,FALSE)))</f>
        <v/>
      </c>
      <c r="W136" s="72" t="str">
        <f>IF(ISBLANK(R136), "", -3 + (R136 -VLOOKUP(U136,Anthro_Calc!C:P,4,FALSE)) / (VLOOKUP(U136,Anthro_Calc!C:P,5,FALSE) - VLOOKUP(U136,Anthro_Calc!C:P,4,FALSE)))</f>
        <v/>
      </c>
      <c r="X136" s="72" t="str">
        <f>IF(ISBLANK(R136), "", 3 + (R136 -VLOOKUP(U136,Anthro_Calc!C:P,10,FALSE)) / (VLOOKUP(U136,Anthro_Calc!C:P,10,FALSE) - VLOOKUP(U136,Anthro_Calc!C:P,9,FALSE)))</f>
        <v/>
      </c>
      <c r="Y136" s="120" t="str">
        <f t="shared" si="115"/>
        <v/>
      </c>
      <c r="Z136" s="117" t="str">
        <f t="shared" si="116"/>
        <v/>
      </c>
      <c r="AA136" s="104" t="str">
        <f t="shared" si="117"/>
        <v/>
      </c>
      <c r="AB136" s="71"/>
      <c r="AC136" s="74"/>
      <c r="AD136" s="78"/>
      <c r="AE136" s="75" t="str">
        <f t="shared" si="118"/>
        <v/>
      </c>
      <c r="AF136" s="72">
        <f t="shared" si="119"/>
        <v>0</v>
      </c>
      <c r="AG136" s="72">
        <f t="shared" si="120"/>
        <v>0</v>
      </c>
      <c r="AH136" s="72" t="str">
        <f t="shared" si="121"/>
        <v>0</v>
      </c>
      <c r="AI136" s="72" t="str">
        <f>IF(ISBLANK(AD136), "", (POWER(AD136/VLOOKUP(AH136,Anthro_Calc!C:P,13,FALSE),VLOOKUP(AH136,Anthro_Calc!C:P,12,FALSE))-1) / (VLOOKUP(AH136,Anthro_Calc!C:P,14,FALSE)*VLOOKUP(AH136,Anthro_Calc!C:P,12,FALSE)))</f>
        <v/>
      </c>
      <c r="AJ136" s="72" t="str">
        <f>IF(ISBLANK(AD136), "", -3 + (AD136 -VLOOKUP(AH136,Anthro_Calc!C:P,4,FALSE)) / (VLOOKUP(AH136,Anthro_Calc!C:P,5,FALSE) - VLOOKUP(AH136,Anthro_Calc!C:P,4,FALSE)))</f>
        <v/>
      </c>
      <c r="AK136" s="72" t="str">
        <f>IF(ISBLANK(AD136), "", 3 + (AD136 -VLOOKUP(AH136,Anthro_Calc!C:P,10,FALSE)) / (VLOOKUP(AH136,Anthro_Calc!C:P,10,FALSE) - VLOOKUP(AH136,Anthro_Calc!C:P,9,FALSE)))</f>
        <v/>
      </c>
      <c r="AL136" s="120" t="str">
        <f t="shared" si="122"/>
        <v/>
      </c>
      <c r="AM136" s="117" t="str">
        <f t="shared" si="123"/>
        <v/>
      </c>
      <c r="AN136" s="104" t="str">
        <f t="shared" si="124"/>
        <v/>
      </c>
      <c r="AO136" s="76" t="str">
        <f t="shared" si="101"/>
        <v/>
      </c>
      <c r="AP136" s="77"/>
      <c r="AQ136" s="77" t="str">
        <f t="shared" si="125"/>
        <v/>
      </c>
      <c r="AR136" s="71"/>
      <c r="AS136" s="74"/>
      <c r="AT136" s="82"/>
      <c r="AU136" s="75" t="str">
        <f t="shared" si="102"/>
        <v/>
      </c>
      <c r="AV136" s="72">
        <f t="shared" si="126"/>
        <v>0</v>
      </c>
      <c r="AW136" s="72">
        <f t="shared" si="127"/>
        <v>0</v>
      </c>
      <c r="AX136" s="72" t="str">
        <f t="shared" si="128"/>
        <v>0</v>
      </c>
      <c r="AY136" s="72" t="str">
        <f>IF(ISBLANK(AT136), "", (POWER(AT136/VLOOKUP(AX136,Anthro_Calc!C:P,13,FALSE),VLOOKUP(AX136,Anthro_Calc!C:P,12,FALSE))-1) / (VLOOKUP(AX136,Anthro_Calc!C:P,14,FALSE)*VLOOKUP(AX136,Anthro_Calc!C:P,12,FALSE)))</f>
        <v/>
      </c>
      <c r="AZ136" s="72" t="str">
        <f>IF(ISBLANK(AT136), "", -3 + (AT136 -VLOOKUP(AX136,Anthro_Calc!C:P,4,FALSE)) / (VLOOKUP(AX136,Anthro_Calc!C:P,5,FALSE) - VLOOKUP(AX136,Anthro_Calc!C:P,4,FALSE)))</f>
        <v/>
      </c>
      <c r="BA136" s="72" t="str">
        <f>IF(ISBLANK(AT136), "", 3 + (AT136 -VLOOKUP(AX136,Anthro_Calc!C:P,10,FALSE)) / (VLOOKUP(AX136,Anthro_Calc!C:P,10,FALSE) - VLOOKUP(AX136,Anthro_Calc!C:P,9,FALSE)))</f>
        <v/>
      </c>
      <c r="BB136" s="120" t="str">
        <f t="shared" si="129"/>
        <v/>
      </c>
      <c r="BC136" s="117" t="str">
        <f t="shared" si="130"/>
        <v/>
      </c>
      <c r="BD136" s="104" t="str">
        <f t="shared" si="103"/>
        <v/>
      </c>
      <c r="BE136" s="76" t="str">
        <f t="shared" si="104"/>
        <v/>
      </c>
      <c r="BF136" s="73" t="str">
        <f t="shared" si="131"/>
        <v/>
      </c>
      <c r="BG136" s="73" t="str">
        <f t="shared" si="105"/>
        <v/>
      </c>
      <c r="BH136" s="77"/>
      <c r="BI136" s="133"/>
      <c r="BJ136" s="71"/>
      <c r="BK136" s="74"/>
      <c r="BL136" s="78"/>
      <c r="BM136" s="75" t="str">
        <f t="shared" si="106"/>
        <v/>
      </c>
      <c r="BN136" s="72">
        <f t="shared" si="132"/>
        <v>0</v>
      </c>
      <c r="BO136" s="72">
        <f t="shared" si="149"/>
        <v>0</v>
      </c>
      <c r="BP136" s="72" t="str">
        <f t="shared" si="133"/>
        <v>0</v>
      </c>
      <c r="BQ136" s="72" t="str">
        <f>IF(ISBLANK(BL136), "", (POWER(BL136/VLOOKUP(BP136,Anthro_Calc!C:P,13,FALSE),VLOOKUP(BP136,Anthro_Calc!C:P,12,FALSE))-1) / (VLOOKUP(BP136,Anthro_Calc!C:P,14,FALSE)*VLOOKUP(BP136,Anthro_Calc!C:P,12,FALSE)))</f>
        <v/>
      </c>
      <c r="BR136" s="72" t="str">
        <f>IF(ISBLANK(BL136), "", -3 + (BL136 -VLOOKUP(BP136,Anthro_Calc!C:P,4,FALSE)) / (VLOOKUP(BP136,Anthro_Calc!C:P,5,FALSE) - VLOOKUP(BP136,Anthro_Calc!C:P,4,FALSE)))</f>
        <v/>
      </c>
      <c r="BS136" s="72" t="str">
        <f>IF(ISBLANK(BL136), "", 3 + (BL136 -VLOOKUP(BP136,Anthro_Calc!C:P,10,FALSE)) / (VLOOKUP(BP136,Anthro_Calc!C:P,10,FALSE) - VLOOKUP(BP136,Anthro_Calc!C:P,9,FALSE)))</f>
        <v/>
      </c>
      <c r="BT136" s="120" t="str">
        <f t="shared" si="134"/>
        <v/>
      </c>
      <c r="BU136" s="117" t="str">
        <f t="shared" si="135"/>
        <v/>
      </c>
      <c r="BV136" s="104" t="str">
        <f t="shared" si="136"/>
        <v/>
      </c>
      <c r="BW136" s="73" t="str">
        <f t="shared" si="107"/>
        <v/>
      </c>
      <c r="BX136" s="77"/>
      <c r="BY136" s="73" t="str">
        <f>IF(ISBLANK(BL136), "", VLOOKUP(Z136&amp;" "&amp;BV136&amp;" "&amp;BW136,Graduation_Criteria!$D$2:$E$34,2,FALSE))</f>
        <v/>
      </c>
      <c r="BZ136" s="73" t="str">
        <f t="shared" si="108"/>
        <v/>
      </c>
      <c r="CA136" s="71"/>
      <c r="CB136" s="74"/>
      <c r="CC136" s="74"/>
      <c r="CD136" s="115" t="str">
        <f t="shared" si="109"/>
        <v/>
      </c>
      <c r="CE136" s="79">
        <f t="shared" si="137"/>
        <v>0</v>
      </c>
      <c r="CF136" s="79">
        <f t="shared" si="138"/>
        <v>0</v>
      </c>
      <c r="CG136" s="79" t="str">
        <f t="shared" si="139"/>
        <v>0</v>
      </c>
      <c r="CH136" s="79" t="str">
        <f>IF(ISBLANK(CC136), "", (POWER(CC136/VLOOKUP(CG136,Anthro_Calc!C:P,13,FALSE),VLOOKUP(CG136,Anthro_Calc!C:P,12,FALSE))-1) / (VLOOKUP(CG136,Anthro_Calc!C:P,14,FALSE)*VLOOKUP(CG136,Anthro_Calc!C:P,12,FALSE)))</f>
        <v/>
      </c>
      <c r="CI136" s="79" t="str">
        <f>IF(ISBLANK(CC136), "", -3 + (CC136 -VLOOKUP(CG136,Anthro_Calc!C:P,4,FALSE)) / (VLOOKUP(CG136,Anthro_Calc!C:P,5,FALSE) - VLOOKUP(CG136,Anthro_Calc!C:P,4,FALSE)))</f>
        <v/>
      </c>
      <c r="CJ136" s="79" t="str">
        <f>IF(ISBLANK(CC136), "", 3 + (CC136 -VLOOKUP(CG136,Anthro_Calc!C:P,10,FALSE)) / (VLOOKUP(CG136,Anthro_Calc!C:P,10,FALSE) - VLOOKUP(CG136,Anthro_Calc!C:P,9,FALSE)))</f>
        <v/>
      </c>
      <c r="CK136" s="129" t="str">
        <f t="shared" si="140"/>
        <v/>
      </c>
      <c r="CL136" s="117" t="str">
        <f t="shared" si="141"/>
        <v/>
      </c>
      <c r="CM136" s="104" t="str">
        <f t="shared" si="142"/>
        <v/>
      </c>
      <c r="CN136" s="77"/>
      <c r="CO136" s="71"/>
      <c r="CP136" s="74"/>
      <c r="CQ136" s="74"/>
      <c r="CR136" s="118" t="str">
        <f t="shared" si="110"/>
        <v/>
      </c>
      <c r="CS136" s="119">
        <f t="shared" si="143"/>
        <v>0</v>
      </c>
      <c r="CT136" s="119">
        <f t="shared" si="144"/>
        <v>0</v>
      </c>
      <c r="CU136" s="119" t="str">
        <f t="shared" si="145"/>
        <v>0</v>
      </c>
      <c r="CV136" s="119" t="str">
        <f>IF(ISBLANK(CQ136), "", (POWER(CQ136/VLOOKUP(CU136,Anthro_Calc!C:P,13,FALSE),VLOOKUP(CU136,Anthro_Calc!C:P,12,FALSE))-1) / (VLOOKUP(CU136,Anthro_Calc!C:P,14,FALSE)*VLOOKUP(CU136,Anthro_Calc!C:P,12,FALSE)))</f>
        <v/>
      </c>
      <c r="CW136" s="119" t="str">
        <f>IF(ISBLANK(CQ136), "", -3 + (CQ136 -VLOOKUP(CU136,Anthro_Calc!C:P,4,FALSE)) / (VLOOKUP(CU136,Anthro_Calc!C:P,5,FALSE) - VLOOKUP(CU136,Anthro_Calc!C:P,4,FALSE)))</f>
        <v/>
      </c>
      <c r="CX136" s="119" t="str">
        <f>IF(ISBLANK(CQ136), "", 3 + (CQ136 -VLOOKUP(CU136,Anthro_Calc!C:P,10,FALSE)) / (VLOOKUP(CU136,Anthro_Calc!C:P,10,FALSE) - VLOOKUP(CU136,Anthro_Calc!C:P,9,FALSE)))</f>
        <v/>
      </c>
      <c r="CY136" s="128" t="str">
        <f t="shared" si="146"/>
        <v/>
      </c>
      <c r="CZ136" s="117" t="str">
        <f t="shared" si="147"/>
        <v/>
      </c>
      <c r="DA136" s="104" t="str">
        <f t="shared" si="148"/>
        <v/>
      </c>
      <c r="DB136" s="135"/>
    </row>
    <row r="137" spans="1:106" s="80" customFormat="1" ht="15" customHeight="1">
      <c r="A137" s="134">
        <f t="shared" si="100"/>
        <v>133</v>
      </c>
      <c r="B137" s="66"/>
      <c r="C137" s="66"/>
      <c r="D137" s="66"/>
      <c r="E137" s="66"/>
      <c r="F137" s="66"/>
      <c r="G137" s="66"/>
      <c r="H137" s="66"/>
      <c r="I137" s="66"/>
      <c r="J137" s="66"/>
      <c r="K137" s="66"/>
      <c r="L137" s="66"/>
      <c r="M137" s="71"/>
      <c r="N137" s="69" t="str">
        <f t="shared" ca="1" si="111"/>
        <v/>
      </c>
      <c r="O137" s="70"/>
      <c r="P137" s="70"/>
      <c r="Q137" s="71"/>
      <c r="R137" s="82"/>
      <c r="S137" s="72" t="str">
        <f t="shared" si="112"/>
        <v/>
      </c>
      <c r="T137" s="72" t="str">
        <f t="shared" si="113"/>
        <v/>
      </c>
      <c r="U137" s="72" t="str">
        <f t="shared" si="114"/>
        <v/>
      </c>
      <c r="V137" s="72" t="str">
        <f>IF(ISBLANK(R137), "", (POWER(R137/VLOOKUP(U137,Anthro_Calc!C:P,13,FALSE),VLOOKUP(U137,Anthro_Calc!C:P,12,FALSE))-1) / (VLOOKUP(U137,Anthro_Calc!C:P,14,FALSE)*VLOOKUP(U137,Anthro_Calc!C:P,12,FALSE)))</f>
        <v/>
      </c>
      <c r="W137" s="72" t="str">
        <f>IF(ISBLANK(R137), "", -3 + (R137 -VLOOKUP(U137,Anthro_Calc!C:P,4,FALSE)) / (VLOOKUP(U137,Anthro_Calc!C:P,5,FALSE) - VLOOKUP(U137,Anthro_Calc!C:P,4,FALSE)))</f>
        <v/>
      </c>
      <c r="X137" s="72" t="str">
        <f>IF(ISBLANK(R137), "", 3 + (R137 -VLOOKUP(U137,Anthro_Calc!C:P,10,FALSE)) / (VLOOKUP(U137,Anthro_Calc!C:P,10,FALSE) - VLOOKUP(U137,Anthro_Calc!C:P,9,FALSE)))</f>
        <v/>
      </c>
      <c r="Y137" s="120" t="str">
        <f t="shared" si="115"/>
        <v/>
      </c>
      <c r="Z137" s="117" t="str">
        <f t="shared" si="116"/>
        <v/>
      </c>
      <c r="AA137" s="104" t="str">
        <f t="shared" si="117"/>
        <v/>
      </c>
      <c r="AB137" s="71"/>
      <c r="AC137" s="74"/>
      <c r="AD137" s="78"/>
      <c r="AE137" s="75" t="str">
        <f t="shared" si="118"/>
        <v/>
      </c>
      <c r="AF137" s="72">
        <f t="shared" si="119"/>
        <v>0</v>
      </c>
      <c r="AG137" s="72">
        <f t="shared" si="120"/>
        <v>0</v>
      </c>
      <c r="AH137" s="72" t="str">
        <f t="shared" si="121"/>
        <v>0</v>
      </c>
      <c r="AI137" s="72" t="str">
        <f>IF(ISBLANK(AD137), "", (POWER(AD137/VLOOKUP(AH137,Anthro_Calc!C:P,13,FALSE),VLOOKUP(AH137,Anthro_Calc!C:P,12,FALSE))-1) / (VLOOKUP(AH137,Anthro_Calc!C:P,14,FALSE)*VLOOKUP(AH137,Anthro_Calc!C:P,12,FALSE)))</f>
        <v/>
      </c>
      <c r="AJ137" s="72" t="str">
        <f>IF(ISBLANK(AD137), "", -3 + (AD137 -VLOOKUP(AH137,Anthro_Calc!C:P,4,FALSE)) / (VLOOKUP(AH137,Anthro_Calc!C:P,5,FALSE) - VLOOKUP(AH137,Anthro_Calc!C:P,4,FALSE)))</f>
        <v/>
      </c>
      <c r="AK137" s="72" t="str">
        <f>IF(ISBLANK(AD137), "", 3 + (AD137 -VLOOKUP(AH137,Anthro_Calc!C:P,10,FALSE)) / (VLOOKUP(AH137,Anthro_Calc!C:P,10,FALSE) - VLOOKUP(AH137,Anthro_Calc!C:P,9,FALSE)))</f>
        <v/>
      </c>
      <c r="AL137" s="120" t="str">
        <f t="shared" si="122"/>
        <v/>
      </c>
      <c r="AM137" s="117" t="str">
        <f t="shared" si="123"/>
        <v/>
      </c>
      <c r="AN137" s="104" t="str">
        <f t="shared" si="124"/>
        <v/>
      </c>
      <c r="AO137" s="76" t="str">
        <f t="shared" si="101"/>
        <v/>
      </c>
      <c r="AP137" s="77"/>
      <c r="AQ137" s="77" t="str">
        <f t="shared" si="125"/>
        <v/>
      </c>
      <c r="AR137" s="71"/>
      <c r="AS137" s="74"/>
      <c r="AT137" s="82"/>
      <c r="AU137" s="75" t="str">
        <f t="shared" si="102"/>
        <v/>
      </c>
      <c r="AV137" s="72">
        <f t="shared" si="126"/>
        <v>0</v>
      </c>
      <c r="AW137" s="72">
        <f t="shared" si="127"/>
        <v>0</v>
      </c>
      <c r="AX137" s="72" t="str">
        <f t="shared" si="128"/>
        <v>0</v>
      </c>
      <c r="AY137" s="72" t="str">
        <f>IF(ISBLANK(AT137), "", (POWER(AT137/VLOOKUP(AX137,Anthro_Calc!C:P,13,FALSE),VLOOKUP(AX137,Anthro_Calc!C:P,12,FALSE))-1) / (VLOOKUP(AX137,Anthro_Calc!C:P,14,FALSE)*VLOOKUP(AX137,Anthro_Calc!C:P,12,FALSE)))</f>
        <v/>
      </c>
      <c r="AZ137" s="72" t="str">
        <f>IF(ISBLANK(AT137), "", -3 + (AT137 -VLOOKUP(AX137,Anthro_Calc!C:P,4,FALSE)) / (VLOOKUP(AX137,Anthro_Calc!C:P,5,FALSE) - VLOOKUP(AX137,Anthro_Calc!C:P,4,FALSE)))</f>
        <v/>
      </c>
      <c r="BA137" s="72" t="str">
        <f>IF(ISBLANK(AT137), "", 3 + (AT137 -VLOOKUP(AX137,Anthro_Calc!C:P,10,FALSE)) / (VLOOKUP(AX137,Anthro_Calc!C:P,10,FALSE) - VLOOKUP(AX137,Anthro_Calc!C:P,9,FALSE)))</f>
        <v/>
      </c>
      <c r="BB137" s="120" t="str">
        <f t="shared" si="129"/>
        <v/>
      </c>
      <c r="BC137" s="117" t="str">
        <f t="shared" si="130"/>
        <v/>
      </c>
      <c r="BD137" s="104" t="str">
        <f t="shared" si="103"/>
        <v/>
      </c>
      <c r="BE137" s="76" t="str">
        <f t="shared" si="104"/>
        <v/>
      </c>
      <c r="BF137" s="73" t="str">
        <f t="shared" si="131"/>
        <v/>
      </c>
      <c r="BG137" s="73" t="str">
        <f t="shared" si="105"/>
        <v/>
      </c>
      <c r="BH137" s="77"/>
      <c r="BI137" s="133"/>
      <c r="BJ137" s="71"/>
      <c r="BK137" s="74"/>
      <c r="BL137" s="78"/>
      <c r="BM137" s="75" t="str">
        <f t="shared" si="106"/>
        <v/>
      </c>
      <c r="BN137" s="72">
        <f t="shared" si="132"/>
        <v>0</v>
      </c>
      <c r="BO137" s="72">
        <f t="shared" si="149"/>
        <v>0</v>
      </c>
      <c r="BP137" s="72" t="str">
        <f t="shared" si="133"/>
        <v>0</v>
      </c>
      <c r="BQ137" s="72" t="str">
        <f>IF(ISBLANK(BL137), "", (POWER(BL137/VLOOKUP(BP137,Anthro_Calc!C:P,13,FALSE),VLOOKUP(BP137,Anthro_Calc!C:P,12,FALSE))-1) / (VLOOKUP(BP137,Anthro_Calc!C:P,14,FALSE)*VLOOKUP(BP137,Anthro_Calc!C:P,12,FALSE)))</f>
        <v/>
      </c>
      <c r="BR137" s="72" t="str">
        <f>IF(ISBLANK(BL137), "", -3 + (BL137 -VLOOKUP(BP137,Anthro_Calc!C:P,4,FALSE)) / (VLOOKUP(BP137,Anthro_Calc!C:P,5,FALSE) - VLOOKUP(BP137,Anthro_Calc!C:P,4,FALSE)))</f>
        <v/>
      </c>
      <c r="BS137" s="72" t="str">
        <f>IF(ISBLANK(BL137), "", 3 + (BL137 -VLOOKUP(BP137,Anthro_Calc!C:P,10,FALSE)) / (VLOOKUP(BP137,Anthro_Calc!C:P,10,FALSE) - VLOOKUP(BP137,Anthro_Calc!C:P,9,FALSE)))</f>
        <v/>
      </c>
      <c r="BT137" s="120" t="str">
        <f t="shared" si="134"/>
        <v/>
      </c>
      <c r="BU137" s="117" t="str">
        <f t="shared" si="135"/>
        <v/>
      </c>
      <c r="BV137" s="104" t="str">
        <f t="shared" si="136"/>
        <v/>
      </c>
      <c r="BW137" s="73" t="str">
        <f t="shared" si="107"/>
        <v/>
      </c>
      <c r="BX137" s="77"/>
      <c r="BY137" s="73" t="str">
        <f>IF(ISBLANK(BL137), "", VLOOKUP(Z137&amp;" "&amp;BV137&amp;" "&amp;BW137,Graduation_Criteria!$D$2:$E$34,2,FALSE))</f>
        <v/>
      </c>
      <c r="BZ137" s="73" t="str">
        <f t="shared" si="108"/>
        <v/>
      </c>
      <c r="CA137" s="71"/>
      <c r="CB137" s="74"/>
      <c r="CC137" s="74"/>
      <c r="CD137" s="115" t="str">
        <f t="shared" si="109"/>
        <v/>
      </c>
      <c r="CE137" s="79">
        <f t="shared" si="137"/>
        <v>0</v>
      </c>
      <c r="CF137" s="79">
        <f t="shared" si="138"/>
        <v>0</v>
      </c>
      <c r="CG137" s="79" t="str">
        <f t="shared" si="139"/>
        <v>0</v>
      </c>
      <c r="CH137" s="79" t="str">
        <f>IF(ISBLANK(CC137), "", (POWER(CC137/VLOOKUP(CG137,Anthro_Calc!C:P,13,FALSE),VLOOKUP(CG137,Anthro_Calc!C:P,12,FALSE))-1) / (VLOOKUP(CG137,Anthro_Calc!C:P,14,FALSE)*VLOOKUP(CG137,Anthro_Calc!C:P,12,FALSE)))</f>
        <v/>
      </c>
      <c r="CI137" s="79" t="str">
        <f>IF(ISBLANK(CC137), "", -3 + (CC137 -VLOOKUP(CG137,Anthro_Calc!C:P,4,FALSE)) / (VLOOKUP(CG137,Anthro_Calc!C:P,5,FALSE) - VLOOKUP(CG137,Anthro_Calc!C:P,4,FALSE)))</f>
        <v/>
      </c>
      <c r="CJ137" s="79" t="str">
        <f>IF(ISBLANK(CC137), "", 3 + (CC137 -VLOOKUP(CG137,Anthro_Calc!C:P,10,FALSE)) / (VLOOKUP(CG137,Anthro_Calc!C:P,10,FALSE) - VLOOKUP(CG137,Anthro_Calc!C:P,9,FALSE)))</f>
        <v/>
      </c>
      <c r="CK137" s="129" t="str">
        <f t="shared" si="140"/>
        <v/>
      </c>
      <c r="CL137" s="117" t="str">
        <f t="shared" si="141"/>
        <v/>
      </c>
      <c r="CM137" s="104" t="str">
        <f t="shared" si="142"/>
        <v/>
      </c>
      <c r="CN137" s="77"/>
      <c r="CO137" s="71"/>
      <c r="CP137" s="74"/>
      <c r="CQ137" s="74"/>
      <c r="CR137" s="118" t="str">
        <f t="shared" si="110"/>
        <v/>
      </c>
      <c r="CS137" s="119">
        <f t="shared" si="143"/>
        <v>0</v>
      </c>
      <c r="CT137" s="119">
        <f t="shared" si="144"/>
        <v>0</v>
      </c>
      <c r="CU137" s="119" t="str">
        <f t="shared" si="145"/>
        <v>0</v>
      </c>
      <c r="CV137" s="119" t="str">
        <f>IF(ISBLANK(CQ137), "", (POWER(CQ137/VLOOKUP(CU137,Anthro_Calc!C:P,13,FALSE),VLOOKUP(CU137,Anthro_Calc!C:P,12,FALSE))-1) / (VLOOKUP(CU137,Anthro_Calc!C:P,14,FALSE)*VLOOKUP(CU137,Anthro_Calc!C:P,12,FALSE)))</f>
        <v/>
      </c>
      <c r="CW137" s="119" t="str">
        <f>IF(ISBLANK(CQ137), "", -3 + (CQ137 -VLOOKUP(CU137,Anthro_Calc!C:P,4,FALSE)) / (VLOOKUP(CU137,Anthro_Calc!C:P,5,FALSE) - VLOOKUP(CU137,Anthro_Calc!C:P,4,FALSE)))</f>
        <v/>
      </c>
      <c r="CX137" s="119" t="str">
        <f>IF(ISBLANK(CQ137), "", 3 + (CQ137 -VLOOKUP(CU137,Anthro_Calc!C:P,10,FALSE)) / (VLOOKUP(CU137,Anthro_Calc!C:P,10,FALSE) - VLOOKUP(CU137,Anthro_Calc!C:P,9,FALSE)))</f>
        <v/>
      </c>
      <c r="CY137" s="128" t="str">
        <f t="shared" si="146"/>
        <v/>
      </c>
      <c r="CZ137" s="117" t="str">
        <f t="shared" si="147"/>
        <v/>
      </c>
      <c r="DA137" s="104" t="str">
        <f t="shared" si="148"/>
        <v/>
      </c>
      <c r="DB137" s="135"/>
    </row>
    <row r="138" spans="1:106" s="80" customFormat="1" ht="15" customHeight="1">
      <c r="A138" s="134">
        <f t="shared" si="100"/>
        <v>134</v>
      </c>
      <c r="B138" s="66"/>
      <c r="C138" s="66"/>
      <c r="D138" s="66"/>
      <c r="E138" s="66"/>
      <c r="F138" s="66"/>
      <c r="G138" s="66"/>
      <c r="H138" s="66"/>
      <c r="I138" s="66"/>
      <c r="J138" s="66"/>
      <c r="K138" s="66"/>
      <c r="L138" s="66"/>
      <c r="M138" s="71"/>
      <c r="N138" s="69" t="str">
        <f t="shared" ca="1" si="111"/>
        <v/>
      </c>
      <c r="O138" s="70"/>
      <c r="P138" s="70"/>
      <c r="Q138" s="71"/>
      <c r="R138" s="82"/>
      <c r="S138" s="72" t="str">
        <f t="shared" si="112"/>
        <v/>
      </c>
      <c r="T138" s="72" t="str">
        <f t="shared" si="113"/>
        <v/>
      </c>
      <c r="U138" s="72" t="str">
        <f t="shared" si="114"/>
        <v/>
      </c>
      <c r="V138" s="72" t="str">
        <f>IF(ISBLANK(R138), "", (POWER(R138/VLOOKUP(U138,Anthro_Calc!C:P,13,FALSE),VLOOKUP(U138,Anthro_Calc!C:P,12,FALSE))-1) / (VLOOKUP(U138,Anthro_Calc!C:P,14,FALSE)*VLOOKUP(U138,Anthro_Calc!C:P,12,FALSE)))</f>
        <v/>
      </c>
      <c r="W138" s="72" t="str">
        <f>IF(ISBLANK(R138), "", -3 + (R138 -VLOOKUP(U138,Anthro_Calc!C:P,4,FALSE)) / (VLOOKUP(U138,Anthro_Calc!C:P,5,FALSE) - VLOOKUP(U138,Anthro_Calc!C:P,4,FALSE)))</f>
        <v/>
      </c>
      <c r="X138" s="72" t="str">
        <f>IF(ISBLANK(R138), "", 3 + (R138 -VLOOKUP(U138,Anthro_Calc!C:P,10,FALSE)) / (VLOOKUP(U138,Anthro_Calc!C:P,10,FALSE) - VLOOKUP(U138,Anthro_Calc!C:P,9,FALSE)))</f>
        <v/>
      </c>
      <c r="Y138" s="120" t="str">
        <f t="shared" si="115"/>
        <v/>
      </c>
      <c r="Z138" s="117" t="str">
        <f t="shared" si="116"/>
        <v/>
      </c>
      <c r="AA138" s="104" t="str">
        <f t="shared" si="117"/>
        <v/>
      </c>
      <c r="AB138" s="71"/>
      <c r="AC138" s="74"/>
      <c r="AD138" s="78"/>
      <c r="AE138" s="75" t="str">
        <f t="shared" si="118"/>
        <v/>
      </c>
      <c r="AF138" s="72">
        <f t="shared" si="119"/>
        <v>0</v>
      </c>
      <c r="AG138" s="72">
        <f t="shared" si="120"/>
        <v>0</v>
      </c>
      <c r="AH138" s="72" t="str">
        <f t="shared" si="121"/>
        <v>0</v>
      </c>
      <c r="AI138" s="72" t="str">
        <f>IF(ISBLANK(AD138), "", (POWER(AD138/VLOOKUP(AH138,Anthro_Calc!C:P,13,FALSE),VLOOKUP(AH138,Anthro_Calc!C:P,12,FALSE))-1) / (VLOOKUP(AH138,Anthro_Calc!C:P,14,FALSE)*VLOOKUP(AH138,Anthro_Calc!C:P,12,FALSE)))</f>
        <v/>
      </c>
      <c r="AJ138" s="72" t="str">
        <f>IF(ISBLANK(AD138), "", -3 + (AD138 -VLOOKUP(AH138,Anthro_Calc!C:P,4,FALSE)) / (VLOOKUP(AH138,Anthro_Calc!C:P,5,FALSE) - VLOOKUP(AH138,Anthro_Calc!C:P,4,FALSE)))</f>
        <v/>
      </c>
      <c r="AK138" s="72" t="str">
        <f>IF(ISBLANK(AD138), "", 3 + (AD138 -VLOOKUP(AH138,Anthro_Calc!C:P,10,FALSE)) / (VLOOKUP(AH138,Anthro_Calc!C:P,10,FALSE) - VLOOKUP(AH138,Anthro_Calc!C:P,9,FALSE)))</f>
        <v/>
      </c>
      <c r="AL138" s="120" t="str">
        <f t="shared" si="122"/>
        <v/>
      </c>
      <c r="AM138" s="117" t="str">
        <f t="shared" si="123"/>
        <v/>
      </c>
      <c r="AN138" s="104" t="str">
        <f t="shared" si="124"/>
        <v/>
      </c>
      <c r="AO138" s="76" t="str">
        <f t="shared" si="101"/>
        <v/>
      </c>
      <c r="AP138" s="77"/>
      <c r="AQ138" s="77" t="str">
        <f t="shared" si="125"/>
        <v/>
      </c>
      <c r="AR138" s="71"/>
      <c r="AS138" s="74"/>
      <c r="AT138" s="82"/>
      <c r="AU138" s="75" t="str">
        <f t="shared" si="102"/>
        <v/>
      </c>
      <c r="AV138" s="72">
        <f t="shared" si="126"/>
        <v>0</v>
      </c>
      <c r="AW138" s="72">
        <f t="shared" si="127"/>
        <v>0</v>
      </c>
      <c r="AX138" s="72" t="str">
        <f t="shared" si="128"/>
        <v>0</v>
      </c>
      <c r="AY138" s="72" t="str">
        <f>IF(ISBLANK(AT138), "", (POWER(AT138/VLOOKUP(AX138,Anthro_Calc!C:P,13,FALSE),VLOOKUP(AX138,Anthro_Calc!C:P,12,FALSE))-1) / (VLOOKUP(AX138,Anthro_Calc!C:P,14,FALSE)*VLOOKUP(AX138,Anthro_Calc!C:P,12,FALSE)))</f>
        <v/>
      </c>
      <c r="AZ138" s="72" t="str">
        <f>IF(ISBLANK(AT138), "", -3 + (AT138 -VLOOKUP(AX138,Anthro_Calc!C:P,4,FALSE)) / (VLOOKUP(AX138,Anthro_Calc!C:P,5,FALSE) - VLOOKUP(AX138,Anthro_Calc!C:P,4,FALSE)))</f>
        <v/>
      </c>
      <c r="BA138" s="72" t="str">
        <f>IF(ISBLANK(AT138), "", 3 + (AT138 -VLOOKUP(AX138,Anthro_Calc!C:P,10,FALSE)) / (VLOOKUP(AX138,Anthro_Calc!C:P,10,FALSE) - VLOOKUP(AX138,Anthro_Calc!C:P,9,FALSE)))</f>
        <v/>
      </c>
      <c r="BB138" s="120" t="str">
        <f t="shared" si="129"/>
        <v/>
      </c>
      <c r="BC138" s="117" t="str">
        <f t="shared" si="130"/>
        <v/>
      </c>
      <c r="BD138" s="104" t="str">
        <f t="shared" si="103"/>
        <v/>
      </c>
      <c r="BE138" s="76" t="str">
        <f t="shared" si="104"/>
        <v/>
      </c>
      <c r="BF138" s="73" t="str">
        <f t="shared" si="131"/>
        <v/>
      </c>
      <c r="BG138" s="73" t="str">
        <f t="shared" si="105"/>
        <v/>
      </c>
      <c r="BH138" s="77"/>
      <c r="BI138" s="133"/>
      <c r="BJ138" s="71"/>
      <c r="BK138" s="74"/>
      <c r="BL138" s="78"/>
      <c r="BM138" s="75" t="str">
        <f t="shared" si="106"/>
        <v/>
      </c>
      <c r="BN138" s="72">
        <f t="shared" si="132"/>
        <v>0</v>
      </c>
      <c r="BO138" s="72">
        <f t="shared" si="149"/>
        <v>0</v>
      </c>
      <c r="BP138" s="72" t="str">
        <f t="shared" si="133"/>
        <v>0</v>
      </c>
      <c r="BQ138" s="72" t="str">
        <f>IF(ISBLANK(BL138), "", (POWER(BL138/VLOOKUP(BP138,Anthro_Calc!C:P,13,FALSE),VLOOKUP(BP138,Anthro_Calc!C:P,12,FALSE))-1) / (VLOOKUP(BP138,Anthro_Calc!C:P,14,FALSE)*VLOOKUP(BP138,Anthro_Calc!C:P,12,FALSE)))</f>
        <v/>
      </c>
      <c r="BR138" s="72" t="str">
        <f>IF(ISBLANK(BL138), "", -3 + (BL138 -VLOOKUP(BP138,Anthro_Calc!C:P,4,FALSE)) / (VLOOKUP(BP138,Anthro_Calc!C:P,5,FALSE) - VLOOKUP(BP138,Anthro_Calc!C:P,4,FALSE)))</f>
        <v/>
      </c>
      <c r="BS138" s="72" t="str">
        <f>IF(ISBLANK(BL138), "", 3 + (BL138 -VLOOKUP(BP138,Anthro_Calc!C:P,10,FALSE)) / (VLOOKUP(BP138,Anthro_Calc!C:P,10,FALSE) - VLOOKUP(BP138,Anthro_Calc!C:P,9,FALSE)))</f>
        <v/>
      </c>
      <c r="BT138" s="120" t="str">
        <f t="shared" si="134"/>
        <v/>
      </c>
      <c r="BU138" s="117" t="str">
        <f t="shared" si="135"/>
        <v/>
      </c>
      <c r="BV138" s="104" t="str">
        <f t="shared" si="136"/>
        <v/>
      </c>
      <c r="BW138" s="73" t="str">
        <f t="shared" si="107"/>
        <v/>
      </c>
      <c r="BX138" s="77"/>
      <c r="BY138" s="73" t="str">
        <f>IF(ISBLANK(BL138), "", VLOOKUP(Z138&amp;" "&amp;BV138&amp;" "&amp;BW138,Graduation_Criteria!$D$2:$E$34,2,FALSE))</f>
        <v/>
      </c>
      <c r="BZ138" s="73" t="str">
        <f t="shared" si="108"/>
        <v/>
      </c>
      <c r="CA138" s="71"/>
      <c r="CB138" s="74"/>
      <c r="CC138" s="74"/>
      <c r="CD138" s="115" t="str">
        <f t="shared" si="109"/>
        <v/>
      </c>
      <c r="CE138" s="79">
        <f t="shared" si="137"/>
        <v>0</v>
      </c>
      <c r="CF138" s="79">
        <f t="shared" si="138"/>
        <v>0</v>
      </c>
      <c r="CG138" s="79" t="str">
        <f t="shared" si="139"/>
        <v>0</v>
      </c>
      <c r="CH138" s="79" t="str">
        <f>IF(ISBLANK(CC138), "", (POWER(CC138/VLOOKUP(CG138,Anthro_Calc!C:P,13,FALSE),VLOOKUP(CG138,Anthro_Calc!C:P,12,FALSE))-1) / (VLOOKUP(CG138,Anthro_Calc!C:P,14,FALSE)*VLOOKUP(CG138,Anthro_Calc!C:P,12,FALSE)))</f>
        <v/>
      </c>
      <c r="CI138" s="79" t="str">
        <f>IF(ISBLANK(CC138), "", -3 + (CC138 -VLOOKUP(CG138,Anthro_Calc!C:P,4,FALSE)) / (VLOOKUP(CG138,Anthro_Calc!C:P,5,FALSE) - VLOOKUP(CG138,Anthro_Calc!C:P,4,FALSE)))</f>
        <v/>
      </c>
      <c r="CJ138" s="79" t="str">
        <f>IF(ISBLANK(CC138), "", 3 + (CC138 -VLOOKUP(CG138,Anthro_Calc!C:P,10,FALSE)) / (VLOOKUP(CG138,Anthro_Calc!C:P,10,FALSE) - VLOOKUP(CG138,Anthro_Calc!C:P,9,FALSE)))</f>
        <v/>
      </c>
      <c r="CK138" s="129" t="str">
        <f t="shared" si="140"/>
        <v/>
      </c>
      <c r="CL138" s="117" t="str">
        <f t="shared" si="141"/>
        <v/>
      </c>
      <c r="CM138" s="104" t="str">
        <f t="shared" si="142"/>
        <v/>
      </c>
      <c r="CN138" s="77"/>
      <c r="CO138" s="71"/>
      <c r="CP138" s="74"/>
      <c r="CQ138" s="74"/>
      <c r="CR138" s="118" t="str">
        <f t="shared" si="110"/>
        <v/>
      </c>
      <c r="CS138" s="119">
        <f t="shared" si="143"/>
        <v>0</v>
      </c>
      <c r="CT138" s="119">
        <f t="shared" si="144"/>
        <v>0</v>
      </c>
      <c r="CU138" s="119" t="str">
        <f t="shared" si="145"/>
        <v>0</v>
      </c>
      <c r="CV138" s="119" t="str">
        <f>IF(ISBLANK(CQ138), "", (POWER(CQ138/VLOOKUP(CU138,Anthro_Calc!C:P,13,FALSE),VLOOKUP(CU138,Anthro_Calc!C:P,12,FALSE))-1) / (VLOOKUP(CU138,Anthro_Calc!C:P,14,FALSE)*VLOOKUP(CU138,Anthro_Calc!C:P,12,FALSE)))</f>
        <v/>
      </c>
      <c r="CW138" s="119" t="str">
        <f>IF(ISBLANK(CQ138), "", -3 + (CQ138 -VLOOKUP(CU138,Anthro_Calc!C:P,4,FALSE)) / (VLOOKUP(CU138,Anthro_Calc!C:P,5,FALSE) - VLOOKUP(CU138,Anthro_Calc!C:P,4,FALSE)))</f>
        <v/>
      </c>
      <c r="CX138" s="119" t="str">
        <f>IF(ISBLANK(CQ138), "", 3 + (CQ138 -VLOOKUP(CU138,Anthro_Calc!C:P,10,FALSE)) / (VLOOKUP(CU138,Anthro_Calc!C:P,10,FALSE) - VLOOKUP(CU138,Anthro_Calc!C:P,9,FALSE)))</f>
        <v/>
      </c>
      <c r="CY138" s="128" t="str">
        <f t="shared" si="146"/>
        <v/>
      </c>
      <c r="CZ138" s="117" t="str">
        <f t="shared" si="147"/>
        <v/>
      </c>
      <c r="DA138" s="104" t="str">
        <f t="shared" si="148"/>
        <v/>
      </c>
      <c r="DB138" s="135"/>
    </row>
    <row r="139" spans="1:106" s="80" customFormat="1" ht="15" customHeight="1">
      <c r="A139" s="134">
        <f t="shared" si="100"/>
        <v>135</v>
      </c>
      <c r="B139" s="66"/>
      <c r="C139" s="66"/>
      <c r="D139" s="66"/>
      <c r="E139" s="66"/>
      <c r="F139" s="66"/>
      <c r="G139" s="66"/>
      <c r="H139" s="66"/>
      <c r="I139" s="66"/>
      <c r="J139" s="66"/>
      <c r="K139" s="66"/>
      <c r="L139" s="66"/>
      <c r="M139" s="71"/>
      <c r="N139" s="69" t="str">
        <f t="shared" ca="1" si="111"/>
        <v/>
      </c>
      <c r="O139" s="70"/>
      <c r="P139" s="70"/>
      <c r="Q139" s="71"/>
      <c r="R139" s="82"/>
      <c r="S139" s="72" t="str">
        <f t="shared" si="112"/>
        <v/>
      </c>
      <c r="T139" s="72" t="str">
        <f t="shared" si="113"/>
        <v/>
      </c>
      <c r="U139" s="72" t="str">
        <f t="shared" si="114"/>
        <v/>
      </c>
      <c r="V139" s="72" t="str">
        <f>IF(ISBLANK(R139), "", (POWER(R139/VLOOKUP(U139,Anthro_Calc!C:P,13,FALSE),VLOOKUP(U139,Anthro_Calc!C:P,12,FALSE))-1) / (VLOOKUP(U139,Anthro_Calc!C:P,14,FALSE)*VLOOKUP(U139,Anthro_Calc!C:P,12,FALSE)))</f>
        <v/>
      </c>
      <c r="W139" s="72" t="str">
        <f>IF(ISBLANK(R139), "", -3 + (R139 -VLOOKUP(U139,Anthro_Calc!C:P,4,FALSE)) / (VLOOKUP(U139,Anthro_Calc!C:P,5,FALSE) - VLOOKUP(U139,Anthro_Calc!C:P,4,FALSE)))</f>
        <v/>
      </c>
      <c r="X139" s="72" t="str">
        <f>IF(ISBLANK(R139), "", 3 + (R139 -VLOOKUP(U139,Anthro_Calc!C:P,10,FALSE)) / (VLOOKUP(U139,Anthro_Calc!C:P,10,FALSE) - VLOOKUP(U139,Anthro_Calc!C:P,9,FALSE)))</f>
        <v/>
      </c>
      <c r="Y139" s="120" t="str">
        <f t="shared" si="115"/>
        <v/>
      </c>
      <c r="Z139" s="117" t="str">
        <f t="shared" si="116"/>
        <v/>
      </c>
      <c r="AA139" s="104" t="str">
        <f t="shared" si="117"/>
        <v/>
      </c>
      <c r="AB139" s="71"/>
      <c r="AC139" s="74"/>
      <c r="AD139" s="78"/>
      <c r="AE139" s="75" t="str">
        <f t="shared" si="118"/>
        <v/>
      </c>
      <c r="AF139" s="72">
        <f t="shared" si="119"/>
        <v>0</v>
      </c>
      <c r="AG139" s="72">
        <f t="shared" si="120"/>
        <v>0</v>
      </c>
      <c r="AH139" s="72" t="str">
        <f t="shared" si="121"/>
        <v>0</v>
      </c>
      <c r="AI139" s="72" t="str">
        <f>IF(ISBLANK(AD139), "", (POWER(AD139/VLOOKUP(AH139,Anthro_Calc!C:P,13,FALSE),VLOOKUP(AH139,Anthro_Calc!C:P,12,FALSE))-1) / (VLOOKUP(AH139,Anthro_Calc!C:P,14,FALSE)*VLOOKUP(AH139,Anthro_Calc!C:P,12,FALSE)))</f>
        <v/>
      </c>
      <c r="AJ139" s="72" t="str">
        <f>IF(ISBLANK(AD139), "", -3 + (AD139 -VLOOKUP(AH139,Anthro_Calc!C:P,4,FALSE)) / (VLOOKUP(AH139,Anthro_Calc!C:P,5,FALSE) - VLOOKUP(AH139,Anthro_Calc!C:P,4,FALSE)))</f>
        <v/>
      </c>
      <c r="AK139" s="72" t="str">
        <f>IF(ISBLANK(AD139), "", 3 + (AD139 -VLOOKUP(AH139,Anthro_Calc!C:P,10,FALSE)) / (VLOOKUP(AH139,Anthro_Calc!C:P,10,FALSE) - VLOOKUP(AH139,Anthro_Calc!C:P,9,FALSE)))</f>
        <v/>
      </c>
      <c r="AL139" s="120" t="str">
        <f t="shared" si="122"/>
        <v/>
      </c>
      <c r="AM139" s="117" t="str">
        <f t="shared" si="123"/>
        <v/>
      </c>
      <c r="AN139" s="104" t="str">
        <f t="shared" si="124"/>
        <v/>
      </c>
      <c r="AO139" s="76" t="str">
        <f t="shared" si="101"/>
        <v/>
      </c>
      <c r="AP139" s="77"/>
      <c r="AQ139" s="77" t="str">
        <f t="shared" si="125"/>
        <v/>
      </c>
      <c r="AR139" s="71"/>
      <c r="AS139" s="74"/>
      <c r="AT139" s="82"/>
      <c r="AU139" s="75" t="str">
        <f t="shared" si="102"/>
        <v/>
      </c>
      <c r="AV139" s="72">
        <f t="shared" si="126"/>
        <v>0</v>
      </c>
      <c r="AW139" s="72">
        <f t="shared" si="127"/>
        <v>0</v>
      </c>
      <c r="AX139" s="72" t="str">
        <f t="shared" si="128"/>
        <v>0</v>
      </c>
      <c r="AY139" s="72" t="str">
        <f>IF(ISBLANK(AT139), "", (POWER(AT139/VLOOKUP(AX139,Anthro_Calc!C:P,13,FALSE),VLOOKUP(AX139,Anthro_Calc!C:P,12,FALSE))-1) / (VLOOKUP(AX139,Anthro_Calc!C:P,14,FALSE)*VLOOKUP(AX139,Anthro_Calc!C:P,12,FALSE)))</f>
        <v/>
      </c>
      <c r="AZ139" s="72" t="str">
        <f>IF(ISBLANK(AT139), "", -3 + (AT139 -VLOOKUP(AX139,Anthro_Calc!C:P,4,FALSE)) / (VLOOKUP(AX139,Anthro_Calc!C:P,5,FALSE) - VLOOKUP(AX139,Anthro_Calc!C:P,4,FALSE)))</f>
        <v/>
      </c>
      <c r="BA139" s="72" t="str">
        <f>IF(ISBLANK(AT139), "", 3 + (AT139 -VLOOKUP(AX139,Anthro_Calc!C:P,10,FALSE)) / (VLOOKUP(AX139,Anthro_Calc!C:P,10,FALSE) - VLOOKUP(AX139,Anthro_Calc!C:P,9,FALSE)))</f>
        <v/>
      </c>
      <c r="BB139" s="120" t="str">
        <f t="shared" si="129"/>
        <v/>
      </c>
      <c r="BC139" s="117" t="str">
        <f t="shared" si="130"/>
        <v/>
      </c>
      <c r="BD139" s="104" t="str">
        <f t="shared" si="103"/>
        <v/>
      </c>
      <c r="BE139" s="76" t="str">
        <f t="shared" si="104"/>
        <v/>
      </c>
      <c r="BF139" s="73" t="str">
        <f t="shared" si="131"/>
        <v/>
      </c>
      <c r="BG139" s="73" t="str">
        <f t="shared" si="105"/>
        <v/>
      </c>
      <c r="BH139" s="77"/>
      <c r="BI139" s="133"/>
      <c r="BJ139" s="71"/>
      <c r="BK139" s="74"/>
      <c r="BL139" s="78"/>
      <c r="BM139" s="75" t="str">
        <f t="shared" si="106"/>
        <v/>
      </c>
      <c r="BN139" s="72">
        <f t="shared" si="132"/>
        <v>0</v>
      </c>
      <c r="BO139" s="72">
        <f t="shared" si="149"/>
        <v>0</v>
      </c>
      <c r="BP139" s="72" t="str">
        <f t="shared" si="133"/>
        <v>0</v>
      </c>
      <c r="BQ139" s="72" t="str">
        <f>IF(ISBLANK(BL139), "", (POWER(BL139/VLOOKUP(BP139,Anthro_Calc!C:P,13,FALSE),VLOOKUP(BP139,Anthro_Calc!C:P,12,FALSE))-1) / (VLOOKUP(BP139,Anthro_Calc!C:P,14,FALSE)*VLOOKUP(BP139,Anthro_Calc!C:P,12,FALSE)))</f>
        <v/>
      </c>
      <c r="BR139" s="72" t="str">
        <f>IF(ISBLANK(BL139), "", -3 + (BL139 -VLOOKUP(BP139,Anthro_Calc!C:P,4,FALSE)) / (VLOOKUP(BP139,Anthro_Calc!C:P,5,FALSE) - VLOOKUP(BP139,Anthro_Calc!C:P,4,FALSE)))</f>
        <v/>
      </c>
      <c r="BS139" s="72" t="str">
        <f>IF(ISBLANK(BL139), "", 3 + (BL139 -VLOOKUP(BP139,Anthro_Calc!C:P,10,FALSE)) / (VLOOKUP(BP139,Anthro_Calc!C:P,10,FALSE) - VLOOKUP(BP139,Anthro_Calc!C:P,9,FALSE)))</f>
        <v/>
      </c>
      <c r="BT139" s="120" t="str">
        <f t="shared" si="134"/>
        <v/>
      </c>
      <c r="BU139" s="117" t="str">
        <f t="shared" si="135"/>
        <v/>
      </c>
      <c r="BV139" s="104" t="str">
        <f t="shared" si="136"/>
        <v/>
      </c>
      <c r="BW139" s="73" t="str">
        <f t="shared" si="107"/>
        <v/>
      </c>
      <c r="BX139" s="77"/>
      <c r="BY139" s="73" t="str">
        <f>IF(ISBLANK(BL139), "", VLOOKUP(Z139&amp;" "&amp;BV139&amp;" "&amp;BW139,Graduation_Criteria!$D$2:$E$34,2,FALSE))</f>
        <v/>
      </c>
      <c r="BZ139" s="73" t="str">
        <f t="shared" si="108"/>
        <v/>
      </c>
      <c r="CA139" s="71"/>
      <c r="CB139" s="74"/>
      <c r="CC139" s="74"/>
      <c r="CD139" s="115" t="str">
        <f t="shared" si="109"/>
        <v/>
      </c>
      <c r="CE139" s="79">
        <f t="shared" si="137"/>
        <v>0</v>
      </c>
      <c r="CF139" s="79">
        <f t="shared" si="138"/>
        <v>0</v>
      </c>
      <c r="CG139" s="79" t="str">
        <f t="shared" si="139"/>
        <v>0</v>
      </c>
      <c r="CH139" s="79" t="str">
        <f>IF(ISBLANK(CC139), "", (POWER(CC139/VLOOKUP(CG139,Anthro_Calc!C:P,13,FALSE),VLOOKUP(CG139,Anthro_Calc!C:P,12,FALSE))-1) / (VLOOKUP(CG139,Anthro_Calc!C:P,14,FALSE)*VLOOKUP(CG139,Anthro_Calc!C:P,12,FALSE)))</f>
        <v/>
      </c>
      <c r="CI139" s="79" t="str">
        <f>IF(ISBLANK(CC139), "", -3 + (CC139 -VLOOKUP(CG139,Anthro_Calc!C:P,4,FALSE)) / (VLOOKUP(CG139,Anthro_Calc!C:P,5,FALSE) - VLOOKUP(CG139,Anthro_Calc!C:P,4,FALSE)))</f>
        <v/>
      </c>
      <c r="CJ139" s="79" t="str">
        <f>IF(ISBLANK(CC139), "", 3 + (CC139 -VLOOKUP(CG139,Anthro_Calc!C:P,10,FALSE)) / (VLOOKUP(CG139,Anthro_Calc!C:P,10,FALSE) - VLOOKUP(CG139,Anthro_Calc!C:P,9,FALSE)))</f>
        <v/>
      </c>
      <c r="CK139" s="129" t="str">
        <f t="shared" si="140"/>
        <v/>
      </c>
      <c r="CL139" s="117" t="str">
        <f t="shared" si="141"/>
        <v/>
      </c>
      <c r="CM139" s="104" t="str">
        <f t="shared" si="142"/>
        <v/>
      </c>
      <c r="CN139" s="77"/>
      <c r="CO139" s="71"/>
      <c r="CP139" s="74"/>
      <c r="CQ139" s="74"/>
      <c r="CR139" s="118" t="str">
        <f t="shared" si="110"/>
        <v/>
      </c>
      <c r="CS139" s="119">
        <f t="shared" si="143"/>
        <v>0</v>
      </c>
      <c r="CT139" s="119">
        <f t="shared" si="144"/>
        <v>0</v>
      </c>
      <c r="CU139" s="119" t="str">
        <f t="shared" si="145"/>
        <v>0</v>
      </c>
      <c r="CV139" s="119" t="str">
        <f>IF(ISBLANK(CQ139), "", (POWER(CQ139/VLOOKUP(CU139,Anthro_Calc!C:P,13,FALSE),VLOOKUP(CU139,Anthro_Calc!C:P,12,FALSE))-1) / (VLOOKUP(CU139,Anthro_Calc!C:P,14,FALSE)*VLOOKUP(CU139,Anthro_Calc!C:P,12,FALSE)))</f>
        <v/>
      </c>
      <c r="CW139" s="119" t="str">
        <f>IF(ISBLANK(CQ139), "", -3 + (CQ139 -VLOOKUP(CU139,Anthro_Calc!C:P,4,FALSE)) / (VLOOKUP(CU139,Anthro_Calc!C:P,5,FALSE) - VLOOKUP(CU139,Anthro_Calc!C:P,4,FALSE)))</f>
        <v/>
      </c>
      <c r="CX139" s="119" t="str">
        <f>IF(ISBLANK(CQ139), "", 3 + (CQ139 -VLOOKUP(CU139,Anthro_Calc!C:P,10,FALSE)) / (VLOOKUP(CU139,Anthro_Calc!C:P,10,FALSE) - VLOOKUP(CU139,Anthro_Calc!C:P,9,FALSE)))</f>
        <v/>
      </c>
      <c r="CY139" s="128" t="str">
        <f t="shared" si="146"/>
        <v/>
      </c>
      <c r="CZ139" s="117" t="str">
        <f t="shared" si="147"/>
        <v/>
      </c>
      <c r="DA139" s="104" t="str">
        <f t="shared" si="148"/>
        <v/>
      </c>
      <c r="DB139" s="135"/>
    </row>
    <row r="140" spans="1:106" s="80" customFormat="1" ht="15" customHeight="1">
      <c r="A140" s="134">
        <f t="shared" si="100"/>
        <v>136</v>
      </c>
      <c r="B140" s="66"/>
      <c r="C140" s="66"/>
      <c r="D140" s="66"/>
      <c r="E140" s="66"/>
      <c r="F140" s="66"/>
      <c r="G140" s="66"/>
      <c r="H140" s="66"/>
      <c r="I140" s="66"/>
      <c r="J140" s="66"/>
      <c r="K140" s="66"/>
      <c r="L140" s="66"/>
      <c r="M140" s="71"/>
      <c r="N140" s="69" t="str">
        <f t="shared" ca="1" si="111"/>
        <v/>
      </c>
      <c r="O140" s="70"/>
      <c r="P140" s="70"/>
      <c r="Q140" s="71"/>
      <c r="R140" s="82"/>
      <c r="S140" s="72" t="str">
        <f t="shared" si="112"/>
        <v/>
      </c>
      <c r="T140" s="72" t="str">
        <f t="shared" si="113"/>
        <v/>
      </c>
      <c r="U140" s="72" t="str">
        <f t="shared" si="114"/>
        <v/>
      </c>
      <c r="V140" s="72" t="str">
        <f>IF(ISBLANK(R140), "", (POWER(R140/VLOOKUP(U140,Anthro_Calc!C:P,13,FALSE),VLOOKUP(U140,Anthro_Calc!C:P,12,FALSE))-1) / (VLOOKUP(U140,Anthro_Calc!C:P,14,FALSE)*VLOOKUP(U140,Anthro_Calc!C:P,12,FALSE)))</f>
        <v/>
      </c>
      <c r="W140" s="72" t="str">
        <f>IF(ISBLANK(R140), "", -3 + (R140 -VLOOKUP(U140,Anthro_Calc!C:P,4,FALSE)) / (VLOOKUP(U140,Anthro_Calc!C:P,5,FALSE) - VLOOKUP(U140,Anthro_Calc!C:P,4,FALSE)))</f>
        <v/>
      </c>
      <c r="X140" s="72" t="str">
        <f>IF(ISBLANK(R140), "", 3 + (R140 -VLOOKUP(U140,Anthro_Calc!C:P,10,FALSE)) / (VLOOKUP(U140,Anthro_Calc!C:P,10,FALSE) - VLOOKUP(U140,Anthro_Calc!C:P,9,FALSE)))</f>
        <v/>
      </c>
      <c r="Y140" s="120" t="str">
        <f t="shared" si="115"/>
        <v/>
      </c>
      <c r="Z140" s="117" t="str">
        <f t="shared" si="116"/>
        <v/>
      </c>
      <c r="AA140" s="104" t="str">
        <f t="shared" si="117"/>
        <v/>
      </c>
      <c r="AB140" s="71"/>
      <c r="AC140" s="74"/>
      <c r="AD140" s="78"/>
      <c r="AE140" s="75" t="str">
        <f t="shared" si="118"/>
        <v/>
      </c>
      <c r="AF140" s="72">
        <f t="shared" si="119"/>
        <v>0</v>
      </c>
      <c r="AG140" s="72">
        <f t="shared" si="120"/>
        <v>0</v>
      </c>
      <c r="AH140" s="72" t="str">
        <f t="shared" si="121"/>
        <v>0</v>
      </c>
      <c r="AI140" s="72" t="str">
        <f>IF(ISBLANK(AD140), "", (POWER(AD140/VLOOKUP(AH140,Anthro_Calc!C:P,13,FALSE),VLOOKUP(AH140,Anthro_Calc!C:P,12,FALSE))-1) / (VLOOKUP(AH140,Anthro_Calc!C:P,14,FALSE)*VLOOKUP(AH140,Anthro_Calc!C:P,12,FALSE)))</f>
        <v/>
      </c>
      <c r="AJ140" s="72" t="str">
        <f>IF(ISBLANK(AD140), "", -3 + (AD140 -VLOOKUP(AH140,Anthro_Calc!C:P,4,FALSE)) / (VLOOKUP(AH140,Anthro_Calc!C:P,5,FALSE) - VLOOKUP(AH140,Anthro_Calc!C:P,4,FALSE)))</f>
        <v/>
      </c>
      <c r="AK140" s="72" t="str">
        <f>IF(ISBLANK(AD140), "", 3 + (AD140 -VLOOKUP(AH140,Anthro_Calc!C:P,10,FALSE)) / (VLOOKUP(AH140,Anthro_Calc!C:P,10,FALSE) - VLOOKUP(AH140,Anthro_Calc!C:P,9,FALSE)))</f>
        <v/>
      </c>
      <c r="AL140" s="120" t="str">
        <f t="shared" si="122"/>
        <v/>
      </c>
      <c r="AM140" s="117" t="str">
        <f t="shared" si="123"/>
        <v/>
      </c>
      <c r="AN140" s="104" t="str">
        <f t="shared" si="124"/>
        <v/>
      </c>
      <c r="AO140" s="76" t="str">
        <f t="shared" si="101"/>
        <v/>
      </c>
      <c r="AP140" s="77"/>
      <c r="AQ140" s="77" t="str">
        <f t="shared" si="125"/>
        <v/>
      </c>
      <c r="AR140" s="71"/>
      <c r="AS140" s="74"/>
      <c r="AT140" s="82"/>
      <c r="AU140" s="75" t="str">
        <f t="shared" si="102"/>
        <v/>
      </c>
      <c r="AV140" s="72">
        <f t="shared" si="126"/>
        <v>0</v>
      </c>
      <c r="AW140" s="72">
        <f t="shared" si="127"/>
        <v>0</v>
      </c>
      <c r="AX140" s="72" t="str">
        <f t="shared" si="128"/>
        <v>0</v>
      </c>
      <c r="AY140" s="72" t="str">
        <f>IF(ISBLANK(AT140), "", (POWER(AT140/VLOOKUP(AX140,Anthro_Calc!C:P,13,FALSE),VLOOKUP(AX140,Anthro_Calc!C:P,12,FALSE))-1) / (VLOOKUP(AX140,Anthro_Calc!C:P,14,FALSE)*VLOOKUP(AX140,Anthro_Calc!C:P,12,FALSE)))</f>
        <v/>
      </c>
      <c r="AZ140" s="72" t="str">
        <f>IF(ISBLANK(AT140), "", -3 + (AT140 -VLOOKUP(AX140,Anthro_Calc!C:P,4,FALSE)) / (VLOOKUP(AX140,Anthro_Calc!C:P,5,FALSE) - VLOOKUP(AX140,Anthro_Calc!C:P,4,FALSE)))</f>
        <v/>
      </c>
      <c r="BA140" s="72" t="str">
        <f>IF(ISBLANK(AT140), "", 3 + (AT140 -VLOOKUP(AX140,Anthro_Calc!C:P,10,FALSE)) / (VLOOKUP(AX140,Anthro_Calc!C:P,10,FALSE) - VLOOKUP(AX140,Anthro_Calc!C:P,9,FALSE)))</f>
        <v/>
      </c>
      <c r="BB140" s="120" t="str">
        <f t="shared" si="129"/>
        <v/>
      </c>
      <c r="BC140" s="117" t="str">
        <f t="shared" si="130"/>
        <v/>
      </c>
      <c r="BD140" s="104" t="str">
        <f t="shared" si="103"/>
        <v/>
      </c>
      <c r="BE140" s="76" t="str">
        <f t="shared" si="104"/>
        <v/>
      </c>
      <c r="BF140" s="73" t="str">
        <f t="shared" si="131"/>
        <v/>
      </c>
      <c r="BG140" s="73" t="str">
        <f t="shared" si="105"/>
        <v/>
      </c>
      <c r="BH140" s="77"/>
      <c r="BI140" s="133"/>
      <c r="BJ140" s="71"/>
      <c r="BK140" s="74"/>
      <c r="BL140" s="78"/>
      <c r="BM140" s="75" t="str">
        <f t="shared" si="106"/>
        <v/>
      </c>
      <c r="BN140" s="72">
        <f t="shared" si="132"/>
        <v>0</v>
      </c>
      <c r="BO140" s="72">
        <f t="shared" si="149"/>
        <v>0</v>
      </c>
      <c r="BP140" s="72" t="str">
        <f t="shared" si="133"/>
        <v>0</v>
      </c>
      <c r="BQ140" s="72" t="str">
        <f>IF(ISBLANK(BL140), "", (POWER(BL140/VLOOKUP(BP140,Anthro_Calc!C:P,13,FALSE),VLOOKUP(BP140,Anthro_Calc!C:P,12,FALSE))-1) / (VLOOKUP(BP140,Anthro_Calc!C:P,14,FALSE)*VLOOKUP(BP140,Anthro_Calc!C:P,12,FALSE)))</f>
        <v/>
      </c>
      <c r="BR140" s="72" t="str">
        <f>IF(ISBLANK(BL140), "", -3 + (BL140 -VLOOKUP(BP140,Anthro_Calc!C:P,4,FALSE)) / (VLOOKUP(BP140,Anthro_Calc!C:P,5,FALSE) - VLOOKUP(BP140,Anthro_Calc!C:P,4,FALSE)))</f>
        <v/>
      </c>
      <c r="BS140" s="72" t="str">
        <f>IF(ISBLANK(BL140), "", 3 + (BL140 -VLOOKUP(BP140,Anthro_Calc!C:P,10,FALSE)) / (VLOOKUP(BP140,Anthro_Calc!C:P,10,FALSE) - VLOOKUP(BP140,Anthro_Calc!C:P,9,FALSE)))</f>
        <v/>
      </c>
      <c r="BT140" s="120" t="str">
        <f t="shared" si="134"/>
        <v/>
      </c>
      <c r="BU140" s="117" t="str">
        <f t="shared" si="135"/>
        <v/>
      </c>
      <c r="BV140" s="104" t="str">
        <f t="shared" si="136"/>
        <v/>
      </c>
      <c r="BW140" s="73" t="str">
        <f t="shared" si="107"/>
        <v/>
      </c>
      <c r="BX140" s="77"/>
      <c r="BY140" s="73" t="str">
        <f>IF(ISBLANK(BL140), "", VLOOKUP(Z140&amp;" "&amp;BV140&amp;" "&amp;BW140,Graduation_Criteria!$D$2:$E$34,2,FALSE))</f>
        <v/>
      </c>
      <c r="BZ140" s="73" t="str">
        <f t="shared" si="108"/>
        <v/>
      </c>
      <c r="CA140" s="71"/>
      <c r="CB140" s="74"/>
      <c r="CC140" s="74"/>
      <c r="CD140" s="115" t="str">
        <f t="shared" si="109"/>
        <v/>
      </c>
      <c r="CE140" s="79">
        <f t="shared" si="137"/>
        <v>0</v>
      </c>
      <c r="CF140" s="79">
        <f t="shared" si="138"/>
        <v>0</v>
      </c>
      <c r="CG140" s="79" t="str">
        <f t="shared" si="139"/>
        <v>0</v>
      </c>
      <c r="CH140" s="79" t="str">
        <f>IF(ISBLANK(CC140), "", (POWER(CC140/VLOOKUP(CG140,Anthro_Calc!C:P,13,FALSE),VLOOKUP(CG140,Anthro_Calc!C:P,12,FALSE))-1) / (VLOOKUP(CG140,Anthro_Calc!C:P,14,FALSE)*VLOOKUP(CG140,Anthro_Calc!C:P,12,FALSE)))</f>
        <v/>
      </c>
      <c r="CI140" s="79" t="str">
        <f>IF(ISBLANK(CC140), "", -3 + (CC140 -VLOOKUP(CG140,Anthro_Calc!C:P,4,FALSE)) / (VLOOKUP(CG140,Anthro_Calc!C:P,5,FALSE) - VLOOKUP(CG140,Anthro_Calc!C:P,4,FALSE)))</f>
        <v/>
      </c>
      <c r="CJ140" s="79" t="str">
        <f>IF(ISBLANK(CC140), "", 3 + (CC140 -VLOOKUP(CG140,Anthro_Calc!C:P,10,FALSE)) / (VLOOKUP(CG140,Anthro_Calc!C:P,10,FALSE) - VLOOKUP(CG140,Anthro_Calc!C:P,9,FALSE)))</f>
        <v/>
      </c>
      <c r="CK140" s="129" t="str">
        <f t="shared" si="140"/>
        <v/>
      </c>
      <c r="CL140" s="117" t="str">
        <f t="shared" si="141"/>
        <v/>
      </c>
      <c r="CM140" s="104" t="str">
        <f t="shared" si="142"/>
        <v/>
      </c>
      <c r="CN140" s="77"/>
      <c r="CO140" s="71"/>
      <c r="CP140" s="74"/>
      <c r="CQ140" s="74"/>
      <c r="CR140" s="118" t="str">
        <f t="shared" si="110"/>
        <v/>
      </c>
      <c r="CS140" s="119">
        <f t="shared" si="143"/>
        <v>0</v>
      </c>
      <c r="CT140" s="119">
        <f t="shared" si="144"/>
        <v>0</v>
      </c>
      <c r="CU140" s="119" t="str">
        <f t="shared" si="145"/>
        <v>0</v>
      </c>
      <c r="CV140" s="119" t="str">
        <f>IF(ISBLANK(CQ140), "", (POWER(CQ140/VLOOKUP(CU140,Anthro_Calc!C:P,13,FALSE),VLOOKUP(CU140,Anthro_Calc!C:P,12,FALSE))-1) / (VLOOKUP(CU140,Anthro_Calc!C:P,14,FALSE)*VLOOKUP(CU140,Anthro_Calc!C:P,12,FALSE)))</f>
        <v/>
      </c>
      <c r="CW140" s="119" t="str">
        <f>IF(ISBLANK(CQ140), "", -3 + (CQ140 -VLOOKUP(CU140,Anthro_Calc!C:P,4,FALSE)) / (VLOOKUP(CU140,Anthro_Calc!C:P,5,FALSE) - VLOOKUP(CU140,Anthro_Calc!C:P,4,FALSE)))</f>
        <v/>
      </c>
      <c r="CX140" s="119" t="str">
        <f>IF(ISBLANK(CQ140), "", 3 + (CQ140 -VLOOKUP(CU140,Anthro_Calc!C:P,10,FALSE)) / (VLOOKUP(CU140,Anthro_Calc!C:P,10,FALSE) - VLOOKUP(CU140,Anthro_Calc!C:P,9,FALSE)))</f>
        <v/>
      </c>
      <c r="CY140" s="128" t="str">
        <f t="shared" si="146"/>
        <v/>
      </c>
      <c r="CZ140" s="117" t="str">
        <f t="shared" si="147"/>
        <v/>
      </c>
      <c r="DA140" s="104" t="str">
        <f t="shared" si="148"/>
        <v/>
      </c>
      <c r="DB140" s="135"/>
    </row>
    <row r="141" spans="1:106" s="80" customFormat="1" ht="15" customHeight="1">
      <c r="A141" s="134">
        <f t="shared" si="100"/>
        <v>137</v>
      </c>
      <c r="B141" s="66"/>
      <c r="C141" s="66"/>
      <c r="D141" s="66"/>
      <c r="E141" s="66"/>
      <c r="F141" s="66"/>
      <c r="G141" s="66"/>
      <c r="H141" s="66"/>
      <c r="I141" s="66"/>
      <c r="J141" s="66"/>
      <c r="K141" s="66"/>
      <c r="L141" s="66"/>
      <c r="M141" s="71"/>
      <c r="N141" s="69" t="str">
        <f t="shared" ca="1" si="111"/>
        <v/>
      </c>
      <c r="O141" s="70"/>
      <c r="P141" s="70"/>
      <c r="Q141" s="71"/>
      <c r="R141" s="82"/>
      <c r="S141" s="72" t="str">
        <f t="shared" si="112"/>
        <v/>
      </c>
      <c r="T141" s="72" t="str">
        <f t="shared" si="113"/>
        <v/>
      </c>
      <c r="U141" s="72" t="str">
        <f t="shared" si="114"/>
        <v/>
      </c>
      <c r="V141" s="72" t="str">
        <f>IF(ISBLANK(R141), "", (POWER(R141/VLOOKUP(U141,Anthro_Calc!C:P,13,FALSE),VLOOKUP(U141,Anthro_Calc!C:P,12,FALSE))-1) / (VLOOKUP(U141,Anthro_Calc!C:P,14,FALSE)*VLOOKUP(U141,Anthro_Calc!C:P,12,FALSE)))</f>
        <v/>
      </c>
      <c r="W141" s="72" t="str">
        <f>IF(ISBLANK(R141), "", -3 + (R141 -VLOOKUP(U141,Anthro_Calc!C:P,4,FALSE)) / (VLOOKUP(U141,Anthro_Calc!C:P,5,FALSE) - VLOOKUP(U141,Anthro_Calc!C:P,4,FALSE)))</f>
        <v/>
      </c>
      <c r="X141" s="72" t="str">
        <f>IF(ISBLANK(R141), "", 3 + (R141 -VLOOKUP(U141,Anthro_Calc!C:P,10,FALSE)) / (VLOOKUP(U141,Anthro_Calc!C:P,10,FALSE) - VLOOKUP(U141,Anthro_Calc!C:P,9,FALSE)))</f>
        <v/>
      </c>
      <c r="Y141" s="120" t="str">
        <f t="shared" si="115"/>
        <v/>
      </c>
      <c r="Z141" s="117" t="str">
        <f t="shared" si="116"/>
        <v/>
      </c>
      <c r="AA141" s="104" t="str">
        <f t="shared" si="117"/>
        <v/>
      </c>
      <c r="AB141" s="71"/>
      <c r="AC141" s="74"/>
      <c r="AD141" s="78"/>
      <c r="AE141" s="75" t="str">
        <f t="shared" si="118"/>
        <v/>
      </c>
      <c r="AF141" s="72">
        <f t="shared" si="119"/>
        <v>0</v>
      </c>
      <c r="AG141" s="72">
        <f t="shared" si="120"/>
        <v>0</v>
      </c>
      <c r="AH141" s="72" t="str">
        <f t="shared" si="121"/>
        <v>0</v>
      </c>
      <c r="AI141" s="72" t="str">
        <f>IF(ISBLANK(AD141), "", (POWER(AD141/VLOOKUP(AH141,Anthro_Calc!C:P,13,FALSE),VLOOKUP(AH141,Anthro_Calc!C:P,12,FALSE))-1) / (VLOOKUP(AH141,Anthro_Calc!C:P,14,FALSE)*VLOOKUP(AH141,Anthro_Calc!C:P,12,FALSE)))</f>
        <v/>
      </c>
      <c r="AJ141" s="72" t="str">
        <f>IF(ISBLANK(AD141), "", -3 + (AD141 -VLOOKUP(AH141,Anthro_Calc!C:P,4,FALSE)) / (VLOOKUP(AH141,Anthro_Calc!C:P,5,FALSE) - VLOOKUP(AH141,Anthro_Calc!C:P,4,FALSE)))</f>
        <v/>
      </c>
      <c r="AK141" s="72" t="str">
        <f>IF(ISBLANK(AD141), "", 3 + (AD141 -VLOOKUP(AH141,Anthro_Calc!C:P,10,FALSE)) / (VLOOKUP(AH141,Anthro_Calc!C:P,10,FALSE) - VLOOKUP(AH141,Anthro_Calc!C:P,9,FALSE)))</f>
        <v/>
      </c>
      <c r="AL141" s="120" t="str">
        <f t="shared" si="122"/>
        <v/>
      </c>
      <c r="AM141" s="117" t="str">
        <f t="shared" si="123"/>
        <v/>
      </c>
      <c r="AN141" s="104" t="str">
        <f t="shared" si="124"/>
        <v/>
      </c>
      <c r="AO141" s="76" t="str">
        <f t="shared" si="101"/>
        <v/>
      </c>
      <c r="AP141" s="77"/>
      <c r="AQ141" s="77" t="str">
        <f t="shared" si="125"/>
        <v/>
      </c>
      <c r="AR141" s="71"/>
      <c r="AS141" s="74"/>
      <c r="AT141" s="82"/>
      <c r="AU141" s="75" t="str">
        <f t="shared" si="102"/>
        <v/>
      </c>
      <c r="AV141" s="72">
        <f t="shared" si="126"/>
        <v>0</v>
      </c>
      <c r="AW141" s="72">
        <f t="shared" si="127"/>
        <v>0</v>
      </c>
      <c r="AX141" s="72" t="str">
        <f t="shared" si="128"/>
        <v>0</v>
      </c>
      <c r="AY141" s="72" t="str">
        <f>IF(ISBLANK(AT141), "", (POWER(AT141/VLOOKUP(AX141,Anthro_Calc!C:P,13,FALSE),VLOOKUP(AX141,Anthro_Calc!C:P,12,FALSE))-1) / (VLOOKUP(AX141,Anthro_Calc!C:P,14,FALSE)*VLOOKUP(AX141,Anthro_Calc!C:P,12,FALSE)))</f>
        <v/>
      </c>
      <c r="AZ141" s="72" t="str">
        <f>IF(ISBLANK(AT141), "", -3 + (AT141 -VLOOKUP(AX141,Anthro_Calc!C:P,4,FALSE)) / (VLOOKUP(AX141,Anthro_Calc!C:P,5,FALSE) - VLOOKUP(AX141,Anthro_Calc!C:P,4,FALSE)))</f>
        <v/>
      </c>
      <c r="BA141" s="72" t="str">
        <f>IF(ISBLANK(AT141), "", 3 + (AT141 -VLOOKUP(AX141,Anthro_Calc!C:P,10,FALSE)) / (VLOOKUP(AX141,Anthro_Calc!C:P,10,FALSE) - VLOOKUP(AX141,Anthro_Calc!C:P,9,FALSE)))</f>
        <v/>
      </c>
      <c r="BB141" s="120" t="str">
        <f t="shared" si="129"/>
        <v/>
      </c>
      <c r="BC141" s="117" t="str">
        <f t="shared" si="130"/>
        <v/>
      </c>
      <c r="BD141" s="104" t="str">
        <f t="shared" si="103"/>
        <v/>
      </c>
      <c r="BE141" s="76" t="str">
        <f t="shared" si="104"/>
        <v/>
      </c>
      <c r="BF141" s="73" t="str">
        <f t="shared" si="131"/>
        <v/>
      </c>
      <c r="BG141" s="73" t="str">
        <f t="shared" si="105"/>
        <v/>
      </c>
      <c r="BH141" s="77"/>
      <c r="BI141" s="133"/>
      <c r="BJ141" s="71"/>
      <c r="BK141" s="74"/>
      <c r="BL141" s="78"/>
      <c r="BM141" s="75" t="str">
        <f t="shared" si="106"/>
        <v/>
      </c>
      <c r="BN141" s="72">
        <f t="shared" si="132"/>
        <v>0</v>
      </c>
      <c r="BO141" s="72">
        <f t="shared" si="149"/>
        <v>0</v>
      </c>
      <c r="BP141" s="72" t="str">
        <f t="shared" si="133"/>
        <v>0</v>
      </c>
      <c r="BQ141" s="72" t="str">
        <f>IF(ISBLANK(BL141), "", (POWER(BL141/VLOOKUP(BP141,Anthro_Calc!C:P,13,FALSE),VLOOKUP(BP141,Anthro_Calc!C:P,12,FALSE))-1) / (VLOOKUP(BP141,Anthro_Calc!C:P,14,FALSE)*VLOOKUP(BP141,Anthro_Calc!C:P,12,FALSE)))</f>
        <v/>
      </c>
      <c r="BR141" s="72" t="str">
        <f>IF(ISBLANK(BL141), "", -3 + (BL141 -VLOOKUP(BP141,Anthro_Calc!C:P,4,FALSE)) / (VLOOKUP(BP141,Anthro_Calc!C:P,5,FALSE) - VLOOKUP(BP141,Anthro_Calc!C:P,4,FALSE)))</f>
        <v/>
      </c>
      <c r="BS141" s="72" t="str">
        <f>IF(ISBLANK(BL141), "", 3 + (BL141 -VLOOKUP(BP141,Anthro_Calc!C:P,10,FALSE)) / (VLOOKUP(BP141,Anthro_Calc!C:P,10,FALSE) - VLOOKUP(BP141,Anthro_Calc!C:P,9,FALSE)))</f>
        <v/>
      </c>
      <c r="BT141" s="120" t="str">
        <f t="shared" si="134"/>
        <v/>
      </c>
      <c r="BU141" s="117" t="str">
        <f t="shared" si="135"/>
        <v/>
      </c>
      <c r="BV141" s="104" t="str">
        <f t="shared" si="136"/>
        <v/>
      </c>
      <c r="BW141" s="73" t="str">
        <f t="shared" si="107"/>
        <v/>
      </c>
      <c r="BX141" s="77"/>
      <c r="BY141" s="73" t="str">
        <f>IF(ISBLANK(BL141), "", VLOOKUP(Z141&amp;" "&amp;BV141&amp;" "&amp;BW141,Graduation_Criteria!$D$2:$E$34,2,FALSE))</f>
        <v/>
      </c>
      <c r="BZ141" s="73" t="str">
        <f t="shared" si="108"/>
        <v/>
      </c>
      <c r="CA141" s="71"/>
      <c r="CB141" s="74"/>
      <c r="CC141" s="74"/>
      <c r="CD141" s="115" t="str">
        <f t="shared" si="109"/>
        <v/>
      </c>
      <c r="CE141" s="79">
        <f t="shared" si="137"/>
        <v>0</v>
      </c>
      <c r="CF141" s="79">
        <f t="shared" si="138"/>
        <v>0</v>
      </c>
      <c r="CG141" s="79" t="str">
        <f t="shared" si="139"/>
        <v>0</v>
      </c>
      <c r="CH141" s="79" t="str">
        <f>IF(ISBLANK(CC141), "", (POWER(CC141/VLOOKUP(CG141,Anthro_Calc!C:P,13,FALSE),VLOOKUP(CG141,Anthro_Calc!C:P,12,FALSE))-1) / (VLOOKUP(CG141,Anthro_Calc!C:P,14,FALSE)*VLOOKUP(CG141,Anthro_Calc!C:P,12,FALSE)))</f>
        <v/>
      </c>
      <c r="CI141" s="79" t="str">
        <f>IF(ISBLANK(CC141), "", -3 + (CC141 -VLOOKUP(CG141,Anthro_Calc!C:P,4,FALSE)) / (VLOOKUP(CG141,Anthro_Calc!C:P,5,FALSE) - VLOOKUP(CG141,Anthro_Calc!C:P,4,FALSE)))</f>
        <v/>
      </c>
      <c r="CJ141" s="79" t="str">
        <f>IF(ISBLANK(CC141), "", 3 + (CC141 -VLOOKUP(CG141,Anthro_Calc!C:P,10,FALSE)) / (VLOOKUP(CG141,Anthro_Calc!C:P,10,FALSE) - VLOOKUP(CG141,Anthro_Calc!C:P,9,FALSE)))</f>
        <v/>
      </c>
      <c r="CK141" s="129" t="str">
        <f t="shared" si="140"/>
        <v/>
      </c>
      <c r="CL141" s="117" t="str">
        <f t="shared" si="141"/>
        <v/>
      </c>
      <c r="CM141" s="104" t="str">
        <f t="shared" si="142"/>
        <v/>
      </c>
      <c r="CN141" s="77"/>
      <c r="CO141" s="71"/>
      <c r="CP141" s="74"/>
      <c r="CQ141" s="74"/>
      <c r="CR141" s="118" t="str">
        <f t="shared" si="110"/>
        <v/>
      </c>
      <c r="CS141" s="119">
        <f t="shared" si="143"/>
        <v>0</v>
      </c>
      <c r="CT141" s="119">
        <f t="shared" si="144"/>
        <v>0</v>
      </c>
      <c r="CU141" s="119" t="str">
        <f t="shared" si="145"/>
        <v>0</v>
      </c>
      <c r="CV141" s="119" t="str">
        <f>IF(ISBLANK(CQ141), "", (POWER(CQ141/VLOOKUP(CU141,Anthro_Calc!C:P,13,FALSE),VLOOKUP(CU141,Anthro_Calc!C:P,12,FALSE))-1) / (VLOOKUP(CU141,Anthro_Calc!C:P,14,FALSE)*VLOOKUP(CU141,Anthro_Calc!C:P,12,FALSE)))</f>
        <v/>
      </c>
      <c r="CW141" s="119" t="str">
        <f>IF(ISBLANK(CQ141), "", -3 + (CQ141 -VLOOKUP(CU141,Anthro_Calc!C:P,4,FALSE)) / (VLOOKUP(CU141,Anthro_Calc!C:P,5,FALSE) - VLOOKUP(CU141,Anthro_Calc!C:P,4,FALSE)))</f>
        <v/>
      </c>
      <c r="CX141" s="119" t="str">
        <f>IF(ISBLANK(CQ141), "", 3 + (CQ141 -VLOOKUP(CU141,Anthro_Calc!C:P,10,FALSE)) / (VLOOKUP(CU141,Anthro_Calc!C:P,10,FALSE) - VLOOKUP(CU141,Anthro_Calc!C:P,9,FALSE)))</f>
        <v/>
      </c>
      <c r="CY141" s="128" t="str">
        <f t="shared" si="146"/>
        <v/>
      </c>
      <c r="CZ141" s="117" t="str">
        <f t="shared" si="147"/>
        <v/>
      </c>
      <c r="DA141" s="104" t="str">
        <f t="shared" si="148"/>
        <v/>
      </c>
      <c r="DB141" s="135"/>
    </row>
    <row r="142" spans="1:106" s="80" customFormat="1" ht="15" customHeight="1">
      <c r="A142" s="134">
        <f t="shared" si="100"/>
        <v>138</v>
      </c>
      <c r="B142" s="66"/>
      <c r="C142" s="66"/>
      <c r="D142" s="66"/>
      <c r="E142" s="66"/>
      <c r="F142" s="66"/>
      <c r="G142" s="66"/>
      <c r="H142" s="66"/>
      <c r="I142" s="66"/>
      <c r="J142" s="66"/>
      <c r="K142" s="66"/>
      <c r="L142" s="66"/>
      <c r="M142" s="71"/>
      <c r="N142" s="69" t="str">
        <f t="shared" ca="1" si="111"/>
        <v/>
      </c>
      <c r="O142" s="70"/>
      <c r="P142" s="70"/>
      <c r="Q142" s="71"/>
      <c r="R142" s="82"/>
      <c r="S142" s="72" t="str">
        <f t="shared" si="112"/>
        <v/>
      </c>
      <c r="T142" s="72" t="str">
        <f t="shared" si="113"/>
        <v/>
      </c>
      <c r="U142" s="72" t="str">
        <f t="shared" si="114"/>
        <v/>
      </c>
      <c r="V142" s="72" t="str">
        <f>IF(ISBLANK(R142), "", (POWER(R142/VLOOKUP(U142,Anthro_Calc!C:P,13,FALSE),VLOOKUP(U142,Anthro_Calc!C:P,12,FALSE))-1) / (VLOOKUP(U142,Anthro_Calc!C:P,14,FALSE)*VLOOKUP(U142,Anthro_Calc!C:P,12,FALSE)))</f>
        <v/>
      </c>
      <c r="W142" s="72" t="str">
        <f>IF(ISBLANK(R142), "", -3 + (R142 -VLOOKUP(U142,Anthro_Calc!C:P,4,FALSE)) / (VLOOKUP(U142,Anthro_Calc!C:P,5,FALSE) - VLOOKUP(U142,Anthro_Calc!C:P,4,FALSE)))</f>
        <v/>
      </c>
      <c r="X142" s="72" t="str">
        <f>IF(ISBLANK(R142), "", 3 + (R142 -VLOOKUP(U142,Anthro_Calc!C:P,10,FALSE)) / (VLOOKUP(U142,Anthro_Calc!C:P,10,FALSE) - VLOOKUP(U142,Anthro_Calc!C:P,9,FALSE)))</f>
        <v/>
      </c>
      <c r="Y142" s="120" t="str">
        <f t="shared" si="115"/>
        <v/>
      </c>
      <c r="Z142" s="117" t="str">
        <f t="shared" si="116"/>
        <v/>
      </c>
      <c r="AA142" s="104" t="str">
        <f t="shared" si="117"/>
        <v/>
      </c>
      <c r="AB142" s="71"/>
      <c r="AC142" s="74"/>
      <c r="AD142" s="78"/>
      <c r="AE142" s="75" t="str">
        <f t="shared" si="118"/>
        <v/>
      </c>
      <c r="AF142" s="72">
        <f t="shared" si="119"/>
        <v>0</v>
      </c>
      <c r="AG142" s="72">
        <f t="shared" si="120"/>
        <v>0</v>
      </c>
      <c r="AH142" s="72" t="str">
        <f t="shared" si="121"/>
        <v>0</v>
      </c>
      <c r="AI142" s="72" t="str">
        <f>IF(ISBLANK(AD142), "", (POWER(AD142/VLOOKUP(AH142,Anthro_Calc!C:P,13,FALSE),VLOOKUP(AH142,Anthro_Calc!C:P,12,FALSE))-1) / (VLOOKUP(AH142,Anthro_Calc!C:P,14,FALSE)*VLOOKUP(AH142,Anthro_Calc!C:P,12,FALSE)))</f>
        <v/>
      </c>
      <c r="AJ142" s="72" t="str">
        <f>IF(ISBLANK(AD142), "", -3 + (AD142 -VLOOKUP(AH142,Anthro_Calc!C:P,4,FALSE)) / (VLOOKUP(AH142,Anthro_Calc!C:P,5,FALSE) - VLOOKUP(AH142,Anthro_Calc!C:P,4,FALSE)))</f>
        <v/>
      </c>
      <c r="AK142" s="72" t="str">
        <f>IF(ISBLANK(AD142), "", 3 + (AD142 -VLOOKUP(AH142,Anthro_Calc!C:P,10,FALSE)) / (VLOOKUP(AH142,Anthro_Calc!C:P,10,FALSE) - VLOOKUP(AH142,Anthro_Calc!C:P,9,FALSE)))</f>
        <v/>
      </c>
      <c r="AL142" s="120" t="str">
        <f t="shared" si="122"/>
        <v/>
      </c>
      <c r="AM142" s="117" t="str">
        <f t="shared" si="123"/>
        <v/>
      </c>
      <c r="AN142" s="104" t="str">
        <f t="shared" si="124"/>
        <v/>
      </c>
      <c r="AO142" s="76" t="str">
        <f t="shared" si="101"/>
        <v/>
      </c>
      <c r="AP142" s="77"/>
      <c r="AQ142" s="77" t="str">
        <f t="shared" si="125"/>
        <v/>
      </c>
      <c r="AR142" s="71"/>
      <c r="AS142" s="74"/>
      <c r="AT142" s="82"/>
      <c r="AU142" s="75" t="str">
        <f t="shared" si="102"/>
        <v/>
      </c>
      <c r="AV142" s="72">
        <f t="shared" si="126"/>
        <v>0</v>
      </c>
      <c r="AW142" s="72">
        <f t="shared" si="127"/>
        <v>0</v>
      </c>
      <c r="AX142" s="72" t="str">
        <f t="shared" si="128"/>
        <v>0</v>
      </c>
      <c r="AY142" s="72" t="str">
        <f>IF(ISBLANK(AT142), "", (POWER(AT142/VLOOKUP(AX142,Anthro_Calc!C:P,13,FALSE),VLOOKUP(AX142,Anthro_Calc!C:P,12,FALSE))-1) / (VLOOKUP(AX142,Anthro_Calc!C:P,14,FALSE)*VLOOKUP(AX142,Anthro_Calc!C:P,12,FALSE)))</f>
        <v/>
      </c>
      <c r="AZ142" s="72" t="str">
        <f>IF(ISBLANK(AT142), "", -3 + (AT142 -VLOOKUP(AX142,Anthro_Calc!C:P,4,FALSE)) / (VLOOKUP(AX142,Anthro_Calc!C:P,5,FALSE) - VLOOKUP(AX142,Anthro_Calc!C:P,4,FALSE)))</f>
        <v/>
      </c>
      <c r="BA142" s="72" t="str">
        <f>IF(ISBLANK(AT142), "", 3 + (AT142 -VLOOKUP(AX142,Anthro_Calc!C:P,10,FALSE)) / (VLOOKUP(AX142,Anthro_Calc!C:P,10,FALSE) - VLOOKUP(AX142,Anthro_Calc!C:P,9,FALSE)))</f>
        <v/>
      </c>
      <c r="BB142" s="120" t="str">
        <f t="shared" si="129"/>
        <v/>
      </c>
      <c r="BC142" s="117" t="str">
        <f t="shared" si="130"/>
        <v/>
      </c>
      <c r="BD142" s="104" t="str">
        <f t="shared" si="103"/>
        <v/>
      </c>
      <c r="BE142" s="76" t="str">
        <f t="shared" si="104"/>
        <v/>
      </c>
      <c r="BF142" s="73" t="str">
        <f t="shared" si="131"/>
        <v/>
      </c>
      <c r="BG142" s="73" t="str">
        <f t="shared" si="105"/>
        <v/>
      </c>
      <c r="BH142" s="77"/>
      <c r="BI142" s="133"/>
      <c r="BJ142" s="71"/>
      <c r="BK142" s="74"/>
      <c r="BL142" s="78"/>
      <c r="BM142" s="75" t="str">
        <f t="shared" si="106"/>
        <v/>
      </c>
      <c r="BN142" s="72">
        <f t="shared" si="132"/>
        <v>0</v>
      </c>
      <c r="BO142" s="72">
        <f t="shared" si="149"/>
        <v>0</v>
      </c>
      <c r="BP142" s="72" t="str">
        <f t="shared" si="133"/>
        <v>0</v>
      </c>
      <c r="BQ142" s="72" t="str">
        <f>IF(ISBLANK(BL142), "", (POWER(BL142/VLOOKUP(BP142,Anthro_Calc!C:P,13,FALSE),VLOOKUP(BP142,Anthro_Calc!C:P,12,FALSE))-1) / (VLOOKUP(BP142,Anthro_Calc!C:P,14,FALSE)*VLOOKUP(BP142,Anthro_Calc!C:P,12,FALSE)))</f>
        <v/>
      </c>
      <c r="BR142" s="72" t="str">
        <f>IF(ISBLANK(BL142), "", -3 + (BL142 -VLOOKUP(BP142,Anthro_Calc!C:P,4,FALSE)) / (VLOOKUP(BP142,Anthro_Calc!C:P,5,FALSE) - VLOOKUP(BP142,Anthro_Calc!C:P,4,FALSE)))</f>
        <v/>
      </c>
      <c r="BS142" s="72" t="str">
        <f>IF(ISBLANK(BL142), "", 3 + (BL142 -VLOOKUP(BP142,Anthro_Calc!C:P,10,FALSE)) / (VLOOKUP(BP142,Anthro_Calc!C:P,10,FALSE) - VLOOKUP(BP142,Anthro_Calc!C:P,9,FALSE)))</f>
        <v/>
      </c>
      <c r="BT142" s="120" t="str">
        <f t="shared" si="134"/>
        <v/>
      </c>
      <c r="BU142" s="117" t="str">
        <f t="shared" si="135"/>
        <v/>
      </c>
      <c r="BV142" s="104" t="str">
        <f t="shared" si="136"/>
        <v/>
      </c>
      <c r="BW142" s="73" t="str">
        <f t="shared" si="107"/>
        <v/>
      </c>
      <c r="BX142" s="77"/>
      <c r="BY142" s="73" t="str">
        <f>IF(ISBLANK(BL142), "", VLOOKUP(Z142&amp;" "&amp;BV142&amp;" "&amp;BW142,Graduation_Criteria!$D$2:$E$34,2,FALSE))</f>
        <v/>
      </c>
      <c r="BZ142" s="73" t="str">
        <f t="shared" si="108"/>
        <v/>
      </c>
      <c r="CA142" s="71"/>
      <c r="CB142" s="74"/>
      <c r="CC142" s="74"/>
      <c r="CD142" s="115" t="str">
        <f t="shared" si="109"/>
        <v/>
      </c>
      <c r="CE142" s="79">
        <f t="shared" si="137"/>
        <v>0</v>
      </c>
      <c r="CF142" s="79">
        <f t="shared" si="138"/>
        <v>0</v>
      </c>
      <c r="CG142" s="79" t="str">
        <f t="shared" si="139"/>
        <v>0</v>
      </c>
      <c r="CH142" s="79" t="str">
        <f>IF(ISBLANK(CC142), "", (POWER(CC142/VLOOKUP(CG142,Anthro_Calc!C:P,13,FALSE),VLOOKUP(CG142,Anthro_Calc!C:P,12,FALSE))-1) / (VLOOKUP(CG142,Anthro_Calc!C:P,14,FALSE)*VLOOKUP(CG142,Anthro_Calc!C:P,12,FALSE)))</f>
        <v/>
      </c>
      <c r="CI142" s="79" t="str">
        <f>IF(ISBLANK(CC142), "", -3 + (CC142 -VLOOKUP(CG142,Anthro_Calc!C:P,4,FALSE)) / (VLOOKUP(CG142,Anthro_Calc!C:P,5,FALSE) - VLOOKUP(CG142,Anthro_Calc!C:P,4,FALSE)))</f>
        <v/>
      </c>
      <c r="CJ142" s="79" t="str">
        <f>IF(ISBLANK(CC142), "", 3 + (CC142 -VLOOKUP(CG142,Anthro_Calc!C:P,10,FALSE)) / (VLOOKUP(CG142,Anthro_Calc!C:P,10,FALSE) - VLOOKUP(CG142,Anthro_Calc!C:P,9,FALSE)))</f>
        <v/>
      </c>
      <c r="CK142" s="129" t="str">
        <f t="shared" si="140"/>
        <v/>
      </c>
      <c r="CL142" s="117" t="str">
        <f t="shared" si="141"/>
        <v/>
      </c>
      <c r="CM142" s="104" t="str">
        <f t="shared" si="142"/>
        <v/>
      </c>
      <c r="CN142" s="77"/>
      <c r="CO142" s="71"/>
      <c r="CP142" s="74"/>
      <c r="CQ142" s="74"/>
      <c r="CR142" s="118" t="str">
        <f t="shared" si="110"/>
        <v/>
      </c>
      <c r="CS142" s="119">
        <f t="shared" si="143"/>
        <v>0</v>
      </c>
      <c r="CT142" s="119">
        <f t="shared" si="144"/>
        <v>0</v>
      </c>
      <c r="CU142" s="119" t="str">
        <f t="shared" si="145"/>
        <v>0</v>
      </c>
      <c r="CV142" s="119" t="str">
        <f>IF(ISBLANK(CQ142), "", (POWER(CQ142/VLOOKUP(CU142,Anthro_Calc!C:P,13,FALSE),VLOOKUP(CU142,Anthro_Calc!C:P,12,FALSE))-1) / (VLOOKUP(CU142,Anthro_Calc!C:P,14,FALSE)*VLOOKUP(CU142,Anthro_Calc!C:P,12,FALSE)))</f>
        <v/>
      </c>
      <c r="CW142" s="119" t="str">
        <f>IF(ISBLANK(CQ142), "", -3 + (CQ142 -VLOOKUP(CU142,Anthro_Calc!C:P,4,FALSE)) / (VLOOKUP(CU142,Anthro_Calc!C:P,5,FALSE) - VLOOKUP(CU142,Anthro_Calc!C:P,4,FALSE)))</f>
        <v/>
      </c>
      <c r="CX142" s="119" t="str">
        <f>IF(ISBLANK(CQ142), "", 3 + (CQ142 -VLOOKUP(CU142,Anthro_Calc!C:P,10,FALSE)) / (VLOOKUP(CU142,Anthro_Calc!C:P,10,FALSE) - VLOOKUP(CU142,Anthro_Calc!C:P,9,FALSE)))</f>
        <v/>
      </c>
      <c r="CY142" s="128" t="str">
        <f t="shared" si="146"/>
        <v/>
      </c>
      <c r="CZ142" s="117" t="str">
        <f t="shared" si="147"/>
        <v/>
      </c>
      <c r="DA142" s="104" t="str">
        <f t="shared" si="148"/>
        <v/>
      </c>
      <c r="DB142" s="135"/>
    </row>
    <row r="143" spans="1:106" s="80" customFormat="1" ht="15" customHeight="1">
      <c r="A143" s="134">
        <f t="shared" si="100"/>
        <v>139</v>
      </c>
      <c r="B143" s="66"/>
      <c r="C143" s="66"/>
      <c r="D143" s="66"/>
      <c r="E143" s="66"/>
      <c r="F143" s="66"/>
      <c r="G143" s="66"/>
      <c r="H143" s="66"/>
      <c r="I143" s="66"/>
      <c r="J143" s="66"/>
      <c r="K143" s="66"/>
      <c r="L143" s="66"/>
      <c r="M143" s="71"/>
      <c r="N143" s="69" t="str">
        <f t="shared" ca="1" si="111"/>
        <v/>
      </c>
      <c r="O143" s="70"/>
      <c r="P143" s="70"/>
      <c r="Q143" s="71"/>
      <c r="R143" s="82"/>
      <c r="S143" s="72" t="str">
        <f t="shared" si="112"/>
        <v/>
      </c>
      <c r="T143" s="72" t="str">
        <f t="shared" si="113"/>
        <v/>
      </c>
      <c r="U143" s="72" t="str">
        <f t="shared" si="114"/>
        <v/>
      </c>
      <c r="V143" s="72" t="str">
        <f>IF(ISBLANK(R143), "", (POWER(R143/VLOOKUP(U143,Anthro_Calc!C:P,13,FALSE),VLOOKUP(U143,Anthro_Calc!C:P,12,FALSE))-1) / (VLOOKUP(U143,Anthro_Calc!C:P,14,FALSE)*VLOOKUP(U143,Anthro_Calc!C:P,12,FALSE)))</f>
        <v/>
      </c>
      <c r="W143" s="72" t="str">
        <f>IF(ISBLANK(R143), "", -3 + (R143 -VLOOKUP(U143,Anthro_Calc!C:P,4,FALSE)) / (VLOOKUP(U143,Anthro_Calc!C:P,5,FALSE) - VLOOKUP(U143,Anthro_Calc!C:P,4,FALSE)))</f>
        <v/>
      </c>
      <c r="X143" s="72" t="str">
        <f>IF(ISBLANK(R143), "", 3 + (R143 -VLOOKUP(U143,Anthro_Calc!C:P,10,FALSE)) / (VLOOKUP(U143,Anthro_Calc!C:P,10,FALSE) - VLOOKUP(U143,Anthro_Calc!C:P,9,FALSE)))</f>
        <v/>
      </c>
      <c r="Y143" s="120" t="str">
        <f t="shared" si="115"/>
        <v/>
      </c>
      <c r="Z143" s="117" t="str">
        <f t="shared" si="116"/>
        <v/>
      </c>
      <c r="AA143" s="104" t="str">
        <f t="shared" si="117"/>
        <v/>
      </c>
      <c r="AB143" s="71"/>
      <c r="AC143" s="74"/>
      <c r="AD143" s="78"/>
      <c r="AE143" s="75" t="str">
        <f t="shared" si="118"/>
        <v/>
      </c>
      <c r="AF143" s="72">
        <f t="shared" si="119"/>
        <v>0</v>
      </c>
      <c r="AG143" s="72">
        <f t="shared" si="120"/>
        <v>0</v>
      </c>
      <c r="AH143" s="72" t="str">
        <f t="shared" si="121"/>
        <v>0</v>
      </c>
      <c r="AI143" s="72" t="str">
        <f>IF(ISBLANK(AD143), "", (POWER(AD143/VLOOKUP(AH143,Anthro_Calc!C:P,13,FALSE),VLOOKUP(AH143,Anthro_Calc!C:P,12,FALSE))-1) / (VLOOKUP(AH143,Anthro_Calc!C:P,14,FALSE)*VLOOKUP(AH143,Anthro_Calc!C:P,12,FALSE)))</f>
        <v/>
      </c>
      <c r="AJ143" s="72" t="str">
        <f>IF(ISBLANK(AD143), "", -3 + (AD143 -VLOOKUP(AH143,Anthro_Calc!C:P,4,FALSE)) / (VLOOKUP(AH143,Anthro_Calc!C:P,5,FALSE) - VLOOKUP(AH143,Anthro_Calc!C:P,4,FALSE)))</f>
        <v/>
      </c>
      <c r="AK143" s="72" t="str">
        <f>IF(ISBLANK(AD143), "", 3 + (AD143 -VLOOKUP(AH143,Anthro_Calc!C:P,10,FALSE)) / (VLOOKUP(AH143,Anthro_Calc!C:P,10,FALSE) - VLOOKUP(AH143,Anthro_Calc!C:P,9,FALSE)))</f>
        <v/>
      </c>
      <c r="AL143" s="120" t="str">
        <f t="shared" si="122"/>
        <v/>
      </c>
      <c r="AM143" s="117" t="str">
        <f t="shared" si="123"/>
        <v/>
      </c>
      <c r="AN143" s="104" t="str">
        <f t="shared" si="124"/>
        <v/>
      </c>
      <c r="AO143" s="76" t="str">
        <f t="shared" si="101"/>
        <v/>
      </c>
      <c r="AP143" s="77"/>
      <c r="AQ143" s="77" t="str">
        <f t="shared" si="125"/>
        <v/>
      </c>
      <c r="AR143" s="71"/>
      <c r="AS143" s="74"/>
      <c r="AT143" s="82"/>
      <c r="AU143" s="75" t="str">
        <f t="shared" si="102"/>
        <v/>
      </c>
      <c r="AV143" s="72">
        <f t="shared" si="126"/>
        <v>0</v>
      </c>
      <c r="AW143" s="72">
        <f t="shared" si="127"/>
        <v>0</v>
      </c>
      <c r="AX143" s="72" t="str">
        <f t="shared" si="128"/>
        <v>0</v>
      </c>
      <c r="AY143" s="72" t="str">
        <f>IF(ISBLANK(AT143), "", (POWER(AT143/VLOOKUP(AX143,Anthro_Calc!C:P,13,FALSE),VLOOKUP(AX143,Anthro_Calc!C:P,12,FALSE))-1) / (VLOOKUP(AX143,Anthro_Calc!C:P,14,FALSE)*VLOOKUP(AX143,Anthro_Calc!C:P,12,FALSE)))</f>
        <v/>
      </c>
      <c r="AZ143" s="72" t="str">
        <f>IF(ISBLANK(AT143), "", -3 + (AT143 -VLOOKUP(AX143,Anthro_Calc!C:P,4,FALSE)) / (VLOOKUP(AX143,Anthro_Calc!C:P,5,FALSE) - VLOOKUP(AX143,Anthro_Calc!C:P,4,FALSE)))</f>
        <v/>
      </c>
      <c r="BA143" s="72" t="str">
        <f>IF(ISBLANK(AT143), "", 3 + (AT143 -VLOOKUP(AX143,Anthro_Calc!C:P,10,FALSE)) / (VLOOKUP(AX143,Anthro_Calc!C:P,10,FALSE) - VLOOKUP(AX143,Anthro_Calc!C:P,9,FALSE)))</f>
        <v/>
      </c>
      <c r="BB143" s="120" t="str">
        <f t="shared" si="129"/>
        <v/>
      </c>
      <c r="BC143" s="117" t="str">
        <f t="shared" si="130"/>
        <v/>
      </c>
      <c r="BD143" s="104" t="str">
        <f t="shared" si="103"/>
        <v/>
      </c>
      <c r="BE143" s="76" t="str">
        <f t="shared" si="104"/>
        <v/>
      </c>
      <c r="BF143" s="73" t="str">
        <f t="shared" si="131"/>
        <v/>
      </c>
      <c r="BG143" s="73" t="str">
        <f t="shared" si="105"/>
        <v/>
      </c>
      <c r="BH143" s="77"/>
      <c r="BI143" s="133"/>
      <c r="BJ143" s="71"/>
      <c r="BK143" s="74"/>
      <c r="BL143" s="78"/>
      <c r="BM143" s="75" t="str">
        <f t="shared" si="106"/>
        <v/>
      </c>
      <c r="BN143" s="72">
        <f t="shared" si="132"/>
        <v>0</v>
      </c>
      <c r="BO143" s="72">
        <f t="shared" si="149"/>
        <v>0</v>
      </c>
      <c r="BP143" s="72" t="str">
        <f t="shared" si="133"/>
        <v>0</v>
      </c>
      <c r="BQ143" s="72" t="str">
        <f>IF(ISBLANK(BL143), "", (POWER(BL143/VLOOKUP(BP143,Anthro_Calc!C:P,13,FALSE),VLOOKUP(BP143,Anthro_Calc!C:P,12,FALSE))-1) / (VLOOKUP(BP143,Anthro_Calc!C:P,14,FALSE)*VLOOKUP(BP143,Anthro_Calc!C:P,12,FALSE)))</f>
        <v/>
      </c>
      <c r="BR143" s="72" t="str">
        <f>IF(ISBLANK(BL143), "", -3 + (BL143 -VLOOKUP(BP143,Anthro_Calc!C:P,4,FALSE)) / (VLOOKUP(BP143,Anthro_Calc!C:P,5,FALSE) - VLOOKUP(BP143,Anthro_Calc!C:P,4,FALSE)))</f>
        <v/>
      </c>
      <c r="BS143" s="72" t="str">
        <f>IF(ISBLANK(BL143), "", 3 + (BL143 -VLOOKUP(BP143,Anthro_Calc!C:P,10,FALSE)) / (VLOOKUP(BP143,Anthro_Calc!C:P,10,FALSE) - VLOOKUP(BP143,Anthro_Calc!C:P,9,FALSE)))</f>
        <v/>
      </c>
      <c r="BT143" s="120" t="str">
        <f t="shared" si="134"/>
        <v/>
      </c>
      <c r="BU143" s="117" t="str">
        <f t="shared" si="135"/>
        <v/>
      </c>
      <c r="BV143" s="104" t="str">
        <f t="shared" si="136"/>
        <v/>
      </c>
      <c r="BW143" s="73" t="str">
        <f t="shared" si="107"/>
        <v/>
      </c>
      <c r="BX143" s="77"/>
      <c r="BY143" s="73" t="str">
        <f>IF(ISBLANK(BL143), "", VLOOKUP(Z143&amp;" "&amp;BV143&amp;" "&amp;BW143,Graduation_Criteria!$D$2:$E$34,2,FALSE))</f>
        <v/>
      </c>
      <c r="BZ143" s="73" t="str">
        <f t="shared" si="108"/>
        <v/>
      </c>
      <c r="CA143" s="71"/>
      <c r="CB143" s="74"/>
      <c r="CC143" s="74"/>
      <c r="CD143" s="115" t="str">
        <f t="shared" si="109"/>
        <v/>
      </c>
      <c r="CE143" s="79">
        <f t="shared" si="137"/>
        <v>0</v>
      </c>
      <c r="CF143" s="79">
        <f t="shared" si="138"/>
        <v>0</v>
      </c>
      <c r="CG143" s="79" t="str">
        <f t="shared" si="139"/>
        <v>0</v>
      </c>
      <c r="CH143" s="79" t="str">
        <f>IF(ISBLANK(CC143), "", (POWER(CC143/VLOOKUP(CG143,Anthro_Calc!C:P,13,FALSE),VLOOKUP(CG143,Anthro_Calc!C:P,12,FALSE))-1) / (VLOOKUP(CG143,Anthro_Calc!C:P,14,FALSE)*VLOOKUP(CG143,Anthro_Calc!C:P,12,FALSE)))</f>
        <v/>
      </c>
      <c r="CI143" s="79" t="str">
        <f>IF(ISBLANK(CC143), "", -3 + (CC143 -VLOOKUP(CG143,Anthro_Calc!C:P,4,FALSE)) / (VLOOKUP(CG143,Anthro_Calc!C:P,5,FALSE) - VLOOKUP(CG143,Anthro_Calc!C:P,4,FALSE)))</f>
        <v/>
      </c>
      <c r="CJ143" s="79" t="str">
        <f>IF(ISBLANK(CC143), "", 3 + (CC143 -VLOOKUP(CG143,Anthro_Calc!C:P,10,FALSE)) / (VLOOKUP(CG143,Anthro_Calc!C:P,10,FALSE) - VLOOKUP(CG143,Anthro_Calc!C:P,9,FALSE)))</f>
        <v/>
      </c>
      <c r="CK143" s="129" t="str">
        <f t="shared" si="140"/>
        <v/>
      </c>
      <c r="CL143" s="117" t="str">
        <f t="shared" si="141"/>
        <v/>
      </c>
      <c r="CM143" s="104" t="str">
        <f t="shared" si="142"/>
        <v/>
      </c>
      <c r="CN143" s="77"/>
      <c r="CO143" s="71"/>
      <c r="CP143" s="74"/>
      <c r="CQ143" s="74"/>
      <c r="CR143" s="118" t="str">
        <f t="shared" si="110"/>
        <v/>
      </c>
      <c r="CS143" s="119">
        <f t="shared" si="143"/>
        <v>0</v>
      </c>
      <c r="CT143" s="119">
        <f t="shared" si="144"/>
        <v>0</v>
      </c>
      <c r="CU143" s="119" t="str">
        <f t="shared" si="145"/>
        <v>0</v>
      </c>
      <c r="CV143" s="119" t="str">
        <f>IF(ISBLANK(CQ143), "", (POWER(CQ143/VLOOKUP(CU143,Anthro_Calc!C:P,13,FALSE),VLOOKUP(CU143,Anthro_Calc!C:P,12,FALSE))-1) / (VLOOKUP(CU143,Anthro_Calc!C:P,14,FALSE)*VLOOKUP(CU143,Anthro_Calc!C:P,12,FALSE)))</f>
        <v/>
      </c>
      <c r="CW143" s="119" t="str">
        <f>IF(ISBLANK(CQ143), "", -3 + (CQ143 -VLOOKUP(CU143,Anthro_Calc!C:P,4,FALSE)) / (VLOOKUP(CU143,Anthro_Calc!C:P,5,FALSE) - VLOOKUP(CU143,Anthro_Calc!C:P,4,FALSE)))</f>
        <v/>
      </c>
      <c r="CX143" s="119" t="str">
        <f>IF(ISBLANK(CQ143), "", 3 + (CQ143 -VLOOKUP(CU143,Anthro_Calc!C:P,10,FALSE)) / (VLOOKUP(CU143,Anthro_Calc!C:P,10,FALSE) - VLOOKUP(CU143,Anthro_Calc!C:P,9,FALSE)))</f>
        <v/>
      </c>
      <c r="CY143" s="128" t="str">
        <f t="shared" si="146"/>
        <v/>
      </c>
      <c r="CZ143" s="117" t="str">
        <f t="shared" si="147"/>
        <v/>
      </c>
      <c r="DA143" s="104" t="str">
        <f t="shared" si="148"/>
        <v/>
      </c>
      <c r="DB143" s="135"/>
    </row>
    <row r="144" spans="1:106" s="80" customFormat="1" ht="15" customHeight="1">
      <c r="A144" s="134">
        <f t="shared" si="100"/>
        <v>140</v>
      </c>
      <c r="B144" s="66"/>
      <c r="C144" s="66"/>
      <c r="D144" s="66"/>
      <c r="E144" s="66"/>
      <c r="F144" s="66"/>
      <c r="G144" s="66"/>
      <c r="H144" s="66"/>
      <c r="I144" s="66"/>
      <c r="J144" s="66"/>
      <c r="K144" s="66"/>
      <c r="L144" s="66"/>
      <c r="M144" s="71"/>
      <c r="N144" s="69" t="str">
        <f t="shared" ca="1" si="111"/>
        <v/>
      </c>
      <c r="O144" s="70"/>
      <c r="P144" s="70"/>
      <c r="Q144" s="71"/>
      <c r="R144" s="82"/>
      <c r="S144" s="72" t="str">
        <f t="shared" si="112"/>
        <v/>
      </c>
      <c r="T144" s="72" t="str">
        <f t="shared" si="113"/>
        <v/>
      </c>
      <c r="U144" s="72" t="str">
        <f t="shared" si="114"/>
        <v/>
      </c>
      <c r="V144" s="72" t="str">
        <f>IF(ISBLANK(R144), "", (POWER(R144/VLOOKUP(U144,Anthro_Calc!C:P,13,FALSE),VLOOKUP(U144,Anthro_Calc!C:P,12,FALSE))-1) / (VLOOKUP(U144,Anthro_Calc!C:P,14,FALSE)*VLOOKUP(U144,Anthro_Calc!C:P,12,FALSE)))</f>
        <v/>
      </c>
      <c r="W144" s="72" t="str">
        <f>IF(ISBLANK(R144), "", -3 + (R144 -VLOOKUP(U144,Anthro_Calc!C:P,4,FALSE)) / (VLOOKUP(U144,Anthro_Calc!C:P,5,FALSE) - VLOOKUP(U144,Anthro_Calc!C:P,4,FALSE)))</f>
        <v/>
      </c>
      <c r="X144" s="72" t="str">
        <f>IF(ISBLANK(R144), "", 3 + (R144 -VLOOKUP(U144,Anthro_Calc!C:P,10,FALSE)) / (VLOOKUP(U144,Anthro_Calc!C:P,10,FALSE) - VLOOKUP(U144,Anthro_Calc!C:P,9,FALSE)))</f>
        <v/>
      </c>
      <c r="Y144" s="120" t="str">
        <f t="shared" si="115"/>
        <v/>
      </c>
      <c r="Z144" s="117" t="str">
        <f t="shared" si="116"/>
        <v/>
      </c>
      <c r="AA144" s="104" t="str">
        <f t="shared" si="117"/>
        <v/>
      </c>
      <c r="AB144" s="71"/>
      <c r="AC144" s="74"/>
      <c r="AD144" s="78"/>
      <c r="AE144" s="75" t="str">
        <f t="shared" si="118"/>
        <v/>
      </c>
      <c r="AF144" s="72">
        <f t="shared" si="119"/>
        <v>0</v>
      </c>
      <c r="AG144" s="72">
        <f t="shared" si="120"/>
        <v>0</v>
      </c>
      <c r="AH144" s="72" t="str">
        <f t="shared" si="121"/>
        <v>0</v>
      </c>
      <c r="AI144" s="72" t="str">
        <f>IF(ISBLANK(AD144), "", (POWER(AD144/VLOOKUP(AH144,Anthro_Calc!C:P,13,FALSE),VLOOKUP(AH144,Anthro_Calc!C:P,12,FALSE))-1) / (VLOOKUP(AH144,Anthro_Calc!C:P,14,FALSE)*VLOOKUP(AH144,Anthro_Calc!C:P,12,FALSE)))</f>
        <v/>
      </c>
      <c r="AJ144" s="72" t="str">
        <f>IF(ISBLANK(AD144), "", -3 + (AD144 -VLOOKUP(AH144,Anthro_Calc!C:P,4,FALSE)) / (VLOOKUP(AH144,Anthro_Calc!C:P,5,FALSE) - VLOOKUP(AH144,Anthro_Calc!C:P,4,FALSE)))</f>
        <v/>
      </c>
      <c r="AK144" s="72" t="str">
        <f>IF(ISBLANK(AD144), "", 3 + (AD144 -VLOOKUP(AH144,Anthro_Calc!C:P,10,FALSE)) / (VLOOKUP(AH144,Anthro_Calc!C:P,10,FALSE) - VLOOKUP(AH144,Anthro_Calc!C:P,9,FALSE)))</f>
        <v/>
      </c>
      <c r="AL144" s="120" t="str">
        <f t="shared" si="122"/>
        <v/>
      </c>
      <c r="AM144" s="117" t="str">
        <f t="shared" si="123"/>
        <v/>
      </c>
      <c r="AN144" s="104" t="str">
        <f t="shared" si="124"/>
        <v/>
      </c>
      <c r="AO144" s="76" t="str">
        <f t="shared" si="101"/>
        <v/>
      </c>
      <c r="AP144" s="77"/>
      <c r="AQ144" s="77" t="str">
        <f t="shared" si="125"/>
        <v/>
      </c>
      <c r="AR144" s="71"/>
      <c r="AS144" s="74"/>
      <c r="AT144" s="82"/>
      <c r="AU144" s="75" t="str">
        <f t="shared" si="102"/>
        <v/>
      </c>
      <c r="AV144" s="72">
        <f t="shared" si="126"/>
        <v>0</v>
      </c>
      <c r="AW144" s="72">
        <f t="shared" si="127"/>
        <v>0</v>
      </c>
      <c r="AX144" s="72" t="str">
        <f t="shared" si="128"/>
        <v>0</v>
      </c>
      <c r="AY144" s="72" t="str">
        <f>IF(ISBLANK(AT144), "", (POWER(AT144/VLOOKUP(AX144,Anthro_Calc!C:P,13,FALSE),VLOOKUP(AX144,Anthro_Calc!C:P,12,FALSE))-1) / (VLOOKUP(AX144,Anthro_Calc!C:P,14,FALSE)*VLOOKUP(AX144,Anthro_Calc!C:P,12,FALSE)))</f>
        <v/>
      </c>
      <c r="AZ144" s="72" t="str">
        <f>IF(ISBLANK(AT144), "", -3 + (AT144 -VLOOKUP(AX144,Anthro_Calc!C:P,4,FALSE)) / (VLOOKUP(AX144,Anthro_Calc!C:P,5,FALSE) - VLOOKUP(AX144,Anthro_Calc!C:P,4,FALSE)))</f>
        <v/>
      </c>
      <c r="BA144" s="72" t="str">
        <f>IF(ISBLANK(AT144), "", 3 + (AT144 -VLOOKUP(AX144,Anthro_Calc!C:P,10,FALSE)) / (VLOOKUP(AX144,Anthro_Calc!C:P,10,FALSE) - VLOOKUP(AX144,Anthro_Calc!C:P,9,FALSE)))</f>
        <v/>
      </c>
      <c r="BB144" s="120" t="str">
        <f t="shared" si="129"/>
        <v/>
      </c>
      <c r="BC144" s="117" t="str">
        <f t="shared" si="130"/>
        <v/>
      </c>
      <c r="BD144" s="104" t="str">
        <f t="shared" si="103"/>
        <v/>
      </c>
      <c r="BE144" s="76" t="str">
        <f t="shared" si="104"/>
        <v/>
      </c>
      <c r="BF144" s="73" t="str">
        <f t="shared" si="131"/>
        <v/>
      </c>
      <c r="BG144" s="73" t="str">
        <f t="shared" si="105"/>
        <v/>
      </c>
      <c r="BH144" s="77"/>
      <c r="BI144" s="133"/>
      <c r="BJ144" s="71"/>
      <c r="BK144" s="74"/>
      <c r="BL144" s="78"/>
      <c r="BM144" s="75" t="str">
        <f t="shared" si="106"/>
        <v/>
      </c>
      <c r="BN144" s="72">
        <f t="shared" si="132"/>
        <v>0</v>
      </c>
      <c r="BO144" s="72">
        <f t="shared" si="149"/>
        <v>0</v>
      </c>
      <c r="BP144" s="72" t="str">
        <f t="shared" si="133"/>
        <v>0</v>
      </c>
      <c r="BQ144" s="72" t="str">
        <f>IF(ISBLANK(BL144), "", (POWER(BL144/VLOOKUP(BP144,Anthro_Calc!C:P,13,FALSE),VLOOKUP(BP144,Anthro_Calc!C:P,12,FALSE))-1) / (VLOOKUP(BP144,Anthro_Calc!C:P,14,FALSE)*VLOOKUP(BP144,Anthro_Calc!C:P,12,FALSE)))</f>
        <v/>
      </c>
      <c r="BR144" s="72" t="str">
        <f>IF(ISBLANK(BL144), "", -3 + (BL144 -VLOOKUP(BP144,Anthro_Calc!C:P,4,FALSE)) / (VLOOKUP(BP144,Anthro_Calc!C:P,5,FALSE) - VLOOKUP(BP144,Anthro_Calc!C:P,4,FALSE)))</f>
        <v/>
      </c>
      <c r="BS144" s="72" t="str">
        <f>IF(ISBLANK(BL144), "", 3 + (BL144 -VLOOKUP(BP144,Anthro_Calc!C:P,10,FALSE)) / (VLOOKUP(BP144,Anthro_Calc!C:P,10,FALSE) - VLOOKUP(BP144,Anthro_Calc!C:P,9,FALSE)))</f>
        <v/>
      </c>
      <c r="BT144" s="120" t="str">
        <f t="shared" si="134"/>
        <v/>
      </c>
      <c r="BU144" s="117" t="str">
        <f t="shared" si="135"/>
        <v/>
      </c>
      <c r="BV144" s="104" t="str">
        <f t="shared" si="136"/>
        <v/>
      </c>
      <c r="BW144" s="73" t="str">
        <f t="shared" si="107"/>
        <v/>
      </c>
      <c r="BX144" s="77"/>
      <c r="BY144" s="73" t="str">
        <f>IF(ISBLANK(BL144), "", VLOOKUP(Z144&amp;" "&amp;BV144&amp;" "&amp;BW144,Graduation_Criteria!$D$2:$E$34,2,FALSE))</f>
        <v/>
      </c>
      <c r="BZ144" s="73" t="str">
        <f t="shared" si="108"/>
        <v/>
      </c>
      <c r="CA144" s="71"/>
      <c r="CB144" s="74"/>
      <c r="CC144" s="74"/>
      <c r="CD144" s="115" t="str">
        <f t="shared" si="109"/>
        <v/>
      </c>
      <c r="CE144" s="79">
        <f t="shared" si="137"/>
        <v>0</v>
      </c>
      <c r="CF144" s="79">
        <f t="shared" si="138"/>
        <v>0</v>
      </c>
      <c r="CG144" s="79" t="str">
        <f t="shared" si="139"/>
        <v>0</v>
      </c>
      <c r="CH144" s="79" t="str">
        <f>IF(ISBLANK(CC144), "", (POWER(CC144/VLOOKUP(CG144,Anthro_Calc!C:P,13,FALSE),VLOOKUP(CG144,Anthro_Calc!C:P,12,FALSE))-1) / (VLOOKUP(CG144,Anthro_Calc!C:P,14,FALSE)*VLOOKUP(CG144,Anthro_Calc!C:P,12,FALSE)))</f>
        <v/>
      </c>
      <c r="CI144" s="79" t="str">
        <f>IF(ISBLANK(CC144), "", -3 + (CC144 -VLOOKUP(CG144,Anthro_Calc!C:P,4,FALSE)) / (VLOOKUP(CG144,Anthro_Calc!C:P,5,FALSE) - VLOOKUP(CG144,Anthro_Calc!C:P,4,FALSE)))</f>
        <v/>
      </c>
      <c r="CJ144" s="79" t="str">
        <f>IF(ISBLANK(CC144), "", 3 + (CC144 -VLOOKUP(CG144,Anthro_Calc!C:P,10,FALSE)) / (VLOOKUP(CG144,Anthro_Calc!C:P,10,FALSE) - VLOOKUP(CG144,Anthro_Calc!C:P,9,FALSE)))</f>
        <v/>
      </c>
      <c r="CK144" s="129" t="str">
        <f t="shared" si="140"/>
        <v/>
      </c>
      <c r="CL144" s="117" t="str">
        <f t="shared" si="141"/>
        <v/>
      </c>
      <c r="CM144" s="104" t="str">
        <f t="shared" si="142"/>
        <v/>
      </c>
      <c r="CN144" s="77"/>
      <c r="CO144" s="71"/>
      <c r="CP144" s="74"/>
      <c r="CQ144" s="74"/>
      <c r="CR144" s="118" t="str">
        <f t="shared" si="110"/>
        <v/>
      </c>
      <c r="CS144" s="119">
        <f t="shared" si="143"/>
        <v>0</v>
      </c>
      <c r="CT144" s="119">
        <f t="shared" si="144"/>
        <v>0</v>
      </c>
      <c r="CU144" s="119" t="str">
        <f t="shared" si="145"/>
        <v>0</v>
      </c>
      <c r="CV144" s="119" t="str">
        <f>IF(ISBLANK(CQ144), "", (POWER(CQ144/VLOOKUP(CU144,Anthro_Calc!C:P,13,FALSE),VLOOKUP(CU144,Anthro_Calc!C:P,12,FALSE))-1) / (VLOOKUP(CU144,Anthro_Calc!C:P,14,FALSE)*VLOOKUP(CU144,Anthro_Calc!C:P,12,FALSE)))</f>
        <v/>
      </c>
      <c r="CW144" s="119" t="str">
        <f>IF(ISBLANK(CQ144), "", -3 + (CQ144 -VLOOKUP(CU144,Anthro_Calc!C:P,4,FALSE)) / (VLOOKUP(CU144,Anthro_Calc!C:P,5,FALSE) - VLOOKUP(CU144,Anthro_Calc!C:P,4,FALSE)))</f>
        <v/>
      </c>
      <c r="CX144" s="119" t="str">
        <f>IF(ISBLANK(CQ144), "", 3 + (CQ144 -VLOOKUP(CU144,Anthro_Calc!C:P,10,FALSE)) / (VLOOKUP(CU144,Anthro_Calc!C:P,10,FALSE) - VLOOKUP(CU144,Anthro_Calc!C:P,9,FALSE)))</f>
        <v/>
      </c>
      <c r="CY144" s="128" t="str">
        <f t="shared" si="146"/>
        <v/>
      </c>
      <c r="CZ144" s="117" t="str">
        <f t="shared" si="147"/>
        <v/>
      </c>
      <c r="DA144" s="104" t="str">
        <f t="shared" si="148"/>
        <v/>
      </c>
      <c r="DB144" s="135"/>
    </row>
    <row r="145" spans="1:106" s="80" customFormat="1" ht="15" customHeight="1">
      <c r="A145" s="134">
        <f t="shared" si="100"/>
        <v>141</v>
      </c>
      <c r="B145" s="66"/>
      <c r="C145" s="66"/>
      <c r="D145" s="66"/>
      <c r="E145" s="66"/>
      <c r="F145" s="66"/>
      <c r="G145" s="66"/>
      <c r="H145" s="66"/>
      <c r="I145" s="66"/>
      <c r="J145" s="66"/>
      <c r="K145" s="66"/>
      <c r="L145" s="66"/>
      <c r="M145" s="71"/>
      <c r="N145" s="69" t="str">
        <f t="shared" ca="1" si="111"/>
        <v/>
      </c>
      <c r="O145" s="70"/>
      <c r="P145" s="70"/>
      <c r="Q145" s="71"/>
      <c r="R145" s="82"/>
      <c r="S145" s="72" t="str">
        <f t="shared" si="112"/>
        <v/>
      </c>
      <c r="T145" s="72" t="str">
        <f t="shared" si="113"/>
        <v/>
      </c>
      <c r="U145" s="72" t="str">
        <f t="shared" si="114"/>
        <v/>
      </c>
      <c r="V145" s="72" t="str">
        <f>IF(ISBLANK(R145), "", (POWER(R145/VLOOKUP(U145,Anthro_Calc!C:P,13,FALSE),VLOOKUP(U145,Anthro_Calc!C:P,12,FALSE))-1) / (VLOOKUP(U145,Anthro_Calc!C:P,14,FALSE)*VLOOKUP(U145,Anthro_Calc!C:P,12,FALSE)))</f>
        <v/>
      </c>
      <c r="W145" s="72" t="str">
        <f>IF(ISBLANK(R145), "", -3 + (R145 -VLOOKUP(U145,Anthro_Calc!C:P,4,FALSE)) / (VLOOKUP(U145,Anthro_Calc!C:P,5,FALSE) - VLOOKUP(U145,Anthro_Calc!C:P,4,FALSE)))</f>
        <v/>
      </c>
      <c r="X145" s="72" t="str">
        <f>IF(ISBLANK(R145), "", 3 + (R145 -VLOOKUP(U145,Anthro_Calc!C:P,10,FALSE)) / (VLOOKUP(U145,Anthro_Calc!C:P,10,FALSE) - VLOOKUP(U145,Anthro_Calc!C:P,9,FALSE)))</f>
        <v/>
      </c>
      <c r="Y145" s="120" t="str">
        <f t="shared" si="115"/>
        <v/>
      </c>
      <c r="Z145" s="117" t="str">
        <f t="shared" si="116"/>
        <v/>
      </c>
      <c r="AA145" s="104" t="str">
        <f t="shared" si="117"/>
        <v/>
      </c>
      <c r="AB145" s="71"/>
      <c r="AC145" s="74"/>
      <c r="AD145" s="78"/>
      <c r="AE145" s="75" t="str">
        <f t="shared" si="118"/>
        <v/>
      </c>
      <c r="AF145" s="72">
        <f t="shared" si="119"/>
        <v>0</v>
      </c>
      <c r="AG145" s="72">
        <f t="shared" si="120"/>
        <v>0</v>
      </c>
      <c r="AH145" s="72" t="str">
        <f t="shared" si="121"/>
        <v>0</v>
      </c>
      <c r="AI145" s="72" t="str">
        <f>IF(ISBLANK(AD145), "", (POWER(AD145/VLOOKUP(AH145,Anthro_Calc!C:P,13,FALSE),VLOOKUP(AH145,Anthro_Calc!C:P,12,FALSE))-1) / (VLOOKUP(AH145,Anthro_Calc!C:P,14,FALSE)*VLOOKUP(AH145,Anthro_Calc!C:P,12,FALSE)))</f>
        <v/>
      </c>
      <c r="AJ145" s="72" t="str">
        <f>IF(ISBLANK(AD145), "", -3 + (AD145 -VLOOKUP(AH145,Anthro_Calc!C:P,4,FALSE)) / (VLOOKUP(AH145,Anthro_Calc!C:P,5,FALSE) - VLOOKUP(AH145,Anthro_Calc!C:P,4,FALSE)))</f>
        <v/>
      </c>
      <c r="AK145" s="72" t="str">
        <f>IF(ISBLANK(AD145), "", 3 + (AD145 -VLOOKUP(AH145,Anthro_Calc!C:P,10,FALSE)) / (VLOOKUP(AH145,Anthro_Calc!C:P,10,FALSE) - VLOOKUP(AH145,Anthro_Calc!C:P,9,FALSE)))</f>
        <v/>
      </c>
      <c r="AL145" s="120" t="str">
        <f t="shared" si="122"/>
        <v/>
      </c>
      <c r="AM145" s="117" t="str">
        <f t="shared" si="123"/>
        <v/>
      </c>
      <c r="AN145" s="104" t="str">
        <f t="shared" si="124"/>
        <v/>
      </c>
      <c r="AO145" s="76" t="str">
        <f t="shared" si="101"/>
        <v/>
      </c>
      <c r="AP145" s="77"/>
      <c r="AQ145" s="77" t="str">
        <f t="shared" si="125"/>
        <v/>
      </c>
      <c r="AR145" s="71"/>
      <c r="AS145" s="74"/>
      <c r="AT145" s="82"/>
      <c r="AU145" s="75" t="str">
        <f t="shared" si="102"/>
        <v/>
      </c>
      <c r="AV145" s="72">
        <f t="shared" si="126"/>
        <v>0</v>
      </c>
      <c r="AW145" s="72">
        <f t="shared" si="127"/>
        <v>0</v>
      </c>
      <c r="AX145" s="72" t="str">
        <f t="shared" si="128"/>
        <v>0</v>
      </c>
      <c r="AY145" s="72" t="str">
        <f>IF(ISBLANK(AT145), "", (POWER(AT145/VLOOKUP(AX145,Anthro_Calc!C:P,13,FALSE),VLOOKUP(AX145,Anthro_Calc!C:P,12,FALSE))-1) / (VLOOKUP(AX145,Anthro_Calc!C:P,14,FALSE)*VLOOKUP(AX145,Anthro_Calc!C:P,12,FALSE)))</f>
        <v/>
      </c>
      <c r="AZ145" s="72" t="str">
        <f>IF(ISBLANK(AT145), "", -3 + (AT145 -VLOOKUP(AX145,Anthro_Calc!C:P,4,FALSE)) / (VLOOKUP(AX145,Anthro_Calc!C:P,5,FALSE) - VLOOKUP(AX145,Anthro_Calc!C:P,4,FALSE)))</f>
        <v/>
      </c>
      <c r="BA145" s="72" t="str">
        <f>IF(ISBLANK(AT145), "", 3 + (AT145 -VLOOKUP(AX145,Anthro_Calc!C:P,10,FALSE)) / (VLOOKUP(AX145,Anthro_Calc!C:P,10,FALSE) - VLOOKUP(AX145,Anthro_Calc!C:P,9,FALSE)))</f>
        <v/>
      </c>
      <c r="BB145" s="120" t="str">
        <f t="shared" si="129"/>
        <v/>
      </c>
      <c r="BC145" s="117" t="str">
        <f t="shared" si="130"/>
        <v/>
      </c>
      <c r="BD145" s="104" t="str">
        <f t="shared" si="103"/>
        <v/>
      </c>
      <c r="BE145" s="76" t="str">
        <f t="shared" si="104"/>
        <v/>
      </c>
      <c r="BF145" s="73" t="str">
        <f t="shared" si="131"/>
        <v/>
      </c>
      <c r="BG145" s="73" t="str">
        <f t="shared" si="105"/>
        <v/>
      </c>
      <c r="BH145" s="77"/>
      <c r="BI145" s="133"/>
      <c r="BJ145" s="71"/>
      <c r="BK145" s="74"/>
      <c r="BL145" s="78"/>
      <c r="BM145" s="75" t="str">
        <f t="shared" si="106"/>
        <v/>
      </c>
      <c r="BN145" s="72">
        <f t="shared" si="132"/>
        <v>0</v>
      </c>
      <c r="BO145" s="72">
        <f t="shared" si="149"/>
        <v>0</v>
      </c>
      <c r="BP145" s="72" t="str">
        <f t="shared" si="133"/>
        <v>0</v>
      </c>
      <c r="BQ145" s="72" t="str">
        <f>IF(ISBLANK(BL145), "", (POWER(BL145/VLOOKUP(BP145,Anthro_Calc!C:P,13,FALSE),VLOOKUP(BP145,Anthro_Calc!C:P,12,FALSE))-1) / (VLOOKUP(BP145,Anthro_Calc!C:P,14,FALSE)*VLOOKUP(BP145,Anthro_Calc!C:P,12,FALSE)))</f>
        <v/>
      </c>
      <c r="BR145" s="72" t="str">
        <f>IF(ISBLANK(BL145), "", -3 + (BL145 -VLOOKUP(BP145,Anthro_Calc!C:P,4,FALSE)) / (VLOOKUP(BP145,Anthro_Calc!C:P,5,FALSE) - VLOOKUP(BP145,Anthro_Calc!C:P,4,FALSE)))</f>
        <v/>
      </c>
      <c r="BS145" s="72" t="str">
        <f>IF(ISBLANK(BL145), "", 3 + (BL145 -VLOOKUP(BP145,Anthro_Calc!C:P,10,FALSE)) / (VLOOKUP(BP145,Anthro_Calc!C:P,10,FALSE) - VLOOKUP(BP145,Anthro_Calc!C:P,9,FALSE)))</f>
        <v/>
      </c>
      <c r="BT145" s="120" t="str">
        <f t="shared" si="134"/>
        <v/>
      </c>
      <c r="BU145" s="117" t="str">
        <f t="shared" si="135"/>
        <v/>
      </c>
      <c r="BV145" s="104" t="str">
        <f t="shared" si="136"/>
        <v/>
      </c>
      <c r="BW145" s="73" t="str">
        <f t="shared" si="107"/>
        <v/>
      </c>
      <c r="BX145" s="77"/>
      <c r="BY145" s="73" t="str">
        <f>IF(ISBLANK(BL145), "", VLOOKUP(Z145&amp;" "&amp;BV145&amp;" "&amp;BW145,Graduation_Criteria!$D$2:$E$34,2,FALSE))</f>
        <v/>
      </c>
      <c r="BZ145" s="73" t="str">
        <f t="shared" si="108"/>
        <v/>
      </c>
      <c r="CA145" s="71"/>
      <c r="CB145" s="74"/>
      <c r="CC145" s="74"/>
      <c r="CD145" s="115" t="str">
        <f t="shared" si="109"/>
        <v/>
      </c>
      <c r="CE145" s="79">
        <f t="shared" si="137"/>
        <v>0</v>
      </c>
      <c r="CF145" s="79">
        <f t="shared" si="138"/>
        <v>0</v>
      </c>
      <c r="CG145" s="79" t="str">
        <f t="shared" si="139"/>
        <v>0</v>
      </c>
      <c r="CH145" s="79" t="str">
        <f>IF(ISBLANK(CC145), "", (POWER(CC145/VLOOKUP(CG145,Anthro_Calc!C:P,13,FALSE),VLOOKUP(CG145,Anthro_Calc!C:P,12,FALSE))-1) / (VLOOKUP(CG145,Anthro_Calc!C:P,14,FALSE)*VLOOKUP(CG145,Anthro_Calc!C:P,12,FALSE)))</f>
        <v/>
      </c>
      <c r="CI145" s="79" t="str">
        <f>IF(ISBLANK(CC145), "", -3 + (CC145 -VLOOKUP(CG145,Anthro_Calc!C:P,4,FALSE)) / (VLOOKUP(CG145,Anthro_Calc!C:P,5,FALSE) - VLOOKUP(CG145,Anthro_Calc!C:P,4,FALSE)))</f>
        <v/>
      </c>
      <c r="CJ145" s="79" t="str">
        <f>IF(ISBLANK(CC145), "", 3 + (CC145 -VLOOKUP(CG145,Anthro_Calc!C:P,10,FALSE)) / (VLOOKUP(CG145,Anthro_Calc!C:P,10,FALSE) - VLOOKUP(CG145,Anthro_Calc!C:P,9,FALSE)))</f>
        <v/>
      </c>
      <c r="CK145" s="129" t="str">
        <f t="shared" si="140"/>
        <v/>
      </c>
      <c r="CL145" s="117" t="str">
        <f t="shared" si="141"/>
        <v/>
      </c>
      <c r="CM145" s="104" t="str">
        <f t="shared" si="142"/>
        <v/>
      </c>
      <c r="CN145" s="77"/>
      <c r="CO145" s="71"/>
      <c r="CP145" s="74"/>
      <c r="CQ145" s="74"/>
      <c r="CR145" s="118" t="str">
        <f t="shared" si="110"/>
        <v/>
      </c>
      <c r="CS145" s="119">
        <f t="shared" si="143"/>
        <v>0</v>
      </c>
      <c r="CT145" s="119">
        <f t="shared" si="144"/>
        <v>0</v>
      </c>
      <c r="CU145" s="119" t="str">
        <f t="shared" si="145"/>
        <v>0</v>
      </c>
      <c r="CV145" s="119" t="str">
        <f>IF(ISBLANK(CQ145), "", (POWER(CQ145/VLOOKUP(CU145,Anthro_Calc!C:P,13,FALSE),VLOOKUP(CU145,Anthro_Calc!C:P,12,FALSE))-1) / (VLOOKUP(CU145,Anthro_Calc!C:P,14,FALSE)*VLOOKUP(CU145,Anthro_Calc!C:P,12,FALSE)))</f>
        <v/>
      </c>
      <c r="CW145" s="119" t="str">
        <f>IF(ISBLANK(CQ145), "", -3 + (CQ145 -VLOOKUP(CU145,Anthro_Calc!C:P,4,FALSE)) / (VLOOKUP(CU145,Anthro_Calc!C:P,5,FALSE) - VLOOKUP(CU145,Anthro_Calc!C:P,4,FALSE)))</f>
        <v/>
      </c>
      <c r="CX145" s="119" t="str">
        <f>IF(ISBLANK(CQ145), "", 3 + (CQ145 -VLOOKUP(CU145,Anthro_Calc!C:P,10,FALSE)) / (VLOOKUP(CU145,Anthro_Calc!C:P,10,FALSE) - VLOOKUP(CU145,Anthro_Calc!C:P,9,FALSE)))</f>
        <v/>
      </c>
      <c r="CY145" s="128" t="str">
        <f t="shared" si="146"/>
        <v/>
      </c>
      <c r="CZ145" s="117" t="str">
        <f t="shared" si="147"/>
        <v/>
      </c>
      <c r="DA145" s="104" t="str">
        <f t="shared" si="148"/>
        <v/>
      </c>
      <c r="DB145" s="135"/>
    </row>
    <row r="146" spans="1:106" s="80" customFormat="1" ht="15" customHeight="1">
      <c r="A146" s="134">
        <f t="shared" si="100"/>
        <v>142</v>
      </c>
      <c r="B146" s="66"/>
      <c r="C146" s="66"/>
      <c r="D146" s="66"/>
      <c r="E146" s="66"/>
      <c r="F146" s="66"/>
      <c r="G146" s="66"/>
      <c r="H146" s="66"/>
      <c r="I146" s="66"/>
      <c r="J146" s="66"/>
      <c r="K146" s="66"/>
      <c r="L146" s="66"/>
      <c r="M146" s="71"/>
      <c r="N146" s="69" t="str">
        <f t="shared" ca="1" si="111"/>
        <v/>
      </c>
      <c r="O146" s="70"/>
      <c r="P146" s="70"/>
      <c r="Q146" s="71"/>
      <c r="R146" s="82"/>
      <c r="S146" s="72" t="str">
        <f t="shared" si="112"/>
        <v/>
      </c>
      <c r="T146" s="72" t="str">
        <f t="shared" si="113"/>
        <v/>
      </c>
      <c r="U146" s="72" t="str">
        <f t="shared" si="114"/>
        <v/>
      </c>
      <c r="V146" s="72" t="str">
        <f>IF(ISBLANK(R146), "", (POWER(R146/VLOOKUP(U146,Anthro_Calc!C:P,13,FALSE),VLOOKUP(U146,Anthro_Calc!C:P,12,FALSE))-1) / (VLOOKUP(U146,Anthro_Calc!C:P,14,FALSE)*VLOOKUP(U146,Anthro_Calc!C:P,12,FALSE)))</f>
        <v/>
      </c>
      <c r="W146" s="72" t="str">
        <f>IF(ISBLANK(R146), "", -3 + (R146 -VLOOKUP(U146,Anthro_Calc!C:P,4,FALSE)) / (VLOOKUP(U146,Anthro_Calc!C:P,5,FALSE) - VLOOKUP(U146,Anthro_Calc!C:P,4,FALSE)))</f>
        <v/>
      </c>
      <c r="X146" s="72" t="str">
        <f>IF(ISBLANK(R146), "", 3 + (R146 -VLOOKUP(U146,Anthro_Calc!C:P,10,FALSE)) / (VLOOKUP(U146,Anthro_Calc!C:P,10,FALSE) - VLOOKUP(U146,Anthro_Calc!C:P,9,FALSE)))</f>
        <v/>
      </c>
      <c r="Y146" s="120" t="str">
        <f t="shared" si="115"/>
        <v/>
      </c>
      <c r="Z146" s="117" t="str">
        <f t="shared" si="116"/>
        <v/>
      </c>
      <c r="AA146" s="104" t="str">
        <f t="shared" si="117"/>
        <v/>
      </c>
      <c r="AB146" s="71"/>
      <c r="AC146" s="74"/>
      <c r="AD146" s="78"/>
      <c r="AE146" s="75" t="str">
        <f t="shared" si="118"/>
        <v/>
      </c>
      <c r="AF146" s="72">
        <f t="shared" si="119"/>
        <v>0</v>
      </c>
      <c r="AG146" s="72">
        <f t="shared" si="120"/>
        <v>0</v>
      </c>
      <c r="AH146" s="72" t="str">
        <f t="shared" si="121"/>
        <v>0</v>
      </c>
      <c r="AI146" s="72" t="str">
        <f>IF(ISBLANK(AD146), "", (POWER(AD146/VLOOKUP(AH146,Anthro_Calc!C:P,13,FALSE),VLOOKUP(AH146,Anthro_Calc!C:P,12,FALSE))-1) / (VLOOKUP(AH146,Anthro_Calc!C:P,14,FALSE)*VLOOKUP(AH146,Anthro_Calc!C:P,12,FALSE)))</f>
        <v/>
      </c>
      <c r="AJ146" s="72" t="str">
        <f>IF(ISBLANK(AD146), "", -3 + (AD146 -VLOOKUP(AH146,Anthro_Calc!C:P,4,FALSE)) / (VLOOKUP(AH146,Anthro_Calc!C:P,5,FALSE) - VLOOKUP(AH146,Anthro_Calc!C:P,4,FALSE)))</f>
        <v/>
      </c>
      <c r="AK146" s="72" t="str">
        <f>IF(ISBLANK(AD146), "", 3 + (AD146 -VLOOKUP(AH146,Anthro_Calc!C:P,10,FALSE)) / (VLOOKUP(AH146,Anthro_Calc!C:P,10,FALSE) - VLOOKUP(AH146,Anthro_Calc!C:P,9,FALSE)))</f>
        <v/>
      </c>
      <c r="AL146" s="120" t="str">
        <f t="shared" si="122"/>
        <v/>
      </c>
      <c r="AM146" s="117" t="str">
        <f t="shared" si="123"/>
        <v/>
      </c>
      <c r="AN146" s="104" t="str">
        <f t="shared" si="124"/>
        <v/>
      </c>
      <c r="AO146" s="76" t="str">
        <f t="shared" si="101"/>
        <v/>
      </c>
      <c r="AP146" s="77"/>
      <c r="AQ146" s="77" t="str">
        <f t="shared" si="125"/>
        <v/>
      </c>
      <c r="AR146" s="71"/>
      <c r="AS146" s="74"/>
      <c r="AT146" s="82"/>
      <c r="AU146" s="75" t="str">
        <f t="shared" si="102"/>
        <v/>
      </c>
      <c r="AV146" s="72">
        <f t="shared" si="126"/>
        <v>0</v>
      </c>
      <c r="AW146" s="72">
        <f t="shared" si="127"/>
        <v>0</v>
      </c>
      <c r="AX146" s="72" t="str">
        <f t="shared" si="128"/>
        <v>0</v>
      </c>
      <c r="AY146" s="72" t="str">
        <f>IF(ISBLANK(AT146), "", (POWER(AT146/VLOOKUP(AX146,Anthro_Calc!C:P,13,FALSE),VLOOKUP(AX146,Anthro_Calc!C:P,12,FALSE))-1) / (VLOOKUP(AX146,Anthro_Calc!C:P,14,FALSE)*VLOOKUP(AX146,Anthro_Calc!C:P,12,FALSE)))</f>
        <v/>
      </c>
      <c r="AZ146" s="72" t="str">
        <f>IF(ISBLANK(AT146), "", -3 + (AT146 -VLOOKUP(AX146,Anthro_Calc!C:P,4,FALSE)) / (VLOOKUP(AX146,Anthro_Calc!C:P,5,FALSE) - VLOOKUP(AX146,Anthro_Calc!C:P,4,FALSE)))</f>
        <v/>
      </c>
      <c r="BA146" s="72" t="str">
        <f>IF(ISBLANK(AT146), "", 3 + (AT146 -VLOOKUP(AX146,Anthro_Calc!C:P,10,FALSE)) / (VLOOKUP(AX146,Anthro_Calc!C:P,10,FALSE) - VLOOKUP(AX146,Anthro_Calc!C:P,9,FALSE)))</f>
        <v/>
      </c>
      <c r="BB146" s="120" t="str">
        <f t="shared" si="129"/>
        <v/>
      </c>
      <c r="BC146" s="117" t="str">
        <f t="shared" si="130"/>
        <v/>
      </c>
      <c r="BD146" s="104" t="str">
        <f t="shared" si="103"/>
        <v/>
      </c>
      <c r="BE146" s="76" t="str">
        <f t="shared" si="104"/>
        <v/>
      </c>
      <c r="BF146" s="73" t="str">
        <f t="shared" si="131"/>
        <v/>
      </c>
      <c r="BG146" s="73" t="str">
        <f t="shared" si="105"/>
        <v/>
      </c>
      <c r="BH146" s="77"/>
      <c r="BI146" s="133"/>
      <c r="BJ146" s="71"/>
      <c r="BK146" s="74"/>
      <c r="BL146" s="78"/>
      <c r="BM146" s="75" t="str">
        <f t="shared" si="106"/>
        <v/>
      </c>
      <c r="BN146" s="72">
        <f t="shared" si="132"/>
        <v>0</v>
      </c>
      <c r="BO146" s="72">
        <f t="shared" si="149"/>
        <v>0</v>
      </c>
      <c r="BP146" s="72" t="str">
        <f t="shared" si="133"/>
        <v>0</v>
      </c>
      <c r="BQ146" s="72" t="str">
        <f>IF(ISBLANK(BL146), "", (POWER(BL146/VLOOKUP(BP146,Anthro_Calc!C:P,13,FALSE),VLOOKUP(BP146,Anthro_Calc!C:P,12,FALSE))-1) / (VLOOKUP(BP146,Anthro_Calc!C:P,14,FALSE)*VLOOKUP(BP146,Anthro_Calc!C:P,12,FALSE)))</f>
        <v/>
      </c>
      <c r="BR146" s="72" t="str">
        <f>IF(ISBLANK(BL146), "", -3 + (BL146 -VLOOKUP(BP146,Anthro_Calc!C:P,4,FALSE)) / (VLOOKUP(BP146,Anthro_Calc!C:P,5,FALSE) - VLOOKUP(BP146,Anthro_Calc!C:P,4,FALSE)))</f>
        <v/>
      </c>
      <c r="BS146" s="72" t="str">
        <f>IF(ISBLANK(BL146), "", 3 + (BL146 -VLOOKUP(BP146,Anthro_Calc!C:P,10,FALSE)) / (VLOOKUP(BP146,Anthro_Calc!C:P,10,FALSE) - VLOOKUP(BP146,Anthro_Calc!C:P,9,FALSE)))</f>
        <v/>
      </c>
      <c r="BT146" s="120" t="str">
        <f t="shared" si="134"/>
        <v/>
      </c>
      <c r="BU146" s="117" t="str">
        <f t="shared" si="135"/>
        <v/>
      </c>
      <c r="BV146" s="104" t="str">
        <f t="shared" si="136"/>
        <v/>
      </c>
      <c r="BW146" s="73" t="str">
        <f t="shared" si="107"/>
        <v/>
      </c>
      <c r="BX146" s="77"/>
      <c r="BY146" s="73" t="str">
        <f>IF(ISBLANK(BL146), "", VLOOKUP(Z146&amp;" "&amp;BV146&amp;" "&amp;BW146,Graduation_Criteria!$D$2:$E$34,2,FALSE))</f>
        <v/>
      </c>
      <c r="BZ146" s="73" t="str">
        <f t="shared" si="108"/>
        <v/>
      </c>
      <c r="CA146" s="71"/>
      <c r="CB146" s="74"/>
      <c r="CC146" s="74"/>
      <c r="CD146" s="115" t="str">
        <f t="shared" si="109"/>
        <v/>
      </c>
      <c r="CE146" s="79">
        <f t="shared" si="137"/>
        <v>0</v>
      </c>
      <c r="CF146" s="79">
        <f t="shared" si="138"/>
        <v>0</v>
      </c>
      <c r="CG146" s="79" t="str">
        <f t="shared" si="139"/>
        <v>0</v>
      </c>
      <c r="CH146" s="79" t="str">
        <f>IF(ISBLANK(CC146), "", (POWER(CC146/VLOOKUP(CG146,Anthro_Calc!C:P,13,FALSE),VLOOKUP(CG146,Anthro_Calc!C:P,12,FALSE))-1) / (VLOOKUP(CG146,Anthro_Calc!C:P,14,FALSE)*VLOOKUP(CG146,Anthro_Calc!C:P,12,FALSE)))</f>
        <v/>
      </c>
      <c r="CI146" s="79" t="str">
        <f>IF(ISBLANK(CC146), "", -3 + (CC146 -VLOOKUP(CG146,Anthro_Calc!C:P,4,FALSE)) / (VLOOKUP(CG146,Anthro_Calc!C:P,5,FALSE) - VLOOKUP(CG146,Anthro_Calc!C:P,4,FALSE)))</f>
        <v/>
      </c>
      <c r="CJ146" s="79" t="str">
        <f>IF(ISBLANK(CC146), "", 3 + (CC146 -VLOOKUP(CG146,Anthro_Calc!C:P,10,FALSE)) / (VLOOKUP(CG146,Anthro_Calc!C:P,10,FALSE) - VLOOKUP(CG146,Anthro_Calc!C:P,9,FALSE)))</f>
        <v/>
      </c>
      <c r="CK146" s="129" t="str">
        <f t="shared" si="140"/>
        <v/>
      </c>
      <c r="CL146" s="117" t="str">
        <f t="shared" si="141"/>
        <v/>
      </c>
      <c r="CM146" s="104" t="str">
        <f t="shared" si="142"/>
        <v/>
      </c>
      <c r="CN146" s="77"/>
      <c r="CO146" s="71"/>
      <c r="CP146" s="74"/>
      <c r="CQ146" s="74"/>
      <c r="CR146" s="118" t="str">
        <f t="shared" si="110"/>
        <v/>
      </c>
      <c r="CS146" s="119">
        <f t="shared" si="143"/>
        <v>0</v>
      </c>
      <c r="CT146" s="119">
        <f t="shared" si="144"/>
        <v>0</v>
      </c>
      <c r="CU146" s="119" t="str">
        <f t="shared" si="145"/>
        <v>0</v>
      </c>
      <c r="CV146" s="119" t="str">
        <f>IF(ISBLANK(CQ146), "", (POWER(CQ146/VLOOKUP(CU146,Anthro_Calc!C:P,13,FALSE),VLOOKUP(CU146,Anthro_Calc!C:P,12,FALSE))-1) / (VLOOKUP(CU146,Anthro_Calc!C:P,14,FALSE)*VLOOKUP(CU146,Anthro_Calc!C:P,12,FALSE)))</f>
        <v/>
      </c>
      <c r="CW146" s="119" t="str">
        <f>IF(ISBLANK(CQ146), "", -3 + (CQ146 -VLOOKUP(CU146,Anthro_Calc!C:P,4,FALSE)) / (VLOOKUP(CU146,Anthro_Calc!C:P,5,FALSE) - VLOOKUP(CU146,Anthro_Calc!C:P,4,FALSE)))</f>
        <v/>
      </c>
      <c r="CX146" s="119" t="str">
        <f>IF(ISBLANK(CQ146), "", 3 + (CQ146 -VLOOKUP(CU146,Anthro_Calc!C:P,10,FALSE)) / (VLOOKUP(CU146,Anthro_Calc!C:P,10,FALSE) - VLOOKUP(CU146,Anthro_Calc!C:P,9,FALSE)))</f>
        <v/>
      </c>
      <c r="CY146" s="128" t="str">
        <f t="shared" si="146"/>
        <v/>
      </c>
      <c r="CZ146" s="117" t="str">
        <f t="shared" si="147"/>
        <v/>
      </c>
      <c r="DA146" s="104" t="str">
        <f t="shared" si="148"/>
        <v/>
      </c>
      <c r="DB146" s="135"/>
    </row>
    <row r="147" spans="1:106" s="80" customFormat="1" ht="15" customHeight="1">
      <c r="A147" s="134">
        <f t="shared" si="100"/>
        <v>143</v>
      </c>
      <c r="B147" s="66"/>
      <c r="C147" s="66"/>
      <c r="D147" s="66"/>
      <c r="E147" s="66"/>
      <c r="F147" s="66"/>
      <c r="G147" s="66"/>
      <c r="H147" s="66"/>
      <c r="I147" s="66"/>
      <c r="J147" s="66"/>
      <c r="K147" s="66"/>
      <c r="L147" s="66"/>
      <c r="M147" s="71"/>
      <c r="N147" s="69" t="str">
        <f t="shared" ca="1" si="111"/>
        <v/>
      </c>
      <c r="O147" s="70"/>
      <c r="P147" s="70"/>
      <c r="Q147" s="71"/>
      <c r="R147" s="82"/>
      <c r="S147" s="72" t="str">
        <f t="shared" si="112"/>
        <v/>
      </c>
      <c r="T147" s="72" t="str">
        <f t="shared" si="113"/>
        <v/>
      </c>
      <c r="U147" s="72" t="str">
        <f t="shared" si="114"/>
        <v/>
      </c>
      <c r="V147" s="72" t="str">
        <f>IF(ISBLANK(R147), "", (POWER(R147/VLOOKUP(U147,Anthro_Calc!C:P,13,FALSE),VLOOKUP(U147,Anthro_Calc!C:P,12,FALSE))-1) / (VLOOKUP(U147,Anthro_Calc!C:P,14,FALSE)*VLOOKUP(U147,Anthro_Calc!C:P,12,FALSE)))</f>
        <v/>
      </c>
      <c r="W147" s="72" t="str">
        <f>IF(ISBLANK(R147), "", -3 + (R147 -VLOOKUP(U147,Anthro_Calc!C:P,4,FALSE)) / (VLOOKUP(U147,Anthro_Calc!C:P,5,FALSE) - VLOOKUP(U147,Anthro_Calc!C:P,4,FALSE)))</f>
        <v/>
      </c>
      <c r="X147" s="72" t="str">
        <f>IF(ISBLANK(R147), "", 3 + (R147 -VLOOKUP(U147,Anthro_Calc!C:P,10,FALSE)) / (VLOOKUP(U147,Anthro_Calc!C:P,10,FALSE) - VLOOKUP(U147,Anthro_Calc!C:P,9,FALSE)))</f>
        <v/>
      </c>
      <c r="Y147" s="120" t="str">
        <f t="shared" si="115"/>
        <v/>
      </c>
      <c r="Z147" s="117" t="str">
        <f t="shared" si="116"/>
        <v/>
      </c>
      <c r="AA147" s="104" t="str">
        <f t="shared" si="117"/>
        <v/>
      </c>
      <c r="AB147" s="71"/>
      <c r="AC147" s="74"/>
      <c r="AD147" s="78"/>
      <c r="AE147" s="75" t="str">
        <f t="shared" si="118"/>
        <v/>
      </c>
      <c r="AF147" s="72">
        <f t="shared" si="119"/>
        <v>0</v>
      </c>
      <c r="AG147" s="72">
        <f t="shared" si="120"/>
        <v>0</v>
      </c>
      <c r="AH147" s="72" t="str">
        <f t="shared" si="121"/>
        <v>0</v>
      </c>
      <c r="AI147" s="72" t="str">
        <f>IF(ISBLANK(AD147), "", (POWER(AD147/VLOOKUP(AH147,Anthro_Calc!C:P,13,FALSE),VLOOKUP(AH147,Anthro_Calc!C:P,12,FALSE))-1) / (VLOOKUP(AH147,Anthro_Calc!C:P,14,FALSE)*VLOOKUP(AH147,Anthro_Calc!C:P,12,FALSE)))</f>
        <v/>
      </c>
      <c r="AJ147" s="72" t="str">
        <f>IF(ISBLANK(AD147), "", -3 + (AD147 -VLOOKUP(AH147,Anthro_Calc!C:P,4,FALSE)) / (VLOOKUP(AH147,Anthro_Calc!C:P,5,FALSE) - VLOOKUP(AH147,Anthro_Calc!C:P,4,FALSE)))</f>
        <v/>
      </c>
      <c r="AK147" s="72" t="str">
        <f>IF(ISBLANK(AD147), "", 3 + (AD147 -VLOOKUP(AH147,Anthro_Calc!C:P,10,FALSE)) / (VLOOKUP(AH147,Anthro_Calc!C:P,10,FALSE) - VLOOKUP(AH147,Anthro_Calc!C:P,9,FALSE)))</f>
        <v/>
      </c>
      <c r="AL147" s="120" t="str">
        <f t="shared" si="122"/>
        <v/>
      </c>
      <c r="AM147" s="117" t="str">
        <f t="shared" si="123"/>
        <v/>
      </c>
      <c r="AN147" s="104" t="str">
        <f t="shared" si="124"/>
        <v/>
      </c>
      <c r="AO147" s="76" t="str">
        <f t="shared" si="101"/>
        <v/>
      </c>
      <c r="AP147" s="77"/>
      <c r="AQ147" s="77" t="str">
        <f t="shared" si="125"/>
        <v/>
      </c>
      <c r="AR147" s="71"/>
      <c r="AS147" s="74"/>
      <c r="AT147" s="82"/>
      <c r="AU147" s="75" t="str">
        <f t="shared" si="102"/>
        <v/>
      </c>
      <c r="AV147" s="72">
        <f t="shared" si="126"/>
        <v>0</v>
      </c>
      <c r="AW147" s="72">
        <f t="shared" si="127"/>
        <v>0</v>
      </c>
      <c r="AX147" s="72" t="str">
        <f t="shared" si="128"/>
        <v>0</v>
      </c>
      <c r="AY147" s="72" t="str">
        <f>IF(ISBLANK(AT147), "", (POWER(AT147/VLOOKUP(AX147,Anthro_Calc!C:P,13,FALSE),VLOOKUP(AX147,Anthro_Calc!C:P,12,FALSE))-1) / (VLOOKUP(AX147,Anthro_Calc!C:P,14,FALSE)*VLOOKUP(AX147,Anthro_Calc!C:P,12,FALSE)))</f>
        <v/>
      </c>
      <c r="AZ147" s="72" t="str">
        <f>IF(ISBLANK(AT147), "", -3 + (AT147 -VLOOKUP(AX147,Anthro_Calc!C:P,4,FALSE)) / (VLOOKUP(AX147,Anthro_Calc!C:P,5,FALSE) - VLOOKUP(AX147,Anthro_Calc!C:P,4,FALSE)))</f>
        <v/>
      </c>
      <c r="BA147" s="72" t="str">
        <f>IF(ISBLANK(AT147), "", 3 + (AT147 -VLOOKUP(AX147,Anthro_Calc!C:P,10,FALSE)) / (VLOOKUP(AX147,Anthro_Calc!C:P,10,FALSE) - VLOOKUP(AX147,Anthro_Calc!C:P,9,FALSE)))</f>
        <v/>
      </c>
      <c r="BB147" s="120" t="str">
        <f t="shared" si="129"/>
        <v/>
      </c>
      <c r="BC147" s="117" t="str">
        <f t="shared" si="130"/>
        <v/>
      </c>
      <c r="BD147" s="104" t="str">
        <f t="shared" si="103"/>
        <v/>
      </c>
      <c r="BE147" s="76" t="str">
        <f t="shared" si="104"/>
        <v/>
      </c>
      <c r="BF147" s="73" t="str">
        <f t="shared" si="131"/>
        <v/>
      </c>
      <c r="BG147" s="73" t="str">
        <f t="shared" si="105"/>
        <v/>
      </c>
      <c r="BH147" s="77"/>
      <c r="BI147" s="133"/>
      <c r="BJ147" s="71"/>
      <c r="BK147" s="74"/>
      <c r="BL147" s="78"/>
      <c r="BM147" s="75" t="str">
        <f t="shared" si="106"/>
        <v/>
      </c>
      <c r="BN147" s="72">
        <f t="shared" si="132"/>
        <v>0</v>
      </c>
      <c r="BO147" s="72">
        <f t="shared" si="149"/>
        <v>0</v>
      </c>
      <c r="BP147" s="72" t="str">
        <f t="shared" si="133"/>
        <v>0</v>
      </c>
      <c r="BQ147" s="72" t="str">
        <f>IF(ISBLANK(BL147), "", (POWER(BL147/VLOOKUP(BP147,Anthro_Calc!C:P,13,FALSE),VLOOKUP(BP147,Anthro_Calc!C:P,12,FALSE))-1) / (VLOOKUP(BP147,Anthro_Calc!C:P,14,FALSE)*VLOOKUP(BP147,Anthro_Calc!C:P,12,FALSE)))</f>
        <v/>
      </c>
      <c r="BR147" s="72" t="str">
        <f>IF(ISBLANK(BL147), "", -3 + (BL147 -VLOOKUP(BP147,Anthro_Calc!C:P,4,FALSE)) / (VLOOKUP(BP147,Anthro_Calc!C:P,5,FALSE) - VLOOKUP(BP147,Anthro_Calc!C:P,4,FALSE)))</f>
        <v/>
      </c>
      <c r="BS147" s="72" t="str">
        <f>IF(ISBLANK(BL147), "", 3 + (BL147 -VLOOKUP(BP147,Anthro_Calc!C:P,10,FALSE)) / (VLOOKUP(BP147,Anthro_Calc!C:P,10,FALSE) - VLOOKUP(BP147,Anthro_Calc!C:P,9,FALSE)))</f>
        <v/>
      </c>
      <c r="BT147" s="120" t="str">
        <f t="shared" si="134"/>
        <v/>
      </c>
      <c r="BU147" s="117" t="str">
        <f t="shared" si="135"/>
        <v/>
      </c>
      <c r="BV147" s="104" t="str">
        <f t="shared" si="136"/>
        <v/>
      </c>
      <c r="BW147" s="73" t="str">
        <f t="shared" si="107"/>
        <v/>
      </c>
      <c r="BX147" s="77"/>
      <c r="BY147" s="73" t="str">
        <f>IF(ISBLANK(BL147), "", VLOOKUP(Z147&amp;" "&amp;BV147&amp;" "&amp;BW147,Graduation_Criteria!$D$2:$E$34,2,FALSE))</f>
        <v/>
      </c>
      <c r="BZ147" s="73" t="str">
        <f t="shared" si="108"/>
        <v/>
      </c>
      <c r="CA147" s="71"/>
      <c r="CB147" s="74"/>
      <c r="CC147" s="74"/>
      <c r="CD147" s="115" t="str">
        <f t="shared" si="109"/>
        <v/>
      </c>
      <c r="CE147" s="79">
        <f t="shared" si="137"/>
        <v>0</v>
      </c>
      <c r="CF147" s="79">
        <f t="shared" si="138"/>
        <v>0</v>
      </c>
      <c r="CG147" s="79" t="str">
        <f t="shared" si="139"/>
        <v>0</v>
      </c>
      <c r="CH147" s="79" t="str">
        <f>IF(ISBLANK(CC147), "", (POWER(CC147/VLOOKUP(CG147,Anthro_Calc!C:P,13,FALSE),VLOOKUP(CG147,Anthro_Calc!C:P,12,FALSE))-1) / (VLOOKUP(CG147,Anthro_Calc!C:P,14,FALSE)*VLOOKUP(CG147,Anthro_Calc!C:P,12,FALSE)))</f>
        <v/>
      </c>
      <c r="CI147" s="79" t="str">
        <f>IF(ISBLANK(CC147), "", -3 + (CC147 -VLOOKUP(CG147,Anthro_Calc!C:P,4,FALSE)) / (VLOOKUP(CG147,Anthro_Calc!C:P,5,FALSE) - VLOOKUP(CG147,Anthro_Calc!C:P,4,FALSE)))</f>
        <v/>
      </c>
      <c r="CJ147" s="79" t="str">
        <f>IF(ISBLANK(CC147), "", 3 + (CC147 -VLOOKUP(CG147,Anthro_Calc!C:P,10,FALSE)) / (VLOOKUP(CG147,Anthro_Calc!C:P,10,FALSE) - VLOOKUP(CG147,Anthro_Calc!C:P,9,FALSE)))</f>
        <v/>
      </c>
      <c r="CK147" s="129" t="str">
        <f t="shared" si="140"/>
        <v/>
      </c>
      <c r="CL147" s="117" t="str">
        <f t="shared" si="141"/>
        <v/>
      </c>
      <c r="CM147" s="104" t="str">
        <f t="shared" si="142"/>
        <v/>
      </c>
      <c r="CN147" s="77"/>
      <c r="CO147" s="71"/>
      <c r="CP147" s="74"/>
      <c r="CQ147" s="74"/>
      <c r="CR147" s="118" t="str">
        <f t="shared" si="110"/>
        <v/>
      </c>
      <c r="CS147" s="119">
        <f t="shared" si="143"/>
        <v>0</v>
      </c>
      <c r="CT147" s="119">
        <f t="shared" si="144"/>
        <v>0</v>
      </c>
      <c r="CU147" s="119" t="str">
        <f t="shared" si="145"/>
        <v>0</v>
      </c>
      <c r="CV147" s="119" t="str">
        <f>IF(ISBLANK(CQ147), "", (POWER(CQ147/VLOOKUP(CU147,Anthro_Calc!C:P,13,FALSE),VLOOKUP(CU147,Anthro_Calc!C:P,12,FALSE))-1) / (VLOOKUP(CU147,Anthro_Calc!C:P,14,FALSE)*VLOOKUP(CU147,Anthro_Calc!C:P,12,FALSE)))</f>
        <v/>
      </c>
      <c r="CW147" s="119" t="str">
        <f>IF(ISBLANK(CQ147), "", -3 + (CQ147 -VLOOKUP(CU147,Anthro_Calc!C:P,4,FALSE)) / (VLOOKUP(CU147,Anthro_Calc!C:P,5,FALSE) - VLOOKUP(CU147,Anthro_Calc!C:P,4,FALSE)))</f>
        <v/>
      </c>
      <c r="CX147" s="119" t="str">
        <f>IF(ISBLANK(CQ147), "", 3 + (CQ147 -VLOOKUP(CU147,Anthro_Calc!C:P,10,FALSE)) / (VLOOKUP(CU147,Anthro_Calc!C:P,10,FALSE) - VLOOKUP(CU147,Anthro_Calc!C:P,9,FALSE)))</f>
        <v/>
      </c>
      <c r="CY147" s="128" t="str">
        <f t="shared" si="146"/>
        <v/>
      </c>
      <c r="CZ147" s="117" t="str">
        <f t="shared" si="147"/>
        <v/>
      </c>
      <c r="DA147" s="104" t="str">
        <f t="shared" si="148"/>
        <v/>
      </c>
      <c r="DB147" s="135"/>
    </row>
    <row r="148" spans="1:106" s="80" customFormat="1" ht="15" customHeight="1">
      <c r="A148" s="134">
        <f t="shared" si="100"/>
        <v>144</v>
      </c>
      <c r="B148" s="66"/>
      <c r="C148" s="66"/>
      <c r="D148" s="66"/>
      <c r="E148" s="66"/>
      <c r="F148" s="66"/>
      <c r="G148" s="66"/>
      <c r="H148" s="66"/>
      <c r="I148" s="66"/>
      <c r="J148" s="66"/>
      <c r="K148" s="66"/>
      <c r="L148" s="66"/>
      <c r="M148" s="71"/>
      <c r="N148" s="69" t="str">
        <f t="shared" ca="1" si="111"/>
        <v/>
      </c>
      <c r="O148" s="70"/>
      <c r="P148" s="70"/>
      <c r="Q148" s="71"/>
      <c r="R148" s="82"/>
      <c r="S148" s="72" t="str">
        <f t="shared" si="112"/>
        <v/>
      </c>
      <c r="T148" s="72" t="str">
        <f t="shared" si="113"/>
        <v/>
      </c>
      <c r="U148" s="72" t="str">
        <f t="shared" si="114"/>
        <v/>
      </c>
      <c r="V148" s="72" t="str">
        <f>IF(ISBLANK(R148), "", (POWER(R148/VLOOKUP(U148,Anthro_Calc!C:P,13,FALSE),VLOOKUP(U148,Anthro_Calc!C:P,12,FALSE))-1) / (VLOOKUP(U148,Anthro_Calc!C:P,14,FALSE)*VLOOKUP(U148,Anthro_Calc!C:P,12,FALSE)))</f>
        <v/>
      </c>
      <c r="W148" s="72" t="str">
        <f>IF(ISBLANK(R148), "", -3 + (R148 -VLOOKUP(U148,Anthro_Calc!C:P,4,FALSE)) / (VLOOKUP(U148,Anthro_Calc!C:P,5,FALSE) - VLOOKUP(U148,Anthro_Calc!C:P,4,FALSE)))</f>
        <v/>
      </c>
      <c r="X148" s="72" t="str">
        <f>IF(ISBLANK(R148), "", 3 + (R148 -VLOOKUP(U148,Anthro_Calc!C:P,10,FALSE)) / (VLOOKUP(U148,Anthro_Calc!C:P,10,FALSE) - VLOOKUP(U148,Anthro_Calc!C:P,9,FALSE)))</f>
        <v/>
      </c>
      <c r="Y148" s="120" t="str">
        <f t="shared" si="115"/>
        <v/>
      </c>
      <c r="Z148" s="117" t="str">
        <f t="shared" si="116"/>
        <v/>
      </c>
      <c r="AA148" s="104" t="str">
        <f t="shared" si="117"/>
        <v/>
      </c>
      <c r="AB148" s="71"/>
      <c r="AC148" s="74"/>
      <c r="AD148" s="78"/>
      <c r="AE148" s="75" t="str">
        <f t="shared" si="118"/>
        <v/>
      </c>
      <c r="AF148" s="72">
        <f t="shared" si="119"/>
        <v>0</v>
      </c>
      <c r="AG148" s="72">
        <f t="shared" si="120"/>
        <v>0</v>
      </c>
      <c r="AH148" s="72" t="str">
        <f t="shared" si="121"/>
        <v>0</v>
      </c>
      <c r="AI148" s="72" t="str">
        <f>IF(ISBLANK(AD148), "", (POWER(AD148/VLOOKUP(AH148,Anthro_Calc!C:P,13,FALSE),VLOOKUP(AH148,Anthro_Calc!C:P,12,FALSE))-1) / (VLOOKUP(AH148,Anthro_Calc!C:P,14,FALSE)*VLOOKUP(AH148,Anthro_Calc!C:P,12,FALSE)))</f>
        <v/>
      </c>
      <c r="AJ148" s="72" t="str">
        <f>IF(ISBLANK(AD148), "", -3 + (AD148 -VLOOKUP(AH148,Anthro_Calc!C:P,4,FALSE)) / (VLOOKUP(AH148,Anthro_Calc!C:P,5,FALSE) - VLOOKUP(AH148,Anthro_Calc!C:P,4,FALSE)))</f>
        <v/>
      </c>
      <c r="AK148" s="72" t="str">
        <f>IF(ISBLANK(AD148), "", 3 + (AD148 -VLOOKUP(AH148,Anthro_Calc!C:P,10,FALSE)) / (VLOOKUP(AH148,Anthro_Calc!C:P,10,FALSE) - VLOOKUP(AH148,Anthro_Calc!C:P,9,FALSE)))</f>
        <v/>
      </c>
      <c r="AL148" s="120" t="str">
        <f t="shared" si="122"/>
        <v/>
      </c>
      <c r="AM148" s="117" t="str">
        <f t="shared" si="123"/>
        <v/>
      </c>
      <c r="AN148" s="104" t="str">
        <f t="shared" si="124"/>
        <v/>
      </c>
      <c r="AO148" s="76" t="str">
        <f t="shared" si="101"/>
        <v/>
      </c>
      <c r="AP148" s="77"/>
      <c r="AQ148" s="77" t="str">
        <f t="shared" si="125"/>
        <v/>
      </c>
      <c r="AR148" s="71"/>
      <c r="AS148" s="74"/>
      <c r="AT148" s="82"/>
      <c r="AU148" s="75" t="str">
        <f t="shared" si="102"/>
        <v/>
      </c>
      <c r="AV148" s="72">
        <f t="shared" si="126"/>
        <v>0</v>
      </c>
      <c r="AW148" s="72">
        <f t="shared" si="127"/>
        <v>0</v>
      </c>
      <c r="AX148" s="72" t="str">
        <f t="shared" si="128"/>
        <v>0</v>
      </c>
      <c r="AY148" s="72" t="str">
        <f>IF(ISBLANK(AT148), "", (POWER(AT148/VLOOKUP(AX148,Anthro_Calc!C:P,13,FALSE),VLOOKUP(AX148,Anthro_Calc!C:P,12,FALSE))-1) / (VLOOKUP(AX148,Anthro_Calc!C:P,14,FALSE)*VLOOKUP(AX148,Anthro_Calc!C:P,12,FALSE)))</f>
        <v/>
      </c>
      <c r="AZ148" s="72" t="str">
        <f>IF(ISBLANK(AT148), "", -3 + (AT148 -VLOOKUP(AX148,Anthro_Calc!C:P,4,FALSE)) / (VLOOKUP(AX148,Anthro_Calc!C:P,5,FALSE) - VLOOKUP(AX148,Anthro_Calc!C:P,4,FALSE)))</f>
        <v/>
      </c>
      <c r="BA148" s="72" t="str">
        <f>IF(ISBLANK(AT148), "", 3 + (AT148 -VLOOKUP(AX148,Anthro_Calc!C:P,10,FALSE)) / (VLOOKUP(AX148,Anthro_Calc!C:P,10,FALSE) - VLOOKUP(AX148,Anthro_Calc!C:P,9,FALSE)))</f>
        <v/>
      </c>
      <c r="BB148" s="120" t="str">
        <f t="shared" si="129"/>
        <v/>
      </c>
      <c r="BC148" s="117" t="str">
        <f t="shared" si="130"/>
        <v/>
      </c>
      <c r="BD148" s="104" t="str">
        <f t="shared" si="103"/>
        <v/>
      </c>
      <c r="BE148" s="76" t="str">
        <f t="shared" si="104"/>
        <v/>
      </c>
      <c r="BF148" s="73" t="str">
        <f t="shared" si="131"/>
        <v/>
      </c>
      <c r="BG148" s="73" t="str">
        <f t="shared" si="105"/>
        <v/>
      </c>
      <c r="BH148" s="77"/>
      <c r="BI148" s="133"/>
      <c r="BJ148" s="71"/>
      <c r="BK148" s="74"/>
      <c r="BL148" s="78"/>
      <c r="BM148" s="75" t="str">
        <f t="shared" si="106"/>
        <v/>
      </c>
      <c r="BN148" s="72">
        <f t="shared" si="132"/>
        <v>0</v>
      </c>
      <c r="BO148" s="72">
        <f t="shared" si="149"/>
        <v>0</v>
      </c>
      <c r="BP148" s="72" t="str">
        <f t="shared" si="133"/>
        <v>0</v>
      </c>
      <c r="BQ148" s="72" t="str">
        <f>IF(ISBLANK(BL148), "", (POWER(BL148/VLOOKUP(BP148,Anthro_Calc!C:P,13,FALSE),VLOOKUP(BP148,Anthro_Calc!C:P,12,FALSE))-1) / (VLOOKUP(BP148,Anthro_Calc!C:P,14,FALSE)*VLOOKUP(BP148,Anthro_Calc!C:P,12,FALSE)))</f>
        <v/>
      </c>
      <c r="BR148" s="72" t="str">
        <f>IF(ISBLANK(BL148), "", -3 + (BL148 -VLOOKUP(BP148,Anthro_Calc!C:P,4,FALSE)) / (VLOOKUP(BP148,Anthro_Calc!C:P,5,FALSE) - VLOOKUP(BP148,Anthro_Calc!C:P,4,FALSE)))</f>
        <v/>
      </c>
      <c r="BS148" s="72" t="str">
        <f>IF(ISBLANK(BL148), "", 3 + (BL148 -VLOOKUP(BP148,Anthro_Calc!C:P,10,FALSE)) / (VLOOKUP(BP148,Anthro_Calc!C:P,10,FALSE) - VLOOKUP(BP148,Anthro_Calc!C:P,9,FALSE)))</f>
        <v/>
      </c>
      <c r="BT148" s="120" t="str">
        <f t="shared" si="134"/>
        <v/>
      </c>
      <c r="BU148" s="117" t="str">
        <f t="shared" si="135"/>
        <v/>
      </c>
      <c r="BV148" s="104" t="str">
        <f t="shared" si="136"/>
        <v/>
      </c>
      <c r="BW148" s="73" t="str">
        <f t="shared" si="107"/>
        <v/>
      </c>
      <c r="BX148" s="77"/>
      <c r="BY148" s="73" t="str">
        <f>IF(ISBLANK(BL148), "", VLOOKUP(Z148&amp;" "&amp;BV148&amp;" "&amp;BW148,Graduation_Criteria!$D$2:$E$34,2,FALSE))</f>
        <v/>
      </c>
      <c r="BZ148" s="73" t="str">
        <f t="shared" si="108"/>
        <v/>
      </c>
      <c r="CA148" s="71"/>
      <c r="CB148" s="74"/>
      <c r="CC148" s="74"/>
      <c r="CD148" s="115" t="str">
        <f t="shared" si="109"/>
        <v/>
      </c>
      <c r="CE148" s="79">
        <f t="shared" si="137"/>
        <v>0</v>
      </c>
      <c r="CF148" s="79">
        <f t="shared" si="138"/>
        <v>0</v>
      </c>
      <c r="CG148" s="79" t="str">
        <f t="shared" si="139"/>
        <v>0</v>
      </c>
      <c r="CH148" s="79" t="str">
        <f>IF(ISBLANK(CC148), "", (POWER(CC148/VLOOKUP(CG148,Anthro_Calc!C:P,13,FALSE),VLOOKUP(CG148,Anthro_Calc!C:P,12,FALSE))-1) / (VLOOKUP(CG148,Anthro_Calc!C:P,14,FALSE)*VLOOKUP(CG148,Anthro_Calc!C:P,12,FALSE)))</f>
        <v/>
      </c>
      <c r="CI148" s="79" t="str">
        <f>IF(ISBLANK(CC148), "", -3 + (CC148 -VLOOKUP(CG148,Anthro_Calc!C:P,4,FALSE)) / (VLOOKUP(CG148,Anthro_Calc!C:P,5,FALSE) - VLOOKUP(CG148,Anthro_Calc!C:P,4,FALSE)))</f>
        <v/>
      </c>
      <c r="CJ148" s="79" t="str">
        <f>IF(ISBLANK(CC148), "", 3 + (CC148 -VLOOKUP(CG148,Anthro_Calc!C:P,10,FALSE)) / (VLOOKUP(CG148,Anthro_Calc!C:P,10,FALSE) - VLOOKUP(CG148,Anthro_Calc!C:P,9,FALSE)))</f>
        <v/>
      </c>
      <c r="CK148" s="129" t="str">
        <f t="shared" si="140"/>
        <v/>
      </c>
      <c r="CL148" s="117" t="str">
        <f t="shared" si="141"/>
        <v/>
      </c>
      <c r="CM148" s="104" t="str">
        <f t="shared" si="142"/>
        <v/>
      </c>
      <c r="CN148" s="77"/>
      <c r="CO148" s="71"/>
      <c r="CP148" s="74"/>
      <c r="CQ148" s="74"/>
      <c r="CR148" s="118" t="str">
        <f t="shared" si="110"/>
        <v/>
      </c>
      <c r="CS148" s="119">
        <f t="shared" si="143"/>
        <v>0</v>
      </c>
      <c r="CT148" s="119">
        <f t="shared" si="144"/>
        <v>0</v>
      </c>
      <c r="CU148" s="119" t="str">
        <f t="shared" si="145"/>
        <v>0</v>
      </c>
      <c r="CV148" s="119" t="str">
        <f>IF(ISBLANK(CQ148), "", (POWER(CQ148/VLOOKUP(CU148,Anthro_Calc!C:P,13,FALSE),VLOOKUP(CU148,Anthro_Calc!C:P,12,FALSE))-1) / (VLOOKUP(CU148,Anthro_Calc!C:P,14,FALSE)*VLOOKUP(CU148,Anthro_Calc!C:P,12,FALSE)))</f>
        <v/>
      </c>
      <c r="CW148" s="119" t="str">
        <f>IF(ISBLANK(CQ148), "", -3 + (CQ148 -VLOOKUP(CU148,Anthro_Calc!C:P,4,FALSE)) / (VLOOKUP(CU148,Anthro_Calc!C:P,5,FALSE) - VLOOKUP(CU148,Anthro_Calc!C:P,4,FALSE)))</f>
        <v/>
      </c>
      <c r="CX148" s="119" t="str">
        <f>IF(ISBLANK(CQ148), "", 3 + (CQ148 -VLOOKUP(CU148,Anthro_Calc!C:P,10,FALSE)) / (VLOOKUP(CU148,Anthro_Calc!C:P,10,FALSE) - VLOOKUP(CU148,Anthro_Calc!C:P,9,FALSE)))</f>
        <v/>
      </c>
      <c r="CY148" s="128" t="str">
        <f t="shared" si="146"/>
        <v/>
      </c>
      <c r="CZ148" s="117" t="str">
        <f t="shared" si="147"/>
        <v/>
      </c>
      <c r="DA148" s="104" t="str">
        <f t="shared" si="148"/>
        <v/>
      </c>
      <c r="DB148" s="135"/>
    </row>
    <row r="149" spans="1:106" s="80" customFormat="1" ht="15" customHeight="1">
      <c r="A149" s="134">
        <f t="shared" si="100"/>
        <v>145</v>
      </c>
      <c r="B149" s="66"/>
      <c r="C149" s="66"/>
      <c r="D149" s="66"/>
      <c r="E149" s="66"/>
      <c r="F149" s="66"/>
      <c r="G149" s="66"/>
      <c r="H149" s="66"/>
      <c r="I149" s="66"/>
      <c r="J149" s="66"/>
      <c r="K149" s="66"/>
      <c r="L149" s="66"/>
      <c r="M149" s="71"/>
      <c r="N149" s="69" t="str">
        <f t="shared" ca="1" si="111"/>
        <v/>
      </c>
      <c r="O149" s="70"/>
      <c r="P149" s="70"/>
      <c r="Q149" s="71"/>
      <c r="R149" s="82"/>
      <c r="S149" s="72" t="str">
        <f t="shared" si="112"/>
        <v/>
      </c>
      <c r="T149" s="72" t="str">
        <f t="shared" si="113"/>
        <v/>
      </c>
      <c r="U149" s="72" t="str">
        <f t="shared" si="114"/>
        <v/>
      </c>
      <c r="V149" s="72" t="str">
        <f>IF(ISBLANK(R149), "", (POWER(R149/VLOOKUP(U149,Anthro_Calc!C:P,13,FALSE),VLOOKUP(U149,Anthro_Calc!C:P,12,FALSE))-1) / (VLOOKUP(U149,Anthro_Calc!C:P,14,FALSE)*VLOOKUP(U149,Anthro_Calc!C:P,12,FALSE)))</f>
        <v/>
      </c>
      <c r="W149" s="72" t="str">
        <f>IF(ISBLANK(R149), "", -3 + (R149 -VLOOKUP(U149,Anthro_Calc!C:P,4,FALSE)) / (VLOOKUP(U149,Anthro_Calc!C:P,5,FALSE) - VLOOKUP(U149,Anthro_Calc!C:P,4,FALSE)))</f>
        <v/>
      </c>
      <c r="X149" s="72" t="str">
        <f>IF(ISBLANK(R149), "", 3 + (R149 -VLOOKUP(U149,Anthro_Calc!C:P,10,FALSE)) / (VLOOKUP(U149,Anthro_Calc!C:P,10,FALSE) - VLOOKUP(U149,Anthro_Calc!C:P,9,FALSE)))</f>
        <v/>
      </c>
      <c r="Y149" s="120" t="str">
        <f t="shared" si="115"/>
        <v/>
      </c>
      <c r="Z149" s="117" t="str">
        <f t="shared" si="116"/>
        <v/>
      </c>
      <c r="AA149" s="104" t="str">
        <f t="shared" si="117"/>
        <v/>
      </c>
      <c r="AB149" s="71"/>
      <c r="AC149" s="74"/>
      <c r="AD149" s="78"/>
      <c r="AE149" s="75" t="str">
        <f t="shared" si="118"/>
        <v/>
      </c>
      <c r="AF149" s="72">
        <f t="shared" si="119"/>
        <v>0</v>
      </c>
      <c r="AG149" s="72">
        <f t="shared" si="120"/>
        <v>0</v>
      </c>
      <c r="AH149" s="72" t="str">
        <f t="shared" si="121"/>
        <v>0</v>
      </c>
      <c r="AI149" s="72" t="str">
        <f>IF(ISBLANK(AD149), "", (POWER(AD149/VLOOKUP(AH149,Anthro_Calc!C:P,13,FALSE),VLOOKUP(AH149,Anthro_Calc!C:P,12,FALSE))-1) / (VLOOKUP(AH149,Anthro_Calc!C:P,14,FALSE)*VLOOKUP(AH149,Anthro_Calc!C:P,12,FALSE)))</f>
        <v/>
      </c>
      <c r="AJ149" s="72" t="str">
        <f>IF(ISBLANK(AD149), "", -3 + (AD149 -VLOOKUP(AH149,Anthro_Calc!C:P,4,FALSE)) / (VLOOKUP(AH149,Anthro_Calc!C:P,5,FALSE) - VLOOKUP(AH149,Anthro_Calc!C:P,4,FALSE)))</f>
        <v/>
      </c>
      <c r="AK149" s="72" t="str">
        <f>IF(ISBLANK(AD149), "", 3 + (AD149 -VLOOKUP(AH149,Anthro_Calc!C:P,10,FALSE)) / (VLOOKUP(AH149,Anthro_Calc!C:P,10,FALSE) - VLOOKUP(AH149,Anthro_Calc!C:P,9,FALSE)))</f>
        <v/>
      </c>
      <c r="AL149" s="120" t="str">
        <f t="shared" si="122"/>
        <v/>
      </c>
      <c r="AM149" s="117" t="str">
        <f t="shared" si="123"/>
        <v/>
      </c>
      <c r="AN149" s="104" t="str">
        <f t="shared" si="124"/>
        <v/>
      </c>
      <c r="AO149" s="76" t="str">
        <f t="shared" si="101"/>
        <v/>
      </c>
      <c r="AP149" s="77"/>
      <c r="AQ149" s="77" t="str">
        <f t="shared" si="125"/>
        <v/>
      </c>
      <c r="AR149" s="71"/>
      <c r="AS149" s="74"/>
      <c r="AT149" s="82"/>
      <c r="AU149" s="75" t="str">
        <f t="shared" si="102"/>
        <v/>
      </c>
      <c r="AV149" s="72">
        <f t="shared" si="126"/>
        <v>0</v>
      </c>
      <c r="AW149" s="72">
        <f t="shared" si="127"/>
        <v>0</v>
      </c>
      <c r="AX149" s="72" t="str">
        <f t="shared" si="128"/>
        <v>0</v>
      </c>
      <c r="AY149" s="72" t="str">
        <f>IF(ISBLANK(AT149), "", (POWER(AT149/VLOOKUP(AX149,Anthro_Calc!C:P,13,FALSE),VLOOKUP(AX149,Anthro_Calc!C:P,12,FALSE))-1) / (VLOOKUP(AX149,Anthro_Calc!C:P,14,FALSE)*VLOOKUP(AX149,Anthro_Calc!C:P,12,FALSE)))</f>
        <v/>
      </c>
      <c r="AZ149" s="72" t="str">
        <f>IF(ISBLANK(AT149), "", -3 + (AT149 -VLOOKUP(AX149,Anthro_Calc!C:P,4,FALSE)) / (VLOOKUP(AX149,Anthro_Calc!C:P,5,FALSE) - VLOOKUP(AX149,Anthro_Calc!C:P,4,FALSE)))</f>
        <v/>
      </c>
      <c r="BA149" s="72" t="str">
        <f>IF(ISBLANK(AT149), "", 3 + (AT149 -VLOOKUP(AX149,Anthro_Calc!C:P,10,FALSE)) / (VLOOKUP(AX149,Anthro_Calc!C:P,10,FALSE) - VLOOKUP(AX149,Anthro_Calc!C:P,9,FALSE)))</f>
        <v/>
      </c>
      <c r="BB149" s="120" t="str">
        <f t="shared" si="129"/>
        <v/>
      </c>
      <c r="BC149" s="117" t="str">
        <f t="shared" si="130"/>
        <v/>
      </c>
      <c r="BD149" s="104" t="str">
        <f t="shared" si="103"/>
        <v/>
      </c>
      <c r="BE149" s="76" t="str">
        <f t="shared" si="104"/>
        <v/>
      </c>
      <c r="BF149" s="73" t="str">
        <f t="shared" si="131"/>
        <v/>
      </c>
      <c r="BG149" s="73" t="str">
        <f t="shared" si="105"/>
        <v/>
      </c>
      <c r="BH149" s="77"/>
      <c r="BI149" s="133"/>
      <c r="BJ149" s="71"/>
      <c r="BK149" s="74"/>
      <c r="BL149" s="78"/>
      <c r="BM149" s="75" t="str">
        <f t="shared" si="106"/>
        <v/>
      </c>
      <c r="BN149" s="72">
        <f t="shared" si="132"/>
        <v>0</v>
      </c>
      <c r="BO149" s="72">
        <f t="shared" si="149"/>
        <v>0</v>
      </c>
      <c r="BP149" s="72" t="str">
        <f t="shared" si="133"/>
        <v>0</v>
      </c>
      <c r="BQ149" s="72" t="str">
        <f>IF(ISBLANK(BL149), "", (POWER(BL149/VLOOKUP(BP149,Anthro_Calc!C:P,13,FALSE),VLOOKUP(BP149,Anthro_Calc!C:P,12,FALSE))-1) / (VLOOKUP(BP149,Anthro_Calc!C:P,14,FALSE)*VLOOKUP(BP149,Anthro_Calc!C:P,12,FALSE)))</f>
        <v/>
      </c>
      <c r="BR149" s="72" t="str">
        <f>IF(ISBLANK(BL149), "", -3 + (BL149 -VLOOKUP(BP149,Anthro_Calc!C:P,4,FALSE)) / (VLOOKUP(BP149,Anthro_Calc!C:P,5,FALSE) - VLOOKUP(BP149,Anthro_Calc!C:P,4,FALSE)))</f>
        <v/>
      </c>
      <c r="BS149" s="72" t="str">
        <f>IF(ISBLANK(BL149), "", 3 + (BL149 -VLOOKUP(BP149,Anthro_Calc!C:P,10,FALSE)) / (VLOOKUP(BP149,Anthro_Calc!C:P,10,FALSE) - VLOOKUP(BP149,Anthro_Calc!C:P,9,FALSE)))</f>
        <v/>
      </c>
      <c r="BT149" s="120" t="str">
        <f t="shared" si="134"/>
        <v/>
      </c>
      <c r="BU149" s="117" t="str">
        <f t="shared" si="135"/>
        <v/>
      </c>
      <c r="BV149" s="104" t="str">
        <f t="shared" si="136"/>
        <v/>
      </c>
      <c r="BW149" s="73" t="str">
        <f t="shared" si="107"/>
        <v/>
      </c>
      <c r="BX149" s="77"/>
      <c r="BY149" s="73" t="str">
        <f>IF(ISBLANK(BL149), "", VLOOKUP(Z149&amp;" "&amp;BV149&amp;" "&amp;BW149,Graduation_Criteria!$D$2:$E$34,2,FALSE))</f>
        <v/>
      </c>
      <c r="BZ149" s="73" t="str">
        <f t="shared" si="108"/>
        <v/>
      </c>
      <c r="CA149" s="71"/>
      <c r="CB149" s="74"/>
      <c r="CC149" s="74"/>
      <c r="CD149" s="115" t="str">
        <f t="shared" si="109"/>
        <v/>
      </c>
      <c r="CE149" s="79">
        <f t="shared" si="137"/>
        <v>0</v>
      </c>
      <c r="CF149" s="79">
        <f t="shared" si="138"/>
        <v>0</v>
      </c>
      <c r="CG149" s="79" t="str">
        <f t="shared" si="139"/>
        <v>0</v>
      </c>
      <c r="CH149" s="79" t="str">
        <f>IF(ISBLANK(CC149), "", (POWER(CC149/VLOOKUP(CG149,Anthro_Calc!C:P,13,FALSE),VLOOKUP(CG149,Anthro_Calc!C:P,12,FALSE))-1) / (VLOOKUP(CG149,Anthro_Calc!C:P,14,FALSE)*VLOOKUP(CG149,Anthro_Calc!C:P,12,FALSE)))</f>
        <v/>
      </c>
      <c r="CI149" s="79" t="str">
        <f>IF(ISBLANK(CC149), "", -3 + (CC149 -VLOOKUP(CG149,Anthro_Calc!C:P,4,FALSE)) / (VLOOKUP(CG149,Anthro_Calc!C:P,5,FALSE) - VLOOKUP(CG149,Anthro_Calc!C:P,4,FALSE)))</f>
        <v/>
      </c>
      <c r="CJ149" s="79" t="str">
        <f>IF(ISBLANK(CC149), "", 3 + (CC149 -VLOOKUP(CG149,Anthro_Calc!C:P,10,FALSE)) / (VLOOKUP(CG149,Anthro_Calc!C:P,10,FALSE) - VLOOKUP(CG149,Anthro_Calc!C:P,9,FALSE)))</f>
        <v/>
      </c>
      <c r="CK149" s="129" t="str">
        <f t="shared" si="140"/>
        <v/>
      </c>
      <c r="CL149" s="117" t="str">
        <f t="shared" si="141"/>
        <v/>
      </c>
      <c r="CM149" s="104" t="str">
        <f t="shared" si="142"/>
        <v/>
      </c>
      <c r="CN149" s="77"/>
      <c r="CO149" s="71"/>
      <c r="CP149" s="74"/>
      <c r="CQ149" s="74"/>
      <c r="CR149" s="118" t="str">
        <f t="shared" si="110"/>
        <v/>
      </c>
      <c r="CS149" s="119">
        <f t="shared" si="143"/>
        <v>0</v>
      </c>
      <c r="CT149" s="119">
        <f t="shared" si="144"/>
        <v>0</v>
      </c>
      <c r="CU149" s="119" t="str">
        <f t="shared" si="145"/>
        <v>0</v>
      </c>
      <c r="CV149" s="119" t="str">
        <f>IF(ISBLANK(CQ149), "", (POWER(CQ149/VLOOKUP(CU149,Anthro_Calc!C:P,13,FALSE),VLOOKUP(CU149,Anthro_Calc!C:P,12,FALSE))-1) / (VLOOKUP(CU149,Anthro_Calc!C:P,14,FALSE)*VLOOKUP(CU149,Anthro_Calc!C:P,12,FALSE)))</f>
        <v/>
      </c>
      <c r="CW149" s="119" t="str">
        <f>IF(ISBLANK(CQ149), "", -3 + (CQ149 -VLOOKUP(CU149,Anthro_Calc!C:P,4,FALSE)) / (VLOOKUP(CU149,Anthro_Calc!C:P,5,FALSE) - VLOOKUP(CU149,Anthro_Calc!C:P,4,FALSE)))</f>
        <v/>
      </c>
      <c r="CX149" s="119" t="str">
        <f>IF(ISBLANK(CQ149), "", 3 + (CQ149 -VLOOKUP(CU149,Anthro_Calc!C:P,10,FALSE)) / (VLOOKUP(CU149,Anthro_Calc!C:P,10,FALSE) - VLOOKUP(CU149,Anthro_Calc!C:P,9,FALSE)))</f>
        <v/>
      </c>
      <c r="CY149" s="128" t="str">
        <f t="shared" si="146"/>
        <v/>
      </c>
      <c r="CZ149" s="117" t="str">
        <f t="shared" si="147"/>
        <v/>
      </c>
      <c r="DA149" s="104" t="str">
        <f t="shared" si="148"/>
        <v/>
      </c>
      <c r="DB149" s="135"/>
    </row>
    <row r="150" spans="1:106" s="80" customFormat="1" ht="15" customHeight="1">
      <c r="A150" s="134">
        <f t="shared" si="100"/>
        <v>146</v>
      </c>
      <c r="B150" s="66"/>
      <c r="C150" s="66"/>
      <c r="D150" s="66"/>
      <c r="E150" s="66"/>
      <c r="F150" s="66"/>
      <c r="G150" s="66"/>
      <c r="H150" s="66"/>
      <c r="I150" s="66"/>
      <c r="J150" s="66"/>
      <c r="K150" s="66"/>
      <c r="L150" s="66"/>
      <c r="M150" s="71"/>
      <c r="N150" s="69" t="str">
        <f t="shared" ca="1" si="111"/>
        <v/>
      </c>
      <c r="O150" s="70"/>
      <c r="P150" s="70"/>
      <c r="Q150" s="71"/>
      <c r="R150" s="82"/>
      <c r="S150" s="72" t="str">
        <f t="shared" si="112"/>
        <v/>
      </c>
      <c r="T150" s="72" t="str">
        <f t="shared" si="113"/>
        <v/>
      </c>
      <c r="U150" s="72" t="str">
        <f t="shared" si="114"/>
        <v/>
      </c>
      <c r="V150" s="72" t="str">
        <f>IF(ISBLANK(R150), "", (POWER(R150/VLOOKUP(U150,Anthro_Calc!C:P,13,FALSE),VLOOKUP(U150,Anthro_Calc!C:P,12,FALSE))-1) / (VLOOKUP(U150,Anthro_Calc!C:P,14,FALSE)*VLOOKUP(U150,Anthro_Calc!C:P,12,FALSE)))</f>
        <v/>
      </c>
      <c r="W150" s="72" t="str">
        <f>IF(ISBLANK(R150), "", -3 + (R150 -VLOOKUP(U150,Anthro_Calc!C:P,4,FALSE)) / (VLOOKUP(U150,Anthro_Calc!C:P,5,FALSE) - VLOOKUP(U150,Anthro_Calc!C:P,4,FALSE)))</f>
        <v/>
      </c>
      <c r="X150" s="72" t="str">
        <f>IF(ISBLANK(R150), "", 3 + (R150 -VLOOKUP(U150,Anthro_Calc!C:P,10,FALSE)) / (VLOOKUP(U150,Anthro_Calc!C:P,10,FALSE) - VLOOKUP(U150,Anthro_Calc!C:P,9,FALSE)))</f>
        <v/>
      </c>
      <c r="Y150" s="120" t="str">
        <f t="shared" si="115"/>
        <v/>
      </c>
      <c r="Z150" s="117" t="str">
        <f t="shared" si="116"/>
        <v/>
      </c>
      <c r="AA150" s="104" t="str">
        <f t="shared" si="117"/>
        <v/>
      </c>
      <c r="AB150" s="71"/>
      <c r="AC150" s="74"/>
      <c r="AD150" s="78"/>
      <c r="AE150" s="75" t="str">
        <f t="shared" si="118"/>
        <v/>
      </c>
      <c r="AF150" s="72">
        <f t="shared" si="119"/>
        <v>0</v>
      </c>
      <c r="AG150" s="72">
        <f t="shared" si="120"/>
        <v>0</v>
      </c>
      <c r="AH150" s="72" t="str">
        <f t="shared" si="121"/>
        <v>0</v>
      </c>
      <c r="AI150" s="72" t="str">
        <f>IF(ISBLANK(AD150), "", (POWER(AD150/VLOOKUP(AH150,Anthro_Calc!C:P,13,FALSE),VLOOKUP(AH150,Anthro_Calc!C:P,12,FALSE))-1) / (VLOOKUP(AH150,Anthro_Calc!C:P,14,FALSE)*VLOOKUP(AH150,Anthro_Calc!C:P,12,FALSE)))</f>
        <v/>
      </c>
      <c r="AJ150" s="72" t="str">
        <f>IF(ISBLANK(AD150), "", -3 + (AD150 -VLOOKUP(AH150,Anthro_Calc!C:P,4,FALSE)) / (VLOOKUP(AH150,Anthro_Calc!C:P,5,FALSE) - VLOOKUP(AH150,Anthro_Calc!C:P,4,FALSE)))</f>
        <v/>
      </c>
      <c r="AK150" s="72" t="str">
        <f>IF(ISBLANK(AD150), "", 3 + (AD150 -VLOOKUP(AH150,Anthro_Calc!C:P,10,FALSE)) / (VLOOKUP(AH150,Anthro_Calc!C:P,10,FALSE) - VLOOKUP(AH150,Anthro_Calc!C:P,9,FALSE)))</f>
        <v/>
      </c>
      <c r="AL150" s="120" t="str">
        <f t="shared" si="122"/>
        <v/>
      </c>
      <c r="AM150" s="117" t="str">
        <f t="shared" si="123"/>
        <v/>
      </c>
      <c r="AN150" s="104" t="str">
        <f t="shared" si="124"/>
        <v/>
      </c>
      <c r="AO150" s="76" t="str">
        <f t="shared" si="101"/>
        <v/>
      </c>
      <c r="AP150" s="77"/>
      <c r="AQ150" s="77" t="str">
        <f t="shared" si="125"/>
        <v/>
      </c>
      <c r="AR150" s="71"/>
      <c r="AS150" s="74"/>
      <c r="AT150" s="82"/>
      <c r="AU150" s="75" t="str">
        <f t="shared" si="102"/>
        <v/>
      </c>
      <c r="AV150" s="72">
        <f t="shared" si="126"/>
        <v>0</v>
      </c>
      <c r="AW150" s="72">
        <f t="shared" si="127"/>
        <v>0</v>
      </c>
      <c r="AX150" s="72" t="str">
        <f t="shared" si="128"/>
        <v>0</v>
      </c>
      <c r="AY150" s="72" t="str">
        <f>IF(ISBLANK(AT150), "", (POWER(AT150/VLOOKUP(AX150,Anthro_Calc!C:P,13,FALSE),VLOOKUP(AX150,Anthro_Calc!C:P,12,FALSE))-1) / (VLOOKUP(AX150,Anthro_Calc!C:P,14,FALSE)*VLOOKUP(AX150,Anthro_Calc!C:P,12,FALSE)))</f>
        <v/>
      </c>
      <c r="AZ150" s="72" t="str">
        <f>IF(ISBLANK(AT150), "", -3 + (AT150 -VLOOKUP(AX150,Anthro_Calc!C:P,4,FALSE)) / (VLOOKUP(AX150,Anthro_Calc!C:P,5,FALSE) - VLOOKUP(AX150,Anthro_Calc!C:P,4,FALSE)))</f>
        <v/>
      </c>
      <c r="BA150" s="72" t="str">
        <f>IF(ISBLANK(AT150), "", 3 + (AT150 -VLOOKUP(AX150,Anthro_Calc!C:P,10,FALSE)) / (VLOOKUP(AX150,Anthro_Calc!C:P,10,FALSE) - VLOOKUP(AX150,Anthro_Calc!C:P,9,FALSE)))</f>
        <v/>
      </c>
      <c r="BB150" s="120" t="str">
        <f t="shared" si="129"/>
        <v/>
      </c>
      <c r="BC150" s="117" t="str">
        <f t="shared" si="130"/>
        <v/>
      </c>
      <c r="BD150" s="104" t="str">
        <f t="shared" si="103"/>
        <v/>
      </c>
      <c r="BE150" s="76" t="str">
        <f t="shared" si="104"/>
        <v/>
      </c>
      <c r="BF150" s="73" t="str">
        <f t="shared" si="131"/>
        <v/>
      </c>
      <c r="BG150" s="73" t="str">
        <f t="shared" si="105"/>
        <v/>
      </c>
      <c r="BH150" s="77"/>
      <c r="BI150" s="133"/>
      <c r="BJ150" s="71"/>
      <c r="BK150" s="74"/>
      <c r="BL150" s="78"/>
      <c r="BM150" s="75" t="str">
        <f t="shared" si="106"/>
        <v/>
      </c>
      <c r="BN150" s="72">
        <f t="shared" si="132"/>
        <v>0</v>
      </c>
      <c r="BO150" s="72">
        <f t="shared" si="149"/>
        <v>0</v>
      </c>
      <c r="BP150" s="72" t="str">
        <f t="shared" si="133"/>
        <v>0</v>
      </c>
      <c r="BQ150" s="72" t="str">
        <f>IF(ISBLANK(BL150), "", (POWER(BL150/VLOOKUP(BP150,Anthro_Calc!C:P,13,FALSE),VLOOKUP(BP150,Anthro_Calc!C:P,12,FALSE))-1) / (VLOOKUP(BP150,Anthro_Calc!C:P,14,FALSE)*VLOOKUP(BP150,Anthro_Calc!C:P,12,FALSE)))</f>
        <v/>
      </c>
      <c r="BR150" s="72" t="str">
        <f>IF(ISBLANK(BL150), "", -3 + (BL150 -VLOOKUP(BP150,Anthro_Calc!C:P,4,FALSE)) / (VLOOKUP(BP150,Anthro_Calc!C:P,5,FALSE) - VLOOKUP(BP150,Anthro_Calc!C:P,4,FALSE)))</f>
        <v/>
      </c>
      <c r="BS150" s="72" t="str">
        <f>IF(ISBLANK(BL150), "", 3 + (BL150 -VLOOKUP(BP150,Anthro_Calc!C:P,10,FALSE)) / (VLOOKUP(BP150,Anthro_Calc!C:P,10,FALSE) - VLOOKUP(BP150,Anthro_Calc!C:P,9,FALSE)))</f>
        <v/>
      </c>
      <c r="BT150" s="120" t="str">
        <f t="shared" si="134"/>
        <v/>
      </c>
      <c r="BU150" s="117" t="str">
        <f t="shared" si="135"/>
        <v/>
      </c>
      <c r="BV150" s="104" t="str">
        <f t="shared" si="136"/>
        <v/>
      </c>
      <c r="BW150" s="73" t="str">
        <f t="shared" si="107"/>
        <v/>
      </c>
      <c r="BX150" s="77"/>
      <c r="BY150" s="73" t="str">
        <f>IF(ISBLANK(BL150), "", VLOOKUP(Z150&amp;" "&amp;BV150&amp;" "&amp;BW150,Graduation_Criteria!$D$2:$E$34,2,FALSE))</f>
        <v/>
      </c>
      <c r="BZ150" s="73" t="str">
        <f t="shared" si="108"/>
        <v/>
      </c>
      <c r="CA150" s="71"/>
      <c r="CB150" s="74"/>
      <c r="CC150" s="74"/>
      <c r="CD150" s="115" t="str">
        <f t="shared" si="109"/>
        <v/>
      </c>
      <c r="CE150" s="79">
        <f t="shared" si="137"/>
        <v>0</v>
      </c>
      <c r="CF150" s="79">
        <f t="shared" si="138"/>
        <v>0</v>
      </c>
      <c r="CG150" s="79" t="str">
        <f t="shared" si="139"/>
        <v>0</v>
      </c>
      <c r="CH150" s="79" t="str">
        <f>IF(ISBLANK(CC150), "", (POWER(CC150/VLOOKUP(CG150,Anthro_Calc!C:P,13,FALSE),VLOOKUP(CG150,Anthro_Calc!C:P,12,FALSE))-1) / (VLOOKUP(CG150,Anthro_Calc!C:P,14,FALSE)*VLOOKUP(CG150,Anthro_Calc!C:P,12,FALSE)))</f>
        <v/>
      </c>
      <c r="CI150" s="79" t="str">
        <f>IF(ISBLANK(CC150), "", -3 + (CC150 -VLOOKUP(CG150,Anthro_Calc!C:P,4,FALSE)) / (VLOOKUP(CG150,Anthro_Calc!C:P,5,FALSE) - VLOOKUP(CG150,Anthro_Calc!C:P,4,FALSE)))</f>
        <v/>
      </c>
      <c r="CJ150" s="79" t="str">
        <f>IF(ISBLANK(CC150), "", 3 + (CC150 -VLOOKUP(CG150,Anthro_Calc!C:P,10,FALSE)) / (VLOOKUP(CG150,Anthro_Calc!C:P,10,FALSE) - VLOOKUP(CG150,Anthro_Calc!C:P,9,FALSE)))</f>
        <v/>
      </c>
      <c r="CK150" s="129" t="str">
        <f t="shared" si="140"/>
        <v/>
      </c>
      <c r="CL150" s="117" t="str">
        <f t="shared" si="141"/>
        <v/>
      </c>
      <c r="CM150" s="104" t="str">
        <f t="shared" si="142"/>
        <v/>
      </c>
      <c r="CN150" s="77"/>
      <c r="CO150" s="71"/>
      <c r="CP150" s="74"/>
      <c r="CQ150" s="74"/>
      <c r="CR150" s="118" t="str">
        <f t="shared" si="110"/>
        <v/>
      </c>
      <c r="CS150" s="119">
        <f t="shared" si="143"/>
        <v>0</v>
      </c>
      <c r="CT150" s="119">
        <f t="shared" si="144"/>
        <v>0</v>
      </c>
      <c r="CU150" s="119" t="str">
        <f t="shared" si="145"/>
        <v>0</v>
      </c>
      <c r="CV150" s="119" t="str">
        <f>IF(ISBLANK(CQ150), "", (POWER(CQ150/VLOOKUP(CU150,Anthro_Calc!C:P,13,FALSE),VLOOKUP(CU150,Anthro_Calc!C:P,12,FALSE))-1) / (VLOOKUP(CU150,Anthro_Calc!C:P,14,FALSE)*VLOOKUP(CU150,Anthro_Calc!C:P,12,FALSE)))</f>
        <v/>
      </c>
      <c r="CW150" s="119" t="str">
        <f>IF(ISBLANK(CQ150), "", -3 + (CQ150 -VLOOKUP(CU150,Anthro_Calc!C:P,4,FALSE)) / (VLOOKUP(CU150,Anthro_Calc!C:P,5,FALSE) - VLOOKUP(CU150,Anthro_Calc!C:P,4,FALSE)))</f>
        <v/>
      </c>
      <c r="CX150" s="119" t="str">
        <f>IF(ISBLANK(CQ150), "", 3 + (CQ150 -VLOOKUP(CU150,Anthro_Calc!C:P,10,FALSE)) / (VLOOKUP(CU150,Anthro_Calc!C:P,10,FALSE) - VLOOKUP(CU150,Anthro_Calc!C:P,9,FALSE)))</f>
        <v/>
      </c>
      <c r="CY150" s="128" t="str">
        <f t="shared" si="146"/>
        <v/>
      </c>
      <c r="CZ150" s="117" t="str">
        <f t="shared" si="147"/>
        <v/>
      </c>
      <c r="DA150" s="104" t="str">
        <f t="shared" si="148"/>
        <v/>
      </c>
      <c r="DB150" s="135"/>
    </row>
    <row r="151" spans="1:106" s="80" customFormat="1" ht="15" customHeight="1">
      <c r="A151" s="134">
        <f t="shared" si="100"/>
        <v>147</v>
      </c>
      <c r="B151" s="66"/>
      <c r="C151" s="66"/>
      <c r="D151" s="66"/>
      <c r="E151" s="66"/>
      <c r="F151" s="66"/>
      <c r="G151" s="66"/>
      <c r="H151" s="66"/>
      <c r="I151" s="66"/>
      <c r="J151" s="66"/>
      <c r="K151" s="66"/>
      <c r="L151" s="66"/>
      <c r="M151" s="71"/>
      <c r="N151" s="69" t="str">
        <f t="shared" ca="1" si="111"/>
        <v/>
      </c>
      <c r="O151" s="70"/>
      <c r="P151" s="70"/>
      <c r="Q151" s="71"/>
      <c r="R151" s="82"/>
      <c r="S151" s="72" t="str">
        <f t="shared" si="112"/>
        <v/>
      </c>
      <c r="T151" s="72" t="str">
        <f t="shared" si="113"/>
        <v/>
      </c>
      <c r="U151" s="72" t="str">
        <f t="shared" si="114"/>
        <v/>
      </c>
      <c r="V151" s="72" t="str">
        <f>IF(ISBLANK(R151), "", (POWER(R151/VLOOKUP(U151,Anthro_Calc!C:P,13,FALSE),VLOOKUP(U151,Anthro_Calc!C:P,12,FALSE))-1) / (VLOOKUP(U151,Anthro_Calc!C:P,14,FALSE)*VLOOKUP(U151,Anthro_Calc!C:P,12,FALSE)))</f>
        <v/>
      </c>
      <c r="W151" s="72" t="str">
        <f>IF(ISBLANK(R151), "", -3 + (R151 -VLOOKUP(U151,Anthro_Calc!C:P,4,FALSE)) / (VLOOKUP(U151,Anthro_Calc!C:P,5,FALSE) - VLOOKUP(U151,Anthro_Calc!C:P,4,FALSE)))</f>
        <v/>
      </c>
      <c r="X151" s="72" t="str">
        <f>IF(ISBLANK(R151), "", 3 + (R151 -VLOOKUP(U151,Anthro_Calc!C:P,10,FALSE)) / (VLOOKUP(U151,Anthro_Calc!C:P,10,FALSE) - VLOOKUP(U151,Anthro_Calc!C:P,9,FALSE)))</f>
        <v/>
      </c>
      <c r="Y151" s="120" t="str">
        <f t="shared" si="115"/>
        <v/>
      </c>
      <c r="Z151" s="117" t="str">
        <f t="shared" si="116"/>
        <v/>
      </c>
      <c r="AA151" s="104" t="str">
        <f t="shared" si="117"/>
        <v/>
      </c>
      <c r="AB151" s="71"/>
      <c r="AC151" s="74"/>
      <c r="AD151" s="78"/>
      <c r="AE151" s="75" t="str">
        <f t="shared" si="118"/>
        <v/>
      </c>
      <c r="AF151" s="72">
        <f t="shared" si="119"/>
        <v>0</v>
      </c>
      <c r="AG151" s="72">
        <f t="shared" si="120"/>
        <v>0</v>
      </c>
      <c r="AH151" s="72" t="str">
        <f t="shared" si="121"/>
        <v>0</v>
      </c>
      <c r="AI151" s="72" t="str">
        <f>IF(ISBLANK(AD151), "", (POWER(AD151/VLOOKUP(AH151,Anthro_Calc!C:P,13,FALSE),VLOOKUP(AH151,Anthro_Calc!C:P,12,FALSE))-1) / (VLOOKUP(AH151,Anthro_Calc!C:P,14,FALSE)*VLOOKUP(AH151,Anthro_Calc!C:P,12,FALSE)))</f>
        <v/>
      </c>
      <c r="AJ151" s="72" t="str">
        <f>IF(ISBLANK(AD151), "", -3 + (AD151 -VLOOKUP(AH151,Anthro_Calc!C:P,4,FALSE)) / (VLOOKUP(AH151,Anthro_Calc!C:P,5,FALSE) - VLOOKUP(AH151,Anthro_Calc!C:P,4,FALSE)))</f>
        <v/>
      </c>
      <c r="AK151" s="72" t="str">
        <f>IF(ISBLANK(AD151), "", 3 + (AD151 -VLOOKUP(AH151,Anthro_Calc!C:P,10,FALSE)) / (VLOOKUP(AH151,Anthro_Calc!C:P,10,FALSE) - VLOOKUP(AH151,Anthro_Calc!C:P,9,FALSE)))</f>
        <v/>
      </c>
      <c r="AL151" s="120" t="str">
        <f t="shared" si="122"/>
        <v/>
      </c>
      <c r="AM151" s="117" t="str">
        <f t="shared" si="123"/>
        <v/>
      </c>
      <c r="AN151" s="104" t="str">
        <f t="shared" si="124"/>
        <v/>
      </c>
      <c r="AO151" s="76" t="str">
        <f t="shared" si="101"/>
        <v/>
      </c>
      <c r="AP151" s="77"/>
      <c r="AQ151" s="77" t="str">
        <f t="shared" si="125"/>
        <v/>
      </c>
      <c r="AR151" s="71"/>
      <c r="AS151" s="74"/>
      <c r="AT151" s="82"/>
      <c r="AU151" s="75" t="str">
        <f t="shared" si="102"/>
        <v/>
      </c>
      <c r="AV151" s="72">
        <f t="shared" si="126"/>
        <v>0</v>
      </c>
      <c r="AW151" s="72">
        <f t="shared" si="127"/>
        <v>0</v>
      </c>
      <c r="AX151" s="72" t="str">
        <f t="shared" si="128"/>
        <v>0</v>
      </c>
      <c r="AY151" s="72" t="str">
        <f>IF(ISBLANK(AT151), "", (POWER(AT151/VLOOKUP(AX151,Anthro_Calc!C:P,13,FALSE),VLOOKUP(AX151,Anthro_Calc!C:P,12,FALSE))-1) / (VLOOKUP(AX151,Anthro_Calc!C:P,14,FALSE)*VLOOKUP(AX151,Anthro_Calc!C:P,12,FALSE)))</f>
        <v/>
      </c>
      <c r="AZ151" s="72" t="str">
        <f>IF(ISBLANK(AT151), "", -3 + (AT151 -VLOOKUP(AX151,Anthro_Calc!C:P,4,FALSE)) / (VLOOKUP(AX151,Anthro_Calc!C:P,5,FALSE) - VLOOKUP(AX151,Anthro_Calc!C:P,4,FALSE)))</f>
        <v/>
      </c>
      <c r="BA151" s="72" t="str">
        <f>IF(ISBLANK(AT151), "", 3 + (AT151 -VLOOKUP(AX151,Anthro_Calc!C:P,10,FALSE)) / (VLOOKUP(AX151,Anthro_Calc!C:P,10,FALSE) - VLOOKUP(AX151,Anthro_Calc!C:P,9,FALSE)))</f>
        <v/>
      </c>
      <c r="BB151" s="120" t="str">
        <f t="shared" si="129"/>
        <v/>
      </c>
      <c r="BC151" s="117" t="str">
        <f t="shared" si="130"/>
        <v/>
      </c>
      <c r="BD151" s="104" t="str">
        <f t="shared" si="103"/>
        <v/>
      </c>
      <c r="BE151" s="76" t="str">
        <f t="shared" si="104"/>
        <v/>
      </c>
      <c r="BF151" s="73" t="str">
        <f t="shared" si="131"/>
        <v/>
      </c>
      <c r="BG151" s="73" t="str">
        <f t="shared" si="105"/>
        <v/>
      </c>
      <c r="BH151" s="77"/>
      <c r="BI151" s="133"/>
      <c r="BJ151" s="71"/>
      <c r="BK151" s="74"/>
      <c r="BL151" s="78"/>
      <c r="BM151" s="75" t="str">
        <f t="shared" si="106"/>
        <v/>
      </c>
      <c r="BN151" s="72">
        <f t="shared" si="132"/>
        <v>0</v>
      </c>
      <c r="BO151" s="72">
        <f t="shared" si="149"/>
        <v>0</v>
      </c>
      <c r="BP151" s="72" t="str">
        <f t="shared" si="133"/>
        <v>0</v>
      </c>
      <c r="BQ151" s="72" t="str">
        <f>IF(ISBLANK(BL151), "", (POWER(BL151/VLOOKUP(BP151,Anthro_Calc!C:P,13,FALSE),VLOOKUP(BP151,Anthro_Calc!C:P,12,FALSE))-1) / (VLOOKUP(BP151,Anthro_Calc!C:P,14,FALSE)*VLOOKUP(BP151,Anthro_Calc!C:P,12,FALSE)))</f>
        <v/>
      </c>
      <c r="BR151" s="72" t="str">
        <f>IF(ISBLANK(BL151), "", -3 + (BL151 -VLOOKUP(BP151,Anthro_Calc!C:P,4,FALSE)) / (VLOOKUP(BP151,Anthro_Calc!C:P,5,FALSE) - VLOOKUP(BP151,Anthro_Calc!C:P,4,FALSE)))</f>
        <v/>
      </c>
      <c r="BS151" s="72" t="str">
        <f>IF(ISBLANK(BL151), "", 3 + (BL151 -VLOOKUP(BP151,Anthro_Calc!C:P,10,FALSE)) / (VLOOKUP(BP151,Anthro_Calc!C:P,10,FALSE) - VLOOKUP(BP151,Anthro_Calc!C:P,9,FALSE)))</f>
        <v/>
      </c>
      <c r="BT151" s="120" t="str">
        <f t="shared" si="134"/>
        <v/>
      </c>
      <c r="BU151" s="117" t="str">
        <f t="shared" si="135"/>
        <v/>
      </c>
      <c r="BV151" s="104" t="str">
        <f t="shared" si="136"/>
        <v/>
      </c>
      <c r="BW151" s="73" t="str">
        <f t="shared" si="107"/>
        <v/>
      </c>
      <c r="BX151" s="77"/>
      <c r="BY151" s="73" t="str">
        <f>IF(ISBLANK(BL151), "", VLOOKUP(Z151&amp;" "&amp;BV151&amp;" "&amp;BW151,Graduation_Criteria!$D$2:$E$34,2,FALSE))</f>
        <v/>
      </c>
      <c r="BZ151" s="73" t="str">
        <f t="shared" si="108"/>
        <v/>
      </c>
      <c r="CA151" s="71"/>
      <c r="CB151" s="74"/>
      <c r="CC151" s="74"/>
      <c r="CD151" s="115" t="str">
        <f t="shared" si="109"/>
        <v/>
      </c>
      <c r="CE151" s="79">
        <f t="shared" si="137"/>
        <v>0</v>
      </c>
      <c r="CF151" s="79">
        <f t="shared" si="138"/>
        <v>0</v>
      </c>
      <c r="CG151" s="79" t="str">
        <f t="shared" si="139"/>
        <v>0</v>
      </c>
      <c r="CH151" s="79" t="str">
        <f>IF(ISBLANK(CC151), "", (POWER(CC151/VLOOKUP(CG151,Anthro_Calc!C:P,13,FALSE),VLOOKUP(CG151,Anthro_Calc!C:P,12,FALSE))-1) / (VLOOKUP(CG151,Anthro_Calc!C:P,14,FALSE)*VLOOKUP(CG151,Anthro_Calc!C:P,12,FALSE)))</f>
        <v/>
      </c>
      <c r="CI151" s="79" t="str">
        <f>IF(ISBLANK(CC151), "", -3 + (CC151 -VLOOKUP(CG151,Anthro_Calc!C:P,4,FALSE)) / (VLOOKUP(CG151,Anthro_Calc!C:P,5,FALSE) - VLOOKUP(CG151,Anthro_Calc!C:P,4,FALSE)))</f>
        <v/>
      </c>
      <c r="CJ151" s="79" t="str">
        <f>IF(ISBLANK(CC151), "", 3 + (CC151 -VLOOKUP(CG151,Anthro_Calc!C:P,10,FALSE)) / (VLOOKUP(CG151,Anthro_Calc!C:P,10,FALSE) - VLOOKUP(CG151,Anthro_Calc!C:P,9,FALSE)))</f>
        <v/>
      </c>
      <c r="CK151" s="129" t="str">
        <f t="shared" si="140"/>
        <v/>
      </c>
      <c r="CL151" s="117" t="str">
        <f t="shared" si="141"/>
        <v/>
      </c>
      <c r="CM151" s="104" t="str">
        <f t="shared" si="142"/>
        <v/>
      </c>
      <c r="CN151" s="77"/>
      <c r="CO151" s="71"/>
      <c r="CP151" s="74"/>
      <c r="CQ151" s="74"/>
      <c r="CR151" s="118" t="str">
        <f t="shared" si="110"/>
        <v/>
      </c>
      <c r="CS151" s="119">
        <f t="shared" si="143"/>
        <v>0</v>
      </c>
      <c r="CT151" s="119">
        <f t="shared" si="144"/>
        <v>0</v>
      </c>
      <c r="CU151" s="119" t="str">
        <f t="shared" si="145"/>
        <v>0</v>
      </c>
      <c r="CV151" s="119" t="str">
        <f>IF(ISBLANK(CQ151), "", (POWER(CQ151/VLOOKUP(CU151,Anthro_Calc!C:P,13,FALSE),VLOOKUP(CU151,Anthro_Calc!C:P,12,FALSE))-1) / (VLOOKUP(CU151,Anthro_Calc!C:P,14,FALSE)*VLOOKUP(CU151,Anthro_Calc!C:P,12,FALSE)))</f>
        <v/>
      </c>
      <c r="CW151" s="119" t="str">
        <f>IF(ISBLANK(CQ151), "", -3 + (CQ151 -VLOOKUP(CU151,Anthro_Calc!C:P,4,FALSE)) / (VLOOKUP(CU151,Anthro_Calc!C:P,5,FALSE) - VLOOKUP(CU151,Anthro_Calc!C:P,4,FALSE)))</f>
        <v/>
      </c>
      <c r="CX151" s="119" t="str">
        <f>IF(ISBLANK(CQ151), "", 3 + (CQ151 -VLOOKUP(CU151,Anthro_Calc!C:P,10,FALSE)) / (VLOOKUP(CU151,Anthro_Calc!C:P,10,FALSE) - VLOOKUP(CU151,Anthro_Calc!C:P,9,FALSE)))</f>
        <v/>
      </c>
      <c r="CY151" s="128" t="str">
        <f t="shared" si="146"/>
        <v/>
      </c>
      <c r="CZ151" s="117" t="str">
        <f t="shared" si="147"/>
        <v/>
      </c>
      <c r="DA151" s="104" t="str">
        <f t="shared" si="148"/>
        <v/>
      </c>
      <c r="DB151" s="135"/>
    </row>
    <row r="152" spans="1:106" s="80" customFormat="1" ht="15" customHeight="1">
      <c r="A152" s="134">
        <f t="shared" si="100"/>
        <v>148</v>
      </c>
      <c r="B152" s="66"/>
      <c r="C152" s="66"/>
      <c r="D152" s="66"/>
      <c r="E152" s="66"/>
      <c r="F152" s="66"/>
      <c r="G152" s="66"/>
      <c r="H152" s="66"/>
      <c r="I152" s="66"/>
      <c r="J152" s="66"/>
      <c r="K152" s="66"/>
      <c r="L152" s="66"/>
      <c r="M152" s="71"/>
      <c r="N152" s="69" t="str">
        <f t="shared" ca="1" si="111"/>
        <v/>
      </c>
      <c r="O152" s="70"/>
      <c r="P152" s="70"/>
      <c r="Q152" s="71"/>
      <c r="R152" s="82"/>
      <c r="S152" s="72" t="str">
        <f t="shared" si="112"/>
        <v/>
      </c>
      <c r="T152" s="72" t="str">
        <f t="shared" si="113"/>
        <v/>
      </c>
      <c r="U152" s="72" t="str">
        <f t="shared" si="114"/>
        <v/>
      </c>
      <c r="V152" s="72" t="str">
        <f>IF(ISBLANK(R152), "", (POWER(R152/VLOOKUP(U152,Anthro_Calc!C:P,13,FALSE),VLOOKUP(U152,Anthro_Calc!C:P,12,FALSE))-1) / (VLOOKUP(U152,Anthro_Calc!C:P,14,FALSE)*VLOOKUP(U152,Anthro_Calc!C:P,12,FALSE)))</f>
        <v/>
      </c>
      <c r="W152" s="72" t="str">
        <f>IF(ISBLANK(R152), "", -3 + (R152 -VLOOKUP(U152,Anthro_Calc!C:P,4,FALSE)) / (VLOOKUP(U152,Anthro_Calc!C:P,5,FALSE) - VLOOKUP(U152,Anthro_Calc!C:P,4,FALSE)))</f>
        <v/>
      </c>
      <c r="X152" s="72" t="str">
        <f>IF(ISBLANK(R152), "", 3 + (R152 -VLOOKUP(U152,Anthro_Calc!C:P,10,FALSE)) / (VLOOKUP(U152,Anthro_Calc!C:P,10,FALSE) - VLOOKUP(U152,Anthro_Calc!C:P,9,FALSE)))</f>
        <v/>
      </c>
      <c r="Y152" s="120" t="str">
        <f t="shared" si="115"/>
        <v/>
      </c>
      <c r="Z152" s="117" t="str">
        <f t="shared" si="116"/>
        <v/>
      </c>
      <c r="AA152" s="104" t="str">
        <f t="shared" si="117"/>
        <v/>
      </c>
      <c r="AB152" s="71"/>
      <c r="AC152" s="74"/>
      <c r="AD152" s="78"/>
      <c r="AE152" s="75" t="str">
        <f t="shared" si="118"/>
        <v/>
      </c>
      <c r="AF152" s="72">
        <f t="shared" si="119"/>
        <v>0</v>
      </c>
      <c r="AG152" s="72">
        <f t="shared" si="120"/>
        <v>0</v>
      </c>
      <c r="AH152" s="72" t="str">
        <f t="shared" si="121"/>
        <v>0</v>
      </c>
      <c r="AI152" s="72" t="str">
        <f>IF(ISBLANK(AD152), "", (POWER(AD152/VLOOKUP(AH152,Anthro_Calc!C:P,13,FALSE),VLOOKUP(AH152,Anthro_Calc!C:P,12,FALSE))-1) / (VLOOKUP(AH152,Anthro_Calc!C:P,14,FALSE)*VLOOKUP(AH152,Anthro_Calc!C:P,12,FALSE)))</f>
        <v/>
      </c>
      <c r="AJ152" s="72" t="str">
        <f>IF(ISBLANK(AD152), "", -3 + (AD152 -VLOOKUP(AH152,Anthro_Calc!C:P,4,FALSE)) / (VLOOKUP(AH152,Anthro_Calc!C:P,5,FALSE) - VLOOKUP(AH152,Anthro_Calc!C:P,4,FALSE)))</f>
        <v/>
      </c>
      <c r="AK152" s="72" t="str">
        <f>IF(ISBLANK(AD152), "", 3 + (AD152 -VLOOKUP(AH152,Anthro_Calc!C:P,10,FALSE)) / (VLOOKUP(AH152,Anthro_Calc!C:P,10,FALSE) - VLOOKUP(AH152,Anthro_Calc!C:P,9,FALSE)))</f>
        <v/>
      </c>
      <c r="AL152" s="120" t="str">
        <f t="shared" si="122"/>
        <v/>
      </c>
      <c r="AM152" s="117" t="str">
        <f t="shared" si="123"/>
        <v/>
      </c>
      <c r="AN152" s="104" t="str">
        <f t="shared" si="124"/>
        <v/>
      </c>
      <c r="AO152" s="76" t="str">
        <f t="shared" si="101"/>
        <v/>
      </c>
      <c r="AP152" s="77"/>
      <c r="AQ152" s="77" t="str">
        <f t="shared" si="125"/>
        <v/>
      </c>
      <c r="AR152" s="71"/>
      <c r="AS152" s="74"/>
      <c r="AT152" s="82"/>
      <c r="AU152" s="75" t="str">
        <f t="shared" si="102"/>
        <v/>
      </c>
      <c r="AV152" s="72">
        <f t="shared" si="126"/>
        <v>0</v>
      </c>
      <c r="AW152" s="72">
        <f t="shared" si="127"/>
        <v>0</v>
      </c>
      <c r="AX152" s="72" t="str">
        <f t="shared" si="128"/>
        <v>0</v>
      </c>
      <c r="AY152" s="72" t="str">
        <f>IF(ISBLANK(AT152), "", (POWER(AT152/VLOOKUP(AX152,Anthro_Calc!C:P,13,FALSE),VLOOKUP(AX152,Anthro_Calc!C:P,12,FALSE))-1) / (VLOOKUP(AX152,Anthro_Calc!C:P,14,FALSE)*VLOOKUP(AX152,Anthro_Calc!C:P,12,FALSE)))</f>
        <v/>
      </c>
      <c r="AZ152" s="72" t="str">
        <f>IF(ISBLANK(AT152), "", -3 + (AT152 -VLOOKUP(AX152,Anthro_Calc!C:P,4,FALSE)) / (VLOOKUP(AX152,Anthro_Calc!C:P,5,FALSE) - VLOOKUP(AX152,Anthro_Calc!C:P,4,FALSE)))</f>
        <v/>
      </c>
      <c r="BA152" s="72" t="str">
        <f>IF(ISBLANK(AT152), "", 3 + (AT152 -VLOOKUP(AX152,Anthro_Calc!C:P,10,FALSE)) / (VLOOKUP(AX152,Anthro_Calc!C:P,10,FALSE) - VLOOKUP(AX152,Anthro_Calc!C:P,9,FALSE)))</f>
        <v/>
      </c>
      <c r="BB152" s="120" t="str">
        <f t="shared" si="129"/>
        <v/>
      </c>
      <c r="BC152" s="117" t="str">
        <f t="shared" si="130"/>
        <v/>
      </c>
      <c r="BD152" s="104" t="str">
        <f t="shared" si="103"/>
        <v/>
      </c>
      <c r="BE152" s="76" t="str">
        <f t="shared" si="104"/>
        <v/>
      </c>
      <c r="BF152" s="73" t="str">
        <f t="shared" si="131"/>
        <v/>
      </c>
      <c r="BG152" s="73" t="str">
        <f t="shared" si="105"/>
        <v/>
      </c>
      <c r="BH152" s="77"/>
      <c r="BI152" s="133"/>
      <c r="BJ152" s="71"/>
      <c r="BK152" s="74"/>
      <c r="BL152" s="78"/>
      <c r="BM152" s="75" t="str">
        <f t="shared" si="106"/>
        <v/>
      </c>
      <c r="BN152" s="72">
        <f t="shared" si="132"/>
        <v>0</v>
      </c>
      <c r="BO152" s="72">
        <f t="shared" si="149"/>
        <v>0</v>
      </c>
      <c r="BP152" s="72" t="str">
        <f t="shared" si="133"/>
        <v>0</v>
      </c>
      <c r="BQ152" s="72" t="str">
        <f>IF(ISBLANK(BL152), "", (POWER(BL152/VLOOKUP(BP152,Anthro_Calc!C:P,13,FALSE),VLOOKUP(BP152,Anthro_Calc!C:P,12,FALSE))-1) / (VLOOKUP(BP152,Anthro_Calc!C:P,14,FALSE)*VLOOKUP(BP152,Anthro_Calc!C:P,12,FALSE)))</f>
        <v/>
      </c>
      <c r="BR152" s="72" t="str">
        <f>IF(ISBLANK(BL152), "", -3 + (BL152 -VLOOKUP(BP152,Anthro_Calc!C:P,4,FALSE)) / (VLOOKUP(BP152,Anthro_Calc!C:P,5,FALSE) - VLOOKUP(BP152,Anthro_Calc!C:P,4,FALSE)))</f>
        <v/>
      </c>
      <c r="BS152" s="72" t="str">
        <f>IF(ISBLANK(BL152), "", 3 + (BL152 -VLOOKUP(BP152,Anthro_Calc!C:P,10,FALSE)) / (VLOOKUP(BP152,Anthro_Calc!C:P,10,FALSE) - VLOOKUP(BP152,Anthro_Calc!C:P,9,FALSE)))</f>
        <v/>
      </c>
      <c r="BT152" s="120" t="str">
        <f t="shared" si="134"/>
        <v/>
      </c>
      <c r="BU152" s="117" t="str">
        <f t="shared" si="135"/>
        <v/>
      </c>
      <c r="BV152" s="104" t="str">
        <f t="shared" si="136"/>
        <v/>
      </c>
      <c r="BW152" s="73" t="str">
        <f t="shared" si="107"/>
        <v/>
      </c>
      <c r="BX152" s="77"/>
      <c r="BY152" s="73" t="str">
        <f>IF(ISBLANK(BL152), "", VLOOKUP(Z152&amp;" "&amp;BV152&amp;" "&amp;BW152,Graduation_Criteria!$D$2:$E$34,2,FALSE))</f>
        <v/>
      </c>
      <c r="BZ152" s="73" t="str">
        <f t="shared" si="108"/>
        <v/>
      </c>
      <c r="CA152" s="71"/>
      <c r="CB152" s="74"/>
      <c r="CC152" s="74"/>
      <c r="CD152" s="115" t="str">
        <f t="shared" si="109"/>
        <v/>
      </c>
      <c r="CE152" s="79">
        <f t="shared" si="137"/>
        <v>0</v>
      </c>
      <c r="CF152" s="79">
        <f t="shared" si="138"/>
        <v>0</v>
      </c>
      <c r="CG152" s="79" t="str">
        <f t="shared" si="139"/>
        <v>0</v>
      </c>
      <c r="CH152" s="79" t="str">
        <f>IF(ISBLANK(CC152), "", (POWER(CC152/VLOOKUP(CG152,Anthro_Calc!C:P,13,FALSE),VLOOKUP(CG152,Anthro_Calc!C:P,12,FALSE))-1) / (VLOOKUP(CG152,Anthro_Calc!C:P,14,FALSE)*VLOOKUP(CG152,Anthro_Calc!C:P,12,FALSE)))</f>
        <v/>
      </c>
      <c r="CI152" s="79" t="str">
        <f>IF(ISBLANK(CC152), "", -3 + (CC152 -VLOOKUP(CG152,Anthro_Calc!C:P,4,FALSE)) / (VLOOKUP(CG152,Anthro_Calc!C:P,5,FALSE) - VLOOKUP(CG152,Anthro_Calc!C:P,4,FALSE)))</f>
        <v/>
      </c>
      <c r="CJ152" s="79" t="str">
        <f>IF(ISBLANK(CC152), "", 3 + (CC152 -VLOOKUP(CG152,Anthro_Calc!C:P,10,FALSE)) / (VLOOKUP(CG152,Anthro_Calc!C:P,10,FALSE) - VLOOKUP(CG152,Anthro_Calc!C:P,9,FALSE)))</f>
        <v/>
      </c>
      <c r="CK152" s="129" t="str">
        <f t="shared" si="140"/>
        <v/>
      </c>
      <c r="CL152" s="117" t="str">
        <f t="shared" si="141"/>
        <v/>
      </c>
      <c r="CM152" s="104" t="str">
        <f t="shared" si="142"/>
        <v/>
      </c>
      <c r="CN152" s="77"/>
      <c r="CO152" s="71"/>
      <c r="CP152" s="74"/>
      <c r="CQ152" s="74"/>
      <c r="CR152" s="118" t="str">
        <f t="shared" si="110"/>
        <v/>
      </c>
      <c r="CS152" s="119">
        <f t="shared" si="143"/>
        <v>0</v>
      </c>
      <c r="CT152" s="119">
        <f t="shared" si="144"/>
        <v>0</v>
      </c>
      <c r="CU152" s="119" t="str">
        <f t="shared" si="145"/>
        <v>0</v>
      </c>
      <c r="CV152" s="119" t="str">
        <f>IF(ISBLANK(CQ152), "", (POWER(CQ152/VLOOKUP(CU152,Anthro_Calc!C:P,13,FALSE),VLOOKUP(CU152,Anthro_Calc!C:P,12,FALSE))-1) / (VLOOKUP(CU152,Anthro_Calc!C:P,14,FALSE)*VLOOKUP(CU152,Anthro_Calc!C:P,12,FALSE)))</f>
        <v/>
      </c>
      <c r="CW152" s="119" t="str">
        <f>IF(ISBLANK(CQ152), "", -3 + (CQ152 -VLOOKUP(CU152,Anthro_Calc!C:P,4,FALSE)) / (VLOOKUP(CU152,Anthro_Calc!C:P,5,FALSE) - VLOOKUP(CU152,Anthro_Calc!C:P,4,FALSE)))</f>
        <v/>
      </c>
      <c r="CX152" s="119" t="str">
        <f>IF(ISBLANK(CQ152), "", 3 + (CQ152 -VLOOKUP(CU152,Anthro_Calc!C:P,10,FALSE)) / (VLOOKUP(CU152,Anthro_Calc!C:P,10,FALSE) - VLOOKUP(CU152,Anthro_Calc!C:P,9,FALSE)))</f>
        <v/>
      </c>
      <c r="CY152" s="128" t="str">
        <f t="shared" si="146"/>
        <v/>
      </c>
      <c r="CZ152" s="117" t="str">
        <f t="shared" si="147"/>
        <v/>
      </c>
      <c r="DA152" s="104" t="str">
        <f t="shared" si="148"/>
        <v/>
      </c>
      <c r="DB152" s="135"/>
    </row>
    <row r="153" spans="1:106" s="80" customFormat="1" ht="15" customHeight="1">
      <c r="A153" s="134">
        <f t="shared" si="100"/>
        <v>149</v>
      </c>
      <c r="B153" s="66"/>
      <c r="C153" s="66"/>
      <c r="D153" s="66"/>
      <c r="E153" s="66"/>
      <c r="F153" s="66"/>
      <c r="G153" s="66"/>
      <c r="H153" s="66"/>
      <c r="I153" s="66"/>
      <c r="J153" s="66"/>
      <c r="K153" s="66"/>
      <c r="L153" s="66"/>
      <c r="M153" s="71"/>
      <c r="N153" s="69" t="str">
        <f t="shared" ca="1" si="111"/>
        <v/>
      </c>
      <c r="O153" s="70"/>
      <c r="P153" s="70"/>
      <c r="Q153" s="71"/>
      <c r="R153" s="82"/>
      <c r="S153" s="72" t="str">
        <f t="shared" si="112"/>
        <v/>
      </c>
      <c r="T153" s="72" t="str">
        <f t="shared" si="113"/>
        <v/>
      </c>
      <c r="U153" s="72" t="str">
        <f t="shared" si="114"/>
        <v/>
      </c>
      <c r="V153" s="72" t="str">
        <f>IF(ISBLANK(R153), "", (POWER(R153/VLOOKUP(U153,Anthro_Calc!C:P,13,FALSE),VLOOKUP(U153,Anthro_Calc!C:P,12,FALSE))-1) / (VLOOKUP(U153,Anthro_Calc!C:P,14,FALSE)*VLOOKUP(U153,Anthro_Calc!C:P,12,FALSE)))</f>
        <v/>
      </c>
      <c r="W153" s="72" t="str">
        <f>IF(ISBLANK(R153), "", -3 + (R153 -VLOOKUP(U153,Anthro_Calc!C:P,4,FALSE)) / (VLOOKUP(U153,Anthro_Calc!C:P,5,FALSE) - VLOOKUP(U153,Anthro_Calc!C:P,4,FALSE)))</f>
        <v/>
      </c>
      <c r="X153" s="72" t="str">
        <f>IF(ISBLANK(R153), "", 3 + (R153 -VLOOKUP(U153,Anthro_Calc!C:P,10,FALSE)) / (VLOOKUP(U153,Anthro_Calc!C:P,10,FALSE) - VLOOKUP(U153,Anthro_Calc!C:P,9,FALSE)))</f>
        <v/>
      </c>
      <c r="Y153" s="120" t="str">
        <f t="shared" si="115"/>
        <v/>
      </c>
      <c r="Z153" s="117" t="str">
        <f t="shared" si="116"/>
        <v/>
      </c>
      <c r="AA153" s="104" t="str">
        <f t="shared" si="117"/>
        <v/>
      </c>
      <c r="AB153" s="71"/>
      <c r="AC153" s="74"/>
      <c r="AD153" s="78"/>
      <c r="AE153" s="75" t="str">
        <f t="shared" si="118"/>
        <v/>
      </c>
      <c r="AF153" s="72">
        <f t="shared" si="119"/>
        <v>0</v>
      </c>
      <c r="AG153" s="72">
        <f t="shared" si="120"/>
        <v>0</v>
      </c>
      <c r="AH153" s="72" t="str">
        <f t="shared" si="121"/>
        <v>0</v>
      </c>
      <c r="AI153" s="72" t="str">
        <f>IF(ISBLANK(AD153), "", (POWER(AD153/VLOOKUP(AH153,Anthro_Calc!C:P,13,FALSE),VLOOKUP(AH153,Anthro_Calc!C:P,12,FALSE))-1) / (VLOOKUP(AH153,Anthro_Calc!C:P,14,FALSE)*VLOOKUP(AH153,Anthro_Calc!C:P,12,FALSE)))</f>
        <v/>
      </c>
      <c r="AJ153" s="72" t="str">
        <f>IF(ISBLANK(AD153), "", -3 + (AD153 -VLOOKUP(AH153,Anthro_Calc!C:P,4,FALSE)) / (VLOOKUP(AH153,Anthro_Calc!C:P,5,FALSE) - VLOOKUP(AH153,Anthro_Calc!C:P,4,FALSE)))</f>
        <v/>
      </c>
      <c r="AK153" s="72" t="str">
        <f>IF(ISBLANK(AD153), "", 3 + (AD153 -VLOOKUP(AH153,Anthro_Calc!C:P,10,FALSE)) / (VLOOKUP(AH153,Anthro_Calc!C:P,10,FALSE) - VLOOKUP(AH153,Anthro_Calc!C:P,9,FALSE)))</f>
        <v/>
      </c>
      <c r="AL153" s="120" t="str">
        <f t="shared" si="122"/>
        <v/>
      </c>
      <c r="AM153" s="117" t="str">
        <f t="shared" si="123"/>
        <v/>
      </c>
      <c r="AN153" s="104" t="str">
        <f t="shared" si="124"/>
        <v/>
      </c>
      <c r="AO153" s="76" t="str">
        <f t="shared" si="101"/>
        <v/>
      </c>
      <c r="AP153" s="77"/>
      <c r="AQ153" s="77" t="str">
        <f t="shared" si="125"/>
        <v/>
      </c>
      <c r="AR153" s="71"/>
      <c r="AS153" s="74"/>
      <c r="AT153" s="82"/>
      <c r="AU153" s="75" t="str">
        <f t="shared" si="102"/>
        <v/>
      </c>
      <c r="AV153" s="72">
        <f t="shared" si="126"/>
        <v>0</v>
      </c>
      <c r="AW153" s="72">
        <f t="shared" si="127"/>
        <v>0</v>
      </c>
      <c r="AX153" s="72" t="str">
        <f t="shared" si="128"/>
        <v>0</v>
      </c>
      <c r="AY153" s="72" t="str">
        <f>IF(ISBLANK(AT153), "", (POWER(AT153/VLOOKUP(AX153,Anthro_Calc!C:P,13,FALSE),VLOOKUP(AX153,Anthro_Calc!C:P,12,FALSE))-1) / (VLOOKUP(AX153,Anthro_Calc!C:P,14,FALSE)*VLOOKUP(AX153,Anthro_Calc!C:P,12,FALSE)))</f>
        <v/>
      </c>
      <c r="AZ153" s="72" t="str">
        <f>IF(ISBLANK(AT153), "", -3 + (AT153 -VLOOKUP(AX153,Anthro_Calc!C:P,4,FALSE)) / (VLOOKUP(AX153,Anthro_Calc!C:P,5,FALSE) - VLOOKUP(AX153,Anthro_Calc!C:P,4,FALSE)))</f>
        <v/>
      </c>
      <c r="BA153" s="72" t="str">
        <f>IF(ISBLANK(AT153), "", 3 + (AT153 -VLOOKUP(AX153,Anthro_Calc!C:P,10,FALSE)) / (VLOOKUP(AX153,Anthro_Calc!C:P,10,FALSE) - VLOOKUP(AX153,Anthro_Calc!C:P,9,FALSE)))</f>
        <v/>
      </c>
      <c r="BB153" s="120" t="str">
        <f t="shared" si="129"/>
        <v/>
      </c>
      <c r="BC153" s="117" t="str">
        <f t="shared" si="130"/>
        <v/>
      </c>
      <c r="BD153" s="104" t="str">
        <f t="shared" si="103"/>
        <v/>
      </c>
      <c r="BE153" s="76" t="str">
        <f t="shared" si="104"/>
        <v/>
      </c>
      <c r="BF153" s="73" t="str">
        <f t="shared" si="131"/>
        <v/>
      </c>
      <c r="BG153" s="73" t="str">
        <f t="shared" si="105"/>
        <v/>
      </c>
      <c r="BH153" s="77"/>
      <c r="BI153" s="133"/>
      <c r="BJ153" s="71"/>
      <c r="BK153" s="74"/>
      <c r="BL153" s="78"/>
      <c r="BM153" s="75" t="str">
        <f t="shared" si="106"/>
        <v/>
      </c>
      <c r="BN153" s="72">
        <f t="shared" si="132"/>
        <v>0</v>
      </c>
      <c r="BO153" s="72">
        <f t="shared" si="149"/>
        <v>0</v>
      </c>
      <c r="BP153" s="72" t="str">
        <f t="shared" si="133"/>
        <v>0</v>
      </c>
      <c r="BQ153" s="72" t="str">
        <f>IF(ISBLANK(BL153), "", (POWER(BL153/VLOOKUP(BP153,Anthro_Calc!C:P,13,FALSE),VLOOKUP(BP153,Anthro_Calc!C:P,12,FALSE))-1) / (VLOOKUP(BP153,Anthro_Calc!C:P,14,FALSE)*VLOOKUP(BP153,Anthro_Calc!C:P,12,FALSE)))</f>
        <v/>
      </c>
      <c r="BR153" s="72" t="str">
        <f>IF(ISBLANK(BL153), "", -3 + (BL153 -VLOOKUP(BP153,Anthro_Calc!C:P,4,FALSE)) / (VLOOKUP(BP153,Anthro_Calc!C:P,5,FALSE) - VLOOKUP(BP153,Anthro_Calc!C:P,4,FALSE)))</f>
        <v/>
      </c>
      <c r="BS153" s="72" t="str">
        <f>IF(ISBLANK(BL153), "", 3 + (BL153 -VLOOKUP(BP153,Anthro_Calc!C:P,10,FALSE)) / (VLOOKUP(BP153,Anthro_Calc!C:P,10,FALSE) - VLOOKUP(BP153,Anthro_Calc!C:P,9,FALSE)))</f>
        <v/>
      </c>
      <c r="BT153" s="120" t="str">
        <f t="shared" si="134"/>
        <v/>
      </c>
      <c r="BU153" s="117" t="str">
        <f t="shared" si="135"/>
        <v/>
      </c>
      <c r="BV153" s="104" t="str">
        <f t="shared" si="136"/>
        <v/>
      </c>
      <c r="BW153" s="73" t="str">
        <f t="shared" si="107"/>
        <v/>
      </c>
      <c r="BX153" s="77"/>
      <c r="BY153" s="73" t="str">
        <f>IF(ISBLANK(BL153), "", VLOOKUP(Z153&amp;" "&amp;BV153&amp;" "&amp;BW153,Graduation_Criteria!$D$2:$E$34,2,FALSE))</f>
        <v/>
      </c>
      <c r="BZ153" s="73" t="str">
        <f t="shared" si="108"/>
        <v/>
      </c>
      <c r="CA153" s="71"/>
      <c r="CB153" s="74"/>
      <c r="CC153" s="74"/>
      <c r="CD153" s="115" t="str">
        <f t="shared" si="109"/>
        <v/>
      </c>
      <c r="CE153" s="79">
        <f t="shared" si="137"/>
        <v>0</v>
      </c>
      <c r="CF153" s="79">
        <f t="shared" si="138"/>
        <v>0</v>
      </c>
      <c r="CG153" s="79" t="str">
        <f t="shared" si="139"/>
        <v>0</v>
      </c>
      <c r="CH153" s="79" t="str">
        <f>IF(ISBLANK(CC153), "", (POWER(CC153/VLOOKUP(CG153,Anthro_Calc!C:P,13,FALSE),VLOOKUP(CG153,Anthro_Calc!C:P,12,FALSE))-1) / (VLOOKUP(CG153,Anthro_Calc!C:P,14,FALSE)*VLOOKUP(CG153,Anthro_Calc!C:P,12,FALSE)))</f>
        <v/>
      </c>
      <c r="CI153" s="79" t="str">
        <f>IF(ISBLANK(CC153), "", -3 + (CC153 -VLOOKUP(CG153,Anthro_Calc!C:P,4,FALSE)) / (VLOOKUP(CG153,Anthro_Calc!C:P,5,FALSE) - VLOOKUP(CG153,Anthro_Calc!C:P,4,FALSE)))</f>
        <v/>
      </c>
      <c r="CJ153" s="79" t="str">
        <f>IF(ISBLANK(CC153), "", 3 + (CC153 -VLOOKUP(CG153,Anthro_Calc!C:P,10,FALSE)) / (VLOOKUP(CG153,Anthro_Calc!C:P,10,FALSE) - VLOOKUP(CG153,Anthro_Calc!C:P,9,FALSE)))</f>
        <v/>
      </c>
      <c r="CK153" s="129" t="str">
        <f t="shared" si="140"/>
        <v/>
      </c>
      <c r="CL153" s="117" t="str">
        <f t="shared" si="141"/>
        <v/>
      </c>
      <c r="CM153" s="104" t="str">
        <f t="shared" si="142"/>
        <v/>
      </c>
      <c r="CN153" s="77"/>
      <c r="CO153" s="71"/>
      <c r="CP153" s="74"/>
      <c r="CQ153" s="74"/>
      <c r="CR153" s="118" t="str">
        <f t="shared" si="110"/>
        <v/>
      </c>
      <c r="CS153" s="119">
        <f t="shared" si="143"/>
        <v>0</v>
      </c>
      <c r="CT153" s="119">
        <f t="shared" si="144"/>
        <v>0</v>
      </c>
      <c r="CU153" s="119" t="str">
        <f t="shared" si="145"/>
        <v>0</v>
      </c>
      <c r="CV153" s="119" t="str">
        <f>IF(ISBLANK(CQ153), "", (POWER(CQ153/VLOOKUP(CU153,Anthro_Calc!C:P,13,FALSE),VLOOKUP(CU153,Anthro_Calc!C:P,12,FALSE))-1) / (VLOOKUP(CU153,Anthro_Calc!C:P,14,FALSE)*VLOOKUP(CU153,Anthro_Calc!C:P,12,FALSE)))</f>
        <v/>
      </c>
      <c r="CW153" s="119" t="str">
        <f>IF(ISBLANK(CQ153), "", -3 + (CQ153 -VLOOKUP(CU153,Anthro_Calc!C:P,4,FALSE)) / (VLOOKUP(CU153,Anthro_Calc!C:P,5,FALSE) - VLOOKUP(CU153,Anthro_Calc!C:P,4,FALSE)))</f>
        <v/>
      </c>
      <c r="CX153" s="119" t="str">
        <f>IF(ISBLANK(CQ153), "", 3 + (CQ153 -VLOOKUP(CU153,Anthro_Calc!C:P,10,FALSE)) / (VLOOKUP(CU153,Anthro_Calc!C:P,10,FALSE) - VLOOKUP(CU153,Anthro_Calc!C:P,9,FALSE)))</f>
        <v/>
      </c>
      <c r="CY153" s="128" t="str">
        <f t="shared" si="146"/>
        <v/>
      </c>
      <c r="CZ153" s="117" t="str">
        <f t="shared" si="147"/>
        <v/>
      </c>
      <c r="DA153" s="104" t="str">
        <f t="shared" si="148"/>
        <v/>
      </c>
      <c r="DB153" s="135"/>
    </row>
    <row r="154" spans="1:106" s="80" customFormat="1" ht="15" customHeight="1">
      <c r="A154" s="134">
        <f t="shared" si="100"/>
        <v>150</v>
      </c>
      <c r="B154" s="66"/>
      <c r="C154" s="66"/>
      <c r="D154" s="66"/>
      <c r="E154" s="66"/>
      <c r="F154" s="66"/>
      <c r="G154" s="66"/>
      <c r="H154" s="66"/>
      <c r="I154" s="66"/>
      <c r="J154" s="66"/>
      <c r="K154" s="66"/>
      <c r="L154" s="66"/>
      <c r="M154" s="71"/>
      <c r="N154" s="69" t="str">
        <f t="shared" ca="1" si="111"/>
        <v/>
      </c>
      <c r="O154" s="70"/>
      <c r="P154" s="70"/>
      <c r="Q154" s="71"/>
      <c r="R154" s="82"/>
      <c r="S154" s="72" t="str">
        <f t="shared" si="112"/>
        <v/>
      </c>
      <c r="T154" s="72" t="str">
        <f t="shared" si="113"/>
        <v/>
      </c>
      <c r="U154" s="72" t="str">
        <f t="shared" si="114"/>
        <v/>
      </c>
      <c r="V154" s="72" t="str">
        <f>IF(ISBLANK(R154), "", (POWER(R154/VLOOKUP(U154,Anthro_Calc!C:P,13,FALSE),VLOOKUP(U154,Anthro_Calc!C:P,12,FALSE))-1) / (VLOOKUP(U154,Anthro_Calc!C:P,14,FALSE)*VLOOKUP(U154,Anthro_Calc!C:P,12,FALSE)))</f>
        <v/>
      </c>
      <c r="W154" s="72" t="str">
        <f>IF(ISBLANK(R154), "", -3 + (R154 -VLOOKUP(U154,Anthro_Calc!C:P,4,FALSE)) / (VLOOKUP(U154,Anthro_Calc!C:P,5,FALSE) - VLOOKUP(U154,Anthro_Calc!C:P,4,FALSE)))</f>
        <v/>
      </c>
      <c r="X154" s="72" t="str">
        <f>IF(ISBLANK(R154), "", 3 + (R154 -VLOOKUP(U154,Anthro_Calc!C:P,10,FALSE)) / (VLOOKUP(U154,Anthro_Calc!C:P,10,FALSE) - VLOOKUP(U154,Anthro_Calc!C:P,9,FALSE)))</f>
        <v/>
      </c>
      <c r="Y154" s="120" t="str">
        <f t="shared" si="115"/>
        <v/>
      </c>
      <c r="Z154" s="117" t="str">
        <f t="shared" si="116"/>
        <v/>
      </c>
      <c r="AA154" s="104" t="str">
        <f t="shared" si="117"/>
        <v/>
      </c>
      <c r="AB154" s="71"/>
      <c r="AC154" s="74"/>
      <c r="AD154" s="78"/>
      <c r="AE154" s="75" t="str">
        <f t="shared" si="118"/>
        <v/>
      </c>
      <c r="AF154" s="72">
        <f t="shared" si="119"/>
        <v>0</v>
      </c>
      <c r="AG154" s="72">
        <f t="shared" si="120"/>
        <v>0</v>
      </c>
      <c r="AH154" s="72" t="str">
        <f t="shared" si="121"/>
        <v>0</v>
      </c>
      <c r="AI154" s="72" t="str">
        <f>IF(ISBLANK(AD154), "", (POWER(AD154/VLOOKUP(AH154,Anthro_Calc!C:P,13,FALSE),VLOOKUP(AH154,Anthro_Calc!C:P,12,FALSE))-1) / (VLOOKUP(AH154,Anthro_Calc!C:P,14,FALSE)*VLOOKUP(AH154,Anthro_Calc!C:P,12,FALSE)))</f>
        <v/>
      </c>
      <c r="AJ154" s="72" t="str">
        <f>IF(ISBLANK(AD154), "", -3 + (AD154 -VLOOKUP(AH154,Anthro_Calc!C:P,4,FALSE)) / (VLOOKUP(AH154,Anthro_Calc!C:P,5,FALSE) - VLOOKUP(AH154,Anthro_Calc!C:P,4,FALSE)))</f>
        <v/>
      </c>
      <c r="AK154" s="72" t="str">
        <f>IF(ISBLANK(AD154), "", 3 + (AD154 -VLOOKUP(AH154,Anthro_Calc!C:P,10,FALSE)) / (VLOOKUP(AH154,Anthro_Calc!C:P,10,FALSE) - VLOOKUP(AH154,Anthro_Calc!C:P,9,FALSE)))</f>
        <v/>
      </c>
      <c r="AL154" s="120" t="str">
        <f t="shared" si="122"/>
        <v/>
      </c>
      <c r="AM154" s="117" t="str">
        <f t="shared" si="123"/>
        <v/>
      </c>
      <c r="AN154" s="104" t="str">
        <f t="shared" si="124"/>
        <v/>
      </c>
      <c r="AO154" s="76" t="str">
        <f t="shared" si="101"/>
        <v/>
      </c>
      <c r="AP154" s="77"/>
      <c r="AQ154" s="77" t="str">
        <f t="shared" si="125"/>
        <v/>
      </c>
      <c r="AR154" s="71"/>
      <c r="AS154" s="74"/>
      <c r="AT154" s="82"/>
      <c r="AU154" s="75" t="str">
        <f t="shared" si="102"/>
        <v/>
      </c>
      <c r="AV154" s="72">
        <f t="shared" si="126"/>
        <v>0</v>
      </c>
      <c r="AW154" s="72">
        <f t="shared" si="127"/>
        <v>0</v>
      </c>
      <c r="AX154" s="72" t="str">
        <f t="shared" si="128"/>
        <v>0</v>
      </c>
      <c r="AY154" s="72" t="str">
        <f>IF(ISBLANK(AT154), "", (POWER(AT154/VLOOKUP(AX154,Anthro_Calc!C:P,13,FALSE),VLOOKUP(AX154,Anthro_Calc!C:P,12,FALSE))-1) / (VLOOKUP(AX154,Anthro_Calc!C:P,14,FALSE)*VLOOKUP(AX154,Anthro_Calc!C:P,12,FALSE)))</f>
        <v/>
      </c>
      <c r="AZ154" s="72" t="str">
        <f>IF(ISBLANK(AT154), "", -3 + (AT154 -VLOOKUP(AX154,Anthro_Calc!C:P,4,FALSE)) / (VLOOKUP(AX154,Anthro_Calc!C:P,5,FALSE) - VLOOKUP(AX154,Anthro_Calc!C:P,4,FALSE)))</f>
        <v/>
      </c>
      <c r="BA154" s="72" t="str">
        <f>IF(ISBLANK(AT154), "", 3 + (AT154 -VLOOKUP(AX154,Anthro_Calc!C:P,10,FALSE)) / (VLOOKUP(AX154,Anthro_Calc!C:P,10,FALSE) - VLOOKUP(AX154,Anthro_Calc!C:P,9,FALSE)))</f>
        <v/>
      </c>
      <c r="BB154" s="120" t="str">
        <f t="shared" si="129"/>
        <v/>
      </c>
      <c r="BC154" s="117" t="str">
        <f t="shared" si="130"/>
        <v/>
      </c>
      <c r="BD154" s="104" t="str">
        <f t="shared" si="103"/>
        <v/>
      </c>
      <c r="BE154" s="76" t="str">
        <f t="shared" si="104"/>
        <v/>
      </c>
      <c r="BF154" s="73" t="str">
        <f t="shared" si="131"/>
        <v/>
      </c>
      <c r="BG154" s="73" t="str">
        <f t="shared" si="105"/>
        <v/>
      </c>
      <c r="BH154" s="77"/>
      <c r="BI154" s="133"/>
      <c r="BJ154" s="71"/>
      <c r="BK154" s="74"/>
      <c r="BL154" s="78"/>
      <c r="BM154" s="75" t="str">
        <f t="shared" si="106"/>
        <v/>
      </c>
      <c r="BN154" s="72">
        <f t="shared" si="132"/>
        <v>0</v>
      </c>
      <c r="BO154" s="72">
        <f t="shared" si="149"/>
        <v>0</v>
      </c>
      <c r="BP154" s="72" t="str">
        <f t="shared" si="133"/>
        <v>0</v>
      </c>
      <c r="BQ154" s="72" t="str">
        <f>IF(ISBLANK(BL154), "", (POWER(BL154/VLOOKUP(BP154,Anthro_Calc!C:P,13,FALSE),VLOOKUP(BP154,Anthro_Calc!C:P,12,FALSE))-1) / (VLOOKUP(BP154,Anthro_Calc!C:P,14,FALSE)*VLOOKUP(BP154,Anthro_Calc!C:P,12,FALSE)))</f>
        <v/>
      </c>
      <c r="BR154" s="72" t="str">
        <f>IF(ISBLANK(BL154), "", -3 + (BL154 -VLOOKUP(BP154,Anthro_Calc!C:P,4,FALSE)) / (VLOOKUP(BP154,Anthro_Calc!C:P,5,FALSE) - VLOOKUP(BP154,Anthro_Calc!C:P,4,FALSE)))</f>
        <v/>
      </c>
      <c r="BS154" s="72" t="str">
        <f>IF(ISBLANK(BL154), "", 3 + (BL154 -VLOOKUP(BP154,Anthro_Calc!C:P,10,FALSE)) / (VLOOKUP(BP154,Anthro_Calc!C:P,10,FALSE) - VLOOKUP(BP154,Anthro_Calc!C:P,9,FALSE)))</f>
        <v/>
      </c>
      <c r="BT154" s="120" t="str">
        <f t="shared" si="134"/>
        <v/>
      </c>
      <c r="BU154" s="117" t="str">
        <f t="shared" si="135"/>
        <v/>
      </c>
      <c r="BV154" s="104" t="str">
        <f t="shared" si="136"/>
        <v/>
      </c>
      <c r="BW154" s="73" t="str">
        <f t="shared" si="107"/>
        <v/>
      </c>
      <c r="BX154" s="77"/>
      <c r="BY154" s="73" t="str">
        <f>IF(ISBLANK(BL154), "", VLOOKUP(Z154&amp;" "&amp;BV154&amp;" "&amp;BW154,Graduation_Criteria!$D$2:$E$34,2,FALSE))</f>
        <v/>
      </c>
      <c r="BZ154" s="73" t="str">
        <f t="shared" si="108"/>
        <v/>
      </c>
      <c r="CA154" s="71"/>
      <c r="CB154" s="74"/>
      <c r="CC154" s="74"/>
      <c r="CD154" s="115" t="str">
        <f t="shared" si="109"/>
        <v/>
      </c>
      <c r="CE154" s="79">
        <f t="shared" si="137"/>
        <v>0</v>
      </c>
      <c r="CF154" s="79">
        <f t="shared" si="138"/>
        <v>0</v>
      </c>
      <c r="CG154" s="79" t="str">
        <f t="shared" si="139"/>
        <v>0</v>
      </c>
      <c r="CH154" s="79" t="str">
        <f>IF(ISBLANK(CC154), "", (POWER(CC154/VLOOKUP(CG154,Anthro_Calc!C:P,13,FALSE),VLOOKUP(CG154,Anthro_Calc!C:P,12,FALSE))-1) / (VLOOKUP(CG154,Anthro_Calc!C:P,14,FALSE)*VLOOKUP(CG154,Anthro_Calc!C:P,12,FALSE)))</f>
        <v/>
      </c>
      <c r="CI154" s="79" t="str">
        <f>IF(ISBLANK(CC154), "", -3 + (CC154 -VLOOKUP(CG154,Anthro_Calc!C:P,4,FALSE)) / (VLOOKUP(CG154,Anthro_Calc!C:P,5,FALSE) - VLOOKUP(CG154,Anthro_Calc!C:P,4,FALSE)))</f>
        <v/>
      </c>
      <c r="CJ154" s="79" t="str">
        <f>IF(ISBLANK(CC154), "", 3 + (CC154 -VLOOKUP(CG154,Anthro_Calc!C:P,10,FALSE)) / (VLOOKUP(CG154,Anthro_Calc!C:P,10,FALSE) - VLOOKUP(CG154,Anthro_Calc!C:P,9,FALSE)))</f>
        <v/>
      </c>
      <c r="CK154" s="129" t="str">
        <f t="shared" si="140"/>
        <v/>
      </c>
      <c r="CL154" s="117" t="str">
        <f t="shared" si="141"/>
        <v/>
      </c>
      <c r="CM154" s="104" t="str">
        <f t="shared" si="142"/>
        <v/>
      </c>
      <c r="CN154" s="77"/>
      <c r="CO154" s="71"/>
      <c r="CP154" s="74"/>
      <c r="CQ154" s="74"/>
      <c r="CR154" s="118" t="str">
        <f t="shared" si="110"/>
        <v/>
      </c>
      <c r="CS154" s="119">
        <f t="shared" si="143"/>
        <v>0</v>
      </c>
      <c r="CT154" s="119">
        <f t="shared" si="144"/>
        <v>0</v>
      </c>
      <c r="CU154" s="119" t="str">
        <f t="shared" si="145"/>
        <v>0</v>
      </c>
      <c r="CV154" s="119" t="str">
        <f>IF(ISBLANK(CQ154), "", (POWER(CQ154/VLOOKUP(CU154,Anthro_Calc!C:P,13,FALSE),VLOOKUP(CU154,Anthro_Calc!C:P,12,FALSE))-1) / (VLOOKUP(CU154,Anthro_Calc!C:P,14,FALSE)*VLOOKUP(CU154,Anthro_Calc!C:P,12,FALSE)))</f>
        <v/>
      </c>
      <c r="CW154" s="119" t="str">
        <f>IF(ISBLANK(CQ154), "", -3 + (CQ154 -VLOOKUP(CU154,Anthro_Calc!C:P,4,FALSE)) / (VLOOKUP(CU154,Anthro_Calc!C:P,5,FALSE) - VLOOKUP(CU154,Anthro_Calc!C:P,4,FALSE)))</f>
        <v/>
      </c>
      <c r="CX154" s="119" t="str">
        <f>IF(ISBLANK(CQ154), "", 3 + (CQ154 -VLOOKUP(CU154,Anthro_Calc!C:P,10,FALSE)) / (VLOOKUP(CU154,Anthro_Calc!C:P,10,FALSE) - VLOOKUP(CU154,Anthro_Calc!C:P,9,FALSE)))</f>
        <v/>
      </c>
      <c r="CY154" s="128" t="str">
        <f t="shared" si="146"/>
        <v/>
      </c>
      <c r="CZ154" s="117" t="str">
        <f t="shared" si="147"/>
        <v/>
      </c>
      <c r="DA154" s="104" t="str">
        <f t="shared" si="148"/>
        <v/>
      </c>
      <c r="DB154" s="135"/>
    </row>
    <row r="155" spans="1:106" s="80" customFormat="1" ht="15" customHeight="1">
      <c r="A155" s="134">
        <f t="shared" si="100"/>
        <v>151</v>
      </c>
      <c r="B155" s="66"/>
      <c r="C155" s="66"/>
      <c r="D155" s="66"/>
      <c r="E155" s="66"/>
      <c r="F155" s="66"/>
      <c r="G155" s="66"/>
      <c r="H155" s="66"/>
      <c r="I155" s="66"/>
      <c r="J155" s="66"/>
      <c r="K155" s="66"/>
      <c r="L155" s="66"/>
      <c r="M155" s="71"/>
      <c r="N155" s="69" t="str">
        <f t="shared" ca="1" si="111"/>
        <v/>
      </c>
      <c r="O155" s="70"/>
      <c r="P155" s="70"/>
      <c r="Q155" s="71"/>
      <c r="R155" s="82"/>
      <c r="S155" s="72" t="str">
        <f t="shared" si="112"/>
        <v/>
      </c>
      <c r="T155" s="72" t="str">
        <f t="shared" si="113"/>
        <v/>
      </c>
      <c r="U155" s="72" t="str">
        <f t="shared" si="114"/>
        <v/>
      </c>
      <c r="V155" s="72" t="str">
        <f>IF(ISBLANK(R155), "", (POWER(R155/VLOOKUP(U155,Anthro_Calc!C:P,13,FALSE),VLOOKUP(U155,Anthro_Calc!C:P,12,FALSE))-1) / (VLOOKUP(U155,Anthro_Calc!C:P,14,FALSE)*VLOOKUP(U155,Anthro_Calc!C:P,12,FALSE)))</f>
        <v/>
      </c>
      <c r="W155" s="72" t="str">
        <f>IF(ISBLANK(R155), "", -3 + (R155 -VLOOKUP(U155,Anthro_Calc!C:P,4,FALSE)) / (VLOOKUP(U155,Anthro_Calc!C:P,5,FALSE) - VLOOKUP(U155,Anthro_Calc!C:P,4,FALSE)))</f>
        <v/>
      </c>
      <c r="X155" s="72" t="str">
        <f>IF(ISBLANK(R155), "", 3 + (R155 -VLOOKUP(U155,Anthro_Calc!C:P,10,FALSE)) / (VLOOKUP(U155,Anthro_Calc!C:P,10,FALSE) - VLOOKUP(U155,Anthro_Calc!C:P,9,FALSE)))</f>
        <v/>
      </c>
      <c r="Y155" s="120" t="str">
        <f t="shared" si="115"/>
        <v/>
      </c>
      <c r="Z155" s="117" t="str">
        <f t="shared" si="116"/>
        <v/>
      </c>
      <c r="AA155" s="104" t="str">
        <f t="shared" si="117"/>
        <v/>
      </c>
      <c r="AB155" s="71"/>
      <c r="AC155" s="74"/>
      <c r="AD155" s="78"/>
      <c r="AE155" s="75" t="str">
        <f t="shared" si="118"/>
        <v/>
      </c>
      <c r="AF155" s="72">
        <f t="shared" si="119"/>
        <v>0</v>
      </c>
      <c r="AG155" s="72">
        <f t="shared" si="120"/>
        <v>0</v>
      </c>
      <c r="AH155" s="72" t="str">
        <f t="shared" si="121"/>
        <v>0</v>
      </c>
      <c r="AI155" s="72" t="str">
        <f>IF(ISBLANK(AD155), "", (POWER(AD155/VLOOKUP(AH155,Anthro_Calc!C:P,13,FALSE),VLOOKUP(AH155,Anthro_Calc!C:P,12,FALSE))-1) / (VLOOKUP(AH155,Anthro_Calc!C:P,14,FALSE)*VLOOKUP(AH155,Anthro_Calc!C:P,12,FALSE)))</f>
        <v/>
      </c>
      <c r="AJ155" s="72" t="str">
        <f>IF(ISBLANK(AD155), "", -3 + (AD155 -VLOOKUP(AH155,Anthro_Calc!C:P,4,FALSE)) / (VLOOKUP(AH155,Anthro_Calc!C:P,5,FALSE) - VLOOKUP(AH155,Anthro_Calc!C:P,4,FALSE)))</f>
        <v/>
      </c>
      <c r="AK155" s="72" t="str">
        <f>IF(ISBLANK(AD155), "", 3 + (AD155 -VLOOKUP(AH155,Anthro_Calc!C:P,10,FALSE)) / (VLOOKUP(AH155,Anthro_Calc!C:P,10,FALSE) - VLOOKUP(AH155,Anthro_Calc!C:P,9,FALSE)))</f>
        <v/>
      </c>
      <c r="AL155" s="120" t="str">
        <f t="shared" si="122"/>
        <v/>
      </c>
      <c r="AM155" s="117" t="str">
        <f t="shared" si="123"/>
        <v/>
      </c>
      <c r="AN155" s="104" t="str">
        <f t="shared" si="124"/>
        <v/>
      </c>
      <c r="AO155" s="76" t="str">
        <f t="shared" si="101"/>
        <v/>
      </c>
      <c r="AP155" s="77"/>
      <c r="AQ155" s="77" t="str">
        <f t="shared" si="125"/>
        <v/>
      </c>
      <c r="AR155" s="71"/>
      <c r="AS155" s="74"/>
      <c r="AT155" s="82"/>
      <c r="AU155" s="75" t="str">
        <f t="shared" si="102"/>
        <v/>
      </c>
      <c r="AV155" s="72">
        <f t="shared" si="126"/>
        <v>0</v>
      </c>
      <c r="AW155" s="72">
        <f t="shared" si="127"/>
        <v>0</v>
      </c>
      <c r="AX155" s="72" t="str">
        <f t="shared" si="128"/>
        <v>0</v>
      </c>
      <c r="AY155" s="72" t="str">
        <f>IF(ISBLANK(AT155), "", (POWER(AT155/VLOOKUP(AX155,Anthro_Calc!C:P,13,FALSE),VLOOKUP(AX155,Anthro_Calc!C:P,12,FALSE))-1) / (VLOOKUP(AX155,Anthro_Calc!C:P,14,FALSE)*VLOOKUP(AX155,Anthro_Calc!C:P,12,FALSE)))</f>
        <v/>
      </c>
      <c r="AZ155" s="72" t="str">
        <f>IF(ISBLANK(AT155), "", -3 + (AT155 -VLOOKUP(AX155,Anthro_Calc!C:P,4,FALSE)) / (VLOOKUP(AX155,Anthro_Calc!C:P,5,FALSE) - VLOOKUP(AX155,Anthro_Calc!C:P,4,FALSE)))</f>
        <v/>
      </c>
      <c r="BA155" s="72" t="str">
        <f>IF(ISBLANK(AT155), "", 3 + (AT155 -VLOOKUP(AX155,Anthro_Calc!C:P,10,FALSE)) / (VLOOKUP(AX155,Anthro_Calc!C:P,10,FALSE) - VLOOKUP(AX155,Anthro_Calc!C:P,9,FALSE)))</f>
        <v/>
      </c>
      <c r="BB155" s="120" t="str">
        <f t="shared" si="129"/>
        <v/>
      </c>
      <c r="BC155" s="117" t="str">
        <f t="shared" si="130"/>
        <v/>
      </c>
      <c r="BD155" s="104" t="str">
        <f t="shared" si="103"/>
        <v/>
      </c>
      <c r="BE155" s="76" t="str">
        <f t="shared" si="104"/>
        <v/>
      </c>
      <c r="BF155" s="73" t="str">
        <f t="shared" si="131"/>
        <v/>
      </c>
      <c r="BG155" s="73" t="str">
        <f t="shared" si="105"/>
        <v/>
      </c>
      <c r="BH155" s="77"/>
      <c r="BI155" s="133"/>
      <c r="BJ155" s="71"/>
      <c r="BK155" s="74"/>
      <c r="BL155" s="78"/>
      <c r="BM155" s="75" t="str">
        <f t="shared" si="106"/>
        <v/>
      </c>
      <c r="BN155" s="72">
        <f t="shared" si="132"/>
        <v>0</v>
      </c>
      <c r="BO155" s="72">
        <f t="shared" si="149"/>
        <v>0</v>
      </c>
      <c r="BP155" s="72" t="str">
        <f t="shared" si="133"/>
        <v>0</v>
      </c>
      <c r="BQ155" s="72" t="str">
        <f>IF(ISBLANK(BL155), "", (POWER(BL155/VLOOKUP(BP155,Anthro_Calc!C:P,13,FALSE),VLOOKUP(BP155,Anthro_Calc!C:P,12,FALSE))-1) / (VLOOKUP(BP155,Anthro_Calc!C:P,14,FALSE)*VLOOKUP(BP155,Anthro_Calc!C:P,12,FALSE)))</f>
        <v/>
      </c>
      <c r="BR155" s="72" t="str">
        <f>IF(ISBLANK(BL155), "", -3 + (BL155 -VLOOKUP(BP155,Anthro_Calc!C:P,4,FALSE)) / (VLOOKUP(BP155,Anthro_Calc!C:P,5,FALSE) - VLOOKUP(BP155,Anthro_Calc!C:P,4,FALSE)))</f>
        <v/>
      </c>
      <c r="BS155" s="72" t="str">
        <f>IF(ISBLANK(BL155), "", 3 + (BL155 -VLOOKUP(BP155,Anthro_Calc!C:P,10,FALSE)) / (VLOOKUP(BP155,Anthro_Calc!C:P,10,FALSE) - VLOOKUP(BP155,Anthro_Calc!C:P,9,FALSE)))</f>
        <v/>
      </c>
      <c r="BT155" s="120" t="str">
        <f t="shared" si="134"/>
        <v/>
      </c>
      <c r="BU155" s="117" t="str">
        <f t="shared" si="135"/>
        <v/>
      </c>
      <c r="BV155" s="104" t="str">
        <f t="shared" si="136"/>
        <v/>
      </c>
      <c r="BW155" s="73" t="str">
        <f t="shared" si="107"/>
        <v/>
      </c>
      <c r="BX155" s="77"/>
      <c r="BY155" s="73" t="str">
        <f>IF(ISBLANK(BL155), "", VLOOKUP(Z155&amp;" "&amp;BV155&amp;" "&amp;BW155,Graduation_Criteria!$D$2:$E$34,2,FALSE))</f>
        <v/>
      </c>
      <c r="BZ155" s="73" t="str">
        <f t="shared" si="108"/>
        <v/>
      </c>
      <c r="CA155" s="71"/>
      <c r="CB155" s="74"/>
      <c r="CC155" s="74"/>
      <c r="CD155" s="115" t="str">
        <f t="shared" si="109"/>
        <v/>
      </c>
      <c r="CE155" s="79">
        <f t="shared" si="137"/>
        <v>0</v>
      </c>
      <c r="CF155" s="79">
        <f t="shared" si="138"/>
        <v>0</v>
      </c>
      <c r="CG155" s="79" t="str">
        <f t="shared" si="139"/>
        <v>0</v>
      </c>
      <c r="CH155" s="79" t="str">
        <f>IF(ISBLANK(CC155), "", (POWER(CC155/VLOOKUP(CG155,Anthro_Calc!C:P,13,FALSE),VLOOKUP(CG155,Anthro_Calc!C:P,12,FALSE))-1) / (VLOOKUP(CG155,Anthro_Calc!C:P,14,FALSE)*VLOOKUP(CG155,Anthro_Calc!C:P,12,FALSE)))</f>
        <v/>
      </c>
      <c r="CI155" s="79" t="str">
        <f>IF(ISBLANK(CC155), "", -3 + (CC155 -VLOOKUP(CG155,Anthro_Calc!C:P,4,FALSE)) / (VLOOKUP(CG155,Anthro_Calc!C:P,5,FALSE) - VLOOKUP(CG155,Anthro_Calc!C:P,4,FALSE)))</f>
        <v/>
      </c>
      <c r="CJ155" s="79" t="str">
        <f>IF(ISBLANK(CC155), "", 3 + (CC155 -VLOOKUP(CG155,Anthro_Calc!C:P,10,FALSE)) / (VLOOKUP(CG155,Anthro_Calc!C:P,10,FALSE) - VLOOKUP(CG155,Anthro_Calc!C:P,9,FALSE)))</f>
        <v/>
      </c>
      <c r="CK155" s="129" t="str">
        <f t="shared" si="140"/>
        <v/>
      </c>
      <c r="CL155" s="117" t="str">
        <f t="shared" si="141"/>
        <v/>
      </c>
      <c r="CM155" s="104" t="str">
        <f t="shared" si="142"/>
        <v/>
      </c>
      <c r="CN155" s="77"/>
      <c r="CO155" s="71"/>
      <c r="CP155" s="74"/>
      <c r="CQ155" s="74"/>
      <c r="CR155" s="118" t="str">
        <f t="shared" si="110"/>
        <v/>
      </c>
      <c r="CS155" s="119">
        <f t="shared" si="143"/>
        <v>0</v>
      </c>
      <c r="CT155" s="119">
        <f t="shared" si="144"/>
        <v>0</v>
      </c>
      <c r="CU155" s="119" t="str">
        <f t="shared" si="145"/>
        <v>0</v>
      </c>
      <c r="CV155" s="119" t="str">
        <f>IF(ISBLANK(CQ155), "", (POWER(CQ155/VLOOKUP(CU155,Anthro_Calc!C:P,13,FALSE),VLOOKUP(CU155,Anthro_Calc!C:P,12,FALSE))-1) / (VLOOKUP(CU155,Anthro_Calc!C:P,14,FALSE)*VLOOKUP(CU155,Anthro_Calc!C:P,12,FALSE)))</f>
        <v/>
      </c>
      <c r="CW155" s="119" t="str">
        <f>IF(ISBLANK(CQ155), "", -3 + (CQ155 -VLOOKUP(CU155,Anthro_Calc!C:P,4,FALSE)) / (VLOOKUP(CU155,Anthro_Calc!C:P,5,FALSE) - VLOOKUP(CU155,Anthro_Calc!C:P,4,FALSE)))</f>
        <v/>
      </c>
      <c r="CX155" s="119" t="str">
        <f>IF(ISBLANK(CQ155), "", 3 + (CQ155 -VLOOKUP(CU155,Anthro_Calc!C:P,10,FALSE)) / (VLOOKUP(CU155,Anthro_Calc!C:P,10,FALSE) - VLOOKUP(CU155,Anthro_Calc!C:P,9,FALSE)))</f>
        <v/>
      </c>
      <c r="CY155" s="128" t="str">
        <f t="shared" si="146"/>
        <v/>
      </c>
      <c r="CZ155" s="117" t="str">
        <f t="shared" si="147"/>
        <v/>
      </c>
      <c r="DA155" s="104" t="str">
        <f t="shared" si="148"/>
        <v/>
      </c>
      <c r="DB155" s="135"/>
    </row>
    <row r="156" spans="1:106" s="80" customFormat="1" ht="15" customHeight="1">
      <c r="A156" s="134">
        <f t="shared" si="100"/>
        <v>152</v>
      </c>
      <c r="B156" s="66"/>
      <c r="C156" s="66"/>
      <c r="D156" s="66"/>
      <c r="E156" s="66"/>
      <c r="F156" s="66"/>
      <c r="G156" s="66"/>
      <c r="H156" s="66"/>
      <c r="I156" s="66"/>
      <c r="J156" s="66"/>
      <c r="K156" s="66"/>
      <c r="L156" s="66"/>
      <c r="M156" s="71"/>
      <c r="N156" s="69" t="str">
        <f t="shared" ca="1" si="111"/>
        <v/>
      </c>
      <c r="O156" s="70"/>
      <c r="P156" s="70"/>
      <c r="Q156" s="71"/>
      <c r="R156" s="82"/>
      <c r="S156" s="72" t="str">
        <f t="shared" si="112"/>
        <v/>
      </c>
      <c r="T156" s="72" t="str">
        <f t="shared" si="113"/>
        <v/>
      </c>
      <c r="U156" s="72" t="str">
        <f t="shared" si="114"/>
        <v/>
      </c>
      <c r="V156" s="72" t="str">
        <f>IF(ISBLANK(R156), "", (POWER(R156/VLOOKUP(U156,Anthro_Calc!C:P,13,FALSE),VLOOKUP(U156,Anthro_Calc!C:P,12,FALSE))-1) / (VLOOKUP(U156,Anthro_Calc!C:P,14,FALSE)*VLOOKUP(U156,Anthro_Calc!C:P,12,FALSE)))</f>
        <v/>
      </c>
      <c r="W156" s="72" t="str">
        <f>IF(ISBLANK(R156), "", -3 + (R156 -VLOOKUP(U156,Anthro_Calc!C:P,4,FALSE)) / (VLOOKUP(U156,Anthro_Calc!C:P,5,FALSE) - VLOOKUP(U156,Anthro_Calc!C:P,4,FALSE)))</f>
        <v/>
      </c>
      <c r="X156" s="72" t="str">
        <f>IF(ISBLANK(R156), "", 3 + (R156 -VLOOKUP(U156,Anthro_Calc!C:P,10,FALSE)) / (VLOOKUP(U156,Anthro_Calc!C:P,10,FALSE) - VLOOKUP(U156,Anthro_Calc!C:P,9,FALSE)))</f>
        <v/>
      </c>
      <c r="Y156" s="120" t="str">
        <f t="shared" si="115"/>
        <v/>
      </c>
      <c r="Z156" s="117" t="str">
        <f t="shared" si="116"/>
        <v/>
      </c>
      <c r="AA156" s="104" t="str">
        <f t="shared" si="117"/>
        <v/>
      </c>
      <c r="AB156" s="71"/>
      <c r="AC156" s="74"/>
      <c r="AD156" s="78"/>
      <c r="AE156" s="75" t="str">
        <f t="shared" si="118"/>
        <v/>
      </c>
      <c r="AF156" s="72">
        <f t="shared" si="119"/>
        <v>0</v>
      </c>
      <c r="AG156" s="72">
        <f t="shared" si="120"/>
        <v>0</v>
      </c>
      <c r="AH156" s="72" t="str">
        <f t="shared" si="121"/>
        <v>0</v>
      </c>
      <c r="AI156" s="72" t="str">
        <f>IF(ISBLANK(AD156), "", (POWER(AD156/VLOOKUP(AH156,Anthro_Calc!C:P,13,FALSE),VLOOKUP(AH156,Anthro_Calc!C:P,12,FALSE))-1) / (VLOOKUP(AH156,Anthro_Calc!C:P,14,FALSE)*VLOOKUP(AH156,Anthro_Calc!C:P,12,FALSE)))</f>
        <v/>
      </c>
      <c r="AJ156" s="72" t="str">
        <f>IF(ISBLANK(AD156), "", -3 + (AD156 -VLOOKUP(AH156,Anthro_Calc!C:P,4,FALSE)) / (VLOOKUP(AH156,Anthro_Calc!C:P,5,FALSE) - VLOOKUP(AH156,Anthro_Calc!C:P,4,FALSE)))</f>
        <v/>
      </c>
      <c r="AK156" s="72" t="str">
        <f>IF(ISBLANK(AD156), "", 3 + (AD156 -VLOOKUP(AH156,Anthro_Calc!C:P,10,FALSE)) / (VLOOKUP(AH156,Anthro_Calc!C:P,10,FALSE) - VLOOKUP(AH156,Anthro_Calc!C:P,9,FALSE)))</f>
        <v/>
      </c>
      <c r="AL156" s="120" t="str">
        <f t="shared" si="122"/>
        <v/>
      </c>
      <c r="AM156" s="117" t="str">
        <f t="shared" si="123"/>
        <v/>
      </c>
      <c r="AN156" s="104" t="str">
        <f t="shared" si="124"/>
        <v/>
      </c>
      <c r="AO156" s="76" t="str">
        <f t="shared" si="101"/>
        <v/>
      </c>
      <c r="AP156" s="77"/>
      <c r="AQ156" s="77" t="str">
        <f t="shared" si="125"/>
        <v/>
      </c>
      <c r="AR156" s="71"/>
      <c r="AS156" s="74"/>
      <c r="AT156" s="82"/>
      <c r="AU156" s="75" t="str">
        <f t="shared" si="102"/>
        <v/>
      </c>
      <c r="AV156" s="72">
        <f t="shared" si="126"/>
        <v>0</v>
      </c>
      <c r="AW156" s="72">
        <f t="shared" si="127"/>
        <v>0</v>
      </c>
      <c r="AX156" s="72" t="str">
        <f t="shared" si="128"/>
        <v>0</v>
      </c>
      <c r="AY156" s="72" t="str">
        <f>IF(ISBLANK(AT156), "", (POWER(AT156/VLOOKUP(AX156,Anthro_Calc!C:P,13,FALSE),VLOOKUP(AX156,Anthro_Calc!C:P,12,FALSE))-1) / (VLOOKUP(AX156,Anthro_Calc!C:P,14,FALSE)*VLOOKUP(AX156,Anthro_Calc!C:P,12,FALSE)))</f>
        <v/>
      </c>
      <c r="AZ156" s="72" t="str">
        <f>IF(ISBLANK(AT156), "", -3 + (AT156 -VLOOKUP(AX156,Anthro_Calc!C:P,4,FALSE)) / (VLOOKUP(AX156,Anthro_Calc!C:P,5,FALSE) - VLOOKUP(AX156,Anthro_Calc!C:P,4,FALSE)))</f>
        <v/>
      </c>
      <c r="BA156" s="72" t="str">
        <f>IF(ISBLANK(AT156), "", 3 + (AT156 -VLOOKUP(AX156,Anthro_Calc!C:P,10,FALSE)) / (VLOOKUP(AX156,Anthro_Calc!C:P,10,FALSE) - VLOOKUP(AX156,Anthro_Calc!C:P,9,FALSE)))</f>
        <v/>
      </c>
      <c r="BB156" s="120" t="str">
        <f t="shared" si="129"/>
        <v/>
      </c>
      <c r="BC156" s="117" t="str">
        <f t="shared" si="130"/>
        <v/>
      </c>
      <c r="BD156" s="104" t="str">
        <f t="shared" si="103"/>
        <v/>
      </c>
      <c r="BE156" s="76" t="str">
        <f t="shared" si="104"/>
        <v/>
      </c>
      <c r="BF156" s="73" t="str">
        <f t="shared" si="131"/>
        <v/>
      </c>
      <c r="BG156" s="73" t="str">
        <f t="shared" si="105"/>
        <v/>
      </c>
      <c r="BH156" s="77"/>
      <c r="BI156" s="133"/>
      <c r="BJ156" s="71"/>
      <c r="BK156" s="74"/>
      <c r="BL156" s="78"/>
      <c r="BM156" s="75" t="str">
        <f t="shared" si="106"/>
        <v/>
      </c>
      <c r="BN156" s="72">
        <f t="shared" si="132"/>
        <v>0</v>
      </c>
      <c r="BO156" s="72">
        <f t="shared" si="149"/>
        <v>0</v>
      </c>
      <c r="BP156" s="72" t="str">
        <f t="shared" si="133"/>
        <v>0</v>
      </c>
      <c r="BQ156" s="72" t="str">
        <f>IF(ISBLANK(BL156), "", (POWER(BL156/VLOOKUP(BP156,Anthro_Calc!C:P,13,FALSE),VLOOKUP(BP156,Anthro_Calc!C:P,12,FALSE))-1) / (VLOOKUP(BP156,Anthro_Calc!C:P,14,FALSE)*VLOOKUP(BP156,Anthro_Calc!C:P,12,FALSE)))</f>
        <v/>
      </c>
      <c r="BR156" s="72" t="str">
        <f>IF(ISBLANK(BL156), "", -3 + (BL156 -VLOOKUP(BP156,Anthro_Calc!C:P,4,FALSE)) / (VLOOKUP(BP156,Anthro_Calc!C:P,5,FALSE) - VLOOKUP(BP156,Anthro_Calc!C:P,4,FALSE)))</f>
        <v/>
      </c>
      <c r="BS156" s="72" t="str">
        <f>IF(ISBLANK(BL156), "", 3 + (BL156 -VLOOKUP(BP156,Anthro_Calc!C:P,10,FALSE)) / (VLOOKUP(BP156,Anthro_Calc!C:P,10,FALSE) - VLOOKUP(BP156,Anthro_Calc!C:P,9,FALSE)))</f>
        <v/>
      </c>
      <c r="BT156" s="120" t="str">
        <f t="shared" si="134"/>
        <v/>
      </c>
      <c r="BU156" s="117" t="str">
        <f t="shared" si="135"/>
        <v/>
      </c>
      <c r="BV156" s="104" t="str">
        <f t="shared" si="136"/>
        <v/>
      </c>
      <c r="BW156" s="73" t="str">
        <f t="shared" si="107"/>
        <v/>
      </c>
      <c r="BX156" s="77"/>
      <c r="BY156" s="73" t="str">
        <f>IF(ISBLANK(BL156), "", VLOOKUP(Z156&amp;" "&amp;BV156&amp;" "&amp;BW156,Graduation_Criteria!$D$2:$E$34,2,FALSE))</f>
        <v/>
      </c>
      <c r="BZ156" s="73" t="str">
        <f t="shared" si="108"/>
        <v/>
      </c>
      <c r="CA156" s="71"/>
      <c r="CB156" s="74"/>
      <c r="CC156" s="74"/>
      <c r="CD156" s="115" t="str">
        <f t="shared" si="109"/>
        <v/>
      </c>
      <c r="CE156" s="79">
        <f t="shared" si="137"/>
        <v>0</v>
      </c>
      <c r="CF156" s="79">
        <f t="shared" si="138"/>
        <v>0</v>
      </c>
      <c r="CG156" s="79" t="str">
        <f t="shared" si="139"/>
        <v>0</v>
      </c>
      <c r="CH156" s="79" t="str">
        <f>IF(ISBLANK(CC156), "", (POWER(CC156/VLOOKUP(CG156,Anthro_Calc!C:P,13,FALSE),VLOOKUP(CG156,Anthro_Calc!C:P,12,FALSE))-1) / (VLOOKUP(CG156,Anthro_Calc!C:P,14,FALSE)*VLOOKUP(CG156,Anthro_Calc!C:P,12,FALSE)))</f>
        <v/>
      </c>
      <c r="CI156" s="79" t="str">
        <f>IF(ISBLANK(CC156), "", -3 + (CC156 -VLOOKUP(CG156,Anthro_Calc!C:P,4,FALSE)) / (VLOOKUP(CG156,Anthro_Calc!C:P,5,FALSE) - VLOOKUP(CG156,Anthro_Calc!C:P,4,FALSE)))</f>
        <v/>
      </c>
      <c r="CJ156" s="79" t="str">
        <f>IF(ISBLANK(CC156), "", 3 + (CC156 -VLOOKUP(CG156,Anthro_Calc!C:P,10,FALSE)) / (VLOOKUP(CG156,Anthro_Calc!C:P,10,FALSE) - VLOOKUP(CG156,Anthro_Calc!C:P,9,FALSE)))</f>
        <v/>
      </c>
      <c r="CK156" s="129" t="str">
        <f t="shared" si="140"/>
        <v/>
      </c>
      <c r="CL156" s="117" t="str">
        <f t="shared" si="141"/>
        <v/>
      </c>
      <c r="CM156" s="104" t="str">
        <f t="shared" si="142"/>
        <v/>
      </c>
      <c r="CN156" s="77"/>
      <c r="CO156" s="71"/>
      <c r="CP156" s="74"/>
      <c r="CQ156" s="74"/>
      <c r="CR156" s="118" t="str">
        <f t="shared" si="110"/>
        <v/>
      </c>
      <c r="CS156" s="119">
        <f t="shared" si="143"/>
        <v>0</v>
      </c>
      <c r="CT156" s="119">
        <f t="shared" si="144"/>
        <v>0</v>
      </c>
      <c r="CU156" s="119" t="str">
        <f t="shared" si="145"/>
        <v>0</v>
      </c>
      <c r="CV156" s="119" t="str">
        <f>IF(ISBLANK(CQ156), "", (POWER(CQ156/VLOOKUP(CU156,Anthro_Calc!C:P,13,FALSE),VLOOKUP(CU156,Anthro_Calc!C:P,12,FALSE))-1) / (VLOOKUP(CU156,Anthro_Calc!C:P,14,FALSE)*VLOOKUP(CU156,Anthro_Calc!C:P,12,FALSE)))</f>
        <v/>
      </c>
      <c r="CW156" s="119" t="str">
        <f>IF(ISBLANK(CQ156), "", -3 + (CQ156 -VLOOKUP(CU156,Anthro_Calc!C:P,4,FALSE)) / (VLOOKUP(CU156,Anthro_Calc!C:P,5,FALSE) - VLOOKUP(CU156,Anthro_Calc!C:P,4,FALSE)))</f>
        <v/>
      </c>
      <c r="CX156" s="119" t="str">
        <f>IF(ISBLANK(CQ156), "", 3 + (CQ156 -VLOOKUP(CU156,Anthro_Calc!C:P,10,FALSE)) / (VLOOKUP(CU156,Anthro_Calc!C:P,10,FALSE) - VLOOKUP(CU156,Anthro_Calc!C:P,9,FALSE)))</f>
        <v/>
      </c>
      <c r="CY156" s="128" t="str">
        <f t="shared" si="146"/>
        <v/>
      </c>
      <c r="CZ156" s="117" t="str">
        <f t="shared" si="147"/>
        <v/>
      </c>
      <c r="DA156" s="104" t="str">
        <f t="shared" si="148"/>
        <v/>
      </c>
      <c r="DB156" s="135"/>
    </row>
    <row r="157" spans="1:106" s="80" customFormat="1" ht="15" customHeight="1">
      <c r="A157" s="134">
        <f t="shared" si="100"/>
        <v>153</v>
      </c>
      <c r="B157" s="66"/>
      <c r="C157" s="66"/>
      <c r="D157" s="66"/>
      <c r="E157" s="66"/>
      <c r="F157" s="66"/>
      <c r="G157" s="66"/>
      <c r="H157" s="66"/>
      <c r="I157" s="66"/>
      <c r="J157" s="66"/>
      <c r="K157" s="66"/>
      <c r="L157" s="66"/>
      <c r="M157" s="71"/>
      <c r="N157" s="69" t="str">
        <f t="shared" ca="1" si="111"/>
        <v/>
      </c>
      <c r="O157" s="70"/>
      <c r="P157" s="70"/>
      <c r="Q157" s="71"/>
      <c r="R157" s="82"/>
      <c r="S157" s="72" t="str">
        <f t="shared" si="112"/>
        <v/>
      </c>
      <c r="T157" s="72" t="str">
        <f t="shared" si="113"/>
        <v/>
      </c>
      <c r="U157" s="72" t="str">
        <f t="shared" si="114"/>
        <v/>
      </c>
      <c r="V157" s="72" t="str">
        <f>IF(ISBLANK(R157), "", (POWER(R157/VLOOKUP(U157,Anthro_Calc!C:P,13,FALSE),VLOOKUP(U157,Anthro_Calc!C:P,12,FALSE))-1) / (VLOOKUP(U157,Anthro_Calc!C:P,14,FALSE)*VLOOKUP(U157,Anthro_Calc!C:P,12,FALSE)))</f>
        <v/>
      </c>
      <c r="W157" s="72" t="str">
        <f>IF(ISBLANK(R157), "", -3 + (R157 -VLOOKUP(U157,Anthro_Calc!C:P,4,FALSE)) / (VLOOKUP(U157,Anthro_Calc!C:P,5,FALSE) - VLOOKUP(U157,Anthro_Calc!C:P,4,FALSE)))</f>
        <v/>
      </c>
      <c r="X157" s="72" t="str">
        <f>IF(ISBLANK(R157), "", 3 + (R157 -VLOOKUP(U157,Anthro_Calc!C:P,10,FALSE)) / (VLOOKUP(U157,Anthro_Calc!C:P,10,FALSE) - VLOOKUP(U157,Anthro_Calc!C:P,9,FALSE)))</f>
        <v/>
      </c>
      <c r="Y157" s="120" t="str">
        <f t="shared" si="115"/>
        <v/>
      </c>
      <c r="Z157" s="117" t="str">
        <f t="shared" si="116"/>
        <v/>
      </c>
      <c r="AA157" s="104" t="str">
        <f t="shared" si="117"/>
        <v/>
      </c>
      <c r="AB157" s="71"/>
      <c r="AC157" s="74"/>
      <c r="AD157" s="78"/>
      <c r="AE157" s="75" t="str">
        <f t="shared" si="118"/>
        <v/>
      </c>
      <c r="AF157" s="72">
        <f t="shared" si="119"/>
        <v>0</v>
      </c>
      <c r="AG157" s="72">
        <f t="shared" si="120"/>
        <v>0</v>
      </c>
      <c r="AH157" s="72" t="str">
        <f t="shared" si="121"/>
        <v>0</v>
      </c>
      <c r="AI157" s="72" t="str">
        <f>IF(ISBLANK(AD157), "", (POWER(AD157/VLOOKUP(AH157,Anthro_Calc!C:P,13,FALSE),VLOOKUP(AH157,Anthro_Calc!C:P,12,FALSE))-1) / (VLOOKUP(AH157,Anthro_Calc!C:P,14,FALSE)*VLOOKUP(AH157,Anthro_Calc!C:P,12,FALSE)))</f>
        <v/>
      </c>
      <c r="AJ157" s="72" t="str">
        <f>IF(ISBLANK(AD157), "", -3 + (AD157 -VLOOKUP(AH157,Anthro_Calc!C:P,4,FALSE)) / (VLOOKUP(AH157,Anthro_Calc!C:P,5,FALSE) - VLOOKUP(AH157,Anthro_Calc!C:P,4,FALSE)))</f>
        <v/>
      </c>
      <c r="AK157" s="72" t="str">
        <f>IF(ISBLANK(AD157), "", 3 + (AD157 -VLOOKUP(AH157,Anthro_Calc!C:P,10,FALSE)) / (VLOOKUP(AH157,Anthro_Calc!C:P,10,FALSE) - VLOOKUP(AH157,Anthro_Calc!C:P,9,FALSE)))</f>
        <v/>
      </c>
      <c r="AL157" s="120" t="str">
        <f t="shared" si="122"/>
        <v/>
      </c>
      <c r="AM157" s="117" t="str">
        <f t="shared" si="123"/>
        <v/>
      </c>
      <c r="AN157" s="104" t="str">
        <f t="shared" si="124"/>
        <v/>
      </c>
      <c r="AO157" s="76" t="str">
        <f t="shared" si="101"/>
        <v/>
      </c>
      <c r="AP157" s="77"/>
      <c r="AQ157" s="77" t="str">
        <f t="shared" si="125"/>
        <v/>
      </c>
      <c r="AR157" s="71"/>
      <c r="AS157" s="74"/>
      <c r="AT157" s="82"/>
      <c r="AU157" s="75" t="str">
        <f t="shared" si="102"/>
        <v/>
      </c>
      <c r="AV157" s="72">
        <f t="shared" si="126"/>
        <v>0</v>
      </c>
      <c r="AW157" s="72">
        <f t="shared" si="127"/>
        <v>0</v>
      </c>
      <c r="AX157" s="72" t="str">
        <f t="shared" si="128"/>
        <v>0</v>
      </c>
      <c r="AY157" s="72" t="str">
        <f>IF(ISBLANK(AT157), "", (POWER(AT157/VLOOKUP(AX157,Anthro_Calc!C:P,13,FALSE),VLOOKUP(AX157,Anthro_Calc!C:P,12,FALSE))-1) / (VLOOKUP(AX157,Anthro_Calc!C:P,14,FALSE)*VLOOKUP(AX157,Anthro_Calc!C:P,12,FALSE)))</f>
        <v/>
      </c>
      <c r="AZ157" s="72" t="str">
        <f>IF(ISBLANK(AT157), "", -3 + (AT157 -VLOOKUP(AX157,Anthro_Calc!C:P,4,FALSE)) / (VLOOKUP(AX157,Anthro_Calc!C:P,5,FALSE) - VLOOKUP(AX157,Anthro_Calc!C:P,4,FALSE)))</f>
        <v/>
      </c>
      <c r="BA157" s="72" t="str">
        <f>IF(ISBLANK(AT157), "", 3 + (AT157 -VLOOKUP(AX157,Anthro_Calc!C:P,10,FALSE)) / (VLOOKUP(AX157,Anthro_Calc!C:P,10,FALSE) - VLOOKUP(AX157,Anthro_Calc!C:P,9,FALSE)))</f>
        <v/>
      </c>
      <c r="BB157" s="120" t="str">
        <f t="shared" si="129"/>
        <v/>
      </c>
      <c r="BC157" s="117" t="str">
        <f t="shared" si="130"/>
        <v/>
      </c>
      <c r="BD157" s="104" t="str">
        <f t="shared" si="103"/>
        <v/>
      </c>
      <c r="BE157" s="76" t="str">
        <f t="shared" si="104"/>
        <v/>
      </c>
      <c r="BF157" s="73" t="str">
        <f t="shared" si="131"/>
        <v/>
      </c>
      <c r="BG157" s="73" t="str">
        <f t="shared" si="105"/>
        <v/>
      </c>
      <c r="BH157" s="77"/>
      <c r="BI157" s="133"/>
      <c r="BJ157" s="71"/>
      <c r="BK157" s="74"/>
      <c r="BL157" s="78"/>
      <c r="BM157" s="75" t="str">
        <f t="shared" si="106"/>
        <v/>
      </c>
      <c r="BN157" s="72">
        <f t="shared" si="132"/>
        <v>0</v>
      </c>
      <c r="BO157" s="72">
        <f t="shared" si="149"/>
        <v>0</v>
      </c>
      <c r="BP157" s="72" t="str">
        <f t="shared" si="133"/>
        <v>0</v>
      </c>
      <c r="BQ157" s="72" t="str">
        <f>IF(ISBLANK(BL157), "", (POWER(BL157/VLOOKUP(BP157,Anthro_Calc!C:P,13,FALSE),VLOOKUP(BP157,Anthro_Calc!C:P,12,FALSE))-1) / (VLOOKUP(BP157,Anthro_Calc!C:P,14,FALSE)*VLOOKUP(BP157,Anthro_Calc!C:P,12,FALSE)))</f>
        <v/>
      </c>
      <c r="BR157" s="72" t="str">
        <f>IF(ISBLANK(BL157), "", -3 + (BL157 -VLOOKUP(BP157,Anthro_Calc!C:P,4,FALSE)) / (VLOOKUP(BP157,Anthro_Calc!C:P,5,FALSE) - VLOOKUP(BP157,Anthro_Calc!C:P,4,FALSE)))</f>
        <v/>
      </c>
      <c r="BS157" s="72" t="str">
        <f>IF(ISBLANK(BL157), "", 3 + (BL157 -VLOOKUP(BP157,Anthro_Calc!C:P,10,FALSE)) / (VLOOKUP(BP157,Anthro_Calc!C:P,10,FALSE) - VLOOKUP(BP157,Anthro_Calc!C:P,9,FALSE)))</f>
        <v/>
      </c>
      <c r="BT157" s="120" t="str">
        <f t="shared" si="134"/>
        <v/>
      </c>
      <c r="BU157" s="117" t="str">
        <f t="shared" si="135"/>
        <v/>
      </c>
      <c r="BV157" s="104" t="str">
        <f t="shared" si="136"/>
        <v/>
      </c>
      <c r="BW157" s="73" t="str">
        <f t="shared" si="107"/>
        <v/>
      </c>
      <c r="BX157" s="77"/>
      <c r="BY157" s="73" t="str">
        <f>IF(ISBLANK(BL157), "", VLOOKUP(Z157&amp;" "&amp;BV157&amp;" "&amp;BW157,Graduation_Criteria!$D$2:$E$34,2,FALSE))</f>
        <v/>
      </c>
      <c r="BZ157" s="73" t="str">
        <f t="shared" si="108"/>
        <v/>
      </c>
      <c r="CA157" s="71"/>
      <c r="CB157" s="74"/>
      <c r="CC157" s="74"/>
      <c r="CD157" s="115" t="str">
        <f t="shared" si="109"/>
        <v/>
      </c>
      <c r="CE157" s="79">
        <f t="shared" si="137"/>
        <v>0</v>
      </c>
      <c r="CF157" s="79">
        <f t="shared" si="138"/>
        <v>0</v>
      </c>
      <c r="CG157" s="79" t="str">
        <f t="shared" si="139"/>
        <v>0</v>
      </c>
      <c r="CH157" s="79" t="str">
        <f>IF(ISBLANK(CC157), "", (POWER(CC157/VLOOKUP(CG157,Anthro_Calc!C:P,13,FALSE),VLOOKUP(CG157,Anthro_Calc!C:P,12,FALSE))-1) / (VLOOKUP(CG157,Anthro_Calc!C:P,14,FALSE)*VLOOKUP(CG157,Anthro_Calc!C:P,12,FALSE)))</f>
        <v/>
      </c>
      <c r="CI157" s="79" t="str">
        <f>IF(ISBLANK(CC157), "", -3 + (CC157 -VLOOKUP(CG157,Anthro_Calc!C:P,4,FALSE)) / (VLOOKUP(CG157,Anthro_Calc!C:P,5,FALSE) - VLOOKUP(CG157,Anthro_Calc!C:P,4,FALSE)))</f>
        <v/>
      </c>
      <c r="CJ157" s="79" t="str">
        <f>IF(ISBLANK(CC157), "", 3 + (CC157 -VLOOKUP(CG157,Anthro_Calc!C:P,10,FALSE)) / (VLOOKUP(CG157,Anthro_Calc!C:P,10,FALSE) - VLOOKUP(CG157,Anthro_Calc!C:P,9,FALSE)))</f>
        <v/>
      </c>
      <c r="CK157" s="129" t="str">
        <f t="shared" si="140"/>
        <v/>
      </c>
      <c r="CL157" s="117" t="str">
        <f t="shared" si="141"/>
        <v/>
      </c>
      <c r="CM157" s="104" t="str">
        <f t="shared" si="142"/>
        <v/>
      </c>
      <c r="CN157" s="77"/>
      <c r="CO157" s="71"/>
      <c r="CP157" s="74"/>
      <c r="CQ157" s="74"/>
      <c r="CR157" s="118" t="str">
        <f t="shared" si="110"/>
        <v/>
      </c>
      <c r="CS157" s="119">
        <f t="shared" si="143"/>
        <v>0</v>
      </c>
      <c r="CT157" s="119">
        <f t="shared" si="144"/>
        <v>0</v>
      </c>
      <c r="CU157" s="119" t="str">
        <f t="shared" si="145"/>
        <v>0</v>
      </c>
      <c r="CV157" s="119" t="str">
        <f>IF(ISBLANK(CQ157), "", (POWER(CQ157/VLOOKUP(CU157,Anthro_Calc!C:P,13,FALSE),VLOOKUP(CU157,Anthro_Calc!C:P,12,FALSE))-1) / (VLOOKUP(CU157,Anthro_Calc!C:P,14,FALSE)*VLOOKUP(CU157,Anthro_Calc!C:P,12,FALSE)))</f>
        <v/>
      </c>
      <c r="CW157" s="119" t="str">
        <f>IF(ISBLANK(CQ157), "", -3 + (CQ157 -VLOOKUP(CU157,Anthro_Calc!C:P,4,FALSE)) / (VLOOKUP(CU157,Anthro_Calc!C:P,5,FALSE) - VLOOKUP(CU157,Anthro_Calc!C:P,4,FALSE)))</f>
        <v/>
      </c>
      <c r="CX157" s="119" t="str">
        <f>IF(ISBLANK(CQ157), "", 3 + (CQ157 -VLOOKUP(CU157,Anthro_Calc!C:P,10,FALSE)) / (VLOOKUP(CU157,Anthro_Calc!C:P,10,FALSE) - VLOOKUP(CU157,Anthro_Calc!C:P,9,FALSE)))</f>
        <v/>
      </c>
      <c r="CY157" s="128" t="str">
        <f t="shared" si="146"/>
        <v/>
      </c>
      <c r="CZ157" s="117" t="str">
        <f t="shared" si="147"/>
        <v/>
      </c>
      <c r="DA157" s="104" t="str">
        <f t="shared" si="148"/>
        <v/>
      </c>
      <c r="DB157" s="135"/>
    </row>
    <row r="158" spans="1:106" s="80" customFormat="1" ht="15" customHeight="1">
      <c r="A158" s="134">
        <f t="shared" si="100"/>
        <v>154</v>
      </c>
      <c r="B158" s="66"/>
      <c r="C158" s="66"/>
      <c r="D158" s="66"/>
      <c r="E158" s="66"/>
      <c r="F158" s="66"/>
      <c r="G158" s="66"/>
      <c r="H158" s="66"/>
      <c r="I158" s="66"/>
      <c r="J158" s="66"/>
      <c r="K158" s="66"/>
      <c r="L158" s="66"/>
      <c r="M158" s="71"/>
      <c r="N158" s="69" t="str">
        <f t="shared" ca="1" si="111"/>
        <v/>
      </c>
      <c r="O158" s="70"/>
      <c r="P158" s="70"/>
      <c r="Q158" s="71"/>
      <c r="R158" s="82"/>
      <c r="S158" s="72" t="str">
        <f t="shared" si="112"/>
        <v/>
      </c>
      <c r="T158" s="72" t="str">
        <f t="shared" si="113"/>
        <v/>
      </c>
      <c r="U158" s="72" t="str">
        <f t="shared" si="114"/>
        <v/>
      </c>
      <c r="V158" s="72" t="str">
        <f>IF(ISBLANK(R158), "", (POWER(R158/VLOOKUP(U158,Anthro_Calc!C:P,13,FALSE),VLOOKUP(U158,Anthro_Calc!C:P,12,FALSE))-1) / (VLOOKUP(U158,Anthro_Calc!C:P,14,FALSE)*VLOOKUP(U158,Anthro_Calc!C:P,12,FALSE)))</f>
        <v/>
      </c>
      <c r="W158" s="72" t="str">
        <f>IF(ISBLANK(R158), "", -3 + (R158 -VLOOKUP(U158,Anthro_Calc!C:P,4,FALSE)) / (VLOOKUP(U158,Anthro_Calc!C:P,5,FALSE) - VLOOKUP(U158,Anthro_Calc!C:P,4,FALSE)))</f>
        <v/>
      </c>
      <c r="X158" s="72" t="str">
        <f>IF(ISBLANK(R158), "", 3 + (R158 -VLOOKUP(U158,Anthro_Calc!C:P,10,FALSE)) / (VLOOKUP(U158,Anthro_Calc!C:P,10,FALSE) - VLOOKUP(U158,Anthro_Calc!C:P,9,FALSE)))</f>
        <v/>
      </c>
      <c r="Y158" s="120" t="str">
        <f t="shared" si="115"/>
        <v/>
      </c>
      <c r="Z158" s="117" t="str">
        <f t="shared" si="116"/>
        <v/>
      </c>
      <c r="AA158" s="104" t="str">
        <f t="shared" si="117"/>
        <v/>
      </c>
      <c r="AB158" s="71"/>
      <c r="AC158" s="74"/>
      <c r="AD158" s="78"/>
      <c r="AE158" s="75" t="str">
        <f t="shared" si="118"/>
        <v/>
      </c>
      <c r="AF158" s="72">
        <f t="shared" si="119"/>
        <v>0</v>
      </c>
      <c r="AG158" s="72">
        <f t="shared" si="120"/>
        <v>0</v>
      </c>
      <c r="AH158" s="72" t="str">
        <f t="shared" si="121"/>
        <v>0</v>
      </c>
      <c r="AI158" s="72" t="str">
        <f>IF(ISBLANK(AD158), "", (POWER(AD158/VLOOKUP(AH158,Anthro_Calc!C:P,13,FALSE),VLOOKUP(AH158,Anthro_Calc!C:P,12,FALSE))-1) / (VLOOKUP(AH158,Anthro_Calc!C:P,14,FALSE)*VLOOKUP(AH158,Anthro_Calc!C:P,12,FALSE)))</f>
        <v/>
      </c>
      <c r="AJ158" s="72" t="str">
        <f>IF(ISBLANK(AD158), "", -3 + (AD158 -VLOOKUP(AH158,Anthro_Calc!C:P,4,FALSE)) / (VLOOKUP(AH158,Anthro_Calc!C:P,5,FALSE) - VLOOKUP(AH158,Anthro_Calc!C:P,4,FALSE)))</f>
        <v/>
      </c>
      <c r="AK158" s="72" t="str">
        <f>IF(ISBLANK(AD158), "", 3 + (AD158 -VLOOKUP(AH158,Anthro_Calc!C:P,10,FALSE)) / (VLOOKUP(AH158,Anthro_Calc!C:P,10,FALSE) - VLOOKUP(AH158,Anthro_Calc!C:P,9,FALSE)))</f>
        <v/>
      </c>
      <c r="AL158" s="120" t="str">
        <f t="shared" si="122"/>
        <v/>
      </c>
      <c r="AM158" s="117" t="str">
        <f t="shared" si="123"/>
        <v/>
      </c>
      <c r="AN158" s="104" t="str">
        <f t="shared" si="124"/>
        <v/>
      </c>
      <c r="AO158" s="76" t="str">
        <f t="shared" si="101"/>
        <v/>
      </c>
      <c r="AP158" s="77"/>
      <c r="AQ158" s="77" t="str">
        <f t="shared" si="125"/>
        <v/>
      </c>
      <c r="AR158" s="71"/>
      <c r="AS158" s="74"/>
      <c r="AT158" s="82"/>
      <c r="AU158" s="75" t="str">
        <f t="shared" si="102"/>
        <v/>
      </c>
      <c r="AV158" s="72">
        <f t="shared" si="126"/>
        <v>0</v>
      </c>
      <c r="AW158" s="72">
        <f t="shared" si="127"/>
        <v>0</v>
      </c>
      <c r="AX158" s="72" t="str">
        <f t="shared" si="128"/>
        <v>0</v>
      </c>
      <c r="AY158" s="72" t="str">
        <f>IF(ISBLANK(AT158), "", (POWER(AT158/VLOOKUP(AX158,Anthro_Calc!C:P,13,FALSE),VLOOKUP(AX158,Anthro_Calc!C:P,12,FALSE))-1) / (VLOOKUP(AX158,Anthro_Calc!C:P,14,FALSE)*VLOOKUP(AX158,Anthro_Calc!C:P,12,FALSE)))</f>
        <v/>
      </c>
      <c r="AZ158" s="72" t="str">
        <f>IF(ISBLANK(AT158), "", -3 + (AT158 -VLOOKUP(AX158,Anthro_Calc!C:P,4,FALSE)) / (VLOOKUP(AX158,Anthro_Calc!C:P,5,FALSE) - VLOOKUP(AX158,Anthro_Calc!C:P,4,FALSE)))</f>
        <v/>
      </c>
      <c r="BA158" s="72" t="str">
        <f>IF(ISBLANK(AT158), "", 3 + (AT158 -VLOOKUP(AX158,Anthro_Calc!C:P,10,FALSE)) / (VLOOKUP(AX158,Anthro_Calc!C:P,10,FALSE) - VLOOKUP(AX158,Anthro_Calc!C:P,9,FALSE)))</f>
        <v/>
      </c>
      <c r="BB158" s="120" t="str">
        <f t="shared" si="129"/>
        <v/>
      </c>
      <c r="BC158" s="117" t="str">
        <f t="shared" si="130"/>
        <v/>
      </c>
      <c r="BD158" s="104" t="str">
        <f t="shared" si="103"/>
        <v/>
      </c>
      <c r="BE158" s="76" t="str">
        <f t="shared" si="104"/>
        <v/>
      </c>
      <c r="BF158" s="73" t="str">
        <f t="shared" si="131"/>
        <v/>
      </c>
      <c r="BG158" s="73" t="str">
        <f t="shared" si="105"/>
        <v/>
      </c>
      <c r="BH158" s="77"/>
      <c r="BI158" s="133"/>
      <c r="BJ158" s="71"/>
      <c r="BK158" s="74"/>
      <c r="BL158" s="78"/>
      <c r="BM158" s="75" t="str">
        <f t="shared" si="106"/>
        <v/>
      </c>
      <c r="BN158" s="72">
        <f t="shared" si="132"/>
        <v>0</v>
      </c>
      <c r="BO158" s="72">
        <f t="shared" si="149"/>
        <v>0</v>
      </c>
      <c r="BP158" s="72" t="str">
        <f t="shared" si="133"/>
        <v>0</v>
      </c>
      <c r="BQ158" s="72" t="str">
        <f>IF(ISBLANK(BL158), "", (POWER(BL158/VLOOKUP(BP158,Anthro_Calc!C:P,13,FALSE),VLOOKUP(BP158,Anthro_Calc!C:P,12,FALSE))-1) / (VLOOKUP(BP158,Anthro_Calc!C:P,14,FALSE)*VLOOKUP(BP158,Anthro_Calc!C:P,12,FALSE)))</f>
        <v/>
      </c>
      <c r="BR158" s="72" t="str">
        <f>IF(ISBLANK(BL158), "", -3 + (BL158 -VLOOKUP(BP158,Anthro_Calc!C:P,4,FALSE)) / (VLOOKUP(BP158,Anthro_Calc!C:P,5,FALSE) - VLOOKUP(BP158,Anthro_Calc!C:P,4,FALSE)))</f>
        <v/>
      </c>
      <c r="BS158" s="72" t="str">
        <f>IF(ISBLANK(BL158), "", 3 + (BL158 -VLOOKUP(BP158,Anthro_Calc!C:P,10,FALSE)) / (VLOOKUP(BP158,Anthro_Calc!C:P,10,FALSE) - VLOOKUP(BP158,Anthro_Calc!C:P,9,FALSE)))</f>
        <v/>
      </c>
      <c r="BT158" s="120" t="str">
        <f t="shared" si="134"/>
        <v/>
      </c>
      <c r="BU158" s="117" t="str">
        <f t="shared" si="135"/>
        <v/>
      </c>
      <c r="BV158" s="104" t="str">
        <f t="shared" si="136"/>
        <v/>
      </c>
      <c r="BW158" s="73" t="str">
        <f t="shared" si="107"/>
        <v/>
      </c>
      <c r="BX158" s="77"/>
      <c r="BY158" s="73" t="str">
        <f>IF(ISBLANK(BL158), "", VLOOKUP(Z158&amp;" "&amp;BV158&amp;" "&amp;BW158,Graduation_Criteria!$D$2:$E$34,2,FALSE))</f>
        <v/>
      </c>
      <c r="BZ158" s="73" t="str">
        <f t="shared" si="108"/>
        <v/>
      </c>
      <c r="CA158" s="71"/>
      <c r="CB158" s="74"/>
      <c r="CC158" s="74"/>
      <c r="CD158" s="115" t="str">
        <f t="shared" si="109"/>
        <v/>
      </c>
      <c r="CE158" s="79">
        <f t="shared" si="137"/>
        <v>0</v>
      </c>
      <c r="CF158" s="79">
        <f t="shared" si="138"/>
        <v>0</v>
      </c>
      <c r="CG158" s="79" t="str">
        <f t="shared" si="139"/>
        <v>0</v>
      </c>
      <c r="CH158" s="79" t="str">
        <f>IF(ISBLANK(CC158), "", (POWER(CC158/VLOOKUP(CG158,Anthro_Calc!C:P,13,FALSE),VLOOKUP(CG158,Anthro_Calc!C:P,12,FALSE))-1) / (VLOOKUP(CG158,Anthro_Calc!C:P,14,FALSE)*VLOOKUP(CG158,Anthro_Calc!C:P,12,FALSE)))</f>
        <v/>
      </c>
      <c r="CI158" s="79" t="str">
        <f>IF(ISBLANK(CC158), "", -3 + (CC158 -VLOOKUP(CG158,Anthro_Calc!C:P,4,FALSE)) / (VLOOKUP(CG158,Anthro_Calc!C:P,5,FALSE) - VLOOKUP(CG158,Anthro_Calc!C:P,4,FALSE)))</f>
        <v/>
      </c>
      <c r="CJ158" s="79" t="str">
        <f>IF(ISBLANK(CC158), "", 3 + (CC158 -VLOOKUP(CG158,Anthro_Calc!C:P,10,FALSE)) / (VLOOKUP(CG158,Anthro_Calc!C:P,10,FALSE) - VLOOKUP(CG158,Anthro_Calc!C:P,9,FALSE)))</f>
        <v/>
      </c>
      <c r="CK158" s="129" t="str">
        <f t="shared" si="140"/>
        <v/>
      </c>
      <c r="CL158" s="117" t="str">
        <f t="shared" si="141"/>
        <v/>
      </c>
      <c r="CM158" s="104" t="str">
        <f t="shared" si="142"/>
        <v/>
      </c>
      <c r="CN158" s="77"/>
      <c r="CO158" s="71"/>
      <c r="CP158" s="74"/>
      <c r="CQ158" s="74"/>
      <c r="CR158" s="118" t="str">
        <f t="shared" si="110"/>
        <v/>
      </c>
      <c r="CS158" s="119">
        <f t="shared" si="143"/>
        <v>0</v>
      </c>
      <c r="CT158" s="119">
        <f t="shared" si="144"/>
        <v>0</v>
      </c>
      <c r="CU158" s="119" t="str">
        <f t="shared" si="145"/>
        <v>0</v>
      </c>
      <c r="CV158" s="119" t="str">
        <f>IF(ISBLANK(CQ158), "", (POWER(CQ158/VLOOKUP(CU158,Anthro_Calc!C:P,13,FALSE),VLOOKUP(CU158,Anthro_Calc!C:P,12,FALSE))-1) / (VLOOKUP(CU158,Anthro_Calc!C:P,14,FALSE)*VLOOKUP(CU158,Anthro_Calc!C:P,12,FALSE)))</f>
        <v/>
      </c>
      <c r="CW158" s="119" t="str">
        <f>IF(ISBLANK(CQ158), "", -3 + (CQ158 -VLOOKUP(CU158,Anthro_Calc!C:P,4,FALSE)) / (VLOOKUP(CU158,Anthro_Calc!C:P,5,FALSE) - VLOOKUP(CU158,Anthro_Calc!C:P,4,FALSE)))</f>
        <v/>
      </c>
      <c r="CX158" s="119" t="str">
        <f>IF(ISBLANK(CQ158), "", 3 + (CQ158 -VLOOKUP(CU158,Anthro_Calc!C:P,10,FALSE)) / (VLOOKUP(CU158,Anthro_Calc!C:P,10,FALSE) - VLOOKUP(CU158,Anthro_Calc!C:P,9,FALSE)))</f>
        <v/>
      </c>
      <c r="CY158" s="128" t="str">
        <f t="shared" si="146"/>
        <v/>
      </c>
      <c r="CZ158" s="117" t="str">
        <f t="shared" si="147"/>
        <v/>
      </c>
      <c r="DA158" s="104" t="str">
        <f t="shared" si="148"/>
        <v/>
      </c>
      <c r="DB158" s="135"/>
    </row>
    <row r="159" spans="1:106" s="80" customFormat="1" ht="15" customHeight="1">
      <c r="A159" s="134">
        <f t="shared" si="100"/>
        <v>155</v>
      </c>
      <c r="B159" s="66"/>
      <c r="C159" s="66"/>
      <c r="D159" s="66"/>
      <c r="E159" s="66"/>
      <c r="F159" s="66"/>
      <c r="G159" s="66"/>
      <c r="H159" s="66"/>
      <c r="I159" s="66"/>
      <c r="J159" s="66"/>
      <c r="K159" s="66"/>
      <c r="L159" s="66"/>
      <c r="M159" s="71"/>
      <c r="N159" s="69" t="str">
        <f t="shared" ca="1" si="111"/>
        <v/>
      </c>
      <c r="O159" s="70"/>
      <c r="P159" s="70"/>
      <c r="Q159" s="71"/>
      <c r="R159" s="82"/>
      <c r="S159" s="72" t="str">
        <f t="shared" si="112"/>
        <v/>
      </c>
      <c r="T159" s="72" t="str">
        <f t="shared" si="113"/>
        <v/>
      </c>
      <c r="U159" s="72" t="str">
        <f t="shared" si="114"/>
        <v/>
      </c>
      <c r="V159" s="72" t="str">
        <f>IF(ISBLANK(R159), "", (POWER(R159/VLOOKUP(U159,Anthro_Calc!C:P,13,FALSE),VLOOKUP(U159,Anthro_Calc!C:P,12,FALSE))-1) / (VLOOKUP(U159,Anthro_Calc!C:P,14,FALSE)*VLOOKUP(U159,Anthro_Calc!C:P,12,FALSE)))</f>
        <v/>
      </c>
      <c r="W159" s="72" t="str">
        <f>IF(ISBLANK(R159), "", -3 + (R159 -VLOOKUP(U159,Anthro_Calc!C:P,4,FALSE)) / (VLOOKUP(U159,Anthro_Calc!C:P,5,FALSE) - VLOOKUP(U159,Anthro_Calc!C:P,4,FALSE)))</f>
        <v/>
      </c>
      <c r="X159" s="72" t="str">
        <f>IF(ISBLANK(R159), "", 3 + (R159 -VLOOKUP(U159,Anthro_Calc!C:P,10,FALSE)) / (VLOOKUP(U159,Anthro_Calc!C:P,10,FALSE) - VLOOKUP(U159,Anthro_Calc!C:P,9,FALSE)))</f>
        <v/>
      </c>
      <c r="Y159" s="120" t="str">
        <f t="shared" si="115"/>
        <v/>
      </c>
      <c r="Z159" s="117" t="str">
        <f t="shared" si="116"/>
        <v/>
      </c>
      <c r="AA159" s="104" t="str">
        <f t="shared" si="117"/>
        <v/>
      </c>
      <c r="AB159" s="71"/>
      <c r="AC159" s="74"/>
      <c r="AD159" s="78"/>
      <c r="AE159" s="75" t="str">
        <f t="shared" si="118"/>
        <v/>
      </c>
      <c r="AF159" s="72">
        <f t="shared" si="119"/>
        <v>0</v>
      </c>
      <c r="AG159" s="72">
        <f t="shared" si="120"/>
        <v>0</v>
      </c>
      <c r="AH159" s="72" t="str">
        <f t="shared" si="121"/>
        <v>0</v>
      </c>
      <c r="AI159" s="72" t="str">
        <f>IF(ISBLANK(AD159), "", (POWER(AD159/VLOOKUP(AH159,Anthro_Calc!C:P,13,FALSE),VLOOKUP(AH159,Anthro_Calc!C:P,12,FALSE))-1) / (VLOOKUP(AH159,Anthro_Calc!C:P,14,FALSE)*VLOOKUP(AH159,Anthro_Calc!C:P,12,FALSE)))</f>
        <v/>
      </c>
      <c r="AJ159" s="72" t="str">
        <f>IF(ISBLANK(AD159), "", -3 + (AD159 -VLOOKUP(AH159,Anthro_Calc!C:P,4,FALSE)) / (VLOOKUP(AH159,Anthro_Calc!C:P,5,FALSE) - VLOOKUP(AH159,Anthro_Calc!C:P,4,FALSE)))</f>
        <v/>
      </c>
      <c r="AK159" s="72" t="str">
        <f>IF(ISBLANK(AD159), "", 3 + (AD159 -VLOOKUP(AH159,Anthro_Calc!C:P,10,FALSE)) / (VLOOKUP(AH159,Anthro_Calc!C:P,10,FALSE) - VLOOKUP(AH159,Anthro_Calc!C:P,9,FALSE)))</f>
        <v/>
      </c>
      <c r="AL159" s="120" t="str">
        <f t="shared" si="122"/>
        <v/>
      </c>
      <c r="AM159" s="117" t="str">
        <f t="shared" si="123"/>
        <v/>
      </c>
      <c r="AN159" s="104" t="str">
        <f t="shared" si="124"/>
        <v/>
      </c>
      <c r="AO159" s="76" t="str">
        <f t="shared" si="101"/>
        <v/>
      </c>
      <c r="AP159" s="77"/>
      <c r="AQ159" s="77" t="str">
        <f t="shared" si="125"/>
        <v/>
      </c>
      <c r="AR159" s="71"/>
      <c r="AS159" s="74"/>
      <c r="AT159" s="82"/>
      <c r="AU159" s="75" t="str">
        <f t="shared" si="102"/>
        <v/>
      </c>
      <c r="AV159" s="72">
        <f t="shared" si="126"/>
        <v>0</v>
      </c>
      <c r="AW159" s="72">
        <f t="shared" si="127"/>
        <v>0</v>
      </c>
      <c r="AX159" s="72" t="str">
        <f t="shared" si="128"/>
        <v>0</v>
      </c>
      <c r="AY159" s="72" t="str">
        <f>IF(ISBLANK(AT159), "", (POWER(AT159/VLOOKUP(AX159,Anthro_Calc!C:P,13,FALSE),VLOOKUP(AX159,Anthro_Calc!C:P,12,FALSE))-1) / (VLOOKUP(AX159,Anthro_Calc!C:P,14,FALSE)*VLOOKUP(AX159,Anthro_Calc!C:P,12,FALSE)))</f>
        <v/>
      </c>
      <c r="AZ159" s="72" t="str">
        <f>IF(ISBLANK(AT159), "", -3 + (AT159 -VLOOKUP(AX159,Anthro_Calc!C:P,4,FALSE)) / (VLOOKUP(AX159,Anthro_Calc!C:P,5,FALSE) - VLOOKUP(AX159,Anthro_Calc!C:P,4,FALSE)))</f>
        <v/>
      </c>
      <c r="BA159" s="72" t="str">
        <f>IF(ISBLANK(AT159), "", 3 + (AT159 -VLOOKUP(AX159,Anthro_Calc!C:P,10,FALSE)) / (VLOOKUP(AX159,Anthro_Calc!C:P,10,FALSE) - VLOOKUP(AX159,Anthro_Calc!C:P,9,FALSE)))</f>
        <v/>
      </c>
      <c r="BB159" s="120" t="str">
        <f t="shared" si="129"/>
        <v/>
      </c>
      <c r="BC159" s="117" t="str">
        <f t="shared" si="130"/>
        <v/>
      </c>
      <c r="BD159" s="104" t="str">
        <f t="shared" si="103"/>
        <v/>
      </c>
      <c r="BE159" s="76" t="str">
        <f t="shared" si="104"/>
        <v/>
      </c>
      <c r="BF159" s="73" t="str">
        <f t="shared" si="131"/>
        <v/>
      </c>
      <c r="BG159" s="73" t="str">
        <f t="shared" si="105"/>
        <v/>
      </c>
      <c r="BH159" s="77"/>
      <c r="BI159" s="133"/>
      <c r="BJ159" s="71"/>
      <c r="BK159" s="74"/>
      <c r="BL159" s="78"/>
      <c r="BM159" s="75" t="str">
        <f t="shared" si="106"/>
        <v/>
      </c>
      <c r="BN159" s="72">
        <f t="shared" si="132"/>
        <v>0</v>
      </c>
      <c r="BO159" s="72">
        <f t="shared" si="149"/>
        <v>0</v>
      </c>
      <c r="BP159" s="72" t="str">
        <f t="shared" si="133"/>
        <v>0</v>
      </c>
      <c r="BQ159" s="72" t="str">
        <f>IF(ISBLANK(BL159), "", (POWER(BL159/VLOOKUP(BP159,Anthro_Calc!C:P,13,FALSE),VLOOKUP(BP159,Anthro_Calc!C:P,12,FALSE))-1) / (VLOOKUP(BP159,Anthro_Calc!C:P,14,FALSE)*VLOOKUP(BP159,Anthro_Calc!C:P,12,FALSE)))</f>
        <v/>
      </c>
      <c r="BR159" s="72" t="str">
        <f>IF(ISBLANK(BL159), "", -3 + (BL159 -VLOOKUP(BP159,Anthro_Calc!C:P,4,FALSE)) / (VLOOKUP(BP159,Anthro_Calc!C:P,5,FALSE) - VLOOKUP(BP159,Anthro_Calc!C:P,4,FALSE)))</f>
        <v/>
      </c>
      <c r="BS159" s="72" t="str">
        <f>IF(ISBLANK(BL159), "", 3 + (BL159 -VLOOKUP(BP159,Anthro_Calc!C:P,10,FALSE)) / (VLOOKUP(BP159,Anthro_Calc!C:P,10,FALSE) - VLOOKUP(BP159,Anthro_Calc!C:P,9,FALSE)))</f>
        <v/>
      </c>
      <c r="BT159" s="120" t="str">
        <f t="shared" si="134"/>
        <v/>
      </c>
      <c r="BU159" s="117" t="str">
        <f t="shared" si="135"/>
        <v/>
      </c>
      <c r="BV159" s="104" t="str">
        <f t="shared" si="136"/>
        <v/>
      </c>
      <c r="BW159" s="73" t="str">
        <f t="shared" si="107"/>
        <v/>
      </c>
      <c r="BX159" s="77"/>
      <c r="BY159" s="73" t="str">
        <f>IF(ISBLANK(BL159), "", VLOOKUP(Z159&amp;" "&amp;BV159&amp;" "&amp;BW159,Graduation_Criteria!$D$2:$E$34,2,FALSE))</f>
        <v/>
      </c>
      <c r="BZ159" s="73" t="str">
        <f t="shared" si="108"/>
        <v/>
      </c>
      <c r="CA159" s="71"/>
      <c r="CB159" s="74"/>
      <c r="CC159" s="74"/>
      <c r="CD159" s="115" t="str">
        <f t="shared" si="109"/>
        <v/>
      </c>
      <c r="CE159" s="79">
        <f t="shared" si="137"/>
        <v>0</v>
      </c>
      <c r="CF159" s="79">
        <f t="shared" si="138"/>
        <v>0</v>
      </c>
      <c r="CG159" s="79" t="str">
        <f t="shared" si="139"/>
        <v>0</v>
      </c>
      <c r="CH159" s="79" t="str">
        <f>IF(ISBLANK(CC159), "", (POWER(CC159/VLOOKUP(CG159,Anthro_Calc!C:P,13,FALSE),VLOOKUP(CG159,Anthro_Calc!C:P,12,FALSE))-1) / (VLOOKUP(CG159,Anthro_Calc!C:P,14,FALSE)*VLOOKUP(CG159,Anthro_Calc!C:P,12,FALSE)))</f>
        <v/>
      </c>
      <c r="CI159" s="79" t="str">
        <f>IF(ISBLANK(CC159), "", -3 + (CC159 -VLOOKUP(CG159,Anthro_Calc!C:P,4,FALSE)) / (VLOOKUP(CG159,Anthro_Calc!C:P,5,FALSE) - VLOOKUP(CG159,Anthro_Calc!C:P,4,FALSE)))</f>
        <v/>
      </c>
      <c r="CJ159" s="79" t="str">
        <f>IF(ISBLANK(CC159), "", 3 + (CC159 -VLOOKUP(CG159,Anthro_Calc!C:P,10,FALSE)) / (VLOOKUP(CG159,Anthro_Calc!C:P,10,FALSE) - VLOOKUP(CG159,Anthro_Calc!C:P,9,FALSE)))</f>
        <v/>
      </c>
      <c r="CK159" s="129" t="str">
        <f t="shared" si="140"/>
        <v/>
      </c>
      <c r="CL159" s="117" t="str">
        <f t="shared" si="141"/>
        <v/>
      </c>
      <c r="CM159" s="104" t="str">
        <f t="shared" si="142"/>
        <v/>
      </c>
      <c r="CN159" s="77"/>
      <c r="CO159" s="71"/>
      <c r="CP159" s="74"/>
      <c r="CQ159" s="74"/>
      <c r="CR159" s="118" t="str">
        <f t="shared" si="110"/>
        <v/>
      </c>
      <c r="CS159" s="119">
        <f t="shared" si="143"/>
        <v>0</v>
      </c>
      <c r="CT159" s="119">
        <f t="shared" si="144"/>
        <v>0</v>
      </c>
      <c r="CU159" s="119" t="str">
        <f t="shared" si="145"/>
        <v>0</v>
      </c>
      <c r="CV159" s="119" t="str">
        <f>IF(ISBLANK(CQ159), "", (POWER(CQ159/VLOOKUP(CU159,Anthro_Calc!C:P,13,FALSE),VLOOKUP(CU159,Anthro_Calc!C:P,12,FALSE))-1) / (VLOOKUP(CU159,Anthro_Calc!C:P,14,FALSE)*VLOOKUP(CU159,Anthro_Calc!C:P,12,FALSE)))</f>
        <v/>
      </c>
      <c r="CW159" s="119" t="str">
        <f>IF(ISBLANK(CQ159), "", -3 + (CQ159 -VLOOKUP(CU159,Anthro_Calc!C:P,4,FALSE)) / (VLOOKUP(CU159,Anthro_Calc!C:P,5,FALSE) - VLOOKUP(CU159,Anthro_Calc!C:P,4,FALSE)))</f>
        <v/>
      </c>
      <c r="CX159" s="119" t="str">
        <f>IF(ISBLANK(CQ159), "", 3 + (CQ159 -VLOOKUP(CU159,Anthro_Calc!C:P,10,FALSE)) / (VLOOKUP(CU159,Anthro_Calc!C:P,10,FALSE) - VLOOKUP(CU159,Anthro_Calc!C:P,9,FALSE)))</f>
        <v/>
      </c>
      <c r="CY159" s="128" t="str">
        <f t="shared" si="146"/>
        <v/>
      </c>
      <c r="CZ159" s="117" t="str">
        <f t="shared" si="147"/>
        <v/>
      </c>
      <c r="DA159" s="104" t="str">
        <f t="shared" si="148"/>
        <v/>
      </c>
      <c r="DB159" s="135"/>
    </row>
    <row r="160" spans="1:106" s="80" customFormat="1" ht="15" customHeight="1">
      <c r="A160" s="134">
        <f t="shared" si="100"/>
        <v>156</v>
      </c>
      <c r="B160" s="66"/>
      <c r="C160" s="66"/>
      <c r="D160" s="66"/>
      <c r="E160" s="66"/>
      <c r="F160" s="66"/>
      <c r="G160" s="66"/>
      <c r="H160" s="66"/>
      <c r="I160" s="66"/>
      <c r="J160" s="66"/>
      <c r="K160" s="66"/>
      <c r="L160" s="66"/>
      <c r="M160" s="71"/>
      <c r="N160" s="69" t="str">
        <f t="shared" ca="1" si="111"/>
        <v/>
      </c>
      <c r="O160" s="70"/>
      <c r="P160" s="70"/>
      <c r="Q160" s="71"/>
      <c r="R160" s="82"/>
      <c r="S160" s="72" t="str">
        <f t="shared" si="112"/>
        <v/>
      </c>
      <c r="T160" s="72" t="str">
        <f t="shared" si="113"/>
        <v/>
      </c>
      <c r="U160" s="72" t="str">
        <f t="shared" si="114"/>
        <v/>
      </c>
      <c r="V160" s="72" t="str">
        <f>IF(ISBLANK(R160), "", (POWER(R160/VLOOKUP(U160,Anthro_Calc!C:P,13,FALSE),VLOOKUP(U160,Anthro_Calc!C:P,12,FALSE))-1) / (VLOOKUP(U160,Anthro_Calc!C:P,14,FALSE)*VLOOKUP(U160,Anthro_Calc!C:P,12,FALSE)))</f>
        <v/>
      </c>
      <c r="W160" s="72" t="str">
        <f>IF(ISBLANK(R160), "", -3 + (R160 -VLOOKUP(U160,Anthro_Calc!C:P,4,FALSE)) / (VLOOKUP(U160,Anthro_Calc!C:P,5,FALSE) - VLOOKUP(U160,Anthro_Calc!C:P,4,FALSE)))</f>
        <v/>
      </c>
      <c r="X160" s="72" t="str">
        <f>IF(ISBLANK(R160), "", 3 + (R160 -VLOOKUP(U160,Anthro_Calc!C:P,10,FALSE)) / (VLOOKUP(U160,Anthro_Calc!C:P,10,FALSE) - VLOOKUP(U160,Anthro_Calc!C:P,9,FALSE)))</f>
        <v/>
      </c>
      <c r="Y160" s="120" t="str">
        <f t="shared" si="115"/>
        <v/>
      </c>
      <c r="Z160" s="117" t="str">
        <f t="shared" si="116"/>
        <v/>
      </c>
      <c r="AA160" s="104" t="str">
        <f t="shared" si="117"/>
        <v/>
      </c>
      <c r="AB160" s="71"/>
      <c r="AC160" s="74"/>
      <c r="AD160" s="78"/>
      <c r="AE160" s="75" t="str">
        <f t="shared" si="118"/>
        <v/>
      </c>
      <c r="AF160" s="72">
        <f t="shared" si="119"/>
        <v>0</v>
      </c>
      <c r="AG160" s="72">
        <f t="shared" si="120"/>
        <v>0</v>
      </c>
      <c r="AH160" s="72" t="str">
        <f t="shared" si="121"/>
        <v>0</v>
      </c>
      <c r="AI160" s="72" t="str">
        <f>IF(ISBLANK(AD160), "", (POWER(AD160/VLOOKUP(AH160,Anthro_Calc!C:P,13,FALSE),VLOOKUP(AH160,Anthro_Calc!C:P,12,FALSE))-1) / (VLOOKUP(AH160,Anthro_Calc!C:P,14,FALSE)*VLOOKUP(AH160,Anthro_Calc!C:P,12,FALSE)))</f>
        <v/>
      </c>
      <c r="AJ160" s="72" t="str">
        <f>IF(ISBLANK(AD160), "", -3 + (AD160 -VLOOKUP(AH160,Anthro_Calc!C:P,4,FALSE)) / (VLOOKUP(AH160,Anthro_Calc!C:P,5,FALSE) - VLOOKUP(AH160,Anthro_Calc!C:P,4,FALSE)))</f>
        <v/>
      </c>
      <c r="AK160" s="72" t="str">
        <f>IF(ISBLANK(AD160), "", 3 + (AD160 -VLOOKUP(AH160,Anthro_Calc!C:P,10,FALSE)) / (VLOOKUP(AH160,Anthro_Calc!C:P,10,FALSE) - VLOOKUP(AH160,Anthro_Calc!C:P,9,FALSE)))</f>
        <v/>
      </c>
      <c r="AL160" s="120" t="str">
        <f t="shared" si="122"/>
        <v/>
      </c>
      <c r="AM160" s="117" t="str">
        <f t="shared" si="123"/>
        <v/>
      </c>
      <c r="AN160" s="104" t="str">
        <f t="shared" si="124"/>
        <v/>
      </c>
      <c r="AO160" s="76" t="str">
        <f t="shared" si="101"/>
        <v/>
      </c>
      <c r="AP160" s="77"/>
      <c r="AQ160" s="77" t="str">
        <f t="shared" si="125"/>
        <v/>
      </c>
      <c r="AR160" s="71"/>
      <c r="AS160" s="74"/>
      <c r="AT160" s="82"/>
      <c r="AU160" s="75" t="str">
        <f t="shared" si="102"/>
        <v/>
      </c>
      <c r="AV160" s="72">
        <f t="shared" si="126"/>
        <v>0</v>
      </c>
      <c r="AW160" s="72">
        <f t="shared" si="127"/>
        <v>0</v>
      </c>
      <c r="AX160" s="72" t="str">
        <f t="shared" si="128"/>
        <v>0</v>
      </c>
      <c r="AY160" s="72" t="str">
        <f>IF(ISBLANK(AT160), "", (POWER(AT160/VLOOKUP(AX160,Anthro_Calc!C:P,13,FALSE),VLOOKUP(AX160,Anthro_Calc!C:P,12,FALSE))-1) / (VLOOKUP(AX160,Anthro_Calc!C:P,14,FALSE)*VLOOKUP(AX160,Anthro_Calc!C:P,12,FALSE)))</f>
        <v/>
      </c>
      <c r="AZ160" s="72" t="str">
        <f>IF(ISBLANK(AT160), "", -3 + (AT160 -VLOOKUP(AX160,Anthro_Calc!C:P,4,FALSE)) / (VLOOKUP(AX160,Anthro_Calc!C:P,5,FALSE) - VLOOKUP(AX160,Anthro_Calc!C:P,4,FALSE)))</f>
        <v/>
      </c>
      <c r="BA160" s="72" t="str">
        <f>IF(ISBLANK(AT160), "", 3 + (AT160 -VLOOKUP(AX160,Anthro_Calc!C:P,10,FALSE)) / (VLOOKUP(AX160,Anthro_Calc!C:P,10,FALSE) - VLOOKUP(AX160,Anthro_Calc!C:P,9,FALSE)))</f>
        <v/>
      </c>
      <c r="BB160" s="120" t="str">
        <f t="shared" si="129"/>
        <v/>
      </c>
      <c r="BC160" s="117" t="str">
        <f t="shared" si="130"/>
        <v/>
      </c>
      <c r="BD160" s="104" t="str">
        <f t="shared" si="103"/>
        <v/>
      </c>
      <c r="BE160" s="76" t="str">
        <f t="shared" si="104"/>
        <v/>
      </c>
      <c r="BF160" s="73" t="str">
        <f t="shared" si="131"/>
        <v/>
      </c>
      <c r="BG160" s="73" t="str">
        <f t="shared" si="105"/>
        <v/>
      </c>
      <c r="BH160" s="77"/>
      <c r="BI160" s="133"/>
      <c r="BJ160" s="71"/>
      <c r="BK160" s="74"/>
      <c r="BL160" s="78"/>
      <c r="BM160" s="75" t="str">
        <f t="shared" si="106"/>
        <v/>
      </c>
      <c r="BN160" s="72">
        <f t="shared" si="132"/>
        <v>0</v>
      </c>
      <c r="BO160" s="72">
        <f t="shared" si="149"/>
        <v>0</v>
      </c>
      <c r="BP160" s="72" t="str">
        <f t="shared" si="133"/>
        <v>0</v>
      </c>
      <c r="BQ160" s="72" t="str">
        <f>IF(ISBLANK(BL160), "", (POWER(BL160/VLOOKUP(BP160,Anthro_Calc!C:P,13,FALSE),VLOOKUP(BP160,Anthro_Calc!C:P,12,FALSE))-1) / (VLOOKUP(BP160,Anthro_Calc!C:P,14,FALSE)*VLOOKUP(BP160,Anthro_Calc!C:P,12,FALSE)))</f>
        <v/>
      </c>
      <c r="BR160" s="72" t="str">
        <f>IF(ISBLANK(BL160), "", -3 + (BL160 -VLOOKUP(BP160,Anthro_Calc!C:P,4,FALSE)) / (VLOOKUP(BP160,Anthro_Calc!C:P,5,FALSE) - VLOOKUP(BP160,Anthro_Calc!C:P,4,FALSE)))</f>
        <v/>
      </c>
      <c r="BS160" s="72" t="str">
        <f>IF(ISBLANK(BL160), "", 3 + (BL160 -VLOOKUP(BP160,Anthro_Calc!C:P,10,FALSE)) / (VLOOKUP(BP160,Anthro_Calc!C:P,10,FALSE) - VLOOKUP(BP160,Anthro_Calc!C:P,9,FALSE)))</f>
        <v/>
      </c>
      <c r="BT160" s="120" t="str">
        <f t="shared" si="134"/>
        <v/>
      </c>
      <c r="BU160" s="117" t="str">
        <f t="shared" si="135"/>
        <v/>
      </c>
      <c r="BV160" s="104" t="str">
        <f t="shared" si="136"/>
        <v/>
      </c>
      <c r="BW160" s="73" t="str">
        <f t="shared" si="107"/>
        <v/>
      </c>
      <c r="BX160" s="77"/>
      <c r="BY160" s="73" t="str">
        <f>IF(ISBLANK(BL160), "", VLOOKUP(Z160&amp;" "&amp;BV160&amp;" "&amp;BW160,Graduation_Criteria!$D$2:$E$34,2,FALSE))</f>
        <v/>
      </c>
      <c r="BZ160" s="73" t="str">
        <f t="shared" si="108"/>
        <v/>
      </c>
      <c r="CA160" s="71"/>
      <c r="CB160" s="74"/>
      <c r="CC160" s="74"/>
      <c r="CD160" s="115" t="str">
        <f t="shared" si="109"/>
        <v/>
      </c>
      <c r="CE160" s="79">
        <f t="shared" si="137"/>
        <v>0</v>
      </c>
      <c r="CF160" s="79">
        <f t="shared" si="138"/>
        <v>0</v>
      </c>
      <c r="CG160" s="79" t="str">
        <f t="shared" si="139"/>
        <v>0</v>
      </c>
      <c r="CH160" s="79" t="str">
        <f>IF(ISBLANK(CC160), "", (POWER(CC160/VLOOKUP(CG160,Anthro_Calc!C:P,13,FALSE),VLOOKUP(CG160,Anthro_Calc!C:P,12,FALSE))-1) / (VLOOKUP(CG160,Anthro_Calc!C:P,14,FALSE)*VLOOKUP(CG160,Anthro_Calc!C:P,12,FALSE)))</f>
        <v/>
      </c>
      <c r="CI160" s="79" t="str">
        <f>IF(ISBLANK(CC160), "", -3 + (CC160 -VLOOKUP(CG160,Anthro_Calc!C:P,4,FALSE)) / (VLOOKUP(CG160,Anthro_Calc!C:P,5,FALSE) - VLOOKUP(CG160,Anthro_Calc!C:P,4,FALSE)))</f>
        <v/>
      </c>
      <c r="CJ160" s="79" t="str">
        <f>IF(ISBLANK(CC160), "", 3 + (CC160 -VLOOKUP(CG160,Anthro_Calc!C:P,10,FALSE)) / (VLOOKUP(CG160,Anthro_Calc!C:P,10,FALSE) - VLOOKUP(CG160,Anthro_Calc!C:P,9,FALSE)))</f>
        <v/>
      </c>
      <c r="CK160" s="129" t="str">
        <f t="shared" si="140"/>
        <v/>
      </c>
      <c r="CL160" s="117" t="str">
        <f t="shared" si="141"/>
        <v/>
      </c>
      <c r="CM160" s="104" t="str">
        <f t="shared" si="142"/>
        <v/>
      </c>
      <c r="CN160" s="77"/>
      <c r="CO160" s="71"/>
      <c r="CP160" s="74"/>
      <c r="CQ160" s="74"/>
      <c r="CR160" s="118" t="str">
        <f t="shared" si="110"/>
        <v/>
      </c>
      <c r="CS160" s="119">
        <f t="shared" si="143"/>
        <v>0</v>
      </c>
      <c r="CT160" s="119">
        <f t="shared" si="144"/>
        <v>0</v>
      </c>
      <c r="CU160" s="119" t="str">
        <f t="shared" si="145"/>
        <v>0</v>
      </c>
      <c r="CV160" s="119" t="str">
        <f>IF(ISBLANK(CQ160), "", (POWER(CQ160/VLOOKUP(CU160,Anthro_Calc!C:P,13,FALSE),VLOOKUP(CU160,Anthro_Calc!C:P,12,FALSE))-1) / (VLOOKUP(CU160,Anthro_Calc!C:P,14,FALSE)*VLOOKUP(CU160,Anthro_Calc!C:P,12,FALSE)))</f>
        <v/>
      </c>
      <c r="CW160" s="119" t="str">
        <f>IF(ISBLANK(CQ160), "", -3 + (CQ160 -VLOOKUP(CU160,Anthro_Calc!C:P,4,FALSE)) / (VLOOKUP(CU160,Anthro_Calc!C:P,5,FALSE) - VLOOKUP(CU160,Anthro_Calc!C:P,4,FALSE)))</f>
        <v/>
      </c>
      <c r="CX160" s="119" t="str">
        <f>IF(ISBLANK(CQ160), "", 3 + (CQ160 -VLOOKUP(CU160,Anthro_Calc!C:P,10,FALSE)) / (VLOOKUP(CU160,Anthro_Calc!C:P,10,FALSE) - VLOOKUP(CU160,Anthro_Calc!C:P,9,FALSE)))</f>
        <v/>
      </c>
      <c r="CY160" s="128" t="str">
        <f t="shared" si="146"/>
        <v/>
      </c>
      <c r="CZ160" s="117" t="str">
        <f t="shared" si="147"/>
        <v/>
      </c>
      <c r="DA160" s="104" t="str">
        <f t="shared" si="148"/>
        <v/>
      </c>
      <c r="DB160" s="135"/>
    </row>
    <row r="161" spans="1:106" s="80" customFormat="1" ht="15" customHeight="1">
      <c r="A161" s="134">
        <f t="shared" si="100"/>
        <v>157</v>
      </c>
      <c r="B161" s="66"/>
      <c r="C161" s="66"/>
      <c r="D161" s="66"/>
      <c r="E161" s="66"/>
      <c r="F161" s="66"/>
      <c r="G161" s="66"/>
      <c r="H161" s="66"/>
      <c r="I161" s="66"/>
      <c r="J161" s="66"/>
      <c r="K161" s="66"/>
      <c r="L161" s="66"/>
      <c r="M161" s="71"/>
      <c r="N161" s="69" t="str">
        <f t="shared" ca="1" si="111"/>
        <v/>
      </c>
      <c r="O161" s="70"/>
      <c r="P161" s="70"/>
      <c r="Q161" s="71"/>
      <c r="R161" s="82"/>
      <c r="S161" s="72" t="str">
        <f t="shared" si="112"/>
        <v/>
      </c>
      <c r="T161" s="72" t="str">
        <f t="shared" si="113"/>
        <v/>
      </c>
      <c r="U161" s="72" t="str">
        <f t="shared" si="114"/>
        <v/>
      </c>
      <c r="V161" s="72" t="str">
        <f>IF(ISBLANK(R161), "", (POWER(R161/VLOOKUP(U161,Anthro_Calc!C:P,13,FALSE),VLOOKUP(U161,Anthro_Calc!C:P,12,FALSE))-1) / (VLOOKUP(U161,Anthro_Calc!C:P,14,FALSE)*VLOOKUP(U161,Anthro_Calc!C:P,12,FALSE)))</f>
        <v/>
      </c>
      <c r="W161" s="72" t="str">
        <f>IF(ISBLANK(R161), "", -3 + (R161 -VLOOKUP(U161,Anthro_Calc!C:P,4,FALSE)) / (VLOOKUP(U161,Anthro_Calc!C:P,5,FALSE) - VLOOKUP(U161,Anthro_Calc!C:P,4,FALSE)))</f>
        <v/>
      </c>
      <c r="X161" s="72" t="str">
        <f>IF(ISBLANK(R161), "", 3 + (R161 -VLOOKUP(U161,Anthro_Calc!C:P,10,FALSE)) / (VLOOKUP(U161,Anthro_Calc!C:P,10,FALSE) - VLOOKUP(U161,Anthro_Calc!C:P,9,FALSE)))</f>
        <v/>
      </c>
      <c r="Y161" s="120" t="str">
        <f t="shared" si="115"/>
        <v/>
      </c>
      <c r="Z161" s="117" t="str">
        <f t="shared" si="116"/>
        <v/>
      </c>
      <c r="AA161" s="104" t="str">
        <f t="shared" si="117"/>
        <v/>
      </c>
      <c r="AB161" s="71"/>
      <c r="AC161" s="74"/>
      <c r="AD161" s="78"/>
      <c r="AE161" s="75" t="str">
        <f t="shared" si="118"/>
        <v/>
      </c>
      <c r="AF161" s="72">
        <f t="shared" si="119"/>
        <v>0</v>
      </c>
      <c r="AG161" s="72">
        <f t="shared" si="120"/>
        <v>0</v>
      </c>
      <c r="AH161" s="72" t="str">
        <f t="shared" si="121"/>
        <v>0</v>
      </c>
      <c r="AI161" s="72" t="str">
        <f>IF(ISBLANK(AD161), "", (POWER(AD161/VLOOKUP(AH161,Anthro_Calc!C:P,13,FALSE),VLOOKUP(AH161,Anthro_Calc!C:P,12,FALSE))-1) / (VLOOKUP(AH161,Anthro_Calc!C:P,14,FALSE)*VLOOKUP(AH161,Anthro_Calc!C:P,12,FALSE)))</f>
        <v/>
      </c>
      <c r="AJ161" s="72" t="str">
        <f>IF(ISBLANK(AD161), "", -3 + (AD161 -VLOOKUP(AH161,Anthro_Calc!C:P,4,FALSE)) / (VLOOKUP(AH161,Anthro_Calc!C:P,5,FALSE) - VLOOKUP(AH161,Anthro_Calc!C:P,4,FALSE)))</f>
        <v/>
      </c>
      <c r="AK161" s="72" t="str">
        <f>IF(ISBLANK(AD161), "", 3 + (AD161 -VLOOKUP(AH161,Anthro_Calc!C:P,10,FALSE)) / (VLOOKUP(AH161,Anthro_Calc!C:P,10,FALSE) - VLOOKUP(AH161,Anthro_Calc!C:P,9,FALSE)))</f>
        <v/>
      </c>
      <c r="AL161" s="120" t="str">
        <f t="shared" si="122"/>
        <v/>
      </c>
      <c r="AM161" s="117" t="str">
        <f t="shared" si="123"/>
        <v/>
      </c>
      <c r="AN161" s="104" t="str">
        <f t="shared" si="124"/>
        <v/>
      </c>
      <c r="AO161" s="76" t="str">
        <f t="shared" si="101"/>
        <v/>
      </c>
      <c r="AP161" s="77"/>
      <c r="AQ161" s="77" t="str">
        <f t="shared" si="125"/>
        <v/>
      </c>
      <c r="AR161" s="71"/>
      <c r="AS161" s="74"/>
      <c r="AT161" s="82"/>
      <c r="AU161" s="75" t="str">
        <f t="shared" si="102"/>
        <v/>
      </c>
      <c r="AV161" s="72">
        <f t="shared" si="126"/>
        <v>0</v>
      </c>
      <c r="AW161" s="72">
        <f t="shared" si="127"/>
        <v>0</v>
      </c>
      <c r="AX161" s="72" t="str">
        <f t="shared" si="128"/>
        <v>0</v>
      </c>
      <c r="AY161" s="72" t="str">
        <f>IF(ISBLANK(AT161), "", (POWER(AT161/VLOOKUP(AX161,Anthro_Calc!C:P,13,FALSE),VLOOKUP(AX161,Anthro_Calc!C:P,12,FALSE))-1) / (VLOOKUP(AX161,Anthro_Calc!C:P,14,FALSE)*VLOOKUP(AX161,Anthro_Calc!C:P,12,FALSE)))</f>
        <v/>
      </c>
      <c r="AZ161" s="72" t="str">
        <f>IF(ISBLANK(AT161), "", -3 + (AT161 -VLOOKUP(AX161,Anthro_Calc!C:P,4,FALSE)) / (VLOOKUP(AX161,Anthro_Calc!C:P,5,FALSE) - VLOOKUP(AX161,Anthro_Calc!C:P,4,FALSE)))</f>
        <v/>
      </c>
      <c r="BA161" s="72" t="str">
        <f>IF(ISBLANK(AT161), "", 3 + (AT161 -VLOOKUP(AX161,Anthro_Calc!C:P,10,FALSE)) / (VLOOKUP(AX161,Anthro_Calc!C:P,10,FALSE) - VLOOKUP(AX161,Anthro_Calc!C:P,9,FALSE)))</f>
        <v/>
      </c>
      <c r="BB161" s="120" t="str">
        <f t="shared" si="129"/>
        <v/>
      </c>
      <c r="BC161" s="117" t="str">
        <f t="shared" si="130"/>
        <v/>
      </c>
      <c r="BD161" s="104" t="str">
        <f t="shared" si="103"/>
        <v/>
      </c>
      <c r="BE161" s="76" t="str">
        <f t="shared" si="104"/>
        <v/>
      </c>
      <c r="BF161" s="73" t="str">
        <f t="shared" si="131"/>
        <v/>
      </c>
      <c r="BG161" s="73" t="str">
        <f t="shared" si="105"/>
        <v/>
      </c>
      <c r="BH161" s="77"/>
      <c r="BI161" s="133"/>
      <c r="BJ161" s="71"/>
      <c r="BK161" s="74"/>
      <c r="BL161" s="78"/>
      <c r="BM161" s="75" t="str">
        <f t="shared" si="106"/>
        <v/>
      </c>
      <c r="BN161" s="72">
        <f t="shared" si="132"/>
        <v>0</v>
      </c>
      <c r="BO161" s="72">
        <f t="shared" si="149"/>
        <v>0</v>
      </c>
      <c r="BP161" s="72" t="str">
        <f t="shared" si="133"/>
        <v>0</v>
      </c>
      <c r="BQ161" s="72" t="str">
        <f>IF(ISBLANK(BL161), "", (POWER(BL161/VLOOKUP(BP161,Anthro_Calc!C:P,13,FALSE),VLOOKUP(BP161,Anthro_Calc!C:P,12,FALSE))-1) / (VLOOKUP(BP161,Anthro_Calc!C:P,14,FALSE)*VLOOKUP(BP161,Anthro_Calc!C:P,12,FALSE)))</f>
        <v/>
      </c>
      <c r="BR161" s="72" t="str">
        <f>IF(ISBLANK(BL161), "", -3 + (BL161 -VLOOKUP(BP161,Anthro_Calc!C:P,4,FALSE)) / (VLOOKUP(BP161,Anthro_Calc!C:P,5,FALSE) - VLOOKUP(BP161,Anthro_Calc!C:P,4,FALSE)))</f>
        <v/>
      </c>
      <c r="BS161" s="72" t="str">
        <f>IF(ISBLANK(BL161), "", 3 + (BL161 -VLOOKUP(BP161,Anthro_Calc!C:P,10,FALSE)) / (VLOOKUP(BP161,Anthro_Calc!C:P,10,FALSE) - VLOOKUP(BP161,Anthro_Calc!C:P,9,FALSE)))</f>
        <v/>
      </c>
      <c r="BT161" s="120" t="str">
        <f t="shared" si="134"/>
        <v/>
      </c>
      <c r="BU161" s="117" t="str">
        <f t="shared" si="135"/>
        <v/>
      </c>
      <c r="BV161" s="104" t="str">
        <f t="shared" si="136"/>
        <v/>
      </c>
      <c r="BW161" s="73" t="str">
        <f t="shared" si="107"/>
        <v/>
      </c>
      <c r="BX161" s="77"/>
      <c r="BY161" s="73" t="str">
        <f>IF(ISBLANK(BL161), "", VLOOKUP(Z161&amp;" "&amp;BV161&amp;" "&amp;BW161,Graduation_Criteria!$D$2:$E$34,2,FALSE))</f>
        <v/>
      </c>
      <c r="BZ161" s="73" t="str">
        <f t="shared" si="108"/>
        <v/>
      </c>
      <c r="CA161" s="71"/>
      <c r="CB161" s="74"/>
      <c r="CC161" s="74"/>
      <c r="CD161" s="115" t="str">
        <f t="shared" si="109"/>
        <v/>
      </c>
      <c r="CE161" s="79">
        <f t="shared" si="137"/>
        <v>0</v>
      </c>
      <c r="CF161" s="79">
        <f t="shared" si="138"/>
        <v>0</v>
      </c>
      <c r="CG161" s="79" t="str">
        <f t="shared" si="139"/>
        <v>0</v>
      </c>
      <c r="CH161" s="79" t="str">
        <f>IF(ISBLANK(CC161), "", (POWER(CC161/VLOOKUP(CG161,Anthro_Calc!C:P,13,FALSE),VLOOKUP(CG161,Anthro_Calc!C:P,12,FALSE))-1) / (VLOOKUP(CG161,Anthro_Calc!C:P,14,FALSE)*VLOOKUP(CG161,Anthro_Calc!C:P,12,FALSE)))</f>
        <v/>
      </c>
      <c r="CI161" s="79" t="str">
        <f>IF(ISBLANK(CC161), "", -3 + (CC161 -VLOOKUP(CG161,Anthro_Calc!C:P,4,FALSE)) / (VLOOKUP(CG161,Anthro_Calc!C:P,5,FALSE) - VLOOKUP(CG161,Anthro_Calc!C:P,4,FALSE)))</f>
        <v/>
      </c>
      <c r="CJ161" s="79" t="str">
        <f>IF(ISBLANK(CC161), "", 3 + (CC161 -VLOOKUP(CG161,Anthro_Calc!C:P,10,FALSE)) / (VLOOKUP(CG161,Anthro_Calc!C:P,10,FALSE) - VLOOKUP(CG161,Anthro_Calc!C:P,9,FALSE)))</f>
        <v/>
      </c>
      <c r="CK161" s="129" t="str">
        <f t="shared" si="140"/>
        <v/>
      </c>
      <c r="CL161" s="117" t="str">
        <f t="shared" si="141"/>
        <v/>
      </c>
      <c r="CM161" s="104" t="str">
        <f t="shared" si="142"/>
        <v/>
      </c>
      <c r="CN161" s="77"/>
      <c r="CO161" s="71"/>
      <c r="CP161" s="74"/>
      <c r="CQ161" s="74"/>
      <c r="CR161" s="118" t="str">
        <f t="shared" si="110"/>
        <v/>
      </c>
      <c r="CS161" s="119">
        <f t="shared" si="143"/>
        <v>0</v>
      </c>
      <c r="CT161" s="119">
        <f t="shared" si="144"/>
        <v>0</v>
      </c>
      <c r="CU161" s="119" t="str">
        <f t="shared" si="145"/>
        <v>0</v>
      </c>
      <c r="CV161" s="119" t="str">
        <f>IF(ISBLANK(CQ161), "", (POWER(CQ161/VLOOKUP(CU161,Anthro_Calc!C:P,13,FALSE),VLOOKUP(CU161,Anthro_Calc!C:P,12,FALSE))-1) / (VLOOKUP(CU161,Anthro_Calc!C:P,14,FALSE)*VLOOKUP(CU161,Anthro_Calc!C:P,12,FALSE)))</f>
        <v/>
      </c>
      <c r="CW161" s="119" t="str">
        <f>IF(ISBLANK(CQ161), "", -3 + (CQ161 -VLOOKUP(CU161,Anthro_Calc!C:P,4,FALSE)) / (VLOOKUP(CU161,Anthro_Calc!C:P,5,FALSE) - VLOOKUP(CU161,Anthro_Calc!C:P,4,FALSE)))</f>
        <v/>
      </c>
      <c r="CX161" s="119" t="str">
        <f>IF(ISBLANK(CQ161), "", 3 + (CQ161 -VLOOKUP(CU161,Anthro_Calc!C:P,10,FALSE)) / (VLOOKUP(CU161,Anthro_Calc!C:P,10,FALSE) - VLOOKUP(CU161,Anthro_Calc!C:P,9,FALSE)))</f>
        <v/>
      </c>
      <c r="CY161" s="128" t="str">
        <f t="shared" si="146"/>
        <v/>
      </c>
      <c r="CZ161" s="117" t="str">
        <f t="shared" si="147"/>
        <v/>
      </c>
      <c r="DA161" s="104" t="str">
        <f t="shared" si="148"/>
        <v/>
      </c>
      <c r="DB161" s="135"/>
    </row>
    <row r="162" spans="1:106" s="80" customFormat="1" ht="15" customHeight="1">
      <c r="A162" s="134">
        <f t="shared" si="100"/>
        <v>158</v>
      </c>
      <c r="B162" s="66"/>
      <c r="C162" s="66"/>
      <c r="D162" s="66"/>
      <c r="E162" s="66"/>
      <c r="F162" s="66"/>
      <c r="G162" s="66"/>
      <c r="H162" s="66"/>
      <c r="I162" s="66"/>
      <c r="J162" s="66"/>
      <c r="K162" s="66"/>
      <c r="L162" s="66"/>
      <c r="M162" s="71"/>
      <c r="N162" s="69" t="str">
        <f t="shared" ca="1" si="111"/>
        <v/>
      </c>
      <c r="O162" s="70"/>
      <c r="P162" s="70"/>
      <c r="Q162" s="71"/>
      <c r="R162" s="82"/>
      <c r="S162" s="72" t="str">
        <f t="shared" si="112"/>
        <v/>
      </c>
      <c r="T162" s="72" t="str">
        <f t="shared" si="113"/>
        <v/>
      </c>
      <c r="U162" s="72" t="str">
        <f t="shared" si="114"/>
        <v/>
      </c>
      <c r="V162" s="72" t="str">
        <f>IF(ISBLANK(R162), "", (POWER(R162/VLOOKUP(U162,Anthro_Calc!C:P,13,FALSE),VLOOKUP(U162,Anthro_Calc!C:P,12,FALSE))-1) / (VLOOKUP(U162,Anthro_Calc!C:P,14,FALSE)*VLOOKUP(U162,Anthro_Calc!C:P,12,FALSE)))</f>
        <v/>
      </c>
      <c r="W162" s="72" t="str">
        <f>IF(ISBLANK(R162), "", -3 + (R162 -VLOOKUP(U162,Anthro_Calc!C:P,4,FALSE)) / (VLOOKUP(U162,Anthro_Calc!C:P,5,FALSE) - VLOOKUP(U162,Anthro_Calc!C:P,4,FALSE)))</f>
        <v/>
      </c>
      <c r="X162" s="72" t="str">
        <f>IF(ISBLANK(R162), "", 3 + (R162 -VLOOKUP(U162,Anthro_Calc!C:P,10,FALSE)) / (VLOOKUP(U162,Anthro_Calc!C:P,10,FALSE) - VLOOKUP(U162,Anthro_Calc!C:P,9,FALSE)))</f>
        <v/>
      </c>
      <c r="Y162" s="120" t="str">
        <f t="shared" si="115"/>
        <v/>
      </c>
      <c r="Z162" s="117" t="str">
        <f t="shared" si="116"/>
        <v/>
      </c>
      <c r="AA162" s="104" t="str">
        <f t="shared" si="117"/>
        <v/>
      </c>
      <c r="AB162" s="71"/>
      <c r="AC162" s="74"/>
      <c r="AD162" s="78"/>
      <c r="AE162" s="75" t="str">
        <f t="shared" si="118"/>
        <v/>
      </c>
      <c r="AF162" s="72">
        <f t="shared" si="119"/>
        <v>0</v>
      </c>
      <c r="AG162" s="72">
        <f t="shared" si="120"/>
        <v>0</v>
      </c>
      <c r="AH162" s="72" t="str">
        <f t="shared" si="121"/>
        <v>0</v>
      </c>
      <c r="AI162" s="72" t="str">
        <f>IF(ISBLANK(AD162), "", (POWER(AD162/VLOOKUP(AH162,Anthro_Calc!C:P,13,FALSE),VLOOKUP(AH162,Anthro_Calc!C:P,12,FALSE))-1) / (VLOOKUP(AH162,Anthro_Calc!C:P,14,FALSE)*VLOOKUP(AH162,Anthro_Calc!C:P,12,FALSE)))</f>
        <v/>
      </c>
      <c r="AJ162" s="72" t="str">
        <f>IF(ISBLANK(AD162), "", -3 + (AD162 -VLOOKUP(AH162,Anthro_Calc!C:P,4,FALSE)) / (VLOOKUP(AH162,Anthro_Calc!C:P,5,FALSE) - VLOOKUP(AH162,Anthro_Calc!C:P,4,FALSE)))</f>
        <v/>
      </c>
      <c r="AK162" s="72" t="str">
        <f>IF(ISBLANK(AD162), "", 3 + (AD162 -VLOOKUP(AH162,Anthro_Calc!C:P,10,FALSE)) / (VLOOKUP(AH162,Anthro_Calc!C:P,10,FALSE) - VLOOKUP(AH162,Anthro_Calc!C:P,9,FALSE)))</f>
        <v/>
      </c>
      <c r="AL162" s="120" t="str">
        <f t="shared" si="122"/>
        <v/>
      </c>
      <c r="AM162" s="117" t="str">
        <f t="shared" si="123"/>
        <v/>
      </c>
      <c r="AN162" s="104" t="str">
        <f t="shared" si="124"/>
        <v/>
      </c>
      <c r="AO162" s="76" t="str">
        <f t="shared" si="101"/>
        <v/>
      </c>
      <c r="AP162" s="77"/>
      <c r="AQ162" s="77" t="str">
        <f t="shared" si="125"/>
        <v/>
      </c>
      <c r="AR162" s="71"/>
      <c r="AS162" s="74"/>
      <c r="AT162" s="82"/>
      <c r="AU162" s="75" t="str">
        <f t="shared" si="102"/>
        <v/>
      </c>
      <c r="AV162" s="72">
        <f t="shared" si="126"/>
        <v>0</v>
      </c>
      <c r="AW162" s="72">
        <f t="shared" si="127"/>
        <v>0</v>
      </c>
      <c r="AX162" s="72" t="str">
        <f t="shared" si="128"/>
        <v>0</v>
      </c>
      <c r="AY162" s="72" t="str">
        <f>IF(ISBLANK(AT162), "", (POWER(AT162/VLOOKUP(AX162,Anthro_Calc!C:P,13,FALSE),VLOOKUP(AX162,Anthro_Calc!C:P,12,FALSE))-1) / (VLOOKUP(AX162,Anthro_Calc!C:P,14,FALSE)*VLOOKUP(AX162,Anthro_Calc!C:P,12,FALSE)))</f>
        <v/>
      </c>
      <c r="AZ162" s="72" t="str">
        <f>IF(ISBLANK(AT162), "", -3 + (AT162 -VLOOKUP(AX162,Anthro_Calc!C:P,4,FALSE)) / (VLOOKUP(AX162,Anthro_Calc!C:P,5,FALSE) - VLOOKUP(AX162,Anthro_Calc!C:P,4,FALSE)))</f>
        <v/>
      </c>
      <c r="BA162" s="72" t="str">
        <f>IF(ISBLANK(AT162), "", 3 + (AT162 -VLOOKUP(AX162,Anthro_Calc!C:P,10,FALSE)) / (VLOOKUP(AX162,Anthro_Calc!C:P,10,FALSE) - VLOOKUP(AX162,Anthro_Calc!C:P,9,FALSE)))</f>
        <v/>
      </c>
      <c r="BB162" s="120" t="str">
        <f t="shared" si="129"/>
        <v/>
      </c>
      <c r="BC162" s="117" t="str">
        <f t="shared" si="130"/>
        <v/>
      </c>
      <c r="BD162" s="104" t="str">
        <f t="shared" si="103"/>
        <v/>
      </c>
      <c r="BE162" s="76" t="str">
        <f t="shared" si="104"/>
        <v/>
      </c>
      <c r="BF162" s="73" t="str">
        <f t="shared" si="131"/>
        <v/>
      </c>
      <c r="BG162" s="73" t="str">
        <f t="shared" si="105"/>
        <v/>
      </c>
      <c r="BH162" s="77"/>
      <c r="BI162" s="133"/>
      <c r="BJ162" s="71"/>
      <c r="BK162" s="74"/>
      <c r="BL162" s="78"/>
      <c r="BM162" s="75" t="str">
        <f t="shared" si="106"/>
        <v/>
      </c>
      <c r="BN162" s="72">
        <f t="shared" si="132"/>
        <v>0</v>
      </c>
      <c r="BO162" s="72">
        <f t="shared" si="149"/>
        <v>0</v>
      </c>
      <c r="BP162" s="72" t="str">
        <f t="shared" si="133"/>
        <v>0</v>
      </c>
      <c r="BQ162" s="72" t="str">
        <f>IF(ISBLANK(BL162), "", (POWER(BL162/VLOOKUP(BP162,Anthro_Calc!C:P,13,FALSE),VLOOKUP(BP162,Anthro_Calc!C:P,12,FALSE))-1) / (VLOOKUP(BP162,Anthro_Calc!C:P,14,FALSE)*VLOOKUP(BP162,Anthro_Calc!C:P,12,FALSE)))</f>
        <v/>
      </c>
      <c r="BR162" s="72" t="str">
        <f>IF(ISBLANK(BL162), "", -3 + (BL162 -VLOOKUP(BP162,Anthro_Calc!C:P,4,FALSE)) / (VLOOKUP(BP162,Anthro_Calc!C:P,5,FALSE) - VLOOKUP(BP162,Anthro_Calc!C:P,4,FALSE)))</f>
        <v/>
      </c>
      <c r="BS162" s="72" t="str">
        <f>IF(ISBLANK(BL162), "", 3 + (BL162 -VLOOKUP(BP162,Anthro_Calc!C:P,10,FALSE)) / (VLOOKUP(BP162,Anthro_Calc!C:P,10,FALSE) - VLOOKUP(BP162,Anthro_Calc!C:P,9,FALSE)))</f>
        <v/>
      </c>
      <c r="BT162" s="120" t="str">
        <f t="shared" si="134"/>
        <v/>
      </c>
      <c r="BU162" s="117" t="str">
        <f t="shared" si="135"/>
        <v/>
      </c>
      <c r="BV162" s="104" t="str">
        <f t="shared" si="136"/>
        <v/>
      </c>
      <c r="BW162" s="73" t="str">
        <f t="shared" si="107"/>
        <v/>
      </c>
      <c r="BX162" s="77"/>
      <c r="BY162" s="73" t="str">
        <f>IF(ISBLANK(BL162), "", VLOOKUP(Z162&amp;" "&amp;BV162&amp;" "&amp;BW162,Graduation_Criteria!$D$2:$E$34,2,FALSE))</f>
        <v/>
      </c>
      <c r="BZ162" s="73" t="str">
        <f t="shared" si="108"/>
        <v/>
      </c>
      <c r="CA162" s="71"/>
      <c r="CB162" s="74"/>
      <c r="CC162" s="74"/>
      <c r="CD162" s="115" t="str">
        <f t="shared" si="109"/>
        <v/>
      </c>
      <c r="CE162" s="79">
        <f t="shared" si="137"/>
        <v>0</v>
      </c>
      <c r="CF162" s="79">
        <f t="shared" si="138"/>
        <v>0</v>
      </c>
      <c r="CG162" s="79" t="str">
        <f t="shared" si="139"/>
        <v>0</v>
      </c>
      <c r="CH162" s="79" t="str">
        <f>IF(ISBLANK(CC162), "", (POWER(CC162/VLOOKUP(CG162,Anthro_Calc!C:P,13,FALSE),VLOOKUP(CG162,Anthro_Calc!C:P,12,FALSE))-1) / (VLOOKUP(CG162,Anthro_Calc!C:P,14,FALSE)*VLOOKUP(CG162,Anthro_Calc!C:P,12,FALSE)))</f>
        <v/>
      </c>
      <c r="CI162" s="79" t="str">
        <f>IF(ISBLANK(CC162), "", -3 + (CC162 -VLOOKUP(CG162,Anthro_Calc!C:P,4,FALSE)) / (VLOOKUP(CG162,Anthro_Calc!C:P,5,FALSE) - VLOOKUP(CG162,Anthro_Calc!C:P,4,FALSE)))</f>
        <v/>
      </c>
      <c r="CJ162" s="79" t="str">
        <f>IF(ISBLANK(CC162), "", 3 + (CC162 -VLOOKUP(CG162,Anthro_Calc!C:P,10,FALSE)) / (VLOOKUP(CG162,Anthro_Calc!C:P,10,FALSE) - VLOOKUP(CG162,Anthro_Calc!C:P,9,FALSE)))</f>
        <v/>
      </c>
      <c r="CK162" s="129" t="str">
        <f t="shared" si="140"/>
        <v/>
      </c>
      <c r="CL162" s="117" t="str">
        <f t="shared" si="141"/>
        <v/>
      </c>
      <c r="CM162" s="104" t="str">
        <f t="shared" si="142"/>
        <v/>
      </c>
      <c r="CN162" s="77"/>
      <c r="CO162" s="71"/>
      <c r="CP162" s="74"/>
      <c r="CQ162" s="74"/>
      <c r="CR162" s="118" t="str">
        <f t="shared" si="110"/>
        <v/>
      </c>
      <c r="CS162" s="119">
        <f t="shared" si="143"/>
        <v>0</v>
      </c>
      <c r="CT162" s="119">
        <f t="shared" si="144"/>
        <v>0</v>
      </c>
      <c r="CU162" s="119" t="str">
        <f t="shared" si="145"/>
        <v>0</v>
      </c>
      <c r="CV162" s="119" t="str">
        <f>IF(ISBLANK(CQ162), "", (POWER(CQ162/VLOOKUP(CU162,Anthro_Calc!C:P,13,FALSE),VLOOKUP(CU162,Anthro_Calc!C:P,12,FALSE))-1) / (VLOOKUP(CU162,Anthro_Calc!C:P,14,FALSE)*VLOOKUP(CU162,Anthro_Calc!C:P,12,FALSE)))</f>
        <v/>
      </c>
      <c r="CW162" s="119" t="str">
        <f>IF(ISBLANK(CQ162), "", -3 + (CQ162 -VLOOKUP(CU162,Anthro_Calc!C:P,4,FALSE)) / (VLOOKUP(CU162,Anthro_Calc!C:P,5,FALSE) - VLOOKUP(CU162,Anthro_Calc!C:P,4,FALSE)))</f>
        <v/>
      </c>
      <c r="CX162" s="119" t="str">
        <f>IF(ISBLANK(CQ162), "", 3 + (CQ162 -VLOOKUP(CU162,Anthro_Calc!C:P,10,FALSE)) / (VLOOKUP(CU162,Anthro_Calc!C:P,10,FALSE) - VLOOKUP(CU162,Anthro_Calc!C:P,9,FALSE)))</f>
        <v/>
      </c>
      <c r="CY162" s="128" t="str">
        <f t="shared" si="146"/>
        <v/>
      </c>
      <c r="CZ162" s="117" t="str">
        <f t="shared" si="147"/>
        <v/>
      </c>
      <c r="DA162" s="104" t="str">
        <f t="shared" si="148"/>
        <v/>
      </c>
      <c r="DB162" s="135"/>
    </row>
    <row r="163" spans="1:106" s="80" customFormat="1" ht="15" customHeight="1">
      <c r="A163" s="134">
        <f t="shared" si="100"/>
        <v>159</v>
      </c>
      <c r="B163" s="66"/>
      <c r="C163" s="66"/>
      <c r="D163" s="66"/>
      <c r="E163" s="66"/>
      <c r="F163" s="66"/>
      <c r="G163" s="66"/>
      <c r="H163" s="66"/>
      <c r="I163" s="66"/>
      <c r="J163" s="66"/>
      <c r="K163" s="66"/>
      <c r="L163" s="66"/>
      <c r="M163" s="71"/>
      <c r="N163" s="69" t="str">
        <f t="shared" ca="1" si="111"/>
        <v/>
      </c>
      <c r="O163" s="70"/>
      <c r="P163" s="70"/>
      <c r="Q163" s="71"/>
      <c r="R163" s="82"/>
      <c r="S163" s="72" t="str">
        <f t="shared" si="112"/>
        <v/>
      </c>
      <c r="T163" s="72" t="str">
        <f t="shared" si="113"/>
        <v/>
      </c>
      <c r="U163" s="72" t="str">
        <f t="shared" si="114"/>
        <v/>
      </c>
      <c r="V163" s="72" t="str">
        <f>IF(ISBLANK(R163), "", (POWER(R163/VLOOKUP(U163,Anthro_Calc!C:P,13,FALSE),VLOOKUP(U163,Anthro_Calc!C:P,12,FALSE))-1) / (VLOOKUP(U163,Anthro_Calc!C:P,14,FALSE)*VLOOKUP(U163,Anthro_Calc!C:P,12,FALSE)))</f>
        <v/>
      </c>
      <c r="W163" s="72" t="str">
        <f>IF(ISBLANK(R163), "", -3 + (R163 -VLOOKUP(U163,Anthro_Calc!C:P,4,FALSE)) / (VLOOKUP(U163,Anthro_Calc!C:P,5,FALSE) - VLOOKUP(U163,Anthro_Calc!C:P,4,FALSE)))</f>
        <v/>
      </c>
      <c r="X163" s="72" t="str">
        <f>IF(ISBLANK(R163), "", 3 + (R163 -VLOOKUP(U163,Anthro_Calc!C:P,10,FALSE)) / (VLOOKUP(U163,Anthro_Calc!C:P,10,FALSE) - VLOOKUP(U163,Anthro_Calc!C:P,9,FALSE)))</f>
        <v/>
      </c>
      <c r="Y163" s="120" t="str">
        <f t="shared" si="115"/>
        <v/>
      </c>
      <c r="Z163" s="117" t="str">
        <f t="shared" si="116"/>
        <v/>
      </c>
      <c r="AA163" s="104" t="str">
        <f t="shared" si="117"/>
        <v/>
      </c>
      <c r="AB163" s="71"/>
      <c r="AC163" s="74"/>
      <c r="AD163" s="78"/>
      <c r="AE163" s="75" t="str">
        <f t="shared" si="118"/>
        <v/>
      </c>
      <c r="AF163" s="72">
        <f t="shared" si="119"/>
        <v>0</v>
      </c>
      <c r="AG163" s="72">
        <f t="shared" si="120"/>
        <v>0</v>
      </c>
      <c r="AH163" s="72" t="str">
        <f t="shared" si="121"/>
        <v>0</v>
      </c>
      <c r="AI163" s="72" t="str">
        <f>IF(ISBLANK(AD163), "", (POWER(AD163/VLOOKUP(AH163,Anthro_Calc!C:P,13,FALSE),VLOOKUP(AH163,Anthro_Calc!C:P,12,FALSE))-1) / (VLOOKUP(AH163,Anthro_Calc!C:P,14,FALSE)*VLOOKUP(AH163,Anthro_Calc!C:P,12,FALSE)))</f>
        <v/>
      </c>
      <c r="AJ163" s="72" t="str">
        <f>IF(ISBLANK(AD163), "", -3 + (AD163 -VLOOKUP(AH163,Anthro_Calc!C:P,4,FALSE)) / (VLOOKUP(AH163,Anthro_Calc!C:P,5,FALSE) - VLOOKUP(AH163,Anthro_Calc!C:P,4,FALSE)))</f>
        <v/>
      </c>
      <c r="AK163" s="72" t="str">
        <f>IF(ISBLANK(AD163), "", 3 + (AD163 -VLOOKUP(AH163,Anthro_Calc!C:P,10,FALSE)) / (VLOOKUP(AH163,Anthro_Calc!C:P,10,FALSE) - VLOOKUP(AH163,Anthro_Calc!C:P,9,FALSE)))</f>
        <v/>
      </c>
      <c r="AL163" s="120" t="str">
        <f t="shared" si="122"/>
        <v/>
      </c>
      <c r="AM163" s="117" t="str">
        <f t="shared" si="123"/>
        <v/>
      </c>
      <c r="AN163" s="104" t="str">
        <f t="shared" si="124"/>
        <v/>
      </c>
      <c r="AO163" s="76" t="str">
        <f t="shared" si="101"/>
        <v/>
      </c>
      <c r="AP163" s="77"/>
      <c r="AQ163" s="77" t="str">
        <f t="shared" si="125"/>
        <v/>
      </c>
      <c r="AR163" s="71"/>
      <c r="AS163" s="74"/>
      <c r="AT163" s="82"/>
      <c r="AU163" s="75" t="str">
        <f t="shared" si="102"/>
        <v/>
      </c>
      <c r="AV163" s="72">
        <f t="shared" si="126"/>
        <v>0</v>
      </c>
      <c r="AW163" s="72">
        <f t="shared" si="127"/>
        <v>0</v>
      </c>
      <c r="AX163" s="72" t="str">
        <f t="shared" si="128"/>
        <v>0</v>
      </c>
      <c r="AY163" s="72" t="str">
        <f>IF(ISBLANK(AT163), "", (POWER(AT163/VLOOKUP(AX163,Anthro_Calc!C:P,13,FALSE),VLOOKUP(AX163,Anthro_Calc!C:P,12,FALSE))-1) / (VLOOKUP(AX163,Anthro_Calc!C:P,14,FALSE)*VLOOKUP(AX163,Anthro_Calc!C:P,12,FALSE)))</f>
        <v/>
      </c>
      <c r="AZ163" s="72" t="str">
        <f>IF(ISBLANK(AT163), "", -3 + (AT163 -VLOOKUP(AX163,Anthro_Calc!C:P,4,FALSE)) / (VLOOKUP(AX163,Anthro_Calc!C:P,5,FALSE) - VLOOKUP(AX163,Anthro_Calc!C:P,4,FALSE)))</f>
        <v/>
      </c>
      <c r="BA163" s="72" t="str">
        <f>IF(ISBLANK(AT163), "", 3 + (AT163 -VLOOKUP(AX163,Anthro_Calc!C:P,10,FALSE)) / (VLOOKUP(AX163,Anthro_Calc!C:P,10,FALSE) - VLOOKUP(AX163,Anthro_Calc!C:P,9,FALSE)))</f>
        <v/>
      </c>
      <c r="BB163" s="120" t="str">
        <f t="shared" si="129"/>
        <v/>
      </c>
      <c r="BC163" s="117" t="str">
        <f t="shared" si="130"/>
        <v/>
      </c>
      <c r="BD163" s="104" t="str">
        <f t="shared" si="103"/>
        <v/>
      </c>
      <c r="BE163" s="76" t="str">
        <f t="shared" si="104"/>
        <v/>
      </c>
      <c r="BF163" s="73" t="str">
        <f t="shared" si="131"/>
        <v/>
      </c>
      <c r="BG163" s="73" t="str">
        <f t="shared" si="105"/>
        <v/>
      </c>
      <c r="BH163" s="77"/>
      <c r="BI163" s="133"/>
      <c r="BJ163" s="71"/>
      <c r="BK163" s="74"/>
      <c r="BL163" s="78"/>
      <c r="BM163" s="75" t="str">
        <f t="shared" si="106"/>
        <v/>
      </c>
      <c r="BN163" s="72">
        <f t="shared" si="132"/>
        <v>0</v>
      </c>
      <c r="BO163" s="72">
        <f t="shared" si="149"/>
        <v>0</v>
      </c>
      <c r="BP163" s="72" t="str">
        <f t="shared" si="133"/>
        <v>0</v>
      </c>
      <c r="BQ163" s="72" t="str">
        <f>IF(ISBLANK(BL163), "", (POWER(BL163/VLOOKUP(BP163,Anthro_Calc!C:P,13,FALSE),VLOOKUP(BP163,Anthro_Calc!C:P,12,FALSE))-1) / (VLOOKUP(BP163,Anthro_Calc!C:P,14,FALSE)*VLOOKUP(BP163,Anthro_Calc!C:P,12,FALSE)))</f>
        <v/>
      </c>
      <c r="BR163" s="72" t="str">
        <f>IF(ISBLANK(BL163), "", -3 + (BL163 -VLOOKUP(BP163,Anthro_Calc!C:P,4,FALSE)) / (VLOOKUP(BP163,Anthro_Calc!C:P,5,FALSE) - VLOOKUP(BP163,Anthro_Calc!C:P,4,FALSE)))</f>
        <v/>
      </c>
      <c r="BS163" s="72" t="str">
        <f>IF(ISBLANK(BL163), "", 3 + (BL163 -VLOOKUP(BP163,Anthro_Calc!C:P,10,FALSE)) / (VLOOKUP(BP163,Anthro_Calc!C:P,10,FALSE) - VLOOKUP(BP163,Anthro_Calc!C:P,9,FALSE)))</f>
        <v/>
      </c>
      <c r="BT163" s="120" t="str">
        <f t="shared" si="134"/>
        <v/>
      </c>
      <c r="BU163" s="117" t="str">
        <f t="shared" si="135"/>
        <v/>
      </c>
      <c r="BV163" s="104" t="str">
        <f t="shared" si="136"/>
        <v/>
      </c>
      <c r="BW163" s="73" t="str">
        <f t="shared" si="107"/>
        <v/>
      </c>
      <c r="BX163" s="77"/>
      <c r="BY163" s="73" t="str">
        <f>IF(ISBLANK(BL163), "", VLOOKUP(Z163&amp;" "&amp;BV163&amp;" "&amp;BW163,Graduation_Criteria!$D$2:$E$34,2,FALSE))</f>
        <v/>
      </c>
      <c r="BZ163" s="73" t="str">
        <f t="shared" si="108"/>
        <v/>
      </c>
      <c r="CA163" s="71"/>
      <c r="CB163" s="74"/>
      <c r="CC163" s="74"/>
      <c r="CD163" s="115" t="str">
        <f t="shared" si="109"/>
        <v/>
      </c>
      <c r="CE163" s="79">
        <f t="shared" si="137"/>
        <v>0</v>
      </c>
      <c r="CF163" s="79">
        <f t="shared" si="138"/>
        <v>0</v>
      </c>
      <c r="CG163" s="79" t="str">
        <f t="shared" si="139"/>
        <v>0</v>
      </c>
      <c r="CH163" s="79" t="str">
        <f>IF(ISBLANK(CC163), "", (POWER(CC163/VLOOKUP(CG163,Anthro_Calc!C:P,13,FALSE),VLOOKUP(CG163,Anthro_Calc!C:P,12,FALSE))-1) / (VLOOKUP(CG163,Anthro_Calc!C:P,14,FALSE)*VLOOKUP(CG163,Anthro_Calc!C:P,12,FALSE)))</f>
        <v/>
      </c>
      <c r="CI163" s="79" t="str">
        <f>IF(ISBLANK(CC163), "", -3 + (CC163 -VLOOKUP(CG163,Anthro_Calc!C:P,4,FALSE)) / (VLOOKUP(CG163,Anthro_Calc!C:P,5,FALSE) - VLOOKUP(CG163,Anthro_Calc!C:P,4,FALSE)))</f>
        <v/>
      </c>
      <c r="CJ163" s="79" t="str">
        <f>IF(ISBLANK(CC163), "", 3 + (CC163 -VLOOKUP(CG163,Anthro_Calc!C:P,10,FALSE)) / (VLOOKUP(CG163,Anthro_Calc!C:P,10,FALSE) - VLOOKUP(CG163,Anthro_Calc!C:P,9,FALSE)))</f>
        <v/>
      </c>
      <c r="CK163" s="129" t="str">
        <f t="shared" si="140"/>
        <v/>
      </c>
      <c r="CL163" s="117" t="str">
        <f t="shared" si="141"/>
        <v/>
      </c>
      <c r="CM163" s="104" t="str">
        <f t="shared" si="142"/>
        <v/>
      </c>
      <c r="CN163" s="77"/>
      <c r="CO163" s="71"/>
      <c r="CP163" s="74"/>
      <c r="CQ163" s="74"/>
      <c r="CR163" s="118" t="str">
        <f t="shared" si="110"/>
        <v/>
      </c>
      <c r="CS163" s="119">
        <f t="shared" si="143"/>
        <v>0</v>
      </c>
      <c r="CT163" s="119">
        <f t="shared" si="144"/>
        <v>0</v>
      </c>
      <c r="CU163" s="119" t="str">
        <f t="shared" si="145"/>
        <v>0</v>
      </c>
      <c r="CV163" s="119" t="str">
        <f>IF(ISBLANK(CQ163), "", (POWER(CQ163/VLOOKUP(CU163,Anthro_Calc!C:P,13,FALSE),VLOOKUP(CU163,Anthro_Calc!C:P,12,FALSE))-1) / (VLOOKUP(CU163,Anthro_Calc!C:P,14,FALSE)*VLOOKUP(CU163,Anthro_Calc!C:P,12,FALSE)))</f>
        <v/>
      </c>
      <c r="CW163" s="119" t="str">
        <f>IF(ISBLANK(CQ163), "", -3 + (CQ163 -VLOOKUP(CU163,Anthro_Calc!C:P,4,FALSE)) / (VLOOKUP(CU163,Anthro_Calc!C:P,5,FALSE) - VLOOKUP(CU163,Anthro_Calc!C:P,4,FALSE)))</f>
        <v/>
      </c>
      <c r="CX163" s="119" t="str">
        <f>IF(ISBLANK(CQ163), "", 3 + (CQ163 -VLOOKUP(CU163,Anthro_Calc!C:P,10,FALSE)) / (VLOOKUP(CU163,Anthro_Calc!C:P,10,FALSE) - VLOOKUP(CU163,Anthro_Calc!C:P,9,FALSE)))</f>
        <v/>
      </c>
      <c r="CY163" s="128" t="str">
        <f t="shared" si="146"/>
        <v/>
      </c>
      <c r="CZ163" s="117" t="str">
        <f t="shared" si="147"/>
        <v/>
      </c>
      <c r="DA163" s="104" t="str">
        <f t="shared" si="148"/>
        <v/>
      </c>
      <c r="DB163" s="135"/>
    </row>
    <row r="164" spans="1:106" s="80" customFormat="1" ht="15" customHeight="1">
      <c r="A164" s="134">
        <f t="shared" si="100"/>
        <v>160</v>
      </c>
      <c r="B164" s="66"/>
      <c r="C164" s="66"/>
      <c r="D164" s="66"/>
      <c r="E164" s="66"/>
      <c r="F164" s="66"/>
      <c r="G164" s="66"/>
      <c r="H164" s="66"/>
      <c r="I164" s="66"/>
      <c r="J164" s="66"/>
      <c r="K164" s="66"/>
      <c r="L164" s="66"/>
      <c r="M164" s="71"/>
      <c r="N164" s="69" t="str">
        <f t="shared" ca="1" si="111"/>
        <v/>
      </c>
      <c r="O164" s="70"/>
      <c r="P164" s="70"/>
      <c r="Q164" s="71"/>
      <c r="R164" s="82"/>
      <c r="S164" s="72" t="str">
        <f t="shared" si="112"/>
        <v/>
      </c>
      <c r="T164" s="72" t="str">
        <f t="shared" si="113"/>
        <v/>
      </c>
      <c r="U164" s="72" t="str">
        <f t="shared" si="114"/>
        <v/>
      </c>
      <c r="V164" s="72" t="str">
        <f>IF(ISBLANK(R164), "", (POWER(R164/VLOOKUP(U164,Anthro_Calc!C:P,13,FALSE),VLOOKUP(U164,Anthro_Calc!C:P,12,FALSE))-1) / (VLOOKUP(U164,Anthro_Calc!C:P,14,FALSE)*VLOOKUP(U164,Anthro_Calc!C:P,12,FALSE)))</f>
        <v/>
      </c>
      <c r="W164" s="72" t="str">
        <f>IF(ISBLANK(R164), "", -3 + (R164 -VLOOKUP(U164,Anthro_Calc!C:P,4,FALSE)) / (VLOOKUP(U164,Anthro_Calc!C:P,5,FALSE) - VLOOKUP(U164,Anthro_Calc!C:P,4,FALSE)))</f>
        <v/>
      </c>
      <c r="X164" s="72" t="str">
        <f>IF(ISBLANK(R164), "", 3 + (R164 -VLOOKUP(U164,Anthro_Calc!C:P,10,FALSE)) / (VLOOKUP(U164,Anthro_Calc!C:P,10,FALSE) - VLOOKUP(U164,Anthro_Calc!C:P,9,FALSE)))</f>
        <v/>
      </c>
      <c r="Y164" s="120" t="str">
        <f t="shared" si="115"/>
        <v/>
      </c>
      <c r="Z164" s="117" t="str">
        <f t="shared" si="116"/>
        <v/>
      </c>
      <c r="AA164" s="104" t="str">
        <f t="shared" si="117"/>
        <v/>
      </c>
      <c r="AB164" s="71"/>
      <c r="AC164" s="74"/>
      <c r="AD164" s="78"/>
      <c r="AE164" s="75" t="str">
        <f t="shared" si="118"/>
        <v/>
      </c>
      <c r="AF164" s="72">
        <f t="shared" si="119"/>
        <v>0</v>
      </c>
      <c r="AG164" s="72">
        <f t="shared" si="120"/>
        <v>0</v>
      </c>
      <c r="AH164" s="72" t="str">
        <f t="shared" si="121"/>
        <v>0</v>
      </c>
      <c r="AI164" s="72" t="str">
        <f>IF(ISBLANK(AD164), "", (POWER(AD164/VLOOKUP(AH164,Anthro_Calc!C:P,13,FALSE),VLOOKUP(AH164,Anthro_Calc!C:P,12,FALSE))-1) / (VLOOKUP(AH164,Anthro_Calc!C:P,14,FALSE)*VLOOKUP(AH164,Anthro_Calc!C:P,12,FALSE)))</f>
        <v/>
      </c>
      <c r="AJ164" s="72" t="str">
        <f>IF(ISBLANK(AD164), "", -3 + (AD164 -VLOOKUP(AH164,Anthro_Calc!C:P,4,FALSE)) / (VLOOKUP(AH164,Anthro_Calc!C:P,5,FALSE) - VLOOKUP(AH164,Anthro_Calc!C:P,4,FALSE)))</f>
        <v/>
      </c>
      <c r="AK164" s="72" t="str">
        <f>IF(ISBLANK(AD164), "", 3 + (AD164 -VLOOKUP(AH164,Anthro_Calc!C:P,10,FALSE)) / (VLOOKUP(AH164,Anthro_Calc!C:P,10,FALSE) - VLOOKUP(AH164,Anthro_Calc!C:P,9,FALSE)))</f>
        <v/>
      </c>
      <c r="AL164" s="120" t="str">
        <f t="shared" si="122"/>
        <v/>
      </c>
      <c r="AM164" s="117" t="str">
        <f t="shared" si="123"/>
        <v/>
      </c>
      <c r="AN164" s="104" t="str">
        <f t="shared" si="124"/>
        <v/>
      </c>
      <c r="AO164" s="76" t="str">
        <f t="shared" si="101"/>
        <v/>
      </c>
      <c r="AP164" s="77"/>
      <c r="AQ164" s="77" t="str">
        <f t="shared" si="125"/>
        <v/>
      </c>
      <c r="AR164" s="71"/>
      <c r="AS164" s="74"/>
      <c r="AT164" s="82"/>
      <c r="AU164" s="75" t="str">
        <f t="shared" si="102"/>
        <v/>
      </c>
      <c r="AV164" s="72">
        <f t="shared" si="126"/>
        <v>0</v>
      </c>
      <c r="AW164" s="72">
        <f t="shared" si="127"/>
        <v>0</v>
      </c>
      <c r="AX164" s="72" t="str">
        <f t="shared" si="128"/>
        <v>0</v>
      </c>
      <c r="AY164" s="72" t="str">
        <f>IF(ISBLANK(AT164), "", (POWER(AT164/VLOOKUP(AX164,Anthro_Calc!C:P,13,FALSE),VLOOKUP(AX164,Anthro_Calc!C:P,12,FALSE))-1) / (VLOOKUP(AX164,Anthro_Calc!C:P,14,FALSE)*VLOOKUP(AX164,Anthro_Calc!C:P,12,FALSE)))</f>
        <v/>
      </c>
      <c r="AZ164" s="72" t="str">
        <f>IF(ISBLANK(AT164), "", -3 + (AT164 -VLOOKUP(AX164,Anthro_Calc!C:P,4,FALSE)) / (VLOOKUP(AX164,Anthro_Calc!C:P,5,FALSE) - VLOOKUP(AX164,Anthro_Calc!C:P,4,FALSE)))</f>
        <v/>
      </c>
      <c r="BA164" s="72" t="str">
        <f>IF(ISBLANK(AT164), "", 3 + (AT164 -VLOOKUP(AX164,Anthro_Calc!C:P,10,FALSE)) / (VLOOKUP(AX164,Anthro_Calc!C:P,10,FALSE) - VLOOKUP(AX164,Anthro_Calc!C:P,9,FALSE)))</f>
        <v/>
      </c>
      <c r="BB164" s="120" t="str">
        <f t="shared" si="129"/>
        <v/>
      </c>
      <c r="BC164" s="117" t="str">
        <f t="shared" si="130"/>
        <v/>
      </c>
      <c r="BD164" s="104" t="str">
        <f t="shared" si="103"/>
        <v/>
      </c>
      <c r="BE164" s="76" t="str">
        <f t="shared" si="104"/>
        <v/>
      </c>
      <c r="BF164" s="73" t="str">
        <f t="shared" si="131"/>
        <v/>
      </c>
      <c r="BG164" s="73" t="str">
        <f t="shared" si="105"/>
        <v/>
      </c>
      <c r="BH164" s="77"/>
      <c r="BI164" s="133"/>
      <c r="BJ164" s="71"/>
      <c r="BK164" s="74"/>
      <c r="BL164" s="78"/>
      <c r="BM164" s="75" t="str">
        <f t="shared" si="106"/>
        <v/>
      </c>
      <c r="BN164" s="72">
        <f t="shared" si="132"/>
        <v>0</v>
      </c>
      <c r="BO164" s="72">
        <f t="shared" si="149"/>
        <v>0</v>
      </c>
      <c r="BP164" s="72" t="str">
        <f t="shared" si="133"/>
        <v>0</v>
      </c>
      <c r="BQ164" s="72" t="str">
        <f>IF(ISBLANK(BL164), "", (POWER(BL164/VLOOKUP(BP164,Anthro_Calc!C:P,13,FALSE),VLOOKUP(BP164,Anthro_Calc!C:P,12,FALSE))-1) / (VLOOKUP(BP164,Anthro_Calc!C:P,14,FALSE)*VLOOKUP(BP164,Anthro_Calc!C:P,12,FALSE)))</f>
        <v/>
      </c>
      <c r="BR164" s="72" t="str">
        <f>IF(ISBLANK(BL164), "", -3 + (BL164 -VLOOKUP(BP164,Anthro_Calc!C:P,4,FALSE)) / (VLOOKUP(BP164,Anthro_Calc!C:P,5,FALSE) - VLOOKUP(BP164,Anthro_Calc!C:P,4,FALSE)))</f>
        <v/>
      </c>
      <c r="BS164" s="72" t="str">
        <f>IF(ISBLANK(BL164), "", 3 + (BL164 -VLOOKUP(BP164,Anthro_Calc!C:P,10,FALSE)) / (VLOOKUP(BP164,Anthro_Calc!C:P,10,FALSE) - VLOOKUP(BP164,Anthro_Calc!C:P,9,FALSE)))</f>
        <v/>
      </c>
      <c r="BT164" s="120" t="str">
        <f t="shared" si="134"/>
        <v/>
      </c>
      <c r="BU164" s="117" t="str">
        <f t="shared" si="135"/>
        <v/>
      </c>
      <c r="BV164" s="104" t="str">
        <f t="shared" si="136"/>
        <v/>
      </c>
      <c r="BW164" s="73" t="str">
        <f t="shared" si="107"/>
        <v/>
      </c>
      <c r="BX164" s="77"/>
      <c r="BY164" s="73" t="str">
        <f>IF(ISBLANK(BL164), "", VLOOKUP(Z164&amp;" "&amp;BV164&amp;" "&amp;BW164,Graduation_Criteria!$D$2:$E$34,2,FALSE))</f>
        <v/>
      </c>
      <c r="BZ164" s="73" t="str">
        <f t="shared" si="108"/>
        <v/>
      </c>
      <c r="CA164" s="71"/>
      <c r="CB164" s="74"/>
      <c r="CC164" s="74"/>
      <c r="CD164" s="115" t="str">
        <f t="shared" si="109"/>
        <v/>
      </c>
      <c r="CE164" s="79">
        <f t="shared" si="137"/>
        <v>0</v>
      </c>
      <c r="CF164" s="79">
        <f t="shared" si="138"/>
        <v>0</v>
      </c>
      <c r="CG164" s="79" t="str">
        <f t="shared" si="139"/>
        <v>0</v>
      </c>
      <c r="CH164" s="79" t="str">
        <f>IF(ISBLANK(CC164), "", (POWER(CC164/VLOOKUP(CG164,Anthro_Calc!C:P,13,FALSE),VLOOKUP(CG164,Anthro_Calc!C:P,12,FALSE))-1) / (VLOOKUP(CG164,Anthro_Calc!C:P,14,FALSE)*VLOOKUP(CG164,Anthro_Calc!C:P,12,FALSE)))</f>
        <v/>
      </c>
      <c r="CI164" s="79" t="str">
        <f>IF(ISBLANK(CC164), "", -3 + (CC164 -VLOOKUP(CG164,Anthro_Calc!C:P,4,FALSE)) / (VLOOKUP(CG164,Anthro_Calc!C:P,5,FALSE) - VLOOKUP(CG164,Anthro_Calc!C:P,4,FALSE)))</f>
        <v/>
      </c>
      <c r="CJ164" s="79" t="str">
        <f>IF(ISBLANK(CC164), "", 3 + (CC164 -VLOOKUP(CG164,Anthro_Calc!C:P,10,FALSE)) / (VLOOKUP(CG164,Anthro_Calc!C:P,10,FALSE) - VLOOKUP(CG164,Anthro_Calc!C:P,9,FALSE)))</f>
        <v/>
      </c>
      <c r="CK164" s="129" t="str">
        <f t="shared" si="140"/>
        <v/>
      </c>
      <c r="CL164" s="117" t="str">
        <f t="shared" si="141"/>
        <v/>
      </c>
      <c r="CM164" s="104" t="str">
        <f t="shared" si="142"/>
        <v/>
      </c>
      <c r="CN164" s="77"/>
      <c r="CO164" s="71"/>
      <c r="CP164" s="74"/>
      <c r="CQ164" s="74"/>
      <c r="CR164" s="118" t="str">
        <f t="shared" si="110"/>
        <v/>
      </c>
      <c r="CS164" s="119">
        <f t="shared" si="143"/>
        <v>0</v>
      </c>
      <c r="CT164" s="119">
        <f t="shared" si="144"/>
        <v>0</v>
      </c>
      <c r="CU164" s="119" t="str">
        <f t="shared" si="145"/>
        <v>0</v>
      </c>
      <c r="CV164" s="119" t="str">
        <f>IF(ISBLANK(CQ164), "", (POWER(CQ164/VLOOKUP(CU164,Anthro_Calc!C:P,13,FALSE),VLOOKUP(CU164,Anthro_Calc!C:P,12,FALSE))-1) / (VLOOKUP(CU164,Anthro_Calc!C:P,14,FALSE)*VLOOKUP(CU164,Anthro_Calc!C:P,12,FALSE)))</f>
        <v/>
      </c>
      <c r="CW164" s="119" t="str">
        <f>IF(ISBLANK(CQ164), "", -3 + (CQ164 -VLOOKUP(CU164,Anthro_Calc!C:P,4,FALSE)) / (VLOOKUP(CU164,Anthro_Calc!C:P,5,FALSE) - VLOOKUP(CU164,Anthro_Calc!C:P,4,FALSE)))</f>
        <v/>
      </c>
      <c r="CX164" s="119" t="str">
        <f>IF(ISBLANK(CQ164), "", 3 + (CQ164 -VLOOKUP(CU164,Anthro_Calc!C:P,10,FALSE)) / (VLOOKUP(CU164,Anthro_Calc!C:P,10,FALSE) - VLOOKUP(CU164,Anthro_Calc!C:P,9,FALSE)))</f>
        <v/>
      </c>
      <c r="CY164" s="128" t="str">
        <f t="shared" si="146"/>
        <v/>
      </c>
      <c r="CZ164" s="117" t="str">
        <f t="shared" si="147"/>
        <v/>
      </c>
      <c r="DA164" s="104" t="str">
        <f t="shared" si="148"/>
        <v/>
      </c>
      <c r="DB164" s="135"/>
    </row>
    <row r="165" spans="1:106" s="80" customFormat="1" ht="15" customHeight="1">
      <c r="A165" s="134">
        <f t="shared" si="100"/>
        <v>161</v>
      </c>
      <c r="B165" s="66"/>
      <c r="C165" s="66"/>
      <c r="D165" s="66"/>
      <c r="E165" s="66"/>
      <c r="F165" s="66"/>
      <c r="G165" s="66"/>
      <c r="H165" s="66"/>
      <c r="I165" s="66"/>
      <c r="J165" s="66"/>
      <c r="K165" s="66"/>
      <c r="L165" s="66"/>
      <c r="M165" s="71"/>
      <c r="N165" s="69" t="str">
        <f t="shared" ca="1" si="111"/>
        <v/>
      </c>
      <c r="O165" s="70"/>
      <c r="P165" s="70"/>
      <c r="Q165" s="71"/>
      <c r="R165" s="82"/>
      <c r="S165" s="72" t="str">
        <f t="shared" si="112"/>
        <v/>
      </c>
      <c r="T165" s="72" t="str">
        <f t="shared" si="113"/>
        <v/>
      </c>
      <c r="U165" s="72" t="str">
        <f t="shared" si="114"/>
        <v/>
      </c>
      <c r="V165" s="72" t="str">
        <f>IF(ISBLANK(R165), "", (POWER(R165/VLOOKUP(U165,Anthro_Calc!C:P,13,FALSE),VLOOKUP(U165,Anthro_Calc!C:P,12,FALSE))-1) / (VLOOKUP(U165,Anthro_Calc!C:P,14,FALSE)*VLOOKUP(U165,Anthro_Calc!C:P,12,FALSE)))</f>
        <v/>
      </c>
      <c r="W165" s="72" t="str">
        <f>IF(ISBLANK(R165), "", -3 + (R165 -VLOOKUP(U165,Anthro_Calc!C:P,4,FALSE)) / (VLOOKUP(U165,Anthro_Calc!C:P,5,FALSE) - VLOOKUP(U165,Anthro_Calc!C:P,4,FALSE)))</f>
        <v/>
      </c>
      <c r="X165" s="72" t="str">
        <f>IF(ISBLANK(R165), "", 3 + (R165 -VLOOKUP(U165,Anthro_Calc!C:P,10,FALSE)) / (VLOOKUP(U165,Anthro_Calc!C:P,10,FALSE) - VLOOKUP(U165,Anthro_Calc!C:P,9,FALSE)))</f>
        <v/>
      </c>
      <c r="Y165" s="120" t="str">
        <f t="shared" si="115"/>
        <v/>
      </c>
      <c r="Z165" s="117" t="str">
        <f t="shared" si="116"/>
        <v/>
      </c>
      <c r="AA165" s="104" t="str">
        <f t="shared" si="117"/>
        <v/>
      </c>
      <c r="AB165" s="71"/>
      <c r="AC165" s="74"/>
      <c r="AD165" s="78"/>
      <c r="AE165" s="75" t="str">
        <f t="shared" si="118"/>
        <v/>
      </c>
      <c r="AF165" s="72">
        <f t="shared" si="119"/>
        <v>0</v>
      </c>
      <c r="AG165" s="72">
        <f t="shared" si="120"/>
        <v>0</v>
      </c>
      <c r="AH165" s="72" t="str">
        <f t="shared" si="121"/>
        <v>0</v>
      </c>
      <c r="AI165" s="72" t="str">
        <f>IF(ISBLANK(AD165), "", (POWER(AD165/VLOOKUP(AH165,Anthro_Calc!C:P,13,FALSE),VLOOKUP(AH165,Anthro_Calc!C:P,12,FALSE))-1) / (VLOOKUP(AH165,Anthro_Calc!C:P,14,FALSE)*VLOOKUP(AH165,Anthro_Calc!C:P,12,FALSE)))</f>
        <v/>
      </c>
      <c r="AJ165" s="72" t="str">
        <f>IF(ISBLANK(AD165), "", -3 + (AD165 -VLOOKUP(AH165,Anthro_Calc!C:P,4,FALSE)) / (VLOOKUP(AH165,Anthro_Calc!C:P,5,FALSE) - VLOOKUP(AH165,Anthro_Calc!C:P,4,FALSE)))</f>
        <v/>
      </c>
      <c r="AK165" s="72" t="str">
        <f>IF(ISBLANK(AD165), "", 3 + (AD165 -VLOOKUP(AH165,Anthro_Calc!C:P,10,FALSE)) / (VLOOKUP(AH165,Anthro_Calc!C:P,10,FALSE) - VLOOKUP(AH165,Anthro_Calc!C:P,9,FALSE)))</f>
        <v/>
      </c>
      <c r="AL165" s="120" t="str">
        <f t="shared" si="122"/>
        <v/>
      </c>
      <c r="AM165" s="117" t="str">
        <f t="shared" si="123"/>
        <v/>
      </c>
      <c r="AN165" s="104" t="str">
        <f t="shared" si="124"/>
        <v/>
      </c>
      <c r="AO165" s="76" t="str">
        <f t="shared" si="101"/>
        <v/>
      </c>
      <c r="AP165" s="77"/>
      <c r="AQ165" s="77" t="str">
        <f t="shared" si="125"/>
        <v/>
      </c>
      <c r="AR165" s="71"/>
      <c r="AS165" s="74"/>
      <c r="AT165" s="82"/>
      <c r="AU165" s="75" t="str">
        <f t="shared" si="102"/>
        <v/>
      </c>
      <c r="AV165" s="72">
        <f t="shared" si="126"/>
        <v>0</v>
      </c>
      <c r="AW165" s="72">
        <f t="shared" si="127"/>
        <v>0</v>
      </c>
      <c r="AX165" s="72" t="str">
        <f t="shared" si="128"/>
        <v>0</v>
      </c>
      <c r="AY165" s="72" t="str">
        <f>IF(ISBLANK(AT165), "", (POWER(AT165/VLOOKUP(AX165,Anthro_Calc!C:P,13,FALSE),VLOOKUP(AX165,Anthro_Calc!C:P,12,FALSE))-1) / (VLOOKUP(AX165,Anthro_Calc!C:P,14,FALSE)*VLOOKUP(AX165,Anthro_Calc!C:P,12,FALSE)))</f>
        <v/>
      </c>
      <c r="AZ165" s="72" t="str">
        <f>IF(ISBLANK(AT165), "", -3 + (AT165 -VLOOKUP(AX165,Anthro_Calc!C:P,4,FALSE)) / (VLOOKUP(AX165,Anthro_Calc!C:P,5,FALSE) - VLOOKUP(AX165,Anthro_Calc!C:P,4,FALSE)))</f>
        <v/>
      </c>
      <c r="BA165" s="72" t="str">
        <f>IF(ISBLANK(AT165), "", 3 + (AT165 -VLOOKUP(AX165,Anthro_Calc!C:P,10,FALSE)) / (VLOOKUP(AX165,Anthro_Calc!C:P,10,FALSE) - VLOOKUP(AX165,Anthro_Calc!C:P,9,FALSE)))</f>
        <v/>
      </c>
      <c r="BB165" s="120" t="str">
        <f t="shared" si="129"/>
        <v/>
      </c>
      <c r="BC165" s="117" t="str">
        <f t="shared" si="130"/>
        <v/>
      </c>
      <c r="BD165" s="104" t="str">
        <f t="shared" si="103"/>
        <v/>
      </c>
      <c r="BE165" s="76" t="str">
        <f t="shared" si="104"/>
        <v/>
      </c>
      <c r="BF165" s="73" t="str">
        <f t="shared" si="131"/>
        <v/>
      </c>
      <c r="BG165" s="73" t="str">
        <f t="shared" si="105"/>
        <v/>
      </c>
      <c r="BH165" s="77"/>
      <c r="BI165" s="133"/>
      <c r="BJ165" s="71"/>
      <c r="BK165" s="74"/>
      <c r="BL165" s="78"/>
      <c r="BM165" s="75" t="str">
        <f t="shared" si="106"/>
        <v/>
      </c>
      <c r="BN165" s="72">
        <f t="shared" si="132"/>
        <v>0</v>
      </c>
      <c r="BO165" s="72">
        <f t="shared" si="149"/>
        <v>0</v>
      </c>
      <c r="BP165" s="72" t="str">
        <f t="shared" si="133"/>
        <v>0</v>
      </c>
      <c r="BQ165" s="72" t="str">
        <f>IF(ISBLANK(BL165), "", (POWER(BL165/VLOOKUP(BP165,Anthro_Calc!C:P,13,FALSE),VLOOKUP(BP165,Anthro_Calc!C:P,12,FALSE))-1) / (VLOOKUP(BP165,Anthro_Calc!C:P,14,FALSE)*VLOOKUP(BP165,Anthro_Calc!C:P,12,FALSE)))</f>
        <v/>
      </c>
      <c r="BR165" s="72" t="str">
        <f>IF(ISBLANK(BL165), "", -3 + (BL165 -VLOOKUP(BP165,Anthro_Calc!C:P,4,FALSE)) / (VLOOKUP(BP165,Anthro_Calc!C:P,5,FALSE) - VLOOKUP(BP165,Anthro_Calc!C:P,4,FALSE)))</f>
        <v/>
      </c>
      <c r="BS165" s="72" t="str">
        <f>IF(ISBLANK(BL165), "", 3 + (BL165 -VLOOKUP(BP165,Anthro_Calc!C:P,10,FALSE)) / (VLOOKUP(BP165,Anthro_Calc!C:P,10,FALSE) - VLOOKUP(BP165,Anthro_Calc!C:P,9,FALSE)))</f>
        <v/>
      </c>
      <c r="BT165" s="120" t="str">
        <f t="shared" si="134"/>
        <v/>
      </c>
      <c r="BU165" s="117" t="str">
        <f t="shared" si="135"/>
        <v/>
      </c>
      <c r="BV165" s="104" t="str">
        <f t="shared" si="136"/>
        <v/>
      </c>
      <c r="BW165" s="73" t="str">
        <f t="shared" si="107"/>
        <v/>
      </c>
      <c r="BX165" s="77"/>
      <c r="BY165" s="73" t="str">
        <f>IF(ISBLANK(BL165), "", VLOOKUP(Z165&amp;" "&amp;BV165&amp;" "&amp;BW165,Graduation_Criteria!$D$2:$E$34,2,FALSE))</f>
        <v/>
      </c>
      <c r="BZ165" s="73" t="str">
        <f t="shared" si="108"/>
        <v/>
      </c>
      <c r="CA165" s="71"/>
      <c r="CB165" s="74"/>
      <c r="CC165" s="74"/>
      <c r="CD165" s="115" t="str">
        <f t="shared" si="109"/>
        <v/>
      </c>
      <c r="CE165" s="79">
        <f t="shared" si="137"/>
        <v>0</v>
      </c>
      <c r="CF165" s="79">
        <f t="shared" si="138"/>
        <v>0</v>
      </c>
      <c r="CG165" s="79" t="str">
        <f t="shared" si="139"/>
        <v>0</v>
      </c>
      <c r="CH165" s="79" t="str">
        <f>IF(ISBLANK(CC165), "", (POWER(CC165/VLOOKUP(CG165,Anthro_Calc!C:P,13,FALSE),VLOOKUP(CG165,Anthro_Calc!C:P,12,FALSE))-1) / (VLOOKUP(CG165,Anthro_Calc!C:P,14,FALSE)*VLOOKUP(CG165,Anthro_Calc!C:P,12,FALSE)))</f>
        <v/>
      </c>
      <c r="CI165" s="79" t="str">
        <f>IF(ISBLANK(CC165), "", -3 + (CC165 -VLOOKUP(CG165,Anthro_Calc!C:P,4,FALSE)) / (VLOOKUP(CG165,Anthro_Calc!C:P,5,FALSE) - VLOOKUP(CG165,Anthro_Calc!C:P,4,FALSE)))</f>
        <v/>
      </c>
      <c r="CJ165" s="79" t="str">
        <f>IF(ISBLANK(CC165), "", 3 + (CC165 -VLOOKUP(CG165,Anthro_Calc!C:P,10,FALSE)) / (VLOOKUP(CG165,Anthro_Calc!C:P,10,FALSE) - VLOOKUP(CG165,Anthro_Calc!C:P,9,FALSE)))</f>
        <v/>
      </c>
      <c r="CK165" s="129" t="str">
        <f t="shared" si="140"/>
        <v/>
      </c>
      <c r="CL165" s="117" t="str">
        <f t="shared" si="141"/>
        <v/>
      </c>
      <c r="CM165" s="104" t="str">
        <f t="shared" si="142"/>
        <v/>
      </c>
      <c r="CN165" s="77"/>
      <c r="CO165" s="71"/>
      <c r="CP165" s="74"/>
      <c r="CQ165" s="74"/>
      <c r="CR165" s="118" t="str">
        <f t="shared" si="110"/>
        <v/>
      </c>
      <c r="CS165" s="119">
        <f t="shared" si="143"/>
        <v>0</v>
      </c>
      <c r="CT165" s="119">
        <f t="shared" si="144"/>
        <v>0</v>
      </c>
      <c r="CU165" s="119" t="str">
        <f t="shared" si="145"/>
        <v>0</v>
      </c>
      <c r="CV165" s="119" t="str">
        <f>IF(ISBLANK(CQ165), "", (POWER(CQ165/VLOOKUP(CU165,Anthro_Calc!C:P,13,FALSE),VLOOKUP(CU165,Anthro_Calc!C:P,12,FALSE))-1) / (VLOOKUP(CU165,Anthro_Calc!C:P,14,FALSE)*VLOOKUP(CU165,Anthro_Calc!C:P,12,FALSE)))</f>
        <v/>
      </c>
      <c r="CW165" s="119" t="str">
        <f>IF(ISBLANK(CQ165), "", -3 + (CQ165 -VLOOKUP(CU165,Anthro_Calc!C:P,4,FALSE)) / (VLOOKUP(CU165,Anthro_Calc!C:P,5,FALSE) - VLOOKUP(CU165,Anthro_Calc!C:P,4,FALSE)))</f>
        <v/>
      </c>
      <c r="CX165" s="119" t="str">
        <f>IF(ISBLANK(CQ165), "", 3 + (CQ165 -VLOOKUP(CU165,Anthro_Calc!C:P,10,FALSE)) / (VLOOKUP(CU165,Anthro_Calc!C:P,10,FALSE) - VLOOKUP(CU165,Anthro_Calc!C:P,9,FALSE)))</f>
        <v/>
      </c>
      <c r="CY165" s="128" t="str">
        <f t="shared" si="146"/>
        <v/>
      </c>
      <c r="CZ165" s="117" t="str">
        <f t="shared" si="147"/>
        <v/>
      </c>
      <c r="DA165" s="104" t="str">
        <f t="shared" si="148"/>
        <v/>
      </c>
      <c r="DB165" s="135"/>
    </row>
    <row r="166" spans="1:106" s="80" customFormat="1" ht="15" customHeight="1">
      <c r="A166" s="134">
        <f t="shared" si="100"/>
        <v>162</v>
      </c>
      <c r="B166" s="66"/>
      <c r="C166" s="66"/>
      <c r="D166" s="66"/>
      <c r="E166" s="66"/>
      <c r="F166" s="66"/>
      <c r="G166" s="66"/>
      <c r="H166" s="66"/>
      <c r="I166" s="66"/>
      <c r="J166" s="66"/>
      <c r="K166" s="66"/>
      <c r="L166" s="66"/>
      <c r="M166" s="71"/>
      <c r="N166" s="69" t="str">
        <f t="shared" ca="1" si="111"/>
        <v/>
      </c>
      <c r="O166" s="70"/>
      <c r="P166" s="70"/>
      <c r="Q166" s="71"/>
      <c r="R166" s="82"/>
      <c r="S166" s="72" t="str">
        <f t="shared" si="112"/>
        <v/>
      </c>
      <c r="T166" s="72" t="str">
        <f t="shared" si="113"/>
        <v/>
      </c>
      <c r="U166" s="72" t="str">
        <f t="shared" si="114"/>
        <v/>
      </c>
      <c r="V166" s="72" t="str">
        <f>IF(ISBLANK(R166), "", (POWER(R166/VLOOKUP(U166,Anthro_Calc!C:P,13,FALSE),VLOOKUP(U166,Anthro_Calc!C:P,12,FALSE))-1) / (VLOOKUP(U166,Anthro_Calc!C:P,14,FALSE)*VLOOKUP(U166,Anthro_Calc!C:P,12,FALSE)))</f>
        <v/>
      </c>
      <c r="W166" s="72" t="str">
        <f>IF(ISBLANK(R166), "", -3 + (R166 -VLOOKUP(U166,Anthro_Calc!C:P,4,FALSE)) / (VLOOKUP(U166,Anthro_Calc!C:P,5,FALSE) - VLOOKUP(U166,Anthro_Calc!C:P,4,FALSE)))</f>
        <v/>
      </c>
      <c r="X166" s="72" t="str">
        <f>IF(ISBLANK(R166), "", 3 + (R166 -VLOOKUP(U166,Anthro_Calc!C:P,10,FALSE)) / (VLOOKUP(U166,Anthro_Calc!C:P,10,FALSE) - VLOOKUP(U166,Anthro_Calc!C:P,9,FALSE)))</f>
        <v/>
      </c>
      <c r="Y166" s="120" t="str">
        <f t="shared" si="115"/>
        <v/>
      </c>
      <c r="Z166" s="117" t="str">
        <f t="shared" si="116"/>
        <v/>
      </c>
      <c r="AA166" s="104" t="str">
        <f t="shared" si="117"/>
        <v/>
      </c>
      <c r="AB166" s="71"/>
      <c r="AC166" s="74"/>
      <c r="AD166" s="78"/>
      <c r="AE166" s="75" t="str">
        <f t="shared" si="118"/>
        <v/>
      </c>
      <c r="AF166" s="72">
        <f t="shared" si="119"/>
        <v>0</v>
      </c>
      <c r="AG166" s="72">
        <f t="shared" si="120"/>
        <v>0</v>
      </c>
      <c r="AH166" s="72" t="str">
        <f t="shared" si="121"/>
        <v>0</v>
      </c>
      <c r="AI166" s="72" t="str">
        <f>IF(ISBLANK(AD166), "", (POWER(AD166/VLOOKUP(AH166,Anthro_Calc!C:P,13,FALSE),VLOOKUP(AH166,Anthro_Calc!C:P,12,FALSE))-1) / (VLOOKUP(AH166,Anthro_Calc!C:P,14,FALSE)*VLOOKUP(AH166,Anthro_Calc!C:P,12,FALSE)))</f>
        <v/>
      </c>
      <c r="AJ166" s="72" t="str">
        <f>IF(ISBLANK(AD166), "", -3 + (AD166 -VLOOKUP(AH166,Anthro_Calc!C:P,4,FALSE)) / (VLOOKUP(AH166,Anthro_Calc!C:P,5,FALSE) - VLOOKUP(AH166,Anthro_Calc!C:P,4,FALSE)))</f>
        <v/>
      </c>
      <c r="AK166" s="72" t="str">
        <f>IF(ISBLANK(AD166), "", 3 + (AD166 -VLOOKUP(AH166,Anthro_Calc!C:P,10,FALSE)) / (VLOOKUP(AH166,Anthro_Calc!C:P,10,FALSE) - VLOOKUP(AH166,Anthro_Calc!C:P,9,FALSE)))</f>
        <v/>
      </c>
      <c r="AL166" s="120" t="str">
        <f t="shared" si="122"/>
        <v/>
      </c>
      <c r="AM166" s="117" t="str">
        <f t="shared" si="123"/>
        <v/>
      </c>
      <c r="AN166" s="104" t="str">
        <f t="shared" si="124"/>
        <v/>
      </c>
      <c r="AO166" s="76" t="str">
        <f t="shared" si="101"/>
        <v/>
      </c>
      <c r="AP166" s="77"/>
      <c r="AQ166" s="77" t="str">
        <f t="shared" si="125"/>
        <v/>
      </c>
      <c r="AR166" s="71"/>
      <c r="AS166" s="74"/>
      <c r="AT166" s="82"/>
      <c r="AU166" s="75" t="str">
        <f t="shared" si="102"/>
        <v/>
      </c>
      <c r="AV166" s="72">
        <f t="shared" si="126"/>
        <v>0</v>
      </c>
      <c r="AW166" s="72">
        <f t="shared" si="127"/>
        <v>0</v>
      </c>
      <c r="AX166" s="72" t="str">
        <f t="shared" si="128"/>
        <v>0</v>
      </c>
      <c r="AY166" s="72" t="str">
        <f>IF(ISBLANK(AT166), "", (POWER(AT166/VLOOKUP(AX166,Anthro_Calc!C:P,13,FALSE),VLOOKUP(AX166,Anthro_Calc!C:P,12,FALSE))-1) / (VLOOKUP(AX166,Anthro_Calc!C:P,14,FALSE)*VLOOKUP(AX166,Anthro_Calc!C:P,12,FALSE)))</f>
        <v/>
      </c>
      <c r="AZ166" s="72" t="str">
        <f>IF(ISBLANK(AT166), "", -3 + (AT166 -VLOOKUP(AX166,Anthro_Calc!C:P,4,FALSE)) / (VLOOKUP(AX166,Anthro_Calc!C:P,5,FALSE) - VLOOKUP(AX166,Anthro_Calc!C:P,4,FALSE)))</f>
        <v/>
      </c>
      <c r="BA166" s="72" t="str">
        <f>IF(ISBLANK(AT166), "", 3 + (AT166 -VLOOKUP(AX166,Anthro_Calc!C:P,10,FALSE)) / (VLOOKUP(AX166,Anthro_Calc!C:P,10,FALSE) - VLOOKUP(AX166,Anthro_Calc!C:P,9,FALSE)))</f>
        <v/>
      </c>
      <c r="BB166" s="120" t="str">
        <f t="shared" si="129"/>
        <v/>
      </c>
      <c r="BC166" s="117" t="str">
        <f t="shared" si="130"/>
        <v/>
      </c>
      <c r="BD166" s="104" t="str">
        <f t="shared" si="103"/>
        <v/>
      </c>
      <c r="BE166" s="76" t="str">
        <f t="shared" si="104"/>
        <v/>
      </c>
      <c r="BF166" s="73" t="str">
        <f t="shared" si="131"/>
        <v/>
      </c>
      <c r="BG166" s="73" t="str">
        <f t="shared" si="105"/>
        <v/>
      </c>
      <c r="BH166" s="77"/>
      <c r="BI166" s="133"/>
      <c r="BJ166" s="71"/>
      <c r="BK166" s="74"/>
      <c r="BL166" s="78"/>
      <c r="BM166" s="75" t="str">
        <f t="shared" si="106"/>
        <v/>
      </c>
      <c r="BN166" s="72">
        <f t="shared" si="132"/>
        <v>0</v>
      </c>
      <c r="BO166" s="72">
        <f t="shared" si="149"/>
        <v>0</v>
      </c>
      <c r="BP166" s="72" t="str">
        <f t="shared" si="133"/>
        <v>0</v>
      </c>
      <c r="BQ166" s="72" t="str">
        <f>IF(ISBLANK(BL166), "", (POWER(BL166/VLOOKUP(BP166,Anthro_Calc!C:P,13,FALSE),VLOOKUP(BP166,Anthro_Calc!C:P,12,FALSE))-1) / (VLOOKUP(BP166,Anthro_Calc!C:P,14,FALSE)*VLOOKUP(BP166,Anthro_Calc!C:P,12,FALSE)))</f>
        <v/>
      </c>
      <c r="BR166" s="72" t="str">
        <f>IF(ISBLANK(BL166), "", -3 + (BL166 -VLOOKUP(BP166,Anthro_Calc!C:P,4,FALSE)) / (VLOOKUP(BP166,Anthro_Calc!C:P,5,FALSE) - VLOOKUP(BP166,Anthro_Calc!C:P,4,FALSE)))</f>
        <v/>
      </c>
      <c r="BS166" s="72" t="str">
        <f>IF(ISBLANK(BL166), "", 3 + (BL166 -VLOOKUP(BP166,Anthro_Calc!C:P,10,FALSE)) / (VLOOKUP(BP166,Anthro_Calc!C:P,10,FALSE) - VLOOKUP(BP166,Anthro_Calc!C:P,9,FALSE)))</f>
        <v/>
      </c>
      <c r="BT166" s="120" t="str">
        <f t="shared" si="134"/>
        <v/>
      </c>
      <c r="BU166" s="117" t="str">
        <f t="shared" si="135"/>
        <v/>
      </c>
      <c r="BV166" s="104" t="str">
        <f t="shared" si="136"/>
        <v/>
      </c>
      <c r="BW166" s="73" t="str">
        <f t="shared" si="107"/>
        <v/>
      </c>
      <c r="BX166" s="77"/>
      <c r="BY166" s="73" t="str">
        <f>IF(ISBLANK(BL166), "", VLOOKUP(Z166&amp;" "&amp;BV166&amp;" "&amp;BW166,Graduation_Criteria!$D$2:$E$34,2,FALSE))</f>
        <v/>
      </c>
      <c r="BZ166" s="73" t="str">
        <f t="shared" si="108"/>
        <v/>
      </c>
      <c r="CA166" s="71"/>
      <c r="CB166" s="74"/>
      <c r="CC166" s="74"/>
      <c r="CD166" s="115" t="str">
        <f t="shared" si="109"/>
        <v/>
      </c>
      <c r="CE166" s="79">
        <f t="shared" si="137"/>
        <v>0</v>
      </c>
      <c r="CF166" s="79">
        <f t="shared" si="138"/>
        <v>0</v>
      </c>
      <c r="CG166" s="79" t="str">
        <f t="shared" si="139"/>
        <v>0</v>
      </c>
      <c r="CH166" s="79" t="str">
        <f>IF(ISBLANK(CC166), "", (POWER(CC166/VLOOKUP(CG166,Anthro_Calc!C:P,13,FALSE),VLOOKUP(CG166,Anthro_Calc!C:P,12,FALSE))-1) / (VLOOKUP(CG166,Anthro_Calc!C:P,14,FALSE)*VLOOKUP(CG166,Anthro_Calc!C:P,12,FALSE)))</f>
        <v/>
      </c>
      <c r="CI166" s="79" t="str">
        <f>IF(ISBLANK(CC166), "", -3 + (CC166 -VLOOKUP(CG166,Anthro_Calc!C:P,4,FALSE)) / (VLOOKUP(CG166,Anthro_Calc!C:P,5,FALSE) - VLOOKUP(CG166,Anthro_Calc!C:P,4,FALSE)))</f>
        <v/>
      </c>
      <c r="CJ166" s="79" t="str">
        <f>IF(ISBLANK(CC166), "", 3 + (CC166 -VLOOKUP(CG166,Anthro_Calc!C:P,10,FALSE)) / (VLOOKUP(CG166,Anthro_Calc!C:P,10,FALSE) - VLOOKUP(CG166,Anthro_Calc!C:P,9,FALSE)))</f>
        <v/>
      </c>
      <c r="CK166" s="129" t="str">
        <f t="shared" si="140"/>
        <v/>
      </c>
      <c r="CL166" s="117" t="str">
        <f t="shared" si="141"/>
        <v/>
      </c>
      <c r="CM166" s="104" t="str">
        <f t="shared" si="142"/>
        <v/>
      </c>
      <c r="CN166" s="77"/>
      <c r="CO166" s="71"/>
      <c r="CP166" s="74"/>
      <c r="CQ166" s="74"/>
      <c r="CR166" s="118" t="str">
        <f t="shared" si="110"/>
        <v/>
      </c>
      <c r="CS166" s="119">
        <f t="shared" si="143"/>
        <v>0</v>
      </c>
      <c r="CT166" s="119">
        <f t="shared" si="144"/>
        <v>0</v>
      </c>
      <c r="CU166" s="119" t="str">
        <f t="shared" si="145"/>
        <v>0</v>
      </c>
      <c r="CV166" s="119" t="str">
        <f>IF(ISBLANK(CQ166), "", (POWER(CQ166/VLOOKUP(CU166,Anthro_Calc!C:P,13,FALSE),VLOOKUP(CU166,Anthro_Calc!C:P,12,FALSE))-1) / (VLOOKUP(CU166,Anthro_Calc!C:P,14,FALSE)*VLOOKUP(CU166,Anthro_Calc!C:P,12,FALSE)))</f>
        <v/>
      </c>
      <c r="CW166" s="119" t="str">
        <f>IF(ISBLANK(CQ166), "", -3 + (CQ166 -VLOOKUP(CU166,Anthro_Calc!C:P,4,FALSE)) / (VLOOKUP(CU166,Anthro_Calc!C:P,5,FALSE) - VLOOKUP(CU166,Anthro_Calc!C:P,4,FALSE)))</f>
        <v/>
      </c>
      <c r="CX166" s="119" t="str">
        <f>IF(ISBLANK(CQ166), "", 3 + (CQ166 -VLOOKUP(CU166,Anthro_Calc!C:P,10,FALSE)) / (VLOOKUP(CU166,Anthro_Calc!C:P,10,FALSE) - VLOOKUP(CU166,Anthro_Calc!C:P,9,FALSE)))</f>
        <v/>
      </c>
      <c r="CY166" s="128" t="str">
        <f t="shared" si="146"/>
        <v/>
      </c>
      <c r="CZ166" s="117" t="str">
        <f t="shared" si="147"/>
        <v/>
      </c>
      <c r="DA166" s="104" t="str">
        <f t="shared" si="148"/>
        <v/>
      </c>
      <c r="DB166" s="135"/>
    </row>
    <row r="167" spans="1:106" s="80" customFormat="1" ht="15" customHeight="1">
      <c r="A167" s="134">
        <f t="shared" si="100"/>
        <v>163</v>
      </c>
      <c r="B167" s="66"/>
      <c r="C167" s="66"/>
      <c r="D167" s="66"/>
      <c r="E167" s="66"/>
      <c r="F167" s="66"/>
      <c r="G167" s="66"/>
      <c r="H167" s="66"/>
      <c r="I167" s="66"/>
      <c r="J167" s="66"/>
      <c r="K167" s="66"/>
      <c r="L167" s="66"/>
      <c r="M167" s="71"/>
      <c r="N167" s="69" t="str">
        <f t="shared" ca="1" si="111"/>
        <v/>
      </c>
      <c r="O167" s="70"/>
      <c r="P167" s="70"/>
      <c r="Q167" s="71"/>
      <c r="R167" s="82"/>
      <c r="S167" s="72" t="str">
        <f t="shared" si="112"/>
        <v/>
      </c>
      <c r="T167" s="72" t="str">
        <f t="shared" si="113"/>
        <v/>
      </c>
      <c r="U167" s="72" t="str">
        <f t="shared" si="114"/>
        <v/>
      </c>
      <c r="V167" s="72" t="str">
        <f>IF(ISBLANK(R167), "", (POWER(R167/VLOOKUP(U167,Anthro_Calc!C:P,13,FALSE),VLOOKUP(U167,Anthro_Calc!C:P,12,FALSE))-1) / (VLOOKUP(U167,Anthro_Calc!C:P,14,FALSE)*VLOOKUP(U167,Anthro_Calc!C:P,12,FALSE)))</f>
        <v/>
      </c>
      <c r="W167" s="72" t="str">
        <f>IF(ISBLANK(R167), "", -3 + (R167 -VLOOKUP(U167,Anthro_Calc!C:P,4,FALSE)) / (VLOOKUP(U167,Anthro_Calc!C:P,5,FALSE) - VLOOKUP(U167,Anthro_Calc!C:P,4,FALSE)))</f>
        <v/>
      </c>
      <c r="X167" s="72" t="str">
        <f>IF(ISBLANK(R167), "", 3 + (R167 -VLOOKUP(U167,Anthro_Calc!C:P,10,FALSE)) / (VLOOKUP(U167,Anthro_Calc!C:P,10,FALSE) - VLOOKUP(U167,Anthro_Calc!C:P,9,FALSE)))</f>
        <v/>
      </c>
      <c r="Y167" s="120" t="str">
        <f t="shared" si="115"/>
        <v/>
      </c>
      <c r="Z167" s="117" t="str">
        <f t="shared" si="116"/>
        <v/>
      </c>
      <c r="AA167" s="104" t="str">
        <f t="shared" si="117"/>
        <v/>
      </c>
      <c r="AB167" s="71"/>
      <c r="AC167" s="74"/>
      <c r="AD167" s="78"/>
      <c r="AE167" s="75" t="str">
        <f t="shared" si="118"/>
        <v/>
      </c>
      <c r="AF167" s="72">
        <f t="shared" si="119"/>
        <v>0</v>
      </c>
      <c r="AG167" s="72">
        <f t="shared" si="120"/>
        <v>0</v>
      </c>
      <c r="AH167" s="72" t="str">
        <f t="shared" si="121"/>
        <v>0</v>
      </c>
      <c r="AI167" s="72" t="str">
        <f>IF(ISBLANK(AD167), "", (POWER(AD167/VLOOKUP(AH167,Anthro_Calc!C:P,13,FALSE),VLOOKUP(AH167,Anthro_Calc!C:P,12,FALSE))-1) / (VLOOKUP(AH167,Anthro_Calc!C:P,14,FALSE)*VLOOKUP(AH167,Anthro_Calc!C:P,12,FALSE)))</f>
        <v/>
      </c>
      <c r="AJ167" s="72" t="str">
        <f>IF(ISBLANK(AD167), "", -3 + (AD167 -VLOOKUP(AH167,Anthro_Calc!C:P,4,FALSE)) / (VLOOKUP(AH167,Anthro_Calc!C:P,5,FALSE) - VLOOKUP(AH167,Anthro_Calc!C:P,4,FALSE)))</f>
        <v/>
      </c>
      <c r="AK167" s="72" t="str">
        <f>IF(ISBLANK(AD167), "", 3 + (AD167 -VLOOKUP(AH167,Anthro_Calc!C:P,10,FALSE)) / (VLOOKUP(AH167,Anthro_Calc!C:P,10,FALSE) - VLOOKUP(AH167,Anthro_Calc!C:P,9,FALSE)))</f>
        <v/>
      </c>
      <c r="AL167" s="120" t="str">
        <f t="shared" si="122"/>
        <v/>
      </c>
      <c r="AM167" s="117" t="str">
        <f t="shared" si="123"/>
        <v/>
      </c>
      <c r="AN167" s="104" t="str">
        <f t="shared" si="124"/>
        <v/>
      </c>
      <c r="AO167" s="76" t="str">
        <f t="shared" si="101"/>
        <v/>
      </c>
      <c r="AP167" s="77"/>
      <c r="AQ167" s="77" t="str">
        <f t="shared" si="125"/>
        <v/>
      </c>
      <c r="AR167" s="71"/>
      <c r="AS167" s="74"/>
      <c r="AT167" s="82"/>
      <c r="AU167" s="75" t="str">
        <f t="shared" si="102"/>
        <v/>
      </c>
      <c r="AV167" s="72">
        <f t="shared" si="126"/>
        <v>0</v>
      </c>
      <c r="AW167" s="72">
        <f t="shared" si="127"/>
        <v>0</v>
      </c>
      <c r="AX167" s="72" t="str">
        <f t="shared" si="128"/>
        <v>0</v>
      </c>
      <c r="AY167" s="72" t="str">
        <f>IF(ISBLANK(AT167), "", (POWER(AT167/VLOOKUP(AX167,Anthro_Calc!C:P,13,FALSE),VLOOKUP(AX167,Anthro_Calc!C:P,12,FALSE))-1) / (VLOOKUP(AX167,Anthro_Calc!C:P,14,FALSE)*VLOOKUP(AX167,Anthro_Calc!C:P,12,FALSE)))</f>
        <v/>
      </c>
      <c r="AZ167" s="72" t="str">
        <f>IF(ISBLANK(AT167), "", -3 + (AT167 -VLOOKUP(AX167,Anthro_Calc!C:P,4,FALSE)) / (VLOOKUP(AX167,Anthro_Calc!C:P,5,FALSE) - VLOOKUP(AX167,Anthro_Calc!C:P,4,FALSE)))</f>
        <v/>
      </c>
      <c r="BA167" s="72" t="str">
        <f>IF(ISBLANK(AT167), "", 3 + (AT167 -VLOOKUP(AX167,Anthro_Calc!C:P,10,FALSE)) / (VLOOKUP(AX167,Anthro_Calc!C:P,10,FALSE) - VLOOKUP(AX167,Anthro_Calc!C:P,9,FALSE)))</f>
        <v/>
      </c>
      <c r="BB167" s="120" t="str">
        <f t="shared" si="129"/>
        <v/>
      </c>
      <c r="BC167" s="117" t="str">
        <f t="shared" si="130"/>
        <v/>
      </c>
      <c r="BD167" s="104" t="str">
        <f t="shared" si="103"/>
        <v/>
      </c>
      <c r="BE167" s="76" t="str">
        <f t="shared" si="104"/>
        <v/>
      </c>
      <c r="BF167" s="73" t="str">
        <f t="shared" si="131"/>
        <v/>
      </c>
      <c r="BG167" s="73" t="str">
        <f t="shared" si="105"/>
        <v/>
      </c>
      <c r="BH167" s="77"/>
      <c r="BI167" s="133"/>
      <c r="BJ167" s="71"/>
      <c r="BK167" s="74"/>
      <c r="BL167" s="78"/>
      <c r="BM167" s="75" t="str">
        <f t="shared" si="106"/>
        <v/>
      </c>
      <c r="BN167" s="72">
        <f t="shared" si="132"/>
        <v>0</v>
      </c>
      <c r="BO167" s="72">
        <f t="shared" si="149"/>
        <v>0</v>
      </c>
      <c r="BP167" s="72" t="str">
        <f t="shared" si="133"/>
        <v>0</v>
      </c>
      <c r="BQ167" s="72" t="str">
        <f>IF(ISBLANK(BL167), "", (POWER(BL167/VLOOKUP(BP167,Anthro_Calc!C:P,13,FALSE),VLOOKUP(BP167,Anthro_Calc!C:P,12,FALSE))-1) / (VLOOKUP(BP167,Anthro_Calc!C:P,14,FALSE)*VLOOKUP(BP167,Anthro_Calc!C:P,12,FALSE)))</f>
        <v/>
      </c>
      <c r="BR167" s="72" t="str">
        <f>IF(ISBLANK(BL167), "", -3 + (BL167 -VLOOKUP(BP167,Anthro_Calc!C:P,4,FALSE)) / (VLOOKUP(BP167,Anthro_Calc!C:P,5,FALSE) - VLOOKUP(BP167,Anthro_Calc!C:P,4,FALSE)))</f>
        <v/>
      </c>
      <c r="BS167" s="72" t="str">
        <f>IF(ISBLANK(BL167), "", 3 + (BL167 -VLOOKUP(BP167,Anthro_Calc!C:P,10,FALSE)) / (VLOOKUP(BP167,Anthro_Calc!C:P,10,FALSE) - VLOOKUP(BP167,Anthro_Calc!C:P,9,FALSE)))</f>
        <v/>
      </c>
      <c r="BT167" s="120" t="str">
        <f t="shared" si="134"/>
        <v/>
      </c>
      <c r="BU167" s="117" t="str">
        <f t="shared" si="135"/>
        <v/>
      </c>
      <c r="BV167" s="104" t="str">
        <f t="shared" si="136"/>
        <v/>
      </c>
      <c r="BW167" s="73" t="str">
        <f t="shared" si="107"/>
        <v/>
      </c>
      <c r="BX167" s="77"/>
      <c r="BY167" s="73" t="str">
        <f>IF(ISBLANK(BL167), "", VLOOKUP(Z167&amp;" "&amp;BV167&amp;" "&amp;BW167,Graduation_Criteria!$D$2:$E$34,2,FALSE))</f>
        <v/>
      </c>
      <c r="BZ167" s="73" t="str">
        <f t="shared" si="108"/>
        <v/>
      </c>
      <c r="CA167" s="71"/>
      <c r="CB167" s="74"/>
      <c r="CC167" s="74"/>
      <c r="CD167" s="115" t="str">
        <f t="shared" si="109"/>
        <v/>
      </c>
      <c r="CE167" s="79">
        <f t="shared" si="137"/>
        <v>0</v>
      </c>
      <c r="CF167" s="79">
        <f t="shared" si="138"/>
        <v>0</v>
      </c>
      <c r="CG167" s="79" t="str">
        <f t="shared" si="139"/>
        <v>0</v>
      </c>
      <c r="CH167" s="79" t="str">
        <f>IF(ISBLANK(CC167), "", (POWER(CC167/VLOOKUP(CG167,Anthro_Calc!C:P,13,FALSE),VLOOKUP(CG167,Anthro_Calc!C:P,12,FALSE))-1) / (VLOOKUP(CG167,Anthro_Calc!C:P,14,FALSE)*VLOOKUP(CG167,Anthro_Calc!C:P,12,FALSE)))</f>
        <v/>
      </c>
      <c r="CI167" s="79" t="str">
        <f>IF(ISBLANK(CC167), "", -3 + (CC167 -VLOOKUP(CG167,Anthro_Calc!C:P,4,FALSE)) / (VLOOKUP(CG167,Anthro_Calc!C:P,5,FALSE) - VLOOKUP(CG167,Anthro_Calc!C:P,4,FALSE)))</f>
        <v/>
      </c>
      <c r="CJ167" s="79" t="str">
        <f>IF(ISBLANK(CC167), "", 3 + (CC167 -VLOOKUP(CG167,Anthro_Calc!C:P,10,FALSE)) / (VLOOKUP(CG167,Anthro_Calc!C:P,10,FALSE) - VLOOKUP(CG167,Anthro_Calc!C:P,9,FALSE)))</f>
        <v/>
      </c>
      <c r="CK167" s="129" t="str">
        <f t="shared" si="140"/>
        <v/>
      </c>
      <c r="CL167" s="117" t="str">
        <f t="shared" si="141"/>
        <v/>
      </c>
      <c r="CM167" s="104" t="str">
        <f t="shared" si="142"/>
        <v/>
      </c>
      <c r="CN167" s="77"/>
      <c r="CO167" s="71"/>
      <c r="CP167" s="74"/>
      <c r="CQ167" s="74"/>
      <c r="CR167" s="118" t="str">
        <f t="shared" si="110"/>
        <v/>
      </c>
      <c r="CS167" s="119">
        <f t="shared" si="143"/>
        <v>0</v>
      </c>
      <c r="CT167" s="119">
        <f t="shared" si="144"/>
        <v>0</v>
      </c>
      <c r="CU167" s="119" t="str">
        <f t="shared" si="145"/>
        <v>0</v>
      </c>
      <c r="CV167" s="119" t="str">
        <f>IF(ISBLANK(CQ167), "", (POWER(CQ167/VLOOKUP(CU167,Anthro_Calc!C:P,13,FALSE),VLOOKUP(CU167,Anthro_Calc!C:P,12,FALSE))-1) / (VLOOKUP(CU167,Anthro_Calc!C:P,14,FALSE)*VLOOKUP(CU167,Anthro_Calc!C:P,12,FALSE)))</f>
        <v/>
      </c>
      <c r="CW167" s="119" t="str">
        <f>IF(ISBLANK(CQ167), "", -3 + (CQ167 -VLOOKUP(CU167,Anthro_Calc!C:P,4,FALSE)) / (VLOOKUP(CU167,Anthro_Calc!C:P,5,FALSE) - VLOOKUP(CU167,Anthro_Calc!C:P,4,FALSE)))</f>
        <v/>
      </c>
      <c r="CX167" s="119" t="str">
        <f>IF(ISBLANK(CQ167), "", 3 + (CQ167 -VLOOKUP(CU167,Anthro_Calc!C:P,10,FALSE)) / (VLOOKUP(CU167,Anthro_Calc!C:P,10,FALSE) - VLOOKUP(CU167,Anthro_Calc!C:P,9,FALSE)))</f>
        <v/>
      </c>
      <c r="CY167" s="128" t="str">
        <f t="shared" si="146"/>
        <v/>
      </c>
      <c r="CZ167" s="117" t="str">
        <f t="shared" si="147"/>
        <v/>
      </c>
      <c r="DA167" s="104" t="str">
        <f t="shared" si="148"/>
        <v/>
      </c>
      <c r="DB167" s="135"/>
    </row>
    <row r="168" spans="1:106" s="80" customFormat="1" ht="15" customHeight="1">
      <c r="A168" s="134">
        <f t="shared" si="100"/>
        <v>164</v>
      </c>
      <c r="B168" s="66"/>
      <c r="C168" s="66"/>
      <c r="D168" s="66"/>
      <c r="E168" s="66"/>
      <c r="F168" s="66"/>
      <c r="G168" s="66"/>
      <c r="H168" s="66"/>
      <c r="I168" s="66"/>
      <c r="J168" s="66"/>
      <c r="K168" s="66"/>
      <c r="L168" s="66"/>
      <c r="M168" s="71"/>
      <c r="N168" s="69" t="str">
        <f t="shared" ca="1" si="111"/>
        <v/>
      </c>
      <c r="O168" s="70"/>
      <c r="P168" s="70"/>
      <c r="Q168" s="71"/>
      <c r="R168" s="82"/>
      <c r="S168" s="72" t="str">
        <f t="shared" si="112"/>
        <v/>
      </c>
      <c r="T168" s="72" t="str">
        <f t="shared" si="113"/>
        <v/>
      </c>
      <c r="U168" s="72" t="str">
        <f t="shared" si="114"/>
        <v/>
      </c>
      <c r="V168" s="72" t="str">
        <f>IF(ISBLANK(R168), "", (POWER(R168/VLOOKUP(U168,Anthro_Calc!C:P,13,FALSE),VLOOKUP(U168,Anthro_Calc!C:P,12,FALSE))-1) / (VLOOKUP(U168,Anthro_Calc!C:P,14,FALSE)*VLOOKUP(U168,Anthro_Calc!C:P,12,FALSE)))</f>
        <v/>
      </c>
      <c r="W168" s="72" t="str">
        <f>IF(ISBLANK(R168), "", -3 + (R168 -VLOOKUP(U168,Anthro_Calc!C:P,4,FALSE)) / (VLOOKUP(U168,Anthro_Calc!C:P,5,FALSE) - VLOOKUP(U168,Anthro_Calc!C:P,4,FALSE)))</f>
        <v/>
      </c>
      <c r="X168" s="72" t="str">
        <f>IF(ISBLANK(R168), "", 3 + (R168 -VLOOKUP(U168,Anthro_Calc!C:P,10,FALSE)) / (VLOOKUP(U168,Anthro_Calc!C:P,10,FALSE) - VLOOKUP(U168,Anthro_Calc!C:P,9,FALSE)))</f>
        <v/>
      </c>
      <c r="Y168" s="120" t="str">
        <f t="shared" si="115"/>
        <v/>
      </c>
      <c r="Z168" s="117" t="str">
        <f t="shared" si="116"/>
        <v/>
      </c>
      <c r="AA168" s="104" t="str">
        <f t="shared" si="117"/>
        <v/>
      </c>
      <c r="AB168" s="71"/>
      <c r="AC168" s="74"/>
      <c r="AD168" s="78"/>
      <c r="AE168" s="75" t="str">
        <f t="shared" si="118"/>
        <v/>
      </c>
      <c r="AF168" s="72">
        <f t="shared" si="119"/>
        <v>0</v>
      </c>
      <c r="AG168" s="72">
        <f t="shared" si="120"/>
        <v>0</v>
      </c>
      <c r="AH168" s="72" t="str">
        <f t="shared" si="121"/>
        <v>0</v>
      </c>
      <c r="AI168" s="72" t="str">
        <f>IF(ISBLANK(AD168), "", (POWER(AD168/VLOOKUP(AH168,Anthro_Calc!C:P,13,FALSE),VLOOKUP(AH168,Anthro_Calc!C:P,12,FALSE))-1) / (VLOOKUP(AH168,Anthro_Calc!C:P,14,FALSE)*VLOOKUP(AH168,Anthro_Calc!C:P,12,FALSE)))</f>
        <v/>
      </c>
      <c r="AJ168" s="72" t="str">
        <f>IF(ISBLANK(AD168), "", -3 + (AD168 -VLOOKUP(AH168,Anthro_Calc!C:P,4,FALSE)) / (VLOOKUP(AH168,Anthro_Calc!C:P,5,FALSE) - VLOOKUP(AH168,Anthro_Calc!C:P,4,FALSE)))</f>
        <v/>
      </c>
      <c r="AK168" s="72" t="str">
        <f>IF(ISBLANK(AD168), "", 3 + (AD168 -VLOOKUP(AH168,Anthro_Calc!C:P,10,FALSE)) / (VLOOKUP(AH168,Anthro_Calc!C:P,10,FALSE) - VLOOKUP(AH168,Anthro_Calc!C:P,9,FALSE)))</f>
        <v/>
      </c>
      <c r="AL168" s="120" t="str">
        <f t="shared" si="122"/>
        <v/>
      </c>
      <c r="AM168" s="117" t="str">
        <f t="shared" si="123"/>
        <v/>
      </c>
      <c r="AN168" s="104" t="str">
        <f t="shared" si="124"/>
        <v/>
      </c>
      <c r="AO168" s="76" t="str">
        <f t="shared" si="101"/>
        <v/>
      </c>
      <c r="AP168" s="77"/>
      <c r="AQ168" s="77" t="str">
        <f t="shared" si="125"/>
        <v/>
      </c>
      <c r="AR168" s="71"/>
      <c r="AS168" s="74"/>
      <c r="AT168" s="82"/>
      <c r="AU168" s="75" t="str">
        <f t="shared" si="102"/>
        <v/>
      </c>
      <c r="AV168" s="72">
        <f t="shared" si="126"/>
        <v>0</v>
      </c>
      <c r="AW168" s="72">
        <f t="shared" si="127"/>
        <v>0</v>
      </c>
      <c r="AX168" s="72" t="str">
        <f t="shared" si="128"/>
        <v>0</v>
      </c>
      <c r="AY168" s="72" t="str">
        <f>IF(ISBLANK(AT168), "", (POWER(AT168/VLOOKUP(AX168,Anthro_Calc!C:P,13,FALSE),VLOOKUP(AX168,Anthro_Calc!C:P,12,FALSE))-1) / (VLOOKUP(AX168,Anthro_Calc!C:P,14,FALSE)*VLOOKUP(AX168,Anthro_Calc!C:P,12,FALSE)))</f>
        <v/>
      </c>
      <c r="AZ168" s="72" t="str">
        <f>IF(ISBLANK(AT168), "", -3 + (AT168 -VLOOKUP(AX168,Anthro_Calc!C:P,4,FALSE)) / (VLOOKUP(AX168,Anthro_Calc!C:P,5,FALSE) - VLOOKUP(AX168,Anthro_Calc!C:P,4,FALSE)))</f>
        <v/>
      </c>
      <c r="BA168" s="72" t="str">
        <f>IF(ISBLANK(AT168), "", 3 + (AT168 -VLOOKUP(AX168,Anthro_Calc!C:P,10,FALSE)) / (VLOOKUP(AX168,Anthro_Calc!C:P,10,FALSE) - VLOOKUP(AX168,Anthro_Calc!C:P,9,FALSE)))</f>
        <v/>
      </c>
      <c r="BB168" s="120" t="str">
        <f t="shared" si="129"/>
        <v/>
      </c>
      <c r="BC168" s="117" t="str">
        <f t="shared" si="130"/>
        <v/>
      </c>
      <c r="BD168" s="104" t="str">
        <f t="shared" si="103"/>
        <v/>
      </c>
      <c r="BE168" s="76" t="str">
        <f t="shared" si="104"/>
        <v/>
      </c>
      <c r="BF168" s="73" t="str">
        <f t="shared" si="131"/>
        <v/>
      </c>
      <c r="BG168" s="73" t="str">
        <f t="shared" si="105"/>
        <v/>
      </c>
      <c r="BH168" s="77"/>
      <c r="BI168" s="133"/>
      <c r="BJ168" s="71"/>
      <c r="BK168" s="74"/>
      <c r="BL168" s="78"/>
      <c r="BM168" s="75" t="str">
        <f t="shared" si="106"/>
        <v/>
      </c>
      <c r="BN168" s="72">
        <f t="shared" si="132"/>
        <v>0</v>
      </c>
      <c r="BO168" s="72">
        <f t="shared" si="149"/>
        <v>0</v>
      </c>
      <c r="BP168" s="72" t="str">
        <f t="shared" si="133"/>
        <v>0</v>
      </c>
      <c r="BQ168" s="72" t="str">
        <f>IF(ISBLANK(BL168), "", (POWER(BL168/VLOOKUP(BP168,Anthro_Calc!C:P,13,FALSE),VLOOKUP(BP168,Anthro_Calc!C:P,12,FALSE))-1) / (VLOOKUP(BP168,Anthro_Calc!C:P,14,FALSE)*VLOOKUP(BP168,Anthro_Calc!C:P,12,FALSE)))</f>
        <v/>
      </c>
      <c r="BR168" s="72" t="str">
        <f>IF(ISBLANK(BL168), "", -3 + (BL168 -VLOOKUP(BP168,Anthro_Calc!C:P,4,FALSE)) / (VLOOKUP(BP168,Anthro_Calc!C:P,5,FALSE) - VLOOKUP(BP168,Anthro_Calc!C:P,4,FALSE)))</f>
        <v/>
      </c>
      <c r="BS168" s="72" t="str">
        <f>IF(ISBLANK(BL168), "", 3 + (BL168 -VLOOKUP(BP168,Anthro_Calc!C:P,10,FALSE)) / (VLOOKUP(BP168,Anthro_Calc!C:P,10,FALSE) - VLOOKUP(BP168,Anthro_Calc!C:P,9,FALSE)))</f>
        <v/>
      </c>
      <c r="BT168" s="120" t="str">
        <f t="shared" si="134"/>
        <v/>
      </c>
      <c r="BU168" s="117" t="str">
        <f t="shared" si="135"/>
        <v/>
      </c>
      <c r="BV168" s="104" t="str">
        <f t="shared" si="136"/>
        <v/>
      </c>
      <c r="BW168" s="73" t="str">
        <f t="shared" si="107"/>
        <v/>
      </c>
      <c r="BX168" s="77"/>
      <c r="BY168" s="73" t="str">
        <f>IF(ISBLANK(BL168), "", VLOOKUP(Z168&amp;" "&amp;BV168&amp;" "&amp;BW168,Graduation_Criteria!$D$2:$E$34,2,FALSE))</f>
        <v/>
      </c>
      <c r="BZ168" s="73" t="str">
        <f t="shared" si="108"/>
        <v/>
      </c>
      <c r="CA168" s="71"/>
      <c r="CB168" s="74"/>
      <c r="CC168" s="74"/>
      <c r="CD168" s="115" t="str">
        <f t="shared" si="109"/>
        <v/>
      </c>
      <c r="CE168" s="79">
        <f t="shared" si="137"/>
        <v>0</v>
      </c>
      <c r="CF168" s="79">
        <f t="shared" si="138"/>
        <v>0</v>
      </c>
      <c r="CG168" s="79" t="str">
        <f t="shared" si="139"/>
        <v>0</v>
      </c>
      <c r="CH168" s="79" t="str">
        <f>IF(ISBLANK(CC168), "", (POWER(CC168/VLOOKUP(CG168,Anthro_Calc!C:P,13,FALSE),VLOOKUP(CG168,Anthro_Calc!C:P,12,FALSE))-1) / (VLOOKUP(CG168,Anthro_Calc!C:P,14,FALSE)*VLOOKUP(CG168,Anthro_Calc!C:P,12,FALSE)))</f>
        <v/>
      </c>
      <c r="CI168" s="79" t="str">
        <f>IF(ISBLANK(CC168), "", -3 + (CC168 -VLOOKUP(CG168,Anthro_Calc!C:P,4,FALSE)) / (VLOOKUP(CG168,Anthro_Calc!C:P,5,FALSE) - VLOOKUP(CG168,Anthro_Calc!C:P,4,FALSE)))</f>
        <v/>
      </c>
      <c r="CJ168" s="79" t="str">
        <f>IF(ISBLANK(CC168), "", 3 + (CC168 -VLOOKUP(CG168,Anthro_Calc!C:P,10,FALSE)) / (VLOOKUP(CG168,Anthro_Calc!C:P,10,FALSE) - VLOOKUP(CG168,Anthro_Calc!C:P,9,FALSE)))</f>
        <v/>
      </c>
      <c r="CK168" s="129" t="str">
        <f t="shared" si="140"/>
        <v/>
      </c>
      <c r="CL168" s="117" t="str">
        <f t="shared" si="141"/>
        <v/>
      </c>
      <c r="CM168" s="104" t="str">
        <f t="shared" si="142"/>
        <v/>
      </c>
      <c r="CN168" s="77"/>
      <c r="CO168" s="71"/>
      <c r="CP168" s="74"/>
      <c r="CQ168" s="74"/>
      <c r="CR168" s="118" t="str">
        <f t="shared" si="110"/>
        <v/>
      </c>
      <c r="CS168" s="119">
        <f t="shared" si="143"/>
        <v>0</v>
      </c>
      <c r="CT168" s="119">
        <f t="shared" si="144"/>
        <v>0</v>
      </c>
      <c r="CU168" s="119" t="str">
        <f t="shared" si="145"/>
        <v>0</v>
      </c>
      <c r="CV168" s="119" t="str">
        <f>IF(ISBLANK(CQ168), "", (POWER(CQ168/VLOOKUP(CU168,Anthro_Calc!C:P,13,FALSE),VLOOKUP(CU168,Anthro_Calc!C:P,12,FALSE))-1) / (VLOOKUP(CU168,Anthro_Calc!C:P,14,FALSE)*VLOOKUP(CU168,Anthro_Calc!C:P,12,FALSE)))</f>
        <v/>
      </c>
      <c r="CW168" s="119" t="str">
        <f>IF(ISBLANK(CQ168), "", -3 + (CQ168 -VLOOKUP(CU168,Anthro_Calc!C:P,4,FALSE)) / (VLOOKUP(CU168,Anthro_Calc!C:P,5,FALSE) - VLOOKUP(CU168,Anthro_Calc!C:P,4,FALSE)))</f>
        <v/>
      </c>
      <c r="CX168" s="119" t="str">
        <f>IF(ISBLANK(CQ168), "", 3 + (CQ168 -VLOOKUP(CU168,Anthro_Calc!C:P,10,FALSE)) / (VLOOKUP(CU168,Anthro_Calc!C:P,10,FALSE) - VLOOKUP(CU168,Anthro_Calc!C:P,9,FALSE)))</f>
        <v/>
      </c>
      <c r="CY168" s="128" t="str">
        <f t="shared" si="146"/>
        <v/>
      </c>
      <c r="CZ168" s="117" t="str">
        <f t="shared" si="147"/>
        <v/>
      </c>
      <c r="DA168" s="104" t="str">
        <f t="shared" si="148"/>
        <v/>
      </c>
      <c r="DB168" s="135"/>
    </row>
    <row r="169" spans="1:106" s="80" customFormat="1" ht="15" customHeight="1">
      <c r="A169" s="134">
        <f t="shared" si="100"/>
        <v>165</v>
      </c>
      <c r="B169" s="66"/>
      <c r="C169" s="66"/>
      <c r="D169" s="66"/>
      <c r="E169" s="66"/>
      <c r="F169" s="66"/>
      <c r="G169" s="66"/>
      <c r="H169" s="66"/>
      <c r="I169" s="66"/>
      <c r="J169" s="66"/>
      <c r="K169" s="66"/>
      <c r="L169" s="66"/>
      <c r="M169" s="71"/>
      <c r="N169" s="69" t="str">
        <f t="shared" ca="1" si="111"/>
        <v/>
      </c>
      <c r="O169" s="70"/>
      <c r="P169" s="70"/>
      <c r="Q169" s="71"/>
      <c r="R169" s="82"/>
      <c r="S169" s="72" t="str">
        <f t="shared" si="112"/>
        <v/>
      </c>
      <c r="T169" s="72" t="str">
        <f t="shared" si="113"/>
        <v/>
      </c>
      <c r="U169" s="72" t="str">
        <f t="shared" si="114"/>
        <v/>
      </c>
      <c r="V169" s="72" t="str">
        <f>IF(ISBLANK(R169), "", (POWER(R169/VLOOKUP(U169,Anthro_Calc!C:P,13,FALSE),VLOOKUP(U169,Anthro_Calc!C:P,12,FALSE))-1) / (VLOOKUP(U169,Anthro_Calc!C:P,14,FALSE)*VLOOKUP(U169,Anthro_Calc!C:P,12,FALSE)))</f>
        <v/>
      </c>
      <c r="W169" s="72" t="str">
        <f>IF(ISBLANK(R169), "", -3 + (R169 -VLOOKUP(U169,Anthro_Calc!C:P,4,FALSE)) / (VLOOKUP(U169,Anthro_Calc!C:P,5,FALSE) - VLOOKUP(U169,Anthro_Calc!C:P,4,FALSE)))</f>
        <v/>
      </c>
      <c r="X169" s="72" t="str">
        <f>IF(ISBLANK(R169), "", 3 + (R169 -VLOOKUP(U169,Anthro_Calc!C:P,10,FALSE)) / (VLOOKUP(U169,Anthro_Calc!C:P,10,FALSE) - VLOOKUP(U169,Anthro_Calc!C:P,9,FALSE)))</f>
        <v/>
      </c>
      <c r="Y169" s="120" t="str">
        <f t="shared" si="115"/>
        <v/>
      </c>
      <c r="Z169" s="117" t="str">
        <f t="shared" si="116"/>
        <v/>
      </c>
      <c r="AA169" s="104" t="str">
        <f t="shared" si="117"/>
        <v/>
      </c>
      <c r="AB169" s="71"/>
      <c r="AC169" s="74"/>
      <c r="AD169" s="78"/>
      <c r="AE169" s="75" t="str">
        <f t="shared" si="118"/>
        <v/>
      </c>
      <c r="AF169" s="72">
        <f t="shared" si="119"/>
        <v>0</v>
      </c>
      <c r="AG169" s="72">
        <f t="shared" si="120"/>
        <v>0</v>
      </c>
      <c r="AH169" s="72" t="str">
        <f t="shared" si="121"/>
        <v>0</v>
      </c>
      <c r="AI169" s="72" t="str">
        <f>IF(ISBLANK(AD169), "", (POWER(AD169/VLOOKUP(AH169,Anthro_Calc!C:P,13,FALSE),VLOOKUP(AH169,Anthro_Calc!C:P,12,FALSE))-1) / (VLOOKUP(AH169,Anthro_Calc!C:P,14,FALSE)*VLOOKUP(AH169,Anthro_Calc!C:P,12,FALSE)))</f>
        <v/>
      </c>
      <c r="AJ169" s="72" t="str">
        <f>IF(ISBLANK(AD169), "", -3 + (AD169 -VLOOKUP(AH169,Anthro_Calc!C:P,4,FALSE)) / (VLOOKUP(AH169,Anthro_Calc!C:P,5,FALSE) - VLOOKUP(AH169,Anthro_Calc!C:P,4,FALSE)))</f>
        <v/>
      </c>
      <c r="AK169" s="72" t="str">
        <f>IF(ISBLANK(AD169), "", 3 + (AD169 -VLOOKUP(AH169,Anthro_Calc!C:P,10,FALSE)) / (VLOOKUP(AH169,Anthro_Calc!C:P,10,FALSE) - VLOOKUP(AH169,Anthro_Calc!C:P,9,FALSE)))</f>
        <v/>
      </c>
      <c r="AL169" s="120" t="str">
        <f t="shared" si="122"/>
        <v/>
      </c>
      <c r="AM169" s="117" t="str">
        <f t="shared" si="123"/>
        <v/>
      </c>
      <c r="AN169" s="104" t="str">
        <f t="shared" si="124"/>
        <v/>
      </c>
      <c r="AO169" s="76" t="str">
        <f t="shared" si="101"/>
        <v/>
      </c>
      <c r="AP169" s="77"/>
      <c r="AQ169" s="77" t="str">
        <f t="shared" si="125"/>
        <v/>
      </c>
      <c r="AR169" s="71"/>
      <c r="AS169" s="74"/>
      <c r="AT169" s="82"/>
      <c r="AU169" s="75" t="str">
        <f t="shared" si="102"/>
        <v/>
      </c>
      <c r="AV169" s="72">
        <f t="shared" si="126"/>
        <v>0</v>
      </c>
      <c r="AW169" s="72">
        <f t="shared" si="127"/>
        <v>0</v>
      </c>
      <c r="AX169" s="72" t="str">
        <f t="shared" si="128"/>
        <v>0</v>
      </c>
      <c r="AY169" s="72" t="str">
        <f>IF(ISBLANK(AT169), "", (POWER(AT169/VLOOKUP(AX169,Anthro_Calc!C:P,13,FALSE),VLOOKUP(AX169,Anthro_Calc!C:P,12,FALSE))-1) / (VLOOKUP(AX169,Anthro_Calc!C:P,14,FALSE)*VLOOKUP(AX169,Anthro_Calc!C:P,12,FALSE)))</f>
        <v/>
      </c>
      <c r="AZ169" s="72" t="str">
        <f>IF(ISBLANK(AT169), "", -3 + (AT169 -VLOOKUP(AX169,Anthro_Calc!C:P,4,FALSE)) / (VLOOKUP(AX169,Anthro_Calc!C:P,5,FALSE) - VLOOKUP(AX169,Anthro_Calc!C:P,4,FALSE)))</f>
        <v/>
      </c>
      <c r="BA169" s="72" t="str">
        <f>IF(ISBLANK(AT169), "", 3 + (AT169 -VLOOKUP(AX169,Anthro_Calc!C:P,10,FALSE)) / (VLOOKUP(AX169,Anthro_Calc!C:P,10,FALSE) - VLOOKUP(AX169,Anthro_Calc!C:P,9,FALSE)))</f>
        <v/>
      </c>
      <c r="BB169" s="120" t="str">
        <f t="shared" si="129"/>
        <v/>
      </c>
      <c r="BC169" s="117" t="str">
        <f t="shared" si="130"/>
        <v/>
      </c>
      <c r="BD169" s="104" t="str">
        <f t="shared" si="103"/>
        <v/>
      </c>
      <c r="BE169" s="76" t="str">
        <f t="shared" si="104"/>
        <v/>
      </c>
      <c r="BF169" s="73" t="str">
        <f t="shared" si="131"/>
        <v/>
      </c>
      <c r="BG169" s="73" t="str">
        <f t="shared" si="105"/>
        <v/>
      </c>
      <c r="BH169" s="77"/>
      <c r="BI169" s="133"/>
      <c r="BJ169" s="71"/>
      <c r="BK169" s="74"/>
      <c r="BL169" s="78"/>
      <c r="BM169" s="75" t="str">
        <f t="shared" si="106"/>
        <v/>
      </c>
      <c r="BN169" s="72">
        <f t="shared" si="132"/>
        <v>0</v>
      </c>
      <c r="BO169" s="72">
        <f t="shared" si="149"/>
        <v>0</v>
      </c>
      <c r="BP169" s="72" t="str">
        <f t="shared" si="133"/>
        <v>0</v>
      </c>
      <c r="BQ169" s="72" t="str">
        <f>IF(ISBLANK(BL169), "", (POWER(BL169/VLOOKUP(BP169,Anthro_Calc!C:P,13,FALSE),VLOOKUP(BP169,Anthro_Calc!C:P,12,FALSE))-1) / (VLOOKUP(BP169,Anthro_Calc!C:P,14,FALSE)*VLOOKUP(BP169,Anthro_Calc!C:P,12,FALSE)))</f>
        <v/>
      </c>
      <c r="BR169" s="72" t="str">
        <f>IF(ISBLANK(BL169), "", -3 + (BL169 -VLOOKUP(BP169,Anthro_Calc!C:P,4,FALSE)) / (VLOOKUP(BP169,Anthro_Calc!C:P,5,FALSE) - VLOOKUP(BP169,Anthro_Calc!C:P,4,FALSE)))</f>
        <v/>
      </c>
      <c r="BS169" s="72" t="str">
        <f>IF(ISBLANK(BL169), "", 3 + (BL169 -VLOOKUP(BP169,Anthro_Calc!C:P,10,FALSE)) / (VLOOKUP(BP169,Anthro_Calc!C:P,10,FALSE) - VLOOKUP(BP169,Anthro_Calc!C:P,9,FALSE)))</f>
        <v/>
      </c>
      <c r="BT169" s="120" t="str">
        <f t="shared" si="134"/>
        <v/>
      </c>
      <c r="BU169" s="117" t="str">
        <f t="shared" si="135"/>
        <v/>
      </c>
      <c r="BV169" s="104" t="str">
        <f t="shared" si="136"/>
        <v/>
      </c>
      <c r="BW169" s="73" t="str">
        <f t="shared" si="107"/>
        <v/>
      </c>
      <c r="BX169" s="77"/>
      <c r="BY169" s="73" t="str">
        <f>IF(ISBLANK(BL169), "", VLOOKUP(Z169&amp;" "&amp;BV169&amp;" "&amp;BW169,Graduation_Criteria!$D$2:$E$34,2,FALSE))</f>
        <v/>
      </c>
      <c r="BZ169" s="73" t="str">
        <f t="shared" si="108"/>
        <v/>
      </c>
      <c r="CA169" s="71"/>
      <c r="CB169" s="74"/>
      <c r="CC169" s="74"/>
      <c r="CD169" s="115" t="str">
        <f t="shared" si="109"/>
        <v/>
      </c>
      <c r="CE169" s="79">
        <f t="shared" si="137"/>
        <v>0</v>
      </c>
      <c r="CF169" s="79">
        <f t="shared" si="138"/>
        <v>0</v>
      </c>
      <c r="CG169" s="79" t="str">
        <f t="shared" si="139"/>
        <v>0</v>
      </c>
      <c r="CH169" s="79" t="str">
        <f>IF(ISBLANK(CC169), "", (POWER(CC169/VLOOKUP(CG169,Anthro_Calc!C:P,13,FALSE),VLOOKUP(CG169,Anthro_Calc!C:P,12,FALSE))-1) / (VLOOKUP(CG169,Anthro_Calc!C:P,14,FALSE)*VLOOKUP(CG169,Anthro_Calc!C:P,12,FALSE)))</f>
        <v/>
      </c>
      <c r="CI169" s="79" t="str">
        <f>IF(ISBLANK(CC169), "", -3 + (CC169 -VLOOKUP(CG169,Anthro_Calc!C:P,4,FALSE)) / (VLOOKUP(CG169,Anthro_Calc!C:P,5,FALSE) - VLOOKUP(CG169,Anthro_Calc!C:P,4,FALSE)))</f>
        <v/>
      </c>
      <c r="CJ169" s="79" t="str">
        <f>IF(ISBLANK(CC169), "", 3 + (CC169 -VLOOKUP(CG169,Anthro_Calc!C:P,10,FALSE)) / (VLOOKUP(CG169,Anthro_Calc!C:P,10,FALSE) - VLOOKUP(CG169,Anthro_Calc!C:P,9,FALSE)))</f>
        <v/>
      </c>
      <c r="CK169" s="129" t="str">
        <f t="shared" si="140"/>
        <v/>
      </c>
      <c r="CL169" s="117" t="str">
        <f t="shared" si="141"/>
        <v/>
      </c>
      <c r="CM169" s="104" t="str">
        <f t="shared" si="142"/>
        <v/>
      </c>
      <c r="CN169" s="77"/>
      <c r="CO169" s="71"/>
      <c r="CP169" s="74"/>
      <c r="CQ169" s="74"/>
      <c r="CR169" s="118" t="str">
        <f t="shared" si="110"/>
        <v/>
      </c>
      <c r="CS169" s="119">
        <f t="shared" si="143"/>
        <v>0</v>
      </c>
      <c r="CT169" s="119">
        <f t="shared" si="144"/>
        <v>0</v>
      </c>
      <c r="CU169" s="119" t="str">
        <f t="shared" si="145"/>
        <v>0</v>
      </c>
      <c r="CV169" s="119" t="str">
        <f>IF(ISBLANK(CQ169), "", (POWER(CQ169/VLOOKUP(CU169,Anthro_Calc!C:P,13,FALSE),VLOOKUP(CU169,Anthro_Calc!C:P,12,FALSE))-1) / (VLOOKUP(CU169,Anthro_Calc!C:P,14,FALSE)*VLOOKUP(CU169,Anthro_Calc!C:P,12,FALSE)))</f>
        <v/>
      </c>
      <c r="CW169" s="119" t="str">
        <f>IF(ISBLANK(CQ169), "", -3 + (CQ169 -VLOOKUP(CU169,Anthro_Calc!C:P,4,FALSE)) / (VLOOKUP(CU169,Anthro_Calc!C:P,5,FALSE) - VLOOKUP(CU169,Anthro_Calc!C:P,4,FALSE)))</f>
        <v/>
      </c>
      <c r="CX169" s="119" t="str">
        <f>IF(ISBLANK(CQ169), "", 3 + (CQ169 -VLOOKUP(CU169,Anthro_Calc!C:P,10,FALSE)) / (VLOOKUP(CU169,Anthro_Calc!C:P,10,FALSE) - VLOOKUP(CU169,Anthro_Calc!C:P,9,FALSE)))</f>
        <v/>
      </c>
      <c r="CY169" s="128" t="str">
        <f t="shared" si="146"/>
        <v/>
      </c>
      <c r="CZ169" s="117" t="str">
        <f t="shared" si="147"/>
        <v/>
      </c>
      <c r="DA169" s="104" t="str">
        <f t="shared" si="148"/>
        <v/>
      </c>
      <c r="DB169" s="135"/>
    </row>
    <row r="170" spans="1:106" s="80" customFormat="1" ht="15" customHeight="1">
      <c r="A170" s="134">
        <f t="shared" si="100"/>
        <v>166</v>
      </c>
      <c r="B170" s="66"/>
      <c r="C170" s="66"/>
      <c r="D170" s="66"/>
      <c r="E170" s="66"/>
      <c r="F170" s="66"/>
      <c r="G170" s="66"/>
      <c r="H170" s="66"/>
      <c r="I170" s="66"/>
      <c r="J170" s="66"/>
      <c r="K170" s="66"/>
      <c r="L170" s="66"/>
      <c r="M170" s="71"/>
      <c r="N170" s="69" t="str">
        <f t="shared" ca="1" si="111"/>
        <v/>
      </c>
      <c r="O170" s="70"/>
      <c r="P170" s="70"/>
      <c r="Q170" s="71"/>
      <c r="R170" s="82"/>
      <c r="S170" s="72" t="str">
        <f t="shared" si="112"/>
        <v/>
      </c>
      <c r="T170" s="72" t="str">
        <f t="shared" si="113"/>
        <v/>
      </c>
      <c r="U170" s="72" t="str">
        <f t="shared" si="114"/>
        <v/>
      </c>
      <c r="V170" s="72" t="str">
        <f>IF(ISBLANK(R170), "", (POWER(R170/VLOOKUP(U170,Anthro_Calc!C:P,13,FALSE),VLOOKUP(U170,Anthro_Calc!C:P,12,FALSE))-1) / (VLOOKUP(U170,Anthro_Calc!C:P,14,FALSE)*VLOOKUP(U170,Anthro_Calc!C:P,12,FALSE)))</f>
        <v/>
      </c>
      <c r="W170" s="72" t="str">
        <f>IF(ISBLANK(R170), "", -3 + (R170 -VLOOKUP(U170,Anthro_Calc!C:P,4,FALSE)) / (VLOOKUP(U170,Anthro_Calc!C:P,5,FALSE) - VLOOKUP(U170,Anthro_Calc!C:P,4,FALSE)))</f>
        <v/>
      </c>
      <c r="X170" s="72" t="str">
        <f>IF(ISBLANK(R170), "", 3 + (R170 -VLOOKUP(U170,Anthro_Calc!C:P,10,FALSE)) / (VLOOKUP(U170,Anthro_Calc!C:P,10,FALSE) - VLOOKUP(U170,Anthro_Calc!C:P,9,FALSE)))</f>
        <v/>
      </c>
      <c r="Y170" s="120" t="str">
        <f t="shared" si="115"/>
        <v/>
      </c>
      <c r="Z170" s="117" t="str">
        <f t="shared" si="116"/>
        <v/>
      </c>
      <c r="AA170" s="104" t="str">
        <f t="shared" si="117"/>
        <v/>
      </c>
      <c r="AB170" s="71"/>
      <c r="AC170" s="74"/>
      <c r="AD170" s="78"/>
      <c r="AE170" s="75" t="str">
        <f t="shared" si="118"/>
        <v/>
      </c>
      <c r="AF170" s="72">
        <f t="shared" si="119"/>
        <v>0</v>
      </c>
      <c r="AG170" s="72">
        <f t="shared" si="120"/>
        <v>0</v>
      </c>
      <c r="AH170" s="72" t="str">
        <f t="shared" si="121"/>
        <v>0</v>
      </c>
      <c r="AI170" s="72" t="str">
        <f>IF(ISBLANK(AD170), "", (POWER(AD170/VLOOKUP(AH170,Anthro_Calc!C:P,13,FALSE),VLOOKUP(AH170,Anthro_Calc!C:P,12,FALSE))-1) / (VLOOKUP(AH170,Anthro_Calc!C:P,14,FALSE)*VLOOKUP(AH170,Anthro_Calc!C:P,12,FALSE)))</f>
        <v/>
      </c>
      <c r="AJ170" s="72" t="str">
        <f>IF(ISBLANK(AD170), "", -3 + (AD170 -VLOOKUP(AH170,Anthro_Calc!C:P,4,FALSE)) / (VLOOKUP(AH170,Anthro_Calc!C:P,5,FALSE) - VLOOKUP(AH170,Anthro_Calc!C:P,4,FALSE)))</f>
        <v/>
      </c>
      <c r="AK170" s="72" t="str">
        <f>IF(ISBLANK(AD170), "", 3 + (AD170 -VLOOKUP(AH170,Anthro_Calc!C:P,10,FALSE)) / (VLOOKUP(AH170,Anthro_Calc!C:P,10,FALSE) - VLOOKUP(AH170,Anthro_Calc!C:P,9,FALSE)))</f>
        <v/>
      </c>
      <c r="AL170" s="120" t="str">
        <f t="shared" si="122"/>
        <v/>
      </c>
      <c r="AM170" s="117" t="str">
        <f t="shared" si="123"/>
        <v/>
      </c>
      <c r="AN170" s="104" t="str">
        <f t="shared" si="124"/>
        <v/>
      </c>
      <c r="AO170" s="76" t="str">
        <f t="shared" si="101"/>
        <v/>
      </c>
      <c r="AP170" s="77"/>
      <c r="AQ170" s="77" t="str">
        <f t="shared" si="125"/>
        <v/>
      </c>
      <c r="AR170" s="71"/>
      <c r="AS170" s="74"/>
      <c r="AT170" s="82"/>
      <c r="AU170" s="75" t="str">
        <f t="shared" si="102"/>
        <v/>
      </c>
      <c r="AV170" s="72">
        <f t="shared" si="126"/>
        <v>0</v>
      </c>
      <c r="AW170" s="72">
        <f t="shared" si="127"/>
        <v>0</v>
      </c>
      <c r="AX170" s="72" t="str">
        <f t="shared" si="128"/>
        <v>0</v>
      </c>
      <c r="AY170" s="72" t="str">
        <f>IF(ISBLANK(AT170), "", (POWER(AT170/VLOOKUP(AX170,Anthro_Calc!C:P,13,FALSE),VLOOKUP(AX170,Anthro_Calc!C:P,12,FALSE))-1) / (VLOOKUP(AX170,Anthro_Calc!C:P,14,FALSE)*VLOOKUP(AX170,Anthro_Calc!C:P,12,FALSE)))</f>
        <v/>
      </c>
      <c r="AZ170" s="72" t="str">
        <f>IF(ISBLANK(AT170), "", -3 + (AT170 -VLOOKUP(AX170,Anthro_Calc!C:P,4,FALSE)) / (VLOOKUP(AX170,Anthro_Calc!C:P,5,FALSE) - VLOOKUP(AX170,Anthro_Calc!C:P,4,FALSE)))</f>
        <v/>
      </c>
      <c r="BA170" s="72" t="str">
        <f>IF(ISBLANK(AT170), "", 3 + (AT170 -VLOOKUP(AX170,Anthro_Calc!C:P,10,FALSE)) / (VLOOKUP(AX170,Anthro_Calc!C:P,10,FALSE) - VLOOKUP(AX170,Anthro_Calc!C:P,9,FALSE)))</f>
        <v/>
      </c>
      <c r="BB170" s="120" t="str">
        <f t="shared" si="129"/>
        <v/>
      </c>
      <c r="BC170" s="117" t="str">
        <f t="shared" si="130"/>
        <v/>
      </c>
      <c r="BD170" s="104" t="str">
        <f t="shared" si="103"/>
        <v/>
      </c>
      <c r="BE170" s="76" t="str">
        <f t="shared" si="104"/>
        <v/>
      </c>
      <c r="BF170" s="73" t="str">
        <f t="shared" si="131"/>
        <v/>
      </c>
      <c r="BG170" s="73" t="str">
        <f t="shared" si="105"/>
        <v/>
      </c>
      <c r="BH170" s="77"/>
      <c r="BI170" s="133"/>
      <c r="BJ170" s="71"/>
      <c r="BK170" s="74"/>
      <c r="BL170" s="78"/>
      <c r="BM170" s="75" t="str">
        <f t="shared" si="106"/>
        <v/>
      </c>
      <c r="BN170" s="72">
        <f t="shared" si="132"/>
        <v>0</v>
      </c>
      <c r="BO170" s="72">
        <f t="shared" si="149"/>
        <v>0</v>
      </c>
      <c r="BP170" s="72" t="str">
        <f t="shared" si="133"/>
        <v>0</v>
      </c>
      <c r="BQ170" s="72" t="str">
        <f>IF(ISBLANK(BL170), "", (POWER(BL170/VLOOKUP(BP170,Anthro_Calc!C:P,13,FALSE),VLOOKUP(BP170,Anthro_Calc!C:P,12,FALSE))-1) / (VLOOKUP(BP170,Anthro_Calc!C:P,14,FALSE)*VLOOKUP(BP170,Anthro_Calc!C:P,12,FALSE)))</f>
        <v/>
      </c>
      <c r="BR170" s="72" t="str">
        <f>IF(ISBLANK(BL170), "", -3 + (BL170 -VLOOKUP(BP170,Anthro_Calc!C:P,4,FALSE)) / (VLOOKUP(BP170,Anthro_Calc!C:P,5,FALSE) - VLOOKUP(BP170,Anthro_Calc!C:P,4,FALSE)))</f>
        <v/>
      </c>
      <c r="BS170" s="72" t="str">
        <f>IF(ISBLANK(BL170), "", 3 + (BL170 -VLOOKUP(BP170,Anthro_Calc!C:P,10,FALSE)) / (VLOOKUP(BP170,Anthro_Calc!C:P,10,FALSE) - VLOOKUP(BP170,Anthro_Calc!C:P,9,FALSE)))</f>
        <v/>
      </c>
      <c r="BT170" s="120" t="str">
        <f t="shared" si="134"/>
        <v/>
      </c>
      <c r="BU170" s="117" t="str">
        <f t="shared" si="135"/>
        <v/>
      </c>
      <c r="BV170" s="104" t="str">
        <f t="shared" si="136"/>
        <v/>
      </c>
      <c r="BW170" s="73" t="str">
        <f t="shared" si="107"/>
        <v/>
      </c>
      <c r="BX170" s="77"/>
      <c r="BY170" s="73" t="str">
        <f>IF(ISBLANK(BL170), "", VLOOKUP(Z170&amp;" "&amp;BV170&amp;" "&amp;BW170,Graduation_Criteria!$D$2:$E$34,2,FALSE))</f>
        <v/>
      </c>
      <c r="BZ170" s="73" t="str">
        <f t="shared" si="108"/>
        <v/>
      </c>
      <c r="CA170" s="71"/>
      <c r="CB170" s="74"/>
      <c r="CC170" s="74"/>
      <c r="CD170" s="115" t="str">
        <f t="shared" si="109"/>
        <v/>
      </c>
      <c r="CE170" s="79">
        <f t="shared" si="137"/>
        <v>0</v>
      </c>
      <c r="CF170" s="79">
        <f t="shared" si="138"/>
        <v>0</v>
      </c>
      <c r="CG170" s="79" t="str">
        <f t="shared" si="139"/>
        <v>0</v>
      </c>
      <c r="CH170" s="79" t="str">
        <f>IF(ISBLANK(CC170), "", (POWER(CC170/VLOOKUP(CG170,Anthro_Calc!C:P,13,FALSE),VLOOKUP(CG170,Anthro_Calc!C:P,12,FALSE))-1) / (VLOOKUP(CG170,Anthro_Calc!C:P,14,FALSE)*VLOOKUP(CG170,Anthro_Calc!C:P,12,FALSE)))</f>
        <v/>
      </c>
      <c r="CI170" s="79" t="str">
        <f>IF(ISBLANK(CC170), "", -3 + (CC170 -VLOOKUP(CG170,Anthro_Calc!C:P,4,FALSE)) / (VLOOKUP(CG170,Anthro_Calc!C:P,5,FALSE) - VLOOKUP(CG170,Anthro_Calc!C:P,4,FALSE)))</f>
        <v/>
      </c>
      <c r="CJ170" s="79" t="str">
        <f>IF(ISBLANK(CC170), "", 3 + (CC170 -VLOOKUP(CG170,Anthro_Calc!C:P,10,FALSE)) / (VLOOKUP(CG170,Anthro_Calc!C:P,10,FALSE) - VLOOKUP(CG170,Anthro_Calc!C:P,9,FALSE)))</f>
        <v/>
      </c>
      <c r="CK170" s="129" t="str">
        <f t="shared" si="140"/>
        <v/>
      </c>
      <c r="CL170" s="117" t="str">
        <f t="shared" si="141"/>
        <v/>
      </c>
      <c r="CM170" s="104" t="str">
        <f t="shared" si="142"/>
        <v/>
      </c>
      <c r="CN170" s="77"/>
      <c r="CO170" s="71"/>
      <c r="CP170" s="74"/>
      <c r="CQ170" s="74"/>
      <c r="CR170" s="118" t="str">
        <f t="shared" si="110"/>
        <v/>
      </c>
      <c r="CS170" s="119">
        <f t="shared" si="143"/>
        <v>0</v>
      </c>
      <c r="CT170" s="119">
        <f t="shared" si="144"/>
        <v>0</v>
      </c>
      <c r="CU170" s="119" t="str">
        <f t="shared" si="145"/>
        <v>0</v>
      </c>
      <c r="CV170" s="119" t="str">
        <f>IF(ISBLANK(CQ170), "", (POWER(CQ170/VLOOKUP(CU170,Anthro_Calc!C:P,13,FALSE),VLOOKUP(CU170,Anthro_Calc!C:P,12,FALSE))-1) / (VLOOKUP(CU170,Anthro_Calc!C:P,14,FALSE)*VLOOKUP(CU170,Anthro_Calc!C:P,12,FALSE)))</f>
        <v/>
      </c>
      <c r="CW170" s="119" t="str">
        <f>IF(ISBLANK(CQ170), "", -3 + (CQ170 -VLOOKUP(CU170,Anthro_Calc!C:P,4,FALSE)) / (VLOOKUP(CU170,Anthro_Calc!C:P,5,FALSE) - VLOOKUP(CU170,Anthro_Calc!C:P,4,FALSE)))</f>
        <v/>
      </c>
      <c r="CX170" s="119" t="str">
        <f>IF(ISBLANK(CQ170), "", 3 + (CQ170 -VLOOKUP(CU170,Anthro_Calc!C:P,10,FALSE)) / (VLOOKUP(CU170,Anthro_Calc!C:P,10,FALSE) - VLOOKUP(CU170,Anthro_Calc!C:P,9,FALSE)))</f>
        <v/>
      </c>
      <c r="CY170" s="128" t="str">
        <f t="shared" si="146"/>
        <v/>
      </c>
      <c r="CZ170" s="117" t="str">
        <f t="shared" si="147"/>
        <v/>
      </c>
      <c r="DA170" s="104" t="str">
        <f t="shared" si="148"/>
        <v/>
      </c>
      <c r="DB170" s="135"/>
    </row>
    <row r="171" spans="1:106" s="80" customFormat="1" ht="15" customHeight="1">
      <c r="A171" s="134">
        <f t="shared" si="100"/>
        <v>167</v>
      </c>
      <c r="B171" s="66"/>
      <c r="C171" s="66"/>
      <c r="D171" s="66"/>
      <c r="E171" s="66"/>
      <c r="F171" s="66"/>
      <c r="G171" s="66"/>
      <c r="H171" s="66"/>
      <c r="I171" s="66"/>
      <c r="J171" s="66"/>
      <c r="K171" s="66"/>
      <c r="L171" s="66"/>
      <c r="M171" s="71"/>
      <c r="N171" s="69" t="str">
        <f t="shared" ca="1" si="111"/>
        <v/>
      </c>
      <c r="O171" s="70"/>
      <c r="P171" s="70"/>
      <c r="Q171" s="71"/>
      <c r="R171" s="82"/>
      <c r="S171" s="72" t="str">
        <f t="shared" si="112"/>
        <v/>
      </c>
      <c r="T171" s="72" t="str">
        <f t="shared" si="113"/>
        <v/>
      </c>
      <c r="U171" s="72" t="str">
        <f t="shared" si="114"/>
        <v/>
      </c>
      <c r="V171" s="72" t="str">
        <f>IF(ISBLANK(R171), "", (POWER(R171/VLOOKUP(U171,Anthro_Calc!C:P,13,FALSE),VLOOKUP(U171,Anthro_Calc!C:P,12,FALSE))-1) / (VLOOKUP(U171,Anthro_Calc!C:P,14,FALSE)*VLOOKUP(U171,Anthro_Calc!C:P,12,FALSE)))</f>
        <v/>
      </c>
      <c r="W171" s="72" t="str">
        <f>IF(ISBLANK(R171), "", -3 + (R171 -VLOOKUP(U171,Anthro_Calc!C:P,4,FALSE)) / (VLOOKUP(U171,Anthro_Calc!C:P,5,FALSE) - VLOOKUP(U171,Anthro_Calc!C:P,4,FALSE)))</f>
        <v/>
      </c>
      <c r="X171" s="72" t="str">
        <f>IF(ISBLANK(R171), "", 3 + (R171 -VLOOKUP(U171,Anthro_Calc!C:P,10,FALSE)) / (VLOOKUP(U171,Anthro_Calc!C:P,10,FALSE) - VLOOKUP(U171,Anthro_Calc!C:P,9,FALSE)))</f>
        <v/>
      </c>
      <c r="Y171" s="120" t="str">
        <f t="shared" si="115"/>
        <v/>
      </c>
      <c r="Z171" s="117" t="str">
        <f t="shared" si="116"/>
        <v/>
      </c>
      <c r="AA171" s="104" t="str">
        <f t="shared" si="117"/>
        <v/>
      </c>
      <c r="AB171" s="71"/>
      <c r="AC171" s="74"/>
      <c r="AD171" s="78"/>
      <c r="AE171" s="75" t="str">
        <f t="shared" si="118"/>
        <v/>
      </c>
      <c r="AF171" s="72">
        <f t="shared" si="119"/>
        <v>0</v>
      </c>
      <c r="AG171" s="72">
        <f t="shared" si="120"/>
        <v>0</v>
      </c>
      <c r="AH171" s="72" t="str">
        <f t="shared" si="121"/>
        <v>0</v>
      </c>
      <c r="AI171" s="72" t="str">
        <f>IF(ISBLANK(AD171), "", (POWER(AD171/VLOOKUP(AH171,Anthro_Calc!C:P,13,FALSE),VLOOKUP(AH171,Anthro_Calc!C:P,12,FALSE))-1) / (VLOOKUP(AH171,Anthro_Calc!C:P,14,FALSE)*VLOOKUP(AH171,Anthro_Calc!C:P,12,FALSE)))</f>
        <v/>
      </c>
      <c r="AJ171" s="72" t="str">
        <f>IF(ISBLANK(AD171), "", -3 + (AD171 -VLOOKUP(AH171,Anthro_Calc!C:P,4,FALSE)) / (VLOOKUP(AH171,Anthro_Calc!C:P,5,FALSE) - VLOOKUP(AH171,Anthro_Calc!C:P,4,FALSE)))</f>
        <v/>
      </c>
      <c r="AK171" s="72" t="str">
        <f>IF(ISBLANK(AD171), "", 3 + (AD171 -VLOOKUP(AH171,Anthro_Calc!C:P,10,FALSE)) / (VLOOKUP(AH171,Anthro_Calc!C:P,10,FALSE) - VLOOKUP(AH171,Anthro_Calc!C:P,9,FALSE)))</f>
        <v/>
      </c>
      <c r="AL171" s="120" t="str">
        <f t="shared" si="122"/>
        <v/>
      </c>
      <c r="AM171" s="117" t="str">
        <f t="shared" si="123"/>
        <v/>
      </c>
      <c r="AN171" s="104" t="str">
        <f t="shared" si="124"/>
        <v/>
      </c>
      <c r="AO171" s="76" t="str">
        <f t="shared" si="101"/>
        <v/>
      </c>
      <c r="AP171" s="77"/>
      <c r="AQ171" s="77" t="str">
        <f t="shared" si="125"/>
        <v/>
      </c>
      <c r="AR171" s="71"/>
      <c r="AS171" s="74"/>
      <c r="AT171" s="82"/>
      <c r="AU171" s="75" t="str">
        <f t="shared" si="102"/>
        <v/>
      </c>
      <c r="AV171" s="72">
        <f t="shared" si="126"/>
        <v>0</v>
      </c>
      <c r="AW171" s="72">
        <f t="shared" si="127"/>
        <v>0</v>
      </c>
      <c r="AX171" s="72" t="str">
        <f t="shared" si="128"/>
        <v>0</v>
      </c>
      <c r="AY171" s="72" t="str">
        <f>IF(ISBLANK(AT171), "", (POWER(AT171/VLOOKUP(AX171,Anthro_Calc!C:P,13,FALSE),VLOOKUP(AX171,Anthro_Calc!C:P,12,FALSE))-1) / (VLOOKUP(AX171,Anthro_Calc!C:P,14,FALSE)*VLOOKUP(AX171,Anthro_Calc!C:P,12,FALSE)))</f>
        <v/>
      </c>
      <c r="AZ171" s="72" t="str">
        <f>IF(ISBLANK(AT171), "", -3 + (AT171 -VLOOKUP(AX171,Anthro_Calc!C:P,4,FALSE)) / (VLOOKUP(AX171,Anthro_Calc!C:P,5,FALSE) - VLOOKUP(AX171,Anthro_Calc!C:P,4,FALSE)))</f>
        <v/>
      </c>
      <c r="BA171" s="72" t="str">
        <f>IF(ISBLANK(AT171), "", 3 + (AT171 -VLOOKUP(AX171,Anthro_Calc!C:P,10,FALSE)) / (VLOOKUP(AX171,Anthro_Calc!C:P,10,FALSE) - VLOOKUP(AX171,Anthro_Calc!C:P,9,FALSE)))</f>
        <v/>
      </c>
      <c r="BB171" s="120" t="str">
        <f t="shared" si="129"/>
        <v/>
      </c>
      <c r="BC171" s="117" t="str">
        <f t="shared" si="130"/>
        <v/>
      </c>
      <c r="BD171" s="104" t="str">
        <f t="shared" si="103"/>
        <v/>
      </c>
      <c r="BE171" s="76" t="str">
        <f t="shared" si="104"/>
        <v/>
      </c>
      <c r="BF171" s="73" t="str">
        <f t="shared" si="131"/>
        <v/>
      </c>
      <c r="BG171" s="73" t="str">
        <f t="shared" si="105"/>
        <v/>
      </c>
      <c r="BH171" s="77"/>
      <c r="BI171" s="133"/>
      <c r="BJ171" s="71"/>
      <c r="BK171" s="74"/>
      <c r="BL171" s="78"/>
      <c r="BM171" s="75" t="str">
        <f t="shared" si="106"/>
        <v/>
      </c>
      <c r="BN171" s="72">
        <f t="shared" si="132"/>
        <v>0</v>
      </c>
      <c r="BO171" s="72">
        <f t="shared" si="149"/>
        <v>0</v>
      </c>
      <c r="BP171" s="72" t="str">
        <f t="shared" si="133"/>
        <v>0</v>
      </c>
      <c r="BQ171" s="72" t="str">
        <f>IF(ISBLANK(BL171), "", (POWER(BL171/VLOOKUP(BP171,Anthro_Calc!C:P,13,FALSE),VLOOKUP(BP171,Anthro_Calc!C:P,12,FALSE))-1) / (VLOOKUP(BP171,Anthro_Calc!C:P,14,FALSE)*VLOOKUP(BP171,Anthro_Calc!C:P,12,FALSE)))</f>
        <v/>
      </c>
      <c r="BR171" s="72" t="str">
        <f>IF(ISBLANK(BL171), "", -3 + (BL171 -VLOOKUP(BP171,Anthro_Calc!C:P,4,FALSE)) / (VLOOKUP(BP171,Anthro_Calc!C:P,5,FALSE) - VLOOKUP(BP171,Anthro_Calc!C:P,4,FALSE)))</f>
        <v/>
      </c>
      <c r="BS171" s="72" t="str">
        <f>IF(ISBLANK(BL171), "", 3 + (BL171 -VLOOKUP(BP171,Anthro_Calc!C:P,10,FALSE)) / (VLOOKUP(BP171,Anthro_Calc!C:P,10,FALSE) - VLOOKUP(BP171,Anthro_Calc!C:P,9,FALSE)))</f>
        <v/>
      </c>
      <c r="BT171" s="120" t="str">
        <f t="shared" si="134"/>
        <v/>
      </c>
      <c r="BU171" s="117" t="str">
        <f t="shared" si="135"/>
        <v/>
      </c>
      <c r="BV171" s="104" t="str">
        <f t="shared" si="136"/>
        <v/>
      </c>
      <c r="BW171" s="73" t="str">
        <f t="shared" si="107"/>
        <v/>
      </c>
      <c r="BX171" s="77"/>
      <c r="BY171" s="73" t="str">
        <f>IF(ISBLANK(BL171), "", VLOOKUP(Z171&amp;" "&amp;BV171&amp;" "&amp;BW171,Graduation_Criteria!$D$2:$E$34,2,FALSE))</f>
        <v/>
      </c>
      <c r="BZ171" s="73" t="str">
        <f t="shared" si="108"/>
        <v/>
      </c>
      <c r="CA171" s="71"/>
      <c r="CB171" s="74"/>
      <c r="CC171" s="74"/>
      <c r="CD171" s="115" t="str">
        <f t="shared" si="109"/>
        <v/>
      </c>
      <c r="CE171" s="79">
        <f t="shared" si="137"/>
        <v>0</v>
      </c>
      <c r="CF171" s="79">
        <f t="shared" si="138"/>
        <v>0</v>
      </c>
      <c r="CG171" s="79" t="str">
        <f t="shared" si="139"/>
        <v>0</v>
      </c>
      <c r="CH171" s="79" t="str">
        <f>IF(ISBLANK(CC171), "", (POWER(CC171/VLOOKUP(CG171,Anthro_Calc!C:P,13,FALSE),VLOOKUP(CG171,Anthro_Calc!C:P,12,FALSE))-1) / (VLOOKUP(CG171,Anthro_Calc!C:P,14,FALSE)*VLOOKUP(CG171,Anthro_Calc!C:P,12,FALSE)))</f>
        <v/>
      </c>
      <c r="CI171" s="79" t="str">
        <f>IF(ISBLANK(CC171), "", -3 + (CC171 -VLOOKUP(CG171,Anthro_Calc!C:P,4,FALSE)) / (VLOOKUP(CG171,Anthro_Calc!C:P,5,FALSE) - VLOOKUP(CG171,Anthro_Calc!C:P,4,FALSE)))</f>
        <v/>
      </c>
      <c r="CJ171" s="79" t="str">
        <f>IF(ISBLANK(CC171), "", 3 + (CC171 -VLOOKUP(CG171,Anthro_Calc!C:P,10,FALSE)) / (VLOOKUP(CG171,Anthro_Calc!C:P,10,FALSE) - VLOOKUP(CG171,Anthro_Calc!C:P,9,FALSE)))</f>
        <v/>
      </c>
      <c r="CK171" s="129" t="str">
        <f t="shared" si="140"/>
        <v/>
      </c>
      <c r="CL171" s="117" t="str">
        <f t="shared" si="141"/>
        <v/>
      </c>
      <c r="CM171" s="104" t="str">
        <f t="shared" si="142"/>
        <v/>
      </c>
      <c r="CN171" s="77"/>
      <c r="CO171" s="71"/>
      <c r="CP171" s="74"/>
      <c r="CQ171" s="74"/>
      <c r="CR171" s="118" t="str">
        <f t="shared" si="110"/>
        <v/>
      </c>
      <c r="CS171" s="119">
        <f t="shared" si="143"/>
        <v>0</v>
      </c>
      <c r="CT171" s="119">
        <f t="shared" si="144"/>
        <v>0</v>
      </c>
      <c r="CU171" s="119" t="str">
        <f t="shared" si="145"/>
        <v>0</v>
      </c>
      <c r="CV171" s="119" t="str">
        <f>IF(ISBLANK(CQ171), "", (POWER(CQ171/VLOOKUP(CU171,Anthro_Calc!C:P,13,FALSE),VLOOKUP(CU171,Anthro_Calc!C:P,12,FALSE))-1) / (VLOOKUP(CU171,Anthro_Calc!C:P,14,FALSE)*VLOOKUP(CU171,Anthro_Calc!C:P,12,FALSE)))</f>
        <v/>
      </c>
      <c r="CW171" s="119" t="str">
        <f>IF(ISBLANK(CQ171), "", -3 + (CQ171 -VLOOKUP(CU171,Anthro_Calc!C:P,4,FALSE)) / (VLOOKUP(CU171,Anthro_Calc!C:P,5,FALSE) - VLOOKUP(CU171,Anthro_Calc!C:P,4,FALSE)))</f>
        <v/>
      </c>
      <c r="CX171" s="119" t="str">
        <f>IF(ISBLANK(CQ171), "", 3 + (CQ171 -VLOOKUP(CU171,Anthro_Calc!C:P,10,FALSE)) / (VLOOKUP(CU171,Anthro_Calc!C:P,10,FALSE) - VLOOKUP(CU171,Anthro_Calc!C:P,9,FALSE)))</f>
        <v/>
      </c>
      <c r="CY171" s="128" t="str">
        <f t="shared" si="146"/>
        <v/>
      </c>
      <c r="CZ171" s="117" t="str">
        <f t="shared" si="147"/>
        <v/>
      </c>
      <c r="DA171" s="104" t="str">
        <f t="shared" si="148"/>
        <v/>
      </c>
      <c r="DB171" s="135"/>
    </row>
    <row r="172" spans="1:106" s="80" customFormat="1" ht="15" customHeight="1">
      <c r="A172" s="134">
        <f t="shared" si="100"/>
        <v>168</v>
      </c>
      <c r="B172" s="66"/>
      <c r="C172" s="66"/>
      <c r="D172" s="66"/>
      <c r="E172" s="66"/>
      <c r="F172" s="66"/>
      <c r="G172" s="66"/>
      <c r="H172" s="66"/>
      <c r="I172" s="66"/>
      <c r="J172" s="66"/>
      <c r="K172" s="66"/>
      <c r="L172" s="66"/>
      <c r="M172" s="71"/>
      <c r="N172" s="69" t="str">
        <f t="shared" ca="1" si="111"/>
        <v/>
      </c>
      <c r="O172" s="70"/>
      <c r="P172" s="70"/>
      <c r="Q172" s="71"/>
      <c r="R172" s="82"/>
      <c r="S172" s="72" t="str">
        <f t="shared" si="112"/>
        <v/>
      </c>
      <c r="T172" s="72" t="str">
        <f t="shared" si="113"/>
        <v/>
      </c>
      <c r="U172" s="72" t="str">
        <f t="shared" si="114"/>
        <v/>
      </c>
      <c r="V172" s="72" t="str">
        <f>IF(ISBLANK(R172), "", (POWER(R172/VLOOKUP(U172,Anthro_Calc!C:P,13,FALSE),VLOOKUP(U172,Anthro_Calc!C:P,12,FALSE))-1) / (VLOOKUP(U172,Anthro_Calc!C:P,14,FALSE)*VLOOKUP(U172,Anthro_Calc!C:P,12,FALSE)))</f>
        <v/>
      </c>
      <c r="W172" s="72" t="str">
        <f>IF(ISBLANK(R172), "", -3 + (R172 -VLOOKUP(U172,Anthro_Calc!C:P,4,FALSE)) / (VLOOKUP(U172,Anthro_Calc!C:P,5,FALSE) - VLOOKUP(U172,Anthro_Calc!C:P,4,FALSE)))</f>
        <v/>
      </c>
      <c r="X172" s="72" t="str">
        <f>IF(ISBLANK(R172), "", 3 + (R172 -VLOOKUP(U172,Anthro_Calc!C:P,10,FALSE)) / (VLOOKUP(U172,Anthro_Calc!C:P,10,FALSE) - VLOOKUP(U172,Anthro_Calc!C:P,9,FALSE)))</f>
        <v/>
      </c>
      <c r="Y172" s="120" t="str">
        <f t="shared" si="115"/>
        <v/>
      </c>
      <c r="Z172" s="117" t="str">
        <f t="shared" si="116"/>
        <v/>
      </c>
      <c r="AA172" s="104" t="str">
        <f t="shared" si="117"/>
        <v/>
      </c>
      <c r="AB172" s="71"/>
      <c r="AC172" s="74"/>
      <c r="AD172" s="78"/>
      <c r="AE172" s="75" t="str">
        <f t="shared" si="118"/>
        <v/>
      </c>
      <c r="AF172" s="72">
        <f t="shared" si="119"/>
        <v>0</v>
      </c>
      <c r="AG172" s="72">
        <f t="shared" si="120"/>
        <v>0</v>
      </c>
      <c r="AH172" s="72" t="str">
        <f t="shared" si="121"/>
        <v>0</v>
      </c>
      <c r="AI172" s="72" t="str">
        <f>IF(ISBLANK(AD172), "", (POWER(AD172/VLOOKUP(AH172,Anthro_Calc!C:P,13,FALSE),VLOOKUP(AH172,Anthro_Calc!C:P,12,FALSE))-1) / (VLOOKUP(AH172,Anthro_Calc!C:P,14,FALSE)*VLOOKUP(AH172,Anthro_Calc!C:P,12,FALSE)))</f>
        <v/>
      </c>
      <c r="AJ172" s="72" t="str">
        <f>IF(ISBLANK(AD172), "", -3 + (AD172 -VLOOKUP(AH172,Anthro_Calc!C:P,4,FALSE)) / (VLOOKUP(AH172,Anthro_Calc!C:P,5,FALSE) - VLOOKUP(AH172,Anthro_Calc!C:P,4,FALSE)))</f>
        <v/>
      </c>
      <c r="AK172" s="72" t="str">
        <f>IF(ISBLANK(AD172), "", 3 + (AD172 -VLOOKUP(AH172,Anthro_Calc!C:P,10,FALSE)) / (VLOOKUP(AH172,Anthro_Calc!C:P,10,FALSE) - VLOOKUP(AH172,Anthro_Calc!C:P,9,FALSE)))</f>
        <v/>
      </c>
      <c r="AL172" s="120" t="str">
        <f t="shared" si="122"/>
        <v/>
      </c>
      <c r="AM172" s="117" t="str">
        <f t="shared" si="123"/>
        <v/>
      </c>
      <c r="AN172" s="104" t="str">
        <f t="shared" si="124"/>
        <v/>
      </c>
      <c r="AO172" s="76" t="str">
        <f t="shared" si="101"/>
        <v/>
      </c>
      <c r="AP172" s="77"/>
      <c r="AQ172" s="77" t="str">
        <f t="shared" si="125"/>
        <v/>
      </c>
      <c r="AR172" s="71"/>
      <c r="AS172" s="74"/>
      <c r="AT172" s="82"/>
      <c r="AU172" s="75" t="str">
        <f t="shared" si="102"/>
        <v/>
      </c>
      <c r="AV172" s="72">
        <f t="shared" si="126"/>
        <v>0</v>
      </c>
      <c r="AW172" s="72">
        <f t="shared" si="127"/>
        <v>0</v>
      </c>
      <c r="AX172" s="72" t="str">
        <f t="shared" si="128"/>
        <v>0</v>
      </c>
      <c r="AY172" s="72" t="str">
        <f>IF(ISBLANK(AT172), "", (POWER(AT172/VLOOKUP(AX172,Anthro_Calc!C:P,13,FALSE),VLOOKUP(AX172,Anthro_Calc!C:P,12,FALSE))-1) / (VLOOKUP(AX172,Anthro_Calc!C:P,14,FALSE)*VLOOKUP(AX172,Anthro_Calc!C:P,12,FALSE)))</f>
        <v/>
      </c>
      <c r="AZ172" s="72" t="str">
        <f>IF(ISBLANK(AT172), "", -3 + (AT172 -VLOOKUP(AX172,Anthro_Calc!C:P,4,FALSE)) / (VLOOKUP(AX172,Anthro_Calc!C:P,5,FALSE) - VLOOKUP(AX172,Anthro_Calc!C:P,4,FALSE)))</f>
        <v/>
      </c>
      <c r="BA172" s="72" t="str">
        <f>IF(ISBLANK(AT172), "", 3 + (AT172 -VLOOKUP(AX172,Anthro_Calc!C:P,10,FALSE)) / (VLOOKUP(AX172,Anthro_Calc!C:P,10,FALSE) - VLOOKUP(AX172,Anthro_Calc!C:P,9,FALSE)))</f>
        <v/>
      </c>
      <c r="BB172" s="120" t="str">
        <f t="shared" si="129"/>
        <v/>
      </c>
      <c r="BC172" s="117" t="str">
        <f t="shared" si="130"/>
        <v/>
      </c>
      <c r="BD172" s="104" t="str">
        <f t="shared" si="103"/>
        <v/>
      </c>
      <c r="BE172" s="76" t="str">
        <f t="shared" si="104"/>
        <v/>
      </c>
      <c r="BF172" s="73" t="str">
        <f t="shared" si="131"/>
        <v/>
      </c>
      <c r="BG172" s="73" t="str">
        <f t="shared" si="105"/>
        <v/>
      </c>
      <c r="BH172" s="77"/>
      <c r="BI172" s="133"/>
      <c r="BJ172" s="71"/>
      <c r="BK172" s="74"/>
      <c r="BL172" s="78"/>
      <c r="BM172" s="75" t="str">
        <f t="shared" si="106"/>
        <v/>
      </c>
      <c r="BN172" s="72">
        <f t="shared" si="132"/>
        <v>0</v>
      </c>
      <c r="BO172" s="72">
        <f t="shared" si="149"/>
        <v>0</v>
      </c>
      <c r="BP172" s="72" t="str">
        <f t="shared" si="133"/>
        <v>0</v>
      </c>
      <c r="BQ172" s="72" t="str">
        <f>IF(ISBLANK(BL172), "", (POWER(BL172/VLOOKUP(BP172,Anthro_Calc!C:P,13,FALSE),VLOOKUP(BP172,Anthro_Calc!C:P,12,FALSE))-1) / (VLOOKUP(BP172,Anthro_Calc!C:P,14,FALSE)*VLOOKUP(BP172,Anthro_Calc!C:P,12,FALSE)))</f>
        <v/>
      </c>
      <c r="BR172" s="72" t="str">
        <f>IF(ISBLANK(BL172), "", -3 + (BL172 -VLOOKUP(BP172,Anthro_Calc!C:P,4,FALSE)) / (VLOOKUP(BP172,Anthro_Calc!C:P,5,FALSE) - VLOOKUP(BP172,Anthro_Calc!C:P,4,FALSE)))</f>
        <v/>
      </c>
      <c r="BS172" s="72" t="str">
        <f>IF(ISBLANK(BL172), "", 3 + (BL172 -VLOOKUP(BP172,Anthro_Calc!C:P,10,FALSE)) / (VLOOKUP(BP172,Anthro_Calc!C:P,10,FALSE) - VLOOKUP(BP172,Anthro_Calc!C:P,9,FALSE)))</f>
        <v/>
      </c>
      <c r="BT172" s="120" t="str">
        <f t="shared" si="134"/>
        <v/>
      </c>
      <c r="BU172" s="117" t="str">
        <f t="shared" si="135"/>
        <v/>
      </c>
      <c r="BV172" s="104" t="str">
        <f t="shared" si="136"/>
        <v/>
      </c>
      <c r="BW172" s="73" t="str">
        <f t="shared" si="107"/>
        <v/>
      </c>
      <c r="BX172" s="77"/>
      <c r="BY172" s="73" t="str">
        <f>IF(ISBLANK(BL172), "", VLOOKUP(Z172&amp;" "&amp;BV172&amp;" "&amp;BW172,Graduation_Criteria!$D$2:$E$34,2,FALSE))</f>
        <v/>
      </c>
      <c r="BZ172" s="73" t="str">
        <f t="shared" si="108"/>
        <v/>
      </c>
      <c r="CA172" s="71"/>
      <c r="CB172" s="74"/>
      <c r="CC172" s="74"/>
      <c r="CD172" s="115" t="str">
        <f t="shared" si="109"/>
        <v/>
      </c>
      <c r="CE172" s="79">
        <f t="shared" si="137"/>
        <v>0</v>
      </c>
      <c r="CF172" s="79">
        <f t="shared" si="138"/>
        <v>0</v>
      </c>
      <c r="CG172" s="79" t="str">
        <f t="shared" si="139"/>
        <v>0</v>
      </c>
      <c r="CH172" s="79" t="str">
        <f>IF(ISBLANK(CC172), "", (POWER(CC172/VLOOKUP(CG172,Anthro_Calc!C:P,13,FALSE),VLOOKUP(CG172,Anthro_Calc!C:P,12,FALSE))-1) / (VLOOKUP(CG172,Anthro_Calc!C:P,14,FALSE)*VLOOKUP(CG172,Anthro_Calc!C:P,12,FALSE)))</f>
        <v/>
      </c>
      <c r="CI172" s="79" t="str">
        <f>IF(ISBLANK(CC172), "", -3 + (CC172 -VLOOKUP(CG172,Anthro_Calc!C:P,4,FALSE)) / (VLOOKUP(CG172,Anthro_Calc!C:P,5,FALSE) - VLOOKUP(CG172,Anthro_Calc!C:P,4,FALSE)))</f>
        <v/>
      </c>
      <c r="CJ172" s="79" t="str">
        <f>IF(ISBLANK(CC172), "", 3 + (CC172 -VLOOKUP(CG172,Anthro_Calc!C:P,10,FALSE)) / (VLOOKUP(CG172,Anthro_Calc!C:P,10,FALSE) - VLOOKUP(CG172,Anthro_Calc!C:P,9,FALSE)))</f>
        <v/>
      </c>
      <c r="CK172" s="129" t="str">
        <f t="shared" si="140"/>
        <v/>
      </c>
      <c r="CL172" s="117" t="str">
        <f t="shared" si="141"/>
        <v/>
      </c>
      <c r="CM172" s="104" t="str">
        <f t="shared" si="142"/>
        <v/>
      </c>
      <c r="CN172" s="77"/>
      <c r="CO172" s="71"/>
      <c r="CP172" s="74"/>
      <c r="CQ172" s="74"/>
      <c r="CR172" s="118" t="str">
        <f t="shared" si="110"/>
        <v/>
      </c>
      <c r="CS172" s="119">
        <f t="shared" si="143"/>
        <v>0</v>
      </c>
      <c r="CT172" s="119">
        <f t="shared" si="144"/>
        <v>0</v>
      </c>
      <c r="CU172" s="119" t="str">
        <f t="shared" si="145"/>
        <v>0</v>
      </c>
      <c r="CV172" s="119" t="str">
        <f>IF(ISBLANK(CQ172), "", (POWER(CQ172/VLOOKUP(CU172,Anthro_Calc!C:P,13,FALSE),VLOOKUP(CU172,Anthro_Calc!C:P,12,FALSE))-1) / (VLOOKUP(CU172,Anthro_Calc!C:P,14,FALSE)*VLOOKUP(CU172,Anthro_Calc!C:P,12,FALSE)))</f>
        <v/>
      </c>
      <c r="CW172" s="119" t="str">
        <f>IF(ISBLANK(CQ172), "", -3 + (CQ172 -VLOOKUP(CU172,Anthro_Calc!C:P,4,FALSE)) / (VLOOKUP(CU172,Anthro_Calc!C:P,5,FALSE) - VLOOKUP(CU172,Anthro_Calc!C:P,4,FALSE)))</f>
        <v/>
      </c>
      <c r="CX172" s="119" t="str">
        <f>IF(ISBLANK(CQ172), "", 3 + (CQ172 -VLOOKUP(CU172,Anthro_Calc!C:P,10,FALSE)) / (VLOOKUP(CU172,Anthro_Calc!C:P,10,FALSE) - VLOOKUP(CU172,Anthro_Calc!C:P,9,FALSE)))</f>
        <v/>
      </c>
      <c r="CY172" s="128" t="str">
        <f t="shared" si="146"/>
        <v/>
      </c>
      <c r="CZ172" s="117" t="str">
        <f t="shared" si="147"/>
        <v/>
      </c>
      <c r="DA172" s="104" t="str">
        <f t="shared" si="148"/>
        <v/>
      </c>
      <c r="DB172" s="135"/>
    </row>
    <row r="173" spans="1:106" s="80" customFormat="1" ht="15" customHeight="1">
      <c r="A173" s="134">
        <f t="shared" si="100"/>
        <v>169</v>
      </c>
      <c r="B173" s="66"/>
      <c r="C173" s="66"/>
      <c r="D173" s="66"/>
      <c r="E173" s="66"/>
      <c r="F173" s="66"/>
      <c r="G173" s="66"/>
      <c r="H173" s="66"/>
      <c r="I173" s="66"/>
      <c r="J173" s="66"/>
      <c r="K173" s="66"/>
      <c r="L173" s="66"/>
      <c r="M173" s="71"/>
      <c r="N173" s="69" t="str">
        <f t="shared" ca="1" si="111"/>
        <v/>
      </c>
      <c r="O173" s="70"/>
      <c r="P173" s="70"/>
      <c r="Q173" s="71"/>
      <c r="R173" s="82"/>
      <c r="S173" s="72" t="str">
        <f t="shared" si="112"/>
        <v/>
      </c>
      <c r="T173" s="72" t="str">
        <f t="shared" si="113"/>
        <v/>
      </c>
      <c r="U173" s="72" t="str">
        <f t="shared" si="114"/>
        <v/>
      </c>
      <c r="V173" s="72" t="str">
        <f>IF(ISBLANK(R173), "", (POWER(R173/VLOOKUP(U173,Anthro_Calc!C:P,13,FALSE),VLOOKUP(U173,Anthro_Calc!C:P,12,FALSE))-1) / (VLOOKUP(U173,Anthro_Calc!C:P,14,FALSE)*VLOOKUP(U173,Anthro_Calc!C:P,12,FALSE)))</f>
        <v/>
      </c>
      <c r="W173" s="72" t="str">
        <f>IF(ISBLANK(R173), "", -3 + (R173 -VLOOKUP(U173,Anthro_Calc!C:P,4,FALSE)) / (VLOOKUP(U173,Anthro_Calc!C:P,5,FALSE) - VLOOKUP(U173,Anthro_Calc!C:P,4,FALSE)))</f>
        <v/>
      </c>
      <c r="X173" s="72" t="str">
        <f>IF(ISBLANK(R173), "", 3 + (R173 -VLOOKUP(U173,Anthro_Calc!C:P,10,FALSE)) / (VLOOKUP(U173,Anthro_Calc!C:P,10,FALSE) - VLOOKUP(U173,Anthro_Calc!C:P,9,FALSE)))</f>
        <v/>
      </c>
      <c r="Y173" s="120" t="str">
        <f t="shared" si="115"/>
        <v/>
      </c>
      <c r="Z173" s="117" t="str">
        <f t="shared" si="116"/>
        <v/>
      </c>
      <c r="AA173" s="104" t="str">
        <f t="shared" si="117"/>
        <v/>
      </c>
      <c r="AB173" s="71"/>
      <c r="AC173" s="74"/>
      <c r="AD173" s="78"/>
      <c r="AE173" s="75" t="str">
        <f t="shared" si="118"/>
        <v/>
      </c>
      <c r="AF173" s="72">
        <f t="shared" si="119"/>
        <v>0</v>
      </c>
      <c r="AG173" s="72">
        <f t="shared" si="120"/>
        <v>0</v>
      </c>
      <c r="AH173" s="72" t="str">
        <f t="shared" si="121"/>
        <v>0</v>
      </c>
      <c r="AI173" s="72" t="str">
        <f>IF(ISBLANK(AD173), "", (POWER(AD173/VLOOKUP(AH173,Anthro_Calc!C:P,13,FALSE),VLOOKUP(AH173,Anthro_Calc!C:P,12,FALSE))-1) / (VLOOKUP(AH173,Anthro_Calc!C:P,14,FALSE)*VLOOKUP(AH173,Anthro_Calc!C:P,12,FALSE)))</f>
        <v/>
      </c>
      <c r="AJ173" s="72" t="str">
        <f>IF(ISBLANK(AD173), "", -3 + (AD173 -VLOOKUP(AH173,Anthro_Calc!C:P,4,FALSE)) / (VLOOKUP(AH173,Anthro_Calc!C:P,5,FALSE) - VLOOKUP(AH173,Anthro_Calc!C:P,4,FALSE)))</f>
        <v/>
      </c>
      <c r="AK173" s="72" t="str">
        <f>IF(ISBLANK(AD173), "", 3 + (AD173 -VLOOKUP(AH173,Anthro_Calc!C:P,10,FALSE)) / (VLOOKUP(AH173,Anthro_Calc!C:P,10,FALSE) - VLOOKUP(AH173,Anthro_Calc!C:P,9,FALSE)))</f>
        <v/>
      </c>
      <c r="AL173" s="120" t="str">
        <f t="shared" si="122"/>
        <v/>
      </c>
      <c r="AM173" s="117" t="str">
        <f t="shared" si="123"/>
        <v/>
      </c>
      <c r="AN173" s="104" t="str">
        <f t="shared" si="124"/>
        <v/>
      </c>
      <c r="AO173" s="76" t="str">
        <f t="shared" si="101"/>
        <v/>
      </c>
      <c r="AP173" s="77"/>
      <c r="AQ173" s="77" t="str">
        <f t="shared" si="125"/>
        <v/>
      </c>
      <c r="AR173" s="71"/>
      <c r="AS173" s="74"/>
      <c r="AT173" s="82"/>
      <c r="AU173" s="75" t="str">
        <f t="shared" si="102"/>
        <v/>
      </c>
      <c r="AV173" s="72">
        <f t="shared" si="126"/>
        <v>0</v>
      </c>
      <c r="AW173" s="72">
        <f t="shared" si="127"/>
        <v>0</v>
      </c>
      <c r="AX173" s="72" t="str">
        <f t="shared" si="128"/>
        <v>0</v>
      </c>
      <c r="AY173" s="72" t="str">
        <f>IF(ISBLANK(AT173), "", (POWER(AT173/VLOOKUP(AX173,Anthro_Calc!C:P,13,FALSE),VLOOKUP(AX173,Anthro_Calc!C:P,12,FALSE))-1) / (VLOOKUP(AX173,Anthro_Calc!C:P,14,FALSE)*VLOOKUP(AX173,Anthro_Calc!C:P,12,FALSE)))</f>
        <v/>
      </c>
      <c r="AZ173" s="72" t="str">
        <f>IF(ISBLANK(AT173), "", -3 + (AT173 -VLOOKUP(AX173,Anthro_Calc!C:P,4,FALSE)) / (VLOOKUP(AX173,Anthro_Calc!C:P,5,FALSE) - VLOOKUP(AX173,Anthro_Calc!C:P,4,FALSE)))</f>
        <v/>
      </c>
      <c r="BA173" s="72" t="str">
        <f>IF(ISBLANK(AT173), "", 3 + (AT173 -VLOOKUP(AX173,Anthro_Calc!C:P,10,FALSE)) / (VLOOKUP(AX173,Anthro_Calc!C:P,10,FALSE) - VLOOKUP(AX173,Anthro_Calc!C:P,9,FALSE)))</f>
        <v/>
      </c>
      <c r="BB173" s="120" t="str">
        <f t="shared" si="129"/>
        <v/>
      </c>
      <c r="BC173" s="117" t="str">
        <f t="shared" si="130"/>
        <v/>
      </c>
      <c r="BD173" s="104" t="str">
        <f t="shared" si="103"/>
        <v/>
      </c>
      <c r="BE173" s="76" t="str">
        <f t="shared" si="104"/>
        <v/>
      </c>
      <c r="BF173" s="73" t="str">
        <f t="shared" si="131"/>
        <v/>
      </c>
      <c r="BG173" s="73" t="str">
        <f t="shared" si="105"/>
        <v/>
      </c>
      <c r="BH173" s="77"/>
      <c r="BI173" s="133"/>
      <c r="BJ173" s="71"/>
      <c r="BK173" s="74"/>
      <c r="BL173" s="78"/>
      <c r="BM173" s="75" t="str">
        <f t="shared" si="106"/>
        <v/>
      </c>
      <c r="BN173" s="72">
        <f t="shared" si="132"/>
        <v>0</v>
      </c>
      <c r="BO173" s="72">
        <f t="shared" si="149"/>
        <v>0</v>
      </c>
      <c r="BP173" s="72" t="str">
        <f t="shared" si="133"/>
        <v>0</v>
      </c>
      <c r="BQ173" s="72" t="str">
        <f>IF(ISBLANK(BL173), "", (POWER(BL173/VLOOKUP(BP173,Anthro_Calc!C:P,13,FALSE),VLOOKUP(BP173,Anthro_Calc!C:P,12,FALSE))-1) / (VLOOKUP(BP173,Anthro_Calc!C:P,14,FALSE)*VLOOKUP(BP173,Anthro_Calc!C:P,12,FALSE)))</f>
        <v/>
      </c>
      <c r="BR173" s="72" t="str">
        <f>IF(ISBLANK(BL173), "", -3 + (BL173 -VLOOKUP(BP173,Anthro_Calc!C:P,4,FALSE)) / (VLOOKUP(BP173,Anthro_Calc!C:P,5,FALSE) - VLOOKUP(BP173,Anthro_Calc!C:P,4,FALSE)))</f>
        <v/>
      </c>
      <c r="BS173" s="72" t="str">
        <f>IF(ISBLANK(BL173), "", 3 + (BL173 -VLOOKUP(BP173,Anthro_Calc!C:P,10,FALSE)) / (VLOOKUP(BP173,Anthro_Calc!C:P,10,FALSE) - VLOOKUP(BP173,Anthro_Calc!C:P,9,FALSE)))</f>
        <v/>
      </c>
      <c r="BT173" s="120" t="str">
        <f t="shared" si="134"/>
        <v/>
      </c>
      <c r="BU173" s="117" t="str">
        <f t="shared" si="135"/>
        <v/>
      </c>
      <c r="BV173" s="104" t="str">
        <f t="shared" si="136"/>
        <v/>
      </c>
      <c r="BW173" s="73" t="str">
        <f t="shared" si="107"/>
        <v/>
      </c>
      <c r="BX173" s="77"/>
      <c r="BY173" s="73" t="str">
        <f>IF(ISBLANK(BL173), "", VLOOKUP(Z173&amp;" "&amp;BV173&amp;" "&amp;BW173,Graduation_Criteria!$D$2:$E$34,2,FALSE))</f>
        <v/>
      </c>
      <c r="BZ173" s="73" t="str">
        <f t="shared" si="108"/>
        <v/>
      </c>
      <c r="CA173" s="71"/>
      <c r="CB173" s="74"/>
      <c r="CC173" s="74"/>
      <c r="CD173" s="115" t="str">
        <f t="shared" si="109"/>
        <v/>
      </c>
      <c r="CE173" s="79">
        <f t="shared" si="137"/>
        <v>0</v>
      </c>
      <c r="CF173" s="79">
        <f t="shared" si="138"/>
        <v>0</v>
      </c>
      <c r="CG173" s="79" t="str">
        <f t="shared" si="139"/>
        <v>0</v>
      </c>
      <c r="CH173" s="79" t="str">
        <f>IF(ISBLANK(CC173), "", (POWER(CC173/VLOOKUP(CG173,Anthro_Calc!C:P,13,FALSE),VLOOKUP(CG173,Anthro_Calc!C:P,12,FALSE))-1) / (VLOOKUP(CG173,Anthro_Calc!C:P,14,FALSE)*VLOOKUP(CG173,Anthro_Calc!C:P,12,FALSE)))</f>
        <v/>
      </c>
      <c r="CI173" s="79" t="str">
        <f>IF(ISBLANK(CC173), "", -3 + (CC173 -VLOOKUP(CG173,Anthro_Calc!C:P,4,FALSE)) / (VLOOKUP(CG173,Anthro_Calc!C:P,5,FALSE) - VLOOKUP(CG173,Anthro_Calc!C:P,4,FALSE)))</f>
        <v/>
      </c>
      <c r="CJ173" s="79" t="str">
        <f>IF(ISBLANK(CC173), "", 3 + (CC173 -VLOOKUP(CG173,Anthro_Calc!C:P,10,FALSE)) / (VLOOKUP(CG173,Anthro_Calc!C:P,10,FALSE) - VLOOKUP(CG173,Anthro_Calc!C:P,9,FALSE)))</f>
        <v/>
      </c>
      <c r="CK173" s="129" t="str">
        <f t="shared" si="140"/>
        <v/>
      </c>
      <c r="CL173" s="117" t="str">
        <f t="shared" si="141"/>
        <v/>
      </c>
      <c r="CM173" s="104" t="str">
        <f t="shared" si="142"/>
        <v/>
      </c>
      <c r="CN173" s="77"/>
      <c r="CO173" s="71"/>
      <c r="CP173" s="74"/>
      <c r="CQ173" s="74"/>
      <c r="CR173" s="118" t="str">
        <f t="shared" si="110"/>
        <v/>
      </c>
      <c r="CS173" s="119">
        <f t="shared" si="143"/>
        <v>0</v>
      </c>
      <c r="CT173" s="119">
        <f t="shared" si="144"/>
        <v>0</v>
      </c>
      <c r="CU173" s="119" t="str">
        <f t="shared" si="145"/>
        <v>0</v>
      </c>
      <c r="CV173" s="119" t="str">
        <f>IF(ISBLANK(CQ173), "", (POWER(CQ173/VLOOKUP(CU173,Anthro_Calc!C:P,13,FALSE),VLOOKUP(CU173,Anthro_Calc!C:P,12,FALSE))-1) / (VLOOKUP(CU173,Anthro_Calc!C:P,14,FALSE)*VLOOKUP(CU173,Anthro_Calc!C:P,12,FALSE)))</f>
        <v/>
      </c>
      <c r="CW173" s="119" t="str">
        <f>IF(ISBLANK(CQ173), "", -3 + (CQ173 -VLOOKUP(CU173,Anthro_Calc!C:P,4,FALSE)) / (VLOOKUP(CU173,Anthro_Calc!C:P,5,FALSE) - VLOOKUP(CU173,Anthro_Calc!C:P,4,FALSE)))</f>
        <v/>
      </c>
      <c r="CX173" s="119" t="str">
        <f>IF(ISBLANK(CQ173), "", 3 + (CQ173 -VLOOKUP(CU173,Anthro_Calc!C:P,10,FALSE)) / (VLOOKUP(CU173,Anthro_Calc!C:P,10,FALSE) - VLOOKUP(CU173,Anthro_Calc!C:P,9,FALSE)))</f>
        <v/>
      </c>
      <c r="CY173" s="128" t="str">
        <f t="shared" si="146"/>
        <v/>
      </c>
      <c r="CZ173" s="117" t="str">
        <f t="shared" si="147"/>
        <v/>
      </c>
      <c r="DA173" s="104" t="str">
        <f t="shared" si="148"/>
        <v/>
      </c>
      <c r="DB173" s="135"/>
    </row>
    <row r="174" spans="1:106" s="80" customFormat="1" ht="15" customHeight="1">
      <c r="A174" s="134">
        <f t="shared" si="100"/>
        <v>170</v>
      </c>
      <c r="B174" s="66"/>
      <c r="C174" s="66"/>
      <c r="D174" s="66"/>
      <c r="E174" s="66"/>
      <c r="F174" s="66"/>
      <c r="G174" s="66"/>
      <c r="H174" s="66"/>
      <c r="I174" s="66"/>
      <c r="J174" s="66"/>
      <c r="K174" s="66"/>
      <c r="L174" s="66"/>
      <c r="M174" s="71"/>
      <c r="N174" s="69" t="str">
        <f t="shared" ca="1" si="111"/>
        <v/>
      </c>
      <c r="O174" s="70"/>
      <c r="P174" s="70"/>
      <c r="Q174" s="71"/>
      <c r="R174" s="82"/>
      <c r="S174" s="72" t="str">
        <f t="shared" si="112"/>
        <v/>
      </c>
      <c r="T174" s="72" t="str">
        <f t="shared" si="113"/>
        <v/>
      </c>
      <c r="U174" s="72" t="str">
        <f t="shared" si="114"/>
        <v/>
      </c>
      <c r="V174" s="72" t="str">
        <f>IF(ISBLANK(R174), "", (POWER(R174/VLOOKUP(U174,Anthro_Calc!C:P,13,FALSE),VLOOKUP(U174,Anthro_Calc!C:P,12,FALSE))-1) / (VLOOKUP(U174,Anthro_Calc!C:P,14,FALSE)*VLOOKUP(U174,Anthro_Calc!C:P,12,FALSE)))</f>
        <v/>
      </c>
      <c r="W174" s="72" t="str">
        <f>IF(ISBLANK(R174), "", -3 + (R174 -VLOOKUP(U174,Anthro_Calc!C:P,4,FALSE)) / (VLOOKUP(U174,Anthro_Calc!C:P,5,FALSE) - VLOOKUP(U174,Anthro_Calc!C:P,4,FALSE)))</f>
        <v/>
      </c>
      <c r="X174" s="72" t="str">
        <f>IF(ISBLANK(R174), "", 3 + (R174 -VLOOKUP(U174,Anthro_Calc!C:P,10,FALSE)) / (VLOOKUP(U174,Anthro_Calc!C:P,10,FALSE) - VLOOKUP(U174,Anthro_Calc!C:P,9,FALSE)))</f>
        <v/>
      </c>
      <c r="Y174" s="120" t="str">
        <f t="shared" si="115"/>
        <v/>
      </c>
      <c r="Z174" s="117" t="str">
        <f t="shared" si="116"/>
        <v/>
      </c>
      <c r="AA174" s="104" t="str">
        <f t="shared" si="117"/>
        <v/>
      </c>
      <c r="AB174" s="71"/>
      <c r="AC174" s="74"/>
      <c r="AD174" s="78"/>
      <c r="AE174" s="75" t="str">
        <f t="shared" si="118"/>
        <v/>
      </c>
      <c r="AF174" s="72">
        <f t="shared" si="119"/>
        <v>0</v>
      </c>
      <c r="AG174" s="72">
        <f t="shared" si="120"/>
        <v>0</v>
      </c>
      <c r="AH174" s="72" t="str">
        <f t="shared" si="121"/>
        <v>0</v>
      </c>
      <c r="AI174" s="72" t="str">
        <f>IF(ISBLANK(AD174), "", (POWER(AD174/VLOOKUP(AH174,Anthro_Calc!C:P,13,FALSE),VLOOKUP(AH174,Anthro_Calc!C:P,12,FALSE))-1) / (VLOOKUP(AH174,Anthro_Calc!C:P,14,FALSE)*VLOOKUP(AH174,Anthro_Calc!C:P,12,FALSE)))</f>
        <v/>
      </c>
      <c r="AJ174" s="72" t="str">
        <f>IF(ISBLANK(AD174), "", -3 + (AD174 -VLOOKUP(AH174,Anthro_Calc!C:P,4,FALSE)) / (VLOOKUP(AH174,Anthro_Calc!C:P,5,FALSE) - VLOOKUP(AH174,Anthro_Calc!C:P,4,FALSE)))</f>
        <v/>
      </c>
      <c r="AK174" s="72" t="str">
        <f>IF(ISBLANK(AD174), "", 3 + (AD174 -VLOOKUP(AH174,Anthro_Calc!C:P,10,FALSE)) / (VLOOKUP(AH174,Anthro_Calc!C:P,10,FALSE) - VLOOKUP(AH174,Anthro_Calc!C:P,9,FALSE)))</f>
        <v/>
      </c>
      <c r="AL174" s="120" t="str">
        <f t="shared" si="122"/>
        <v/>
      </c>
      <c r="AM174" s="117" t="str">
        <f t="shared" si="123"/>
        <v/>
      </c>
      <c r="AN174" s="104" t="str">
        <f t="shared" si="124"/>
        <v/>
      </c>
      <c r="AO174" s="76" t="str">
        <f t="shared" si="101"/>
        <v/>
      </c>
      <c r="AP174" s="77"/>
      <c r="AQ174" s="77" t="str">
        <f t="shared" si="125"/>
        <v/>
      </c>
      <c r="AR174" s="71"/>
      <c r="AS174" s="74"/>
      <c r="AT174" s="82"/>
      <c r="AU174" s="75" t="str">
        <f t="shared" si="102"/>
        <v/>
      </c>
      <c r="AV174" s="72">
        <f t="shared" si="126"/>
        <v>0</v>
      </c>
      <c r="AW174" s="72">
        <f t="shared" si="127"/>
        <v>0</v>
      </c>
      <c r="AX174" s="72" t="str">
        <f t="shared" si="128"/>
        <v>0</v>
      </c>
      <c r="AY174" s="72" t="str">
        <f>IF(ISBLANK(AT174), "", (POWER(AT174/VLOOKUP(AX174,Anthro_Calc!C:P,13,FALSE),VLOOKUP(AX174,Anthro_Calc!C:P,12,FALSE))-1) / (VLOOKUP(AX174,Anthro_Calc!C:P,14,FALSE)*VLOOKUP(AX174,Anthro_Calc!C:P,12,FALSE)))</f>
        <v/>
      </c>
      <c r="AZ174" s="72" t="str">
        <f>IF(ISBLANK(AT174), "", -3 + (AT174 -VLOOKUP(AX174,Anthro_Calc!C:P,4,FALSE)) / (VLOOKUP(AX174,Anthro_Calc!C:P,5,FALSE) - VLOOKUP(AX174,Anthro_Calc!C:P,4,FALSE)))</f>
        <v/>
      </c>
      <c r="BA174" s="72" t="str">
        <f>IF(ISBLANK(AT174), "", 3 + (AT174 -VLOOKUP(AX174,Anthro_Calc!C:P,10,FALSE)) / (VLOOKUP(AX174,Anthro_Calc!C:P,10,FALSE) - VLOOKUP(AX174,Anthro_Calc!C:P,9,FALSE)))</f>
        <v/>
      </c>
      <c r="BB174" s="120" t="str">
        <f t="shared" si="129"/>
        <v/>
      </c>
      <c r="BC174" s="117" t="str">
        <f t="shared" si="130"/>
        <v/>
      </c>
      <c r="BD174" s="104" t="str">
        <f t="shared" si="103"/>
        <v/>
      </c>
      <c r="BE174" s="76" t="str">
        <f t="shared" si="104"/>
        <v/>
      </c>
      <c r="BF174" s="73" t="str">
        <f t="shared" si="131"/>
        <v/>
      </c>
      <c r="BG174" s="73" t="str">
        <f t="shared" si="105"/>
        <v/>
      </c>
      <c r="BH174" s="77"/>
      <c r="BI174" s="133"/>
      <c r="BJ174" s="71"/>
      <c r="BK174" s="74"/>
      <c r="BL174" s="78"/>
      <c r="BM174" s="75" t="str">
        <f t="shared" si="106"/>
        <v/>
      </c>
      <c r="BN174" s="72">
        <f t="shared" si="132"/>
        <v>0</v>
      </c>
      <c r="BO174" s="72">
        <f t="shared" si="149"/>
        <v>0</v>
      </c>
      <c r="BP174" s="72" t="str">
        <f t="shared" si="133"/>
        <v>0</v>
      </c>
      <c r="BQ174" s="72" t="str">
        <f>IF(ISBLANK(BL174), "", (POWER(BL174/VLOOKUP(BP174,Anthro_Calc!C:P,13,FALSE),VLOOKUP(BP174,Anthro_Calc!C:P,12,FALSE))-1) / (VLOOKUP(BP174,Anthro_Calc!C:P,14,FALSE)*VLOOKUP(BP174,Anthro_Calc!C:P,12,FALSE)))</f>
        <v/>
      </c>
      <c r="BR174" s="72" t="str">
        <f>IF(ISBLANK(BL174), "", -3 + (BL174 -VLOOKUP(BP174,Anthro_Calc!C:P,4,FALSE)) / (VLOOKUP(BP174,Anthro_Calc!C:P,5,FALSE) - VLOOKUP(BP174,Anthro_Calc!C:P,4,FALSE)))</f>
        <v/>
      </c>
      <c r="BS174" s="72" t="str">
        <f>IF(ISBLANK(BL174), "", 3 + (BL174 -VLOOKUP(BP174,Anthro_Calc!C:P,10,FALSE)) / (VLOOKUP(BP174,Anthro_Calc!C:P,10,FALSE) - VLOOKUP(BP174,Anthro_Calc!C:P,9,FALSE)))</f>
        <v/>
      </c>
      <c r="BT174" s="120" t="str">
        <f t="shared" si="134"/>
        <v/>
      </c>
      <c r="BU174" s="117" t="str">
        <f t="shared" si="135"/>
        <v/>
      </c>
      <c r="BV174" s="104" t="str">
        <f t="shared" si="136"/>
        <v/>
      </c>
      <c r="BW174" s="73" t="str">
        <f t="shared" si="107"/>
        <v/>
      </c>
      <c r="BX174" s="77"/>
      <c r="BY174" s="73" t="str">
        <f>IF(ISBLANK(BL174), "", VLOOKUP(Z174&amp;" "&amp;BV174&amp;" "&amp;BW174,Graduation_Criteria!$D$2:$E$34,2,FALSE))</f>
        <v/>
      </c>
      <c r="BZ174" s="73" t="str">
        <f t="shared" si="108"/>
        <v/>
      </c>
      <c r="CA174" s="71"/>
      <c r="CB174" s="74"/>
      <c r="CC174" s="74"/>
      <c r="CD174" s="115" t="str">
        <f t="shared" si="109"/>
        <v/>
      </c>
      <c r="CE174" s="79">
        <f t="shared" si="137"/>
        <v>0</v>
      </c>
      <c r="CF174" s="79">
        <f t="shared" si="138"/>
        <v>0</v>
      </c>
      <c r="CG174" s="79" t="str">
        <f t="shared" si="139"/>
        <v>0</v>
      </c>
      <c r="CH174" s="79" t="str">
        <f>IF(ISBLANK(CC174), "", (POWER(CC174/VLOOKUP(CG174,Anthro_Calc!C:P,13,FALSE),VLOOKUP(CG174,Anthro_Calc!C:P,12,FALSE))-1) / (VLOOKUP(CG174,Anthro_Calc!C:P,14,FALSE)*VLOOKUP(CG174,Anthro_Calc!C:P,12,FALSE)))</f>
        <v/>
      </c>
      <c r="CI174" s="79" t="str">
        <f>IF(ISBLANK(CC174), "", -3 + (CC174 -VLOOKUP(CG174,Anthro_Calc!C:P,4,FALSE)) / (VLOOKUP(CG174,Anthro_Calc!C:P,5,FALSE) - VLOOKUP(CG174,Anthro_Calc!C:P,4,FALSE)))</f>
        <v/>
      </c>
      <c r="CJ174" s="79" t="str">
        <f>IF(ISBLANK(CC174), "", 3 + (CC174 -VLOOKUP(CG174,Anthro_Calc!C:P,10,FALSE)) / (VLOOKUP(CG174,Anthro_Calc!C:P,10,FALSE) - VLOOKUP(CG174,Anthro_Calc!C:P,9,FALSE)))</f>
        <v/>
      </c>
      <c r="CK174" s="129" t="str">
        <f t="shared" si="140"/>
        <v/>
      </c>
      <c r="CL174" s="117" t="str">
        <f t="shared" si="141"/>
        <v/>
      </c>
      <c r="CM174" s="104" t="str">
        <f t="shared" si="142"/>
        <v/>
      </c>
      <c r="CN174" s="77"/>
      <c r="CO174" s="71"/>
      <c r="CP174" s="74"/>
      <c r="CQ174" s="74"/>
      <c r="CR174" s="118" t="str">
        <f t="shared" si="110"/>
        <v/>
      </c>
      <c r="CS174" s="119">
        <f t="shared" si="143"/>
        <v>0</v>
      </c>
      <c r="CT174" s="119">
        <f t="shared" si="144"/>
        <v>0</v>
      </c>
      <c r="CU174" s="119" t="str">
        <f t="shared" si="145"/>
        <v>0</v>
      </c>
      <c r="CV174" s="119" t="str">
        <f>IF(ISBLANK(CQ174), "", (POWER(CQ174/VLOOKUP(CU174,Anthro_Calc!C:P,13,FALSE),VLOOKUP(CU174,Anthro_Calc!C:P,12,FALSE))-1) / (VLOOKUP(CU174,Anthro_Calc!C:P,14,FALSE)*VLOOKUP(CU174,Anthro_Calc!C:P,12,FALSE)))</f>
        <v/>
      </c>
      <c r="CW174" s="119" t="str">
        <f>IF(ISBLANK(CQ174), "", -3 + (CQ174 -VLOOKUP(CU174,Anthro_Calc!C:P,4,FALSE)) / (VLOOKUP(CU174,Anthro_Calc!C:P,5,FALSE) - VLOOKUP(CU174,Anthro_Calc!C:P,4,FALSE)))</f>
        <v/>
      </c>
      <c r="CX174" s="119" t="str">
        <f>IF(ISBLANK(CQ174), "", 3 + (CQ174 -VLOOKUP(CU174,Anthro_Calc!C:P,10,FALSE)) / (VLOOKUP(CU174,Anthro_Calc!C:P,10,FALSE) - VLOOKUP(CU174,Anthro_Calc!C:P,9,FALSE)))</f>
        <v/>
      </c>
      <c r="CY174" s="128" t="str">
        <f t="shared" si="146"/>
        <v/>
      </c>
      <c r="CZ174" s="117" t="str">
        <f t="shared" si="147"/>
        <v/>
      </c>
      <c r="DA174" s="104" t="str">
        <f t="shared" si="148"/>
        <v/>
      </c>
      <c r="DB174" s="135"/>
    </row>
    <row r="175" spans="1:106" s="80" customFormat="1" ht="15" customHeight="1">
      <c r="A175" s="134">
        <f t="shared" si="100"/>
        <v>171</v>
      </c>
      <c r="B175" s="66"/>
      <c r="C175" s="66"/>
      <c r="D175" s="66"/>
      <c r="E175" s="66"/>
      <c r="F175" s="66"/>
      <c r="G175" s="66"/>
      <c r="H175" s="66"/>
      <c r="I175" s="66"/>
      <c r="J175" s="66"/>
      <c r="K175" s="66"/>
      <c r="L175" s="66"/>
      <c r="M175" s="71"/>
      <c r="N175" s="69" t="str">
        <f t="shared" ca="1" si="111"/>
        <v/>
      </c>
      <c r="O175" s="70"/>
      <c r="P175" s="70"/>
      <c r="Q175" s="71"/>
      <c r="R175" s="82"/>
      <c r="S175" s="72" t="str">
        <f t="shared" si="112"/>
        <v/>
      </c>
      <c r="T175" s="72" t="str">
        <f t="shared" si="113"/>
        <v/>
      </c>
      <c r="U175" s="72" t="str">
        <f t="shared" si="114"/>
        <v/>
      </c>
      <c r="V175" s="72" t="str">
        <f>IF(ISBLANK(R175), "", (POWER(R175/VLOOKUP(U175,Anthro_Calc!C:P,13,FALSE),VLOOKUP(U175,Anthro_Calc!C:P,12,FALSE))-1) / (VLOOKUP(U175,Anthro_Calc!C:P,14,FALSE)*VLOOKUP(U175,Anthro_Calc!C:P,12,FALSE)))</f>
        <v/>
      </c>
      <c r="W175" s="72" t="str">
        <f>IF(ISBLANK(R175), "", -3 + (R175 -VLOOKUP(U175,Anthro_Calc!C:P,4,FALSE)) / (VLOOKUP(U175,Anthro_Calc!C:P,5,FALSE) - VLOOKUP(U175,Anthro_Calc!C:P,4,FALSE)))</f>
        <v/>
      </c>
      <c r="X175" s="72" t="str">
        <f>IF(ISBLANK(R175), "", 3 + (R175 -VLOOKUP(U175,Anthro_Calc!C:P,10,FALSE)) / (VLOOKUP(U175,Anthro_Calc!C:P,10,FALSE) - VLOOKUP(U175,Anthro_Calc!C:P,9,FALSE)))</f>
        <v/>
      </c>
      <c r="Y175" s="120" t="str">
        <f t="shared" si="115"/>
        <v/>
      </c>
      <c r="Z175" s="117" t="str">
        <f t="shared" si="116"/>
        <v/>
      </c>
      <c r="AA175" s="104" t="str">
        <f t="shared" si="117"/>
        <v/>
      </c>
      <c r="AB175" s="71"/>
      <c r="AC175" s="74"/>
      <c r="AD175" s="78"/>
      <c r="AE175" s="75" t="str">
        <f t="shared" si="118"/>
        <v/>
      </c>
      <c r="AF175" s="72">
        <f t="shared" si="119"/>
        <v>0</v>
      </c>
      <c r="AG175" s="72">
        <f t="shared" si="120"/>
        <v>0</v>
      </c>
      <c r="AH175" s="72" t="str">
        <f t="shared" si="121"/>
        <v>0</v>
      </c>
      <c r="AI175" s="72" t="str">
        <f>IF(ISBLANK(AD175), "", (POWER(AD175/VLOOKUP(AH175,Anthro_Calc!C:P,13,FALSE),VLOOKUP(AH175,Anthro_Calc!C:P,12,FALSE))-1) / (VLOOKUP(AH175,Anthro_Calc!C:P,14,FALSE)*VLOOKUP(AH175,Anthro_Calc!C:P,12,FALSE)))</f>
        <v/>
      </c>
      <c r="AJ175" s="72" t="str">
        <f>IF(ISBLANK(AD175), "", -3 + (AD175 -VLOOKUP(AH175,Anthro_Calc!C:P,4,FALSE)) / (VLOOKUP(AH175,Anthro_Calc!C:P,5,FALSE) - VLOOKUP(AH175,Anthro_Calc!C:P,4,FALSE)))</f>
        <v/>
      </c>
      <c r="AK175" s="72" t="str">
        <f>IF(ISBLANK(AD175), "", 3 + (AD175 -VLOOKUP(AH175,Anthro_Calc!C:P,10,FALSE)) / (VLOOKUP(AH175,Anthro_Calc!C:P,10,FALSE) - VLOOKUP(AH175,Anthro_Calc!C:P,9,FALSE)))</f>
        <v/>
      </c>
      <c r="AL175" s="120" t="str">
        <f t="shared" si="122"/>
        <v/>
      </c>
      <c r="AM175" s="117" t="str">
        <f t="shared" si="123"/>
        <v/>
      </c>
      <c r="AN175" s="104" t="str">
        <f t="shared" si="124"/>
        <v/>
      </c>
      <c r="AO175" s="76" t="str">
        <f t="shared" si="101"/>
        <v/>
      </c>
      <c r="AP175" s="77"/>
      <c r="AQ175" s="77" t="str">
        <f t="shared" si="125"/>
        <v/>
      </c>
      <c r="AR175" s="71"/>
      <c r="AS175" s="74"/>
      <c r="AT175" s="82"/>
      <c r="AU175" s="75" t="str">
        <f t="shared" si="102"/>
        <v/>
      </c>
      <c r="AV175" s="72">
        <f t="shared" si="126"/>
        <v>0</v>
      </c>
      <c r="AW175" s="72">
        <f t="shared" si="127"/>
        <v>0</v>
      </c>
      <c r="AX175" s="72" t="str">
        <f t="shared" si="128"/>
        <v>0</v>
      </c>
      <c r="AY175" s="72" t="str">
        <f>IF(ISBLANK(AT175), "", (POWER(AT175/VLOOKUP(AX175,Anthro_Calc!C:P,13,FALSE),VLOOKUP(AX175,Anthro_Calc!C:P,12,FALSE))-1) / (VLOOKUP(AX175,Anthro_Calc!C:P,14,FALSE)*VLOOKUP(AX175,Anthro_Calc!C:P,12,FALSE)))</f>
        <v/>
      </c>
      <c r="AZ175" s="72" t="str">
        <f>IF(ISBLANK(AT175), "", -3 + (AT175 -VLOOKUP(AX175,Anthro_Calc!C:P,4,FALSE)) / (VLOOKUP(AX175,Anthro_Calc!C:P,5,FALSE) - VLOOKUP(AX175,Anthro_Calc!C:P,4,FALSE)))</f>
        <v/>
      </c>
      <c r="BA175" s="72" t="str">
        <f>IF(ISBLANK(AT175), "", 3 + (AT175 -VLOOKUP(AX175,Anthro_Calc!C:P,10,FALSE)) / (VLOOKUP(AX175,Anthro_Calc!C:P,10,FALSE) - VLOOKUP(AX175,Anthro_Calc!C:P,9,FALSE)))</f>
        <v/>
      </c>
      <c r="BB175" s="120" t="str">
        <f t="shared" si="129"/>
        <v/>
      </c>
      <c r="BC175" s="117" t="str">
        <f t="shared" si="130"/>
        <v/>
      </c>
      <c r="BD175" s="104" t="str">
        <f t="shared" si="103"/>
        <v/>
      </c>
      <c r="BE175" s="76" t="str">
        <f t="shared" si="104"/>
        <v/>
      </c>
      <c r="BF175" s="73" t="str">
        <f t="shared" si="131"/>
        <v/>
      </c>
      <c r="BG175" s="73" t="str">
        <f t="shared" si="105"/>
        <v/>
      </c>
      <c r="BH175" s="77"/>
      <c r="BI175" s="133"/>
      <c r="BJ175" s="71"/>
      <c r="BK175" s="74"/>
      <c r="BL175" s="78"/>
      <c r="BM175" s="75" t="str">
        <f t="shared" si="106"/>
        <v/>
      </c>
      <c r="BN175" s="72">
        <f t="shared" si="132"/>
        <v>0</v>
      </c>
      <c r="BO175" s="72">
        <f t="shared" si="149"/>
        <v>0</v>
      </c>
      <c r="BP175" s="72" t="str">
        <f t="shared" si="133"/>
        <v>0</v>
      </c>
      <c r="BQ175" s="72" t="str">
        <f>IF(ISBLANK(BL175), "", (POWER(BL175/VLOOKUP(BP175,Anthro_Calc!C:P,13,FALSE),VLOOKUP(BP175,Anthro_Calc!C:P,12,FALSE))-1) / (VLOOKUP(BP175,Anthro_Calc!C:P,14,FALSE)*VLOOKUP(BP175,Anthro_Calc!C:P,12,FALSE)))</f>
        <v/>
      </c>
      <c r="BR175" s="72" t="str">
        <f>IF(ISBLANK(BL175), "", -3 + (BL175 -VLOOKUP(BP175,Anthro_Calc!C:P,4,FALSE)) / (VLOOKUP(BP175,Anthro_Calc!C:P,5,FALSE) - VLOOKUP(BP175,Anthro_Calc!C:P,4,FALSE)))</f>
        <v/>
      </c>
      <c r="BS175" s="72" t="str">
        <f>IF(ISBLANK(BL175), "", 3 + (BL175 -VLOOKUP(BP175,Anthro_Calc!C:P,10,FALSE)) / (VLOOKUP(BP175,Anthro_Calc!C:P,10,FALSE) - VLOOKUP(BP175,Anthro_Calc!C:P,9,FALSE)))</f>
        <v/>
      </c>
      <c r="BT175" s="120" t="str">
        <f t="shared" si="134"/>
        <v/>
      </c>
      <c r="BU175" s="117" t="str">
        <f t="shared" si="135"/>
        <v/>
      </c>
      <c r="BV175" s="104" t="str">
        <f t="shared" si="136"/>
        <v/>
      </c>
      <c r="BW175" s="73" t="str">
        <f t="shared" si="107"/>
        <v/>
      </c>
      <c r="BX175" s="77"/>
      <c r="BY175" s="73" t="str">
        <f>IF(ISBLANK(BL175), "", VLOOKUP(Z175&amp;" "&amp;BV175&amp;" "&amp;BW175,Graduation_Criteria!$D$2:$E$34,2,FALSE))</f>
        <v/>
      </c>
      <c r="BZ175" s="73" t="str">
        <f t="shared" si="108"/>
        <v/>
      </c>
      <c r="CA175" s="71"/>
      <c r="CB175" s="74"/>
      <c r="CC175" s="74"/>
      <c r="CD175" s="115" t="str">
        <f t="shared" si="109"/>
        <v/>
      </c>
      <c r="CE175" s="79">
        <f t="shared" si="137"/>
        <v>0</v>
      </c>
      <c r="CF175" s="79">
        <f t="shared" si="138"/>
        <v>0</v>
      </c>
      <c r="CG175" s="79" t="str">
        <f t="shared" si="139"/>
        <v>0</v>
      </c>
      <c r="CH175" s="79" t="str">
        <f>IF(ISBLANK(CC175), "", (POWER(CC175/VLOOKUP(CG175,Anthro_Calc!C:P,13,FALSE),VLOOKUP(CG175,Anthro_Calc!C:P,12,FALSE))-1) / (VLOOKUP(CG175,Anthro_Calc!C:P,14,FALSE)*VLOOKUP(CG175,Anthro_Calc!C:P,12,FALSE)))</f>
        <v/>
      </c>
      <c r="CI175" s="79" t="str">
        <f>IF(ISBLANK(CC175), "", -3 + (CC175 -VLOOKUP(CG175,Anthro_Calc!C:P,4,FALSE)) / (VLOOKUP(CG175,Anthro_Calc!C:P,5,FALSE) - VLOOKUP(CG175,Anthro_Calc!C:P,4,FALSE)))</f>
        <v/>
      </c>
      <c r="CJ175" s="79" t="str">
        <f>IF(ISBLANK(CC175), "", 3 + (CC175 -VLOOKUP(CG175,Anthro_Calc!C:P,10,FALSE)) / (VLOOKUP(CG175,Anthro_Calc!C:P,10,FALSE) - VLOOKUP(CG175,Anthro_Calc!C:P,9,FALSE)))</f>
        <v/>
      </c>
      <c r="CK175" s="129" t="str">
        <f t="shared" si="140"/>
        <v/>
      </c>
      <c r="CL175" s="117" t="str">
        <f t="shared" si="141"/>
        <v/>
      </c>
      <c r="CM175" s="104" t="str">
        <f t="shared" si="142"/>
        <v/>
      </c>
      <c r="CN175" s="77"/>
      <c r="CO175" s="71"/>
      <c r="CP175" s="74"/>
      <c r="CQ175" s="74"/>
      <c r="CR175" s="118" t="str">
        <f t="shared" si="110"/>
        <v/>
      </c>
      <c r="CS175" s="119">
        <f t="shared" si="143"/>
        <v>0</v>
      </c>
      <c r="CT175" s="119">
        <f t="shared" si="144"/>
        <v>0</v>
      </c>
      <c r="CU175" s="119" t="str">
        <f t="shared" si="145"/>
        <v>0</v>
      </c>
      <c r="CV175" s="119" t="str">
        <f>IF(ISBLANK(CQ175), "", (POWER(CQ175/VLOOKUP(CU175,Anthro_Calc!C:P,13,FALSE),VLOOKUP(CU175,Anthro_Calc!C:P,12,FALSE))-1) / (VLOOKUP(CU175,Anthro_Calc!C:P,14,FALSE)*VLOOKUP(CU175,Anthro_Calc!C:P,12,FALSE)))</f>
        <v/>
      </c>
      <c r="CW175" s="119" t="str">
        <f>IF(ISBLANK(CQ175), "", -3 + (CQ175 -VLOOKUP(CU175,Anthro_Calc!C:P,4,FALSE)) / (VLOOKUP(CU175,Anthro_Calc!C:P,5,FALSE) - VLOOKUP(CU175,Anthro_Calc!C:P,4,FALSE)))</f>
        <v/>
      </c>
      <c r="CX175" s="119" t="str">
        <f>IF(ISBLANK(CQ175), "", 3 + (CQ175 -VLOOKUP(CU175,Anthro_Calc!C:P,10,FALSE)) / (VLOOKUP(CU175,Anthro_Calc!C:P,10,FALSE) - VLOOKUP(CU175,Anthro_Calc!C:P,9,FALSE)))</f>
        <v/>
      </c>
      <c r="CY175" s="128" t="str">
        <f t="shared" si="146"/>
        <v/>
      </c>
      <c r="CZ175" s="117" t="str">
        <f t="shared" si="147"/>
        <v/>
      </c>
      <c r="DA175" s="104" t="str">
        <f t="shared" si="148"/>
        <v/>
      </c>
      <c r="DB175" s="135"/>
    </row>
    <row r="176" spans="1:106" s="80" customFormat="1" ht="15" customHeight="1">
      <c r="A176" s="134">
        <f t="shared" si="100"/>
        <v>172</v>
      </c>
      <c r="B176" s="66"/>
      <c r="C176" s="66"/>
      <c r="D176" s="66"/>
      <c r="E176" s="66"/>
      <c r="F176" s="66"/>
      <c r="G176" s="66"/>
      <c r="H176" s="66"/>
      <c r="I176" s="66"/>
      <c r="J176" s="66"/>
      <c r="K176" s="66"/>
      <c r="L176" s="66"/>
      <c r="M176" s="71"/>
      <c r="N176" s="69" t="str">
        <f t="shared" ca="1" si="111"/>
        <v/>
      </c>
      <c r="O176" s="70"/>
      <c r="P176" s="70"/>
      <c r="Q176" s="71"/>
      <c r="R176" s="82"/>
      <c r="S176" s="72" t="str">
        <f t="shared" si="112"/>
        <v/>
      </c>
      <c r="T176" s="72" t="str">
        <f t="shared" si="113"/>
        <v/>
      </c>
      <c r="U176" s="72" t="str">
        <f t="shared" si="114"/>
        <v/>
      </c>
      <c r="V176" s="72" t="str">
        <f>IF(ISBLANK(R176), "", (POWER(R176/VLOOKUP(U176,Anthro_Calc!C:P,13,FALSE),VLOOKUP(U176,Anthro_Calc!C:P,12,FALSE))-1) / (VLOOKUP(U176,Anthro_Calc!C:P,14,FALSE)*VLOOKUP(U176,Anthro_Calc!C:P,12,FALSE)))</f>
        <v/>
      </c>
      <c r="W176" s="72" t="str">
        <f>IF(ISBLANK(R176), "", -3 + (R176 -VLOOKUP(U176,Anthro_Calc!C:P,4,FALSE)) / (VLOOKUP(U176,Anthro_Calc!C:P,5,FALSE) - VLOOKUP(U176,Anthro_Calc!C:P,4,FALSE)))</f>
        <v/>
      </c>
      <c r="X176" s="72" t="str">
        <f>IF(ISBLANK(R176), "", 3 + (R176 -VLOOKUP(U176,Anthro_Calc!C:P,10,FALSE)) / (VLOOKUP(U176,Anthro_Calc!C:P,10,FALSE) - VLOOKUP(U176,Anthro_Calc!C:P,9,FALSE)))</f>
        <v/>
      </c>
      <c r="Y176" s="120" t="str">
        <f t="shared" si="115"/>
        <v/>
      </c>
      <c r="Z176" s="117" t="str">
        <f t="shared" si="116"/>
        <v/>
      </c>
      <c r="AA176" s="104" t="str">
        <f t="shared" si="117"/>
        <v/>
      </c>
      <c r="AB176" s="71"/>
      <c r="AC176" s="74"/>
      <c r="AD176" s="78"/>
      <c r="AE176" s="75" t="str">
        <f t="shared" si="118"/>
        <v/>
      </c>
      <c r="AF176" s="72">
        <f t="shared" si="119"/>
        <v>0</v>
      </c>
      <c r="AG176" s="72">
        <f t="shared" si="120"/>
        <v>0</v>
      </c>
      <c r="AH176" s="72" t="str">
        <f t="shared" si="121"/>
        <v>0</v>
      </c>
      <c r="AI176" s="72" t="str">
        <f>IF(ISBLANK(AD176), "", (POWER(AD176/VLOOKUP(AH176,Anthro_Calc!C:P,13,FALSE),VLOOKUP(AH176,Anthro_Calc!C:P,12,FALSE))-1) / (VLOOKUP(AH176,Anthro_Calc!C:P,14,FALSE)*VLOOKUP(AH176,Anthro_Calc!C:P,12,FALSE)))</f>
        <v/>
      </c>
      <c r="AJ176" s="72" t="str">
        <f>IF(ISBLANK(AD176), "", -3 + (AD176 -VLOOKUP(AH176,Anthro_Calc!C:P,4,FALSE)) / (VLOOKUP(AH176,Anthro_Calc!C:P,5,FALSE) - VLOOKUP(AH176,Anthro_Calc!C:P,4,FALSE)))</f>
        <v/>
      </c>
      <c r="AK176" s="72" t="str">
        <f>IF(ISBLANK(AD176), "", 3 + (AD176 -VLOOKUP(AH176,Anthro_Calc!C:P,10,FALSE)) / (VLOOKUP(AH176,Anthro_Calc!C:P,10,FALSE) - VLOOKUP(AH176,Anthro_Calc!C:P,9,FALSE)))</f>
        <v/>
      </c>
      <c r="AL176" s="120" t="str">
        <f t="shared" si="122"/>
        <v/>
      </c>
      <c r="AM176" s="117" t="str">
        <f t="shared" si="123"/>
        <v/>
      </c>
      <c r="AN176" s="104" t="str">
        <f t="shared" si="124"/>
        <v/>
      </c>
      <c r="AO176" s="76" t="str">
        <f t="shared" si="101"/>
        <v/>
      </c>
      <c r="AP176" s="77"/>
      <c r="AQ176" s="77" t="str">
        <f t="shared" si="125"/>
        <v/>
      </c>
      <c r="AR176" s="71"/>
      <c r="AS176" s="74"/>
      <c r="AT176" s="82"/>
      <c r="AU176" s="75" t="str">
        <f t="shared" si="102"/>
        <v/>
      </c>
      <c r="AV176" s="72">
        <f t="shared" si="126"/>
        <v>0</v>
      </c>
      <c r="AW176" s="72">
        <f t="shared" si="127"/>
        <v>0</v>
      </c>
      <c r="AX176" s="72" t="str">
        <f t="shared" si="128"/>
        <v>0</v>
      </c>
      <c r="AY176" s="72" t="str">
        <f>IF(ISBLANK(AT176), "", (POWER(AT176/VLOOKUP(AX176,Anthro_Calc!C:P,13,FALSE),VLOOKUP(AX176,Anthro_Calc!C:P,12,FALSE))-1) / (VLOOKUP(AX176,Anthro_Calc!C:P,14,FALSE)*VLOOKUP(AX176,Anthro_Calc!C:P,12,FALSE)))</f>
        <v/>
      </c>
      <c r="AZ176" s="72" t="str">
        <f>IF(ISBLANK(AT176), "", -3 + (AT176 -VLOOKUP(AX176,Anthro_Calc!C:P,4,FALSE)) / (VLOOKUP(AX176,Anthro_Calc!C:P,5,FALSE) - VLOOKUP(AX176,Anthro_Calc!C:P,4,FALSE)))</f>
        <v/>
      </c>
      <c r="BA176" s="72" t="str">
        <f>IF(ISBLANK(AT176), "", 3 + (AT176 -VLOOKUP(AX176,Anthro_Calc!C:P,10,FALSE)) / (VLOOKUP(AX176,Anthro_Calc!C:P,10,FALSE) - VLOOKUP(AX176,Anthro_Calc!C:P,9,FALSE)))</f>
        <v/>
      </c>
      <c r="BB176" s="120" t="str">
        <f t="shared" si="129"/>
        <v/>
      </c>
      <c r="BC176" s="117" t="str">
        <f t="shared" si="130"/>
        <v/>
      </c>
      <c r="BD176" s="104" t="str">
        <f t="shared" si="103"/>
        <v/>
      </c>
      <c r="BE176" s="76" t="str">
        <f t="shared" si="104"/>
        <v/>
      </c>
      <c r="BF176" s="73" t="str">
        <f t="shared" si="131"/>
        <v/>
      </c>
      <c r="BG176" s="73" t="str">
        <f t="shared" si="105"/>
        <v/>
      </c>
      <c r="BH176" s="77"/>
      <c r="BI176" s="133"/>
      <c r="BJ176" s="71"/>
      <c r="BK176" s="74"/>
      <c r="BL176" s="78"/>
      <c r="BM176" s="75" t="str">
        <f t="shared" si="106"/>
        <v/>
      </c>
      <c r="BN176" s="72">
        <f t="shared" si="132"/>
        <v>0</v>
      </c>
      <c r="BO176" s="72">
        <f t="shared" si="149"/>
        <v>0</v>
      </c>
      <c r="BP176" s="72" t="str">
        <f t="shared" si="133"/>
        <v>0</v>
      </c>
      <c r="BQ176" s="72" t="str">
        <f>IF(ISBLANK(BL176), "", (POWER(BL176/VLOOKUP(BP176,Anthro_Calc!C:P,13,FALSE),VLOOKUP(BP176,Anthro_Calc!C:P,12,FALSE))-1) / (VLOOKUP(BP176,Anthro_Calc!C:P,14,FALSE)*VLOOKUP(BP176,Anthro_Calc!C:P,12,FALSE)))</f>
        <v/>
      </c>
      <c r="BR176" s="72" t="str">
        <f>IF(ISBLANK(BL176), "", -3 + (BL176 -VLOOKUP(BP176,Anthro_Calc!C:P,4,FALSE)) / (VLOOKUP(BP176,Anthro_Calc!C:P,5,FALSE) - VLOOKUP(BP176,Anthro_Calc!C:P,4,FALSE)))</f>
        <v/>
      </c>
      <c r="BS176" s="72" t="str">
        <f>IF(ISBLANK(BL176), "", 3 + (BL176 -VLOOKUP(BP176,Anthro_Calc!C:P,10,FALSE)) / (VLOOKUP(BP176,Anthro_Calc!C:P,10,FALSE) - VLOOKUP(BP176,Anthro_Calc!C:P,9,FALSE)))</f>
        <v/>
      </c>
      <c r="BT176" s="120" t="str">
        <f t="shared" si="134"/>
        <v/>
      </c>
      <c r="BU176" s="117" t="str">
        <f t="shared" si="135"/>
        <v/>
      </c>
      <c r="BV176" s="104" t="str">
        <f t="shared" si="136"/>
        <v/>
      </c>
      <c r="BW176" s="73" t="str">
        <f t="shared" si="107"/>
        <v/>
      </c>
      <c r="BX176" s="77"/>
      <c r="BY176" s="73" t="str">
        <f>IF(ISBLANK(BL176), "", VLOOKUP(Z176&amp;" "&amp;BV176&amp;" "&amp;BW176,Graduation_Criteria!$D$2:$E$34,2,FALSE))</f>
        <v/>
      </c>
      <c r="BZ176" s="73" t="str">
        <f t="shared" si="108"/>
        <v/>
      </c>
      <c r="CA176" s="71"/>
      <c r="CB176" s="74"/>
      <c r="CC176" s="74"/>
      <c r="CD176" s="115" t="str">
        <f t="shared" si="109"/>
        <v/>
      </c>
      <c r="CE176" s="79">
        <f t="shared" si="137"/>
        <v>0</v>
      </c>
      <c r="CF176" s="79">
        <f t="shared" si="138"/>
        <v>0</v>
      </c>
      <c r="CG176" s="79" t="str">
        <f t="shared" si="139"/>
        <v>0</v>
      </c>
      <c r="CH176" s="79" t="str">
        <f>IF(ISBLANK(CC176), "", (POWER(CC176/VLOOKUP(CG176,Anthro_Calc!C:P,13,FALSE),VLOOKUP(CG176,Anthro_Calc!C:P,12,FALSE))-1) / (VLOOKUP(CG176,Anthro_Calc!C:P,14,FALSE)*VLOOKUP(CG176,Anthro_Calc!C:P,12,FALSE)))</f>
        <v/>
      </c>
      <c r="CI176" s="79" t="str">
        <f>IF(ISBLANK(CC176), "", -3 + (CC176 -VLOOKUP(CG176,Anthro_Calc!C:P,4,FALSE)) / (VLOOKUP(CG176,Anthro_Calc!C:P,5,FALSE) - VLOOKUP(CG176,Anthro_Calc!C:P,4,FALSE)))</f>
        <v/>
      </c>
      <c r="CJ176" s="79" t="str">
        <f>IF(ISBLANK(CC176), "", 3 + (CC176 -VLOOKUP(CG176,Anthro_Calc!C:P,10,FALSE)) / (VLOOKUP(CG176,Anthro_Calc!C:P,10,FALSE) - VLOOKUP(CG176,Anthro_Calc!C:P,9,FALSE)))</f>
        <v/>
      </c>
      <c r="CK176" s="129" t="str">
        <f t="shared" si="140"/>
        <v/>
      </c>
      <c r="CL176" s="117" t="str">
        <f t="shared" si="141"/>
        <v/>
      </c>
      <c r="CM176" s="104" t="str">
        <f t="shared" si="142"/>
        <v/>
      </c>
      <c r="CN176" s="77"/>
      <c r="CO176" s="71"/>
      <c r="CP176" s="74"/>
      <c r="CQ176" s="74"/>
      <c r="CR176" s="118" t="str">
        <f t="shared" si="110"/>
        <v/>
      </c>
      <c r="CS176" s="119">
        <f t="shared" si="143"/>
        <v>0</v>
      </c>
      <c r="CT176" s="119">
        <f t="shared" si="144"/>
        <v>0</v>
      </c>
      <c r="CU176" s="119" t="str">
        <f t="shared" si="145"/>
        <v>0</v>
      </c>
      <c r="CV176" s="119" t="str">
        <f>IF(ISBLANK(CQ176), "", (POWER(CQ176/VLOOKUP(CU176,Anthro_Calc!C:P,13,FALSE),VLOOKUP(CU176,Anthro_Calc!C:P,12,FALSE))-1) / (VLOOKUP(CU176,Anthro_Calc!C:P,14,FALSE)*VLOOKUP(CU176,Anthro_Calc!C:P,12,FALSE)))</f>
        <v/>
      </c>
      <c r="CW176" s="119" t="str">
        <f>IF(ISBLANK(CQ176), "", -3 + (CQ176 -VLOOKUP(CU176,Anthro_Calc!C:P,4,FALSE)) / (VLOOKUP(CU176,Anthro_Calc!C:P,5,FALSE) - VLOOKUP(CU176,Anthro_Calc!C:P,4,FALSE)))</f>
        <v/>
      </c>
      <c r="CX176" s="119" t="str">
        <f>IF(ISBLANK(CQ176), "", 3 + (CQ176 -VLOOKUP(CU176,Anthro_Calc!C:P,10,FALSE)) / (VLOOKUP(CU176,Anthro_Calc!C:P,10,FALSE) - VLOOKUP(CU176,Anthro_Calc!C:P,9,FALSE)))</f>
        <v/>
      </c>
      <c r="CY176" s="128" t="str">
        <f t="shared" si="146"/>
        <v/>
      </c>
      <c r="CZ176" s="117" t="str">
        <f t="shared" si="147"/>
        <v/>
      </c>
      <c r="DA176" s="104" t="str">
        <f t="shared" si="148"/>
        <v/>
      </c>
      <c r="DB176" s="135"/>
    </row>
    <row r="177" spans="1:106" s="80" customFormat="1" ht="15" customHeight="1">
      <c r="A177" s="134">
        <f t="shared" si="100"/>
        <v>173</v>
      </c>
      <c r="B177" s="66"/>
      <c r="C177" s="66"/>
      <c r="D177" s="66"/>
      <c r="E177" s="66"/>
      <c r="F177" s="66"/>
      <c r="G177" s="66"/>
      <c r="H177" s="66"/>
      <c r="I177" s="66"/>
      <c r="J177" s="66"/>
      <c r="K177" s="66"/>
      <c r="L177" s="66"/>
      <c r="M177" s="71"/>
      <c r="N177" s="69" t="str">
        <f t="shared" ca="1" si="111"/>
        <v/>
      </c>
      <c r="O177" s="70"/>
      <c r="P177" s="70"/>
      <c r="Q177" s="71"/>
      <c r="R177" s="82"/>
      <c r="S177" s="72" t="str">
        <f t="shared" si="112"/>
        <v/>
      </c>
      <c r="T177" s="72" t="str">
        <f t="shared" si="113"/>
        <v/>
      </c>
      <c r="U177" s="72" t="str">
        <f t="shared" si="114"/>
        <v/>
      </c>
      <c r="V177" s="72" t="str">
        <f>IF(ISBLANK(R177), "", (POWER(R177/VLOOKUP(U177,Anthro_Calc!C:P,13,FALSE),VLOOKUP(U177,Anthro_Calc!C:P,12,FALSE))-1) / (VLOOKUP(U177,Anthro_Calc!C:P,14,FALSE)*VLOOKUP(U177,Anthro_Calc!C:P,12,FALSE)))</f>
        <v/>
      </c>
      <c r="W177" s="72" t="str">
        <f>IF(ISBLANK(R177), "", -3 + (R177 -VLOOKUP(U177,Anthro_Calc!C:P,4,FALSE)) / (VLOOKUP(U177,Anthro_Calc!C:P,5,FALSE) - VLOOKUP(U177,Anthro_Calc!C:P,4,FALSE)))</f>
        <v/>
      </c>
      <c r="X177" s="72" t="str">
        <f>IF(ISBLANK(R177), "", 3 + (R177 -VLOOKUP(U177,Anthro_Calc!C:P,10,FALSE)) / (VLOOKUP(U177,Anthro_Calc!C:P,10,FALSE) - VLOOKUP(U177,Anthro_Calc!C:P,9,FALSE)))</f>
        <v/>
      </c>
      <c r="Y177" s="120" t="str">
        <f t="shared" si="115"/>
        <v/>
      </c>
      <c r="Z177" s="117" t="str">
        <f t="shared" si="116"/>
        <v/>
      </c>
      <c r="AA177" s="104" t="str">
        <f t="shared" si="117"/>
        <v/>
      </c>
      <c r="AB177" s="71"/>
      <c r="AC177" s="74"/>
      <c r="AD177" s="78"/>
      <c r="AE177" s="75" t="str">
        <f t="shared" si="118"/>
        <v/>
      </c>
      <c r="AF177" s="72">
        <f t="shared" si="119"/>
        <v>0</v>
      </c>
      <c r="AG177" s="72">
        <f t="shared" si="120"/>
        <v>0</v>
      </c>
      <c r="AH177" s="72" t="str">
        <f t="shared" si="121"/>
        <v>0</v>
      </c>
      <c r="AI177" s="72" t="str">
        <f>IF(ISBLANK(AD177), "", (POWER(AD177/VLOOKUP(AH177,Anthro_Calc!C:P,13,FALSE),VLOOKUP(AH177,Anthro_Calc!C:P,12,FALSE))-1) / (VLOOKUP(AH177,Anthro_Calc!C:P,14,FALSE)*VLOOKUP(AH177,Anthro_Calc!C:P,12,FALSE)))</f>
        <v/>
      </c>
      <c r="AJ177" s="72" t="str">
        <f>IF(ISBLANK(AD177), "", -3 + (AD177 -VLOOKUP(AH177,Anthro_Calc!C:P,4,FALSE)) / (VLOOKUP(AH177,Anthro_Calc!C:P,5,FALSE) - VLOOKUP(AH177,Anthro_Calc!C:P,4,FALSE)))</f>
        <v/>
      </c>
      <c r="AK177" s="72" t="str">
        <f>IF(ISBLANK(AD177), "", 3 + (AD177 -VLOOKUP(AH177,Anthro_Calc!C:P,10,FALSE)) / (VLOOKUP(AH177,Anthro_Calc!C:P,10,FALSE) - VLOOKUP(AH177,Anthro_Calc!C:P,9,FALSE)))</f>
        <v/>
      </c>
      <c r="AL177" s="120" t="str">
        <f t="shared" si="122"/>
        <v/>
      </c>
      <c r="AM177" s="117" t="str">
        <f t="shared" si="123"/>
        <v/>
      </c>
      <c r="AN177" s="104" t="str">
        <f t="shared" si="124"/>
        <v/>
      </c>
      <c r="AO177" s="76" t="str">
        <f t="shared" si="101"/>
        <v/>
      </c>
      <c r="AP177" s="77"/>
      <c r="AQ177" s="77" t="str">
        <f t="shared" si="125"/>
        <v/>
      </c>
      <c r="AR177" s="71"/>
      <c r="AS177" s="74"/>
      <c r="AT177" s="82"/>
      <c r="AU177" s="75" t="str">
        <f t="shared" si="102"/>
        <v/>
      </c>
      <c r="AV177" s="72">
        <f t="shared" si="126"/>
        <v>0</v>
      </c>
      <c r="AW177" s="72">
        <f t="shared" si="127"/>
        <v>0</v>
      </c>
      <c r="AX177" s="72" t="str">
        <f t="shared" si="128"/>
        <v>0</v>
      </c>
      <c r="AY177" s="72" t="str">
        <f>IF(ISBLANK(AT177), "", (POWER(AT177/VLOOKUP(AX177,Anthro_Calc!C:P,13,FALSE),VLOOKUP(AX177,Anthro_Calc!C:P,12,FALSE))-1) / (VLOOKUP(AX177,Anthro_Calc!C:P,14,FALSE)*VLOOKUP(AX177,Anthro_Calc!C:P,12,FALSE)))</f>
        <v/>
      </c>
      <c r="AZ177" s="72" t="str">
        <f>IF(ISBLANK(AT177), "", -3 + (AT177 -VLOOKUP(AX177,Anthro_Calc!C:P,4,FALSE)) / (VLOOKUP(AX177,Anthro_Calc!C:P,5,FALSE) - VLOOKUP(AX177,Anthro_Calc!C:P,4,FALSE)))</f>
        <v/>
      </c>
      <c r="BA177" s="72" t="str">
        <f>IF(ISBLANK(AT177), "", 3 + (AT177 -VLOOKUP(AX177,Anthro_Calc!C:P,10,FALSE)) / (VLOOKUP(AX177,Anthro_Calc!C:P,10,FALSE) - VLOOKUP(AX177,Anthro_Calc!C:P,9,FALSE)))</f>
        <v/>
      </c>
      <c r="BB177" s="120" t="str">
        <f t="shared" si="129"/>
        <v/>
      </c>
      <c r="BC177" s="117" t="str">
        <f t="shared" si="130"/>
        <v/>
      </c>
      <c r="BD177" s="104" t="str">
        <f t="shared" si="103"/>
        <v/>
      </c>
      <c r="BE177" s="76" t="str">
        <f t="shared" si="104"/>
        <v/>
      </c>
      <c r="BF177" s="73" t="str">
        <f t="shared" si="131"/>
        <v/>
      </c>
      <c r="BG177" s="73" t="str">
        <f t="shared" si="105"/>
        <v/>
      </c>
      <c r="BH177" s="77"/>
      <c r="BI177" s="133"/>
      <c r="BJ177" s="71"/>
      <c r="BK177" s="74"/>
      <c r="BL177" s="78"/>
      <c r="BM177" s="75" t="str">
        <f t="shared" si="106"/>
        <v/>
      </c>
      <c r="BN177" s="72">
        <f t="shared" si="132"/>
        <v>0</v>
      </c>
      <c r="BO177" s="72">
        <f t="shared" si="149"/>
        <v>0</v>
      </c>
      <c r="BP177" s="72" t="str">
        <f t="shared" si="133"/>
        <v>0</v>
      </c>
      <c r="BQ177" s="72" t="str">
        <f>IF(ISBLANK(BL177), "", (POWER(BL177/VLOOKUP(BP177,Anthro_Calc!C:P,13,FALSE),VLOOKUP(BP177,Anthro_Calc!C:P,12,FALSE))-1) / (VLOOKUP(BP177,Anthro_Calc!C:P,14,FALSE)*VLOOKUP(BP177,Anthro_Calc!C:P,12,FALSE)))</f>
        <v/>
      </c>
      <c r="BR177" s="72" t="str">
        <f>IF(ISBLANK(BL177), "", -3 + (BL177 -VLOOKUP(BP177,Anthro_Calc!C:P,4,FALSE)) / (VLOOKUP(BP177,Anthro_Calc!C:P,5,FALSE) - VLOOKUP(BP177,Anthro_Calc!C:P,4,FALSE)))</f>
        <v/>
      </c>
      <c r="BS177" s="72" t="str">
        <f>IF(ISBLANK(BL177), "", 3 + (BL177 -VLOOKUP(BP177,Anthro_Calc!C:P,10,FALSE)) / (VLOOKUP(BP177,Anthro_Calc!C:P,10,FALSE) - VLOOKUP(BP177,Anthro_Calc!C:P,9,FALSE)))</f>
        <v/>
      </c>
      <c r="BT177" s="120" t="str">
        <f t="shared" si="134"/>
        <v/>
      </c>
      <c r="BU177" s="117" t="str">
        <f t="shared" si="135"/>
        <v/>
      </c>
      <c r="BV177" s="104" t="str">
        <f t="shared" si="136"/>
        <v/>
      </c>
      <c r="BW177" s="73" t="str">
        <f t="shared" si="107"/>
        <v/>
      </c>
      <c r="BX177" s="77"/>
      <c r="BY177" s="73" t="str">
        <f>IF(ISBLANK(BL177), "", VLOOKUP(Z177&amp;" "&amp;BV177&amp;" "&amp;BW177,Graduation_Criteria!$D$2:$E$34,2,FALSE))</f>
        <v/>
      </c>
      <c r="BZ177" s="73" t="str">
        <f t="shared" si="108"/>
        <v/>
      </c>
      <c r="CA177" s="71"/>
      <c r="CB177" s="74"/>
      <c r="CC177" s="74"/>
      <c r="CD177" s="115" t="str">
        <f t="shared" si="109"/>
        <v/>
      </c>
      <c r="CE177" s="79">
        <f t="shared" si="137"/>
        <v>0</v>
      </c>
      <c r="CF177" s="79">
        <f t="shared" si="138"/>
        <v>0</v>
      </c>
      <c r="CG177" s="79" t="str">
        <f t="shared" si="139"/>
        <v>0</v>
      </c>
      <c r="CH177" s="79" t="str">
        <f>IF(ISBLANK(CC177), "", (POWER(CC177/VLOOKUP(CG177,Anthro_Calc!C:P,13,FALSE),VLOOKUP(CG177,Anthro_Calc!C:P,12,FALSE))-1) / (VLOOKUP(CG177,Anthro_Calc!C:P,14,FALSE)*VLOOKUP(CG177,Anthro_Calc!C:P,12,FALSE)))</f>
        <v/>
      </c>
      <c r="CI177" s="79" t="str">
        <f>IF(ISBLANK(CC177), "", -3 + (CC177 -VLOOKUP(CG177,Anthro_Calc!C:P,4,FALSE)) / (VLOOKUP(CG177,Anthro_Calc!C:P,5,FALSE) - VLOOKUP(CG177,Anthro_Calc!C:P,4,FALSE)))</f>
        <v/>
      </c>
      <c r="CJ177" s="79" t="str">
        <f>IF(ISBLANK(CC177), "", 3 + (CC177 -VLOOKUP(CG177,Anthro_Calc!C:P,10,FALSE)) / (VLOOKUP(CG177,Anthro_Calc!C:P,10,FALSE) - VLOOKUP(CG177,Anthro_Calc!C:P,9,FALSE)))</f>
        <v/>
      </c>
      <c r="CK177" s="129" t="str">
        <f t="shared" si="140"/>
        <v/>
      </c>
      <c r="CL177" s="117" t="str">
        <f t="shared" si="141"/>
        <v/>
      </c>
      <c r="CM177" s="104" t="str">
        <f t="shared" si="142"/>
        <v/>
      </c>
      <c r="CN177" s="77"/>
      <c r="CO177" s="71"/>
      <c r="CP177" s="74"/>
      <c r="CQ177" s="74"/>
      <c r="CR177" s="118" t="str">
        <f t="shared" si="110"/>
        <v/>
      </c>
      <c r="CS177" s="119">
        <f t="shared" si="143"/>
        <v>0</v>
      </c>
      <c r="CT177" s="119">
        <f t="shared" si="144"/>
        <v>0</v>
      </c>
      <c r="CU177" s="119" t="str">
        <f t="shared" si="145"/>
        <v>0</v>
      </c>
      <c r="CV177" s="119" t="str">
        <f>IF(ISBLANK(CQ177), "", (POWER(CQ177/VLOOKUP(CU177,Anthro_Calc!C:P,13,FALSE),VLOOKUP(CU177,Anthro_Calc!C:P,12,FALSE))-1) / (VLOOKUP(CU177,Anthro_Calc!C:P,14,FALSE)*VLOOKUP(CU177,Anthro_Calc!C:P,12,FALSE)))</f>
        <v/>
      </c>
      <c r="CW177" s="119" t="str">
        <f>IF(ISBLANK(CQ177), "", -3 + (CQ177 -VLOOKUP(CU177,Anthro_Calc!C:P,4,FALSE)) / (VLOOKUP(CU177,Anthro_Calc!C:P,5,FALSE) - VLOOKUP(CU177,Anthro_Calc!C:P,4,FALSE)))</f>
        <v/>
      </c>
      <c r="CX177" s="119" t="str">
        <f>IF(ISBLANK(CQ177), "", 3 + (CQ177 -VLOOKUP(CU177,Anthro_Calc!C:P,10,FALSE)) / (VLOOKUP(CU177,Anthro_Calc!C:P,10,FALSE) - VLOOKUP(CU177,Anthro_Calc!C:P,9,FALSE)))</f>
        <v/>
      </c>
      <c r="CY177" s="128" t="str">
        <f t="shared" si="146"/>
        <v/>
      </c>
      <c r="CZ177" s="117" t="str">
        <f t="shared" si="147"/>
        <v/>
      </c>
      <c r="DA177" s="104" t="str">
        <f t="shared" si="148"/>
        <v/>
      </c>
      <c r="DB177" s="135"/>
    </row>
    <row r="178" spans="1:106" s="80" customFormat="1" ht="15" customHeight="1">
      <c r="A178" s="134">
        <f t="shared" si="100"/>
        <v>174</v>
      </c>
      <c r="B178" s="66"/>
      <c r="C178" s="66"/>
      <c r="D178" s="66"/>
      <c r="E178" s="66"/>
      <c r="F178" s="66"/>
      <c r="G178" s="66"/>
      <c r="H178" s="66"/>
      <c r="I178" s="66"/>
      <c r="J178" s="66"/>
      <c r="K178" s="66"/>
      <c r="L178" s="66"/>
      <c r="M178" s="71"/>
      <c r="N178" s="69" t="str">
        <f t="shared" ca="1" si="111"/>
        <v/>
      </c>
      <c r="O178" s="70"/>
      <c r="P178" s="70"/>
      <c r="Q178" s="71"/>
      <c r="R178" s="82"/>
      <c r="S178" s="72" t="str">
        <f t="shared" si="112"/>
        <v/>
      </c>
      <c r="T178" s="72" t="str">
        <f t="shared" si="113"/>
        <v/>
      </c>
      <c r="U178" s="72" t="str">
        <f t="shared" si="114"/>
        <v/>
      </c>
      <c r="V178" s="72" t="str">
        <f>IF(ISBLANK(R178), "", (POWER(R178/VLOOKUP(U178,Anthro_Calc!C:P,13,FALSE),VLOOKUP(U178,Anthro_Calc!C:P,12,FALSE))-1) / (VLOOKUP(U178,Anthro_Calc!C:P,14,FALSE)*VLOOKUP(U178,Anthro_Calc!C:P,12,FALSE)))</f>
        <v/>
      </c>
      <c r="W178" s="72" t="str">
        <f>IF(ISBLANK(R178), "", -3 + (R178 -VLOOKUP(U178,Anthro_Calc!C:P,4,FALSE)) / (VLOOKUP(U178,Anthro_Calc!C:P,5,FALSE) - VLOOKUP(U178,Anthro_Calc!C:P,4,FALSE)))</f>
        <v/>
      </c>
      <c r="X178" s="72" t="str">
        <f>IF(ISBLANK(R178), "", 3 + (R178 -VLOOKUP(U178,Anthro_Calc!C:P,10,FALSE)) / (VLOOKUP(U178,Anthro_Calc!C:P,10,FALSE) - VLOOKUP(U178,Anthro_Calc!C:P,9,FALSE)))</f>
        <v/>
      </c>
      <c r="Y178" s="120" t="str">
        <f t="shared" si="115"/>
        <v/>
      </c>
      <c r="Z178" s="117" t="str">
        <f t="shared" si="116"/>
        <v/>
      </c>
      <c r="AA178" s="104" t="str">
        <f t="shared" si="117"/>
        <v/>
      </c>
      <c r="AB178" s="71"/>
      <c r="AC178" s="74"/>
      <c r="AD178" s="78"/>
      <c r="AE178" s="75" t="str">
        <f t="shared" si="118"/>
        <v/>
      </c>
      <c r="AF178" s="72">
        <f t="shared" si="119"/>
        <v>0</v>
      </c>
      <c r="AG178" s="72">
        <f t="shared" si="120"/>
        <v>0</v>
      </c>
      <c r="AH178" s="72" t="str">
        <f t="shared" si="121"/>
        <v>0</v>
      </c>
      <c r="AI178" s="72" t="str">
        <f>IF(ISBLANK(AD178), "", (POWER(AD178/VLOOKUP(AH178,Anthro_Calc!C:P,13,FALSE),VLOOKUP(AH178,Anthro_Calc!C:P,12,FALSE))-1) / (VLOOKUP(AH178,Anthro_Calc!C:P,14,FALSE)*VLOOKUP(AH178,Anthro_Calc!C:P,12,FALSE)))</f>
        <v/>
      </c>
      <c r="AJ178" s="72" t="str">
        <f>IF(ISBLANK(AD178), "", -3 + (AD178 -VLOOKUP(AH178,Anthro_Calc!C:P,4,FALSE)) / (VLOOKUP(AH178,Anthro_Calc!C:P,5,FALSE) - VLOOKUP(AH178,Anthro_Calc!C:P,4,FALSE)))</f>
        <v/>
      </c>
      <c r="AK178" s="72" t="str">
        <f>IF(ISBLANK(AD178), "", 3 + (AD178 -VLOOKUP(AH178,Anthro_Calc!C:P,10,FALSE)) / (VLOOKUP(AH178,Anthro_Calc!C:P,10,FALSE) - VLOOKUP(AH178,Anthro_Calc!C:P,9,FALSE)))</f>
        <v/>
      </c>
      <c r="AL178" s="120" t="str">
        <f t="shared" si="122"/>
        <v/>
      </c>
      <c r="AM178" s="117" t="str">
        <f t="shared" si="123"/>
        <v/>
      </c>
      <c r="AN178" s="104" t="str">
        <f t="shared" si="124"/>
        <v/>
      </c>
      <c r="AO178" s="76" t="str">
        <f t="shared" si="101"/>
        <v/>
      </c>
      <c r="AP178" s="77"/>
      <c r="AQ178" s="77" t="str">
        <f t="shared" si="125"/>
        <v/>
      </c>
      <c r="AR178" s="71"/>
      <c r="AS178" s="74"/>
      <c r="AT178" s="82"/>
      <c r="AU178" s="75" t="str">
        <f t="shared" si="102"/>
        <v/>
      </c>
      <c r="AV178" s="72">
        <f t="shared" si="126"/>
        <v>0</v>
      </c>
      <c r="AW178" s="72">
        <f t="shared" si="127"/>
        <v>0</v>
      </c>
      <c r="AX178" s="72" t="str">
        <f t="shared" si="128"/>
        <v>0</v>
      </c>
      <c r="AY178" s="72" t="str">
        <f>IF(ISBLANK(AT178), "", (POWER(AT178/VLOOKUP(AX178,Anthro_Calc!C:P,13,FALSE),VLOOKUP(AX178,Anthro_Calc!C:P,12,FALSE))-1) / (VLOOKUP(AX178,Anthro_Calc!C:P,14,FALSE)*VLOOKUP(AX178,Anthro_Calc!C:P,12,FALSE)))</f>
        <v/>
      </c>
      <c r="AZ178" s="72" t="str">
        <f>IF(ISBLANK(AT178), "", -3 + (AT178 -VLOOKUP(AX178,Anthro_Calc!C:P,4,FALSE)) / (VLOOKUP(AX178,Anthro_Calc!C:P,5,FALSE) - VLOOKUP(AX178,Anthro_Calc!C:P,4,FALSE)))</f>
        <v/>
      </c>
      <c r="BA178" s="72" t="str">
        <f>IF(ISBLANK(AT178), "", 3 + (AT178 -VLOOKUP(AX178,Anthro_Calc!C:P,10,FALSE)) / (VLOOKUP(AX178,Anthro_Calc!C:P,10,FALSE) - VLOOKUP(AX178,Anthro_Calc!C:P,9,FALSE)))</f>
        <v/>
      </c>
      <c r="BB178" s="120" t="str">
        <f t="shared" si="129"/>
        <v/>
      </c>
      <c r="BC178" s="117" t="str">
        <f t="shared" si="130"/>
        <v/>
      </c>
      <c r="BD178" s="104" t="str">
        <f t="shared" si="103"/>
        <v/>
      </c>
      <c r="BE178" s="76" t="str">
        <f t="shared" si="104"/>
        <v/>
      </c>
      <c r="BF178" s="73" t="str">
        <f t="shared" si="131"/>
        <v/>
      </c>
      <c r="BG178" s="73" t="str">
        <f t="shared" si="105"/>
        <v/>
      </c>
      <c r="BH178" s="77"/>
      <c r="BI178" s="133"/>
      <c r="BJ178" s="71"/>
      <c r="BK178" s="74"/>
      <c r="BL178" s="78"/>
      <c r="BM178" s="75" t="str">
        <f t="shared" si="106"/>
        <v/>
      </c>
      <c r="BN178" s="72">
        <f t="shared" si="132"/>
        <v>0</v>
      </c>
      <c r="BO178" s="72">
        <f t="shared" si="149"/>
        <v>0</v>
      </c>
      <c r="BP178" s="72" t="str">
        <f t="shared" si="133"/>
        <v>0</v>
      </c>
      <c r="BQ178" s="72" t="str">
        <f>IF(ISBLANK(BL178), "", (POWER(BL178/VLOOKUP(BP178,Anthro_Calc!C:P,13,FALSE),VLOOKUP(BP178,Anthro_Calc!C:P,12,FALSE))-1) / (VLOOKUP(BP178,Anthro_Calc!C:P,14,FALSE)*VLOOKUP(BP178,Anthro_Calc!C:P,12,FALSE)))</f>
        <v/>
      </c>
      <c r="BR178" s="72" t="str">
        <f>IF(ISBLANK(BL178), "", -3 + (BL178 -VLOOKUP(BP178,Anthro_Calc!C:P,4,FALSE)) / (VLOOKUP(BP178,Anthro_Calc!C:P,5,FALSE) - VLOOKUP(BP178,Anthro_Calc!C:P,4,FALSE)))</f>
        <v/>
      </c>
      <c r="BS178" s="72" t="str">
        <f>IF(ISBLANK(BL178), "", 3 + (BL178 -VLOOKUP(BP178,Anthro_Calc!C:P,10,FALSE)) / (VLOOKUP(BP178,Anthro_Calc!C:P,10,FALSE) - VLOOKUP(BP178,Anthro_Calc!C:P,9,FALSE)))</f>
        <v/>
      </c>
      <c r="BT178" s="120" t="str">
        <f t="shared" si="134"/>
        <v/>
      </c>
      <c r="BU178" s="117" t="str">
        <f t="shared" si="135"/>
        <v/>
      </c>
      <c r="BV178" s="104" t="str">
        <f t="shared" si="136"/>
        <v/>
      </c>
      <c r="BW178" s="73" t="str">
        <f t="shared" si="107"/>
        <v/>
      </c>
      <c r="BX178" s="77"/>
      <c r="BY178" s="73" t="str">
        <f>IF(ISBLANK(BL178), "", VLOOKUP(Z178&amp;" "&amp;BV178&amp;" "&amp;BW178,Graduation_Criteria!$D$2:$E$34,2,FALSE))</f>
        <v/>
      </c>
      <c r="BZ178" s="73" t="str">
        <f t="shared" si="108"/>
        <v/>
      </c>
      <c r="CA178" s="71"/>
      <c r="CB178" s="74"/>
      <c r="CC178" s="74"/>
      <c r="CD178" s="115" t="str">
        <f t="shared" si="109"/>
        <v/>
      </c>
      <c r="CE178" s="79">
        <f t="shared" si="137"/>
        <v>0</v>
      </c>
      <c r="CF178" s="79">
        <f t="shared" si="138"/>
        <v>0</v>
      </c>
      <c r="CG178" s="79" t="str">
        <f t="shared" si="139"/>
        <v>0</v>
      </c>
      <c r="CH178" s="79" t="str">
        <f>IF(ISBLANK(CC178), "", (POWER(CC178/VLOOKUP(CG178,Anthro_Calc!C:P,13,FALSE),VLOOKUP(CG178,Anthro_Calc!C:P,12,FALSE))-1) / (VLOOKUP(CG178,Anthro_Calc!C:P,14,FALSE)*VLOOKUP(CG178,Anthro_Calc!C:P,12,FALSE)))</f>
        <v/>
      </c>
      <c r="CI178" s="79" t="str">
        <f>IF(ISBLANK(CC178), "", -3 + (CC178 -VLOOKUP(CG178,Anthro_Calc!C:P,4,FALSE)) / (VLOOKUP(CG178,Anthro_Calc!C:P,5,FALSE) - VLOOKUP(CG178,Anthro_Calc!C:P,4,FALSE)))</f>
        <v/>
      </c>
      <c r="CJ178" s="79" t="str">
        <f>IF(ISBLANK(CC178), "", 3 + (CC178 -VLOOKUP(CG178,Anthro_Calc!C:P,10,FALSE)) / (VLOOKUP(CG178,Anthro_Calc!C:P,10,FALSE) - VLOOKUP(CG178,Anthro_Calc!C:P,9,FALSE)))</f>
        <v/>
      </c>
      <c r="CK178" s="129" t="str">
        <f t="shared" si="140"/>
        <v/>
      </c>
      <c r="CL178" s="117" t="str">
        <f t="shared" si="141"/>
        <v/>
      </c>
      <c r="CM178" s="104" t="str">
        <f t="shared" si="142"/>
        <v/>
      </c>
      <c r="CN178" s="77"/>
      <c r="CO178" s="71"/>
      <c r="CP178" s="74"/>
      <c r="CQ178" s="74"/>
      <c r="CR178" s="118" t="str">
        <f t="shared" si="110"/>
        <v/>
      </c>
      <c r="CS178" s="119">
        <f t="shared" si="143"/>
        <v>0</v>
      </c>
      <c r="CT178" s="119">
        <f t="shared" si="144"/>
        <v>0</v>
      </c>
      <c r="CU178" s="119" t="str">
        <f t="shared" si="145"/>
        <v>0</v>
      </c>
      <c r="CV178" s="119" t="str">
        <f>IF(ISBLANK(CQ178), "", (POWER(CQ178/VLOOKUP(CU178,Anthro_Calc!C:P,13,FALSE),VLOOKUP(CU178,Anthro_Calc!C:P,12,FALSE))-1) / (VLOOKUP(CU178,Anthro_Calc!C:P,14,FALSE)*VLOOKUP(CU178,Anthro_Calc!C:P,12,FALSE)))</f>
        <v/>
      </c>
      <c r="CW178" s="119" t="str">
        <f>IF(ISBLANK(CQ178), "", -3 + (CQ178 -VLOOKUP(CU178,Anthro_Calc!C:P,4,FALSE)) / (VLOOKUP(CU178,Anthro_Calc!C:P,5,FALSE) - VLOOKUP(CU178,Anthro_Calc!C:P,4,FALSE)))</f>
        <v/>
      </c>
      <c r="CX178" s="119" t="str">
        <f>IF(ISBLANK(CQ178), "", 3 + (CQ178 -VLOOKUP(CU178,Anthro_Calc!C:P,10,FALSE)) / (VLOOKUP(CU178,Anthro_Calc!C:P,10,FALSE) - VLOOKUP(CU178,Anthro_Calc!C:P,9,FALSE)))</f>
        <v/>
      </c>
      <c r="CY178" s="128" t="str">
        <f t="shared" si="146"/>
        <v/>
      </c>
      <c r="CZ178" s="117" t="str">
        <f t="shared" si="147"/>
        <v/>
      </c>
      <c r="DA178" s="104" t="str">
        <f t="shared" si="148"/>
        <v/>
      </c>
      <c r="DB178" s="135"/>
    </row>
    <row r="179" spans="1:106" s="80" customFormat="1" ht="15" customHeight="1">
      <c r="A179" s="134">
        <f t="shared" si="100"/>
        <v>175</v>
      </c>
      <c r="B179" s="66"/>
      <c r="C179" s="66"/>
      <c r="D179" s="66"/>
      <c r="E179" s="66"/>
      <c r="F179" s="66"/>
      <c r="G179" s="66"/>
      <c r="H179" s="66"/>
      <c r="I179" s="66"/>
      <c r="J179" s="66"/>
      <c r="K179" s="66"/>
      <c r="L179" s="66"/>
      <c r="M179" s="71"/>
      <c r="N179" s="69" t="str">
        <f t="shared" ca="1" si="111"/>
        <v/>
      </c>
      <c r="O179" s="70"/>
      <c r="P179" s="70"/>
      <c r="Q179" s="71"/>
      <c r="R179" s="82"/>
      <c r="S179" s="72" t="str">
        <f t="shared" si="112"/>
        <v/>
      </c>
      <c r="T179" s="72" t="str">
        <f t="shared" si="113"/>
        <v/>
      </c>
      <c r="U179" s="72" t="str">
        <f t="shared" si="114"/>
        <v/>
      </c>
      <c r="V179" s="72" t="str">
        <f>IF(ISBLANK(R179), "", (POWER(R179/VLOOKUP(U179,Anthro_Calc!C:P,13,FALSE),VLOOKUP(U179,Anthro_Calc!C:P,12,FALSE))-1) / (VLOOKUP(U179,Anthro_Calc!C:P,14,FALSE)*VLOOKUP(U179,Anthro_Calc!C:P,12,FALSE)))</f>
        <v/>
      </c>
      <c r="W179" s="72" t="str">
        <f>IF(ISBLANK(R179), "", -3 + (R179 -VLOOKUP(U179,Anthro_Calc!C:P,4,FALSE)) / (VLOOKUP(U179,Anthro_Calc!C:P,5,FALSE) - VLOOKUP(U179,Anthro_Calc!C:P,4,FALSE)))</f>
        <v/>
      </c>
      <c r="X179" s="72" t="str">
        <f>IF(ISBLANK(R179), "", 3 + (R179 -VLOOKUP(U179,Anthro_Calc!C:P,10,FALSE)) / (VLOOKUP(U179,Anthro_Calc!C:P,10,FALSE) - VLOOKUP(U179,Anthro_Calc!C:P,9,FALSE)))</f>
        <v/>
      </c>
      <c r="Y179" s="120" t="str">
        <f t="shared" si="115"/>
        <v/>
      </c>
      <c r="Z179" s="117" t="str">
        <f t="shared" si="116"/>
        <v/>
      </c>
      <c r="AA179" s="104" t="str">
        <f t="shared" si="117"/>
        <v/>
      </c>
      <c r="AB179" s="71"/>
      <c r="AC179" s="74"/>
      <c r="AD179" s="78"/>
      <c r="AE179" s="75" t="str">
        <f t="shared" si="118"/>
        <v/>
      </c>
      <c r="AF179" s="72">
        <f t="shared" si="119"/>
        <v>0</v>
      </c>
      <c r="AG179" s="72">
        <f t="shared" si="120"/>
        <v>0</v>
      </c>
      <c r="AH179" s="72" t="str">
        <f t="shared" si="121"/>
        <v>0</v>
      </c>
      <c r="AI179" s="72" t="str">
        <f>IF(ISBLANK(AD179), "", (POWER(AD179/VLOOKUP(AH179,Anthro_Calc!C:P,13,FALSE),VLOOKUP(AH179,Anthro_Calc!C:P,12,FALSE))-1) / (VLOOKUP(AH179,Anthro_Calc!C:P,14,FALSE)*VLOOKUP(AH179,Anthro_Calc!C:P,12,FALSE)))</f>
        <v/>
      </c>
      <c r="AJ179" s="72" t="str">
        <f>IF(ISBLANK(AD179), "", -3 + (AD179 -VLOOKUP(AH179,Anthro_Calc!C:P,4,FALSE)) / (VLOOKUP(AH179,Anthro_Calc!C:P,5,FALSE) - VLOOKUP(AH179,Anthro_Calc!C:P,4,FALSE)))</f>
        <v/>
      </c>
      <c r="AK179" s="72" t="str">
        <f>IF(ISBLANK(AD179), "", 3 + (AD179 -VLOOKUP(AH179,Anthro_Calc!C:P,10,FALSE)) / (VLOOKUP(AH179,Anthro_Calc!C:P,10,FALSE) - VLOOKUP(AH179,Anthro_Calc!C:P,9,FALSE)))</f>
        <v/>
      </c>
      <c r="AL179" s="120" t="str">
        <f t="shared" si="122"/>
        <v/>
      </c>
      <c r="AM179" s="117" t="str">
        <f t="shared" si="123"/>
        <v/>
      </c>
      <c r="AN179" s="104" t="str">
        <f t="shared" si="124"/>
        <v/>
      </c>
      <c r="AO179" s="76" t="str">
        <f t="shared" si="101"/>
        <v/>
      </c>
      <c r="AP179" s="77"/>
      <c r="AQ179" s="77" t="str">
        <f t="shared" si="125"/>
        <v/>
      </c>
      <c r="AR179" s="71"/>
      <c r="AS179" s="74"/>
      <c r="AT179" s="82"/>
      <c r="AU179" s="75" t="str">
        <f t="shared" si="102"/>
        <v/>
      </c>
      <c r="AV179" s="72">
        <f t="shared" si="126"/>
        <v>0</v>
      </c>
      <c r="AW179" s="72">
        <f t="shared" si="127"/>
        <v>0</v>
      </c>
      <c r="AX179" s="72" t="str">
        <f t="shared" si="128"/>
        <v>0</v>
      </c>
      <c r="AY179" s="72" t="str">
        <f>IF(ISBLANK(AT179), "", (POWER(AT179/VLOOKUP(AX179,Anthro_Calc!C:P,13,FALSE),VLOOKUP(AX179,Anthro_Calc!C:P,12,FALSE))-1) / (VLOOKUP(AX179,Anthro_Calc!C:P,14,FALSE)*VLOOKUP(AX179,Anthro_Calc!C:P,12,FALSE)))</f>
        <v/>
      </c>
      <c r="AZ179" s="72" t="str">
        <f>IF(ISBLANK(AT179), "", -3 + (AT179 -VLOOKUP(AX179,Anthro_Calc!C:P,4,FALSE)) / (VLOOKUP(AX179,Anthro_Calc!C:P,5,FALSE) - VLOOKUP(AX179,Anthro_Calc!C:P,4,FALSE)))</f>
        <v/>
      </c>
      <c r="BA179" s="72" t="str">
        <f>IF(ISBLANK(AT179), "", 3 + (AT179 -VLOOKUP(AX179,Anthro_Calc!C:P,10,FALSE)) / (VLOOKUP(AX179,Anthro_Calc!C:P,10,FALSE) - VLOOKUP(AX179,Anthro_Calc!C:P,9,FALSE)))</f>
        <v/>
      </c>
      <c r="BB179" s="120" t="str">
        <f t="shared" si="129"/>
        <v/>
      </c>
      <c r="BC179" s="117" t="str">
        <f t="shared" si="130"/>
        <v/>
      </c>
      <c r="BD179" s="104" t="str">
        <f t="shared" si="103"/>
        <v/>
      </c>
      <c r="BE179" s="76" t="str">
        <f t="shared" si="104"/>
        <v/>
      </c>
      <c r="BF179" s="73" t="str">
        <f t="shared" si="131"/>
        <v/>
      </c>
      <c r="BG179" s="73" t="str">
        <f t="shared" si="105"/>
        <v/>
      </c>
      <c r="BH179" s="77"/>
      <c r="BI179" s="133"/>
      <c r="BJ179" s="71"/>
      <c r="BK179" s="74"/>
      <c r="BL179" s="78"/>
      <c r="BM179" s="75" t="str">
        <f t="shared" si="106"/>
        <v/>
      </c>
      <c r="BN179" s="72">
        <f t="shared" si="132"/>
        <v>0</v>
      </c>
      <c r="BO179" s="72">
        <f t="shared" si="149"/>
        <v>0</v>
      </c>
      <c r="BP179" s="72" t="str">
        <f t="shared" si="133"/>
        <v>0</v>
      </c>
      <c r="BQ179" s="72" t="str">
        <f>IF(ISBLANK(BL179), "", (POWER(BL179/VLOOKUP(BP179,Anthro_Calc!C:P,13,FALSE),VLOOKUP(BP179,Anthro_Calc!C:P,12,FALSE))-1) / (VLOOKUP(BP179,Anthro_Calc!C:P,14,FALSE)*VLOOKUP(BP179,Anthro_Calc!C:P,12,FALSE)))</f>
        <v/>
      </c>
      <c r="BR179" s="72" t="str">
        <f>IF(ISBLANK(BL179), "", -3 + (BL179 -VLOOKUP(BP179,Anthro_Calc!C:P,4,FALSE)) / (VLOOKUP(BP179,Anthro_Calc!C:P,5,FALSE) - VLOOKUP(BP179,Anthro_Calc!C:P,4,FALSE)))</f>
        <v/>
      </c>
      <c r="BS179" s="72" t="str">
        <f>IF(ISBLANK(BL179), "", 3 + (BL179 -VLOOKUP(BP179,Anthro_Calc!C:P,10,FALSE)) / (VLOOKUP(BP179,Anthro_Calc!C:P,10,FALSE) - VLOOKUP(BP179,Anthro_Calc!C:P,9,FALSE)))</f>
        <v/>
      </c>
      <c r="BT179" s="120" t="str">
        <f t="shared" si="134"/>
        <v/>
      </c>
      <c r="BU179" s="117" t="str">
        <f t="shared" si="135"/>
        <v/>
      </c>
      <c r="BV179" s="104" t="str">
        <f t="shared" si="136"/>
        <v/>
      </c>
      <c r="BW179" s="73" t="str">
        <f t="shared" si="107"/>
        <v/>
      </c>
      <c r="BX179" s="77"/>
      <c r="BY179" s="73" t="str">
        <f>IF(ISBLANK(BL179), "", VLOOKUP(Z179&amp;" "&amp;BV179&amp;" "&amp;BW179,Graduation_Criteria!$D$2:$E$34,2,FALSE))</f>
        <v/>
      </c>
      <c r="BZ179" s="73" t="str">
        <f t="shared" si="108"/>
        <v/>
      </c>
      <c r="CA179" s="71"/>
      <c r="CB179" s="74"/>
      <c r="CC179" s="74"/>
      <c r="CD179" s="115" t="str">
        <f t="shared" si="109"/>
        <v/>
      </c>
      <c r="CE179" s="79">
        <f t="shared" si="137"/>
        <v>0</v>
      </c>
      <c r="CF179" s="79">
        <f t="shared" si="138"/>
        <v>0</v>
      </c>
      <c r="CG179" s="79" t="str">
        <f t="shared" si="139"/>
        <v>0</v>
      </c>
      <c r="CH179" s="79" t="str">
        <f>IF(ISBLANK(CC179), "", (POWER(CC179/VLOOKUP(CG179,Anthro_Calc!C:P,13,FALSE),VLOOKUP(CG179,Anthro_Calc!C:P,12,FALSE))-1) / (VLOOKUP(CG179,Anthro_Calc!C:P,14,FALSE)*VLOOKUP(CG179,Anthro_Calc!C:P,12,FALSE)))</f>
        <v/>
      </c>
      <c r="CI179" s="79" t="str">
        <f>IF(ISBLANK(CC179), "", -3 + (CC179 -VLOOKUP(CG179,Anthro_Calc!C:P,4,FALSE)) / (VLOOKUP(CG179,Anthro_Calc!C:P,5,FALSE) - VLOOKUP(CG179,Anthro_Calc!C:P,4,FALSE)))</f>
        <v/>
      </c>
      <c r="CJ179" s="79" t="str">
        <f>IF(ISBLANK(CC179), "", 3 + (CC179 -VLOOKUP(CG179,Anthro_Calc!C:P,10,FALSE)) / (VLOOKUP(CG179,Anthro_Calc!C:P,10,FALSE) - VLOOKUP(CG179,Anthro_Calc!C:P,9,FALSE)))</f>
        <v/>
      </c>
      <c r="CK179" s="129" t="str">
        <f t="shared" si="140"/>
        <v/>
      </c>
      <c r="CL179" s="117" t="str">
        <f t="shared" si="141"/>
        <v/>
      </c>
      <c r="CM179" s="104" t="str">
        <f t="shared" si="142"/>
        <v/>
      </c>
      <c r="CN179" s="77"/>
      <c r="CO179" s="71"/>
      <c r="CP179" s="74"/>
      <c r="CQ179" s="74"/>
      <c r="CR179" s="118" t="str">
        <f t="shared" si="110"/>
        <v/>
      </c>
      <c r="CS179" s="119">
        <f t="shared" si="143"/>
        <v>0</v>
      </c>
      <c r="CT179" s="119">
        <f t="shared" si="144"/>
        <v>0</v>
      </c>
      <c r="CU179" s="119" t="str">
        <f t="shared" si="145"/>
        <v>0</v>
      </c>
      <c r="CV179" s="119" t="str">
        <f>IF(ISBLANK(CQ179), "", (POWER(CQ179/VLOOKUP(CU179,Anthro_Calc!C:P,13,FALSE),VLOOKUP(CU179,Anthro_Calc!C:P,12,FALSE))-1) / (VLOOKUP(CU179,Anthro_Calc!C:P,14,FALSE)*VLOOKUP(CU179,Anthro_Calc!C:P,12,FALSE)))</f>
        <v/>
      </c>
      <c r="CW179" s="119" t="str">
        <f>IF(ISBLANK(CQ179), "", -3 + (CQ179 -VLOOKUP(CU179,Anthro_Calc!C:P,4,FALSE)) / (VLOOKUP(CU179,Anthro_Calc!C:P,5,FALSE) - VLOOKUP(CU179,Anthro_Calc!C:P,4,FALSE)))</f>
        <v/>
      </c>
      <c r="CX179" s="119" t="str">
        <f>IF(ISBLANK(CQ179), "", 3 + (CQ179 -VLOOKUP(CU179,Anthro_Calc!C:P,10,FALSE)) / (VLOOKUP(CU179,Anthro_Calc!C:P,10,FALSE) - VLOOKUP(CU179,Anthro_Calc!C:P,9,FALSE)))</f>
        <v/>
      </c>
      <c r="CY179" s="128" t="str">
        <f t="shared" si="146"/>
        <v/>
      </c>
      <c r="CZ179" s="117" t="str">
        <f t="shared" si="147"/>
        <v/>
      </c>
      <c r="DA179" s="104" t="str">
        <f t="shared" si="148"/>
        <v/>
      </c>
      <c r="DB179" s="135"/>
    </row>
    <row r="180" spans="1:106" s="80" customFormat="1" ht="15" customHeight="1">
      <c r="A180" s="134">
        <f t="shared" si="100"/>
        <v>176</v>
      </c>
      <c r="B180" s="66"/>
      <c r="C180" s="66"/>
      <c r="D180" s="66"/>
      <c r="E180" s="66"/>
      <c r="F180" s="66"/>
      <c r="G180" s="66"/>
      <c r="H180" s="66"/>
      <c r="I180" s="66"/>
      <c r="J180" s="66"/>
      <c r="K180" s="66"/>
      <c r="L180" s="66"/>
      <c r="M180" s="71"/>
      <c r="N180" s="69" t="str">
        <f t="shared" ca="1" si="111"/>
        <v/>
      </c>
      <c r="O180" s="70"/>
      <c r="P180" s="70"/>
      <c r="Q180" s="71"/>
      <c r="R180" s="82"/>
      <c r="S180" s="72" t="str">
        <f t="shared" si="112"/>
        <v/>
      </c>
      <c r="T180" s="72" t="str">
        <f t="shared" si="113"/>
        <v/>
      </c>
      <c r="U180" s="72" t="str">
        <f t="shared" si="114"/>
        <v/>
      </c>
      <c r="V180" s="72" t="str">
        <f>IF(ISBLANK(R180), "", (POWER(R180/VLOOKUP(U180,Anthro_Calc!C:P,13,FALSE),VLOOKUP(U180,Anthro_Calc!C:P,12,FALSE))-1) / (VLOOKUP(U180,Anthro_Calc!C:P,14,FALSE)*VLOOKUP(U180,Anthro_Calc!C:P,12,FALSE)))</f>
        <v/>
      </c>
      <c r="W180" s="72" t="str">
        <f>IF(ISBLANK(R180), "", -3 + (R180 -VLOOKUP(U180,Anthro_Calc!C:P,4,FALSE)) / (VLOOKUP(U180,Anthro_Calc!C:P,5,FALSE) - VLOOKUP(U180,Anthro_Calc!C:P,4,FALSE)))</f>
        <v/>
      </c>
      <c r="X180" s="72" t="str">
        <f>IF(ISBLANK(R180), "", 3 + (R180 -VLOOKUP(U180,Anthro_Calc!C:P,10,FALSE)) / (VLOOKUP(U180,Anthro_Calc!C:P,10,FALSE) - VLOOKUP(U180,Anthro_Calc!C:P,9,FALSE)))</f>
        <v/>
      </c>
      <c r="Y180" s="120" t="str">
        <f t="shared" si="115"/>
        <v/>
      </c>
      <c r="Z180" s="117" t="str">
        <f t="shared" si="116"/>
        <v/>
      </c>
      <c r="AA180" s="104" t="str">
        <f t="shared" si="117"/>
        <v/>
      </c>
      <c r="AB180" s="71"/>
      <c r="AC180" s="74"/>
      <c r="AD180" s="78"/>
      <c r="AE180" s="75" t="str">
        <f t="shared" si="118"/>
        <v/>
      </c>
      <c r="AF180" s="72">
        <f t="shared" si="119"/>
        <v>0</v>
      </c>
      <c r="AG180" s="72">
        <f t="shared" si="120"/>
        <v>0</v>
      </c>
      <c r="AH180" s="72" t="str">
        <f t="shared" si="121"/>
        <v>0</v>
      </c>
      <c r="AI180" s="72" t="str">
        <f>IF(ISBLANK(AD180), "", (POWER(AD180/VLOOKUP(AH180,Anthro_Calc!C:P,13,FALSE),VLOOKUP(AH180,Anthro_Calc!C:P,12,FALSE))-1) / (VLOOKUP(AH180,Anthro_Calc!C:P,14,FALSE)*VLOOKUP(AH180,Anthro_Calc!C:P,12,FALSE)))</f>
        <v/>
      </c>
      <c r="AJ180" s="72" t="str">
        <f>IF(ISBLANK(AD180), "", -3 + (AD180 -VLOOKUP(AH180,Anthro_Calc!C:P,4,FALSE)) / (VLOOKUP(AH180,Anthro_Calc!C:P,5,FALSE) - VLOOKUP(AH180,Anthro_Calc!C:P,4,FALSE)))</f>
        <v/>
      </c>
      <c r="AK180" s="72" t="str">
        <f>IF(ISBLANK(AD180), "", 3 + (AD180 -VLOOKUP(AH180,Anthro_Calc!C:P,10,FALSE)) / (VLOOKUP(AH180,Anthro_Calc!C:P,10,FALSE) - VLOOKUP(AH180,Anthro_Calc!C:P,9,FALSE)))</f>
        <v/>
      </c>
      <c r="AL180" s="120" t="str">
        <f t="shared" si="122"/>
        <v/>
      </c>
      <c r="AM180" s="117" t="str">
        <f t="shared" si="123"/>
        <v/>
      </c>
      <c r="AN180" s="104" t="str">
        <f t="shared" si="124"/>
        <v/>
      </c>
      <c r="AO180" s="76" t="str">
        <f t="shared" si="101"/>
        <v/>
      </c>
      <c r="AP180" s="77"/>
      <c r="AQ180" s="77" t="str">
        <f t="shared" si="125"/>
        <v/>
      </c>
      <c r="AR180" s="71"/>
      <c r="AS180" s="74"/>
      <c r="AT180" s="82"/>
      <c r="AU180" s="75" t="str">
        <f t="shared" si="102"/>
        <v/>
      </c>
      <c r="AV180" s="72">
        <f t="shared" si="126"/>
        <v>0</v>
      </c>
      <c r="AW180" s="72">
        <f t="shared" si="127"/>
        <v>0</v>
      </c>
      <c r="AX180" s="72" t="str">
        <f t="shared" si="128"/>
        <v>0</v>
      </c>
      <c r="AY180" s="72" t="str">
        <f>IF(ISBLANK(AT180), "", (POWER(AT180/VLOOKUP(AX180,Anthro_Calc!C:P,13,FALSE),VLOOKUP(AX180,Anthro_Calc!C:P,12,FALSE))-1) / (VLOOKUP(AX180,Anthro_Calc!C:P,14,FALSE)*VLOOKUP(AX180,Anthro_Calc!C:P,12,FALSE)))</f>
        <v/>
      </c>
      <c r="AZ180" s="72" t="str">
        <f>IF(ISBLANK(AT180), "", -3 + (AT180 -VLOOKUP(AX180,Anthro_Calc!C:P,4,FALSE)) / (VLOOKUP(AX180,Anthro_Calc!C:P,5,FALSE) - VLOOKUP(AX180,Anthro_Calc!C:P,4,FALSE)))</f>
        <v/>
      </c>
      <c r="BA180" s="72" t="str">
        <f>IF(ISBLANK(AT180), "", 3 + (AT180 -VLOOKUP(AX180,Anthro_Calc!C:P,10,FALSE)) / (VLOOKUP(AX180,Anthro_Calc!C:P,10,FALSE) - VLOOKUP(AX180,Anthro_Calc!C:P,9,FALSE)))</f>
        <v/>
      </c>
      <c r="BB180" s="120" t="str">
        <f t="shared" si="129"/>
        <v/>
      </c>
      <c r="BC180" s="117" t="str">
        <f t="shared" si="130"/>
        <v/>
      </c>
      <c r="BD180" s="104" t="str">
        <f t="shared" si="103"/>
        <v/>
      </c>
      <c r="BE180" s="76" t="str">
        <f t="shared" si="104"/>
        <v/>
      </c>
      <c r="BF180" s="73" t="str">
        <f t="shared" si="131"/>
        <v/>
      </c>
      <c r="BG180" s="73" t="str">
        <f t="shared" si="105"/>
        <v/>
      </c>
      <c r="BH180" s="77"/>
      <c r="BI180" s="133"/>
      <c r="BJ180" s="71"/>
      <c r="BK180" s="74"/>
      <c r="BL180" s="78"/>
      <c r="BM180" s="75" t="str">
        <f t="shared" si="106"/>
        <v/>
      </c>
      <c r="BN180" s="72">
        <f t="shared" si="132"/>
        <v>0</v>
      </c>
      <c r="BO180" s="72">
        <f t="shared" si="149"/>
        <v>0</v>
      </c>
      <c r="BP180" s="72" t="str">
        <f t="shared" si="133"/>
        <v>0</v>
      </c>
      <c r="BQ180" s="72" t="str">
        <f>IF(ISBLANK(BL180), "", (POWER(BL180/VLOOKUP(BP180,Anthro_Calc!C:P,13,FALSE),VLOOKUP(BP180,Anthro_Calc!C:P,12,FALSE))-1) / (VLOOKUP(BP180,Anthro_Calc!C:P,14,FALSE)*VLOOKUP(BP180,Anthro_Calc!C:P,12,FALSE)))</f>
        <v/>
      </c>
      <c r="BR180" s="72" t="str">
        <f>IF(ISBLANK(BL180), "", -3 + (BL180 -VLOOKUP(BP180,Anthro_Calc!C:P,4,FALSE)) / (VLOOKUP(BP180,Anthro_Calc!C:P,5,FALSE) - VLOOKUP(BP180,Anthro_Calc!C:P,4,FALSE)))</f>
        <v/>
      </c>
      <c r="BS180" s="72" t="str">
        <f>IF(ISBLANK(BL180), "", 3 + (BL180 -VLOOKUP(BP180,Anthro_Calc!C:P,10,FALSE)) / (VLOOKUP(BP180,Anthro_Calc!C:P,10,FALSE) - VLOOKUP(BP180,Anthro_Calc!C:P,9,FALSE)))</f>
        <v/>
      </c>
      <c r="BT180" s="120" t="str">
        <f t="shared" si="134"/>
        <v/>
      </c>
      <c r="BU180" s="117" t="str">
        <f t="shared" si="135"/>
        <v/>
      </c>
      <c r="BV180" s="104" t="str">
        <f t="shared" si="136"/>
        <v/>
      </c>
      <c r="BW180" s="73" t="str">
        <f t="shared" si="107"/>
        <v/>
      </c>
      <c r="BX180" s="77"/>
      <c r="BY180" s="73" t="str">
        <f>IF(ISBLANK(BL180), "", VLOOKUP(Z180&amp;" "&amp;BV180&amp;" "&amp;BW180,Graduation_Criteria!$D$2:$E$34,2,FALSE))</f>
        <v/>
      </c>
      <c r="BZ180" s="73" t="str">
        <f t="shared" si="108"/>
        <v/>
      </c>
      <c r="CA180" s="71"/>
      <c r="CB180" s="74"/>
      <c r="CC180" s="74"/>
      <c r="CD180" s="115" t="str">
        <f t="shared" si="109"/>
        <v/>
      </c>
      <c r="CE180" s="79">
        <f t="shared" si="137"/>
        <v>0</v>
      </c>
      <c r="CF180" s="79">
        <f t="shared" si="138"/>
        <v>0</v>
      </c>
      <c r="CG180" s="79" t="str">
        <f t="shared" si="139"/>
        <v>0</v>
      </c>
      <c r="CH180" s="79" t="str">
        <f>IF(ISBLANK(CC180), "", (POWER(CC180/VLOOKUP(CG180,Anthro_Calc!C:P,13,FALSE),VLOOKUP(CG180,Anthro_Calc!C:P,12,FALSE))-1) / (VLOOKUP(CG180,Anthro_Calc!C:P,14,FALSE)*VLOOKUP(CG180,Anthro_Calc!C:P,12,FALSE)))</f>
        <v/>
      </c>
      <c r="CI180" s="79" t="str">
        <f>IF(ISBLANK(CC180), "", -3 + (CC180 -VLOOKUP(CG180,Anthro_Calc!C:P,4,FALSE)) / (VLOOKUP(CG180,Anthro_Calc!C:P,5,FALSE) - VLOOKUP(CG180,Anthro_Calc!C:P,4,FALSE)))</f>
        <v/>
      </c>
      <c r="CJ180" s="79" t="str">
        <f>IF(ISBLANK(CC180), "", 3 + (CC180 -VLOOKUP(CG180,Anthro_Calc!C:P,10,FALSE)) / (VLOOKUP(CG180,Anthro_Calc!C:P,10,FALSE) - VLOOKUP(CG180,Anthro_Calc!C:P,9,FALSE)))</f>
        <v/>
      </c>
      <c r="CK180" s="129" t="str">
        <f t="shared" si="140"/>
        <v/>
      </c>
      <c r="CL180" s="117" t="str">
        <f t="shared" si="141"/>
        <v/>
      </c>
      <c r="CM180" s="104" t="str">
        <f t="shared" si="142"/>
        <v/>
      </c>
      <c r="CN180" s="77"/>
      <c r="CO180" s="71"/>
      <c r="CP180" s="74"/>
      <c r="CQ180" s="74"/>
      <c r="CR180" s="118" t="str">
        <f t="shared" si="110"/>
        <v/>
      </c>
      <c r="CS180" s="119">
        <f t="shared" si="143"/>
        <v>0</v>
      </c>
      <c r="CT180" s="119">
        <f t="shared" si="144"/>
        <v>0</v>
      </c>
      <c r="CU180" s="119" t="str">
        <f t="shared" si="145"/>
        <v>0</v>
      </c>
      <c r="CV180" s="119" t="str">
        <f>IF(ISBLANK(CQ180), "", (POWER(CQ180/VLOOKUP(CU180,Anthro_Calc!C:P,13,FALSE),VLOOKUP(CU180,Anthro_Calc!C:P,12,FALSE))-1) / (VLOOKUP(CU180,Anthro_Calc!C:P,14,FALSE)*VLOOKUP(CU180,Anthro_Calc!C:P,12,FALSE)))</f>
        <v/>
      </c>
      <c r="CW180" s="119" t="str">
        <f>IF(ISBLANK(CQ180), "", -3 + (CQ180 -VLOOKUP(CU180,Anthro_Calc!C:P,4,FALSE)) / (VLOOKUP(CU180,Anthro_Calc!C:P,5,FALSE) - VLOOKUP(CU180,Anthro_Calc!C:P,4,FALSE)))</f>
        <v/>
      </c>
      <c r="CX180" s="119" t="str">
        <f>IF(ISBLANK(CQ180), "", 3 + (CQ180 -VLOOKUP(CU180,Anthro_Calc!C:P,10,FALSE)) / (VLOOKUP(CU180,Anthro_Calc!C:P,10,FALSE) - VLOOKUP(CU180,Anthro_Calc!C:P,9,FALSE)))</f>
        <v/>
      </c>
      <c r="CY180" s="128" t="str">
        <f t="shared" si="146"/>
        <v/>
      </c>
      <c r="CZ180" s="117" t="str">
        <f t="shared" si="147"/>
        <v/>
      </c>
      <c r="DA180" s="104" t="str">
        <f t="shared" si="148"/>
        <v/>
      </c>
      <c r="DB180" s="135"/>
    </row>
    <row r="181" spans="1:106" s="80" customFormat="1" ht="15" customHeight="1">
      <c r="A181" s="134">
        <f t="shared" si="100"/>
        <v>177</v>
      </c>
      <c r="B181" s="66"/>
      <c r="C181" s="66"/>
      <c r="D181" s="66"/>
      <c r="E181" s="66"/>
      <c r="F181" s="66"/>
      <c r="G181" s="66"/>
      <c r="H181" s="66"/>
      <c r="I181" s="66"/>
      <c r="J181" s="66"/>
      <c r="K181" s="66"/>
      <c r="L181" s="66"/>
      <c r="M181" s="71"/>
      <c r="N181" s="69" t="str">
        <f t="shared" ca="1" si="111"/>
        <v/>
      </c>
      <c r="O181" s="70"/>
      <c r="P181" s="70"/>
      <c r="Q181" s="71"/>
      <c r="R181" s="82"/>
      <c r="S181" s="72" t="str">
        <f t="shared" si="112"/>
        <v/>
      </c>
      <c r="T181" s="72" t="str">
        <f t="shared" si="113"/>
        <v/>
      </c>
      <c r="U181" s="72" t="str">
        <f t="shared" si="114"/>
        <v/>
      </c>
      <c r="V181" s="72" t="str">
        <f>IF(ISBLANK(R181), "", (POWER(R181/VLOOKUP(U181,Anthro_Calc!C:P,13,FALSE),VLOOKUP(U181,Anthro_Calc!C:P,12,FALSE))-1) / (VLOOKUP(U181,Anthro_Calc!C:P,14,FALSE)*VLOOKUP(U181,Anthro_Calc!C:P,12,FALSE)))</f>
        <v/>
      </c>
      <c r="W181" s="72" t="str">
        <f>IF(ISBLANK(R181), "", -3 + (R181 -VLOOKUP(U181,Anthro_Calc!C:P,4,FALSE)) / (VLOOKUP(U181,Anthro_Calc!C:P,5,FALSE) - VLOOKUP(U181,Anthro_Calc!C:P,4,FALSE)))</f>
        <v/>
      </c>
      <c r="X181" s="72" t="str">
        <f>IF(ISBLANK(R181), "", 3 + (R181 -VLOOKUP(U181,Anthro_Calc!C:P,10,FALSE)) / (VLOOKUP(U181,Anthro_Calc!C:P,10,FALSE) - VLOOKUP(U181,Anthro_Calc!C:P,9,FALSE)))</f>
        <v/>
      </c>
      <c r="Y181" s="120" t="str">
        <f t="shared" si="115"/>
        <v/>
      </c>
      <c r="Z181" s="117" t="str">
        <f t="shared" si="116"/>
        <v/>
      </c>
      <c r="AA181" s="104" t="str">
        <f t="shared" si="117"/>
        <v/>
      </c>
      <c r="AB181" s="71"/>
      <c r="AC181" s="74"/>
      <c r="AD181" s="78"/>
      <c r="AE181" s="75" t="str">
        <f t="shared" si="118"/>
        <v/>
      </c>
      <c r="AF181" s="72">
        <f t="shared" si="119"/>
        <v>0</v>
      </c>
      <c r="AG181" s="72">
        <f t="shared" si="120"/>
        <v>0</v>
      </c>
      <c r="AH181" s="72" t="str">
        <f t="shared" si="121"/>
        <v>0</v>
      </c>
      <c r="AI181" s="72" t="str">
        <f>IF(ISBLANK(AD181), "", (POWER(AD181/VLOOKUP(AH181,Anthro_Calc!C:P,13,FALSE),VLOOKUP(AH181,Anthro_Calc!C:P,12,FALSE))-1) / (VLOOKUP(AH181,Anthro_Calc!C:P,14,FALSE)*VLOOKUP(AH181,Anthro_Calc!C:P,12,FALSE)))</f>
        <v/>
      </c>
      <c r="AJ181" s="72" t="str">
        <f>IF(ISBLANK(AD181), "", -3 + (AD181 -VLOOKUP(AH181,Anthro_Calc!C:P,4,FALSE)) / (VLOOKUP(AH181,Anthro_Calc!C:P,5,FALSE) - VLOOKUP(AH181,Anthro_Calc!C:P,4,FALSE)))</f>
        <v/>
      </c>
      <c r="AK181" s="72" t="str">
        <f>IF(ISBLANK(AD181), "", 3 + (AD181 -VLOOKUP(AH181,Anthro_Calc!C:P,10,FALSE)) / (VLOOKUP(AH181,Anthro_Calc!C:P,10,FALSE) - VLOOKUP(AH181,Anthro_Calc!C:P,9,FALSE)))</f>
        <v/>
      </c>
      <c r="AL181" s="120" t="str">
        <f t="shared" si="122"/>
        <v/>
      </c>
      <c r="AM181" s="117" t="str">
        <f t="shared" si="123"/>
        <v/>
      </c>
      <c r="AN181" s="104" t="str">
        <f t="shared" si="124"/>
        <v/>
      </c>
      <c r="AO181" s="76" t="str">
        <f t="shared" si="101"/>
        <v/>
      </c>
      <c r="AP181" s="77"/>
      <c r="AQ181" s="77" t="str">
        <f t="shared" si="125"/>
        <v/>
      </c>
      <c r="AR181" s="71"/>
      <c r="AS181" s="74"/>
      <c r="AT181" s="82"/>
      <c r="AU181" s="75" t="str">
        <f t="shared" si="102"/>
        <v/>
      </c>
      <c r="AV181" s="72">
        <f t="shared" si="126"/>
        <v>0</v>
      </c>
      <c r="AW181" s="72">
        <f t="shared" si="127"/>
        <v>0</v>
      </c>
      <c r="AX181" s="72" t="str">
        <f t="shared" si="128"/>
        <v>0</v>
      </c>
      <c r="AY181" s="72" t="str">
        <f>IF(ISBLANK(AT181), "", (POWER(AT181/VLOOKUP(AX181,Anthro_Calc!C:P,13,FALSE),VLOOKUP(AX181,Anthro_Calc!C:P,12,FALSE))-1) / (VLOOKUP(AX181,Anthro_Calc!C:P,14,FALSE)*VLOOKUP(AX181,Anthro_Calc!C:P,12,FALSE)))</f>
        <v/>
      </c>
      <c r="AZ181" s="72" t="str">
        <f>IF(ISBLANK(AT181), "", -3 + (AT181 -VLOOKUP(AX181,Anthro_Calc!C:P,4,FALSE)) / (VLOOKUP(AX181,Anthro_Calc!C:P,5,FALSE) - VLOOKUP(AX181,Anthro_Calc!C:P,4,FALSE)))</f>
        <v/>
      </c>
      <c r="BA181" s="72" t="str">
        <f>IF(ISBLANK(AT181), "", 3 + (AT181 -VLOOKUP(AX181,Anthro_Calc!C:P,10,FALSE)) / (VLOOKUP(AX181,Anthro_Calc!C:P,10,FALSE) - VLOOKUP(AX181,Anthro_Calc!C:P,9,FALSE)))</f>
        <v/>
      </c>
      <c r="BB181" s="120" t="str">
        <f t="shared" si="129"/>
        <v/>
      </c>
      <c r="BC181" s="117" t="str">
        <f t="shared" si="130"/>
        <v/>
      </c>
      <c r="BD181" s="104" t="str">
        <f t="shared" si="103"/>
        <v/>
      </c>
      <c r="BE181" s="76" t="str">
        <f t="shared" si="104"/>
        <v/>
      </c>
      <c r="BF181" s="73" t="str">
        <f t="shared" si="131"/>
        <v/>
      </c>
      <c r="BG181" s="73" t="str">
        <f t="shared" si="105"/>
        <v/>
      </c>
      <c r="BH181" s="77"/>
      <c r="BI181" s="133"/>
      <c r="BJ181" s="71"/>
      <c r="BK181" s="74"/>
      <c r="BL181" s="78"/>
      <c r="BM181" s="75" t="str">
        <f t="shared" si="106"/>
        <v/>
      </c>
      <c r="BN181" s="72">
        <f t="shared" si="132"/>
        <v>0</v>
      </c>
      <c r="BO181" s="72">
        <f t="shared" si="149"/>
        <v>0</v>
      </c>
      <c r="BP181" s="72" t="str">
        <f t="shared" si="133"/>
        <v>0</v>
      </c>
      <c r="BQ181" s="72" t="str">
        <f>IF(ISBLANK(BL181), "", (POWER(BL181/VLOOKUP(BP181,Anthro_Calc!C:P,13,FALSE),VLOOKUP(BP181,Anthro_Calc!C:P,12,FALSE))-1) / (VLOOKUP(BP181,Anthro_Calc!C:P,14,FALSE)*VLOOKUP(BP181,Anthro_Calc!C:P,12,FALSE)))</f>
        <v/>
      </c>
      <c r="BR181" s="72" t="str">
        <f>IF(ISBLANK(BL181), "", -3 + (BL181 -VLOOKUP(BP181,Anthro_Calc!C:P,4,FALSE)) / (VLOOKUP(BP181,Anthro_Calc!C:P,5,FALSE) - VLOOKUP(BP181,Anthro_Calc!C:P,4,FALSE)))</f>
        <v/>
      </c>
      <c r="BS181" s="72" t="str">
        <f>IF(ISBLANK(BL181), "", 3 + (BL181 -VLOOKUP(BP181,Anthro_Calc!C:P,10,FALSE)) / (VLOOKUP(BP181,Anthro_Calc!C:P,10,FALSE) - VLOOKUP(BP181,Anthro_Calc!C:P,9,FALSE)))</f>
        <v/>
      </c>
      <c r="BT181" s="120" t="str">
        <f t="shared" si="134"/>
        <v/>
      </c>
      <c r="BU181" s="117" t="str">
        <f t="shared" si="135"/>
        <v/>
      </c>
      <c r="BV181" s="104" t="str">
        <f t="shared" si="136"/>
        <v/>
      </c>
      <c r="BW181" s="73" t="str">
        <f t="shared" si="107"/>
        <v/>
      </c>
      <c r="BX181" s="77"/>
      <c r="BY181" s="73" t="str">
        <f>IF(ISBLANK(BL181), "", VLOOKUP(Z181&amp;" "&amp;BV181&amp;" "&amp;BW181,Graduation_Criteria!$D$2:$E$34,2,FALSE))</f>
        <v/>
      </c>
      <c r="BZ181" s="73" t="str">
        <f t="shared" si="108"/>
        <v/>
      </c>
      <c r="CA181" s="71"/>
      <c r="CB181" s="74"/>
      <c r="CC181" s="74"/>
      <c r="CD181" s="115" t="str">
        <f t="shared" si="109"/>
        <v/>
      </c>
      <c r="CE181" s="79">
        <f t="shared" si="137"/>
        <v>0</v>
      </c>
      <c r="CF181" s="79">
        <f t="shared" si="138"/>
        <v>0</v>
      </c>
      <c r="CG181" s="79" t="str">
        <f t="shared" si="139"/>
        <v>0</v>
      </c>
      <c r="CH181" s="79" t="str">
        <f>IF(ISBLANK(CC181), "", (POWER(CC181/VLOOKUP(CG181,Anthro_Calc!C:P,13,FALSE),VLOOKUP(CG181,Anthro_Calc!C:P,12,FALSE))-1) / (VLOOKUP(CG181,Anthro_Calc!C:P,14,FALSE)*VLOOKUP(CG181,Anthro_Calc!C:P,12,FALSE)))</f>
        <v/>
      </c>
      <c r="CI181" s="79" t="str">
        <f>IF(ISBLANK(CC181), "", -3 + (CC181 -VLOOKUP(CG181,Anthro_Calc!C:P,4,FALSE)) / (VLOOKUP(CG181,Anthro_Calc!C:P,5,FALSE) - VLOOKUP(CG181,Anthro_Calc!C:P,4,FALSE)))</f>
        <v/>
      </c>
      <c r="CJ181" s="79" t="str">
        <f>IF(ISBLANK(CC181), "", 3 + (CC181 -VLOOKUP(CG181,Anthro_Calc!C:P,10,FALSE)) / (VLOOKUP(CG181,Anthro_Calc!C:P,10,FALSE) - VLOOKUP(CG181,Anthro_Calc!C:P,9,FALSE)))</f>
        <v/>
      </c>
      <c r="CK181" s="129" t="str">
        <f t="shared" si="140"/>
        <v/>
      </c>
      <c r="CL181" s="117" t="str">
        <f t="shared" si="141"/>
        <v/>
      </c>
      <c r="CM181" s="104" t="str">
        <f t="shared" si="142"/>
        <v/>
      </c>
      <c r="CN181" s="77"/>
      <c r="CO181" s="71"/>
      <c r="CP181" s="74"/>
      <c r="CQ181" s="74"/>
      <c r="CR181" s="118" t="str">
        <f t="shared" si="110"/>
        <v/>
      </c>
      <c r="CS181" s="119">
        <f t="shared" si="143"/>
        <v>0</v>
      </c>
      <c r="CT181" s="119">
        <f t="shared" si="144"/>
        <v>0</v>
      </c>
      <c r="CU181" s="119" t="str">
        <f t="shared" si="145"/>
        <v>0</v>
      </c>
      <c r="CV181" s="119" t="str">
        <f>IF(ISBLANK(CQ181), "", (POWER(CQ181/VLOOKUP(CU181,Anthro_Calc!C:P,13,FALSE),VLOOKUP(CU181,Anthro_Calc!C:P,12,FALSE))-1) / (VLOOKUP(CU181,Anthro_Calc!C:P,14,FALSE)*VLOOKUP(CU181,Anthro_Calc!C:P,12,FALSE)))</f>
        <v/>
      </c>
      <c r="CW181" s="119" t="str">
        <f>IF(ISBLANK(CQ181), "", -3 + (CQ181 -VLOOKUP(CU181,Anthro_Calc!C:P,4,FALSE)) / (VLOOKUP(CU181,Anthro_Calc!C:P,5,FALSE) - VLOOKUP(CU181,Anthro_Calc!C:P,4,FALSE)))</f>
        <v/>
      </c>
      <c r="CX181" s="119" t="str">
        <f>IF(ISBLANK(CQ181), "", 3 + (CQ181 -VLOOKUP(CU181,Anthro_Calc!C:P,10,FALSE)) / (VLOOKUP(CU181,Anthro_Calc!C:P,10,FALSE) - VLOOKUP(CU181,Anthro_Calc!C:P,9,FALSE)))</f>
        <v/>
      </c>
      <c r="CY181" s="128" t="str">
        <f t="shared" si="146"/>
        <v/>
      </c>
      <c r="CZ181" s="117" t="str">
        <f t="shared" si="147"/>
        <v/>
      </c>
      <c r="DA181" s="104" t="str">
        <f t="shared" si="148"/>
        <v/>
      </c>
      <c r="DB181" s="135"/>
    </row>
    <row r="182" spans="1:106" s="80" customFormat="1" ht="15" customHeight="1">
      <c r="A182" s="134">
        <f t="shared" si="100"/>
        <v>178</v>
      </c>
      <c r="B182" s="66"/>
      <c r="C182" s="66"/>
      <c r="D182" s="66"/>
      <c r="E182" s="66"/>
      <c r="F182" s="66"/>
      <c r="G182" s="66"/>
      <c r="H182" s="66"/>
      <c r="I182" s="66"/>
      <c r="J182" s="66"/>
      <c r="K182" s="66"/>
      <c r="L182" s="66"/>
      <c r="M182" s="71"/>
      <c r="N182" s="69" t="str">
        <f t="shared" ca="1" si="111"/>
        <v/>
      </c>
      <c r="O182" s="70"/>
      <c r="P182" s="70"/>
      <c r="Q182" s="71"/>
      <c r="R182" s="82"/>
      <c r="S182" s="72" t="str">
        <f t="shared" si="112"/>
        <v/>
      </c>
      <c r="T182" s="72" t="str">
        <f t="shared" si="113"/>
        <v/>
      </c>
      <c r="U182" s="72" t="str">
        <f t="shared" si="114"/>
        <v/>
      </c>
      <c r="V182" s="72" t="str">
        <f>IF(ISBLANK(R182), "", (POWER(R182/VLOOKUP(U182,Anthro_Calc!C:P,13,FALSE),VLOOKUP(U182,Anthro_Calc!C:P,12,FALSE))-1) / (VLOOKUP(U182,Anthro_Calc!C:P,14,FALSE)*VLOOKUP(U182,Anthro_Calc!C:P,12,FALSE)))</f>
        <v/>
      </c>
      <c r="W182" s="72" t="str">
        <f>IF(ISBLANK(R182), "", -3 + (R182 -VLOOKUP(U182,Anthro_Calc!C:P,4,FALSE)) / (VLOOKUP(U182,Anthro_Calc!C:P,5,FALSE) - VLOOKUP(U182,Anthro_Calc!C:P,4,FALSE)))</f>
        <v/>
      </c>
      <c r="X182" s="72" t="str">
        <f>IF(ISBLANK(R182), "", 3 + (R182 -VLOOKUP(U182,Anthro_Calc!C:P,10,FALSE)) / (VLOOKUP(U182,Anthro_Calc!C:P,10,FALSE) - VLOOKUP(U182,Anthro_Calc!C:P,9,FALSE)))</f>
        <v/>
      </c>
      <c r="Y182" s="120" t="str">
        <f t="shared" si="115"/>
        <v/>
      </c>
      <c r="Z182" s="117" t="str">
        <f t="shared" si="116"/>
        <v/>
      </c>
      <c r="AA182" s="104" t="str">
        <f t="shared" si="117"/>
        <v/>
      </c>
      <c r="AB182" s="71"/>
      <c r="AC182" s="74"/>
      <c r="AD182" s="78"/>
      <c r="AE182" s="75" t="str">
        <f t="shared" si="118"/>
        <v/>
      </c>
      <c r="AF182" s="72">
        <f t="shared" si="119"/>
        <v>0</v>
      </c>
      <c r="AG182" s="72">
        <f t="shared" si="120"/>
        <v>0</v>
      </c>
      <c r="AH182" s="72" t="str">
        <f t="shared" si="121"/>
        <v>0</v>
      </c>
      <c r="AI182" s="72" t="str">
        <f>IF(ISBLANK(AD182), "", (POWER(AD182/VLOOKUP(AH182,Anthro_Calc!C:P,13,FALSE),VLOOKUP(AH182,Anthro_Calc!C:P,12,FALSE))-1) / (VLOOKUP(AH182,Anthro_Calc!C:P,14,FALSE)*VLOOKUP(AH182,Anthro_Calc!C:P,12,FALSE)))</f>
        <v/>
      </c>
      <c r="AJ182" s="72" t="str">
        <f>IF(ISBLANK(AD182), "", -3 + (AD182 -VLOOKUP(AH182,Anthro_Calc!C:P,4,FALSE)) / (VLOOKUP(AH182,Anthro_Calc!C:P,5,FALSE) - VLOOKUP(AH182,Anthro_Calc!C:P,4,FALSE)))</f>
        <v/>
      </c>
      <c r="AK182" s="72" t="str">
        <f>IF(ISBLANK(AD182), "", 3 + (AD182 -VLOOKUP(AH182,Anthro_Calc!C:P,10,FALSE)) / (VLOOKUP(AH182,Anthro_Calc!C:P,10,FALSE) - VLOOKUP(AH182,Anthro_Calc!C:P,9,FALSE)))</f>
        <v/>
      </c>
      <c r="AL182" s="120" t="str">
        <f t="shared" si="122"/>
        <v/>
      </c>
      <c r="AM182" s="117" t="str">
        <f t="shared" si="123"/>
        <v/>
      </c>
      <c r="AN182" s="104" t="str">
        <f t="shared" si="124"/>
        <v/>
      </c>
      <c r="AO182" s="76" t="str">
        <f t="shared" si="101"/>
        <v/>
      </c>
      <c r="AP182" s="77"/>
      <c r="AQ182" s="77" t="str">
        <f t="shared" si="125"/>
        <v/>
      </c>
      <c r="AR182" s="71"/>
      <c r="AS182" s="74"/>
      <c r="AT182" s="82"/>
      <c r="AU182" s="75" t="str">
        <f t="shared" si="102"/>
        <v/>
      </c>
      <c r="AV182" s="72">
        <f t="shared" si="126"/>
        <v>0</v>
      </c>
      <c r="AW182" s="72">
        <f t="shared" si="127"/>
        <v>0</v>
      </c>
      <c r="AX182" s="72" t="str">
        <f t="shared" si="128"/>
        <v>0</v>
      </c>
      <c r="AY182" s="72" t="str">
        <f>IF(ISBLANK(AT182), "", (POWER(AT182/VLOOKUP(AX182,Anthro_Calc!C:P,13,FALSE),VLOOKUP(AX182,Anthro_Calc!C:P,12,FALSE))-1) / (VLOOKUP(AX182,Anthro_Calc!C:P,14,FALSE)*VLOOKUP(AX182,Anthro_Calc!C:P,12,FALSE)))</f>
        <v/>
      </c>
      <c r="AZ182" s="72" t="str">
        <f>IF(ISBLANK(AT182), "", -3 + (AT182 -VLOOKUP(AX182,Anthro_Calc!C:P,4,FALSE)) / (VLOOKUP(AX182,Anthro_Calc!C:P,5,FALSE) - VLOOKUP(AX182,Anthro_Calc!C:P,4,FALSE)))</f>
        <v/>
      </c>
      <c r="BA182" s="72" t="str">
        <f>IF(ISBLANK(AT182), "", 3 + (AT182 -VLOOKUP(AX182,Anthro_Calc!C:P,10,FALSE)) / (VLOOKUP(AX182,Anthro_Calc!C:P,10,FALSE) - VLOOKUP(AX182,Anthro_Calc!C:P,9,FALSE)))</f>
        <v/>
      </c>
      <c r="BB182" s="120" t="str">
        <f t="shared" si="129"/>
        <v/>
      </c>
      <c r="BC182" s="117" t="str">
        <f t="shared" si="130"/>
        <v/>
      </c>
      <c r="BD182" s="104" t="str">
        <f t="shared" si="103"/>
        <v/>
      </c>
      <c r="BE182" s="76" t="str">
        <f t="shared" si="104"/>
        <v/>
      </c>
      <c r="BF182" s="73" t="str">
        <f t="shared" si="131"/>
        <v/>
      </c>
      <c r="BG182" s="73" t="str">
        <f t="shared" si="105"/>
        <v/>
      </c>
      <c r="BH182" s="77"/>
      <c r="BI182" s="133"/>
      <c r="BJ182" s="71"/>
      <c r="BK182" s="74"/>
      <c r="BL182" s="78"/>
      <c r="BM182" s="75" t="str">
        <f t="shared" si="106"/>
        <v/>
      </c>
      <c r="BN182" s="72">
        <f t="shared" si="132"/>
        <v>0</v>
      </c>
      <c r="BO182" s="72">
        <f t="shared" si="149"/>
        <v>0</v>
      </c>
      <c r="BP182" s="72" t="str">
        <f t="shared" si="133"/>
        <v>0</v>
      </c>
      <c r="BQ182" s="72" t="str">
        <f>IF(ISBLANK(BL182), "", (POWER(BL182/VLOOKUP(BP182,Anthro_Calc!C:P,13,FALSE),VLOOKUP(BP182,Anthro_Calc!C:P,12,FALSE))-1) / (VLOOKUP(BP182,Anthro_Calc!C:P,14,FALSE)*VLOOKUP(BP182,Anthro_Calc!C:P,12,FALSE)))</f>
        <v/>
      </c>
      <c r="BR182" s="72" t="str">
        <f>IF(ISBLANK(BL182), "", -3 + (BL182 -VLOOKUP(BP182,Anthro_Calc!C:P,4,FALSE)) / (VLOOKUP(BP182,Anthro_Calc!C:P,5,FALSE) - VLOOKUP(BP182,Anthro_Calc!C:P,4,FALSE)))</f>
        <v/>
      </c>
      <c r="BS182" s="72" t="str">
        <f>IF(ISBLANK(BL182), "", 3 + (BL182 -VLOOKUP(BP182,Anthro_Calc!C:P,10,FALSE)) / (VLOOKUP(BP182,Anthro_Calc!C:P,10,FALSE) - VLOOKUP(BP182,Anthro_Calc!C:P,9,FALSE)))</f>
        <v/>
      </c>
      <c r="BT182" s="120" t="str">
        <f t="shared" si="134"/>
        <v/>
      </c>
      <c r="BU182" s="117" t="str">
        <f t="shared" si="135"/>
        <v/>
      </c>
      <c r="BV182" s="104" t="str">
        <f t="shared" si="136"/>
        <v/>
      </c>
      <c r="BW182" s="73" t="str">
        <f t="shared" si="107"/>
        <v/>
      </c>
      <c r="BX182" s="77"/>
      <c r="BY182" s="73" t="str">
        <f>IF(ISBLANK(BL182), "", VLOOKUP(Z182&amp;" "&amp;BV182&amp;" "&amp;BW182,Graduation_Criteria!$D$2:$E$34,2,FALSE))</f>
        <v/>
      </c>
      <c r="BZ182" s="73" t="str">
        <f t="shared" si="108"/>
        <v/>
      </c>
      <c r="CA182" s="71"/>
      <c r="CB182" s="74"/>
      <c r="CC182" s="74"/>
      <c r="CD182" s="115" t="str">
        <f t="shared" si="109"/>
        <v/>
      </c>
      <c r="CE182" s="79">
        <f t="shared" si="137"/>
        <v>0</v>
      </c>
      <c r="CF182" s="79">
        <f t="shared" si="138"/>
        <v>0</v>
      </c>
      <c r="CG182" s="79" t="str">
        <f t="shared" si="139"/>
        <v>0</v>
      </c>
      <c r="CH182" s="79" t="str">
        <f>IF(ISBLANK(CC182), "", (POWER(CC182/VLOOKUP(CG182,Anthro_Calc!C:P,13,FALSE),VLOOKUP(CG182,Anthro_Calc!C:P,12,FALSE))-1) / (VLOOKUP(CG182,Anthro_Calc!C:P,14,FALSE)*VLOOKUP(CG182,Anthro_Calc!C:P,12,FALSE)))</f>
        <v/>
      </c>
      <c r="CI182" s="79" t="str">
        <f>IF(ISBLANK(CC182), "", -3 + (CC182 -VLOOKUP(CG182,Anthro_Calc!C:P,4,FALSE)) / (VLOOKUP(CG182,Anthro_Calc!C:P,5,FALSE) - VLOOKUP(CG182,Anthro_Calc!C:P,4,FALSE)))</f>
        <v/>
      </c>
      <c r="CJ182" s="79" t="str">
        <f>IF(ISBLANK(CC182), "", 3 + (CC182 -VLOOKUP(CG182,Anthro_Calc!C:P,10,FALSE)) / (VLOOKUP(CG182,Anthro_Calc!C:P,10,FALSE) - VLOOKUP(CG182,Anthro_Calc!C:P,9,FALSE)))</f>
        <v/>
      </c>
      <c r="CK182" s="129" t="str">
        <f t="shared" si="140"/>
        <v/>
      </c>
      <c r="CL182" s="117" t="str">
        <f t="shared" si="141"/>
        <v/>
      </c>
      <c r="CM182" s="104" t="str">
        <f t="shared" si="142"/>
        <v/>
      </c>
      <c r="CN182" s="77"/>
      <c r="CO182" s="71"/>
      <c r="CP182" s="74"/>
      <c r="CQ182" s="74"/>
      <c r="CR182" s="118" t="str">
        <f t="shared" si="110"/>
        <v/>
      </c>
      <c r="CS182" s="119">
        <f t="shared" si="143"/>
        <v>0</v>
      </c>
      <c r="CT182" s="119">
        <f t="shared" si="144"/>
        <v>0</v>
      </c>
      <c r="CU182" s="119" t="str">
        <f t="shared" si="145"/>
        <v>0</v>
      </c>
      <c r="CV182" s="119" t="str">
        <f>IF(ISBLANK(CQ182), "", (POWER(CQ182/VLOOKUP(CU182,Anthro_Calc!C:P,13,FALSE),VLOOKUP(CU182,Anthro_Calc!C:P,12,FALSE))-1) / (VLOOKUP(CU182,Anthro_Calc!C:P,14,FALSE)*VLOOKUP(CU182,Anthro_Calc!C:P,12,FALSE)))</f>
        <v/>
      </c>
      <c r="CW182" s="119" t="str">
        <f>IF(ISBLANK(CQ182), "", -3 + (CQ182 -VLOOKUP(CU182,Anthro_Calc!C:P,4,FALSE)) / (VLOOKUP(CU182,Anthro_Calc!C:P,5,FALSE) - VLOOKUP(CU182,Anthro_Calc!C:P,4,FALSE)))</f>
        <v/>
      </c>
      <c r="CX182" s="119" t="str">
        <f>IF(ISBLANK(CQ182), "", 3 + (CQ182 -VLOOKUP(CU182,Anthro_Calc!C:P,10,FALSE)) / (VLOOKUP(CU182,Anthro_Calc!C:P,10,FALSE) - VLOOKUP(CU182,Anthro_Calc!C:P,9,FALSE)))</f>
        <v/>
      </c>
      <c r="CY182" s="128" t="str">
        <f t="shared" si="146"/>
        <v/>
      </c>
      <c r="CZ182" s="117" t="str">
        <f t="shared" si="147"/>
        <v/>
      </c>
      <c r="DA182" s="104" t="str">
        <f t="shared" si="148"/>
        <v/>
      </c>
      <c r="DB182" s="135"/>
    </row>
    <row r="183" spans="1:106" s="80" customFormat="1" ht="15" customHeight="1">
      <c r="A183" s="134">
        <f t="shared" si="100"/>
        <v>179</v>
      </c>
      <c r="B183" s="66"/>
      <c r="C183" s="66"/>
      <c r="D183" s="66"/>
      <c r="E183" s="66"/>
      <c r="F183" s="66"/>
      <c r="G183" s="66"/>
      <c r="H183" s="66"/>
      <c r="I183" s="66"/>
      <c r="J183" s="66"/>
      <c r="K183" s="66"/>
      <c r="L183" s="66"/>
      <c r="M183" s="71"/>
      <c r="N183" s="69" t="str">
        <f t="shared" ca="1" si="111"/>
        <v/>
      </c>
      <c r="O183" s="70"/>
      <c r="P183" s="70"/>
      <c r="Q183" s="71"/>
      <c r="R183" s="82"/>
      <c r="S183" s="72" t="str">
        <f t="shared" si="112"/>
        <v/>
      </c>
      <c r="T183" s="72" t="str">
        <f t="shared" si="113"/>
        <v/>
      </c>
      <c r="U183" s="72" t="str">
        <f t="shared" si="114"/>
        <v/>
      </c>
      <c r="V183" s="72" t="str">
        <f>IF(ISBLANK(R183), "", (POWER(R183/VLOOKUP(U183,Anthro_Calc!C:P,13,FALSE),VLOOKUP(U183,Anthro_Calc!C:P,12,FALSE))-1) / (VLOOKUP(U183,Anthro_Calc!C:P,14,FALSE)*VLOOKUP(U183,Anthro_Calc!C:P,12,FALSE)))</f>
        <v/>
      </c>
      <c r="W183" s="72" t="str">
        <f>IF(ISBLANK(R183), "", -3 + (R183 -VLOOKUP(U183,Anthro_Calc!C:P,4,FALSE)) / (VLOOKUP(U183,Anthro_Calc!C:P,5,FALSE) - VLOOKUP(U183,Anthro_Calc!C:P,4,FALSE)))</f>
        <v/>
      </c>
      <c r="X183" s="72" t="str">
        <f>IF(ISBLANK(R183), "", 3 + (R183 -VLOOKUP(U183,Anthro_Calc!C:P,10,FALSE)) / (VLOOKUP(U183,Anthro_Calc!C:P,10,FALSE) - VLOOKUP(U183,Anthro_Calc!C:P,9,FALSE)))</f>
        <v/>
      </c>
      <c r="Y183" s="120" t="str">
        <f t="shared" si="115"/>
        <v/>
      </c>
      <c r="Z183" s="117" t="str">
        <f t="shared" si="116"/>
        <v/>
      </c>
      <c r="AA183" s="104" t="str">
        <f t="shared" si="117"/>
        <v/>
      </c>
      <c r="AB183" s="71"/>
      <c r="AC183" s="74"/>
      <c r="AD183" s="78"/>
      <c r="AE183" s="75" t="str">
        <f t="shared" si="118"/>
        <v/>
      </c>
      <c r="AF183" s="72">
        <f t="shared" si="119"/>
        <v>0</v>
      </c>
      <c r="AG183" s="72">
        <f t="shared" si="120"/>
        <v>0</v>
      </c>
      <c r="AH183" s="72" t="str">
        <f t="shared" si="121"/>
        <v>0</v>
      </c>
      <c r="AI183" s="72" t="str">
        <f>IF(ISBLANK(AD183), "", (POWER(AD183/VLOOKUP(AH183,Anthro_Calc!C:P,13,FALSE),VLOOKUP(AH183,Anthro_Calc!C:P,12,FALSE))-1) / (VLOOKUP(AH183,Anthro_Calc!C:P,14,FALSE)*VLOOKUP(AH183,Anthro_Calc!C:P,12,FALSE)))</f>
        <v/>
      </c>
      <c r="AJ183" s="72" t="str">
        <f>IF(ISBLANK(AD183), "", -3 + (AD183 -VLOOKUP(AH183,Anthro_Calc!C:P,4,FALSE)) / (VLOOKUP(AH183,Anthro_Calc!C:P,5,FALSE) - VLOOKUP(AH183,Anthro_Calc!C:P,4,FALSE)))</f>
        <v/>
      </c>
      <c r="AK183" s="72" t="str">
        <f>IF(ISBLANK(AD183), "", 3 + (AD183 -VLOOKUP(AH183,Anthro_Calc!C:P,10,FALSE)) / (VLOOKUP(AH183,Anthro_Calc!C:P,10,FALSE) - VLOOKUP(AH183,Anthro_Calc!C:P,9,FALSE)))</f>
        <v/>
      </c>
      <c r="AL183" s="120" t="str">
        <f t="shared" si="122"/>
        <v/>
      </c>
      <c r="AM183" s="117" t="str">
        <f t="shared" si="123"/>
        <v/>
      </c>
      <c r="AN183" s="104" t="str">
        <f t="shared" si="124"/>
        <v/>
      </c>
      <c r="AO183" s="76" t="str">
        <f t="shared" si="101"/>
        <v/>
      </c>
      <c r="AP183" s="77"/>
      <c r="AQ183" s="77" t="str">
        <f t="shared" si="125"/>
        <v/>
      </c>
      <c r="AR183" s="71"/>
      <c r="AS183" s="74"/>
      <c r="AT183" s="82"/>
      <c r="AU183" s="75" t="str">
        <f t="shared" si="102"/>
        <v/>
      </c>
      <c r="AV183" s="72">
        <f t="shared" si="126"/>
        <v>0</v>
      </c>
      <c r="AW183" s="72">
        <f t="shared" si="127"/>
        <v>0</v>
      </c>
      <c r="AX183" s="72" t="str">
        <f t="shared" si="128"/>
        <v>0</v>
      </c>
      <c r="AY183" s="72" t="str">
        <f>IF(ISBLANK(AT183), "", (POWER(AT183/VLOOKUP(AX183,Anthro_Calc!C:P,13,FALSE),VLOOKUP(AX183,Anthro_Calc!C:P,12,FALSE))-1) / (VLOOKUP(AX183,Anthro_Calc!C:P,14,FALSE)*VLOOKUP(AX183,Anthro_Calc!C:P,12,FALSE)))</f>
        <v/>
      </c>
      <c r="AZ183" s="72" t="str">
        <f>IF(ISBLANK(AT183), "", -3 + (AT183 -VLOOKUP(AX183,Anthro_Calc!C:P,4,FALSE)) / (VLOOKUP(AX183,Anthro_Calc!C:P,5,FALSE) - VLOOKUP(AX183,Anthro_Calc!C:P,4,FALSE)))</f>
        <v/>
      </c>
      <c r="BA183" s="72" t="str">
        <f>IF(ISBLANK(AT183), "", 3 + (AT183 -VLOOKUP(AX183,Anthro_Calc!C:P,10,FALSE)) / (VLOOKUP(AX183,Anthro_Calc!C:P,10,FALSE) - VLOOKUP(AX183,Anthro_Calc!C:P,9,FALSE)))</f>
        <v/>
      </c>
      <c r="BB183" s="120" t="str">
        <f t="shared" si="129"/>
        <v/>
      </c>
      <c r="BC183" s="117" t="str">
        <f t="shared" si="130"/>
        <v/>
      </c>
      <c r="BD183" s="104" t="str">
        <f t="shared" si="103"/>
        <v/>
      </c>
      <c r="BE183" s="76" t="str">
        <f t="shared" si="104"/>
        <v/>
      </c>
      <c r="BF183" s="73" t="str">
        <f t="shared" si="131"/>
        <v/>
      </c>
      <c r="BG183" s="73" t="str">
        <f t="shared" si="105"/>
        <v/>
      </c>
      <c r="BH183" s="77"/>
      <c r="BI183" s="133"/>
      <c r="BJ183" s="71"/>
      <c r="BK183" s="74"/>
      <c r="BL183" s="78"/>
      <c r="BM183" s="75" t="str">
        <f t="shared" si="106"/>
        <v/>
      </c>
      <c r="BN183" s="72">
        <f t="shared" si="132"/>
        <v>0</v>
      </c>
      <c r="BO183" s="72">
        <f t="shared" si="149"/>
        <v>0</v>
      </c>
      <c r="BP183" s="72" t="str">
        <f t="shared" si="133"/>
        <v>0</v>
      </c>
      <c r="BQ183" s="72" t="str">
        <f>IF(ISBLANK(BL183), "", (POWER(BL183/VLOOKUP(BP183,Anthro_Calc!C:P,13,FALSE),VLOOKUP(BP183,Anthro_Calc!C:P,12,FALSE))-1) / (VLOOKUP(BP183,Anthro_Calc!C:P,14,FALSE)*VLOOKUP(BP183,Anthro_Calc!C:P,12,FALSE)))</f>
        <v/>
      </c>
      <c r="BR183" s="72" t="str">
        <f>IF(ISBLANK(BL183), "", -3 + (BL183 -VLOOKUP(BP183,Anthro_Calc!C:P,4,FALSE)) / (VLOOKUP(BP183,Anthro_Calc!C:P,5,FALSE) - VLOOKUP(BP183,Anthro_Calc!C:P,4,FALSE)))</f>
        <v/>
      </c>
      <c r="BS183" s="72" t="str">
        <f>IF(ISBLANK(BL183), "", 3 + (BL183 -VLOOKUP(BP183,Anthro_Calc!C:P,10,FALSE)) / (VLOOKUP(BP183,Anthro_Calc!C:P,10,FALSE) - VLOOKUP(BP183,Anthro_Calc!C:P,9,FALSE)))</f>
        <v/>
      </c>
      <c r="BT183" s="120" t="str">
        <f t="shared" si="134"/>
        <v/>
      </c>
      <c r="BU183" s="117" t="str">
        <f t="shared" si="135"/>
        <v/>
      </c>
      <c r="BV183" s="104" t="str">
        <f t="shared" si="136"/>
        <v/>
      </c>
      <c r="BW183" s="73" t="str">
        <f t="shared" si="107"/>
        <v/>
      </c>
      <c r="BX183" s="77"/>
      <c r="BY183" s="73" t="str">
        <f>IF(ISBLANK(BL183), "", VLOOKUP(Z183&amp;" "&amp;BV183&amp;" "&amp;BW183,Graduation_Criteria!$D$2:$E$34,2,FALSE))</f>
        <v/>
      </c>
      <c r="BZ183" s="73" t="str">
        <f t="shared" si="108"/>
        <v/>
      </c>
      <c r="CA183" s="71"/>
      <c r="CB183" s="74"/>
      <c r="CC183" s="74"/>
      <c r="CD183" s="115" t="str">
        <f t="shared" si="109"/>
        <v/>
      </c>
      <c r="CE183" s="79">
        <f t="shared" si="137"/>
        <v>0</v>
      </c>
      <c r="CF183" s="79">
        <f t="shared" si="138"/>
        <v>0</v>
      </c>
      <c r="CG183" s="79" t="str">
        <f t="shared" si="139"/>
        <v>0</v>
      </c>
      <c r="CH183" s="79" t="str">
        <f>IF(ISBLANK(CC183), "", (POWER(CC183/VLOOKUP(CG183,Anthro_Calc!C:P,13,FALSE),VLOOKUP(CG183,Anthro_Calc!C:P,12,FALSE))-1) / (VLOOKUP(CG183,Anthro_Calc!C:P,14,FALSE)*VLOOKUP(CG183,Anthro_Calc!C:P,12,FALSE)))</f>
        <v/>
      </c>
      <c r="CI183" s="79" t="str">
        <f>IF(ISBLANK(CC183), "", -3 + (CC183 -VLOOKUP(CG183,Anthro_Calc!C:P,4,FALSE)) / (VLOOKUP(CG183,Anthro_Calc!C:P,5,FALSE) - VLOOKUP(CG183,Anthro_Calc!C:P,4,FALSE)))</f>
        <v/>
      </c>
      <c r="CJ183" s="79" t="str">
        <f>IF(ISBLANK(CC183), "", 3 + (CC183 -VLOOKUP(CG183,Anthro_Calc!C:P,10,FALSE)) / (VLOOKUP(CG183,Anthro_Calc!C:P,10,FALSE) - VLOOKUP(CG183,Anthro_Calc!C:P,9,FALSE)))</f>
        <v/>
      </c>
      <c r="CK183" s="129" t="str">
        <f t="shared" si="140"/>
        <v/>
      </c>
      <c r="CL183" s="117" t="str">
        <f t="shared" si="141"/>
        <v/>
      </c>
      <c r="CM183" s="104" t="str">
        <f t="shared" si="142"/>
        <v/>
      </c>
      <c r="CN183" s="77"/>
      <c r="CO183" s="71"/>
      <c r="CP183" s="74"/>
      <c r="CQ183" s="74"/>
      <c r="CR183" s="118" t="str">
        <f t="shared" si="110"/>
        <v/>
      </c>
      <c r="CS183" s="119">
        <f t="shared" si="143"/>
        <v>0</v>
      </c>
      <c r="CT183" s="119">
        <f t="shared" si="144"/>
        <v>0</v>
      </c>
      <c r="CU183" s="119" t="str">
        <f t="shared" si="145"/>
        <v>0</v>
      </c>
      <c r="CV183" s="119" t="str">
        <f>IF(ISBLANK(CQ183), "", (POWER(CQ183/VLOOKUP(CU183,Anthro_Calc!C:P,13,FALSE),VLOOKUP(CU183,Anthro_Calc!C:P,12,FALSE))-1) / (VLOOKUP(CU183,Anthro_Calc!C:P,14,FALSE)*VLOOKUP(CU183,Anthro_Calc!C:P,12,FALSE)))</f>
        <v/>
      </c>
      <c r="CW183" s="119" t="str">
        <f>IF(ISBLANK(CQ183), "", -3 + (CQ183 -VLOOKUP(CU183,Anthro_Calc!C:P,4,FALSE)) / (VLOOKUP(CU183,Anthro_Calc!C:P,5,FALSE) - VLOOKUP(CU183,Anthro_Calc!C:P,4,FALSE)))</f>
        <v/>
      </c>
      <c r="CX183" s="119" t="str">
        <f>IF(ISBLANK(CQ183), "", 3 + (CQ183 -VLOOKUP(CU183,Anthro_Calc!C:P,10,FALSE)) / (VLOOKUP(CU183,Anthro_Calc!C:P,10,FALSE) - VLOOKUP(CU183,Anthro_Calc!C:P,9,FALSE)))</f>
        <v/>
      </c>
      <c r="CY183" s="128" t="str">
        <f t="shared" si="146"/>
        <v/>
      </c>
      <c r="CZ183" s="117" t="str">
        <f t="shared" si="147"/>
        <v/>
      </c>
      <c r="DA183" s="104" t="str">
        <f t="shared" si="148"/>
        <v/>
      </c>
      <c r="DB183" s="135"/>
    </row>
    <row r="184" spans="1:106" s="80" customFormat="1" ht="15" customHeight="1">
      <c r="A184" s="134">
        <f t="shared" si="100"/>
        <v>180</v>
      </c>
      <c r="B184" s="66"/>
      <c r="C184" s="66"/>
      <c r="D184" s="66"/>
      <c r="E184" s="66"/>
      <c r="F184" s="66"/>
      <c r="G184" s="66"/>
      <c r="H184" s="66"/>
      <c r="I184" s="66"/>
      <c r="J184" s="66"/>
      <c r="K184" s="66"/>
      <c r="L184" s="66"/>
      <c r="M184" s="71"/>
      <c r="N184" s="69" t="str">
        <f t="shared" ca="1" si="111"/>
        <v/>
      </c>
      <c r="O184" s="70"/>
      <c r="P184" s="70"/>
      <c r="Q184" s="71"/>
      <c r="R184" s="82"/>
      <c r="S184" s="72" t="str">
        <f t="shared" si="112"/>
        <v/>
      </c>
      <c r="T184" s="72" t="str">
        <f t="shared" si="113"/>
        <v/>
      </c>
      <c r="U184" s="72" t="str">
        <f t="shared" si="114"/>
        <v/>
      </c>
      <c r="V184" s="72" t="str">
        <f>IF(ISBLANK(R184), "", (POWER(R184/VLOOKUP(U184,Anthro_Calc!C:P,13,FALSE),VLOOKUP(U184,Anthro_Calc!C:P,12,FALSE))-1) / (VLOOKUP(U184,Anthro_Calc!C:P,14,FALSE)*VLOOKUP(U184,Anthro_Calc!C:P,12,FALSE)))</f>
        <v/>
      </c>
      <c r="W184" s="72" t="str">
        <f>IF(ISBLANK(R184), "", -3 + (R184 -VLOOKUP(U184,Anthro_Calc!C:P,4,FALSE)) / (VLOOKUP(U184,Anthro_Calc!C:P,5,FALSE) - VLOOKUP(U184,Anthro_Calc!C:P,4,FALSE)))</f>
        <v/>
      </c>
      <c r="X184" s="72" t="str">
        <f>IF(ISBLANK(R184), "", 3 + (R184 -VLOOKUP(U184,Anthro_Calc!C:P,10,FALSE)) / (VLOOKUP(U184,Anthro_Calc!C:P,10,FALSE) - VLOOKUP(U184,Anthro_Calc!C:P,9,FALSE)))</f>
        <v/>
      </c>
      <c r="Y184" s="120" t="str">
        <f t="shared" si="115"/>
        <v/>
      </c>
      <c r="Z184" s="117" t="str">
        <f t="shared" si="116"/>
        <v/>
      </c>
      <c r="AA184" s="104" t="str">
        <f t="shared" si="117"/>
        <v/>
      </c>
      <c r="AB184" s="71"/>
      <c r="AC184" s="74"/>
      <c r="AD184" s="78"/>
      <c r="AE184" s="75" t="str">
        <f t="shared" si="118"/>
        <v/>
      </c>
      <c r="AF184" s="72">
        <f t="shared" si="119"/>
        <v>0</v>
      </c>
      <c r="AG184" s="72">
        <f t="shared" si="120"/>
        <v>0</v>
      </c>
      <c r="AH184" s="72" t="str">
        <f t="shared" si="121"/>
        <v>0</v>
      </c>
      <c r="AI184" s="72" t="str">
        <f>IF(ISBLANK(AD184), "", (POWER(AD184/VLOOKUP(AH184,Anthro_Calc!C:P,13,FALSE),VLOOKUP(AH184,Anthro_Calc!C:P,12,FALSE))-1) / (VLOOKUP(AH184,Anthro_Calc!C:P,14,FALSE)*VLOOKUP(AH184,Anthro_Calc!C:P,12,FALSE)))</f>
        <v/>
      </c>
      <c r="AJ184" s="72" t="str">
        <f>IF(ISBLANK(AD184), "", -3 + (AD184 -VLOOKUP(AH184,Anthro_Calc!C:P,4,FALSE)) / (VLOOKUP(AH184,Anthro_Calc!C:P,5,FALSE) - VLOOKUP(AH184,Anthro_Calc!C:P,4,FALSE)))</f>
        <v/>
      </c>
      <c r="AK184" s="72" t="str">
        <f>IF(ISBLANK(AD184), "", 3 + (AD184 -VLOOKUP(AH184,Anthro_Calc!C:P,10,FALSE)) / (VLOOKUP(AH184,Anthro_Calc!C:P,10,FALSE) - VLOOKUP(AH184,Anthro_Calc!C:P,9,FALSE)))</f>
        <v/>
      </c>
      <c r="AL184" s="120" t="str">
        <f t="shared" si="122"/>
        <v/>
      </c>
      <c r="AM184" s="117" t="str">
        <f t="shared" si="123"/>
        <v/>
      </c>
      <c r="AN184" s="104" t="str">
        <f t="shared" si="124"/>
        <v/>
      </c>
      <c r="AO184" s="76" t="str">
        <f t="shared" si="101"/>
        <v/>
      </c>
      <c r="AP184" s="77"/>
      <c r="AQ184" s="77" t="str">
        <f t="shared" si="125"/>
        <v/>
      </c>
      <c r="AR184" s="71"/>
      <c r="AS184" s="74"/>
      <c r="AT184" s="82"/>
      <c r="AU184" s="75" t="str">
        <f t="shared" si="102"/>
        <v/>
      </c>
      <c r="AV184" s="72">
        <f t="shared" si="126"/>
        <v>0</v>
      </c>
      <c r="AW184" s="72">
        <f t="shared" si="127"/>
        <v>0</v>
      </c>
      <c r="AX184" s="72" t="str">
        <f t="shared" si="128"/>
        <v>0</v>
      </c>
      <c r="AY184" s="72" t="str">
        <f>IF(ISBLANK(AT184), "", (POWER(AT184/VLOOKUP(AX184,Anthro_Calc!C:P,13,FALSE),VLOOKUP(AX184,Anthro_Calc!C:P,12,FALSE))-1) / (VLOOKUP(AX184,Anthro_Calc!C:P,14,FALSE)*VLOOKUP(AX184,Anthro_Calc!C:P,12,FALSE)))</f>
        <v/>
      </c>
      <c r="AZ184" s="72" t="str">
        <f>IF(ISBLANK(AT184), "", -3 + (AT184 -VLOOKUP(AX184,Anthro_Calc!C:P,4,FALSE)) / (VLOOKUP(AX184,Anthro_Calc!C:P,5,FALSE) - VLOOKUP(AX184,Anthro_Calc!C:P,4,FALSE)))</f>
        <v/>
      </c>
      <c r="BA184" s="72" t="str">
        <f>IF(ISBLANK(AT184), "", 3 + (AT184 -VLOOKUP(AX184,Anthro_Calc!C:P,10,FALSE)) / (VLOOKUP(AX184,Anthro_Calc!C:P,10,FALSE) - VLOOKUP(AX184,Anthro_Calc!C:P,9,FALSE)))</f>
        <v/>
      </c>
      <c r="BB184" s="120" t="str">
        <f t="shared" si="129"/>
        <v/>
      </c>
      <c r="BC184" s="117" t="str">
        <f t="shared" si="130"/>
        <v/>
      </c>
      <c r="BD184" s="104" t="str">
        <f t="shared" si="103"/>
        <v/>
      </c>
      <c r="BE184" s="76" t="str">
        <f t="shared" si="104"/>
        <v/>
      </c>
      <c r="BF184" s="73" t="str">
        <f t="shared" si="131"/>
        <v/>
      </c>
      <c r="BG184" s="73" t="str">
        <f t="shared" si="105"/>
        <v/>
      </c>
      <c r="BH184" s="77"/>
      <c r="BI184" s="133"/>
      <c r="BJ184" s="71"/>
      <c r="BK184" s="74"/>
      <c r="BL184" s="78"/>
      <c r="BM184" s="75" t="str">
        <f t="shared" si="106"/>
        <v/>
      </c>
      <c r="BN184" s="72">
        <f t="shared" si="132"/>
        <v>0</v>
      </c>
      <c r="BO184" s="72">
        <f t="shared" si="149"/>
        <v>0</v>
      </c>
      <c r="BP184" s="72" t="str">
        <f t="shared" si="133"/>
        <v>0</v>
      </c>
      <c r="BQ184" s="72" t="str">
        <f>IF(ISBLANK(BL184), "", (POWER(BL184/VLOOKUP(BP184,Anthro_Calc!C:P,13,FALSE),VLOOKUP(BP184,Anthro_Calc!C:P,12,FALSE))-1) / (VLOOKUP(BP184,Anthro_Calc!C:P,14,FALSE)*VLOOKUP(BP184,Anthro_Calc!C:P,12,FALSE)))</f>
        <v/>
      </c>
      <c r="BR184" s="72" t="str">
        <f>IF(ISBLANK(BL184), "", -3 + (BL184 -VLOOKUP(BP184,Anthro_Calc!C:P,4,FALSE)) / (VLOOKUP(BP184,Anthro_Calc!C:P,5,FALSE) - VLOOKUP(BP184,Anthro_Calc!C:P,4,FALSE)))</f>
        <v/>
      </c>
      <c r="BS184" s="72" t="str">
        <f>IF(ISBLANK(BL184), "", 3 + (BL184 -VLOOKUP(BP184,Anthro_Calc!C:P,10,FALSE)) / (VLOOKUP(BP184,Anthro_Calc!C:P,10,FALSE) - VLOOKUP(BP184,Anthro_Calc!C:P,9,FALSE)))</f>
        <v/>
      </c>
      <c r="BT184" s="120" t="str">
        <f t="shared" si="134"/>
        <v/>
      </c>
      <c r="BU184" s="117" t="str">
        <f t="shared" si="135"/>
        <v/>
      </c>
      <c r="BV184" s="104" t="str">
        <f t="shared" si="136"/>
        <v/>
      </c>
      <c r="BW184" s="73" t="str">
        <f t="shared" si="107"/>
        <v/>
      </c>
      <c r="BX184" s="77"/>
      <c r="BY184" s="73" t="str">
        <f>IF(ISBLANK(BL184), "", VLOOKUP(Z184&amp;" "&amp;BV184&amp;" "&amp;BW184,Graduation_Criteria!$D$2:$E$34,2,FALSE))</f>
        <v/>
      </c>
      <c r="BZ184" s="73" t="str">
        <f t="shared" si="108"/>
        <v/>
      </c>
      <c r="CA184" s="71"/>
      <c r="CB184" s="74"/>
      <c r="CC184" s="74"/>
      <c r="CD184" s="115" t="str">
        <f t="shared" si="109"/>
        <v/>
      </c>
      <c r="CE184" s="79">
        <f t="shared" si="137"/>
        <v>0</v>
      </c>
      <c r="CF184" s="79">
        <f t="shared" si="138"/>
        <v>0</v>
      </c>
      <c r="CG184" s="79" t="str">
        <f t="shared" si="139"/>
        <v>0</v>
      </c>
      <c r="CH184" s="79" t="str">
        <f>IF(ISBLANK(CC184), "", (POWER(CC184/VLOOKUP(CG184,Anthro_Calc!C:P,13,FALSE),VLOOKUP(CG184,Anthro_Calc!C:P,12,FALSE))-1) / (VLOOKUP(CG184,Anthro_Calc!C:P,14,FALSE)*VLOOKUP(CG184,Anthro_Calc!C:P,12,FALSE)))</f>
        <v/>
      </c>
      <c r="CI184" s="79" t="str">
        <f>IF(ISBLANK(CC184), "", -3 + (CC184 -VLOOKUP(CG184,Anthro_Calc!C:P,4,FALSE)) / (VLOOKUP(CG184,Anthro_Calc!C:P,5,FALSE) - VLOOKUP(CG184,Anthro_Calc!C:P,4,FALSE)))</f>
        <v/>
      </c>
      <c r="CJ184" s="79" t="str">
        <f>IF(ISBLANK(CC184), "", 3 + (CC184 -VLOOKUP(CG184,Anthro_Calc!C:P,10,FALSE)) / (VLOOKUP(CG184,Anthro_Calc!C:P,10,FALSE) - VLOOKUP(CG184,Anthro_Calc!C:P,9,FALSE)))</f>
        <v/>
      </c>
      <c r="CK184" s="129" t="str">
        <f t="shared" si="140"/>
        <v/>
      </c>
      <c r="CL184" s="117" t="str">
        <f t="shared" si="141"/>
        <v/>
      </c>
      <c r="CM184" s="104" t="str">
        <f t="shared" si="142"/>
        <v/>
      </c>
      <c r="CN184" s="77"/>
      <c r="CO184" s="71"/>
      <c r="CP184" s="74"/>
      <c r="CQ184" s="74"/>
      <c r="CR184" s="118" t="str">
        <f t="shared" si="110"/>
        <v/>
      </c>
      <c r="CS184" s="119">
        <f t="shared" si="143"/>
        <v>0</v>
      </c>
      <c r="CT184" s="119">
        <f t="shared" si="144"/>
        <v>0</v>
      </c>
      <c r="CU184" s="119" t="str">
        <f t="shared" si="145"/>
        <v>0</v>
      </c>
      <c r="CV184" s="119" t="str">
        <f>IF(ISBLANK(CQ184), "", (POWER(CQ184/VLOOKUP(CU184,Anthro_Calc!C:P,13,FALSE),VLOOKUP(CU184,Anthro_Calc!C:P,12,FALSE))-1) / (VLOOKUP(CU184,Anthro_Calc!C:P,14,FALSE)*VLOOKUP(CU184,Anthro_Calc!C:P,12,FALSE)))</f>
        <v/>
      </c>
      <c r="CW184" s="119" t="str">
        <f>IF(ISBLANK(CQ184), "", -3 + (CQ184 -VLOOKUP(CU184,Anthro_Calc!C:P,4,FALSE)) / (VLOOKUP(CU184,Anthro_Calc!C:P,5,FALSE) - VLOOKUP(CU184,Anthro_Calc!C:P,4,FALSE)))</f>
        <v/>
      </c>
      <c r="CX184" s="119" t="str">
        <f>IF(ISBLANK(CQ184), "", 3 + (CQ184 -VLOOKUP(CU184,Anthro_Calc!C:P,10,FALSE)) / (VLOOKUP(CU184,Anthro_Calc!C:P,10,FALSE) - VLOOKUP(CU184,Anthro_Calc!C:P,9,FALSE)))</f>
        <v/>
      </c>
      <c r="CY184" s="128" t="str">
        <f t="shared" si="146"/>
        <v/>
      </c>
      <c r="CZ184" s="117" t="str">
        <f t="shared" si="147"/>
        <v/>
      </c>
      <c r="DA184" s="104" t="str">
        <f t="shared" si="148"/>
        <v/>
      </c>
      <c r="DB184" s="135"/>
    </row>
    <row r="185" spans="1:106" s="80" customFormat="1" ht="15" customHeight="1">
      <c r="A185" s="134">
        <f t="shared" si="100"/>
        <v>181</v>
      </c>
      <c r="B185" s="66"/>
      <c r="C185" s="66"/>
      <c r="D185" s="66"/>
      <c r="E185" s="66"/>
      <c r="F185" s="66"/>
      <c r="G185" s="66"/>
      <c r="H185" s="66"/>
      <c r="I185" s="66"/>
      <c r="J185" s="66"/>
      <c r="K185" s="66"/>
      <c r="L185" s="66"/>
      <c r="M185" s="71"/>
      <c r="N185" s="69" t="str">
        <f t="shared" ca="1" si="111"/>
        <v/>
      </c>
      <c r="O185" s="70"/>
      <c r="P185" s="70"/>
      <c r="Q185" s="71"/>
      <c r="R185" s="82"/>
      <c r="S185" s="72" t="str">
        <f t="shared" si="112"/>
        <v/>
      </c>
      <c r="T185" s="72" t="str">
        <f t="shared" si="113"/>
        <v/>
      </c>
      <c r="U185" s="72" t="str">
        <f t="shared" si="114"/>
        <v/>
      </c>
      <c r="V185" s="72" t="str">
        <f>IF(ISBLANK(R185), "", (POWER(R185/VLOOKUP(U185,Anthro_Calc!C:P,13,FALSE),VLOOKUP(U185,Anthro_Calc!C:P,12,FALSE))-1) / (VLOOKUP(U185,Anthro_Calc!C:P,14,FALSE)*VLOOKUP(U185,Anthro_Calc!C:P,12,FALSE)))</f>
        <v/>
      </c>
      <c r="W185" s="72" t="str">
        <f>IF(ISBLANK(R185), "", -3 + (R185 -VLOOKUP(U185,Anthro_Calc!C:P,4,FALSE)) / (VLOOKUP(U185,Anthro_Calc!C:P,5,FALSE) - VLOOKUP(U185,Anthro_Calc!C:P,4,FALSE)))</f>
        <v/>
      </c>
      <c r="X185" s="72" t="str">
        <f>IF(ISBLANK(R185), "", 3 + (R185 -VLOOKUP(U185,Anthro_Calc!C:P,10,FALSE)) / (VLOOKUP(U185,Anthro_Calc!C:P,10,FALSE) - VLOOKUP(U185,Anthro_Calc!C:P,9,FALSE)))</f>
        <v/>
      </c>
      <c r="Y185" s="120" t="str">
        <f t="shared" si="115"/>
        <v/>
      </c>
      <c r="Z185" s="117" t="str">
        <f t="shared" si="116"/>
        <v/>
      </c>
      <c r="AA185" s="104" t="str">
        <f t="shared" si="117"/>
        <v/>
      </c>
      <c r="AB185" s="71"/>
      <c r="AC185" s="74"/>
      <c r="AD185" s="78"/>
      <c r="AE185" s="75" t="str">
        <f t="shared" si="118"/>
        <v/>
      </c>
      <c r="AF185" s="72">
        <f t="shared" si="119"/>
        <v>0</v>
      </c>
      <c r="AG185" s="72">
        <f t="shared" si="120"/>
        <v>0</v>
      </c>
      <c r="AH185" s="72" t="str">
        <f t="shared" si="121"/>
        <v>0</v>
      </c>
      <c r="AI185" s="72" t="str">
        <f>IF(ISBLANK(AD185), "", (POWER(AD185/VLOOKUP(AH185,Anthro_Calc!C:P,13,FALSE),VLOOKUP(AH185,Anthro_Calc!C:P,12,FALSE))-1) / (VLOOKUP(AH185,Anthro_Calc!C:P,14,FALSE)*VLOOKUP(AH185,Anthro_Calc!C:P,12,FALSE)))</f>
        <v/>
      </c>
      <c r="AJ185" s="72" t="str">
        <f>IF(ISBLANK(AD185), "", -3 + (AD185 -VLOOKUP(AH185,Anthro_Calc!C:P,4,FALSE)) / (VLOOKUP(AH185,Anthro_Calc!C:P,5,FALSE) - VLOOKUP(AH185,Anthro_Calc!C:P,4,FALSE)))</f>
        <v/>
      </c>
      <c r="AK185" s="72" t="str">
        <f>IF(ISBLANK(AD185), "", 3 + (AD185 -VLOOKUP(AH185,Anthro_Calc!C:P,10,FALSE)) / (VLOOKUP(AH185,Anthro_Calc!C:P,10,FALSE) - VLOOKUP(AH185,Anthro_Calc!C:P,9,FALSE)))</f>
        <v/>
      </c>
      <c r="AL185" s="120" t="str">
        <f t="shared" si="122"/>
        <v/>
      </c>
      <c r="AM185" s="117" t="str">
        <f t="shared" si="123"/>
        <v/>
      </c>
      <c r="AN185" s="104" t="str">
        <f t="shared" si="124"/>
        <v/>
      </c>
      <c r="AO185" s="76" t="str">
        <f t="shared" si="101"/>
        <v/>
      </c>
      <c r="AP185" s="77"/>
      <c r="AQ185" s="77" t="str">
        <f t="shared" si="125"/>
        <v/>
      </c>
      <c r="AR185" s="71"/>
      <c r="AS185" s="74"/>
      <c r="AT185" s="82"/>
      <c r="AU185" s="75" t="str">
        <f t="shared" si="102"/>
        <v/>
      </c>
      <c r="AV185" s="72">
        <f t="shared" si="126"/>
        <v>0</v>
      </c>
      <c r="AW185" s="72">
        <f t="shared" si="127"/>
        <v>0</v>
      </c>
      <c r="AX185" s="72" t="str">
        <f t="shared" si="128"/>
        <v>0</v>
      </c>
      <c r="AY185" s="72" t="str">
        <f>IF(ISBLANK(AT185), "", (POWER(AT185/VLOOKUP(AX185,Anthro_Calc!C:P,13,FALSE),VLOOKUP(AX185,Anthro_Calc!C:P,12,FALSE))-1) / (VLOOKUP(AX185,Anthro_Calc!C:P,14,FALSE)*VLOOKUP(AX185,Anthro_Calc!C:P,12,FALSE)))</f>
        <v/>
      </c>
      <c r="AZ185" s="72" t="str">
        <f>IF(ISBLANK(AT185), "", -3 + (AT185 -VLOOKUP(AX185,Anthro_Calc!C:P,4,FALSE)) / (VLOOKUP(AX185,Anthro_Calc!C:P,5,FALSE) - VLOOKUP(AX185,Anthro_Calc!C:P,4,FALSE)))</f>
        <v/>
      </c>
      <c r="BA185" s="72" t="str">
        <f>IF(ISBLANK(AT185), "", 3 + (AT185 -VLOOKUP(AX185,Anthro_Calc!C:P,10,FALSE)) / (VLOOKUP(AX185,Anthro_Calc!C:P,10,FALSE) - VLOOKUP(AX185,Anthro_Calc!C:P,9,FALSE)))</f>
        <v/>
      </c>
      <c r="BB185" s="120" t="str">
        <f t="shared" si="129"/>
        <v/>
      </c>
      <c r="BC185" s="117" t="str">
        <f t="shared" si="130"/>
        <v/>
      </c>
      <c r="BD185" s="104" t="str">
        <f t="shared" si="103"/>
        <v/>
      </c>
      <c r="BE185" s="76" t="str">
        <f t="shared" si="104"/>
        <v/>
      </c>
      <c r="BF185" s="73" t="str">
        <f t="shared" si="131"/>
        <v/>
      </c>
      <c r="BG185" s="73" t="str">
        <f t="shared" si="105"/>
        <v/>
      </c>
      <c r="BH185" s="77"/>
      <c r="BI185" s="133"/>
      <c r="BJ185" s="71"/>
      <c r="BK185" s="74"/>
      <c r="BL185" s="78"/>
      <c r="BM185" s="75" t="str">
        <f t="shared" si="106"/>
        <v/>
      </c>
      <c r="BN185" s="72">
        <f t="shared" si="132"/>
        <v>0</v>
      </c>
      <c r="BO185" s="72">
        <f t="shared" si="149"/>
        <v>0</v>
      </c>
      <c r="BP185" s="72" t="str">
        <f t="shared" si="133"/>
        <v>0</v>
      </c>
      <c r="BQ185" s="72" t="str">
        <f>IF(ISBLANK(BL185), "", (POWER(BL185/VLOOKUP(BP185,Anthro_Calc!C:P,13,FALSE),VLOOKUP(BP185,Anthro_Calc!C:P,12,FALSE))-1) / (VLOOKUP(BP185,Anthro_Calc!C:P,14,FALSE)*VLOOKUP(BP185,Anthro_Calc!C:P,12,FALSE)))</f>
        <v/>
      </c>
      <c r="BR185" s="72" t="str">
        <f>IF(ISBLANK(BL185), "", -3 + (BL185 -VLOOKUP(BP185,Anthro_Calc!C:P,4,FALSE)) / (VLOOKUP(BP185,Anthro_Calc!C:P,5,FALSE) - VLOOKUP(BP185,Anthro_Calc!C:P,4,FALSE)))</f>
        <v/>
      </c>
      <c r="BS185" s="72" t="str">
        <f>IF(ISBLANK(BL185), "", 3 + (BL185 -VLOOKUP(BP185,Anthro_Calc!C:P,10,FALSE)) / (VLOOKUP(BP185,Anthro_Calc!C:P,10,FALSE) - VLOOKUP(BP185,Anthro_Calc!C:P,9,FALSE)))</f>
        <v/>
      </c>
      <c r="BT185" s="120" t="str">
        <f t="shared" si="134"/>
        <v/>
      </c>
      <c r="BU185" s="117" t="str">
        <f t="shared" si="135"/>
        <v/>
      </c>
      <c r="BV185" s="104" t="str">
        <f t="shared" si="136"/>
        <v/>
      </c>
      <c r="BW185" s="73" t="str">
        <f t="shared" si="107"/>
        <v/>
      </c>
      <c r="BX185" s="77"/>
      <c r="BY185" s="73" t="str">
        <f>IF(ISBLANK(BL185), "", VLOOKUP(Z185&amp;" "&amp;BV185&amp;" "&amp;BW185,Graduation_Criteria!$D$2:$E$34,2,FALSE))</f>
        <v/>
      </c>
      <c r="BZ185" s="73" t="str">
        <f t="shared" si="108"/>
        <v/>
      </c>
      <c r="CA185" s="71"/>
      <c r="CB185" s="74"/>
      <c r="CC185" s="74"/>
      <c r="CD185" s="115" t="str">
        <f t="shared" si="109"/>
        <v/>
      </c>
      <c r="CE185" s="79">
        <f t="shared" si="137"/>
        <v>0</v>
      </c>
      <c r="CF185" s="79">
        <f t="shared" si="138"/>
        <v>0</v>
      </c>
      <c r="CG185" s="79" t="str">
        <f t="shared" si="139"/>
        <v>0</v>
      </c>
      <c r="CH185" s="79" t="str">
        <f>IF(ISBLANK(CC185), "", (POWER(CC185/VLOOKUP(CG185,Anthro_Calc!C:P,13,FALSE),VLOOKUP(CG185,Anthro_Calc!C:P,12,FALSE))-1) / (VLOOKUP(CG185,Anthro_Calc!C:P,14,FALSE)*VLOOKUP(CG185,Anthro_Calc!C:P,12,FALSE)))</f>
        <v/>
      </c>
      <c r="CI185" s="79" t="str">
        <f>IF(ISBLANK(CC185), "", -3 + (CC185 -VLOOKUP(CG185,Anthro_Calc!C:P,4,FALSE)) / (VLOOKUP(CG185,Anthro_Calc!C:P,5,FALSE) - VLOOKUP(CG185,Anthro_Calc!C:P,4,FALSE)))</f>
        <v/>
      </c>
      <c r="CJ185" s="79" t="str">
        <f>IF(ISBLANK(CC185), "", 3 + (CC185 -VLOOKUP(CG185,Anthro_Calc!C:P,10,FALSE)) / (VLOOKUP(CG185,Anthro_Calc!C:P,10,FALSE) - VLOOKUP(CG185,Anthro_Calc!C:P,9,FALSE)))</f>
        <v/>
      </c>
      <c r="CK185" s="129" t="str">
        <f t="shared" si="140"/>
        <v/>
      </c>
      <c r="CL185" s="117" t="str">
        <f t="shared" si="141"/>
        <v/>
      </c>
      <c r="CM185" s="104" t="str">
        <f t="shared" si="142"/>
        <v/>
      </c>
      <c r="CN185" s="77"/>
      <c r="CO185" s="71"/>
      <c r="CP185" s="74"/>
      <c r="CQ185" s="74"/>
      <c r="CR185" s="118" t="str">
        <f t="shared" si="110"/>
        <v/>
      </c>
      <c r="CS185" s="119">
        <f t="shared" si="143"/>
        <v>0</v>
      </c>
      <c r="CT185" s="119">
        <f t="shared" si="144"/>
        <v>0</v>
      </c>
      <c r="CU185" s="119" t="str">
        <f t="shared" si="145"/>
        <v>0</v>
      </c>
      <c r="CV185" s="119" t="str">
        <f>IF(ISBLANK(CQ185), "", (POWER(CQ185/VLOOKUP(CU185,Anthro_Calc!C:P,13,FALSE),VLOOKUP(CU185,Anthro_Calc!C:P,12,FALSE))-1) / (VLOOKUP(CU185,Anthro_Calc!C:P,14,FALSE)*VLOOKUP(CU185,Anthro_Calc!C:P,12,FALSE)))</f>
        <v/>
      </c>
      <c r="CW185" s="119" t="str">
        <f>IF(ISBLANK(CQ185), "", -3 + (CQ185 -VLOOKUP(CU185,Anthro_Calc!C:P,4,FALSE)) / (VLOOKUP(CU185,Anthro_Calc!C:P,5,FALSE) - VLOOKUP(CU185,Anthro_Calc!C:P,4,FALSE)))</f>
        <v/>
      </c>
      <c r="CX185" s="119" t="str">
        <f>IF(ISBLANK(CQ185), "", 3 + (CQ185 -VLOOKUP(CU185,Anthro_Calc!C:P,10,FALSE)) / (VLOOKUP(CU185,Anthro_Calc!C:P,10,FALSE) - VLOOKUP(CU185,Anthro_Calc!C:P,9,FALSE)))</f>
        <v/>
      </c>
      <c r="CY185" s="128" t="str">
        <f t="shared" si="146"/>
        <v/>
      </c>
      <c r="CZ185" s="117" t="str">
        <f t="shared" si="147"/>
        <v/>
      </c>
      <c r="DA185" s="104" t="str">
        <f t="shared" si="148"/>
        <v/>
      </c>
      <c r="DB185" s="135"/>
    </row>
    <row r="186" spans="1:106" s="80" customFormat="1" ht="15" customHeight="1">
      <c r="A186" s="134">
        <f t="shared" si="100"/>
        <v>182</v>
      </c>
      <c r="B186" s="66"/>
      <c r="C186" s="66"/>
      <c r="D186" s="66"/>
      <c r="E186" s="66"/>
      <c r="F186" s="66"/>
      <c r="G186" s="66"/>
      <c r="H186" s="66"/>
      <c r="I186" s="66"/>
      <c r="J186" s="66"/>
      <c r="K186" s="66"/>
      <c r="L186" s="66"/>
      <c r="M186" s="71"/>
      <c r="N186" s="69" t="str">
        <f t="shared" ca="1" si="111"/>
        <v/>
      </c>
      <c r="O186" s="70"/>
      <c r="P186" s="70"/>
      <c r="Q186" s="71"/>
      <c r="R186" s="82"/>
      <c r="S186" s="72" t="str">
        <f t="shared" si="112"/>
        <v/>
      </c>
      <c r="T186" s="72" t="str">
        <f t="shared" si="113"/>
        <v/>
      </c>
      <c r="U186" s="72" t="str">
        <f t="shared" si="114"/>
        <v/>
      </c>
      <c r="V186" s="72" t="str">
        <f>IF(ISBLANK(R186), "", (POWER(R186/VLOOKUP(U186,Anthro_Calc!C:P,13,FALSE),VLOOKUP(U186,Anthro_Calc!C:P,12,FALSE))-1) / (VLOOKUP(U186,Anthro_Calc!C:P,14,FALSE)*VLOOKUP(U186,Anthro_Calc!C:P,12,FALSE)))</f>
        <v/>
      </c>
      <c r="W186" s="72" t="str">
        <f>IF(ISBLANK(R186), "", -3 + (R186 -VLOOKUP(U186,Anthro_Calc!C:P,4,FALSE)) / (VLOOKUP(U186,Anthro_Calc!C:P,5,FALSE) - VLOOKUP(U186,Anthro_Calc!C:P,4,FALSE)))</f>
        <v/>
      </c>
      <c r="X186" s="72" t="str">
        <f>IF(ISBLANK(R186), "", 3 + (R186 -VLOOKUP(U186,Anthro_Calc!C:P,10,FALSE)) / (VLOOKUP(U186,Anthro_Calc!C:P,10,FALSE) - VLOOKUP(U186,Anthro_Calc!C:P,9,FALSE)))</f>
        <v/>
      </c>
      <c r="Y186" s="120" t="str">
        <f t="shared" si="115"/>
        <v/>
      </c>
      <c r="Z186" s="117" t="str">
        <f t="shared" si="116"/>
        <v/>
      </c>
      <c r="AA186" s="104" t="str">
        <f t="shared" si="117"/>
        <v/>
      </c>
      <c r="AB186" s="71"/>
      <c r="AC186" s="74"/>
      <c r="AD186" s="78"/>
      <c r="AE186" s="75" t="str">
        <f t="shared" si="118"/>
        <v/>
      </c>
      <c r="AF186" s="72">
        <f t="shared" si="119"/>
        <v>0</v>
      </c>
      <c r="AG186" s="72">
        <f t="shared" si="120"/>
        <v>0</v>
      </c>
      <c r="AH186" s="72" t="str">
        <f t="shared" si="121"/>
        <v>0</v>
      </c>
      <c r="AI186" s="72" t="str">
        <f>IF(ISBLANK(AD186), "", (POWER(AD186/VLOOKUP(AH186,Anthro_Calc!C:P,13,FALSE),VLOOKUP(AH186,Anthro_Calc!C:P,12,FALSE))-1) / (VLOOKUP(AH186,Anthro_Calc!C:P,14,FALSE)*VLOOKUP(AH186,Anthro_Calc!C:P,12,FALSE)))</f>
        <v/>
      </c>
      <c r="AJ186" s="72" t="str">
        <f>IF(ISBLANK(AD186), "", -3 + (AD186 -VLOOKUP(AH186,Anthro_Calc!C:P,4,FALSE)) / (VLOOKUP(AH186,Anthro_Calc!C:P,5,FALSE) - VLOOKUP(AH186,Anthro_Calc!C:P,4,FALSE)))</f>
        <v/>
      </c>
      <c r="AK186" s="72" t="str">
        <f>IF(ISBLANK(AD186), "", 3 + (AD186 -VLOOKUP(AH186,Anthro_Calc!C:P,10,FALSE)) / (VLOOKUP(AH186,Anthro_Calc!C:P,10,FALSE) - VLOOKUP(AH186,Anthro_Calc!C:P,9,FALSE)))</f>
        <v/>
      </c>
      <c r="AL186" s="120" t="str">
        <f t="shared" si="122"/>
        <v/>
      </c>
      <c r="AM186" s="117" t="str">
        <f t="shared" si="123"/>
        <v/>
      </c>
      <c r="AN186" s="104" t="str">
        <f t="shared" si="124"/>
        <v/>
      </c>
      <c r="AO186" s="76" t="str">
        <f t="shared" si="101"/>
        <v/>
      </c>
      <c r="AP186" s="77"/>
      <c r="AQ186" s="77" t="str">
        <f t="shared" si="125"/>
        <v/>
      </c>
      <c r="AR186" s="71"/>
      <c r="AS186" s="74"/>
      <c r="AT186" s="82"/>
      <c r="AU186" s="75" t="str">
        <f t="shared" si="102"/>
        <v/>
      </c>
      <c r="AV186" s="72">
        <f t="shared" si="126"/>
        <v>0</v>
      </c>
      <c r="AW186" s="72">
        <f t="shared" si="127"/>
        <v>0</v>
      </c>
      <c r="AX186" s="72" t="str">
        <f t="shared" si="128"/>
        <v>0</v>
      </c>
      <c r="AY186" s="72" t="str">
        <f>IF(ISBLANK(AT186), "", (POWER(AT186/VLOOKUP(AX186,Anthro_Calc!C:P,13,FALSE),VLOOKUP(AX186,Anthro_Calc!C:P,12,FALSE))-1) / (VLOOKUP(AX186,Anthro_Calc!C:P,14,FALSE)*VLOOKUP(AX186,Anthro_Calc!C:P,12,FALSE)))</f>
        <v/>
      </c>
      <c r="AZ186" s="72" t="str">
        <f>IF(ISBLANK(AT186), "", -3 + (AT186 -VLOOKUP(AX186,Anthro_Calc!C:P,4,FALSE)) / (VLOOKUP(AX186,Anthro_Calc!C:P,5,FALSE) - VLOOKUP(AX186,Anthro_Calc!C:P,4,FALSE)))</f>
        <v/>
      </c>
      <c r="BA186" s="72" t="str">
        <f>IF(ISBLANK(AT186), "", 3 + (AT186 -VLOOKUP(AX186,Anthro_Calc!C:P,10,FALSE)) / (VLOOKUP(AX186,Anthro_Calc!C:P,10,FALSE) - VLOOKUP(AX186,Anthro_Calc!C:P,9,FALSE)))</f>
        <v/>
      </c>
      <c r="BB186" s="120" t="str">
        <f t="shared" si="129"/>
        <v/>
      </c>
      <c r="BC186" s="117" t="str">
        <f t="shared" si="130"/>
        <v/>
      </c>
      <c r="BD186" s="104" t="str">
        <f t="shared" si="103"/>
        <v/>
      </c>
      <c r="BE186" s="76" t="str">
        <f t="shared" si="104"/>
        <v/>
      </c>
      <c r="BF186" s="73" t="str">
        <f t="shared" si="131"/>
        <v/>
      </c>
      <c r="BG186" s="73" t="str">
        <f t="shared" si="105"/>
        <v/>
      </c>
      <c r="BH186" s="77"/>
      <c r="BI186" s="133"/>
      <c r="BJ186" s="71"/>
      <c r="BK186" s="74"/>
      <c r="BL186" s="78"/>
      <c r="BM186" s="75" t="str">
        <f t="shared" si="106"/>
        <v/>
      </c>
      <c r="BN186" s="72">
        <f t="shared" si="132"/>
        <v>0</v>
      </c>
      <c r="BO186" s="72">
        <f t="shared" si="149"/>
        <v>0</v>
      </c>
      <c r="BP186" s="72" t="str">
        <f t="shared" si="133"/>
        <v>0</v>
      </c>
      <c r="BQ186" s="72" t="str">
        <f>IF(ISBLANK(BL186), "", (POWER(BL186/VLOOKUP(BP186,Anthro_Calc!C:P,13,FALSE),VLOOKUP(BP186,Anthro_Calc!C:P,12,FALSE))-1) / (VLOOKUP(BP186,Anthro_Calc!C:P,14,FALSE)*VLOOKUP(BP186,Anthro_Calc!C:P,12,FALSE)))</f>
        <v/>
      </c>
      <c r="BR186" s="72" t="str">
        <f>IF(ISBLANK(BL186), "", -3 + (BL186 -VLOOKUP(BP186,Anthro_Calc!C:P,4,FALSE)) / (VLOOKUP(BP186,Anthro_Calc!C:P,5,FALSE) - VLOOKUP(BP186,Anthro_Calc!C:P,4,FALSE)))</f>
        <v/>
      </c>
      <c r="BS186" s="72" t="str">
        <f>IF(ISBLANK(BL186), "", 3 + (BL186 -VLOOKUP(BP186,Anthro_Calc!C:P,10,FALSE)) / (VLOOKUP(BP186,Anthro_Calc!C:P,10,FALSE) - VLOOKUP(BP186,Anthro_Calc!C:P,9,FALSE)))</f>
        <v/>
      </c>
      <c r="BT186" s="120" t="str">
        <f t="shared" si="134"/>
        <v/>
      </c>
      <c r="BU186" s="117" t="str">
        <f t="shared" si="135"/>
        <v/>
      </c>
      <c r="BV186" s="104" t="str">
        <f t="shared" si="136"/>
        <v/>
      </c>
      <c r="BW186" s="73" t="str">
        <f t="shared" si="107"/>
        <v/>
      </c>
      <c r="BX186" s="77"/>
      <c r="BY186" s="73" t="str">
        <f>IF(ISBLANK(BL186), "", VLOOKUP(Z186&amp;" "&amp;BV186&amp;" "&amp;BW186,Graduation_Criteria!$D$2:$E$34,2,FALSE))</f>
        <v/>
      </c>
      <c r="BZ186" s="73" t="str">
        <f t="shared" si="108"/>
        <v/>
      </c>
      <c r="CA186" s="71"/>
      <c r="CB186" s="74"/>
      <c r="CC186" s="74"/>
      <c r="CD186" s="115" t="str">
        <f t="shared" si="109"/>
        <v/>
      </c>
      <c r="CE186" s="79">
        <f t="shared" si="137"/>
        <v>0</v>
      </c>
      <c r="CF186" s="79">
        <f t="shared" si="138"/>
        <v>0</v>
      </c>
      <c r="CG186" s="79" t="str">
        <f t="shared" si="139"/>
        <v>0</v>
      </c>
      <c r="CH186" s="79" t="str">
        <f>IF(ISBLANK(CC186), "", (POWER(CC186/VLOOKUP(CG186,Anthro_Calc!C:P,13,FALSE),VLOOKUP(CG186,Anthro_Calc!C:P,12,FALSE))-1) / (VLOOKUP(CG186,Anthro_Calc!C:P,14,FALSE)*VLOOKUP(CG186,Anthro_Calc!C:P,12,FALSE)))</f>
        <v/>
      </c>
      <c r="CI186" s="79" t="str">
        <f>IF(ISBLANK(CC186), "", -3 + (CC186 -VLOOKUP(CG186,Anthro_Calc!C:P,4,FALSE)) / (VLOOKUP(CG186,Anthro_Calc!C:P,5,FALSE) - VLOOKUP(CG186,Anthro_Calc!C:P,4,FALSE)))</f>
        <v/>
      </c>
      <c r="CJ186" s="79" t="str">
        <f>IF(ISBLANK(CC186), "", 3 + (CC186 -VLOOKUP(CG186,Anthro_Calc!C:P,10,FALSE)) / (VLOOKUP(CG186,Anthro_Calc!C:P,10,FALSE) - VLOOKUP(CG186,Anthro_Calc!C:P,9,FALSE)))</f>
        <v/>
      </c>
      <c r="CK186" s="129" t="str">
        <f t="shared" si="140"/>
        <v/>
      </c>
      <c r="CL186" s="117" t="str">
        <f t="shared" si="141"/>
        <v/>
      </c>
      <c r="CM186" s="104" t="str">
        <f t="shared" si="142"/>
        <v/>
      </c>
      <c r="CN186" s="77"/>
      <c r="CO186" s="71"/>
      <c r="CP186" s="74"/>
      <c r="CQ186" s="74"/>
      <c r="CR186" s="118" t="str">
        <f t="shared" si="110"/>
        <v/>
      </c>
      <c r="CS186" s="119">
        <f t="shared" si="143"/>
        <v>0</v>
      </c>
      <c r="CT186" s="119">
        <f t="shared" si="144"/>
        <v>0</v>
      </c>
      <c r="CU186" s="119" t="str">
        <f t="shared" si="145"/>
        <v>0</v>
      </c>
      <c r="CV186" s="119" t="str">
        <f>IF(ISBLANK(CQ186), "", (POWER(CQ186/VLOOKUP(CU186,Anthro_Calc!C:P,13,FALSE),VLOOKUP(CU186,Anthro_Calc!C:P,12,FALSE))-1) / (VLOOKUP(CU186,Anthro_Calc!C:P,14,FALSE)*VLOOKUP(CU186,Anthro_Calc!C:P,12,FALSE)))</f>
        <v/>
      </c>
      <c r="CW186" s="119" t="str">
        <f>IF(ISBLANK(CQ186), "", -3 + (CQ186 -VLOOKUP(CU186,Anthro_Calc!C:P,4,FALSE)) / (VLOOKUP(CU186,Anthro_Calc!C:P,5,FALSE) - VLOOKUP(CU186,Anthro_Calc!C:P,4,FALSE)))</f>
        <v/>
      </c>
      <c r="CX186" s="119" t="str">
        <f>IF(ISBLANK(CQ186), "", 3 + (CQ186 -VLOOKUP(CU186,Anthro_Calc!C:P,10,FALSE)) / (VLOOKUP(CU186,Anthro_Calc!C:P,10,FALSE) - VLOOKUP(CU186,Anthro_Calc!C:P,9,FALSE)))</f>
        <v/>
      </c>
      <c r="CY186" s="128" t="str">
        <f t="shared" si="146"/>
        <v/>
      </c>
      <c r="CZ186" s="117" t="str">
        <f t="shared" si="147"/>
        <v/>
      </c>
      <c r="DA186" s="104" t="str">
        <f t="shared" si="148"/>
        <v/>
      </c>
      <c r="DB186" s="135"/>
    </row>
    <row r="187" spans="1:106" s="80" customFormat="1" ht="15" customHeight="1">
      <c r="A187" s="134">
        <f t="shared" si="100"/>
        <v>183</v>
      </c>
      <c r="B187" s="66"/>
      <c r="C187" s="66"/>
      <c r="D187" s="66"/>
      <c r="E187" s="66"/>
      <c r="F187" s="66"/>
      <c r="G187" s="66"/>
      <c r="H187" s="66"/>
      <c r="I187" s="66"/>
      <c r="J187" s="66"/>
      <c r="K187" s="66"/>
      <c r="L187" s="66"/>
      <c r="M187" s="71"/>
      <c r="N187" s="69" t="str">
        <f t="shared" ca="1" si="111"/>
        <v/>
      </c>
      <c r="O187" s="70"/>
      <c r="P187" s="70"/>
      <c r="Q187" s="71"/>
      <c r="R187" s="82"/>
      <c r="S187" s="72" t="str">
        <f t="shared" si="112"/>
        <v/>
      </c>
      <c r="T187" s="72" t="str">
        <f t="shared" si="113"/>
        <v/>
      </c>
      <c r="U187" s="72" t="str">
        <f t="shared" si="114"/>
        <v/>
      </c>
      <c r="V187" s="72" t="str">
        <f>IF(ISBLANK(R187), "", (POWER(R187/VLOOKUP(U187,Anthro_Calc!C:P,13,FALSE),VLOOKUP(U187,Anthro_Calc!C:P,12,FALSE))-1) / (VLOOKUP(U187,Anthro_Calc!C:P,14,FALSE)*VLOOKUP(U187,Anthro_Calc!C:P,12,FALSE)))</f>
        <v/>
      </c>
      <c r="W187" s="72" t="str">
        <f>IF(ISBLANK(R187), "", -3 + (R187 -VLOOKUP(U187,Anthro_Calc!C:P,4,FALSE)) / (VLOOKUP(U187,Anthro_Calc!C:P,5,FALSE) - VLOOKUP(U187,Anthro_Calc!C:P,4,FALSE)))</f>
        <v/>
      </c>
      <c r="X187" s="72" t="str">
        <f>IF(ISBLANK(R187), "", 3 + (R187 -VLOOKUP(U187,Anthro_Calc!C:P,10,FALSE)) / (VLOOKUP(U187,Anthro_Calc!C:P,10,FALSE) - VLOOKUP(U187,Anthro_Calc!C:P,9,FALSE)))</f>
        <v/>
      </c>
      <c r="Y187" s="120" t="str">
        <f t="shared" si="115"/>
        <v/>
      </c>
      <c r="Z187" s="117" t="str">
        <f t="shared" si="116"/>
        <v/>
      </c>
      <c r="AA187" s="104" t="str">
        <f t="shared" si="117"/>
        <v/>
      </c>
      <c r="AB187" s="71"/>
      <c r="AC187" s="74"/>
      <c r="AD187" s="78"/>
      <c r="AE187" s="75" t="str">
        <f t="shared" si="118"/>
        <v/>
      </c>
      <c r="AF187" s="72">
        <f t="shared" si="119"/>
        <v>0</v>
      </c>
      <c r="AG187" s="72">
        <f t="shared" si="120"/>
        <v>0</v>
      </c>
      <c r="AH187" s="72" t="str">
        <f t="shared" si="121"/>
        <v>0</v>
      </c>
      <c r="AI187" s="72" t="str">
        <f>IF(ISBLANK(AD187), "", (POWER(AD187/VLOOKUP(AH187,Anthro_Calc!C:P,13,FALSE),VLOOKUP(AH187,Anthro_Calc!C:P,12,FALSE))-1) / (VLOOKUP(AH187,Anthro_Calc!C:P,14,FALSE)*VLOOKUP(AH187,Anthro_Calc!C:P,12,FALSE)))</f>
        <v/>
      </c>
      <c r="AJ187" s="72" t="str">
        <f>IF(ISBLANK(AD187), "", -3 + (AD187 -VLOOKUP(AH187,Anthro_Calc!C:P,4,FALSE)) / (VLOOKUP(AH187,Anthro_Calc!C:P,5,FALSE) - VLOOKUP(AH187,Anthro_Calc!C:P,4,FALSE)))</f>
        <v/>
      </c>
      <c r="AK187" s="72" t="str">
        <f>IF(ISBLANK(AD187), "", 3 + (AD187 -VLOOKUP(AH187,Anthro_Calc!C:P,10,FALSE)) / (VLOOKUP(AH187,Anthro_Calc!C:P,10,FALSE) - VLOOKUP(AH187,Anthro_Calc!C:P,9,FALSE)))</f>
        <v/>
      </c>
      <c r="AL187" s="120" t="str">
        <f t="shared" si="122"/>
        <v/>
      </c>
      <c r="AM187" s="117" t="str">
        <f t="shared" si="123"/>
        <v/>
      </c>
      <c r="AN187" s="104" t="str">
        <f t="shared" si="124"/>
        <v/>
      </c>
      <c r="AO187" s="76" t="str">
        <f t="shared" si="101"/>
        <v/>
      </c>
      <c r="AP187" s="77"/>
      <c r="AQ187" s="77" t="str">
        <f t="shared" si="125"/>
        <v/>
      </c>
      <c r="AR187" s="71"/>
      <c r="AS187" s="74"/>
      <c r="AT187" s="82"/>
      <c r="AU187" s="75" t="str">
        <f t="shared" si="102"/>
        <v/>
      </c>
      <c r="AV187" s="72">
        <f t="shared" si="126"/>
        <v>0</v>
      </c>
      <c r="AW187" s="72">
        <f t="shared" si="127"/>
        <v>0</v>
      </c>
      <c r="AX187" s="72" t="str">
        <f t="shared" si="128"/>
        <v>0</v>
      </c>
      <c r="AY187" s="72" t="str">
        <f>IF(ISBLANK(AT187), "", (POWER(AT187/VLOOKUP(AX187,Anthro_Calc!C:P,13,FALSE),VLOOKUP(AX187,Anthro_Calc!C:P,12,FALSE))-1) / (VLOOKUP(AX187,Anthro_Calc!C:P,14,FALSE)*VLOOKUP(AX187,Anthro_Calc!C:P,12,FALSE)))</f>
        <v/>
      </c>
      <c r="AZ187" s="72" t="str">
        <f>IF(ISBLANK(AT187), "", -3 + (AT187 -VLOOKUP(AX187,Anthro_Calc!C:P,4,FALSE)) / (VLOOKUP(AX187,Anthro_Calc!C:P,5,FALSE) - VLOOKUP(AX187,Anthro_Calc!C:P,4,FALSE)))</f>
        <v/>
      </c>
      <c r="BA187" s="72" t="str">
        <f>IF(ISBLANK(AT187), "", 3 + (AT187 -VLOOKUP(AX187,Anthro_Calc!C:P,10,FALSE)) / (VLOOKUP(AX187,Anthro_Calc!C:P,10,FALSE) - VLOOKUP(AX187,Anthro_Calc!C:P,9,FALSE)))</f>
        <v/>
      </c>
      <c r="BB187" s="120" t="str">
        <f t="shared" si="129"/>
        <v/>
      </c>
      <c r="BC187" s="117" t="str">
        <f t="shared" si="130"/>
        <v/>
      </c>
      <c r="BD187" s="104" t="str">
        <f t="shared" si="103"/>
        <v/>
      </c>
      <c r="BE187" s="76" t="str">
        <f t="shared" si="104"/>
        <v/>
      </c>
      <c r="BF187" s="73" t="str">
        <f t="shared" si="131"/>
        <v/>
      </c>
      <c r="BG187" s="73" t="str">
        <f t="shared" si="105"/>
        <v/>
      </c>
      <c r="BH187" s="77"/>
      <c r="BI187" s="133"/>
      <c r="BJ187" s="71"/>
      <c r="BK187" s="74"/>
      <c r="BL187" s="78"/>
      <c r="BM187" s="75" t="str">
        <f t="shared" si="106"/>
        <v/>
      </c>
      <c r="BN187" s="72">
        <f t="shared" si="132"/>
        <v>0</v>
      </c>
      <c r="BO187" s="72">
        <f t="shared" si="149"/>
        <v>0</v>
      </c>
      <c r="BP187" s="72" t="str">
        <f t="shared" si="133"/>
        <v>0</v>
      </c>
      <c r="BQ187" s="72" t="str">
        <f>IF(ISBLANK(BL187), "", (POWER(BL187/VLOOKUP(BP187,Anthro_Calc!C:P,13,FALSE),VLOOKUP(BP187,Anthro_Calc!C:P,12,FALSE))-1) / (VLOOKUP(BP187,Anthro_Calc!C:P,14,FALSE)*VLOOKUP(BP187,Anthro_Calc!C:P,12,FALSE)))</f>
        <v/>
      </c>
      <c r="BR187" s="72" t="str">
        <f>IF(ISBLANK(BL187), "", -3 + (BL187 -VLOOKUP(BP187,Anthro_Calc!C:P,4,FALSE)) / (VLOOKUP(BP187,Anthro_Calc!C:P,5,FALSE) - VLOOKUP(BP187,Anthro_Calc!C:P,4,FALSE)))</f>
        <v/>
      </c>
      <c r="BS187" s="72" t="str">
        <f>IF(ISBLANK(BL187), "", 3 + (BL187 -VLOOKUP(BP187,Anthro_Calc!C:P,10,FALSE)) / (VLOOKUP(BP187,Anthro_Calc!C:P,10,FALSE) - VLOOKUP(BP187,Anthro_Calc!C:P,9,FALSE)))</f>
        <v/>
      </c>
      <c r="BT187" s="120" t="str">
        <f t="shared" si="134"/>
        <v/>
      </c>
      <c r="BU187" s="117" t="str">
        <f t="shared" si="135"/>
        <v/>
      </c>
      <c r="BV187" s="104" t="str">
        <f t="shared" si="136"/>
        <v/>
      </c>
      <c r="BW187" s="73" t="str">
        <f t="shared" si="107"/>
        <v/>
      </c>
      <c r="BX187" s="77"/>
      <c r="BY187" s="73" t="str">
        <f>IF(ISBLANK(BL187), "", VLOOKUP(Z187&amp;" "&amp;BV187&amp;" "&amp;BW187,Graduation_Criteria!$D$2:$E$34,2,FALSE))</f>
        <v/>
      </c>
      <c r="BZ187" s="73" t="str">
        <f t="shared" si="108"/>
        <v/>
      </c>
      <c r="CA187" s="71"/>
      <c r="CB187" s="74"/>
      <c r="CC187" s="74"/>
      <c r="CD187" s="115" t="str">
        <f t="shared" si="109"/>
        <v/>
      </c>
      <c r="CE187" s="79">
        <f t="shared" si="137"/>
        <v>0</v>
      </c>
      <c r="CF187" s="79">
        <f t="shared" si="138"/>
        <v>0</v>
      </c>
      <c r="CG187" s="79" t="str">
        <f t="shared" si="139"/>
        <v>0</v>
      </c>
      <c r="CH187" s="79" t="str">
        <f>IF(ISBLANK(CC187), "", (POWER(CC187/VLOOKUP(CG187,Anthro_Calc!C:P,13,FALSE),VLOOKUP(CG187,Anthro_Calc!C:P,12,FALSE))-1) / (VLOOKUP(CG187,Anthro_Calc!C:P,14,FALSE)*VLOOKUP(CG187,Anthro_Calc!C:P,12,FALSE)))</f>
        <v/>
      </c>
      <c r="CI187" s="79" t="str">
        <f>IF(ISBLANK(CC187), "", -3 + (CC187 -VLOOKUP(CG187,Anthro_Calc!C:P,4,FALSE)) / (VLOOKUP(CG187,Anthro_Calc!C:P,5,FALSE) - VLOOKUP(CG187,Anthro_Calc!C:P,4,FALSE)))</f>
        <v/>
      </c>
      <c r="CJ187" s="79" t="str">
        <f>IF(ISBLANK(CC187), "", 3 + (CC187 -VLOOKUP(CG187,Anthro_Calc!C:P,10,FALSE)) / (VLOOKUP(CG187,Anthro_Calc!C:P,10,FALSE) - VLOOKUP(CG187,Anthro_Calc!C:P,9,FALSE)))</f>
        <v/>
      </c>
      <c r="CK187" s="129" t="str">
        <f t="shared" si="140"/>
        <v/>
      </c>
      <c r="CL187" s="117" t="str">
        <f t="shared" si="141"/>
        <v/>
      </c>
      <c r="CM187" s="104" t="str">
        <f t="shared" si="142"/>
        <v/>
      </c>
      <c r="CN187" s="77"/>
      <c r="CO187" s="71"/>
      <c r="CP187" s="74"/>
      <c r="CQ187" s="74"/>
      <c r="CR187" s="118" t="str">
        <f t="shared" si="110"/>
        <v/>
      </c>
      <c r="CS187" s="119">
        <f t="shared" si="143"/>
        <v>0</v>
      </c>
      <c r="CT187" s="119">
        <f t="shared" si="144"/>
        <v>0</v>
      </c>
      <c r="CU187" s="119" t="str">
        <f t="shared" si="145"/>
        <v>0</v>
      </c>
      <c r="CV187" s="119" t="str">
        <f>IF(ISBLANK(CQ187), "", (POWER(CQ187/VLOOKUP(CU187,Anthro_Calc!C:P,13,FALSE),VLOOKUP(CU187,Anthro_Calc!C:P,12,FALSE))-1) / (VLOOKUP(CU187,Anthro_Calc!C:P,14,FALSE)*VLOOKUP(CU187,Anthro_Calc!C:P,12,FALSE)))</f>
        <v/>
      </c>
      <c r="CW187" s="119" t="str">
        <f>IF(ISBLANK(CQ187), "", -3 + (CQ187 -VLOOKUP(CU187,Anthro_Calc!C:P,4,FALSE)) / (VLOOKUP(CU187,Anthro_Calc!C:P,5,FALSE) - VLOOKUP(CU187,Anthro_Calc!C:P,4,FALSE)))</f>
        <v/>
      </c>
      <c r="CX187" s="119" t="str">
        <f>IF(ISBLANK(CQ187), "", 3 + (CQ187 -VLOOKUP(CU187,Anthro_Calc!C:P,10,FALSE)) / (VLOOKUP(CU187,Anthro_Calc!C:P,10,FALSE) - VLOOKUP(CU187,Anthro_Calc!C:P,9,FALSE)))</f>
        <v/>
      </c>
      <c r="CY187" s="128" t="str">
        <f t="shared" si="146"/>
        <v/>
      </c>
      <c r="CZ187" s="117" t="str">
        <f t="shared" si="147"/>
        <v/>
      </c>
      <c r="DA187" s="104" t="str">
        <f t="shared" si="148"/>
        <v/>
      </c>
      <c r="DB187" s="135"/>
    </row>
    <row r="188" spans="1:106" s="80" customFormat="1" ht="15" customHeight="1">
      <c r="A188" s="134">
        <f t="shared" si="100"/>
        <v>184</v>
      </c>
      <c r="B188" s="66"/>
      <c r="C188" s="66"/>
      <c r="D188" s="66"/>
      <c r="E188" s="66"/>
      <c r="F188" s="66"/>
      <c r="G188" s="66"/>
      <c r="H188" s="66"/>
      <c r="I188" s="66"/>
      <c r="J188" s="66"/>
      <c r="K188" s="66"/>
      <c r="L188" s="66"/>
      <c r="M188" s="71"/>
      <c r="N188" s="69" t="str">
        <f t="shared" ca="1" si="111"/>
        <v/>
      </c>
      <c r="O188" s="70"/>
      <c r="P188" s="70"/>
      <c r="Q188" s="71"/>
      <c r="R188" s="82"/>
      <c r="S188" s="72" t="str">
        <f t="shared" si="112"/>
        <v/>
      </c>
      <c r="T188" s="72" t="str">
        <f t="shared" si="113"/>
        <v/>
      </c>
      <c r="U188" s="72" t="str">
        <f t="shared" si="114"/>
        <v/>
      </c>
      <c r="V188" s="72" t="str">
        <f>IF(ISBLANK(R188), "", (POWER(R188/VLOOKUP(U188,Anthro_Calc!C:P,13,FALSE),VLOOKUP(U188,Anthro_Calc!C:P,12,FALSE))-1) / (VLOOKUP(U188,Anthro_Calc!C:P,14,FALSE)*VLOOKUP(U188,Anthro_Calc!C:P,12,FALSE)))</f>
        <v/>
      </c>
      <c r="W188" s="72" t="str">
        <f>IF(ISBLANK(R188), "", -3 + (R188 -VLOOKUP(U188,Anthro_Calc!C:P,4,FALSE)) / (VLOOKUP(U188,Anthro_Calc!C:P,5,FALSE) - VLOOKUP(U188,Anthro_Calc!C:P,4,FALSE)))</f>
        <v/>
      </c>
      <c r="X188" s="72" t="str">
        <f>IF(ISBLANK(R188), "", 3 + (R188 -VLOOKUP(U188,Anthro_Calc!C:P,10,FALSE)) / (VLOOKUP(U188,Anthro_Calc!C:P,10,FALSE) - VLOOKUP(U188,Anthro_Calc!C:P,9,FALSE)))</f>
        <v/>
      </c>
      <c r="Y188" s="120" t="str">
        <f t="shared" si="115"/>
        <v/>
      </c>
      <c r="Z188" s="117" t="str">
        <f t="shared" si="116"/>
        <v/>
      </c>
      <c r="AA188" s="104" t="str">
        <f t="shared" si="117"/>
        <v/>
      </c>
      <c r="AB188" s="71"/>
      <c r="AC188" s="74"/>
      <c r="AD188" s="78"/>
      <c r="AE188" s="75" t="str">
        <f t="shared" si="118"/>
        <v/>
      </c>
      <c r="AF188" s="72">
        <f t="shared" si="119"/>
        <v>0</v>
      </c>
      <c r="AG188" s="72">
        <f t="shared" si="120"/>
        <v>0</v>
      </c>
      <c r="AH188" s="72" t="str">
        <f t="shared" si="121"/>
        <v>0</v>
      </c>
      <c r="AI188" s="72" t="str">
        <f>IF(ISBLANK(AD188), "", (POWER(AD188/VLOOKUP(AH188,Anthro_Calc!C:P,13,FALSE),VLOOKUP(AH188,Anthro_Calc!C:P,12,FALSE))-1) / (VLOOKUP(AH188,Anthro_Calc!C:P,14,FALSE)*VLOOKUP(AH188,Anthro_Calc!C:P,12,FALSE)))</f>
        <v/>
      </c>
      <c r="AJ188" s="72" t="str">
        <f>IF(ISBLANK(AD188), "", -3 + (AD188 -VLOOKUP(AH188,Anthro_Calc!C:P,4,FALSE)) / (VLOOKUP(AH188,Anthro_Calc!C:P,5,FALSE) - VLOOKUP(AH188,Anthro_Calc!C:P,4,FALSE)))</f>
        <v/>
      </c>
      <c r="AK188" s="72" t="str">
        <f>IF(ISBLANK(AD188), "", 3 + (AD188 -VLOOKUP(AH188,Anthro_Calc!C:P,10,FALSE)) / (VLOOKUP(AH188,Anthro_Calc!C:P,10,FALSE) - VLOOKUP(AH188,Anthro_Calc!C:P,9,FALSE)))</f>
        <v/>
      </c>
      <c r="AL188" s="120" t="str">
        <f t="shared" si="122"/>
        <v/>
      </c>
      <c r="AM188" s="117" t="str">
        <f t="shared" si="123"/>
        <v/>
      </c>
      <c r="AN188" s="104" t="str">
        <f t="shared" si="124"/>
        <v/>
      </c>
      <c r="AO188" s="76" t="str">
        <f t="shared" si="101"/>
        <v/>
      </c>
      <c r="AP188" s="77"/>
      <c r="AQ188" s="77" t="str">
        <f t="shared" si="125"/>
        <v/>
      </c>
      <c r="AR188" s="71"/>
      <c r="AS188" s="74"/>
      <c r="AT188" s="82"/>
      <c r="AU188" s="75" t="str">
        <f t="shared" si="102"/>
        <v/>
      </c>
      <c r="AV188" s="72">
        <f t="shared" si="126"/>
        <v>0</v>
      </c>
      <c r="AW188" s="72">
        <f t="shared" si="127"/>
        <v>0</v>
      </c>
      <c r="AX188" s="72" t="str">
        <f t="shared" si="128"/>
        <v>0</v>
      </c>
      <c r="AY188" s="72" t="str">
        <f>IF(ISBLANK(AT188), "", (POWER(AT188/VLOOKUP(AX188,Anthro_Calc!C:P,13,FALSE),VLOOKUP(AX188,Anthro_Calc!C:P,12,FALSE))-1) / (VLOOKUP(AX188,Anthro_Calc!C:P,14,FALSE)*VLOOKUP(AX188,Anthro_Calc!C:P,12,FALSE)))</f>
        <v/>
      </c>
      <c r="AZ188" s="72" t="str">
        <f>IF(ISBLANK(AT188), "", -3 + (AT188 -VLOOKUP(AX188,Anthro_Calc!C:P,4,FALSE)) / (VLOOKUP(AX188,Anthro_Calc!C:P,5,FALSE) - VLOOKUP(AX188,Anthro_Calc!C:P,4,FALSE)))</f>
        <v/>
      </c>
      <c r="BA188" s="72" t="str">
        <f>IF(ISBLANK(AT188), "", 3 + (AT188 -VLOOKUP(AX188,Anthro_Calc!C:P,10,FALSE)) / (VLOOKUP(AX188,Anthro_Calc!C:P,10,FALSE) - VLOOKUP(AX188,Anthro_Calc!C:P,9,FALSE)))</f>
        <v/>
      </c>
      <c r="BB188" s="120" t="str">
        <f t="shared" si="129"/>
        <v/>
      </c>
      <c r="BC188" s="117" t="str">
        <f t="shared" si="130"/>
        <v/>
      </c>
      <c r="BD188" s="104" t="str">
        <f t="shared" si="103"/>
        <v/>
      </c>
      <c r="BE188" s="76" t="str">
        <f t="shared" si="104"/>
        <v/>
      </c>
      <c r="BF188" s="73" t="str">
        <f t="shared" si="131"/>
        <v/>
      </c>
      <c r="BG188" s="73" t="str">
        <f t="shared" si="105"/>
        <v/>
      </c>
      <c r="BH188" s="77"/>
      <c r="BI188" s="133"/>
      <c r="BJ188" s="71"/>
      <c r="BK188" s="74"/>
      <c r="BL188" s="78"/>
      <c r="BM188" s="75" t="str">
        <f t="shared" si="106"/>
        <v/>
      </c>
      <c r="BN188" s="72">
        <f t="shared" si="132"/>
        <v>0</v>
      </c>
      <c r="BO188" s="72">
        <f t="shared" si="149"/>
        <v>0</v>
      </c>
      <c r="BP188" s="72" t="str">
        <f t="shared" si="133"/>
        <v>0</v>
      </c>
      <c r="BQ188" s="72" t="str">
        <f>IF(ISBLANK(BL188), "", (POWER(BL188/VLOOKUP(BP188,Anthro_Calc!C:P,13,FALSE),VLOOKUP(BP188,Anthro_Calc!C:P,12,FALSE))-1) / (VLOOKUP(BP188,Anthro_Calc!C:P,14,FALSE)*VLOOKUP(BP188,Anthro_Calc!C:P,12,FALSE)))</f>
        <v/>
      </c>
      <c r="BR188" s="72" t="str">
        <f>IF(ISBLANK(BL188), "", -3 + (BL188 -VLOOKUP(BP188,Anthro_Calc!C:P,4,FALSE)) / (VLOOKUP(BP188,Anthro_Calc!C:P,5,FALSE) - VLOOKUP(BP188,Anthro_Calc!C:P,4,FALSE)))</f>
        <v/>
      </c>
      <c r="BS188" s="72" t="str">
        <f>IF(ISBLANK(BL188), "", 3 + (BL188 -VLOOKUP(BP188,Anthro_Calc!C:P,10,FALSE)) / (VLOOKUP(BP188,Anthro_Calc!C:P,10,FALSE) - VLOOKUP(BP188,Anthro_Calc!C:P,9,FALSE)))</f>
        <v/>
      </c>
      <c r="BT188" s="120" t="str">
        <f t="shared" si="134"/>
        <v/>
      </c>
      <c r="BU188" s="117" t="str">
        <f t="shared" si="135"/>
        <v/>
      </c>
      <c r="BV188" s="104" t="str">
        <f t="shared" si="136"/>
        <v/>
      </c>
      <c r="BW188" s="73" t="str">
        <f t="shared" si="107"/>
        <v/>
      </c>
      <c r="BX188" s="77"/>
      <c r="BY188" s="73" t="str">
        <f>IF(ISBLANK(BL188), "", VLOOKUP(Z188&amp;" "&amp;BV188&amp;" "&amp;BW188,Graduation_Criteria!$D$2:$E$34,2,FALSE))</f>
        <v/>
      </c>
      <c r="BZ188" s="73" t="str">
        <f t="shared" si="108"/>
        <v/>
      </c>
      <c r="CA188" s="71"/>
      <c r="CB188" s="74"/>
      <c r="CC188" s="74"/>
      <c r="CD188" s="115" t="str">
        <f t="shared" si="109"/>
        <v/>
      </c>
      <c r="CE188" s="79">
        <f t="shared" si="137"/>
        <v>0</v>
      </c>
      <c r="CF188" s="79">
        <f t="shared" si="138"/>
        <v>0</v>
      </c>
      <c r="CG188" s="79" t="str">
        <f t="shared" si="139"/>
        <v>0</v>
      </c>
      <c r="CH188" s="79" t="str">
        <f>IF(ISBLANK(CC188), "", (POWER(CC188/VLOOKUP(CG188,Anthro_Calc!C:P,13,FALSE),VLOOKUP(CG188,Anthro_Calc!C:P,12,FALSE))-1) / (VLOOKUP(CG188,Anthro_Calc!C:P,14,FALSE)*VLOOKUP(CG188,Anthro_Calc!C:P,12,FALSE)))</f>
        <v/>
      </c>
      <c r="CI188" s="79" t="str">
        <f>IF(ISBLANK(CC188), "", -3 + (CC188 -VLOOKUP(CG188,Anthro_Calc!C:P,4,FALSE)) / (VLOOKUP(CG188,Anthro_Calc!C:P,5,FALSE) - VLOOKUP(CG188,Anthro_Calc!C:P,4,FALSE)))</f>
        <v/>
      </c>
      <c r="CJ188" s="79" t="str">
        <f>IF(ISBLANK(CC188), "", 3 + (CC188 -VLOOKUP(CG188,Anthro_Calc!C:P,10,FALSE)) / (VLOOKUP(CG188,Anthro_Calc!C:P,10,FALSE) - VLOOKUP(CG188,Anthro_Calc!C:P,9,FALSE)))</f>
        <v/>
      </c>
      <c r="CK188" s="129" t="str">
        <f t="shared" si="140"/>
        <v/>
      </c>
      <c r="CL188" s="117" t="str">
        <f t="shared" si="141"/>
        <v/>
      </c>
      <c r="CM188" s="104" t="str">
        <f t="shared" si="142"/>
        <v/>
      </c>
      <c r="CN188" s="77"/>
      <c r="CO188" s="71"/>
      <c r="CP188" s="74"/>
      <c r="CQ188" s="74"/>
      <c r="CR188" s="118" t="str">
        <f t="shared" si="110"/>
        <v/>
      </c>
      <c r="CS188" s="119">
        <f t="shared" si="143"/>
        <v>0</v>
      </c>
      <c r="CT188" s="119">
        <f t="shared" si="144"/>
        <v>0</v>
      </c>
      <c r="CU188" s="119" t="str">
        <f t="shared" si="145"/>
        <v>0</v>
      </c>
      <c r="CV188" s="119" t="str">
        <f>IF(ISBLANK(CQ188), "", (POWER(CQ188/VLOOKUP(CU188,Anthro_Calc!C:P,13,FALSE),VLOOKUP(CU188,Anthro_Calc!C:P,12,FALSE))-1) / (VLOOKUP(CU188,Anthro_Calc!C:P,14,FALSE)*VLOOKUP(CU188,Anthro_Calc!C:P,12,FALSE)))</f>
        <v/>
      </c>
      <c r="CW188" s="119" t="str">
        <f>IF(ISBLANK(CQ188), "", -3 + (CQ188 -VLOOKUP(CU188,Anthro_Calc!C:P,4,FALSE)) / (VLOOKUP(CU188,Anthro_Calc!C:P,5,FALSE) - VLOOKUP(CU188,Anthro_Calc!C:P,4,FALSE)))</f>
        <v/>
      </c>
      <c r="CX188" s="119" t="str">
        <f>IF(ISBLANK(CQ188), "", 3 + (CQ188 -VLOOKUP(CU188,Anthro_Calc!C:P,10,FALSE)) / (VLOOKUP(CU188,Anthro_Calc!C:P,10,FALSE) - VLOOKUP(CU188,Anthro_Calc!C:P,9,FALSE)))</f>
        <v/>
      </c>
      <c r="CY188" s="128" t="str">
        <f t="shared" si="146"/>
        <v/>
      </c>
      <c r="CZ188" s="117" t="str">
        <f t="shared" si="147"/>
        <v/>
      </c>
      <c r="DA188" s="104" t="str">
        <f t="shared" si="148"/>
        <v/>
      </c>
      <c r="DB188" s="135"/>
    </row>
    <row r="189" spans="1:106" s="80" customFormat="1" ht="15" customHeight="1">
      <c r="A189" s="134">
        <f t="shared" si="100"/>
        <v>185</v>
      </c>
      <c r="B189" s="66"/>
      <c r="C189" s="66"/>
      <c r="D189" s="66"/>
      <c r="E189" s="66"/>
      <c r="F189" s="66"/>
      <c r="G189" s="66"/>
      <c r="H189" s="66"/>
      <c r="I189" s="66"/>
      <c r="J189" s="66"/>
      <c r="K189" s="66"/>
      <c r="L189" s="66"/>
      <c r="M189" s="71"/>
      <c r="N189" s="69" t="str">
        <f t="shared" ca="1" si="111"/>
        <v/>
      </c>
      <c r="O189" s="70"/>
      <c r="P189" s="70"/>
      <c r="Q189" s="71"/>
      <c r="R189" s="82"/>
      <c r="S189" s="72" t="str">
        <f t="shared" si="112"/>
        <v/>
      </c>
      <c r="T189" s="72" t="str">
        <f t="shared" si="113"/>
        <v/>
      </c>
      <c r="U189" s="72" t="str">
        <f t="shared" si="114"/>
        <v/>
      </c>
      <c r="V189" s="72" t="str">
        <f>IF(ISBLANK(R189), "", (POWER(R189/VLOOKUP(U189,Anthro_Calc!C:P,13,FALSE),VLOOKUP(U189,Anthro_Calc!C:P,12,FALSE))-1) / (VLOOKUP(U189,Anthro_Calc!C:P,14,FALSE)*VLOOKUP(U189,Anthro_Calc!C:P,12,FALSE)))</f>
        <v/>
      </c>
      <c r="W189" s="72" t="str">
        <f>IF(ISBLANK(R189), "", -3 + (R189 -VLOOKUP(U189,Anthro_Calc!C:P,4,FALSE)) / (VLOOKUP(U189,Anthro_Calc!C:P,5,FALSE) - VLOOKUP(U189,Anthro_Calc!C:P,4,FALSE)))</f>
        <v/>
      </c>
      <c r="X189" s="72" t="str">
        <f>IF(ISBLANK(R189), "", 3 + (R189 -VLOOKUP(U189,Anthro_Calc!C:P,10,FALSE)) / (VLOOKUP(U189,Anthro_Calc!C:P,10,FALSE) - VLOOKUP(U189,Anthro_Calc!C:P,9,FALSE)))</f>
        <v/>
      </c>
      <c r="Y189" s="120" t="str">
        <f t="shared" si="115"/>
        <v/>
      </c>
      <c r="Z189" s="117" t="str">
        <f t="shared" si="116"/>
        <v/>
      </c>
      <c r="AA189" s="104" t="str">
        <f t="shared" si="117"/>
        <v/>
      </c>
      <c r="AB189" s="71"/>
      <c r="AC189" s="74"/>
      <c r="AD189" s="78"/>
      <c r="AE189" s="75" t="str">
        <f t="shared" si="118"/>
        <v/>
      </c>
      <c r="AF189" s="72">
        <f t="shared" si="119"/>
        <v>0</v>
      </c>
      <c r="AG189" s="72">
        <f t="shared" si="120"/>
        <v>0</v>
      </c>
      <c r="AH189" s="72" t="str">
        <f t="shared" si="121"/>
        <v>0</v>
      </c>
      <c r="AI189" s="72" t="str">
        <f>IF(ISBLANK(AD189), "", (POWER(AD189/VLOOKUP(AH189,Anthro_Calc!C:P,13,FALSE),VLOOKUP(AH189,Anthro_Calc!C:P,12,FALSE))-1) / (VLOOKUP(AH189,Anthro_Calc!C:P,14,FALSE)*VLOOKUP(AH189,Anthro_Calc!C:P,12,FALSE)))</f>
        <v/>
      </c>
      <c r="AJ189" s="72" t="str">
        <f>IF(ISBLANK(AD189), "", -3 + (AD189 -VLOOKUP(AH189,Anthro_Calc!C:P,4,FALSE)) / (VLOOKUP(AH189,Anthro_Calc!C:P,5,FALSE) - VLOOKUP(AH189,Anthro_Calc!C:P,4,FALSE)))</f>
        <v/>
      </c>
      <c r="AK189" s="72" t="str">
        <f>IF(ISBLANK(AD189), "", 3 + (AD189 -VLOOKUP(AH189,Anthro_Calc!C:P,10,FALSE)) / (VLOOKUP(AH189,Anthro_Calc!C:P,10,FALSE) - VLOOKUP(AH189,Anthro_Calc!C:P,9,FALSE)))</f>
        <v/>
      </c>
      <c r="AL189" s="120" t="str">
        <f t="shared" si="122"/>
        <v/>
      </c>
      <c r="AM189" s="117" t="str">
        <f t="shared" si="123"/>
        <v/>
      </c>
      <c r="AN189" s="104" t="str">
        <f t="shared" si="124"/>
        <v/>
      </c>
      <c r="AO189" s="76" t="str">
        <f t="shared" si="101"/>
        <v/>
      </c>
      <c r="AP189" s="77"/>
      <c r="AQ189" s="77" t="str">
        <f t="shared" si="125"/>
        <v/>
      </c>
      <c r="AR189" s="71"/>
      <c r="AS189" s="74"/>
      <c r="AT189" s="82"/>
      <c r="AU189" s="75" t="str">
        <f t="shared" si="102"/>
        <v/>
      </c>
      <c r="AV189" s="72">
        <f t="shared" si="126"/>
        <v>0</v>
      </c>
      <c r="AW189" s="72">
        <f t="shared" si="127"/>
        <v>0</v>
      </c>
      <c r="AX189" s="72" t="str">
        <f t="shared" si="128"/>
        <v>0</v>
      </c>
      <c r="AY189" s="72" t="str">
        <f>IF(ISBLANK(AT189), "", (POWER(AT189/VLOOKUP(AX189,Anthro_Calc!C:P,13,FALSE),VLOOKUP(AX189,Anthro_Calc!C:P,12,FALSE))-1) / (VLOOKUP(AX189,Anthro_Calc!C:P,14,FALSE)*VLOOKUP(AX189,Anthro_Calc!C:P,12,FALSE)))</f>
        <v/>
      </c>
      <c r="AZ189" s="72" t="str">
        <f>IF(ISBLANK(AT189), "", -3 + (AT189 -VLOOKUP(AX189,Anthro_Calc!C:P,4,FALSE)) / (VLOOKUP(AX189,Anthro_Calc!C:P,5,FALSE) - VLOOKUP(AX189,Anthro_Calc!C:P,4,FALSE)))</f>
        <v/>
      </c>
      <c r="BA189" s="72" t="str">
        <f>IF(ISBLANK(AT189), "", 3 + (AT189 -VLOOKUP(AX189,Anthro_Calc!C:P,10,FALSE)) / (VLOOKUP(AX189,Anthro_Calc!C:P,10,FALSE) - VLOOKUP(AX189,Anthro_Calc!C:P,9,FALSE)))</f>
        <v/>
      </c>
      <c r="BB189" s="120" t="str">
        <f t="shared" si="129"/>
        <v/>
      </c>
      <c r="BC189" s="117" t="str">
        <f t="shared" si="130"/>
        <v/>
      </c>
      <c r="BD189" s="104" t="str">
        <f t="shared" si="103"/>
        <v/>
      </c>
      <c r="BE189" s="76" t="str">
        <f t="shared" si="104"/>
        <v/>
      </c>
      <c r="BF189" s="73" t="str">
        <f t="shared" si="131"/>
        <v/>
      </c>
      <c r="BG189" s="73" t="str">
        <f t="shared" si="105"/>
        <v/>
      </c>
      <c r="BH189" s="77"/>
      <c r="BI189" s="133"/>
      <c r="BJ189" s="71"/>
      <c r="BK189" s="74"/>
      <c r="BL189" s="78"/>
      <c r="BM189" s="75" t="str">
        <f t="shared" si="106"/>
        <v/>
      </c>
      <c r="BN189" s="72">
        <f t="shared" si="132"/>
        <v>0</v>
      </c>
      <c r="BO189" s="72">
        <f t="shared" si="149"/>
        <v>0</v>
      </c>
      <c r="BP189" s="72" t="str">
        <f t="shared" si="133"/>
        <v>0</v>
      </c>
      <c r="BQ189" s="72" t="str">
        <f>IF(ISBLANK(BL189), "", (POWER(BL189/VLOOKUP(BP189,Anthro_Calc!C:P,13,FALSE),VLOOKUP(BP189,Anthro_Calc!C:P,12,FALSE))-1) / (VLOOKUP(BP189,Anthro_Calc!C:P,14,FALSE)*VLOOKUP(BP189,Anthro_Calc!C:P,12,FALSE)))</f>
        <v/>
      </c>
      <c r="BR189" s="72" t="str">
        <f>IF(ISBLANK(BL189), "", -3 + (BL189 -VLOOKUP(BP189,Anthro_Calc!C:P,4,FALSE)) / (VLOOKUP(BP189,Anthro_Calc!C:P,5,FALSE) - VLOOKUP(BP189,Anthro_Calc!C:P,4,FALSE)))</f>
        <v/>
      </c>
      <c r="BS189" s="72" t="str">
        <f>IF(ISBLANK(BL189), "", 3 + (BL189 -VLOOKUP(BP189,Anthro_Calc!C:P,10,FALSE)) / (VLOOKUP(BP189,Anthro_Calc!C:P,10,FALSE) - VLOOKUP(BP189,Anthro_Calc!C:P,9,FALSE)))</f>
        <v/>
      </c>
      <c r="BT189" s="120" t="str">
        <f t="shared" si="134"/>
        <v/>
      </c>
      <c r="BU189" s="117" t="str">
        <f t="shared" si="135"/>
        <v/>
      </c>
      <c r="BV189" s="104" t="str">
        <f t="shared" si="136"/>
        <v/>
      </c>
      <c r="BW189" s="73" t="str">
        <f t="shared" si="107"/>
        <v/>
      </c>
      <c r="BX189" s="77"/>
      <c r="BY189" s="73" t="str">
        <f>IF(ISBLANK(BL189), "", VLOOKUP(Z189&amp;" "&amp;BV189&amp;" "&amp;BW189,Graduation_Criteria!$D$2:$E$34,2,FALSE))</f>
        <v/>
      </c>
      <c r="BZ189" s="73" t="str">
        <f t="shared" si="108"/>
        <v/>
      </c>
      <c r="CA189" s="71"/>
      <c r="CB189" s="74"/>
      <c r="CC189" s="74"/>
      <c r="CD189" s="115" t="str">
        <f t="shared" si="109"/>
        <v/>
      </c>
      <c r="CE189" s="79">
        <f t="shared" si="137"/>
        <v>0</v>
      </c>
      <c r="CF189" s="79">
        <f t="shared" si="138"/>
        <v>0</v>
      </c>
      <c r="CG189" s="79" t="str">
        <f t="shared" si="139"/>
        <v>0</v>
      </c>
      <c r="CH189" s="79" t="str">
        <f>IF(ISBLANK(CC189), "", (POWER(CC189/VLOOKUP(CG189,Anthro_Calc!C:P,13,FALSE),VLOOKUP(CG189,Anthro_Calc!C:P,12,FALSE))-1) / (VLOOKUP(CG189,Anthro_Calc!C:P,14,FALSE)*VLOOKUP(CG189,Anthro_Calc!C:P,12,FALSE)))</f>
        <v/>
      </c>
      <c r="CI189" s="79" t="str">
        <f>IF(ISBLANK(CC189), "", -3 + (CC189 -VLOOKUP(CG189,Anthro_Calc!C:P,4,FALSE)) / (VLOOKUP(CG189,Anthro_Calc!C:P,5,FALSE) - VLOOKUP(CG189,Anthro_Calc!C:P,4,FALSE)))</f>
        <v/>
      </c>
      <c r="CJ189" s="79" t="str">
        <f>IF(ISBLANK(CC189), "", 3 + (CC189 -VLOOKUP(CG189,Anthro_Calc!C:P,10,FALSE)) / (VLOOKUP(CG189,Anthro_Calc!C:P,10,FALSE) - VLOOKUP(CG189,Anthro_Calc!C:P,9,FALSE)))</f>
        <v/>
      </c>
      <c r="CK189" s="129" t="str">
        <f t="shared" si="140"/>
        <v/>
      </c>
      <c r="CL189" s="117" t="str">
        <f t="shared" si="141"/>
        <v/>
      </c>
      <c r="CM189" s="104" t="str">
        <f t="shared" si="142"/>
        <v/>
      </c>
      <c r="CN189" s="77"/>
      <c r="CO189" s="71"/>
      <c r="CP189" s="74"/>
      <c r="CQ189" s="74"/>
      <c r="CR189" s="118" t="str">
        <f t="shared" si="110"/>
        <v/>
      </c>
      <c r="CS189" s="119">
        <f t="shared" si="143"/>
        <v>0</v>
      </c>
      <c r="CT189" s="119">
        <f t="shared" si="144"/>
        <v>0</v>
      </c>
      <c r="CU189" s="119" t="str">
        <f t="shared" si="145"/>
        <v>0</v>
      </c>
      <c r="CV189" s="119" t="str">
        <f>IF(ISBLANK(CQ189), "", (POWER(CQ189/VLOOKUP(CU189,Anthro_Calc!C:P,13,FALSE),VLOOKUP(CU189,Anthro_Calc!C:P,12,FALSE))-1) / (VLOOKUP(CU189,Anthro_Calc!C:P,14,FALSE)*VLOOKUP(CU189,Anthro_Calc!C:P,12,FALSE)))</f>
        <v/>
      </c>
      <c r="CW189" s="119" t="str">
        <f>IF(ISBLANK(CQ189), "", -3 + (CQ189 -VLOOKUP(CU189,Anthro_Calc!C:P,4,FALSE)) / (VLOOKUP(CU189,Anthro_Calc!C:P,5,FALSE) - VLOOKUP(CU189,Anthro_Calc!C:P,4,FALSE)))</f>
        <v/>
      </c>
      <c r="CX189" s="119" t="str">
        <f>IF(ISBLANK(CQ189), "", 3 + (CQ189 -VLOOKUP(CU189,Anthro_Calc!C:P,10,FALSE)) / (VLOOKUP(CU189,Anthro_Calc!C:P,10,FALSE) - VLOOKUP(CU189,Anthro_Calc!C:P,9,FALSE)))</f>
        <v/>
      </c>
      <c r="CY189" s="128" t="str">
        <f t="shared" si="146"/>
        <v/>
      </c>
      <c r="CZ189" s="117" t="str">
        <f t="shared" si="147"/>
        <v/>
      </c>
      <c r="DA189" s="104" t="str">
        <f t="shared" si="148"/>
        <v/>
      </c>
      <c r="DB189" s="135"/>
    </row>
    <row r="190" spans="1:106" s="80" customFormat="1" ht="15" customHeight="1">
      <c r="A190" s="134">
        <f t="shared" si="100"/>
        <v>186</v>
      </c>
      <c r="B190" s="66"/>
      <c r="C190" s="66"/>
      <c r="D190" s="66"/>
      <c r="E190" s="66"/>
      <c r="F190" s="66"/>
      <c r="G190" s="66"/>
      <c r="H190" s="66"/>
      <c r="I190" s="66"/>
      <c r="J190" s="66"/>
      <c r="K190" s="66"/>
      <c r="L190" s="66"/>
      <c r="M190" s="71"/>
      <c r="N190" s="69" t="str">
        <f t="shared" ca="1" si="111"/>
        <v/>
      </c>
      <c r="O190" s="70"/>
      <c r="P190" s="70"/>
      <c r="Q190" s="71"/>
      <c r="R190" s="82"/>
      <c r="S190" s="72" t="str">
        <f t="shared" si="112"/>
        <v/>
      </c>
      <c r="T190" s="72" t="str">
        <f t="shared" si="113"/>
        <v/>
      </c>
      <c r="U190" s="72" t="str">
        <f t="shared" si="114"/>
        <v/>
      </c>
      <c r="V190" s="72" t="str">
        <f>IF(ISBLANK(R190), "", (POWER(R190/VLOOKUP(U190,Anthro_Calc!C:P,13,FALSE),VLOOKUP(U190,Anthro_Calc!C:P,12,FALSE))-1) / (VLOOKUP(U190,Anthro_Calc!C:P,14,FALSE)*VLOOKUP(U190,Anthro_Calc!C:P,12,FALSE)))</f>
        <v/>
      </c>
      <c r="W190" s="72" t="str">
        <f>IF(ISBLANK(R190), "", -3 + (R190 -VLOOKUP(U190,Anthro_Calc!C:P,4,FALSE)) / (VLOOKUP(U190,Anthro_Calc!C:P,5,FALSE) - VLOOKUP(U190,Anthro_Calc!C:P,4,FALSE)))</f>
        <v/>
      </c>
      <c r="X190" s="72" t="str">
        <f>IF(ISBLANK(R190), "", 3 + (R190 -VLOOKUP(U190,Anthro_Calc!C:P,10,FALSE)) / (VLOOKUP(U190,Anthro_Calc!C:P,10,FALSE) - VLOOKUP(U190,Anthro_Calc!C:P,9,FALSE)))</f>
        <v/>
      </c>
      <c r="Y190" s="120" t="str">
        <f t="shared" si="115"/>
        <v/>
      </c>
      <c r="Z190" s="117" t="str">
        <f t="shared" si="116"/>
        <v/>
      </c>
      <c r="AA190" s="104" t="str">
        <f t="shared" si="117"/>
        <v/>
      </c>
      <c r="AB190" s="71"/>
      <c r="AC190" s="74"/>
      <c r="AD190" s="78"/>
      <c r="AE190" s="75" t="str">
        <f t="shared" si="118"/>
        <v/>
      </c>
      <c r="AF190" s="72">
        <f t="shared" si="119"/>
        <v>0</v>
      </c>
      <c r="AG190" s="72">
        <f t="shared" si="120"/>
        <v>0</v>
      </c>
      <c r="AH190" s="72" t="str">
        <f t="shared" si="121"/>
        <v>0</v>
      </c>
      <c r="AI190" s="72" t="str">
        <f>IF(ISBLANK(AD190), "", (POWER(AD190/VLOOKUP(AH190,Anthro_Calc!C:P,13,FALSE),VLOOKUP(AH190,Anthro_Calc!C:P,12,FALSE))-1) / (VLOOKUP(AH190,Anthro_Calc!C:P,14,FALSE)*VLOOKUP(AH190,Anthro_Calc!C:P,12,FALSE)))</f>
        <v/>
      </c>
      <c r="AJ190" s="72" t="str">
        <f>IF(ISBLANK(AD190), "", -3 + (AD190 -VLOOKUP(AH190,Anthro_Calc!C:P,4,FALSE)) / (VLOOKUP(AH190,Anthro_Calc!C:P,5,FALSE) - VLOOKUP(AH190,Anthro_Calc!C:P,4,FALSE)))</f>
        <v/>
      </c>
      <c r="AK190" s="72" t="str">
        <f>IF(ISBLANK(AD190), "", 3 + (AD190 -VLOOKUP(AH190,Anthro_Calc!C:P,10,FALSE)) / (VLOOKUP(AH190,Anthro_Calc!C:P,10,FALSE) - VLOOKUP(AH190,Anthro_Calc!C:P,9,FALSE)))</f>
        <v/>
      </c>
      <c r="AL190" s="120" t="str">
        <f t="shared" si="122"/>
        <v/>
      </c>
      <c r="AM190" s="117" t="str">
        <f t="shared" si="123"/>
        <v/>
      </c>
      <c r="AN190" s="104" t="str">
        <f t="shared" si="124"/>
        <v/>
      </c>
      <c r="AO190" s="76" t="str">
        <f t="shared" si="101"/>
        <v/>
      </c>
      <c r="AP190" s="77"/>
      <c r="AQ190" s="77" t="str">
        <f t="shared" si="125"/>
        <v/>
      </c>
      <c r="AR190" s="71"/>
      <c r="AS190" s="74"/>
      <c r="AT190" s="82"/>
      <c r="AU190" s="75" t="str">
        <f t="shared" si="102"/>
        <v/>
      </c>
      <c r="AV190" s="72">
        <f t="shared" si="126"/>
        <v>0</v>
      </c>
      <c r="AW190" s="72">
        <f t="shared" si="127"/>
        <v>0</v>
      </c>
      <c r="AX190" s="72" t="str">
        <f t="shared" si="128"/>
        <v>0</v>
      </c>
      <c r="AY190" s="72" t="str">
        <f>IF(ISBLANK(AT190), "", (POWER(AT190/VLOOKUP(AX190,Anthro_Calc!C:P,13,FALSE),VLOOKUP(AX190,Anthro_Calc!C:P,12,FALSE))-1) / (VLOOKUP(AX190,Anthro_Calc!C:P,14,FALSE)*VLOOKUP(AX190,Anthro_Calc!C:P,12,FALSE)))</f>
        <v/>
      </c>
      <c r="AZ190" s="72" t="str">
        <f>IF(ISBLANK(AT190), "", -3 + (AT190 -VLOOKUP(AX190,Anthro_Calc!C:P,4,FALSE)) / (VLOOKUP(AX190,Anthro_Calc!C:P,5,FALSE) - VLOOKUP(AX190,Anthro_Calc!C:P,4,FALSE)))</f>
        <v/>
      </c>
      <c r="BA190" s="72" t="str">
        <f>IF(ISBLANK(AT190), "", 3 + (AT190 -VLOOKUP(AX190,Anthro_Calc!C:P,10,FALSE)) / (VLOOKUP(AX190,Anthro_Calc!C:P,10,FALSE) - VLOOKUP(AX190,Anthro_Calc!C:P,9,FALSE)))</f>
        <v/>
      </c>
      <c r="BB190" s="120" t="str">
        <f t="shared" si="129"/>
        <v/>
      </c>
      <c r="BC190" s="117" t="str">
        <f t="shared" si="130"/>
        <v/>
      </c>
      <c r="BD190" s="104" t="str">
        <f t="shared" si="103"/>
        <v/>
      </c>
      <c r="BE190" s="76" t="str">
        <f t="shared" si="104"/>
        <v/>
      </c>
      <c r="BF190" s="73" t="str">
        <f t="shared" si="131"/>
        <v/>
      </c>
      <c r="BG190" s="73" t="str">
        <f t="shared" si="105"/>
        <v/>
      </c>
      <c r="BH190" s="77"/>
      <c r="BI190" s="133"/>
      <c r="BJ190" s="71"/>
      <c r="BK190" s="74"/>
      <c r="BL190" s="78"/>
      <c r="BM190" s="75" t="str">
        <f t="shared" si="106"/>
        <v/>
      </c>
      <c r="BN190" s="72">
        <f t="shared" si="132"/>
        <v>0</v>
      </c>
      <c r="BO190" s="72">
        <f t="shared" si="149"/>
        <v>0</v>
      </c>
      <c r="BP190" s="72" t="str">
        <f t="shared" si="133"/>
        <v>0</v>
      </c>
      <c r="BQ190" s="72" t="str">
        <f>IF(ISBLANK(BL190), "", (POWER(BL190/VLOOKUP(BP190,Anthro_Calc!C:P,13,FALSE),VLOOKUP(BP190,Anthro_Calc!C:P,12,FALSE))-1) / (VLOOKUP(BP190,Anthro_Calc!C:P,14,FALSE)*VLOOKUP(BP190,Anthro_Calc!C:P,12,FALSE)))</f>
        <v/>
      </c>
      <c r="BR190" s="72" t="str">
        <f>IF(ISBLANK(BL190), "", -3 + (BL190 -VLOOKUP(BP190,Anthro_Calc!C:P,4,FALSE)) / (VLOOKUP(BP190,Anthro_Calc!C:P,5,FALSE) - VLOOKUP(BP190,Anthro_Calc!C:P,4,FALSE)))</f>
        <v/>
      </c>
      <c r="BS190" s="72" t="str">
        <f>IF(ISBLANK(BL190), "", 3 + (BL190 -VLOOKUP(BP190,Anthro_Calc!C:P,10,FALSE)) / (VLOOKUP(BP190,Anthro_Calc!C:P,10,FALSE) - VLOOKUP(BP190,Anthro_Calc!C:P,9,FALSE)))</f>
        <v/>
      </c>
      <c r="BT190" s="120" t="str">
        <f t="shared" si="134"/>
        <v/>
      </c>
      <c r="BU190" s="117" t="str">
        <f t="shared" si="135"/>
        <v/>
      </c>
      <c r="BV190" s="104" t="str">
        <f t="shared" si="136"/>
        <v/>
      </c>
      <c r="BW190" s="73" t="str">
        <f t="shared" si="107"/>
        <v/>
      </c>
      <c r="BX190" s="77"/>
      <c r="BY190" s="73" t="str">
        <f>IF(ISBLANK(BL190), "", VLOOKUP(Z190&amp;" "&amp;BV190&amp;" "&amp;BW190,Graduation_Criteria!$D$2:$E$34,2,FALSE))</f>
        <v/>
      </c>
      <c r="BZ190" s="73" t="str">
        <f t="shared" si="108"/>
        <v/>
      </c>
      <c r="CA190" s="71"/>
      <c r="CB190" s="74"/>
      <c r="CC190" s="74"/>
      <c r="CD190" s="115" t="str">
        <f t="shared" si="109"/>
        <v/>
      </c>
      <c r="CE190" s="79">
        <f t="shared" si="137"/>
        <v>0</v>
      </c>
      <c r="CF190" s="79">
        <f t="shared" si="138"/>
        <v>0</v>
      </c>
      <c r="CG190" s="79" t="str">
        <f t="shared" si="139"/>
        <v>0</v>
      </c>
      <c r="CH190" s="79" t="str">
        <f>IF(ISBLANK(CC190), "", (POWER(CC190/VLOOKUP(CG190,Anthro_Calc!C:P,13,FALSE),VLOOKUP(CG190,Anthro_Calc!C:P,12,FALSE))-1) / (VLOOKUP(CG190,Anthro_Calc!C:P,14,FALSE)*VLOOKUP(CG190,Anthro_Calc!C:P,12,FALSE)))</f>
        <v/>
      </c>
      <c r="CI190" s="79" t="str">
        <f>IF(ISBLANK(CC190), "", -3 + (CC190 -VLOOKUP(CG190,Anthro_Calc!C:P,4,FALSE)) / (VLOOKUP(CG190,Anthro_Calc!C:P,5,FALSE) - VLOOKUP(CG190,Anthro_Calc!C:P,4,FALSE)))</f>
        <v/>
      </c>
      <c r="CJ190" s="79" t="str">
        <f>IF(ISBLANK(CC190), "", 3 + (CC190 -VLOOKUP(CG190,Anthro_Calc!C:P,10,FALSE)) / (VLOOKUP(CG190,Anthro_Calc!C:P,10,FALSE) - VLOOKUP(CG190,Anthro_Calc!C:P,9,FALSE)))</f>
        <v/>
      </c>
      <c r="CK190" s="129" t="str">
        <f t="shared" si="140"/>
        <v/>
      </c>
      <c r="CL190" s="117" t="str">
        <f t="shared" si="141"/>
        <v/>
      </c>
      <c r="CM190" s="104" t="str">
        <f t="shared" si="142"/>
        <v/>
      </c>
      <c r="CN190" s="77"/>
      <c r="CO190" s="71"/>
      <c r="CP190" s="74"/>
      <c r="CQ190" s="74"/>
      <c r="CR190" s="118" t="str">
        <f t="shared" si="110"/>
        <v/>
      </c>
      <c r="CS190" s="119">
        <f t="shared" si="143"/>
        <v>0</v>
      </c>
      <c r="CT190" s="119">
        <f t="shared" si="144"/>
        <v>0</v>
      </c>
      <c r="CU190" s="119" t="str">
        <f t="shared" si="145"/>
        <v>0</v>
      </c>
      <c r="CV190" s="119" t="str">
        <f>IF(ISBLANK(CQ190), "", (POWER(CQ190/VLOOKUP(CU190,Anthro_Calc!C:P,13,FALSE),VLOOKUP(CU190,Anthro_Calc!C:P,12,FALSE))-1) / (VLOOKUP(CU190,Anthro_Calc!C:P,14,FALSE)*VLOOKUP(CU190,Anthro_Calc!C:P,12,FALSE)))</f>
        <v/>
      </c>
      <c r="CW190" s="119" t="str">
        <f>IF(ISBLANK(CQ190), "", -3 + (CQ190 -VLOOKUP(CU190,Anthro_Calc!C:P,4,FALSE)) / (VLOOKUP(CU190,Anthro_Calc!C:P,5,FALSE) - VLOOKUP(CU190,Anthro_Calc!C:P,4,FALSE)))</f>
        <v/>
      </c>
      <c r="CX190" s="119" t="str">
        <f>IF(ISBLANK(CQ190), "", 3 + (CQ190 -VLOOKUP(CU190,Anthro_Calc!C:P,10,FALSE)) / (VLOOKUP(CU190,Anthro_Calc!C:P,10,FALSE) - VLOOKUP(CU190,Anthro_Calc!C:P,9,FALSE)))</f>
        <v/>
      </c>
      <c r="CY190" s="128" t="str">
        <f t="shared" si="146"/>
        <v/>
      </c>
      <c r="CZ190" s="117" t="str">
        <f t="shared" si="147"/>
        <v/>
      </c>
      <c r="DA190" s="104" t="str">
        <f t="shared" si="148"/>
        <v/>
      </c>
      <c r="DB190" s="135"/>
    </row>
    <row r="191" spans="1:106" s="80" customFormat="1" ht="15" customHeight="1">
      <c r="A191" s="134">
        <f t="shared" si="100"/>
        <v>187</v>
      </c>
      <c r="B191" s="66"/>
      <c r="C191" s="66"/>
      <c r="D191" s="66"/>
      <c r="E191" s="66"/>
      <c r="F191" s="66"/>
      <c r="G191" s="66"/>
      <c r="H191" s="66"/>
      <c r="I191" s="66"/>
      <c r="J191" s="66"/>
      <c r="K191" s="66"/>
      <c r="L191" s="66"/>
      <c r="M191" s="71"/>
      <c r="N191" s="69" t="str">
        <f t="shared" ca="1" si="111"/>
        <v/>
      </c>
      <c r="O191" s="70"/>
      <c r="P191" s="70"/>
      <c r="Q191" s="71"/>
      <c r="R191" s="82"/>
      <c r="S191" s="72" t="str">
        <f t="shared" si="112"/>
        <v/>
      </c>
      <c r="T191" s="72" t="str">
        <f t="shared" si="113"/>
        <v/>
      </c>
      <c r="U191" s="72" t="str">
        <f t="shared" si="114"/>
        <v/>
      </c>
      <c r="V191" s="72" t="str">
        <f>IF(ISBLANK(R191), "", (POWER(R191/VLOOKUP(U191,Anthro_Calc!C:P,13,FALSE),VLOOKUP(U191,Anthro_Calc!C:P,12,FALSE))-1) / (VLOOKUP(U191,Anthro_Calc!C:P,14,FALSE)*VLOOKUP(U191,Anthro_Calc!C:P,12,FALSE)))</f>
        <v/>
      </c>
      <c r="W191" s="72" t="str">
        <f>IF(ISBLANK(R191), "", -3 + (R191 -VLOOKUP(U191,Anthro_Calc!C:P,4,FALSE)) / (VLOOKUP(U191,Anthro_Calc!C:P,5,FALSE) - VLOOKUP(U191,Anthro_Calc!C:P,4,FALSE)))</f>
        <v/>
      </c>
      <c r="X191" s="72" t="str">
        <f>IF(ISBLANK(R191), "", 3 + (R191 -VLOOKUP(U191,Anthro_Calc!C:P,10,FALSE)) / (VLOOKUP(U191,Anthro_Calc!C:P,10,FALSE) - VLOOKUP(U191,Anthro_Calc!C:P,9,FALSE)))</f>
        <v/>
      </c>
      <c r="Y191" s="120" t="str">
        <f t="shared" si="115"/>
        <v/>
      </c>
      <c r="Z191" s="117" t="str">
        <f t="shared" si="116"/>
        <v/>
      </c>
      <c r="AA191" s="104" t="str">
        <f t="shared" si="117"/>
        <v/>
      </c>
      <c r="AB191" s="71"/>
      <c r="AC191" s="74"/>
      <c r="AD191" s="78"/>
      <c r="AE191" s="75" t="str">
        <f t="shared" si="118"/>
        <v/>
      </c>
      <c r="AF191" s="72">
        <f t="shared" si="119"/>
        <v>0</v>
      </c>
      <c r="AG191" s="72">
        <f t="shared" si="120"/>
        <v>0</v>
      </c>
      <c r="AH191" s="72" t="str">
        <f t="shared" si="121"/>
        <v>0</v>
      </c>
      <c r="AI191" s="72" t="str">
        <f>IF(ISBLANK(AD191), "", (POWER(AD191/VLOOKUP(AH191,Anthro_Calc!C:P,13,FALSE),VLOOKUP(AH191,Anthro_Calc!C:P,12,FALSE))-1) / (VLOOKUP(AH191,Anthro_Calc!C:P,14,FALSE)*VLOOKUP(AH191,Anthro_Calc!C:P,12,FALSE)))</f>
        <v/>
      </c>
      <c r="AJ191" s="72" t="str">
        <f>IF(ISBLANK(AD191), "", -3 + (AD191 -VLOOKUP(AH191,Anthro_Calc!C:P,4,FALSE)) / (VLOOKUP(AH191,Anthro_Calc!C:P,5,FALSE) - VLOOKUP(AH191,Anthro_Calc!C:P,4,FALSE)))</f>
        <v/>
      </c>
      <c r="AK191" s="72" t="str">
        <f>IF(ISBLANK(AD191), "", 3 + (AD191 -VLOOKUP(AH191,Anthro_Calc!C:P,10,FALSE)) / (VLOOKUP(AH191,Anthro_Calc!C:P,10,FALSE) - VLOOKUP(AH191,Anthro_Calc!C:P,9,FALSE)))</f>
        <v/>
      </c>
      <c r="AL191" s="120" t="str">
        <f t="shared" si="122"/>
        <v/>
      </c>
      <c r="AM191" s="117" t="str">
        <f t="shared" si="123"/>
        <v/>
      </c>
      <c r="AN191" s="104" t="str">
        <f t="shared" si="124"/>
        <v/>
      </c>
      <c r="AO191" s="76" t="str">
        <f t="shared" si="101"/>
        <v/>
      </c>
      <c r="AP191" s="77"/>
      <c r="AQ191" s="77" t="str">
        <f t="shared" si="125"/>
        <v/>
      </c>
      <c r="AR191" s="71"/>
      <c r="AS191" s="74"/>
      <c r="AT191" s="82"/>
      <c r="AU191" s="75" t="str">
        <f t="shared" si="102"/>
        <v/>
      </c>
      <c r="AV191" s="72">
        <f t="shared" si="126"/>
        <v>0</v>
      </c>
      <c r="AW191" s="72">
        <f t="shared" si="127"/>
        <v>0</v>
      </c>
      <c r="AX191" s="72" t="str">
        <f t="shared" si="128"/>
        <v>0</v>
      </c>
      <c r="AY191" s="72" t="str">
        <f>IF(ISBLANK(AT191), "", (POWER(AT191/VLOOKUP(AX191,Anthro_Calc!C:P,13,FALSE),VLOOKUP(AX191,Anthro_Calc!C:P,12,FALSE))-1) / (VLOOKUP(AX191,Anthro_Calc!C:P,14,FALSE)*VLOOKUP(AX191,Anthro_Calc!C:P,12,FALSE)))</f>
        <v/>
      </c>
      <c r="AZ191" s="72" t="str">
        <f>IF(ISBLANK(AT191), "", -3 + (AT191 -VLOOKUP(AX191,Anthro_Calc!C:P,4,FALSE)) / (VLOOKUP(AX191,Anthro_Calc!C:P,5,FALSE) - VLOOKUP(AX191,Anthro_Calc!C:P,4,FALSE)))</f>
        <v/>
      </c>
      <c r="BA191" s="72" t="str">
        <f>IF(ISBLANK(AT191), "", 3 + (AT191 -VLOOKUP(AX191,Anthro_Calc!C:P,10,FALSE)) / (VLOOKUP(AX191,Anthro_Calc!C:P,10,FALSE) - VLOOKUP(AX191,Anthro_Calc!C:P,9,FALSE)))</f>
        <v/>
      </c>
      <c r="BB191" s="120" t="str">
        <f t="shared" si="129"/>
        <v/>
      </c>
      <c r="BC191" s="117" t="str">
        <f t="shared" si="130"/>
        <v/>
      </c>
      <c r="BD191" s="104" t="str">
        <f t="shared" si="103"/>
        <v/>
      </c>
      <c r="BE191" s="76" t="str">
        <f t="shared" si="104"/>
        <v/>
      </c>
      <c r="BF191" s="73" t="str">
        <f t="shared" si="131"/>
        <v/>
      </c>
      <c r="BG191" s="73" t="str">
        <f t="shared" si="105"/>
        <v/>
      </c>
      <c r="BH191" s="77"/>
      <c r="BI191" s="133"/>
      <c r="BJ191" s="71"/>
      <c r="BK191" s="74"/>
      <c r="BL191" s="78"/>
      <c r="BM191" s="75" t="str">
        <f t="shared" si="106"/>
        <v/>
      </c>
      <c r="BN191" s="72">
        <f t="shared" si="132"/>
        <v>0</v>
      </c>
      <c r="BO191" s="72">
        <f t="shared" si="149"/>
        <v>0</v>
      </c>
      <c r="BP191" s="72" t="str">
        <f t="shared" si="133"/>
        <v>0</v>
      </c>
      <c r="BQ191" s="72" t="str">
        <f>IF(ISBLANK(BL191), "", (POWER(BL191/VLOOKUP(BP191,Anthro_Calc!C:P,13,FALSE),VLOOKUP(BP191,Anthro_Calc!C:P,12,FALSE))-1) / (VLOOKUP(BP191,Anthro_Calc!C:P,14,FALSE)*VLOOKUP(BP191,Anthro_Calc!C:P,12,FALSE)))</f>
        <v/>
      </c>
      <c r="BR191" s="72" t="str">
        <f>IF(ISBLANK(BL191), "", -3 + (BL191 -VLOOKUP(BP191,Anthro_Calc!C:P,4,FALSE)) / (VLOOKUP(BP191,Anthro_Calc!C:P,5,FALSE) - VLOOKUP(BP191,Anthro_Calc!C:P,4,FALSE)))</f>
        <v/>
      </c>
      <c r="BS191" s="72" t="str">
        <f>IF(ISBLANK(BL191), "", 3 + (BL191 -VLOOKUP(BP191,Anthro_Calc!C:P,10,FALSE)) / (VLOOKUP(BP191,Anthro_Calc!C:P,10,FALSE) - VLOOKUP(BP191,Anthro_Calc!C:P,9,FALSE)))</f>
        <v/>
      </c>
      <c r="BT191" s="120" t="str">
        <f t="shared" si="134"/>
        <v/>
      </c>
      <c r="BU191" s="117" t="str">
        <f t="shared" si="135"/>
        <v/>
      </c>
      <c r="BV191" s="104" t="str">
        <f t="shared" si="136"/>
        <v/>
      </c>
      <c r="BW191" s="73" t="str">
        <f t="shared" si="107"/>
        <v/>
      </c>
      <c r="BX191" s="77"/>
      <c r="BY191" s="73" t="str">
        <f>IF(ISBLANK(BL191), "", VLOOKUP(Z191&amp;" "&amp;BV191&amp;" "&amp;BW191,Graduation_Criteria!$D$2:$E$34,2,FALSE))</f>
        <v/>
      </c>
      <c r="BZ191" s="73" t="str">
        <f t="shared" si="108"/>
        <v/>
      </c>
      <c r="CA191" s="71"/>
      <c r="CB191" s="74"/>
      <c r="CC191" s="74"/>
      <c r="CD191" s="115" t="str">
        <f t="shared" si="109"/>
        <v/>
      </c>
      <c r="CE191" s="79">
        <f t="shared" si="137"/>
        <v>0</v>
      </c>
      <c r="CF191" s="79">
        <f t="shared" si="138"/>
        <v>0</v>
      </c>
      <c r="CG191" s="79" t="str">
        <f t="shared" si="139"/>
        <v>0</v>
      </c>
      <c r="CH191" s="79" t="str">
        <f>IF(ISBLANK(CC191), "", (POWER(CC191/VLOOKUP(CG191,Anthro_Calc!C:P,13,FALSE),VLOOKUP(CG191,Anthro_Calc!C:P,12,FALSE))-1) / (VLOOKUP(CG191,Anthro_Calc!C:P,14,FALSE)*VLOOKUP(CG191,Anthro_Calc!C:P,12,FALSE)))</f>
        <v/>
      </c>
      <c r="CI191" s="79" t="str">
        <f>IF(ISBLANK(CC191), "", -3 + (CC191 -VLOOKUP(CG191,Anthro_Calc!C:P,4,FALSE)) / (VLOOKUP(CG191,Anthro_Calc!C:P,5,FALSE) - VLOOKUP(CG191,Anthro_Calc!C:P,4,FALSE)))</f>
        <v/>
      </c>
      <c r="CJ191" s="79" t="str">
        <f>IF(ISBLANK(CC191), "", 3 + (CC191 -VLOOKUP(CG191,Anthro_Calc!C:P,10,FALSE)) / (VLOOKUP(CG191,Anthro_Calc!C:P,10,FALSE) - VLOOKUP(CG191,Anthro_Calc!C:P,9,FALSE)))</f>
        <v/>
      </c>
      <c r="CK191" s="129" t="str">
        <f t="shared" si="140"/>
        <v/>
      </c>
      <c r="CL191" s="117" t="str">
        <f t="shared" si="141"/>
        <v/>
      </c>
      <c r="CM191" s="104" t="str">
        <f t="shared" si="142"/>
        <v/>
      </c>
      <c r="CN191" s="77"/>
      <c r="CO191" s="71"/>
      <c r="CP191" s="74"/>
      <c r="CQ191" s="74"/>
      <c r="CR191" s="118" t="str">
        <f t="shared" si="110"/>
        <v/>
      </c>
      <c r="CS191" s="119">
        <f t="shared" si="143"/>
        <v>0</v>
      </c>
      <c r="CT191" s="119">
        <f t="shared" si="144"/>
        <v>0</v>
      </c>
      <c r="CU191" s="119" t="str">
        <f t="shared" si="145"/>
        <v>0</v>
      </c>
      <c r="CV191" s="119" t="str">
        <f>IF(ISBLANK(CQ191), "", (POWER(CQ191/VLOOKUP(CU191,Anthro_Calc!C:P,13,FALSE),VLOOKUP(CU191,Anthro_Calc!C:P,12,FALSE))-1) / (VLOOKUP(CU191,Anthro_Calc!C:P,14,FALSE)*VLOOKUP(CU191,Anthro_Calc!C:P,12,FALSE)))</f>
        <v/>
      </c>
      <c r="CW191" s="119" t="str">
        <f>IF(ISBLANK(CQ191), "", -3 + (CQ191 -VLOOKUP(CU191,Anthro_Calc!C:P,4,FALSE)) / (VLOOKUP(CU191,Anthro_Calc!C:P,5,FALSE) - VLOOKUP(CU191,Anthro_Calc!C:P,4,FALSE)))</f>
        <v/>
      </c>
      <c r="CX191" s="119" t="str">
        <f>IF(ISBLANK(CQ191), "", 3 + (CQ191 -VLOOKUP(CU191,Anthro_Calc!C:P,10,FALSE)) / (VLOOKUP(CU191,Anthro_Calc!C:P,10,FALSE) - VLOOKUP(CU191,Anthro_Calc!C:P,9,FALSE)))</f>
        <v/>
      </c>
      <c r="CY191" s="128" t="str">
        <f t="shared" si="146"/>
        <v/>
      </c>
      <c r="CZ191" s="117" t="str">
        <f t="shared" si="147"/>
        <v/>
      </c>
      <c r="DA191" s="104" t="str">
        <f t="shared" si="148"/>
        <v/>
      </c>
      <c r="DB191" s="135"/>
    </row>
    <row r="192" spans="1:106" s="80" customFormat="1" ht="15" customHeight="1">
      <c r="A192" s="134">
        <f t="shared" si="100"/>
        <v>188</v>
      </c>
      <c r="B192" s="66"/>
      <c r="C192" s="66"/>
      <c r="D192" s="66"/>
      <c r="E192" s="66"/>
      <c r="F192" s="66"/>
      <c r="G192" s="66"/>
      <c r="H192" s="66"/>
      <c r="I192" s="66"/>
      <c r="J192" s="66"/>
      <c r="K192" s="66"/>
      <c r="L192" s="66"/>
      <c r="M192" s="71"/>
      <c r="N192" s="69" t="str">
        <f t="shared" ca="1" si="111"/>
        <v/>
      </c>
      <c r="O192" s="70"/>
      <c r="P192" s="70"/>
      <c r="Q192" s="71"/>
      <c r="R192" s="82"/>
      <c r="S192" s="72" t="str">
        <f t="shared" si="112"/>
        <v/>
      </c>
      <c r="T192" s="72" t="str">
        <f t="shared" si="113"/>
        <v/>
      </c>
      <c r="U192" s="72" t="str">
        <f t="shared" si="114"/>
        <v/>
      </c>
      <c r="V192" s="72" t="str">
        <f>IF(ISBLANK(R192), "", (POWER(R192/VLOOKUP(U192,Anthro_Calc!C:P,13,FALSE),VLOOKUP(U192,Anthro_Calc!C:P,12,FALSE))-1) / (VLOOKUP(U192,Anthro_Calc!C:P,14,FALSE)*VLOOKUP(U192,Anthro_Calc!C:P,12,FALSE)))</f>
        <v/>
      </c>
      <c r="W192" s="72" t="str">
        <f>IF(ISBLANK(R192), "", -3 + (R192 -VLOOKUP(U192,Anthro_Calc!C:P,4,FALSE)) / (VLOOKUP(U192,Anthro_Calc!C:P,5,FALSE) - VLOOKUP(U192,Anthro_Calc!C:P,4,FALSE)))</f>
        <v/>
      </c>
      <c r="X192" s="72" t="str">
        <f>IF(ISBLANK(R192), "", 3 + (R192 -VLOOKUP(U192,Anthro_Calc!C:P,10,FALSE)) / (VLOOKUP(U192,Anthro_Calc!C:P,10,FALSE) - VLOOKUP(U192,Anthro_Calc!C:P,9,FALSE)))</f>
        <v/>
      </c>
      <c r="Y192" s="120" t="str">
        <f t="shared" si="115"/>
        <v/>
      </c>
      <c r="Z192" s="117" t="str">
        <f t="shared" si="116"/>
        <v/>
      </c>
      <c r="AA192" s="104" t="str">
        <f t="shared" si="117"/>
        <v/>
      </c>
      <c r="AB192" s="71"/>
      <c r="AC192" s="74"/>
      <c r="AD192" s="78"/>
      <c r="AE192" s="75" t="str">
        <f t="shared" si="118"/>
        <v/>
      </c>
      <c r="AF192" s="72">
        <f t="shared" si="119"/>
        <v>0</v>
      </c>
      <c r="AG192" s="72">
        <f t="shared" si="120"/>
        <v>0</v>
      </c>
      <c r="AH192" s="72" t="str">
        <f t="shared" si="121"/>
        <v>0</v>
      </c>
      <c r="AI192" s="72" t="str">
        <f>IF(ISBLANK(AD192), "", (POWER(AD192/VLOOKUP(AH192,Anthro_Calc!C:P,13,FALSE),VLOOKUP(AH192,Anthro_Calc!C:P,12,FALSE))-1) / (VLOOKUP(AH192,Anthro_Calc!C:P,14,FALSE)*VLOOKUP(AH192,Anthro_Calc!C:P,12,FALSE)))</f>
        <v/>
      </c>
      <c r="AJ192" s="72" t="str">
        <f>IF(ISBLANK(AD192), "", -3 + (AD192 -VLOOKUP(AH192,Anthro_Calc!C:P,4,FALSE)) / (VLOOKUP(AH192,Anthro_Calc!C:P,5,FALSE) - VLOOKUP(AH192,Anthro_Calc!C:P,4,FALSE)))</f>
        <v/>
      </c>
      <c r="AK192" s="72" t="str">
        <f>IF(ISBLANK(AD192), "", 3 + (AD192 -VLOOKUP(AH192,Anthro_Calc!C:P,10,FALSE)) / (VLOOKUP(AH192,Anthro_Calc!C:P,10,FALSE) - VLOOKUP(AH192,Anthro_Calc!C:P,9,FALSE)))</f>
        <v/>
      </c>
      <c r="AL192" s="120" t="str">
        <f t="shared" si="122"/>
        <v/>
      </c>
      <c r="AM192" s="117" t="str">
        <f t="shared" si="123"/>
        <v/>
      </c>
      <c r="AN192" s="104" t="str">
        <f t="shared" si="124"/>
        <v/>
      </c>
      <c r="AO192" s="76" t="str">
        <f t="shared" si="101"/>
        <v/>
      </c>
      <c r="AP192" s="77"/>
      <c r="AQ192" s="77" t="str">
        <f t="shared" si="125"/>
        <v/>
      </c>
      <c r="AR192" s="71"/>
      <c r="AS192" s="74"/>
      <c r="AT192" s="82"/>
      <c r="AU192" s="75" t="str">
        <f t="shared" si="102"/>
        <v/>
      </c>
      <c r="AV192" s="72">
        <f t="shared" si="126"/>
        <v>0</v>
      </c>
      <c r="AW192" s="72">
        <f t="shared" si="127"/>
        <v>0</v>
      </c>
      <c r="AX192" s="72" t="str">
        <f t="shared" si="128"/>
        <v>0</v>
      </c>
      <c r="AY192" s="72" t="str">
        <f>IF(ISBLANK(AT192), "", (POWER(AT192/VLOOKUP(AX192,Anthro_Calc!C:P,13,FALSE),VLOOKUP(AX192,Anthro_Calc!C:P,12,FALSE))-1) / (VLOOKUP(AX192,Anthro_Calc!C:P,14,FALSE)*VLOOKUP(AX192,Anthro_Calc!C:P,12,FALSE)))</f>
        <v/>
      </c>
      <c r="AZ192" s="72" t="str">
        <f>IF(ISBLANK(AT192), "", -3 + (AT192 -VLOOKUP(AX192,Anthro_Calc!C:P,4,FALSE)) / (VLOOKUP(AX192,Anthro_Calc!C:P,5,FALSE) - VLOOKUP(AX192,Anthro_Calc!C:P,4,FALSE)))</f>
        <v/>
      </c>
      <c r="BA192" s="72" t="str">
        <f>IF(ISBLANK(AT192), "", 3 + (AT192 -VLOOKUP(AX192,Anthro_Calc!C:P,10,FALSE)) / (VLOOKUP(AX192,Anthro_Calc!C:P,10,FALSE) - VLOOKUP(AX192,Anthro_Calc!C:P,9,FALSE)))</f>
        <v/>
      </c>
      <c r="BB192" s="120" t="str">
        <f t="shared" si="129"/>
        <v/>
      </c>
      <c r="BC192" s="117" t="str">
        <f t="shared" si="130"/>
        <v/>
      </c>
      <c r="BD192" s="104" t="str">
        <f t="shared" si="103"/>
        <v/>
      </c>
      <c r="BE192" s="76" t="str">
        <f t="shared" si="104"/>
        <v/>
      </c>
      <c r="BF192" s="73" t="str">
        <f t="shared" si="131"/>
        <v/>
      </c>
      <c r="BG192" s="73" t="str">
        <f t="shared" si="105"/>
        <v/>
      </c>
      <c r="BH192" s="77"/>
      <c r="BI192" s="133"/>
      <c r="BJ192" s="71"/>
      <c r="BK192" s="74"/>
      <c r="BL192" s="78"/>
      <c r="BM192" s="75" t="str">
        <f t="shared" si="106"/>
        <v/>
      </c>
      <c r="BN192" s="72">
        <f t="shared" si="132"/>
        <v>0</v>
      </c>
      <c r="BO192" s="72">
        <f t="shared" si="149"/>
        <v>0</v>
      </c>
      <c r="BP192" s="72" t="str">
        <f t="shared" si="133"/>
        <v>0</v>
      </c>
      <c r="BQ192" s="72" t="str">
        <f>IF(ISBLANK(BL192), "", (POWER(BL192/VLOOKUP(BP192,Anthro_Calc!C:P,13,FALSE),VLOOKUP(BP192,Anthro_Calc!C:P,12,FALSE))-1) / (VLOOKUP(BP192,Anthro_Calc!C:P,14,FALSE)*VLOOKUP(BP192,Anthro_Calc!C:P,12,FALSE)))</f>
        <v/>
      </c>
      <c r="BR192" s="72" t="str">
        <f>IF(ISBLANK(BL192), "", -3 + (BL192 -VLOOKUP(BP192,Anthro_Calc!C:P,4,FALSE)) / (VLOOKUP(BP192,Anthro_Calc!C:P,5,FALSE) - VLOOKUP(BP192,Anthro_Calc!C:P,4,FALSE)))</f>
        <v/>
      </c>
      <c r="BS192" s="72" t="str">
        <f>IF(ISBLANK(BL192), "", 3 + (BL192 -VLOOKUP(BP192,Anthro_Calc!C:P,10,FALSE)) / (VLOOKUP(BP192,Anthro_Calc!C:P,10,FALSE) - VLOOKUP(BP192,Anthro_Calc!C:P,9,FALSE)))</f>
        <v/>
      </c>
      <c r="BT192" s="120" t="str">
        <f t="shared" si="134"/>
        <v/>
      </c>
      <c r="BU192" s="117" t="str">
        <f t="shared" si="135"/>
        <v/>
      </c>
      <c r="BV192" s="104" t="str">
        <f t="shared" si="136"/>
        <v/>
      </c>
      <c r="BW192" s="73" t="str">
        <f t="shared" si="107"/>
        <v/>
      </c>
      <c r="BX192" s="77"/>
      <c r="BY192" s="73" t="str">
        <f>IF(ISBLANK(BL192), "", VLOOKUP(Z192&amp;" "&amp;BV192&amp;" "&amp;BW192,Graduation_Criteria!$D$2:$E$34,2,FALSE))</f>
        <v/>
      </c>
      <c r="BZ192" s="73" t="str">
        <f t="shared" si="108"/>
        <v/>
      </c>
      <c r="CA192" s="71"/>
      <c r="CB192" s="74"/>
      <c r="CC192" s="74"/>
      <c r="CD192" s="115" t="str">
        <f t="shared" si="109"/>
        <v/>
      </c>
      <c r="CE192" s="79">
        <f t="shared" si="137"/>
        <v>0</v>
      </c>
      <c r="CF192" s="79">
        <f t="shared" si="138"/>
        <v>0</v>
      </c>
      <c r="CG192" s="79" t="str">
        <f t="shared" si="139"/>
        <v>0</v>
      </c>
      <c r="CH192" s="79" t="str">
        <f>IF(ISBLANK(CC192), "", (POWER(CC192/VLOOKUP(CG192,Anthro_Calc!C:P,13,FALSE),VLOOKUP(CG192,Anthro_Calc!C:P,12,FALSE))-1) / (VLOOKUP(CG192,Anthro_Calc!C:P,14,FALSE)*VLOOKUP(CG192,Anthro_Calc!C:P,12,FALSE)))</f>
        <v/>
      </c>
      <c r="CI192" s="79" t="str">
        <f>IF(ISBLANK(CC192), "", -3 + (CC192 -VLOOKUP(CG192,Anthro_Calc!C:P,4,FALSE)) / (VLOOKUP(CG192,Anthro_Calc!C:P,5,FALSE) - VLOOKUP(CG192,Anthro_Calc!C:P,4,FALSE)))</f>
        <v/>
      </c>
      <c r="CJ192" s="79" t="str">
        <f>IF(ISBLANK(CC192), "", 3 + (CC192 -VLOOKUP(CG192,Anthro_Calc!C:P,10,FALSE)) / (VLOOKUP(CG192,Anthro_Calc!C:P,10,FALSE) - VLOOKUP(CG192,Anthro_Calc!C:P,9,FALSE)))</f>
        <v/>
      </c>
      <c r="CK192" s="129" t="str">
        <f t="shared" si="140"/>
        <v/>
      </c>
      <c r="CL192" s="117" t="str">
        <f t="shared" si="141"/>
        <v/>
      </c>
      <c r="CM192" s="104" t="str">
        <f t="shared" si="142"/>
        <v/>
      </c>
      <c r="CN192" s="77"/>
      <c r="CO192" s="71"/>
      <c r="CP192" s="74"/>
      <c r="CQ192" s="74"/>
      <c r="CR192" s="118" t="str">
        <f t="shared" si="110"/>
        <v/>
      </c>
      <c r="CS192" s="119">
        <f t="shared" si="143"/>
        <v>0</v>
      </c>
      <c r="CT192" s="119">
        <f t="shared" si="144"/>
        <v>0</v>
      </c>
      <c r="CU192" s="119" t="str">
        <f t="shared" si="145"/>
        <v>0</v>
      </c>
      <c r="CV192" s="119" t="str">
        <f>IF(ISBLANK(CQ192), "", (POWER(CQ192/VLOOKUP(CU192,Anthro_Calc!C:P,13,FALSE),VLOOKUP(CU192,Anthro_Calc!C:P,12,FALSE))-1) / (VLOOKUP(CU192,Anthro_Calc!C:P,14,FALSE)*VLOOKUP(CU192,Anthro_Calc!C:P,12,FALSE)))</f>
        <v/>
      </c>
      <c r="CW192" s="119" t="str">
        <f>IF(ISBLANK(CQ192), "", -3 + (CQ192 -VLOOKUP(CU192,Anthro_Calc!C:P,4,FALSE)) / (VLOOKUP(CU192,Anthro_Calc!C:P,5,FALSE) - VLOOKUP(CU192,Anthro_Calc!C:P,4,FALSE)))</f>
        <v/>
      </c>
      <c r="CX192" s="119" t="str">
        <f>IF(ISBLANK(CQ192), "", 3 + (CQ192 -VLOOKUP(CU192,Anthro_Calc!C:P,10,FALSE)) / (VLOOKUP(CU192,Anthro_Calc!C:P,10,FALSE) - VLOOKUP(CU192,Anthro_Calc!C:P,9,FALSE)))</f>
        <v/>
      </c>
      <c r="CY192" s="128" t="str">
        <f t="shared" si="146"/>
        <v/>
      </c>
      <c r="CZ192" s="117" t="str">
        <f t="shared" si="147"/>
        <v/>
      </c>
      <c r="DA192" s="104" t="str">
        <f t="shared" si="148"/>
        <v/>
      </c>
      <c r="DB192" s="135"/>
    </row>
    <row r="193" spans="1:106" s="80" customFormat="1" ht="15" customHeight="1">
      <c r="A193" s="134">
        <f t="shared" si="100"/>
        <v>189</v>
      </c>
      <c r="B193" s="66"/>
      <c r="C193" s="66"/>
      <c r="D193" s="66"/>
      <c r="E193" s="66"/>
      <c r="F193" s="66"/>
      <c r="G193" s="66"/>
      <c r="H193" s="66"/>
      <c r="I193" s="66"/>
      <c r="J193" s="66"/>
      <c r="K193" s="66"/>
      <c r="L193" s="66"/>
      <c r="M193" s="71"/>
      <c r="N193" s="69" t="str">
        <f t="shared" ca="1" si="111"/>
        <v/>
      </c>
      <c r="O193" s="70"/>
      <c r="P193" s="70"/>
      <c r="Q193" s="71"/>
      <c r="R193" s="82"/>
      <c r="S193" s="72" t="str">
        <f t="shared" si="112"/>
        <v/>
      </c>
      <c r="T193" s="72" t="str">
        <f t="shared" si="113"/>
        <v/>
      </c>
      <c r="U193" s="72" t="str">
        <f t="shared" si="114"/>
        <v/>
      </c>
      <c r="V193" s="72" t="str">
        <f>IF(ISBLANK(R193), "", (POWER(R193/VLOOKUP(U193,Anthro_Calc!C:P,13,FALSE),VLOOKUP(U193,Anthro_Calc!C:P,12,FALSE))-1) / (VLOOKUP(U193,Anthro_Calc!C:P,14,FALSE)*VLOOKUP(U193,Anthro_Calc!C:P,12,FALSE)))</f>
        <v/>
      </c>
      <c r="W193" s="72" t="str">
        <f>IF(ISBLANK(R193), "", -3 + (R193 -VLOOKUP(U193,Anthro_Calc!C:P,4,FALSE)) / (VLOOKUP(U193,Anthro_Calc!C:P,5,FALSE) - VLOOKUP(U193,Anthro_Calc!C:P,4,FALSE)))</f>
        <v/>
      </c>
      <c r="X193" s="72" t="str">
        <f>IF(ISBLANK(R193), "", 3 + (R193 -VLOOKUP(U193,Anthro_Calc!C:P,10,FALSE)) / (VLOOKUP(U193,Anthro_Calc!C:P,10,FALSE) - VLOOKUP(U193,Anthro_Calc!C:P,9,FALSE)))</f>
        <v/>
      </c>
      <c r="Y193" s="120" t="str">
        <f t="shared" si="115"/>
        <v/>
      </c>
      <c r="Z193" s="117" t="str">
        <f t="shared" si="116"/>
        <v/>
      </c>
      <c r="AA193" s="104" t="str">
        <f t="shared" si="117"/>
        <v/>
      </c>
      <c r="AB193" s="71"/>
      <c r="AC193" s="74"/>
      <c r="AD193" s="78"/>
      <c r="AE193" s="75" t="str">
        <f t="shared" si="118"/>
        <v/>
      </c>
      <c r="AF193" s="72">
        <f t="shared" si="119"/>
        <v>0</v>
      </c>
      <c r="AG193" s="72">
        <f t="shared" si="120"/>
        <v>0</v>
      </c>
      <c r="AH193" s="72" t="str">
        <f t="shared" si="121"/>
        <v>0</v>
      </c>
      <c r="AI193" s="72" t="str">
        <f>IF(ISBLANK(AD193), "", (POWER(AD193/VLOOKUP(AH193,Anthro_Calc!C:P,13,FALSE),VLOOKUP(AH193,Anthro_Calc!C:P,12,FALSE))-1) / (VLOOKUP(AH193,Anthro_Calc!C:P,14,FALSE)*VLOOKUP(AH193,Anthro_Calc!C:P,12,FALSE)))</f>
        <v/>
      </c>
      <c r="AJ193" s="72" t="str">
        <f>IF(ISBLANK(AD193), "", -3 + (AD193 -VLOOKUP(AH193,Anthro_Calc!C:P,4,FALSE)) / (VLOOKUP(AH193,Anthro_Calc!C:P,5,FALSE) - VLOOKUP(AH193,Anthro_Calc!C:P,4,FALSE)))</f>
        <v/>
      </c>
      <c r="AK193" s="72" t="str">
        <f>IF(ISBLANK(AD193), "", 3 + (AD193 -VLOOKUP(AH193,Anthro_Calc!C:P,10,FALSE)) / (VLOOKUP(AH193,Anthro_Calc!C:P,10,FALSE) - VLOOKUP(AH193,Anthro_Calc!C:P,9,FALSE)))</f>
        <v/>
      </c>
      <c r="AL193" s="120" t="str">
        <f t="shared" si="122"/>
        <v/>
      </c>
      <c r="AM193" s="117" t="str">
        <f t="shared" si="123"/>
        <v/>
      </c>
      <c r="AN193" s="104" t="str">
        <f t="shared" si="124"/>
        <v/>
      </c>
      <c r="AO193" s="76" t="str">
        <f t="shared" si="101"/>
        <v/>
      </c>
      <c r="AP193" s="77"/>
      <c r="AQ193" s="77" t="str">
        <f t="shared" si="125"/>
        <v/>
      </c>
      <c r="AR193" s="71"/>
      <c r="AS193" s="74"/>
      <c r="AT193" s="82"/>
      <c r="AU193" s="75" t="str">
        <f t="shared" si="102"/>
        <v/>
      </c>
      <c r="AV193" s="72">
        <f t="shared" si="126"/>
        <v>0</v>
      </c>
      <c r="AW193" s="72">
        <f t="shared" si="127"/>
        <v>0</v>
      </c>
      <c r="AX193" s="72" t="str">
        <f t="shared" si="128"/>
        <v>0</v>
      </c>
      <c r="AY193" s="72" t="str">
        <f>IF(ISBLANK(AT193), "", (POWER(AT193/VLOOKUP(AX193,Anthro_Calc!C:P,13,FALSE),VLOOKUP(AX193,Anthro_Calc!C:P,12,FALSE))-1) / (VLOOKUP(AX193,Anthro_Calc!C:P,14,FALSE)*VLOOKUP(AX193,Anthro_Calc!C:P,12,FALSE)))</f>
        <v/>
      </c>
      <c r="AZ193" s="72" t="str">
        <f>IF(ISBLANK(AT193), "", -3 + (AT193 -VLOOKUP(AX193,Anthro_Calc!C:P,4,FALSE)) / (VLOOKUP(AX193,Anthro_Calc!C:P,5,FALSE) - VLOOKUP(AX193,Anthro_Calc!C:P,4,FALSE)))</f>
        <v/>
      </c>
      <c r="BA193" s="72" t="str">
        <f>IF(ISBLANK(AT193), "", 3 + (AT193 -VLOOKUP(AX193,Anthro_Calc!C:P,10,FALSE)) / (VLOOKUP(AX193,Anthro_Calc!C:P,10,FALSE) - VLOOKUP(AX193,Anthro_Calc!C:P,9,FALSE)))</f>
        <v/>
      </c>
      <c r="BB193" s="120" t="str">
        <f t="shared" si="129"/>
        <v/>
      </c>
      <c r="BC193" s="117" t="str">
        <f t="shared" si="130"/>
        <v/>
      </c>
      <c r="BD193" s="104" t="str">
        <f t="shared" si="103"/>
        <v/>
      </c>
      <c r="BE193" s="76" t="str">
        <f t="shared" si="104"/>
        <v/>
      </c>
      <c r="BF193" s="73" t="str">
        <f t="shared" si="131"/>
        <v/>
      </c>
      <c r="BG193" s="73" t="str">
        <f t="shared" si="105"/>
        <v/>
      </c>
      <c r="BH193" s="77"/>
      <c r="BI193" s="133"/>
      <c r="BJ193" s="71"/>
      <c r="BK193" s="74"/>
      <c r="BL193" s="78"/>
      <c r="BM193" s="75" t="str">
        <f t="shared" si="106"/>
        <v/>
      </c>
      <c r="BN193" s="72">
        <f t="shared" si="132"/>
        <v>0</v>
      </c>
      <c r="BO193" s="72">
        <f t="shared" si="149"/>
        <v>0</v>
      </c>
      <c r="BP193" s="72" t="str">
        <f t="shared" si="133"/>
        <v>0</v>
      </c>
      <c r="BQ193" s="72" t="str">
        <f>IF(ISBLANK(BL193), "", (POWER(BL193/VLOOKUP(BP193,Anthro_Calc!C:P,13,FALSE),VLOOKUP(BP193,Anthro_Calc!C:P,12,FALSE))-1) / (VLOOKUP(BP193,Anthro_Calc!C:P,14,FALSE)*VLOOKUP(BP193,Anthro_Calc!C:P,12,FALSE)))</f>
        <v/>
      </c>
      <c r="BR193" s="72" t="str">
        <f>IF(ISBLANK(BL193), "", -3 + (BL193 -VLOOKUP(BP193,Anthro_Calc!C:P,4,FALSE)) / (VLOOKUP(BP193,Anthro_Calc!C:P,5,FALSE) - VLOOKUP(BP193,Anthro_Calc!C:P,4,FALSE)))</f>
        <v/>
      </c>
      <c r="BS193" s="72" t="str">
        <f>IF(ISBLANK(BL193), "", 3 + (BL193 -VLOOKUP(BP193,Anthro_Calc!C:P,10,FALSE)) / (VLOOKUP(BP193,Anthro_Calc!C:P,10,FALSE) - VLOOKUP(BP193,Anthro_Calc!C:P,9,FALSE)))</f>
        <v/>
      </c>
      <c r="BT193" s="120" t="str">
        <f t="shared" si="134"/>
        <v/>
      </c>
      <c r="BU193" s="117" t="str">
        <f t="shared" si="135"/>
        <v/>
      </c>
      <c r="BV193" s="104" t="str">
        <f t="shared" si="136"/>
        <v/>
      </c>
      <c r="BW193" s="73" t="str">
        <f t="shared" si="107"/>
        <v/>
      </c>
      <c r="BX193" s="77"/>
      <c r="BY193" s="73" t="str">
        <f>IF(ISBLANK(BL193), "", VLOOKUP(Z193&amp;" "&amp;BV193&amp;" "&amp;BW193,Graduation_Criteria!$D$2:$E$34,2,FALSE))</f>
        <v/>
      </c>
      <c r="BZ193" s="73" t="str">
        <f t="shared" si="108"/>
        <v/>
      </c>
      <c r="CA193" s="71"/>
      <c r="CB193" s="74"/>
      <c r="CC193" s="74"/>
      <c r="CD193" s="115" t="str">
        <f t="shared" si="109"/>
        <v/>
      </c>
      <c r="CE193" s="79">
        <f t="shared" si="137"/>
        <v>0</v>
      </c>
      <c r="CF193" s="79">
        <f t="shared" si="138"/>
        <v>0</v>
      </c>
      <c r="CG193" s="79" t="str">
        <f t="shared" si="139"/>
        <v>0</v>
      </c>
      <c r="CH193" s="79" t="str">
        <f>IF(ISBLANK(CC193), "", (POWER(CC193/VLOOKUP(CG193,Anthro_Calc!C:P,13,FALSE),VLOOKUP(CG193,Anthro_Calc!C:P,12,FALSE))-1) / (VLOOKUP(CG193,Anthro_Calc!C:P,14,FALSE)*VLOOKUP(CG193,Anthro_Calc!C:P,12,FALSE)))</f>
        <v/>
      </c>
      <c r="CI193" s="79" t="str">
        <f>IF(ISBLANK(CC193), "", -3 + (CC193 -VLOOKUP(CG193,Anthro_Calc!C:P,4,FALSE)) / (VLOOKUP(CG193,Anthro_Calc!C:P,5,FALSE) - VLOOKUP(CG193,Anthro_Calc!C:P,4,FALSE)))</f>
        <v/>
      </c>
      <c r="CJ193" s="79" t="str">
        <f>IF(ISBLANK(CC193), "", 3 + (CC193 -VLOOKUP(CG193,Anthro_Calc!C:P,10,FALSE)) / (VLOOKUP(CG193,Anthro_Calc!C:P,10,FALSE) - VLOOKUP(CG193,Anthro_Calc!C:P,9,FALSE)))</f>
        <v/>
      </c>
      <c r="CK193" s="129" t="str">
        <f t="shared" si="140"/>
        <v/>
      </c>
      <c r="CL193" s="117" t="str">
        <f t="shared" si="141"/>
        <v/>
      </c>
      <c r="CM193" s="104" t="str">
        <f t="shared" si="142"/>
        <v/>
      </c>
      <c r="CN193" s="77"/>
      <c r="CO193" s="71"/>
      <c r="CP193" s="74"/>
      <c r="CQ193" s="74"/>
      <c r="CR193" s="118" t="str">
        <f t="shared" si="110"/>
        <v/>
      </c>
      <c r="CS193" s="119">
        <f t="shared" si="143"/>
        <v>0</v>
      </c>
      <c r="CT193" s="119">
        <f t="shared" si="144"/>
        <v>0</v>
      </c>
      <c r="CU193" s="119" t="str">
        <f t="shared" si="145"/>
        <v>0</v>
      </c>
      <c r="CV193" s="119" t="str">
        <f>IF(ISBLANK(CQ193), "", (POWER(CQ193/VLOOKUP(CU193,Anthro_Calc!C:P,13,FALSE),VLOOKUP(CU193,Anthro_Calc!C:P,12,FALSE))-1) / (VLOOKUP(CU193,Anthro_Calc!C:P,14,FALSE)*VLOOKUP(CU193,Anthro_Calc!C:P,12,FALSE)))</f>
        <v/>
      </c>
      <c r="CW193" s="119" t="str">
        <f>IF(ISBLANK(CQ193), "", -3 + (CQ193 -VLOOKUP(CU193,Anthro_Calc!C:P,4,FALSE)) / (VLOOKUP(CU193,Anthro_Calc!C:P,5,FALSE) - VLOOKUP(CU193,Anthro_Calc!C:P,4,FALSE)))</f>
        <v/>
      </c>
      <c r="CX193" s="119" t="str">
        <f>IF(ISBLANK(CQ193), "", 3 + (CQ193 -VLOOKUP(CU193,Anthro_Calc!C:P,10,FALSE)) / (VLOOKUP(CU193,Anthro_Calc!C:P,10,FALSE) - VLOOKUP(CU193,Anthro_Calc!C:P,9,FALSE)))</f>
        <v/>
      </c>
      <c r="CY193" s="128" t="str">
        <f t="shared" si="146"/>
        <v/>
      </c>
      <c r="CZ193" s="117" t="str">
        <f t="shared" si="147"/>
        <v/>
      </c>
      <c r="DA193" s="104" t="str">
        <f t="shared" si="148"/>
        <v/>
      </c>
      <c r="DB193" s="135"/>
    </row>
    <row r="194" spans="1:106" s="80" customFormat="1" ht="15" customHeight="1">
      <c r="A194" s="134">
        <f t="shared" si="100"/>
        <v>190</v>
      </c>
      <c r="B194" s="66"/>
      <c r="C194" s="66"/>
      <c r="D194" s="66"/>
      <c r="E194" s="66"/>
      <c r="F194" s="66"/>
      <c r="G194" s="66"/>
      <c r="H194" s="66"/>
      <c r="I194" s="66"/>
      <c r="J194" s="66"/>
      <c r="K194" s="66"/>
      <c r="L194" s="66"/>
      <c r="M194" s="71"/>
      <c r="N194" s="69" t="str">
        <f t="shared" ca="1" si="111"/>
        <v/>
      </c>
      <c r="O194" s="70"/>
      <c r="P194" s="70"/>
      <c r="Q194" s="71"/>
      <c r="R194" s="82"/>
      <c r="S194" s="72" t="str">
        <f t="shared" si="112"/>
        <v/>
      </c>
      <c r="T194" s="72" t="str">
        <f t="shared" si="113"/>
        <v/>
      </c>
      <c r="U194" s="72" t="str">
        <f t="shared" si="114"/>
        <v/>
      </c>
      <c r="V194" s="72" t="str">
        <f>IF(ISBLANK(R194), "", (POWER(R194/VLOOKUP(U194,Anthro_Calc!C:P,13,FALSE),VLOOKUP(U194,Anthro_Calc!C:P,12,FALSE))-1) / (VLOOKUP(U194,Anthro_Calc!C:P,14,FALSE)*VLOOKUP(U194,Anthro_Calc!C:P,12,FALSE)))</f>
        <v/>
      </c>
      <c r="W194" s="72" t="str">
        <f>IF(ISBLANK(R194), "", -3 + (R194 -VLOOKUP(U194,Anthro_Calc!C:P,4,FALSE)) / (VLOOKUP(U194,Anthro_Calc!C:P,5,FALSE) - VLOOKUP(U194,Anthro_Calc!C:P,4,FALSE)))</f>
        <v/>
      </c>
      <c r="X194" s="72" t="str">
        <f>IF(ISBLANK(R194), "", 3 + (R194 -VLOOKUP(U194,Anthro_Calc!C:P,10,FALSE)) / (VLOOKUP(U194,Anthro_Calc!C:P,10,FALSE) - VLOOKUP(U194,Anthro_Calc!C:P,9,FALSE)))</f>
        <v/>
      </c>
      <c r="Y194" s="120" t="str">
        <f t="shared" si="115"/>
        <v/>
      </c>
      <c r="Z194" s="117" t="str">
        <f t="shared" si="116"/>
        <v/>
      </c>
      <c r="AA194" s="104" t="str">
        <f t="shared" si="117"/>
        <v/>
      </c>
      <c r="AB194" s="71"/>
      <c r="AC194" s="74"/>
      <c r="AD194" s="78"/>
      <c r="AE194" s="75" t="str">
        <f t="shared" si="118"/>
        <v/>
      </c>
      <c r="AF194" s="72">
        <f t="shared" si="119"/>
        <v>0</v>
      </c>
      <c r="AG194" s="72">
        <f t="shared" si="120"/>
        <v>0</v>
      </c>
      <c r="AH194" s="72" t="str">
        <f t="shared" si="121"/>
        <v>0</v>
      </c>
      <c r="AI194" s="72" t="str">
        <f>IF(ISBLANK(AD194), "", (POWER(AD194/VLOOKUP(AH194,Anthro_Calc!C:P,13,FALSE),VLOOKUP(AH194,Anthro_Calc!C:P,12,FALSE))-1) / (VLOOKUP(AH194,Anthro_Calc!C:P,14,FALSE)*VLOOKUP(AH194,Anthro_Calc!C:P,12,FALSE)))</f>
        <v/>
      </c>
      <c r="AJ194" s="72" t="str">
        <f>IF(ISBLANK(AD194), "", -3 + (AD194 -VLOOKUP(AH194,Anthro_Calc!C:P,4,FALSE)) / (VLOOKUP(AH194,Anthro_Calc!C:P,5,FALSE) - VLOOKUP(AH194,Anthro_Calc!C:P,4,FALSE)))</f>
        <v/>
      </c>
      <c r="AK194" s="72" t="str">
        <f>IF(ISBLANK(AD194), "", 3 + (AD194 -VLOOKUP(AH194,Anthro_Calc!C:P,10,FALSE)) / (VLOOKUP(AH194,Anthro_Calc!C:P,10,FALSE) - VLOOKUP(AH194,Anthro_Calc!C:P,9,FALSE)))</f>
        <v/>
      </c>
      <c r="AL194" s="120" t="str">
        <f t="shared" si="122"/>
        <v/>
      </c>
      <c r="AM194" s="117" t="str">
        <f t="shared" si="123"/>
        <v/>
      </c>
      <c r="AN194" s="104" t="str">
        <f t="shared" si="124"/>
        <v/>
      </c>
      <c r="AO194" s="76" t="str">
        <f t="shared" si="101"/>
        <v/>
      </c>
      <c r="AP194" s="77"/>
      <c r="AQ194" s="77" t="str">
        <f t="shared" si="125"/>
        <v/>
      </c>
      <c r="AR194" s="71"/>
      <c r="AS194" s="74"/>
      <c r="AT194" s="82"/>
      <c r="AU194" s="75" t="str">
        <f t="shared" si="102"/>
        <v/>
      </c>
      <c r="AV194" s="72">
        <f t="shared" si="126"/>
        <v>0</v>
      </c>
      <c r="AW194" s="72">
        <f t="shared" si="127"/>
        <v>0</v>
      </c>
      <c r="AX194" s="72" t="str">
        <f t="shared" si="128"/>
        <v>0</v>
      </c>
      <c r="AY194" s="72" t="str">
        <f>IF(ISBLANK(AT194), "", (POWER(AT194/VLOOKUP(AX194,Anthro_Calc!C:P,13,FALSE),VLOOKUP(AX194,Anthro_Calc!C:P,12,FALSE))-1) / (VLOOKUP(AX194,Anthro_Calc!C:P,14,FALSE)*VLOOKUP(AX194,Anthro_Calc!C:P,12,FALSE)))</f>
        <v/>
      </c>
      <c r="AZ194" s="72" t="str">
        <f>IF(ISBLANK(AT194), "", -3 + (AT194 -VLOOKUP(AX194,Anthro_Calc!C:P,4,FALSE)) / (VLOOKUP(AX194,Anthro_Calc!C:P,5,FALSE) - VLOOKUP(AX194,Anthro_Calc!C:P,4,FALSE)))</f>
        <v/>
      </c>
      <c r="BA194" s="72" t="str">
        <f>IF(ISBLANK(AT194), "", 3 + (AT194 -VLOOKUP(AX194,Anthro_Calc!C:P,10,FALSE)) / (VLOOKUP(AX194,Anthro_Calc!C:P,10,FALSE) - VLOOKUP(AX194,Anthro_Calc!C:P,9,FALSE)))</f>
        <v/>
      </c>
      <c r="BB194" s="120" t="str">
        <f t="shared" si="129"/>
        <v/>
      </c>
      <c r="BC194" s="117" t="str">
        <f t="shared" si="130"/>
        <v/>
      </c>
      <c r="BD194" s="104" t="str">
        <f t="shared" si="103"/>
        <v/>
      </c>
      <c r="BE194" s="76" t="str">
        <f t="shared" si="104"/>
        <v/>
      </c>
      <c r="BF194" s="73" t="str">
        <f t="shared" si="131"/>
        <v/>
      </c>
      <c r="BG194" s="73" t="str">
        <f t="shared" si="105"/>
        <v/>
      </c>
      <c r="BH194" s="77"/>
      <c r="BI194" s="133"/>
      <c r="BJ194" s="71"/>
      <c r="BK194" s="74"/>
      <c r="BL194" s="78"/>
      <c r="BM194" s="75" t="str">
        <f t="shared" si="106"/>
        <v/>
      </c>
      <c r="BN194" s="72">
        <f t="shared" si="132"/>
        <v>0</v>
      </c>
      <c r="BO194" s="72">
        <f t="shared" si="149"/>
        <v>0</v>
      </c>
      <c r="BP194" s="72" t="str">
        <f t="shared" si="133"/>
        <v>0</v>
      </c>
      <c r="BQ194" s="72" t="str">
        <f>IF(ISBLANK(BL194), "", (POWER(BL194/VLOOKUP(BP194,Anthro_Calc!C:P,13,FALSE),VLOOKUP(BP194,Anthro_Calc!C:P,12,FALSE))-1) / (VLOOKUP(BP194,Anthro_Calc!C:P,14,FALSE)*VLOOKUP(BP194,Anthro_Calc!C:P,12,FALSE)))</f>
        <v/>
      </c>
      <c r="BR194" s="72" t="str">
        <f>IF(ISBLANK(BL194), "", -3 + (BL194 -VLOOKUP(BP194,Anthro_Calc!C:P,4,FALSE)) / (VLOOKUP(BP194,Anthro_Calc!C:P,5,FALSE) - VLOOKUP(BP194,Anthro_Calc!C:P,4,FALSE)))</f>
        <v/>
      </c>
      <c r="BS194" s="72" t="str">
        <f>IF(ISBLANK(BL194), "", 3 + (BL194 -VLOOKUP(BP194,Anthro_Calc!C:P,10,FALSE)) / (VLOOKUP(BP194,Anthro_Calc!C:P,10,FALSE) - VLOOKUP(BP194,Anthro_Calc!C:P,9,FALSE)))</f>
        <v/>
      </c>
      <c r="BT194" s="120" t="str">
        <f t="shared" si="134"/>
        <v/>
      </c>
      <c r="BU194" s="117" t="str">
        <f t="shared" si="135"/>
        <v/>
      </c>
      <c r="BV194" s="104" t="str">
        <f t="shared" si="136"/>
        <v/>
      </c>
      <c r="BW194" s="73" t="str">
        <f t="shared" si="107"/>
        <v/>
      </c>
      <c r="BX194" s="77"/>
      <c r="BY194" s="73" t="str">
        <f>IF(ISBLANK(BL194), "", VLOOKUP(Z194&amp;" "&amp;BV194&amp;" "&amp;BW194,Graduation_Criteria!$D$2:$E$34,2,FALSE))</f>
        <v/>
      </c>
      <c r="BZ194" s="73" t="str">
        <f t="shared" si="108"/>
        <v/>
      </c>
      <c r="CA194" s="71"/>
      <c r="CB194" s="74"/>
      <c r="CC194" s="74"/>
      <c r="CD194" s="115" t="str">
        <f t="shared" si="109"/>
        <v/>
      </c>
      <c r="CE194" s="79">
        <f t="shared" si="137"/>
        <v>0</v>
      </c>
      <c r="CF194" s="79">
        <f t="shared" si="138"/>
        <v>0</v>
      </c>
      <c r="CG194" s="79" t="str">
        <f t="shared" si="139"/>
        <v>0</v>
      </c>
      <c r="CH194" s="79" t="str">
        <f>IF(ISBLANK(CC194), "", (POWER(CC194/VLOOKUP(CG194,Anthro_Calc!C:P,13,FALSE),VLOOKUP(CG194,Anthro_Calc!C:P,12,FALSE))-1) / (VLOOKUP(CG194,Anthro_Calc!C:P,14,FALSE)*VLOOKUP(CG194,Anthro_Calc!C:P,12,FALSE)))</f>
        <v/>
      </c>
      <c r="CI194" s="79" t="str">
        <f>IF(ISBLANK(CC194), "", -3 + (CC194 -VLOOKUP(CG194,Anthro_Calc!C:P,4,FALSE)) / (VLOOKUP(CG194,Anthro_Calc!C:P,5,FALSE) - VLOOKUP(CG194,Anthro_Calc!C:P,4,FALSE)))</f>
        <v/>
      </c>
      <c r="CJ194" s="79" t="str">
        <f>IF(ISBLANK(CC194), "", 3 + (CC194 -VLOOKUP(CG194,Anthro_Calc!C:P,10,FALSE)) / (VLOOKUP(CG194,Anthro_Calc!C:P,10,FALSE) - VLOOKUP(CG194,Anthro_Calc!C:P,9,FALSE)))</f>
        <v/>
      </c>
      <c r="CK194" s="129" t="str">
        <f t="shared" si="140"/>
        <v/>
      </c>
      <c r="CL194" s="117" t="str">
        <f t="shared" si="141"/>
        <v/>
      </c>
      <c r="CM194" s="104" t="str">
        <f t="shared" si="142"/>
        <v/>
      </c>
      <c r="CN194" s="77"/>
      <c r="CO194" s="71"/>
      <c r="CP194" s="74"/>
      <c r="CQ194" s="74"/>
      <c r="CR194" s="118" t="str">
        <f t="shared" si="110"/>
        <v/>
      </c>
      <c r="CS194" s="119">
        <f t="shared" si="143"/>
        <v>0</v>
      </c>
      <c r="CT194" s="119">
        <f t="shared" si="144"/>
        <v>0</v>
      </c>
      <c r="CU194" s="119" t="str">
        <f t="shared" si="145"/>
        <v>0</v>
      </c>
      <c r="CV194" s="119" t="str">
        <f>IF(ISBLANK(CQ194), "", (POWER(CQ194/VLOOKUP(CU194,Anthro_Calc!C:P,13,FALSE),VLOOKUP(CU194,Anthro_Calc!C:P,12,FALSE))-1) / (VLOOKUP(CU194,Anthro_Calc!C:P,14,FALSE)*VLOOKUP(CU194,Anthro_Calc!C:P,12,FALSE)))</f>
        <v/>
      </c>
      <c r="CW194" s="119" t="str">
        <f>IF(ISBLANK(CQ194), "", -3 + (CQ194 -VLOOKUP(CU194,Anthro_Calc!C:P,4,FALSE)) / (VLOOKUP(CU194,Anthro_Calc!C:P,5,FALSE) - VLOOKUP(CU194,Anthro_Calc!C:P,4,FALSE)))</f>
        <v/>
      </c>
      <c r="CX194" s="119" t="str">
        <f>IF(ISBLANK(CQ194), "", 3 + (CQ194 -VLOOKUP(CU194,Anthro_Calc!C:P,10,FALSE)) / (VLOOKUP(CU194,Anthro_Calc!C:P,10,FALSE) - VLOOKUP(CU194,Anthro_Calc!C:P,9,FALSE)))</f>
        <v/>
      </c>
      <c r="CY194" s="128" t="str">
        <f t="shared" si="146"/>
        <v/>
      </c>
      <c r="CZ194" s="117" t="str">
        <f t="shared" si="147"/>
        <v/>
      </c>
      <c r="DA194" s="104" t="str">
        <f t="shared" si="148"/>
        <v/>
      </c>
      <c r="DB194" s="135"/>
    </row>
    <row r="195" spans="1:106" s="80" customFormat="1" ht="15" customHeight="1">
      <c r="A195" s="134">
        <f t="shared" si="100"/>
        <v>191</v>
      </c>
      <c r="B195" s="66"/>
      <c r="C195" s="66"/>
      <c r="D195" s="66"/>
      <c r="E195" s="66"/>
      <c r="F195" s="66"/>
      <c r="G195" s="66"/>
      <c r="H195" s="66"/>
      <c r="I195" s="66"/>
      <c r="J195" s="66"/>
      <c r="K195" s="66"/>
      <c r="L195" s="66"/>
      <c r="M195" s="71"/>
      <c r="N195" s="69" t="str">
        <f t="shared" ca="1" si="111"/>
        <v/>
      </c>
      <c r="O195" s="70"/>
      <c r="P195" s="70"/>
      <c r="Q195" s="71"/>
      <c r="R195" s="82"/>
      <c r="S195" s="72" t="str">
        <f t="shared" si="112"/>
        <v/>
      </c>
      <c r="T195" s="72" t="str">
        <f t="shared" si="113"/>
        <v/>
      </c>
      <c r="U195" s="72" t="str">
        <f t="shared" si="114"/>
        <v/>
      </c>
      <c r="V195" s="72" t="str">
        <f>IF(ISBLANK(R195), "", (POWER(R195/VLOOKUP(U195,Anthro_Calc!C:P,13,FALSE),VLOOKUP(U195,Anthro_Calc!C:P,12,FALSE))-1) / (VLOOKUP(U195,Anthro_Calc!C:P,14,FALSE)*VLOOKUP(U195,Anthro_Calc!C:P,12,FALSE)))</f>
        <v/>
      </c>
      <c r="W195" s="72" t="str">
        <f>IF(ISBLANK(R195), "", -3 + (R195 -VLOOKUP(U195,Anthro_Calc!C:P,4,FALSE)) / (VLOOKUP(U195,Anthro_Calc!C:P,5,FALSE) - VLOOKUP(U195,Anthro_Calc!C:P,4,FALSE)))</f>
        <v/>
      </c>
      <c r="X195" s="72" t="str">
        <f>IF(ISBLANK(R195), "", 3 + (R195 -VLOOKUP(U195,Anthro_Calc!C:P,10,FALSE)) / (VLOOKUP(U195,Anthro_Calc!C:P,10,FALSE) - VLOOKUP(U195,Anthro_Calc!C:P,9,FALSE)))</f>
        <v/>
      </c>
      <c r="Y195" s="120" t="str">
        <f t="shared" si="115"/>
        <v/>
      </c>
      <c r="Z195" s="117" t="str">
        <f t="shared" si="116"/>
        <v/>
      </c>
      <c r="AA195" s="104" t="str">
        <f t="shared" si="117"/>
        <v/>
      </c>
      <c r="AB195" s="71"/>
      <c r="AC195" s="74"/>
      <c r="AD195" s="78"/>
      <c r="AE195" s="75" t="str">
        <f t="shared" si="118"/>
        <v/>
      </c>
      <c r="AF195" s="72">
        <f t="shared" si="119"/>
        <v>0</v>
      </c>
      <c r="AG195" s="72">
        <f t="shared" si="120"/>
        <v>0</v>
      </c>
      <c r="AH195" s="72" t="str">
        <f t="shared" si="121"/>
        <v>0</v>
      </c>
      <c r="AI195" s="72" t="str">
        <f>IF(ISBLANK(AD195), "", (POWER(AD195/VLOOKUP(AH195,Anthro_Calc!C:P,13,FALSE),VLOOKUP(AH195,Anthro_Calc!C:P,12,FALSE))-1) / (VLOOKUP(AH195,Anthro_Calc!C:P,14,FALSE)*VLOOKUP(AH195,Anthro_Calc!C:P,12,FALSE)))</f>
        <v/>
      </c>
      <c r="AJ195" s="72" t="str">
        <f>IF(ISBLANK(AD195), "", -3 + (AD195 -VLOOKUP(AH195,Anthro_Calc!C:P,4,FALSE)) / (VLOOKUP(AH195,Anthro_Calc!C:P,5,FALSE) - VLOOKUP(AH195,Anthro_Calc!C:P,4,FALSE)))</f>
        <v/>
      </c>
      <c r="AK195" s="72" t="str">
        <f>IF(ISBLANK(AD195), "", 3 + (AD195 -VLOOKUP(AH195,Anthro_Calc!C:P,10,FALSE)) / (VLOOKUP(AH195,Anthro_Calc!C:P,10,FALSE) - VLOOKUP(AH195,Anthro_Calc!C:P,9,FALSE)))</f>
        <v/>
      </c>
      <c r="AL195" s="120" t="str">
        <f t="shared" si="122"/>
        <v/>
      </c>
      <c r="AM195" s="117" t="str">
        <f t="shared" si="123"/>
        <v/>
      </c>
      <c r="AN195" s="104" t="str">
        <f t="shared" si="124"/>
        <v/>
      </c>
      <c r="AO195" s="76" t="str">
        <f t="shared" si="101"/>
        <v/>
      </c>
      <c r="AP195" s="77"/>
      <c r="AQ195" s="77" t="str">
        <f t="shared" si="125"/>
        <v/>
      </c>
      <c r="AR195" s="71"/>
      <c r="AS195" s="74"/>
      <c r="AT195" s="82"/>
      <c r="AU195" s="75" t="str">
        <f t="shared" si="102"/>
        <v/>
      </c>
      <c r="AV195" s="72">
        <f t="shared" si="126"/>
        <v>0</v>
      </c>
      <c r="AW195" s="72">
        <f t="shared" si="127"/>
        <v>0</v>
      </c>
      <c r="AX195" s="72" t="str">
        <f t="shared" si="128"/>
        <v>0</v>
      </c>
      <c r="AY195" s="72" t="str">
        <f>IF(ISBLANK(AT195), "", (POWER(AT195/VLOOKUP(AX195,Anthro_Calc!C:P,13,FALSE),VLOOKUP(AX195,Anthro_Calc!C:P,12,FALSE))-1) / (VLOOKUP(AX195,Anthro_Calc!C:P,14,FALSE)*VLOOKUP(AX195,Anthro_Calc!C:P,12,FALSE)))</f>
        <v/>
      </c>
      <c r="AZ195" s="72" t="str">
        <f>IF(ISBLANK(AT195), "", -3 + (AT195 -VLOOKUP(AX195,Anthro_Calc!C:P,4,FALSE)) / (VLOOKUP(AX195,Anthro_Calc!C:P,5,FALSE) - VLOOKUP(AX195,Anthro_Calc!C:P,4,FALSE)))</f>
        <v/>
      </c>
      <c r="BA195" s="72" t="str">
        <f>IF(ISBLANK(AT195), "", 3 + (AT195 -VLOOKUP(AX195,Anthro_Calc!C:P,10,FALSE)) / (VLOOKUP(AX195,Anthro_Calc!C:P,10,FALSE) - VLOOKUP(AX195,Anthro_Calc!C:P,9,FALSE)))</f>
        <v/>
      </c>
      <c r="BB195" s="120" t="str">
        <f t="shared" si="129"/>
        <v/>
      </c>
      <c r="BC195" s="117" t="str">
        <f t="shared" si="130"/>
        <v/>
      </c>
      <c r="BD195" s="104" t="str">
        <f t="shared" si="103"/>
        <v/>
      </c>
      <c r="BE195" s="76" t="str">
        <f t="shared" si="104"/>
        <v/>
      </c>
      <c r="BF195" s="73" t="str">
        <f t="shared" si="131"/>
        <v/>
      </c>
      <c r="BG195" s="73" t="str">
        <f t="shared" si="105"/>
        <v/>
      </c>
      <c r="BH195" s="77"/>
      <c r="BI195" s="133"/>
      <c r="BJ195" s="71"/>
      <c r="BK195" s="74"/>
      <c r="BL195" s="78"/>
      <c r="BM195" s="75" t="str">
        <f t="shared" si="106"/>
        <v/>
      </c>
      <c r="BN195" s="72">
        <f t="shared" si="132"/>
        <v>0</v>
      </c>
      <c r="BO195" s="72">
        <f t="shared" si="149"/>
        <v>0</v>
      </c>
      <c r="BP195" s="72" t="str">
        <f t="shared" si="133"/>
        <v>0</v>
      </c>
      <c r="BQ195" s="72" t="str">
        <f>IF(ISBLANK(BL195), "", (POWER(BL195/VLOOKUP(BP195,Anthro_Calc!C:P,13,FALSE),VLOOKUP(BP195,Anthro_Calc!C:P,12,FALSE))-1) / (VLOOKUP(BP195,Anthro_Calc!C:P,14,FALSE)*VLOOKUP(BP195,Anthro_Calc!C:P,12,FALSE)))</f>
        <v/>
      </c>
      <c r="BR195" s="72" t="str">
        <f>IF(ISBLANK(BL195), "", -3 + (BL195 -VLOOKUP(BP195,Anthro_Calc!C:P,4,FALSE)) / (VLOOKUP(BP195,Anthro_Calc!C:P,5,FALSE) - VLOOKUP(BP195,Anthro_Calc!C:P,4,FALSE)))</f>
        <v/>
      </c>
      <c r="BS195" s="72" t="str">
        <f>IF(ISBLANK(BL195), "", 3 + (BL195 -VLOOKUP(BP195,Anthro_Calc!C:P,10,FALSE)) / (VLOOKUP(BP195,Anthro_Calc!C:P,10,FALSE) - VLOOKUP(BP195,Anthro_Calc!C:P,9,FALSE)))</f>
        <v/>
      </c>
      <c r="BT195" s="120" t="str">
        <f t="shared" si="134"/>
        <v/>
      </c>
      <c r="BU195" s="117" t="str">
        <f t="shared" si="135"/>
        <v/>
      </c>
      <c r="BV195" s="104" t="str">
        <f t="shared" si="136"/>
        <v/>
      </c>
      <c r="BW195" s="73" t="str">
        <f t="shared" si="107"/>
        <v/>
      </c>
      <c r="BX195" s="77"/>
      <c r="BY195" s="73" t="str">
        <f>IF(ISBLANK(BL195), "", VLOOKUP(Z195&amp;" "&amp;BV195&amp;" "&amp;BW195,Graduation_Criteria!$D$2:$E$34,2,FALSE))</f>
        <v/>
      </c>
      <c r="BZ195" s="73" t="str">
        <f t="shared" si="108"/>
        <v/>
      </c>
      <c r="CA195" s="71"/>
      <c r="CB195" s="74"/>
      <c r="CC195" s="74"/>
      <c r="CD195" s="115" t="str">
        <f t="shared" si="109"/>
        <v/>
      </c>
      <c r="CE195" s="79">
        <f t="shared" si="137"/>
        <v>0</v>
      </c>
      <c r="CF195" s="79">
        <f t="shared" si="138"/>
        <v>0</v>
      </c>
      <c r="CG195" s="79" t="str">
        <f t="shared" si="139"/>
        <v>0</v>
      </c>
      <c r="CH195" s="79" t="str">
        <f>IF(ISBLANK(CC195), "", (POWER(CC195/VLOOKUP(CG195,Anthro_Calc!C:P,13,FALSE),VLOOKUP(CG195,Anthro_Calc!C:P,12,FALSE))-1) / (VLOOKUP(CG195,Anthro_Calc!C:P,14,FALSE)*VLOOKUP(CG195,Anthro_Calc!C:P,12,FALSE)))</f>
        <v/>
      </c>
      <c r="CI195" s="79" t="str">
        <f>IF(ISBLANK(CC195), "", -3 + (CC195 -VLOOKUP(CG195,Anthro_Calc!C:P,4,FALSE)) / (VLOOKUP(CG195,Anthro_Calc!C:P,5,FALSE) - VLOOKUP(CG195,Anthro_Calc!C:P,4,FALSE)))</f>
        <v/>
      </c>
      <c r="CJ195" s="79" t="str">
        <f>IF(ISBLANK(CC195), "", 3 + (CC195 -VLOOKUP(CG195,Anthro_Calc!C:P,10,FALSE)) / (VLOOKUP(CG195,Anthro_Calc!C:P,10,FALSE) - VLOOKUP(CG195,Anthro_Calc!C:P,9,FALSE)))</f>
        <v/>
      </c>
      <c r="CK195" s="129" t="str">
        <f t="shared" si="140"/>
        <v/>
      </c>
      <c r="CL195" s="117" t="str">
        <f t="shared" si="141"/>
        <v/>
      </c>
      <c r="CM195" s="104" t="str">
        <f t="shared" si="142"/>
        <v/>
      </c>
      <c r="CN195" s="77"/>
      <c r="CO195" s="71"/>
      <c r="CP195" s="74"/>
      <c r="CQ195" s="74"/>
      <c r="CR195" s="118" t="str">
        <f t="shared" si="110"/>
        <v/>
      </c>
      <c r="CS195" s="119">
        <f t="shared" si="143"/>
        <v>0</v>
      </c>
      <c r="CT195" s="119">
        <f t="shared" si="144"/>
        <v>0</v>
      </c>
      <c r="CU195" s="119" t="str">
        <f t="shared" si="145"/>
        <v>0</v>
      </c>
      <c r="CV195" s="119" t="str">
        <f>IF(ISBLANK(CQ195), "", (POWER(CQ195/VLOOKUP(CU195,Anthro_Calc!C:P,13,FALSE),VLOOKUP(CU195,Anthro_Calc!C:P,12,FALSE))-1) / (VLOOKUP(CU195,Anthro_Calc!C:P,14,FALSE)*VLOOKUP(CU195,Anthro_Calc!C:P,12,FALSE)))</f>
        <v/>
      </c>
      <c r="CW195" s="119" t="str">
        <f>IF(ISBLANK(CQ195), "", -3 + (CQ195 -VLOOKUP(CU195,Anthro_Calc!C:P,4,FALSE)) / (VLOOKUP(CU195,Anthro_Calc!C:P,5,FALSE) - VLOOKUP(CU195,Anthro_Calc!C:P,4,FALSE)))</f>
        <v/>
      </c>
      <c r="CX195" s="119" t="str">
        <f>IF(ISBLANK(CQ195), "", 3 + (CQ195 -VLOOKUP(CU195,Anthro_Calc!C:P,10,FALSE)) / (VLOOKUP(CU195,Anthro_Calc!C:P,10,FALSE) - VLOOKUP(CU195,Anthro_Calc!C:P,9,FALSE)))</f>
        <v/>
      </c>
      <c r="CY195" s="128" t="str">
        <f t="shared" si="146"/>
        <v/>
      </c>
      <c r="CZ195" s="117" t="str">
        <f t="shared" si="147"/>
        <v/>
      </c>
      <c r="DA195" s="104" t="str">
        <f t="shared" si="148"/>
        <v/>
      </c>
      <c r="DB195" s="135"/>
    </row>
    <row r="196" spans="1:106" s="80" customFormat="1" ht="15" customHeight="1">
      <c r="A196" s="134">
        <f t="shared" si="100"/>
        <v>192</v>
      </c>
      <c r="B196" s="66"/>
      <c r="C196" s="66"/>
      <c r="D196" s="66"/>
      <c r="E196" s="66"/>
      <c r="F196" s="66"/>
      <c r="G196" s="66"/>
      <c r="H196" s="66"/>
      <c r="I196" s="66"/>
      <c r="J196" s="66"/>
      <c r="K196" s="66"/>
      <c r="L196" s="66"/>
      <c r="M196" s="71"/>
      <c r="N196" s="69" t="str">
        <f t="shared" ca="1" si="111"/>
        <v/>
      </c>
      <c r="O196" s="70"/>
      <c r="P196" s="70"/>
      <c r="Q196" s="71"/>
      <c r="R196" s="82"/>
      <c r="S196" s="72" t="str">
        <f t="shared" si="112"/>
        <v/>
      </c>
      <c r="T196" s="72" t="str">
        <f t="shared" si="113"/>
        <v/>
      </c>
      <c r="U196" s="72" t="str">
        <f t="shared" si="114"/>
        <v/>
      </c>
      <c r="V196" s="72" t="str">
        <f>IF(ISBLANK(R196), "", (POWER(R196/VLOOKUP(U196,Anthro_Calc!C:P,13,FALSE),VLOOKUP(U196,Anthro_Calc!C:P,12,FALSE))-1) / (VLOOKUP(U196,Anthro_Calc!C:P,14,FALSE)*VLOOKUP(U196,Anthro_Calc!C:P,12,FALSE)))</f>
        <v/>
      </c>
      <c r="W196" s="72" t="str">
        <f>IF(ISBLANK(R196), "", -3 + (R196 -VLOOKUP(U196,Anthro_Calc!C:P,4,FALSE)) / (VLOOKUP(U196,Anthro_Calc!C:P,5,FALSE) - VLOOKUP(U196,Anthro_Calc!C:P,4,FALSE)))</f>
        <v/>
      </c>
      <c r="X196" s="72" t="str">
        <f>IF(ISBLANK(R196), "", 3 + (R196 -VLOOKUP(U196,Anthro_Calc!C:P,10,FALSE)) / (VLOOKUP(U196,Anthro_Calc!C:P,10,FALSE) - VLOOKUP(U196,Anthro_Calc!C:P,9,FALSE)))</f>
        <v/>
      </c>
      <c r="Y196" s="120" t="str">
        <f t="shared" si="115"/>
        <v/>
      </c>
      <c r="Z196" s="117" t="str">
        <f t="shared" si="116"/>
        <v/>
      </c>
      <c r="AA196" s="104" t="str">
        <f t="shared" si="117"/>
        <v/>
      </c>
      <c r="AB196" s="71"/>
      <c r="AC196" s="74"/>
      <c r="AD196" s="78"/>
      <c r="AE196" s="75" t="str">
        <f t="shared" si="118"/>
        <v/>
      </c>
      <c r="AF196" s="72">
        <f t="shared" si="119"/>
        <v>0</v>
      </c>
      <c r="AG196" s="72">
        <f t="shared" si="120"/>
        <v>0</v>
      </c>
      <c r="AH196" s="72" t="str">
        <f t="shared" si="121"/>
        <v>0</v>
      </c>
      <c r="AI196" s="72" t="str">
        <f>IF(ISBLANK(AD196), "", (POWER(AD196/VLOOKUP(AH196,Anthro_Calc!C:P,13,FALSE),VLOOKUP(AH196,Anthro_Calc!C:P,12,FALSE))-1) / (VLOOKUP(AH196,Anthro_Calc!C:P,14,FALSE)*VLOOKUP(AH196,Anthro_Calc!C:P,12,FALSE)))</f>
        <v/>
      </c>
      <c r="AJ196" s="72" t="str">
        <f>IF(ISBLANK(AD196), "", -3 + (AD196 -VLOOKUP(AH196,Anthro_Calc!C:P,4,FALSE)) / (VLOOKUP(AH196,Anthro_Calc!C:P,5,FALSE) - VLOOKUP(AH196,Anthro_Calc!C:P,4,FALSE)))</f>
        <v/>
      </c>
      <c r="AK196" s="72" t="str">
        <f>IF(ISBLANK(AD196), "", 3 + (AD196 -VLOOKUP(AH196,Anthro_Calc!C:P,10,FALSE)) / (VLOOKUP(AH196,Anthro_Calc!C:P,10,FALSE) - VLOOKUP(AH196,Anthro_Calc!C:P,9,FALSE)))</f>
        <v/>
      </c>
      <c r="AL196" s="120" t="str">
        <f t="shared" si="122"/>
        <v/>
      </c>
      <c r="AM196" s="117" t="str">
        <f t="shared" si="123"/>
        <v/>
      </c>
      <c r="AN196" s="104" t="str">
        <f t="shared" si="124"/>
        <v/>
      </c>
      <c r="AO196" s="76" t="str">
        <f t="shared" si="101"/>
        <v/>
      </c>
      <c r="AP196" s="77"/>
      <c r="AQ196" s="77" t="str">
        <f t="shared" si="125"/>
        <v/>
      </c>
      <c r="AR196" s="71"/>
      <c r="AS196" s="74"/>
      <c r="AT196" s="82"/>
      <c r="AU196" s="75" t="str">
        <f t="shared" si="102"/>
        <v/>
      </c>
      <c r="AV196" s="72">
        <f t="shared" si="126"/>
        <v>0</v>
      </c>
      <c r="AW196" s="72">
        <f t="shared" si="127"/>
        <v>0</v>
      </c>
      <c r="AX196" s="72" t="str">
        <f t="shared" si="128"/>
        <v>0</v>
      </c>
      <c r="AY196" s="72" t="str">
        <f>IF(ISBLANK(AT196), "", (POWER(AT196/VLOOKUP(AX196,Anthro_Calc!C:P,13,FALSE),VLOOKUP(AX196,Anthro_Calc!C:P,12,FALSE))-1) / (VLOOKUP(AX196,Anthro_Calc!C:P,14,FALSE)*VLOOKUP(AX196,Anthro_Calc!C:P,12,FALSE)))</f>
        <v/>
      </c>
      <c r="AZ196" s="72" t="str">
        <f>IF(ISBLANK(AT196), "", -3 + (AT196 -VLOOKUP(AX196,Anthro_Calc!C:P,4,FALSE)) / (VLOOKUP(AX196,Anthro_Calc!C:P,5,FALSE) - VLOOKUP(AX196,Anthro_Calc!C:P,4,FALSE)))</f>
        <v/>
      </c>
      <c r="BA196" s="72" t="str">
        <f>IF(ISBLANK(AT196), "", 3 + (AT196 -VLOOKUP(AX196,Anthro_Calc!C:P,10,FALSE)) / (VLOOKUP(AX196,Anthro_Calc!C:P,10,FALSE) - VLOOKUP(AX196,Anthro_Calc!C:P,9,FALSE)))</f>
        <v/>
      </c>
      <c r="BB196" s="120" t="str">
        <f t="shared" si="129"/>
        <v/>
      </c>
      <c r="BC196" s="117" t="str">
        <f t="shared" si="130"/>
        <v/>
      </c>
      <c r="BD196" s="104" t="str">
        <f t="shared" si="103"/>
        <v/>
      </c>
      <c r="BE196" s="76" t="str">
        <f t="shared" si="104"/>
        <v/>
      </c>
      <c r="BF196" s="73" t="str">
        <f t="shared" si="131"/>
        <v/>
      </c>
      <c r="BG196" s="73" t="str">
        <f t="shared" si="105"/>
        <v/>
      </c>
      <c r="BH196" s="77"/>
      <c r="BI196" s="133"/>
      <c r="BJ196" s="71"/>
      <c r="BK196" s="74"/>
      <c r="BL196" s="78"/>
      <c r="BM196" s="75" t="str">
        <f t="shared" si="106"/>
        <v/>
      </c>
      <c r="BN196" s="72">
        <f t="shared" si="132"/>
        <v>0</v>
      </c>
      <c r="BO196" s="72">
        <f t="shared" si="149"/>
        <v>0</v>
      </c>
      <c r="BP196" s="72" t="str">
        <f t="shared" si="133"/>
        <v>0</v>
      </c>
      <c r="BQ196" s="72" t="str">
        <f>IF(ISBLANK(BL196), "", (POWER(BL196/VLOOKUP(BP196,Anthro_Calc!C:P,13,FALSE),VLOOKUP(BP196,Anthro_Calc!C:P,12,FALSE))-1) / (VLOOKUP(BP196,Anthro_Calc!C:P,14,FALSE)*VLOOKUP(BP196,Anthro_Calc!C:P,12,FALSE)))</f>
        <v/>
      </c>
      <c r="BR196" s="72" t="str">
        <f>IF(ISBLANK(BL196), "", -3 + (BL196 -VLOOKUP(BP196,Anthro_Calc!C:P,4,FALSE)) / (VLOOKUP(BP196,Anthro_Calc!C:P,5,FALSE) - VLOOKUP(BP196,Anthro_Calc!C:P,4,FALSE)))</f>
        <v/>
      </c>
      <c r="BS196" s="72" t="str">
        <f>IF(ISBLANK(BL196), "", 3 + (BL196 -VLOOKUP(BP196,Anthro_Calc!C:P,10,FALSE)) / (VLOOKUP(BP196,Anthro_Calc!C:P,10,FALSE) - VLOOKUP(BP196,Anthro_Calc!C:P,9,FALSE)))</f>
        <v/>
      </c>
      <c r="BT196" s="120" t="str">
        <f t="shared" si="134"/>
        <v/>
      </c>
      <c r="BU196" s="117" t="str">
        <f t="shared" si="135"/>
        <v/>
      </c>
      <c r="BV196" s="104" t="str">
        <f t="shared" si="136"/>
        <v/>
      </c>
      <c r="BW196" s="73" t="str">
        <f t="shared" si="107"/>
        <v/>
      </c>
      <c r="BX196" s="77"/>
      <c r="BY196" s="73" t="str">
        <f>IF(ISBLANK(BL196), "", VLOOKUP(Z196&amp;" "&amp;BV196&amp;" "&amp;BW196,Graduation_Criteria!$D$2:$E$34,2,FALSE))</f>
        <v/>
      </c>
      <c r="BZ196" s="73" t="str">
        <f t="shared" si="108"/>
        <v/>
      </c>
      <c r="CA196" s="71"/>
      <c r="CB196" s="74"/>
      <c r="CC196" s="74"/>
      <c r="CD196" s="115" t="str">
        <f t="shared" si="109"/>
        <v/>
      </c>
      <c r="CE196" s="79">
        <f t="shared" si="137"/>
        <v>0</v>
      </c>
      <c r="CF196" s="79">
        <f t="shared" si="138"/>
        <v>0</v>
      </c>
      <c r="CG196" s="79" t="str">
        <f t="shared" si="139"/>
        <v>0</v>
      </c>
      <c r="CH196" s="79" t="str">
        <f>IF(ISBLANK(CC196), "", (POWER(CC196/VLOOKUP(CG196,Anthro_Calc!C:P,13,FALSE),VLOOKUP(CG196,Anthro_Calc!C:P,12,FALSE))-1) / (VLOOKUP(CG196,Anthro_Calc!C:P,14,FALSE)*VLOOKUP(CG196,Anthro_Calc!C:P,12,FALSE)))</f>
        <v/>
      </c>
      <c r="CI196" s="79" t="str">
        <f>IF(ISBLANK(CC196), "", -3 + (CC196 -VLOOKUP(CG196,Anthro_Calc!C:P,4,FALSE)) / (VLOOKUP(CG196,Anthro_Calc!C:P,5,FALSE) - VLOOKUP(CG196,Anthro_Calc!C:P,4,FALSE)))</f>
        <v/>
      </c>
      <c r="CJ196" s="79" t="str">
        <f>IF(ISBLANK(CC196), "", 3 + (CC196 -VLOOKUP(CG196,Anthro_Calc!C:P,10,FALSE)) / (VLOOKUP(CG196,Anthro_Calc!C:P,10,FALSE) - VLOOKUP(CG196,Anthro_Calc!C:P,9,FALSE)))</f>
        <v/>
      </c>
      <c r="CK196" s="129" t="str">
        <f t="shared" si="140"/>
        <v/>
      </c>
      <c r="CL196" s="117" t="str">
        <f t="shared" si="141"/>
        <v/>
      </c>
      <c r="CM196" s="104" t="str">
        <f t="shared" si="142"/>
        <v/>
      </c>
      <c r="CN196" s="77"/>
      <c r="CO196" s="71"/>
      <c r="CP196" s="74"/>
      <c r="CQ196" s="74"/>
      <c r="CR196" s="118" t="str">
        <f t="shared" si="110"/>
        <v/>
      </c>
      <c r="CS196" s="119">
        <f t="shared" si="143"/>
        <v>0</v>
      </c>
      <c r="CT196" s="119">
        <f t="shared" si="144"/>
        <v>0</v>
      </c>
      <c r="CU196" s="119" t="str">
        <f t="shared" si="145"/>
        <v>0</v>
      </c>
      <c r="CV196" s="119" t="str">
        <f>IF(ISBLANK(CQ196), "", (POWER(CQ196/VLOOKUP(CU196,Anthro_Calc!C:P,13,FALSE),VLOOKUP(CU196,Anthro_Calc!C:P,12,FALSE))-1) / (VLOOKUP(CU196,Anthro_Calc!C:P,14,FALSE)*VLOOKUP(CU196,Anthro_Calc!C:P,12,FALSE)))</f>
        <v/>
      </c>
      <c r="CW196" s="119" t="str">
        <f>IF(ISBLANK(CQ196), "", -3 + (CQ196 -VLOOKUP(CU196,Anthro_Calc!C:P,4,FALSE)) / (VLOOKUP(CU196,Anthro_Calc!C:P,5,FALSE) - VLOOKUP(CU196,Anthro_Calc!C:P,4,FALSE)))</f>
        <v/>
      </c>
      <c r="CX196" s="119" t="str">
        <f>IF(ISBLANK(CQ196), "", 3 + (CQ196 -VLOOKUP(CU196,Anthro_Calc!C:P,10,FALSE)) / (VLOOKUP(CU196,Anthro_Calc!C:P,10,FALSE) - VLOOKUP(CU196,Anthro_Calc!C:P,9,FALSE)))</f>
        <v/>
      </c>
      <c r="CY196" s="128" t="str">
        <f t="shared" si="146"/>
        <v/>
      </c>
      <c r="CZ196" s="117" t="str">
        <f t="shared" si="147"/>
        <v/>
      </c>
      <c r="DA196" s="104" t="str">
        <f t="shared" si="148"/>
        <v/>
      </c>
      <c r="DB196" s="135"/>
    </row>
    <row r="197" spans="1:106" s="80" customFormat="1" ht="15" customHeight="1">
      <c r="A197" s="134">
        <f t="shared" ref="A197:A260" si="150">ROW()-4</f>
        <v>193</v>
      </c>
      <c r="B197" s="66"/>
      <c r="C197" s="66"/>
      <c r="D197" s="66"/>
      <c r="E197" s="66"/>
      <c r="F197" s="66"/>
      <c r="G197" s="66"/>
      <c r="H197" s="66"/>
      <c r="I197" s="66"/>
      <c r="J197" s="66"/>
      <c r="K197" s="66"/>
      <c r="L197" s="66"/>
      <c r="M197" s="71"/>
      <c r="N197" s="69" t="str">
        <f t="shared" ca="1" si="111"/>
        <v/>
      </c>
      <c r="O197" s="70"/>
      <c r="P197" s="70"/>
      <c r="Q197" s="71"/>
      <c r="R197" s="82"/>
      <c r="S197" s="72" t="str">
        <f t="shared" si="112"/>
        <v/>
      </c>
      <c r="T197" s="72" t="str">
        <f t="shared" si="113"/>
        <v/>
      </c>
      <c r="U197" s="72" t="str">
        <f t="shared" si="114"/>
        <v/>
      </c>
      <c r="V197" s="72" t="str">
        <f>IF(ISBLANK(R197), "", (POWER(R197/VLOOKUP(U197,Anthro_Calc!C:P,13,FALSE),VLOOKUP(U197,Anthro_Calc!C:P,12,FALSE))-1) / (VLOOKUP(U197,Anthro_Calc!C:P,14,FALSE)*VLOOKUP(U197,Anthro_Calc!C:P,12,FALSE)))</f>
        <v/>
      </c>
      <c r="W197" s="72" t="str">
        <f>IF(ISBLANK(R197), "", -3 + (R197 -VLOOKUP(U197,Anthro_Calc!C:P,4,FALSE)) / (VLOOKUP(U197,Anthro_Calc!C:P,5,FALSE) - VLOOKUP(U197,Anthro_Calc!C:P,4,FALSE)))</f>
        <v/>
      </c>
      <c r="X197" s="72" t="str">
        <f>IF(ISBLANK(R197), "", 3 + (R197 -VLOOKUP(U197,Anthro_Calc!C:P,10,FALSE)) / (VLOOKUP(U197,Anthro_Calc!C:P,10,FALSE) - VLOOKUP(U197,Anthro_Calc!C:P,9,FALSE)))</f>
        <v/>
      </c>
      <c r="Y197" s="120" t="str">
        <f t="shared" si="115"/>
        <v/>
      </c>
      <c r="Z197" s="117" t="str">
        <f t="shared" si="116"/>
        <v/>
      </c>
      <c r="AA197" s="104" t="str">
        <f t="shared" si="117"/>
        <v/>
      </c>
      <c r="AB197" s="71"/>
      <c r="AC197" s="74"/>
      <c r="AD197" s="78"/>
      <c r="AE197" s="75" t="str">
        <f t="shared" si="118"/>
        <v/>
      </c>
      <c r="AF197" s="72">
        <f t="shared" si="119"/>
        <v>0</v>
      </c>
      <c r="AG197" s="72">
        <f t="shared" si="120"/>
        <v>0</v>
      </c>
      <c r="AH197" s="72" t="str">
        <f t="shared" si="121"/>
        <v>0</v>
      </c>
      <c r="AI197" s="72" t="str">
        <f>IF(ISBLANK(AD197), "", (POWER(AD197/VLOOKUP(AH197,Anthro_Calc!C:P,13,FALSE),VLOOKUP(AH197,Anthro_Calc!C:P,12,FALSE))-1) / (VLOOKUP(AH197,Anthro_Calc!C:P,14,FALSE)*VLOOKUP(AH197,Anthro_Calc!C:P,12,FALSE)))</f>
        <v/>
      </c>
      <c r="AJ197" s="72" t="str">
        <f>IF(ISBLANK(AD197), "", -3 + (AD197 -VLOOKUP(AH197,Anthro_Calc!C:P,4,FALSE)) / (VLOOKUP(AH197,Anthro_Calc!C:P,5,FALSE) - VLOOKUP(AH197,Anthro_Calc!C:P,4,FALSE)))</f>
        <v/>
      </c>
      <c r="AK197" s="72" t="str">
        <f>IF(ISBLANK(AD197), "", 3 + (AD197 -VLOOKUP(AH197,Anthro_Calc!C:P,10,FALSE)) / (VLOOKUP(AH197,Anthro_Calc!C:P,10,FALSE) - VLOOKUP(AH197,Anthro_Calc!C:P,9,FALSE)))</f>
        <v/>
      </c>
      <c r="AL197" s="120" t="str">
        <f t="shared" si="122"/>
        <v/>
      </c>
      <c r="AM197" s="117" t="str">
        <f t="shared" si="123"/>
        <v/>
      </c>
      <c r="AN197" s="104" t="str">
        <f t="shared" si="124"/>
        <v/>
      </c>
      <c r="AO197" s="76" t="str">
        <f t="shared" ref="AO197:AO260" si="151">IF(ISBLANK(AD197), "", IF(AE197&gt;=200,"Yes",IF(AD197&gt;0,"No","")))</f>
        <v/>
      </c>
      <c r="AP197" s="77"/>
      <c r="AQ197" s="77" t="str">
        <f t="shared" si="125"/>
        <v/>
      </c>
      <c r="AR197" s="71"/>
      <c r="AS197" s="74"/>
      <c r="AT197" s="82"/>
      <c r="AU197" s="75" t="str">
        <f t="shared" ref="AU197:AU260" si="152">IF(ISBLANK(AT197), "", ROUND((AT197-R197)*1000, 0))</f>
        <v/>
      </c>
      <c r="AV197" s="72">
        <f t="shared" si="126"/>
        <v>0</v>
      </c>
      <c r="AW197" s="72">
        <f t="shared" si="127"/>
        <v>0</v>
      </c>
      <c r="AX197" s="72" t="str">
        <f t="shared" si="128"/>
        <v>0</v>
      </c>
      <c r="AY197" s="72" t="str">
        <f>IF(ISBLANK(AT197), "", (POWER(AT197/VLOOKUP(AX197,Anthro_Calc!C:P,13,FALSE),VLOOKUP(AX197,Anthro_Calc!C:P,12,FALSE))-1) / (VLOOKUP(AX197,Anthro_Calc!C:P,14,FALSE)*VLOOKUP(AX197,Anthro_Calc!C:P,12,FALSE)))</f>
        <v/>
      </c>
      <c r="AZ197" s="72" t="str">
        <f>IF(ISBLANK(AT197), "", -3 + (AT197 -VLOOKUP(AX197,Anthro_Calc!C:P,4,FALSE)) / (VLOOKUP(AX197,Anthro_Calc!C:P,5,FALSE) - VLOOKUP(AX197,Anthro_Calc!C:P,4,FALSE)))</f>
        <v/>
      </c>
      <c r="BA197" s="72" t="str">
        <f>IF(ISBLANK(AT197), "", 3 + (AT197 -VLOOKUP(AX197,Anthro_Calc!C:P,10,FALSE)) / (VLOOKUP(AX197,Anthro_Calc!C:P,10,FALSE) - VLOOKUP(AX197,Anthro_Calc!C:P,9,FALSE)))</f>
        <v/>
      </c>
      <c r="BB197" s="120" t="str">
        <f t="shared" si="129"/>
        <v/>
      </c>
      <c r="BC197" s="117" t="str">
        <f t="shared" si="130"/>
        <v/>
      </c>
      <c r="BD197" s="104" t="str">
        <f t="shared" ref="BD197:BD260" si="153">IF(AND(ISERROR(FIND("Mild",$D$2)),BC197="MILD"),"NORMAL",BC197)</f>
        <v/>
      </c>
      <c r="BE197" s="76" t="str">
        <f t="shared" ref="BE197:BE260" si="154">IF(ISBLANK(AT197), "", IF(AU197&gt;=400,"Yes",IF(AT197&gt;0,"No","")))</f>
        <v/>
      </c>
      <c r="BF197" s="73" t="str">
        <f t="shared" si="131"/>
        <v/>
      </c>
      <c r="BG197" s="73" t="str">
        <f t="shared" ref="BG197:BG260" si="155">IF(AND(BE197="No", OR(O197=2, O197=3)), "Refer child to health centre", IF(ISBLANK(AT197), "", "Continue to Monitor"))</f>
        <v/>
      </c>
      <c r="BH197" s="77"/>
      <c r="BI197" s="133"/>
      <c r="BJ197" s="71"/>
      <c r="BK197" s="74"/>
      <c r="BL197" s="78"/>
      <c r="BM197" s="75" t="str">
        <f t="shared" ref="BM197:BM260" si="156">IF(ISBLANK(BL197), "", ROUND((BL197-R197)*1000, 0))</f>
        <v/>
      </c>
      <c r="BN197" s="72">
        <f t="shared" si="132"/>
        <v>0</v>
      </c>
      <c r="BO197" s="72">
        <f t="shared" si="149"/>
        <v>0</v>
      </c>
      <c r="BP197" s="72" t="str">
        <f t="shared" si="133"/>
        <v>0</v>
      </c>
      <c r="BQ197" s="72" t="str">
        <f>IF(ISBLANK(BL197), "", (POWER(BL197/VLOOKUP(BP197,Anthro_Calc!C:P,13,FALSE),VLOOKUP(BP197,Anthro_Calc!C:P,12,FALSE))-1) / (VLOOKUP(BP197,Anthro_Calc!C:P,14,FALSE)*VLOOKUP(BP197,Anthro_Calc!C:P,12,FALSE)))</f>
        <v/>
      </c>
      <c r="BR197" s="72" t="str">
        <f>IF(ISBLANK(BL197), "", -3 + (BL197 -VLOOKUP(BP197,Anthro_Calc!C:P,4,FALSE)) / (VLOOKUP(BP197,Anthro_Calc!C:P,5,FALSE) - VLOOKUP(BP197,Anthro_Calc!C:P,4,FALSE)))</f>
        <v/>
      </c>
      <c r="BS197" s="72" t="str">
        <f>IF(ISBLANK(BL197), "", 3 + (BL197 -VLOOKUP(BP197,Anthro_Calc!C:P,10,FALSE)) / (VLOOKUP(BP197,Anthro_Calc!C:P,10,FALSE) - VLOOKUP(BP197,Anthro_Calc!C:P,9,FALSE)))</f>
        <v/>
      </c>
      <c r="BT197" s="120" t="str">
        <f t="shared" si="134"/>
        <v/>
      </c>
      <c r="BU197" s="117" t="str">
        <f t="shared" si="135"/>
        <v/>
      </c>
      <c r="BV197" s="104" t="str">
        <f t="shared" si="136"/>
        <v/>
      </c>
      <c r="BW197" s="73" t="str">
        <f t="shared" ref="BW197:BW260" si="157">IF(ISBLANK(BL197), "", IF(BM197&gt;=900,"Yes",IF(BL197&gt;0,"No","")))</f>
        <v/>
      </c>
      <c r="BX197" s="77"/>
      <c r="BY197" s="73" t="str">
        <f>IF(ISBLANK(BL197), "", VLOOKUP(Z197&amp;" "&amp;BV197&amp;" "&amp;BW197,Graduation_Criteria!$D$2:$E$34,2,FALSE))</f>
        <v/>
      </c>
      <c r="BZ197" s="73" t="str">
        <f t="shared" ref="BZ197:BZ260" si="158">IF(OR(ISBLANK(BL197), BY197="SHOULD NOT BE ADMITTED"), "", IF(BY197="GRADUATED", "CONTINUE MONITOR", IF(O197&gt;=3,"REFER TO HOSPITAL","REPEAT HEARTH")))</f>
        <v/>
      </c>
      <c r="CA197" s="71"/>
      <c r="CB197" s="74"/>
      <c r="CC197" s="74"/>
      <c r="CD197" s="115" t="str">
        <f t="shared" ref="CD197:CD260" si="159">IF(ISBLANK(CC197), "", (CC197-R197)*1000)</f>
        <v/>
      </c>
      <c r="CE197" s="79">
        <f t="shared" si="137"/>
        <v>0</v>
      </c>
      <c r="CF197" s="79">
        <f t="shared" si="138"/>
        <v>0</v>
      </c>
      <c r="CG197" s="79" t="str">
        <f t="shared" si="139"/>
        <v>0</v>
      </c>
      <c r="CH197" s="79" t="str">
        <f>IF(ISBLANK(CC197), "", (POWER(CC197/VLOOKUP(CG197,Anthro_Calc!C:P,13,FALSE),VLOOKUP(CG197,Anthro_Calc!C:P,12,FALSE))-1) / (VLOOKUP(CG197,Anthro_Calc!C:P,14,FALSE)*VLOOKUP(CG197,Anthro_Calc!C:P,12,FALSE)))</f>
        <v/>
      </c>
      <c r="CI197" s="79" t="str">
        <f>IF(ISBLANK(CC197), "", -3 + (CC197 -VLOOKUP(CG197,Anthro_Calc!C:P,4,FALSE)) / (VLOOKUP(CG197,Anthro_Calc!C:P,5,FALSE) - VLOOKUP(CG197,Anthro_Calc!C:P,4,FALSE)))</f>
        <v/>
      </c>
      <c r="CJ197" s="79" t="str">
        <f>IF(ISBLANK(CC197), "", 3 + (CC197 -VLOOKUP(CG197,Anthro_Calc!C:P,10,FALSE)) / (VLOOKUP(CG197,Anthro_Calc!C:P,10,FALSE) - VLOOKUP(CG197,Anthro_Calc!C:P,9,FALSE)))</f>
        <v/>
      </c>
      <c r="CK197" s="129" t="str">
        <f t="shared" si="140"/>
        <v/>
      </c>
      <c r="CL197" s="117" t="str">
        <f t="shared" si="141"/>
        <v/>
      </c>
      <c r="CM197" s="104" t="str">
        <f t="shared" si="142"/>
        <v/>
      </c>
      <c r="CN197" s="77"/>
      <c r="CO197" s="71"/>
      <c r="CP197" s="74"/>
      <c r="CQ197" s="74"/>
      <c r="CR197" s="118" t="str">
        <f t="shared" ref="CR197:CR260" si="160">IF(ISBLANK(CQ197), "", (CQ197-R197)*1000)</f>
        <v/>
      </c>
      <c r="CS197" s="119">
        <f t="shared" si="143"/>
        <v>0</v>
      </c>
      <c r="CT197" s="119">
        <f t="shared" si="144"/>
        <v>0</v>
      </c>
      <c r="CU197" s="119" t="str">
        <f t="shared" si="145"/>
        <v>0</v>
      </c>
      <c r="CV197" s="119" t="str">
        <f>IF(ISBLANK(CQ197), "", (POWER(CQ197/VLOOKUP(CU197,Anthro_Calc!C:P,13,FALSE),VLOOKUP(CU197,Anthro_Calc!C:P,12,FALSE))-1) / (VLOOKUP(CU197,Anthro_Calc!C:P,14,FALSE)*VLOOKUP(CU197,Anthro_Calc!C:P,12,FALSE)))</f>
        <v/>
      </c>
      <c r="CW197" s="119" t="str">
        <f>IF(ISBLANK(CQ197), "", -3 + (CQ197 -VLOOKUP(CU197,Anthro_Calc!C:P,4,FALSE)) / (VLOOKUP(CU197,Anthro_Calc!C:P,5,FALSE) - VLOOKUP(CU197,Anthro_Calc!C:P,4,FALSE)))</f>
        <v/>
      </c>
      <c r="CX197" s="119" t="str">
        <f>IF(ISBLANK(CQ197), "", 3 + (CQ197 -VLOOKUP(CU197,Anthro_Calc!C:P,10,FALSE)) / (VLOOKUP(CU197,Anthro_Calc!C:P,10,FALSE) - VLOOKUP(CU197,Anthro_Calc!C:P,9,FALSE)))</f>
        <v/>
      </c>
      <c r="CY197" s="128" t="str">
        <f t="shared" si="146"/>
        <v/>
      </c>
      <c r="CZ197" s="117" t="str">
        <f t="shared" si="147"/>
        <v/>
      </c>
      <c r="DA197" s="104" t="str">
        <f t="shared" si="148"/>
        <v/>
      </c>
      <c r="DB197" s="135"/>
    </row>
    <row r="198" spans="1:106" s="80" customFormat="1" ht="15" customHeight="1">
      <c r="A198" s="134">
        <f t="shared" si="150"/>
        <v>194</v>
      </c>
      <c r="B198" s="66"/>
      <c r="C198" s="66"/>
      <c r="D198" s="66"/>
      <c r="E198" s="66"/>
      <c r="F198" s="66"/>
      <c r="G198" s="66"/>
      <c r="H198" s="66"/>
      <c r="I198" s="66"/>
      <c r="J198" s="66"/>
      <c r="K198" s="66"/>
      <c r="L198" s="66"/>
      <c r="M198" s="71"/>
      <c r="N198" s="69" t="str">
        <f t="shared" ref="N198:N261" ca="1" si="161">IF(ISBLANK(M198), "", ROUND((TODAY()-M198)/365*12,0))</f>
        <v/>
      </c>
      <c r="O198" s="70"/>
      <c r="P198" s="70"/>
      <c r="Q198" s="71"/>
      <c r="R198" s="82"/>
      <c r="S198" s="72" t="str">
        <f t="shared" ref="S198:S261" si="162">IF(ISBLANK(R198), "", ROUND((Q198-M198)/30.4,0))</f>
        <v/>
      </c>
      <c r="T198" s="72" t="str">
        <f t="shared" ref="T198:T261" si="163">IF(ISBLANK(R198), "", Q198-M198)</f>
        <v/>
      </c>
      <c r="U198" s="72" t="str">
        <f t="shared" ref="U198:U261" si="164">L198&amp;T198</f>
        <v/>
      </c>
      <c r="V198" s="72" t="str">
        <f>IF(ISBLANK(R198), "", (POWER(R198/VLOOKUP(U198,Anthro_Calc!C:P,13,FALSE),VLOOKUP(U198,Anthro_Calc!C:P,12,FALSE))-1) / (VLOOKUP(U198,Anthro_Calc!C:P,14,FALSE)*VLOOKUP(U198,Anthro_Calc!C:P,12,FALSE)))</f>
        <v/>
      </c>
      <c r="W198" s="72" t="str">
        <f>IF(ISBLANK(R198), "", -3 + (R198 -VLOOKUP(U198,Anthro_Calc!C:P,4,FALSE)) / (VLOOKUP(U198,Anthro_Calc!C:P,5,FALSE) - VLOOKUP(U198,Anthro_Calc!C:P,4,FALSE)))</f>
        <v/>
      </c>
      <c r="X198" s="72" t="str">
        <f>IF(ISBLANK(R198), "", 3 + (R198 -VLOOKUP(U198,Anthro_Calc!C:P,10,FALSE)) / (VLOOKUP(U198,Anthro_Calc!C:P,10,FALSE) - VLOOKUP(U198,Anthro_Calc!C:P,9,FALSE)))</f>
        <v/>
      </c>
      <c r="Y198" s="120" t="str">
        <f t="shared" ref="Y198:Y261" si="165">IF(V198="", "", IF(V198&gt;3, X198, IF(V198&lt;-3, W198, V198)))</f>
        <v/>
      </c>
      <c r="Z198" s="117" t="str">
        <f t="shared" ref="Z198:Z261" si="166">IF(ISBLANK(R198), "", IF(OR(Y198 &lt; -5, Y198&gt;5), "Please check weight and DOB again", IF(Y198&lt;=-3,"SEVERE", IF(Y198&lt;=-2,"MODERATE", IF(Y198&lt;=-1, "MILD", "Child is healthy. Do NOT admit into PDH")))))</f>
        <v/>
      </c>
      <c r="AA198" s="104" t="str">
        <f t="shared" ref="AA198:AA261" si="167">IF(AND(ISERROR(FIND("Mild",$D$2)),Z198="MILD"),"NORMAL",Z198)</f>
        <v/>
      </c>
      <c r="AB198" s="71"/>
      <c r="AC198" s="74"/>
      <c r="AD198" s="78"/>
      <c r="AE198" s="75" t="str">
        <f t="shared" ref="AE198:AE261" si="168">IF(ISBLANK(AD198), "", ROUND((AD198-R198)*1000, 0))</f>
        <v/>
      </c>
      <c r="AF198" s="72">
        <f t="shared" ref="AF198:AF261" si="169">ROUND((AB198-M198)/30.4,0)</f>
        <v>0</v>
      </c>
      <c r="AG198" s="72">
        <f t="shared" ref="AG198:AG261" si="170">AB198-M198</f>
        <v>0</v>
      </c>
      <c r="AH198" s="72" t="str">
        <f t="shared" ref="AH198:AH261" si="171">L198&amp;AG198</f>
        <v>0</v>
      </c>
      <c r="AI198" s="72" t="str">
        <f>IF(ISBLANK(AD198), "", (POWER(AD198/VLOOKUP(AH198,Anthro_Calc!C:P,13,FALSE),VLOOKUP(AH198,Anthro_Calc!C:P,12,FALSE))-1) / (VLOOKUP(AH198,Anthro_Calc!C:P,14,FALSE)*VLOOKUP(AH198,Anthro_Calc!C:P,12,FALSE)))</f>
        <v/>
      </c>
      <c r="AJ198" s="72" t="str">
        <f>IF(ISBLANK(AD198), "", -3 + (AD198 -VLOOKUP(AH198,Anthro_Calc!C:P,4,FALSE)) / (VLOOKUP(AH198,Anthro_Calc!C:P,5,FALSE) - VLOOKUP(AH198,Anthro_Calc!C:P,4,FALSE)))</f>
        <v/>
      </c>
      <c r="AK198" s="72" t="str">
        <f>IF(ISBLANK(AD198), "", 3 + (AD198 -VLOOKUP(AH198,Anthro_Calc!C:P,10,FALSE)) / (VLOOKUP(AH198,Anthro_Calc!C:P,10,FALSE) - VLOOKUP(AH198,Anthro_Calc!C:P,9,FALSE)))</f>
        <v/>
      </c>
      <c r="AL198" s="120" t="str">
        <f t="shared" ref="AL198:AL261" si="172">IF(AI198="", "", IF(AI198&gt;3, AK198, IF(AI198&lt;-3, AJ198, AI198)))</f>
        <v/>
      </c>
      <c r="AM198" s="117" t="str">
        <f t="shared" ref="AM198:AM261" si="173">IF(ISBLANK(AD198), "", IF(OR(AL198&lt; - 5, AL198 &gt; 5), "Please check weight and DOB again", IF(AL198&lt;=-3,"SEVERE", IF(AL198&lt;=-2,"MODERATE", IF(AL198&lt;=-1, "MILD", "NORMAL")))))</f>
        <v/>
      </c>
      <c r="AN198" s="104" t="str">
        <f t="shared" ref="AN198:AN261" si="174">IF(AND(ISERROR(FIND("Mild",$D$2)),AM198="MILD"),"NORMAL",AM198)</f>
        <v/>
      </c>
      <c r="AO198" s="76" t="str">
        <f t="shared" si="151"/>
        <v/>
      </c>
      <c r="AP198" s="77"/>
      <c r="AQ198" s="77" t="str">
        <f t="shared" ref="AQ198:AQ261" si="175">IF(AN198="NORMAL","GRADUATED",IF(AN198="MILD", "GRADUATED", IF(AN198="MODERATE","NOT-GRADUATED",IF(AN198="SEVERE","NOT-GRADUATED",""))))</f>
        <v/>
      </c>
      <c r="AR198" s="71"/>
      <c r="AS198" s="74"/>
      <c r="AT198" s="82"/>
      <c r="AU198" s="75" t="str">
        <f t="shared" si="152"/>
        <v/>
      </c>
      <c r="AV198" s="72">
        <f t="shared" ref="AV198:AV261" si="176">ROUND((AR198-M198)/30.4,0)</f>
        <v>0</v>
      </c>
      <c r="AW198" s="72">
        <f t="shared" ref="AW198:AW261" si="177">AR198-M198</f>
        <v>0</v>
      </c>
      <c r="AX198" s="72" t="str">
        <f t="shared" ref="AX198:AX261" si="178">L198&amp;AW198</f>
        <v>0</v>
      </c>
      <c r="AY198" s="72" t="str">
        <f>IF(ISBLANK(AT198), "", (POWER(AT198/VLOOKUP(AX198,Anthro_Calc!C:P,13,FALSE),VLOOKUP(AX198,Anthro_Calc!C:P,12,FALSE))-1) / (VLOOKUP(AX198,Anthro_Calc!C:P,14,FALSE)*VLOOKUP(AX198,Anthro_Calc!C:P,12,FALSE)))</f>
        <v/>
      </c>
      <c r="AZ198" s="72" t="str">
        <f>IF(ISBLANK(AT198), "", -3 + (AT198 -VLOOKUP(AX198,Anthro_Calc!C:P,4,FALSE)) / (VLOOKUP(AX198,Anthro_Calc!C:P,5,FALSE) - VLOOKUP(AX198,Anthro_Calc!C:P,4,FALSE)))</f>
        <v/>
      </c>
      <c r="BA198" s="72" t="str">
        <f>IF(ISBLANK(AT198), "", 3 + (AT198 -VLOOKUP(AX198,Anthro_Calc!C:P,10,FALSE)) / (VLOOKUP(AX198,Anthro_Calc!C:P,10,FALSE) - VLOOKUP(AX198,Anthro_Calc!C:P,9,FALSE)))</f>
        <v/>
      </c>
      <c r="BB198" s="120" t="str">
        <f t="shared" ref="BB198:BB261" si="179">IF(AY198="", "", IF(AY198&gt;3, BA198, IF(AY198&lt;-3, AZ198, AY198)))</f>
        <v/>
      </c>
      <c r="BC198" s="117" t="str">
        <f t="shared" ref="BC198:BC261" si="180">IF(ISBLANK(AT198), "", IF(OR(BB198&lt;-5, BB198&gt;5), "Please check weight and DOB again", IF(BB198&lt;=-3,"SEVERE", IF(BB198&lt;=-2,"MODERATE", IF(BB198&lt;=-1, "MILD", "NORMAL")))))</f>
        <v/>
      </c>
      <c r="BD198" s="104" t="str">
        <f t="shared" si="153"/>
        <v/>
      </c>
      <c r="BE198" s="76" t="str">
        <f t="shared" si="154"/>
        <v/>
      </c>
      <c r="BF198" s="73" t="str">
        <f t="shared" ref="BF198:BF261" si="181">IF(BD198="NORMAL","GRADUATED",IF(BD198="MILD", "GRADUATED", IF(BD198="MODERATE","NOT-GRADUATED",IF(BD198="SEVERE","NOT-GRADUATED",""))))</f>
        <v/>
      </c>
      <c r="BG198" s="73" t="str">
        <f t="shared" si="155"/>
        <v/>
      </c>
      <c r="BH198" s="77"/>
      <c r="BI198" s="133"/>
      <c r="BJ198" s="71"/>
      <c r="BK198" s="74"/>
      <c r="BL198" s="78"/>
      <c r="BM198" s="75" t="str">
        <f t="shared" si="156"/>
        <v/>
      </c>
      <c r="BN198" s="72">
        <f t="shared" ref="BN198:BN261" si="182">ROUND((BJ198-M198)/30.4,0)</f>
        <v>0</v>
      </c>
      <c r="BO198" s="72">
        <f t="shared" si="149"/>
        <v>0</v>
      </c>
      <c r="BP198" s="72" t="str">
        <f t="shared" ref="BP198:BP261" si="183">L198&amp;BO198</f>
        <v>0</v>
      </c>
      <c r="BQ198" s="72" t="str">
        <f>IF(ISBLANK(BL198), "", (POWER(BL198/VLOOKUP(BP198,Anthro_Calc!C:P,13,FALSE),VLOOKUP(BP198,Anthro_Calc!C:P,12,FALSE))-1) / (VLOOKUP(BP198,Anthro_Calc!C:P,14,FALSE)*VLOOKUP(BP198,Anthro_Calc!C:P,12,FALSE)))</f>
        <v/>
      </c>
      <c r="BR198" s="72" t="str">
        <f>IF(ISBLANK(BL198), "", -3 + (BL198 -VLOOKUP(BP198,Anthro_Calc!C:P,4,FALSE)) / (VLOOKUP(BP198,Anthro_Calc!C:P,5,FALSE) - VLOOKUP(BP198,Anthro_Calc!C:P,4,FALSE)))</f>
        <v/>
      </c>
      <c r="BS198" s="72" t="str">
        <f>IF(ISBLANK(BL198), "", 3 + (BL198 -VLOOKUP(BP198,Anthro_Calc!C:P,10,FALSE)) / (VLOOKUP(BP198,Anthro_Calc!C:P,10,FALSE) - VLOOKUP(BP198,Anthro_Calc!C:P,9,FALSE)))</f>
        <v/>
      </c>
      <c r="BT198" s="120" t="str">
        <f t="shared" ref="BT198:BT261" si="184">IF(BQ198="", "", IF(BQ198&gt;3, BS198, IF(BQ198&lt;-3, BR198, BQ198)))</f>
        <v/>
      </c>
      <c r="BU198" s="117" t="str">
        <f t="shared" ref="BU198:BU261" si="185">IF(ISBLANK(BL198), "", IF(OR(BT198 &lt;-5, BT198&gt;5), "Please check weight and DOB again", IF(BT198&lt;=-3,"SEVERE", IF(BT198&lt;=-2,"MODERATE", IF(BT198&lt;=-1, "MILD", "NORMAL")))))</f>
        <v/>
      </c>
      <c r="BV198" s="104" t="str">
        <f t="shared" ref="BV198:BV261" si="186">IF(AND(ISERROR(FIND("Mild",$D$2)),BU198="MILD"),"NORMAL",BU198)</f>
        <v/>
      </c>
      <c r="BW198" s="73" t="str">
        <f t="shared" si="157"/>
        <v/>
      </c>
      <c r="BX198" s="77"/>
      <c r="BY198" s="73" t="str">
        <f>IF(ISBLANK(BL198), "", VLOOKUP(Z198&amp;" "&amp;BV198&amp;" "&amp;BW198,Graduation_Criteria!$D$2:$E$34,2,FALSE))</f>
        <v/>
      </c>
      <c r="BZ198" s="73" t="str">
        <f t="shared" si="158"/>
        <v/>
      </c>
      <c r="CA198" s="71"/>
      <c r="CB198" s="74"/>
      <c r="CC198" s="74"/>
      <c r="CD198" s="115" t="str">
        <f t="shared" si="159"/>
        <v/>
      </c>
      <c r="CE198" s="79">
        <f t="shared" ref="CE198:CE261" si="187">ROUND((CA198-M198)/30.4,0)</f>
        <v>0</v>
      </c>
      <c r="CF198" s="79">
        <f t="shared" ref="CF198:CF261" si="188">CA198-M198</f>
        <v>0</v>
      </c>
      <c r="CG198" s="79" t="str">
        <f t="shared" ref="CG198:CG261" si="189">L198&amp;CF198</f>
        <v>0</v>
      </c>
      <c r="CH198" s="79" t="str">
        <f>IF(ISBLANK(CC198), "", (POWER(CC198/VLOOKUP(CG198,Anthro_Calc!C:P,13,FALSE),VLOOKUP(CG198,Anthro_Calc!C:P,12,FALSE))-1) / (VLOOKUP(CG198,Anthro_Calc!C:P,14,FALSE)*VLOOKUP(CG198,Anthro_Calc!C:P,12,FALSE)))</f>
        <v/>
      </c>
      <c r="CI198" s="79" t="str">
        <f>IF(ISBLANK(CC198), "", -3 + (CC198 -VLOOKUP(CG198,Anthro_Calc!C:P,4,FALSE)) / (VLOOKUP(CG198,Anthro_Calc!C:P,5,FALSE) - VLOOKUP(CG198,Anthro_Calc!C:P,4,FALSE)))</f>
        <v/>
      </c>
      <c r="CJ198" s="79" t="str">
        <f>IF(ISBLANK(CC198), "", 3 + (CC198 -VLOOKUP(CG198,Anthro_Calc!C:P,10,FALSE)) / (VLOOKUP(CG198,Anthro_Calc!C:P,10,FALSE) - VLOOKUP(CG198,Anthro_Calc!C:P,9,FALSE)))</f>
        <v/>
      </c>
      <c r="CK198" s="129" t="str">
        <f t="shared" ref="CK198:CK261" si="190">IF(CH198="", "", IF(CH198&gt;3, CJ198, IF(CH198&lt;-3, CI198, CH198)))</f>
        <v/>
      </c>
      <c r="CL198" s="117" t="str">
        <f t="shared" ref="CL198:CL261" si="191">IF(ISBLANK(CC198), "", IF(OR(CK198&lt;-5, CK198&gt;5), "Please check weight and DOB again", IF(CK198&lt;=-3,"SEVERE", IF(CK198&lt;=-2,"MODERATE", IF(CK198&lt;=-1, "MILD", "NORMAL")))))</f>
        <v/>
      </c>
      <c r="CM198" s="104" t="str">
        <f t="shared" ref="CM198:CM261" si="192">IF(AND(ISERROR(FIND("Mild",$D$2)),CL198="MILD"),"NORMAL",CL198)</f>
        <v/>
      </c>
      <c r="CN198" s="77"/>
      <c r="CO198" s="71"/>
      <c r="CP198" s="74"/>
      <c r="CQ198" s="74"/>
      <c r="CR198" s="118" t="str">
        <f t="shared" si="160"/>
        <v/>
      </c>
      <c r="CS198" s="119">
        <f t="shared" ref="CS198:CS261" si="193">ROUND((CO198-M198)/30.4,0)</f>
        <v>0</v>
      </c>
      <c r="CT198" s="119">
        <f t="shared" ref="CT198:CT261" si="194">CO198-M198</f>
        <v>0</v>
      </c>
      <c r="CU198" s="119" t="str">
        <f t="shared" ref="CU198:CU261" si="195">L198&amp;CT198</f>
        <v>0</v>
      </c>
      <c r="CV198" s="119" t="str">
        <f>IF(ISBLANK(CQ198), "", (POWER(CQ198/VLOOKUP(CU198,Anthro_Calc!C:P,13,FALSE),VLOOKUP(CU198,Anthro_Calc!C:P,12,FALSE))-1) / (VLOOKUP(CU198,Anthro_Calc!C:P,14,FALSE)*VLOOKUP(CU198,Anthro_Calc!C:P,12,FALSE)))</f>
        <v/>
      </c>
      <c r="CW198" s="119" t="str">
        <f>IF(ISBLANK(CQ198), "", -3 + (CQ198 -VLOOKUP(CU198,Anthro_Calc!C:P,4,FALSE)) / (VLOOKUP(CU198,Anthro_Calc!C:P,5,FALSE) - VLOOKUP(CU198,Anthro_Calc!C:P,4,FALSE)))</f>
        <v/>
      </c>
      <c r="CX198" s="119" t="str">
        <f>IF(ISBLANK(CQ198), "", 3 + (CQ198 -VLOOKUP(CU198,Anthro_Calc!C:P,10,FALSE)) / (VLOOKUP(CU198,Anthro_Calc!C:P,10,FALSE) - VLOOKUP(CU198,Anthro_Calc!C:P,9,FALSE)))</f>
        <v/>
      </c>
      <c r="CY198" s="128" t="str">
        <f t="shared" ref="CY198:CY261" si="196">IF(CV198="", "", IF(CV198&gt;3, CX198, IF(CV198&lt;-3, CW198, CV198)))</f>
        <v/>
      </c>
      <c r="CZ198" s="117" t="str">
        <f t="shared" ref="CZ198:CZ261" si="197">IF(ISBLANK(CQ198),"",IF(OR(CY198&lt;-5,CY198&gt;5),"Please check weight and DOB again",IF(CY198&lt;=-3,"SEVERE",IF(CY198&lt;=-2,"MODERATE",IF(CY198&lt;=-1,"MILD","NORMAL")))))</f>
        <v/>
      </c>
      <c r="DA198" s="104" t="str">
        <f t="shared" ref="DA198:DA261" si="198">IF(AND(ISERROR(FIND("Mild",$D$2)),CZ198="MILD"),"NORMAL",CZ198)</f>
        <v/>
      </c>
      <c r="DB198" s="135"/>
    </row>
    <row r="199" spans="1:106" s="80" customFormat="1" ht="15" customHeight="1">
      <c r="A199" s="134">
        <f t="shared" si="150"/>
        <v>195</v>
      </c>
      <c r="B199" s="66"/>
      <c r="C199" s="66"/>
      <c r="D199" s="66"/>
      <c r="E199" s="66"/>
      <c r="F199" s="66"/>
      <c r="G199" s="66"/>
      <c r="H199" s="66"/>
      <c r="I199" s="66"/>
      <c r="J199" s="66"/>
      <c r="K199" s="66"/>
      <c r="L199" s="66"/>
      <c r="M199" s="71"/>
      <c r="N199" s="69" t="str">
        <f t="shared" ca="1" si="161"/>
        <v/>
      </c>
      <c r="O199" s="70"/>
      <c r="P199" s="70"/>
      <c r="Q199" s="71"/>
      <c r="R199" s="82"/>
      <c r="S199" s="72" t="str">
        <f t="shared" si="162"/>
        <v/>
      </c>
      <c r="T199" s="72" t="str">
        <f t="shared" si="163"/>
        <v/>
      </c>
      <c r="U199" s="72" t="str">
        <f t="shared" si="164"/>
        <v/>
      </c>
      <c r="V199" s="72" t="str">
        <f>IF(ISBLANK(R199), "", (POWER(R199/VLOOKUP(U199,Anthro_Calc!C:P,13,FALSE),VLOOKUP(U199,Anthro_Calc!C:P,12,FALSE))-1) / (VLOOKUP(U199,Anthro_Calc!C:P,14,FALSE)*VLOOKUP(U199,Anthro_Calc!C:P,12,FALSE)))</f>
        <v/>
      </c>
      <c r="W199" s="72" t="str">
        <f>IF(ISBLANK(R199), "", -3 + (R199 -VLOOKUP(U199,Anthro_Calc!C:P,4,FALSE)) / (VLOOKUP(U199,Anthro_Calc!C:P,5,FALSE) - VLOOKUP(U199,Anthro_Calc!C:P,4,FALSE)))</f>
        <v/>
      </c>
      <c r="X199" s="72" t="str">
        <f>IF(ISBLANK(R199), "", 3 + (R199 -VLOOKUP(U199,Anthro_Calc!C:P,10,FALSE)) / (VLOOKUP(U199,Anthro_Calc!C:P,10,FALSE) - VLOOKUP(U199,Anthro_Calc!C:P,9,FALSE)))</f>
        <v/>
      </c>
      <c r="Y199" s="120" t="str">
        <f t="shared" si="165"/>
        <v/>
      </c>
      <c r="Z199" s="117" t="str">
        <f t="shared" si="166"/>
        <v/>
      </c>
      <c r="AA199" s="104" t="str">
        <f t="shared" si="167"/>
        <v/>
      </c>
      <c r="AB199" s="71"/>
      <c r="AC199" s="74"/>
      <c r="AD199" s="78"/>
      <c r="AE199" s="75" t="str">
        <f t="shared" si="168"/>
        <v/>
      </c>
      <c r="AF199" s="72">
        <f t="shared" si="169"/>
        <v>0</v>
      </c>
      <c r="AG199" s="72">
        <f t="shared" si="170"/>
        <v>0</v>
      </c>
      <c r="AH199" s="72" t="str">
        <f t="shared" si="171"/>
        <v>0</v>
      </c>
      <c r="AI199" s="72" t="str">
        <f>IF(ISBLANK(AD199), "", (POWER(AD199/VLOOKUP(AH199,Anthro_Calc!C:P,13,FALSE),VLOOKUP(AH199,Anthro_Calc!C:P,12,FALSE))-1) / (VLOOKUP(AH199,Anthro_Calc!C:P,14,FALSE)*VLOOKUP(AH199,Anthro_Calc!C:P,12,FALSE)))</f>
        <v/>
      </c>
      <c r="AJ199" s="72" t="str">
        <f>IF(ISBLANK(AD199), "", -3 + (AD199 -VLOOKUP(AH199,Anthro_Calc!C:P,4,FALSE)) / (VLOOKUP(AH199,Anthro_Calc!C:P,5,FALSE) - VLOOKUP(AH199,Anthro_Calc!C:P,4,FALSE)))</f>
        <v/>
      </c>
      <c r="AK199" s="72" t="str">
        <f>IF(ISBLANK(AD199), "", 3 + (AD199 -VLOOKUP(AH199,Anthro_Calc!C:P,10,FALSE)) / (VLOOKUP(AH199,Anthro_Calc!C:P,10,FALSE) - VLOOKUP(AH199,Anthro_Calc!C:P,9,FALSE)))</f>
        <v/>
      </c>
      <c r="AL199" s="120" t="str">
        <f t="shared" si="172"/>
        <v/>
      </c>
      <c r="AM199" s="117" t="str">
        <f t="shared" si="173"/>
        <v/>
      </c>
      <c r="AN199" s="104" t="str">
        <f t="shared" si="174"/>
        <v/>
      </c>
      <c r="AO199" s="76" t="str">
        <f t="shared" si="151"/>
        <v/>
      </c>
      <c r="AP199" s="77"/>
      <c r="AQ199" s="77" t="str">
        <f t="shared" si="175"/>
        <v/>
      </c>
      <c r="AR199" s="71"/>
      <c r="AS199" s="74"/>
      <c r="AT199" s="82"/>
      <c r="AU199" s="75" t="str">
        <f t="shared" si="152"/>
        <v/>
      </c>
      <c r="AV199" s="72">
        <f t="shared" si="176"/>
        <v>0</v>
      </c>
      <c r="AW199" s="72">
        <f t="shared" si="177"/>
        <v>0</v>
      </c>
      <c r="AX199" s="72" t="str">
        <f t="shared" si="178"/>
        <v>0</v>
      </c>
      <c r="AY199" s="72" t="str">
        <f>IF(ISBLANK(AT199), "", (POWER(AT199/VLOOKUP(AX199,Anthro_Calc!C:P,13,FALSE),VLOOKUP(AX199,Anthro_Calc!C:P,12,FALSE))-1) / (VLOOKUP(AX199,Anthro_Calc!C:P,14,FALSE)*VLOOKUP(AX199,Anthro_Calc!C:P,12,FALSE)))</f>
        <v/>
      </c>
      <c r="AZ199" s="72" t="str">
        <f>IF(ISBLANK(AT199), "", -3 + (AT199 -VLOOKUP(AX199,Anthro_Calc!C:P,4,FALSE)) / (VLOOKUP(AX199,Anthro_Calc!C:P,5,FALSE) - VLOOKUP(AX199,Anthro_Calc!C:P,4,FALSE)))</f>
        <v/>
      </c>
      <c r="BA199" s="72" t="str">
        <f>IF(ISBLANK(AT199), "", 3 + (AT199 -VLOOKUP(AX199,Anthro_Calc!C:P,10,FALSE)) / (VLOOKUP(AX199,Anthro_Calc!C:P,10,FALSE) - VLOOKUP(AX199,Anthro_Calc!C:P,9,FALSE)))</f>
        <v/>
      </c>
      <c r="BB199" s="120" t="str">
        <f t="shared" si="179"/>
        <v/>
      </c>
      <c r="BC199" s="117" t="str">
        <f t="shared" si="180"/>
        <v/>
      </c>
      <c r="BD199" s="104" t="str">
        <f t="shared" si="153"/>
        <v/>
      </c>
      <c r="BE199" s="76" t="str">
        <f t="shared" si="154"/>
        <v/>
      </c>
      <c r="BF199" s="73" t="str">
        <f t="shared" si="181"/>
        <v/>
      </c>
      <c r="BG199" s="73" t="str">
        <f t="shared" si="155"/>
        <v/>
      </c>
      <c r="BH199" s="77"/>
      <c r="BI199" s="133"/>
      <c r="BJ199" s="71"/>
      <c r="BK199" s="74"/>
      <c r="BL199" s="78"/>
      <c r="BM199" s="75" t="str">
        <f t="shared" si="156"/>
        <v/>
      </c>
      <c r="BN199" s="72">
        <f t="shared" si="182"/>
        <v>0</v>
      </c>
      <c r="BO199" s="72">
        <f t="shared" ref="BO199:BO262" si="199">BJ199-M199</f>
        <v>0</v>
      </c>
      <c r="BP199" s="72" t="str">
        <f t="shared" si="183"/>
        <v>0</v>
      </c>
      <c r="BQ199" s="72" t="str">
        <f>IF(ISBLANK(BL199), "", (POWER(BL199/VLOOKUP(BP199,Anthro_Calc!C:P,13,FALSE),VLOOKUP(BP199,Anthro_Calc!C:P,12,FALSE))-1) / (VLOOKUP(BP199,Anthro_Calc!C:P,14,FALSE)*VLOOKUP(BP199,Anthro_Calc!C:P,12,FALSE)))</f>
        <v/>
      </c>
      <c r="BR199" s="72" t="str">
        <f>IF(ISBLANK(BL199), "", -3 + (BL199 -VLOOKUP(BP199,Anthro_Calc!C:P,4,FALSE)) / (VLOOKUP(BP199,Anthro_Calc!C:P,5,FALSE) - VLOOKUP(BP199,Anthro_Calc!C:P,4,FALSE)))</f>
        <v/>
      </c>
      <c r="BS199" s="72" t="str">
        <f>IF(ISBLANK(BL199), "", 3 + (BL199 -VLOOKUP(BP199,Anthro_Calc!C:P,10,FALSE)) / (VLOOKUP(BP199,Anthro_Calc!C:P,10,FALSE) - VLOOKUP(BP199,Anthro_Calc!C:P,9,FALSE)))</f>
        <v/>
      </c>
      <c r="BT199" s="120" t="str">
        <f t="shared" si="184"/>
        <v/>
      </c>
      <c r="BU199" s="117" t="str">
        <f t="shared" si="185"/>
        <v/>
      </c>
      <c r="BV199" s="104" t="str">
        <f t="shared" si="186"/>
        <v/>
      </c>
      <c r="BW199" s="73" t="str">
        <f t="shared" si="157"/>
        <v/>
      </c>
      <c r="BX199" s="77"/>
      <c r="BY199" s="73" t="str">
        <f>IF(ISBLANK(BL199), "", VLOOKUP(Z199&amp;" "&amp;BV199&amp;" "&amp;BW199,Graduation_Criteria!$D$2:$E$34,2,FALSE))</f>
        <v/>
      </c>
      <c r="BZ199" s="73" t="str">
        <f t="shared" si="158"/>
        <v/>
      </c>
      <c r="CA199" s="71"/>
      <c r="CB199" s="74"/>
      <c r="CC199" s="74"/>
      <c r="CD199" s="115" t="str">
        <f t="shared" si="159"/>
        <v/>
      </c>
      <c r="CE199" s="79">
        <f t="shared" si="187"/>
        <v>0</v>
      </c>
      <c r="CF199" s="79">
        <f t="shared" si="188"/>
        <v>0</v>
      </c>
      <c r="CG199" s="79" t="str">
        <f t="shared" si="189"/>
        <v>0</v>
      </c>
      <c r="CH199" s="79" t="str">
        <f>IF(ISBLANK(CC199), "", (POWER(CC199/VLOOKUP(CG199,Anthro_Calc!C:P,13,FALSE),VLOOKUP(CG199,Anthro_Calc!C:P,12,FALSE))-1) / (VLOOKUP(CG199,Anthro_Calc!C:P,14,FALSE)*VLOOKUP(CG199,Anthro_Calc!C:P,12,FALSE)))</f>
        <v/>
      </c>
      <c r="CI199" s="79" t="str">
        <f>IF(ISBLANK(CC199), "", -3 + (CC199 -VLOOKUP(CG199,Anthro_Calc!C:P,4,FALSE)) / (VLOOKUP(CG199,Anthro_Calc!C:P,5,FALSE) - VLOOKUP(CG199,Anthro_Calc!C:P,4,FALSE)))</f>
        <v/>
      </c>
      <c r="CJ199" s="79" t="str">
        <f>IF(ISBLANK(CC199), "", 3 + (CC199 -VLOOKUP(CG199,Anthro_Calc!C:P,10,FALSE)) / (VLOOKUP(CG199,Anthro_Calc!C:P,10,FALSE) - VLOOKUP(CG199,Anthro_Calc!C:P,9,FALSE)))</f>
        <v/>
      </c>
      <c r="CK199" s="129" t="str">
        <f t="shared" si="190"/>
        <v/>
      </c>
      <c r="CL199" s="117" t="str">
        <f t="shared" si="191"/>
        <v/>
      </c>
      <c r="CM199" s="104" t="str">
        <f t="shared" si="192"/>
        <v/>
      </c>
      <c r="CN199" s="77"/>
      <c r="CO199" s="71"/>
      <c r="CP199" s="74"/>
      <c r="CQ199" s="74"/>
      <c r="CR199" s="118" t="str">
        <f t="shared" si="160"/>
        <v/>
      </c>
      <c r="CS199" s="119">
        <f t="shared" si="193"/>
        <v>0</v>
      </c>
      <c r="CT199" s="119">
        <f t="shared" si="194"/>
        <v>0</v>
      </c>
      <c r="CU199" s="119" t="str">
        <f t="shared" si="195"/>
        <v>0</v>
      </c>
      <c r="CV199" s="119" t="str">
        <f>IF(ISBLANK(CQ199), "", (POWER(CQ199/VLOOKUP(CU199,Anthro_Calc!C:P,13,FALSE),VLOOKUP(CU199,Anthro_Calc!C:P,12,FALSE))-1) / (VLOOKUP(CU199,Anthro_Calc!C:P,14,FALSE)*VLOOKUP(CU199,Anthro_Calc!C:P,12,FALSE)))</f>
        <v/>
      </c>
      <c r="CW199" s="119" t="str">
        <f>IF(ISBLANK(CQ199), "", -3 + (CQ199 -VLOOKUP(CU199,Anthro_Calc!C:P,4,FALSE)) / (VLOOKUP(CU199,Anthro_Calc!C:P,5,FALSE) - VLOOKUP(CU199,Anthro_Calc!C:P,4,FALSE)))</f>
        <v/>
      </c>
      <c r="CX199" s="119" t="str">
        <f>IF(ISBLANK(CQ199), "", 3 + (CQ199 -VLOOKUP(CU199,Anthro_Calc!C:P,10,FALSE)) / (VLOOKUP(CU199,Anthro_Calc!C:P,10,FALSE) - VLOOKUP(CU199,Anthro_Calc!C:P,9,FALSE)))</f>
        <v/>
      </c>
      <c r="CY199" s="128" t="str">
        <f t="shared" si="196"/>
        <v/>
      </c>
      <c r="CZ199" s="117" t="str">
        <f t="shared" si="197"/>
        <v/>
      </c>
      <c r="DA199" s="104" t="str">
        <f t="shared" si="198"/>
        <v/>
      </c>
      <c r="DB199" s="135"/>
    </row>
    <row r="200" spans="1:106" s="80" customFormat="1" ht="15" customHeight="1">
      <c r="A200" s="134">
        <f t="shared" si="150"/>
        <v>196</v>
      </c>
      <c r="B200" s="66"/>
      <c r="C200" s="66"/>
      <c r="D200" s="66"/>
      <c r="E200" s="66"/>
      <c r="F200" s="66"/>
      <c r="G200" s="66"/>
      <c r="H200" s="66"/>
      <c r="I200" s="66"/>
      <c r="J200" s="66"/>
      <c r="K200" s="66"/>
      <c r="L200" s="66"/>
      <c r="M200" s="71"/>
      <c r="N200" s="69" t="str">
        <f t="shared" ca="1" si="161"/>
        <v/>
      </c>
      <c r="O200" s="70"/>
      <c r="P200" s="70"/>
      <c r="Q200" s="71"/>
      <c r="R200" s="82"/>
      <c r="S200" s="72" t="str">
        <f t="shared" si="162"/>
        <v/>
      </c>
      <c r="T200" s="72" t="str">
        <f t="shared" si="163"/>
        <v/>
      </c>
      <c r="U200" s="72" t="str">
        <f t="shared" si="164"/>
        <v/>
      </c>
      <c r="V200" s="72" t="str">
        <f>IF(ISBLANK(R200), "", (POWER(R200/VLOOKUP(U200,Anthro_Calc!C:P,13,FALSE),VLOOKUP(U200,Anthro_Calc!C:P,12,FALSE))-1) / (VLOOKUP(U200,Anthro_Calc!C:P,14,FALSE)*VLOOKUP(U200,Anthro_Calc!C:P,12,FALSE)))</f>
        <v/>
      </c>
      <c r="W200" s="72" t="str">
        <f>IF(ISBLANK(R200), "", -3 + (R200 -VLOOKUP(U200,Anthro_Calc!C:P,4,FALSE)) / (VLOOKUP(U200,Anthro_Calc!C:P,5,FALSE) - VLOOKUP(U200,Anthro_Calc!C:P,4,FALSE)))</f>
        <v/>
      </c>
      <c r="X200" s="72" t="str">
        <f>IF(ISBLANK(R200), "", 3 + (R200 -VLOOKUP(U200,Anthro_Calc!C:P,10,FALSE)) / (VLOOKUP(U200,Anthro_Calc!C:P,10,FALSE) - VLOOKUP(U200,Anthro_Calc!C:P,9,FALSE)))</f>
        <v/>
      </c>
      <c r="Y200" s="120" t="str">
        <f t="shared" si="165"/>
        <v/>
      </c>
      <c r="Z200" s="117" t="str">
        <f t="shared" si="166"/>
        <v/>
      </c>
      <c r="AA200" s="104" t="str">
        <f t="shared" si="167"/>
        <v/>
      </c>
      <c r="AB200" s="71"/>
      <c r="AC200" s="74"/>
      <c r="AD200" s="78"/>
      <c r="AE200" s="75" t="str">
        <f t="shared" si="168"/>
        <v/>
      </c>
      <c r="AF200" s="72">
        <f t="shared" si="169"/>
        <v>0</v>
      </c>
      <c r="AG200" s="72">
        <f t="shared" si="170"/>
        <v>0</v>
      </c>
      <c r="AH200" s="72" t="str">
        <f t="shared" si="171"/>
        <v>0</v>
      </c>
      <c r="AI200" s="72" t="str">
        <f>IF(ISBLANK(AD200), "", (POWER(AD200/VLOOKUP(AH200,Anthro_Calc!C:P,13,FALSE),VLOOKUP(AH200,Anthro_Calc!C:P,12,FALSE))-1) / (VLOOKUP(AH200,Anthro_Calc!C:P,14,FALSE)*VLOOKUP(AH200,Anthro_Calc!C:P,12,FALSE)))</f>
        <v/>
      </c>
      <c r="AJ200" s="72" t="str">
        <f>IF(ISBLANK(AD200), "", -3 + (AD200 -VLOOKUP(AH200,Anthro_Calc!C:P,4,FALSE)) / (VLOOKUP(AH200,Anthro_Calc!C:P,5,FALSE) - VLOOKUP(AH200,Anthro_Calc!C:P,4,FALSE)))</f>
        <v/>
      </c>
      <c r="AK200" s="72" t="str">
        <f>IF(ISBLANK(AD200), "", 3 + (AD200 -VLOOKUP(AH200,Anthro_Calc!C:P,10,FALSE)) / (VLOOKUP(AH200,Anthro_Calc!C:P,10,FALSE) - VLOOKUP(AH200,Anthro_Calc!C:P,9,FALSE)))</f>
        <v/>
      </c>
      <c r="AL200" s="120" t="str">
        <f t="shared" si="172"/>
        <v/>
      </c>
      <c r="AM200" s="117" t="str">
        <f t="shared" si="173"/>
        <v/>
      </c>
      <c r="AN200" s="104" t="str">
        <f t="shared" si="174"/>
        <v/>
      </c>
      <c r="AO200" s="76" t="str">
        <f t="shared" si="151"/>
        <v/>
      </c>
      <c r="AP200" s="77"/>
      <c r="AQ200" s="77" t="str">
        <f t="shared" si="175"/>
        <v/>
      </c>
      <c r="AR200" s="71"/>
      <c r="AS200" s="74"/>
      <c r="AT200" s="82"/>
      <c r="AU200" s="75" t="str">
        <f t="shared" si="152"/>
        <v/>
      </c>
      <c r="AV200" s="72">
        <f t="shared" si="176"/>
        <v>0</v>
      </c>
      <c r="AW200" s="72">
        <f t="shared" si="177"/>
        <v>0</v>
      </c>
      <c r="AX200" s="72" t="str">
        <f t="shared" si="178"/>
        <v>0</v>
      </c>
      <c r="AY200" s="72" t="str">
        <f>IF(ISBLANK(AT200), "", (POWER(AT200/VLOOKUP(AX200,Anthro_Calc!C:P,13,FALSE),VLOOKUP(AX200,Anthro_Calc!C:P,12,FALSE))-1) / (VLOOKUP(AX200,Anthro_Calc!C:P,14,FALSE)*VLOOKUP(AX200,Anthro_Calc!C:P,12,FALSE)))</f>
        <v/>
      </c>
      <c r="AZ200" s="72" t="str">
        <f>IF(ISBLANK(AT200), "", -3 + (AT200 -VLOOKUP(AX200,Anthro_Calc!C:P,4,FALSE)) / (VLOOKUP(AX200,Anthro_Calc!C:P,5,FALSE) - VLOOKUP(AX200,Anthro_Calc!C:P,4,FALSE)))</f>
        <v/>
      </c>
      <c r="BA200" s="72" t="str">
        <f>IF(ISBLANK(AT200), "", 3 + (AT200 -VLOOKUP(AX200,Anthro_Calc!C:P,10,FALSE)) / (VLOOKUP(AX200,Anthro_Calc!C:P,10,FALSE) - VLOOKUP(AX200,Anthro_Calc!C:P,9,FALSE)))</f>
        <v/>
      </c>
      <c r="BB200" s="120" t="str">
        <f t="shared" si="179"/>
        <v/>
      </c>
      <c r="BC200" s="117" t="str">
        <f t="shared" si="180"/>
        <v/>
      </c>
      <c r="BD200" s="104" t="str">
        <f t="shared" si="153"/>
        <v/>
      </c>
      <c r="BE200" s="76" t="str">
        <f t="shared" si="154"/>
        <v/>
      </c>
      <c r="BF200" s="73" t="str">
        <f t="shared" si="181"/>
        <v/>
      </c>
      <c r="BG200" s="73" t="str">
        <f t="shared" si="155"/>
        <v/>
      </c>
      <c r="BH200" s="77"/>
      <c r="BI200" s="133"/>
      <c r="BJ200" s="71"/>
      <c r="BK200" s="74"/>
      <c r="BL200" s="78"/>
      <c r="BM200" s="75" t="str">
        <f t="shared" si="156"/>
        <v/>
      </c>
      <c r="BN200" s="72">
        <f t="shared" si="182"/>
        <v>0</v>
      </c>
      <c r="BO200" s="72">
        <f t="shared" si="199"/>
        <v>0</v>
      </c>
      <c r="BP200" s="72" t="str">
        <f t="shared" si="183"/>
        <v>0</v>
      </c>
      <c r="BQ200" s="72" t="str">
        <f>IF(ISBLANK(BL200), "", (POWER(BL200/VLOOKUP(BP200,Anthro_Calc!C:P,13,FALSE),VLOOKUP(BP200,Anthro_Calc!C:P,12,FALSE))-1) / (VLOOKUP(BP200,Anthro_Calc!C:P,14,FALSE)*VLOOKUP(BP200,Anthro_Calc!C:P,12,FALSE)))</f>
        <v/>
      </c>
      <c r="BR200" s="72" t="str">
        <f>IF(ISBLANK(BL200), "", -3 + (BL200 -VLOOKUP(BP200,Anthro_Calc!C:P,4,FALSE)) / (VLOOKUP(BP200,Anthro_Calc!C:P,5,FALSE) - VLOOKUP(BP200,Anthro_Calc!C:P,4,FALSE)))</f>
        <v/>
      </c>
      <c r="BS200" s="72" t="str">
        <f>IF(ISBLANK(BL200), "", 3 + (BL200 -VLOOKUP(BP200,Anthro_Calc!C:P,10,FALSE)) / (VLOOKUP(BP200,Anthro_Calc!C:P,10,FALSE) - VLOOKUP(BP200,Anthro_Calc!C:P,9,FALSE)))</f>
        <v/>
      </c>
      <c r="BT200" s="120" t="str">
        <f t="shared" si="184"/>
        <v/>
      </c>
      <c r="BU200" s="117" t="str">
        <f t="shared" si="185"/>
        <v/>
      </c>
      <c r="BV200" s="104" t="str">
        <f t="shared" si="186"/>
        <v/>
      </c>
      <c r="BW200" s="73" t="str">
        <f t="shared" si="157"/>
        <v/>
      </c>
      <c r="BX200" s="77"/>
      <c r="BY200" s="73" t="str">
        <f>IF(ISBLANK(BL200), "", VLOOKUP(Z200&amp;" "&amp;BV200&amp;" "&amp;BW200,Graduation_Criteria!$D$2:$E$34,2,FALSE))</f>
        <v/>
      </c>
      <c r="BZ200" s="73" t="str">
        <f t="shared" si="158"/>
        <v/>
      </c>
      <c r="CA200" s="71"/>
      <c r="CB200" s="74"/>
      <c r="CC200" s="74"/>
      <c r="CD200" s="115" t="str">
        <f t="shared" si="159"/>
        <v/>
      </c>
      <c r="CE200" s="79">
        <f t="shared" si="187"/>
        <v>0</v>
      </c>
      <c r="CF200" s="79">
        <f t="shared" si="188"/>
        <v>0</v>
      </c>
      <c r="CG200" s="79" t="str">
        <f t="shared" si="189"/>
        <v>0</v>
      </c>
      <c r="CH200" s="79" t="str">
        <f>IF(ISBLANK(CC200), "", (POWER(CC200/VLOOKUP(CG200,Anthro_Calc!C:P,13,FALSE),VLOOKUP(CG200,Anthro_Calc!C:P,12,FALSE))-1) / (VLOOKUP(CG200,Anthro_Calc!C:P,14,FALSE)*VLOOKUP(CG200,Anthro_Calc!C:P,12,FALSE)))</f>
        <v/>
      </c>
      <c r="CI200" s="79" t="str">
        <f>IF(ISBLANK(CC200), "", -3 + (CC200 -VLOOKUP(CG200,Anthro_Calc!C:P,4,FALSE)) / (VLOOKUP(CG200,Anthro_Calc!C:P,5,FALSE) - VLOOKUP(CG200,Anthro_Calc!C:P,4,FALSE)))</f>
        <v/>
      </c>
      <c r="CJ200" s="79" t="str">
        <f>IF(ISBLANK(CC200), "", 3 + (CC200 -VLOOKUP(CG200,Anthro_Calc!C:P,10,FALSE)) / (VLOOKUP(CG200,Anthro_Calc!C:P,10,FALSE) - VLOOKUP(CG200,Anthro_Calc!C:P,9,FALSE)))</f>
        <v/>
      </c>
      <c r="CK200" s="129" t="str">
        <f t="shared" si="190"/>
        <v/>
      </c>
      <c r="CL200" s="117" t="str">
        <f t="shared" si="191"/>
        <v/>
      </c>
      <c r="CM200" s="104" t="str">
        <f t="shared" si="192"/>
        <v/>
      </c>
      <c r="CN200" s="77"/>
      <c r="CO200" s="71"/>
      <c r="CP200" s="74"/>
      <c r="CQ200" s="74"/>
      <c r="CR200" s="118" t="str">
        <f t="shared" si="160"/>
        <v/>
      </c>
      <c r="CS200" s="119">
        <f t="shared" si="193"/>
        <v>0</v>
      </c>
      <c r="CT200" s="119">
        <f t="shared" si="194"/>
        <v>0</v>
      </c>
      <c r="CU200" s="119" t="str">
        <f t="shared" si="195"/>
        <v>0</v>
      </c>
      <c r="CV200" s="119" t="str">
        <f>IF(ISBLANK(CQ200), "", (POWER(CQ200/VLOOKUP(CU200,Anthro_Calc!C:P,13,FALSE),VLOOKUP(CU200,Anthro_Calc!C:P,12,FALSE))-1) / (VLOOKUP(CU200,Anthro_Calc!C:P,14,FALSE)*VLOOKUP(CU200,Anthro_Calc!C:P,12,FALSE)))</f>
        <v/>
      </c>
      <c r="CW200" s="119" t="str">
        <f>IF(ISBLANK(CQ200), "", -3 + (CQ200 -VLOOKUP(CU200,Anthro_Calc!C:P,4,FALSE)) / (VLOOKUP(CU200,Anthro_Calc!C:P,5,FALSE) - VLOOKUP(CU200,Anthro_Calc!C:P,4,FALSE)))</f>
        <v/>
      </c>
      <c r="CX200" s="119" t="str">
        <f>IF(ISBLANK(CQ200), "", 3 + (CQ200 -VLOOKUP(CU200,Anthro_Calc!C:P,10,FALSE)) / (VLOOKUP(CU200,Anthro_Calc!C:P,10,FALSE) - VLOOKUP(CU200,Anthro_Calc!C:P,9,FALSE)))</f>
        <v/>
      </c>
      <c r="CY200" s="128" t="str">
        <f t="shared" si="196"/>
        <v/>
      </c>
      <c r="CZ200" s="117" t="str">
        <f t="shared" si="197"/>
        <v/>
      </c>
      <c r="DA200" s="104" t="str">
        <f t="shared" si="198"/>
        <v/>
      </c>
      <c r="DB200" s="135"/>
    </row>
    <row r="201" spans="1:106" s="80" customFormat="1" ht="15" customHeight="1">
      <c r="A201" s="134">
        <f t="shared" si="150"/>
        <v>197</v>
      </c>
      <c r="B201" s="66"/>
      <c r="C201" s="66"/>
      <c r="D201" s="66"/>
      <c r="E201" s="66"/>
      <c r="F201" s="66"/>
      <c r="G201" s="66"/>
      <c r="H201" s="66"/>
      <c r="I201" s="66"/>
      <c r="J201" s="66"/>
      <c r="K201" s="66"/>
      <c r="L201" s="66"/>
      <c r="M201" s="71"/>
      <c r="N201" s="69" t="str">
        <f t="shared" ca="1" si="161"/>
        <v/>
      </c>
      <c r="O201" s="70"/>
      <c r="P201" s="70"/>
      <c r="Q201" s="71"/>
      <c r="R201" s="82"/>
      <c r="S201" s="72" t="str">
        <f t="shared" si="162"/>
        <v/>
      </c>
      <c r="T201" s="72" t="str">
        <f t="shared" si="163"/>
        <v/>
      </c>
      <c r="U201" s="72" t="str">
        <f t="shared" si="164"/>
        <v/>
      </c>
      <c r="V201" s="72" t="str">
        <f>IF(ISBLANK(R201), "", (POWER(R201/VLOOKUP(U201,Anthro_Calc!C:P,13,FALSE),VLOOKUP(U201,Anthro_Calc!C:P,12,FALSE))-1) / (VLOOKUP(U201,Anthro_Calc!C:P,14,FALSE)*VLOOKUP(U201,Anthro_Calc!C:P,12,FALSE)))</f>
        <v/>
      </c>
      <c r="W201" s="72" t="str">
        <f>IF(ISBLANK(R201), "", -3 + (R201 -VLOOKUP(U201,Anthro_Calc!C:P,4,FALSE)) / (VLOOKUP(U201,Anthro_Calc!C:P,5,FALSE) - VLOOKUP(U201,Anthro_Calc!C:P,4,FALSE)))</f>
        <v/>
      </c>
      <c r="X201" s="72" t="str">
        <f>IF(ISBLANK(R201), "", 3 + (R201 -VLOOKUP(U201,Anthro_Calc!C:P,10,FALSE)) / (VLOOKUP(U201,Anthro_Calc!C:P,10,FALSE) - VLOOKUP(U201,Anthro_Calc!C:P,9,FALSE)))</f>
        <v/>
      </c>
      <c r="Y201" s="120" t="str">
        <f t="shared" si="165"/>
        <v/>
      </c>
      <c r="Z201" s="117" t="str">
        <f t="shared" si="166"/>
        <v/>
      </c>
      <c r="AA201" s="104" t="str">
        <f t="shared" si="167"/>
        <v/>
      </c>
      <c r="AB201" s="71"/>
      <c r="AC201" s="74"/>
      <c r="AD201" s="78"/>
      <c r="AE201" s="75" t="str">
        <f t="shared" si="168"/>
        <v/>
      </c>
      <c r="AF201" s="72">
        <f t="shared" si="169"/>
        <v>0</v>
      </c>
      <c r="AG201" s="72">
        <f t="shared" si="170"/>
        <v>0</v>
      </c>
      <c r="AH201" s="72" t="str">
        <f t="shared" si="171"/>
        <v>0</v>
      </c>
      <c r="AI201" s="72" t="str">
        <f>IF(ISBLANK(AD201), "", (POWER(AD201/VLOOKUP(AH201,Anthro_Calc!C:P,13,FALSE),VLOOKUP(AH201,Anthro_Calc!C:P,12,FALSE))-1) / (VLOOKUP(AH201,Anthro_Calc!C:P,14,FALSE)*VLOOKUP(AH201,Anthro_Calc!C:P,12,FALSE)))</f>
        <v/>
      </c>
      <c r="AJ201" s="72" t="str">
        <f>IF(ISBLANK(AD201), "", -3 + (AD201 -VLOOKUP(AH201,Anthro_Calc!C:P,4,FALSE)) / (VLOOKUP(AH201,Anthro_Calc!C:P,5,FALSE) - VLOOKUP(AH201,Anthro_Calc!C:P,4,FALSE)))</f>
        <v/>
      </c>
      <c r="AK201" s="72" t="str">
        <f>IF(ISBLANK(AD201), "", 3 + (AD201 -VLOOKUP(AH201,Anthro_Calc!C:P,10,FALSE)) / (VLOOKUP(AH201,Anthro_Calc!C:P,10,FALSE) - VLOOKUP(AH201,Anthro_Calc!C:P,9,FALSE)))</f>
        <v/>
      </c>
      <c r="AL201" s="120" t="str">
        <f t="shared" si="172"/>
        <v/>
      </c>
      <c r="AM201" s="117" t="str">
        <f t="shared" si="173"/>
        <v/>
      </c>
      <c r="AN201" s="104" t="str">
        <f t="shared" si="174"/>
        <v/>
      </c>
      <c r="AO201" s="76" t="str">
        <f t="shared" si="151"/>
        <v/>
      </c>
      <c r="AP201" s="77"/>
      <c r="AQ201" s="77" t="str">
        <f t="shared" si="175"/>
        <v/>
      </c>
      <c r="AR201" s="71"/>
      <c r="AS201" s="74"/>
      <c r="AT201" s="82"/>
      <c r="AU201" s="75" t="str">
        <f t="shared" si="152"/>
        <v/>
      </c>
      <c r="AV201" s="72">
        <f t="shared" si="176"/>
        <v>0</v>
      </c>
      <c r="AW201" s="72">
        <f t="shared" si="177"/>
        <v>0</v>
      </c>
      <c r="AX201" s="72" t="str">
        <f t="shared" si="178"/>
        <v>0</v>
      </c>
      <c r="AY201" s="72" t="str">
        <f>IF(ISBLANK(AT201), "", (POWER(AT201/VLOOKUP(AX201,Anthro_Calc!C:P,13,FALSE),VLOOKUP(AX201,Anthro_Calc!C:P,12,FALSE))-1) / (VLOOKUP(AX201,Anthro_Calc!C:P,14,FALSE)*VLOOKUP(AX201,Anthro_Calc!C:P,12,FALSE)))</f>
        <v/>
      </c>
      <c r="AZ201" s="72" t="str">
        <f>IF(ISBLANK(AT201), "", -3 + (AT201 -VLOOKUP(AX201,Anthro_Calc!C:P,4,FALSE)) / (VLOOKUP(AX201,Anthro_Calc!C:P,5,FALSE) - VLOOKUP(AX201,Anthro_Calc!C:P,4,FALSE)))</f>
        <v/>
      </c>
      <c r="BA201" s="72" t="str">
        <f>IF(ISBLANK(AT201), "", 3 + (AT201 -VLOOKUP(AX201,Anthro_Calc!C:P,10,FALSE)) / (VLOOKUP(AX201,Anthro_Calc!C:P,10,FALSE) - VLOOKUP(AX201,Anthro_Calc!C:P,9,FALSE)))</f>
        <v/>
      </c>
      <c r="BB201" s="120" t="str">
        <f t="shared" si="179"/>
        <v/>
      </c>
      <c r="BC201" s="117" t="str">
        <f t="shared" si="180"/>
        <v/>
      </c>
      <c r="BD201" s="104" t="str">
        <f t="shared" si="153"/>
        <v/>
      </c>
      <c r="BE201" s="76" t="str">
        <f t="shared" si="154"/>
        <v/>
      </c>
      <c r="BF201" s="73" t="str">
        <f t="shared" si="181"/>
        <v/>
      </c>
      <c r="BG201" s="73" t="str">
        <f t="shared" si="155"/>
        <v/>
      </c>
      <c r="BH201" s="77"/>
      <c r="BI201" s="133"/>
      <c r="BJ201" s="71"/>
      <c r="BK201" s="74"/>
      <c r="BL201" s="78"/>
      <c r="BM201" s="75" t="str">
        <f t="shared" si="156"/>
        <v/>
      </c>
      <c r="BN201" s="72">
        <f t="shared" si="182"/>
        <v>0</v>
      </c>
      <c r="BO201" s="72">
        <f t="shared" si="199"/>
        <v>0</v>
      </c>
      <c r="BP201" s="72" t="str">
        <f t="shared" si="183"/>
        <v>0</v>
      </c>
      <c r="BQ201" s="72" t="str">
        <f>IF(ISBLANK(BL201), "", (POWER(BL201/VLOOKUP(BP201,Anthro_Calc!C:P,13,FALSE),VLOOKUP(BP201,Anthro_Calc!C:P,12,FALSE))-1) / (VLOOKUP(BP201,Anthro_Calc!C:P,14,FALSE)*VLOOKUP(BP201,Anthro_Calc!C:P,12,FALSE)))</f>
        <v/>
      </c>
      <c r="BR201" s="72" t="str">
        <f>IF(ISBLANK(BL201), "", -3 + (BL201 -VLOOKUP(BP201,Anthro_Calc!C:P,4,FALSE)) / (VLOOKUP(BP201,Anthro_Calc!C:P,5,FALSE) - VLOOKUP(BP201,Anthro_Calc!C:P,4,FALSE)))</f>
        <v/>
      </c>
      <c r="BS201" s="72" t="str">
        <f>IF(ISBLANK(BL201), "", 3 + (BL201 -VLOOKUP(BP201,Anthro_Calc!C:P,10,FALSE)) / (VLOOKUP(BP201,Anthro_Calc!C:P,10,FALSE) - VLOOKUP(BP201,Anthro_Calc!C:P,9,FALSE)))</f>
        <v/>
      </c>
      <c r="BT201" s="120" t="str">
        <f t="shared" si="184"/>
        <v/>
      </c>
      <c r="BU201" s="117" t="str">
        <f t="shared" si="185"/>
        <v/>
      </c>
      <c r="BV201" s="104" t="str">
        <f t="shared" si="186"/>
        <v/>
      </c>
      <c r="BW201" s="73" t="str">
        <f t="shared" si="157"/>
        <v/>
      </c>
      <c r="BX201" s="77"/>
      <c r="BY201" s="73" t="str">
        <f>IF(ISBLANK(BL201), "", VLOOKUP(Z201&amp;" "&amp;BV201&amp;" "&amp;BW201,Graduation_Criteria!$D$2:$E$34,2,FALSE))</f>
        <v/>
      </c>
      <c r="BZ201" s="73" t="str">
        <f t="shared" si="158"/>
        <v/>
      </c>
      <c r="CA201" s="71"/>
      <c r="CB201" s="74"/>
      <c r="CC201" s="74"/>
      <c r="CD201" s="115" t="str">
        <f t="shared" si="159"/>
        <v/>
      </c>
      <c r="CE201" s="79">
        <f t="shared" si="187"/>
        <v>0</v>
      </c>
      <c r="CF201" s="79">
        <f t="shared" si="188"/>
        <v>0</v>
      </c>
      <c r="CG201" s="79" t="str">
        <f t="shared" si="189"/>
        <v>0</v>
      </c>
      <c r="CH201" s="79" t="str">
        <f>IF(ISBLANK(CC201), "", (POWER(CC201/VLOOKUP(CG201,Anthro_Calc!C:P,13,FALSE),VLOOKUP(CG201,Anthro_Calc!C:P,12,FALSE))-1) / (VLOOKUP(CG201,Anthro_Calc!C:P,14,FALSE)*VLOOKUP(CG201,Anthro_Calc!C:P,12,FALSE)))</f>
        <v/>
      </c>
      <c r="CI201" s="79" t="str">
        <f>IF(ISBLANK(CC201), "", -3 + (CC201 -VLOOKUP(CG201,Anthro_Calc!C:P,4,FALSE)) / (VLOOKUP(CG201,Anthro_Calc!C:P,5,FALSE) - VLOOKUP(CG201,Anthro_Calc!C:P,4,FALSE)))</f>
        <v/>
      </c>
      <c r="CJ201" s="79" t="str">
        <f>IF(ISBLANK(CC201), "", 3 + (CC201 -VLOOKUP(CG201,Anthro_Calc!C:P,10,FALSE)) / (VLOOKUP(CG201,Anthro_Calc!C:P,10,FALSE) - VLOOKUP(CG201,Anthro_Calc!C:P,9,FALSE)))</f>
        <v/>
      </c>
      <c r="CK201" s="129" t="str">
        <f t="shared" si="190"/>
        <v/>
      </c>
      <c r="CL201" s="117" t="str">
        <f t="shared" si="191"/>
        <v/>
      </c>
      <c r="CM201" s="104" t="str">
        <f t="shared" si="192"/>
        <v/>
      </c>
      <c r="CN201" s="77"/>
      <c r="CO201" s="71"/>
      <c r="CP201" s="74"/>
      <c r="CQ201" s="74"/>
      <c r="CR201" s="118" t="str">
        <f t="shared" si="160"/>
        <v/>
      </c>
      <c r="CS201" s="119">
        <f t="shared" si="193"/>
        <v>0</v>
      </c>
      <c r="CT201" s="119">
        <f t="shared" si="194"/>
        <v>0</v>
      </c>
      <c r="CU201" s="119" t="str">
        <f t="shared" si="195"/>
        <v>0</v>
      </c>
      <c r="CV201" s="119" t="str">
        <f>IF(ISBLANK(CQ201), "", (POWER(CQ201/VLOOKUP(CU201,Anthro_Calc!C:P,13,FALSE),VLOOKUP(CU201,Anthro_Calc!C:P,12,FALSE))-1) / (VLOOKUP(CU201,Anthro_Calc!C:P,14,FALSE)*VLOOKUP(CU201,Anthro_Calc!C:P,12,FALSE)))</f>
        <v/>
      </c>
      <c r="CW201" s="119" t="str">
        <f>IF(ISBLANK(CQ201), "", -3 + (CQ201 -VLOOKUP(CU201,Anthro_Calc!C:P,4,FALSE)) / (VLOOKUP(CU201,Anthro_Calc!C:P,5,FALSE) - VLOOKUP(CU201,Anthro_Calc!C:P,4,FALSE)))</f>
        <v/>
      </c>
      <c r="CX201" s="119" t="str">
        <f>IF(ISBLANK(CQ201), "", 3 + (CQ201 -VLOOKUP(CU201,Anthro_Calc!C:P,10,FALSE)) / (VLOOKUP(CU201,Anthro_Calc!C:P,10,FALSE) - VLOOKUP(CU201,Anthro_Calc!C:P,9,FALSE)))</f>
        <v/>
      </c>
      <c r="CY201" s="128" t="str">
        <f t="shared" si="196"/>
        <v/>
      </c>
      <c r="CZ201" s="117" t="str">
        <f t="shared" si="197"/>
        <v/>
      </c>
      <c r="DA201" s="104" t="str">
        <f t="shared" si="198"/>
        <v/>
      </c>
      <c r="DB201" s="135"/>
    </row>
    <row r="202" spans="1:106" s="80" customFormat="1" ht="15" customHeight="1">
      <c r="A202" s="134">
        <f t="shared" si="150"/>
        <v>198</v>
      </c>
      <c r="B202" s="66"/>
      <c r="C202" s="66"/>
      <c r="D202" s="66"/>
      <c r="E202" s="66"/>
      <c r="F202" s="66"/>
      <c r="G202" s="66"/>
      <c r="H202" s="66"/>
      <c r="I202" s="66"/>
      <c r="J202" s="66"/>
      <c r="K202" s="66"/>
      <c r="L202" s="66"/>
      <c r="M202" s="71"/>
      <c r="N202" s="69" t="str">
        <f t="shared" ca="1" si="161"/>
        <v/>
      </c>
      <c r="O202" s="70"/>
      <c r="P202" s="70"/>
      <c r="Q202" s="71"/>
      <c r="R202" s="82"/>
      <c r="S202" s="72" t="str">
        <f t="shared" si="162"/>
        <v/>
      </c>
      <c r="T202" s="72" t="str">
        <f t="shared" si="163"/>
        <v/>
      </c>
      <c r="U202" s="72" t="str">
        <f t="shared" si="164"/>
        <v/>
      </c>
      <c r="V202" s="72" t="str">
        <f>IF(ISBLANK(R202), "", (POWER(R202/VLOOKUP(U202,Anthro_Calc!C:P,13,FALSE),VLOOKUP(U202,Anthro_Calc!C:P,12,FALSE))-1) / (VLOOKUP(U202,Anthro_Calc!C:P,14,FALSE)*VLOOKUP(U202,Anthro_Calc!C:P,12,FALSE)))</f>
        <v/>
      </c>
      <c r="W202" s="72" t="str">
        <f>IF(ISBLANK(R202), "", -3 + (R202 -VLOOKUP(U202,Anthro_Calc!C:P,4,FALSE)) / (VLOOKUP(U202,Anthro_Calc!C:P,5,FALSE) - VLOOKUP(U202,Anthro_Calc!C:P,4,FALSE)))</f>
        <v/>
      </c>
      <c r="X202" s="72" t="str">
        <f>IF(ISBLANK(R202), "", 3 + (R202 -VLOOKUP(U202,Anthro_Calc!C:P,10,FALSE)) / (VLOOKUP(U202,Anthro_Calc!C:P,10,FALSE) - VLOOKUP(U202,Anthro_Calc!C:P,9,FALSE)))</f>
        <v/>
      </c>
      <c r="Y202" s="120" t="str">
        <f t="shared" si="165"/>
        <v/>
      </c>
      <c r="Z202" s="117" t="str">
        <f t="shared" si="166"/>
        <v/>
      </c>
      <c r="AA202" s="104" t="str">
        <f t="shared" si="167"/>
        <v/>
      </c>
      <c r="AB202" s="71"/>
      <c r="AC202" s="74"/>
      <c r="AD202" s="78"/>
      <c r="AE202" s="75" t="str">
        <f t="shared" si="168"/>
        <v/>
      </c>
      <c r="AF202" s="72">
        <f t="shared" si="169"/>
        <v>0</v>
      </c>
      <c r="AG202" s="72">
        <f t="shared" si="170"/>
        <v>0</v>
      </c>
      <c r="AH202" s="72" t="str">
        <f t="shared" si="171"/>
        <v>0</v>
      </c>
      <c r="AI202" s="72" t="str">
        <f>IF(ISBLANK(AD202), "", (POWER(AD202/VLOOKUP(AH202,Anthro_Calc!C:P,13,FALSE),VLOOKUP(AH202,Anthro_Calc!C:P,12,FALSE))-1) / (VLOOKUP(AH202,Anthro_Calc!C:P,14,FALSE)*VLOOKUP(AH202,Anthro_Calc!C:P,12,FALSE)))</f>
        <v/>
      </c>
      <c r="AJ202" s="72" t="str">
        <f>IF(ISBLANK(AD202), "", -3 + (AD202 -VLOOKUP(AH202,Anthro_Calc!C:P,4,FALSE)) / (VLOOKUP(AH202,Anthro_Calc!C:P,5,FALSE) - VLOOKUP(AH202,Anthro_Calc!C:P,4,FALSE)))</f>
        <v/>
      </c>
      <c r="AK202" s="72" t="str">
        <f>IF(ISBLANK(AD202), "", 3 + (AD202 -VLOOKUP(AH202,Anthro_Calc!C:P,10,FALSE)) / (VLOOKUP(AH202,Anthro_Calc!C:P,10,FALSE) - VLOOKUP(AH202,Anthro_Calc!C:P,9,FALSE)))</f>
        <v/>
      </c>
      <c r="AL202" s="120" t="str">
        <f t="shared" si="172"/>
        <v/>
      </c>
      <c r="AM202" s="117" t="str">
        <f t="shared" si="173"/>
        <v/>
      </c>
      <c r="AN202" s="104" t="str">
        <f t="shared" si="174"/>
        <v/>
      </c>
      <c r="AO202" s="76" t="str">
        <f t="shared" si="151"/>
        <v/>
      </c>
      <c r="AP202" s="77"/>
      <c r="AQ202" s="77" t="str">
        <f t="shared" si="175"/>
        <v/>
      </c>
      <c r="AR202" s="71"/>
      <c r="AS202" s="74"/>
      <c r="AT202" s="82"/>
      <c r="AU202" s="75" t="str">
        <f t="shared" si="152"/>
        <v/>
      </c>
      <c r="AV202" s="72">
        <f t="shared" si="176"/>
        <v>0</v>
      </c>
      <c r="AW202" s="72">
        <f t="shared" si="177"/>
        <v>0</v>
      </c>
      <c r="AX202" s="72" t="str">
        <f t="shared" si="178"/>
        <v>0</v>
      </c>
      <c r="AY202" s="72" t="str">
        <f>IF(ISBLANK(AT202), "", (POWER(AT202/VLOOKUP(AX202,Anthro_Calc!C:P,13,FALSE),VLOOKUP(AX202,Anthro_Calc!C:P,12,FALSE))-1) / (VLOOKUP(AX202,Anthro_Calc!C:P,14,FALSE)*VLOOKUP(AX202,Anthro_Calc!C:P,12,FALSE)))</f>
        <v/>
      </c>
      <c r="AZ202" s="72" t="str">
        <f>IF(ISBLANK(AT202), "", -3 + (AT202 -VLOOKUP(AX202,Anthro_Calc!C:P,4,FALSE)) / (VLOOKUP(AX202,Anthro_Calc!C:P,5,FALSE) - VLOOKUP(AX202,Anthro_Calc!C:P,4,FALSE)))</f>
        <v/>
      </c>
      <c r="BA202" s="72" t="str">
        <f>IF(ISBLANK(AT202), "", 3 + (AT202 -VLOOKUP(AX202,Anthro_Calc!C:P,10,FALSE)) / (VLOOKUP(AX202,Anthro_Calc!C:P,10,FALSE) - VLOOKUP(AX202,Anthro_Calc!C:P,9,FALSE)))</f>
        <v/>
      </c>
      <c r="BB202" s="120" t="str">
        <f t="shared" si="179"/>
        <v/>
      </c>
      <c r="BC202" s="117" t="str">
        <f t="shared" si="180"/>
        <v/>
      </c>
      <c r="BD202" s="104" t="str">
        <f t="shared" si="153"/>
        <v/>
      </c>
      <c r="BE202" s="76" t="str">
        <f t="shared" si="154"/>
        <v/>
      </c>
      <c r="BF202" s="73" t="str">
        <f t="shared" si="181"/>
        <v/>
      </c>
      <c r="BG202" s="73" t="str">
        <f t="shared" si="155"/>
        <v/>
      </c>
      <c r="BH202" s="77"/>
      <c r="BI202" s="133"/>
      <c r="BJ202" s="71"/>
      <c r="BK202" s="74"/>
      <c r="BL202" s="78"/>
      <c r="BM202" s="75" t="str">
        <f t="shared" si="156"/>
        <v/>
      </c>
      <c r="BN202" s="72">
        <f t="shared" si="182"/>
        <v>0</v>
      </c>
      <c r="BO202" s="72">
        <f t="shared" si="199"/>
        <v>0</v>
      </c>
      <c r="BP202" s="72" t="str">
        <f t="shared" si="183"/>
        <v>0</v>
      </c>
      <c r="BQ202" s="72" t="str">
        <f>IF(ISBLANK(BL202), "", (POWER(BL202/VLOOKUP(BP202,Anthro_Calc!C:P,13,FALSE),VLOOKUP(BP202,Anthro_Calc!C:P,12,FALSE))-1) / (VLOOKUP(BP202,Anthro_Calc!C:P,14,FALSE)*VLOOKUP(BP202,Anthro_Calc!C:P,12,FALSE)))</f>
        <v/>
      </c>
      <c r="BR202" s="72" t="str">
        <f>IF(ISBLANK(BL202), "", -3 + (BL202 -VLOOKUP(BP202,Anthro_Calc!C:P,4,FALSE)) / (VLOOKUP(BP202,Anthro_Calc!C:P,5,FALSE) - VLOOKUP(BP202,Anthro_Calc!C:P,4,FALSE)))</f>
        <v/>
      </c>
      <c r="BS202" s="72" t="str">
        <f>IF(ISBLANK(BL202), "", 3 + (BL202 -VLOOKUP(BP202,Anthro_Calc!C:P,10,FALSE)) / (VLOOKUP(BP202,Anthro_Calc!C:P,10,FALSE) - VLOOKUP(BP202,Anthro_Calc!C:P,9,FALSE)))</f>
        <v/>
      </c>
      <c r="BT202" s="120" t="str">
        <f t="shared" si="184"/>
        <v/>
      </c>
      <c r="BU202" s="117" t="str">
        <f t="shared" si="185"/>
        <v/>
      </c>
      <c r="BV202" s="104" t="str">
        <f t="shared" si="186"/>
        <v/>
      </c>
      <c r="BW202" s="73" t="str">
        <f t="shared" si="157"/>
        <v/>
      </c>
      <c r="BX202" s="77"/>
      <c r="BY202" s="73" t="str">
        <f>IF(ISBLANK(BL202), "", VLOOKUP(Z202&amp;" "&amp;BV202&amp;" "&amp;BW202,Graduation_Criteria!$D$2:$E$34,2,FALSE))</f>
        <v/>
      </c>
      <c r="BZ202" s="73" t="str">
        <f t="shared" si="158"/>
        <v/>
      </c>
      <c r="CA202" s="71"/>
      <c r="CB202" s="74"/>
      <c r="CC202" s="74"/>
      <c r="CD202" s="115" t="str">
        <f t="shared" si="159"/>
        <v/>
      </c>
      <c r="CE202" s="79">
        <f t="shared" si="187"/>
        <v>0</v>
      </c>
      <c r="CF202" s="79">
        <f t="shared" si="188"/>
        <v>0</v>
      </c>
      <c r="CG202" s="79" t="str">
        <f t="shared" si="189"/>
        <v>0</v>
      </c>
      <c r="CH202" s="79" t="str">
        <f>IF(ISBLANK(CC202), "", (POWER(CC202/VLOOKUP(CG202,Anthro_Calc!C:P,13,FALSE),VLOOKUP(CG202,Anthro_Calc!C:P,12,FALSE))-1) / (VLOOKUP(CG202,Anthro_Calc!C:P,14,FALSE)*VLOOKUP(CG202,Anthro_Calc!C:P,12,FALSE)))</f>
        <v/>
      </c>
      <c r="CI202" s="79" t="str">
        <f>IF(ISBLANK(CC202), "", -3 + (CC202 -VLOOKUP(CG202,Anthro_Calc!C:P,4,FALSE)) / (VLOOKUP(CG202,Anthro_Calc!C:P,5,FALSE) - VLOOKUP(CG202,Anthro_Calc!C:P,4,FALSE)))</f>
        <v/>
      </c>
      <c r="CJ202" s="79" t="str">
        <f>IF(ISBLANK(CC202), "", 3 + (CC202 -VLOOKUP(CG202,Anthro_Calc!C:P,10,FALSE)) / (VLOOKUP(CG202,Anthro_Calc!C:P,10,FALSE) - VLOOKUP(CG202,Anthro_Calc!C:P,9,FALSE)))</f>
        <v/>
      </c>
      <c r="CK202" s="129" t="str">
        <f t="shared" si="190"/>
        <v/>
      </c>
      <c r="CL202" s="117" t="str">
        <f t="shared" si="191"/>
        <v/>
      </c>
      <c r="CM202" s="104" t="str">
        <f t="shared" si="192"/>
        <v/>
      </c>
      <c r="CN202" s="77"/>
      <c r="CO202" s="71"/>
      <c r="CP202" s="74"/>
      <c r="CQ202" s="74"/>
      <c r="CR202" s="118" t="str">
        <f t="shared" si="160"/>
        <v/>
      </c>
      <c r="CS202" s="119">
        <f t="shared" si="193"/>
        <v>0</v>
      </c>
      <c r="CT202" s="119">
        <f t="shared" si="194"/>
        <v>0</v>
      </c>
      <c r="CU202" s="119" t="str">
        <f t="shared" si="195"/>
        <v>0</v>
      </c>
      <c r="CV202" s="119" t="str">
        <f>IF(ISBLANK(CQ202), "", (POWER(CQ202/VLOOKUP(CU202,Anthro_Calc!C:P,13,FALSE),VLOOKUP(CU202,Anthro_Calc!C:P,12,FALSE))-1) / (VLOOKUP(CU202,Anthro_Calc!C:P,14,FALSE)*VLOOKUP(CU202,Anthro_Calc!C:P,12,FALSE)))</f>
        <v/>
      </c>
      <c r="CW202" s="119" t="str">
        <f>IF(ISBLANK(CQ202), "", -3 + (CQ202 -VLOOKUP(CU202,Anthro_Calc!C:P,4,FALSE)) / (VLOOKUP(CU202,Anthro_Calc!C:P,5,FALSE) - VLOOKUP(CU202,Anthro_Calc!C:P,4,FALSE)))</f>
        <v/>
      </c>
      <c r="CX202" s="119" t="str">
        <f>IF(ISBLANK(CQ202), "", 3 + (CQ202 -VLOOKUP(CU202,Anthro_Calc!C:P,10,FALSE)) / (VLOOKUP(CU202,Anthro_Calc!C:P,10,FALSE) - VLOOKUP(CU202,Anthro_Calc!C:P,9,FALSE)))</f>
        <v/>
      </c>
      <c r="CY202" s="128" t="str">
        <f t="shared" si="196"/>
        <v/>
      </c>
      <c r="CZ202" s="117" t="str">
        <f t="shared" si="197"/>
        <v/>
      </c>
      <c r="DA202" s="104" t="str">
        <f t="shared" si="198"/>
        <v/>
      </c>
      <c r="DB202" s="135"/>
    </row>
    <row r="203" spans="1:106" s="80" customFormat="1" ht="15" customHeight="1">
      <c r="A203" s="134">
        <f t="shared" si="150"/>
        <v>199</v>
      </c>
      <c r="B203" s="66"/>
      <c r="C203" s="66"/>
      <c r="D203" s="66"/>
      <c r="E203" s="66"/>
      <c r="F203" s="66"/>
      <c r="G203" s="66"/>
      <c r="H203" s="66"/>
      <c r="I203" s="66"/>
      <c r="J203" s="66"/>
      <c r="K203" s="66"/>
      <c r="L203" s="66"/>
      <c r="M203" s="71"/>
      <c r="N203" s="69" t="str">
        <f t="shared" ca="1" si="161"/>
        <v/>
      </c>
      <c r="O203" s="70"/>
      <c r="P203" s="70"/>
      <c r="Q203" s="71"/>
      <c r="R203" s="82"/>
      <c r="S203" s="72" t="str">
        <f t="shared" si="162"/>
        <v/>
      </c>
      <c r="T203" s="72" t="str">
        <f t="shared" si="163"/>
        <v/>
      </c>
      <c r="U203" s="72" t="str">
        <f t="shared" si="164"/>
        <v/>
      </c>
      <c r="V203" s="72" t="str">
        <f>IF(ISBLANK(R203), "", (POWER(R203/VLOOKUP(U203,Anthro_Calc!C:P,13,FALSE),VLOOKUP(U203,Anthro_Calc!C:P,12,FALSE))-1) / (VLOOKUP(U203,Anthro_Calc!C:P,14,FALSE)*VLOOKUP(U203,Anthro_Calc!C:P,12,FALSE)))</f>
        <v/>
      </c>
      <c r="W203" s="72" t="str">
        <f>IF(ISBLANK(R203), "", -3 + (R203 -VLOOKUP(U203,Anthro_Calc!C:P,4,FALSE)) / (VLOOKUP(U203,Anthro_Calc!C:P,5,FALSE) - VLOOKUP(U203,Anthro_Calc!C:P,4,FALSE)))</f>
        <v/>
      </c>
      <c r="X203" s="72" t="str">
        <f>IF(ISBLANK(R203), "", 3 + (R203 -VLOOKUP(U203,Anthro_Calc!C:P,10,FALSE)) / (VLOOKUP(U203,Anthro_Calc!C:P,10,FALSE) - VLOOKUP(U203,Anthro_Calc!C:P,9,FALSE)))</f>
        <v/>
      </c>
      <c r="Y203" s="120" t="str">
        <f t="shared" si="165"/>
        <v/>
      </c>
      <c r="Z203" s="117" t="str">
        <f t="shared" si="166"/>
        <v/>
      </c>
      <c r="AA203" s="104" t="str">
        <f t="shared" si="167"/>
        <v/>
      </c>
      <c r="AB203" s="71"/>
      <c r="AC203" s="74"/>
      <c r="AD203" s="78"/>
      <c r="AE203" s="75" t="str">
        <f t="shared" si="168"/>
        <v/>
      </c>
      <c r="AF203" s="72">
        <f t="shared" si="169"/>
        <v>0</v>
      </c>
      <c r="AG203" s="72">
        <f t="shared" si="170"/>
        <v>0</v>
      </c>
      <c r="AH203" s="72" t="str">
        <f t="shared" si="171"/>
        <v>0</v>
      </c>
      <c r="AI203" s="72" t="str">
        <f>IF(ISBLANK(AD203), "", (POWER(AD203/VLOOKUP(AH203,Anthro_Calc!C:P,13,FALSE),VLOOKUP(AH203,Anthro_Calc!C:P,12,FALSE))-1) / (VLOOKUP(AH203,Anthro_Calc!C:P,14,FALSE)*VLOOKUP(AH203,Anthro_Calc!C:P,12,FALSE)))</f>
        <v/>
      </c>
      <c r="AJ203" s="72" t="str">
        <f>IF(ISBLANK(AD203), "", -3 + (AD203 -VLOOKUP(AH203,Anthro_Calc!C:P,4,FALSE)) / (VLOOKUP(AH203,Anthro_Calc!C:P,5,FALSE) - VLOOKUP(AH203,Anthro_Calc!C:P,4,FALSE)))</f>
        <v/>
      </c>
      <c r="AK203" s="72" t="str">
        <f>IF(ISBLANK(AD203), "", 3 + (AD203 -VLOOKUP(AH203,Anthro_Calc!C:P,10,FALSE)) / (VLOOKUP(AH203,Anthro_Calc!C:P,10,FALSE) - VLOOKUP(AH203,Anthro_Calc!C:P,9,FALSE)))</f>
        <v/>
      </c>
      <c r="AL203" s="120" t="str">
        <f t="shared" si="172"/>
        <v/>
      </c>
      <c r="AM203" s="117" t="str">
        <f t="shared" si="173"/>
        <v/>
      </c>
      <c r="AN203" s="104" t="str">
        <f t="shared" si="174"/>
        <v/>
      </c>
      <c r="AO203" s="76" t="str">
        <f t="shared" si="151"/>
        <v/>
      </c>
      <c r="AP203" s="77"/>
      <c r="AQ203" s="77" t="str">
        <f t="shared" si="175"/>
        <v/>
      </c>
      <c r="AR203" s="71"/>
      <c r="AS203" s="74"/>
      <c r="AT203" s="82"/>
      <c r="AU203" s="75" t="str">
        <f t="shared" si="152"/>
        <v/>
      </c>
      <c r="AV203" s="72">
        <f t="shared" si="176"/>
        <v>0</v>
      </c>
      <c r="AW203" s="72">
        <f t="shared" si="177"/>
        <v>0</v>
      </c>
      <c r="AX203" s="72" t="str">
        <f t="shared" si="178"/>
        <v>0</v>
      </c>
      <c r="AY203" s="72" t="str">
        <f>IF(ISBLANK(AT203), "", (POWER(AT203/VLOOKUP(AX203,Anthro_Calc!C:P,13,FALSE),VLOOKUP(AX203,Anthro_Calc!C:P,12,FALSE))-1) / (VLOOKUP(AX203,Anthro_Calc!C:P,14,FALSE)*VLOOKUP(AX203,Anthro_Calc!C:P,12,FALSE)))</f>
        <v/>
      </c>
      <c r="AZ203" s="72" t="str">
        <f>IF(ISBLANK(AT203), "", -3 + (AT203 -VLOOKUP(AX203,Anthro_Calc!C:P,4,FALSE)) / (VLOOKUP(AX203,Anthro_Calc!C:P,5,FALSE) - VLOOKUP(AX203,Anthro_Calc!C:P,4,FALSE)))</f>
        <v/>
      </c>
      <c r="BA203" s="72" t="str">
        <f>IF(ISBLANK(AT203), "", 3 + (AT203 -VLOOKUP(AX203,Anthro_Calc!C:P,10,FALSE)) / (VLOOKUP(AX203,Anthro_Calc!C:P,10,FALSE) - VLOOKUP(AX203,Anthro_Calc!C:P,9,FALSE)))</f>
        <v/>
      </c>
      <c r="BB203" s="120" t="str">
        <f t="shared" si="179"/>
        <v/>
      </c>
      <c r="BC203" s="117" t="str">
        <f t="shared" si="180"/>
        <v/>
      </c>
      <c r="BD203" s="104" t="str">
        <f t="shared" si="153"/>
        <v/>
      </c>
      <c r="BE203" s="76" t="str">
        <f t="shared" si="154"/>
        <v/>
      </c>
      <c r="BF203" s="73" t="str">
        <f t="shared" si="181"/>
        <v/>
      </c>
      <c r="BG203" s="73" t="str">
        <f t="shared" si="155"/>
        <v/>
      </c>
      <c r="BH203" s="77"/>
      <c r="BI203" s="133"/>
      <c r="BJ203" s="71"/>
      <c r="BK203" s="74"/>
      <c r="BL203" s="78"/>
      <c r="BM203" s="75" t="str">
        <f t="shared" si="156"/>
        <v/>
      </c>
      <c r="BN203" s="72">
        <f t="shared" si="182"/>
        <v>0</v>
      </c>
      <c r="BO203" s="72">
        <f t="shared" si="199"/>
        <v>0</v>
      </c>
      <c r="BP203" s="72" t="str">
        <f t="shared" si="183"/>
        <v>0</v>
      </c>
      <c r="BQ203" s="72" t="str">
        <f>IF(ISBLANK(BL203), "", (POWER(BL203/VLOOKUP(BP203,Anthro_Calc!C:P,13,FALSE),VLOOKUP(BP203,Anthro_Calc!C:P,12,FALSE))-1) / (VLOOKUP(BP203,Anthro_Calc!C:P,14,FALSE)*VLOOKUP(BP203,Anthro_Calc!C:P,12,FALSE)))</f>
        <v/>
      </c>
      <c r="BR203" s="72" t="str">
        <f>IF(ISBLANK(BL203), "", -3 + (BL203 -VLOOKUP(BP203,Anthro_Calc!C:P,4,FALSE)) / (VLOOKUP(BP203,Anthro_Calc!C:P,5,FALSE) - VLOOKUP(BP203,Anthro_Calc!C:P,4,FALSE)))</f>
        <v/>
      </c>
      <c r="BS203" s="72" t="str">
        <f>IF(ISBLANK(BL203), "", 3 + (BL203 -VLOOKUP(BP203,Anthro_Calc!C:P,10,FALSE)) / (VLOOKUP(BP203,Anthro_Calc!C:P,10,FALSE) - VLOOKUP(BP203,Anthro_Calc!C:P,9,FALSE)))</f>
        <v/>
      </c>
      <c r="BT203" s="120" t="str">
        <f t="shared" si="184"/>
        <v/>
      </c>
      <c r="BU203" s="117" t="str">
        <f t="shared" si="185"/>
        <v/>
      </c>
      <c r="BV203" s="104" t="str">
        <f t="shared" si="186"/>
        <v/>
      </c>
      <c r="BW203" s="73" t="str">
        <f t="shared" si="157"/>
        <v/>
      </c>
      <c r="BX203" s="77"/>
      <c r="BY203" s="73" t="str">
        <f>IF(ISBLANK(BL203), "", VLOOKUP(Z203&amp;" "&amp;BV203&amp;" "&amp;BW203,Graduation_Criteria!$D$2:$E$34,2,FALSE))</f>
        <v/>
      </c>
      <c r="BZ203" s="73" t="str">
        <f t="shared" si="158"/>
        <v/>
      </c>
      <c r="CA203" s="71"/>
      <c r="CB203" s="74"/>
      <c r="CC203" s="74"/>
      <c r="CD203" s="115" t="str">
        <f t="shared" si="159"/>
        <v/>
      </c>
      <c r="CE203" s="79">
        <f t="shared" si="187"/>
        <v>0</v>
      </c>
      <c r="CF203" s="79">
        <f t="shared" si="188"/>
        <v>0</v>
      </c>
      <c r="CG203" s="79" t="str">
        <f t="shared" si="189"/>
        <v>0</v>
      </c>
      <c r="CH203" s="79" t="str">
        <f>IF(ISBLANK(CC203), "", (POWER(CC203/VLOOKUP(CG203,Anthro_Calc!C:P,13,FALSE),VLOOKUP(CG203,Anthro_Calc!C:P,12,FALSE))-1) / (VLOOKUP(CG203,Anthro_Calc!C:P,14,FALSE)*VLOOKUP(CG203,Anthro_Calc!C:P,12,FALSE)))</f>
        <v/>
      </c>
      <c r="CI203" s="79" t="str">
        <f>IF(ISBLANK(CC203), "", -3 + (CC203 -VLOOKUP(CG203,Anthro_Calc!C:P,4,FALSE)) / (VLOOKUP(CG203,Anthro_Calc!C:P,5,FALSE) - VLOOKUP(CG203,Anthro_Calc!C:P,4,FALSE)))</f>
        <v/>
      </c>
      <c r="CJ203" s="79" t="str">
        <f>IF(ISBLANK(CC203), "", 3 + (CC203 -VLOOKUP(CG203,Anthro_Calc!C:P,10,FALSE)) / (VLOOKUP(CG203,Anthro_Calc!C:P,10,FALSE) - VLOOKUP(CG203,Anthro_Calc!C:P,9,FALSE)))</f>
        <v/>
      </c>
      <c r="CK203" s="129" t="str">
        <f t="shared" si="190"/>
        <v/>
      </c>
      <c r="CL203" s="117" t="str">
        <f t="shared" si="191"/>
        <v/>
      </c>
      <c r="CM203" s="104" t="str">
        <f t="shared" si="192"/>
        <v/>
      </c>
      <c r="CN203" s="77"/>
      <c r="CO203" s="71"/>
      <c r="CP203" s="74"/>
      <c r="CQ203" s="74"/>
      <c r="CR203" s="118" t="str">
        <f t="shared" si="160"/>
        <v/>
      </c>
      <c r="CS203" s="119">
        <f t="shared" si="193"/>
        <v>0</v>
      </c>
      <c r="CT203" s="119">
        <f t="shared" si="194"/>
        <v>0</v>
      </c>
      <c r="CU203" s="119" t="str">
        <f t="shared" si="195"/>
        <v>0</v>
      </c>
      <c r="CV203" s="119" t="str">
        <f>IF(ISBLANK(CQ203), "", (POWER(CQ203/VLOOKUP(CU203,Anthro_Calc!C:P,13,FALSE),VLOOKUP(CU203,Anthro_Calc!C:P,12,FALSE))-1) / (VLOOKUP(CU203,Anthro_Calc!C:P,14,FALSE)*VLOOKUP(CU203,Anthro_Calc!C:P,12,FALSE)))</f>
        <v/>
      </c>
      <c r="CW203" s="119" t="str">
        <f>IF(ISBLANK(CQ203), "", -3 + (CQ203 -VLOOKUP(CU203,Anthro_Calc!C:P,4,FALSE)) / (VLOOKUP(CU203,Anthro_Calc!C:P,5,FALSE) - VLOOKUP(CU203,Anthro_Calc!C:P,4,FALSE)))</f>
        <v/>
      </c>
      <c r="CX203" s="119" t="str">
        <f>IF(ISBLANK(CQ203), "", 3 + (CQ203 -VLOOKUP(CU203,Anthro_Calc!C:P,10,FALSE)) / (VLOOKUP(CU203,Anthro_Calc!C:P,10,FALSE) - VLOOKUP(CU203,Anthro_Calc!C:P,9,FALSE)))</f>
        <v/>
      </c>
      <c r="CY203" s="128" t="str">
        <f t="shared" si="196"/>
        <v/>
      </c>
      <c r="CZ203" s="117" t="str">
        <f t="shared" si="197"/>
        <v/>
      </c>
      <c r="DA203" s="104" t="str">
        <f t="shared" si="198"/>
        <v/>
      </c>
      <c r="DB203" s="135"/>
    </row>
    <row r="204" spans="1:106" s="80" customFormat="1" ht="15" customHeight="1">
      <c r="A204" s="134">
        <f t="shared" si="150"/>
        <v>200</v>
      </c>
      <c r="B204" s="66"/>
      <c r="C204" s="66"/>
      <c r="D204" s="66"/>
      <c r="E204" s="66"/>
      <c r="F204" s="66"/>
      <c r="G204" s="66"/>
      <c r="H204" s="66"/>
      <c r="I204" s="66"/>
      <c r="J204" s="66"/>
      <c r="K204" s="66"/>
      <c r="L204" s="66"/>
      <c r="M204" s="71"/>
      <c r="N204" s="69" t="str">
        <f t="shared" ca="1" si="161"/>
        <v/>
      </c>
      <c r="O204" s="70"/>
      <c r="P204" s="70"/>
      <c r="Q204" s="71"/>
      <c r="R204" s="82"/>
      <c r="S204" s="72" t="str">
        <f t="shared" si="162"/>
        <v/>
      </c>
      <c r="T204" s="72" t="str">
        <f t="shared" si="163"/>
        <v/>
      </c>
      <c r="U204" s="72" t="str">
        <f t="shared" si="164"/>
        <v/>
      </c>
      <c r="V204" s="72" t="str">
        <f>IF(ISBLANK(R204), "", (POWER(R204/VLOOKUP(U204,Anthro_Calc!C:P,13,FALSE),VLOOKUP(U204,Anthro_Calc!C:P,12,FALSE))-1) / (VLOOKUP(U204,Anthro_Calc!C:P,14,FALSE)*VLOOKUP(U204,Anthro_Calc!C:P,12,FALSE)))</f>
        <v/>
      </c>
      <c r="W204" s="72" t="str">
        <f>IF(ISBLANK(R204), "", -3 + (R204 -VLOOKUP(U204,Anthro_Calc!C:P,4,FALSE)) / (VLOOKUP(U204,Anthro_Calc!C:P,5,FALSE) - VLOOKUP(U204,Anthro_Calc!C:P,4,FALSE)))</f>
        <v/>
      </c>
      <c r="X204" s="72" t="str">
        <f>IF(ISBLANK(R204), "", 3 + (R204 -VLOOKUP(U204,Anthro_Calc!C:P,10,FALSE)) / (VLOOKUP(U204,Anthro_Calc!C:P,10,FALSE) - VLOOKUP(U204,Anthro_Calc!C:P,9,FALSE)))</f>
        <v/>
      </c>
      <c r="Y204" s="120" t="str">
        <f t="shared" si="165"/>
        <v/>
      </c>
      <c r="Z204" s="117" t="str">
        <f t="shared" si="166"/>
        <v/>
      </c>
      <c r="AA204" s="104" t="str">
        <f t="shared" si="167"/>
        <v/>
      </c>
      <c r="AB204" s="71"/>
      <c r="AC204" s="74"/>
      <c r="AD204" s="78"/>
      <c r="AE204" s="75" t="str">
        <f t="shared" si="168"/>
        <v/>
      </c>
      <c r="AF204" s="72">
        <f t="shared" si="169"/>
        <v>0</v>
      </c>
      <c r="AG204" s="72">
        <f t="shared" si="170"/>
        <v>0</v>
      </c>
      <c r="AH204" s="72" t="str">
        <f t="shared" si="171"/>
        <v>0</v>
      </c>
      <c r="AI204" s="72" t="str">
        <f>IF(ISBLANK(AD204), "", (POWER(AD204/VLOOKUP(AH204,Anthro_Calc!C:P,13,FALSE),VLOOKUP(AH204,Anthro_Calc!C:P,12,FALSE))-1) / (VLOOKUP(AH204,Anthro_Calc!C:P,14,FALSE)*VLOOKUP(AH204,Anthro_Calc!C:P,12,FALSE)))</f>
        <v/>
      </c>
      <c r="AJ204" s="72" t="str">
        <f>IF(ISBLANK(AD204), "", -3 + (AD204 -VLOOKUP(AH204,Anthro_Calc!C:P,4,FALSE)) / (VLOOKUP(AH204,Anthro_Calc!C:P,5,FALSE) - VLOOKUP(AH204,Anthro_Calc!C:P,4,FALSE)))</f>
        <v/>
      </c>
      <c r="AK204" s="72" t="str">
        <f>IF(ISBLANK(AD204), "", 3 + (AD204 -VLOOKUP(AH204,Anthro_Calc!C:P,10,FALSE)) / (VLOOKUP(AH204,Anthro_Calc!C:P,10,FALSE) - VLOOKUP(AH204,Anthro_Calc!C:P,9,FALSE)))</f>
        <v/>
      </c>
      <c r="AL204" s="120" t="str">
        <f t="shared" si="172"/>
        <v/>
      </c>
      <c r="AM204" s="117" t="str">
        <f t="shared" si="173"/>
        <v/>
      </c>
      <c r="AN204" s="104" t="str">
        <f t="shared" si="174"/>
        <v/>
      </c>
      <c r="AO204" s="76" t="str">
        <f t="shared" si="151"/>
        <v/>
      </c>
      <c r="AP204" s="77"/>
      <c r="AQ204" s="77" t="str">
        <f t="shared" si="175"/>
        <v/>
      </c>
      <c r="AR204" s="71"/>
      <c r="AS204" s="74"/>
      <c r="AT204" s="82"/>
      <c r="AU204" s="75" t="str">
        <f t="shared" si="152"/>
        <v/>
      </c>
      <c r="AV204" s="72">
        <f t="shared" si="176"/>
        <v>0</v>
      </c>
      <c r="AW204" s="72">
        <f t="shared" si="177"/>
        <v>0</v>
      </c>
      <c r="AX204" s="72" t="str">
        <f t="shared" si="178"/>
        <v>0</v>
      </c>
      <c r="AY204" s="72" t="str">
        <f>IF(ISBLANK(AT204), "", (POWER(AT204/VLOOKUP(AX204,Anthro_Calc!C:P,13,FALSE),VLOOKUP(AX204,Anthro_Calc!C:P,12,FALSE))-1) / (VLOOKUP(AX204,Anthro_Calc!C:P,14,FALSE)*VLOOKUP(AX204,Anthro_Calc!C:P,12,FALSE)))</f>
        <v/>
      </c>
      <c r="AZ204" s="72" t="str">
        <f>IF(ISBLANK(AT204), "", -3 + (AT204 -VLOOKUP(AX204,Anthro_Calc!C:P,4,FALSE)) / (VLOOKUP(AX204,Anthro_Calc!C:P,5,FALSE) - VLOOKUP(AX204,Anthro_Calc!C:P,4,FALSE)))</f>
        <v/>
      </c>
      <c r="BA204" s="72" t="str">
        <f>IF(ISBLANK(AT204), "", 3 + (AT204 -VLOOKUP(AX204,Anthro_Calc!C:P,10,FALSE)) / (VLOOKUP(AX204,Anthro_Calc!C:P,10,FALSE) - VLOOKUP(AX204,Anthro_Calc!C:P,9,FALSE)))</f>
        <v/>
      </c>
      <c r="BB204" s="120" t="str">
        <f t="shared" si="179"/>
        <v/>
      </c>
      <c r="BC204" s="117" t="str">
        <f t="shared" si="180"/>
        <v/>
      </c>
      <c r="BD204" s="104" t="str">
        <f t="shared" si="153"/>
        <v/>
      </c>
      <c r="BE204" s="76" t="str">
        <f t="shared" si="154"/>
        <v/>
      </c>
      <c r="BF204" s="73" t="str">
        <f t="shared" si="181"/>
        <v/>
      </c>
      <c r="BG204" s="73" t="str">
        <f t="shared" si="155"/>
        <v/>
      </c>
      <c r="BH204" s="77"/>
      <c r="BI204" s="133"/>
      <c r="BJ204" s="71"/>
      <c r="BK204" s="74"/>
      <c r="BL204" s="78"/>
      <c r="BM204" s="75" t="str">
        <f t="shared" si="156"/>
        <v/>
      </c>
      <c r="BN204" s="72">
        <f t="shared" si="182"/>
        <v>0</v>
      </c>
      <c r="BO204" s="72">
        <f t="shared" si="199"/>
        <v>0</v>
      </c>
      <c r="BP204" s="72" t="str">
        <f t="shared" si="183"/>
        <v>0</v>
      </c>
      <c r="BQ204" s="72" t="str">
        <f>IF(ISBLANK(BL204), "", (POWER(BL204/VLOOKUP(BP204,Anthro_Calc!C:P,13,FALSE),VLOOKUP(BP204,Anthro_Calc!C:P,12,FALSE))-1) / (VLOOKUP(BP204,Anthro_Calc!C:P,14,FALSE)*VLOOKUP(BP204,Anthro_Calc!C:P,12,FALSE)))</f>
        <v/>
      </c>
      <c r="BR204" s="72" t="str">
        <f>IF(ISBLANK(BL204), "", -3 + (BL204 -VLOOKUP(BP204,Anthro_Calc!C:P,4,FALSE)) / (VLOOKUP(BP204,Anthro_Calc!C:P,5,FALSE) - VLOOKUP(BP204,Anthro_Calc!C:P,4,FALSE)))</f>
        <v/>
      </c>
      <c r="BS204" s="72" t="str">
        <f>IF(ISBLANK(BL204), "", 3 + (BL204 -VLOOKUP(BP204,Anthro_Calc!C:P,10,FALSE)) / (VLOOKUP(BP204,Anthro_Calc!C:P,10,FALSE) - VLOOKUP(BP204,Anthro_Calc!C:P,9,FALSE)))</f>
        <v/>
      </c>
      <c r="BT204" s="120" t="str">
        <f t="shared" si="184"/>
        <v/>
      </c>
      <c r="BU204" s="117" t="str">
        <f t="shared" si="185"/>
        <v/>
      </c>
      <c r="BV204" s="104" t="str">
        <f t="shared" si="186"/>
        <v/>
      </c>
      <c r="BW204" s="73" t="str">
        <f t="shared" si="157"/>
        <v/>
      </c>
      <c r="BX204" s="77"/>
      <c r="BY204" s="73" t="str">
        <f>IF(ISBLANK(BL204), "", VLOOKUP(Z204&amp;" "&amp;BV204&amp;" "&amp;BW204,Graduation_Criteria!$D$2:$E$34,2,FALSE))</f>
        <v/>
      </c>
      <c r="BZ204" s="73" t="str">
        <f t="shared" si="158"/>
        <v/>
      </c>
      <c r="CA204" s="71"/>
      <c r="CB204" s="74"/>
      <c r="CC204" s="74"/>
      <c r="CD204" s="115" t="str">
        <f t="shared" si="159"/>
        <v/>
      </c>
      <c r="CE204" s="79">
        <f t="shared" si="187"/>
        <v>0</v>
      </c>
      <c r="CF204" s="79">
        <f t="shared" si="188"/>
        <v>0</v>
      </c>
      <c r="CG204" s="79" t="str">
        <f t="shared" si="189"/>
        <v>0</v>
      </c>
      <c r="CH204" s="79" t="str">
        <f>IF(ISBLANK(CC204), "", (POWER(CC204/VLOOKUP(CG204,Anthro_Calc!C:P,13,FALSE),VLOOKUP(CG204,Anthro_Calc!C:P,12,FALSE))-1) / (VLOOKUP(CG204,Anthro_Calc!C:P,14,FALSE)*VLOOKUP(CG204,Anthro_Calc!C:P,12,FALSE)))</f>
        <v/>
      </c>
      <c r="CI204" s="79" t="str">
        <f>IF(ISBLANK(CC204), "", -3 + (CC204 -VLOOKUP(CG204,Anthro_Calc!C:P,4,FALSE)) / (VLOOKUP(CG204,Anthro_Calc!C:P,5,FALSE) - VLOOKUP(CG204,Anthro_Calc!C:P,4,FALSE)))</f>
        <v/>
      </c>
      <c r="CJ204" s="79" t="str">
        <f>IF(ISBLANK(CC204), "", 3 + (CC204 -VLOOKUP(CG204,Anthro_Calc!C:P,10,FALSE)) / (VLOOKUP(CG204,Anthro_Calc!C:P,10,FALSE) - VLOOKUP(CG204,Anthro_Calc!C:P,9,FALSE)))</f>
        <v/>
      </c>
      <c r="CK204" s="129" t="str">
        <f t="shared" si="190"/>
        <v/>
      </c>
      <c r="CL204" s="117" t="str">
        <f t="shared" si="191"/>
        <v/>
      </c>
      <c r="CM204" s="104" t="str">
        <f t="shared" si="192"/>
        <v/>
      </c>
      <c r="CN204" s="77"/>
      <c r="CO204" s="71"/>
      <c r="CP204" s="74"/>
      <c r="CQ204" s="74"/>
      <c r="CR204" s="118" t="str">
        <f t="shared" si="160"/>
        <v/>
      </c>
      <c r="CS204" s="119">
        <f t="shared" si="193"/>
        <v>0</v>
      </c>
      <c r="CT204" s="119">
        <f t="shared" si="194"/>
        <v>0</v>
      </c>
      <c r="CU204" s="119" t="str">
        <f t="shared" si="195"/>
        <v>0</v>
      </c>
      <c r="CV204" s="119" t="str">
        <f>IF(ISBLANK(CQ204), "", (POWER(CQ204/VLOOKUP(CU204,Anthro_Calc!C:P,13,FALSE),VLOOKUP(CU204,Anthro_Calc!C:P,12,FALSE))-1) / (VLOOKUP(CU204,Anthro_Calc!C:P,14,FALSE)*VLOOKUP(CU204,Anthro_Calc!C:P,12,FALSE)))</f>
        <v/>
      </c>
      <c r="CW204" s="119" t="str">
        <f>IF(ISBLANK(CQ204), "", -3 + (CQ204 -VLOOKUP(CU204,Anthro_Calc!C:P,4,FALSE)) / (VLOOKUP(CU204,Anthro_Calc!C:P,5,FALSE) - VLOOKUP(CU204,Anthro_Calc!C:P,4,FALSE)))</f>
        <v/>
      </c>
      <c r="CX204" s="119" t="str">
        <f>IF(ISBLANK(CQ204), "", 3 + (CQ204 -VLOOKUP(CU204,Anthro_Calc!C:P,10,FALSE)) / (VLOOKUP(CU204,Anthro_Calc!C:P,10,FALSE) - VLOOKUP(CU204,Anthro_Calc!C:P,9,FALSE)))</f>
        <v/>
      </c>
      <c r="CY204" s="128" t="str">
        <f t="shared" si="196"/>
        <v/>
      </c>
      <c r="CZ204" s="117" t="str">
        <f t="shared" si="197"/>
        <v/>
      </c>
      <c r="DA204" s="104" t="str">
        <f t="shared" si="198"/>
        <v/>
      </c>
      <c r="DB204" s="135"/>
    </row>
    <row r="205" spans="1:106" s="80" customFormat="1" ht="15" customHeight="1">
      <c r="A205" s="134">
        <f t="shared" si="150"/>
        <v>201</v>
      </c>
      <c r="B205" s="66"/>
      <c r="C205" s="66"/>
      <c r="D205" s="66"/>
      <c r="E205" s="66"/>
      <c r="F205" s="66"/>
      <c r="G205" s="66"/>
      <c r="H205" s="66"/>
      <c r="I205" s="66"/>
      <c r="J205" s="66"/>
      <c r="K205" s="66"/>
      <c r="L205" s="66"/>
      <c r="M205" s="71"/>
      <c r="N205" s="69" t="str">
        <f t="shared" ca="1" si="161"/>
        <v/>
      </c>
      <c r="O205" s="70"/>
      <c r="P205" s="70"/>
      <c r="Q205" s="71"/>
      <c r="R205" s="82"/>
      <c r="S205" s="72" t="str">
        <f t="shared" si="162"/>
        <v/>
      </c>
      <c r="T205" s="72" t="str">
        <f t="shared" si="163"/>
        <v/>
      </c>
      <c r="U205" s="72" t="str">
        <f t="shared" si="164"/>
        <v/>
      </c>
      <c r="V205" s="72" t="str">
        <f>IF(ISBLANK(R205), "", (POWER(R205/VLOOKUP(U205,Anthro_Calc!C:P,13,FALSE),VLOOKUP(U205,Anthro_Calc!C:P,12,FALSE))-1) / (VLOOKUP(U205,Anthro_Calc!C:P,14,FALSE)*VLOOKUP(U205,Anthro_Calc!C:P,12,FALSE)))</f>
        <v/>
      </c>
      <c r="W205" s="72" t="str">
        <f>IF(ISBLANK(R205), "", -3 + (R205 -VLOOKUP(U205,Anthro_Calc!C:P,4,FALSE)) / (VLOOKUP(U205,Anthro_Calc!C:P,5,FALSE) - VLOOKUP(U205,Anthro_Calc!C:P,4,FALSE)))</f>
        <v/>
      </c>
      <c r="X205" s="72" t="str">
        <f>IF(ISBLANK(R205), "", 3 + (R205 -VLOOKUP(U205,Anthro_Calc!C:P,10,FALSE)) / (VLOOKUP(U205,Anthro_Calc!C:P,10,FALSE) - VLOOKUP(U205,Anthro_Calc!C:P,9,FALSE)))</f>
        <v/>
      </c>
      <c r="Y205" s="120" t="str">
        <f t="shared" si="165"/>
        <v/>
      </c>
      <c r="Z205" s="117" t="str">
        <f t="shared" si="166"/>
        <v/>
      </c>
      <c r="AA205" s="104" t="str">
        <f t="shared" si="167"/>
        <v/>
      </c>
      <c r="AB205" s="71"/>
      <c r="AC205" s="74"/>
      <c r="AD205" s="78"/>
      <c r="AE205" s="75" t="str">
        <f t="shared" si="168"/>
        <v/>
      </c>
      <c r="AF205" s="72">
        <f t="shared" si="169"/>
        <v>0</v>
      </c>
      <c r="AG205" s="72">
        <f t="shared" si="170"/>
        <v>0</v>
      </c>
      <c r="AH205" s="72" t="str">
        <f t="shared" si="171"/>
        <v>0</v>
      </c>
      <c r="AI205" s="72" t="str">
        <f>IF(ISBLANK(AD205), "", (POWER(AD205/VLOOKUP(AH205,Anthro_Calc!C:P,13,FALSE),VLOOKUP(AH205,Anthro_Calc!C:P,12,FALSE))-1) / (VLOOKUP(AH205,Anthro_Calc!C:P,14,FALSE)*VLOOKUP(AH205,Anthro_Calc!C:P,12,FALSE)))</f>
        <v/>
      </c>
      <c r="AJ205" s="72" t="str">
        <f>IF(ISBLANK(AD205), "", -3 + (AD205 -VLOOKUP(AH205,Anthro_Calc!C:P,4,FALSE)) / (VLOOKUP(AH205,Anthro_Calc!C:P,5,FALSE) - VLOOKUP(AH205,Anthro_Calc!C:P,4,FALSE)))</f>
        <v/>
      </c>
      <c r="AK205" s="72" t="str">
        <f>IF(ISBLANK(AD205), "", 3 + (AD205 -VLOOKUP(AH205,Anthro_Calc!C:P,10,FALSE)) / (VLOOKUP(AH205,Anthro_Calc!C:P,10,FALSE) - VLOOKUP(AH205,Anthro_Calc!C:P,9,FALSE)))</f>
        <v/>
      </c>
      <c r="AL205" s="120" t="str">
        <f t="shared" si="172"/>
        <v/>
      </c>
      <c r="AM205" s="117" t="str">
        <f t="shared" si="173"/>
        <v/>
      </c>
      <c r="AN205" s="104" t="str">
        <f t="shared" si="174"/>
        <v/>
      </c>
      <c r="AO205" s="76" t="str">
        <f t="shared" si="151"/>
        <v/>
      </c>
      <c r="AP205" s="77"/>
      <c r="AQ205" s="77" t="str">
        <f t="shared" si="175"/>
        <v/>
      </c>
      <c r="AR205" s="71"/>
      <c r="AS205" s="74"/>
      <c r="AT205" s="82"/>
      <c r="AU205" s="75" t="str">
        <f t="shared" si="152"/>
        <v/>
      </c>
      <c r="AV205" s="72">
        <f t="shared" si="176"/>
        <v>0</v>
      </c>
      <c r="AW205" s="72">
        <f t="shared" si="177"/>
        <v>0</v>
      </c>
      <c r="AX205" s="72" t="str">
        <f t="shared" si="178"/>
        <v>0</v>
      </c>
      <c r="AY205" s="72" t="str">
        <f>IF(ISBLANK(AT205), "", (POWER(AT205/VLOOKUP(AX205,Anthro_Calc!C:P,13,FALSE),VLOOKUP(AX205,Anthro_Calc!C:P,12,FALSE))-1) / (VLOOKUP(AX205,Anthro_Calc!C:P,14,FALSE)*VLOOKUP(AX205,Anthro_Calc!C:P,12,FALSE)))</f>
        <v/>
      </c>
      <c r="AZ205" s="72" t="str">
        <f>IF(ISBLANK(AT205), "", -3 + (AT205 -VLOOKUP(AX205,Anthro_Calc!C:P,4,FALSE)) / (VLOOKUP(AX205,Anthro_Calc!C:P,5,FALSE) - VLOOKUP(AX205,Anthro_Calc!C:P,4,FALSE)))</f>
        <v/>
      </c>
      <c r="BA205" s="72" t="str">
        <f>IF(ISBLANK(AT205), "", 3 + (AT205 -VLOOKUP(AX205,Anthro_Calc!C:P,10,FALSE)) / (VLOOKUP(AX205,Anthro_Calc!C:P,10,FALSE) - VLOOKUP(AX205,Anthro_Calc!C:P,9,FALSE)))</f>
        <v/>
      </c>
      <c r="BB205" s="120" t="str">
        <f t="shared" si="179"/>
        <v/>
      </c>
      <c r="BC205" s="117" t="str">
        <f t="shared" si="180"/>
        <v/>
      </c>
      <c r="BD205" s="104" t="str">
        <f t="shared" si="153"/>
        <v/>
      </c>
      <c r="BE205" s="76" t="str">
        <f t="shared" si="154"/>
        <v/>
      </c>
      <c r="BF205" s="73" t="str">
        <f t="shared" si="181"/>
        <v/>
      </c>
      <c r="BG205" s="73" t="str">
        <f t="shared" si="155"/>
        <v/>
      </c>
      <c r="BH205" s="77"/>
      <c r="BI205" s="133"/>
      <c r="BJ205" s="71"/>
      <c r="BK205" s="74"/>
      <c r="BL205" s="78"/>
      <c r="BM205" s="75" t="str">
        <f t="shared" si="156"/>
        <v/>
      </c>
      <c r="BN205" s="72">
        <f t="shared" si="182"/>
        <v>0</v>
      </c>
      <c r="BO205" s="72">
        <f t="shared" si="199"/>
        <v>0</v>
      </c>
      <c r="BP205" s="72" t="str">
        <f t="shared" si="183"/>
        <v>0</v>
      </c>
      <c r="BQ205" s="72" t="str">
        <f>IF(ISBLANK(BL205), "", (POWER(BL205/VLOOKUP(BP205,Anthro_Calc!C:P,13,FALSE),VLOOKUP(BP205,Anthro_Calc!C:P,12,FALSE))-1) / (VLOOKUP(BP205,Anthro_Calc!C:P,14,FALSE)*VLOOKUP(BP205,Anthro_Calc!C:P,12,FALSE)))</f>
        <v/>
      </c>
      <c r="BR205" s="72" t="str">
        <f>IF(ISBLANK(BL205), "", -3 + (BL205 -VLOOKUP(BP205,Anthro_Calc!C:P,4,FALSE)) / (VLOOKUP(BP205,Anthro_Calc!C:P,5,FALSE) - VLOOKUP(BP205,Anthro_Calc!C:P,4,FALSE)))</f>
        <v/>
      </c>
      <c r="BS205" s="72" t="str">
        <f>IF(ISBLANK(BL205), "", 3 + (BL205 -VLOOKUP(BP205,Anthro_Calc!C:P,10,FALSE)) / (VLOOKUP(BP205,Anthro_Calc!C:P,10,FALSE) - VLOOKUP(BP205,Anthro_Calc!C:P,9,FALSE)))</f>
        <v/>
      </c>
      <c r="BT205" s="120" t="str">
        <f t="shared" si="184"/>
        <v/>
      </c>
      <c r="BU205" s="117" t="str">
        <f t="shared" si="185"/>
        <v/>
      </c>
      <c r="BV205" s="104" t="str">
        <f t="shared" si="186"/>
        <v/>
      </c>
      <c r="BW205" s="73" t="str">
        <f t="shared" si="157"/>
        <v/>
      </c>
      <c r="BX205" s="77"/>
      <c r="BY205" s="73" t="str">
        <f>IF(ISBLANK(BL205), "", VLOOKUP(Z205&amp;" "&amp;BV205&amp;" "&amp;BW205,Graduation_Criteria!$D$2:$E$34,2,FALSE))</f>
        <v/>
      </c>
      <c r="BZ205" s="73" t="str">
        <f t="shared" si="158"/>
        <v/>
      </c>
      <c r="CA205" s="71"/>
      <c r="CB205" s="74"/>
      <c r="CC205" s="74"/>
      <c r="CD205" s="115" t="str">
        <f t="shared" si="159"/>
        <v/>
      </c>
      <c r="CE205" s="79">
        <f t="shared" si="187"/>
        <v>0</v>
      </c>
      <c r="CF205" s="79">
        <f t="shared" si="188"/>
        <v>0</v>
      </c>
      <c r="CG205" s="79" t="str">
        <f t="shared" si="189"/>
        <v>0</v>
      </c>
      <c r="CH205" s="79" t="str">
        <f>IF(ISBLANK(CC205), "", (POWER(CC205/VLOOKUP(CG205,Anthro_Calc!C:P,13,FALSE),VLOOKUP(CG205,Anthro_Calc!C:P,12,FALSE))-1) / (VLOOKUP(CG205,Anthro_Calc!C:P,14,FALSE)*VLOOKUP(CG205,Anthro_Calc!C:P,12,FALSE)))</f>
        <v/>
      </c>
      <c r="CI205" s="79" t="str">
        <f>IF(ISBLANK(CC205), "", -3 + (CC205 -VLOOKUP(CG205,Anthro_Calc!C:P,4,FALSE)) / (VLOOKUP(CG205,Anthro_Calc!C:P,5,FALSE) - VLOOKUP(CG205,Anthro_Calc!C:P,4,FALSE)))</f>
        <v/>
      </c>
      <c r="CJ205" s="79" t="str">
        <f>IF(ISBLANK(CC205), "", 3 + (CC205 -VLOOKUP(CG205,Anthro_Calc!C:P,10,FALSE)) / (VLOOKUP(CG205,Anthro_Calc!C:P,10,FALSE) - VLOOKUP(CG205,Anthro_Calc!C:P,9,FALSE)))</f>
        <v/>
      </c>
      <c r="CK205" s="129" t="str">
        <f t="shared" si="190"/>
        <v/>
      </c>
      <c r="CL205" s="117" t="str">
        <f t="shared" si="191"/>
        <v/>
      </c>
      <c r="CM205" s="104" t="str">
        <f t="shared" si="192"/>
        <v/>
      </c>
      <c r="CN205" s="77"/>
      <c r="CO205" s="71"/>
      <c r="CP205" s="74"/>
      <c r="CQ205" s="74"/>
      <c r="CR205" s="118" t="str">
        <f t="shared" si="160"/>
        <v/>
      </c>
      <c r="CS205" s="119">
        <f t="shared" si="193"/>
        <v>0</v>
      </c>
      <c r="CT205" s="119">
        <f t="shared" si="194"/>
        <v>0</v>
      </c>
      <c r="CU205" s="119" t="str">
        <f t="shared" si="195"/>
        <v>0</v>
      </c>
      <c r="CV205" s="119" t="str">
        <f>IF(ISBLANK(CQ205), "", (POWER(CQ205/VLOOKUP(CU205,Anthro_Calc!C:P,13,FALSE),VLOOKUP(CU205,Anthro_Calc!C:P,12,FALSE))-1) / (VLOOKUP(CU205,Anthro_Calc!C:P,14,FALSE)*VLOOKUP(CU205,Anthro_Calc!C:P,12,FALSE)))</f>
        <v/>
      </c>
      <c r="CW205" s="119" t="str">
        <f>IF(ISBLANK(CQ205), "", -3 + (CQ205 -VLOOKUP(CU205,Anthro_Calc!C:P,4,FALSE)) / (VLOOKUP(CU205,Anthro_Calc!C:P,5,FALSE) - VLOOKUP(CU205,Anthro_Calc!C:P,4,FALSE)))</f>
        <v/>
      </c>
      <c r="CX205" s="119" t="str">
        <f>IF(ISBLANK(CQ205), "", 3 + (CQ205 -VLOOKUP(CU205,Anthro_Calc!C:P,10,FALSE)) / (VLOOKUP(CU205,Anthro_Calc!C:P,10,FALSE) - VLOOKUP(CU205,Anthro_Calc!C:P,9,FALSE)))</f>
        <v/>
      </c>
      <c r="CY205" s="128" t="str">
        <f t="shared" si="196"/>
        <v/>
      </c>
      <c r="CZ205" s="117" t="str">
        <f t="shared" si="197"/>
        <v/>
      </c>
      <c r="DA205" s="104" t="str">
        <f t="shared" si="198"/>
        <v/>
      </c>
      <c r="DB205" s="135"/>
    </row>
    <row r="206" spans="1:106" s="80" customFormat="1" ht="15" customHeight="1">
      <c r="A206" s="134">
        <f t="shared" si="150"/>
        <v>202</v>
      </c>
      <c r="B206" s="66"/>
      <c r="C206" s="66"/>
      <c r="D206" s="66"/>
      <c r="E206" s="66"/>
      <c r="F206" s="66"/>
      <c r="G206" s="66"/>
      <c r="H206" s="66"/>
      <c r="I206" s="66"/>
      <c r="J206" s="66"/>
      <c r="K206" s="66"/>
      <c r="L206" s="66"/>
      <c r="M206" s="71"/>
      <c r="N206" s="69" t="str">
        <f t="shared" ca="1" si="161"/>
        <v/>
      </c>
      <c r="O206" s="70"/>
      <c r="P206" s="70"/>
      <c r="Q206" s="71"/>
      <c r="R206" s="82"/>
      <c r="S206" s="72" t="str">
        <f t="shared" si="162"/>
        <v/>
      </c>
      <c r="T206" s="72" t="str">
        <f t="shared" si="163"/>
        <v/>
      </c>
      <c r="U206" s="72" t="str">
        <f t="shared" si="164"/>
        <v/>
      </c>
      <c r="V206" s="72" t="str">
        <f>IF(ISBLANK(R206), "", (POWER(R206/VLOOKUP(U206,Anthro_Calc!C:P,13,FALSE),VLOOKUP(U206,Anthro_Calc!C:P,12,FALSE))-1) / (VLOOKUP(U206,Anthro_Calc!C:P,14,FALSE)*VLOOKUP(U206,Anthro_Calc!C:P,12,FALSE)))</f>
        <v/>
      </c>
      <c r="W206" s="72" t="str">
        <f>IF(ISBLANK(R206), "", -3 + (R206 -VLOOKUP(U206,Anthro_Calc!C:P,4,FALSE)) / (VLOOKUP(U206,Anthro_Calc!C:P,5,FALSE) - VLOOKUP(U206,Anthro_Calc!C:P,4,FALSE)))</f>
        <v/>
      </c>
      <c r="X206" s="72" t="str">
        <f>IF(ISBLANK(R206), "", 3 + (R206 -VLOOKUP(U206,Anthro_Calc!C:P,10,FALSE)) / (VLOOKUP(U206,Anthro_Calc!C:P,10,FALSE) - VLOOKUP(U206,Anthro_Calc!C:P,9,FALSE)))</f>
        <v/>
      </c>
      <c r="Y206" s="120" t="str">
        <f t="shared" si="165"/>
        <v/>
      </c>
      <c r="Z206" s="117" t="str">
        <f t="shared" si="166"/>
        <v/>
      </c>
      <c r="AA206" s="104" t="str">
        <f t="shared" si="167"/>
        <v/>
      </c>
      <c r="AB206" s="71"/>
      <c r="AC206" s="74"/>
      <c r="AD206" s="78"/>
      <c r="AE206" s="75" t="str">
        <f t="shared" si="168"/>
        <v/>
      </c>
      <c r="AF206" s="72">
        <f t="shared" si="169"/>
        <v>0</v>
      </c>
      <c r="AG206" s="72">
        <f t="shared" si="170"/>
        <v>0</v>
      </c>
      <c r="AH206" s="72" t="str">
        <f t="shared" si="171"/>
        <v>0</v>
      </c>
      <c r="AI206" s="72" t="str">
        <f>IF(ISBLANK(AD206), "", (POWER(AD206/VLOOKUP(AH206,Anthro_Calc!C:P,13,FALSE),VLOOKUP(AH206,Anthro_Calc!C:P,12,FALSE))-1) / (VLOOKUP(AH206,Anthro_Calc!C:P,14,FALSE)*VLOOKUP(AH206,Anthro_Calc!C:P,12,FALSE)))</f>
        <v/>
      </c>
      <c r="AJ206" s="72" t="str">
        <f>IF(ISBLANK(AD206), "", -3 + (AD206 -VLOOKUP(AH206,Anthro_Calc!C:P,4,FALSE)) / (VLOOKUP(AH206,Anthro_Calc!C:P,5,FALSE) - VLOOKUP(AH206,Anthro_Calc!C:P,4,FALSE)))</f>
        <v/>
      </c>
      <c r="AK206" s="72" t="str">
        <f>IF(ISBLANK(AD206), "", 3 + (AD206 -VLOOKUP(AH206,Anthro_Calc!C:P,10,FALSE)) / (VLOOKUP(AH206,Anthro_Calc!C:P,10,FALSE) - VLOOKUP(AH206,Anthro_Calc!C:P,9,FALSE)))</f>
        <v/>
      </c>
      <c r="AL206" s="120" t="str">
        <f t="shared" si="172"/>
        <v/>
      </c>
      <c r="AM206" s="117" t="str">
        <f t="shared" si="173"/>
        <v/>
      </c>
      <c r="AN206" s="104" t="str">
        <f t="shared" si="174"/>
        <v/>
      </c>
      <c r="AO206" s="76" t="str">
        <f t="shared" si="151"/>
        <v/>
      </c>
      <c r="AP206" s="77"/>
      <c r="AQ206" s="77" t="str">
        <f t="shared" si="175"/>
        <v/>
      </c>
      <c r="AR206" s="71"/>
      <c r="AS206" s="74"/>
      <c r="AT206" s="82"/>
      <c r="AU206" s="75" t="str">
        <f t="shared" si="152"/>
        <v/>
      </c>
      <c r="AV206" s="72">
        <f t="shared" si="176"/>
        <v>0</v>
      </c>
      <c r="AW206" s="72">
        <f t="shared" si="177"/>
        <v>0</v>
      </c>
      <c r="AX206" s="72" t="str">
        <f t="shared" si="178"/>
        <v>0</v>
      </c>
      <c r="AY206" s="72" t="str">
        <f>IF(ISBLANK(AT206), "", (POWER(AT206/VLOOKUP(AX206,Anthro_Calc!C:P,13,FALSE),VLOOKUP(AX206,Anthro_Calc!C:P,12,FALSE))-1) / (VLOOKUP(AX206,Anthro_Calc!C:P,14,FALSE)*VLOOKUP(AX206,Anthro_Calc!C:P,12,FALSE)))</f>
        <v/>
      </c>
      <c r="AZ206" s="72" t="str">
        <f>IF(ISBLANK(AT206), "", -3 + (AT206 -VLOOKUP(AX206,Anthro_Calc!C:P,4,FALSE)) / (VLOOKUP(AX206,Anthro_Calc!C:P,5,FALSE) - VLOOKUP(AX206,Anthro_Calc!C:P,4,FALSE)))</f>
        <v/>
      </c>
      <c r="BA206" s="72" t="str">
        <f>IF(ISBLANK(AT206), "", 3 + (AT206 -VLOOKUP(AX206,Anthro_Calc!C:P,10,FALSE)) / (VLOOKUP(AX206,Anthro_Calc!C:P,10,FALSE) - VLOOKUP(AX206,Anthro_Calc!C:P,9,FALSE)))</f>
        <v/>
      </c>
      <c r="BB206" s="120" t="str">
        <f t="shared" si="179"/>
        <v/>
      </c>
      <c r="BC206" s="117" t="str">
        <f t="shared" si="180"/>
        <v/>
      </c>
      <c r="BD206" s="104" t="str">
        <f t="shared" si="153"/>
        <v/>
      </c>
      <c r="BE206" s="76" t="str">
        <f t="shared" si="154"/>
        <v/>
      </c>
      <c r="BF206" s="73" t="str">
        <f t="shared" si="181"/>
        <v/>
      </c>
      <c r="BG206" s="73" t="str">
        <f t="shared" si="155"/>
        <v/>
      </c>
      <c r="BH206" s="77"/>
      <c r="BI206" s="133"/>
      <c r="BJ206" s="71"/>
      <c r="BK206" s="74"/>
      <c r="BL206" s="78"/>
      <c r="BM206" s="75" t="str">
        <f t="shared" si="156"/>
        <v/>
      </c>
      <c r="BN206" s="72">
        <f t="shared" si="182"/>
        <v>0</v>
      </c>
      <c r="BO206" s="72">
        <f t="shared" si="199"/>
        <v>0</v>
      </c>
      <c r="BP206" s="72" t="str">
        <f t="shared" si="183"/>
        <v>0</v>
      </c>
      <c r="BQ206" s="72" t="str">
        <f>IF(ISBLANK(BL206), "", (POWER(BL206/VLOOKUP(BP206,Anthro_Calc!C:P,13,FALSE),VLOOKUP(BP206,Anthro_Calc!C:P,12,FALSE))-1) / (VLOOKUP(BP206,Anthro_Calc!C:P,14,FALSE)*VLOOKUP(BP206,Anthro_Calc!C:P,12,FALSE)))</f>
        <v/>
      </c>
      <c r="BR206" s="72" t="str">
        <f>IF(ISBLANK(BL206), "", -3 + (BL206 -VLOOKUP(BP206,Anthro_Calc!C:P,4,FALSE)) / (VLOOKUP(BP206,Anthro_Calc!C:P,5,FALSE) - VLOOKUP(BP206,Anthro_Calc!C:P,4,FALSE)))</f>
        <v/>
      </c>
      <c r="BS206" s="72" t="str">
        <f>IF(ISBLANK(BL206), "", 3 + (BL206 -VLOOKUP(BP206,Anthro_Calc!C:P,10,FALSE)) / (VLOOKUP(BP206,Anthro_Calc!C:P,10,FALSE) - VLOOKUP(BP206,Anthro_Calc!C:P,9,FALSE)))</f>
        <v/>
      </c>
      <c r="BT206" s="120" t="str">
        <f t="shared" si="184"/>
        <v/>
      </c>
      <c r="BU206" s="117" t="str">
        <f t="shared" si="185"/>
        <v/>
      </c>
      <c r="BV206" s="104" t="str">
        <f t="shared" si="186"/>
        <v/>
      </c>
      <c r="BW206" s="73" t="str">
        <f t="shared" si="157"/>
        <v/>
      </c>
      <c r="BX206" s="77"/>
      <c r="BY206" s="73" t="str">
        <f>IF(ISBLANK(BL206), "", VLOOKUP(Z206&amp;" "&amp;BV206&amp;" "&amp;BW206,Graduation_Criteria!$D$2:$E$34,2,FALSE))</f>
        <v/>
      </c>
      <c r="BZ206" s="73" t="str">
        <f t="shared" si="158"/>
        <v/>
      </c>
      <c r="CA206" s="71"/>
      <c r="CB206" s="74"/>
      <c r="CC206" s="74"/>
      <c r="CD206" s="115" t="str">
        <f t="shared" si="159"/>
        <v/>
      </c>
      <c r="CE206" s="79">
        <f t="shared" si="187"/>
        <v>0</v>
      </c>
      <c r="CF206" s="79">
        <f t="shared" si="188"/>
        <v>0</v>
      </c>
      <c r="CG206" s="79" t="str">
        <f t="shared" si="189"/>
        <v>0</v>
      </c>
      <c r="CH206" s="79" t="str">
        <f>IF(ISBLANK(CC206), "", (POWER(CC206/VLOOKUP(CG206,Anthro_Calc!C:P,13,FALSE),VLOOKUP(CG206,Anthro_Calc!C:P,12,FALSE))-1) / (VLOOKUP(CG206,Anthro_Calc!C:P,14,FALSE)*VLOOKUP(CG206,Anthro_Calc!C:P,12,FALSE)))</f>
        <v/>
      </c>
      <c r="CI206" s="79" t="str">
        <f>IF(ISBLANK(CC206), "", -3 + (CC206 -VLOOKUP(CG206,Anthro_Calc!C:P,4,FALSE)) / (VLOOKUP(CG206,Anthro_Calc!C:P,5,FALSE) - VLOOKUP(CG206,Anthro_Calc!C:P,4,FALSE)))</f>
        <v/>
      </c>
      <c r="CJ206" s="79" t="str">
        <f>IF(ISBLANK(CC206), "", 3 + (CC206 -VLOOKUP(CG206,Anthro_Calc!C:P,10,FALSE)) / (VLOOKUP(CG206,Anthro_Calc!C:P,10,FALSE) - VLOOKUP(CG206,Anthro_Calc!C:P,9,FALSE)))</f>
        <v/>
      </c>
      <c r="CK206" s="129" t="str">
        <f t="shared" si="190"/>
        <v/>
      </c>
      <c r="CL206" s="117" t="str">
        <f t="shared" si="191"/>
        <v/>
      </c>
      <c r="CM206" s="104" t="str">
        <f t="shared" si="192"/>
        <v/>
      </c>
      <c r="CN206" s="77"/>
      <c r="CO206" s="71"/>
      <c r="CP206" s="74"/>
      <c r="CQ206" s="74"/>
      <c r="CR206" s="118" t="str">
        <f t="shared" si="160"/>
        <v/>
      </c>
      <c r="CS206" s="119">
        <f t="shared" si="193"/>
        <v>0</v>
      </c>
      <c r="CT206" s="119">
        <f t="shared" si="194"/>
        <v>0</v>
      </c>
      <c r="CU206" s="119" t="str">
        <f t="shared" si="195"/>
        <v>0</v>
      </c>
      <c r="CV206" s="119" t="str">
        <f>IF(ISBLANK(CQ206), "", (POWER(CQ206/VLOOKUP(CU206,Anthro_Calc!C:P,13,FALSE),VLOOKUP(CU206,Anthro_Calc!C:P,12,FALSE))-1) / (VLOOKUP(CU206,Anthro_Calc!C:P,14,FALSE)*VLOOKUP(CU206,Anthro_Calc!C:P,12,FALSE)))</f>
        <v/>
      </c>
      <c r="CW206" s="119" t="str">
        <f>IF(ISBLANK(CQ206), "", -3 + (CQ206 -VLOOKUP(CU206,Anthro_Calc!C:P,4,FALSE)) / (VLOOKUP(CU206,Anthro_Calc!C:P,5,FALSE) - VLOOKUP(CU206,Anthro_Calc!C:P,4,FALSE)))</f>
        <v/>
      </c>
      <c r="CX206" s="119" t="str">
        <f>IF(ISBLANK(CQ206), "", 3 + (CQ206 -VLOOKUP(CU206,Anthro_Calc!C:P,10,FALSE)) / (VLOOKUP(CU206,Anthro_Calc!C:P,10,FALSE) - VLOOKUP(CU206,Anthro_Calc!C:P,9,FALSE)))</f>
        <v/>
      </c>
      <c r="CY206" s="128" t="str">
        <f t="shared" si="196"/>
        <v/>
      </c>
      <c r="CZ206" s="117" t="str">
        <f t="shared" si="197"/>
        <v/>
      </c>
      <c r="DA206" s="104" t="str">
        <f t="shared" si="198"/>
        <v/>
      </c>
      <c r="DB206" s="135"/>
    </row>
    <row r="207" spans="1:106" s="80" customFormat="1" ht="15" customHeight="1">
      <c r="A207" s="134">
        <f t="shared" si="150"/>
        <v>203</v>
      </c>
      <c r="B207" s="66"/>
      <c r="C207" s="66"/>
      <c r="D207" s="66"/>
      <c r="E207" s="66"/>
      <c r="F207" s="66"/>
      <c r="G207" s="66"/>
      <c r="H207" s="66"/>
      <c r="I207" s="66"/>
      <c r="J207" s="66"/>
      <c r="K207" s="66"/>
      <c r="L207" s="66"/>
      <c r="M207" s="71"/>
      <c r="N207" s="69" t="str">
        <f t="shared" ca="1" si="161"/>
        <v/>
      </c>
      <c r="O207" s="70"/>
      <c r="P207" s="70"/>
      <c r="Q207" s="71"/>
      <c r="R207" s="82"/>
      <c r="S207" s="72" t="str">
        <f t="shared" si="162"/>
        <v/>
      </c>
      <c r="T207" s="72" t="str">
        <f t="shared" si="163"/>
        <v/>
      </c>
      <c r="U207" s="72" t="str">
        <f t="shared" si="164"/>
        <v/>
      </c>
      <c r="V207" s="72" t="str">
        <f>IF(ISBLANK(R207), "", (POWER(R207/VLOOKUP(U207,Anthro_Calc!C:P,13,FALSE),VLOOKUP(U207,Anthro_Calc!C:P,12,FALSE))-1) / (VLOOKUP(U207,Anthro_Calc!C:P,14,FALSE)*VLOOKUP(U207,Anthro_Calc!C:P,12,FALSE)))</f>
        <v/>
      </c>
      <c r="W207" s="72" t="str">
        <f>IF(ISBLANK(R207), "", -3 + (R207 -VLOOKUP(U207,Anthro_Calc!C:P,4,FALSE)) / (VLOOKUP(U207,Anthro_Calc!C:P,5,FALSE) - VLOOKUP(U207,Anthro_Calc!C:P,4,FALSE)))</f>
        <v/>
      </c>
      <c r="X207" s="72" t="str">
        <f>IF(ISBLANK(R207), "", 3 + (R207 -VLOOKUP(U207,Anthro_Calc!C:P,10,FALSE)) / (VLOOKUP(U207,Anthro_Calc!C:P,10,FALSE) - VLOOKUP(U207,Anthro_Calc!C:P,9,FALSE)))</f>
        <v/>
      </c>
      <c r="Y207" s="120" t="str">
        <f t="shared" si="165"/>
        <v/>
      </c>
      <c r="Z207" s="117" t="str">
        <f t="shared" si="166"/>
        <v/>
      </c>
      <c r="AA207" s="104" t="str">
        <f t="shared" si="167"/>
        <v/>
      </c>
      <c r="AB207" s="71"/>
      <c r="AC207" s="74"/>
      <c r="AD207" s="78"/>
      <c r="AE207" s="75" t="str">
        <f t="shared" si="168"/>
        <v/>
      </c>
      <c r="AF207" s="72">
        <f t="shared" si="169"/>
        <v>0</v>
      </c>
      <c r="AG207" s="72">
        <f t="shared" si="170"/>
        <v>0</v>
      </c>
      <c r="AH207" s="72" t="str">
        <f t="shared" si="171"/>
        <v>0</v>
      </c>
      <c r="AI207" s="72" t="str">
        <f>IF(ISBLANK(AD207), "", (POWER(AD207/VLOOKUP(AH207,Anthro_Calc!C:P,13,FALSE),VLOOKUP(AH207,Anthro_Calc!C:P,12,FALSE))-1) / (VLOOKUP(AH207,Anthro_Calc!C:P,14,FALSE)*VLOOKUP(AH207,Anthro_Calc!C:P,12,FALSE)))</f>
        <v/>
      </c>
      <c r="AJ207" s="72" t="str">
        <f>IF(ISBLANK(AD207), "", -3 + (AD207 -VLOOKUP(AH207,Anthro_Calc!C:P,4,FALSE)) / (VLOOKUP(AH207,Anthro_Calc!C:P,5,FALSE) - VLOOKUP(AH207,Anthro_Calc!C:P,4,FALSE)))</f>
        <v/>
      </c>
      <c r="AK207" s="72" t="str">
        <f>IF(ISBLANK(AD207), "", 3 + (AD207 -VLOOKUP(AH207,Anthro_Calc!C:P,10,FALSE)) / (VLOOKUP(AH207,Anthro_Calc!C:P,10,FALSE) - VLOOKUP(AH207,Anthro_Calc!C:P,9,FALSE)))</f>
        <v/>
      </c>
      <c r="AL207" s="120" t="str">
        <f t="shared" si="172"/>
        <v/>
      </c>
      <c r="AM207" s="117" t="str">
        <f t="shared" si="173"/>
        <v/>
      </c>
      <c r="AN207" s="104" t="str">
        <f t="shared" si="174"/>
        <v/>
      </c>
      <c r="AO207" s="76" t="str">
        <f t="shared" si="151"/>
        <v/>
      </c>
      <c r="AP207" s="77"/>
      <c r="AQ207" s="77" t="str">
        <f t="shared" si="175"/>
        <v/>
      </c>
      <c r="AR207" s="71"/>
      <c r="AS207" s="74"/>
      <c r="AT207" s="82"/>
      <c r="AU207" s="75" t="str">
        <f t="shared" si="152"/>
        <v/>
      </c>
      <c r="AV207" s="72">
        <f t="shared" si="176"/>
        <v>0</v>
      </c>
      <c r="AW207" s="72">
        <f t="shared" si="177"/>
        <v>0</v>
      </c>
      <c r="AX207" s="72" t="str">
        <f t="shared" si="178"/>
        <v>0</v>
      </c>
      <c r="AY207" s="72" t="str">
        <f>IF(ISBLANK(AT207), "", (POWER(AT207/VLOOKUP(AX207,Anthro_Calc!C:P,13,FALSE),VLOOKUP(AX207,Anthro_Calc!C:P,12,FALSE))-1) / (VLOOKUP(AX207,Anthro_Calc!C:P,14,FALSE)*VLOOKUP(AX207,Anthro_Calc!C:P,12,FALSE)))</f>
        <v/>
      </c>
      <c r="AZ207" s="72" t="str">
        <f>IF(ISBLANK(AT207), "", -3 + (AT207 -VLOOKUP(AX207,Anthro_Calc!C:P,4,FALSE)) / (VLOOKUP(AX207,Anthro_Calc!C:P,5,FALSE) - VLOOKUP(AX207,Anthro_Calc!C:P,4,FALSE)))</f>
        <v/>
      </c>
      <c r="BA207" s="72" t="str">
        <f>IF(ISBLANK(AT207), "", 3 + (AT207 -VLOOKUP(AX207,Anthro_Calc!C:P,10,FALSE)) / (VLOOKUP(AX207,Anthro_Calc!C:P,10,FALSE) - VLOOKUP(AX207,Anthro_Calc!C:P,9,FALSE)))</f>
        <v/>
      </c>
      <c r="BB207" s="120" t="str">
        <f t="shared" si="179"/>
        <v/>
      </c>
      <c r="BC207" s="117" t="str">
        <f t="shared" si="180"/>
        <v/>
      </c>
      <c r="BD207" s="104" t="str">
        <f t="shared" si="153"/>
        <v/>
      </c>
      <c r="BE207" s="76" t="str">
        <f t="shared" si="154"/>
        <v/>
      </c>
      <c r="BF207" s="73" t="str">
        <f t="shared" si="181"/>
        <v/>
      </c>
      <c r="BG207" s="73" t="str">
        <f t="shared" si="155"/>
        <v/>
      </c>
      <c r="BH207" s="77"/>
      <c r="BI207" s="133"/>
      <c r="BJ207" s="71"/>
      <c r="BK207" s="74"/>
      <c r="BL207" s="78"/>
      <c r="BM207" s="75" t="str">
        <f t="shared" si="156"/>
        <v/>
      </c>
      <c r="BN207" s="72">
        <f t="shared" si="182"/>
        <v>0</v>
      </c>
      <c r="BO207" s="72">
        <f t="shared" si="199"/>
        <v>0</v>
      </c>
      <c r="BP207" s="72" t="str">
        <f t="shared" si="183"/>
        <v>0</v>
      </c>
      <c r="BQ207" s="72" t="str">
        <f>IF(ISBLANK(BL207), "", (POWER(BL207/VLOOKUP(BP207,Anthro_Calc!C:P,13,FALSE),VLOOKUP(BP207,Anthro_Calc!C:P,12,FALSE))-1) / (VLOOKUP(BP207,Anthro_Calc!C:P,14,FALSE)*VLOOKUP(BP207,Anthro_Calc!C:P,12,FALSE)))</f>
        <v/>
      </c>
      <c r="BR207" s="72" t="str">
        <f>IF(ISBLANK(BL207), "", -3 + (BL207 -VLOOKUP(BP207,Anthro_Calc!C:P,4,FALSE)) / (VLOOKUP(BP207,Anthro_Calc!C:P,5,FALSE) - VLOOKUP(BP207,Anthro_Calc!C:P,4,FALSE)))</f>
        <v/>
      </c>
      <c r="BS207" s="72" t="str">
        <f>IF(ISBLANK(BL207), "", 3 + (BL207 -VLOOKUP(BP207,Anthro_Calc!C:P,10,FALSE)) / (VLOOKUP(BP207,Anthro_Calc!C:P,10,FALSE) - VLOOKUP(BP207,Anthro_Calc!C:P,9,FALSE)))</f>
        <v/>
      </c>
      <c r="BT207" s="120" t="str">
        <f t="shared" si="184"/>
        <v/>
      </c>
      <c r="BU207" s="117" t="str">
        <f t="shared" si="185"/>
        <v/>
      </c>
      <c r="BV207" s="104" t="str">
        <f t="shared" si="186"/>
        <v/>
      </c>
      <c r="BW207" s="73" t="str">
        <f t="shared" si="157"/>
        <v/>
      </c>
      <c r="BX207" s="77"/>
      <c r="BY207" s="73" t="str">
        <f>IF(ISBLANK(BL207), "", VLOOKUP(Z207&amp;" "&amp;BV207&amp;" "&amp;BW207,Graduation_Criteria!$D$2:$E$34,2,FALSE))</f>
        <v/>
      </c>
      <c r="BZ207" s="73" t="str">
        <f t="shared" si="158"/>
        <v/>
      </c>
      <c r="CA207" s="71"/>
      <c r="CB207" s="74"/>
      <c r="CC207" s="74"/>
      <c r="CD207" s="115" t="str">
        <f t="shared" si="159"/>
        <v/>
      </c>
      <c r="CE207" s="79">
        <f t="shared" si="187"/>
        <v>0</v>
      </c>
      <c r="CF207" s="79">
        <f t="shared" si="188"/>
        <v>0</v>
      </c>
      <c r="CG207" s="79" t="str">
        <f t="shared" si="189"/>
        <v>0</v>
      </c>
      <c r="CH207" s="79" t="str">
        <f>IF(ISBLANK(CC207), "", (POWER(CC207/VLOOKUP(CG207,Anthro_Calc!C:P,13,FALSE),VLOOKUP(CG207,Anthro_Calc!C:P,12,FALSE))-1) / (VLOOKUP(CG207,Anthro_Calc!C:P,14,FALSE)*VLOOKUP(CG207,Anthro_Calc!C:P,12,FALSE)))</f>
        <v/>
      </c>
      <c r="CI207" s="79" t="str">
        <f>IF(ISBLANK(CC207), "", -3 + (CC207 -VLOOKUP(CG207,Anthro_Calc!C:P,4,FALSE)) / (VLOOKUP(CG207,Anthro_Calc!C:P,5,FALSE) - VLOOKUP(CG207,Anthro_Calc!C:P,4,FALSE)))</f>
        <v/>
      </c>
      <c r="CJ207" s="79" t="str">
        <f>IF(ISBLANK(CC207), "", 3 + (CC207 -VLOOKUP(CG207,Anthro_Calc!C:P,10,FALSE)) / (VLOOKUP(CG207,Anthro_Calc!C:P,10,FALSE) - VLOOKUP(CG207,Anthro_Calc!C:P,9,FALSE)))</f>
        <v/>
      </c>
      <c r="CK207" s="129" t="str">
        <f t="shared" si="190"/>
        <v/>
      </c>
      <c r="CL207" s="117" t="str">
        <f t="shared" si="191"/>
        <v/>
      </c>
      <c r="CM207" s="104" t="str">
        <f t="shared" si="192"/>
        <v/>
      </c>
      <c r="CN207" s="77"/>
      <c r="CO207" s="71"/>
      <c r="CP207" s="74"/>
      <c r="CQ207" s="74"/>
      <c r="CR207" s="118" t="str">
        <f t="shared" si="160"/>
        <v/>
      </c>
      <c r="CS207" s="119">
        <f t="shared" si="193"/>
        <v>0</v>
      </c>
      <c r="CT207" s="119">
        <f t="shared" si="194"/>
        <v>0</v>
      </c>
      <c r="CU207" s="119" t="str">
        <f t="shared" si="195"/>
        <v>0</v>
      </c>
      <c r="CV207" s="119" t="str">
        <f>IF(ISBLANK(CQ207), "", (POWER(CQ207/VLOOKUP(CU207,Anthro_Calc!C:P,13,FALSE),VLOOKUP(CU207,Anthro_Calc!C:P,12,FALSE))-1) / (VLOOKUP(CU207,Anthro_Calc!C:P,14,FALSE)*VLOOKUP(CU207,Anthro_Calc!C:P,12,FALSE)))</f>
        <v/>
      </c>
      <c r="CW207" s="119" t="str">
        <f>IF(ISBLANK(CQ207), "", -3 + (CQ207 -VLOOKUP(CU207,Anthro_Calc!C:P,4,FALSE)) / (VLOOKUP(CU207,Anthro_Calc!C:P,5,FALSE) - VLOOKUP(CU207,Anthro_Calc!C:P,4,FALSE)))</f>
        <v/>
      </c>
      <c r="CX207" s="119" t="str">
        <f>IF(ISBLANK(CQ207), "", 3 + (CQ207 -VLOOKUP(CU207,Anthro_Calc!C:P,10,FALSE)) / (VLOOKUP(CU207,Anthro_Calc!C:P,10,FALSE) - VLOOKUP(CU207,Anthro_Calc!C:P,9,FALSE)))</f>
        <v/>
      </c>
      <c r="CY207" s="128" t="str">
        <f t="shared" si="196"/>
        <v/>
      </c>
      <c r="CZ207" s="117" t="str">
        <f t="shared" si="197"/>
        <v/>
      </c>
      <c r="DA207" s="104" t="str">
        <f t="shared" si="198"/>
        <v/>
      </c>
      <c r="DB207" s="135"/>
    </row>
    <row r="208" spans="1:106" s="80" customFormat="1" ht="15" customHeight="1">
      <c r="A208" s="134">
        <f t="shared" si="150"/>
        <v>204</v>
      </c>
      <c r="B208" s="66"/>
      <c r="C208" s="66"/>
      <c r="D208" s="66"/>
      <c r="E208" s="66"/>
      <c r="F208" s="66"/>
      <c r="G208" s="66"/>
      <c r="H208" s="66"/>
      <c r="I208" s="66"/>
      <c r="J208" s="66"/>
      <c r="K208" s="66"/>
      <c r="L208" s="66"/>
      <c r="M208" s="71"/>
      <c r="N208" s="69" t="str">
        <f t="shared" ca="1" si="161"/>
        <v/>
      </c>
      <c r="O208" s="70"/>
      <c r="P208" s="70"/>
      <c r="Q208" s="71"/>
      <c r="R208" s="82"/>
      <c r="S208" s="72" t="str">
        <f t="shared" si="162"/>
        <v/>
      </c>
      <c r="T208" s="72" t="str">
        <f t="shared" si="163"/>
        <v/>
      </c>
      <c r="U208" s="72" t="str">
        <f t="shared" si="164"/>
        <v/>
      </c>
      <c r="V208" s="72" t="str">
        <f>IF(ISBLANK(R208), "", (POWER(R208/VLOOKUP(U208,Anthro_Calc!C:P,13,FALSE),VLOOKUP(U208,Anthro_Calc!C:P,12,FALSE))-1) / (VLOOKUP(U208,Anthro_Calc!C:P,14,FALSE)*VLOOKUP(U208,Anthro_Calc!C:P,12,FALSE)))</f>
        <v/>
      </c>
      <c r="W208" s="72" t="str">
        <f>IF(ISBLANK(R208), "", -3 + (R208 -VLOOKUP(U208,Anthro_Calc!C:P,4,FALSE)) / (VLOOKUP(U208,Anthro_Calc!C:P,5,FALSE) - VLOOKUP(U208,Anthro_Calc!C:P,4,FALSE)))</f>
        <v/>
      </c>
      <c r="X208" s="72" t="str">
        <f>IF(ISBLANK(R208), "", 3 + (R208 -VLOOKUP(U208,Anthro_Calc!C:P,10,FALSE)) / (VLOOKUP(U208,Anthro_Calc!C:P,10,FALSE) - VLOOKUP(U208,Anthro_Calc!C:P,9,FALSE)))</f>
        <v/>
      </c>
      <c r="Y208" s="120" t="str">
        <f t="shared" si="165"/>
        <v/>
      </c>
      <c r="Z208" s="117" t="str">
        <f t="shared" si="166"/>
        <v/>
      </c>
      <c r="AA208" s="104" t="str">
        <f t="shared" si="167"/>
        <v/>
      </c>
      <c r="AB208" s="71"/>
      <c r="AC208" s="74"/>
      <c r="AD208" s="78"/>
      <c r="AE208" s="75" t="str">
        <f t="shared" si="168"/>
        <v/>
      </c>
      <c r="AF208" s="72">
        <f t="shared" si="169"/>
        <v>0</v>
      </c>
      <c r="AG208" s="72">
        <f t="shared" si="170"/>
        <v>0</v>
      </c>
      <c r="AH208" s="72" t="str">
        <f t="shared" si="171"/>
        <v>0</v>
      </c>
      <c r="AI208" s="72" t="str">
        <f>IF(ISBLANK(AD208), "", (POWER(AD208/VLOOKUP(AH208,Anthro_Calc!C:P,13,FALSE),VLOOKUP(AH208,Anthro_Calc!C:P,12,FALSE))-1) / (VLOOKUP(AH208,Anthro_Calc!C:P,14,FALSE)*VLOOKUP(AH208,Anthro_Calc!C:P,12,FALSE)))</f>
        <v/>
      </c>
      <c r="AJ208" s="72" t="str">
        <f>IF(ISBLANK(AD208), "", -3 + (AD208 -VLOOKUP(AH208,Anthro_Calc!C:P,4,FALSE)) / (VLOOKUP(AH208,Anthro_Calc!C:P,5,FALSE) - VLOOKUP(AH208,Anthro_Calc!C:P,4,FALSE)))</f>
        <v/>
      </c>
      <c r="AK208" s="72" t="str">
        <f>IF(ISBLANK(AD208), "", 3 + (AD208 -VLOOKUP(AH208,Anthro_Calc!C:P,10,FALSE)) / (VLOOKUP(AH208,Anthro_Calc!C:P,10,FALSE) - VLOOKUP(AH208,Anthro_Calc!C:P,9,FALSE)))</f>
        <v/>
      </c>
      <c r="AL208" s="120" t="str">
        <f t="shared" si="172"/>
        <v/>
      </c>
      <c r="AM208" s="117" t="str">
        <f t="shared" si="173"/>
        <v/>
      </c>
      <c r="AN208" s="104" t="str">
        <f t="shared" si="174"/>
        <v/>
      </c>
      <c r="AO208" s="76" t="str">
        <f t="shared" si="151"/>
        <v/>
      </c>
      <c r="AP208" s="77"/>
      <c r="AQ208" s="77" t="str">
        <f t="shared" si="175"/>
        <v/>
      </c>
      <c r="AR208" s="71"/>
      <c r="AS208" s="74"/>
      <c r="AT208" s="82"/>
      <c r="AU208" s="75" t="str">
        <f t="shared" si="152"/>
        <v/>
      </c>
      <c r="AV208" s="72">
        <f t="shared" si="176"/>
        <v>0</v>
      </c>
      <c r="AW208" s="72">
        <f t="shared" si="177"/>
        <v>0</v>
      </c>
      <c r="AX208" s="72" t="str">
        <f t="shared" si="178"/>
        <v>0</v>
      </c>
      <c r="AY208" s="72" t="str">
        <f>IF(ISBLANK(AT208), "", (POWER(AT208/VLOOKUP(AX208,Anthro_Calc!C:P,13,FALSE),VLOOKUP(AX208,Anthro_Calc!C:P,12,FALSE))-1) / (VLOOKUP(AX208,Anthro_Calc!C:P,14,FALSE)*VLOOKUP(AX208,Anthro_Calc!C:P,12,FALSE)))</f>
        <v/>
      </c>
      <c r="AZ208" s="72" t="str">
        <f>IF(ISBLANK(AT208), "", -3 + (AT208 -VLOOKUP(AX208,Anthro_Calc!C:P,4,FALSE)) / (VLOOKUP(AX208,Anthro_Calc!C:P,5,FALSE) - VLOOKUP(AX208,Anthro_Calc!C:P,4,FALSE)))</f>
        <v/>
      </c>
      <c r="BA208" s="72" t="str">
        <f>IF(ISBLANK(AT208), "", 3 + (AT208 -VLOOKUP(AX208,Anthro_Calc!C:P,10,FALSE)) / (VLOOKUP(AX208,Anthro_Calc!C:P,10,FALSE) - VLOOKUP(AX208,Anthro_Calc!C:P,9,FALSE)))</f>
        <v/>
      </c>
      <c r="BB208" s="120" t="str">
        <f t="shared" si="179"/>
        <v/>
      </c>
      <c r="BC208" s="117" t="str">
        <f t="shared" si="180"/>
        <v/>
      </c>
      <c r="BD208" s="104" t="str">
        <f t="shared" si="153"/>
        <v/>
      </c>
      <c r="BE208" s="76" t="str">
        <f t="shared" si="154"/>
        <v/>
      </c>
      <c r="BF208" s="73" t="str">
        <f t="shared" si="181"/>
        <v/>
      </c>
      <c r="BG208" s="73" t="str">
        <f t="shared" si="155"/>
        <v/>
      </c>
      <c r="BH208" s="77"/>
      <c r="BI208" s="133"/>
      <c r="BJ208" s="71"/>
      <c r="BK208" s="74"/>
      <c r="BL208" s="78"/>
      <c r="BM208" s="75" t="str">
        <f t="shared" si="156"/>
        <v/>
      </c>
      <c r="BN208" s="72">
        <f t="shared" si="182"/>
        <v>0</v>
      </c>
      <c r="BO208" s="72">
        <f t="shared" si="199"/>
        <v>0</v>
      </c>
      <c r="BP208" s="72" t="str">
        <f t="shared" si="183"/>
        <v>0</v>
      </c>
      <c r="BQ208" s="72" t="str">
        <f>IF(ISBLANK(BL208), "", (POWER(BL208/VLOOKUP(BP208,Anthro_Calc!C:P,13,FALSE),VLOOKUP(BP208,Anthro_Calc!C:P,12,FALSE))-1) / (VLOOKUP(BP208,Anthro_Calc!C:P,14,FALSE)*VLOOKUP(BP208,Anthro_Calc!C:P,12,FALSE)))</f>
        <v/>
      </c>
      <c r="BR208" s="72" t="str">
        <f>IF(ISBLANK(BL208), "", -3 + (BL208 -VLOOKUP(BP208,Anthro_Calc!C:P,4,FALSE)) / (VLOOKUP(BP208,Anthro_Calc!C:P,5,FALSE) - VLOOKUP(BP208,Anthro_Calc!C:P,4,FALSE)))</f>
        <v/>
      </c>
      <c r="BS208" s="72" t="str">
        <f>IF(ISBLANK(BL208), "", 3 + (BL208 -VLOOKUP(BP208,Anthro_Calc!C:P,10,FALSE)) / (VLOOKUP(BP208,Anthro_Calc!C:P,10,FALSE) - VLOOKUP(BP208,Anthro_Calc!C:P,9,FALSE)))</f>
        <v/>
      </c>
      <c r="BT208" s="120" t="str">
        <f t="shared" si="184"/>
        <v/>
      </c>
      <c r="BU208" s="117" t="str">
        <f t="shared" si="185"/>
        <v/>
      </c>
      <c r="BV208" s="104" t="str">
        <f t="shared" si="186"/>
        <v/>
      </c>
      <c r="BW208" s="73" t="str">
        <f t="shared" si="157"/>
        <v/>
      </c>
      <c r="BX208" s="77"/>
      <c r="BY208" s="73" t="str">
        <f>IF(ISBLANK(BL208), "", VLOOKUP(Z208&amp;" "&amp;BV208&amp;" "&amp;BW208,Graduation_Criteria!$D$2:$E$34,2,FALSE))</f>
        <v/>
      </c>
      <c r="BZ208" s="73" t="str">
        <f t="shared" si="158"/>
        <v/>
      </c>
      <c r="CA208" s="71"/>
      <c r="CB208" s="74"/>
      <c r="CC208" s="74"/>
      <c r="CD208" s="115" t="str">
        <f t="shared" si="159"/>
        <v/>
      </c>
      <c r="CE208" s="79">
        <f t="shared" si="187"/>
        <v>0</v>
      </c>
      <c r="CF208" s="79">
        <f t="shared" si="188"/>
        <v>0</v>
      </c>
      <c r="CG208" s="79" t="str">
        <f t="shared" si="189"/>
        <v>0</v>
      </c>
      <c r="CH208" s="79" t="str">
        <f>IF(ISBLANK(CC208), "", (POWER(CC208/VLOOKUP(CG208,Anthro_Calc!C:P,13,FALSE),VLOOKUP(CG208,Anthro_Calc!C:P,12,FALSE))-1) / (VLOOKUP(CG208,Anthro_Calc!C:P,14,FALSE)*VLOOKUP(CG208,Anthro_Calc!C:P,12,FALSE)))</f>
        <v/>
      </c>
      <c r="CI208" s="79" t="str">
        <f>IF(ISBLANK(CC208), "", -3 + (CC208 -VLOOKUP(CG208,Anthro_Calc!C:P,4,FALSE)) / (VLOOKUP(CG208,Anthro_Calc!C:P,5,FALSE) - VLOOKUP(CG208,Anthro_Calc!C:P,4,FALSE)))</f>
        <v/>
      </c>
      <c r="CJ208" s="79" t="str">
        <f>IF(ISBLANK(CC208), "", 3 + (CC208 -VLOOKUP(CG208,Anthro_Calc!C:P,10,FALSE)) / (VLOOKUP(CG208,Anthro_Calc!C:P,10,FALSE) - VLOOKUP(CG208,Anthro_Calc!C:P,9,FALSE)))</f>
        <v/>
      </c>
      <c r="CK208" s="129" t="str">
        <f t="shared" si="190"/>
        <v/>
      </c>
      <c r="CL208" s="117" t="str">
        <f t="shared" si="191"/>
        <v/>
      </c>
      <c r="CM208" s="104" t="str">
        <f t="shared" si="192"/>
        <v/>
      </c>
      <c r="CN208" s="77"/>
      <c r="CO208" s="71"/>
      <c r="CP208" s="74"/>
      <c r="CQ208" s="74"/>
      <c r="CR208" s="118" t="str">
        <f t="shared" si="160"/>
        <v/>
      </c>
      <c r="CS208" s="119">
        <f t="shared" si="193"/>
        <v>0</v>
      </c>
      <c r="CT208" s="119">
        <f t="shared" si="194"/>
        <v>0</v>
      </c>
      <c r="CU208" s="119" t="str">
        <f t="shared" si="195"/>
        <v>0</v>
      </c>
      <c r="CV208" s="119" t="str">
        <f>IF(ISBLANK(CQ208), "", (POWER(CQ208/VLOOKUP(CU208,Anthro_Calc!C:P,13,FALSE),VLOOKUP(CU208,Anthro_Calc!C:P,12,FALSE))-1) / (VLOOKUP(CU208,Anthro_Calc!C:P,14,FALSE)*VLOOKUP(CU208,Anthro_Calc!C:P,12,FALSE)))</f>
        <v/>
      </c>
      <c r="CW208" s="119" t="str">
        <f>IF(ISBLANK(CQ208), "", -3 + (CQ208 -VLOOKUP(CU208,Anthro_Calc!C:P,4,FALSE)) / (VLOOKUP(CU208,Anthro_Calc!C:P,5,FALSE) - VLOOKUP(CU208,Anthro_Calc!C:P,4,FALSE)))</f>
        <v/>
      </c>
      <c r="CX208" s="119" t="str">
        <f>IF(ISBLANK(CQ208), "", 3 + (CQ208 -VLOOKUP(CU208,Anthro_Calc!C:P,10,FALSE)) / (VLOOKUP(CU208,Anthro_Calc!C:P,10,FALSE) - VLOOKUP(CU208,Anthro_Calc!C:P,9,FALSE)))</f>
        <v/>
      </c>
      <c r="CY208" s="128" t="str">
        <f t="shared" si="196"/>
        <v/>
      </c>
      <c r="CZ208" s="117" t="str">
        <f t="shared" si="197"/>
        <v/>
      </c>
      <c r="DA208" s="104" t="str">
        <f t="shared" si="198"/>
        <v/>
      </c>
      <c r="DB208" s="135"/>
    </row>
    <row r="209" spans="1:106" s="80" customFormat="1" ht="15" customHeight="1">
      <c r="A209" s="134">
        <f t="shared" si="150"/>
        <v>205</v>
      </c>
      <c r="B209" s="66"/>
      <c r="C209" s="66"/>
      <c r="D209" s="66"/>
      <c r="E209" s="66"/>
      <c r="F209" s="66"/>
      <c r="G209" s="66"/>
      <c r="H209" s="66"/>
      <c r="I209" s="66"/>
      <c r="J209" s="66"/>
      <c r="K209" s="66"/>
      <c r="L209" s="66"/>
      <c r="M209" s="71"/>
      <c r="N209" s="69" t="str">
        <f t="shared" ca="1" si="161"/>
        <v/>
      </c>
      <c r="O209" s="70"/>
      <c r="P209" s="70"/>
      <c r="Q209" s="71"/>
      <c r="R209" s="82"/>
      <c r="S209" s="72" t="str">
        <f t="shared" si="162"/>
        <v/>
      </c>
      <c r="T209" s="72" t="str">
        <f t="shared" si="163"/>
        <v/>
      </c>
      <c r="U209" s="72" t="str">
        <f t="shared" si="164"/>
        <v/>
      </c>
      <c r="V209" s="72" t="str">
        <f>IF(ISBLANK(R209), "", (POWER(R209/VLOOKUP(U209,Anthro_Calc!C:P,13,FALSE),VLOOKUP(U209,Anthro_Calc!C:P,12,FALSE))-1) / (VLOOKUP(U209,Anthro_Calc!C:P,14,FALSE)*VLOOKUP(U209,Anthro_Calc!C:P,12,FALSE)))</f>
        <v/>
      </c>
      <c r="W209" s="72" t="str">
        <f>IF(ISBLANK(R209), "", -3 + (R209 -VLOOKUP(U209,Anthro_Calc!C:P,4,FALSE)) / (VLOOKUP(U209,Anthro_Calc!C:P,5,FALSE) - VLOOKUP(U209,Anthro_Calc!C:P,4,FALSE)))</f>
        <v/>
      </c>
      <c r="X209" s="72" t="str">
        <f>IF(ISBLANK(R209), "", 3 + (R209 -VLOOKUP(U209,Anthro_Calc!C:P,10,FALSE)) / (VLOOKUP(U209,Anthro_Calc!C:P,10,FALSE) - VLOOKUP(U209,Anthro_Calc!C:P,9,FALSE)))</f>
        <v/>
      </c>
      <c r="Y209" s="120" t="str">
        <f t="shared" si="165"/>
        <v/>
      </c>
      <c r="Z209" s="117" t="str">
        <f t="shared" si="166"/>
        <v/>
      </c>
      <c r="AA209" s="104" t="str">
        <f t="shared" si="167"/>
        <v/>
      </c>
      <c r="AB209" s="71"/>
      <c r="AC209" s="74"/>
      <c r="AD209" s="78"/>
      <c r="AE209" s="75" t="str">
        <f t="shared" si="168"/>
        <v/>
      </c>
      <c r="AF209" s="72">
        <f t="shared" si="169"/>
        <v>0</v>
      </c>
      <c r="AG209" s="72">
        <f t="shared" si="170"/>
        <v>0</v>
      </c>
      <c r="AH209" s="72" t="str">
        <f t="shared" si="171"/>
        <v>0</v>
      </c>
      <c r="AI209" s="72" t="str">
        <f>IF(ISBLANK(AD209), "", (POWER(AD209/VLOOKUP(AH209,Anthro_Calc!C:P,13,FALSE),VLOOKUP(AH209,Anthro_Calc!C:P,12,FALSE))-1) / (VLOOKUP(AH209,Anthro_Calc!C:P,14,FALSE)*VLOOKUP(AH209,Anthro_Calc!C:P,12,FALSE)))</f>
        <v/>
      </c>
      <c r="AJ209" s="72" t="str">
        <f>IF(ISBLANK(AD209), "", -3 + (AD209 -VLOOKUP(AH209,Anthro_Calc!C:P,4,FALSE)) / (VLOOKUP(AH209,Anthro_Calc!C:P,5,FALSE) - VLOOKUP(AH209,Anthro_Calc!C:P,4,FALSE)))</f>
        <v/>
      </c>
      <c r="AK209" s="72" t="str">
        <f>IF(ISBLANK(AD209), "", 3 + (AD209 -VLOOKUP(AH209,Anthro_Calc!C:P,10,FALSE)) / (VLOOKUP(AH209,Anthro_Calc!C:P,10,FALSE) - VLOOKUP(AH209,Anthro_Calc!C:P,9,FALSE)))</f>
        <v/>
      </c>
      <c r="AL209" s="120" t="str">
        <f t="shared" si="172"/>
        <v/>
      </c>
      <c r="AM209" s="117" t="str">
        <f t="shared" si="173"/>
        <v/>
      </c>
      <c r="AN209" s="104" t="str">
        <f t="shared" si="174"/>
        <v/>
      </c>
      <c r="AO209" s="76" t="str">
        <f t="shared" si="151"/>
        <v/>
      </c>
      <c r="AP209" s="77"/>
      <c r="AQ209" s="77" t="str">
        <f t="shared" si="175"/>
        <v/>
      </c>
      <c r="AR209" s="71"/>
      <c r="AS209" s="74"/>
      <c r="AT209" s="82"/>
      <c r="AU209" s="75" t="str">
        <f t="shared" si="152"/>
        <v/>
      </c>
      <c r="AV209" s="72">
        <f t="shared" si="176"/>
        <v>0</v>
      </c>
      <c r="AW209" s="72">
        <f t="shared" si="177"/>
        <v>0</v>
      </c>
      <c r="AX209" s="72" t="str">
        <f t="shared" si="178"/>
        <v>0</v>
      </c>
      <c r="AY209" s="72" t="str">
        <f>IF(ISBLANK(AT209), "", (POWER(AT209/VLOOKUP(AX209,Anthro_Calc!C:P,13,FALSE),VLOOKUP(AX209,Anthro_Calc!C:P,12,FALSE))-1) / (VLOOKUP(AX209,Anthro_Calc!C:P,14,FALSE)*VLOOKUP(AX209,Anthro_Calc!C:P,12,FALSE)))</f>
        <v/>
      </c>
      <c r="AZ209" s="72" t="str">
        <f>IF(ISBLANK(AT209), "", -3 + (AT209 -VLOOKUP(AX209,Anthro_Calc!C:P,4,FALSE)) / (VLOOKUP(AX209,Anthro_Calc!C:P,5,FALSE) - VLOOKUP(AX209,Anthro_Calc!C:P,4,FALSE)))</f>
        <v/>
      </c>
      <c r="BA209" s="72" t="str">
        <f>IF(ISBLANK(AT209), "", 3 + (AT209 -VLOOKUP(AX209,Anthro_Calc!C:P,10,FALSE)) / (VLOOKUP(AX209,Anthro_Calc!C:P,10,FALSE) - VLOOKUP(AX209,Anthro_Calc!C:P,9,FALSE)))</f>
        <v/>
      </c>
      <c r="BB209" s="120" t="str">
        <f t="shared" si="179"/>
        <v/>
      </c>
      <c r="BC209" s="117" t="str">
        <f t="shared" si="180"/>
        <v/>
      </c>
      <c r="BD209" s="104" t="str">
        <f t="shared" si="153"/>
        <v/>
      </c>
      <c r="BE209" s="76" t="str">
        <f t="shared" si="154"/>
        <v/>
      </c>
      <c r="BF209" s="73" t="str">
        <f t="shared" si="181"/>
        <v/>
      </c>
      <c r="BG209" s="73" t="str">
        <f t="shared" si="155"/>
        <v/>
      </c>
      <c r="BH209" s="77"/>
      <c r="BI209" s="133"/>
      <c r="BJ209" s="71"/>
      <c r="BK209" s="74"/>
      <c r="BL209" s="78"/>
      <c r="BM209" s="75" t="str">
        <f t="shared" si="156"/>
        <v/>
      </c>
      <c r="BN209" s="72">
        <f t="shared" si="182"/>
        <v>0</v>
      </c>
      <c r="BO209" s="72">
        <f t="shared" si="199"/>
        <v>0</v>
      </c>
      <c r="BP209" s="72" t="str">
        <f t="shared" si="183"/>
        <v>0</v>
      </c>
      <c r="BQ209" s="72" t="str">
        <f>IF(ISBLANK(BL209), "", (POWER(BL209/VLOOKUP(BP209,Anthro_Calc!C:P,13,FALSE),VLOOKUP(BP209,Anthro_Calc!C:P,12,FALSE))-1) / (VLOOKUP(BP209,Anthro_Calc!C:P,14,FALSE)*VLOOKUP(BP209,Anthro_Calc!C:P,12,FALSE)))</f>
        <v/>
      </c>
      <c r="BR209" s="72" t="str">
        <f>IF(ISBLANK(BL209), "", -3 + (BL209 -VLOOKUP(BP209,Anthro_Calc!C:P,4,FALSE)) / (VLOOKUP(BP209,Anthro_Calc!C:P,5,FALSE) - VLOOKUP(BP209,Anthro_Calc!C:P,4,FALSE)))</f>
        <v/>
      </c>
      <c r="BS209" s="72" t="str">
        <f>IF(ISBLANK(BL209), "", 3 + (BL209 -VLOOKUP(BP209,Anthro_Calc!C:P,10,FALSE)) / (VLOOKUP(BP209,Anthro_Calc!C:P,10,FALSE) - VLOOKUP(BP209,Anthro_Calc!C:P,9,FALSE)))</f>
        <v/>
      </c>
      <c r="BT209" s="120" t="str">
        <f t="shared" si="184"/>
        <v/>
      </c>
      <c r="BU209" s="117" t="str">
        <f t="shared" si="185"/>
        <v/>
      </c>
      <c r="BV209" s="104" t="str">
        <f t="shared" si="186"/>
        <v/>
      </c>
      <c r="BW209" s="73" t="str">
        <f t="shared" si="157"/>
        <v/>
      </c>
      <c r="BX209" s="77"/>
      <c r="BY209" s="73" t="str">
        <f>IF(ISBLANK(BL209), "", VLOOKUP(Z209&amp;" "&amp;BV209&amp;" "&amp;BW209,Graduation_Criteria!$D$2:$E$34,2,FALSE))</f>
        <v/>
      </c>
      <c r="BZ209" s="73" t="str">
        <f t="shared" si="158"/>
        <v/>
      </c>
      <c r="CA209" s="71"/>
      <c r="CB209" s="74"/>
      <c r="CC209" s="74"/>
      <c r="CD209" s="115" t="str">
        <f t="shared" si="159"/>
        <v/>
      </c>
      <c r="CE209" s="79">
        <f t="shared" si="187"/>
        <v>0</v>
      </c>
      <c r="CF209" s="79">
        <f t="shared" si="188"/>
        <v>0</v>
      </c>
      <c r="CG209" s="79" t="str">
        <f t="shared" si="189"/>
        <v>0</v>
      </c>
      <c r="CH209" s="79" t="str">
        <f>IF(ISBLANK(CC209), "", (POWER(CC209/VLOOKUP(CG209,Anthro_Calc!C:P,13,FALSE),VLOOKUP(CG209,Anthro_Calc!C:P,12,FALSE))-1) / (VLOOKUP(CG209,Anthro_Calc!C:P,14,FALSE)*VLOOKUP(CG209,Anthro_Calc!C:P,12,FALSE)))</f>
        <v/>
      </c>
      <c r="CI209" s="79" t="str">
        <f>IF(ISBLANK(CC209), "", -3 + (CC209 -VLOOKUP(CG209,Anthro_Calc!C:P,4,FALSE)) / (VLOOKUP(CG209,Anthro_Calc!C:P,5,FALSE) - VLOOKUP(CG209,Anthro_Calc!C:P,4,FALSE)))</f>
        <v/>
      </c>
      <c r="CJ209" s="79" t="str">
        <f>IF(ISBLANK(CC209), "", 3 + (CC209 -VLOOKUP(CG209,Anthro_Calc!C:P,10,FALSE)) / (VLOOKUP(CG209,Anthro_Calc!C:P,10,FALSE) - VLOOKUP(CG209,Anthro_Calc!C:P,9,FALSE)))</f>
        <v/>
      </c>
      <c r="CK209" s="129" t="str">
        <f t="shared" si="190"/>
        <v/>
      </c>
      <c r="CL209" s="117" t="str">
        <f t="shared" si="191"/>
        <v/>
      </c>
      <c r="CM209" s="104" t="str">
        <f t="shared" si="192"/>
        <v/>
      </c>
      <c r="CN209" s="77"/>
      <c r="CO209" s="71"/>
      <c r="CP209" s="74"/>
      <c r="CQ209" s="74"/>
      <c r="CR209" s="118" t="str">
        <f t="shared" si="160"/>
        <v/>
      </c>
      <c r="CS209" s="119">
        <f t="shared" si="193"/>
        <v>0</v>
      </c>
      <c r="CT209" s="119">
        <f t="shared" si="194"/>
        <v>0</v>
      </c>
      <c r="CU209" s="119" t="str">
        <f t="shared" si="195"/>
        <v>0</v>
      </c>
      <c r="CV209" s="119" t="str">
        <f>IF(ISBLANK(CQ209), "", (POWER(CQ209/VLOOKUP(CU209,Anthro_Calc!C:P,13,FALSE),VLOOKUP(CU209,Anthro_Calc!C:P,12,FALSE))-1) / (VLOOKUP(CU209,Anthro_Calc!C:P,14,FALSE)*VLOOKUP(CU209,Anthro_Calc!C:P,12,FALSE)))</f>
        <v/>
      </c>
      <c r="CW209" s="119" t="str">
        <f>IF(ISBLANK(CQ209), "", -3 + (CQ209 -VLOOKUP(CU209,Anthro_Calc!C:P,4,FALSE)) / (VLOOKUP(CU209,Anthro_Calc!C:P,5,FALSE) - VLOOKUP(CU209,Anthro_Calc!C:P,4,FALSE)))</f>
        <v/>
      </c>
      <c r="CX209" s="119" t="str">
        <f>IF(ISBLANK(CQ209), "", 3 + (CQ209 -VLOOKUP(CU209,Anthro_Calc!C:P,10,FALSE)) / (VLOOKUP(CU209,Anthro_Calc!C:P,10,FALSE) - VLOOKUP(CU209,Anthro_Calc!C:P,9,FALSE)))</f>
        <v/>
      </c>
      <c r="CY209" s="128" t="str">
        <f t="shared" si="196"/>
        <v/>
      </c>
      <c r="CZ209" s="117" t="str">
        <f t="shared" si="197"/>
        <v/>
      </c>
      <c r="DA209" s="104" t="str">
        <f t="shared" si="198"/>
        <v/>
      </c>
      <c r="DB209" s="135"/>
    </row>
    <row r="210" spans="1:106" s="80" customFormat="1" ht="15" customHeight="1">
      <c r="A210" s="134">
        <f t="shared" si="150"/>
        <v>206</v>
      </c>
      <c r="B210" s="66"/>
      <c r="C210" s="66"/>
      <c r="D210" s="66"/>
      <c r="E210" s="66"/>
      <c r="F210" s="66"/>
      <c r="G210" s="66"/>
      <c r="H210" s="66"/>
      <c r="I210" s="66"/>
      <c r="J210" s="66"/>
      <c r="K210" s="66"/>
      <c r="L210" s="66"/>
      <c r="M210" s="71"/>
      <c r="N210" s="69" t="str">
        <f t="shared" ca="1" si="161"/>
        <v/>
      </c>
      <c r="O210" s="70"/>
      <c r="P210" s="70"/>
      <c r="Q210" s="71"/>
      <c r="R210" s="82"/>
      <c r="S210" s="72" t="str">
        <f t="shared" si="162"/>
        <v/>
      </c>
      <c r="T210" s="72" t="str">
        <f t="shared" si="163"/>
        <v/>
      </c>
      <c r="U210" s="72" t="str">
        <f t="shared" si="164"/>
        <v/>
      </c>
      <c r="V210" s="72" t="str">
        <f>IF(ISBLANK(R210), "", (POWER(R210/VLOOKUP(U210,Anthro_Calc!C:P,13,FALSE),VLOOKUP(U210,Anthro_Calc!C:P,12,FALSE))-1) / (VLOOKUP(U210,Anthro_Calc!C:P,14,FALSE)*VLOOKUP(U210,Anthro_Calc!C:P,12,FALSE)))</f>
        <v/>
      </c>
      <c r="W210" s="72" t="str">
        <f>IF(ISBLANK(R210), "", -3 + (R210 -VLOOKUP(U210,Anthro_Calc!C:P,4,FALSE)) / (VLOOKUP(U210,Anthro_Calc!C:P,5,FALSE) - VLOOKUP(U210,Anthro_Calc!C:P,4,FALSE)))</f>
        <v/>
      </c>
      <c r="X210" s="72" t="str">
        <f>IF(ISBLANK(R210), "", 3 + (R210 -VLOOKUP(U210,Anthro_Calc!C:P,10,FALSE)) / (VLOOKUP(U210,Anthro_Calc!C:P,10,FALSE) - VLOOKUP(U210,Anthro_Calc!C:P,9,FALSE)))</f>
        <v/>
      </c>
      <c r="Y210" s="120" t="str">
        <f t="shared" si="165"/>
        <v/>
      </c>
      <c r="Z210" s="117" t="str">
        <f t="shared" si="166"/>
        <v/>
      </c>
      <c r="AA210" s="104" t="str">
        <f t="shared" si="167"/>
        <v/>
      </c>
      <c r="AB210" s="71"/>
      <c r="AC210" s="74"/>
      <c r="AD210" s="78"/>
      <c r="AE210" s="75" t="str">
        <f t="shared" si="168"/>
        <v/>
      </c>
      <c r="AF210" s="72">
        <f t="shared" si="169"/>
        <v>0</v>
      </c>
      <c r="AG210" s="72">
        <f t="shared" si="170"/>
        <v>0</v>
      </c>
      <c r="AH210" s="72" t="str">
        <f t="shared" si="171"/>
        <v>0</v>
      </c>
      <c r="AI210" s="72" t="str">
        <f>IF(ISBLANK(AD210), "", (POWER(AD210/VLOOKUP(AH210,Anthro_Calc!C:P,13,FALSE),VLOOKUP(AH210,Anthro_Calc!C:P,12,FALSE))-1) / (VLOOKUP(AH210,Anthro_Calc!C:P,14,FALSE)*VLOOKUP(AH210,Anthro_Calc!C:P,12,FALSE)))</f>
        <v/>
      </c>
      <c r="AJ210" s="72" t="str">
        <f>IF(ISBLANK(AD210), "", -3 + (AD210 -VLOOKUP(AH210,Anthro_Calc!C:P,4,FALSE)) / (VLOOKUP(AH210,Anthro_Calc!C:P,5,FALSE) - VLOOKUP(AH210,Anthro_Calc!C:P,4,FALSE)))</f>
        <v/>
      </c>
      <c r="AK210" s="72" t="str">
        <f>IF(ISBLANK(AD210), "", 3 + (AD210 -VLOOKUP(AH210,Anthro_Calc!C:P,10,FALSE)) / (VLOOKUP(AH210,Anthro_Calc!C:P,10,FALSE) - VLOOKUP(AH210,Anthro_Calc!C:P,9,FALSE)))</f>
        <v/>
      </c>
      <c r="AL210" s="120" t="str">
        <f t="shared" si="172"/>
        <v/>
      </c>
      <c r="AM210" s="117" t="str">
        <f t="shared" si="173"/>
        <v/>
      </c>
      <c r="AN210" s="104" t="str">
        <f t="shared" si="174"/>
        <v/>
      </c>
      <c r="AO210" s="76" t="str">
        <f t="shared" si="151"/>
        <v/>
      </c>
      <c r="AP210" s="77"/>
      <c r="AQ210" s="77" t="str">
        <f t="shared" si="175"/>
        <v/>
      </c>
      <c r="AR210" s="71"/>
      <c r="AS210" s="74"/>
      <c r="AT210" s="82"/>
      <c r="AU210" s="75" t="str">
        <f t="shared" si="152"/>
        <v/>
      </c>
      <c r="AV210" s="72">
        <f t="shared" si="176"/>
        <v>0</v>
      </c>
      <c r="AW210" s="72">
        <f t="shared" si="177"/>
        <v>0</v>
      </c>
      <c r="AX210" s="72" t="str">
        <f t="shared" si="178"/>
        <v>0</v>
      </c>
      <c r="AY210" s="72" t="str">
        <f>IF(ISBLANK(AT210), "", (POWER(AT210/VLOOKUP(AX210,Anthro_Calc!C:P,13,FALSE),VLOOKUP(AX210,Anthro_Calc!C:P,12,FALSE))-1) / (VLOOKUP(AX210,Anthro_Calc!C:P,14,FALSE)*VLOOKUP(AX210,Anthro_Calc!C:P,12,FALSE)))</f>
        <v/>
      </c>
      <c r="AZ210" s="72" t="str">
        <f>IF(ISBLANK(AT210), "", -3 + (AT210 -VLOOKUP(AX210,Anthro_Calc!C:P,4,FALSE)) / (VLOOKUP(AX210,Anthro_Calc!C:P,5,FALSE) - VLOOKUP(AX210,Anthro_Calc!C:P,4,FALSE)))</f>
        <v/>
      </c>
      <c r="BA210" s="72" t="str">
        <f>IF(ISBLANK(AT210), "", 3 + (AT210 -VLOOKUP(AX210,Anthro_Calc!C:P,10,FALSE)) / (VLOOKUP(AX210,Anthro_Calc!C:P,10,FALSE) - VLOOKUP(AX210,Anthro_Calc!C:P,9,FALSE)))</f>
        <v/>
      </c>
      <c r="BB210" s="120" t="str">
        <f t="shared" si="179"/>
        <v/>
      </c>
      <c r="BC210" s="117" t="str">
        <f t="shared" si="180"/>
        <v/>
      </c>
      <c r="BD210" s="104" t="str">
        <f t="shared" si="153"/>
        <v/>
      </c>
      <c r="BE210" s="76" t="str">
        <f t="shared" si="154"/>
        <v/>
      </c>
      <c r="BF210" s="73" t="str">
        <f t="shared" si="181"/>
        <v/>
      </c>
      <c r="BG210" s="73" t="str">
        <f t="shared" si="155"/>
        <v/>
      </c>
      <c r="BH210" s="77"/>
      <c r="BI210" s="133"/>
      <c r="BJ210" s="71"/>
      <c r="BK210" s="74"/>
      <c r="BL210" s="78"/>
      <c r="BM210" s="75" t="str">
        <f t="shared" si="156"/>
        <v/>
      </c>
      <c r="BN210" s="72">
        <f t="shared" si="182"/>
        <v>0</v>
      </c>
      <c r="BO210" s="72">
        <f t="shared" si="199"/>
        <v>0</v>
      </c>
      <c r="BP210" s="72" t="str">
        <f t="shared" si="183"/>
        <v>0</v>
      </c>
      <c r="BQ210" s="72" t="str">
        <f>IF(ISBLANK(BL210), "", (POWER(BL210/VLOOKUP(BP210,Anthro_Calc!C:P,13,FALSE),VLOOKUP(BP210,Anthro_Calc!C:P,12,FALSE))-1) / (VLOOKUP(BP210,Anthro_Calc!C:P,14,FALSE)*VLOOKUP(BP210,Anthro_Calc!C:P,12,FALSE)))</f>
        <v/>
      </c>
      <c r="BR210" s="72" t="str">
        <f>IF(ISBLANK(BL210), "", -3 + (BL210 -VLOOKUP(BP210,Anthro_Calc!C:P,4,FALSE)) / (VLOOKUP(BP210,Anthro_Calc!C:P,5,FALSE) - VLOOKUP(BP210,Anthro_Calc!C:P,4,FALSE)))</f>
        <v/>
      </c>
      <c r="BS210" s="72" t="str">
        <f>IF(ISBLANK(BL210), "", 3 + (BL210 -VLOOKUP(BP210,Anthro_Calc!C:P,10,FALSE)) / (VLOOKUP(BP210,Anthro_Calc!C:P,10,FALSE) - VLOOKUP(BP210,Anthro_Calc!C:P,9,FALSE)))</f>
        <v/>
      </c>
      <c r="BT210" s="120" t="str">
        <f t="shared" si="184"/>
        <v/>
      </c>
      <c r="BU210" s="117" t="str">
        <f t="shared" si="185"/>
        <v/>
      </c>
      <c r="BV210" s="104" t="str">
        <f t="shared" si="186"/>
        <v/>
      </c>
      <c r="BW210" s="73" t="str">
        <f t="shared" si="157"/>
        <v/>
      </c>
      <c r="BX210" s="77"/>
      <c r="BY210" s="73" t="str">
        <f>IF(ISBLANK(BL210), "", VLOOKUP(Z210&amp;" "&amp;BV210&amp;" "&amp;BW210,Graduation_Criteria!$D$2:$E$34,2,FALSE))</f>
        <v/>
      </c>
      <c r="BZ210" s="73" t="str">
        <f t="shared" si="158"/>
        <v/>
      </c>
      <c r="CA210" s="71"/>
      <c r="CB210" s="74"/>
      <c r="CC210" s="74"/>
      <c r="CD210" s="115" t="str">
        <f t="shared" si="159"/>
        <v/>
      </c>
      <c r="CE210" s="79">
        <f t="shared" si="187"/>
        <v>0</v>
      </c>
      <c r="CF210" s="79">
        <f t="shared" si="188"/>
        <v>0</v>
      </c>
      <c r="CG210" s="79" t="str">
        <f t="shared" si="189"/>
        <v>0</v>
      </c>
      <c r="CH210" s="79" t="str">
        <f>IF(ISBLANK(CC210), "", (POWER(CC210/VLOOKUP(CG210,Anthro_Calc!C:P,13,FALSE),VLOOKUP(CG210,Anthro_Calc!C:P,12,FALSE))-1) / (VLOOKUP(CG210,Anthro_Calc!C:P,14,FALSE)*VLOOKUP(CG210,Anthro_Calc!C:P,12,FALSE)))</f>
        <v/>
      </c>
      <c r="CI210" s="79" t="str">
        <f>IF(ISBLANK(CC210), "", -3 + (CC210 -VLOOKUP(CG210,Anthro_Calc!C:P,4,FALSE)) / (VLOOKUP(CG210,Anthro_Calc!C:P,5,FALSE) - VLOOKUP(CG210,Anthro_Calc!C:P,4,FALSE)))</f>
        <v/>
      </c>
      <c r="CJ210" s="79" t="str">
        <f>IF(ISBLANK(CC210), "", 3 + (CC210 -VLOOKUP(CG210,Anthro_Calc!C:P,10,FALSE)) / (VLOOKUP(CG210,Anthro_Calc!C:P,10,FALSE) - VLOOKUP(CG210,Anthro_Calc!C:P,9,FALSE)))</f>
        <v/>
      </c>
      <c r="CK210" s="129" t="str">
        <f t="shared" si="190"/>
        <v/>
      </c>
      <c r="CL210" s="117" t="str">
        <f t="shared" si="191"/>
        <v/>
      </c>
      <c r="CM210" s="104" t="str">
        <f t="shared" si="192"/>
        <v/>
      </c>
      <c r="CN210" s="77"/>
      <c r="CO210" s="71"/>
      <c r="CP210" s="74"/>
      <c r="CQ210" s="74"/>
      <c r="CR210" s="118" t="str">
        <f t="shared" si="160"/>
        <v/>
      </c>
      <c r="CS210" s="119">
        <f t="shared" si="193"/>
        <v>0</v>
      </c>
      <c r="CT210" s="119">
        <f t="shared" si="194"/>
        <v>0</v>
      </c>
      <c r="CU210" s="119" t="str">
        <f t="shared" si="195"/>
        <v>0</v>
      </c>
      <c r="CV210" s="119" t="str">
        <f>IF(ISBLANK(CQ210), "", (POWER(CQ210/VLOOKUP(CU210,Anthro_Calc!C:P,13,FALSE),VLOOKUP(CU210,Anthro_Calc!C:P,12,FALSE))-1) / (VLOOKUP(CU210,Anthro_Calc!C:P,14,FALSE)*VLOOKUP(CU210,Anthro_Calc!C:P,12,FALSE)))</f>
        <v/>
      </c>
      <c r="CW210" s="119" t="str">
        <f>IF(ISBLANK(CQ210), "", -3 + (CQ210 -VLOOKUP(CU210,Anthro_Calc!C:P,4,FALSE)) / (VLOOKUP(CU210,Anthro_Calc!C:P,5,FALSE) - VLOOKUP(CU210,Anthro_Calc!C:P,4,FALSE)))</f>
        <v/>
      </c>
      <c r="CX210" s="119" t="str">
        <f>IF(ISBLANK(CQ210), "", 3 + (CQ210 -VLOOKUP(CU210,Anthro_Calc!C:P,10,FALSE)) / (VLOOKUP(CU210,Anthro_Calc!C:P,10,FALSE) - VLOOKUP(CU210,Anthro_Calc!C:P,9,FALSE)))</f>
        <v/>
      </c>
      <c r="CY210" s="128" t="str">
        <f t="shared" si="196"/>
        <v/>
      </c>
      <c r="CZ210" s="117" t="str">
        <f t="shared" si="197"/>
        <v/>
      </c>
      <c r="DA210" s="104" t="str">
        <f t="shared" si="198"/>
        <v/>
      </c>
      <c r="DB210" s="135"/>
    </row>
    <row r="211" spans="1:106" s="80" customFormat="1" ht="15" customHeight="1">
      <c r="A211" s="134">
        <f t="shared" si="150"/>
        <v>207</v>
      </c>
      <c r="B211" s="66"/>
      <c r="C211" s="66"/>
      <c r="D211" s="66"/>
      <c r="E211" s="66"/>
      <c r="F211" s="66"/>
      <c r="G211" s="66"/>
      <c r="H211" s="66"/>
      <c r="I211" s="66"/>
      <c r="J211" s="66"/>
      <c r="K211" s="66"/>
      <c r="L211" s="66"/>
      <c r="M211" s="71"/>
      <c r="N211" s="69" t="str">
        <f t="shared" ca="1" si="161"/>
        <v/>
      </c>
      <c r="O211" s="70"/>
      <c r="P211" s="70"/>
      <c r="Q211" s="71"/>
      <c r="R211" s="82"/>
      <c r="S211" s="72" t="str">
        <f t="shared" si="162"/>
        <v/>
      </c>
      <c r="T211" s="72" t="str">
        <f t="shared" si="163"/>
        <v/>
      </c>
      <c r="U211" s="72" t="str">
        <f t="shared" si="164"/>
        <v/>
      </c>
      <c r="V211" s="72" t="str">
        <f>IF(ISBLANK(R211), "", (POWER(R211/VLOOKUP(U211,Anthro_Calc!C:P,13,FALSE),VLOOKUP(U211,Anthro_Calc!C:P,12,FALSE))-1) / (VLOOKUP(U211,Anthro_Calc!C:P,14,FALSE)*VLOOKUP(U211,Anthro_Calc!C:P,12,FALSE)))</f>
        <v/>
      </c>
      <c r="W211" s="72" t="str">
        <f>IF(ISBLANK(R211), "", -3 + (R211 -VLOOKUP(U211,Anthro_Calc!C:P,4,FALSE)) / (VLOOKUP(U211,Anthro_Calc!C:P,5,FALSE) - VLOOKUP(U211,Anthro_Calc!C:P,4,FALSE)))</f>
        <v/>
      </c>
      <c r="X211" s="72" t="str">
        <f>IF(ISBLANK(R211), "", 3 + (R211 -VLOOKUP(U211,Anthro_Calc!C:P,10,FALSE)) / (VLOOKUP(U211,Anthro_Calc!C:P,10,FALSE) - VLOOKUP(U211,Anthro_Calc!C:P,9,FALSE)))</f>
        <v/>
      </c>
      <c r="Y211" s="120" t="str">
        <f t="shared" si="165"/>
        <v/>
      </c>
      <c r="Z211" s="117" t="str">
        <f t="shared" si="166"/>
        <v/>
      </c>
      <c r="AA211" s="104" t="str">
        <f t="shared" si="167"/>
        <v/>
      </c>
      <c r="AB211" s="71"/>
      <c r="AC211" s="74"/>
      <c r="AD211" s="78"/>
      <c r="AE211" s="75" t="str">
        <f t="shared" si="168"/>
        <v/>
      </c>
      <c r="AF211" s="72">
        <f t="shared" si="169"/>
        <v>0</v>
      </c>
      <c r="AG211" s="72">
        <f t="shared" si="170"/>
        <v>0</v>
      </c>
      <c r="AH211" s="72" t="str">
        <f t="shared" si="171"/>
        <v>0</v>
      </c>
      <c r="AI211" s="72" t="str">
        <f>IF(ISBLANK(AD211), "", (POWER(AD211/VLOOKUP(AH211,Anthro_Calc!C:P,13,FALSE),VLOOKUP(AH211,Anthro_Calc!C:P,12,FALSE))-1) / (VLOOKUP(AH211,Anthro_Calc!C:P,14,FALSE)*VLOOKUP(AH211,Anthro_Calc!C:P,12,FALSE)))</f>
        <v/>
      </c>
      <c r="AJ211" s="72" t="str">
        <f>IF(ISBLANK(AD211), "", -3 + (AD211 -VLOOKUP(AH211,Anthro_Calc!C:P,4,FALSE)) / (VLOOKUP(AH211,Anthro_Calc!C:P,5,FALSE) - VLOOKUP(AH211,Anthro_Calc!C:P,4,FALSE)))</f>
        <v/>
      </c>
      <c r="AK211" s="72" t="str">
        <f>IF(ISBLANK(AD211), "", 3 + (AD211 -VLOOKUP(AH211,Anthro_Calc!C:P,10,FALSE)) / (VLOOKUP(AH211,Anthro_Calc!C:P,10,FALSE) - VLOOKUP(AH211,Anthro_Calc!C:P,9,FALSE)))</f>
        <v/>
      </c>
      <c r="AL211" s="120" t="str">
        <f t="shared" si="172"/>
        <v/>
      </c>
      <c r="AM211" s="117" t="str">
        <f t="shared" si="173"/>
        <v/>
      </c>
      <c r="AN211" s="104" t="str">
        <f t="shared" si="174"/>
        <v/>
      </c>
      <c r="AO211" s="76" t="str">
        <f t="shared" si="151"/>
        <v/>
      </c>
      <c r="AP211" s="77"/>
      <c r="AQ211" s="77" t="str">
        <f t="shared" si="175"/>
        <v/>
      </c>
      <c r="AR211" s="71"/>
      <c r="AS211" s="74"/>
      <c r="AT211" s="82"/>
      <c r="AU211" s="75" t="str">
        <f t="shared" si="152"/>
        <v/>
      </c>
      <c r="AV211" s="72">
        <f t="shared" si="176"/>
        <v>0</v>
      </c>
      <c r="AW211" s="72">
        <f t="shared" si="177"/>
        <v>0</v>
      </c>
      <c r="AX211" s="72" t="str">
        <f t="shared" si="178"/>
        <v>0</v>
      </c>
      <c r="AY211" s="72" t="str">
        <f>IF(ISBLANK(AT211), "", (POWER(AT211/VLOOKUP(AX211,Anthro_Calc!C:P,13,FALSE),VLOOKUP(AX211,Anthro_Calc!C:P,12,FALSE))-1) / (VLOOKUP(AX211,Anthro_Calc!C:P,14,FALSE)*VLOOKUP(AX211,Anthro_Calc!C:P,12,FALSE)))</f>
        <v/>
      </c>
      <c r="AZ211" s="72" t="str">
        <f>IF(ISBLANK(AT211), "", -3 + (AT211 -VLOOKUP(AX211,Anthro_Calc!C:P,4,FALSE)) / (VLOOKUP(AX211,Anthro_Calc!C:P,5,FALSE) - VLOOKUP(AX211,Anthro_Calc!C:P,4,FALSE)))</f>
        <v/>
      </c>
      <c r="BA211" s="72" t="str">
        <f>IF(ISBLANK(AT211), "", 3 + (AT211 -VLOOKUP(AX211,Anthro_Calc!C:P,10,FALSE)) / (VLOOKUP(AX211,Anthro_Calc!C:P,10,FALSE) - VLOOKUP(AX211,Anthro_Calc!C:P,9,FALSE)))</f>
        <v/>
      </c>
      <c r="BB211" s="120" t="str">
        <f t="shared" si="179"/>
        <v/>
      </c>
      <c r="BC211" s="117" t="str">
        <f t="shared" si="180"/>
        <v/>
      </c>
      <c r="BD211" s="104" t="str">
        <f t="shared" si="153"/>
        <v/>
      </c>
      <c r="BE211" s="76" t="str">
        <f t="shared" si="154"/>
        <v/>
      </c>
      <c r="BF211" s="73" t="str">
        <f t="shared" si="181"/>
        <v/>
      </c>
      <c r="BG211" s="73" t="str">
        <f t="shared" si="155"/>
        <v/>
      </c>
      <c r="BH211" s="77"/>
      <c r="BI211" s="133"/>
      <c r="BJ211" s="71"/>
      <c r="BK211" s="74"/>
      <c r="BL211" s="78"/>
      <c r="BM211" s="75" t="str">
        <f t="shared" si="156"/>
        <v/>
      </c>
      <c r="BN211" s="72">
        <f t="shared" si="182"/>
        <v>0</v>
      </c>
      <c r="BO211" s="72">
        <f t="shared" si="199"/>
        <v>0</v>
      </c>
      <c r="BP211" s="72" t="str">
        <f t="shared" si="183"/>
        <v>0</v>
      </c>
      <c r="BQ211" s="72" t="str">
        <f>IF(ISBLANK(BL211), "", (POWER(BL211/VLOOKUP(BP211,Anthro_Calc!C:P,13,FALSE),VLOOKUP(BP211,Anthro_Calc!C:P,12,FALSE))-1) / (VLOOKUP(BP211,Anthro_Calc!C:P,14,FALSE)*VLOOKUP(BP211,Anthro_Calc!C:P,12,FALSE)))</f>
        <v/>
      </c>
      <c r="BR211" s="72" t="str">
        <f>IF(ISBLANK(BL211), "", -3 + (BL211 -VLOOKUP(BP211,Anthro_Calc!C:P,4,FALSE)) / (VLOOKUP(BP211,Anthro_Calc!C:P,5,FALSE) - VLOOKUP(BP211,Anthro_Calc!C:P,4,FALSE)))</f>
        <v/>
      </c>
      <c r="BS211" s="72" t="str">
        <f>IF(ISBLANK(BL211), "", 3 + (BL211 -VLOOKUP(BP211,Anthro_Calc!C:P,10,FALSE)) / (VLOOKUP(BP211,Anthro_Calc!C:P,10,FALSE) - VLOOKUP(BP211,Anthro_Calc!C:P,9,FALSE)))</f>
        <v/>
      </c>
      <c r="BT211" s="120" t="str">
        <f t="shared" si="184"/>
        <v/>
      </c>
      <c r="BU211" s="117" t="str">
        <f t="shared" si="185"/>
        <v/>
      </c>
      <c r="BV211" s="104" t="str">
        <f t="shared" si="186"/>
        <v/>
      </c>
      <c r="BW211" s="73" t="str">
        <f t="shared" si="157"/>
        <v/>
      </c>
      <c r="BX211" s="77"/>
      <c r="BY211" s="73" t="str">
        <f>IF(ISBLANK(BL211), "", VLOOKUP(Z211&amp;" "&amp;BV211&amp;" "&amp;BW211,Graduation_Criteria!$D$2:$E$34,2,FALSE))</f>
        <v/>
      </c>
      <c r="BZ211" s="73" t="str">
        <f t="shared" si="158"/>
        <v/>
      </c>
      <c r="CA211" s="71"/>
      <c r="CB211" s="74"/>
      <c r="CC211" s="74"/>
      <c r="CD211" s="115" t="str">
        <f t="shared" si="159"/>
        <v/>
      </c>
      <c r="CE211" s="79">
        <f t="shared" si="187"/>
        <v>0</v>
      </c>
      <c r="CF211" s="79">
        <f t="shared" si="188"/>
        <v>0</v>
      </c>
      <c r="CG211" s="79" t="str">
        <f t="shared" si="189"/>
        <v>0</v>
      </c>
      <c r="CH211" s="79" t="str">
        <f>IF(ISBLANK(CC211), "", (POWER(CC211/VLOOKUP(CG211,Anthro_Calc!C:P,13,FALSE),VLOOKUP(CG211,Anthro_Calc!C:P,12,FALSE))-1) / (VLOOKUP(CG211,Anthro_Calc!C:P,14,FALSE)*VLOOKUP(CG211,Anthro_Calc!C:P,12,FALSE)))</f>
        <v/>
      </c>
      <c r="CI211" s="79" t="str">
        <f>IF(ISBLANK(CC211), "", -3 + (CC211 -VLOOKUP(CG211,Anthro_Calc!C:P,4,FALSE)) / (VLOOKUP(CG211,Anthro_Calc!C:P,5,FALSE) - VLOOKUP(CG211,Anthro_Calc!C:P,4,FALSE)))</f>
        <v/>
      </c>
      <c r="CJ211" s="79" t="str">
        <f>IF(ISBLANK(CC211), "", 3 + (CC211 -VLOOKUP(CG211,Anthro_Calc!C:P,10,FALSE)) / (VLOOKUP(CG211,Anthro_Calc!C:P,10,FALSE) - VLOOKUP(CG211,Anthro_Calc!C:P,9,FALSE)))</f>
        <v/>
      </c>
      <c r="CK211" s="129" t="str">
        <f t="shared" si="190"/>
        <v/>
      </c>
      <c r="CL211" s="117" t="str">
        <f t="shared" si="191"/>
        <v/>
      </c>
      <c r="CM211" s="104" t="str">
        <f t="shared" si="192"/>
        <v/>
      </c>
      <c r="CN211" s="77"/>
      <c r="CO211" s="71"/>
      <c r="CP211" s="74"/>
      <c r="CQ211" s="74"/>
      <c r="CR211" s="118" t="str">
        <f t="shared" si="160"/>
        <v/>
      </c>
      <c r="CS211" s="119">
        <f t="shared" si="193"/>
        <v>0</v>
      </c>
      <c r="CT211" s="119">
        <f t="shared" si="194"/>
        <v>0</v>
      </c>
      <c r="CU211" s="119" t="str">
        <f t="shared" si="195"/>
        <v>0</v>
      </c>
      <c r="CV211" s="119" t="str">
        <f>IF(ISBLANK(CQ211), "", (POWER(CQ211/VLOOKUP(CU211,Anthro_Calc!C:P,13,FALSE),VLOOKUP(CU211,Anthro_Calc!C:P,12,FALSE))-1) / (VLOOKUP(CU211,Anthro_Calc!C:P,14,FALSE)*VLOOKUP(CU211,Anthro_Calc!C:P,12,FALSE)))</f>
        <v/>
      </c>
      <c r="CW211" s="119" t="str">
        <f>IF(ISBLANK(CQ211), "", -3 + (CQ211 -VLOOKUP(CU211,Anthro_Calc!C:P,4,FALSE)) / (VLOOKUP(CU211,Anthro_Calc!C:P,5,FALSE) - VLOOKUP(CU211,Anthro_Calc!C:P,4,FALSE)))</f>
        <v/>
      </c>
      <c r="CX211" s="119" t="str">
        <f>IF(ISBLANK(CQ211), "", 3 + (CQ211 -VLOOKUP(CU211,Anthro_Calc!C:P,10,FALSE)) / (VLOOKUP(CU211,Anthro_Calc!C:P,10,FALSE) - VLOOKUP(CU211,Anthro_Calc!C:P,9,FALSE)))</f>
        <v/>
      </c>
      <c r="CY211" s="128" t="str">
        <f t="shared" si="196"/>
        <v/>
      </c>
      <c r="CZ211" s="117" t="str">
        <f t="shared" si="197"/>
        <v/>
      </c>
      <c r="DA211" s="104" t="str">
        <f t="shared" si="198"/>
        <v/>
      </c>
      <c r="DB211" s="135"/>
    </row>
    <row r="212" spans="1:106" s="80" customFormat="1" ht="15" customHeight="1">
      <c r="A212" s="134">
        <f t="shared" si="150"/>
        <v>208</v>
      </c>
      <c r="B212" s="66"/>
      <c r="C212" s="66"/>
      <c r="D212" s="66"/>
      <c r="E212" s="66"/>
      <c r="F212" s="66"/>
      <c r="G212" s="66"/>
      <c r="H212" s="66"/>
      <c r="I212" s="66"/>
      <c r="J212" s="66"/>
      <c r="K212" s="66"/>
      <c r="L212" s="66"/>
      <c r="M212" s="71"/>
      <c r="N212" s="69" t="str">
        <f t="shared" ca="1" si="161"/>
        <v/>
      </c>
      <c r="O212" s="70"/>
      <c r="P212" s="70"/>
      <c r="Q212" s="71"/>
      <c r="R212" s="82"/>
      <c r="S212" s="72" t="str">
        <f t="shared" si="162"/>
        <v/>
      </c>
      <c r="T212" s="72" t="str">
        <f t="shared" si="163"/>
        <v/>
      </c>
      <c r="U212" s="72" t="str">
        <f t="shared" si="164"/>
        <v/>
      </c>
      <c r="V212" s="72" t="str">
        <f>IF(ISBLANK(R212), "", (POWER(R212/VLOOKUP(U212,Anthro_Calc!C:P,13,FALSE),VLOOKUP(U212,Anthro_Calc!C:P,12,FALSE))-1) / (VLOOKUP(U212,Anthro_Calc!C:P,14,FALSE)*VLOOKUP(U212,Anthro_Calc!C:P,12,FALSE)))</f>
        <v/>
      </c>
      <c r="W212" s="72" t="str">
        <f>IF(ISBLANK(R212), "", -3 + (R212 -VLOOKUP(U212,Anthro_Calc!C:P,4,FALSE)) / (VLOOKUP(U212,Anthro_Calc!C:P,5,FALSE) - VLOOKUP(U212,Anthro_Calc!C:P,4,FALSE)))</f>
        <v/>
      </c>
      <c r="X212" s="72" t="str">
        <f>IF(ISBLANK(R212), "", 3 + (R212 -VLOOKUP(U212,Anthro_Calc!C:P,10,FALSE)) / (VLOOKUP(U212,Anthro_Calc!C:P,10,FALSE) - VLOOKUP(U212,Anthro_Calc!C:P,9,FALSE)))</f>
        <v/>
      </c>
      <c r="Y212" s="120" t="str">
        <f t="shared" si="165"/>
        <v/>
      </c>
      <c r="Z212" s="117" t="str">
        <f t="shared" si="166"/>
        <v/>
      </c>
      <c r="AA212" s="104" t="str">
        <f t="shared" si="167"/>
        <v/>
      </c>
      <c r="AB212" s="71"/>
      <c r="AC212" s="74"/>
      <c r="AD212" s="78"/>
      <c r="AE212" s="75" t="str">
        <f t="shared" si="168"/>
        <v/>
      </c>
      <c r="AF212" s="72">
        <f t="shared" si="169"/>
        <v>0</v>
      </c>
      <c r="AG212" s="72">
        <f t="shared" si="170"/>
        <v>0</v>
      </c>
      <c r="AH212" s="72" t="str">
        <f t="shared" si="171"/>
        <v>0</v>
      </c>
      <c r="AI212" s="72" t="str">
        <f>IF(ISBLANK(AD212), "", (POWER(AD212/VLOOKUP(AH212,Anthro_Calc!C:P,13,FALSE),VLOOKUP(AH212,Anthro_Calc!C:P,12,FALSE))-1) / (VLOOKUP(AH212,Anthro_Calc!C:P,14,FALSE)*VLOOKUP(AH212,Anthro_Calc!C:P,12,FALSE)))</f>
        <v/>
      </c>
      <c r="AJ212" s="72" t="str">
        <f>IF(ISBLANK(AD212), "", -3 + (AD212 -VLOOKUP(AH212,Anthro_Calc!C:P,4,FALSE)) / (VLOOKUP(AH212,Anthro_Calc!C:P,5,FALSE) - VLOOKUP(AH212,Anthro_Calc!C:P,4,FALSE)))</f>
        <v/>
      </c>
      <c r="AK212" s="72" t="str">
        <f>IF(ISBLANK(AD212), "", 3 + (AD212 -VLOOKUP(AH212,Anthro_Calc!C:P,10,FALSE)) / (VLOOKUP(AH212,Anthro_Calc!C:P,10,FALSE) - VLOOKUP(AH212,Anthro_Calc!C:P,9,FALSE)))</f>
        <v/>
      </c>
      <c r="AL212" s="120" t="str">
        <f t="shared" si="172"/>
        <v/>
      </c>
      <c r="AM212" s="117" t="str">
        <f t="shared" si="173"/>
        <v/>
      </c>
      <c r="AN212" s="104" t="str">
        <f t="shared" si="174"/>
        <v/>
      </c>
      <c r="AO212" s="76" t="str">
        <f t="shared" si="151"/>
        <v/>
      </c>
      <c r="AP212" s="77"/>
      <c r="AQ212" s="77" t="str">
        <f t="shared" si="175"/>
        <v/>
      </c>
      <c r="AR212" s="71"/>
      <c r="AS212" s="74"/>
      <c r="AT212" s="82"/>
      <c r="AU212" s="75" t="str">
        <f t="shared" si="152"/>
        <v/>
      </c>
      <c r="AV212" s="72">
        <f t="shared" si="176"/>
        <v>0</v>
      </c>
      <c r="AW212" s="72">
        <f t="shared" si="177"/>
        <v>0</v>
      </c>
      <c r="AX212" s="72" t="str">
        <f t="shared" si="178"/>
        <v>0</v>
      </c>
      <c r="AY212" s="72" t="str">
        <f>IF(ISBLANK(AT212), "", (POWER(AT212/VLOOKUP(AX212,Anthro_Calc!C:P,13,FALSE),VLOOKUP(AX212,Anthro_Calc!C:P,12,FALSE))-1) / (VLOOKUP(AX212,Anthro_Calc!C:P,14,FALSE)*VLOOKUP(AX212,Anthro_Calc!C:P,12,FALSE)))</f>
        <v/>
      </c>
      <c r="AZ212" s="72" t="str">
        <f>IF(ISBLANK(AT212), "", -3 + (AT212 -VLOOKUP(AX212,Anthro_Calc!C:P,4,FALSE)) / (VLOOKUP(AX212,Anthro_Calc!C:P,5,FALSE) - VLOOKUP(AX212,Anthro_Calc!C:P,4,FALSE)))</f>
        <v/>
      </c>
      <c r="BA212" s="72" t="str">
        <f>IF(ISBLANK(AT212), "", 3 + (AT212 -VLOOKUP(AX212,Anthro_Calc!C:P,10,FALSE)) / (VLOOKUP(AX212,Anthro_Calc!C:P,10,FALSE) - VLOOKUP(AX212,Anthro_Calc!C:P,9,FALSE)))</f>
        <v/>
      </c>
      <c r="BB212" s="120" t="str">
        <f t="shared" si="179"/>
        <v/>
      </c>
      <c r="BC212" s="117" t="str">
        <f t="shared" si="180"/>
        <v/>
      </c>
      <c r="BD212" s="104" t="str">
        <f t="shared" si="153"/>
        <v/>
      </c>
      <c r="BE212" s="76" t="str">
        <f t="shared" si="154"/>
        <v/>
      </c>
      <c r="BF212" s="73" t="str">
        <f t="shared" si="181"/>
        <v/>
      </c>
      <c r="BG212" s="73" t="str">
        <f t="shared" si="155"/>
        <v/>
      </c>
      <c r="BH212" s="77"/>
      <c r="BI212" s="133"/>
      <c r="BJ212" s="71"/>
      <c r="BK212" s="74"/>
      <c r="BL212" s="78"/>
      <c r="BM212" s="75" t="str">
        <f t="shared" si="156"/>
        <v/>
      </c>
      <c r="BN212" s="72">
        <f t="shared" si="182"/>
        <v>0</v>
      </c>
      <c r="BO212" s="72">
        <f t="shared" si="199"/>
        <v>0</v>
      </c>
      <c r="BP212" s="72" t="str">
        <f t="shared" si="183"/>
        <v>0</v>
      </c>
      <c r="BQ212" s="72" t="str">
        <f>IF(ISBLANK(BL212), "", (POWER(BL212/VLOOKUP(BP212,Anthro_Calc!C:P,13,FALSE),VLOOKUP(BP212,Anthro_Calc!C:P,12,FALSE))-1) / (VLOOKUP(BP212,Anthro_Calc!C:P,14,FALSE)*VLOOKUP(BP212,Anthro_Calc!C:P,12,FALSE)))</f>
        <v/>
      </c>
      <c r="BR212" s="72" t="str">
        <f>IF(ISBLANK(BL212), "", -3 + (BL212 -VLOOKUP(BP212,Anthro_Calc!C:P,4,FALSE)) / (VLOOKUP(BP212,Anthro_Calc!C:P,5,FALSE) - VLOOKUP(BP212,Anthro_Calc!C:P,4,FALSE)))</f>
        <v/>
      </c>
      <c r="BS212" s="72" t="str">
        <f>IF(ISBLANK(BL212), "", 3 + (BL212 -VLOOKUP(BP212,Anthro_Calc!C:P,10,FALSE)) / (VLOOKUP(BP212,Anthro_Calc!C:P,10,FALSE) - VLOOKUP(BP212,Anthro_Calc!C:P,9,FALSE)))</f>
        <v/>
      </c>
      <c r="BT212" s="120" t="str">
        <f t="shared" si="184"/>
        <v/>
      </c>
      <c r="BU212" s="117" t="str">
        <f t="shared" si="185"/>
        <v/>
      </c>
      <c r="BV212" s="104" t="str">
        <f t="shared" si="186"/>
        <v/>
      </c>
      <c r="BW212" s="73" t="str">
        <f t="shared" si="157"/>
        <v/>
      </c>
      <c r="BX212" s="77"/>
      <c r="BY212" s="73" t="str">
        <f>IF(ISBLANK(BL212), "", VLOOKUP(Z212&amp;" "&amp;BV212&amp;" "&amp;BW212,Graduation_Criteria!$D$2:$E$34,2,FALSE))</f>
        <v/>
      </c>
      <c r="BZ212" s="73" t="str">
        <f t="shared" si="158"/>
        <v/>
      </c>
      <c r="CA212" s="71"/>
      <c r="CB212" s="74"/>
      <c r="CC212" s="74"/>
      <c r="CD212" s="115" t="str">
        <f t="shared" si="159"/>
        <v/>
      </c>
      <c r="CE212" s="79">
        <f t="shared" si="187"/>
        <v>0</v>
      </c>
      <c r="CF212" s="79">
        <f t="shared" si="188"/>
        <v>0</v>
      </c>
      <c r="CG212" s="79" t="str">
        <f t="shared" si="189"/>
        <v>0</v>
      </c>
      <c r="CH212" s="79" t="str">
        <f>IF(ISBLANK(CC212), "", (POWER(CC212/VLOOKUP(CG212,Anthro_Calc!C:P,13,FALSE),VLOOKUP(CG212,Anthro_Calc!C:P,12,FALSE))-1) / (VLOOKUP(CG212,Anthro_Calc!C:P,14,FALSE)*VLOOKUP(CG212,Anthro_Calc!C:P,12,FALSE)))</f>
        <v/>
      </c>
      <c r="CI212" s="79" t="str">
        <f>IF(ISBLANK(CC212), "", -3 + (CC212 -VLOOKUP(CG212,Anthro_Calc!C:P,4,FALSE)) / (VLOOKUP(CG212,Anthro_Calc!C:P,5,FALSE) - VLOOKUP(CG212,Anthro_Calc!C:P,4,FALSE)))</f>
        <v/>
      </c>
      <c r="CJ212" s="79" t="str">
        <f>IF(ISBLANK(CC212), "", 3 + (CC212 -VLOOKUP(CG212,Anthro_Calc!C:P,10,FALSE)) / (VLOOKUP(CG212,Anthro_Calc!C:P,10,FALSE) - VLOOKUP(CG212,Anthro_Calc!C:P,9,FALSE)))</f>
        <v/>
      </c>
      <c r="CK212" s="129" t="str">
        <f t="shared" si="190"/>
        <v/>
      </c>
      <c r="CL212" s="117" t="str">
        <f t="shared" si="191"/>
        <v/>
      </c>
      <c r="CM212" s="104" t="str">
        <f t="shared" si="192"/>
        <v/>
      </c>
      <c r="CN212" s="77"/>
      <c r="CO212" s="71"/>
      <c r="CP212" s="74"/>
      <c r="CQ212" s="74"/>
      <c r="CR212" s="118" t="str">
        <f t="shared" si="160"/>
        <v/>
      </c>
      <c r="CS212" s="119">
        <f t="shared" si="193"/>
        <v>0</v>
      </c>
      <c r="CT212" s="119">
        <f t="shared" si="194"/>
        <v>0</v>
      </c>
      <c r="CU212" s="119" t="str">
        <f t="shared" si="195"/>
        <v>0</v>
      </c>
      <c r="CV212" s="119" t="str">
        <f>IF(ISBLANK(CQ212), "", (POWER(CQ212/VLOOKUP(CU212,Anthro_Calc!C:P,13,FALSE),VLOOKUP(CU212,Anthro_Calc!C:P,12,FALSE))-1) / (VLOOKUP(CU212,Anthro_Calc!C:P,14,FALSE)*VLOOKUP(CU212,Anthro_Calc!C:P,12,FALSE)))</f>
        <v/>
      </c>
      <c r="CW212" s="119" t="str">
        <f>IF(ISBLANK(CQ212), "", -3 + (CQ212 -VLOOKUP(CU212,Anthro_Calc!C:P,4,FALSE)) / (VLOOKUP(CU212,Anthro_Calc!C:P,5,FALSE) - VLOOKUP(CU212,Anthro_Calc!C:P,4,FALSE)))</f>
        <v/>
      </c>
      <c r="CX212" s="119" t="str">
        <f>IF(ISBLANK(CQ212), "", 3 + (CQ212 -VLOOKUP(CU212,Anthro_Calc!C:P,10,FALSE)) / (VLOOKUP(CU212,Anthro_Calc!C:P,10,FALSE) - VLOOKUP(CU212,Anthro_Calc!C:P,9,FALSE)))</f>
        <v/>
      </c>
      <c r="CY212" s="128" t="str">
        <f t="shared" si="196"/>
        <v/>
      </c>
      <c r="CZ212" s="117" t="str">
        <f t="shared" si="197"/>
        <v/>
      </c>
      <c r="DA212" s="104" t="str">
        <f t="shared" si="198"/>
        <v/>
      </c>
      <c r="DB212" s="135"/>
    </row>
    <row r="213" spans="1:106" s="80" customFormat="1" ht="15" customHeight="1">
      <c r="A213" s="134">
        <f t="shared" si="150"/>
        <v>209</v>
      </c>
      <c r="B213" s="66"/>
      <c r="C213" s="66"/>
      <c r="D213" s="66"/>
      <c r="E213" s="66"/>
      <c r="F213" s="66"/>
      <c r="G213" s="66"/>
      <c r="H213" s="66"/>
      <c r="I213" s="66"/>
      <c r="J213" s="66"/>
      <c r="K213" s="66"/>
      <c r="L213" s="66"/>
      <c r="M213" s="71"/>
      <c r="N213" s="69" t="str">
        <f t="shared" ca="1" si="161"/>
        <v/>
      </c>
      <c r="O213" s="70"/>
      <c r="P213" s="70"/>
      <c r="Q213" s="71"/>
      <c r="R213" s="82"/>
      <c r="S213" s="72" t="str">
        <f t="shared" si="162"/>
        <v/>
      </c>
      <c r="T213" s="72" t="str">
        <f t="shared" si="163"/>
        <v/>
      </c>
      <c r="U213" s="72" t="str">
        <f t="shared" si="164"/>
        <v/>
      </c>
      <c r="V213" s="72" t="str">
        <f>IF(ISBLANK(R213), "", (POWER(R213/VLOOKUP(U213,Anthro_Calc!C:P,13,FALSE),VLOOKUP(U213,Anthro_Calc!C:P,12,FALSE))-1) / (VLOOKUP(U213,Anthro_Calc!C:P,14,FALSE)*VLOOKUP(U213,Anthro_Calc!C:P,12,FALSE)))</f>
        <v/>
      </c>
      <c r="W213" s="72" t="str">
        <f>IF(ISBLANK(R213), "", -3 + (R213 -VLOOKUP(U213,Anthro_Calc!C:P,4,FALSE)) / (VLOOKUP(U213,Anthro_Calc!C:P,5,FALSE) - VLOOKUP(U213,Anthro_Calc!C:P,4,FALSE)))</f>
        <v/>
      </c>
      <c r="X213" s="72" t="str">
        <f>IF(ISBLANK(R213), "", 3 + (R213 -VLOOKUP(U213,Anthro_Calc!C:P,10,FALSE)) / (VLOOKUP(U213,Anthro_Calc!C:P,10,FALSE) - VLOOKUP(U213,Anthro_Calc!C:P,9,FALSE)))</f>
        <v/>
      </c>
      <c r="Y213" s="120" t="str">
        <f t="shared" si="165"/>
        <v/>
      </c>
      <c r="Z213" s="117" t="str">
        <f t="shared" si="166"/>
        <v/>
      </c>
      <c r="AA213" s="104" t="str">
        <f t="shared" si="167"/>
        <v/>
      </c>
      <c r="AB213" s="71"/>
      <c r="AC213" s="74"/>
      <c r="AD213" s="78"/>
      <c r="AE213" s="75" t="str">
        <f t="shared" si="168"/>
        <v/>
      </c>
      <c r="AF213" s="72">
        <f t="shared" si="169"/>
        <v>0</v>
      </c>
      <c r="AG213" s="72">
        <f t="shared" si="170"/>
        <v>0</v>
      </c>
      <c r="AH213" s="72" t="str">
        <f t="shared" si="171"/>
        <v>0</v>
      </c>
      <c r="AI213" s="72" t="str">
        <f>IF(ISBLANK(AD213), "", (POWER(AD213/VLOOKUP(AH213,Anthro_Calc!C:P,13,FALSE),VLOOKUP(AH213,Anthro_Calc!C:P,12,FALSE))-1) / (VLOOKUP(AH213,Anthro_Calc!C:P,14,FALSE)*VLOOKUP(AH213,Anthro_Calc!C:P,12,FALSE)))</f>
        <v/>
      </c>
      <c r="AJ213" s="72" t="str">
        <f>IF(ISBLANK(AD213), "", -3 + (AD213 -VLOOKUP(AH213,Anthro_Calc!C:P,4,FALSE)) / (VLOOKUP(AH213,Anthro_Calc!C:P,5,FALSE) - VLOOKUP(AH213,Anthro_Calc!C:P,4,FALSE)))</f>
        <v/>
      </c>
      <c r="AK213" s="72" t="str">
        <f>IF(ISBLANK(AD213), "", 3 + (AD213 -VLOOKUP(AH213,Anthro_Calc!C:P,10,FALSE)) / (VLOOKUP(AH213,Anthro_Calc!C:P,10,FALSE) - VLOOKUP(AH213,Anthro_Calc!C:P,9,FALSE)))</f>
        <v/>
      </c>
      <c r="AL213" s="120" t="str">
        <f t="shared" si="172"/>
        <v/>
      </c>
      <c r="AM213" s="117" t="str">
        <f t="shared" si="173"/>
        <v/>
      </c>
      <c r="AN213" s="104" t="str">
        <f t="shared" si="174"/>
        <v/>
      </c>
      <c r="AO213" s="76" t="str">
        <f t="shared" si="151"/>
        <v/>
      </c>
      <c r="AP213" s="77"/>
      <c r="AQ213" s="77" t="str">
        <f t="shared" si="175"/>
        <v/>
      </c>
      <c r="AR213" s="71"/>
      <c r="AS213" s="74"/>
      <c r="AT213" s="82"/>
      <c r="AU213" s="75" t="str">
        <f t="shared" si="152"/>
        <v/>
      </c>
      <c r="AV213" s="72">
        <f t="shared" si="176"/>
        <v>0</v>
      </c>
      <c r="AW213" s="72">
        <f t="shared" si="177"/>
        <v>0</v>
      </c>
      <c r="AX213" s="72" t="str">
        <f t="shared" si="178"/>
        <v>0</v>
      </c>
      <c r="AY213" s="72" t="str">
        <f>IF(ISBLANK(AT213), "", (POWER(AT213/VLOOKUP(AX213,Anthro_Calc!C:P,13,FALSE),VLOOKUP(AX213,Anthro_Calc!C:P,12,FALSE))-1) / (VLOOKUP(AX213,Anthro_Calc!C:P,14,FALSE)*VLOOKUP(AX213,Anthro_Calc!C:P,12,FALSE)))</f>
        <v/>
      </c>
      <c r="AZ213" s="72" t="str">
        <f>IF(ISBLANK(AT213), "", -3 + (AT213 -VLOOKUP(AX213,Anthro_Calc!C:P,4,FALSE)) / (VLOOKUP(AX213,Anthro_Calc!C:P,5,FALSE) - VLOOKUP(AX213,Anthro_Calc!C:P,4,FALSE)))</f>
        <v/>
      </c>
      <c r="BA213" s="72" t="str">
        <f>IF(ISBLANK(AT213), "", 3 + (AT213 -VLOOKUP(AX213,Anthro_Calc!C:P,10,FALSE)) / (VLOOKUP(AX213,Anthro_Calc!C:P,10,FALSE) - VLOOKUP(AX213,Anthro_Calc!C:P,9,FALSE)))</f>
        <v/>
      </c>
      <c r="BB213" s="120" t="str">
        <f t="shared" si="179"/>
        <v/>
      </c>
      <c r="BC213" s="117" t="str">
        <f t="shared" si="180"/>
        <v/>
      </c>
      <c r="BD213" s="104" t="str">
        <f t="shared" si="153"/>
        <v/>
      </c>
      <c r="BE213" s="76" t="str">
        <f t="shared" si="154"/>
        <v/>
      </c>
      <c r="BF213" s="73" t="str">
        <f t="shared" si="181"/>
        <v/>
      </c>
      <c r="BG213" s="73" t="str">
        <f t="shared" si="155"/>
        <v/>
      </c>
      <c r="BH213" s="77"/>
      <c r="BI213" s="133"/>
      <c r="BJ213" s="71"/>
      <c r="BK213" s="74"/>
      <c r="BL213" s="78"/>
      <c r="BM213" s="75" t="str">
        <f t="shared" si="156"/>
        <v/>
      </c>
      <c r="BN213" s="72">
        <f t="shared" si="182"/>
        <v>0</v>
      </c>
      <c r="BO213" s="72">
        <f t="shared" si="199"/>
        <v>0</v>
      </c>
      <c r="BP213" s="72" t="str">
        <f t="shared" si="183"/>
        <v>0</v>
      </c>
      <c r="BQ213" s="72" t="str">
        <f>IF(ISBLANK(BL213), "", (POWER(BL213/VLOOKUP(BP213,Anthro_Calc!C:P,13,FALSE),VLOOKUP(BP213,Anthro_Calc!C:P,12,FALSE))-1) / (VLOOKUP(BP213,Anthro_Calc!C:P,14,FALSE)*VLOOKUP(BP213,Anthro_Calc!C:P,12,FALSE)))</f>
        <v/>
      </c>
      <c r="BR213" s="72" t="str">
        <f>IF(ISBLANK(BL213), "", -3 + (BL213 -VLOOKUP(BP213,Anthro_Calc!C:P,4,FALSE)) / (VLOOKUP(BP213,Anthro_Calc!C:P,5,FALSE) - VLOOKUP(BP213,Anthro_Calc!C:P,4,FALSE)))</f>
        <v/>
      </c>
      <c r="BS213" s="72" t="str">
        <f>IF(ISBLANK(BL213), "", 3 + (BL213 -VLOOKUP(BP213,Anthro_Calc!C:P,10,FALSE)) / (VLOOKUP(BP213,Anthro_Calc!C:P,10,FALSE) - VLOOKUP(BP213,Anthro_Calc!C:P,9,FALSE)))</f>
        <v/>
      </c>
      <c r="BT213" s="120" t="str">
        <f t="shared" si="184"/>
        <v/>
      </c>
      <c r="BU213" s="117" t="str">
        <f t="shared" si="185"/>
        <v/>
      </c>
      <c r="BV213" s="104" t="str">
        <f t="shared" si="186"/>
        <v/>
      </c>
      <c r="BW213" s="73" t="str">
        <f t="shared" si="157"/>
        <v/>
      </c>
      <c r="BX213" s="77"/>
      <c r="BY213" s="73" t="str">
        <f>IF(ISBLANK(BL213), "", VLOOKUP(Z213&amp;" "&amp;BV213&amp;" "&amp;BW213,Graduation_Criteria!$D$2:$E$34,2,FALSE))</f>
        <v/>
      </c>
      <c r="BZ213" s="73" t="str">
        <f t="shared" si="158"/>
        <v/>
      </c>
      <c r="CA213" s="71"/>
      <c r="CB213" s="74"/>
      <c r="CC213" s="74"/>
      <c r="CD213" s="115" t="str">
        <f t="shared" si="159"/>
        <v/>
      </c>
      <c r="CE213" s="79">
        <f t="shared" si="187"/>
        <v>0</v>
      </c>
      <c r="CF213" s="79">
        <f t="shared" si="188"/>
        <v>0</v>
      </c>
      <c r="CG213" s="79" t="str">
        <f t="shared" si="189"/>
        <v>0</v>
      </c>
      <c r="CH213" s="79" t="str">
        <f>IF(ISBLANK(CC213), "", (POWER(CC213/VLOOKUP(CG213,Anthro_Calc!C:P,13,FALSE),VLOOKUP(CG213,Anthro_Calc!C:P,12,FALSE))-1) / (VLOOKUP(CG213,Anthro_Calc!C:P,14,FALSE)*VLOOKUP(CG213,Anthro_Calc!C:P,12,FALSE)))</f>
        <v/>
      </c>
      <c r="CI213" s="79" t="str">
        <f>IF(ISBLANK(CC213), "", -3 + (CC213 -VLOOKUP(CG213,Anthro_Calc!C:P,4,FALSE)) / (VLOOKUP(CG213,Anthro_Calc!C:P,5,FALSE) - VLOOKUP(CG213,Anthro_Calc!C:P,4,FALSE)))</f>
        <v/>
      </c>
      <c r="CJ213" s="79" t="str">
        <f>IF(ISBLANK(CC213), "", 3 + (CC213 -VLOOKUP(CG213,Anthro_Calc!C:P,10,FALSE)) / (VLOOKUP(CG213,Anthro_Calc!C:P,10,FALSE) - VLOOKUP(CG213,Anthro_Calc!C:P,9,FALSE)))</f>
        <v/>
      </c>
      <c r="CK213" s="129" t="str">
        <f t="shared" si="190"/>
        <v/>
      </c>
      <c r="CL213" s="117" t="str">
        <f t="shared" si="191"/>
        <v/>
      </c>
      <c r="CM213" s="104" t="str">
        <f t="shared" si="192"/>
        <v/>
      </c>
      <c r="CN213" s="77"/>
      <c r="CO213" s="71"/>
      <c r="CP213" s="74"/>
      <c r="CQ213" s="74"/>
      <c r="CR213" s="118" t="str">
        <f t="shared" si="160"/>
        <v/>
      </c>
      <c r="CS213" s="119">
        <f t="shared" si="193"/>
        <v>0</v>
      </c>
      <c r="CT213" s="119">
        <f t="shared" si="194"/>
        <v>0</v>
      </c>
      <c r="CU213" s="119" t="str">
        <f t="shared" si="195"/>
        <v>0</v>
      </c>
      <c r="CV213" s="119" t="str">
        <f>IF(ISBLANK(CQ213), "", (POWER(CQ213/VLOOKUP(CU213,Anthro_Calc!C:P,13,FALSE),VLOOKUP(CU213,Anthro_Calc!C:P,12,FALSE))-1) / (VLOOKUP(CU213,Anthro_Calc!C:P,14,FALSE)*VLOOKUP(CU213,Anthro_Calc!C:P,12,FALSE)))</f>
        <v/>
      </c>
      <c r="CW213" s="119" t="str">
        <f>IF(ISBLANK(CQ213), "", -3 + (CQ213 -VLOOKUP(CU213,Anthro_Calc!C:P,4,FALSE)) / (VLOOKUP(CU213,Anthro_Calc!C:P,5,FALSE) - VLOOKUP(CU213,Anthro_Calc!C:P,4,FALSE)))</f>
        <v/>
      </c>
      <c r="CX213" s="119" t="str">
        <f>IF(ISBLANK(CQ213), "", 3 + (CQ213 -VLOOKUP(CU213,Anthro_Calc!C:P,10,FALSE)) / (VLOOKUP(CU213,Anthro_Calc!C:P,10,FALSE) - VLOOKUP(CU213,Anthro_Calc!C:P,9,FALSE)))</f>
        <v/>
      </c>
      <c r="CY213" s="128" t="str">
        <f t="shared" si="196"/>
        <v/>
      </c>
      <c r="CZ213" s="117" t="str">
        <f t="shared" si="197"/>
        <v/>
      </c>
      <c r="DA213" s="104" t="str">
        <f t="shared" si="198"/>
        <v/>
      </c>
      <c r="DB213" s="135"/>
    </row>
    <row r="214" spans="1:106" s="80" customFormat="1" ht="15" customHeight="1">
      <c r="A214" s="134">
        <f t="shared" si="150"/>
        <v>210</v>
      </c>
      <c r="B214" s="66"/>
      <c r="C214" s="66"/>
      <c r="D214" s="66"/>
      <c r="E214" s="66"/>
      <c r="F214" s="66"/>
      <c r="G214" s="66"/>
      <c r="H214" s="66"/>
      <c r="I214" s="66"/>
      <c r="J214" s="66"/>
      <c r="K214" s="66"/>
      <c r="L214" s="66"/>
      <c r="M214" s="71"/>
      <c r="N214" s="69" t="str">
        <f t="shared" ca="1" si="161"/>
        <v/>
      </c>
      <c r="O214" s="70"/>
      <c r="P214" s="70"/>
      <c r="Q214" s="71"/>
      <c r="R214" s="82"/>
      <c r="S214" s="72" t="str">
        <f t="shared" si="162"/>
        <v/>
      </c>
      <c r="T214" s="72" t="str">
        <f t="shared" si="163"/>
        <v/>
      </c>
      <c r="U214" s="72" t="str">
        <f t="shared" si="164"/>
        <v/>
      </c>
      <c r="V214" s="72" t="str">
        <f>IF(ISBLANK(R214), "", (POWER(R214/VLOOKUP(U214,Anthro_Calc!C:P,13,FALSE),VLOOKUP(U214,Anthro_Calc!C:P,12,FALSE))-1) / (VLOOKUP(U214,Anthro_Calc!C:P,14,FALSE)*VLOOKUP(U214,Anthro_Calc!C:P,12,FALSE)))</f>
        <v/>
      </c>
      <c r="W214" s="72" t="str">
        <f>IF(ISBLANK(R214), "", -3 + (R214 -VLOOKUP(U214,Anthro_Calc!C:P,4,FALSE)) / (VLOOKUP(U214,Anthro_Calc!C:P,5,FALSE) - VLOOKUP(U214,Anthro_Calc!C:P,4,FALSE)))</f>
        <v/>
      </c>
      <c r="X214" s="72" t="str">
        <f>IF(ISBLANK(R214), "", 3 + (R214 -VLOOKUP(U214,Anthro_Calc!C:P,10,FALSE)) / (VLOOKUP(U214,Anthro_Calc!C:P,10,FALSE) - VLOOKUP(U214,Anthro_Calc!C:P,9,FALSE)))</f>
        <v/>
      </c>
      <c r="Y214" s="120" t="str">
        <f t="shared" si="165"/>
        <v/>
      </c>
      <c r="Z214" s="117" t="str">
        <f t="shared" si="166"/>
        <v/>
      </c>
      <c r="AA214" s="104" t="str">
        <f t="shared" si="167"/>
        <v/>
      </c>
      <c r="AB214" s="71"/>
      <c r="AC214" s="74"/>
      <c r="AD214" s="78"/>
      <c r="AE214" s="75" t="str">
        <f t="shared" si="168"/>
        <v/>
      </c>
      <c r="AF214" s="72">
        <f t="shared" si="169"/>
        <v>0</v>
      </c>
      <c r="AG214" s="72">
        <f t="shared" si="170"/>
        <v>0</v>
      </c>
      <c r="AH214" s="72" t="str">
        <f t="shared" si="171"/>
        <v>0</v>
      </c>
      <c r="AI214" s="72" t="str">
        <f>IF(ISBLANK(AD214), "", (POWER(AD214/VLOOKUP(AH214,Anthro_Calc!C:P,13,FALSE),VLOOKUP(AH214,Anthro_Calc!C:P,12,FALSE))-1) / (VLOOKUP(AH214,Anthro_Calc!C:P,14,FALSE)*VLOOKUP(AH214,Anthro_Calc!C:P,12,FALSE)))</f>
        <v/>
      </c>
      <c r="AJ214" s="72" t="str">
        <f>IF(ISBLANK(AD214), "", -3 + (AD214 -VLOOKUP(AH214,Anthro_Calc!C:P,4,FALSE)) / (VLOOKUP(AH214,Anthro_Calc!C:P,5,FALSE) - VLOOKUP(AH214,Anthro_Calc!C:P,4,FALSE)))</f>
        <v/>
      </c>
      <c r="AK214" s="72" t="str">
        <f>IF(ISBLANK(AD214), "", 3 + (AD214 -VLOOKUP(AH214,Anthro_Calc!C:P,10,FALSE)) / (VLOOKUP(AH214,Anthro_Calc!C:P,10,FALSE) - VLOOKUP(AH214,Anthro_Calc!C:P,9,FALSE)))</f>
        <v/>
      </c>
      <c r="AL214" s="120" t="str">
        <f t="shared" si="172"/>
        <v/>
      </c>
      <c r="AM214" s="117" t="str">
        <f t="shared" si="173"/>
        <v/>
      </c>
      <c r="AN214" s="104" t="str">
        <f t="shared" si="174"/>
        <v/>
      </c>
      <c r="AO214" s="76" t="str">
        <f t="shared" si="151"/>
        <v/>
      </c>
      <c r="AP214" s="77"/>
      <c r="AQ214" s="77" t="str">
        <f t="shared" si="175"/>
        <v/>
      </c>
      <c r="AR214" s="71"/>
      <c r="AS214" s="74"/>
      <c r="AT214" s="82"/>
      <c r="AU214" s="75" t="str">
        <f t="shared" si="152"/>
        <v/>
      </c>
      <c r="AV214" s="72">
        <f t="shared" si="176"/>
        <v>0</v>
      </c>
      <c r="AW214" s="72">
        <f t="shared" si="177"/>
        <v>0</v>
      </c>
      <c r="AX214" s="72" t="str">
        <f t="shared" si="178"/>
        <v>0</v>
      </c>
      <c r="AY214" s="72" t="str">
        <f>IF(ISBLANK(AT214), "", (POWER(AT214/VLOOKUP(AX214,Anthro_Calc!C:P,13,FALSE),VLOOKUP(AX214,Anthro_Calc!C:P,12,FALSE))-1) / (VLOOKUP(AX214,Anthro_Calc!C:P,14,FALSE)*VLOOKUP(AX214,Anthro_Calc!C:P,12,FALSE)))</f>
        <v/>
      </c>
      <c r="AZ214" s="72" t="str">
        <f>IF(ISBLANK(AT214), "", -3 + (AT214 -VLOOKUP(AX214,Anthro_Calc!C:P,4,FALSE)) / (VLOOKUP(AX214,Anthro_Calc!C:P,5,FALSE) - VLOOKUP(AX214,Anthro_Calc!C:P,4,FALSE)))</f>
        <v/>
      </c>
      <c r="BA214" s="72" t="str">
        <f>IF(ISBLANK(AT214), "", 3 + (AT214 -VLOOKUP(AX214,Anthro_Calc!C:P,10,FALSE)) / (VLOOKUP(AX214,Anthro_Calc!C:P,10,FALSE) - VLOOKUP(AX214,Anthro_Calc!C:P,9,FALSE)))</f>
        <v/>
      </c>
      <c r="BB214" s="120" t="str">
        <f t="shared" si="179"/>
        <v/>
      </c>
      <c r="BC214" s="117" t="str">
        <f t="shared" si="180"/>
        <v/>
      </c>
      <c r="BD214" s="104" t="str">
        <f t="shared" si="153"/>
        <v/>
      </c>
      <c r="BE214" s="76" t="str">
        <f t="shared" si="154"/>
        <v/>
      </c>
      <c r="BF214" s="73" t="str">
        <f t="shared" si="181"/>
        <v/>
      </c>
      <c r="BG214" s="73" t="str">
        <f t="shared" si="155"/>
        <v/>
      </c>
      <c r="BH214" s="77"/>
      <c r="BI214" s="133"/>
      <c r="BJ214" s="71"/>
      <c r="BK214" s="74"/>
      <c r="BL214" s="78"/>
      <c r="BM214" s="75" t="str">
        <f t="shared" si="156"/>
        <v/>
      </c>
      <c r="BN214" s="72">
        <f t="shared" si="182"/>
        <v>0</v>
      </c>
      <c r="BO214" s="72">
        <f t="shared" si="199"/>
        <v>0</v>
      </c>
      <c r="BP214" s="72" t="str">
        <f t="shared" si="183"/>
        <v>0</v>
      </c>
      <c r="BQ214" s="72" t="str">
        <f>IF(ISBLANK(BL214), "", (POWER(BL214/VLOOKUP(BP214,Anthro_Calc!C:P,13,FALSE),VLOOKUP(BP214,Anthro_Calc!C:P,12,FALSE))-1) / (VLOOKUP(BP214,Anthro_Calc!C:P,14,FALSE)*VLOOKUP(BP214,Anthro_Calc!C:P,12,FALSE)))</f>
        <v/>
      </c>
      <c r="BR214" s="72" t="str">
        <f>IF(ISBLANK(BL214), "", -3 + (BL214 -VLOOKUP(BP214,Anthro_Calc!C:P,4,FALSE)) / (VLOOKUP(BP214,Anthro_Calc!C:P,5,FALSE) - VLOOKUP(BP214,Anthro_Calc!C:P,4,FALSE)))</f>
        <v/>
      </c>
      <c r="BS214" s="72" t="str">
        <f>IF(ISBLANK(BL214), "", 3 + (BL214 -VLOOKUP(BP214,Anthro_Calc!C:P,10,FALSE)) / (VLOOKUP(BP214,Anthro_Calc!C:P,10,FALSE) - VLOOKUP(BP214,Anthro_Calc!C:P,9,FALSE)))</f>
        <v/>
      </c>
      <c r="BT214" s="120" t="str">
        <f t="shared" si="184"/>
        <v/>
      </c>
      <c r="BU214" s="117" t="str">
        <f t="shared" si="185"/>
        <v/>
      </c>
      <c r="BV214" s="104" t="str">
        <f t="shared" si="186"/>
        <v/>
      </c>
      <c r="BW214" s="73" t="str">
        <f t="shared" si="157"/>
        <v/>
      </c>
      <c r="BX214" s="77"/>
      <c r="BY214" s="73" t="str">
        <f>IF(ISBLANK(BL214), "", VLOOKUP(Z214&amp;" "&amp;BV214&amp;" "&amp;BW214,Graduation_Criteria!$D$2:$E$34,2,FALSE))</f>
        <v/>
      </c>
      <c r="BZ214" s="73" t="str">
        <f t="shared" si="158"/>
        <v/>
      </c>
      <c r="CA214" s="71"/>
      <c r="CB214" s="74"/>
      <c r="CC214" s="74"/>
      <c r="CD214" s="115" t="str">
        <f t="shared" si="159"/>
        <v/>
      </c>
      <c r="CE214" s="79">
        <f t="shared" si="187"/>
        <v>0</v>
      </c>
      <c r="CF214" s="79">
        <f t="shared" si="188"/>
        <v>0</v>
      </c>
      <c r="CG214" s="79" t="str">
        <f t="shared" si="189"/>
        <v>0</v>
      </c>
      <c r="CH214" s="79" t="str">
        <f>IF(ISBLANK(CC214), "", (POWER(CC214/VLOOKUP(CG214,Anthro_Calc!C:P,13,FALSE),VLOOKUP(CG214,Anthro_Calc!C:P,12,FALSE))-1) / (VLOOKUP(CG214,Anthro_Calc!C:P,14,FALSE)*VLOOKUP(CG214,Anthro_Calc!C:P,12,FALSE)))</f>
        <v/>
      </c>
      <c r="CI214" s="79" t="str">
        <f>IF(ISBLANK(CC214), "", -3 + (CC214 -VLOOKUP(CG214,Anthro_Calc!C:P,4,FALSE)) / (VLOOKUP(CG214,Anthro_Calc!C:P,5,FALSE) - VLOOKUP(CG214,Anthro_Calc!C:P,4,FALSE)))</f>
        <v/>
      </c>
      <c r="CJ214" s="79" t="str">
        <f>IF(ISBLANK(CC214), "", 3 + (CC214 -VLOOKUP(CG214,Anthro_Calc!C:P,10,FALSE)) / (VLOOKUP(CG214,Anthro_Calc!C:P,10,FALSE) - VLOOKUP(CG214,Anthro_Calc!C:P,9,FALSE)))</f>
        <v/>
      </c>
      <c r="CK214" s="129" t="str">
        <f t="shared" si="190"/>
        <v/>
      </c>
      <c r="CL214" s="117" t="str">
        <f t="shared" si="191"/>
        <v/>
      </c>
      <c r="CM214" s="104" t="str">
        <f t="shared" si="192"/>
        <v/>
      </c>
      <c r="CN214" s="77"/>
      <c r="CO214" s="71"/>
      <c r="CP214" s="74"/>
      <c r="CQ214" s="74"/>
      <c r="CR214" s="118" t="str">
        <f t="shared" si="160"/>
        <v/>
      </c>
      <c r="CS214" s="119">
        <f t="shared" si="193"/>
        <v>0</v>
      </c>
      <c r="CT214" s="119">
        <f t="shared" si="194"/>
        <v>0</v>
      </c>
      <c r="CU214" s="119" t="str">
        <f t="shared" si="195"/>
        <v>0</v>
      </c>
      <c r="CV214" s="119" t="str">
        <f>IF(ISBLANK(CQ214), "", (POWER(CQ214/VLOOKUP(CU214,Anthro_Calc!C:P,13,FALSE),VLOOKUP(CU214,Anthro_Calc!C:P,12,FALSE))-1) / (VLOOKUP(CU214,Anthro_Calc!C:P,14,FALSE)*VLOOKUP(CU214,Anthro_Calc!C:P,12,FALSE)))</f>
        <v/>
      </c>
      <c r="CW214" s="119" t="str">
        <f>IF(ISBLANK(CQ214), "", -3 + (CQ214 -VLOOKUP(CU214,Anthro_Calc!C:P,4,FALSE)) / (VLOOKUP(CU214,Anthro_Calc!C:P,5,FALSE) - VLOOKUP(CU214,Anthro_Calc!C:P,4,FALSE)))</f>
        <v/>
      </c>
      <c r="CX214" s="119" t="str">
        <f>IF(ISBLANK(CQ214), "", 3 + (CQ214 -VLOOKUP(CU214,Anthro_Calc!C:P,10,FALSE)) / (VLOOKUP(CU214,Anthro_Calc!C:P,10,FALSE) - VLOOKUP(CU214,Anthro_Calc!C:P,9,FALSE)))</f>
        <v/>
      </c>
      <c r="CY214" s="128" t="str">
        <f t="shared" si="196"/>
        <v/>
      </c>
      <c r="CZ214" s="117" t="str">
        <f t="shared" si="197"/>
        <v/>
      </c>
      <c r="DA214" s="104" t="str">
        <f t="shared" si="198"/>
        <v/>
      </c>
      <c r="DB214" s="135"/>
    </row>
    <row r="215" spans="1:106" s="80" customFormat="1" ht="15" customHeight="1">
      <c r="A215" s="134">
        <f t="shared" si="150"/>
        <v>211</v>
      </c>
      <c r="B215" s="66"/>
      <c r="C215" s="66"/>
      <c r="D215" s="66"/>
      <c r="E215" s="66"/>
      <c r="F215" s="66"/>
      <c r="G215" s="66"/>
      <c r="H215" s="66"/>
      <c r="I215" s="66"/>
      <c r="J215" s="66"/>
      <c r="K215" s="66"/>
      <c r="L215" s="66"/>
      <c r="M215" s="71"/>
      <c r="N215" s="69" t="str">
        <f t="shared" ca="1" si="161"/>
        <v/>
      </c>
      <c r="O215" s="70"/>
      <c r="P215" s="70"/>
      <c r="Q215" s="71"/>
      <c r="R215" s="82"/>
      <c r="S215" s="72" t="str">
        <f t="shared" si="162"/>
        <v/>
      </c>
      <c r="T215" s="72" t="str">
        <f t="shared" si="163"/>
        <v/>
      </c>
      <c r="U215" s="72" t="str">
        <f t="shared" si="164"/>
        <v/>
      </c>
      <c r="V215" s="72" t="str">
        <f>IF(ISBLANK(R215), "", (POWER(R215/VLOOKUP(U215,Anthro_Calc!C:P,13,FALSE),VLOOKUP(U215,Anthro_Calc!C:P,12,FALSE))-1) / (VLOOKUP(U215,Anthro_Calc!C:P,14,FALSE)*VLOOKUP(U215,Anthro_Calc!C:P,12,FALSE)))</f>
        <v/>
      </c>
      <c r="W215" s="72" t="str">
        <f>IF(ISBLANK(R215), "", -3 + (R215 -VLOOKUP(U215,Anthro_Calc!C:P,4,FALSE)) / (VLOOKUP(U215,Anthro_Calc!C:P,5,FALSE) - VLOOKUP(U215,Anthro_Calc!C:P,4,FALSE)))</f>
        <v/>
      </c>
      <c r="X215" s="72" t="str">
        <f>IF(ISBLANK(R215), "", 3 + (R215 -VLOOKUP(U215,Anthro_Calc!C:P,10,FALSE)) / (VLOOKUP(U215,Anthro_Calc!C:P,10,FALSE) - VLOOKUP(U215,Anthro_Calc!C:P,9,FALSE)))</f>
        <v/>
      </c>
      <c r="Y215" s="120" t="str">
        <f t="shared" si="165"/>
        <v/>
      </c>
      <c r="Z215" s="117" t="str">
        <f t="shared" si="166"/>
        <v/>
      </c>
      <c r="AA215" s="104" t="str">
        <f t="shared" si="167"/>
        <v/>
      </c>
      <c r="AB215" s="71"/>
      <c r="AC215" s="74"/>
      <c r="AD215" s="78"/>
      <c r="AE215" s="75" t="str">
        <f t="shared" si="168"/>
        <v/>
      </c>
      <c r="AF215" s="72">
        <f t="shared" si="169"/>
        <v>0</v>
      </c>
      <c r="AG215" s="72">
        <f t="shared" si="170"/>
        <v>0</v>
      </c>
      <c r="AH215" s="72" t="str">
        <f t="shared" si="171"/>
        <v>0</v>
      </c>
      <c r="AI215" s="72" t="str">
        <f>IF(ISBLANK(AD215), "", (POWER(AD215/VLOOKUP(AH215,Anthro_Calc!C:P,13,FALSE),VLOOKUP(AH215,Anthro_Calc!C:P,12,FALSE))-1) / (VLOOKUP(AH215,Anthro_Calc!C:P,14,FALSE)*VLOOKUP(AH215,Anthro_Calc!C:P,12,FALSE)))</f>
        <v/>
      </c>
      <c r="AJ215" s="72" t="str">
        <f>IF(ISBLANK(AD215), "", -3 + (AD215 -VLOOKUP(AH215,Anthro_Calc!C:P,4,FALSE)) / (VLOOKUP(AH215,Anthro_Calc!C:P,5,FALSE) - VLOOKUP(AH215,Anthro_Calc!C:P,4,FALSE)))</f>
        <v/>
      </c>
      <c r="AK215" s="72" t="str">
        <f>IF(ISBLANK(AD215), "", 3 + (AD215 -VLOOKUP(AH215,Anthro_Calc!C:P,10,FALSE)) / (VLOOKUP(AH215,Anthro_Calc!C:P,10,FALSE) - VLOOKUP(AH215,Anthro_Calc!C:P,9,FALSE)))</f>
        <v/>
      </c>
      <c r="AL215" s="120" t="str">
        <f t="shared" si="172"/>
        <v/>
      </c>
      <c r="AM215" s="117" t="str">
        <f t="shared" si="173"/>
        <v/>
      </c>
      <c r="AN215" s="104" t="str">
        <f t="shared" si="174"/>
        <v/>
      </c>
      <c r="AO215" s="76" t="str">
        <f t="shared" si="151"/>
        <v/>
      </c>
      <c r="AP215" s="77"/>
      <c r="AQ215" s="77" t="str">
        <f t="shared" si="175"/>
        <v/>
      </c>
      <c r="AR215" s="71"/>
      <c r="AS215" s="74"/>
      <c r="AT215" s="82"/>
      <c r="AU215" s="75" t="str">
        <f t="shared" si="152"/>
        <v/>
      </c>
      <c r="AV215" s="72">
        <f t="shared" si="176"/>
        <v>0</v>
      </c>
      <c r="AW215" s="72">
        <f t="shared" si="177"/>
        <v>0</v>
      </c>
      <c r="AX215" s="72" t="str">
        <f t="shared" si="178"/>
        <v>0</v>
      </c>
      <c r="AY215" s="72" t="str">
        <f>IF(ISBLANK(AT215), "", (POWER(AT215/VLOOKUP(AX215,Anthro_Calc!C:P,13,FALSE),VLOOKUP(AX215,Anthro_Calc!C:P,12,FALSE))-1) / (VLOOKUP(AX215,Anthro_Calc!C:P,14,FALSE)*VLOOKUP(AX215,Anthro_Calc!C:P,12,FALSE)))</f>
        <v/>
      </c>
      <c r="AZ215" s="72" t="str">
        <f>IF(ISBLANK(AT215), "", -3 + (AT215 -VLOOKUP(AX215,Anthro_Calc!C:P,4,FALSE)) / (VLOOKUP(AX215,Anthro_Calc!C:P,5,FALSE) - VLOOKUP(AX215,Anthro_Calc!C:P,4,FALSE)))</f>
        <v/>
      </c>
      <c r="BA215" s="72" t="str">
        <f>IF(ISBLANK(AT215), "", 3 + (AT215 -VLOOKUP(AX215,Anthro_Calc!C:P,10,FALSE)) / (VLOOKUP(AX215,Anthro_Calc!C:P,10,FALSE) - VLOOKUP(AX215,Anthro_Calc!C:P,9,FALSE)))</f>
        <v/>
      </c>
      <c r="BB215" s="120" t="str">
        <f t="shared" si="179"/>
        <v/>
      </c>
      <c r="BC215" s="117" t="str">
        <f t="shared" si="180"/>
        <v/>
      </c>
      <c r="BD215" s="104" t="str">
        <f t="shared" si="153"/>
        <v/>
      </c>
      <c r="BE215" s="76" t="str">
        <f t="shared" si="154"/>
        <v/>
      </c>
      <c r="BF215" s="73" t="str">
        <f t="shared" si="181"/>
        <v/>
      </c>
      <c r="BG215" s="73" t="str">
        <f t="shared" si="155"/>
        <v/>
      </c>
      <c r="BH215" s="77"/>
      <c r="BI215" s="133"/>
      <c r="BJ215" s="71"/>
      <c r="BK215" s="74"/>
      <c r="BL215" s="78"/>
      <c r="BM215" s="75" t="str">
        <f t="shared" si="156"/>
        <v/>
      </c>
      <c r="BN215" s="72">
        <f t="shared" si="182"/>
        <v>0</v>
      </c>
      <c r="BO215" s="72">
        <f t="shared" si="199"/>
        <v>0</v>
      </c>
      <c r="BP215" s="72" t="str">
        <f t="shared" si="183"/>
        <v>0</v>
      </c>
      <c r="BQ215" s="72" t="str">
        <f>IF(ISBLANK(BL215), "", (POWER(BL215/VLOOKUP(BP215,Anthro_Calc!C:P,13,FALSE),VLOOKUP(BP215,Anthro_Calc!C:P,12,FALSE))-1) / (VLOOKUP(BP215,Anthro_Calc!C:P,14,FALSE)*VLOOKUP(BP215,Anthro_Calc!C:P,12,FALSE)))</f>
        <v/>
      </c>
      <c r="BR215" s="72" t="str">
        <f>IF(ISBLANK(BL215), "", -3 + (BL215 -VLOOKUP(BP215,Anthro_Calc!C:P,4,FALSE)) / (VLOOKUP(BP215,Anthro_Calc!C:P,5,FALSE) - VLOOKUP(BP215,Anthro_Calc!C:P,4,FALSE)))</f>
        <v/>
      </c>
      <c r="BS215" s="72" t="str">
        <f>IF(ISBLANK(BL215), "", 3 + (BL215 -VLOOKUP(BP215,Anthro_Calc!C:P,10,FALSE)) / (VLOOKUP(BP215,Anthro_Calc!C:P,10,FALSE) - VLOOKUP(BP215,Anthro_Calc!C:P,9,FALSE)))</f>
        <v/>
      </c>
      <c r="BT215" s="120" t="str">
        <f t="shared" si="184"/>
        <v/>
      </c>
      <c r="BU215" s="117" t="str">
        <f t="shared" si="185"/>
        <v/>
      </c>
      <c r="BV215" s="104" t="str">
        <f t="shared" si="186"/>
        <v/>
      </c>
      <c r="BW215" s="73" t="str">
        <f t="shared" si="157"/>
        <v/>
      </c>
      <c r="BX215" s="77"/>
      <c r="BY215" s="73" t="str">
        <f>IF(ISBLANK(BL215), "", VLOOKUP(Z215&amp;" "&amp;BV215&amp;" "&amp;BW215,Graduation_Criteria!$D$2:$E$34,2,FALSE))</f>
        <v/>
      </c>
      <c r="BZ215" s="73" t="str">
        <f t="shared" si="158"/>
        <v/>
      </c>
      <c r="CA215" s="71"/>
      <c r="CB215" s="74"/>
      <c r="CC215" s="74"/>
      <c r="CD215" s="115" t="str">
        <f t="shared" si="159"/>
        <v/>
      </c>
      <c r="CE215" s="79">
        <f t="shared" si="187"/>
        <v>0</v>
      </c>
      <c r="CF215" s="79">
        <f t="shared" si="188"/>
        <v>0</v>
      </c>
      <c r="CG215" s="79" t="str">
        <f t="shared" si="189"/>
        <v>0</v>
      </c>
      <c r="CH215" s="79" t="str">
        <f>IF(ISBLANK(CC215), "", (POWER(CC215/VLOOKUP(CG215,Anthro_Calc!C:P,13,FALSE),VLOOKUP(CG215,Anthro_Calc!C:P,12,FALSE))-1) / (VLOOKUP(CG215,Anthro_Calc!C:P,14,FALSE)*VLOOKUP(CG215,Anthro_Calc!C:P,12,FALSE)))</f>
        <v/>
      </c>
      <c r="CI215" s="79" t="str">
        <f>IF(ISBLANK(CC215), "", -3 + (CC215 -VLOOKUP(CG215,Anthro_Calc!C:P,4,FALSE)) / (VLOOKUP(CG215,Anthro_Calc!C:P,5,FALSE) - VLOOKUP(CG215,Anthro_Calc!C:P,4,FALSE)))</f>
        <v/>
      </c>
      <c r="CJ215" s="79" t="str">
        <f>IF(ISBLANK(CC215), "", 3 + (CC215 -VLOOKUP(CG215,Anthro_Calc!C:P,10,FALSE)) / (VLOOKUP(CG215,Anthro_Calc!C:P,10,FALSE) - VLOOKUP(CG215,Anthro_Calc!C:P,9,FALSE)))</f>
        <v/>
      </c>
      <c r="CK215" s="129" t="str">
        <f t="shared" si="190"/>
        <v/>
      </c>
      <c r="CL215" s="117" t="str">
        <f t="shared" si="191"/>
        <v/>
      </c>
      <c r="CM215" s="104" t="str">
        <f t="shared" si="192"/>
        <v/>
      </c>
      <c r="CN215" s="77"/>
      <c r="CO215" s="71"/>
      <c r="CP215" s="74"/>
      <c r="CQ215" s="74"/>
      <c r="CR215" s="118" t="str">
        <f t="shared" si="160"/>
        <v/>
      </c>
      <c r="CS215" s="119">
        <f t="shared" si="193"/>
        <v>0</v>
      </c>
      <c r="CT215" s="119">
        <f t="shared" si="194"/>
        <v>0</v>
      </c>
      <c r="CU215" s="119" t="str">
        <f t="shared" si="195"/>
        <v>0</v>
      </c>
      <c r="CV215" s="119" t="str">
        <f>IF(ISBLANK(CQ215), "", (POWER(CQ215/VLOOKUP(CU215,Anthro_Calc!C:P,13,FALSE),VLOOKUP(CU215,Anthro_Calc!C:P,12,FALSE))-1) / (VLOOKUP(CU215,Anthro_Calc!C:P,14,FALSE)*VLOOKUP(CU215,Anthro_Calc!C:P,12,FALSE)))</f>
        <v/>
      </c>
      <c r="CW215" s="119" t="str">
        <f>IF(ISBLANK(CQ215), "", -3 + (CQ215 -VLOOKUP(CU215,Anthro_Calc!C:P,4,FALSE)) / (VLOOKUP(CU215,Anthro_Calc!C:P,5,FALSE) - VLOOKUP(CU215,Anthro_Calc!C:P,4,FALSE)))</f>
        <v/>
      </c>
      <c r="CX215" s="119" t="str">
        <f>IF(ISBLANK(CQ215), "", 3 + (CQ215 -VLOOKUP(CU215,Anthro_Calc!C:P,10,FALSE)) / (VLOOKUP(CU215,Anthro_Calc!C:P,10,FALSE) - VLOOKUP(CU215,Anthro_Calc!C:P,9,FALSE)))</f>
        <v/>
      </c>
      <c r="CY215" s="128" t="str">
        <f t="shared" si="196"/>
        <v/>
      </c>
      <c r="CZ215" s="117" t="str">
        <f t="shared" si="197"/>
        <v/>
      </c>
      <c r="DA215" s="104" t="str">
        <f t="shared" si="198"/>
        <v/>
      </c>
      <c r="DB215" s="135"/>
    </row>
    <row r="216" spans="1:106" s="80" customFormat="1" ht="15" customHeight="1">
      <c r="A216" s="134">
        <f t="shared" si="150"/>
        <v>212</v>
      </c>
      <c r="B216" s="66"/>
      <c r="C216" s="66"/>
      <c r="D216" s="66"/>
      <c r="E216" s="66"/>
      <c r="F216" s="66"/>
      <c r="G216" s="66"/>
      <c r="H216" s="66"/>
      <c r="I216" s="66"/>
      <c r="J216" s="66"/>
      <c r="K216" s="66"/>
      <c r="L216" s="66"/>
      <c r="M216" s="71"/>
      <c r="N216" s="69" t="str">
        <f t="shared" ca="1" si="161"/>
        <v/>
      </c>
      <c r="O216" s="70"/>
      <c r="P216" s="70"/>
      <c r="Q216" s="71"/>
      <c r="R216" s="82"/>
      <c r="S216" s="72" t="str">
        <f t="shared" si="162"/>
        <v/>
      </c>
      <c r="T216" s="72" t="str">
        <f t="shared" si="163"/>
        <v/>
      </c>
      <c r="U216" s="72" t="str">
        <f t="shared" si="164"/>
        <v/>
      </c>
      <c r="V216" s="72" t="str">
        <f>IF(ISBLANK(R216), "", (POWER(R216/VLOOKUP(U216,Anthro_Calc!C:P,13,FALSE),VLOOKUP(U216,Anthro_Calc!C:P,12,FALSE))-1) / (VLOOKUP(U216,Anthro_Calc!C:P,14,FALSE)*VLOOKUP(U216,Anthro_Calc!C:P,12,FALSE)))</f>
        <v/>
      </c>
      <c r="W216" s="72" t="str">
        <f>IF(ISBLANK(R216), "", -3 + (R216 -VLOOKUP(U216,Anthro_Calc!C:P,4,FALSE)) / (VLOOKUP(U216,Anthro_Calc!C:P,5,FALSE) - VLOOKUP(U216,Anthro_Calc!C:P,4,FALSE)))</f>
        <v/>
      </c>
      <c r="X216" s="72" t="str">
        <f>IF(ISBLANK(R216), "", 3 + (R216 -VLOOKUP(U216,Anthro_Calc!C:P,10,FALSE)) / (VLOOKUP(U216,Anthro_Calc!C:P,10,FALSE) - VLOOKUP(U216,Anthro_Calc!C:P,9,FALSE)))</f>
        <v/>
      </c>
      <c r="Y216" s="120" t="str">
        <f t="shared" si="165"/>
        <v/>
      </c>
      <c r="Z216" s="117" t="str">
        <f t="shared" si="166"/>
        <v/>
      </c>
      <c r="AA216" s="104" t="str">
        <f t="shared" si="167"/>
        <v/>
      </c>
      <c r="AB216" s="71"/>
      <c r="AC216" s="74"/>
      <c r="AD216" s="78"/>
      <c r="AE216" s="75" t="str">
        <f t="shared" si="168"/>
        <v/>
      </c>
      <c r="AF216" s="72">
        <f t="shared" si="169"/>
        <v>0</v>
      </c>
      <c r="AG216" s="72">
        <f t="shared" si="170"/>
        <v>0</v>
      </c>
      <c r="AH216" s="72" t="str">
        <f t="shared" si="171"/>
        <v>0</v>
      </c>
      <c r="AI216" s="72" t="str">
        <f>IF(ISBLANK(AD216), "", (POWER(AD216/VLOOKUP(AH216,Anthro_Calc!C:P,13,FALSE),VLOOKUP(AH216,Anthro_Calc!C:P,12,FALSE))-1) / (VLOOKUP(AH216,Anthro_Calc!C:P,14,FALSE)*VLOOKUP(AH216,Anthro_Calc!C:P,12,FALSE)))</f>
        <v/>
      </c>
      <c r="AJ216" s="72" t="str">
        <f>IF(ISBLANK(AD216), "", -3 + (AD216 -VLOOKUP(AH216,Anthro_Calc!C:P,4,FALSE)) / (VLOOKUP(AH216,Anthro_Calc!C:P,5,FALSE) - VLOOKUP(AH216,Anthro_Calc!C:P,4,FALSE)))</f>
        <v/>
      </c>
      <c r="AK216" s="72" t="str">
        <f>IF(ISBLANK(AD216), "", 3 + (AD216 -VLOOKUP(AH216,Anthro_Calc!C:P,10,FALSE)) / (VLOOKUP(AH216,Anthro_Calc!C:P,10,FALSE) - VLOOKUP(AH216,Anthro_Calc!C:P,9,FALSE)))</f>
        <v/>
      </c>
      <c r="AL216" s="120" t="str">
        <f t="shared" si="172"/>
        <v/>
      </c>
      <c r="AM216" s="117" t="str">
        <f t="shared" si="173"/>
        <v/>
      </c>
      <c r="AN216" s="104" t="str">
        <f t="shared" si="174"/>
        <v/>
      </c>
      <c r="AO216" s="76" t="str">
        <f t="shared" si="151"/>
        <v/>
      </c>
      <c r="AP216" s="77"/>
      <c r="AQ216" s="77" t="str">
        <f t="shared" si="175"/>
        <v/>
      </c>
      <c r="AR216" s="71"/>
      <c r="AS216" s="74"/>
      <c r="AT216" s="82"/>
      <c r="AU216" s="75" t="str">
        <f t="shared" si="152"/>
        <v/>
      </c>
      <c r="AV216" s="72">
        <f t="shared" si="176"/>
        <v>0</v>
      </c>
      <c r="AW216" s="72">
        <f t="shared" si="177"/>
        <v>0</v>
      </c>
      <c r="AX216" s="72" t="str">
        <f t="shared" si="178"/>
        <v>0</v>
      </c>
      <c r="AY216" s="72" t="str">
        <f>IF(ISBLANK(AT216), "", (POWER(AT216/VLOOKUP(AX216,Anthro_Calc!C:P,13,FALSE),VLOOKUP(AX216,Anthro_Calc!C:P,12,FALSE))-1) / (VLOOKUP(AX216,Anthro_Calc!C:P,14,FALSE)*VLOOKUP(AX216,Anthro_Calc!C:P,12,FALSE)))</f>
        <v/>
      </c>
      <c r="AZ216" s="72" t="str">
        <f>IF(ISBLANK(AT216), "", -3 + (AT216 -VLOOKUP(AX216,Anthro_Calc!C:P,4,FALSE)) / (VLOOKUP(AX216,Anthro_Calc!C:P,5,FALSE) - VLOOKUP(AX216,Anthro_Calc!C:P,4,FALSE)))</f>
        <v/>
      </c>
      <c r="BA216" s="72" t="str">
        <f>IF(ISBLANK(AT216), "", 3 + (AT216 -VLOOKUP(AX216,Anthro_Calc!C:P,10,FALSE)) / (VLOOKUP(AX216,Anthro_Calc!C:P,10,FALSE) - VLOOKUP(AX216,Anthro_Calc!C:P,9,FALSE)))</f>
        <v/>
      </c>
      <c r="BB216" s="120" t="str">
        <f t="shared" si="179"/>
        <v/>
      </c>
      <c r="BC216" s="117" t="str">
        <f t="shared" si="180"/>
        <v/>
      </c>
      <c r="BD216" s="104" t="str">
        <f t="shared" si="153"/>
        <v/>
      </c>
      <c r="BE216" s="76" t="str">
        <f t="shared" si="154"/>
        <v/>
      </c>
      <c r="BF216" s="73" t="str">
        <f t="shared" si="181"/>
        <v/>
      </c>
      <c r="BG216" s="73" t="str">
        <f t="shared" si="155"/>
        <v/>
      </c>
      <c r="BH216" s="77"/>
      <c r="BI216" s="133"/>
      <c r="BJ216" s="71"/>
      <c r="BK216" s="74"/>
      <c r="BL216" s="78"/>
      <c r="BM216" s="75" t="str">
        <f t="shared" si="156"/>
        <v/>
      </c>
      <c r="BN216" s="72">
        <f t="shared" si="182"/>
        <v>0</v>
      </c>
      <c r="BO216" s="72">
        <f t="shared" si="199"/>
        <v>0</v>
      </c>
      <c r="BP216" s="72" t="str">
        <f t="shared" si="183"/>
        <v>0</v>
      </c>
      <c r="BQ216" s="72" t="str">
        <f>IF(ISBLANK(BL216), "", (POWER(BL216/VLOOKUP(BP216,Anthro_Calc!C:P,13,FALSE),VLOOKUP(BP216,Anthro_Calc!C:P,12,FALSE))-1) / (VLOOKUP(BP216,Anthro_Calc!C:P,14,FALSE)*VLOOKUP(BP216,Anthro_Calc!C:P,12,FALSE)))</f>
        <v/>
      </c>
      <c r="BR216" s="72" t="str">
        <f>IF(ISBLANK(BL216), "", -3 + (BL216 -VLOOKUP(BP216,Anthro_Calc!C:P,4,FALSE)) / (VLOOKUP(BP216,Anthro_Calc!C:P,5,FALSE) - VLOOKUP(BP216,Anthro_Calc!C:P,4,FALSE)))</f>
        <v/>
      </c>
      <c r="BS216" s="72" t="str">
        <f>IF(ISBLANK(BL216), "", 3 + (BL216 -VLOOKUP(BP216,Anthro_Calc!C:P,10,FALSE)) / (VLOOKUP(BP216,Anthro_Calc!C:P,10,FALSE) - VLOOKUP(BP216,Anthro_Calc!C:P,9,FALSE)))</f>
        <v/>
      </c>
      <c r="BT216" s="120" t="str">
        <f t="shared" si="184"/>
        <v/>
      </c>
      <c r="BU216" s="117" t="str">
        <f t="shared" si="185"/>
        <v/>
      </c>
      <c r="BV216" s="104" t="str">
        <f t="shared" si="186"/>
        <v/>
      </c>
      <c r="BW216" s="73" t="str">
        <f t="shared" si="157"/>
        <v/>
      </c>
      <c r="BX216" s="77"/>
      <c r="BY216" s="73" t="str">
        <f>IF(ISBLANK(BL216), "", VLOOKUP(Z216&amp;" "&amp;BV216&amp;" "&amp;BW216,Graduation_Criteria!$D$2:$E$34,2,FALSE))</f>
        <v/>
      </c>
      <c r="BZ216" s="73" t="str">
        <f t="shared" si="158"/>
        <v/>
      </c>
      <c r="CA216" s="71"/>
      <c r="CB216" s="74"/>
      <c r="CC216" s="74"/>
      <c r="CD216" s="115" t="str">
        <f t="shared" si="159"/>
        <v/>
      </c>
      <c r="CE216" s="79">
        <f t="shared" si="187"/>
        <v>0</v>
      </c>
      <c r="CF216" s="79">
        <f t="shared" si="188"/>
        <v>0</v>
      </c>
      <c r="CG216" s="79" t="str">
        <f t="shared" si="189"/>
        <v>0</v>
      </c>
      <c r="CH216" s="79" t="str">
        <f>IF(ISBLANK(CC216), "", (POWER(CC216/VLOOKUP(CG216,Anthro_Calc!C:P,13,FALSE),VLOOKUP(CG216,Anthro_Calc!C:P,12,FALSE))-1) / (VLOOKUP(CG216,Anthro_Calc!C:P,14,FALSE)*VLOOKUP(CG216,Anthro_Calc!C:P,12,FALSE)))</f>
        <v/>
      </c>
      <c r="CI216" s="79" t="str">
        <f>IF(ISBLANK(CC216), "", -3 + (CC216 -VLOOKUP(CG216,Anthro_Calc!C:P,4,FALSE)) / (VLOOKUP(CG216,Anthro_Calc!C:P,5,FALSE) - VLOOKUP(CG216,Anthro_Calc!C:P,4,FALSE)))</f>
        <v/>
      </c>
      <c r="CJ216" s="79" t="str">
        <f>IF(ISBLANK(CC216), "", 3 + (CC216 -VLOOKUP(CG216,Anthro_Calc!C:P,10,FALSE)) / (VLOOKUP(CG216,Anthro_Calc!C:P,10,FALSE) - VLOOKUP(CG216,Anthro_Calc!C:P,9,FALSE)))</f>
        <v/>
      </c>
      <c r="CK216" s="129" t="str">
        <f t="shared" si="190"/>
        <v/>
      </c>
      <c r="CL216" s="117" t="str">
        <f t="shared" si="191"/>
        <v/>
      </c>
      <c r="CM216" s="104" t="str">
        <f t="shared" si="192"/>
        <v/>
      </c>
      <c r="CN216" s="77"/>
      <c r="CO216" s="71"/>
      <c r="CP216" s="74"/>
      <c r="CQ216" s="74"/>
      <c r="CR216" s="118" t="str">
        <f t="shared" si="160"/>
        <v/>
      </c>
      <c r="CS216" s="119">
        <f t="shared" si="193"/>
        <v>0</v>
      </c>
      <c r="CT216" s="119">
        <f t="shared" si="194"/>
        <v>0</v>
      </c>
      <c r="CU216" s="119" t="str">
        <f t="shared" si="195"/>
        <v>0</v>
      </c>
      <c r="CV216" s="119" t="str">
        <f>IF(ISBLANK(CQ216), "", (POWER(CQ216/VLOOKUP(CU216,Anthro_Calc!C:P,13,FALSE),VLOOKUP(CU216,Anthro_Calc!C:P,12,FALSE))-1) / (VLOOKUP(CU216,Anthro_Calc!C:P,14,FALSE)*VLOOKUP(CU216,Anthro_Calc!C:P,12,FALSE)))</f>
        <v/>
      </c>
      <c r="CW216" s="119" t="str">
        <f>IF(ISBLANK(CQ216), "", -3 + (CQ216 -VLOOKUP(CU216,Anthro_Calc!C:P,4,FALSE)) / (VLOOKUP(CU216,Anthro_Calc!C:P,5,FALSE) - VLOOKUP(CU216,Anthro_Calc!C:P,4,FALSE)))</f>
        <v/>
      </c>
      <c r="CX216" s="119" t="str">
        <f>IF(ISBLANK(CQ216), "", 3 + (CQ216 -VLOOKUP(CU216,Anthro_Calc!C:P,10,FALSE)) / (VLOOKUP(CU216,Anthro_Calc!C:P,10,FALSE) - VLOOKUP(CU216,Anthro_Calc!C:P,9,FALSE)))</f>
        <v/>
      </c>
      <c r="CY216" s="128" t="str">
        <f t="shared" si="196"/>
        <v/>
      </c>
      <c r="CZ216" s="117" t="str">
        <f t="shared" si="197"/>
        <v/>
      </c>
      <c r="DA216" s="104" t="str">
        <f t="shared" si="198"/>
        <v/>
      </c>
      <c r="DB216" s="135"/>
    </row>
    <row r="217" spans="1:106" s="80" customFormat="1" ht="15" customHeight="1">
      <c r="A217" s="134">
        <f t="shared" si="150"/>
        <v>213</v>
      </c>
      <c r="B217" s="66"/>
      <c r="C217" s="66"/>
      <c r="D217" s="66"/>
      <c r="E217" s="66"/>
      <c r="F217" s="66"/>
      <c r="G217" s="66"/>
      <c r="H217" s="66"/>
      <c r="I217" s="66"/>
      <c r="J217" s="66"/>
      <c r="K217" s="66"/>
      <c r="L217" s="66"/>
      <c r="M217" s="71"/>
      <c r="N217" s="69" t="str">
        <f t="shared" ca="1" si="161"/>
        <v/>
      </c>
      <c r="O217" s="70"/>
      <c r="P217" s="70"/>
      <c r="Q217" s="71"/>
      <c r="R217" s="82"/>
      <c r="S217" s="72" t="str">
        <f t="shared" si="162"/>
        <v/>
      </c>
      <c r="T217" s="72" t="str">
        <f t="shared" si="163"/>
        <v/>
      </c>
      <c r="U217" s="72" t="str">
        <f t="shared" si="164"/>
        <v/>
      </c>
      <c r="V217" s="72" t="str">
        <f>IF(ISBLANK(R217), "", (POWER(R217/VLOOKUP(U217,Anthro_Calc!C:P,13,FALSE),VLOOKUP(U217,Anthro_Calc!C:P,12,FALSE))-1) / (VLOOKUP(U217,Anthro_Calc!C:P,14,FALSE)*VLOOKUP(U217,Anthro_Calc!C:P,12,FALSE)))</f>
        <v/>
      </c>
      <c r="W217" s="72" t="str">
        <f>IF(ISBLANK(R217), "", -3 + (R217 -VLOOKUP(U217,Anthro_Calc!C:P,4,FALSE)) / (VLOOKUP(U217,Anthro_Calc!C:P,5,FALSE) - VLOOKUP(U217,Anthro_Calc!C:P,4,FALSE)))</f>
        <v/>
      </c>
      <c r="X217" s="72" t="str">
        <f>IF(ISBLANK(R217), "", 3 + (R217 -VLOOKUP(U217,Anthro_Calc!C:P,10,FALSE)) / (VLOOKUP(U217,Anthro_Calc!C:P,10,FALSE) - VLOOKUP(U217,Anthro_Calc!C:P,9,FALSE)))</f>
        <v/>
      </c>
      <c r="Y217" s="120" t="str">
        <f t="shared" si="165"/>
        <v/>
      </c>
      <c r="Z217" s="117" t="str">
        <f t="shared" si="166"/>
        <v/>
      </c>
      <c r="AA217" s="104" t="str">
        <f t="shared" si="167"/>
        <v/>
      </c>
      <c r="AB217" s="71"/>
      <c r="AC217" s="74"/>
      <c r="AD217" s="78"/>
      <c r="AE217" s="75" t="str">
        <f t="shared" si="168"/>
        <v/>
      </c>
      <c r="AF217" s="72">
        <f t="shared" si="169"/>
        <v>0</v>
      </c>
      <c r="AG217" s="72">
        <f t="shared" si="170"/>
        <v>0</v>
      </c>
      <c r="AH217" s="72" t="str">
        <f t="shared" si="171"/>
        <v>0</v>
      </c>
      <c r="AI217" s="72" t="str">
        <f>IF(ISBLANK(AD217), "", (POWER(AD217/VLOOKUP(AH217,Anthro_Calc!C:P,13,FALSE),VLOOKUP(AH217,Anthro_Calc!C:P,12,FALSE))-1) / (VLOOKUP(AH217,Anthro_Calc!C:P,14,FALSE)*VLOOKUP(AH217,Anthro_Calc!C:P,12,FALSE)))</f>
        <v/>
      </c>
      <c r="AJ217" s="72" t="str">
        <f>IF(ISBLANK(AD217), "", -3 + (AD217 -VLOOKUP(AH217,Anthro_Calc!C:P,4,FALSE)) / (VLOOKUP(AH217,Anthro_Calc!C:P,5,FALSE) - VLOOKUP(AH217,Anthro_Calc!C:P,4,FALSE)))</f>
        <v/>
      </c>
      <c r="AK217" s="72" t="str">
        <f>IF(ISBLANK(AD217), "", 3 + (AD217 -VLOOKUP(AH217,Anthro_Calc!C:P,10,FALSE)) / (VLOOKUP(AH217,Anthro_Calc!C:P,10,FALSE) - VLOOKUP(AH217,Anthro_Calc!C:P,9,FALSE)))</f>
        <v/>
      </c>
      <c r="AL217" s="120" t="str">
        <f t="shared" si="172"/>
        <v/>
      </c>
      <c r="AM217" s="117" t="str">
        <f t="shared" si="173"/>
        <v/>
      </c>
      <c r="AN217" s="104" t="str">
        <f t="shared" si="174"/>
        <v/>
      </c>
      <c r="AO217" s="76" t="str">
        <f t="shared" si="151"/>
        <v/>
      </c>
      <c r="AP217" s="77"/>
      <c r="AQ217" s="77" t="str">
        <f t="shared" si="175"/>
        <v/>
      </c>
      <c r="AR217" s="71"/>
      <c r="AS217" s="74"/>
      <c r="AT217" s="82"/>
      <c r="AU217" s="75" t="str">
        <f t="shared" si="152"/>
        <v/>
      </c>
      <c r="AV217" s="72">
        <f t="shared" si="176"/>
        <v>0</v>
      </c>
      <c r="AW217" s="72">
        <f t="shared" si="177"/>
        <v>0</v>
      </c>
      <c r="AX217" s="72" t="str">
        <f t="shared" si="178"/>
        <v>0</v>
      </c>
      <c r="AY217" s="72" t="str">
        <f>IF(ISBLANK(AT217), "", (POWER(AT217/VLOOKUP(AX217,Anthro_Calc!C:P,13,FALSE),VLOOKUP(AX217,Anthro_Calc!C:P,12,FALSE))-1) / (VLOOKUP(AX217,Anthro_Calc!C:P,14,FALSE)*VLOOKUP(AX217,Anthro_Calc!C:P,12,FALSE)))</f>
        <v/>
      </c>
      <c r="AZ217" s="72" t="str">
        <f>IF(ISBLANK(AT217), "", -3 + (AT217 -VLOOKUP(AX217,Anthro_Calc!C:P,4,FALSE)) / (VLOOKUP(AX217,Anthro_Calc!C:P,5,FALSE) - VLOOKUP(AX217,Anthro_Calc!C:P,4,FALSE)))</f>
        <v/>
      </c>
      <c r="BA217" s="72" t="str">
        <f>IF(ISBLANK(AT217), "", 3 + (AT217 -VLOOKUP(AX217,Anthro_Calc!C:P,10,FALSE)) / (VLOOKUP(AX217,Anthro_Calc!C:P,10,FALSE) - VLOOKUP(AX217,Anthro_Calc!C:P,9,FALSE)))</f>
        <v/>
      </c>
      <c r="BB217" s="120" t="str">
        <f t="shared" si="179"/>
        <v/>
      </c>
      <c r="BC217" s="117" t="str">
        <f t="shared" si="180"/>
        <v/>
      </c>
      <c r="BD217" s="104" t="str">
        <f t="shared" si="153"/>
        <v/>
      </c>
      <c r="BE217" s="76" t="str">
        <f t="shared" si="154"/>
        <v/>
      </c>
      <c r="BF217" s="73" t="str">
        <f t="shared" si="181"/>
        <v/>
      </c>
      <c r="BG217" s="73" t="str">
        <f t="shared" si="155"/>
        <v/>
      </c>
      <c r="BH217" s="77"/>
      <c r="BI217" s="133"/>
      <c r="BJ217" s="71"/>
      <c r="BK217" s="74"/>
      <c r="BL217" s="78"/>
      <c r="BM217" s="75" t="str">
        <f t="shared" si="156"/>
        <v/>
      </c>
      <c r="BN217" s="72">
        <f t="shared" si="182"/>
        <v>0</v>
      </c>
      <c r="BO217" s="72">
        <f t="shared" si="199"/>
        <v>0</v>
      </c>
      <c r="BP217" s="72" t="str">
        <f t="shared" si="183"/>
        <v>0</v>
      </c>
      <c r="BQ217" s="72" t="str">
        <f>IF(ISBLANK(BL217), "", (POWER(BL217/VLOOKUP(BP217,Anthro_Calc!C:P,13,FALSE),VLOOKUP(BP217,Anthro_Calc!C:P,12,FALSE))-1) / (VLOOKUP(BP217,Anthro_Calc!C:P,14,FALSE)*VLOOKUP(BP217,Anthro_Calc!C:P,12,FALSE)))</f>
        <v/>
      </c>
      <c r="BR217" s="72" t="str">
        <f>IF(ISBLANK(BL217), "", -3 + (BL217 -VLOOKUP(BP217,Anthro_Calc!C:P,4,FALSE)) / (VLOOKUP(BP217,Anthro_Calc!C:P,5,FALSE) - VLOOKUP(BP217,Anthro_Calc!C:P,4,FALSE)))</f>
        <v/>
      </c>
      <c r="BS217" s="72" t="str">
        <f>IF(ISBLANK(BL217), "", 3 + (BL217 -VLOOKUP(BP217,Anthro_Calc!C:P,10,FALSE)) / (VLOOKUP(BP217,Anthro_Calc!C:P,10,FALSE) - VLOOKUP(BP217,Anthro_Calc!C:P,9,FALSE)))</f>
        <v/>
      </c>
      <c r="BT217" s="120" t="str">
        <f t="shared" si="184"/>
        <v/>
      </c>
      <c r="BU217" s="117" t="str">
        <f t="shared" si="185"/>
        <v/>
      </c>
      <c r="BV217" s="104" t="str">
        <f t="shared" si="186"/>
        <v/>
      </c>
      <c r="BW217" s="73" t="str">
        <f t="shared" si="157"/>
        <v/>
      </c>
      <c r="BX217" s="77"/>
      <c r="BY217" s="73" t="str">
        <f>IF(ISBLANK(BL217), "", VLOOKUP(Z217&amp;" "&amp;BV217&amp;" "&amp;BW217,Graduation_Criteria!$D$2:$E$34,2,FALSE))</f>
        <v/>
      </c>
      <c r="BZ217" s="73" t="str">
        <f t="shared" si="158"/>
        <v/>
      </c>
      <c r="CA217" s="71"/>
      <c r="CB217" s="74"/>
      <c r="CC217" s="74"/>
      <c r="CD217" s="115" t="str">
        <f t="shared" si="159"/>
        <v/>
      </c>
      <c r="CE217" s="79">
        <f t="shared" si="187"/>
        <v>0</v>
      </c>
      <c r="CF217" s="79">
        <f t="shared" si="188"/>
        <v>0</v>
      </c>
      <c r="CG217" s="79" t="str">
        <f t="shared" si="189"/>
        <v>0</v>
      </c>
      <c r="CH217" s="79" t="str">
        <f>IF(ISBLANK(CC217), "", (POWER(CC217/VLOOKUP(CG217,Anthro_Calc!C:P,13,FALSE),VLOOKUP(CG217,Anthro_Calc!C:P,12,FALSE))-1) / (VLOOKUP(CG217,Anthro_Calc!C:P,14,FALSE)*VLOOKUP(CG217,Anthro_Calc!C:P,12,FALSE)))</f>
        <v/>
      </c>
      <c r="CI217" s="79" t="str">
        <f>IF(ISBLANK(CC217), "", -3 + (CC217 -VLOOKUP(CG217,Anthro_Calc!C:P,4,FALSE)) / (VLOOKUP(CG217,Anthro_Calc!C:P,5,FALSE) - VLOOKUP(CG217,Anthro_Calc!C:P,4,FALSE)))</f>
        <v/>
      </c>
      <c r="CJ217" s="79" t="str">
        <f>IF(ISBLANK(CC217), "", 3 + (CC217 -VLOOKUP(CG217,Anthro_Calc!C:P,10,FALSE)) / (VLOOKUP(CG217,Anthro_Calc!C:P,10,FALSE) - VLOOKUP(CG217,Anthro_Calc!C:P,9,FALSE)))</f>
        <v/>
      </c>
      <c r="CK217" s="129" t="str">
        <f t="shared" si="190"/>
        <v/>
      </c>
      <c r="CL217" s="117" t="str">
        <f t="shared" si="191"/>
        <v/>
      </c>
      <c r="CM217" s="104" t="str">
        <f t="shared" si="192"/>
        <v/>
      </c>
      <c r="CN217" s="77"/>
      <c r="CO217" s="71"/>
      <c r="CP217" s="74"/>
      <c r="CQ217" s="74"/>
      <c r="CR217" s="118" t="str">
        <f t="shared" si="160"/>
        <v/>
      </c>
      <c r="CS217" s="119">
        <f t="shared" si="193"/>
        <v>0</v>
      </c>
      <c r="CT217" s="119">
        <f t="shared" si="194"/>
        <v>0</v>
      </c>
      <c r="CU217" s="119" t="str">
        <f t="shared" si="195"/>
        <v>0</v>
      </c>
      <c r="CV217" s="119" t="str">
        <f>IF(ISBLANK(CQ217), "", (POWER(CQ217/VLOOKUP(CU217,Anthro_Calc!C:P,13,FALSE),VLOOKUP(CU217,Anthro_Calc!C:P,12,FALSE))-1) / (VLOOKUP(CU217,Anthro_Calc!C:P,14,FALSE)*VLOOKUP(CU217,Anthro_Calc!C:P,12,FALSE)))</f>
        <v/>
      </c>
      <c r="CW217" s="119" t="str">
        <f>IF(ISBLANK(CQ217), "", -3 + (CQ217 -VLOOKUP(CU217,Anthro_Calc!C:P,4,FALSE)) / (VLOOKUP(CU217,Anthro_Calc!C:P,5,FALSE) - VLOOKUP(CU217,Anthro_Calc!C:P,4,FALSE)))</f>
        <v/>
      </c>
      <c r="CX217" s="119" t="str">
        <f>IF(ISBLANK(CQ217), "", 3 + (CQ217 -VLOOKUP(CU217,Anthro_Calc!C:P,10,FALSE)) / (VLOOKUP(CU217,Anthro_Calc!C:P,10,FALSE) - VLOOKUP(CU217,Anthro_Calc!C:P,9,FALSE)))</f>
        <v/>
      </c>
      <c r="CY217" s="128" t="str">
        <f t="shared" si="196"/>
        <v/>
      </c>
      <c r="CZ217" s="117" t="str">
        <f t="shared" si="197"/>
        <v/>
      </c>
      <c r="DA217" s="104" t="str">
        <f t="shared" si="198"/>
        <v/>
      </c>
      <c r="DB217" s="135"/>
    </row>
    <row r="218" spans="1:106" s="80" customFormat="1" ht="15" customHeight="1">
      <c r="A218" s="134">
        <f t="shared" si="150"/>
        <v>214</v>
      </c>
      <c r="B218" s="66"/>
      <c r="C218" s="66"/>
      <c r="D218" s="66"/>
      <c r="E218" s="66"/>
      <c r="F218" s="66"/>
      <c r="G218" s="66"/>
      <c r="H218" s="66"/>
      <c r="I218" s="66"/>
      <c r="J218" s="66"/>
      <c r="K218" s="66"/>
      <c r="L218" s="66"/>
      <c r="M218" s="71"/>
      <c r="N218" s="69" t="str">
        <f t="shared" ca="1" si="161"/>
        <v/>
      </c>
      <c r="O218" s="70"/>
      <c r="P218" s="70"/>
      <c r="Q218" s="71"/>
      <c r="R218" s="82"/>
      <c r="S218" s="72" t="str">
        <f t="shared" si="162"/>
        <v/>
      </c>
      <c r="T218" s="72" t="str">
        <f t="shared" si="163"/>
        <v/>
      </c>
      <c r="U218" s="72" t="str">
        <f t="shared" si="164"/>
        <v/>
      </c>
      <c r="V218" s="72" t="str">
        <f>IF(ISBLANK(R218), "", (POWER(R218/VLOOKUP(U218,Anthro_Calc!C:P,13,FALSE),VLOOKUP(U218,Anthro_Calc!C:P,12,FALSE))-1) / (VLOOKUP(U218,Anthro_Calc!C:P,14,FALSE)*VLOOKUP(U218,Anthro_Calc!C:P,12,FALSE)))</f>
        <v/>
      </c>
      <c r="W218" s="72" t="str">
        <f>IF(ISBLANK(R218), "", -3 + (R218 -VLOOKUP(U218,Anthro_Calc!C:P,4,FALSE)) / (VLOOKUP(U218,Anthro_Calc!C:P,5,FALSE) - VLOOKUP(U218,Anthro_Calc!C:P,4,FALSE)))</f>
        <v/>
      </c>
      <c r="X218" s="72" t="str">
        <f>IF(ISBLANK(R218), "", 3 + (R218 -VLOOKUP(U218,Anthro_Calc!C:P,10,FALSE)) / (VLOOKUP(U218,Anthro_Calc!C:P,10,FALSE) - VLOOKUP(U218,Anthro_Calc!C:P,9,FALSE)))</f>
        <v/>
      </c>
      <c r="Y218" s="120" t="str">
        <f t="shared" si="165"/>
        <v/>
      </c>
      <c r="Z218" s="117" t="str">
        <f t="shared" si="166"/>
        <v/>
      </c>
      <c r="AA218" s="104" t="str">
        <f t="shared" si="167"/>
        <v/>
      </c>
      <c r="AB218" s="71"/>
      <c r="AC218" s="74"/>
      <c r="AD218" s="78"/>
      <c r="AE218" s="75" t="str">
        <f t="shared" si="168"/>
        <v/>
      </c>
      <c r="AF218" s="72">
        <f t="shared" si="169"/>
        <v>0</v>
      </c>
      <c r="AG218" s="72">
        <f t="shared" si="170"/>
        <v>0</v>
      </c>
      <c r="AH218" s="72" t="str">
        <f t="shared" si="171"/>
        <v>0</v>
      </c>
      <c r="AI218" s="72" t="str">
        <f>IF(ISBLANK(AD218), "", (POWER(AD218/VLOOKUP(AH218,Anthro_Calc!C:P,13,FALSE),VLOOKUP(AH218,Anthro_Calc!C:P,12,FALSE))-1) / (VLOOKUP(AH218,Anthro_Calc!C:P,14,FALSE)*VLOOKUP(AH218,Anthro_Calc!C:P,12,FALSE)))</f>
        <v/>
      </c>
      <c r="AJ218" s="72" t="str">
        <f>IF(ISBLANK(AD218), "", -3 + (AD218 -VLOOKUP(AH218,Anthro_Calc!C:P,4,FALSE)) / (VLOOKUP(AH218,Anthro_Calc!C:P,5,FALSE) - VLOOKUP(AH218,Anthro_Calc!C:P,4,FALSE)))</f>
        <v/>
      </c>
      <c r="AK218" s="72" t="str">
        <f>IF(ISBLANK(AD218), "", 3 + (AD218 -VLOOKUP(AH218,Anthro_Calc!C:P,10,FALSE)) / (VLOOKUP(AH218,Anthro_Calc!C:P,10,FALSE) - VLOOKUP(AH218,Anthro_Calc!C:P,9,FALSE)))</f>
        <v/>
      </c>
      <c r="AL218" s="120" t="str">
        <f t="shared" si="172"/>
        <v/>
      </c>
      <c r="AM218" s="117" t="str">
        <f t="shared" si="173"/>
        <v/>
      </c>
      <c r="AN218" s="104" t="str">
        <f t="shared" si="174"/>
        <v/>
      </c>
      <c r="AO218" s="76" t="str">
        <f t="shared" si="151"/>
        <v/>
      </c>
      <c r="AP218" s="77"/>
      <c r="AQ218" s="77" t="str">
        <f t="shared" si="175"/>
        <v/>
      </c>
      <c r="AR218" s="71"/>
      <c r="AS218" s="74"/>
      <c r="AT218" s="82"/>
      <c r="AU218" s="75" t="str">
        <f t="shared" si="152"/>
        <v/>
      </c>
      <c r="AV218" s="72">
        <f t="shared" si="176"/>
        <v>0</v>
      </c>
      <c r="AW218" s="72">
        <f t="shared" si="177"/>
        <v>0</v>
      </c>
      <c r="AX218" s="72" t="str">
        <f t="shared" si="178"/>
        <v>0</v>
      </c>
      <c r="AY218" s="72" t="str">
        <f>IF(ISBLANK(AT218), "", (POWER(AT218/VLOOKUP(AX218,Anthro_Calc!C:P,13,FALSE),VLOOKUP(AX218,Anthro_Calc!C:P,12,FALSE))-1) / (VLOOKUP(AX218,Anthro_Calc!C:P,14,FALSE)*VLOOKUP(AX218,Anthro_Calc!C:P,12,FALSE)))</f>
        <v/>
      </c>
      <c r="AZ218" s="72" t="str">
        <f>IF(ISBLANK(AT218), "", -3 + (AT218 -VLOOKUP(AX218,Anthro_Calc!C:P,4,FALSE)) / (VLOOKUP(AX218,Anthro_Calc!C:P,5,FALSE) - VLOOKUP(AX218,Anthro_Calc!C:P,4,FALSE)))</f>
        <v/>
      </c>
      <c r="BA218" s="72" t="str">
        <f>IF(ISBLANK(AT218), "", 3 + (AT218 -VLOOKUP(AX218,Anthro_Calc!C:P,10,FALSE)) / (VLOOKUP(AX218,Anthro_Calc!C:P,10,FALSE) - VLOOKUP(AX218,Anthro_Calc!C:P,9,FALSE)))</f>
        <v/>
      </c>
      <c r="BB218" s="120" t="str">
        <f t="shared" si="179"/>
        <v/>
      </c>
      <c r="BC218" s="117" t="str">
        <f t="shared" si="180"/>
        <v/>
      </c>
      <c r="BD218" s="104" t="str">
        <f t="shared" si="153"/>
        <v/>
      </c>
      <c r="BE218" s="76" t="str">
        <f t="shared" si="154"/>
        <v/>
      </c>
      <c r="BF218" s="73" t="str">
        <f t="shared" si="181"/>
        <v/>
      </c>
      <c r="BG218" s="73" t="str">
        <f t="shared" si="155"/>
        <v/>
      </c>
      <c r="BH218" s="77"/>
      <c r="BI218" s="133"/>
      <c r="BJ218" s="71"/>
      <c r="BK218" s="74"/>
      <c r="BL218" s="78"/>
      <c r="BM218" s="75" t="str">
        <f t="shared" si="156"/>
        <v/>
      </c>
      <c r="BN218" s="72">
        <f t="shared" si="182"/>
        <v>0</v>
      </c>
      <c r="BO218" s="72">
        <f t="shared" si="199"/>
        <v>0</v>
      </c>
      <c r="BP218" s="72" t="str">
        <f t="shared" si="183"/>
        <v>0</v>
      </c>
      <c r="BQ218" s="72" t="str">
        <f>IF(ISBLANK(BL218), "", (POWER(BL218/VLOOKUP(BP218,Anthro_Calc!C:P,13,FALSE),VLOOKUP(BP218,Anthro_Calc!C:P,12,FALSE))-1) / (VLOOKUP(BP218,Anthro_Calc!C:P,14,FALSE)*VLOOKUP(BP218,Anthro_Calc!C:P,12,FALSE)))</f>
        <v/>
      </c>
      <c r="BR218" s="72" t="str">
        <f>IF(ISBLANK(BL218), "", -3 + (BL218 -VLOOKUP(BP218,Anthro_Calc!C:P,4,FALSE)) / (VLOOKUP(BP218,Anthro_Calc!C:P,5,FALSE) - VLOOKUP(BP218,Anthro_Calc!C:P,4,FALSE)))</f>
        <v/>
      </c>
      <c r="BS218" s="72" t="str">
        <f>IF(ISBLANK(BL218), "", 3 + (BL218 -VLOOKUP(BP218,Anthro_Calc!C:P,10,FALSE)) / (VLOOKUP(BP218,Anthro_Calc!C:P,10,FALSE) - VLOOKUP(BP218,Anthro_Calc!C:P,9,FALSE)))</f>
        <v/>
      </c>
      <c r="BT218" s="120" t="str">
        <f t="shared" si="184"/>
        <v/>
      </c>
      <c r="BU218" s="117" t="str">
        <f t="shared" si="185"/>
        <v/>
      </c>
      <c r="BV218" s="104" t="str">
        <f t="shared" si="186"/>
        <v/>
      </c>
      <c r="BW218" s="73" t="str">
        <f t="shared" si="157"/>
        <v/>
      </c>
      <c r="BX218" s="77"/>
      <c r="BY218" s="73" t="str">
        <f>IF(ISBLANK(BL218), "", VLOOKUP(Z218&amp;" "&amp;BV218&amp;" "&amp;BW218,Graduation_Criteria!$D$2:$E$34,2,FALSE))</f>
        <v/>
      </c>
      <c r="BZ218" s="73" t="str">
        <f t="shared" si="158"/>
        <v/>
      </c>
      <c r="CA218" s="71"/>
      <c r="CB218" s="74"/>
      <c r="CC218" s="74"/>
      <c r="CD218" s="115" t="str">
        <f t="shared" si="159"/>
        <v/>
      </c>
      <c r="CE218" s="79">
        <f t="shared" si="187"/>
        <v>0</v>
      </c>
      <c r="CF218" s="79">
        <f t="shared" si="188"/>
        <v>0</v>
      </c>
      <c r="CG218" s="79" t="str">
        <f t="shared" si="189"/>
        <v>0</v>
      </c>
      <c r="CH218" s="79" t="str">
        <f>IF(ISBLANK(CC218), "", (POWER(CC218/VLOOKUP(CG218,Anthro_Calc!C:P,13,FALSE),VLOOKUP(CG218,Anthro_Calc!C:P,12,FALSE))-1) / (VLOOKUP(CG218,Anthro_Calc!C:P,14,FALSE)*VLOOKUP(CG218,Anthro_Calc!C:P,12,FALSE)))</f>
        <v/>
      </c>
      <c r="CI218" s="79" t="str">
        <f>IF(ISBLANK(CC218), "", -3 + (CC218 -VLOOKUP(CG218,Anthro_Calc!C:P,4,FALSE)) / (VLOOKUP(CG218,Anthro_Calc!C:P,5,FALSE) - VLOOKUP(CG218,Anthro_Calc!C:P,4,FALSE)))</f>
        <v/>
      </c>
      <c r="CJ218" s="79" t="str">
        <f>IF(ISBLANK(CC218), "", 3 + (CC218 -VLOOKUP(CG218,Anthro_Calc!C:P,10,FALSE)) / (VLOOKUP(CG218,Anthro_Calc!C:P,10,FALSE) - VLOOKUP(CG218,Anthro_Calc!C:P,9,FALSE)))</f>
        <v/>
      </c>
      <c r="CK218" s="129" t="str">
        <f t="shared" si="190"/>
        <v/>
      </c>
      <c r="CL218" s="117" t="str">
        <f t="shared" si="191"/>
        <v/>
      </c>
      <c r="CM218" s="104" t="str">
        <f t="shared" si="192"/>
        <v/>
      </c>
      <c r="CN218" s="77"/>
      <c r="CO218" s="71"/>
      <c r="CP218" s="74"/>
      <c r="CQ218" s="74"/>
      <c r="CR218" s="118" t="str">
        <f t="shared" si="160"/>
        <v/>
      </c>
      <c r="CS218" s="119">
        <f t="shared" si="193"/>
        <v>0</v>
      </c>
      <c r="CT218" s="119">
        <f t="shared" si="194"/>
        <v>0</v>
      </c>
      <c r="CU218" s="119" t="str">
        <f t="shared" si="195"/>
        <v>0</v>
      </c>
      <c r="CV218" s="119" t="str">
        <f>IF(ISBLANK(CQ218), "", (POWER(CQ218/VLOOKUP(CU218,Anthro_Calc!C:P,13,FALSE),VLOOKUP(CU218,Anthro_Calc!C:P,12,FALSE))-1) / (VLOOKUP(CU218,Anthro_Calc!C:P,14,FALSE)*VLOOKUP(CU218,Anthro_Calc!C:P,12,FALSE)))</f>
        <v/>
      </c>
      <c r="CW218" s="119" t="str">
        <f>IF(ISBLANK(CQ218), "", -3 + (CQ218 -VLOOKUP(CU218,Anthro_Calc!C:P,4,FALSE)) / (VLOOKUP(CU218,Anthro_Calc!C:P,5,FALSE) - VLOOKUP(CU218,Anthro_Calc!C:P,4,FALSE)))</f>
        <v/>
      </c>
      <c r="CX218" s="119" t="str">
        <f>IF(ISBLANK(CQ218), "", 3 + (CQ218 -VLOOKUP(CU218,Anthro_Calc!C:P,10,FALSE)) / (VLOOKUP(CU218,Anthro_Calc!C:P,10,FALSE) - VLOOKUP(CU218,Anthro_Calc!C:P,9,FALSE)))</f>
        <v/>
      </c>
      <c r="CY218" s="128" t="str">
        <f t="shared" si="196"/>
        <v/>
      </c>
      <c r="CZ218" s="117" t="str">
        <f t="shared" si="197"/>
        <v/>
      </c>
      <c r="DA218" s="104" t="str">
        <f t="shared" si="198"/>
        <v/>
      </c>
      <c r="DB218" s="135"/>
    </row>
    <row r="219" spans="1:106" s="80" customFormat="1" ht="15" customHeight="1">
      <c r="A219" s="134">
        <f t="shared" si="150"/>
        <v>215</v>
      </c>
      <c r="B219" s="66"/>
      <c r="C219" s="66"/>
      <c r="D219" s="66"/>
      <c r="E219" s="66"/>
      <c r="F219" s="66"/>
      <c r="G219" s="66"/>
      <c r="H219" s="66"/>
      <c r="I219" s="66"/>
      <c r="J219" s="66"/>
      <c r="K219" s="66"/>
      <c r="L219" s="66"/>
      <c r="M219" s="71"/>
      <c r="N219" s="69" t="str">
        <f t="shared" ca="1" si="161"/>
        <v/>
      </c>
      <c r="O219" s="70"/>
      <c r="P219" s="70"/>
      <c r="Q219" s="71"/>
      <c r="R219" s="82"/>
      <c r="S219" s="72" t="str">
        <f t="shared" si="162"/>
        <v/>
      </c>
      <c r="T219" s="72" t="str">
        <f t="shared" si="163"/>
        <v/>
      </c>
      <c r="U219" s="72" t="str">
        <f t="shared" si="164"/>
        <v/>
      </c>
      <c r="V219" s="72" t="str">
        <f>IF(ISBLANK(R219), "", (POWER(R219/VLOOKUP(U219,Anthro_Calc!C:P,13,FALSE),VLOOKUP(U219,Anthro_Calc!C:P,12,FALSE))-1) / (VLOOKUP(U219,Anthro_Calc!C:P,14,FALSE)*VLOOKUP(U219,Anthro_Calc!C:P,12,FALSE)))</f>
        <v/>
      </c>
      <c r="W219" s="72" t="str">
        <f>IF(ISBLANK(R219), "", -3 + (R219 -VLOOKUP(U219,Anthro_Calc!C:P,4,FALSE)) / (VLOOKUP(U219,Anthro_Calc!C:P,5,FALSE) - VLOOKUP(U219,Anthro_Calc!C:P,4,FALSE)))</f>
        <v/>
      </c>
      <c r="X219" s="72" t="str">
        <f>IF(ISBLANK(R219), "", 3 + (R219 -VLOOKUP(U219,Anthro_Calc!C:P,10,FALSE)) / (VLOOKUP(U219,Anthro_Calc!C:P,10,FALSE) - VLOOKUP(U219,Anthro_Calc!C:P,9,FALSE)))</f>
        <v/>
      </c>
      <c r="Y219" s="120" t="str">
        <f t="shared" si="165"/>
        <v/>
      </c>
      <c r="Z219" s="117" t="str">
        <f t="shared" si="166"/>
        <v/>
      </c>
      <c r="AA219" s="104" t="str">
        <f t="shared" si="167"/>
        <v/>
      </c>
      <c r="AB219" s="71"/>
      <c r="AC219" s="74"/>
      <c r="AD219" s="78"/>
      <c r="AE219" s="75" t="str">
        <f t="shared" si="168"/>
        <v/>
      </c>
      <c r="AF219" s="72">
        <f t="shared" si="169"/>
        <v>0</v>
      </c>
      <c r="AG219" s="72">
        <f t="shared" si="170"/>
        <v>0</v>
      </c>
      <c r="AH219" s="72" t="str">
        <f t="shared" si="171"/>
        <v>0</v>
      </c>
      <c r="AI219" s="72" t="str">
        <f>IF(ISBLANK(AD219), "", (POWER(AD219/VLOOKUP(AH219,Anthro_Calc!C:P,13,FALSE),VLOOKUP(AH219,Anthro_Calc!C:P,12,FALSE))-1) / (VLOOKUP(AH219,Anthro_Calc!C:P,14,FALSE)*VLOOKUP(AH219,Anthro_Calc!C:P,12,FALSE)))</f>
        <v/>
      </c>
      <c r="AJ219" s="72" t="str">
        <f>IF(ISBLANK(AD219), "", -3 + (AD219 -VLOOKUP(AH219,Anthro_Calc!C:P,4,FALSE)) / (VLOOKUP(AH219,Anthro_Calc!C:P,5,FALSE) - VLOOKUP(AH219,Anthro_Calc!C:P,4,FALSE)))</f>
        <v/>
      </c>
      <c r="AK219" s="72" t="str">
        <f>IF(ISBLANK(AD219), "", 3 + (AD219 -VLOOKUP(AH219,Anthro_Calc!C:P,10,FALSE)) / (VLOOKUP(AH219,Anthro_Calc!C:P,10,FALSE) - VLOOKUP(AH219,Anthro_Calc!C:P,9,FALSE)))</f>
        <v/>
      </c>
      <c r="AL219" s="120" t="str">
        <f t="shared" si="172"/>
        <v/>
      </c>
      <c r="AM219" s="117" t="str">
        <f t="shared" si="173"/>
        <v/>
      </c>
      <c r="AN219" s="104" t="str">
        <f t="shared" si="174"/>
        <v/>
      </c>
      <c r="AO219" s="76" t="str">
        <f t="shared" si="151"/>
        <v/>
      </c>
      <c r="AP219" s="77"/>
      <c r="AQ219" s="77" t="str">
        <f t="shared" si="175"/>
        <v/>
      </c>
      <c r="AR219" s="71"/>
      <c r="AS219" s="74"/>
      <c r="AT219" s="82"/>
      <c r="AU219" s="75" t="str">
        <f t="shared" si="152"/>
        <v/>
      </c>
      <c r="AV219" s="72">
        <f t="shared" si="176"/>
        <v>0</v>
      </c>
      <c r="AW219" s="72">
        <f t="shared" si="177"/>
        <v>0</v>
      </c>
      <c r="AX219" s="72" t="str">
        <f t="shared" si="178"/>
        <v>0</v>
      </c>
      <c r="AY219" s="72" t="str">
        <f>IF(ISBLANK(AT219), "", (POWER(AT219/VLOOKUP(AX219,Anthro_Calc!C:P,13,FALSE),VLOOKUP(AX219,Anthro_Calc!C:P,12,FALSE))-1) / (VLOOKUP(AX219,Anthro_Calc!C:P,14,FALSE)*VLOOKUP(AX219,Anthro_Calc!C:P,12,FALSE)))</f>
        <v/>
      </c>
      <c r="AZ219" s="72" t="str">
        <f>IF(ISBLANK(AT219), "", -3 + (AT219 -VLOOKUP(AX219,Anthro_Calc!C:P,4,FALSE)) / (VLOOKUP(AX219,Anthro_Calc!C:P,5,FALSE) - VLOOKUP(AX219,Anthro_Calc!C:P,4,FALSE)))</f>
        <v/>
      </c>
      <c r="BA219" s="72" t="str">
        <f>IF(ISBLANK(AT219), "", 3 + (AT219 -VLOOKUP(AX219,Anthro_Calc!C:P,10,FALSE)) / (VLOOKUP(AX219,Anthro_Calc!C:P,10,FALSE) - VLOOKUP(AX219,Anthro_Calc!C:P,9,FALSE)))</f>
        <v/>
      </c>
      <c r="BB219" s="120" t="str">
        <f t="shared" si="179"/>
        <v/>
      </c>
      <c r="BC219" s="117" t="str">
        <f t="shared" si="180"/>
        <v/>
      </c>
      <c r="BD219" s="104" t="str">
        <f t="shared" si="153"/>
        <v/>
      </c>
      <c r="BE219" s="76" t="str">
        <f t="shared" si="154"/>
        <v/>
      </c>
      <c r="BF219" s="73" t="str">
        <f t="shared" si="181"/>
        <v/>
      </c>
      <c r="BG219" s="73" t="str">
        <f t="shared" si="155"/>
        <v/>
      </c>
      <c r="BH219" s="77"/>
      <c r="BI219" s="133"/>
      <c r="BJ219" s="71"/>
      <c r="BK219" s="74"/>
      <c r="BL219" s="78"/>
      <c r="BM219" s="75" t="str">
        <f t="shared" si="156"/>
        <v/>
      </c>
      <c r="BN219" s="72">
        <f t="shared" si="182"/>
        <v>0</v>
      </c>
      <c r="BO219" s="72">
        <f t="shared" si="199"/>
        <v>0</v>
      </c>
      <c r="BP219" s="72" t="str">
        <f t="shared" si="183"/>
        <v>0</v>
      </c>
      <c r="BQ219" s="72" t="str">
        <f>IF(ISBLANK(BL219), "", (POWER(BL219/VLOOKUP(BP219,Anthro_Calc!C:P,13,FALSE),VLOOKUP(BP219,Anthro_Calc!C:P,12,FALSE))-1) / (VLOOKUP(BP219,Anthro_Calc!C:P,14,FALSE)*VLOOKUP(BP219,Anthro_Calc!C:P,12,FALSE)))</f>
        <v/>
      </c>
      <c r="BR219" s="72" t="str">
        <f>IF(ISBLANK(BL219), "", -3 + (BL219 -VLOOKUP(BP219,Anthro_Calc!C:P,4,FALSE)) / (VLOOKUP(BP219,Anthro_Calc!C:P,5,FALSE) - VLOOKUP(BP219,Anthro_Calc!C:P,4,FALSE)))</f>
        <v/>
      </c>
      <c r="BS219" s="72" t="str">
        <f>IF(ISBLANK(BL219), "", 3 + (BL219 -VLOOKUP(BP219,Anthro_Calc!C:P,10,FALSE)) / (VLOOKUP(BP219,Anthro_Calc!C:P,10,FALSE) - VLOOKUP(BP219,Anthro_Calc!C:P,9,FALSE)))</f>
        <v/>
      </c>
      <c r="BT219" s="120" t="str">
        <f t="shared" si="184"/>
        <v/>
      </c>
      <c r="BU219" s="117" t="str">
        <f t="shared" si="185"/>
        <v/>
      </c>
      <c r="BV219" s="104" t="str">
        <f t="shared" si="186"/>
        <v/>
      </c>
      <c r="BW219" s="73" t="str">
        <f t="shared" si="157"/>
        <v/>
      </c>
      <c r="BX219" s="77"/>
      <c r="BY219" s="73" t="str">
        <f>IF(ISBLANK(BL219), "", VLOOKUP(Z219&amp;" "&amp;BV219&amp;" "&amp;BW219,Graduation_Criteria!$D$2:$E$34,2,FALSE))</f>
        <v/>
      </c>
      <c r="BZ219" s="73" t="str">
        <f t="shared" si="158"/>
        <v/>
      </c>
      <c r="CA219" s="71"/>
      <c r="CB219" s="74"/>
      <c r="CC219" s="74"/>
      <c r="CD219" s="115" t="str">
        <f t="shared" si="159"/>
        <v/>
      </c>
      <c r="CE219" s="79">
        <f t="shared" si="187"/>
        <v>0</v>
      </c>
      <c r="CF219" s="79">
        <f t="shared" si="188"/>
        <v>0</v>
      </c>
      <c r="CG219" s="79" t="str">
        <f t="shared" si="189"/>
        <v>0</v>
      </c>
      <c r="CH219" s="79" t="str">
        <f>IF(ISBLANK(CC219), "", (POWER(CC219/VLOOKUP(CG219,Anthro_Calc!C:P,13,FALSE),VLOOKUP(CG219,Anthro_Calc!C:P,12,FALSE))-1) / (VLOOKUP(CG219,Anthro_Calc!C:P,14,FALSE)*VLOOKUP(CG219,Anthro_Calc!C:P,12,FALSE)))</f>
        <v/>
      </c>
      <c r="CI219" s="79" t="str">
        <f>IF(ISBLANK(CC219), "", -3 + (CC219 -VLOOKUP(CG219,Anthro_Calc!C:P,4,FALSE)) / (VLOOKUP(CG219,Anthro_Calc!C:P,5,FALSE) - VLOOKUP(CG219,Anthro_Calc!C:P,4,FALSE)))</f>
        <v/>
      </c>
      <c r="CJ219" s="79" t="str">
        <f>IF(ISBLANK(CC219), "", 3 + (CC219 -VLOOKUP(CG219,Anthro_Calc!C:P,10,FALSE)) / (VLOOKUP(CG219,Anthro_Calc!C:P,10,FALSE) - VLOOKUP(CG219,Anthro_Calc!C:P,9,FALSE)))</f>
        <v/>
      </c>
      <c r="CK219" s="129" t="str">
        <f t="shared" si="190"/>
        <v/>
      </c>
      <c r="CL219" s="117" t="str">
        <f t="shared" si="191"/>
        <v/>
      </c>
      <c r="CM219" s="104" t="str">
        <f t="shared" si="192"/>
        <v/>
      </c>
      <c r="CN219" s="77"/>
      <c r="CO219" s="71"/>
      <c r="CP219" s="74"/>
      <c r="CQ219" s="74"/>
      <c r="CR219" s="118" t="str">
        <f t="shared" si="160"/>
        <v/>
      </c>
      <c r="CS219" s="119">
        <f t="shared" si="193"/>
        <v>0</v>
      </c>
      <c r="CT219" s="119">
        <f t="shared" si="194"/>
        <v>0</v>
      </c>
      <c r="CU219" s="119" t="str">
        <f t="shared" si="195"/>
        <v>0</v>
      </c>
      <c r="CV219" s="119" t="str">
        <f>IF(ISBLANK(CQ219), "", (POWER(CQ219/VLOOKUP(CU219,Anthro_Calc!C:P,13,FALSE),VLOOKUP(CU219,Anthro_Calc!C:P,12,FALSE))-1) / (VLOOKUP(CU219,Anthro_Calc!C:P,14,FALSE)*VLOOKUP(CU219,Anthro_Calc!C:P,12,FALSE)))</f>
        <v/>
      </c>
      <c r="CW219" s="119" t="str">
        <f>IF(ISBLANK(CQ219), "", -3 + (CQ219 -VLOOKUP(CU219,Anthro_Calc!C:P,4,FALSE)) / (VLOOKUP(CU219,Anthro_Calc!C:P,5,FALSE) - VLOOKUP(CU219,Anthro_Calc!C:P,4,FALSE)))</f>
        <v/>
      </c>
      <c r="CX219" s="119" t="str">
        <f>IF(ISBLANK(CQ219), "", 3 + (CQ219 -VLOOKUP(CU219,Anthro_Calc!C:P,10,FALSE)) / (VLOOKUP(CU219,Anthro_Calc!C:P,10,FALSE) - VLOOKUP(CU219,Anthro_Calc!C:P,9,FALSE)))</f>
        <v/>
      </c>
      <c r="CY219" s="128" t="str">
        <f t="shared" si="196"/>
        <v/>
      </c>
      <c r="CZ219" s="117" t="str">
        <f t="shared" si="197"/>
        <v/>
      </c>
      <c r="DA219" s="104" t="str">
        <f t="shared" si="198"/>
        <v/>
      </c>
      <c r="DB219" s="135"/>
    </row>
    <row r="220" spans="1:106" s="80" customFormat="1" ht="15" customHeight="1">
      <c r="A220" s="134">
        <f t="shared" si="150"/>
        <v>216</v>
      </c>
      <c r="B220" s="66"/>
      <c r="C220" s="66"/>
      <c r="D220" s="66"/>
      <c r="E220" s="66"/>
      <c r="F220" s="66"/>
      <c r="G220" s="66"/>
      <c r="H220" s="66"/>
      <c r="I220" s="66"/>
      <c r="J220" s="66"/>
      <c r="K220" s="66"/>
      <c r="L220" s="66"/>
      <c r="M220" s="71"/>
      <c r="N220" s="69" t="str">
        <f t="shared" ca="1" si="161"/>
        <v/>
      </c>
      <c r="O220" s="70"/>
      <c r="P220" s="70"/>
      <c r="Q220" s="71"/>
      <c r="R220" s="82"/>
      <c r="S220" s="72" t="str">
        <f t="shared" si="162"/>
        <v/>
      </c>
      <c r="T220" s="72" t="str">
        <f t="shared" si="163"/>
        <v/>
      </c>
      <c r="U220" s="72" t="str">
        <f t="shared" si="164"/>
        <v/>
      </c>
      <c r="V220" s="72" t="str">
        <f>IF(ISBLANK(R220), "", (POWER(R220/VLOOKUP(U220,Anthro_Calc!C:P,13,FALSE),VLOOKUP(U220,Anthro_Calc!C:P,12,FALSE))-1) / (VLOOKUP(U220,Anthro_Calc!C:P,14,FALSE)*VLOOKUP(U220,Anthro_Calc!C:P,12,FALSE)))</f>
        <v/>
      </c>
      <c r="W220" s="72" t="str">
        <f>IF(ISBLANK(R220), "", -3 + (R220 -VLOOKUP(U220,Anthro_Calc!C:P,4,FALSE)) / (VLOOKUP(U220,Anthro_Calc!C:P,5,FALSE) - VLOOKUP(U220,Anthro_Calc!C:P,4,FALSE)))</f>
        <v/>
      </c>
      <c r="X220" s="72" t="str">
        <f>IF(ISBLANK(R220), "", 3 + (R220 -VLOOKUP(U220,Anthro_Calc!C:P,10,FALSE)) / (VLOOKUP(U220,Anthro_Calc!C:P,10,FALSE) - VLOOKUP(U220,Anthro_Calc!C:P,9,FALSE)))</f>
        <v/>
      </c>
      <c r="Y220" s="120" t="str">
        <f t="shared" si="165"/>
        <v/>
      </c>
      <c r="Z220" s="117" t="str">
        <f t="shared" si="166"/>
        <v/>
      </c>
      <c r="AA220" s="104" t="str">
        <f t="shared" si="167"/>
        <v/>
      </c>
      <c r="AB220" s="71"/>
      <c r="AC220" s="74"/>
      <c r="AD220" s="78"/>
      <c r="AE220" s="75" t="str">
        <f t="shared" si="168"/>
        <v/>
      </c>
      <c r="AF220" s="72">
        <f t="shared" si="169"/>
        <v>0</v>
      </c>
      <c r="AG220" s="72">
        <f t="shared" si="170"/>
        <v>0</v>
      </c>
      <c r="AH220" s="72" t="str">
        <f t="shared" si="171"/>
        <v>0</v>
      </c>
      <c r="AI220" s="72" t="str">
        <f>IF(ISBLANK(AD220), "", (POWER(AD220/VLOOKUP(AH220,Anthro_Calc!C:P,13,FALSE),VLOOKUP(AH220,Anthro_Calc!C:P,12,FALSE))-1) / (VLOOKUP(AH220,Anthro_Calc!C:P,14,FALSE)*VLOOKUP(AH220,Anthro_Calc!C:P,12,FALSE)))</f>
        <v/>
      </c>
      <c r="AJ220" s="72" t="str">
        <f>IF(ISBLANK(AD220), "", -3 + (AD220 -VLOOKUP(AH220,Anthro_Calc!C:P,4,FALSE)) / (VLOOKUP(AH220,Anthro_Calc!C:P,5,FALSE) - VLOOKUP(AH220,Anthro_Calc!C:P,4,FALSE)))</f>
        <v/>
      </c>
      <c r="AK220" s="72" t="str">
        <f>IF(ISBLANK(AD220), "", 3 + (AD220 -VLOOKUP(AH220,Anthro_Calc!C:P,10,FALSE)) / (VLOOKUP(AH220,Anthro_Calc!C:P,10,FALSE) - VLOOKUP(AH220,Anthro_Calc!C:P,9,FALSE)))</f>
        <v/>
      </c>
      <c r="AL220" s="120" t="str">
        <f t="shared" si="172"/>
        <v/>
      </c>
      <c r="AM220" s="117" t="str">
        <f t="shared" si="173"/>
        <v/>
      </c>
      <c r="AN220" s="104" t="str">
        <f t="shared" si="174"/>
        <v/>
      </c>
      <c r="AO220" s="76" t="str">
        <f t="shared" si="151"/>
        <v/>
      </c>
      <c r="AP220" s="77"/>
      <c r="AQ220" s="77" t="str">
        <f t="shared" si="175"/>
        <v/>
      </c>
      <c r="AR220" s="71"/>
      <c r="AS220" s="74"/>
      <c r="AT220" s="82"/>
      <c r="AU220" s="75" t="str">
        <f t="shared" si="152"/>
        <v/>
      </c>
      <c r="AV220" s="72">
        <f t="shared" si="176"/>
        <v>0</v>
      </c>
      <c r="AW220" s="72">
        <f t="shared" si="177"/>
        <v>0</v>
      </c>
      <c r="AX220" s="72" t="str">
        <f t="shared" si="178"/>
        <v>0</v>
      </c>
      <c r="AY220" s="72" t="str">
        <f>IF(ISBLANK(AT220), "", (POWER(AT220/VLOOKUP(AX220,Anthro_Calc!C:P,13,FALSE),VLOOKUP(AX220,Anthro_Calc!C:P,12,FALSE))-1) / (VLOOKUP(AX220,Anthro_Calc!C:P,14,FALSE)*VLOOKUP(AX220,Anthro_Calc!C:P,12,FALSE)))</f>
        <v/>
      </c>
      <c r="AZ220" s="72" t="str">
        <f>IF(ISBLANK(AT220), "", -3 + (AT220 -VLOOKUP(AX220,Anthro_Calc!C:P,4,FALSE)) / (VLOOKUP(AX220,Anthro_Calc!C:P,5,FALSE) - VLOOKUP(AX220,Anthro_Calc!C:P,4,FALSE)))</f>
        <v/>
      </c>
      <c r="BA220" s="72" t="str">
        <f>IF(ISBLANK(AT220), "", 3 + (AT220 -VLOOKUP(AX220,Anthro_Calc!C:P,10,FALSE)) / (VLOOKUP(AX220,Anthro_Calc!C:P,10,FALSE) - VLOOKUP(AX220,Anthro_Calc!C:P,9,FALSE)))</f>
        <v/>
      </c>
      <c r="BB220" s="120" t="str">
        <f t="shared" si="179"/>
        <v/>
      </c>
      <c r="BC220" s="117" t="str">
        <f t="shared" si="180"/>
        <v/>
      </c>
      <c r="BD220" s="104" t="str">
        <f t="shared" si="153"/>
        <v/>
      </c>
      <c r="BE220" s="76" t="str">
        <f t="shared" si="154"/>
        <v/>
      </c>
      <c r="BF220" s="73" t="str">
        <f t="shared" si="181"/>
        <v/>
      </c>
      <c r="BG220" s="73" t="str">
        <f t="shared" si="155"/>
        <v/>
      </c>
      <c r="BH220" s="77"/>
      <c r="BI220" s="133"/>
      <c r="BJ220" s="71"/>
      <c r="BK220" s="74"/>
      <c r="BL220" s="78"/>
      <c r="BM220" s="75" t="str">
        <f t="shared" si="156"/>
        <v/>
      </c>
      <c r="BN220" s="72">
        <f t="shared" si="182"/>
        <v>0</v>
      </c>
      <c r="BO220" s="72">
        <f t="shared" si="199"/>
        <v>0</v>
      </c>
      <c r="BP220" s="72" t="str">
        <f t="shared" si="183"/>
        <v>0</v>
      </c>
      <c r="BQ220" s="72" t="str">
        <f>IF(ISBLANK(BL220), "", (POWER(BL220/VLOOKUP(BP220,Anthro_Calc!C:P,13,FALSE),VLOOKUP(BP220,Anthro_Calc!C:P,12,FALSE))-1) / (VLOOKUP(BP220,Anthro_Calc!C:P,14,FALSE)*VLOOKUP(BP220,Anthro_Calc!C:P,12,FALSE)))</f>
        <v/>
      </c>
      <c r="BR220" s="72" t="str">
        <f>IF(ISBLANK(BL220), "", -3 + (BL220 -VLOOKUP(BP220,Anthro_Calc!C:P,4,FALSE)) / (VLOOKUP(BP220,Anthro_Calc!C:P,5,FALSE) - VLOOKUP(BP220,Anthro_Calc!C:P,4,FALSE)))</f>
        <v/>
      </c>
      <c r="BS220" s="72" t="str">
        <f>IF(ISBLANK(BL220), "", 3 + (BL220 -VLOOKUP(BP220,Anthro_Calc!C:P,10,FALSE)) / (VLOOKUP(BP220,Anthro_Calc!C:P,10,FALSE) - VLOOKUP(BP220,Anthro_Calc!C:P,9,FALSE)))</f>
        <v/>
      </c>
      <c r="BT220" s="120" t="str">
        <f t="shared" si="184"/>
        <v/>
      </c>
      <c r="BU220" s="117" t="str">
        <f t="shared" si="185"/>
        <v/>
      </c>
      <c r="BV220" s="104" t="str">
        <f t="shared" si="186"/>
        <v/>
      </c>
      <c r="BW220" s="73" t="str">
        <f t="shared" si="157"/>
        <v/>
      </c>
      <c r="BX220" s="77"/>
      <c r="BY220" s="73" t="str">
        <f>IF(ISBLANK(BL220), "", VLOOKUP(Z220&amp;" "&amp;BV220&amp;" "&amp;BW220,Graduation_Criteria!$D$2:$E$34,2,FALSE))</f>
        <v/>
      </c>
      <c r="BZ220" s="73" t="str">
        <f t="shared" si="158"/>
        <v/>
      </c>
      <c r="CA220" s="71"/>
      <c r="CB220" s="74"/>
      <c r="CC220" s="74"/>
      <c r="CD220" s="115" t="str">
        <f t="shared" si="159"/>
        <v/>
      </c>
      <c r="CE220" s="79">
        <f t="shared" si="187"/>
        <v>0</v>
      </c>
      <c r="CF220" s="79">
        <f t="shared" si="188"/>
        <v>0</v>
      </c>
      <c r="CG220" s="79" t="str">
        <f t="shared" si="189"/>
        <v>0</v>
      </c>
      <c r="CH220" s="79" t="str">
        <f>IF(ISBLANK(CC220), "", (POWER(CC220/VLOOKUP(CG220,Anthro_Calc!C:P,13,FALSE),VLOOKUP(CG220,Anthro_Calc!C:P,12,FALSE))-1) / (VLOOKUP(CG220,Anthro_Calc!C:P,14,FALSE)*VLOOKUP(CG220,Anthro_Calc!C:P,12,FALSE)))</f>
        <v/>
      </c>
      <c r="CI220" s="79" t="str">
        <f>IF(ISBLANK(CC220), "", -3 + (CC220 -VLOOKUP(CG220,Anthro_Calc!C:P,4,FALSE)) / (VLOOKUP(CG220,Anthro_Calc!C:P,5,FALSE) - VLOOKUP(CG220,Anthro_Calc!C:P,4,FALSE)))</f>
        <v/>
      </c>
      <c r="CJ220" s="79" t="str">
        <f>IF(ISBLANK(CC220), "", 3 + (CC220 -VLOOKUP(CG220,Anthro_Calc!C:P,10,FALSE)) / (VLOOKUP(CG220,Anthro_Calc!C:P,10,FALSE) - VLOOKUP(CG220,Anthro_Calc!C:P,9,FALSE)))</f>
        <v/>
      </c>
      <c r="CK220" s="129" t="str">
        <f t="shared" si="190"/>
        <v/>
      </c>
      <c r="CL220" s="117" t="str">
        <f t="shared" si="191"/>
        <v/>
      </c>
      <c r="CM220" s="104" t="str">
        <f t="shared" si="192"/>
        <v/>
      </c>
      <c r="CN220" s="77"/>
      <c r="CO220" s="71"/>
      <c r="CP220" s="74"/>
      <c r="CQ220" s="74"/>
      <c r="CR220" s="118" t="str">
        <f t="shared" si="160"/>
        <v/>
      </c>
      <c r="CS220" s="119">
        <f t="shared" si="193"/>
        <v>0</v>
      </c>
      <c r="CT220" s="119">
        <f t="shared" si="194"/>
        <v>0</v>
      </c>
      <c r="CU220" s="119" t="str">
        <f t="shared" si="195"/>
        <v>0</v>
      </c>
      <c r="CV220" s="119" t="str">
        <f>IF(ISBLANK(CQ220), "", (POWER(CQ220/VLOOKUP(CU220,Anthro_Calc!C:P,13,FALSE),VLOOKUP(CU220,Anthro_Calc!C:P,12,FALSE))-1) / (VLOOKUP(CU220,Anthro_Calc!C:P,14,FALSE)*VLOOKUP(CU220,Anthro_Calc!C:P,12,FALSE)))</f>
        <v/>
      </c>
      <c r="CW220" s="119" t="str">
        <f>IF(ISBLANK(CQ220), "", -3 + (CQ220 -VLOOKUP(CU220,Anthro_Calc!C:P,4,FALSE)) / (VLOOKUP(CU220,Anthro_Calc!C:P,5,FALSE) - VLOOKUP(CU220,Anthro_Calc!C:P,4,FALSE)))</f>
        <v/>
      </c>
      <c r="CX220" s="119" t="str">
        <f>IF(ISBLANK(CQ220), "", 3 + (CQ220 -VLOOKUP(CU220,Anthro_Calc!C:P,10,FALSE)) / (VLOOKUP(CU220,Anthro_Calc!C:P,10,FALSE) - VLOOKUP(CU220,Anthro_Calc!C:P,9,FALSE)))</f>
        <v/>
      </c>
      <c r="CY220" s="128" t="str">
        <f t="shared" si="196"/>
        <v/>
      </c>
      <c r="CZ220" s="117" t="str">
        <f t="shared" si="197"/>
        <v/>
      </c>
      <c r="DA220" s="104" t="str">
        <f t="shared" si="198"/>
        <v/>
      </c>
      <c r="DB220" s="135"/>
    </row>
    <row r="221" spans="1:106" s="80" customFormat="1" ht="15" customHeight="1">
      <c r="A221" s="134">
        <f t="shared" si="150"/>
        <v>217</v>
      </c>
      <c r="B221" s="66"/>
      <c r="C221" s="66"/>
      <c r="D221" s="66"/>
      <c r="E221" s="66"/>
      <c r="F221" s="66"/>
      <c r="G221" s="66"/>
      <c r="H221" s="66"/>
      <c r="I221" s="66"/>
      <c r="J221" s="66"/>
      <c r="K221" s="66"/>
      <c r="L221" s="66"/>
      <c r="M221" s="71"/>
      <c r="N221" s="69" t="str">
        <f t="shared" ca="1" si="161"/>
        <v/>
      </c>
      <c r="O221" s="70"/>
      <c r="P221" s="70"/>
      <c r="Q221" s="71"/>
      <c r="R221" s="82"/>
      <c r="S221" s="72" t="str">
        <f t="shared" si="162"/>
        <v/>
      </c>
      <c r="T221" s="72" t="str">
        <f t="shared" si="163"/>
        <v/>
      </c>
      <c r="U221" s="72" t="str">
        <f t="shared" si="164"/>
        <v/>
      </c>
      <c r="V221" s="72" t="str">
        <f>IF(ISBLANK(R221), "", (POWER(R221/VLOOKUP(U221,Anthro_Calc!C:P,13,FALSE),VLOOKUP(U221,Anthro_Calc!C:P,12,FALSE))-1) / (VLOOKUP(U221,Anthro_Calc!C:P,14,FALSE)*VLOOKUP(U221,Anthro_Calc!C:P,12,FALSE)))</f>
        <v/>
      </c>
      <c r="W221" s="72" t="str">
        <f>IF(ISBLANK(R221), "", -3 + (R221 -VLOOKUP(U221,Anthro_Calc!C:P,4,FALSE)) / (VLOOKUP(U221,Anthro_Calc!C:P,5,FALSE) - VLOOKUP(U221,Anthro_Calc!C:P,4,FALSE)))</f>
        <v/>
      </c>
      <c r="X221" s="72" t="str">
        <f>IF(ISBLANK(R221), "", 3 + (R221 -VLOOKUP(U221,Anthro_Calc!C:P,10,FALSE)) / (VLOOKUP(U221,Anthro_Calc!C:P,10,FALSE) - VLOOKUP(U221,Anthro_Calc!C:P,9,FALSE)))</f>
        <v/>
      </c>
      <c r="Y221" s="120" t="str">
        <f t="shared" si="165"/>
        <v/>
      </c>
      <c r="Z221" s="117" t="str">
        <f t="shared" si="166"/>
        <v/>
      </c>
      <c r="AA221" s="104" t="str">
        <f t="shared" si="167"/>
        <v/>
      </c>
      <c r="AB221" s="71"/>
      <c r="AC221" s="74"/>
      <c r="AD221" s="78"/>
      <c r="AE221" s="75" t="str">
        <f t="shared" si="168"/>
        <v/>
      </c>
      <c r="AF221" s="72">
        <f t="shared" si="169"/>
        <v>0</v>
      </c>
      <c r="AG221" s="72">
        <f t="shared" si="170"/>
        <v>0</v>
      </c>
      <c r="AH221" s="72" t="str">
        <f t="shared" si="171"/>
        <v>0</v>
      </c>
      <c r="AI221" s="72" t="str">
        <f>IF(ISBLANK(AD221), "", (POWER(AD221/VLOOKUP(AH221,Anthro_Calc!C:P,13,FALSE),VLOOKUP(AH221,Anthro_Calc!C:P,12,FALSE))-1) / (VLOOKUP(AH221,Anthro_Calc!C:P,14,FALSE)*VLOOKUP(AH221,Anthro_Calc!C:P,12,FALSE)))</f>
        <v/>
      </c>
      <c r="AJ221" s="72" t="str">
        <f>IF(ISBLANK(AD221), "", -3 + (AD221 -VLOOKUP(AH221,Anthro_Calc!C:P,4,FALSE)) / (VLOOKUP(AH221,Anthro_Calc!C:P,5,FALSE) - VLOOKUP(AH221,Anthro_Calc!C:P,4,FALSE)))</f>
        <v/>
      </c>
      <c r="AK221" s="72" t="str">
        <f>IF(ISBLANK(AD221), "", 3 + (AD221 -VLOOKUP(AH221,Anthro_Calc!C:P,10,FALSE)) / (VLOOKUP(AH221,Anthro_Calc!C:P,10,FALSE) - VLOOKUP(AH221,Anthro_Calc!C:P,9,FALSE)))</f>
        <v/>
      </c>
      <c r="AL221" s="120" t="str">
        <f t="shared" si="172"/>
        <v/>
      </c>
      <c r="AM221" s="117" t="str">
        <f t="shared" si="173"/>
        <v/>
      </c>
      <c r="AN221" s="104" t="str">
        <f t="shared" si="174"/>
        <v/>
      </c>
      <c r="AO221" s="76" t="str">
        <f t="shared" si="151"/>
        <v/>
      </c>
      <c r="AP221" s="77"/>
      <c r="AQ221" s="77" t="str">
        <f t="shared" si="175"/>
        <v/>
      </c>
      <c r="AR221" s="71"/>
      <c r="AS221" s="74"/>
      <c r="AT221" s="82"/>
      <c r="AU221" s="75" t="str">
        <f t="shared" si="152"/>
        <v/>
      </c>
      <c r="AV221" s="72">
        <f t="shared" si="176"/>
        <v>0</v>
      </c>
      <c r="AW221" s="72">
        <f t="shared" si="177"/>
        <v>0</v>
      </c>
      <c r="AX221" s="72" t="str">
        <f t="shared" si="178"/>
        <v>0</v>
      </c>
      <c r="AY221" s="72" t="str">
        <f>IF(ISBLANK(AT221), "", (POWER(AT221/VLOOKUP(AX221,Anthro_Calc!C:P,13,FALSE),VLOOKUP(AX221,Anthro_Calc!C:P,12,FALSE))-1) / (VLOOKUP(AX221,Anthro_Calc!C:P,14,FALSE)*VLOOKUP(AX221,Anthro_Calc!C:P,12,FALSE)))</f>
        <v/>
      </c>
      <c r="AZ221" s="72" t="str">
        <f>IF(ISBLANK(AT221), "", -3 + (AT221 -VLOOKUP(AX221,Anthro_Calc!C:P,4,FALSE)) / (VLOOKUP(AX221,Anthro_Calc!C:P,5,FALSE) - VLOOKUP(AX221,Anthro_Calc!C:P,4,FALSE)))</f>
        <v/>
      </c>
      <c r="BA221" s="72" t="str">
        <f>IF(ISBLANK(AT221), "", 3 + (AT221 -VLOOKUP(AX221,Anthro_Calc!C:P,10,FALSE)) / (VLOOKUP(AX221,Anthro_Calc!C:P,10,FALSE) - VLOOKUP(AX221,Anthro_Calc!C:P,9,FALSE)))</f>
        <v/>
      </c>
      <c r="BB221" s="120" t="str">
        <f t="shared" si="179"/>
        <v/>
      </c>
      <c r="BC221" s="117" t="str">
        <f t="shared" si="180"/>
        <v/>
      </c>
      <c r="BD221" s="104" t="str">
        <f t="shared" si="153"/>
        <v/>
      </c>
      <c r="BE221" s="76" t="str">
        <f t="shared" si="154"/>
        <v/>
      </c>
      <c r="BF221" s="73" t="str">
        <f t="shared" si="181"/>
        <v/>
      </c>
      <c r="BG221" s="73" t="str">
        <f t="shared" si="155"/>
        <v/>
      </c>
      <c r="BH221" s="77"/>
      <c r="BI221" s="133"/>
      <c r="BJ221" s="71"/>
      <c r="BK221" s="74"/>
      <c r="BL221" s="78"/>
      <c r="BM221" s="75" t="str">
        <f t="shared" si="156"/>
        <v/>
      </c>
      <c r="BN221" s="72">
        <f t="shared" si="182"/>
        <v>0</v>
      </c>
      <c r="BO221" s="72">
        <f t="shared" si="199"/>
        <v>0</v>
      </c>
      <c r="BP221" s="72" t="str">
        <f t="shared" si="183"/>
        <v>0</v>
      </c>
      <c r="BQ221" s="72" t="str">
        <f>IF(ISBLANK(BL221), "", (POWER(BL221/VLOOKUP(BP221,Anthro_Calc!C:P,13,FALSE),VLOOKUP(BP221,Anthro_Calc!C:P,12,FALSE))-1) / (VLOOKUP(BP221,Anthro_Calc!C:P,14,FALSE)*VLOOKUP(BP221,Anthro_Calc!C:P,12,FALSE)))</f>
        <v/>
      </c>
      <c r="BR221" s="72" t="str">
        <f>IF(ISBLANK(BL221), "", -3 + (BL221 -VLOOKUP(BP221,Anthro_Calc!C:P,4,FALSE)) / (VLOOKUP(BP221,Anthro_Calc!C:P,5,FALSE) - VLOOKUP(BP221,Anthro_Calc!C:P,4,FALSE)))</f>
        <v/>
      </c>
      <c r="BS221" s="72" t="str">
        <f>IF(ISBLANK(BL221), "", 3 + (BL221 -VLOOKUP(BP221,Anthro_Calc!C:P,10,FALSE)) / (VLOOKUP(BP221,Anthro_Calc!C:P,10,FALSE) - VLOOKUP(BP221,Anthro_Calc!C:P,9,FALSE)))</f>
        <v/>
      </c>
      <c r="BT221" s="120" t="str">
        <f t="shared" si="184"/>
        <v/>
      </c>
      <c r="BU221" s="117" t="str">
        <f t="shared" si="185"/>
        <v/>
      </c>
      <c r="BV221" s="104" t="str">
        <f t="shared" si="186"/>
        <v/>
      </c>
      <c r="BW221" s="73" t="str">
        <f t="shared" si="157"/>
        <v/>
      </c>
      <c r="BX221" s="77"/>
      <c r="BY221" s="73" t="str">
        <f>IF(ISBLANK(BL221), "", VLOOKUP(Z221&amp;" "&amp;BV221&amp;" "&amp;BW221,Graduation_Criteria!$D$2:$E$34,2,FALSE))</f>
        <v/>
      </c>
      <c r="BZ221" s="73" t="str">
        <f t="shared" si="158"/>
        <v/>
      </c>
      <c r="CA221" s="71"/>
      <c r="CB221" s="74"/>
      <c r="CC221" s="74"/>
      <c r="CD221" s="115" t="str">
        <f t="shared" si="159"/>
        <v/>
      </c>
      <c r="CE221" s="79">
        <f t="shared" si="187"/>
        <v>0</v>
      </c>
      <c r="CF221" s="79">
        <f t="shared" si="188"/>
        <v>0</v>
      </c>
      <c r="CG221" s="79" t="str">
        <f t="shared" si="189"/>
        <v>0</v>
      </c>
      <c r="CH221" s="79" t="str">
        <f>IF(ISBLANK(CC221), "", (POWER(CC221/VLOOKUP(CG221,Anthro_Calc!C:P,13,FALSE),VLOOKUP(CG221,Anthro_Calc!C:P,12,FALSE))-1) / (VLOOKUP(CG221,Anthro_Calc!C:P,14,FALSE)*VLOOKUP(CG221,Anthro_Calc!C:P,12,FALSE)))</f>
        <v/>
      </c>
      <c r="CI221" s="79" t="str">
        <f>IF(ISBLANK(CC221), "", -3 + (CC221 -VLOOKUP(CG221,Anthro_Calc!C:P,4,FALSE)) / (VLOOKUP(CG221,Anthro_Calc!C:P,5,FALSE) - VLOOKUP(CG221,Anthro_Calc!C:P,4,FALSE)))</f>
        <v/>
      </c>
      <c r="CJ221" s="79" t="str">
        <f>IF(ISBLANK(CC221), "", 3 + (CC221 -VLOOKUP(CG221,Anthro_Calc!C:P,10,FALSE)) / (VLOOKUP(CG221,Anthro_Calc!C:P,10,FALSE) - VLOOKUP(CG221,Anthro_Calc!C:P,9,FALSE)))</f>
        <v/>
      </c>
      <c r="CK221" s="129" t="str">
        <f t="shared" si="190"/>
        <v/>
      </c>
      <c r="CL221" s="117" t="str">
        <f t="shared" si="191"/>
        <v/>
      </c>
      <c r="CM221" s="104" t="str">
        <f t="shared" si="192"/>
        <v/>
      </c>
      <c r="CN221" s="77"/>
      <c r="CO221" s="71"/>
      <c r="CP221" s="74"/>
      <c r="CQ221" s="74"/>
      <c r="CR221" s="118" t="str">
        <f t="shared" si="160"/>
        <v/>
      </c>
      <c r="CS221" s="119">
        <f t="shared" si="193"/>
        <v>0</v>
      </c>
      <c r="CT221" s="119">
        <f t="shared" si="194"/>
        <v>0</v>
      </c>
      <c r="CU221" s="119" t="str">
        <f t="shared" si="195"/>
        <v>0</v>
      </c>
      <c r="CV221" s="119" t="str">
        <f>IF(ISBLANK(CQ221), "", (POWER(CQ221/VLOOKUP(CU221,Anthro_Calc!C:P,13,FALSE),VLOOKUP(CU221,Anthro_Calc!C:P,12,FALSE))-1) / (VLOOKUP(CU221,Anthro_Calc!C:P,14,FALSE)*VLOOKUP(CU221,Anthro_Calc!C:P,12,FALSE)))</f>
        <v/>
      </c>
      <c r="CW221" s="119" t="str">
        <f>IF(ISBLANK(CQ221), "", -3 + (CQ221 -VLOOKUP(CU221,Anthro_Calc!C:P,4,FALSE)) / (VLOOKUP(CU221,Anthro_Calc!C:P,5,FALSE) - VLOOKUP(CU221,Anthro_Calc!C:P,4,FALSE)))</f>
        <v/>
      </c>
      <c r="CX221" s="119" t="str">
        <f>IF(ISBLANK(CQ221), "", 3 + (CQ221 -VLOOKUP(CU221,Anthro_Calc!C:P,10,FALSE)) / (VLOOKUP(CU221,Anthro_Calc!C:P,10,FALSE) - VLOOKUP(CU221,Anthro_Calc!C:P,9,FALSE)))</f>
        <v/>
      </c>
      <c r="CY221" s="128" t="str">
        <f t="shared" si="196"/>
        <v/>
      </c>
      <c r="CZ221" s="117" t="str">
        <f t="shared" si="197"/>
        <v/>
      </c>
      <c r="DA221" s="104" t="str">
        <f t="shared" si="198"/>
        <v/>
      </c>
      <c r="DB221" s="135"/>
    </row>
    <row r="222" spans="1:106" s="80" customFormat="1" ht="15" customHeight="1">
      <c r="A222" s="134">
        <f t="shared" si="150"/>
        <v>218</v>
      </c>
      <c r="B222" s="66"/>
      <c r="C222" s="66"/>
      <c r="D222" s="66"/>
      <c r="E222" s="66"/>
      <c r="F222" s="66"/>
      <c r="G222" s="66"/>
      <c r="H222" s="66"/>
      <c r="I222" s="66"/>
      <c r="J222" s="66"/>
      <c r="K222" s="66"/>
      <c r="L222" s="66"/>
      <c r="M222" s="71"/>
      <c r="N222" s="69" t="str">
        <f t="shared" ca="1" si="161"/>
        <v/>
      </c>
      <c r="O222" s="70"/>
      <c r="P222" s="70"/>
      <c r="Q222" s="71"/>
      <c r="R222" s="82"/>
      <c r="S222" s="72" t="str">
        <f t="shared" si="162"/>
        <v/>
      </c>
      <c r="T222" s="72" t="str">
        <f t="shared" si="163"/>
        <v/>
      </c>
      <c r="U222" s="72" t="str">
        <f t="shared" si="164"/>
        <v/>
      </c>
      <c r="V222" s="72" t="str">
        <f>IF(ISBLANK(R222), "", (POWER(R222/VLOOKUP(U222,Anthro_Calc!C:P,13,FALSE),VLOOKUP(U222,Anthro_Calc!C:P,12,FALSE))-1) / (VLOOKUP(U222,Anthro_Calc!C:P,14,FALSE)*VLOOKUP(U222,Anthro_Calc!C:P,12,FALSE)))</f>
        <v/>
      </c>
      <c r="W222" s="72" t="str">
        <f>IF(ISBLANK(R222), "", -3 + (R222 -VLOOKUP(U222,Anthro_Calc!C:P,4,FALSE)) / (VLOOKUP(U222,Anthro_Calc!C:P,5,FALSE) - VLOOKUP(U222,Anthro_Calc!C:P,4,FALSE)))</f>
        <v/>
      </c>
      <c r="X222" s="72" t="str">
        <f>IF(ISBLANK(R222), "", 3 + (R222 -VLOOKUP(U222,Anthro_Calc!C:P,10,FALSE)) / (VLOOKUP(U222,Anthro_Calc!C:P,10,FALSE) - VLOOKUP(U222,Anthro_Calc!C:P,9,FALSE)))</f>
        <v/>
      </c>
      <c r="Y222" s="120" t="str">
        <f t="shared" si="165"/>
        <v/>
      </c>
      <c r="Z222" s="117" t="str">
        <f t="shared" si="166"/>
        <v/>
      </c>
      <c r="AA222" s="104" t="str">
        <f t="shared" si="167"/>
        <v/>
      </c>
      <c r="AB222" s="71"/>
      <c r="AC222" s="74"/>
      <c r="AD222" s="78"/>
      <c r="AE222" s="75" t="str">
        <f t="shared" si="168"/>
        <v/>
      </c>
      <c r="AF222" s="72">
        <f t="shared" si="169"/>
        <v>0</v>
      </c>
      <c r="AG222" s="72">
        <f t="shared" si="170"/>
        <v>0</v>
      </c>
      <c r="AH222" s="72" t="str">
        <f t="shared" si="171"/>
        <v>0</v>
      </c>
      <c r="AI222" s="72" t="str">
        <f>IF(ISBLANK(AD222), "", (POWER(AD222/VLOOKUP(AH222,Anthro_Calc!C:P,13,FALSE),VLOOKUP(AH222,Anthro_Calc!C:P,12,FALSE))-1) / (VLOOKUP(AH222,Anthro_Calc!C:P,14,FALSE)*VLOOKUP(AH222,Anthro_Calc!C:P,12,FALSE)))</f>
        <v/>
      </c>
      <c r="AJ222" s="72" t="str">
        <f>IF(ISBLANK(AD222), "", -3 + (AD222 -VLOOKUP(AH222,Anthro_Calc!C:P,4,FALSE)) / (VLOOKUP(AH222,Anthro_Calc!C:P,5,FALSE) - VLOOKUP(AH222,Anthro_Calc!C:P,4,FALSE)))</f>
        <v/>
      </c>
      <c r="AK222" s="72" t="str">
        <f>IF(ISBLANK(AD222), "", 3 + (AD222 -VLOOKUP(AH222,Anthro_Calc!C:P,10,FALSE)) / (VLOOKUP(AH222,Anthro_Calc!C:P,10,FALSE) - VLOOKUP(AH222,Anthro_Calc!C:P,9,FALSE)))</f>
        <v/>
      </c>
      <c r="AL222" s="120" t="str">
        <f t="shared" si="172"/>
        <v/>
      </c>
      <c r="AM222" s="117" t="str">
        <f t="shared" si="173"/>
        <v/>
      </c>
      <c r="AN222" s="104" t="str">
        <f t="shared" si="174"/>
        <v/>
      </c>
      <c r="AO222" s="76" t="str">
        <f t="shared" si="151"/>
        <v/>
      </c>
      <c r="AP222" s="77"/>
      <c r="AQ222" s="77" t="str">
        <f t="shared" si="175"/>
        <v/>
      </c>
      <c r="AR222" s="71"/>
      <c r="AS222" s="74"/>
      <c r="AT222" s="82"/>
      <c r="AU222" s="75" t="str">
        <f t="shared" si="152"/>
        <v/>
      </c>
      <c r="AV222" s="72">
        <f t="shared" si="176"/>
        <v>0</v>
      </c>
      <c r="AW222" s="72">
        <f t="shared" si="177"/>
        <v>0</v>
      </c>
      <c r="AX222" s="72" t="str">
        <f t="shared" si="178"/>
        <v>0</v>
      </c>
      <c r="AY222" s="72" t="str">
        <f>IF(ISBLANK(AT222), "", (POWER(AT222/VLOOKUP(AX222,Anthro_Calc!C:P,13,FALSE),VLOOKUP(AX222,Anthro_Calc!C:P,12,FALSE))-1) / (VLOOKUP(AX222,Anthro_Calc!C:P,14,FALSE)*VLOOKUP(AX222,Anthro_Calc!C:P,12,FALSE)))</f>
        <v/>
      </c>
      <c r="AZ222" s="72" t="str">
        <f>IF(ISBLANK(AT222), "", -3 + (AT222 -VLOOKUP(AX222,Anthro_Calc!C:P,4,FALSE)) / (VLOOKUP(AX222,Anthro_Calc!C:P,5,FALSE) - VLOOKUP(AX222,Anthro_Calc!C:P,4,FALSE)))</f>
        <v/>
      </c>
      <c r="BA222" s="72" t="str">
        <f>IF(ISBLANK(AT222), "", 3 + (AT222 -VLOOKUP(AX222,Anthro_Calc!C:P,10,FALSE)) / (VLOOKUP(AX222,Anthro_Calc!C:P,10,FALSE) - VLOOKUP(AX222,Anthro_Calc!C:P,9,FALSE)))</f>
        <v/>
      </c>
      <c r="BB222" s="120" t="str">
        <f t="shared" si="179"/>
        <v/>
      </c>
      <c r="BC222" s="117" t="str">
        <f t="shared" si="180"/>
        <v/>
      </c>
      <c r="BD222" s="104" t="str">
        <f t="shared" si="153"/>
        <v/>
      </c>
      <c r="BE222" s="76" t="str">
        <f t="shared" si="154"/>
        <v/>
      </c>
      <c r="BF222" s="73" t="str">
        <f t="shared" si="181"/>
        <v/>
      </c>
      <c r="BG222" s="73" t="str">
        <f t="shared" si="155"/>
        <v/>
      </c>
      <c r="BH222" s="77"/>
      <c r="BI222" s="133"/>
      <c r="BJ222" s="71"/>
      <c r="BK222" s="74"/>
      <c r="BL222" s="78"/>
      <c r="BM222" s="75" t="str">
        <f t="shared" si="156"/>
        <v/>
      </c>
      <c r="BN222" s="72">
        <f t="shared" si="182"/>
        <v>0</v>
      </c>
      <c r="BO222" s="72">
        <f t="shared" si="199"/>
        <v>0</v>
      </c>
      <c r="BP222" s="72" t="str">
        <f t="shared" si="183"/>
        <v>0</v>
      </c>
      <c r="BQ222" s="72" t="str">
        <f>IF(ISBLANK(BL222), "", (POWER(BL222/VLOOKUP(BP222,Anthro_Calc!C:P,13,FALSE),VLOOKUP(BP222,Anthro_Calc!C:P,12,FALSE))-1) / (VLOOKUP(BP222,Anthro_Calc!C:P,14,FALSE)*VLOOKUP(BP222,Anthro_Calc!C:P,12,FALSE)))</f>
        <v/>
      </c>
      <c r="BR222" s="72" t="str">
        <f>IF(ISBLANK(BL222), "", -3 + (BL222 -VLOOKUP(BP222,Anthro_Calc!C:P,4,FALSE)) / (VLOOKUP(BP222,Anthro_Calc!C:P,5,FALSE) - VLOOKUP(BP222,Anthro_Calc!C:P,4,FALSE)))</f>
        <v/>
      </c>
      <c r="BS222" s="72" t="str">
        <f>IF(ISBLANK(BL222), "", 3 + (BL222 -VLOOKUP(BP222,Anthro_Calc!C:P,10,FALSE)) / (VLOOKUP(BP222,Anthro_Calc!C:P,10,FALSE) - VLOOKUP(BP222,Anthro_Calc!C:P,9,FALSE)))</f>
        <v/>
      </c>
      <c r="BT222" s="120" t="str">
        <f t="shared" si="184"/>
        <v/>
      </c>
      <c r="BU222" s="117" t="str">
        <f t="shared" si="185"/>
        <v/>
      </c>
      <c r="BV222" s="104" t="str">
        <f t="shared" si="186"/>
        <v/>
      </c>
      <c r="BW222" s="73" t="str">
        <f t="shared" si="157"/>
        <v/>
      </c>
      <c r="BX222" s="77"/>
      <c r="BY222" s="73" t="str">
        <f>IF(ISBLANK(BL222), "", VLOOKUP(Z222&amp;" "&amp;BV222&amp;" "&amp;BW222,Graduation_Criteria!$D$2:$E$34,2,FALSE))</f>
        <v/>
      </c>
      <c r="BZ222" s="73" t="str">
        <f t="shared" si="158"/>
        <v/>
      </c>
      <c r="CA222" s="71"/>
      <c r="CB222" s="74"/>
      <c r="CC222" s="74"/>
      <c r="CD222" s="115" t="str">
        <f t="shared" si="159"/>
        <v/>
      </c>
      <c r="CE222" s="79">
        <f t="shared" si="187"/>
        <v>0</v>
      </c>
      <c r="CF222" s="79">
        <f t="shared" si="188"/>
        <v>0</v>
      </c>
      <c r="CG222" s="79" t="str">
        <f t="shared" si="189"/>
        <v>0</v>
      </c>
      <c r="CH222" s="79" t="str">
        <f>IF(ISBLANK(CC222), "", (POWER(CC222/VLOOKUP(CG222,Anthro_Calc!C:P,13,FALSE),VLOOKUP(CG222,Anthro_Calc!C:P,12,FALSE))-1) / (VLOOKUP(CG222,Anthro_Calc!C:P,14,FALSE)*VLOOKUP(CG222,Anthro_Calc!C:P,12,FALSE)))</f>
        <v/>
      </c>
      <c r="CI222" s="79" t="str">
        <f>IF(ISBLANK(CC222), "", -3 + (CC222 -VLOOKUP(CG222,Anthro_Calc!C:P,4,FALSE)) / (VLOOKUP(CG222,Anthro_Calc!C:P,5,FALSE) - VLOOKUP(CG222,Anthro_Calc!C:P,4,FALSE)))</f>
        <v/>
      </c>
      <c r="CJ222" s="79" t="str">
        <f>IF(ISBLANK(CC222), "", 3 + (CC222 -VLOOKUP(CG222,Anthro_Calc!C:P,10,FALSE)) / (VLOOKUP(CG222,Anthro_Calc!C:P,10,FALSE) - VLOOKUP(CG222,Anthro_Calc!C:P,9,FALSE)))</f>
        <v/>
      </c>
      <c r="CK222" s="129" t="str">
        <f t="shared" si="190"/>
        <v/>
      </c>
      <c r="CL222" s="117" t="str">
        <f t="shared" si="191"/>
        <v/>
      </c>
      <c r="CM222" s="104" t="str">
        <f t="shared" si="192"/>
        <v/>
      </c>
      <c r="CN222" s="77"/>
      <c r="CO222" s="71"/>
      <c r="CP222" s="74"/>
      <c r="CQ222" s="74"/>
      <c r="CR222" s="118" t="str">
        <f t="shared" si="160"/>
        <v/>
      </c>
      <c r="CS222" s="119">
        <f t="shared" si="193"/>
        <v>0</v>
      </c>
      <c r="CT222" s="119">
        <f t="shared" si="194"/>
        <v>0</v>
      </c>
      <c r="CU222" s="119" t="str">
        <f t="shared" si="195"/>
        <v>0</v>
      </c>
      <c r="CV222" s="119" t="str">
        <f>IF(ISBLANK(CQ222), "", (POWER(CQ222/VLOOKUP(CU222,Anthro_Calc!C:P,13,FALSE),VLOOKUP(CU222,Anthro_Calc!C:P,12,FALSE))-1) / (VLOOKUP(CU222,Anthro_Calc!C:P,14,FALSE)*VLOOKUP(CU222,Anthro_Calc!C:P,12,FALSE)))</f>
        <v/>
      </c>
      <c r="CW222" s="119" t="str">
        <f>IF(ISBLANK(CQ222), "", -3 + (CQ222 -VLOOKUP(CU222,Anthro_Calc!C:P,4,FALSE)) / (VLOOKUP(CU222,Anthro_Calc!C:P,5,FALSE) - VLOOKUP(CU222,Anthro_Calc!C:P,4,FALSE)))</f>
        <v/>
      </c>
      <c r="CX222" s="119" t="str">
        <f>IF(ISBLANK(CQ222), "", 3 + (CQ222 -VLOOKUP(CU222,Anthro_Calc!C:P,10,FALSE)) / (VLOOKUP(CU222,Anthro_Calc!C:P,10,FALSE) - VLOOKUP(CU222,Anthro_Calc!C:P,9,FALSE)))</f>
        <v/>
      </c>
      <c r="CY222" s="128" t="str">
        <f t="shared" si="196"/>
        <v/>
      </c>
      <c r="CZ222" s="117" t="str">
        <f t="shared" si="197"/>
        <v/>
      </c>
      <c r="DA222" s="104" t="str">
        <f t="shared" si="198"/>
        <v/>
      </c>
      <c r="DB222" s="135"/>
    </row>
    <row r="223" spans="1:106" s="80" customFormat="1" ht="15" customHeight="1">
      <c r="A223" s="134">
        <f t="shared" si="150"/>
        <v>219</v>
      </c>
      <c r="B223" s="66"/>
      <c r="C223" s="66"/>
      <c r="D223" s="66"/>
      <c r="E223" s="66"/>
      <c r="F223" s="66"/>
      <c r="G223" s="66"/>
      <c r="H223" s="66"/>
      <c r="I223" s="66"/>
      <c r="J223" s="66"/>
      <c r="K223" s="66"/>
      <c r="L223" s="66"/>
      <c r="M223" s="71"/>
      <c r="N223" s="69" t="str">
        <f t="shared" ca="1" si="161"/>
        <v/>
      </c>
      <c r="O223" s="70"/>
      <c r="P223" s="70"/>
      <c r="Q223" s="71"/>
      <c r="R223" s="82"/>
      <c r="S223" s="72" t="str">
        <f t="shared" si="162"/>
        <v/>
      </c>
      <c r="T223" s="72" t="str">
        <f t="shared" si="163"/>
        <v/>
      </c>
      <c r="U223" s="72" t="str">
        <f t="shared" si="164"/>
        <v/>
      </c>
      <c r="V223" s="72" t="str">
        <f>IF(ISBLANK(R223), "", (POWER(R223/VLOOKUP(U223,Anthro_Calc!C:P,13,FALSE),VLOOKUP(U223,Anthro_Calc!C:P,12,FALSE))-1) / (VLOOKUP(U223,Anthro_Calc!C:P,14,FALSE)*VLOOKUP(U223,Anthro_Calc!C:P,12,FALSE)))</f>
        <v/>
      </c>
      <c r="W223" s="72" t="str">
        <f>IF(ISBLANK(R223), "", -3 + (R223 -VLOOKUP(U223,Anthro_Calc!C:P,4,FALSE)) / (VLOOKUP(U223,Anthro_Calc!C:P,5,FALSE) - VLOOKUP(U223,Anthro_Calc!C:P,4,FALSE)))</f>
        <v/>
      </c>
      <c r="X223" s="72" t="str">
        <f>IF(ISBLANK(R223), "", 3 + (R223 -VLOOKUP(U223,Anthro_Calc!C:P,10,FALSE)) / (VLOOKUP(U223,Anthro_Calc!C:P,10,FALSE) - VLOOKUP(U223,Anthro_Calc!C:P,9,FALSE)))</f>
        <v/>
      </c>
      <c r="Y223" s="120" t="str">
        <f t="shared" si="165"/>
        <v/>
      </c>
      <c r="Z223" s="117" t="str">
        <f t="shared" si="166"/>
        <v/>
      </c>
      <c r="AA223" s="104" t="str">
        <f t="shared" si="167"/>
        <v/>
      </c>
      <c r="AB223" s="71"/>
      <c r="AC223" s="74"/>
      <c r="AD223" s="78"/>
      <c r="AE223" s="75" t="str">
        <f t="shared" si="168"/>
        <v/>
      </c>
      <c r="AF223" s="72">
        <f t="shared" si="169"/>
        <v>0</v>
      </c>
      <c r="AG223" s="72">
        <f t="shared" si="170"/>
        <v>0</v>
      </c>
      <c r="AH223" s="72" t="str">
        <f t="shared" si="171"/>
        <v>0</v>
      </c>
      <c r="AI223" s="72" t="str">
        <f>IF(ISBLANK(AD223), "", (POWER(AD223/VLOOKUP(AH223,Anthro_Calc!C:P,13,FALSE),VLOOKUP(AH223,Anthro_Calc!C:P,12,FALSE))-1) / (VLOOKUP(AH223,Anthro_Calc!C:P,14,FALSE)*VLOOKUP(AH223,Anthro_Calc!C:P,12,FALSE)))</f>
        <v/>
      </c>
      <c r="AJ223" s="72" t="str">
        <f>IF(ISBLANK(AD223), "", -3 + (AD223 -VLOOKUP(AH223,Anthro_Calc!C:P,4,FALSE)) / (VLOOKUP(AH223,Anthro_Calc!C:P,5,FALSE) - VLOOKUP(AH223,Anthro_Calc!C:P,4,FALSE)))</f>
        <v/>
      </c>
      <c r="AK223" s="72" t="str">
        <f>IF(ISBLANK(AD223), "", 3 + (AD223 -VLOOKUP(AH223,Anthro_Calc!C:P,10,FALSE)) / (VLOOKUP(AH223,Anthro_Calc!C:P,10,FALSE) - VLOOKUP(AH223,Anthro_Calc!C:P,9,FALSE)))</f>
        <v/>
      </c>
      <c r="AL223" s="120" t="str">
        <f t="shared" si="172"/>
        <v/>
      </c>
      <c r="AM223" s="117" t="str">
        <f t="shared" si="173"/>
        <v/>
      </c>
      <c r="AN223" s="104" t="str">
        <f t="shared" si="174"/>
        <v/>
      </c>
      <c r="AO223" s="76" t="str">
        <f t="shared" si="151"/>
        <v/>
      </c>
      <c r="AP223" s="77"/>
      <c r="AQ223" s="77" t="str">
        <f t="shared" si="175"/>
        <v/>
      </c>
      <c r="AR223" s="71"/>
      <c r="AS223" s="74"/>
      <c r="AT223" s="82"/>
      <c r="AU223" s="75" t="str">
        <f t="shared" si="152"/>
        <v/>
      </c>
      <c r="AV223" s="72">
        <f t="shared" si="176"/>
        <v>0</v>
      </c>
      <c r="AW223" s="72">
        <f t="shared" si="177"/>
        <v>0</v>
      </c>
      <c r="AX223" s="72" t="str">
        <f t="shared" si="178"/>
        <v>0</v>
      </c>
      <c r="AY223" s="72" t="str">
        <f>IF(ISBLANK(AT223), "", (POWER(AT223/VLOOKUP(AX223,Anthro_Calc!C:P,13,FALSE),VLOOKUP(AX223,Anthro_Calc!C:P,12,FALSE))-1) / (VLOOKUP(AX223,Anthro_Calc!C:P,14,FALSE)*VLOOKUP(AX223,Anthro_Calc!C:P,12,FALSE)))</f>
        <v/>
      </c>
      <c r="AZ223" s="72" t="str">
        <f>IF(ISBLANK(AT223), "", -3 + (AT223 -VLOOKUP(AX223,Anthro_Calc!C:P,4,FALSE)) / (VLOOKUP(AX223,Anthro_Calc!C:P,5,FALSE) - VLOOKUP(AX223,Anthro_Calc!C:P,4,FALSE)))</f>
        <v/>
      </c>
      <c r="BA223" s="72" t="str">
        <f>IF(ISBLANK(AT223), "", 3 + (AT223 -VLOOKUP(AX223,Anthro_Calc!C:P,10,FALSE)) / (VLOOKUP(AX223,Anthro_Calc!C:P,10,FALSE) - VLOOKUP(AX223,Anthro_Calc!C:P,9,FALSE)))</f>
        <v/>
      </c>
      <c r="BB223" s="120" t="str">
        <f t="shared" si="179"/>
        <v/>
      </c>
      <c r="BC223" s="117" t="str">
        <f t="shared" si="180"/>
        <v/>
      </c>
      <c r="BD223" s="104" t="str">
        <f t="shared" si="153"/>
        <v/>
      </c>
      <c r="BE223" s="76" t="str">
        <f t="shared" si="154"/>
        <v/>
      </c>
      <c r="BF223" s="73" t="str">
        <f t="shared" si="181"/>
        <v/>
      </c>
      <c r="BG223" s="73" t="str">
        <f t="shared" si="155"/>
        <v/>
      </c>
      <c r="BH223" s="77"/>
      <c r="BI223" s="133"/>
      <c r="BJ223" s="71"/>
      <c r="BK223" s="74"/>
      <c r="BL223" s="78"/>
      <c r="BM223" s="75" t="str">
        <f t="shared" si="156"/>
        <v/>
      </c>
      <c r="BN223" s="72">
        <f t="shared" si="182"/>
        <v>0</v>
      </c>
      <c r="BO223" s="72">
        <f t="shared" si="199"/>
        <v>0</v>
      </c>
      <c r="BP223" s="72" t="str">
        <f t="shared" si="183"/>
        <v>0</v>
      </c>
      <c r="BQ223" s="72" t="str">
        <f>IF(ISBLANK(BL223), "", (POWER(BL223/VLOOKUP(BP223,Anthro_Calc!C:P,13,FALSE),VLOOKUP(BP223,Anthro_Calc!C:P,12,FALSE))-1) / (VLOOKUP(BP223,Anthro_Calc!C:P,14,FALSE)*VLOOKUP(BP223,Anthro_Calc!C:P,12,FALSE)))</f>
        <v/>
      </c>
      <c r="BR223" s="72" t="str">
        <f>IF(ISBLANK(BL223), "", -3 + (BL223 -VLOOKUP(BP223,Anthro_Calc!C:P,4,FALSE)) / (VLOOKUP(BP223,Anthro_Calc!C:P,5,FALSE) - VLOOKUP(BP223,Anthro_Calc!C:P,4,FALSE)))</f>
        <v/>
      </c>
      <c r="BS223" s="72" t="str">
        <f>IF(ISBLANK(BL223), "", 3 + (BL223 -VLOOKUP(BP223,Anthro_Calc!C:P,10,FALSE)) / (VLOOKUP(BP223,Anthro_Calc!C:P,10,FALSE) - VLOOKUP(BP223,Anthro_Calc!C:P,9,FALSE)))</f>
        <v/>
      </c>
      <c r="BT223" s="120" t="str">
        <f t="shared" si="184"/>
        <v/>
      </c>
      <c r="BU223" s="117" t="str">
        <f t="shared" si="185"/>
        <v/>
      </c>
      <c r="BV223" s="104" t="str">
        <f t="shared" si="186"/>
        <v/>
      </c>
      <c r="BW223" s="73" t="str">
        <f t="shared" si="157"/>
        <v/>
      </c>
      <c r="BX223" s="77"/>
      <c r="BY223" s="73" t="str">
        <f>IF(ISBLANK(BL223), "", VLOOKUP(Z223&amp;" "&amp;BV223&amp;" "&amp;BW223,Graduation_Criteria!$D$2:$E$34,2,FALSE))</f>
        <v/>
      </c>
      <c r="BZ223" s="73" t="str">
        <f t="shared" si="158"/>
        <v/>
      </c>
      <c r="CA223" s="71"/>
      <c r="CB223" s="74"/>
      <c r="CC223" s="74"/>
      <c r="CD223" s="115" t="str">
        <f t="shared" si="159"/>
        <v/>
      </c>
      <c r="CE223" s="79">
        <f t="shared" si="187"/>
        <v>0</v>
      </c>
      <c r="CF223" s="79">
        <f t="shared" si="188"/>
        <v>0</v>
      </c>
      <c r="CG223" s="79" t="str">
        <f t="shared" si="189"/>
        <v>0</v>
      </c>
      <c r="CH223" s="79" t="str">
        <f>IF(ISBLANK(CC223), "", (POWER(CC223/VLOOKUP(CG223,Anthro_Calc!C:P,13,FALSE),VLOOKUP(CG223,Anthro_Calc!C:P,12,FALSE))-1) / (VLOOKUP(CG223,Anthro_Calc!C:P,14,FALSE)*VLOOKUP(CG223,Anthro_Calc!C:P,12,FALSE)))</f>
        <v/>
      </c>
      <c r="CI223" s="79" t="str">
        <f>IF(ISBLANK(CC223), "", -3 + (CC223 -VLOOKUP(CG223,Anthro_Calc!C:P,4,FALSE)) / (VLOOKUP(CG223,Anthro_Calc!C:P,5,FALSE) - VLOOKUP(CG223,Anthro_Calc!C:P,4,FALSE)))</f>
        <v/>
      </c>
      <c r="CJ223" s="79" t="str">
        <f>IF(ISBLANK(CC223), "", 3 + (CC223 -VLOOKUP(CG223,Anthro_Calc!C:P,10,FALSE)) / (VLOOKUP(CG223,Anthro_Calc!C:P,10,FALSE) - VLOOKUP(CG223,Anthro_Calc!C:P,9,FALSE)))</f>
        <v/>
      </c>
      <c r="CK223" s="129" t="str">
        <f t="shared" si="190"/>
        <v/>
      </c>
      <c r="CL223" s="117" t="str">
        <f t="shared" si="191"/>
        <v/>
      </c>
      <c r="CM223" s="104" t="str">
        <f t="shared" si="192"/>
        <v/>
      </c>
      <c r="CN223" s="77"/>
      <c r="CO223" s="71"/>
      <c r="CP223" s="74"/>
      <c r="CQ223" s="74"/>
      <c r="CR223" s="118" t="str">
        <f t="shared" si="160"/>
        <v/>
      </c>
      <c r="CS223" s="119">
        <f t="shared" si="193"/>
        <v>0</v>
      </c>
      <c r="CT223" s="119">
        <f t="shared" si="194"/>
        <v>0</v>
      </c>
      <c r="CU223" s="119" t="str">
        <f t="shared" si="195"/>
        <v>0</v>
      </c>
      <c r="CV223" s="119" t="str">
        <f>IF(ISBLANK(CQ223), "", (POWER(CQ223/VLOOKUP(CU223,Anthro_Calc!C:P,13,FALSE),VLOOKUP(CU223,Anthro_Calc!C:P,12,FALSE))-1) / (VLOOKUP(CU223,Anthro_Calc!C:P,14,FALSE)*VLOOKUP(CU223,Anthro_Calc!C:P,12,FALSE)))</f>
        <v/>
      </c>
      <c r="CW223" s="119" t="str">
        <f>IF(ISBLANK(CQ223), "", -3 + (CQ223 -VLOOKUP(CU223,Anthro_Calc!C:P,4,FALSE)) / (VLOOKUP(CU223,Anthro_Calc!C:P,5,FALSE) - VLOOKUP(CU223,Anthro_Calc!C:P,4,FALSE)))</f>
        <v/>
      </c>
      <c r="CX223" s="119" t="str">
        <f>IF(ISBLANK(CQ223), "", 3 + (CQ223 -VLOOKUP(CU223,Anthro_Calc!C:P,10,FALSE)) / (VLOOKUP(CU223,Anthro_Calc!C:P,10,FALSE) - VLOOKUP(CU223,Anthro_Calc!C:P,9,FALSE)))</f>
        <v/>
      </c>
      <c r="CY223" s="128" t="str">
        <f t="shared" si="196"/>
        <v/>
      </c>
      <c r="CZ223" s="117" t="str">
        <f t="shared" si="197"/>
        <v/>
      </c>
      <c r="DA223" s="104" t="str">
        <f t="shared" si="198"/>
        <v/>
      </c>
      <c r="DB223" s="135"/>
    </row>
    <row r="224" spans="1:106" s="80" customFormat="1" ht="15" customHeight="1">
      <c r="A224" s="134">
        <f t="shared" si="150"/>
        <v>220</v>
      </c>
      <c r="B224" s="66"/>
      <c r="C224" s="66"/>
      <c r="D224" s="66"/>
      <c r="E224" s="66"/>
      <c r="F224" s="66"/>
      <c r="G224" s="66"/>
      <c r="H224" s="66"/>
      <c r="I224" s="66"/>
      <c r="J224" s="66"/>
      <c r="K224" s="66"/>
      <c r="L224" s="66"/>
      <c r="M224" s="71"/>
      <c r="N224" s="69" t="str">
        <f t="shared" ca="1" si="161"/>
        <v/>
      </c>
      <c r="O224" s="70"/>
      <c r="P224" s="70"/>
      <c r="Q224" s="71"/>
      <c r="R224" s="82"/>
      <c r="S224" s="72" t="str">
        <f t="shared" si="162"/>
        <v/>
      </c>
      <c r="T224" s="72" t="str">
        <f t="shared" si="163"/>
        <v/>
      </c>
      <c r="U224" s="72" t="str">
        <f t="shared" si="164"/>
        <v/>
      </c>
      <c r="V224" s="72" t="str">
        <f>IF(ISBLANK(R224), "", (POWER(R224/VLOOKUP(U224,Anthro_Calc!C:P,13,FALSE),VLOOKUP(U224,Anthro_Calc!C:P,12,FALSE))-1) / (VLOOKUP(U224,Anthro_Calc!C:P,14,FALSE)*VLOOKUP(U224,Anthro_Calc!C:P,12,FALSE)))</f>
        <v/>
      </c>
      <c r="W224" s="72" t="str">
        <f>IF(ISBLANK(R224), "", -3 + (R224 -VLOOKUP(U224,Anthro_Calc!C:P,4,FALSE)) / (VLOOKUP(U224,Anthro_Calc!C:P,5,FALSE) - VLOOKUP(U224,Anthro_Calc!C:P,4,FALSE)))</f>
        <v/>
      </c>
      <c r="X224" s="72" t="str">
        <f>IF(ISBLANK(R224), "", 3 + (R224 -VLOOKUP(U224,Anthro_Calc!C:P,10,FALSE)) / (VLOOKUP(U224,Anthro_Calc!C:P,10,FALSE) - VLOOKUP(U224,Anthro_Calc!C:P,9,FALSE)))</f>
        <v/>
      </c>
      <c r="Y224" s="120" t="str">
        <f t="shared" si="165"/>
        <v/>
      </c>
      <c r="Z224" s="117" t="str">
        <f t="shared" si="166"/>
        <v/>
      </c>
      <c r="AA224" s="104" t="str">
        <f t="shared" si="167"/>
        <v/>
      </c>
      <c r="AB224" s="71"/>
      <c r="AC224" s="74"/>
      <c r="AD224" s="78"/>
      <c r="AE224" s="75" t="str">
        <f t="shared" si="168"/>
        <v/>
      </c>
      <c r="AF224" s="72">
        <f t="shared" si="169"/>
        <v>0</v>
      </c>
      <c r="AG224" s="72">
        <f t="shared" si="170"/>
        <v>0</v>
      </c>
      <c r="AH224" s="72" t="str">
        <f t="shared" si="171"/>
        <v>0</v>
      </c>
      <c r="AI224" s="72" t="str">
        <f>IF(ISBLANK(AD224), "", (POWER(AD224/VLOOKUP(AH224,Anthro_Calc!C:P,13,FALSE),VLOOKUP(AH224,Anthro_Calc!C:P,12,FALSE))-1) / (VLOOKUP(AH224,Anthro_Calc!C:P,14,FALSE)*VLOOKUP(AH224,Anthro_Calc!C:P,12,FALSE)))</f>
        <v/>
      </c>
      <c r="AJ224" s="72" t="str">
        <f>IF(ISBLANK(AD224), "", -3 + (AD224 -VLOOKUP(AH224,Anthro_Calc!C:P,4,FALSE)) / (VLOOKUP(AH224,Anthro_Calc!C:P,5,FALSE) - VLOOKUP(AH224,Anthro_Calc!C:P,4,FALSE)))</f>
        <v/>
      </c>
      <c r="AK224" s="72" t="str">
        <f>IF(ISBLANK(AD224), "", 3 + (AD224 -VLOOKUP(AH224,Anthro_Calc!C:P,10,FALSE)) / (VLOOKUP(AH224,Anthro_Calc!C:P,10,FALSE) - VLOOKUP(AH224,Anthro_Calc!C:P,9,FALSE)))</f>
        <v/>
      </c>
      <c r="AL224" s="120" t="str">
        <f t="shared" si="172"/>
        <v/>
      </c>
      <c r="AM224" s="117" t="str">
        <f t="shared" si="173"/>
        <v/>
      </c>
      <c r="AN224" s="104" t="str">
        <f t="shared" si="174"/>
        <v/>
      </c>
      <c r="AO224" s="76" t="str">
        <f t="shared" si="151"/>
        <v/>
      </c>
      <c r="AP224" s="77"/>
      <c r="AQ224" s="77" t="str">
        <f t="shared" si="175"/>
        <v/>
      </c>
      <c r="AR224" s="71"/>
      <c r="AS224" s="74"/>
      <c r="AT224" s="82"/>
      <c r="AU224" s="75" t="str">
        <f t="shared" si="152"/>
        <v/>
      </c>
      <c r="AV224" s="72">
        <f t="shared" si="176"/>
        <v>0</v>
      </c>
      <c r="AW224" s="72">
        <f t="shared" si="177"/>
        <v>0</v>
      </c>
      <c r="AX224" s="72" t="str">
        <f t="shared" si="178"/>
        <v>0</v>
      </c>
      <c r="AY224" s="72" t="str">
        <f>IF(ISBLANK(AT224), "", (POWER(AT224/VLOOKUP(AX224,Anthro_Calc!C:P,13,FALSE),VLOOKUP(AX224,Anthro_Calc!C:P,12,FALSE))-1) / (VLOOKUP(AX224,Anthro_Calc!C:P,14,FALSE)*VLOOKUP(AX224,Anthro_Calc!C:P,12,FALSE)))</f>
        <v/>
      </c>
      <c r="AZ224" s="72" t="str">
        <f>IF(ISBLANK(AT224), "", -3 + (AT224 -VLOOKUP(AX224,Anthro_Calc!C:P,4,FALSE)) / (VLOOKUP(AX224,Anthro_Calc!C:P,5,FALSE) - VLOOKUP(AX224,Anthro_Calc!C:P,4,FALSE)))</f>
        <v/>
      </c>
      <c r="BA224" s="72" t="str">
        <f>IF(ISBLANK(AT224), "", 3 + (AT224 -VLOOKUP(AX224,Anthro_Calc!C:P,10,FALSE)) / (VLOOKUP(AX224,Anthro_Calc!C:P,10,FALSE) - VLOOKUP(AX224,Anthro_Calc!C:P,9,FALSE)))</f>
        <v/>
      </c>
      <c r="BB224" s="120" t="str">
        <f t="shared" si="179"/>
        <v/>
      </c>
      <c r="BC224" s="117" t="str">
        <f t="shared" si="180"/>
        <v/>
      </c>
      <c r="BD224" s="104" t="str">
        <f t="shared" si="153"/>
        <v/>
      </c>
      <c r="BE224" s="76" t="str">
        <f t="shared" si="154"/>
        <v/>
      </c>
      <c r="BF224" s="73" t="str">
        <f t="shared" si="181"/>
        <v/>
      </c>
      <c r="BG224" s="73" t="str">
        <f t="shared" si="155"/>
        <v/>
      </c>
      <c r="BH224" s="77"/>
      <c r="BI224" s="133"/>
      <c r="BJ224" s="71"/>
      <c r="BK224" s="74"/>
      <c r="BL224" s="78"/>
      <c r="BM224" s="75" t="str">
        <f t="shared" si="156"/>
        <v/>
      </c>
      <c r="BN224" s="72">
        <f t="shared" si="182"/>
        <v>0</v>
      </c>
      <c r="BO224" s="72">
        <f t="shared" si="199"/>
        <v>0</v>
      </c>
      <c r="BP224" s="72" t="str">
        <f t="shared" si="183"/>
        <v>0</v>
      </c>
      <c r="BQ224" s="72" t="str">
        <f>IF(ISBLANK(BL224), "", (POWER(BL224/VLOOKUP(BP224,Anthro_Calc!C:P,13,FALSE),VLOOKUP(BP224,Anthro_Calc!C:P,12,FALSE))-1) / (VLOOKUP(BP224,Anthro_Calc!C:P,14,FALSE)*VLOOKUP(BP224,Anthro_Calc!C:P,12,FALSE)))</f>
        <v/>
      </c>
      <c r="BR224" s="72" t="str">
        <f>IF(ISBLANK(BL224), "", -3 + (BL224 -VLOOKUP(BP224,Anthro_Calc!C:P,4,FALSE)) / (VLOOKUP(BP224,Anthro_Calc!C:P,5,FALSE) - VLOOKUP(BP224,Anthro_Calc!C:P,4,FALSE)))</f>
        <v/>
      </c>
      <c r="BS224" s="72" t="str">
        <f>IF(ISBLANK(BL224), "", 3 + (BL224 -VLOOKUP(BP224,Anthro_Calc!C:P,10,FALSE)) / (VLOOKUP(BP224,Anthro_Calc!C:P,10,FALSE) - VLOOKUP(BP224,Anthro_Calc!C:P,9,FALSE)))</f>
        <v/>
      </c>
      <c r="BT224" s="120" t="str">
        <f t="shared" si="184"/>
        <v/>
      </c>
      <c r="BU224" s="117" t="str">
        <f t="shared" si="185"/>
        <v/>
      </c>
      <c r="BV224" s="104" t="str">
        <f t="shared" si="186"/>
        <v/>
      </c>
      <c r="BW224" s="73" t="str">
        <f t="shared" si="157"/>
        <v/>
      </c>
      <c r="BX224" s="77"/>
      <c r="BY224" s="73" t="str">
        <f>IF(ISBLANK(BL224), "", VLOOKUP(Z224&amp;" "&amp;BV224&amp;" "&amp;BW224,Graduation_Criteria!$D$2:$E$34,2,FALSE))</f>
        <v/>
      </c>
      <c r="BZ224" s="73" t="str">
        <f t="shared" si="158"/>
        <v/>
      </c>
      <c r="CA224" s="71"/>
      <c r="CB224" s="74"/>
      <c r="CC224" s="74"/>
      <c r="CD224" s="115" t="str">
        <f t="shared" si="159"/>
        <v/>
      </c>
      <c r="CE224" s="79">
        <f t="shared" si="187"/>
        <v>0</v>
      </c>
      <c r="CF224" s="79">
        <f t="shared" si="188"/>
        <v>0</v>
      </c>
      <c r="CG224" s="79" t="str">
        <f t="shared" si="189"/>
        <v>0</v>
      </c>
      <c r="CH224" s="79" t="str">
        <f>IF(ISBLANK(CC224), "", (POWER(CC224/VLOOKUP(CG224,Anthro_Calc!C:P,13,FALSE),VLOOKUP(CG224,Anthro_Calc!C:P,12,FALSE))-1) / (VLOOKUP(CG224,Anthro_Calc!C:P,14,FALSE)*VLOOKUP(CG224,Anthro_Calc!C:P,12,FALSE)))</f>
        <v/>
      </c>
      <c r="CI224" s="79" t="str">
        <f>IF(ISBLANK(CC224), "", -3 + (CC224 -VLOOKUP(CG224,Anthro_Calc!C:P,4,FALSE)) / (VLOOKUP(CG224,Anthro_Calc!C:P,5,FALSE) - VLOOKUP(CG224,Anthro_Calc!C:P,4,FALSE)))</f>
        <v/>
      </c>
      <c r="CJ224" s="79" t="str">
        <f>IF(ISBLANK(CC224), "", 3 + (CC224 -VLOOKUP(CG224,Anthro_Calc!C:P,10,FALSE)) / (VLOOKUP(CG224,Anthro_Calc!C:P,10,FALSE) - VLOOKUP(CG224,Anthro_Calc!C:P,9,FALSE)))</f>
        <v/>
      </c>
      <c r="CK224" s="129" t="str">
        <f t="shared" si="190"/>
        <v/>
      </c>
      <c r="CL224" s="117" t="str">
        <f t="shared" si="191"/>
        <v/>
      </c>
      <c r="CM224" s="104" t="str">
        <f t="shared" si="192"/>
        <v/>
      </c>
      <c r="CN224" s="77"/>
      <c r="CO224" s="71"/>
      <c r="CP224" s="74"/>
      <c r="CQ224" s="74"/>
      <c r="CR224" s="118" t="str">
        <f t="shared" si="160"/>
        <v/>
      </c>
      <c r="CS224" s="119">
        <f t="shared" si="193"/>
        <v>0</v>
      </c>
      <c r="CT224" s="119">
        <f t="shared" si="194"/>
        <v>0</v>
      </c>
      <c r="CU224" s="119" t="str">
        <f t="shared" si="195"/>
        <v>0</v>
      </c>
      <c r="CV224" s="119" t="str">
        <f>IF(ISBLANK(CQ224), "", (POWER(CQ224/VLOOKUP(CU224,Anthro_Calc!C:P,13,FALSE),VLOOKUP(CU224,Anthro_Calc!C:P,12,FALSE))-1) / (VLOOKUP(CU224,Anthro_Calc!C:P,14,FALSE)*VLOOKUP(CU224,Anthro_Calc!C:P,12,FALSE)))</f>
        <v/>
      </c>
      <c r="CW224" s="119" t="str">
        <f>IF(ISBLANK(CQ224), "", -3 + (CQ224 -VLOOKUP(CU224,Anthro_Calc!C:P,4,FALSE)) / (VLOOKUP(CU224,Anthro_Calc!C:P,5,FALSE) - VLOOKUP(CU224,Anthro_Calc!C:P,4,FALSE)))</f>
        <v/>
      </c>
      <c r="CX224" s="119" t="str">
        <f>IF(ISBLANK(CQ224), "", 3 + (CQ224 -VLOOKUP(CU224,Anthro_Calc!C:P,10,FALSE)) / (VLOOKUP(CU224,Anthro_Calc!C:P,10,FALSE) - VLOOKUP(CU224,Anthro_Calc!C:P,9,FALSE)))</f>
        <v/>
      </c>
      <c r="CY224" s="128" t="str">
        <f t="shared" si="196"/>
        <v/>
      </c>
      <c r="CZ224" s="117" t="str">
        <f t="shared" si="197"/>
        <v/>
      </c>
      <c r="DA224" s="104" t="str">
        <f t="shared" si="198"/>
        <v/>
      </c>
      <c r="DB224" s="135"/>
    </row>
    <row r="225" spans="1:106" s="80" customFormat="1" ht="15" customHeight="1">
      <c r="A225" s="134">
        <f t="shared" si="150"/>
        <v>221</v>
      </c>
      <c r="B225" s="66"/>
      <c r="C225" s="66"/>
      <c r="D225" s="66"/>
      <c r="E225" s="66"/>
      <c r="F225" s="66"/>
      <c r="G225" s="66"/>
      <c r="H225" s="66"/>
      <c r="I225" s="66"/>
      <c r="J225" s="66"/>
      <c r="K225" s="66"/>
      <c r="L225" s="66"/>
      <c r="M225" s="71"/>
      <c r="N225" s="69" t="str">
        <f t="shared" ca="1" si="161"/>
        <v/>
      </c>
      <c r="O225" s="70"/>
      <c r="P225" s="70"/>
      <c r="Q225" s="71"/>
      <c r="R225" s="82"/>
      <c r="S225" s="72" t="str">
        <f t="shared" si="162"/>
        <v/>
      </c>
      <c r="T225" s="72" t="str">
        <f t="shared" si="163"/>
        <v/>
      </c>
      <c r="U225" s="72" t="str">
        <f t="shared" si="164"/>
        <v/>
      </c>
      <c r="V225" s="72" t="str">
        <f>IF(ISBLANK(R225), "", (POWER(R225/VLOOKUP(U225,Anthro_Calc!C:P,13,FALSE),VLOOKUP(U225,Anthro_Calc!C:P,12,FALSE))-1) / (VLOOKUP(U225,Anthro_Calc!C:P,14,FALSE)*VLOOKUP(U225,Anthro_Calc!C:P,12,FALSE)))</f>
        <v/>
      </c>
      <c r="W225" s="72" t="str">
        <f>IF(ISBLANK(R225), "", -3 + (R225 -VLOOKUP(U225,Anthro_Calc!C:P,4,FALSE)) / (VLOOKUP(U225,Anthro_Calc!C:P,5,FALSE) - VLOOKUP(U225,Anthro_Calc!C:P,4,FALSE)))</f>
        <v/>
      </c>
      <c r="X225" s="72" t="str">
        <f>IF(ISBLANK(R225), "", 3 + (R225 -VLOOKUP(U225,Anthro_Calc!C:P,10,FALSE)) / (VLOOKUP(U225,Anthro_Calc!C:P,10,FALSE) - VLOOKUP(U225,Anthro_Calc!C:P,9,FALSE)))</f>
        <v/>
      </c>
      <c r="Y225" s="120" t="str">
        <f t="shared" si="165"/>
        <v/>
      </c>
      <c r="Z225" s="117" t="str">
        <f t="shared" si="166"/>
        <v/>
      </c>
      <c r="AA225" s="104" t="str">
        <f t="shared" si="167"/>
        <v/>
      </c>
      <c r="AB225" s="71"/>
      <c r="AC225" s="74"/>
      <c r="AD225" s="78"/>
      <c r="AE225" s="75" t="str">
        <f t="shared" si="168"/>
        <v/>
      </c>
      <c r="AF225" s="72">
        <f t="shared" si="169"/>
        <v>0</v>
      </c>
      <c r="AG225" s="72">
        <f t="shared" si="170"/>
        <v>0</v>
      </c>
      <c r="AH225" s="72" t="str">
        <f t="shared" si="171"/>
        <v>0</v>
      </c>
      <c r="AI225" s="72" t="str">
        <f>IF(ISBLANK(AD225), "", (POWER(AD225/VLOOKUP(AH225,Anthro_Calc!C:P,13,FALSE),VLOOKUP(AH225,Anthro_Calc!C:P,12,FALSE))-1) / (VLOOKUP(AH225,Anthro_Calc!C:P,14,FALSE)*VLOOKUP(AH225,Anthro_Calc!C:P,12,FALSE)))</f>
        <v/>
      </c>
      <c r="AJ225" s="72" t="str">
        <f>IF(ISBLANK(AD225), "", -3 + (AD225 -VLOOKUP(AH225,Anthro_Calc!C:P,4,FALSE)) / (VLOOKUP(AH225,Anthro_Calc!C:P,5,FALSE) - VLOOKUP(AH225,Anthro_Calc!C:P,4,FALSE)))</f>
        <v/>
      </c>
      <c r="AK225" s="72" t="str">
        <f>IF(ISBLANK(AD225), "", 3 + (AD225 -VLOOKUP(AH225,Anthro_Calc!C:P,10,FALSE)) / (VLOOKUP(AH225,Anthro_Calc!C:P,10,FALSE) - VLOOKUP(AH225,Anthro_Calc!C:P,9,FALSE)))</f>
        <v/>
      </c>
      <c r="AL225" s="120" t="str">
        <f t="shared" si="172"/>
        <v/>
      </c>
      <c r="AM225" s="117" t="str">
        <f t="shared" si="173"/>
        <v/>
      </c>
      <c r="AN225" s="104" t="str">
        <f t="shared" si="174"/>
        <v/>
      </c>
      <c r="AO225" s="76" t="str">
        <f t="shared" si="151"/>
        <v/>
      </c>
      <c r="AP225" s="77"/>
      <c r="AQ225" s="77" t="str">
        <f t="shared" si="175"/>
        <v/>
      </c>
      <c r="AR225" s="71"/>
      <c r="AS225" s="74"/>
      <c r="AT225" s="82"/>
      <c r="AU225" s="75" t="str">
        <f t="shared" si="152"/>
        <v/>
      </c>
      <c r="AV225" s="72">
        <f t="shared" si="176"/>
        <v>0</v>
      </c>
      <c r="AW225" s="72">
        <f t="shared" si="177"/>
        <v>0</v>
      </c>
      <c r="AX225" s="72" t="str">
        <f t="shared" si="178"/>
        <v>0</v>
      </c>
      <c r="AY225" s="72" t="str">
        <f>IF(ISBLANK(AT225), "", (POWER(AT225/VLOOKUP(AX225,Anthro_Calc!C:P,13,FALSE),VLOOKUP(AX225,Anthro_Calc!C:P,12,FALSE))-1) / (VLOOKUP(AX225,Anthro_Calc!C:P,14,FALSE)*VLOOKUP(AX225,Anthro_Calc!C:P,12,FALSE)))</f>
        <v/>
      </c>
      <c r="AZ225" s="72" t="str">
        <f>IF(ISBLANK(AT225), "", -3 + (AT225 -VLOOKUP(AX225,Anthro_Calc!C:P,4,FALSE)) / (VLOOKUP(AX225,Anthro_Calc!C:P,5,FALSE) - VLOOKUP(AX225,Anthro_Calc!C:P,4,FALSE)))</f>
        <v/>
      </c>
      <c r="BA225" s="72" t="str">
        <f>IF(ISBLANK(AT225), "", 3 + (AT225 -VLOOKUP(AX225,Anthro_Calc!C:P,10,FALSE)) / (VLOOKUP(AX225,Anthro_Calc!C:P,10,FALSE) - VLOOKUP(AX225,Anthro_Calc!C:P,9,FALSE)))</f>
        <v/>
      </c>
      <c r="BB225" s="120" t="str">
        <f t="shared" si="179"/>
        <v/>
      </c>
      <c r="BC225" s="117" t="str">
        <f t="shared" si="180"/>
        <v/>
      </c>
      <c r="BD225" s="104" t="str">
        <f t="shared" si="153"/>
        <v/>
      </c>
      <c r="BE225" s="76" t="str">
        <f t="shared" si="154"/>
        <v/>
      </c>
      <c r="BF225" s="73" t="str">
        <f t="shared" si="181"/>
        <v/>
      </c>
      <c r="BG225" s="73" t="str">
        <f t="shared" si="155"/>
        <v/>
      </c>
      <c r="BH225" s="77"/>
      <c r="BI225" s="133"/>
      <c r="BJ225" s="71"/>
      <c r="BK225" s="74"/>
      <c r="BL225" s="78"/>
      <c r="BM225" s="75" t="str">
        <f t="shared" si="156"/>
        <v/>
      </c>
      <c r="BN225" s="72">
        <f t="shared" si="182"/>
        <v>0</v>
      </c>
      <c r="BO225" s="72">
        <f t="shared" si="199"/>
        <v>0</v>
      </c>
      <c r="BP225" s="72" t="str">
        <f t="shared" si="183"/>
        <v>0</v>
      </c>
      <c r="BQ225" s="72" t="str">
        <f>IF(ISBLANK(BL225), "", (POWER(BL225/VLOOKUP(BP225,Anthro_Calc!C:P,13,FALSE),VLOOKUP(BP225,Anthro_Calc!C:P,12,FALSE))-1) / (VLOOKUP(BP225,Anthro_Calc!C:P,14,FALSE)*VLOOKUP(BP225,Anthro_Calc!C:P,12,FALSE)))</f>
        <v/>
      </c>
      <c r="BR225" s="72" t="str">
        <f>IF(ISBLANK(BL225), "", -3 + (BL225 -VLOOKUP(BP225,Anthro_Calc!C:P,4,FALSE)) / (VLOOKUP(BP225,Anthro_Calc!C:P,5,FALSE) - VLOOKUP(BP225,Anthro_Calc!C:P,4,FALSE)))</f>
        <v/>
      </c>
      <c r="BS225" s="72" t="str">
        <f>IF(ISBLANK(BL225), "", 3 + (BL225 -VLOOKUP(BP225,Anthro_Calc!C:P,10,FALSE)) / (VLOOKUP(BP225,Anthro_Calc!C:P,10,FALSE) - VLOOKUP(BP225,Anthro_Calc!C:P,9,FALSE)))</f>
        <v/>
      </c>
      <c r="BT225" s="120" t="str">
        <f t="shared" si="184"/>
        <v/>
      </c>
      <c r="BU225" s="117" t="str">
        <f t="shared" si="185"/>
        <v/>
      </c>
      <c r="BV225" s="104" t="str">
        <f t="shared" si="186"/>
        <v/>
      </c>
      <c r="BW225" s="73" t="str">
        <f t="shared" si="157"/>
        <v/>
      </c>
      <c r="BX225" s="77"/>
      <c r="BY225" s="73" t="str">
        <f>IF(ISBLANK(BL225), "", VLOOKUP(Z225&amp;" "&amp;BV225&amp;" "&amp;BW225,Graduation_Criteria!$D$2:$E$34,2,FALSE))</f>
        <v/>
      </c>
      <c r="BZ225" s="73" t="str">
        <f t="shared" si="158"/>
        <v/>
      </c>
      <c r="CA225" s="71"/>
      <c r="CB225" s="74"/>
      <c r="CC225" s="74"/>
      <c r="CD225" s="115" t="str">
        <f t="shared" si="159"/>
        <v/>
      </c>
      <c r="CE225" s="79">
        <f t="shared" si="187"/>
        <v>0</v>
      </c>
      <c r="CF225" s="79">
        <f t="shared" si="188"/>
        <v>0</v>
      </c>
      <c r="CG225" s="79" t="str">
        <f t="shared" si="189"/>
        <v>0</v>
      </c>
      <c r="CH225" s="79" t="str">
        <f>IF(ISBLANK(CC225), "", (POWER(CC225/VLOOKUP(CG225,Anthro_Calc!C:P,13,FALSE),VLOOKUP(CG225,Anthro_Calc!C:P,12,FALSE))-1) / (VLOOKUP(CG225,Anthro_Calc!C:P,14,FALSE)*VLOOKUP(CG225,Anthro_Calc!C:P,12,FALSE)))</f>
        <v/>
      </c>
      <c r="CI225" s="79" t="str">
        <f>IF(ISBLANK(CC225), "", -3 + (CC225 -VLOOKUP(CG225,Anthro_Calc!C:P,4,FALSE)) / (VLOOKUP(CG225,Anthro_Calc!C:P,5,FALSE) - VLOOKUP(CG225,Anthro_Calc!C:P,4,FALSE)))</f>
        <v/>
      </c>
      <c r="CJ225" s="79" t="str">
        <f>IF(ISBLANK(CC225), "", 3 + (CC225 -VLOOKUP(CG225,Anthro_Calc!C:P,10,FALSE)) / (VLOOKUP(CG225,Anthro_Calc!C:P,10,FALSE) - VLOOKUP(CG225,Anthro_Calc!C:P,9,FALSE)))</f>
        <v/>
      </c>
      <c r="CK225" s="129" t="str">
        <f t="shared" si="190"/>
        <v/>
      </c>
      <c r="CL225" s="117" t="str">
        <f t="shared" si="191"/>
        <v/>
      </c>
      <c r="CM225" s="104" t="str">
        <f t="shared" si="192"/>
        <v/>
      </c>
      <c r="CN225" s="77"/>
      <c r="CO225" s="71"/>
      <c r="CP225" s="74"/>
      <c r="CQ225" s="74"/>
      <c r="CR225" s="118" t="str">
        <f t="shared" si="160"/>
        <v/>
      </c>
      <c r="CS225" s="119">
        <f t="shared" si="193"/>
        <v>0</v>
      </c>
      <c r="CT225" s="119">
        <f t="shared" si="194"/>
        <v>0</v>
      </c>
      <c r="CU225" s="119" t="str">
        <f t="shared" si="195"/>
        <v>0</v>
      </c>
      <c r="CV225" s="119" t="str">
        <f>IF(ISBLANK(CQ225), "", (POWER(CQ225/VLOOKUP(CU225,Anthro_Calc!C:P,13,FALSE),VLOOKUP(CU225,Anthro_Calc!C:P,12,FALSE))-1) / (VLOOKUP(CU225,Anthro_Calc!C:P,14,FALSE)*VLOOKUP(CU225,Anthro_Calc!C:P,12,FALSE)))</f>
        <v/>
      </c>
      <c r="CW225" s="119" t="str">
        <f>IF(ISBLANK(CQ225), "", -3 + (CQ225 -VLOOKUP(CU225,Anthro_Calc!C:P,4,FALSE)) / (VLOOKUP(CU225,Anthro_Calc!C:P,5,FALSE) - VLOOKUP(CU225,Anthro_Calc!C:P,4,FALSE)))</f>
        <v/>
      </c>
      <c r="CX225" s="119" t="str">
        <f>IF(ISBLANK(CQ225), "", 3 + (CQ225 -VLOOKUP(CU225,Anthro_Calc!C:P,10,FALSE)) / (VLOOKUP(CU225,Anthro_Calc!C:P,10,FALSE) - VLOOKUP(CU225,Anthro_Calc!C:P,9,FALSE)))</f>
        <v/>
      </c>
      <c r="CY225" s="128" t="str">
        <f t="shared" si="196"/>
        <v/>
      </c>
      <c r="CZ225" s="117" t="str">
        <f t="shared" si="197"/>
        <v/>
      </c>
      <c r="DA225" s="104" t="str">
        <f t="shared" si="198"/>
        <v/>
      </c>
      <c r="DB225" s="135"/>
    </row>
    <row r="226" spans="1:106" s="80" customFormat="1" ht="15" customHeight="1">
      <c r="A226" s="134">
        <f t="shared" si="150"/>
        <v>222</v>
      </c>
      <c r="B226" s="66"/>
      <c r="C226" s="66"/>
      <c r="D226" s="66"/>
      <c r="E226" s="66"/>
      <c r="F226" s="66"/>
      <c r="G226" s="66"/>
      <c r="H226" s="66"/>
      <c r="I226" s="66"/>
      <c r="J226" s="66"/>
      <c r="K226" s="66"/>
      <c r="L226" s="66"/>
      <c r="M226" s="71"/>
      <c r="N226" s="69" t="str">
        <f t="shared" ca="1" si="161"/>
        <v/>
      </c>
      <c r="O226" s="70"/>
      <c r="P226" s="70"/>
      <c r="Q226" s="71"/>
      <c r="R226" s="82"/>
      <c r="S226" s="72" t="str">
        <f t="shared" si="162"/>
        <v/>
      </c>
      <c r="T226" s="72" t="str">
        <f t="shared" si="163"/>
        <v/>
      </c>
      <c r="U226" s="72" t="str">
        <f t="shared" si="164"/>
        <v/>
      </c>
      <c r="V226" s="72" t="str">
        <f>IF(ISBLANK(R226), "", (POWER(R226/VLOOKUP(U226,Anthro_Calc!C:P,13,FALSE),VLOOKUP(U226,Anthro_Calc!C:P,12,FALSE))-1) / (VLOOKUP(U226,Anthro_Calc!C:P,14,FALSE)*VLOOKUP(U226,Anthro_Calc!C:P,12,FALSE)))</f>
        <v/>
      </c>
      <c r="W226" s="72" t="str">
        <f>IF(ISBLANK(R226), "", -3 + (R226 -VLOOKUP(U226,Anthro_Calc!C:P,4,FALSE)) / (VLOOKUP(U226,Anthro_Calc!C:P,5,FALSE) - VLOOKUP(U226,Anthro_Calc!C:P,4,FALSE)))</f>
        <v/>
      </c>
      <c r="X226" s="72" t="str">
        <f>IF(ISBLANK(R226), "", 3 + (R226 -VLOOKUP(U226,Anthro_Calc!C:P,10,FALSE)) / (VLOOKUP(U226,Anthro_Calc!C:P,10,FALSE) - VLOOKUP(U226,Anthro_Calc!C:P,9,FALSE)))</f>
        <v/>
      </c>
      <c r="Y226" s="120" t="str">
        <f t="shared" si="165"/>
        <v/>
      </c>
      <c r="Z226" s="117" t="str">
        <f t="shared" si="166"/>
        <v/>
      </c>
      <c r="AA226" s="104" t="str">
        <f t="shared" si="167"/>
        <v/>
      </c>
      <c r="AB226" s="71"/>
      <c r="AC226" s="74"/>
      <c r="AD226" s="78"/>
      <c r="AE226" s="75" t="str">
        <f t="shared" si="168"/>
        <v/>
      </c>
      <c r="AF226" s="72">
        <f t="shared" si="169"/>
        <v>0</v>
      </c>
      <c r="AG226" s="72">
        <f t="shared" si="170"/>
        <v>0</v>
      </c>
      <c r="AH226" s="72" t="str">
        <f t="shared" si="171"/>
        <v>0</v>
      </c>
      <c r="AI226" s="72" t="str">
        <f>IF(ISBLANK(AD226), "", (POWER(AD226/VLOOKUP(AH226,Anthro_Calc!C:P,13,FALSE),VLOOKUP(AH226,Anthro_Calc!C:P,12,FALSE))-1) / (VLOOKUP(AH226,Anthro_Calc!C:P,14,FALSE)*VLOOKUP(AH226,Anthro_Calc!C:P,12,FALSE)))</f>
        <v/>
      </c>
      <c r="AJ226" s="72" t="str">
        <f>IF(ISBLANK(AD226), "", -3 + (AD226 -VLOOKUP(AH226,Anthro_Calc!C:P,4,FALSE)) / (VLOOKUP(AH226,Anthro_Calc!C:P,5,FALSE) - VLOOKUP(AH226,Anthro_Calc!C:P,4,FALSE)))</f>
        <v/>
      </c>
      <c r="AK226" s="72" t="str">
        <f>IF(ISBLANK(AD226), "", 3 + (AD226 -VLOOKUP(AH226,Anthro_Calc!C:P,10,FALSE)) / (VLOOKUP(AH226,Anthro_Calc!C:P,10,FALSE) - VLOOKUP(AH226,Anthro_Calc!C:P,9,FALSE)))</f>
        <v/>
      </c>
      <c r="AL226" s="120" t="str">
        <f t="shared" si="172"/>
        <v/>
      </c>
      <c r="AM226" s="117" t="str">
        <f t="shared" si="173"/>
        <v/>
      </c>
      <c r="AN226" s="104" t="str">
        <f t="shared" si="174"/>
        <v/>
      </c>
      <c r="AO226" s="76" t="str">
        <f t="shared" si="151"/>
        <v/>
      </c>
      <c r="AP226" s="77"/>
      <c r="AQ226" s="77" t="str">
        <f t="shared" si="175"/>
        <v/>
      </c>
      <c r="AR226" s="71"/>
      <c r="AS226" s="74"/>
      <c r="AT226" s="82"/>
      <c r="AU226" s="75" t="str">
        <f t="shared" si="152"/>
        <v/>
      </c>
      <c r="AV226" s="72">
        <f t="shared" si="176"/>
        <v>0</v>
      </c>
      <c r="AW226" s="72">
        <f t="shared" si="177"/>
        <v>0</v>
      </c>
      <c r="AX226" s="72" t="str">
        <f t="shared" si="178"/>
        <v>0</v>
      </c>
      <c r="AY226" s="72" t="str">
        <f>IF(ISBLANK(AT226), "", (POWER(AT226/VLOOKUP(AX226,Anthro_Calc!C:P,13,FALSE),VLOOKUP(AX226,Anthro_Calc!C:P,12,FALSE))-1) / (VLOOKUP(AX226,Anthro_Calc!C:P,14,FALSE)*VLOOKUP(AX226,Anthro_Calc!C:P,12,FALSE)))</f>
        <v/>
      </c>
      <c r="AZ226" s="72" t="str">
        <f>IF(ISBLANK(AT226), "", -3 + (AT226 -VLOOKUP(AX226,Anthro_Calc!C:P,4,FALSE)) / (VLOOKUP(AX226,Anthro_Calc!C:P,5,FALSE) - VLOOKUP(AX226,Anthro_Calc!C:P,4,FALSE)))</f>
        <v/>
      </c>
      <c r="BA226" s="72" t="str">
        <f>IF(ISBLANK(AT226), "", 3 + (AT226 -VLOOKUP(AX226,Anthro_Calc!C:P,10,FALSE)) / (VLOOKUP(AX226,Anthro_Calc!C:P,10,FALSE) - VLOOKUP(AX226,Anthro_Calc!C:P,9,FALSE)))</f>
        <v/>
      </c>
      <c r="BB226" s="120" t="str">
        <f t="shared" si="179"/>
        <v/>
      </c>
      <c r="BC226" s="117" t="str">
        <f t="shared" si="180"/>
        <v/>
      </c>
      <c r="BD226" s="104" t="str">
        <f t="shared" si="153"/>
        <v/>
      </c>
      <c r="BE226" s="76" t="str">
        <f t="shared" si="154"/>
        <v/>
      </c>
      <c r="BF226" s="73" t="str">
        <f t="shared" si="181"/>
        <v/>
      </c>
      <c r="BG226" s="73" t="str">
        <f t="shared" si="155"/>
        <v/>
      </c>
      <c r="BH226" s="77"/>
      <c r="BI226" s="133"/>
      <c r="BJ226" s="71"/>
      <c r="BK226" s="74"/>
      <c r="BL226" s="78"/>
      <c r="BM226" s="75" t="str">
        <f t="shared" si="156"/>
        <v/>
      </c>
      <c r="BN226" s="72">
        <f t="shared" si="182"/>
        <v>0</v>
      </c>
      <c r="BO226" s="72">
        <f t="shared" si="199"/>
        <v>0</v>
      </c>
      <c r="BP226" s="72" t="str">
        <f t="shared" si="183"/>
        <v>0</v>
      </c>
      <c r="BQ226" s="72" t="str">
        <f>IF(ISBLANK(BL226), "", (POWER(BL226/VLOOKUP(BP226,Anthro_Calc!C:P,13,FALSE),VLOOKUP(BP226,Anthro_Calc!C:P,12,FALSE))-1) / (VLOOKUP(BP226,Anthro_Calc!C:P,14,FALSE)*VLOOKUP(BP226,Anthro_Calc!C:P,12,FALSE)))</f>
        <v/>
      </c>
      <c r="BR226" s="72" t="str">
        <f>IF(ISBLANK(BL226), "", -3 + (BL226 -VLOOKUP(BP226,Anthro_Calc!C:P,4,FALSE)) / (VLOOKUP(BP226,Anthro_Calc!C:P,5,FALSE) - VLOOKUP(BP226,Anthro_Calc!C:P,4,FALSE)))</f>
        <v/>
      </c>
      <c r="BS226" s="72" t="str">
        <f>IF(ISBLANK(BL226), "", 3 + (BL226 -VLOOKUP(BP226,Anthro_Calc!C:P,10,FALSE)) / (VLOOKUP(BP226,Anthro_Calc!C:P,10,FALSE) - VLOOKUP(BP226,Anthro_Calc!C:P,9,FALSE)))</f>
        <v/>
      </c>
      <c r="BT226" s="120" t="str">
        <f t="shared" si="184"/>
        <v/>
      </c>
      <c r="BU226" s="117" t="str">
        <f t="shared" si="185"/>
        <v/>
      </c>
      <c r="BV226" s="104" t="str">
        <f t="shared" si="186"/>
        <v/>
      </c>
      <c r="BW226" s="73" t="str">
        <f t="shared" si="157"/>
        <v/>
      </c>
      <c r="BX226" s="77"/>
      <c r="BY226" s="73" t="str">
        <f>IF(ISBLANK(BL226), "", VLOOKUP(Z226&amp;" "&amp;BV226&amp;" "&amp;BW226,Graduation_Criteria!$D$2:$E$34,2,FALSE))</f>
        <v/>
      </c>
      <c r="BZ226" s="73" t="str">
        <f t="shared" si="158"/>
        <v/>
      </c>
      <c r="CA226" s="71"/>
      <c r="CB226" s="74"/>
      <c r="CC226" s="74"/>
      <c r="CD226" s="115" t="str">
        <f t="shared" si="159"/>
        <v/>
      </c>
      <c r="CE226" s="79">
        <f t="shared" si="187"/>
        <v>0</v>
      </c>
      <c r="CF226" s="79">
        <f t="shared" si="188"/>
        <v>0</v>
      </c>
      <c r="CG226" s="79" t="str">
        <f t="shared" si="189"/>
        <v>0</v>
      </c>
      <c r="CH226" s="79" t="str">
        <f>IF(ISBLANK(CC226), "", (POWER(CC226/VLOOKUP(CG226,Anthro_Calc!C:P,13,FALSE),VLOOKUP(CG226,Anthro_Calc!C:P,12,FALSE))-1) / (VLOOKUP(CG226,Anthro_Calc!C:P,14,FALSE)*VLOOKUP(CG226,Anthro_Calc!C:P,12,FALSE)))</f>
        <v/>
      </c>
      <c r="CI226" s="79" t="str">
        <f>IF(ISBLANK(CC226), "", -3 + (CC226 -VLOOKUP(CG226,Anthro_Calc!C:P,4,FALSE)) / (VLOOKUP(CG226,Anthro_Calc!C:P,5,FALSE) - VLOOKUP(CG226,Anthro_Calc!C:P,4,FALSE)))</f>
        <v/>
      </c>
      <c r="CJ226" s="79" t="str">
        <f>IF(ISBLANK(CC226), "", 3 + (CC226 -VLOOKUP(CG226,Anthro_Calc!C:P,10,FALSE)) / (VLOOKUP(CG226,Anthro_Calc!C:P,10,FALSE) - VLOOKUP(CG226,Anthro_Calc!C:P,9,FALSE)))</f>
        <v/>
      </c>
      <c r="CK226" s="129" t="str">
        <f t="shared" si="190"/>
        <v/>
      </c>
      <c r="CL226" s="117" t="str">
        <f t="shared" si="191"/>
        <v/>
      </c>
      <c r="CM226" s="104" t="str">
        <f t="shared" si="192"/>
        <v/>
      </c>
      <c r="CN226" s="77"/>
      <c r="CO226" s="71"/>
      <c r="CP226" s="74"/>
      <c r="CQ226" s="74"/>
      <c r="CR226" s="118" t="str">
        <f t="shared" si="160"/>
        <v/>
      </c>
      <c r="CS226" s="119">
        <f t="shared" si="193"/>
        <v>0</v>
      </c>
      <c r="CT226" s="119">
        <f t="shared" si="194"/>
        <v>0</v>
      </c>
      <c r="CU226" s="119" t="str">
        <f t="shared" si="195"/>
        <v>0</v>
      </c>
      <c r="CV226" s="119" t="str">
        <f>IF(ISBLANK(CQ226), "", (POWER(CQ226/VLOOKUP(CU226,Anthro_Calc!C:P,13,FALSE),VLOOKUP(CU226,Anthro_Calc!C:P,12,FALSE))-1) / (VLOOKUP(CU226,Anthro_Calc!C:P,14,FALSE)*VLOOKUP(CU226,Anthro_Calc!C:P,12,FALSE)))</f>
        <v/>
      </c>
      <c r="CW226" s="119" t="str">
        <f>IF(ISBLANK(CQ226), "", -3 + (CQ226 -VLOOKUP(CU226,Anthro_Calc!C:P,4,FALSE)) / (VLOOKUP(CU226,Anthro_Calc!C:P,5,FALSE) - VLOOKUP(CU226,Anthro_Calc!C:P,4,FALSE)))</f>
        <v/>
      </c>
      <c r="CX226" s="119" t="str">
        <f>IF(ISBLANK(CQ226), "", 3 + (CQ226 -VLOOKUP(CU226,Anthro_Calc!C:P,10,FALSE)) / (VLOOKUP(CU226,Anthro_Calc!C:P,10,FALSE) - VLOOKUP(CU226,Anthro_Calc!C:P,9,FALSE)))</f>
        <v/>
      </c>
      <c r="CY226" s="128" t="str">
        <f t="shared" si="196"/>
        <v/>
      </c>
      <c r="CZ226" s="117" t="str">
        <f t="shared" si="197"/>
        <v/>
      </c>
      <c r="DA226" s="104" t="str">
        <f t="shared" si="198"/>
        <v/>
      </c>
      <c r="DB226" s="135"/>
    </row>
    <row r="227" spans="1:106" s="80" customFormat="1" ht="15" customHeight="1">
      <c r="A227" s="134">
        <f t="shared" si="150"/>
        <v>223</v>
      </c>
      <c r="B227" s="66"/>
      <c r="C227" s="66"/>
      <c r="D227" s="66"/>
      <c r="E227" s="66"/>
      <c r="F227" s="66"/>
      <c r="G227" s="66"/>
      <c r="H227" s="66"/>
      <c r="I227" s="66"/>
      <c r="J227" s="66"/>
      <c r="K227" s="66"/>
      <c r="L227" s="66"/>
      <c r="M227" s="71"/>
      <c r="N227" s="69" t="str">
        <f t="shared" ca="1" si="161"/>
        <v/>
      </c>
      <c r="O227" s="70"/>
      <c r="P227" s="70"/>
      <c r="Q227" s="71"/>
      <c r="R227" s="82"/>
      <c r="S227" s="72" t="str">
        <f t="shared" si="162"/>
        <v/>
      </c>
      <c r="T227" s="72" t="str">
        <f t="shared" si="163"/>
        <v/>
      </c>
      <c r="U227" s="72" t="str">
        <f t="shared" si="164"/>
        <v/>
      </c>
      <c r="V227" s="72" t="str">
        <f>IF(ISBLANK(R227), "", (POWER(R227/VLOOKUP(U227,Anthro_Calc!C:P,13,FALSE),VLOOKUP(U227,Anthro_Calc!C:P,12,FALSE))-1) / (VLOOKUP(U227,Anthro_Calc!C:P,14,FALSE)*VLOOKUP(U227,Anthro_Calc!C:P,12,FALSE)))</f>
        <v/>
      </c>
      <c r="W227" s="72" t="str">
        <f>IF(ISBLANK(R227), "", -3 + (R227 -VLOOKUP(U227,Anthro_Calc!C:P,4,FALSE)) / (VLOOKUP(U227,Anthro_Calc!C:P,5,FALSE) - VLOOKUP(U227,Anthro_Calc!C:P,4,FALSE)))</f>
        <v/>
      </c>
      <c r="X227" s="72" t="str">
        <f>IF(ISBLANK(R227), "", 3 + (R227 -VLOOKUP(U227,Anthro_Calc!C:P,10,FALSE)) / (VLOOKUP(U227,Anthro_Calc!C:P,10,FALSE) - VLOOKUP(U227,Anthro_Calc!C:P,9,FALSE)))</f>
        <v/>
      </c>
      <c r="Y227" s="120" t="str">
        <f t="shared" si="165"/>
        <v/>
      </c>
      <c r="Z227" s="117" t="str">
        <f t="shared" si="166"/>
        <v/>
      </c>
      <c r="AA227" s="104" t="str">
        <f t="shared" si="167"/>
        <v/>
      </c>
      <c r="AB227" s="71"/>
      <c r="AC227" s="74"/>
      <c r="AD227" s="78"/>
      <c r="AE227" s="75" t="str">
        <f t="shared" si="168"/>
        <v/>
      </c>
      <c r="AF227" s="72">
        <f t="shared" si="169"/>
        <v>0</v>
      </c>
      <c r="AG227" s="72">
        <f t="shared" si="170"/>
        <v>0</v>
      </c>
      <c r="AH227" s="72" t="str">
        <f t="shared" si="171"/>
        <v>0</v>
      </c>
      <c r="AI227" s="72" t="str">
        <f>IF(ISBLANK(AD227), "", (POWER(AD227/VLOOKUP(AH227,Anthro_Calc!C:P,13,FALSE),VLOOKUP(AH227,Anthro_Calc!C:P,12,FALSE))-1) / (VLOOKUP(AH227,Anthro_Calc!C:P,14,FALSE)*VLOOKUP(AH227,Anthro_Calc!C:P,12,FALSE)))</f>
        <v/>
      </c>
      <c r="AJ227" s="72" t="str">
        <f>IF(ISBLANK(AD227), "", -3 + (AD227 -VLOOKUP(AH227,Anthro_Calc!C:P,4,FALSE)) / (VLOOKUP(AH227,Anthro_Calc!C:P,5,FALSE) - VLOOKUP(AH227,Anthro_Calc!C:P,4,FALSE)))</f>
        <v/>
      </c>
      <c r="AK227" s="72" t="str">
        <f>IF(ISBLANK(AD227), "", 3 + (AD227 -VLOOKUP(AH227,Anthro_Calc!C:P,10,FALSE)) / (VLOOKUP(AH227,Anthro_Calc!C:P,10,FALSE) - VLOOKUP(AH227,Anthro_Calc!C:P,9,FALSE)))</f>
        <v/>
      </c>
      <c r="AL227" s="120" t="str">
        <f t="shared" si="172"/>
        <v/>
      </c>
      <c r="AM227" s="117" t="str">
        <f t="shared" si="173"/>
        <v/>
      </c>
      <c r="AN227" s="104" t="str">
        <f t="shared" si="174"/>
        <v/>
      </c>
      <c r="AO227" s="76" t="str">
        <f t="shared" si="151"/>
        <v/>
      </c>
      <c r="AP227" s="77"/>
      <c r="AQ227" s="77" t="str">
        <f t="shared" si="175"/>
        <v/>
      </c>
      <c r="AR227" s="71"/>
      <c r="AS227" s="74"/>
      <c r="AT227" s="82"/>
      <c r="AU227" s="75" t="str">
        <f t="shared" si="152"/>
        <v/>
      </c>
      <c r="AV227" s="72">
        <f t="shared" si="176"/>
        <v>0</v>
      </c>
      <c r="AW227" s="72">
        <f t="shared" si="177"/>
        <v>0</v>
      </c>
      <c r="AX227" s="72" t="str">
        <f t="shared" si="178"/>
        <v>0</v>
      </c>
      <c r="AY227" s="72" t="str">
        <f>IF(ISBLANK(AT227), "", (POWER(AT227/VLOOKUP(AX227,Anthro_Calc!C:P,13,FALSE),VLOOKUP(AX227,Anthro_Calc!C:P,12,FALSE))-1) / (VLOOKUP(AX227,Anthro_Calc!C:P,14,FALSE)*VLOOKUP(AX227,Anthro_Calc!C:P,12,FALSE)))</f>
        <v/>
      </c>
      <c r="AZ227" s="72" t="str">
        <f>IF(ISBLANK(AT227), "", -3 + (AT227 -VLOOKUP(AX227,Anthro_Calc!C:P,4,FALSE)) / (VLOOKUP(AX227,Anthro_Calc!C:P,5,FALSE) - VLOOKUP(AX227,Anthro_Calc!C:P,4,FALSE)))</f>
        <v/>
      </c>
      <c r="BA227" s="72" t="str">
        <f>IF(ISBLANK(AT227), "", 3 + (AT227 -VLOOKUP(AX227,Anthro_Calc!C:P,10,FALSE)) / (VLOOKUP(AX227,Anthro_Calc!C:P,10,FALSE) - VLOOKUP(AX227,Anthro_Calc!C:P,9,FALSE)))</f>
        <v/>
      </c>
      <c r="BB227" s="120" t="str">
        <f t="shared" si="179"/>
        <v/>
      </c>
      <c r="BC227" s="117" t="str">
        <f t="shared" si="180"/>
        <v/>
      </c>
      <c r="BD227" s="104" t="str">
        <f t="shared" si="153"/>
        <v/>
      </c>
      <c r="BE227" s="76" t="str">
        <f t="shared" si="154"/>
        <v/>
      </c>
      <c r="BF227" s="73" t="str">
        <f t="shared" si="181"/>
        <v/>
      </c>
      <c r="BG227" s="73" t="str">
        <f t="shared" si="155"/>
        <v/>
      </c>
      <c r="BH227" s="77"/>
      <c r="BI227" s="133"/>
      <c r="BJ227" s="71"/>
      <c r="BK227" s="74"/>
      <c r="BL227" s="78"/>
      <c r="BM227" s="75" t="str">
        <f t="shared" si="156"/>
        <v/>
      </c>
      <c r="BN227" s="72">
        <f t="shared" si="182"/>
        <v>0</v>
      </c>
      <c r="BO227" s="72">
        <f t="shared" si="199"/>
        <v>0</v>
      </c>
      <c r="BP227" s="72" t="str">
        <f t="shared" si="183"/>
        <v>0</v>
      </c>
      <c r="BQ227" s="72" t="str">
        <f>IF(ISBLANK(BL227), "", (POWER(BL227/VLOOKUP(BP227,Anthro_Calc!C:P,13,FALSE),VLOOKUP(BP227,Anthro_Calc!C:P,12,FALSE))-1) / (VLOOKUP(BP227,Anthro_Calc!C:P,14,FALSE)*VLOOKUP(BP227,Anthro_Calc!C:P,12,FALSE)))</f>
        <v/>
      </c>
      <c r="BR227" s="72" t="str">
        <f>IF(ISBLANK(BL227), "", -3 + (BL227 -VLOOKUP(BP227,Anthro_Calc!C:P,4,FALSE)) / (VLOOKUP(BP227,Anthro_Calc!C:P,5,FALSE) - VLOOKUP(BP227,Anthro_Calc!C:P,4,FALSE)))</f>
        <v/>
      </c>
      <c r="BS227" s="72" t="str">
        <f>IF(ISBLANK(BL227), "", 3 + (BL227 -VLOOKUP(BP227,Anthro_Calc!C:P,10,FALSE)) / (VLOOKUP(BP227,Anthro_Calc!C:P,10,FALSE) - VLOOKUP(BP227,Anthro_Calc!C:P,9,FALSE)))</f>
        <v/>
      </c>
      <c r="BT227" s="120" t="str">
        <f t="shared" si="184"/>
        <v/>
      </c>
      <c r="BU227" s="117" t="str">
        <f t="shared" si="185"/>
        <v/>
      </c>
      <c r="BV227" s="104" t="str">
        <f t="shared" si="186"/>
        <v/>
      </c>
      <c r="BW227" s="73" t="str">
        <f t="shared" si="157"/>
        <v/>
      </c>
      <c r="BX227" s="77"/>
      <c r="BY227" s="73" t="str">
        <f>IF(ISBLANK(BL227), "", VLOOKUP(Z227&amp;" "&amp;BV227&amp;" "&amp;BW227,Graduation_Criteria!$D$2:$E$34,2,FALSE))</f>
        <v/>
      </c>
      <c r="BZ227" s="73" t="str">
        <f t="shared" si="158"/>
        <v/>
      </c>
      <c r="CA227" s="71"/>
      <c r="CB227" s="74"/>
      <c r="CC227" s="74"/>
      <c r="CD227" s="115" t="str">
        <f t="shared" si="159"/>
        <v/>
      </c>
      <c r="CE227" s="79">
        <f t="shared" si="187"/>
        <v>0</v>
      </c>
      <c r="CF227" s="79">
        <f t="shared" si="188"/>
        <v>0</v>
      </c>
      <c r="CG227" s="79" t="str">
        <f t="shared" si="189"/>
        <v>0</v>
      </c>
      <c r="CH227" s="79" t="str">
        <f>IF(ISBLANK(CC227), "", (POWER(CC227/VLOOKUP(CG227,Anthro_Calc!C:P,13,FALSE),VLOOKUP(CG227,Anthro_Calc!C:P,12,FALSE))-1) / (VLOOKUP(CG227,Anthro_Calc!C:P,14,FALSE)*VLOOKUP(CG227,Anthro_Calc!C:P,12,FALSE)))</f>
        <v/>
      </c>
      <c r="CI227" s="79" t="str">
        <f>IF(ISBLANK(CC227), "", -3 + (CC227 -VLOOKUP(CG227,Anthro_Calc!C:P,4,FALSE)) / (VLOOKUP(CG227,Anthro_Calc!C:P,5,FALSE) - VLOOKUP(CG227,Anthro_Calc!C:P,4,FALSE)))</f>
        <v/>
      </c>
      <c r="CJ227" s="79" t="str">
        <f>IF(ISBLANK(CC227), "", 3 + (CC227 -VLOOKUP(CG227,Anthro_Calc!C:P,10,FALSE)) / (VLOOKUP(CG227,Anthro_Calc!C:P,10,FALSE) - VLOOKUP(CG227,Anthro_Calc!C:P,9,FALSE)))</f>
        <v/>
      </c>
      <c r="CK227" s="129" t="str">
        <f t="shared" si="190"/>
        <v/>
      </c>
      <c r="CL227" s="117" t="str">
        <f t="shared" si="191"/>
        <v/>
      </c>
      <c r="CM227" s="104" t="str">
        <f t="shared" si="192"/>
        <v/>
      </c>
      <c r="CN227" s="77"/>
      <c r="CO227" s="71"/>
      <c r="CP227" s="74"/>
      <c r="CQ227" s="74"/>
      <c r="CR227" s="118" t="str">
        <f t="shared" si="160"/>
        <v/>
      </c>
      <c r="CS227" s="119">
        <f t="shared" si="193"/>
        <v>0</v>
      </c>
      <c r="CT227" s="119">
        <f t="shared" si="194"/>
        <v>0</v>
      </c>
      <c r="CU227" s="119" t="str">
        <f t="shared" si="195"/>
        <v>0</v>
      </c>
      <c r="CV227" s="119" t="str">
        <f>IF(ISBLANK(CQ227), "", (POWER(CQ227/VLOOKUP(CU227,Anthro_Calc!C:P,13,FALSE),VLOOKUP(CU227,Anthro_Calc!C:P,12,FALSE))-1) / (VLOOKUP(CU227,Anthro_Calc!C:P,14,FALSE)*VLOOKUP(CU227,Anthro_Calc!C:P,12,FALSE)))</f>
        <v/>
      </c>
      <c r="CW227" s="119" t="str">
        <f>IF(ISBLANK(CQ227), "", -3 + (CQ227 -VLOOKUP(CU227,Anthro_Calc!C:P,4,FALSE)) / (VLOOKUP(CU227,Anthro_Calc!C:P,5,FALSE) - VLOOKUP(CU227,Anthro_Calc!C:P,4,FALSE)))</f>
        <v/>
      </c>
      <c r="CX227" s="119" t="str">
        <f>IF(ISBLANK(CQ227), "", 3 + (CQ227 -VLOOKUP(CU227,Anthro_Calc!C:P,10,FALSE)) / (VLOOKUP(CU227,Anthro_Calc!C:P,10,FALSE) - VLOOKUP(CU227,Anthro_Calc!C:P,9,FALSE)))</f>
        <v/>
      </c>
      <c r="CY227" s="128" t="str">
        <f t="shared" si="196"/>
        <v/>
      </c>
      <c r="CZ227" s="117" t="str">
        <f t="shared" si="197"/>
        <v/>
      </c>
      <c r="DA227" s="104" t="str">
        <f t="shared" si="198"/>
        <v/>
      </c>
      <c r="DB227" s="135"/>
    </row>
    <row r="228" spans="1:106" s="80" customFormat="1" ht="15" customHeight="1">
      <c r="A228" s="134">
        <f t="shared" si="150"/>
        <v>224</v>
      </c>
      <c r="B228" s="66"/>
      <c r="C228" s="66"/>
      <c r="D228" s="66"/>
      <c r="E228" s="66"/>
      <c r="F228" s="66"/>
      <c r="G228" s="66"/>
      <c r="H228" s="66"/>
      <c r="I228" s="66"/>
      <c r="J228" s="66"/>
      <c r="K228" s="66"/>
      <c r="L228" s="66"/>
      <c r="M228" s="71"/>
      <c r="N228" s="69" t="str">
        <f t="shared" ca="1" si="161"/>
        <v/>
      </c>
      <c r="O228" s="70"/>
      <c r="P228" s="70"/>
      <c r="Q228" s="71"/>
      <c r="R228" s="82"/>
      <c r="S228" s="72" t="str">
        <f t="shared" si="162"/>
        <v/>
      </c>
      <c r="T228" s="72" t="str">
        <f t="shared" si="163"/>
        <v/>
      </c>
      <c r="U228" s="72" t="str">
        <f t="shared" si="164"/>
        <v/>
      </c>
      <c r="V228" s="72" t="str">
        <f>IF(ISBLANK(R228), "", (POWER(R228/VLOOKUP(U228,Anthro_Calc!C:P,13,FALSE),VLOOKUP(U228,Anthro_Calc!C:P,12,FALSE))-1) / (VLOOKUP(U228,Anthro_Calc!C:P,14,FALSE)*VLOOKUP(U228,Anthro_Calc!C:P,12,FALSE)))</f>
        <v/>
      </c>
      <c r="W228" s="72" t="str">
        <f>IF(ISBLANK(R228), "", -3 + (R228 -VLOOKUP(U228,Anthro_Calc!C:P,4,FALSE)) / (VLOOKUP(U228,Anthro_Calc!C:P,5,FALSE) - VLOOKUP(U228,Anthro_Calc!C:P,4,FALSE)))</f>
        <v/>
      </c>
      <c r="X228" s="72" t="str">
        <f>IF(ISBLANK(R228), "", 3 + (R228 -VLOOKUP(U228,Anthro_Calc!C:P,10,FALSE)) / (VLOOKUP(U228,Anthro_Calc!C:P,10,FALSE) - VLOOKUP(U228,Anthro_Calc!C:P,9,FALSE)))</f>
        <v/>
      </c>
      <c r="Y228" s="120" t="str">
        <f t="shared" si="165"/>
        <v/>
      </c>
      <c r="Z228" s="117" t="str">
        <f t="shared" si="166"/>
        <v/>
      </c>
      <c r="AA228" s="104" t="str">
        <f t="shared" si="167"/>
        <v/>
      </c>
      <c r="AB228" s="71"/>
      <c r="AC228" s="74"/>
      <c r="AD228" s="78"/>
      <c r="AE228" s="75" t="str">
        <f t="shared" si="168"/>
        <v/>
      </c>
      <c r="AF228" s="72">
        <f t="shared" si="169"/>
        <v>0</v>
      </c>
      <c r="AG228" s="72">
        <f t="shared" si="170"/>
        <v>0</v>
      </c>
      <c r="AH228" s="72" t="str">
        <f t="shared" si="171"/>
        <v>0</v>
      </c>
      <c r="AI228" s="72" t="str">
        <f>IF(ISBLANK(AD228), "", (POWER(AD228/VLOOKUP(AH228,Anthro_Calc!C:P,13,FALSE),VLOOKUP(AH228,Anthro_Calc!C:P,12,FALSE))-1) / (VLOOKUP(AH228,Anthro_Calc!C:P,14,FALSE)*VLOOKUP(AH228,Anthro_Calc!C:P,12,FALSE)))</f>
        <v/>
      </c>
      <c r="AJ228" s="72" t="str">
        <f>IF(ISBLANK(AD228), "", -3 + (AD228 -VLOOKUP(AH228,Anthro_Calc!C:P,4,FALSE)) / (VLOOKUP(AH228,Anthro_Calc!C:P,5,FALSE) - VLOOKUP(AH228,Anthro_Calc!C:P,4,FALSE)))</f>
        <v/>
      </c>
      <c r="AK228" s="72" t="str">
        <f>IF(ISBLANK(AD228), "", 3 + (AD228 -VLOOKUP(AH228,Anthro_Calc!C:P,10,FALSE)) / (VLOOKUP(AH228,Anthro_Calc!C:P,10,FALSE) - VLOOKUP(AH228,Anthro_Calc!C:P,9,FALSE)))</f>
        <v/>
      </c>
      <c r="AL228" s="120" t="str">
        <f t="shared" si="172"/>
        <v/>
      </c>
      <c r="AM228" s="117" t="str">
        <f t="shared" si="173"/>
        <v/>
      </c>
      <c r="AN228" s="104" t="str">
        <f t="shared" si="174"/>
        <v/>
      </c>
      <c r="AO228" s="76" t="str">
        <f t="shared" si="151"/>
        <v/>
      </c>
      <c r="AP228" s="77"/>
      <c r="AQ228" s="77" t="str">
        <f t="shared" si="175"/>
        <v/>
      </c>
      <c r="AR228" s="71"/>
      <c r="AS228" s="74"/>
      <c r="AT228" s="82"/>
      <c r="AU228" s="75" t="str">
        <f t="shared" si="152"/>
        <v/>
      </c>
      <c r="AV228" s="72">
        <f t="shared" si="176"/>
        <v>0</v>
      </c>
      <c r="AW228" s="72">
        <f t="shared" si="177"/>
        <v>0</v>
      </c>
      <c r="AX228" s="72" t="str">
        <f t="shared" si="178"/>
        <v>0</v>
      </c>
      <c r="AY228" s="72" t="str">
        <f>IF(ISBLANK(AT228), "", (POWER(AT228/VLOOKUP(AX228,Anthro_Calc!C:P,13,FALSE),VLOOKUP(AX228,Anthro_Calc!C:P,12,FALSE))-1) / (VLOOKUP(AX228,Anthro_Calc!C:P,14,FALSE)*VLOOKUP(AX228,Anthro_Calc!C:P,12,FALSE)))</f>
        <v/>
      </c>
      <c r="AZ228" s="72" t="str">
        <f>IF(ISBLANK(AT228), "", -3 + (AT228 -VLOOKUP(AX228,Anthro_Calc!C:P,4,FALSE)) / (VLOOKUP(AX228,Anthro_Calc!C:P,5,FALSE) - VLOOKUP(AX228,Anthro_Calc!C:P,4,FALSE)))</f>
        <v/>
      </c>
      <c r="BA228" s="72" t="str">
        <f>IF(ISBLANK(AT228), "", 3 + (AT228 -VLOOKUP(AX228,Anthro_Calc!C:P,10,FALSE)) / (VLOOKUP(AX228,Anthro_Calc!C:P,10,FALSE) - VLOOKUP(AX228,Anthro_Calc!C:P,9,FALSE)))</f>
        <v/>
      </c>
      <c r="BB228" s="120" t="str">
        <f t="shared" si="179"/>
        <v/>
      </c>
      <c r="BC228" s="117" t="str">
        <f t="shared" si="180"/>
        <v/>
      </c>
      <c r="BD228" s="104" t="str">
        <f t="shared" si="153"/>
        <v/>
      </c>
      <c r="BE228" s="76" t="str">
        <f t="shared" si="154"/>
        <v/>
      </c>
      <c r="BF228" s="73" t="str">
        <f t="shared" si="181"/>
        <v/>
      </c>
      <c r="BG228" s="73" t="str">
        <f t="shared" si="155"/>
        <v/>
      </c>
      <c r="BH228" s="77"/>
      <c r="BI228" s="133"/>
      <c r="BJ228" s="71"/>
      <c r="BK228" s="74"/>
      <c r="BL228" s="78"/>
      <c r="BM228" s="75" t="str">
        <f t="shared" si="156"/>
        <v/>
      </c>
      <c r="BN228" s="72">
        <f t="shared" si="182"/>
        <v>0</v>
      </c>
      <c r="BO228" s="72">
        <f t="shared" si="199"/>
        <v>0</v>
      </c>
      <c r="BP228" s="72" t="str">
        <f t="shared" si="183"/>
        <v>0</v>
      </c>
      <c r="BQ228" s="72" t="str">
        <f>IF(ISBLANK(BL228), "", (POWER(BL228/VLOOKUP(BP228,Anthro_Calc!C:P,13,FALSE),VLOOKUP(BP228,Anthro_Calc!C:P,12,FALSE))-1) / (VLOOKUP(BP228,Anthro_Calc!C:P,14,FALSE)*VLOOKUP(BP228,Anthro_Calc!C:P,12,FALSE)))</f>
        <v/>
      </c>
      <c r="BR228" s="72" t="str">
        <f>IF(ISBLANK(BL228), "", -3 + (BL228 -VLOOKUP(BP228,Anthro_Calc!C:P,4,FALSE)) / (VLOOKUP(BP228,Anthro_Calc!C:P,5,FALSE) - VLOOKUP(BP228,Anthro_Calc!C:P,4,FALSE)))</f>
        <v/>
      </c>
      <c r="BS228" s="72" t="str">
        <f>IF(ISBLANK(BL228), "", 3 + (BL228 -VLOOKUP(BP228,Anthro_Calc!C:P,10,FALSE)) / (VLOOKUP(BP228,Anthro_Calc!C:P,10,FALSE) - VLOOKUP(BP228,Anthro_Calc!C:P,9,FALSE)))</f>
        <v/>
      </c>
      <c r="BT228" s="120" t="str">
        <f t="shared" si="184"/>
        <v/>
      </c>
      <c r="BU228" s="117" t="str">
        <f t="shared" si="185"/>
        <v/>
      </c>
      <c r="BV228" s="104" t="str">
        <f t="shared" si="186"/>
        <v/>
      </c>
      <c r="BW228" s="73" t="str">
        <f t="shared" si="157"/>
        <v/>
      </c>
      <c r="BX228" s="77"/>
      <c r="BY228" s="73" t="str">
        <f>IF(ISBLANK(BL228), "", VLOOKUP(Z228&amp;" "&amp;BV228&amp;" "&amp;BW228,Graduation_Criteria!$D$2:$E$34,2,FALSE))</f>
        <v/>
      </c>
      <c r="BZ228" s="73" t="str">
        <f t="shared" si="158"/>
        <v/>
      </c>
      <c r="CA228" s="71"/>
      <c r="CB228" s="74"/>
      <c r="CC228" s="74"/>
      <c r="CD228" s="115" t="str">
        <f t="shared" si="159"/>
        <v/>
      </c>
      <c r="CE228" s="79">
        <f t="shared" si="187"/>
        <v>0</v>
      </c>
      <c r="CF228" s="79">
        <f t="shared" si="188"/>
        <v>0</v>
      </c>
      <c r="CG228" s="79" t="str">
        <f t="shared" si="189"/>
        <v>0</v>
      </c>
      <c r="CH228" s="79" t="str">
        <f>IF(ISBLANK(CC228), "", (POWER(CC228/VLOOKUP(CG228,Anthro_Calc!C:P,13,FALSE),VLOOKUP(CG228,Anthro_Calc!C:P,12,FALSE))-1) / (VLOOKUP(CG228,Anthro_Calc!C:P,14,FALSE)*VLOOKUP(CG228,Anthro_Calc!C:P,12,FALSE)))</f>
        <v/>
      </c>
      <c r="CI228" s="79" t="str">
        <f>IF(ISBLANK(CC228), "", -3 + (CC228 -VLOOKUP(CG228,Anthro_Calc!C:P,4,FALSE)) / (VLOOKUP(CG228,Anthro_Calc!C:P,5,FALSE) - VLOOKUP(CG228,Anthro_Calc!C:P,4,FALSE)))</f>
        <v/>
      </c>
      <c r="CJ228" s="79" t="str">
        <f>IF(ISBLANK(CC228), "", 3 + (CC228 -VLOOKUP(CG228,Anthro_Calc!C:P,10,FALSE)) / (VLOOKUP(CG228,Anthro_Calc!C:P,10,FALSE) - VLOOKUP(CG228,Anthro_Calc!C:P,9,FALSE)))</f>
        <v/>
      </c>
      <c r="CK228" s="129" t="str">
        <f t="shared" si="190"/>
        <v/>
      </c>
      <c r="CL228" s="117" t="str">
        <f t="shared" si="191"/>
        <v/>
      </c>
      <c r="CM228" s="104" t="str">
        <f t="shared" si="192"/>
        <v/>
      </c>
      <c r="CN228" s="77"/>
      <c r="CO228" s="71"/>
      <c r="CP228" s="74"/>
      <c r="CQ228" s="74"/>
      <c r="CR228" s="118" t="str">
        <f t="shared" si="160"/>
        <v/>
      </c>
      <c r="CS228" s="119">
        <f t="shared" si="193"/>
        <v>0</v>
      </c>
      <c r="CT228" s="119">
        <f t="shared" si="194"/>
        <v>0</v>
      </c>
      <c r="CU228" s="119" t="str">
        <f t="shared" si="195"/>
        <v>0</v>
      </c>
      <c r="CV228" s="119" t="str">
        <f>IF(ISBLANK(CQ228), "", (POWER(CQ228/VLOOKUP(CU228,Anthro_Calc!C:P,13,FALSE),VLOOKUP(CU228,Anthro_Calc!C:P,12,FALSE))-1) / (VLOOKUP(CU228,Anthro_Calc!C:P,14,FALSE)*VLOOKUP(CU228,Anthro_Calc!C:P,12,FALSE)))</f>
        <v/>
      </c>
      <c r="CW228" s="119" t="str">
        <f>IF(ISBLANK(CQ228), "", -3 + (CQ228 -VLOOKUP(CU228,Anthro_Calc!C:P,4,FALSE)) / (VLOOKUP(CU228,Anthro_Calc!C:P,5,FALSE) - VLOOKUP(CU228,Anthro_Calc!C:P,4,FALSE)))</f>
        <v/>
      </c>
      <c r="CX228" s="119" t="str">
        <f>IF(ISBLANK(CQ228), "", 3 + (CQ228 -VLOOKUP(CU228,Anthro_Calc!C:P,10,FALSE)) / (VLOOKUP(CU228,Anthro_Calc!C:P,10,FALSE) - VLOOKUP(CU228,Anthro_Calc!C:P,9,FALSE)))</f>
        <v/>
      </c>
      <c r="CY228" s="128" t="str">
        <f t="shared" si="196"/>
        <v/>
      </c>
      <c r="CZ228" s="117" t="str">
        <f t="shared" si="197"/>
        <v/>
      </c>
      <c r="DA228" s="104" t="str">
        <f t="shared" si="198"/>
        <v/>
      </c>
      <c r="DB228" s="135"/>
    </row>
    <row r="229" spans="1:106" s="80" customFormat="1" ht="15" customHeight="1">
      <c r="A229" s="134">
        <f t="shared" si="150"/>
        <v>225</v>
      </c>
      <c r="B229" s="66"/>
      <c r="C229" s="66"/>
      <c r="D229" s="66"/>
      <c r="E229" s="66"/>
      <c r="F229" s="66"/>
      <c r="G229" s="66"/>
      <c r="H229" s="66"/>
      <c r="I229" s="66"/>
      <c r="J229" s="66"/>
      <c r="K229" s="66"/>
      <c r="L229" s="66"/>
      <c r="M229" s="71"/>
      <c r="N229" s="69" t="str">
        <f t="shared" ca="1" si="161"/>
        <v/>
      </c>
      <c r="O229" s="70"/>
      <c r="P229" s="70"/>
      <c r="Q229" s="71"/>
      <c r="R229" s="82"/>
      <c r="S229" s="72" t="str">
        <f t="shared" si="162"/>
        <v/>
      </c>
      <c r="T229" s="72" t="str">
        <f t="shared" si="163"/>
        <v/>
      </c>
      <c r="U229" s="72" t="str">
        <f t="shared" si="164"/>
        <v/>
      </c>
      <c r="V229" s="72" t="str">
        <f>IF(ISBLANK(R229), "", (POWER(R229/VLOOKUP(U229,Anthro_Calc!C:P,13,FALSE),VLOOKUP(U229,Anthro_Calc!C:P,12,FALSE))-1) / (VLOOKUP(U229,Anthro_Calc!C:P,14,FALSE)*VLOOKUP(U229,Anthro_Calc!C:P,12,FALSE)))</f>
        <v/>
      </c>
      <c r="W229" s="72" t="str">
        <f>IF(ISBLANK(R229), "", -3 + (R229 -VLOOKUP(U229,Anthro_Calc!C:P,4,FALSE)) / (VLOOKUP(U229,Anthro_Calc!C:P,5,FALSE) - VLOOKUP(U229,Anthro_Calc!C:P,4,FALSE)))</f>
        <v/>
      </c>
      <c r="X229" s="72" t="str">
        <f>IF(ISBLANK(R229), "", 3 + (R229 -VLOOKUP(U229,Anthro_Calc!C:P,10,FALSE)) / (VLOOKUP(U229,Anthro_Calc!C:P,10,FALSE) - VLOOKUP(U229,Anthro_Calc!C:P,9,FALSE)))</f>
        <v/>
      </c>
      <c r="Y229" s="120" t="str">
        <f t="shared" si="165"/>
        <v/>
      </c>
      <c r="Z229" s="117" t="str">
        <f t="shared" si="166"/>
        <v/>
      </c>
      <c r="AA229" s="104" t="str">
        <f t="shared" si="167"/>
        <v/>
      </c>
      <c r="AB229" s="71"/>
      <c r="AC229" s="74"/>
      <c r="AD229" s="78"/>
      <c r="AE229" s="75" t="str">
        <f t="shared" si="168"/>
        <v/>
      </c>
      <c r="AF229" s="72">
        <f t="shared" si="169"/>
        <v>0</v>
      </c>
      <c r="AG229" s="72">
        <f t="shared" si="170"/>
        <v>0</v>
      </c>
      <c r="AH229" s="72" t="str">
        <f t="shared" si="171"/>
        <v>0</v>
      </c>
      <c r="AI229" s="72" t="str">
        <f>IF(ISBLANK(AD229), "", (POWER(AD229/VLOOKUP(AH229,Anthro_Calc!C:P,13,FALSE),VLOOKUP(AH229,Anthro_Calc!C:P,12,FALSE))-1) / (VLOOKUP(AH229,Anthro_Calc!C:P,14,FALSE)*VLOOKUP(AH229,Anthro_Calc!C:P,12,FALSE)))</f>
        <v/>
      </c>
      <c r="AJ229" s="72" t="str">
        <f>IF(ISBLANK(AD229), "", -3 + (AD229 -VLOOKUP(AH229,Anthro_Calc!C:P,4,FALSE)) / (VLOOKUP(AH229,Anthro_Calc!C:P,5,FALSE) - VLOOKUP(AH229,Anthro_Calc!C:P,4,FALSE)))</f>
        <v/>
      </c>
      <c r="AK229" s="72" t="str">
        <f>IF(ISBLANK(AD229), "", 3 + (AD229 -VLOOKUP(AH229,Anthro_Calc!C:P,10,FALSE)) / (VLOOKUP(AH229,Anthro_Calc!C:P,10,FALSE) - VLOOKUP(AH229,Anthro_Calc!C:P,9,FALSE)))</f>
        <v/>
      </c>
      <c r="AL229" s="120" t="str">
        <f t="shared" si="172"/>
        <v/>
      </c>
      <c r="AM229" s="117" t="str">
        <f t="shared" si="173"/>
        <v/>
      </c>
      <c r="AN229" s="104" t="str">
        <f t="shared" si="174"/>
        <v/>
      </c>
      <c r="AO229" s="76" t="str">
        <f t="shared" si="151"/>
        <v/>
      </c>
      <c r="AP229" s="77"/>
      <c r="AQ229" s="77" t="str">
        <f t="shared" si="175"/>
        <v/>
      </c>
      <c r="AR229" s="71"/>
      <c r="AS229" s="74"/>
      <c r="AT229" s="82"/>
      <c r="AU229" s="75" t="str">
        <f t="shared" si="152"/>
        <v/>
      </c>
      <c r="AV229" s="72">
        <f t="shared" si="176"/>
        <v>0</v>
      </c>
      <c r="AW229" s="72">
        <f t="shared" si="177"/>
        <v>0</v>
      </c>
      <c r="AX229" s="72" t="str">
        <f t="shared" si="178"/>
        <v>0</v>
      </c>
      <c r="AY229" s="72" t="str">
        <f>IF(ISBLANK(AT229), "", (POWER(AT229/VLOOKUP(AX229,Anthro_Calc!C:P,13,FALSE),VLOOKUP(AX229,Anthro_Calc!C:P,12,FALSE))-1) / (VLOOKUP(AX229,Anthro_Calc!C:P,14,FALSE)*VLOOKUP(AX229,Anthro_Calc!C:P,12,FALSE)))</f>
        <v/>
      </c>
      <c r="AZ229" s="72" t="str">
        <f>IF(ISBLANK(AT229), "", -3 + (AT229 -VLOOKUP(AX229,Anthro_Calc!C:P,4,FALSE)) / (VLOOKUP(AX229,Anthro_Calc!C:P,5,FALSE) - VLOOKUP(AX229,Anthro_Calc!C:P,4,FALSE)))</f>
        <v/>
      </c>
      <c r="BA229" s="72" t="str">
        <f>IF(ISBLANK(AT229), "", 3 + (AT229 -VLOOKUP(AX229,Anthro_Calc!C:P,10,FALSE)) / (VLOOKUP(AX229,Anthro_Calc!C:P,10,FALSE) - VLOOKUP(AX229,Anthro_Calc!C:P,9,FALSE)))</f>
        <v/>
      </c>
      <c r="BB229" s="120" t="str">
        <f t="shared" si="179"/>
        <v/>
      </c>
      <c r="BC229" s="117" t="str">
        <f t="shared" si="180"/>
        <v/>
      </c>
      <c r="BD229" s="104" t="str">
        <f t="shared" si="153"/>
        <v/>
      </c>
      <c r="BE229" s="76" t="str">
        <f t="shared" si="154"/>
        <v/>
      </c>
      <c r="BF229" s="73" t="str">
        <f t="shared" si="181"/>
        <v/>
      </c>
      <c r="BG229" s="73" t="str">
        <f t="shared" si="155"/>
        <v/>
      </c>
      <c r="BH229" s="77"/>
      <c r="BI229" s="133"/>
      <c r="BJ229" s="71"/>
      <c r="BK229" s="74"/>
      <c r="BL229" s="78"/>
      <c r="BM229" s="75" t="str">
        <f t="shared" si="156"/>
        <v/>
      </c>
      <c r="BN229" s="72">
        <f t="shared" si="182"/>
        <v>0</v>
      </c>
      <c r="BO229" s="72">
        <f t="shared" si="199"/>
        <v>0</v>
      </c>
      <c r="BP229" s="72" t="str">
        <f t="shared" si="183"/>
        <v>0</v>
      </c>
      <c r="BQ229" s="72" t="str">
        <f>IF(ISBLANK(BL229), "", (POWER(BL229/VLOOKUP(BP229,Anthro_Calc!C:P,13,FALSE),VLOOKUP(BP229,Anthro_Calc!C:P,12,FALSE))-1) / (VLOOKUP(BP229,Anthro_Calc!C:P,14,FALSE)*VLOOKUP(BP229,Anthro_Calc!C:P,12,FALSE)))</f>
        <v/>
      </c>
      <c r="BR229" s="72" t="str">
        <f>IF(ISBLANK(BL229), "", -3 + (BL229 -VLOOKUP(BP229,Anthro_Calc!C:P,4,FALSE)) / (VLOOKUP(BP229,Anthro_Calc!C:P,5,FALSE) - VLOOKUP(BP229,Anthro_Calc!C:P,4,FALSE)))</f>
        <v/>
      </c>
      <c r="BS229" s="72" t="str">
        <f>IF(ISBLANK(BL229), "", 3 + (BL229 -VLOOKUP(BP229,Anthro_Calc!C:P,10,FALSE)) / (VLOOKUP(BP229,Anthro_Calc!C:P,10,FALSE) - VLOOKUP(BP229,Anthro_Calc!C:P,9,FALSE)))</f>
        <v/>
      </c>
      <c r="BT229" s="120" t="str">
        <f t="shared" si="184"/>
        <v/>
      </c>
      <c r="BU229" s="117" t="str">
        <f t="shared" si="185"/>
        <v/>
      </c>
      <c r="BV229" s="104" t="str">
        <f t="shared" si="186"/>
        <v/>
      </c>
      <c r="BW229" s="73" t="str">
        <f t="shared" si="157"/>
        <v/>
      </c>
      <c r="BX229" s="77"/>
      <c r="BY229" s="73" t="str">
        <f>IF(ISBLANK(BL229), "", VLOOKUP(Z229&amp;" "&amp;BV229&amp;" "&amp;BW229,Graduation_Criteria!$D$2:$E$34,2,FALSE))</f>
        <v/>
      </c>
      <c r="BZ229" s="73" t="str">
        <f t="shared" si="158"/>
        <v/>
      </c>
      <c r="CA229" s="71"/>
      <c r="CB229" s="74"/>
      <c r="CC229" s="74"/>
      <c r="CD229" s="115" t="str">
        <f t="shared" si="159"/>
        <v/>
      </c>
      <c r="CE229" s="79">
        <f t="shared" si="187"/>
        <v>0</v>
      </c>
      <c r="CF229" s="79">
        <f t="shared" si="188"/>
        <v>0</v>
      </c>
      <c r="CG229" s="79" t="str">
        <f t="shared" si="189"/>
        <v>0</v>
      </c>
      <c r="CH229" s="79" t="str">
        <f>IF(ISBLANK(CC229), "", (POWER(CC229/VLOOKUP(CG229,Anthro_Calc!C:P,13,FALSE),VLOOKUP(CG229,Anthro_Calc!C:P,12,FALSE))-1) / (VLOOKUP(CG229,Anthro_Calc!C:P,14,FALSE)*VLOOKUP(CG229,Anthro_Calc!C:P,12,FALSE)))</f>
        <v/>
      </c>
      <c r="CI229" s="79" t="str">
        <f>IF(ISBLANK(CC229), "", -3 + (CC229 -VLOOKUP(CG229,Anthro_Calc!C:P,4,FALSE)) / (VLOOKUP(CG229,Anthro_Calc!C:P,5,FALSE) - VLOOKUP(CG229,Anthro_Calc!C:P,4,FALSE)))</f>
        <v/>
      </c>
      <c r="CJ229" s="79" t="str">
        <f>IF(ISBLANK(CC229), "", 3 + (CC229 -VLOOKUP(CG229,Anthro_Calc!C:P,10,FALSE)) / (VLOOKUP(CG229,Anthro_Calc!C:P,10,FALSE) - VLOOKUP(CG229,Anthro_Calc!C:P,9,FALSE)))</f>
        <v/>
      </c>
      <c r="CK229" s="129" t="str">
        <f t="shared" si="190"/>
        <v/>
      </c>
      <c r="CL229" s="117" t="str">
        <f t="shared" si="191"/>
        <v/>
      </c>
      <c r="CM229" s="104" t="str">
        <f t="shared" si="192"/>
        <v/>
      </c>
      <c r="CN229" s="77"/>
      <c r="CO229" s="71"/>
      <c r="CP229" s="74"/>
      <c r="CQ229" s="74"/>
      <c r="CR229" s="118" t="str">
        <f t="shared" si="160"/>
        <v/>
      </c>
      <c r="CS229" s="119">
        <f t="shared" si="193"/>
        <v>0</v>
      </c>
      <c r="CT229" s="119">
        <f t="shared" si="194"/>
        <v>0</v>
      </c>
      <c r="CU229" s="119" t="str">
        <f t="shared" si="195"/>
        <v>0</v>
      </c>
      <c r="CV229" s="119" t="str">
        <f>IF(ISBLANK(CQ229), "", (POWER(CQ229/VLOOKUP(CU229,Anthro_Calc!C:P,13,FALSE),VLOOKUP(CU229,Anthro_Calc!C:P,12,FALSE))-1) / (VLOOKUP(CU229,Anthro_Calc!C:P,14,FALSE)*VLOOKUP(CU229,Anthro_Calc!C:P,12,FALSE)))</f>
        <v/>
      </c>
      <c r="CW229" s="119" t="str">
        <f>IF(ISBLANK(CQ229), "", -3 + (CQ229 -VLOOKUP(CU229,Anthro_Calc!C:P,4,FALSE)) / (VLOOKUP(CU229,Anthro_Calc!C:P,5,FALSE) - VLOOKUP(CU229,Anthro_Calc!C:P,4,FALSE)))</f>
        <v/>
      </c>
      <c r="CX229" s="119" t="str">
        <f>IF(ISBLANK(CQ229), "", 3 + (CQ229 -VLOOKUP(CU229,Anthro_Calc!C:P,10,FALSE)) / (VLOOKUP(CU229,Anthro_Calc!C:P,10,FALSE) - VLOOKUP(CU229,Anthro_Calc!C:P,9,FALSE)))</f>
        <v/>
      </c>
      <c r="CY229" s="128" t="str">
        <f t="shared" si="196"/>
        <v/>
      </c>
      <c r="CZ229" s="117" t="str">
        <f t="shared" si="197"/>
        <v/>
      </c>
      <c r="DA229" s="104" t="str">
        <f t="shared" si="198"/>
        <v/>
      </c>
      <c r="DB229" s="135"/>
    </row>
    <row r="230" spans="1:106" s="80" customFormat="1" ht="15" customHeight="1">
      <c r="A230" s="134">
        <f t="shared" si="150"/>
        <v>226</v>
      </c>
      <c r="B230" s="66"/>
      <c r="C230" s="66"/>
      <c r="D230" s="66"/>
      <c r="E230" s="66"/>
      <c r="F230" s="66"/>
      <c r="G230" s="66"/>
      <c r="H230" s="66"/>
      <c r="I230" s="66"/>
      <c r="J230" s="66"/>
      <c r="K230" s="66"/>
      <c r="L230" s="66"/>
      <c r="M230" s="71"/>
      <c r="N230" s="69" t="str">
        <f t="shared" ca="1" si="161"/>
        <v/>
      </c>
      <c r="O230" s="70"/>
      <c r="P230" s="70"/>
      <c r="Q230" s="71"/>
      <c r="R230" s="82"/>
      <c r="S230" s="72" t="str">
        <f t="shared" si="162"/>
        <v/>
      </c>
      <c r="T230" s="72" t="str">
        <f t="shared" si="163"/>
        <v/>
      </c>
      <c r="U230" s="72" t="str">
        <f t="shared" si="164"/>
        <v/>
      </c>
      <c r="V230" s="72" t="str">
        <f>IF(ISBLANK(R230), "", (POWER(R230/VLOOKUP(U230,Anthro_Calc!C:P,13,FALSE),VLOOKUP(U230,Anthro_Calc!C:P,12,FALSE))-1) / (VLOOKUP(U230,Anthro_Calc!C:P,14,FALSE)*VLOOKUP(U230,Anthro_Calc!C:P,12,FALSE)))</f>
        <v/>
      </c>
      <c r="W230" s="72" t="str">
        <f>IF(ISBLANK(R230), "", -3 + (R230 -VLOOKUP(U230,Anthro_Calc!C:P,4,FALSE)) / (VLOOKUP(U230,Anthro_Calc!C:P,5,FALSE) - VLOOKUP(U230,Anthro_Calc!C:P,4,FALSE)))</f>
        <v/>
      </c>
      <c r="X230" s="72" t="str">
        <f>IF(ISBLANK(R230), "", 3 + (R230 -VLOOKUP(U230,Anthro_Calc!C:P,10,FALSE)) / (VLOOKUP(U230,Anthro_Calc!C:P,10,FALSE) - VLOOKUP(U230,Anthro_Calc!C:P,9,FALSE)))</f>
        <v/>
      </c>
      <c r="Y230" s="120" t="str">
        <f t="shared" si="165"/>
        <v/>
      </c>
      <c r="Z230" s="117" t="str">
        <f t="shared" si="166"/>
        <v/>
      </c>
      <c r="AA230" s="104" t="str">
        <f t="shared" si="167"/>
        <v/>
      </c>
      <c r="AB230" s="71"/>
      <c r="AC230" s="74"/>
      <c r="AD230" s="78"/>
      <c r="AE230" s="75" t="str">
        <f t="shared" si="168"/>
        <v/>
      </c>
      <c r="AF230" s="72">
        <f t="shared" si="169"/>
        <v>0</v>
      </c>
      <c r="AG230" s="72">
        <f t="shared" si="170"/>
        <v>0</v>
      </c>
      <c r="AH230" s="72" t="str">
        <f t="shared" si="171"/>
        <v>0</v>
      </c>
      <c r="AI230" s="72" t="str">
        <f>IF(ISBLANK(AD230), "", (POWER(AD230/VLOOKUP(AH230,Anthro_Calc!C:P,13,FALSE),VLOOKUP(AH230,Anthro_Calc!C:P,12,FALSE))-1) / (VLOOKUP(AH230,Anthro_Calc!C:P,14,FALSE)*VLOOKUP(AH230,Anthro_Calc!C:P,12,FALSE)))</f>
        <v/>
      </c>
      <c r="AJ230" s="72" t="str">
        <f>IF(ISBLANK(AD230), "", -3 + (AD230 -VLOOKUP(AH230,Anthro_Calc!C:P,4,FALSE)) / (VLOOKUP(AH230,Anthro_Calc!C:P,5,FALSE) - VLOOKUP(AH230,Anthro_Calc!C:P,4,FALSE)))</f>
        <v/>
      </c>
      <c r="AK230" s="72" t="str">
        <f>IF(ISBLANK(AD230), "", 3 + (AD230 -VLOOKUP(AH230,Anthro_Calc!C:P,10,FALSE)) / (VLOOKUP(AH230,Anthro_Calc!C:P,10,FALSE) - VLOOKUP(AH230,Anthro_Calc!C:P,9,FALSE)))</f>
        <v/>
      </c>
      <c r="AL230" s="120" t="str">
        <f t="shared" si="172"/>
        <v/>
      </c>
      <c r="AM230" s="117" t="str">
        <f t="shared" si="173"/>
        <v/>
      </c>
      <c r="AN230" s="104" t="str">
        <f t="shared" si="174"/>
        <v/>
      </c>
      <c r="AO230" s="76" t="str">
        <f t="shared" si="151"/>
        <v/>
      </c>
      <c r="AP230" s="77"/>
      <c r="AQ230" s="77" t="str">
        <f t="shared" si="175"/>
        <v/>
      </c>
      <c r="AR230" s="71"/>
      <c r="AS230" s="74"/>
      <c r="AT230" s="82"/>
      <c r="AU230" s="75" t="str">
        <f t="shared" si="152"/>
        <v/>
      </c>
      <c r="AV230" s="72">
        <f t="shared" si="176"/>
        <v>0</v>
      </c>
      <c r="AW230" s="72">
        <f t="shared" si="177"/>
        <v>0</v>
      </c>
      <c r="AX230" s="72" t="str">
        <f t="shared" si="178"/>
        <v>0</v>
      </c>
      <c r="AY230" s="72" t="str">
        <f>IF(ISBLANK(AT230), "", (POWER(AT230/VLOOKUP(AX230,Anthro_Calc!C:P,13,FALSE),VLOOKUP(AX230,Anthro_Calc!C:P,12,FALSE))-1) / (VLOOKUP(AX230,Anthro_Calc!C:P,14,FALSE)*VLOOKUP(AX230,Anthro_Calc!C:P,12,FALSE)))</f>
        <v/>
      </c>
      <c r="AZ230" s="72" t="str">
        <f>IF(ISBLANK(AT230), "", -3 + (AT230 -VLOOKUP(AX230,Anthro_Calc!C:P,4,FALSE)) / (VLOOKUP(AX230,Anthro_Calc!C:P,5,FALSE) - VLOOKUP(AX230,Anthro_Calc!C:P,4,FALSE)))</f>
        <v/>
      </c>
      <c r="BA230" s="72" t="str">
        <f>IF(ISBLANK(AT230), "", 3 + (AT230 -VLOOKUP(AX230,Anthro_Calc!C:P,10,FALSE)) / (VLOOKUP(AX230,Anthro_Calc!C:P,10,FALSE) - VLOOKUP(AX230,Anthro_Calc!C:P,9,FALSE)))</f>
        <v/>
      </c>
      <c r="BB230" s="120" t="str">
        <f t="shared" si="179"/>
        <v/>
      </c>
      <c r="BC230" s="117" t="str">
        <f t="shared" si="180"/>
        <v/>
      </c>
      <c r="BD230" s="104" t="str">
        <f t="shared" si="153"/>
        <v/>
      </c>
      <c r="BE230" s="76" t="str">
        <f t="shared" si="154"/>
        <v/>
      </c>
      <c r="BF230" s="73" t="str">
        <f t="shared" si="181"/>
        <v/>
      </c>
      <c r="BG230" s="73" t="str">
        <f t="shared" si="155"/>
        <v/>
      </c>
      <c r="BH230" s="77"/>
      <c r="BI230" s="133"/>
      <c r="BJ230" s="71"/>
      <c r="BK230" s="74"/>
      <c r="BL230" s="78"/>
      <c r="BM230" s="75" t="str">
        <f t="shared" si="156"/>
        <v/>
      </c>
      <c r="BN230" s="72">
        <f t="shared" si="182"/>
        <v>0</v>
      </c>
      <c r="BO230" s="72">
        <f t="shared" si="199"/>
        <v>0</v>
      </c>
      <c r="BP230" s="72" t="str">
        <f t="shared" si="183"/>
        <v>0</v>
      </c>
      <c r="BQ230" s="72" t="str">
        <f>IF(ISBLANK(BL230), "", (POWER(BL230/VLOOKUP(BP230,Anthro_Calc!C:P,13,FALSE),VLOOKUP(BP230,Anthro_Calc!C:P,12,FALSE))-1) / (VLOOKUP(BP230,Anthro_Calc!C:P,14,FALSE)*VLOOKUP(BP230,Anthro_Calc!C:P,12,FALSE)))</f>
        <v/>
      </c>
      <c r="BR230" s="72" t="str">
        <f>IF(ISBLANK(BL230), "", -3 + (BL230 -VLOOKUP(BP230,Anthro_Calc!C:P,4,FALSE)) / (VLOOKUP(BP230,Anthro_Calc!C:P,5,FALSE) - VLOOKUP(BP230,Anthro_Calc!C:P,4,FALSE)))</f>
        <v/>
      </c>
      <c r="BS230" s="72" t="str">
        <f>IF(ISBLANK(BL230), "", 3 + (BL230 -VLOOKUP(BP230,Anthro_Calc!C:P,10,FALSE)) / (VLOOKUP(BP230,Anthro_Calc!C:P,10,FALSE) - VLOOKUP(BP230,Anthro_Calc!C:P,9,FALSE)))</f>
        <v/>
      </c>
      <c r="BT230" s="120" t="str">
        <f t="shared" si="184"/>
        <v/>
      </c>
      <c r="BU230" s="117" t="str">
        <f t="shared" si="185"/>
        <v/>
      </c>
      <c r="BV230" s="104" t="str">
        <f t="shared" si="186"/>
        <v/>
      </c>
      <c r="BW230" s="73" t="str">
        <f t="shared" si="157"/>
        <v/>
      </c>
      <c r="BX230" s="77"/>
      <c r="BY230" s="73" t="str">
        <f>IF(ISBLANK(BL230), "", VLOOKUP(Z230&amp;" "&amp;BV230&amp;" "&amp;BW230,Graduation_Criteria!$D$2:$E$34,2,FALSE))</f>
        <v/>
      </c>
      <c r="BZ230" s="73" t="str">
        <f t="shared" si="158"/>
        <v/>
      </c>
      <c r="CA230" s="71"/>
      <c r="CB230" s="74"/>
      <c r="CC230" s="74"/>
      <c r="CD230" s="115" t="str">
        <f t="shared" si="159"/>
        <v/>
      </c>
      <c r="CE230" s="79">
        <f t="shared" si="187"/>
        <v>0</v>
      </c>
      <c r="CF230" s="79">
        <f t="shared" si="188"/>
        <v>0</v>
      </c>
      <c r="CG230" s="79" t="str">
        <f t="shared" si="189"/>
        <v>0</v>
      </c>
      <c r="CH230" s="79" t="str">
        <f>IF(ISBLANK(CC230), "", (POWER(CC230/VLOOKUP(CG230,Anthro_Calc!C:P,13,FALSE),VLOOKUP(CG230,Anthro_Calc!C:P,12,FALSE))-1) / (VLOOKUP(CG230,Anthro_Calc!C:P,14,FALSE)*VLOOKUP(CG230,Anthro_Calc!C:P,12,FALSE)))</f>
        <v/>
      </c>
      <c r="CI230" s="79" t="str">
        <f>IF(ISBLANK(CC230), "", -3 + (CC230 -VLOOKUP(CG230,Anthro_Calc!C:P,4,FALSE)) / (VLOOKUP(CG230,Anthro_Calc!C:P,5,FALSE) - VLOOKUP(CG230,Anthro_Calc!C:P,4,FALSE)))</f>
        <v/>
      </c>
      <c r="CJ230" s="79" t="str">
        <f>IF(ISBLANK(CC230), "", 3 + (CC230 -VLOOKUP(CG230,Anthro_Calc!C:P,10,FALSE)) / (VLOOKUP(CG230,Anthro_Calc!C:P,10,FALSE) - VLOOKUP(CG230,Anthro_Calc!C:P,9,FALSE)))</f>
        <v/>
      </c>
      <c r="CK230" s="129" t="str">
        <f t="shared" si="190"/>
        <v/>
      </c>
      <c r="CL230" s="117" t="str">
        <f t="shared" si="191"/>
        <v/>
      </c>
      <c r="CM230" s="104" t="str">
        <f t="shared" si="192"/>
        <v/>
      </c>
      <c r="CN230" s="77"/>
      <c r="CO230" s="71"/>
      <c r="CP230" s="74"/>
      <c r="CQ230" s="74"/>
      <c r="CR230" s="118" t="str">
        <f t="shared" si="160"/>
        <v/>
      </c>
      <c r="CS230" s="119">
        <f t="shared" si="193"/>
        <v>0</v>
      </c>
      <c r="CT230" s="119">
        <f t="shared" si="194"/>
        <v>0</v>
      </c>
      <c r="CU230" s="119" t="str">
        <f t="shared" si="195"/>
        <v>0</v>
      </c>
      <c r="CV230" s="119" t="str">
        <f>IF(ISBLANK(CQ230), "", (POWER(CQ230/VLOOKUP(CU230,Anthro_Calc!C:P,13,FALSE),VLOOKUP(CU230,Anthro_Calc!C:P,12,FALSE))-1) / (VLOOKUP(CU230,Anthro_Calc!C:P,14,FALSE)*VLOOKUP(CU230,Anthro_Calc!C:P,12,FALSE)))</f>
        <v/>
      </c>
      <c r="CW230" s="119" t="str">
        <f>IF(ISBLANK(CQ230), "", -3 + (CQ230 -VLOOKUP(CU230,Anthro_Calc!C:P,4,FALSE)) / (VLOOKUP(CU230,Anthro_Calc!C:P,5,FALSE) - VLOOKUP(CU230,Anthro_Calc!C:P,4,FALSE)))</f>
        <v/>
      </c>
      <c r="CX230" s="119" t="str">
        <f>IF(ISBLANK(CQ230), "", 3 + (CQ230 -VLOOKUP(CU230,Anthro_Calc!C:P,10,FALSE)) / (VLOOKUP(CU230,Anthro_Calc!C:P,10,FALSE) - VLOOKUP(CU230,Anthro_Calc!C:P,9,FALSE)))</f>
        <v/>
      </c>
      <c r="CY230" s="128" t="str">
        <f t="shared" si="196"/>
        <v/>
      </c>
      <c r="CZ230" s="117" t="str">
        <f t="shared" si="197"/>
        <v/>
      </c>
      <c r="DA230" s="104" t="str">
        <f t="shared" si="198"/>
        <v/>
      </c>
      <c r="DB230" s="135"/>
    </row>
    <row r="231" spans="1:106" s="80" customFormat="1" ht="15" customHeight="1">
      <c r="A231" s="134">
        <f t="shared" si="150"/>
        <v>227</v>
      </c>
      <c r="B231" s="66"/>
      <c r="C231" s="66"/>
      <c r="D231" s="66"/>
      <c r="E231" s="66"/>
      <c r="F231" s="66"/>
      <c r="G231" s="66"/>
      <c r="H231" s="66"/>
      <c r="I231" s="66"/>
      <c r="J231" s="66"/>
      <c r="K231" s="66"/>
      <c r="L231" s="66"/>
      <c r="M231" s="71"/>
      <c r="N231" s="69" t="str">
        <f t="shared" ca="1" si="161"/>
        <v/>
      </c>
      <c r="O231" s="70"/>
      <c r="P231" s="70"/>
      <c r="Q231" s="71"/>
      <c r="R231" s="82"/>
      <c r="S231" s="72" t="str">
        <f t="shared" si="162"/>
        <v/>
      </c>
      <c r="T231" s="72" t="str">
        <f t="shared" si="163"/>
        <v/>
      </c>
      <c r="U231" s="72" t="str">
        <f t="shared" si="164"/>
        <v/>
      </c>
      <c r="V231" s="72" t="str">
        <f>IF(ISBLANK(R231), "", (POWER(R231/VLOOKUP(U231,Anthro_Calc!C:P,13,FALSE),VLOOKUP(U231,Anthro_Calc!C:P,12,FALSE))-1) / (VLOOKUP(U231,Anthro_Calc!C:P,14,FALSE)*VLOOKUP(U231,Anthro_Calc!C:P,12,FALSE)))</f>
        <v/>
      </c>
      <c r="W231" s="72" t="str">
        <f>IF(ISBLANK(R231), "", -3 + (R231 -VLOOKUP(U231,Anthro_Calc!C:P,4,FALSE)) / (VLOOKUP(U231,Anthro_Calc!C:P,5,FALSE) - VLOOKUP(U231,Anthro_Calc!C:P,4,FALSE)))</f>
        <v/>
      </c>
      <c r="X231" s="72" t="str">
        <f>IF(ISBLANK(R231), "", 3 + (R231 -VLOOKUP(U231,Anthro_Calc!C:P,10,FALSE)) / (VLOOKUP(U231,Anthro_Calc!C:P,10,FALSE) - VLOOKUP(U231,Anthro_Calc!C:P,9,FALSE)))</f>
        <v/>
      </c>
      <c r="Y231" s="120" t="str">
        <f t="shared" si="165"/>
        <v/>
      </c>
      <c r="Z231" s="117" t="str">
        <f t="shared" si="166"/>
        <v/>
      </c>
      <c r="AA231" s="104" t="str">
        <f t="shared" si="167"/>
        <v/>
      </c>
      <c r="AB231" s="71"/>
      <c r="AC231" s="74"/>
      <c r="AD231" s="78"/>
      <c r="AE231" s="75" t="str">
        <f t="shared" si="168"/>
        <v/>
      </c>
      <c r="AF231" s="72">
        <f t="shared" si="169"/>
        <v>0</v>
      </c>
      <c r="AG231" s="72">
        <f t="shared" si="170"/>
        <v>0</v>
      </c>
      <c r="AH231" s="72" t="str">
        <f t="shared" si="171"/>
        <v>0</v>
      </c>
      <c r="AI231" s="72" t="str">
        <f>IF(ISBLANK(AD231), "", (POWER(AD231/VLOOKUP(AH231,Anthro_Calc!C:P,13,FALSE),VLOOKUP(AH231,Anthro_Calc!C:P,12,FALSE))-1) / (VLOOKUP(AH231,Anthro_Calc!C:P,14,FALSE)*VLOOKUP(AH231,Anthro_Calc!C:P,12,FALSE)))</f>
        <v/>
      </c>
      <c r="AJ231" s="72" t="str">
        <f>IF(ISBLANK(AD231), "", -3 + (AD231 -VLOOKUP(AH231,Anthro_Calc!C:P,4,FALSE)) / (VLOOKUP(AH231,Anthro_Calc!C:P,5,FALSE) - VLOOKUP(AH231,Anthro_Calc!C:P,4,FALSE)))</f>
        <v/>
      </c>
      <c r="AK231" s="72" t="str">
        <f>IF(ISBLANK(AD231), "", 3 + (AD231 -VLOOKUP(AH231,Anthro_Calc!C:P,10,FALSE)) / (VLOOKUP(AH231,Anthro_Calc!C:P,10,FALSE) - VLOOKUP(AH231,Anthro_Calc!C:P,9,FALSE)))</f>
        <v/>
      </c>
      <c r="AL231" s="120" t="str">
        <f t="shared" si="172"/>
        <v/>
      </c>
      <c r="AM231" s="117" t="str">
        <f t="shared" si="173"/>
        <v/>
      </c>
      <c r="AN231" s="104" t="str">
        <f t="shared" si="174"/>
        <v/>
      </c>
      <c r="AO231" s="76" t="str">
        <f t="shared" si="151"/>
        <v/>
      </c>
      <c r="AP231" s="77"/>
      <c r="AQ231" s="77" t="str">
        <f t="shared" si="175"/>
        <v/>
      </c>
      <c r="AR231" s="71"/>
      <c r="AS231" s="74"/>
      <c r="AT231" s="82"/>
      <c r="AU231" s="75" t="str">
        <f t="shared" si="152"/>
        <v/>
      </c>
      <c r="AV231" s="72">
        <f t="shared" si="176"/>
        <v>0</v>
      </c>
      <c r="AW231" s="72">
        <f t="shared" si="177"/>
        <v>0</v>
      </c>
      <c r="AX231" s="72" t="str">
        <f t="shared" si="178"/>
        <v>0</v>
      </c>
      <c r="AY231" s="72" t="str">
        <f>IF(ISBLANK(AT231), "", (POWER(AT231/VLOOKUP(AX231,Anthro_Calc!C:P,13,FALSE),VLOOKUP(AX231,Anthro_Calc!C:P,12,FALSE))-1) / (VLOOKUP(AX231,Anthro_Calc!C:P,14,FALSE)*VLOOKUP(AX231,Anthro_Calc!C:P,12,FALSE)))</f>
        <v/>
      </c>
      <c r="AZ231" s="72" t="str">
        <f>IF(ISBLANK(AT231), "", -3 + (AT231 -VLOOKUP(AX231,Anthro_Calc!C:P,4,FALSE)) / (VLOOKUP(AX231,Anthro_Calc!C:P,5,FALSE) - VLOOKUP(AX231,Anthro_Calc!C:P,4,FALSE)))</f>
        <v/>
      </c>
      <c r="BA231" s="72" t="str">
        <f>IF(ISBLANK(AT231), "", 3 + (AT231 -VLOOKUP(AX231,Anthro_Calc!C:P,10,FALSE)) / (VLOOKUP(AX231,Anthro_Calc!C:P,10,FALSE) - VLOOKUP(AX231,Anthro_Calc!C:P,9,FALSE)))</f>
        <v/>
      </c>
      <c r="BB231" s="120" t="str">
        <f t="shared" si="179"/>
        <v/>
      </c>
      <c r="BC231" s="117" t="str">
        <f t="shared" si="180"/>
        <v/>
      </c>
      <c r="BD231" s="104" t="str">
        <f t="shared" si="153"/>
        <v/>
      </c>
      <c r="BE231" s="76" t="str">
        <f t="shared" si="154"/>
        <v/>
      </c>
      <c r="BF231" s="73" t="str">
        <f t="shared" si="181"/>
        <v/>
      </c>
      <c r="BG231" s="73" t="str">
        <f t="shared" si="155"/>
        <v/>
      </c>
      <c r="BH231" s="77"/>
      <c r="BI231" s="133"/>
      <c r="BJ231" s="71"/>
      <c r="BK231" s="74"/>
      <c r="BL231" s="78"/>
      <c r="BM231" s="75" t="str">
        <f t="shared" si="156"/>
        <v/>
      </c>
      <c r="BN231" s="72">
        <f t="shared" si="182"/>
        <v>0</v>
      </c>
      <c r="BO231" s="72">
        <f t="shared" si="199"/>
        <v>0</v>
      </c>
      <c r="BP231" s="72" t="str">
        <f t="shared" si="183"/>
        <v>0</v>
      </c>
      <c r="BQ231" s="72" t="str">
        <f>IF(ISBLANK(BL231), "", (POWER(BL231/VLOOKUP(BP231,Anthro_Calc!C:P,13,FALSE),VLOOKUP(BP231,Anthro_Calc!C:P,12,FALSE))-1) / (VLOOKUP(BP231,Anthro_Calc!C:P,14,FALSE)*VLOOKUP(BP231,Anthro_Calc!C:P,12,FALSE)))</f>
        <v/>
      </c>
      <c r="BR231" s="72" t="str">
        <f>IF(ISBLANK(BL231), "", -3 + (BL231 -VLOOKUP(BP231,Anthro_Calc!C:P,4,FALSE)) / (VLOOKUP(BP231,Anthro_Calc!C:P,5,FALSE) - VLOOKUP(BP231,Anthro_Calc!C:P,4,FALSE)))</f>
        <v/>
      </c>
      <c r="BS231" s="72" t="str">
        <f>IF(ISBLANK(BL231), "", 3 + (BL231 -VLOOKUP(BP231,Anthro_Calc!C:P,10,FALSE)) / (VLOOKUP(BP231,Anthro_Calc!C:P,10,FALSE) - VLOOKUP(BP231,Anthro_Calc!C:P,9,FALSE)))</f>
        <v/>
      </c>
      <c r="BT231" s="120" t="str">
        <f t="shared" si="184"/>
        <v/>
      </c>
      <c r="BU231" s="117" t="str">
        <f t="shared" si="185"/>
        <v/>
      </c>
      <c r="BV231" s="104" t="str">
        <f t="shared" si="186"/>
        <v/>
      </c>
      <c r="BW231" s="73" t="str">
        <f t="shared" si="157"/>
        <v/>
      </c>
      <c r="BX231" s="77"/>
      <c r="BY231" s="73" t="str">
        <f>IF(ISBLANK(BL231), "", VLOOKUP(Z231&amp;" "&amp;BV231&amp;" "&amp;BW231,Graduation_Criteria!$D$2:$E$34,2,FALSE))</f>
        <v/>
      </c>
      <c r="BZ231" s="73" t="str">
        <f t="shared" si="158"/>
        <v/>
      </c>
      <c r="CA231" s="71"/>
      <c r="CB231" s="74"/>
      <c r="CC231" s="74"/>
      <c r="CD231" s="115" t="str">
        <f t="shared" si="159"/>
        <v/>
      </c>
      <c r="CE231" s="79">
        <f t="shared" si="187"/>
        <v>0</v>
      </c>
      <c r="CF231" s="79">
        <f t="shared" si="188"/>
        <v>0</v>
      </c>
      <c r="CG231" s="79" t="str">
        <f t="shared" si="189"/>
        <v>0</v>
      </c>
      <c r="CH231" s="79" t="str">
        <f>IF(ISBLANK(CC231), "", (POWER(CC231/VLOOKUP(CG231,Anthro_Calc!C:P,13,FALSE),VLOOKUP(CG231,Anthro_Calc!C:P,12,FALSE))-1) / (VLOOKUP(CG231,Anthro_Calc!C:P,14,FALSE)*VLOOKUP(CG231,Anthro_Calc!C:P,12,FALSE)))</f>
        <v/>
      </c>
      <c r="CI231" s="79" t="str">
        <f>IF(ISBLANK(CC231), "", -3 + (CC231 -VLOOKUP(CG231,Anthro_Calc!C:P,4,FALSE)) / (VLOOKUP(CG231,Anthro_Calc!C:P,5,FALSE) - VLOOKUP(CG231,Anthro_Calc!C:P,4,FALSE)))</f>
        <v/>
      </c>
      <c r="CJ231" s="79" t="str">
        <f>IF(ISBLANK(CC231), "", 3 + (CC231 -VLOOKUP(CG231,Anthro_Calc!C:P,10,FALSE)) / (VLOOKUP(CG231,Anthro_Calc!C:P,10,FALSE) - VLOOKUP(CG231,Anthro_Calc!C:P,9,FALSE)))</f>
        <v/>
      </c>
      <c r="CK231" s="129" t="str">
        <f t="shared" si="190"/>
        <v/>
      </c>
      <c r="CL231" s="117" t="str">
        <f t="shared" si="191"/>
        <v/>
      </c>
      <c r="CM231" s="104" t="str">
        <f t="shared" si="192"/>
        <v/>
      </c>
      <c r="CN231" s="77"/>
      <c r="CO231" s="71"/>
      <c r="CP231" s="74"/>
      <c r="CQ231" s="74"/>
      <c r="CR231" s="118" t="str">
        <f t="shared" si="160"/>
        <v/>
      </c>
      <c r="CS231" s="119">
        <f t="shared" si="193"/>
        <v>0</v>
      </c>
      <c r="CT231" s="119">
        <f t="shared" si="194"/>
        <v>0</v>
      </c>
      <c r="CU231" s="119" t="str">
        <f t="shared" si="195"/>
        <v>0</v>
      </c>
      <c r="CV231" s="119" t="str">
        <f>IF(ISBLANK(CQ231), "", (POWER(CQ231/VLOOKUP(CU231,Anthro_Calc!C:P,13,FALSE),VLOOKUP(CU231,Anthro_Calc!C:P,12,FALSE))-1) / (VLOOKUP(CU231,Anthro_Calc!C:P,14,FALSE)*VLOOKUP(CU231,Anthro_Calc!C:P,12,FALSE)))</f>
        <v/>
      </c>
      <c r="CW231" s="119" t="str">
        <f>IF(ISBLANK(CQ231), "", -3 + (CQ231 -VLOOKUP(CU231,Anthro_Calc!C:P,4,FALSE)) / (VLOOKUP(CU231,Anthro_Calc!C:P,5,FALSE) - VLOOKUP(CU231,Anthro_Calc!C:P,4,FALSE)))</f>
        <v/>
      </c>
      <c r="CX231" s="119" t="str">
        <f>IF(ISBLANK(CQ231), "", 3 + (CQ231 -VLOOKUP(CU231,Anthro_Calc!C:P,10,FALSE)) / (VLOOKUP(CU231,Anthro_Calc!C:P,10,FALSE) - VLOOKUP(CU231,Anthro_Calc!C:P,9,FALSE)))</f>
        <v/>
      </c>
      <c r="CY231" s="128" t="str">
        <f t="shared" si="196"/>
        <v/>
      </c>
      <c r="CZ231" s="117" t="str">
        <f t="shared" si="197"/>
        <v/>
      </c>
      <c r="DA231" s="104" t="str">
        <f t="shared" si="198"/>
        <v/>
      </c>
      <c r="DB231" s="135"/>
    </row>
    <row r="232" spans="1:106" s="80" customFormat="1" ht="15" customHeight="1">
      <c r="A232" s="134">
        <f t="shared" si="150"/>
        <v>228</v>
      </c>
      <c r="B232" s="66"/>
      <c r="C232" s="66"/>
      <c r="D232" s="66"/>
      <c r="E232" s="66"/>
      <c r="F232" s="66"/>
      <c r="G232" s="66"/>
      <c r="H232" s="66"/>
      <c r="I232" s="66"/>
      <c r="J232" s="66"/>
      <c r="K232" s="66"/>
      <c r="L232" s="66"/>
      <c r="M232" s="71"/>
      <c r="N232" s="69" t="str">
        <f t="shared" ca="1" si="161"/>
        <v/>
      </c>
      <c r="O232" s="70"/>
      <c r="P232" s="70"/>
      <c r="Q232" s="71"/>
      <c r="R232" s="82"/>
      <c r="S232" s="72" t="str">
        <f t="shared" si="162"/>
        <v/>
      </c>
      <c r="T232" s="72" t="str">
        <f t="shared" si="163"/>
        <v/>
      </c>
      <c r="U232" s="72" t="str">
        <f t="shared" si="164"/>
        <v/>
      </c>
      <c r="V232" s="72" t="str">
        <f>IF(ISBLANK(R232), "", (POWER(R232/VLOOKUP(U232,Anthro_Calc!C:P,13,FALSE),VLOOKUP(U232,Anthro_Calc!C:P,12,FALSE))-1) / (VLOOKUP(U232,Anthro_Calc!C:P,14,FALSE)*VLOOKUP(U232,Anthro_Calc!C:P,12,FALSE)))</f>
        <v/>
      </c>
      <c r="W232" s="72" t="str">
        <f>IF(ISBLANK(R232), "", -3 + (R232 -VLOOKUP(U232,Anthro_Calc!C:P,4,FALSE)) / (VLOOKUP(U232,Anthro_Calc!C:P,5,FALSE) - VLOOKUP(U232,Anthro_Calc!C:P,4,FALSE)))</f>
        <v/>
      </c>
      <c r="X232" s="72" t="str">
        <f>IF(ISBLANK(R232), "", 3 + (R232 -VLOOKUP(U232,Anthro_Calc!C:P,10,FALSE)) / (VLOOKUP(U232,Anthro_Calc!C:P,10,FALSE) - VLOOKUP(U232,Anthro_Calc!C:P,9,FALSE)))</f>
        <v/>
      </c>
      <c r="Y232" s="120" t="str">
        <f t="shared" si="165"/>
        <v/>
      </c>
      <c r="Z232" s="117" t="str">
        <f t="shared" si="166"/>
        <v/>
      </c>
      <c r="AA232" s="104" t="str">
        <f t="shared" si="167"/>
        <v/>
      </c>
      <c r="AB232" s="71"/>
      <c r="AC232" s="74"/>
      <c r="AD232" s="78"/>
      <c r="AE232" s="75" t="str">
        <f t="shared" si="168"/>
        <v/>
      </c>
      <c r="AF232" s="72">
        <f t="shared" si="169"/>
        <v>0</v>
      </c>
      <c r="AG232" s="72">
        <f t="shared" si="170"/>
        <v>0</v>
      </c>
      <c r="AH232" s="72" t="str">
        <f t="shared" si="171"/>
        <v>0</v>
      </c>
      <c r="AI232" s="72" t="str">
        <f>IF(ISBLANK(AD232), "", (POWER(AD232/VLOOKUP(AH232,Anthro_Calc!C:P,13,FALSE),VLOOKUP(AH232,Anthro_Calc!C:P,12,FALSE))-1) / (VLOOKUP(AH232,Anthro_Calc!C:P,14,FALSE)*VLOOKUP(AH232,Anthro_Calc!C:P,12,FALSE)))</f>
        <v/>
      </c>
      <c r="AJ232" s="72" t="str">
        <f>IF(ISBLANK(AD232), "", -3 + (AD232 -VLOOKUP(AH232,Anthro_Calc!C:P,4,FALSE)) / (VLOOKUP(AH232,Anthro_Calc!C:P,5,FALSE) - VLOOKUP(AH232,Anthro_Calc!C:P,4,FALSE)))</f>
        <v/>
      </c>
      <c r="AK232" s="72" t="str">
        <f>IF(ISBLANK(AD232), "", 3 + (AD232 -VLOOKUP(AH232,Anthro_Calc!C:P,10,FALSE)) / (VLOOKUP(AH232,Anthro_Calc!C:P,10,FALSE) - VLOOKUP(AH232,Anthro_Calc!C:P,9,FALSE)))</f>
        <v/>
      </c>
      <c r="AL232" s="120" t="str">
        <f t="shared" si="172"/>
        <v/>
      </c>
      <c r="AM232" s="117" t="str">
        <f t="shared" si="173"/>
        <v/>
      </c>
      <c r="AN232" s="104" t="str">
        <f t="shared" si="174"/>
        <v/>
      </c>
      <c r="AO232" s="76" t="str">
        <f t="shared" si="151"/>
        <v/>
      </c>
      <c r="AP232" s="77"/>
      <c r="AQ232" s="77" t="str">
        <f t="shared" si="175"/>
        <v/>
      </c>
      <c r="AR232" s="71"/>
      <c r="AS232" s="74"/>
      <c r="AT232" s="82"/>
      <c r="AU232" s="75" t="str">
        <f t="shared" si="152"/>
        <v/>
      </c>
      <c r="AV232" s="72">
        <f t="shared" si="176"/>
        <v>0</v>
      </c>
      <c r="AW232" s="72">
        <f t="shared" si="177"/>
        <v>0</v>
      </c>
      <c r="AX232" s="72" t="str">
        <f t="shared" si="178"/>
        <v>0</v>
      </c>
      <c r="AY232" s="72" t="str">
        <f>IF(ISBLANK(AT232), "", (POWER(AT232/VLOOKUP(AX232,Anthro_Calc!C:P,13,FALSE),VLOOKUP(AX232,Anthro_Calc!C:P,12,FALSE))-1) / (VLOOKUP(AX232,Anthro_Calc!C:P,14,FALSE)*VLOOKUP(AX232,Anthro_Calc!C:P,12,FALSE)))</f>
        <v/>
      </c>
      <c r="AZ232" s="72" t="str">
        <f>IF(ISBLANK(AT232), "", -3 + (AT232 -VLOOKUP(AX232,Anthro_Calc!C:P,4,FALSE)) / (VLOOKUP(AX232,Anthro_Calc!C:P,5,FALSE) - VLOOKUP(AX232,Anthro_Calc!C:P,4,FALSE)))</f>
        <v/>
      </c>
      <c r="BA232" s="72" t="str">
        <f>IF(ISBLANK(AT232), "", 3 + (AT232 -VLOOKUP(AX232,Anthro_Calc!C:P,10,FALSE)) / (VLOOKUP(AX232,Anthro_Calc!C:P,10,FALSE) - VLOOKUP(AX232,Anthro_Calc!C:P,9,FALSE)))</f>
        <v/>
      </c>
      <c r="BB232" s="120" t="str">
        <f t="shared" si="179"/>
        <v/>
      </c>
      <c r="BC232" s="117" t="str">
        <f t="shared" si="180"/>
        <v/>
      </c>
      <c r="BD232" s="104" t="str">
        <f t="shared" si="153"/>
        <v/>
      </c>
      <c r="BE232" s="76" t="str">
        <f t="shared" si="154"/>
        <v/>
      </c>
      <c r="BF232" s="73" t="str">
        <f t="shared" si="181"/>
        <v/>
      </c>
      <c r="BG232" s="73" t="str">
        <f t="shared" si="155"/>
        <v/>
      </c>
      <c r="BH232" s="77"/>
      <c r="BI232" s="133"/>
      <c r="BJ232" s="71"/>
      <c r="BK232" s="74"/>
      <c r="BL232" s="78"/>
      <c r="BM232" s="75" t="str">
        <f t="shared" si="156"/>
        <v/>
      </c>
      <c r="BN232" s="72">
        <f t="shared" si="182"/>
        <v>0</v>
      </c>
      <c r="BO232" s="72">
        <f t="shared" si="199"/>
        <v>0</v>
      </c>
      <c r="BP232" s="72" t="str">
        <f t="shared" si="183"/>
        <v>0</v>
      </c>
      <c r="BQ232" s="72" t="str">
        <f>IF(ISBLANK(BL232), "", (POWER(BL232/VLOOKUP(BP232,Anthro_Calc!C:P,13,FALSE),VLOOKUP(BP232,Anthro_Calc!C:P,12,FALSE))-1) / (VLOOKUP(BP232,Anthro_Calc!C:P,14,FALSE)*VLOOKUP(BP232,Anthro_Calc!C:P,12,FALSE)))</f>
        <v/>
      </c>
      <c r="BR232" s="72" t="str">
        <f>IF(ISBLANK(BL232), "", -3 + (BL232 -VLOOKUP(BP232,Anthro_Calc!C:P,4,FALSE)) / (VLOOKUP(BP232,Anthro_Calc!C:P,5,FALSE) - VLOOKUP(BP232,Anthro_Calc!C:P,4,FALSE)))</f>
        <v/>
      </c>
      <c r="BS232" s="72" t="str">
        <f>IF(ISBLANK(BL232), "", 3 + (BL232 -VLOOKUP(BP232,Anthro_Calc!C:P,10,FALSE)) / (VLOOKUP(BP232,Anthro_Calc!C:P,10,FALSE) - VLOOKUP(BP232,Anthro_Calc!C:P,9,FALSE)))</f>
        <v/>
      </c>
      <c r="BT232" s="120" t="str">
        <f t="shared" si="184"/>
        <v/>
      </c>
      <c r="BU232" s="117" t="str">
        <f t="shared" si="185"/>
        <v/>
      </c>
      <c r="BV232" s="104" t="str">
        <f t="shared" si="186"/>
        <v/>
      </c>
      <c r="BW232" s="73" t="str">
        <f t="shared" si="157"/>
        <v/>
      </c>
      <c r="BX232" s="77"/>
      <c r="BY232" s="73" t="str">
        <f>IF(ISBLANK(BL232), "", VLOOKUP(Z232&amp;" "&amp;BV232&amp;" "&amp;BW232,Graduation_Criteria!$D$2:$E$34,2,FALSE))</f>
        <v/>
      </c>
      <c r="BZ232" s="73" t="str">
        <f t="shared" si="158"/>
        <v/>
      </c>
      <c r="CA232" s="71"/>
      <c r="CB232" s="74"/>
      <c r="CC232" s="74"/>
      <c r="CD232" s="115" t="str">
        <f t="shared" si="159"/>
        <v/>
      </c>
      <c r="CE232" s="79">
        <f t="shared" si="187"/>
        <v>0</v>
      </c>
      <c r="CF232" s="79">
        <f t="shared" si="188"/>
        <v>0</v>
      </c>
      <c r="CG232" s="79" t="str">
        <f t="shared" si="189"/>
        <v>0</v>
      </c>
      <c r="CH232" s="79" t="str">
        <f>IF(ISBLANK(CC232), "", (POWER(CC232/VLOOKUP(CG232,Anthro_Calc!C:P,13,FALSE),VLOOKUP(CG232,Anthro_Calc!C:P,12,FALSE))-1) / (VLOOKUP(CG232,Anthro_Calc!C:P,14,FALSE)*VLOOKUP(CG232,Anthro_Calc!C:P,12,FALSE)))</f>
        <v/>
      </c>
      <c r="CI232" s="79" t="str">
        <f>IF(ISBLANK(CC232), "", -3 + (CC232 -VLOOKUP(CG232,Anthro_Calc!C:P,4,FALSE)) / (VLOOKUP(CG232,Anthro_Calc!C:P,5,FALSE) - VLOOKUP(CG232,Anthro_Calc!C:P,4,FALSE)))</f>
        <v/>
      </c>
      <c r="CJ232" s="79" t="str">
        <f>IF(ISBLANK(CC232), "", 3 + (CC232 -VLOOKUP(CG232,Anthro_Calc!C:P,10,FALSE)) / (VLOOKUP(CG232,Anthro_Calc!C:P,10,FALSE) - VLOOKUP(CG232,Anthro_Calc!C:P,9,FALSE)))</f>
        <v/>
      </c>
      <c r="CK232" s="129" t="str">
        <f t="shared" si="190"/>
        <v/>
      </c>
      <c r="CL232" s="117" t="str">
        <f t="shared" si="191"/>
        <v/>
      </c>
      <c r="CM232" s="104" t="str">
        <f t="shared" si="192"/>
        <v/>
      </c>
      <c r="CN232" s="77"/>
      <c r="CO232" s="71"/>
      <c r="CP232" s="74"/>
      <c r="CQ232" s="74"/>
      <c r="CR232" s="118" t="str">
        <f t="shared" si="160"/>
        <v/>
      </c>
      <c r="CS232" s="119">
        <f t="shared" si="193"/>
        <v>0</v>
      </c>
      <c r="CT232" s="119">
        <f t="shared" si="194"/>
        <v>0</v>
      </c>
      <c r="CU232" s="119" t="str">
        <f t="shared" si="195"/>
        <v>0</v>
      </c>
      <c r="CV232" s="119" t="str">
        <f>IF(ISBLANK(CQ232), "", (POWER(CQ232/VLOOKUP(CU232,Anthro_Calc!C:P,13,FALSE),VLOOKUP(CU232,Anthro_Calc!C:P,12,FALSE))-1) / (VLOOKUP(CU232,Anthro_Calc!C:P,14,FALSE)*VLOOKUP(CU232,Anthro_Calc!C:P,12,FALSE)))</f>
        <v/>
      </c>
      <c r="CW232" s="119" t="str">
        <f>IF(ISBLANK(CQ232), "", -3 + (CQ232 -VLOOKUP(CU232,Anthro_Calc!C:P,4,FALSE)) / (VLOOKUP(CU232,Anthro_Calc!C:P,5,FALSE) - VLOOKUP(CU232,Anthro_Calc!C:P,4,FALSE)))</f>
        <v/>
      </c>
      <c r="CX232" s="119" t="str">
        <f>IF(ISBLANK(CQ232), "", 3 + (CQ232 -VLOOKUP(CU232,Anthro_Calc!C:P,10,FALSE)) / (VLOOKUP(CU232,Anthro_Calc!C:P,10,FALSE) - VLOOKUP(CU232,Anthro_Calc!C:P,9,FALSE)))</f>
        <v/>
      </c>
      <c r="CY232" s="128" t="str">
        <f t="shared" si="196"/>
        <v/>
      </c>
      <c r="CZ232" s="117" t="str">
        <f t="shared" si="197"/>
        <v/>
      </c>
      <c r="DA232" s="104" t="str">
        <f t="shared" si="198"/>
        <v/>
      </c>
      <c r="DB232" s="135"/>
    </row>
    <row r="233" spans="1:106" s="80" customFormat="1" ht="15" customHeight="1">
      <c r="A233" s="134">
        <f t="shared" si="150"/>
        <v>229</v>
      </c>
      <c r="B233" s="66"/>
      <c r="C233" s="66"/>
      <c r="D233" s="66"/>
      <c r="E233" s="66"/>
      <c r="F233" s="66"/>
      <c r="G233" s="66"/>
      <c r="H233" s="66"/>
      <c r="I233" s="66"/>
      <c r="J233" s="66"/>
      <c r="K233" s="66"/>
      <c r="L233" s="66"/>
      <c r="M233" s="71"/>
      <c r="N233" s="69" t="str">
        <f t="shared" ca="1" si="161"/>
        <v/>
      </c>
      <c r="O233" s="70"/>
      <c r="P233" s="70"/>
      <c r="Q233" s="71"/>
      <c r="R233" s="82"/>
      <c r="S233" s="72" t="str">
        <f t="shared" si="162"/>
        <v/>
      </c>
      <c r="T233" s="72" t="str">
        <f t="shared" si="163"/>
        <v/>
      </c>
      <c r="U233" s="72" t="str">
        <f t="shared" si="164"/>
        <v/>
      </c>
      <c r="V233" s="72" t="str">
        <f>IF(ISBLANK(R233), "", (POWER(R233/VLOOKUP(U233,Anthro_Calc!C:P,13,FALSE),VLOOKUP(U233,Anthro_Calc!C:P,12,FALSE))-1) / (VLOOKUP(U233,Anthro_Calc!C:P,14,FALSE)*VLOOKUP(U233,Anthro_Calc!C:P,12,FALSE)))</f>
        <v/>
      </c>
      <c r="W233" s="72" t="str">
        <f>IF(ISBLANK(R233), "", -3 + (R233 -VLOOKUP(U233,Anthro_Calc!C:P,4,FALSE)) / (VLOOKUP(U233,Anthro_Calc!C:P,5,FALSE) - VLOOKUP(U233,Anthro_Calc!C:P,4,FALSE)))</f>
        <v/>
      </c>
      <c r="X233" s="72" t="str">
        <f>IF(ISBLANK(R233), "", 3 + (R233 -VLOOKUP(U233,Anthro_Calc!C:P,10,FALSE)) / (VLOOKUP(U233,Anthro_Calc!C:P,10,FALSE) - VLOOKUP(U233,Anthro_Calc!C:P,9,FALSE)))</f>
        <v/>
      </c>
      <c r="Y233" s="120" t="str">
        <f t="shared" si="165"/>
        <v/>
      </c>
      <c r="Z233" s="117" t="str">
        <f t="shared" si="166"/>
        <v/>
      </c>
      <c r="AA233" s="104" t="str">
        <f t="shared" si="167"/>
        <v/>
      </c>
      <c r="AB233" s="71"/>
      <c r="AC233" s="74"/>
      <c r="AD233" s="78"/>
      <c r="AE233" s="75" t="str">
        <f t="shared" si="168"/>
        <v/>
      </c>
      <c r="AF233" s="72">
        <f t="shared" si="169"/>
        <v>0</v>
      </c>
      <c r="AG233" s="72">
        <f t="shared" si="170"/>
        <v>0</v>
      </c>
      <c r="AH233" s="72" t="str">
        <f t="shared" si="171"/>
        <v>0</v>
      </c>
      <c r="AI233" s="72" t="str">
        <f>IF(ISBLANK(AD233), "", (POWER(AD233/VLOOKUP(AH233,Anthro_Calc!C:P,13,FALSE),VLOOKUP(AH233,Anthro_Calc!C:P,12,FALSE))-1) / (VLOOKUP(AH233,Anthro_Calc!C:P,14,FALSE)*VLOOKUP(AH233,Anthro_Calc!C:P,12,FALSE)))</f>
        <v/>
      </c>
      <c r="AJ233" s="72" t="str">
        <f>IF(ISBLANK(AD233), "", -3 + (AD233 -VLOOKUP(AH233,Anthro_Calc!C:P,4,FALSE)) / (VLOOKUP(AH233,Anthro_Calc!C:P,5,FALSE) - VLOOKUP(AH233,Anthro_Calc!C:P,4,FALSE)))</f>
        <v/>
      </c>
      <c r="AK233" s="72" t="str">
        <f>IF(ISBLANK(AD233), "", 3 + (AD233 -VLOOKUP(AH233,Anthro_Calc!C:P,10,FALSE)) / (VLOOKUP(AH233,Anthro_Calc!C:P,10,FALSE) - VLOOKUP(AH233,Anthro_Calc!C:P,9,FALSE)))</f>
        <v/>
      </c>
      <c r="AL233" s="120" t="str">
        <f t="shared" si="172"/>
        <v/>
      </c>
      <c r="AM233" s="117" t="str">
        <f t="shared" si="173"/>
        <v/>
      </c>
      <c r="AN233" s="104" t="str">
        <f t="shared" si="174"/>
        <v/>
      </c>
      <c r="AO233" s="76" t="str">
        <f t="shared" si="151"/>
        <v/>
      </c>
      <c r="AP233" s="77"/>
      <c r="AQ233" s="77" t="str">
        <f t="shared" si="175"/>
        <v/>
      </c>
      <c r="AR233" s="71"/>
      <c r="AS233" s="74"/>
      <c r="AT233" s="82"/>
      <c r="AU233" s="75" t="str">
        <f t="shared" si="152"/>
        <v/>
      </c>
      <c r="AV233" s="72">
        <f t="shared" si="176"/>
        <v>0</v>
      </c>
      <c r="AW233" s="72">
        <f t="shared" si="177"/>
        <v>0</v>
      </c>
      <c r="AX233" s="72" t="str">
        <f t="shared" si="178"/>
        <v>0</v>
      </c>
      <c r="AY233" s="72" t="str">
        <f>IF(ISBLANK(AT233), "", (POWER(AT233/VLOOKUP(AX233,Anthro_Calc!C:P,13,FALSE),VLOOKUP(AX233,Anthro_Calc!C:P,12,FALSE))-1) / (VLOOKUP(AX233,Anthro_Calc!C:P,14,FALSE)*VLOOKUP(AX233,Anthro_Calc!C:P,12,FALSE)))</f>
        <v/>
      </c>
      <c r="AZ233" s="72" t="str">
        <f>IF(ISBLANK(AT233), "", -3 + (AT233 -VLOOKUP(AX233,Anthro_Calc!C:P,4,FALSE)) / (VLOOKUP(AX233,Anthro_Calc!C:P,5,FALSE) - VLOOKUP(AX233,Anthro_Calc!C:P,4,FALSE)))</f>
        <v/>
      </c>
      <c r="BA233" s="72" t="str">
        <f>IF(ISBLANK(AT233), "", 3 + (AT233 -VLOOKUP(AX233,Anthro_Calc!C:P,10,FALSE)) / (VLOOKUP(AX233,Anthro_Calc!C:P,10,FALSE) - VLOOKUP(AX233,Anthro_Calc!C:P,9,FALSE)))</f>
        <v/>
      </c>
      <c r="BB233" s="120" t="str">
        <f t="shared" si="179"/>
        <v/>
      </c>
      <c r="BC233" s="117" t="str">
        <f t="shared" si="180"/>
        <v/>
      </c>
      <c r="BD233" s="104" t="str">
        <f t="shared" si="153"/>
        <v/>
      </c>
      <c r="BE233" s="76" t="str">
        <f t="shared" si="154"/>
        <v/>
      </c>
      <c r="BF233" s="73" t="str">
        <f t="shared" si="181"/>
        <v/>
      </c>
      <c r="BG233" s="73" t="str">
        <f t="shared" si="155"/>
        <v/>
      </c>
      <c r="BH233" s="77"/>
      <c r="BI233" s="133"/>
      <c r="BJ233" s="71"/>
      <c r="BK233" s="74"/>
      <c r="BL233" s="78"/>
      <c r="BM233" s="75" t="str">
        <f t="shared" si="156"/>
        <v/>
      </c>
      <c r="BN233" s="72">
        <f t="shared" si="182"/>
        <v>0</v>
      </c>
      <c r="BO233" s="72">
        <f t="shared" si="199"/>
        <v>0</v>
      </c>
      <c r="BP233" s="72" t="str">
        <f t="shared" si="183"/>
        <v>0</v>
      </c>
      <c r="BQ233" s="72" t="str">
        <f>IF(ISBLANK(BL233), "", (POWER(BL233/VLOOKUP(BP233,Anthro_Calc!C:P,13,FALSE),VLOOKUP(BP233,Anthro_Calc!C:P,12,FALSE))-1) / (VLOOKUP(BP233,Anthro_Calc!C:P,14,FALSE)*VLOOKUP(BP233,Anthro_Calc!C:P,12,FALSE)))</f>
        <v/>
      </c>
      <c r="BR233" s="72" t="str">
        <f>IF(ISBLANK(BL233), "", -3 + (BL233 -VLOOKUP(BP233,Anthro_Calc!C:P,4,FALSE)) / (VLOOKUP(BP233,Anthro_Calc!C:P,5,FALSE) - VLOOKUP(BP233,Anthro_Calc!C:P,4,FALSE)))</f>
        <v/>
      </c>
      <c r="BS233" s="72" t="str">
        <f>IF(ISBLANK(BL233), "", 3 + (BL233 -VLOOKUP(BP233,Anthro_Calc!C:P,10,FALSE)) / (VLOOKUP(BP233,Anthro_Calc!C:P,10,FALSE) - VLOOKUP(BP233,Anthro_Calc!C:P,9,FALSE)))</f>
        <v/>
      </c>
      <c r="BT233" s="120" t="str">
        <f t="shared" si="184"/>
        <v/>
      </c>
      <c r="BU233" s="117" t="str">
        <f t="shared" si="185"/>
        <v/>
      </c>
      <c r="BV233" s="104" t="str">
        <f t="shared" si="186"/>
        <v/>
      </c>
      <c r="BW233" s="73" t="str">
        <f t="shared" si="157"/>
        <v/>
      </c>
      <c r="BX233" s="77"/>
      <c r="BY233" s="73" t="str">
        <f>IF(ISBLANK(BL233), "", VLOOKUP(Z233&amp;" "&amp;BV233&amp;" "&amp;BW233,Graduation_Criteria!$D$2:$E$34,2,FALSE))</f>
        <v/>
      </c>
      <c r="BZ233" s="73" t="str">
        <f t="shared" si="158"/>
        <v/>
      </c>
      <c r="CA233" s="71"/>
      <c r="CB233" s="74"/>
      <c r="CC233" s="74"/>
      <c r="CD233" s="115" t="str">
        <f t="shared" si="159"/>
        <v/>
      </c>
      <c r="CE233" s="79">
        <f t="shared" si="187"/>
        <v>0</v>
      </c>
      <c r="CF233" s="79">
        <f t="shared" si="188"/>
        <v>0</v>
      </c>
      <c r="CG233" s="79" t="str">
        <f t="shared" si="189"/>
        <v>0</v>
      </c>
      <c r="CH233" s="79" t="str">
        <f>IF(ISBLANK(CC233), "", (POWER(CC233/VLOOKUP(CG233,Anthro_Calc!C:P,13,FALSE),VLOOKUP(CG233,Anthro_Calc!C:P,12,FALSE))-1) / (VLOOKUP(CG233,Anthro_Calc!C:P,14,FALSE)*VLOOKUP(CG233,Anthro_Calc!C:P,12,FALSE)))</f>
        <v/>
      </c>
      <c r="CI233" s="79" t="str">
        <f>IF(ISBLANK(CC233), "", -3 + (CC233 -VLOOKUP(CG233,Anthro_Calc!C:P,4,FALSE)) / (VLOOKUP(CG233,Anthro_Calc!C:P,5,FALSE) - VLOOKUP(CG233,Anthro_Calc!C:P,4,FALSE)))</f>
        <v/>
      </c>
      <c r="CJ233" s="79" t="str">
        <f>IF(ISBLANK(CC233), "", 3 + (CC233 -VLOOKUP(CG233,Anthro_Calc!C:P,10,FALSE)) / (VLOOKUP(CG233,Anthro_Calc!C:P,10,FALSE) - VLOOKUP(CG233,Anthro_Calc!C:P,9,FALSE)))</f>
        <v/>
      </c>
      <c r="CK233" s="129" t="str">
        <f t="shared" si="190"/>
        <v/>
      </c>
      <c r="CL233" s="117" t="str">
        <f t="shared" si="191"/>
        <v/>
      </c>
      <c r="CM233" s="104" t="str">
        <f t="shared" si="192"/>
        <v/>
      </c>
      <c r="CN233" s="77"/>
      <c r="CO233" s="71"/>
      <c r="CP233" s="74"/>
      <c r="CQ233" s="74"/>
      <c r="CR233" s="118" t="str">
        <f t="shared" si="160"/>
        <v/>
      </c>
      <c r="CS233" s="119">
        <f t="shared" si="193"/>
        <v>0</v>
      </c>
      <c r="CT233" s="119">
        <f t="shared" si="194"/>
        <v>0</v>
      </c>
      <c r="CU233" s="119" t="str">
        <f t="shared" si="195"/>
        <v>0</v>
      </c>
      <c r="CV233" s="119" t="str">
        <f>IF(ISBLANK(CQ233), "", (POWER(CQ233/VLOOKUP(CU233,Anthro_Calc!C:P,13,FALSE),VLOOKUP(CU233,Anthro_Calc!C:P,12,FALSE))-1) / (VLOOKUP(CU233,Anthro_Calc!C:P,14,FALSE)*VLOOKUP(CU233,Anthro_Calc!C:P,12,FALSE)))</f>
        <v/>
      </c>
      <c r="CW233" s="119" t="str">
        <f>IF(ISBLANK(CQ233), "", -3 + (CQ233 -VLOOKUP(CU233,Anthro_Calc!C:P,4,FALSE)) / (VLOOKUP(CU233,Anthro_Calc!C:P,5,FALSE) - VLOOKUP(CU233,Anthro_Calc!C:P,4,FALSE)))</f>
        <v/>
      </c>
      <c r="CX233" s="119" t="str">
        <f>IF(ISBLANK(CQ233), "", 3 + (CQ233 -VLOOKUP(CU233,Anthro_Calc!C:P,10,FALSE)) / (VLOOKUP(CU233,Anthro_Calc!C:P,10,FALSE) - VLOOKUP(CU233,Anthro_Calc!C:P,9,FALSE)))</f>
        <v/>
      </c>
      <c r="CY233" s="128" t="str">
        <f t="shared" si="196"/>
        <v/>
      </c>
      <c r="CZ233" s="117" t="str">
        <f t="shared" si="197"/>
        <v/>
      </c>
      <c r="DA233" s="104" t="str">
        <f t="shared" si="198"/>
        <v/>
      </c>
      <c r="DB233" s="135"/>
    </row>
    <row r="234" spans="1:106" s="80" customFormat="1" ht="15" customHeight="1">
      <c r="A234" s="134">
        <f t="shared" si="150"/>
        <v>230</v>
      </c>
      <c r="B234" s="66"/>
      <c r="C234" s="66"/>
      <c r="D234" s="66"/>
      <c r="E234" s="66"/>
      <c r="F234" s="66"/>
      <c r="G234" s="66"/>
      <c r="H234" s="66"/>
      <c r="I234" s="66"/>
      <c r="J234" s="66"/>
      <c r="K234" s="66"/>
      <c r="L234" s="66"/>
      <c r="M234" s="71"/>
      <c r="N234" s="69" t="str">
        <f t="shared" ca="1" si="161"/>
        <v/>
      </c>
      <c r="O234" s="70"/>
      <c r="P234" s="70"/>
      <c r="Q234" s="71"/>
      <c r="R234" s="82"/>
      <c r="S234" s="72" t="str">
        <f t="shared" si="162"/>
        <v/>
      </c>
      <c r="T234" s="72" t="str">
        <f t="shared" si="163"/>
        <v/>
      </c>
      <c r="U234" s="72" t="str">
        <f t="shared" si="164"/>
        <v/>
      </c>
      <c r="V234" s="72" t="str">
        <f>IF(ISBLANK(R234), "", (POWER(R234/VLOOKUP(U234,Anthro_Calc!C:P,13,FALSE),VLOOKUP(U234,Anthro_Calc!C:P,12,FALSE))-1) / (VLOOKUP(U234,Anthro_Calc!C:P,14,FALSE)*VLOOKUP(U234,Anthro_Calc!C:P,12,FALSE)))</f>
        <v/>
      </c>
      <c r="W234" s="72" t="str">
        <f>IF(ISBLANK(R234), "", -3 + (R234 -VLOOKUP(U234,Anthro_Calc!C:P,4,FALSE)) / (VLOOKUP(U234,Anthro_Calc!C:P,5,FALSE) - VLOOKUP(U234,Anthro_Calc!C:P,4,FALSE)))</f>
        <v/>
      </c>
      <c r="X234" s="72" t="str">
        <f>IF(ISBLANK(R234), "", 3 + (R234 -VLOOKUP(U234,Anthro_Calc!C:P,10,FALSE)) / (VLOOKUP(U234,Anthro_Calc!C:P,10,FALSE) - VLOOKUP(U234,Anthro_Calc!C:P,9,FALSE)))</f>
        <v/>
      </c>
      <c r="Y234" s="120" t="str">
        <f t="shared" si="165"/>
        <v/>
      </c>
      <c r="Z234" s="117" t="str">
        <f t="shared" si="166"/>
        <v/>
      </c>
      <c r="AA234" s="104" t="str">
        <f t="shared" si="167"/>
        <v/>
      </c>
      <c r="AB234" s="71"/>
      <c r="AC234" s="74"/>
      <c r="AD234" s="78"/>
      <c r="AE234" s="75" t="str">
        <f t="shared" si="168"/>
        <v/>
      </c>
      <c r="AF234" s="72">
        <f t="shared" si="169"/>
        <v>0</v>
      </c>
      <c r="AG234" s="72">
        <f t="shared" si="170"/>
        <v>0</v>
      </c>
      <c r="AH234" s="72" t="str">
        <f t="shared" si="171"/>
        <v>0</v>
      </c>
      <c r="AI234" s="72" t="str">
        <f>IF(ISBLANK(AD234), "", (POWER(AD234/VLOOKUP(AH234,Anthro_Calc!C:P,13,FALSE),VLOOKUP(AH234,Anthro_Calc!C:P,12,FALSE))-1) / (VLOOKUP(AH234,Anthro_Calc!C:P,14,FALSE)*VLOOKUP(AH234,Anthro_Calc!C:P,12,FALSE)))</f>
        <v/>
      </c>
      <c r="AJ234" s="72" t="str">
        <f>IF(ISBLANK(AD234), "", -3 + (AD234 -VLOOKUP(AH234,Anthro_Calc!C:P,4,FALSE)) / (VLOOKUP(AH234,Anthro_Calc!C:P,5,FALSE) - VLOOKUP(AH234,Anthro_Calc!C:P,4,FALSE)))</f>
        <v/>
      </c>
      <c r="AK234" s="72" t="str">
        <f>IF(ISBLANK(AD234), "", 3 + (AD234 -VLOOKUP(AH234,Anthro_Calc!C:P,10,FALSE)) / (VLOOKUP(AH234,Anthro_Calc!C:P,10,FALSE) - VLOOKUP(AH234,Anthro_Calc!C:P,9,FALSE)))</f>
        <v/>
      </c>
      <c r="AL234" s="120" t="str">
        <f t="shared" si="172"/>
        <v/>
      </c>
      <c r="AM234" s="117" t="str">
        <f t="shared" si="173"/>
        <v/>
      </c>
      <c r="AN234" s="104" t="str">
        <f t="shared" si="174"/>
        <v/>
      </c>
      <c r="AO234" s="76" t="str">
        <f t="shared" si="151"/>
        <v/>
      </c>
      <c r="AP234" s="77"/>
      <c r="AQ234" s="77" t="str">
        <f t="shared" si="175"/>
        <v/>
      </c>
      <c r="AR234" s="71"/>
      <c r="AS234" s="74"/>
      <c r="AT234" s="82"/>
      <c r="AU234" s="75" t="str">
        <f t="shared" si="152"/>
        <v/>
      </c>
      <c r="AV234" s="72">
        <f t="shared" si="176"/>
        <v>0</v>
      </c>
      <c r="AW234" s="72">
        <f t="shared" si="177"/>
        <v>0</v>
      </c>
      <c r="AX234" s="72" t="str">
        <f t="shared" si="178"/>
        <v>0</v>
      </c>
      <c r="AY234" s="72" t="str">
        <f>IF(ISBLANK(AT234), "", (POWER(AT234/VLOOKUP(AX234,Anthro_Calc!C:P,13,FALSE),VLOOKUP(AX234,Anthro_Calc!C:P,12,FALSE))-1) / (VLOOKUP(AX234,Anthro_Calc!C:P,14,FALSE)*VLOOKUP(AX234,Anthro_Calc!C:P,12,FALSE)))</f>
        <v/>
      </c>
      <c r="AZ234" s="72" t="str">
        <f>IF(ISBLANK(AT234), "", -3 + (AT234 -VLOOKUP(AX234,Anthro_Calc!C:P,4,FALSE)) / (VLOOKUP(AX234,Anthro_Calc!C:P,5,FALSE) - VLOOKUP(AX234,Anthro_Calc!C:P,4,FALSE)))</f>
        <v/>
      </c>
      <c r="BA234" s="72" t="str">
        <f>IF(ISBLANK(AT234), "", 3 + (AT234 -VLOOKUP(AX234,Anthro_Calc!C:P,10,FALSE)) / (VLOOKUP(AX234,Anthro_Calc!C:P,10,FALSE) - VLOOKUP(AX234,Anthro_Calc!C:P,9,FALSE)))</f>
        <v/>
      </c>
      <c r="BB234" s="120" t="str">
        <f t="shared" si="179"/>
        <v/>
      </c>
      <c r="BC234" s="117" t="str">
        <f t="shared" si="180"/>
        <v/>
      </c>
      <c r="BD234" s="104" t="str">
        <f t="shared" si="153"/>
        <v/>
      </c>
      <c r="BE234" s="76" t="str">
        <f t="shared" si="154"/>
        <v/>
      </c>
      <c r="BF234" s="73" t="str">
        <f t="shared" si="181"/>
        <v/>
      </c>
      <c r="BG234" s="73" t="str">
        <f t="shared" si="155"/>
        <v/>
      </c>
      <c r="BH234" s="77"/>
      <c r="BI234" s="133"/>
      <c r="BJ234" s="71"/>
      <c r="BK234" s="74"/>
      <c r="BL234" s="78"/>
      <c r="BM234" s="75" t="str">
        <f t="shared" si="156"/>
        <v/>
      </c>
      <c r="BN234" s="72">
        <f t="shared" si="182"/>
        <v>0</v>
      </c>
      <c r="BO234" s="72">
        <f t="shared" si="199"/>
        <v>0</v>
      </c>
      <c r="BP234" s="72" t="str">
        <f t="shared" si="183"/>
        <v>0</v>
      </c>
      <c r="BQ234" s="72" t="str">
        <f>IF(ISBLANK(BL234), "", (POWER(BL234/VLOOKUP(BP234,Anthro_Calc!C:P,13,FALSE),VLOOKUP(BP234,Anthro_Calc!C:P,12,FALSE))-1) / (VLOOKUP(BP234,Anthro_Calc!C:P,14,FALSE)*VLOOKUP(BP234,Anthro_Calc!C:P,12,FALSE)))</f>
        <v/>
      </c>
      <c r="BR234" s="72" t="str">
        <f>IF(ISBLANK(BL234), "", -3 + (BL234 -VLOOKUP(BP234,Anthro_Calc!C:P,4,FALSE)) / (VLOOKUP(BP234,Anthro_Calc!C:P,5,FALSE) - VLOOKUP(BP234,Anthro_Calc!C:P,4,FALSE)))</f>
        <v/>
      </c>
      <c r="BS234" s="72" t="str">
        <f>IF(ISBLANK(BL234), "", 3 + (BL234 -VLOOKUP(BP234,Anthro_Calc!C:P,10,FALSE)) / (VLOOKUP(BP234,Anthro_Calc!C:P,10,FALSE) - VLOOKUP(BP234,Anthro_Calc!C:P,9,FALSE)))</f>
        <v/>
      </c>
      <c r="BT234" s="120" t="str">
        <f t="shared" si="184"/>
        <v/>
      </c>
      <c r="BU234" s="117" t="str">
        <f t="shared" si="185"/>
        <v/>
      </c>
      <c r="BV234" s="104" t="str">
        <f t="shared" si="186"/>
        <v/>
      </c>
      <c r="BW234" s="73" t="str">
        <f t="shared" si="157"/>
        <v/>
      </c>
      <c r="BX234" s="77"/>
      <c r="BY234" s="73" t="str">
        <f>IF(ISBLANK(BL234), "", VLOOKUP(Z234&amp;" "&amp;BV234&amp;" "&amp;BW234,Graduation_Criteria!$D$2:$E$34,2,FALSE))</f>
        <v/>
      </c>
      <c r="BZ234" s="73" t="str">
        <f t="shared" si="158"/>
        <v/>
      </c>
      <c r="CA234" s="71"/>
      <c r="CB234" s="74"/>
      <c r="CC234" s="74"/>
      <c r="CD234" s="115" t="str">
        <f t="shared" si="159"/>
        <v/>
      </c>
      <c r="CE234" s="79">
        <f t="shared" si="187"/>
        <v>0</v>
      </c>
      <c r="CF234" s="79">
        <f t="shared" si="188"/>
        <v>0</v>
      </c>
      <c r="CG234" s="79" t="str">
        <f t="shared" si="189"/>
        <v>0</v>
      </c>
      <c r="CH234" s="79" t="str">
        <f>IF(ISBLANK(CC234), "", (POWER(CC234/VLOOKUP(CG234,Anthro_Calc!C:P,13,FALSE),VLOOKUP(CG234,Anthro_Calc!C:P,12,FALSE))-1) / (VLOOKUP(CG234,Anthro_Calc!C:P,14,FALSE)*VLOOKUP(CG234,Anthro_Calc!C:P,12,FALSE)))</f>
        <v/>
      </c>
      <c r="CI234" s="79" t="str">
        <f>IF(ISBLANK(CC234), "", -3 + (CC234 -VLOOKUP(CG234,Anthro_Calc!C:P,4,FALSE)) / (VLOOKUP(CG234,Anthro_Calc!C:P,5,FALSE) - VLOOKUP(CG234,Anthro_Calc!C:P,4,FALSE)))</f>
        <v/>
      </c>
      <c r="CJ234" s="79" t="str">
        <f>IF(ISBLANK(CC234), "", 3 + (CC234 -VLOOKUP(CG234,Anthro_Calc!C:P,10,FALSE)) / (VLOOKUP(CG234,Anthro_Calc!C:P,10,FALSE) - VLOOKUP(CG234,Anthro_Calc!C:P,9,FALSE)))</f>
        <v/>
      </c>
      <c r="CK234" s="129" t="str">
        <f t="shared" si="190"/>
        <v/>
      </c>
      <c r="CL234" s="117" t="str">
        <f t="shared" si="191"/>
        <v/>
      </c>
      <c r="CM234" s="104" t="str">
        <f t="shared" si="192"/>
        <v/>
      </c>
      <c r="CN234" s="77"/>
      <c r="CO234" s="71"/>
      <c r="CP234" s="74"/>
      <c r="CQ234" s="74"/>
      <c r="CR234" s="118" t="str">
        <f t="shared" si="160"/>
        <v/>
      </c>
      <c r="CS234" s="119">
        <f t="shared" si="193"/>
        <v>0</v>
      </c>
      <c r="CT234" s="119">
        <f t="shared" si="194"/>
        <v>0</v>
      </c>
      <c r="CU234" s="119" t="str">
        <f t="shared" si="195"/>
        <v>0</v>
      </c>
      <c r="CV234" s="119" t="str">
        <f>IF(ISBLANK(CQ234), "", (POWER(CQ234/VLOOKUP(CU234,Anthro_Calc!C:P,13,FALSE),VLOOKUP(CU234,Anthro_Calc!C:P,12,FALSE))-1) / (VLOOKUP(CU234,Anthro_Calc!C:P,14,FALSE)*VLOOKUP(CU234,Anthro_Calc!C:P,12,FALSE)))</f>
        <v/>
      </c>
      <c r="CW234" s="119" t="str">
        <f>IF(ISBLANK(CQ234), "", -3 + (CQ234 -VLOOKUP(CU234,Anthro_Calc!C:P,4,FALSE)) / (VLOOKUP(CU234,Anthro_Calc!C:P,5,FALSE) - VLOOKUP(CU234,Anthro_Calc!C:P,4,FALSE)))</f>
        <v/>
      </c>
      <c r="CX234" s="119" t="str">
        <f>IF(ISBLANK(CQ234), "", 3 + (CQ234 -VLOOKUP(CU234,Anthro_Calc!C:P,10,FALSE)) / (VLOOKUP(CU234,Anthro_Calc!C:P,10,FALSE) - VLOOKUP(CU234,Anthro_Calc!C:P,9,FALSE)))</f>
        <v/>
      </c>
      <c r="CY234" s="128" t="str">
        <f t="shared" si="196"/>
        <v/>
      </c>
      <c r="CZ234" s="117" t="str">
        <f t="shared" si="197"/>
        <v/>
      </c>
      <c r="DA234" s="104" t="str">
        <f t="shared" si="198"/>
        <v/>
      </c>
      <c r="DB234" s="135"/>
    </row>
    <row r="235" spans="1:106" s="80" customFormat="1" ht="15" customHeight="1">
      <c r="A235" s="134">
        <f t="shared" si="150"/>
        <v>231</v>
      </c>
      <c r="B235" s="66"/>
      <c r="C235" s="66"/>
      <c r="D235" s="66"/>
      <c r="E235" s="66"/>
      <c r="F235" s="66"/>
      <c r="G235" s="66"/>
      <c r="H235" s="66"/>
      <c r="I235" s="66"/>
      <c r="J235" s="66"/>
      <c r="K235" s="66"/>
      <c r="L235" s="66"/>
      <c r="M235" s="71"/>
      <c r="N235" s="69" t="str">
        <f t="shared" ca="1" si="161"/>
        <v/>
      </c>
      <c r="O235" s="70"/>
      <c r="P235" s="70"/>
      <c r="Q235" s="71"/>
      <c r="R235" s="82"/>
      <c r="S235" s="72" t="str">
        <f t="shared" si="162"/>
        <v/>
      </c>
      <c r="T235" s="72" t="str">
        <f t="shared" si="163"/>
        <v/>
      </c>
      <c r="U235" s="72" t="str">
        <f t="shared" si="164"/>
        <v/>
      </c>
      <c r="V235" s="72" t="str">
        <f>IF(ISBLANK(R235), "", (POWER(R235/VLOOKUP(U235,Anthro_Calc!C:P,13,FALSE),VLOOKUP(U235,Anthro_Calc!C:P,12,FALSE))-1) / (VLOOKUP(U235,Anthro_Calc!C:P,14,FALSE)*VLOOKUP(U235,Anthro_Calc!C:P,12,FALSE)))</f>
        <v/>
      </c>
      <c r="W235" s="72" t="str">
        <f>IF(ISBLANK(R235), "", -3 + (R235 -VLOOKUP(U235,Anthro_Calc!C:P,4,FALSE)) / (VLOOKUP(U235,Anthro_Calc!C:P,5,FALSE) - VLOOKUP(U235,Anthro_Calc!C:P,4,FALSE)))</f>
        <v/>
      </c>
      <c r="X235" s="72" t="str">
        <f>IF(ISBLANK(R235), "", 3 + (R235 -VLOOKUP(U235,Anthro_Calc!C:P,10,FALSE)) / (VLOOKUP(U235,Anthro_Calc!C:P,10,FALSE) - VLOOKUP(U235,Anthro_Calc!C:P,9,FALSE)))</f>
        <v/>
      </c>
      <c r="Y235" s="120" t="str">
        <f t="shared" si="165"/>
        <v/>
      </c>
      <c r="Z235" s="117" t="str">
        <f t="shared" si="166"/>
        <v/>
      </c>
      <c r="AA235" s="104" t="str">
        <f t="shared" si="167"/>
        <v/>
      </c>
      <c r="AB235" s="71"/>
      <c r="AC235" s="74"/>
      <c r="AD235" s="78"/>
      <c r="AE235" s="75" t="str">
        <f t="shared" si="168"/>
        <v/>
      </c>
      <c r="AF235" s="72">
        <f t="shared" si="169"/>
        <v>0</v>
      </c>
      <c r="AG235" s="72">
        <f t="shared" si="170"/>
        <v>0</v>
      </c>
      <c r="AH235" s="72" t="str">
        <f t="shared" si="171"/>
        <v>0</v>
      </c>
      <c r="AI235" s="72" t="str">
        <f>IF(ISBLANK(AD235), "", (POWER(AD235/VLOOKUP(AH235,Anthro_Calc!C:P,13,FALSE),VLOOKUP(AH235,Anthro_Calc!C:P,12,FALSE))-1) / (VLOOKUP(AH235,Anthro_Calc!C:P,14,FALSE)*VLOOKUP(AH235,Anthro_Calc!C:P,12,FALSE)))</f>
        <v/>
      </c>
      <c r="AJ235" s="72" t="str">
        <f>IF(ISBLANK(AD235), "", -3 + (AD235 -VLOOKUP(AH235,Anthro_Calc!C:P,4,FALSE)) / (VLOOKUP(AH235,Anthro_Calc!C:P,5,FALSE) - VLOOKUP(AH235,Anthro_Calc!C:P,4,FALSE)))</f>
        <v/>
      </c>
      <c r="AK235" s="72" t="str">
        <f>IF(ISBLANK(AD235), "", 3 + (AD235 -VLOOKUP(AH235,Anthro_Calc!C:P,10,FALSE)) / (VLOOKUP(AH235,Anthro_Calc!C:P,10,FALSE) - VLOOKUP(AH235,Anthro_Calc!C:P,9,FALSE)))</f>
        <v/>
      </c>
      <c r="AL235" s="120" t="str">
        <f t="shared" si="172"/>
        <v/>
      </c>
      <c r="AM235" s="117" t="str">
        <f t="shared" si="173"/>
        <v/>
      </c>
      <c r="AN235" s="104" t="str">
        <f t="shared" si="174"/>
        <v/>
      </c>
      <c r="AO235" s="76" t="str">
        <f t="shared" si="151"/>
        <v/>
      </c>
      <c r="AP235" s="77"/>
      <c r="AQ235" s="77" t="str">
        <f t="shared" si="175"/>
        <v/>
      </c>
      <c r="AR235" s="71"/>
      <c r="AS235" s="74"/>
      <c r="AT235" s="82"/>
      <c r="AU235" s="75" t="str">
        <f t="shared" si="152"/>
        <v/>
      </c>
      <c r="AV235" s="72">
        <f t="shared" si="176"/>
        <v>0</v>
      </c>
      <c r="AW235" s="72">
        <f t="shared" si="177"/>
        <v>0</v>
      </c>
      <c r="AX235" s="72" t="str">
        <f t="shared" si="178"/>
        <v>0</v>
      </c>
      <c r="AY235" s="72" t="str">
        <f>IF(ISBLANK(AT235), "", (POWER(AT235/VLOOKUP(AX235,Anthro_Calc!C:P,13,FALSE),VLOOKUP(AX235,Anthro_Calc!C:P,12,FALSE))-1) / (VLOOKUP(AX235,Anthro_Calc!C:P,14,FALSE)*VLOOKUP(AX235,Anthro_Calc!C:P,12,FALSE)))</f>
        <v/>
      </c>
      <c r="AZ235" s="72" t="str">
        <f>IF(ISBLANK(AT235), "", -3 + (AT235 -VLOOKUP(AX235,Anthro_Calc!C:P,4,FALSE)) / (VLOOKUP(AX235,Anthro_Calc!C:P,5,FALSE) - VLOOKUP(AX235,Anthro_Calc!C:P,4,FALSE)))</f>
        <v/>
      </c>
      <c r="BA235" s="72" t="str">
        <f>IF(ISBLANK(AT235), "", 3 + (AT235 -VLOOKUP(AX235,Anthro_Calc!C:P,10,FALSE)) / (VLOOKUP(AX235,Anthro_Calc!C:P,10,FALSE) - VLOOKUP(AX235,Anthro_Calc!C:P,9,FALSE)))</f>
        <v/>
      </c>
      <c r="BB235" s="120" t="str">
        <f t="shared" si="179"/>
        <v/>
      </c>
      <c r="BC235" s="117" t="str">
        <f t="shared" si="180"/>
        <v/>
      </c>
      <c r="BD235" s="104" t="str">
        <f t="shared" si="153"/>
        <v/>
      </c>
      <c r="BE235" s="76" t="str">
        <f t="shared" si="154"/>
        <v/>
      </c>
      <c r="BF235" s="73" t="str">
        <f t="shared" si="181"/>
        <v/>
      </c>
      <c r="BG235" s="73" t="str">
        <f t="shared" si="155"/>
        <v/>
      </c>
      <c r="BH235" s="77"/>
      <c r="BI235" s="133"/>
      <c r="BJ235" s="71"/>
      <c r="BK235" s="74"/>
      <c r="BL235" s="78"/>
      <c r="BM235" s="75" t="str">
        <f t="shared" si="156"/>
        <v/>
      </c>
      <c r="BN235" s="72">
        <f t="shared" si="182"/>
        <v>0</v>
      </c>
      <c r="BO235" s="72">
        <f t="shared" si="199"/>
        <v>0</v>
      </c>
      <c r="BP235" s="72" t="str">
        <f t="shared" si="183"/>
        <v>0</v>
      </c>
      <c r="BQ235" s="72" t="str">
        <f>IF(ISBLANK(BL235), "", (POWER(BL235/VLOOKUP(BP235,Anthro_Calc!C:P,13,FALSE),VLOOKUP(BP235,Anthro_Calc!C:P,12,FALSE))-1) / (VLOOKUP(BP235,Anthro_Calc!C:P,14,FALSE)*VLOOKUP(BP235,Anthro_Calc!C:P,12,FALSE)))</f>
        <v/>
      </c>
      <c r="BR235" s="72" t="str">
        <f>IF(ISBLANK(BL235), "", -3 + (BL235 -VLOOKUP(BP235,Anthro_Calc!C:P,4,FALSE)) / (VLOOKUP(BP235,Anthro_Calc!C:P,5,FALSE) - VLOOKUP(BP235,Anthro_Calc!C:P,4,FALSE)))</f>
        <v/>
      </c>
      <c r="BS235" s="72" t="str">
        <f>IF(ISBLANK(BL235), "", 3 + (BL235 -VLOOKUP(BP235,Anthro_Calc!C:P,10,FALSE)) / (VLOOKUP(BP235,Anthro_Calc!C:P,10,FALSE) - VLOOKUP(BP235,Anthro_Calc!C:P,9,FALSE)))</f>
        <v/>
      </c>
      <c r="BT235" s="120" t="str">
        <f t="shared" si="184"/>
        <v/>
      </c>
      <c r="BU235" s="117" t="str">
        <f t="shared" si="185"/>
        <v/>
      </c>
      <c r="BV235" s="104" t="str">
        <f t="shared" si="186"/>
        <v/>
      </c>
      <c r="BW235" s="73" t="str">
        <f t="shared" si="157"/>
        <v/>
      </c>
      <c r="BX235" s="77"/>
      <c r="BY235" s="73" t="str">
        <f>IF(ISBLANK(BL235), "", VLOOKUP(Z235&amp;" "&amp;BV235&amp;" "&amp;BW235,Graduation_Criteria!$D$2:$E$34,2,FALSE))</f>
        <v/>
      </c>
      <c r="BZ235" s="73" t="str">
        <f t="shared" si="158"/>
        <v/>
      </c>
      <c r="CA235" s="71"/>
      <c r="CB235" s="74"/>
      <c r="CC235" s="74"/>
      <c r="CD235" s="115" t="str">
        <f t="shared" si="159"/>
        <v/>
      </c>
      <c r="CE235" s="79">
        <f t="shared" si="187"/>
        <v>0</v>
      </c>
      <c r="CF235" s="79">
        <f t="shared" si="188"/>
        <v>0</v>
      </c>
      <c r="CG235" s="79" t="str">
        <f t="shared" si="189"/>
        <v>0</v>
      </c>
      <c r="CH235" s="79" t="str">
        <f>IF(ISBLANK(CC235), "", (POWER(CC235/VLOOKUP(CG235,Anthro_Calc!C:P,13,FALSE),VLOOKUP(CG235,Anthro_Calc!C:P,12,FALSE))-1) / (VLOOKUP(CG235,Anthro_Calc!C:P,14,FALSE)*VLOOKUP(CG235,Anthro_Calc!C:P,12,FALSE)))</f>
        <v/>
      </c>
      <c r="CI235" s="79" t="str">
        <f>IF(ISBLANK(CC235), "", -3 + (CC235 -VLOOKUP(CG235,Anthro_Calc!C:P,4,FALSE)) / (VLOOKUP(CG235,Anthro_Calc!C:P,5,FALSE) - VLOOKUP(CG235,Anthro_Calc!C:P,4,FALSE)))</f>
        <v/>
      </c>
      <c r="CJ235" s="79" t="str">
        <f>IF(ISBLANK(CC235), "", 3 + (CC235 -VLOOKUP(CG235,Anthro_Calc!C:P,10,FALSE)) / (VLOOKUP(CG235,Anthro_Calc!C:P,10,FALSE) - VLOOKUP(CG235,Anthro_Calc!C:P,9,FALSE)))</f>
        <v/>
      </c>
      <c r="CK235" s="129" t="str">
        <f t="shared" si="190"/>
        <v/>
      </c>
      <c r="CL235" s="117" t="str">
        <f t="shared" si="191"/>
        <v/>
      </c>
      <c r="CM235" s="104" t="str">
        <f t="shared" si="192"/>
        <v/>
      </c>
      <c r="CN235" s="77"/>
      <c r="CO235" s="71"/>
      <c r="CP235" s="74"/>
      <c r="CQ235" s="74"/>
      <c r="CR235" s="118" t="str">
        <f t="shared" si="160"/>
        <v/>
      </c>
      <c r="CS235" s="119">
        <f t="shared" si="193"/>
        <v>0</v>
      </c>
      <c r="CT235" s="119">
        <f t="shared" si="194"/>
        <v>0</v>
      </c>
      <c r="CU235" s="119" t="str">
        <f t="shared" si="195"/>
        <v>0</v>
      </c>
      <c r="CV235" s="119" t="str">
        <f>IF(ISBLANK(CQ235), "", (POWER(CQ235/VLOOKUP(CU235,Anthro_Calc!C:P,13,FALSE),VLOOKUP(CU235,Anthro_Calc!C:P,12,FALSE))-1) / (VLOOKUP(CU235,Anthro_Calc!C:P,14,FALSE)*VLOOKUP(CU235,Anthro_Calc!C:P,12,FALSE)))</f>
        <v/>
      </c>
      <c r="CW235" s="119" t="str">
        <f>IF(ISBLANK(CQ235), "", -3 + (CQ235 -VLOOKUP(CU235,Anthro_Calc!C:P,4,FALSE)) / (VLOOKUP(CU235,Anthro_Calc!C:P,5,FALSE) - VLOOKUP(CU235,Anthro_Calc!C:P,4,FALSE)))</f>
        <v/>
      </c>
      <c r="CX235" s="119" t="str">
        <f>IF(ISBLANK(CQ235), "", 3 + (CQ235 -VLOOKUP(CU235,Anthro_Calc!C:P,10,FALSE)) / (VLOOKUP(CU235,Anthro_Calc!C:P,10,FALSE) - VLOOKUP(CU235,Anthro_Calc!C:P,9,FALSE)))</f>
        <v/>
      </c>
      <c r="CY235" s="128" t="str">
        <f t="shared" si="196"/>
        <v/>
      </c>
      <c r="CZ235" s="117" t="str">
        <f t="shared" si="197"/>
        <v/>
      </c>
      <c r="DA235" s="104" t="str">
        <f t="shared" si="198"/>
        <v/>
      </c>
      <c r="DB235" s="135"/>
    </row>
    <row r="236" spans="1:106" s="80" customFormat="1" ht="15" customHeight="1">
      <c r="A236" s="134">
        <f t="shared" si="150"/>
        <v>232</v>
      </c>
      <c r="B236" s="66"/>
      <c r="C236" s="66"/>
      <c r="D236" s="66"/>
      <c r="E236" s="66"/>
      <c r="F236" s="66"/>
      <c r="G236" s="66"/>
      <c r="H236" s="66"/>
      <c r="I236" s="66"/>
      <c r="J236" s="66"/>
      <c r="K236" s="66"/>
      <c r="L236" s="66"/>
      <c r="M236" s="71"/>
      <c r="N236" s="69" t="str">
        <f t="shared" ca="1" si="161"/>
        <v/>
      </c>
      <c r="O236" s="70"/>
      <c r="P236" s="70"/>
      <c r="Q236" s="71"/>
      <c r="R236" s="82"/>
      <c r="S236" s="72" t="str">
        <f t="shared" si="162"/>
        <v/>
      </c>
      <c r="T236" s="72" t="str">
        <f t="shared" si="163"/>
        <v/>
      </c>
      <c r="U236" s="72" t="str">
        <f t="shared" si="164"/>
        <v/>
      </c>
      <c r="V236" s="72" t="str">
        <f>IF(ISBLANK(R236), "", (POWER(R236/VLOOKUP(U236,Anthro_Calc!C:P,13,FALSE),VLOOKUP(U236,Anthro_Calc!C:P,12,FALSE))-1) / (VLOOKUP(U236,Anthro_Calc!C:P,14,FALSE)*VLOOKUP(U236,Anthro_Calc!C:P,12,FALSE)))</f>
        <v/>
      </c>
      <c r="W236" s="72" t="str">
        <f>IF(ISBLANK(R236), "", -3 + (R236 -VLOOKUP(U236,Anthro_Calc!C:P,4,FALSE)) / (VLOOKUP(U236,Anthro_Calc!C:P,5,FALSE) - VLOOKUP(U236,Anthro_Calc!C:P,4,FALSE)))</f>
        <v/>
      </c>
      <c r="X236" s="72" t="str">
        <f>IF(ISBLANK(R236), "", 3 + (R236 -VLOOKUP(U236,Anthro_Calc!C:P,10,FALSE)) / (VLOOKUP(U236,Anthro_Calc!C:P,10,FALSE) - VLOOKUP(U236,Anthro_Calc!C:P,9,FALSE)))</f>
        <v/>
      </c>
      <c r="Y236" s="120" t="str">
        <f t="shared" si="165"/>
        <v/>
      </c>
      <c r="Z236" s="117" t="str">
        <f t="shared" si="166"/>
        <v/>
      </c>
      <c r="AA236" s="104" t="str">
        <f t="shared" si="167"/>
        <v/>
      </c>
      <c r="AB236" s="71"/>
      <c r="AC236" s="74"/>
      <c r="AD236" s="78"/>
      <c r="AE236" s="75" t="str">
        <f t="shared" si="168"/>
        <v/>
      </c>
      <c r="AF236" s="72">
        <f t="shared" si="169"/>
        <v>0</v>
      </c>
      <c r="AG236" s="72">
        <f t="shared" si="170"/>
        <v>0</v>
      </c>
      <c r="AH236" s="72" t="str">
        <f t="shared" si="171"/>
        <v>0</v>
      </c>
      <c r="AI236" s="72" t="str">
        <f>IF(ISBLANK(AD236), "", (POWER(AD236/VLOOKUP(AH236,Anthro_Calc!C:P,13,FALSE),VLOOKUP(AH236,Anthro_Calc!C:P,12,FALSE))-1) / (VLOOKUP(AH236,Anthro_Calc!C:P,14,FALSE)*VLOOKUP(AH236,Anthro_Calc!C:P,12,FALSE)))</f>
        <v/>
      </c>
      <c r="AJ236" s="72" t="str">
        <f>IF(ISBLANK(AD236), "", -3 + (AD236 -VLOOKUP(AH236,Anthro_Calc!C:P,4,FALSE)) / (VLOOKUP(AH236,Anthro_Calc!C:P,5,FALSE) - VLOOKUP(AH236,Anthro_Calc!C:P,4,FALSE)))</f>
        <v/>
      </c>
      <c r="AK236" s="72" t="str">
        <f>IF(ISBLANK(AD236), "", 3 + (AD236 -VLOOKUP(AH236,Anthro_Calc!C:P,10,FALSE)) / (VLOOKUP(AH236,Anthro_Calc!C:P,10,FALSE) - VLOOKUP(AH236,Anthro_Calc!C:P,9,FALSE)))</f>
        <v/>
      </c>
      <c r="AL236" s="120" t="str">
        <f t="shared" si="172"/>
        <v/>
      </c>
      <c r="AM236" s="117" t="str">
        <f t="shared" si="173"/>
        <v/>
      </c>
      <c r="AN236" s="104" t="str">
        <f t="shared" si="174"/>
        <v/>
      </c>
      <c r="AO236" s="76" t="str">
        <f t="shared" si="151"/>
        <v/>
      </c>
      <c r="AP236" s="77"/>
      <c r="AQ236" s="77" t="str">
        <f t="shared" si="175"/>
        <v/>
      </c>
      <c r="AR236" s="71"/>
      <c r="AS236" s="74"/>
      <c r="AT236" s="82"/>
      <c r="AU236" s="75" t="str">
        <f t="shared" si="152"/>
        <v/>
      </c>
      <c r="AV236" s="72">
        <f t="shared" si="176"/>
        <v>0</v>
      </c>
      <c r="AW236" s="72">
        <f t="shared" si="177"/>
        <v>0</v>
      </c>
      <c r="AX236" s="72" t="str">
        <f t="shared" si="178"/>
        <v>0</v>
      </c>
      <c r="AY236" s="72" t="str">
        <f>IF(ISBLANK(AT236), "", (POWER(AT236/VLOOKUP(AX236,Anthro_Calc!C:P,13,FALSE),VLOOKUP(AX236,Anthro_Calc!C:P,12,FALSE))-1) / (VLOOKUP(AX236,Anthro_Calc!C:P,14,FALSE)*VLOOKUP(AX236,Anthro_Calc!C:P,12,FALSE)))</f>
        <v/>
      </c>
      <c r="AZ236" s="72" t="str">
        <f>IF(ISBLANK(AT236), "", -3 + (AT236 -VLOOKUP(AX236,Anthro_Calc!C:P,4,FALSE)) / (VLOOKUP(AX236,Anthro_Calc!C:P,5,FALSE) - VLOOKUP(AX236,Anthro_Calc!C:P,4,FALSE)))</f>
        <v/>
      </c>
      <c r="BA236" s="72" t="str">
        <f>IF(ISBLANK(AT236), "", 3 + (AT236 -VLOOKUP(AX236,Anthro_Calc!C:P,10,FALSE)) / (VLOOKUP(AX236,Anthro_Calc!C:P,10,FALSE) - VLOOKUP(AX236,Anthro_Calc!C:P,9,FALSE)))</f>
        <v/>
      </c>
      <c r="BB236" s="120" t="str">
        <f t="shared" si="179"/>
        <v/>
      </c>
      <c r="BC236" s="117" t="str">
        <f t="shared" si="180"/>
        <v/>
      </c>
      <c r="BD236" s="104" t="str">
        <f t="shared" si="153"/>
        <v/>
      </c>
      <c r="BE236" s="76" t="str">
        <f t="shared" si="154"/>
        <v/>
      </c>
      <c r="BF236" s="73" t="str">
        <f t="shared" si="181"/>
        <v/>
      </c>
      <c r="BG236" s="73" t="str">
        <f t="shared" si="155"/>
        <v/>
      </c>
      <c r="BH236" s="77"/>
      <c r="BI236" s="133"/>
      <c r="BJ236" s="71"/>
      <c r="BK236" s="74"/>
      <c r="BL236" s="78"/>
      <c r="BM236" s="75" t="str">
        <f t="shared" si="156"/>
        <v/>
      </c>
      <c r="BN236" s="72">
        <f t="shared" si="182"/>
        <v>0</v>
      </c>
      <c r="BO236" s="72">
        <f t="shared" si="199"/>
        <v>0</v>
      </c>
      <c r="BP236" s="72" t="str">
        <f t="shared" si="183"/>
        <v>0</v>
      </c>
      <c r="BQ236" s="72" t="str">
        <f>IF(ISBLANK(BL236), "", (POWER(BL236/VLOOKUP(BP236,Anthro_Calc!C:P,13,FALSE),VLOOKUP(BP236,Anthro_Calc!C:P,12,FALSE))-1) / (VLOOKUP(BP236,Anthro_Calc!C:P,14,FALSE)*VLOOKUP(BP236,Anthro_Calc!C:P,12,FALSE)))</f>
        <v/>
      </c>
      <c r="BR236" s="72" t="str">
        <f>IF(ISBLANK(BL236), "", -3 + (BL236 -VLOOKUP(BP236,Anthro_Calc!C:P,4,FALSE)) / (VLOOKUP(BP236,Anthro_Calc!C:P,5,FALSE) - VLOOKUP(BP236,Anthro_Calc!C:P,4,FALSE)))</f>
        <v/>
      </c>
      <c r="BS236" s="72" t="str">
        <f>IF(ISBLANK(BL236), "", 3 + (BL236 -VLOOKUP(BP236,Anthro_Calc!C:P,10,FALSE)) / (VLOOKUP(BP236,Anthro_Calc!C:P,10,FALSE) - VLOOKUP(BP236,Anthro_Calc!C:P,9,FALSE)))</f>
        <v/>
      </c>
      <c r="BT236" s="120" t="str">
        <f t="shared" si="184"/>
        <v/>
      </c>
      <c r="BU236" s="117" t="str">
        <f t="shared" si="185"/>
        <v/>
      </c>
      <c r="BV236" s="104" t="str">
        <f t="shared" si="186"/>
        <v/>
      </c>
      <c r="BW236" s="73" t="str">
        <f t="shared" si="157"/>
        <v/>
      </c>
      <c r="BX236" s="77"/>
      <c r="BY236" s="73" t="str">
        <f>IF(ISBLANK(BL236), "", VLOOKUP(Z236&amp;" "&amp;BV236&amp;" "&amp;BW236,Graduation_Criteria!$D$2:$E$34,2,FALSE))</f>
        <v/>
      </c>
      <c r="BZ236" s="73" t="str">
        <f t="shared" si="158"/>
        <v/>
      </c>
      <c r="CA236" s="71"/>
      <c r="CB236" s="74"/>
      <c r="CC236" s="74"/>
      <c r="CD236" s="115" t="str">
        <f t="shared" si="159"/>
        <v/>
      </c>
      <c r="CE236" s="79">
        <f t="shared" si="187"/>
        <v>0</v>
      </c>
      <c r="CF236" s="79">
        <f t="shared" si="188"/>
        <v>0</v>
      </c>
      <c r="CG236" s="79" t="str">
        <f t="shared" si="189"/>
        <v>0</v>
      </c>
      <c r="CH236" s="79" t="str">
        <f>IF(ISBLANK(CC236), "", (POWER(CC236/VLOOKUP(CG236,Anthro_Calc!C:P,13,FALSE),VLOOKUP(CG236,Anthro_Calc!C:P,12,FALSE))-1) / (VLOOKUP(CG236,Anthro_Calc!C:P,14,FALSE)*VLOOKUP(CG236,Anthro_Calc!C:P,12,FALSE)))</f>
        <v/>
      </c>
      <c r="CI236" s="79" t="str">
        <f>IF(ISBLANK(CC236), "", -3 + (CC236 -VLOOKUP(CG236,Anthro_Calc!C:P,4,FALSE)) / (VLOOKUP(CG236,Anthro_Calc!C:P,5,FALSE) - VLOOKUP(CG236,Anthro_Calc!C:P,4,FALSE)))</f>
        <v/>
      </c>
      <c r="CJ236" s="79" t="str">
        <f>IF(ISBLANK(CC236), "", 3 + (CC236 -VLOOKUP(CG236,Anthro_Calc!C:P,10,FALSE)) / (VLOOKUP(CG236,Anthro_Calc!C:P,10,FALSE) - VLOOKUP(CG236,Anthro_Calc!C:P,9,FALSE)))</f>
        <v/>
      </c>
      <c r="CK236" s="129" t="str">
        <f t="shared" si="190"/>
        <v/>
      </c>
      <c r="CL236" s="117" t="str">
        <f t="shared" si="191"/>
        <v/>
      </c>
      <c r="CM236" s="104" t="str">
        <f t="shared" si="192"/>
        <v/>
      </c>
      <c r="CN236" s="77"/>
      <c r="CO236" s="71"/>
      <c r="CP236" s="74"/>
      <c r="CQ236" s="74"/>
      <c r="CR236" s="118" t="str">
        <f t="shared" si="160"/>
        <v/>
      </c>
      <c r="CS236" s="119">
        <f t="shared" si="193"/>
        <v>0</v>
      </c>
      <c r="CT236" s="119">
        <f t="shared" si="194"/>
        <v>0</v>
      </c>
      <c r="CU236" s="119" t="str">
        <f t="shared" si="195"/>
        <v>0</v>
      </c>
      <c r="CV236" s="119" t="str">
        <f>IF(ISBLANK(CQ236), "", (POWER(CQ236/VLOOKUP(CU236,Anthro_Calc!C:P,13,FALSE),VLOOKUP(CU236,Anthro_Calc!C:P,12,FALSE))-1) / (VLOOKUP(CU236,Anthro_Calc!C:P,14,FALSE)*VLOOKUP(CU236,Anthro_Calc!C:P,12,FALSE)))</f>
        <v/>
      </c>
      <c r="CW236" s="119" t="str">
        <f>IF(ISBLANK(CQ236), "", -3 + (CQ236 -VLOOKUP(CU236,Anthro_Calc!C:P,4,FALSE)) / (VLOOKUP(CU236,Anthro_Calc!C:P,5,FALSE) - VLOOKUP(CU236,Anthro_Calc!C:P,4,FALSE)))</f>
        <v/>
      </c>
      <c r="CX236" s="119" t="str">
        <f>IF(ISBLANK(CQ236), "", 3 + (CQ236 -VLOOKUP(CU236,Anthro_Calc!C:P,10,FALSE)) / (VLOOKUP(CU236,Anthro_Calc!C:P,10,FALSE) - VLOOKUP(CU236,Anthro_Calc!C:P,9,FALSE)))</f>
        <v/>
      </c>
      <c r="CY236" s="128" t="str">
        <f t="shared" si="196"/>
        <v/>
      </c>
      <c r="CZ236" s="117" t="str">
        <f t="shared" si="197"/>
        <v/>
      </c>
      <c r="DA236" s="104" t="str">
        <f t="shared" si="198"/>
        <v/>
      </c>
      <c r="DB236" s="135"/>
    </row>
    <row r="237" spans="1:106" s="80" customFormat="1" ht="15" customHeight="1">
      <c r="A237" s="134">
        <f t="shared" si="150"/>
        <v>233</v>
      </c>
      <c r="B237" s="66"/>
      <c r="C237" s="66"/>
      <c r="D237" s="66"/>
      <c r="E237" s="66"/>
      <c r="F237" s="66"/>
      <c r="G237" s="66"/>
      <c r="H237" s="66"/>
      <c r="I237" s="66"/>
      <c r="J237" s="66"/>
      <c r="K237" s="66"/>
      <c r="L237" s="66"/>
      <c r="M237" s="71"/>
      <c r="N237" s="69" t="str">
        <f t="shared" ca="1" si="161"/>
        <v/>
      </c>
      <c r="O237" s="70"/>
      <c r="P237" s="70"/>
      <c r="Q237" s="71"/>
      <c r="R237" s="82"/>
      <c r="S237" s="72" t="str">
        <f t="shared" si="162"/>
        <v/>
      </c>
      <c r="T237" s="72" t="str">
        <f t="shared" si="163"/>
        <v/>
      </c>
      <c r="U237" s="72" t="str">
        <f t="shared" si="164"/>
        <v/>
      </c>
      <c r="V237" s="72" t="str">
        <f>IF(ISBLANK(R237), "", (POWER(R237/VLOOKUP(U237,Anthro_Calc!C:P,13,FALSE),VLOOKUP(U237,Anthro_Calc!C:P,12,FALSE))-1) / (VLOOKUP(U237,Anthro_Calc!C:P,14,FALSE)*VLOOKUP(U237,Anthro_Calc!C:P,12,FALSE)))</f>
        <v/>
      </c>
      <c r="W237" s="72" t="str">
        <f>IF(ISBLANK(R237), "", -3 + (R237 -VLOOKUP(U237,Anthro_Calc!C:P,4,FALSE)) / (VLOOKUP(U237,Anthro_Calc!C:P,5,FALSE) - VLOOKUP(U237,Anthro_Calc!C:P,4,FALSE)))</f>
        <v/>
      </c>
      <c r="X237" s="72" t="str">
        <f>IF(ISBLANK(R237), "", 3 + (R237 -VLOOKUP(U237,Anthro_Calc!C:P,10,FALSE)) / (VLOOKUP(U237,Anthro_Calc!C:P,10,FALSE) - VLOOKUP(U237,Anthro_Calc!C:P,9,FALSE)))</f>
        <v/>
      </c>
      <c r="Y237" s="120" t="str">
        <f t="shared" si="165"/>
        <v/>
      </c>
      <c r="Z237" s="117" t="str">
        <f t="shared" si="166"/>
        <v/>
      </c>
      <c r="AA237" s="104" t="str">
        <f t="shared" si="167"/>
        <v/>
      </c>
      <c r="AB237" s="71"/>
      <c r="AC237" s="74"/>
      <c r="AD237" s="78"/>
      <c r="AE237" s="75" t="str">
        <f t="shared" si="168"/>
        <v/>
      </c>
      <c r="AF237" s="72">
        <f t="shared" si="169"/>
        <v>0</v>
      </c>
      <c r="AG237" s="72">
        <f t="shared" si="170"/>
        <v>0</v>
      </c>
      <c r="AH237" s="72" t="str">
        <f t="shared" si="171"/>
        <v>0</v>
      </c>
      <c r="AI237" s="72" t="str">
        <f>IF(ISBLANK(AD237), "", (POWER(AD237/VLOOKUP(AH237,Anthro_Calc!C:P,13,FALSE),VLOOKUP(AH237,Anthro_Calc!C:P,12,FALSE))-1) / (VLOOKUP(AH237,Anthro_Calc!C:P,14,FALSE)*VLOOKUP(AH237,Anthro_Calc!C:P,12,FALSE)))</f>
        <v/>
      </c>
      <c r="AJ237" s="72" t="str">
        <f>IF(ISBLANK(AD237), "", -3 + (AD237 -VLOOKUP(AH237,Anthro_Calc!C:P,4,FALSE)) / (VLOOKUP(AH237,Anthro_Calc!C:P,5,FALSE) - VLOOKUP(AH237,Anthro_Calc!C:P,4,FALSE)))</f>
        <v/>
      </c>
      <c r="AK237" s="72" t="str">
        <f>IF(ISBLANK(AD237), "", 3 + (AD237 -VLOOKUP(AH237,Anthro_Calc!C:P,10,FALSE)) / (VLOOKUP(AH237,Anthro_Calc!C:P,10,FALSE) - VLOOKUP(AH237,Anthro_Calc!C:P,9,FALSE)))</f>
        <v/>
      </c>
      <c r="AL237" s="120" t="str">
        <f t="shared" si="172"/>
        <v/>
      </c>
      <c r="AM237" s="117" t="str">
        <f t="shared" si="173"/>
        <v/>
      </c>
      <c r="AN237" s="104" t="str">
        <f t="shared" si="174"/>
        <v/>
      </c>
      <c r="AO237" s="76" t="str">
        <f t="shared" si="151"/>
        <v/>
      </c>
      <c r="AP237" s="77"/>
      <c r="AQ237" s="77" t="str">
        <f t="shared" si="175"/>
        <v/>
      </c>
      <c r="AR237" s="71"/>
      <c r="AS237" s="74"/>
      <c r="AT237" s="82"/>
      <c r="AU237" s="75" t="str">
        <f t="shared" si="152"/>
        <v/>
      </c>
      <c r="AV237" s="72">
        <f t="shared" si="176"/>
        <v>0</v>
      </c>
      <c r="AW237" s="72">
        <f t="shared" si="177"/>
        <v>0</v>
      </c>
      <c r="AX237" s="72" t="str">
        <f t="shared" si="178"/>
        <v>0</v>
      </c>
      <c r="AY237" s="72" t="str">
        <f>IF(ISBLANK(AT237), "", (POWER(AT237/VLOOKUP(AX237,Anthro_Calc!C:P,13,FALSE),VLOOKUP(AX237,Anthro_Calc!C:P,12,FALSE))-1) / (VLOOKUP(AX237,Anthro_Calc!C:P,14,FALSE)*VLOOKUP(AX237,Anthro_Calc!C:P,12,FALSE)))</f>
        <v/>
      </c>
      <c r="AZ237" s="72" t="str">
        <f>IF(ISBLANK(AT237), "", -3 + (AT237 -VLOOKUP(AX237,Anthro_Calc!C:P,4,FALSE)) / (VLOOKUP(AX237,Anthro_Calc!C:P,5,FALSE) - VLOOKUP(AX237,Anthro_Calc!C:P,4,FALSE)))</f>
        <v/>
      </c>
      <c r="BA237" s="72" t="str">
        <f>IF(ISBLANK(AT237), "", 3 + (AT237 -VLOOKUP(AX237,Anthro_Calc!C:P,10,FALSE)) / (VLOOKUP(AX237,Anthro_Calc!C:P,10,FALSE) - VLOOKUP(AX237,Anthro_Calc!C:P,9,FALSE)))</f>
        <v/>
      </c>
      <c r="BB237" s="120" t="str">
        <f t="shared" si="179"/>
        <v/>
      </c>
      <c r="BC237" s="117" t="str">
        <f t="shared" si="180"/>
        <v/>
      </c>
      <c r="BD237" s="104" t="str">
        <f t="shared" si="153"/>
        <v/>
      </c>
      <c r="BE237" s="76" t="str">
        <f t="shared" si="154"/>
        <v/>
      </c>
      <c r="BF237" s="73" t="str">
        <f t="shared" si="181"/>
        <v/>
      </c>
      <c r="BG237" s="73" t="str">
        <f t="shared" si="155"/>
        <v/>
      </c>
      <c r="BH237" s="77"/>
      <c r="BI237" s="133"/>
      <c r="BJ237" s="71"/>
      <c r="BK237" s="74"/>
      <c r="BL237" s="78"/>
      <c r="BM237" s="75" t="str">
        <f t="shared" si="156"/>
        <v/>
      </c>
      <c r="BN237" s="72">
        <f t="shared" si="182"/>
        <v>0</v>
      </c>
      <c r="BO237" s="72">
        <f t="shared" si="199"/>
        <v>0</v>
      </c>
      <c r="BP237" s="72" t="str">
        <f t="shared" si="183"/>
        <v>0</v>
      </c>
      <c r="BQ237" s="72" t="str">
        <f>IF(ISBLANK(BL237), "", (POWER(BL237/VLOOKUP(BP237,Anthro_Calc!C:P,13,FALSE),VLOOKUP(BP237,Anthro_Calc!C:P,12,FALSE))-1) / (VLOOKUP(BP237,Anthro_Calc!C:P,14,FALSE)*VLOOKUP(BP237,Anthro_Calc!C:P,12,FALSE)))</f>
        <v/>
      </c>
      <c r="BR237" s="72" t="str">
        <f>IF(ISBLANK(BL237), "", -3 + (BL237 -VLOOKUP(BP237,Anthro_Calc!C:P,4,FALSE)) / (VLOOKUP(BP237,Anthro_Calc!C:P,5,FALSE) - VLOOKUP(BP237,Anthro_Calc!C:P,4,FALSE)))</f>
        <v/>
      </c>
      <c r="BS237" s="72" t="str">
        <f>IF(ISBLANK(BL237), "", 3 + (BL237 -VLOOKUP(BP237,Anthro_Calc!C:P,10,FALSE)) / (VLOOKUP(BP237,Anthro_Calc!C:P,10,FALSE) - VLOOKUP(BP237,Anthro_Calc!C:P,9,FALSE)))</f>
        <v/>
      </c>
      <c r="BT237" s="120" t="str">
        <f t="shared" si="184"/>
        <v/>
      </c>
      <c r="BU237" s="117" t="str">
        <f t="shared" si="185"/>
        <v/>
      </c>
      <c r="BV237" s="104" t="str">
        <f t="shared" si="186"/>
        <v/>
      </c>
      <c r="BW237" s="73" t="str">
        <f t="shared" si="157"/>
        <v/>
      </c>
      <c r="BX237" s="77"/>
      <c r="BY237" s="73" t="str">
        <f>IF(ISBLANK(BL237), "", VLOOKUP(Z237&amp;" "&amp;BV237&amp;" "&amp;BW237,Graduation_Criteria!$D$2:$E$34,2,FALSE))</f>
        <v/>
      </c>
      <c r="BZ237" s="73" t="str">
        <f t="shared" si="158"/>
        <v/>
      </c>
      <c r="CA237" s="71"/>
      <c r="CB237" s="74"/>
      <c r="CC237" s="74"/>
      <c r="CD237" s="115" t="str">
        <f t="shared" si="159"/>
        <v/>
      </c>
      <c r="CE237" s="79">
        <f t="shared" si="187"/>
        <v>0</v>
      </c>
      <c r="CF237" s="79">
        <f t="shared" si="188"/>
        <v>0</v>
      </c>
      <c r="CG237" s="79" t="str">
        <f t="shared" si="189"/>
        <v>0</v>
      </c>
      <c r="CH237" s="79" t="str">
        <f>IF(ISBLANK(CC237), "", (POWER(CC237/VLOOKUP(CG237,Anthro_Calc!C:P,13,FALSE),VLOOKUP(CG237,Anthro_Calc!C:P,12,FALSE))-1) / (VLOOKUP(CG237,Anthro_Calc!C:P,14,FALSE)*VLOOKUP(CG237,Anthro_Calc!C:P,12,FALSE)))</f>
        <v/>
      </c>
      <c r="CI237" s="79" t="str">
        <f>IF(ISBLANK(CC237), "", -3 + (CC237 -VLOOKUP(CG237,Anthro_Calc!C:P,4,FALSE)) / (VLOOKUP(CG237,Anthro_Calc!C:P,5,FALSE) - VLOOKUP(CG237,Anthro_Calc!C:P,4,FALSE)))</f>
        <v/>
      </c>
      <c r="CJ237" s="79" t="str">
        <f>IF(ISBLANK(CC237), "", 3 + (CC237 -VLOOKUP(CG237,Anthro_Calc!C:P,10,FALSE)) / (VLOOKUP(CG237,Anthro_Calc!C:P,10,FALSE) - VLOOKUP(CG237,Anthro_Calc!C:P,9,FALSE)))</f>
        <v/>
      </c>
      <c r="CK237" s="129" t="str">
        <f t="shared" si="190"/>
        <v/>
      </c>
      <c r="CL237" s="117" t="str">
        <f t="shared" si="191"/>
        <v/>
      </c>
      <c r="CM237" s="104" t="str">
        <f t="shared" si="192"/>
        <v/>
      </c>
      <c r="CN237" s="77"/>
      <c r="CO237" s="71"/>
      <c r="CP237" s="74"/>
      <c r="CQ237" s="74"/>
      <c r="CR237" s="118" t="str">
        <f t="shared" si="160"/>
        <v/>
      </c>
      <c r="CS237" s="119">
        <f t="shared" si="193"/>
        <v>0</v>
      </c>
      <c r="CT237" s="119">
        <f t="shared" si="194"/>
        <v>0</v>
      </c>
      <c r="CU237" s="119" t="str">
        <f t="shared" si="195"/>
        <v>0</v>
      </c>
      <c r="CV237" s="119" t="str">
        <f>IF(ISBLANK(CQ237), "", (POWER(CQ237/VLOOKUP(CU237,Anthro_Calc!C:P,13,FALSE),VLOOKUP(CU237,Anthro_Calc!C:P,12,FALSE))-1) / (VLOOKUP(CU237,Anthro_Calc!C:P,14,FALSE)*VLOOKUP(CU237,Anthro_Calc!C:P,12,FALSE)))</f>
        <v/>
      </c>
      <c r="CW237" s="119" t="str">
        <f>IF(ISBLANK(CQ237), "", -3 + (CQ237 -VLOOKUP(CU237,Anthro_Calc!C:P,4,FALSE)) / (VLOOKUP(CU237,Anthro_Calc!C:P,5,FALSE) - VLOOKUP(CU237,Anthro_Calc!C:P,4,FALSE)))</f>
        <v/>
      </c>
      <c r="CX237" s="119" t="str">
        <f>IF(ISBLANK(CQ237), "", 3 + (CQ237 -VLOOKUP(CU237,Anthro_Calc!C:P,10,FALSE)) / (VLOOKUP(CU237,Anthro_Calc!C:P,10,FALSE) - VLOOKUP(CU237,Anthro_Calc!C:P,9,FALSE)))</f>
        <v/>
      </c>
      <c r="CY237" s="128" t="str">
        <f t="shared" si="196"/>
        <v/>
      </c>
      <c r="CZ237" s="117" t="str">
        <f t="shared" si="197"/>
        <v/>
      </c>
      <c r="DA237" s="104" t="str">
        <f t="shared" si="198"/>
        <v/>
      </c>
      <c r="DB237" s="135"/>
    </row>
    <row r="238" spans="1:106" s="80" customFormat="1" ht="15" customHeight="1">
      <c r="A238" s="134">
        <f t="shared" si="150"/>
        <v>234</v>
      </c>
      <c r="B238" s="66"/>
      <c r="C238" s="66"/>
      <c r="D238" s="66"/>
      <c r="E238" s="66"/>
      <c r="F238" s="66"/>
      <c r="G238" s="66"/>
      <c r="H238" s="66"/>
      <c r="I238" s="66"/>
      <c r="J238" s="66"/>
      <c r="K238" s="66"/>
      <c r="L238" s="66"/>
      <c r="M238" s="71"/>
      <c r="N238" s="69" t="str">
        <f t="shared" ca="1" si="161"/>
        <v/>
      </c>
      <c r="O238" s="70"/>
      <c r="P238" s="70"/>
      <c r="Q238" s="71"/>
      <c r="R238" s="82"/>
      <c r="S238" s="72" t="str">
        <f t="shared" si="162"/>
        <v/>
      </c>
      <c r="T238" s="72" t="str">
        <f t="shared" si="163"/>
        <v/>
      </c>
      <c r="U238" s="72" t="str">
        <f t="shared" si="164"/>
        <v/>
      </c>
      <c r="V238" s="72" t="str">
        <f>IF(ISBLANK(R238), "", (POWER(R238/VLOOKUP(U238,Anthro_Calc!C:P,13,FALSE),VLOOKUP(U238,Anthro_Calc!C:P,12,FALSE))-1) / (VLOOKUP(U238,Anthro_Calc!C:P,14,FALSE)*VLOOKUP(U238,Anthro_Calc!C:P,12,FALSE)))</f>
        <v/>
      </c>
      <c r="W238" s="72" t="str">
        <f>IF(ISBLANK(R238), "", -3 + (R238 -VLOOKUP(U238,Anthro_Calc!C:P,4,FALSE)) / (VLOOKUP(U238,Anthro_Calc!C:P,5,FALSE) - VLOOKUP(U238,Anthro_Calc!C:P,4,FALSE)))</f>
        <v/>
      </c>
      <c r="X238" s="72" t="str">
        <f>IF(ISBLANK(R238), "", 3 + (R238 -VLOOKUP(U238,Anthro_Calc!C:P,10,FALSE)) / (VLOOKUP(U238,Anthro_Calc!C:P,10,FALSE) - VLOOKUP(U238,Anthro_Calc!C:P,9,FALSE)))</f>
        <v/>
      </c>
      <c r="Y238" s="120" t="str">
        <f t="shared" si="165"/>
        <v/>
      </c>
      <c r="Z238" s="117" t="str">
        <f t="shared" si="166"/>
        <v/>
      </c>
      <c r="AA238" s="104" t="str">
        <f t="shared" si="167"/>
        <v/>
      </c>
      <c r="AB238" s="71"/>
      <c r="AC238" s="74"/>
      <c r="AD238" s="78"/>
      <c r="AE238" s="75" t="str">
        <f t="shared" si="168"/>
        <v/>
      </c>
      <c r="AF238" s="72">
        <f t="shared" si="169"/>
        <v>0</v>
      </c>
      <c r="AG238" s="72">
        <f t="shared" si="170"/>
        <v>0</v>
      </c>
      <c r="AH238" s="72" t="str">
        <f t="shared" si="171"/>
        <v>0</v>
      </c>
      <c r="AI238" s="72" t="str">
        <f>IF(ISBLANK(AD238), "", (POWER(AD238/VLOOKUP(AH238,Anthro_Calc!C:P,13,FALSE),VLOOKUP(AH238,Anthro_Calc!C:P,12,FALSE))-1) / (VLOOKUP(AH238,Anthro_Calc!C:P,14,FALSE)*VLOOKUP(AH238,Anthro_Calc!C:P,12,FALSE)))</f>
        <v/>
      </c>
      <c r="AJ238" s="72" t="str">
        <f>IF(ISBLANK(AD238), "", -3 + (AD238 -VLOOKUP(AH238,Anthro_Calc!C:P,4,FALSE)) / (VLOOKUP(AH238,Anthro_Calc!C:P,5,FALSE) - VLOOKUP(AH238,Anthro_Calc!C:P,4,FALSE)))</f>
        <v/>
      </c>
      <c r="AK238" s="72" t="str">
        <f>IF(ISBLANK(AD238), "", 3 + (AD238 -VLOOKUP(AH238,Anthro_Calc!C:P,10,FALSE)) / (VLOOKUP(AH238,Anthro_Calc!C:P,10,FALSE) - VLOOKUP(AH238,Anthro_Calc!C:P,9,FALSE)))</f>
        <v/>
      </c>
      <c r="AL238" s="120" t="str">
        <f t="shared" si="172"/>
        <v/>
      </c>
      <c r="AM238" s="117" t="str">
        <f t="shared" si="173"/>
        <v/>
      </c>
      <c r="AN238" s="104" t="str">
        <f t="shared" si="174"/>
        <v/>
      </c>
      <c r="AO238" s="76" t="str">
        <f t="shared" si="151"/>
        <v/>
      </c>
      <c r="AP238" s="77"/>
      <c r="AQ238" s="77" t="str">
        <f t="shared" si="175"/>
        <v/>
      </c>
      <c r="AR238" s="71"/>
      <c r="AS238" s="74"/>
      <c r="AT238" s="82"/>
      <c r="AU238" s="75" t="str">
        <f t="shared" si="152"/>
        <v/>
      </c>
      <c r="AV238" s="72">
        <f t="shared" si="176"/>
        <v>0</v>
      </c>
      <c r="AW238" s="72">
        <f t="shared" si="177"/>
        <v>0</v>
      </c>
      <c r="AX238" s="72" t="str">
        <f t="shared" si="178"/>
        <v>0</v>
      </c>
      <c r="AY238" s="72" t="str">
        <f>IF(ISBLANK(AT238), "", (POWER(AT238/VLOOKUP(AX238,Anthro_Calc!C:P,13,FALSE),VLOOKUP(AX238,Anthro_Calc!C:P,12,FALSE))-1) / (VLOOKUP(AX238,Anthro_Calc!C:P,14,FALSE)*VLOOKUP(AX238,Anthro_Calc!C:P,12,FALSE)))</f>
        <v/>
      </c>
      <c r="AZ238" s="72" t="str">
        <f>IF(ISBLANK(AT238), "", -3 + (AT238 -VLOOKUP(AX238,Anthro_Calc!C:P,4,FALSE)) / (VLOOKUP(AX238,Anthro_Calc!C:P,5,FALSE) - VLOOKUP(AX238,Anthro_Calc!C:P,4,FALSE)))</f>
        <v/>
      </c>
      <c r="BA238" s="72" t="str">
        <f>IF(ISBLANK(AT238), "", 3 + (AT238 -VLOOKUP(AX238,Anthro_Calc!C:P,10,FALSE)) / (VLOOKUP(AX238,Anthro_Calc!C:P,10,FALSE) - VLOOKUP(AX238,Anthro_Calc!C:P,9,FALSE)))</f>
        <v/>
      </c>
      <c r="BB238" s="120" t="str">
        <f t="shared" si="179"/>
        <v/>
      </c>
      <c r="BC238" s="117" t="str">
        <f t="shared" si="180"/>
        <v/>
      </c>
      <c r="BD238" s="104" t="str">
        <f t="shared" si="153"/>
        <v/>
      </c>
      <c r="BE238" s="76" t="str">
        <f t="shared" si="154"/>
        <v/>
      </c>
      <c r="BF238" s="73" t="str">
        <f t="shared" si="181"/>
        <v/>
      </c>
      <c r="BG238" s="73" t="str">
        <f t="shared" si="155"/>
        <v/>
      </c>
      <c r="BH238" s="77"/>
      <c r="BI238" s="133"/>
      <c r="BJ238" s="71"/>
      <c r="BK238" s="74"/>
      <c r="BL238" s="78"/>
      <c r="BM238" s="75" t="str">
        <f t="shared" si="156"/>
        <v/>
      </c>
      <c r="BN238" s="72">
        <f t="shared" si="182"/>
        <v>0</v>
      </c>
      <c r="BO238" s="72">
        <f t="shared" si="199"/>
        <v>0</v>
      </c>
      <c r="BP238" s="72" t="str">
        <f t="shared" si="183"/>
        <v>0</v>
      </c>
      <c r="BQ238" s="72" t="str">
        <f>IF(ISBLANK(BL238), "", (POWER(BL238/VLOOKUP(BP238,Anthro_Calc!C:P,13,FALSE),VLOOKUP(BP238,Anthro_Calc!C:P,12,FALSE))-1) / (VLOOKUP(BP238,Anthro_Calc!C:P,14,FALSE)*VLOOKUP(BP238,Anthro_Calc!C:P,12,FALSE)))</f>
        <v/>
      </c>
      <c r="BR238" s="72" t="str">
        <f>IF(ISBLANK(BL238), "", -3 + (BL238 -VLOOKUP(BP238,Anthro_Calc!C:P,4,FALSE)) / (VLOOKUP(BP238,Anthro_Calc!C:P,5,FALSE) - VLOOKUP(BP238,Anthro_Calc!C:P,4,FALSE)))</f>
        <v/>
      </c>
      <c r="BS238" s="72" t="str">
        <f>IF(ISBLANK(BL238), "", 3 + (BL238 -VLOOKUP(BP238,Anthro_Calc!C:P,10,FALSE)) / (VLOOKUP(BP238,Anthro_Calc!C:P,10,FALSE) - VLOOKUP(BP238,Anthro_Calc!C:P,9,FALSE)))</f>
        <v/>
      </c>
      <c r="BT238" s="120" t="str">
        <f t="shared" si="184"/>
        <v/>
      </c>
      <c r="BU238" s="117" t="str">
        <f t="shared" si="185"/>
        <v/>
      </c>
      <c r="BV238" s="104" t="str">
        <f t="shared" si="186"/>
        <v/>
      </c>
      <c r="BW238" s="73" t="str">
        <f t="shared" si="157"/>
        <v/>
      </c>
      <c r="BX238" s="77"/>
      <c r="BY238" s="73" t="str">
        <f>IF(ISBLANK(BL238), "", VLOOKUP(Z238&amp;" "&amp;BV238&amp;" "&amp;BW238,Graduation_Criteria!$D$2:$E$34,2,FALSE))</f>
        <v/>
      </c>
      <c r="BZ238" s="73" t="str">
        <f t="shared" si="158"/>
        <v/>
      </c>
      <c r="CA238" s="71"/>
      <c r="CB238" s="74"/>
      <c r="CC238" s="74"/>
      <c r="CD238" s="115" t="str">
        <f t="shared" si="159"/>
        <v/>
      </c>
      <c r="CE238" s="79">
        <f t="shared" si="187"/>
        <v>0</v>
      </c>
      <c r="CF238" s="79">
        <f t="shared" si="188"/>
        <v>0</v>
      </c>
      <c r="CG238" s="79" t="str">
        <f t="shared" si="189"/>
        <v>0</v>
      </c>
      <c r="CH238" s="79" t="str">
        <f>IF(ISBLANK(CC238), "", (POWER(CC238/VLOOKUP(CG238,Anthro_Calc!C:P,13,FALSE),VLOOKUP(CG238,Anthro_Calc!C:P,12,FALSE))-1) / (VLOOKUP(CG238,Anthro_Calc!C:P,14,FALSE)*VLOOKUP(CG238,Anthro_Calc!C:P,12,FALSE)))</f>
        <v/>
      </c>
      <c r="CI238" s="79" t="str">
        <f>IF(ISBLANK(CC238), "", -3 + (CC238 -VLOOKUP(CG238,Anthro_Calc!C:P,4,FALSE)) / (VLOOKUP(CG238,Anthro_Calc!C:P,5,FALSE) - VLOOKUP(CG238,Anthro_Calc!C:P,4,FALSE)))</f>
        <v/>
      </c>
      <c r="CJ238" s="79" t="str">
        <f>IF(ISBLANK(CC238), "", 3 + (CC238 -VLOOKUP(CG238,Anthro_Calc!C:P,10,FALSE)) / (VLOOKUP(CG238,Anthro_Calc!C:P,10,FALSE) - VLOOKUP(CG238,Anthro_Calc!C:P,9,FALSE)))</f>
        <v/>
      </c>
      <c r="CK238" s="129" t="str">
        <f t="shared" si="190"/>
        <v/>
      </c>
      <c r="CL238" s="117" t="str">
        <f t="shared" si="191"/>
        <v/>
      </c>
      <c r="CM238" s="104" t="str">
        <f t="shared" si="192"/>
        <v/>
      </c>
      <c r="CN238" s="77"/>
      <c r="CO238" s="71"/>
      <c r="CP238" s="74"/>
      <c r="CQ238" s="74"/>
      <c r="CR238" s="118" t="str">
        <f t="shared" si="160"/>
        <v/>
      </c>
      <c r="CS238" s="119">
        <f t="shared" si="193"/>
        <v>0</v>
      </c>
      <c r="CT238" s="119">
        <f t="shared" si="194"/>
        <v>0</v>
      </c>
      <c r="CU238" s="119" t="str">
        <f t="shared" si="195"/>
        <v>0</v>
      </c>
      <c r="CV238" s="119" t="str">
        <f>IF(ISBLANK(CQ238), "", (POWER(CQ238/VLOOKUP(CU238,Anthro_Calc!C:P,13,FALSE),VLOOKUP(CU238,Anthro_Calc!C:P,12,FALSE))-1) / (VLOOKUP(CU238,Anthro_Calc!C:P,14,FALSE)*VLOOKUP(CU238,Anthro_Calc!C:P,12,FALSE)))</f>
        <v/>
      </c>
      <c r="CW238" s="119" t="str">
        <f>IF(ISBLANK(CQ238), "", -3 + (CQ238 -VLOOKUP(CU238,Anthro_Calc!C:P,4,FALSE)) / (VLOOKUP(CU238,Anthro_Calc!C:P,5,FALSE) - VLOOKUP(CU238,Anthro_Calc!C:P,4,FALSE)))</f>
        <v/>
      </c>
      <c r="CX238" s="119" t="str">
        <f>IF(ISBLANK(CQ238), "", 3 + (CQ238 -VLOOKUP(CU238,Anthro_Calc!C:P,10,FALSE)) / (VLOOKUP(CU238,Anthro_Calc!C:P,10,FALSE) - VLOOKUP(CU238,Anthro_Calc!C:P,9,FALSE)))</f>
        <v/>
      </c>
      <c r="CY238" s="128" t="str">
        <f t="shared" si="196"/>
        <v/>
      </c>
      <c r="CZ238" s="117" t="str">
        <f t="shared" si="197"/>
        <v/>
      </c>
      <c r="DA238" s="104" t="str">
        <f t="shared" si="198"/>
        <v/>
      </c>
      <c r="DB238" s="135"/>
    </row>
    <row r="239" spans="1:106" s="80" customFormat="1" ht="15" customHeight="1">
      <c r="A239" s="134">
        <f t="shared" si="150"/>
        <v>235</v>
      </c>
      <c r="B239" s="66"/>
      <c r="C239" s="66"/>
      <c r="D239" s="66"/>
      <c r="E239" s="66"/>
      <c r="F239" s="66"/>
      <c r="G239" s="66"/>
      <c r="H239" s="66"/>
      <c r="I239" s="66"/>
      <c r="J239" s="66"/>
      <c r="K239" s="66"/>
      <c r="L239" s="66"/>
      <c r="M239" s="71"/>
      <c r="N239" s="69" t="str">
        <f t="shared" ca="1" si="161"/>
        <v/>
      </c>
      <c r="O239" s="70"/>
      <c r="P239" s="70"/>
      <c r="Q239" s="71"/>
      <c r="R239" s="82"/>
      <c r="S239" s="72" t="str">
        <f t="shared" si="162"/>
        <v/>
      </c>
      <c r="T239" s="72" t="str">
        <f t="shared" si="163"/>
        <v/>
      </c>
      <c r="U239" s="72" t="str">
        <f t="shared" si="164"/>
        <v/>
      </c>
      <c r="V239" s="72" t="str">
        <f>IF(ISBLANK(R239), "", (POWER(R239/VLOOKUP(U239,Anthro_Calc!C:P,13,FALSE),VLOOKUP(U239,Anthro_Calc!C:P,12,FALSE))-1) / (VLOOKUP(U239,Anthro_Calc!C:P,14,FALSE)*VLOOKUP(U239,Anthro_Calc!C:P,12,FALSE)))</f>
        <v/>
      </c>
      <c r="W239" s="72" t="str">
        <f>IF(ISBLANK(R239), "", -3 + (R239 -VLOOKUP(U239,Anthro_Calc!C:P,4,FALSE)) / (VLOOKUP(U239,Anthro_Calc!C:P,5,FALSE) - VLOOKUP(U239,Anthro_Calc!C:P,4,FALSE)))</f>
        <v/>
      </c>
      <c r="X239" s="72" t="str">
        <f>IF(ISBLANK(R239), "", 3 + (R239 -VLOOKUP(U239,Anthro_Calc!C:P,10,FALSE)) / (VLOOKUP(U239,Anthro_Calc!C:P,10,FALSE) - VLOOKUP(U239,Anthro_Calc!C:P,9,FALSE)))</f>
        <v/>
      </c>
      <c r="Y239" s="120" t="str">
        <f t="shared" si="165"/>
        <v/>
      </c>
      <c r="Z239" s="117" t="str">
        <f t="shared" si="166"/>
        <v/>
      </c>
      <c r="AA239" s="104" t="str">
        <f t="shared" si="167"/>
        <v/>
      </c>
      <c r="AB239" s="71"/>
      <c r="AC239" s="74"/>
      <c r="AD239" s="78"/>
      <c r="AE239" s="75" t="str">
        <f t="shared" si="168"/>
        <v/>
      </c>
      <c r="AF239" s="72">
        <f t="shared" si="169"/>
        <v>0</v>
      </c>
      <c r="AG239" s="72">
        <f t="shared" si="170"/>
        <v>0</v>
      </c>
      <c r="AH239" s="72" t="str">
        <f t="shared" si="171"/>
        <v>0</v>
      </c>
      <c r="AI239" s="72" t="str">
        <f>IF(ISBLANK(AD239), "", (POWER(AD239/VLOOKUP(AH239,Anthro_Calc!C:P,13,FALSE),VLOOKUP(AH239,Anthro_Calc!C:P,12,FALSE))-1) / (VLOOKUP(AH239,Anthro_Calc!C:P,14,FALSE)*VLOOKUP(AH239,Anthro_Calc!C:P,12,FALSE)))</f>
        <v/>
      </c>
      <c r="AJ239" s="72" t="str">
        <f>IF(ISBLANK(AD239), "", -3 + (AD239 -VLOOKUP(AH239,Anthro_Calc!C:P,4,FALSE)) / (VLOOKUP(AH239,Anthro_Calc!C:P,5,FALSE) - VLOOKUP(AH239,Anthro_Calc!C:P,4,FALSE)))</f>
        <v/>
      </c>
      <c r="AK239" s="72" t="str">
        <f>IF(ISBLANK(AD239), "", 3 + (AD239 -VLOOKUP(AH239,Anthro_Calc!C:P,10,FALSE)) / (VLOOKUP(AH239,Anthro_Calc!C:P,10,FALSE) - VLOOKUP(AH239,Anthro_Calc!C:P,9,FALSE)))</f>
        <v/>
      </c>
      <c r="AL239" s="120" t="str">
        <f t="shared" si="172"/>
        <v/>
      </c>
      <c r="AM239" s="117" t="str">
        <f t="shared" si="173"/>
        <v/>
      </c>
      <c r="AN239" s="104" t="str">
        <f t="shared" si="174"/>
        <v/>
      </c>
      <c r="AO239" s="76" t="str">
        <f t="shared" si="151"/>
        <v/>
      </c>
      <c r="AP239" s="77"/>
      <c r="AQ239" s="77" t="str">
        <f t="shared" si="175"/>
        <v/>
      </c>
      <c r="AR239" s="71"/>
      <c r="AS239" s="74"/>
      <c r="AT239" s="82"/>
      <c r="AU239" s="75" t="str">
        <f t="shared" si="152"/>
        <v/>
      </c>
      <c r="AV239" s="72">
        <f t="shared" si="176"/>
        <v>0</v>
      </c>
      <c r="AW239" s="72">
        <f t="shared" si="177"/>
        <v>0</v>
      </c>
      <c r="AX239" s="72" t="str">
        <f t="shared" si="178"/>
        <v>0</v>
      </c>
      <c r="AY239" s="72" t="str">
        <f>IF(ISBLANK(AT239), "", (POWER(AT239/VLOOKUP(AX239,Anthro_Calc!C:P,13,FALSE),VLOOKUP(AX239,Anthro_Calc!C:P,12,FALSE))-1) / (VLOOKUP(AX239,Anthro_Calc!C:P,14,FALSE)*VLOOKUP(AX239,Anthro_Calc!C:P,12,FALSE)))</f>
        <v/>
      </c>
      <c r="AZ239" s="72" t="str">
        <f>IF(ISBLANK(AT239), "", -3 + (AT239 -VLOOKUP(AX239,Anthro_Calc!C:P,4,FALSE)) / (VLOOKUP(AX239,Anthro_Calc!C:P,5,FALSE) - VLOOKUP(AX239,Anthro_Calc!C:P,4,FALSE)))</f>
        <v/>
      </c>
      <c r="BA239" s="72" t="str">
        <f>IF(ISBLANK(AT239), "", 3 + (AT239 -VLOOKUP(AX239,Anthro_Calc!C:P,10,FALSE)) / (VLOOKUP(AX239,Anthro_Calc!C:P,10,FALSE) - VLOOKUP(AX239,Anthro_Calc!C:P,9,FALSE)))</f>
        <v/>
      </c>
      <c r="BB239" s="120" t="str">
        <f t="shared" si="179"/>
        <v/>
      </c>
      <c r="BC239" s="117" t="str">
        <f t="shared" si="180"/>
        <v/>
      </c>
      <c r="BD239" s="104" t="str">
        <f t="shared" si="153"/>
        <v/>
      </c>
      <c r="BE239" s="76" t="str">
        <f t="shared" si="154"/>
        <v/>
      </c>
      <c r="BF239" s="73" t="str">
        <f t="shared" si="181"/>
        <v/>
      </c>
      <c r="BG239" s="73" t="str">
        <f t="shared" si="155"/>
        <v/>
      </c>
      <c r="BH239" s="77"/>
      <c r="BI239" s="133"/>
      <c r="BJ239" s="71"/>
      <c r="BK239" s="74"/>
      <c r="BL239" s="78"/>
      <c r="BM239" s="75" t="str">
        <f t="shared" si="156"/>
        <v/>
      </c>
      <c r="BN239" s="72">
        <f t="shared" si="182"/>
        <v>0</v>
      </c>
      <c r="BO239" s="72">
        <f t="shared" si="199"/>
        <v>0</v>
      </c>
      <c r="BP239" s="72" t="str">
        <f t="shared" si="183"/>
        <v>0</v>
      </c>
      <c r="BQ239" s="72" t="str">
        <f>IF(ISBLANK(BL239), "", (POWER(BL239/VLOOKUP(BP239,Anthro_Calc!C:P,13,FALSE),VLOOKUP(BP239,Anthro_Calc!C:P,12,FALSE))-1) / (VLOOKUP(BP239,Anthro_Calc!C:P,14,FALSE)*VLOOKUP(BP239,Anthro_Calc!C:P,12,FALSE)))</f>
        <v/>
      </c>
      <c r="BR239" s="72" t="str">
        <f>IF(ISBLANK(BL239), "", -3 + (BL239 -VLOOKUP(BP239,Anthro_Calc!C:P,4,FALSE)) / (VLOOKUP(BP239,Anthro_Calc!C:P,5,FALSE) - VLOOKUP(BP239,Anthro_Calc!C:P,4,FALSE)))</f>
        <v/>
      </c>
      <c r="BS239" s="72" t="str">
        <f>IF(ISBLANK(BL239), "", 3 + (BL239 -VLOOKUP(BP239,Anthro_Calc!C:P,10,FALSE)) / (VLOOKUP(BP239,Anthro_Calc!C:P,10,FALSE) - VLOOKUP(BP239,Anthro_Calc!C:P,9,FALSE)))</f>
        <v/>
      </c>
      <c r="BT239" s="120" t="str">
        <f t="shared" si="184"/>
        <v/>
      </c>
      <c r="BU239" s="117" t="str">
        <f t="shared" si="185"/>
        <v/>
      </c>
      <c r="BV239" s="104" t="str">
        <f t="shared" si="186"/>
        <v/>
      </c>
      <c r="BW239" s="73" t="str">
        <f t="shared" si="157"/>
        <v/>
      </c>
      <c r="BX239" s="77"/>
      <c r="BY239" s="73" t="str">
        <f>IF(ISBLANK(BL239), "", VLOOKUP(Z239&amp;" "&amp;BV239&amp;" "&amp;BW239,Graduation_Criteria!$D$2:$E$34,2,FALSE))</f>
        <v/>
      </c>
      <c r="BZ239" s="73" t="str">
        <f t="shared" si="158"/>
        <v/>
      </c>
      <c r="CA239" s="71"/>
      <c r="CB239" s="74"/>
      <c r="CC239" s="74"/>
      <c r="CD239" s="115" t="str">
        <f t="shared" si="159"/>
        <v/>
      </c>
      <c r="CE239" s="79">
        <f t="shared" si="187"/>
        <v>0</v>
      </c>
      <c r="CF239" s="79">
        <f t="shared" si="188"/>
        <v>0</v>
      </c>
      <c r="CG239" s="79" t="str">
        <f t="shared" si="189"/>
        <v>0</v>
      </c>
      <c r="CH239" s="79" t="str">
        <f>IF(ISBLANK(CC239), "", (POWER(CC239/VLOOKUP(CG239,Anthro_Calc!C:P,13,FALSE),VLOOKUP(CG239,Anthro_Calc!C:P,12,FALSE))-1) / (VLOOKUP(CG239,Anthro_Calc!C:P,14,FALSE)*VLOOKUP(CG239,Anthro_Calc!C:P,12,FALSE)))</f>
        <v/>
      </c>
      <c r="CI239" s="79" t="str">
        <f>IF(ISBLANK(CC239), "", -3 + (CC239 -VLOOKUP(CG239,Anthro_Calc!C:P,4,FALSE)) / (VLOOKUP(CG239,Anthro_Calc!C:P,5,FALSE) - VLOOKUP(CG239,Anthro_Calc!C:P,4,FALSE)))</f>
        <v/>
      </c>
      <c r="CJ239" s="79" t="str">
        <f>IF(ISBLANK(CC239), "", 3 + (CC239 -VLOOKUP(CG239,Anthro_Calc!C:P,10,FALSE)) / (VLOOKUP(CG239,Anthro_Calc!C:P,10,FALSE) - VLOOKUP(CG239,Anthro_Calc!C:P,9,FALSE)))</f>
        <v/>
      </c>
      <c r="CK239" s="129" t="str">
        <f t="shared" si="190"/>
        <v/>
      </c>
      <c r="CL239" s="117" t="str">
        <f t="shared" si="191"/>
        <v/>
      </c>
      <c r="CM239" s="104" t="str">
        <f t="shared" si="192"/>
        <v/>
      </c>
      <c r="CN239" s="77"/>
      <c r="CO239" s="71"/>
      <c r="CP239" s="74"/>
      <c r="CQ239" s="74"/>
      <c r="CR239" s="118" t="str">
        <f t="shared" si="160"/>
        <v/>
      </c>
      <c r="CS239" s="119">
        <f t="shared" si="193"/>
        <v>0</v>
      </c>
      <c r="CT239" s="119">
        <f t="shared" si="194"/>
        <v>0</v>
      </c>
      <c r="CU239" s="119" t="str">
        <f t="shared" si="195"/>
        <v>0</v>
      </c>
      <c r="CV239" s="119" t="str">
        <f>IF(ISBLANK(CQ239), "", (POWER(CQ239/VLOOKUP(CU239,Anthro_Calc!C:P,13,FALSE),VLOOKUP(CU239,Anthro_Calc!C:P,12,FALSE))-1) / (VLOOKUP(CU239,Anthro_Calc!C:P,14,FALSE)*VLOOKUP(CU239,Anthro_Calc!C:P,12,FALSE)))</f>
        <v/>
      </c>
      <c r="CW239" s="119" t="str">
        <f>IF(ISBLANK(CQ239), "", -3 + (CQ239 -VLOOKUP(CU239,Anthro_Calc!C:P,4,FALSE)) / (VLOOKUP(CU239,Anthro_Calc!C:P,5,FALSE) - VLOOKUP(CU239,Anthro_Calc!C:P,4,FALSE)))</f>
        <v/>
      </c>
      <c r="CX239" s="119" t="str">
        <f>IF(ISBLANK(CQ239), "", 3 + (CQ239 -VLOOKUP(CU239,Anthro_Calc!C:P,10,FALSE)) / (VLOOKUP(CU239,Anthro_Calc!C:P,10,FALSE) - VLOOKUP(CU239,Anthro_Calc!C:P,9,FALSE)))</f>
        <v/>
      </c>
      <c r="CY239" s="128" t="str">
        <f t="shared" si="196"/>
        <v/>
      </c>
      <c r="CZ239" s="117" t="str">
        <f t="shared" si="197"/>
        <v/>
      </c>
      <c r="DA239" s="104" t="str">
        <f t="shared" si="198"/>
        <v/>
      </c>
      <c r="DB239" s="135"/>
    </row>
    <row r="240" spans="1:106" s="80" customFormat="1" ht="15" customHeight="1">
      <c r="A240" s="134">
        <f t="shared" si="150"/>
        <v>236</v>
      </c>
      <c r="B240" s="66"/>
      <c r="C240" s="66"/>
      <c r="D240" s="66"/>
      <c r="E240" s="66"/>
      <c r="F240" s="66"/>
      <c r="G240" s="66"/>
      <c r="H240" s="66"/>
      <c r="I240" s="66"/>
      <c r="J240" s="66"/>
      <c r="K240" s="66"/>
      <c r="L240" s="66"/>
      <c r="M240" s="71"/>
      <c r="N240" s="69" t="str">
        <f t="shared" ca="1" si="161"/>
        <v/>
      </c>
      <c r="O240" s="70"/>
      <c r="P240" s="70"/>
      <c r="Q240" s="71"/>
      <c r="R240" s="82"/>
      <c r="S240" s="72" t="str">
        <f t="shared" si="162"/>
        <v/>
      </c>
      <c r="T240" s="72" t="str">
        <f t="shared" si="163"/>
        <v/>
      </c>
      <c r="U240" s="72" t="str">
        <f t="shared" si="164"/>
        <v/>
      </c>
      <c r="V240" s="72" t="str">
        <f>IF(ISBLANK(R240), "", (POWER(R240/VLOOKUP(U240,Anthro_Calc!C:P,13,FALSE),VLOOKUP(U240,Anthro_Calc!C:P,12,FALSE))-1) / (VLOOKUP(U240,Anthro_Calc!C:P,14,FALSE)*VLOOKUP(U240,Anthro_Calc!C:P,12,FALSE)))</f>
        <v/>
      </c>
      <c r="W240" s="72" t="str">
        <f>IF(ISBLANK(R240), "", -3 + (R240 -VLOOKUP(U240,Anthro_Calc!C:P,4,FALSE)) / (VLOOKUP(U240,Anthro_Calc!C:P,5,FALSE) - VLOOKUP(U240,Anthro_Calc!C:P,4,FALSE)))</f>
        <v/>
      </c>
      <c r="X240" s="72" t="str">
        <f>IF(ISBLANK(R240), "", 3 + (R240 -VLOOKUP(U240,Anthro_Calc!C:P,10,FALSE)) / (VLOOKUP(U240,Anthro_Calc!C:P,10,FALSE) - VLOOKUP(U240,Anthro_Calc!C:P,9,FALSE)))</f>
        <v/>
      </c>
      <c r="Y240" s="120" t="str">
        <f t="shared" si="165"/>
        <v/>
      </c>
      <c r="Z240" s="117" t="str">
        <f t="shared" si="166"/>
        <v/>
      </c>
      <c r="AA240" s="104" t="str">
        <f t="shared" si="167"/>
        <v/>
      </c>
      <c r="AB240" s="71"/>
      <c r="AC240" s="74"/>
      <c r="AD240" s="78"/>
      <c r="AE240" s="75" t="str">
        <f t="shared" si="168"/>
        <v/>
      </c>
      <c r="AF240" s="72">
        <f t="shared" si="169"/>
        <v>0</v>
      </c>
      <c r="AG240" s="72">
        <f t="shared" si="170"/>
        <v>0</v>
      </c>
      <c r="AH240" s="72" t="str">
        <f t="shared" si="171"/>
        <v>0</v>
      </c>
      <c r="AI240" s="72" t="str">
        <f>IF(ISBLANK(AD240), "", (POWER(AD240/VLOOKUP(AH240,Anthro_Calc!C:P,13,FALSE),VLOOKUP(AH240,Anthro_Calc!C:P,12,FALSE))-1) / (VLOOKUP(AH240,Anthro_Calc!C:P,14,FALSE)*VLOOKUP(AH240,Anthro_Calc!C:P,12,FALSE)))</f>
        <v/>
      </c>
      <c r="AJ240" s="72" t="str">
        <f>IF(ISBLANK(AD240), "", -3 + (AD240 -VLOOKUP(AH240,Anthro_Calc!C:P,4,FALSE)) / (VLOOKUP(AH240,Anthro_Calc!C:P,5,FALSE) - VLOOKUP(AH240,Anthro_Calc!C:P,4,FALSE)))</f>
        <v/>
      </c>
      <c r="AK240" s="72" t="str">
        <f>IF(ISBLANK(AD240), "", 3 + (AD240 -VLOOKUP(AH240,Anthro_Calc!C:P,10,FALSE)) / (VLOOKUP(AH240,Anthro_Calc!C:P,10,FALSE) - VLOOKUP(AH240,Anthro_Calc!C:P,9,FALSE)))</f>
        <v/>
      </c>
      <c r="AL240" s="120" t="str">
        <f t="shared" si="172"/>
        <v/>
      </c>
      <c r="AM240" s="117" t="str">
        <f t="shared" si="173"/>
        <v/>
      </c>
      <c r="AN240" s="104" t="str">
        <f t="shared" si="174"/>
        <v/>
      </c>
      <c r="AO240" s="76" t="str">
        <f t="shared" si="151"/>
        <v/>
      </c>
      <c r="AP240" s="77"/>
      <c r="AQ240" s="77" t="str">
        <f t="shared" si="175"/>
        <v/>
      </c>
      <c r="AR240" s="71"/>
      <c r="AS240" s="74"/>
      <c r="AT240" s="82"/>
      <c r="AU240" s="75" t="str">
        <f t="shared" si="152"/>
        <v/>
      </c>
      <c r="AV240" s="72">
        <f t="shared" si="176"/>
        <v>0</v>
      </c>
      <c r="AW240" s="72">
        <f t="shared" si="177"/>
        <v>0</v>
      </c>
      <c r="AX240" s="72" t="str">
        <f t="shared" si="178"/>
        <v>0</v>
      </c>
      <c r="AY240" s="72" t="str">
        <f>IF(ISBLANK(AT240), "", (POWER(AT240/VLOOKUP(AX240,Anthro_Calc!C:P,13,FALSE),VLOOKUP(AX240,Anthro_Calc!C:P,12,FALSE))-1) / (VLOOKUP(AX240,Anthro_Calc!C:P,14,FALSE)*VLOOKUP(AX240,Anthro_Calc!C:P,12,FALSE)))</f>
        <v/>
      </c>
      <c r="AZ240" s="72" t="str">
        <f>IF(ISBLANK(AT240), "", -3 + (AT240 -VLOOKUP(AX240,Anthro_Calc!C:P,4,FALSE)) / (VLOOKUP(AX240,Anthro_Calc!C:P,5,FALSE) - VLOOKUP(AX240,Anthro_Calc!C:P,4,FALSE)))</f>
        <v/>
      </c>
      <c r="BA240" s="72" t="str">
        <f>IF(ISBLANK(AT240), "", 3 + (AT240 -VLOOKUP(AX240,Anthro_Calc!C:P,10,FALSE)) / (VLOOKUP(AX240,Anthro_Calc!C:P,10,FALSE) - VLOOKUP(AX240,Anthro_Calc!C:P,9,FALSE)))</f>
        <v/>
      </c>
      <c r="BB240" s="120" t="str">
        <f t="shared" si="179"/>
        <v/>
      </c>
      <c r="BC240" s="117" t="str">
        <f t="shared" si="180"/>
        <v/>
      </c>
      <c r="BD240" s="104" t="str">
        <f t="shared" si="153"/>
        <v/>
      </c>
      <c r="BE240" s="76" t="str">
        <f t="shared" si="154"/>
        <v/>
      </c>
      <c r="BF240" s="73" t="str">
        <f t="shared" si="181"/>
        <v/>
      </c>
      <c r="BG240" s="73" t="str">
        <f t="shared" si="155"/>
        <v/>
      </c>
      <c r="BH240" s="77"/>
      <c r="BI240" s="133"/>
      <c r="BJ240" s="71"/>
      <c r="BK240" s="74"/>
      <c r="BL240" s="78"/>
      <c r="BM240" s="75" t="str">
        <f t="shared" si="156"/>
        <v/>
      </c>
      <c r="BN240" s="72">
        <f t="shared" si="182"/>
        <v>0</v>
      </c>
      <c r="BO240" s="72">
        <f t="shared" si="199"/>
        <v>0</v>
      </c>
      <c r="BP240" s="72" t="str">
        <f t="shared" si="183"/>
        <v>0</v>
      </c>
      <c r="BQ240" s="72" t="str">
        <f>IF(ISBLANK(BL240), "", (POWER(BL240/VLOOKUP(BP240,Anthro_Calc!C:P,13,FALSE),VLOOKUP(BP240,Anthro_Calc!C:P,12,FALSE))-1) / (VLOOKUP(BP240,Anthro_Calc!C:P,14,FALSE)*VLOOKUP(BP240,Anthro_Calc!C:P,12,FALSE)))</f>
        <v/>
      </c>
      <c r="BR240" s="72" t="str">
        <f>IF(ISBLANK(BL240), "", -3 + (BL240 -VLOOKUP(BP240,Anthro_Calc!C:P,4,FALSE)) / (VLOOKUP(BP240,Anthro_Calc!C:P,5,FALSE) - VLOOKUP(BP240,Anthro_Calc!C:P,4,FALSE)))</f>
        <v/>
      </c>
      <c r="BS240" s="72" t="str">
        <f>IF(ISBLANK(BL240), "", 3 + (BL240 -VLOOKUP(BP240,Anthro_Calc!C:P,10,FALSE)) / (VLOOKUP(BP240,Anthro_Calc!C:P,10,FALSE) - VLOOKUP(BP240,Anthro_Calc!C:P,9,FALSE)))</f>
        <v/>
      </c>
      <c r="BT240" s="120" t="str">
        <f t="shared" si="184"/>
        <v/>
      </c>
      <c r="BU240" s="117" t="str">
        <f t="shared" si="185"/>
        <v/>
      </c>
      <c r="BV240" s="104" t="str">
        <f t="shared" si="186"/>
        <v/>
      </c>
      <c r="BW240" s="73" t="str">
        <f t="shared" si="157"/>
        <v/>
      </c>
      <c r="BX240" s="77"/>
      <c r="BY240" s="73" t="str">
        <f>IF(ISBLANK(BL240), "", VLOOKUP(Z240&amp;" "&amp;BV240&amp;" "&amp;BW240,Graduation_Criteria!$D$2:$E$34,2,FALSE))</f>
        <v/>
      </c>
      <c r="BZ240" s="73" t="str">
        <f t="shared" si="158"/>
        <v/>
      </c>
      <c r="CA240" s="71"/>
      <c r="CB240" s="74"/>
      <c r="CC240" s="74"/>
      <c r="CD240" s="115" t="str">
        <f t="shared" si="159"/>
        <v/>
      </c>
      <c r="CE240" s="79">
        <f t="shared" si="187"/>
        <v>0</v>
      </c>
      <c r="CF240" s="79">
        <f t="shared" si="188"/>
        <v>0</v>
      </c>
      <c r="CG240" s="79" t="str">
        <f t="shared" si="189"/>
        <v>0</v>
      </c>
      <c r="CH240" s="79" t="str">
        <f>IF(ISBLANK(CC240), "", (POWER(CC240/VLOOKUP(CG240,Anthro_Calc!C:P,13,FALSE),VLOOKUP(CG240,Anthro_Calc!C:P,12,FALSE))-1) / (VLOOKUP(CG240,Anthro_Calc!C:P,14,FALSE)*VLOOKUP(CG240,Anthro_Calc!C:P,12,FALSE)))</f>
        <v/>
      </c>
      <c r="CI240" s="79" t="str">
        <f>IF(ISBLANK(CC240), "", -3 + (CC240 -VLOOKUP(CG240,Anthro_Calc!C:P,4,FALSE)) / (VLOOKUP(CG240,Anthro_Calc!C:P,5,FALSE) - VLOOKUP(CG240,Anthro_Calc!C:P,4,FALSE)))</f>
        <v/>
      </c>
      <c r="CJ240" s="79" t="str">
        <f>IF(ISBLANK(CC240), "", 3 + (CC240 -VLOOKUP(CG240,Anthro_Calc!C:P,10,FALSE)) / (VLOOKUP(CG240,Anthro_Calc!C:P,10,FALSE) - VLOOKUP(CG240,Anthro_Calc!C:P,9,FALSE)))</f>
        <v/>
      </c>
      <c r="CK240" s="129" t="str">
        <f t="shared" si="190"/>
        <v/>
      </c>
      <c r="CL240" s="117" t="str">
        <f t="shared" si="191"/>
        <v/>
      </c>
      <c r="CM240" s="104" t="str">
        <f t="shared" si="192"/>
        <v/>
      </c>
      <c r="CN240" s="77"/>
      <c r="CO240" s="71"/>
      <c r="CP240" s="74"/>
      <c r="CQ240" s="74"/>
      <c r="CR240" s="118" t="str">
        <f t="shared" si="160"/>
        <v/>
      </c>
      <c r="CS240" s="119">
        <f t="shared" si="193"/>
        <v>0</v>
      </c>
      <c r="CT240" s="119">
        <f t="shared" si="194"/>
        <v>0</v>
      </c>
      <c r="CU240" s="119" t="str">
        <f t="shared" si="195"/>
        <v>0</v>
      </c>
      <c r="CV240" s="119" t="str">
        <f>IF(ISBLANK(CQ240), "", (POWER(CQ240/VLOOKUP(CU240,Anthro_Calc!C:P,13,FALSE),VLOOKUP(CU240,Anthro_Calc!C:P,12,FALSE))-1) / (VLOOKUP(CU240,Anthro_Calc!C:P,14,FALSE)*VLOOKUP(CU240,Anthro_Calc!C:P,12,FALSE)))</f>
        <v/>
      </c>
      <c r="CW240" s="119" t="str">
        <f>IF(ISBLANK(CQ240), "", -3 + (CQ240 -VLOOKUP(CU240,Anthro_Calc!C:P,4,FALSE)) / (VLOOKUP(CU240,Anthro_Calc!C:P,5,FALSE) - VLOOKUP(CU240,Anthro_Calc!C:P,4,FALSE)))</f>
        <v/>
      </c>
      <c r="CX240" s="119" t="str">
        <f>IF(ISBLANK(CQ240), "", 3 + (CQ240 -VLOOKUP(CU240,Anthro_Calc!C:P,10,FALSE)) / (VLOOKUP(CU240,Anthro_Calc!C:P,10,FALSE) - VLOOKUP(CU240,Anthro_Calc!C:P,9,FALSE)))</f>
        <v/>
      </c>
      <c r="CY240" s="128" t="str">
        <f t="shared" si="196"/>
        <v/>
      </c>
      <c r="CZ240" s="117" t="str">
        <f t="shared" si="197"/>
        <v/>
      </c>
      <c r="DA240" s="104" t="str">
        <f t="shared" si="198"/>
        <v/>
      </c>
      <c r="DB240" s="135"/>
    </row>
    <row r="241" spans="1:106" s="80" customFormat="1" ht="15" customHeight="1">
      <c r="A241" s="134">
        <f t="shared" si="150"/>
        <v>237</v>
      </c>
      <c r="B241" s="66"/>
      <c r="C241" s="66"/>
      <c r="D241" s="66"/>
      <c r="E241" s="66"/>
      <c r="F241" s="66"/>
      <c r="G241" s="66"/>
      <c r="H241" s="66"/>
      <c r="I241" s="66"/>
      <c r="J241" s="66"/>
      <c r="K241" s="66"/>
      <c r="L241" s="66"/>
      <c r="M241" s="71"/>
      <c r="N241" s="69" t="str">
        <f t="shared" ca="1" si="161"/>
        <v/>
      </c>
      <c r="O241" s="70"/>
      <c r="P241" s="70"/>
      <c r="Q241" s="71"/>
      <c r="R241" s="82"/>
      <c r="S241" s="72" t="str">
        <f t="shared" si="162"/>
        <v/>
      </c>
      <c r="T241" s="72" t="str">
        <f t="shared" si="163"/>
        <v/>
      </c>
      <c r="U241" s="72" t="str">
        <f t="shared" si="164"/>
        <v/>
      </c>
      <c r="V241" s="72" t="str">
        <f>IF(ISBLANK(R241), "", (POWER(R241/VLOOKUP(U241,Anthro_Calc!C:P,13,FALSE),VLOOKUP(U241,Anthro_Calc!C:P,12,FALSE))-1) / (VLOOKUP(U241,Anthro_Calc!C:P,14,FALSE)*VLOOKUP(U241,Anthro_Calc!C:P,12,FALSE)))</f>
        <v/>
      </c>
      <c r="W241" s="72" t="str">
        <f>IF(ISBLANK(R241), "", -3 + (R241 -VLOOKUP(U241,Anthro_Calc!C:P,4,FALSE)) / (VLOOKUP(U241,Anthro_Calc!C:P,5,FALSE) - VLOOKUP(U241,Anthro_Calc!C:P,4,FALSE)))</f>
        <v/>
      </c>
      <c r="X241" s="72" t="str">
        <f>IF(ISBLANK(R241), "", 3 + (R241 -VLOOKUP(U241,Anthro_Calc!C:P,10,FALSE)) / (VLOOKUP(U241,Anthro_Calc!C:P,10,FALSE) - VLOOKUP(U241,Anthro_Calc!C:P,9,FALSE)))</f>
        <v/>
      </c>
      <c r="Y241" s="120" t="str">
        <f t="shared" si="165"/>
        <v/>
      </c>
      <c r="Z241" s="117" t="str">
        <f t="shared" si="166"/>
        <v/>
      </c>
      <c r="AA241" s="104" t="str">
        <f t="shared" si="167"/>
        <v/>
      </c>
      <c r="AB241" s="71"/>
      <c r="AC241" s="74"/>
      <c r="AD241" s="78"/>
      <c r="AE241" s="75" t="str">
        <f t="shared" si="168"/>
        <v/>
      </c>
      <c r="AF241" s="72">
        <f t="shared" si="169"/>
        <v>0</v>
      </c>
      <c r="AG241" s="72">
        <f t="shared" si="170"/>
        <v>0</v>
      </c>
      <c r="AH241" s="72" t="str">
        <f t="shared" si="171"/>
        <v>0</v>
      </c>
      <c r="AI241" s="72" t="str">
        <f>IF(ISBLANK(AD241), "", (POWER(AD241/VLOOKUP(AH241,Anthro_Calc!C:P,13,FALSE),VLOOKUP(AH241,Anthro_Calc!C:P,12,FALSE))-1) / (VLOOKUP(AH241,Anthro_Calc!C:P,14,FALSE)*VLOOKUP(AH241,Anthro_Calc!C:P,12,FALSE)))</f>
        <v/>
      </c>
      <c r="AJ241" s="72" t="str">
        <f>IF(ISBLANK(AD241), "", -3 + (AD241 -VLOOKUP(AH241,Anthro_Calc!C:P,4,FALSE)) / (VLOOKUP(AH241,Anthro_Calc!C:P,5,FALSE) - VLOOKUP(AH241,Anthro_Calc!C:P,4,FALSE)))</f>
        <v/>
      </c>
      <c r="AK241" s="72" t="str">
        <f>IF(ISBLANK(AD241), "", 3 + (AD241 -VLOOKUP(AH241,Anthro_Calc!C:P,10,FALSE)) / (VLOOKUP(AH241,Anthro_Calc!C:P,10,FALSE) - VLOOKUP(AH241,Anthro_Calc!C:P,9,FALSE)))</f>
        <v/>
      </c>
      <c r="AL241" s="120" t="str">
        <f t="shared" si="172"/>
        <v/>
      </c>
      <c r="AM241" s="117" t="str">
        <f t="shared" si="173"/>
        <v/>
      </c>
      <c r="AN241" s="104" t="str">
        <f t="shared" si="174"/>
        <v/>
      </c>
      <c r="AO241" s="76" t="str">
        <f t="shared" si="151"/>
        <v/>
      </c>
      <c r="AP241" s="77"/>
      <c r="AQ241" s="77" t="str">
        <f t="shared" si="175"/>
        <v/>
      </c>
      <c r="AR241" s="71"/>
      <c r="AS241" s="74"/>
      <c r="AT241" s="82"/>
      <c r="AU241" s="75" t="str">
        <f t="shared" si="152"/>
        <v/>
      </c>
      <c r="AV241" s="72">
        <f t="shared" si="176"/>
        <v>0</v>
      </c>
      <c r="AW241" s="72">
        <f t="shared" si="177"/>
        <v>0</v>
      </c>
      <c r="AX241" s="72" t="str">
        <f t="shared" si="178"/>
        <v>0</v>
      </c>
      <c r="AY241" s="72" t="str">
        <f>IF(ISBLANK(AT241), "", (POWER(AT241/VLOOKUP(AX241,Anthro_Calc!C:P,13,FALSE),VLOOKUP(AX241,Anthro_Calc!C:P,12,FALSE))-1) / (VLOOKUP(AX241,Anthro_Calc!C:P,14,FALSE)*VLOOKUP(AX241,Anthro_Calc!C:P,12,FALSE)))</f>
        <v/>
      </c>
      <c r="AZ241" s="72" t="str">
        <f>IF(ISBLANK(AT241), "", -3 + (AT241 -VLOOKUP(AX241,Anthro_Calc!C:P,4,FALSE)) / (VLOOKUP(AX241,Anthro_Calc!C:P,5,FALSE) - VLOOKUP(AX241,Anthro_Calc!C:P,4,FALSE)))</f>
        <v/>
      </c>
      <c r="BA241" s="72" t="str">
        <f>IF(ISBLANK(AT241), "", 3 + (AT241 -VLOOKUP(AX241,Anthro_Calc!C:P,10,FALSE)) / (VLOOKUP(AX241,Anthro_Calc!C:P,10,FALSE) - VLOOKUP(AX241,Anthro_Calc!C:P,9,FALSE)))</f>
        <v/>
      </c>
      <c r="BB241" s="120" t="str">
        <f t="shared" si="179"/>
        <v/>
      </c>
      <c r="BC241" s="117" t="str">
        <f t="shared" si="180"/>
        <v/>
      </c>
      <c r="BD241" s="104" t="str">
        <f t="shared" si="153"/>
        <v/>
      </c>
      <c r="BE241" s="76" t="str">
        <f t="shared" si="154"/>
        <v/>
      </c>
      <c r="BF241" s="73" t="str">
        <f t="shared" si="181"/>
        <v/>
      </c>
      <c r="BG241" s="73" t="str">
        <f t="shared" si="155"/>
        <v/>
      </c>
      <c r="BH241" s="77"/>
      <c r="BI241" s="133"/>
      <c r="BJ241" s="71"/>
      <c r="BK241" s="74"/>
      <c r="BL241" s="78"/>
      <c r="BM241" s="75" t="str">
        <f t="shared" si="156"/>
        <v/>
      </c>
      <c r="BN241" s="72">
        <f t="shared" si="182"/>
        <v>0</v>
      </c>
      <c r="BO241" s="72">
        <f t="shared" si="199"/>
        <v>0</v>
      </c>
      <c r="BP241" s="72" t="str">
        <f t="shared" si="183"/>
        <v>0</v>
      </c>
      <c r="BQ241" s="72" t="str">
        <f>IF(ISBLANK(BL241), "", (POWER(BL241/VLOOKUP(BP241,Anthro_Calc!C:P,13,FALSE),VLOOKUP(BP241,Anthro_Calc!C:P,12,FALSE))-1) / (VLOOKUP(BP241,Anthro_Calc!C:P,14,FALSE)*VLOOKUP(BP241,Anthro_Calc!C:P,12,FALSE)))</f>
        <v/>
      </c>
      <c r="BR241" s="72" t="str">
        <f>IF(ISBLANK(BL241), "", -3 + (BL241 -VLOOKUP(BP241,Anthro_Calc!C:P,4,FALSE)) / (VLOOKUP(BP241,Anthro_Calc!C:P,5,FALSE) - VLOOKUP(BP241,Anthro_Calc!C:P,4,FALSE)))</f>
        <v/>
      </c>
      <c r="BS241" s="72" t="str">
        <f>IF(ISBLANK(BL241), "", 3 + (BL241 -VLOOKUP(BP241,Anthro_Calc!C:P,10,FALSE)) / (VLOOKUP(BP241,Anthro_Calc!C:P,10,FALSE) - VLOOKUP(BP241,Anthro_Calc!C:P,9,FALSE)))</f>
        <v/>
      </c>
      <c r="BT241" s="120" t="str">
        <f t="shared" si="184"/>
        <v/>
      </c>
      <c r="BU241" s="117" t="str">
        <f t="shared" si="185"/>
        <v/>
      </c>
      <c r="BV241" s="104" t="str">
        <f t="shared" si="186"/>
        <v/>
      </c>
      <c r="BW241" s="73" t="str">
        <f t="shared" si="157"/>
        <v/>
      </c>
      <c r="BX241" s="77"/>
      <c r="BY241" s="73" t="str">
        <f>IF(ISBLANK(BL241), "", VLOOKUP(Z241&amp;" "&amp;BV241&amp;" "&amp;BW241,Graduation_Criteria!$D$2:$E$34,2,FALSE))</f>
        <v/>
      </c>
      <c r="BZ241" s="73" t="str">
        <f t="shared" si="158"/>
        <v/>
      </c>
      <c r="CA241" s="71"/>
      <c r="CB241" s="74"/>
      <c r="CC241" s="74"/>
      <c r="CD241" s="115" t="str">
        <f t="shared" si="159"/>
        <v/>
      </c>
      <c r="CE241" s="79">
        <f t="shared" si="187"/>
        <v>0</v>
      </c>
      <c r="CF241" s="79">
        <f t="shared" si="188"/>
        <v>0</v>
      </c>
      <c r="CG241" s="79" t="str">
        <f t="shared" si="189"/>
        <v>0</v>
      </c>
      <c r="CH241" s="79" t="str">
        <f>IF(ISBLANK(CC241), "", (POWER(CC241/VLOOKUP(CG241,Anthro_Calc!C:P,13,FALSE),VLOOKUP(CG241,Anthro_Calc!C:P,12,FALSE))-1) / (VLOOKUP(CG241,Anthro_Calc!C:P,14,FALSE)*VLOOKUP(CG241,Anthro_Calc!C:P,12,FALSE)))</f>
        <v/>
      </c>
      <c r="CI241" s="79" t="str">
        <f>IF(ISBLANK(CC241), "", -3 + (CC241 -VLOOKUP(CG241,Anthro_Calc!C:P,4,FALSE)) / (VLOOKUP(CG241,Anthro_Calc!C:P,5,FALSE) - VLOOKUP(CG241,Anthro_Calc!C:P,4,FALSE)))</f>
        <v/>
      </c>
      <c r="CJ241" s="79" t="str">
        <f>IF(ISBLANK(CC241), "", 3 + (CC241 -VLOOKUP(CG241,Anthro_Calc!C:P,10,FALSE)) / (VLOOKUP(CG241,Anthro_Calc!C:P,10,FALSE) - VLOOKUP(CG241,Anthro_Calc!C:P,9,FALSE)))</f>
        <v/>
      </c>
      <c r="CK241" s="129" t="str">
        <f t="shared" si="190"/>
        <v/>
      </c>
      <c r="CL241" s="117" t="str">
        <f t="shared" si="191"/>
        <v/>
      </c>
      <c r="CM241" s="104" t="str">
        <f t="shared" si="192"/>
        <v/>
      </c>
      <c r="CN241" s="77"/>
      <c r="CO241" s="71"/>
      <c r="CP241" s="74"/>
      <c r="CQ241" s="74"/>
      <c r="CR241" s="118" t="str">
        <f t="shared" si="160"/>
        <v/>
      </c>
      <c r="CS241" s="119">
        <f t="shared" si="193"/>
        <v>0</v>
      </c>
      <c r="CT241" s="119">
        <f t="shared" si="194"/>
        <v>0</v>
      </c>
      <c r="CU241" s="119" t="str">
        <f t="shared" si="195"/>
        <v>0</v>
      </c>
      <c r="CV241" s="119" t="str">
        <f>IF(ISBLANK(CQ241), "", (POWER(CQ241/VLOOKUP(CU241,Anthro_Calc!C:P,13,FALSE),VLOOKUP(CU241,Anthro_Calc!C:P,12,FALSE))-1) / (VLOOKUP(CU241,Anthro_Calc!C:P,14,FALSE)*VLOOKUP(CU241,Anthro_Calc!C:P,12,FALSE)))</f>
        <v/>
      </c>
      <c r="CW241" s="119" t="str">
        <f>IF(ISBLANK(CQ241), "", -3 + (CQ241 -VLOOKUP(CU241,Anthro_Calc!C:P,4,FALSE)) / (VLOOKUP(CU241,Anthro_Calc!C:P,5,FALSE) - VLOOKUP(CU241,Anthro_Calc!C:P,4,FALSE)))</f>
        <v/>
      </c>
      <c r="CX241" s="119" t="str">
        <f>IF(ISBLANK(CQ241), "", 3 + (CQ241 -VLOOKUP(CU241,Anthro_Calc!C:P,10,FALSE)) / (VLOOKUP(CU241,Anthro_Calc!C:P,10,FALSE) - VLOOKUP(CU241,Anthro_Calc!C:P,9,FALSE)))</f>
        <v/>
      </c>
      <c r="CY241" s="128" t="str">
        <f t="shared" si="196"/>
        <v/>
      </c>
      <c r="CZ241" s="117" t="str">
        <f t="shared" si="197"/>
        <v/>
      </c>
      <c r="DA241" s="104" t="str">
        <f t="shared" si="198"/>
        <v/>
      </c>
      <c r="DB241" s="135"/>
    </row>
    <row r="242" spans="1:106" s="80" customFormat="1" ht="15" customHeight="1">
      <c r="A242" s="134">
        <f t="shared" si="150"/>
        <v>238</v>
      </c>
      <c r="B242" s="66"/>
      <c r="C242" s="66"/>
      <c r="D242" s="66"/>
      <c r="E242" s="66"/>
      <c r="F242" s="66"/>
      <c r="G242" s="66"/>
      <c r="H242" s="66"/>
      <c r="I242" s="66"/>
      <c r="J242" s="66"/>
      <c r="K242" s="66"/>
      <c r="L242" s="66"/>
      <c r="M242" s="71"/>
      <c r="N242" s="69" t="str">
        <f t="shared" ca="1" si="161"/>
        <v/>
      </c>
      <c r="O242" s="70"/>
      <c r="P242" s="70"/>
      <c r="Q242" s="71"/>
      <c r="R242" s="82"/>
      <c r="S242" s="72" t="str">
        <f t="shared" si="162"/>
        <v/>
      </c>
      <c r="T242" s="72" t="str">
        <f t="shared" si="163"/>
        <v/>
      </c>
      <c r="U242" s="72" t="str">
        <f t="shared" si="164"/>
        <v/>
      </c>
      <c r="V242" s="72" t="str">
        <f>IF(ISBLANK(R242), "", (POWER(R242/VLOOKUP(U242,Anthro_Calc!C:P,13,FALSE),VLOOKUP(U242,Anthro_Calc!C:P,12,FALSE))-1) / (VLOOKUP(U242,Anthro_Calc!C:P,14,FALSE)*VLOOKUP(U242,Anthro_Calc!C:P,12,FALSE)))</f>
        <v/>
      </c>
      <c r="W242" s="72" t="str">
        <f>IF(ISBLANK(R242), "", -3 + (R242 -VLOOKUP(U242,Anthro_Calc!C:P,4,FALSE)) / (VLOOKUP(U242,Anthro_Calc!C:P,5,FALSE) - VLOOKUP(U242,Anthro_Calc!C:P,4,FALSE)))</f>
        <v/>
      </c>
      <c r="X242" s="72" t="str">
        <f>IF(ISBLANK(R242), "", 3 + (R242 -VLOOKUP(U242,Anthro_Calc!C:P,10,FALSE)) / (VLOOKUP(U242,Anthro_Calc!C:P,10,FALSE) - VLOOKUP(U242,Anthro_Calc!C:P,9,FALSE)))</f>
        <v/>
      </c>
      <c r="Y242" s="120" t="str">
        <f t="shared" si="165"/>
        <v/>
      </c>
      <c r="Z242" s="117" t="str">
        <f t="shared" si="166"/>
        <v/>
      </c>
      <c r="AA242" s="104" t="str">
        <f t="shared" si="167"/>
        <v/>
      </c>
      <c r="AB242" s="71"/>
      <c r="AC242" s="74"/>
      <c r="AD242" s="78"/>
      <c r="AE242" s="75" t="str">
        <f t="shared" si="168"/>
        <v/>
      </c>
      <c r="AF242" s="72">
        <f t="shared" si="169"/>
        <v>0</v>
      </c>
      <c r="AG242" s="72">
        <f t="shared" si="170"/>
        <v>0</v>
      </c>
      <c r="AH242" s="72" t="str">
        <f t="shared" si="171"/>
        <v>0</v>
      </c>
      <c r="AI242" s="72" t="str">
        <f>IF(ISBLANK(AD242), "", (POWER(AD242/VLOOKUP(AH242,Anthro_Calc!C:P,13,FALSE),VLOOKUP(AH242,Anthro_Calc!C:P,12,FALSE))-1) / (VLOOKUP(AH242,Anthro_Calc!C:P,14,FALSE)*VLOOKUP(AH242,Anthro_Calc!C:P,12,FALSE)))</f>
        <v/>
      </c>
      <c r="AJ242" s="72" t="str">
        <f>IF(ISBLANK(AD242), "", -3 + (AD242 -VLOOKUP(AH242,Anthro_Calc!C:P,4,FALSE)) / (VLOOKUP(AH242,Anthro_Calc!C:P,5,FALSE) - VLOOKUP(AH242,Anthro_Calc!C:P,4,FALSE)))</f>
        <v/>
      </c>
      <c r="AK242" s="72" t="str">
        <f>IF(ISBLANK(AD242), "", 3 + (AD242 -VLOOKUP(AH242,Anthro_Calc!C:P,10,FALSE)) / (VLOOKUP(AH242,Anthro_Calc!C:P,10,FALSE) - VLOOKUP(AH242,Anthro_Calc!C:P,9,FALSE)))</f>
        <v/>
      </c>
      <c r="AL242" s="120" t="str">
        <f t="shared" si="172"/>
        <v/>
      </c>
      <c r="AM242" s="117" t="str">
        <f t="shared" si="173"/>
        <v/>
      </c>
      <c r="AN242" s="104" t="str">
        <f t="shared" si="174"/>
        <v/>
      </c>
      <c r="AO242" s="76" t="str">
        <f t="shared" si="151"/>
        <v/>
      </c>
      <c r="AP242" s="77"/>
      <c r="AQ242" s="77" t="str">
        <f t="shared" si="175"/>
        <v/>
      </c>
      <c r="AR242" s="71"/>
      <c r="AS242" s="74"/>
      <c r="AT242" s="82"/>
      <c r="AU242" s="75" t="str">
        <f t="shared" si="152"/>
        <v/>
      </c>
      <c r="AV242" s="72">
        <f t="shared" si="176"/>
        <v>0</v>
      </c>
      <c r="AW242" s="72">
        <f t="shared" si="177"/>
        <v>0</v>
      </c>
      <c r="AX242" s="72" t="str">
        <f t="shared" si="178"/>
        <v>0</v>
      </c>
      <c r="AY242" s="72" t="str">
        <f>IF(ISBLANK(AT242), "", (POWER(AT242/VLOOKUP(AX242,Anthro_Calc!C:P,13,FALSE),VLOOKUP(AX242,Anthro_Calc!C:P,12,FALSE))-1) / (VLOOKUP(AX242,Anthro_Calc!C:P,14,FALSE)*VLOOKUP(AX242,Anthro_Calc!C:P,12,FALSE)))</f>
        <v/>
      </c>
      <c r="AZ242" s="72" t="str">
        <f>IF(ISBLANK(AT242), "", -3 + (AT242 -VLOOKUP(AX242,Anthro_Calc!C:P,4,FALSE)) / (VLOOKUP(AX242,Anthro_Calc!C:P,5,FALSE) - VLOOKUP(AX242,Anthro_Calc!C:P,4,FALSE)))</f>
        <v/>
      </c>
      <c r="BA242" s="72" t="str">
        <f>IF(ISBLANK(AT242), "", 3 + (AT242 -VLOOKUP(AX242,Anthro_Calc!C:P,10,FALSE)) / (VLOOKUP(AX242,Anthro_Calc!C:P,10,FALSE) - VLOOKUP(AX242,Anthro_Calc!C:P,9,FALSE)))</f>
        <v/>
      </c>
      <c r="BB242" s="120" t="str">
        <f t="shared" si="179"/>
        <v/>
      </c>
      <c r="BC242" s="117" t="str">
        <f t="shared" si="180"/>
        <v/>
      </c>
      <c r="BD242" s="104" t="str">
        <f t="shared" si="153"/>
        <v/>
      </c>
      <c r="BE242" s="76" t="str">
        <f t="shared" si="154"/>
        <v/>
      </c>
      <c r="BF242" s="73" t="str">
        <f t="shared" si="181"/>
        <v/>
      </c>
      <c r="BG242" s="73" t="str">
        <f t="shared" si="155"/>
        <v/>
      </c>
      <c r="BH242" s="77"/>
      <c r="BI242" s="133"/>
      <c r="BJ242" s="71"/>
      <c r="BK242" s="74"/>
      <c r="BL242" s="78"/>
      <c r="BM242" s="75" t="str">
        <f t="shared" si="156"/>
        <v/>
      </c>
      <c r="BN242" s="72">
        <f t="shared" si="182"/>
        <v>0</v>
      </c>
      <c r="BO242" s="72">
        <f t="shared" si="199"/>
        <v>0</v>
      </c>
      <c r="BP242" s="72" t="str">
        <f t="shared" si="183"/>
        <v>0</v>
      </c>
      <c r="BQ242" s="72" t="str">
        <f>IF(ISBLANK(BL242), "", (POWER(BL242/VLOOKUP(BP242,Anthro_Calc!C:P,13,FALSE),VLOOKUP(BP242,Anthro_Calc!C:P,12,FALSE))-1) / (VLOOKUP(BP242,Anthro_Calc!C:P,14,FALSE)*VLOOKUP(BP242,Anthro_Calc!C:P,12,FALSE)))</f>
        <v/>
      </c>
      <c r="BR242" s="72" t="str">
        <f>IF(ISBLANK(BL242), "", -3 + (BL242 -VLOOKUP(BP242,Anthro_Calc!C:P,4,FALSE)) / (VLOOKUP(BP242,Anthro_Calc!C:P,5,FALSE) - VLOOKUP(BP242,Anthro_Calc!C:P,4,FALSE)))</f>
        <v/>
      </c>
      <c r="BS242" s="72" t="str">
        <f>IF(ISBLANK(BL242), "", 3 + (BL242 -VLOOKUP(BP242,Anthro_Calc!C:P,10,FALSE)) / (VLOOKUP(BP242,Anthro_Calc!C:P,10,FALSE) - VLOOKUP(BP242,Anthro_Calc!C:P,9,FALSE)))</f>
        <v/>
      </c>
      <c r="BT242" s="120" t="str">
        <f t="shared" si="184"/>
        <v/>
      </c>
      <c r="BU242" s="117" t="str">
        <f t="shared" si="185"/>
        <v/>
      </c>
      <c r="BV242" s="104" t="str">
        <f t="shared" si="186"/>
        <v/>
      </c>
      <c r="BW242" s="73" t="str">
        <f t="shared" si="157"/>
        <v/>
      </c>
      <c r="BX242" s="77"/>
      <c r="BY242" s="73" t="str">
        <f>IF(ISBLANK(BL242), "", VLOOKUP(Z242&amp;" "&amp;BV242&amp;" "&amp;BW242,Graduation_Criteria!$D$2:$E$34,2,FALSE))</f>
        <v/>
      </c>
      <c r="BZ242" s="73" t="str">
        <f t="shared" si="158"/>
        <v/>
      </c>
      <c r="CA242" s="71"/>
      <c r="CB242" s="74"/>
      <c r="CC242" s="74"/>
      <c r="CD242" s="115" t="str">
        <f t="shared" si="159"/>
        <v/>
      </c>
      <c r="CE242" s="79">
        <f t="shared" si="187"/>
        <v>0</v>
      </c>
      <c r="CF242" s="79">
        <f t="shared" si="188"/>
        <v>0</v>
      </c>
      <c r="CG242" s="79" t="str">
        <f t="shared" si="189"/>
        <v>0</v>
      </c>
      <c r="CH242" s="79" t="str">
        <f>IF(ISBLANK(CC242), "", (POWER(CC242/VLOOKUP(CG242,Anthro_Calc!C:P,13,FALSE),VLOOKUP(CG242,Anthro_Calc!C:P,12,FALSE))-1) / (VLOOKUP(CG242,Anthro_Calc!C:P,14,FALSE)*VLOOKUP(CG242,Anthro_Calc!C:P,12,FALSE)))</f>
        <v/>
      </c>
      <c r="CI242" s="79" t="str">
        <f>IF(ISBLANK(CC242), "", -3 + (CC242 -VLOOKUP(CG242,Anthro_Calc!C:P,4,FALSE)) / (VLOOKUP(CG242,Anthro_Calc!C:P,5,FALSE) - VLOOKUP(CG242,Anthro_Calc!C:P,4,FALSE)))</f>
        <v/>
      </c>
      <c r="CJ242" s="79" t="str">
        <f>IF(ISBLANK(CC242), "", 3 + (CC242 -VLOOKUP(CG242,Anthro_Calc!C:P,10,FALSE)) / (VLOOKUP(CG242,Anthro_Calc!C:P,10,FALSE) - VLOOKUP(CG242,Anthro_Calc!C:P,9,FALSE)))</f>
        <v/>
      </c>
      <c r="CK242" s="129" t="str">
        <f t="shared" si="190"/>
        <v/>
      </c>
      <c r="CL242" s="117" t="str">
        <f t="shared" si="191"/>
        <v/>
      </c>
      <c r="CM242" s="104" t="str">
        <f t="shared" si="192"/>
        <v/>
      </c>
      <c r="CN242" s="77"/>
      <c r="CO242" s="71"/>
      <c r="CP242" s="74"/>
      <c r="CQ242" s="74"/>
      <c r="CR242" s="118" t="str">
        <f t="shared" si="160"/>
        <v/>
      </c>
      <c r="CS242" s="119">
        <f t="shared" si="193"/>
        <v>0</v>
      </c>
      <c r="CT242" s="119">
        <f t="shared" si="194"/>
        <v>0</v>
      </c>
      <c r="CU242" s="119" t="str">
        <f t="shared" si="195"/>
        <v>0</v>
      </c>
      <c r="CV242" s="119" t="str">
        <f>IF(ISBLANK(CQ242), "", (POWER(CQ242/VLOOKUP(CU242,Anthro_Calc!C:P,13,FALSE),VLOOKUP(CU242,Anthro_Calc!C:P,12,FALSE))-1) / (VLOOKUP(CU242,Anthro_Calc!C:P,14,FALSE)*VLOOKUP(CU242,Anthro_Calc!C:P,12,FALSE)))</f>
        <v/>
      </c>
      <c r="CW242" s="119" t="str">
        <f>IF(ISBLANK(CQ242), "", -3 + (CQ242 -VLOOKUP(CU242,Anthro_Calc!C:P,4,FALSE)) / (VLOOKUP(CU242,Anthro_Calc!C:P,5,FALSE) - VLOOKUP(CU242,Anthro_Calc!C:P,4,FALSE)))</f>
        <v/>
      </c>
      <c r="CX242" s="119" t="str">
        <f>IF(ISBLANK(CQ242), "", 3 + (CQ242 -VLOOKUP(CU242,Anthro_Calc!C:P,10,FALSE)) / (VLOOKUP(CU242,Anthro_Calc!C:P,10,FALSE) - VLOOKUP(CU242,Anthro_Calc!C:P,9,FALSE)))</f>
        <v/>
      </c>
      <c r="CY242" s="128" t="str">
        <f t="shared" si="196"/>
        <v/>
      </c>
      <c r="CZ242" s="117" t="str">
        <f t="shared" si="197"/>
        <v/>
      </c>
      <c r="DA242" s="104" t="str">
        <f t="shared" si="198"/>
        <v/>
      </c>
      <c r="DB242" s="135"/>
    </row>
    <row r="243" spans="1:106" s="80" customFormat="1" ht="15" customHeight="1">
      <c r="A243" s="134">
        <f t="shared" si="150"/>
        <v>239</v>
      </c>
      <c r="B243" s="66"/>
      <c r="C243" s="66"/>
      <c r="D243" s="66"/>
      <c r="E243" s="66"/>
      <c r="F243" s="66"/>
      <c r="G243" s="66"/>
      <c r="H243" s="66"/>
      <c r="I243" s="66"/>
      <c r="J243" s="66"/>
      <c r="K243" s="66"/>
      <c r="L243" s="66"/>
      <c r="M243" s="71"/>
      <c r="N243" s="69" t="str">
        <f t="shared" ca="1" si="161"/>
        <v/>
      </c>
      <c r="O243" s="70"/>
      <c r="P243" s="70"/>
      <c r="Q243" s="71"/>
      <c r="R243" s="82"/>
      <c r="S243" s="72" t="str">
        <f t="shared" si="162"/>
        <v/>
      </c>
      <c r="T243" s="72" t="str">
        <f t="shared" si="163"/>
        <v/>
      </c>
      <c r="U243" s="72" t="str">
        <f t="shared" si="164"/>
        <v/>
      </c>
      <c r="V243" s="72" t="str">
        <f>IF(ISBLANK(R243), "", (POWER(R243/VLOOKUP(U243,Anthro_Calc!C:P,13,FALSE),VLOOKUP(U243,Anthro_Calc!C:P,12,FALSE))-1) / (VLOOKUP(U243,Anthro_Calc!C:P,14,FALSE)*VLOOKUP(U243,Anthro_Calc!C:P,12,FALSE)))</f>
        <v/>
      </c>
      <c r="W243" s="72" t="str">
        <f>IF(ISBLANK(R243), "", -3 + (R243 -VLOOKUP(U243,Anthro_Calc!C:P,4,FALSE)) / (VLOOKUP(U243,Anthro_Calc!C:P,5,FALSE) - VLOOKUP(U243,Anthro_Calc!C:P,4,FALSE)))</f>
        <v/>
      </c>
      <c r="X243" s="72" t="str">
        <f>IF(ISBLANK(R243), "", 3 + (R243 -VLOOKUP(U243,Anthro_Calc!C:P,10,FALSE)) / (VLOOKUP(U243,Anthro_Calc!C:P,10,FALSE) - VLOOKUP(U243,Anthro_Calc!C:P,9,FALSE)))</f>
        <v/>
      </c>
      <c r="Y243" s="120" t="str">
        <f t="shared" si="165"/>
        <v/>
      </c>
      <c r="Z243" s="117" t="str">
        <f t="shared" si="166"/>
        <v/>
      </c>
      <c r="AA243" s="104" t="str">
        <f t="shared" si="167"/>
        <v/>
      </c>
      <c r="AB243" s="71"/>
      <c r="AC243" s="74"/>
      <c r="AD243" s="78"/>
      <c r="AE243" s="75" t="str">
        <f t="shared" si="168"/>
        <v/>
      </c>
      <c r="AF243" s="72">
        <f t="shared" si="169"/>
        <v>0</v>
      </c>
      <c r="AG243" s="72">
        <f t="shared" si="170"/>
        <v>0</v>
      </c>
      <c r="AH243" s="72" t="str">
        <f t="shared" si="171"/>
        <v>0</v>
      </c>
      <c r="AI243" s="72" t="str">
        <f>IF(ISBLANK(AD243), "", (POWER(AD243/VLOOKUP(AH243,Anthro_Calc!C:P,13,FALSE),VLOOKUP(AH243,Anthro_Calc!C:P,12,FALSE))-1) / (VLOOKUP(AH243,Anthro_Calc!C:P,14,FALSE)*VLOOKUP(AH243,Anthro_Calc!C:P,12,FALSE)))</f>
        <v/>
      </c>
      <c r="AJ243" s="72" t="str">
        <f>IF(ISBLANK(AD243), "", -3 + (AD243 -VLOOKUP(AH243,Anthro_Calc!C:P,4,FALSE)) / (VLOOKUP(AH243,Anthro_Calc!C:P,5,FALSE) - VLOOKUP(AH243,Anthro_Calc!C:P,4,FALSE)))</f>
        <v/>
      </c>
      <c r="AK243" s="72" t="str">
        <f>IF(ISBLANK(AD243), "", 3 + (AD243 -VLOOKUP(AH243,Anthro_Calc!C:P,10,FALSE)) / (VLOOKUP(AH243,Anthro_Calc!C:P,10,FALSE) - VLOOKUP(AH243,Anthro_Calc!C:P,9,FALSE)))</f>
        <v/>
      </c>
      <c r="AL243" s="120" t="str">
        <f t="shared" si="172"/>
        <v/>
      </c>
      <c r="AM243" s="117" t="str">
        <f t="shared" si="173"/>
        <v/>
      </c>
      <c r="AN243" s="104" t="str">
        <f t="shared" si="174"/>
        <v/>
      </c>
      <c r="AO243" s="76" t="str">
        <f t="shared" si="151"/>
        <v/>
      </c>
      <c r="AP243" s="77"/>
      <c r="AQ243" s="77" t="str">
        <f t="shared" si="175"/>
        <v/>
      </c>
      <c r="AR243" s="71"/>
      <c r="AS243" s="74"/>
      <c r="AT243" s="82"/>
      <c r="AU243" s="75" t="str">
        <f t="shared" si="152"/>
        <v/>
      </c>
      <c r="AV243" s="72">
        <f t="shared" si="176"/>
        <v>0</v>
      </c>
      <c r="AW243" s="72">
        <f t="shared" si="177"/>
        <v>0</v>
      </c>
      <c r="AX243" s="72" t="str">
        <f t="shared" si="178"/>
        <v>0</v>
      </c>
      <c r="AY243" s="72" t="str">
        <f>IF(ISBLANK(AT243), "", (POWER(AT243/VLOOKUP(AX243,Anthro_Calc!C:P,13,FALSE),VLOOKUP(AX243,Anthro_Calc!C:P,12,FALSE))-1) / (VLOOKUP(AX243,Anthro_Calc!C:P,14,FALSE)*VLOOKUP(AX243,Anthro_Calc!C:P,12,FALSE)))</f>
        <v/>
      </c>
      <c r="AZ243" s="72" t="str">
        <f>IF(ISBLANK(AT243), "", -3 + (AT243 -VLOOKUP(AX243,Anthro_Calc!C:P,4,FALSE)) / (VLOOKUP(AX243,Anthro_Calc!C:P,5,FALSE) - VLOOKUP(AX243,Anthro_Calc!C:P,4,FALSE)))</f>
        <v/>
      </c>
      <c r="BA243" s="72" t="str">
        <f>IF(ISBLANK(AT243), "", 3 + (AT243 -VLOOKUP(AX243,Anthro_Calc!C:P,10,FALSE)) / (VLOOKUP(AX243,Anthro_Calc!C:P,10,FALSE) - VLOOKUP(AX243,Anthro_Calc!C:P,9,FALSE)))</f>
        <v/>
      </c>
      <c r="BB243" s="120" t="str">
        <f t="shared" si="179"/>
        <v/>
      </c>
      <c r="BC243" s="117" t="str">
        <f t="shared" si="180"/>
        <v/>
      </c>
      <c r="BD243" s="104" t="str">
        <f t="shared" si="153"/>
        <v/>
      </c>
      <c r="BE243" s="76" t="str">
        <f t="shared" si="154"/>
        <v/>
      </c>
      <c r="BF243" s="73" t="str">
        <f t="shared" si="181"/>
        <v/>
      </c>
      <c r="BG243" s="73" t="str">
        <f t="shared" si="155"/>
        <v/>
      </c>
      <c r="BH243" s="77"/>
      <c r="BI243" s="133"/>
      <c r="BJ243" s="71"/>
      <c r="BK243" s="74"/>
      <c r="BL243" s="78"/>
      <c r="BM243" s="75" t="str">
        <f t="shared" si="156"/>
        <v/>
      </c>
      <c r="BN243" s="72">
        <f t="shared" si="182"/>
        <v>0</v>
      </c>
      <c r="BO243" s="72">
        <f t="shared" si="199"/>
        <v>0</v>
      </c>
      <c r="BP243" s="72" t="str">
        <f t="shared" si="183"/>
        <v>0</v>
      </c>
      <c r="BQ243" s="72" t="str">
        <f>IF(ISBLANK(BL243), "", (POWER(BL243/VLOOKUP(BP243,Anthro_Calc!C:P,13,FALSE),VLOOKUP(BP243,Anthro_Calc!C:P,12,FALSE))-1) / (VLOOKUP(BP243,Anthro_Calc!C:P,14,FALSE)*VLOOKUP(BP243,Anthro_Calc!C:P,12,FALSE)))</f>
        <v/>
      </c>
      <c r="BR243" s="72" t="str">
        <f>IF(ISBLANK(BL243), "", -3 + (BL243 -VLOOKUP(BP243,Anthro_Calc!C:P,4,FALSE)) / (VLOOKUP(BP243,Anthro_Calc!C:P,5,FALSE) - VLOOKUP(BP243,Anthro_Calc!C:P,4,FALSE)))</f>
        <v/>
      </c>
      <c r="BS243" s="72" t="str">
        <f>IF(ISBLANK(BL243), "", 3 + (BL243 -VLOOKUP(BP243,Anthro_Calc!C:P,10,FALSE)) / (VLOOKUP(BP243,Anthro_Calc!C:P,10,FALSE) - VLOOKUP(BP243,Anthro_Calc!C:P,9,FALSE)))</f>
        <v/>
      </c>
      <c r="BT243" s="120" t="str">
        <f t="shared" si="184"/>
        <v/>
      </c>
      <c r="BU243" s="117" t="str">
        <f t="shared" si="185"/>
        <v/>
      </c>
      <c r="BV243" s="104" t="str">
        <f t="shared" si="186"/>
        <v/>
      </c>
      <c r="BW243" s="73" t="str">
        <f t="shared" si="157"/>
        <v/>
      </c>
      <c r="BX243" s="77"/>
      <c r="BY243" s="73" t="str">
        <f>IF(ISBLANK(BL243), "", VLOOKUP(Z243&amp;" "&amp;BV243&amp;" "&amp;BW243,Graduation_Criteria!$D$2:$E$34,2,FALSE))</f>
        <v/>
      </c>
      <c r="BZ243" s="73" t="str">
        <f t="shared" si="158"/>
        <v/>
      </c>
      <c r="CA243" s="71"/>
      <c r="CB243" s="74"/>
      <c r="CC243" s="74"/>
      <c r="CD243" s="115" t="str">
        <f t="shared" si="159"/>
        <v/>
      </c>
      <c r="CE243" s="79">
        <f t="shared" si="187"/>
        <v>0</v>
      </c>
      <c r="CF243" s="79">
        <f t="shared" si="188"/>
        <v>0</v>
      </c>
      <c r="CG243" s="79" t="str">
        <f t="shared" si="189"/>
        <v>0</v>
      </c>
      <c r="CH243" s="79" t="str">
        <f>IF(ISBLANK(CC243), "", (POWER(CC243/VLOOKUP(CG243,Anthro_Calc!C:P,13,FALSE),VLOOKUP(CG243,Anthro_Calc!C:P,12,FALSE))-1) / (VLOOKUP(CG243,Anthro_Calc!C:P,14,FALSE)*VLOOKUP(CG243,Anthro_Calc!C:P,12,FALSE)))</f>
        <v/>
      </c>
      <c r="CI243" s="79" t="str">
        <f>IF(ISBLANK(CC243), "", -3 + (CC243 -VLOOKUP(CG243,Anthro_Calc!C:P,4,FALSE)) / (VLOOKUP(CG243,Anthro_Calc!C:P,5,FALSE) - VLOOKUP(CG243,Anthro_Calc!C:P,4,FALSE)))</f>
        <v/>
      </c>
      <c r="CJ243" s="79" t="str">
        <f>IF(ISBLANK(CC243), "", 3 + (CC243 -VLOOKUP(CG243,Anthro_Calc!C:P,10,FALSE)) / (VLOOKUP(CG243,Anthro_Calc!C:P,10,FALSE) - VLOOKUP(CG243,Anthro_Calc!C:P,9,FALSE)))</f>
        <v/>
      </c>
      <c r="CK243" s="129" t="str">
        <f t="shared" si="190"/>
        <v/>
      </c>
      <c r="CL243" s="117" t="str">
        <f t="shared" si="191"/>
        <v/>
      </c>
      <c r="CM243" s="104" t="str">
        <f t="shared" si="192"/>
        <v/>
      </c>
      <c r="CN243" s="77"/>
      <c r="CO243" s="71"/>
      <c r="CP243" s="74"/>
      <c r="CQ243" s="74"/>
      <c r="CR243" s="118" t="str">
        <f t="shared" si="160"/>
        <v/>
      </c>
      <c r="CS243" s="119">
        <f t="shared" si="193"/>
        <v>0</v>
      </c>
      <c r="CT243" s="119">
        <f t="shared" si="194"/>
        <v>0</v>
      </c>
      <c r="CU243" s="119" t="str">
        <f t="shared" si="195"/>
        <v>0</v>
      </c>
      <c r="CV243" s="119" t="str">
        <f>IF(ISBLANK(CQ243), "", (POWER(CQ243/VLOOKUP(CU243,Anthro_Calc!C:P,13,FALSE),VLOOKUP(CU243,Anthro_Calc!C:P,12,FALSE))-1) / (VLOOKUP(CU243,Anthro_Calc!C:P,14,FALSE)*VLOOKUP(CU243,Anthro_Calc!C:P,12,FALSE)))</f>
        <v/>
      </c>
      <c r="CW243" s="119" t="str">
        <f>IF(ISBLANK(CQ243), "", -3 + (CQ243 -VLOOKUP(CU243,Anthro_Calc!C:P,4,FALSE)) / (VLOOKUP(CU243,Anthro_Calc!C:P,5,FALSE) - VLOOKUP(CU243,Anthro_Calc!C:P,4,FALSE)))</f>
        <v/>
      </c>
      <c r="CX243" s="119" t="str">
        <f>IF(ISBLANK(CQ243), "", 3 + (CQ243 -VLOOKUP(CU243,Anthro_Calc!C:P,10,FALSE)) / (VLOOKUP(CU243,Anthro_Calc!C:P,10,FALSE) - VLOOKUP(CU243,Anthro_Calc!C:P,9,FALSE)))</f>
        <v/>
      </c>
      <c r="CY243" s="128" t="str">
        <f t="shared" si="196"/>
        <v/>
      </c>
      <c r="CZ243" s="117" t="str">
        <f t="shared" si="197"/>
        <v/>
      </c>
      <c r="DA243" s="104" t="str">
        <f t="shared" si="198"/>
        <v/>
      </c>
      <c r="DB243" s="135"/>
    </row>
    <row r="244" spans="1:106" s="80" customFormat="1" ht="15" customHeight="1">
      <c r="A244" s="134">
        <f t="shared" si="150"/>
        <v>240</v>
      </c>
      <c r="B244" s="66"/>
      <c r="C244" s="66"/>
      <c r="D244" s="66"/>
      <c r="E244" s="66"/>
      <c r="F244" s="66"/>
      <c r="G244" s="66"/>
      <c r="H244" s="66"/>
      <c r="I244" s="66"/>
      <c r="J244" s="66"/>
      <c r="K244" s="66"/>
      <c r="L244" s="66"/>
      <c r="M244" s="71"/>
      <c r="N244" s="69" t="str">
        <f t="shared" ca="1" si="161"/>
        <v/>
      </c>
      <c r="O244" s="70"/>
      <c r="P244" s="70"/>
      <c r="Q244" s="71"/>
      <c r="R244" s="82"/>
      <c r="S244" s="72" t="str">
        <f t="shared" si="162"/>
        <v/>
      </c>
      <c r="T244" s="72" t="str">
        <f t="shared" si="163"/>
        <v/>
      </c>
      <c r="U244" s="72" t="str">
        <f t="shared" si="164"/>
        <v/>
      </c>
      <c r="V244" s="72" t="str">
        <f>IF(ISBLANK(R244), "", (POWER(R244/VLOOKUP(U244,Anthro_Calc!C:P,13,FALSE),VLOOKUP(U244,Anthro_Calc!C:P,12,FALSE))-1) / (VLOOKUP(U244,Anthro_Calc!C:P,14,FALSE)*VLOOKUP(U244,Anthro_Calc!C:P,12,FALSE)))</f>
        <v/>
      </c>
      <c r="W244" s="72" t="str">
        <f>IF(ISBLANK(R244), "", -3 + (R244 -VLOOKUP(U244,Anthro_Calc!C:P,4,FALSE)) / (VLOOKUP(U244,Anthro_Calc!C:P,5,FALSE) - VLOOKUP(U244,Anthro_Calc!C:P,4,FALSE)))</f>
        <v/>
      </c>
      <c r="X244" s="72" t="str">
        <f>IF(ISBLANK(R244), "", 3 + (R244 -VLOOKUP(U244,Anthro_Calc!C:P,10,FALSE)) / (VLOOKUP(U244,Anthro_Calc!C:P,10,FALSE) - VLOOKUP(U244,Anthro_Calc!C:P,9,FALSE)))</f>
        <v/>
      </c>
      <c r="Y244" s="120" t="str">
        <f t="shared" si="165"/>
        <v/>
      </c>
      <c r="Z244" s="117" t="str">
        <f t="shared" si="166"/>
        <v/>
      </c>
      <c r="AA244" s="104" t="str">
        <f t="shared" si="167"/>
        <v/>
      </c>
      <c r="AB244" s="71"/>
      <c r="AC244" s="74"/>
      <c r="AD244" s="78"/>
      <c r="AE244" s="75" t="str">
        <f t="shared" si="168"/>
        <v/>
      </c>
      <c r="AF244" s="72">
        <f t="shared" si="169"/>
        <v>0</v>
      </c>
      <c r="AG244" s="72">
        <f t="shared" si="170"/>
        <v>0</v>
      </c>
      <c r="AH244" s="72" t="str">
        <f t="shared" si="171"/>
        <v>0</v>
      </c>
      <c r="AI244" s="72" t="str">
        <f>IF(ISBLANK(AD244), "", (POWER(AD244/VLOOKUP(AH244,Anthro_Calc!C:P,13,FALSE),VLOOKUP(AH244,Anthro_Calc!C:P,12,FALSE))-1) / (VLOOKUP(AH244,Anthro_Calc!C:P,14,FALSE)*VLOOKUP(AH244,Anthro_Calc!C:P,12,FALSE)))</f>
        <v/>
      </c>
      <c r="AJ244" s="72" t="str">
        <f>IF(ISBLANK(AD244), "", -3 + (AD244 -VLOOKUP(AH244,Anthro_Calc!C:P,4,FALSE)) / (VLOOKUP(AH244,Anthro_Calc!C:P,5,FALSE) - VLOOKUP(AH244,Anthro_Calc!C:P,4,FALSE)))</f>
        <v/>
      </c>
      <c r="AK244" s="72" t="str">
        <f>IF(ISBLANK(AD244), "", 3 + (AD244 -VLOOKUP(AH244,Anthro_Calc!C:P,10,FALSE)) / (VLOOKUP(AH244,Anthro_Calc!C:P,10,FALSE) - VLOOKUP(AH244,Anthro_Calc!C:P,9,FALSE)))</f>
        <v/>
      </c>
      <c r="AL244" s="120" t="str">
        <f t="shared" si="172"/>
        <v/>
      </c>
      <c r="AM244" s="117" t="str">
        <f t="shared" si="173"/>
        <v/>
      </c>
      <c r="AN244" s="104" t="str">
        <f t="shared" si="174"/>
        <v/>
      </c>
      <c r="AO244" s="76" t="str">
        <f t="shared" si="151"/>
        <v/>
      </c>
      <c r="AP244" s="77"/>
      <c r="AQ244" s="77" t="str">
        <f t="shared" si="175"/>
        <v/>
      </c>
      <c r="AR244" s="71"/>
      <c r="AS244" s="74"/>
      <c r="AT244" s="82"/>
      <c r="AU244" s="75" t="str">
        <f t="shared" si="152"/>
        <v/>
      </c>
      <c r="AV244" s="72">
        <f t="shared" si="176"/>
        <v>0</v>
      </c>
      <c r="AW244" s="72">
        <f t="shared" si="177"/>
        <v>0</v>
      </c>
      <c r="AX244" s="72" t="str">
        <f t="shared" si="178"/>
        <v>0</v>
      </c>
      <c r="AY244" s="72" t="str">
        <f>IF(ISBLANK(AT244), "", (POWER(AT244/VLOOKUP(AX244,Anthro_Calc!C:P,13,FALSE),VLOOKUP(AX244,Anthro_Calc!C:P,12,FALSE))-1) / (VLOOKUP(AX244,Anthro_Calc!C:P,14,FALSE)*VLOOKUP(AX244,Anthro_Calc!C:P,12,FALSE)))</f>
        <v/>
      </c>
      <c r="AZ244" s="72" t="str">
        <f>IF(ISBLANK(AT244), "", -3 + (AT244 -VLOOKUP(AX244,Anthro_Calc!C:P,4,FALSE)) / (VLOOKUP(AX244,Anthro_Calc!C:P,5,FALSE) - VLOOKUP(AX244,Anthro_Calc!C:P,4,FALSE)))</f>
        <v/>
      </c>
      <c r="BA244" s="72" t="str">
        <f>IF(ISBLANK(AT244), "", 3 + (AT244 -VLOOKUP(AX244,Anthro_Calc!C:P,10,FALSE)) / (VLOOKUP(AX244,Anthro_Calc!C:P,10,FALSE) - VLOOKUP(AX244,Anthro_Calc!C:P,9,FALSE)))</f>
        <v/>
      </c>
      <c r="BB244" s="120" t="str">
        <f t="shared" si="179"/>
        <v/>
      </c>
      <c r="BC244" s="117" t="str">
        <f t="shared" si="180"/>
        <v/>
      </c>
      <c r="BD244" s="104" t="str">
        <f t="shared" si="153"/>
        <v/>
      </c>
      <c r="BE244" s="76" t="str">
        <f t="shared" si="154"/>
        <v/>
      </c>
      <c r="BF244" s="73" t="str">
        <f t="shared" si="181"/>
        <v/>
      </c>
      <c r="BG244" s="73" t="str">
        <f t="shared" si="155"/>
        <v/>
      </c>
      <c r="BH244" s="77"/>
      <c r="BI244" s="133"/>
      <c r="BJ244" s="71"/>
      <c r="BK244" s="74"/>
      <c r="BL244" s="78"/>
      <c r="BM244" s="75" t="str">
        <f t="shared" si="156"/>
        <v/>
      </c>
      <c r="BN244" s="72">
        <f t="shared" si="182"/>
        <v>0</v>
      </c>
      <c r="BO244" s="72">
        <f t="shared" si="199"/>
        <v>0</v>
      </c>
      <c r="BP244" s="72" t="str">
        <f t="shared" si="183"/>
        <v>0</v>
      </c>
      <c r="BQ244" s="72" t="str">
        <f>IF(ISBLANK(BL244), "", (POWER(BL244/VLOOKUP(BP244,Anthro_Calc!C:P,13,FALSE),VLOOKUP(BP244,Anthro_Calc!C:P,12,FALSE))-1) / (VLOOKUP(BP244,Anthro_Calc!C:P,14,FALSE)*VLOOKUP(BP244,Anthro_Calc!C:P,12,FALSE)))</f>
        <v/>
      </c>
      <c r="BR244" s="72" t="str">
        <f>IF(ISBLANK(BL244), "", -3 + (BL244 -VLOOKUP(BP244,Anthro_Calc!C:P,4,FALSE)) / (VLOOKUP(BP244,Anthro_Calc!C:P,5,FALSE) - VLOOKUP(BP244,Anthro_Calc!C:P,4,FALSE)))</f>
        <v/>
      </c>
      <c r="BS244" s="72" t="str">
        <f>IF(ISBLANK(BL244), "", 3 + (BL244 -VLOOKUP(BP244,Anthro_Calc!C:P,10,FALSE)) / (VLOOKUP(BP244,Anthro_Calc!C:P,10,FALSE) - VLOOKUP(BP244,Anthro_Calc!C:P,9,FALSE)))</f>
        <v/>
      </c>
      <c r="BT244" s="120" t="str">
        <f t="shared" si="184"/>
        <v/>
      </c>
      <c r="BU244" s="117" t="str">
        <f t="shared" si="185"/>
        <v/>
      </c>
      <c r="BV244" s="104" t="str">
        <f t="shared" si="186"/>
        <v/>
      </c>
      <c r="BW244" s="73" t="str">
        <f t="shared" si="157"/>
        <v/>
      </c>
      <c r="BX244" s="77"/>
      <c r="BY244" s="73" t="str">
        <f>IF(ISBLANK(BL244), "", VLOOKUP(Z244&amp;" "&amp;BV244&amp;" "&amp;BW244,Graduation_Criteria!$D$2:$E$34,2,FALSE))</f>
        <v/>
      </c>
      <c r="BZ244" s="73" t="str">
        <f t="shared" si="158"/>
        <v/>
      </c>
      <c r="CA244" s="71"/>
      <c r="CB244" s="74"/>
      <c r="CC244" s="74"/>
      <c r="CD244" s="115" t="str">
        <f t="shared" si="159"/>
        <v/>
      </c>
      <c r="CE244" s="79">
        <f t="shared" si="187"/>
        <v>0</v>
      </c>
      <c r="CF244" s="79">
        <f t="shared" si="188"/>
        <v>0</v>
      </c>
      <c r="CG244" s="79" t="str">
        <f t="shared" si="189"/>
        <v>0</v>
      </c>
      <c r="CH244" s="79" t="str">
        <f>IF(ISBLANK(CC244), "", (POWER(CC244/VLOOKUP(CG244,Anthro_Calc!C:P,13,FALSE),VLOOKUP(CG244,Anthro_Calc!C:P,12,FALSE))-1) / (VLOOKUP(CG244,Anthro_Calc!C:P,14,FALSE)*VLOOKUP(CG244,Anthro_Calc!C:P,12,FALSE)))</f>
        <v/>
      </c>
      <c r="CI244" s="79" t="str">
        <f>IF(ISBLANK(CC244), "", -3 + (CC244 -VLOOKUP(CG244,Anthro_Calc!C:P,4,FALSE)) / (VLOOKUP(CG244,Anthro_Calc!C:P,5,FALSE) - VLOOKUP(CG244,Anthro_Calc!C:P,4,FALSE)))</f>
        <v/>
      </c>
      <c r="CJ244" s="79" t="str">
        <f>IF(ISBLANK(CC244), "", 3 + (CC244 -VLOOKUP(CG244,Anthro_Calc!C:P,10,FALSE)) / (VLOOKUP(CG244,Anthro_Calc!C:P,10,FALSE) - VLOOKUP(CG244,Anthro_Calc!C:P,9,FALSE)))</f>
        <v/>
      </c>
      <c r="CK244" s="129" t="str">
        <f t="shared" si="190"/>
        <v/>
      </c>
      <c r="CL244" s="117" t="str">
        <f t="shared" si="191"/>
        <v/>
      </c>
      <c r="CM244" s="104" t="str">
        <f t="shared" si="192"/>
        <v/>
      </c>
      <c r="CN244" s="77"/>
      <c r="CO244" s="71"/>
      <c r="CP244" s="74"/>
      <c r="CQ244" s="74"/>
      <c r="CR244" s="118" t="str">
        <f t="shared" si="160"/>
        <v/>
      </c>
      <c r="CS244" s="119">
        <f t="shared" si="193"/>
        <v>0</v>
      </c>
      <c r="CT244" s="119">
        <f t="shared" si="194"/>
        <v>0</v>
      </c>
      <c r="CU244" s="119" t="str">
        <f t="shared" si="195"/>
        <v>0</v>
      </c>
      <c r="CV244" s="119" t="str">
        <f>IF(ISBLANK(CQ244), "", (POWER(CQ244/VLOOKUP(CU244,Anthro_Calc!C:P,13,FALSE),VLOOKUP(CU244,Anthro_Calc!C:P,12,FALSE))-1) / (VLOOKUP(CU244,Anthro_Calc!C:P,14,FALSE)*VLOOKUP(CU244,Anthro_Calc!C:P,12,FALSE)))</f>
        <v/>
      </c>
      <c r="CW244" s="119" t="str">
        <f>IF(ISBLANK(CQ244), "", -3 + (CQ244 -VLOOKUP(CU244,Anthro_Calc!C:P,4,FALSE)) / (VLOOKUP(CU244,Anthro_Calc!C:P,5,FALSE) - VLOOKUP(CU244,Anthro_Calc!C:P,4,FALSE)))</f>
        <v/>
      </c>
      <c r="CX244" s="119" t="str">
        <f>IF(ISBLANK(CQ244), "", 3 + (CQ244 -VLOOKUP(CU244,Anthro_Calc!C:P,10,FALSE)) / (VLOOKUP(CU244,Anthro_Calc!C:P,10,FALSE) - VLOOKUP(CU244,Anthro_Calc!C:P,9,FALSE)))</f>
        <v/>
      </c>
      <c r="CY244" s="128" t="str">
        <f t="shared" si="196"/>
        <v/>
      </c>
      <c r="CZ244" s="117" t="str">
        <f t="shared" si="197"/>
        <v/>
      </c>
      <c r="DA244" s="104" t="str">
        <f t="shared" si="198"/>
        <v/>
      </c>
      <c r="DB244" s="135"/>
    </row>
    <row r="245" spans="1:106" s="80" customFormat="1" ht="15" customHeight="1">
      <c r="A245" s="134">
        <f t="shared" si="150"/>
        <v>241</v>
      </c>
      <c r="B245" s="66"/>
      <c r="C245" s="66"/>
      <c r="D245" s="66"/>
      <c r="E245" s="66"/>
      <c r="F245" s="66"/>
      <c r="G245" s="66"/>
      <c r="H245" s="66"/>
      <c r="I245" s="66"/>
      <c r="J245" s="66"/>
      <c r="K245" s="66"/>
      <c r="L245" s="66"/>
      <c r="M245" s="71"/>
      <c r="N245" s="69" t="str">
        <f t="shared" ca="1" si="161"/>
        <v/>
      </c>
      <c r="O245" s="70"/>
      <c r="P245" s="70"/>
      <c r="Q245" s="71"/>
      <c r="R245" s="82"/>
      <c r="S245" s="72" t="str">
        <f t="shared" si="162"/>
        <v/>
      </c>
      <c r="T245" s="72" t="str">
        <f t="shared" si="163"/>
        <v/>
      </c>
      <c r="U245" s="72" t="str">
        <f t="shared" si="164"/>
        <v/>
      </c>
      <c r="V245" s="72" t="str">
        <f>IF(ISBLANK(R245), "", (POWER(R245/VLOOKUP(U245,Anthro_Calc!C:P,13,FALSE),VLOOKUP(U245,Anthro_Calc!C:P,12,FALSE))-1) / (VLOOKUP(U245,Anthro_Calc!C:P,14,FALSE)*VLOOKUP(U245,Anthro_Calc!C:P,12,FALSE)))</f>
        <v/>
      </c>
      <c r="W245" s="72" t="str">
        <f>IF(ISBLANK(R245), "", -3 + (R245 -VLOOKUP(U245,Anthro_Calc!C:P,4,FALSE)) / (VLOOKUP(U245,Anthro_Calc!C:P,5,FALSE) - VLOOKUP(U245,Anthro_Calc!C:P,4,FALSE)))</f>
        <v/>
      </c>
      <c r="X245" s="72" t="str">
        <f>IF(ISBLANK(R245), "", 3 + (R245 -VLOOKUP(U245,Anthro_Calc!C:P,10,FALSE)) / (VLOOKUP(U245,Anthro_Calc!C:P,10,FALSE) - VLOOKUP(U245,Anthro_Calc!C:P,9,FALSE)))</f>
        <v/>
      </c>
      <c r="Y245" s="120" t="str">
        <f t="shared" si="165"/>
        <v/>
      </c>
      <c r="Z245" s="117" t="str">
        <f t="shared" si="166"/>
        <v/>
      </c>
      <c r="AA245" s="104" t="str">
        <f t="shared" si="167"/>
        <v/>
      </c>
      <c r="AB245" s="71"/>
      <c r="AC245" s="74"/>
      <c r="AD245" s="78"/>
      <c r="AE245" s="75" t="str">
        <f t="shared" si="168"/>
        <v/>
      </c>
      <c r="AF245" s="72">
        <f t="shared" si="169"/>
        <v>0</v>
      </c>
      <c r="AG245" s="72">
        <f t="shared" si="170"/>
        <v>0</v>
      </c>
      <c r="AH245" s="72" t="str">
        <f t="shared" si="171"/>
        <v>0</v>
      </c>
      <c r="AI245" s="72" t="str">
        <f>IF(ISBLANK(AD245), "", (POWER(AD245/VLOOKUP(AH245,Anthro_Calc!C:P,13,FALSE),VLOOKUP(AH245,Anthro_Calc!C:P,12,FALSE))-1) / (VLOOKUP(AH245,Anthro_Calc!C:P,14,FALSE)*VLOOKUP(AH245,Anthro_Calc!C:P,12,FALSE)))</f>
        <v/>
      </c>
      <c r="AJ245" s="72" t="str">
        <f>IF(ISBLANK(AD245), "", -3 + (AD245 -VLOOKUP(AH245,Anthro_Calc!C:P,4,FALSE)) / (VLOOKUP(AH245,Anthro_Calc!C:P,5,FALSE) - VLOOKUP(AH245,Anthro_Calc!C:P,4,FALSE)))</f>
        <v/>
      </c>
      <c r="AK245" s="72" t="str">
        <f>IF(ISBLANK(AD245), "", 3 + (AD245 -VLOOKUP(AH245,Anthro_Calc!C:P,10,FALSE)) / (VLOOKUP(AH245,Anthro_Calc!C:P,10,FALSE) - VLOOKUP(AH245,Anthro_Calc!C:P,9,FALSE)))</f>
        <v/>
      </c>
      <c r="AL245" s="120" t="str">
        <f t="shared" si="172"/>
        <v/>
      </c>
      <c r="AM245" s="117" t="str">
        <f t="shared" si="173"/>
        <v/>
      </c>
      <c r="AN245" s="104" t="str">
        <f t="shared" si="174"/>
        <v/>
      </c>
      <c r="AO245" s="76" t="str">
        <f t="shared" si="151"/>
        <v/>
      </c>
      <c r="AP245" s="77"/>
      <c r="AQ245" s="77" t="str">
        <f t="shared" si="175"/>
        <v/>
      </c>
      <c r="AR245" s="71"/>
      <c r="AS245" s="74"/>
      <c r="AT245" s="82"/>
      <c r="AU245" s="75" t="str">
        <f t="shared" si="152"/>
        <v/>
      </c>
      <c r="AV245" s="72">
        <f t="shared" si="176"/>
        <v>0</v>
      </c>
      <c r="AW245" s="72">
        <f t="shared" si="177"/>
        <v>0</v>
      </c>
      <c r="AX245" s="72" t="str">
        <f t="shared" si="178"/>
        <v>0</v>
      </c>
      <c r="AY245" s="72" t="str">
        <f>IF(ISBLANK(AT245), "", (POWER(AT245/VLOOKUP(AX245,Anthro_Calc!C:P,13,FALSE),VLOOKUP(AX245,Anthro_Calc!C:P,12,FALSE))-1) / (VLOOKUP(AX245,Anthro_Calc!C:P,14,FALSE)*VLOOKUP(AX245,Anthro_Calc!C:P,12,FALSE)))</f>
        <v/>
      </c>
      <c r="AZ245" s="72" t="str">
        <f>IF(ISBLANK(AT245), "", -3 + (AT245 -VLOOKUP(AX245,Anthro_Calc!C:P,4,FALSE)) / (VLOOKUP(AX245,Anthro_Calc!C:P,5,FALSE) - VLOOKUP(AX245,Anthro_Calc!C:P,4,FALSE)))</f>
        <v/>
      </c>
      <c r="BA245" s="72" t="str">
        <f>IF(ISBLANK(AT245), "", 3 + (AT245 -VLOOKUP(AX245,Anthro_Calc!C:P,10,FALSE)) / (VLOOKUP(AX245,Anthro_Calc!C:P,10,FALSE) - VLOOKUP(AX245,Anthro_Calc!C:P,9,FALSE)))</f>
        <v/>
      </c>
      <c r="BB245" s="120" t="str">
        <f t="shared" si="179"/>
        <v/>
      </c>
      <c r="BC245" s="117" t="str">
        <f t="shared" si="180"/>
        <v/>
      </c>
      <c r="BD245" s="104" t="str">
        <f t="shared" si="153"/>
        <v/>
      </c>
      <c r="BE245" s="76" t="str">
        <f t="shared" si="154"/>
        <v/>
      </c>
      <c r="BF245" s="73" t="str">
        <f t="shared" si="181"/>
        <v/>
      </c>
      <c r="BG245" s="73" t="str">
        <f t="shared" si="155"/>
        <v/>
      </c>
      <c r="BH245" s="77"/>
      <c r="BI245" s="133"/>
      <c r="BJ245" s="71"/>
      <c r="BK245" s="74"/>
      <c r="BL245" s="78"/>
      <c r="BM245" s="75" t="str">
        <f t="shared" si="156"/>
        <v/>
      </c>
      <c r="BN245" s="72">
        <f t="shared" si="182"/>
        <v>0</v>
      </c>
      <c r="BO245" s="72">
        <f t="shared" si="199"/>
        <v>0</v>
      </c>
      <c r="BP245" s="72" t="str">
        <f t="shared" si="183"/>
        <v>0</v>
      </c>
      <c r="BQ245" s="72" t="str">
        <f>IF(ISBLANK(BL245), "", (POWER(BL245/VLOOKUP(BP245,Anthro_Calc!C:P,13,FALSE),VLOOKUP(BP245,Anthro_Calc!C:P,12,FALSE))-1) / (VLOOKUP(BP245,Anthro_Calc!C:P,14,FALSE)*VLOOKUP(BP245,Anthro_Calc!C:P,12,FALSE)))</f>
        <v/>
      </c>
      <c r="BR245" s="72" t="str">
        <f>IF(ISBLANK(BL245), "", -3 + (BL245 -VLOOKUP(BP245,Anthro_Calc!C:P,4,FALSE)) / (VLOOKUP(BP245,Anthro_Calc!C:P,5,FALSE) - VLOOKUP(BP245,Anthro_Calc!C:P,4,FALSE)))</f>
        <v/>
      </c>
      <c r="BS245" s="72" t="str">
        <f>IF(ISBLANK(BL245), "", 3 + (BL245 -VLOOKUP(BP245,Anthro_Calc!C:P,10,FALSE)) / (VLOOKUP(BP245,Anthro_Calc!C:P,10,FALSE) - VLOOKUP(BP245,Anthro_Calc!C:P,9,FALSE)))</f>
        <v/>
      </c>
      <c r="BT245" s="120" t="str">
        <f t="shared" si="184"/>
        <v/>
      </c>
      <c r="BU245" s="117" t="str">
        <f t="shared" si="185"/>
        <v/>
      </c>
      <c r="BV245" s="104" t="str">
        <f t="shared" si="186"/>
        <v/>
      </c>
      <c r="BW245" s="73" t="str">
        <f t="shared" si="157"/>
        <v/>
      </c>
      <c r="BX245" s="77"/>
      <c r="BY245" s="73" t="str">
        <f>IF(ISBLANK(BL245), "", VLOOKUP(Z245&amp;" "&amp;BV245&amp;" "&amp;BW245,Graduation_Criteria!$D$2:$E$34,2,FALSE))</f>
        <v/>
      </c>
      <c r="BZ245" s="73" t="str">
        <f t="shared" si="158"/>
        <v/>
      </c>
      <c r="CA245" s="71"/>
      <c r="CB245" s="74"/>
      <c r="CC245" s="74"/>
      <c r="CD245" s="115" t="str">
        <f t="shared" si="159"/>
        <v/>
      </c>
      <c r="CE245" s="79">
        <f t="shared" si="187"/>
        <v>0</v>
      </c>
      <c r="CF245" s="79">
        <f t="shared" si="188"/>
        <v>0</v>
      </c>
      <c r="CG245" s="79" t="str">
        <f t="shared" si="189"/>
        <v>0</v>
      </c>
      <c r="CH245" s="79" t="str">
        <f>IF(ISBLANK(CC245), "", (POWER(CC245/VLOOKUP(CG245,Anthro_Calc!C:P,13,FALSE),VLOOKUP(CG245,Anthro_Calc!C:P,12,FALSE))-1) / (VLOOKUP(CG245,Anthro_Calc!C:P,14,FALSE)*VLOOKUP(CG245,Anthro_Calc!C:P,12,FALSE)))</f>
        <v/>
      </c>
      <c r="CI245" s="79" t="str">
        <f>IF(ISBLANK(CC245), "", -3 + (CC245 -VLOOKUP(CG245,Anthro_Calc!C:P,4,FALSE)) / (VLOOKUP(CG245,Anthro_Calc!C:P,5,FALSE) - VLOOKUP(CG245,Anthro_Calc!C:P,4,FALSE)))</f>
        <v/>
      </c>
      <c r="CJ245" s="79" t="str">
        <f>IF(ISBLANK(CC245), "", 3 + (CC245 -VLOOKUP(CG245,Anthro_Calc!C:P,10,FALSE)) / (VLOOKUP(CG245,Anthro_Calc!C:P,10,FALSE) - VLOOKUP(CG245,Anthro_Calc!C:P,9,FALSE)))</f>
        <v/>
      </c>
      <c r="CK245" s="129" t="str">
        <f t="shared" si="190"/>
        <v/>
      </c>
      <c r="CL245" s="117" t="str">
        <f t="shared" si="191"/>
        <v/>
      </c>
      <c r="CM245" s="104" t="str">
        <f t="shared" si="192"/>
        <v/>
      </c>
      <c r="CN245" s="77"/>
      <c r="CO245" s="71"/>
      <c r="CP245" s="74"/>
      <c r="CQ245" s="74"/>
      <c r="CR245" s="118" t="str">
        <f t="shared" si="160"/>
        <v/>
      </c>
      <c r="CS245" s="119">
        <f t="shared" si="193"/>
        <v>0</v>
      </c>
      <c r="CT245" s="119">
        <f t="shared" si="194"/>
        <v>0</v>
      </c>
      <c r="CU245" s="119" t="str">
        <f t="shared" si="195"/>
        <v>0</v>
      </c>
      <c r="CV245" s="119" t="str">
        <f>IF(ISBLANK(CQ245), "", (POWER(CQ245/VLOOKUP(CU245,Anthro_Calc!C:P,13,FALSE),VLOOKUP(CU245,Anthro_Calc!C:P,12,FALSE))-1) / (VLOOKUP(CU245,Anthro_Calc!C:P,14,FALSE)*VLOOKUP(CU245,Anthro_Calc!C:P,12,FALSE)))</f>
        <v/>
      </c>
      <c r="CW245" s="119" t="str">
        <f>IF(ISBLANK(CQ245), "", -3 + (CQ245 -VLOOKUP(CU245,Anthro_Calc!C:P,4,FALSE)) / (VLOOKUP(CU245,Anthro_Calc!C:P,5,FALSE) - VLOOKUP(CU245,Anthro_Calc!C:P,4,FALSE)))</f>
        <v/>
      </c>
      <c r="CX245" s="119" t="str">
        <f>IF(ISBLANK(CQ245), "", 3 + (CQ245 -VLOOKUP(CU245,Anthro_Calc!C:P,10,FALSE)) / (VLOOKUP(CU245,Anthro_Calc!C:P,10,FALSE) - VLOOKUP(CU245,Anthro_Calc!C:P,9,FALSE)))</f>
        <v/>
      </c>
      <c r="CY245" s="128" t="str">
        <f t="shared" si="196"/>
        <v/>
      </c>
      <c r="CZ245" s="117" t="str">
        <f t="shared" si="197"/>
        <v/>
      </c>
      <c r="DA245" s="104" t="str">
        <f t="shared" si="198"/>
        <v/>
      </c>
      <c r="DB245" s="135"/>
    </row>
    <row r="246" spans="1:106" s="80" customFormat="1" ht="15" customHeight="1">
      <c r="A246" s="134">
        <f t="shared" si="150"/>
        <v>242</v>
      </c>
      <c r="B246" s="66"/>
      <c r="C246" s="66"/>
      <c r="D246" s="66"/>
      <c r="E246" s="66"/>
      <c r="F246" s="66"/>
      <c r="G246" s="66"/>
      <c r="H246" s="66"/>
      <c r="I246" s="66"/>
      <c r="J246" s="66"/>
      <c r="K246" s="66"/>
      <c r="L246" s="66"/>
      <c r="M246" s="71"/>
      <c r="N246" s="69" t="str">
        <f t="shared" ca="1" si="161"/>
        <v/>
      </c>
      <c r="O246" s="70"/>
      <c r="P246" s="70"/>
      <c r="Q246" s="71"/>
      <c r="R246" s="82"/>
      <c r="S246" s="72" t="str">
        <f t="shared" si="162"/>
        <v/>
      </c>
      <c r="T246" s="72" t="str">
        <f t="shared" si="163"/>
        <v/>
      </c>
      <c r="U246" s="72" t="str">
        <f t="shared" si="164"/>
        <v/>
      </c>
      <c r="V246" s="72" t="str">
        <f>IF(ISBLANK(R246), "", (POWER(R246/VLOOKUP(U246,Anthro_Calc!C:P,13,FALSE),VLOOKUP(U246,Anthro_Calc!C:P,12,FALSE))-1) / (VLOOKUP(U246,Anthro_Calc!C:P,14,FALSE)*VLOOKUP(U246,Anthro_Calc!C:P,12,FALSE)))</f>
        <v/>
      </c>
      <c r="W246" s="72" t="str">
        <f>IF(ISBLANK(R246), "", -3 + (R246 -VLOOKUP(U246,Anthro_Calc!C:P,4,FALSE)) / (VLOOKUP(U246,Anthro_Calc!C:P,5,FALSE) - VLOOKUP(U246,Anthro_Calc!C:P,4,FALSE)))</f>
        <v/>
      </c>
      <c r="X246" s="72" t="str">
        <f>IF(ISBLANK(R246), "", 3 + (R246 -VLOOKUP(U246,Anthro_Calc!C:P,10,FALSE)) / (VLOOKUP(U246,Anthro_Calc!C:P,10,FALSE) - VLOOKUP(U246,Anthro_Calc!C:P,9,FALSE)))</f>
        <v/>
      </c>
      <c r="Y246" s="120" t="str">
        <f t="shared" si="165"/>
        <v/>
      </c>
      <c r="Z246" s="117" t="str">
        <f t="shared" si="166"/>
        <v/>
      </c>
      <c r="AA246" s="104" t="str">
        <f t="shared" si="167"/>
        <v/>
      </c>
      <c r="AB246" s="71"/>
      <c r="AC246" s="74"/>
      <c r="AD246" s="78"/>
      <c r="AE246" s="75" t="str">
        <f t="shared" si="168"/>
        <v/>
      </c>
      <c r="AF246" s="72">
        <f t="shared" si="169"/>
        <v>0</v>
      </c>
      <c r="AG246" s="72">
        <f t="shared" si="170"/>
        <v>0</v>
      </c>
      <c r="AH246" s="72" t="str">
        <f t="shared" si="171"/>
        <v>0</v>
      </c>
      <c r="AI246" s="72" t="str">
        <f>IF(ISBLANK(AD246), "", (POWER(AD246/VLOOKUP(AH246,Anthro_Calc!C:P,13,FALSE),VLOOKUP(AH246,Anthro_Calc!C:P,12,FALSE))-1) / (VLOOKUP(AH246,Anthro_Calc!C:P,14,FALSE)*VLOOKUP(AH246,Anthro_Calc!C:P,12,FALSE)))</f>
        <v/>
      </c>
      <c r="AJ246" s="72" t="str">
        <f>IF(ISBLANK(AD246), "", -3 + (AD246 -VLOOKUP(AH246,Anthro_Calc!C:P,4,FALSE)) / (VLOOKUP(AH246,Anthro_Calc!C:P,5,FALSE) - VLOOKUP(AH246,Anthro_Calc!C:P,4,FALSE)))</f>
        <v/>
      </c>
      <c r="AK246" s="72" t="str">
        <f>IF(ISBLANK(AD246), "", 3 + (AD246 -VLOOKUP(AH246,Anthro_Calc!C:P,10,FALSE)) / (VLOOKUP(AH246,Anthro_Calc!C:P,10,FALSE) - VLOOKUP(AH246,Anthro_Calc!C:P,9,FALSE)))</f>
        <v/>
      </c>
      <c r="AL246" s="120" t="str">
        <f t="shared" si="172"/>
        <v/>
      </c>
      <c r="AM246" s="117" t="str">
        <f t="shared" si="173"/>
        <v/>
      </c>
      <c r="AN246" s="104" t="str">
        <f t="shared" si="174"/>
        <v/>
      </c>
      <c r="AO246" s="76" t="str">
        <f t="shared" si="151"/>
        <v/>
      </c>
      <c r="AP246" s="77"/>
      <c r="AQ246" s="77" t="str">
        <f t="shared" si="175"/>
        <v/>
      </c>
      <c r="AR246" s="71"/>
      <c r="AS246" s="74"/>
      <c r="AT246" s="82"/>
      <c r="AU246" s="75" t="str">
        <f t="shared" si="152"/>
        <v/>
      </c>
      <c r="AV246" s="72">
        <f t="shared" si="176"/>
        <v>0</v>
      </c>
      <c r="AW246" s="72">
        <f t="shared" si="177"/>
        <v>0</v>
      </c>
      <c r="AX246" s="72" t="str">
        <f t="shared" si="178"/>
        <v>0</v>
      </c>
      <c r="AY246" s="72" t="str">
        <f>IF(ISBLANK(AT246), "", (POWER(AT246/VLOOKUP(AX246,Anthro_Calc!C:P,13,FALSE),VLOOKUP(AX246,Anthro_Calc!C:P,12,FALSE))-1) / (VLOOKUP(AX246,Anthro_Calc!C:P,14,FALSE)*VLOOKUP(AX246,Anthro_Calc!C:P,12,FALSE)))</f>
        <v/>
      </c>
      <c r="AZ246" s="72" t="str">
        <f>IF(ISBLANK(AT246), "", -3 + (AT246 -VLOOKUP(AX246,Anthro_Calc!C:P,4,FALSE)) / (VLOOKUP(AX246,Anthro_Calc!C:P,5,FALSE) - VLOOKUP(AX246,Anthro_Calc!C:P,4,FALSE)))</f>
        <v/>
      </c>
      <c r="BA246" s="72" t="str">
        <f>IF(ISBLANK(AT246), "", 3 + (AT246 -VLOOKUP(AX246,Anthro_Calc!C:P,10,FALSE)) / (VLOOKUP(AX246,Anthro_Calc!C:P,10,FALSE) - VLOOKUP(AX246,Anthro_Calc!C:P,9,FALSE)))</f>
        <v/>
      </c>
      <c r="BB246" s="120" t="str">
        <f t="shared" si="179"/>
        <v/>
      </c>
      <c r="BC246" s="117" t="str">
        <f t="shared" si="180"/>
        <v/>
      </c>
      <c r="BD246" s="104" t="str">
        <f t="shared" si="153"/>
        <v/>
      </c>
      <c r="BE246" s="76" t="str">
        <f t="shared" si="154"/>
        <v/>
      </c>
      <c r="BF246" s="73" t="str">
        <f t="shared" si="181"/>
        <v/>
      </c>
      <c r="BG246" s="73" t="str">
        <f t="shared" si="155"/>
        <v/>
      </c>
      <c r="BH246" s="77"/>
      <c r="BI246" s="133"/>
      <c r="BJ246" s="71"/>
      <c r="BK246" s="74"/>
      <c r="BL246" s="78"/>
      <c r="BM246" s="75" t="str">
        <f t="shared" si="156"/>
        <v/>
      </c>
      <c r="BN246" s="72">
        <f t="shared" si="182"/>
        <v>0</v>
      </c>
      <c r="BO246" s="72">
        <f t="shared" si="199"/>
        <v>0</v>
      </c>
      <c r="BP246" s="72" t="str">
        <f t="shared" si="183"/>
        <v>0</v>
      </c>
      <c r="BQ246" s="72" t="str">
        <f>IF(ISBLANK(BL246), "", (POWER(BL246/VLOOKUP(BP246,Anthro_Calc!C:P,13,FALSE),VLOOKUP(BP246,Anthro_Calc!C:P,12,FALSE))-1) / (VLOOKUP(BP246,Anthro_Calc!C:P,14,FALSE)*VLOOKUP(BP246,Anthro_Calc!C:P,12,FALSE)))</f>
        <v/>
      </c>
      <c r="BR246" s="72" t="str">
        <f>IF(ISBLANK(BL246), "", -3 + (BL246 -VLOOKUP(BP246,Anthro_Calc!C:P,4,FALSE)) / (VLOOKUP(BP246,Anthro_Calc!C:P,5,FALSE) - VLOOKUP(BP246,Anthro_Calc!C:P,4,FALSE)))</f>
        <v/>
      </c>
      <c r="BS246" s="72" t="str">
        <f>IF(ISBLANK(BL246), "", 3 + (BL246 -VLOOKUP(BP246,Anthro_Calc!C:P,10,FALSE)) / (VLOOKUP(BP246,Anthro_Calc!C:P,10,FALSE) - VLOOKUP(BP246,Anthro_Calc!C:P,9,FALSE)))</f>
        <v/>
      </c>
      <c r="BT246" s="120" t="str">
        <f t="shared" si="184"/>
        <v/>
      </c>
      <c r="BU246" s="117" t="str">
        <f t="shared" si="185"/>
        <v/>
      </c>
      <c r="BV246" s="104" t="str">
        <f t="shared" si="186"/>
        <v/>
      </c>
      <c r="BW246" s="73" t="str">
        <f t="shared" si="157"/>
        <v/>
      </c>
      <c r="BX246" s="77"/>
      <c r="BY246" s="73" t="str">
        <f>IF(ISBLANK(BL246), "", VLOOKUP(Z246&amp;" "&amp;BV246&amp;" "&amp;BW246,Graduation_Criteria!$D$2:$E$34,2,FALSE))</f>
        <v/>
      </c>
      <c r="BZ246" s="73" t="str">
        <f t="shared" si="158"/>
        <v/>
      </c>
      <c r="CA246" s="71"/>
      <c r="CB246" s="74"/>
      <c r="CC246" s="74"/>
      <c r="CD246" s="115" t="str">
        <f t="shared" si="159"/>
        <v/>
      </c>
      <c r="CE246" s="79">
        <f t="shared" si="187"/>
        <v>0</v>
      </c>
      <c r="CF246" s="79">
        <f t="shared" si="188"/>
        <v>0</v>
      </c>
      <c r="CG246" s="79" t="str">
        <f t="shared" si="189"/>
        <v>0</v>
      </c>
      <c r="CH246" s="79" t="str">
        <f>IF(ISBLANK(CC246), "", (POWER(CC246/VLOOKUP(CG246,Anthro_Calc!C:P,13,FALSE),VLOOKUP(CG246,Anthro_Calc!C:P,12,FALSE))-1) / (VLOOKUP(CG246,Anthro_Calc!C:P,14,FALSE)*VLOOKUP(CG246,Anthro_Calc!C:P,12,FALSE)))</f>
        <v/>
      </c>
      <c r="CI246" s="79" t="str">
        <f>IF(ISBLANK(CC246), "", -3 + (CC246 -VLOOKUP(CG246,Anthro_Calc!C:P,4,FALSE)) / (VLOOKUP(CG246,Anthro_Calc!C:P,5,FALSE) - VLOOKUP(CG246,Anthro_Calc!C:P,4,FALSE)))</f>
        <v/>
      </c>
      <c r="CJ246" s="79" t="str">
        <f>IF(ISBLANK(CC246), "", 3 + (CC246 -VLOOKUP(CG246,Anthro_Calc!C:P,10,FALSE)) / (VLOOKUP(CG246,Anthro_Calc!C:P,10,FALSE) - VLOOKUP(CG246,Anthro_Calc!C:P,9,FALSE)))</f>
        <v/>
      </c>
      <c r="CK246" s="129" t="str">
        <f t="shared" si="190"/>
        <v/>
      </c>
      <c r="CL246" s="117" t="str">
        <f t="shared" si="191"/>
        <v/>
      </c>
      <c r="CM246" s="104" t="str">
        <f t="shared" si="192"/>
        <v/>
      </c>
      <c r="CN246" s="77"/>
      <c r="CO246" s="71"/>
      <c r="CP246" s="74"/>
      <c r="CQ246" s="74"/>
      <c r="CR246" s="118" t="str">
        <f t="shared" si="160"/>
        <v/>
      </c>
      <c r="CS246" s="119">
        <f t="shared" si="193"/>
        <v>0</v>
      </c>
      <c r="CT246" s="119">
        <f t="shared" si="194"/>
        <v>0</v>
      </c>
      <c r="CU246" s="119" t="str">
        <f t="shared" si="195"/>
        <v>0</v>
      </c>
      <c r="CV246" s="119" t="str">
        <f>IF(ISBLANK(CQ246), "", (POWER(CQ246/VLOOKUP(CU246,Anthro_Calc!C:P,13,FALSE),VLOOKUP(CU246,Anthro_Calc!C:P,12,FALSE))-1) / (VLOOKUP(CU246,Anthro_Calc!C:P,14,FALSE)*VLOOKUP(CU246,Anthro_Calc!C:P,12,FALSE)))</f>
        <v/>
      </c>
      <c r="CW246" s="119" t="str">
        <f>IF(ISBLANK(CQ246), "", -3 + (CQ246 -VLOOKUP(CU246,Anthro_Calc!C:P,4,FALSE)) / (VLOOKUP(CU246,Anthro_Calc!C:P,5,FALSE) - VLOOKUP(CU246,Anthro_Calc!C:P,4,FALSE)))</f>
        <v/>
      </c>
      <c r="CX246" s="119" t="str">
        <f>IF(ISBLANK(CQ246), "", 3 + (CQ246 -VLOOKUP(CU246,Anthro_Calc!C:P,10,FALSE)) / (VLOOKUP(CU246,Anthro_Calc!C:P,10,FALSE) - VLOOKUP(CU246,Anthro_Calc!C:P,9,FALSE)))</f>
        <v/>
      </c>
      <c r="CY246" s="128" t="str">
        <f t="shared" si="196"/>
        <v/>
      </c>
      <c r="CZ246" s="117" t="str">
        <f t="shared" si="197"/>
        <v/>
      </c>
      <c r="DA246" s="104" t="str">
        <f t="shared" si="198"/>
        <v/>
      </c>
      <c r="DB246" s="135"/>
    </row>
    <row r="247" spans="1:106" s="80" customFormat="1" ht="15" customHeight="1">
      <c r="A247" s="134">
        <f t="shared" si="150"/>
        <v>243</v>
      </c>
      <c r="B247" s="66"/>
      <c r="C247" s="66"/>
      <c r="D247" s="66"/>
      <c r="E247" s="66"/>
      <c r="F247" s="66"/>
      <c r="G247" s="66"/>
      <c r="H247" s="66"/>
      <c r="I247" s="66"/>
      <c r="J247" s="66"/>
      <c r="K247" s="66"/>
      <c r="L247" s="66"/>
      <c r="M247" s="71"/>
      <c r="N247" s="69" t="str">
        <f t="shared" ca="1" si="161"/>
        <v/>
      </c>
      <c r="O247" s="70"/>
      <c r="P247" s="70"/>
      <c r="Q247" s="71"/>
      <c r="R247" s="82"/>
      <c r="S247" s="72" t="str">
        <f t="shared" si="162"/>
        <v/>
      </c>
      <c r="T247" s="72" t="str">
        <f t="shared" si="163"/>
        <v/>
      </c>
      <c r="U247" s="72" t="str">
        <f t="shared" si="164"/>
        <v/>
      </c>
      <c r="V247" s="72" t="str">
        <f>IF(ISBLANK(R247), "", (POWER(R247/VLOOKUP(U247,Anthro_Calc!C:P,13,FALSE),VLOOKUP(U247,Anthro_Calc!C:P,12,FALSE))-1) / (VLOOKUP(U247,Anthro_Calc!C:P,14,FALSE)*VLOOKUP(U247,Anthro_Calc!C:P,12,FALSE)))</f>
        <v/>
      </c>
      <c r="W247" s="72" t="str">
        <f>IF(ISBLANK(R247), "", -3 + (R247 -VLOOKUP(U247,Anthro_Calc!C:P,4,FALSE)) / (VLOOKUP(U247,Anthro_Calc!C:P,5,FALSE) - VLOOKUP(U247,Anthro_Calc!C:P,4,FALSE)))</f>
        <v/>
      </c>
      <c r="X247" s="72" t="str">
        <f>IF(ISBLANK(R247), "", 3 + (R247 -VLOOKUP(U247,Anthro_Calc!C:P,10,FALSE)) / (VLOOKUP(U247,Anthro_Calc!C:P,10,FALSE) - VLOOKUP(U247,Anthro_Calc!C:P,9,FALSE)))</f>
        <v/>
      </c>
      <c r="Y247" s="120" t="str">
        <f t="shared" si="165"/>
        <v/>
      </c>
      <c r="Z247" s="117" t="str">
        <f t="shared" si="166"/>
        <v/>
      </c>
      <c r="AA247" s="104" t="str">
        <f t="shared" si="167"/>
        <v/>
      </c>
      <c r="AB247" s="71"/>
      <c r="AC247" s="74"/>
      <c r="AD247" s="78"/>
      <c r="AE247" s="75" t="str">
        <f t="shared" si="168"/>
        <v/>
      </c>
      <c r="AF247" s="72">
        <f t="shared" si="169"/>
        <v>0</v>
      </c>
      <c r="AG247" s="72">
        <f t="shared" si="170"/>
        <v>0</v>
      </c>
      <c r="AH247" s="72" t="str">
        <f t="shared" si="171"/>
        <v>0</v>
      </c>
      <c r="AI247" s="72" t="str">
        <f>IF(ISBLANK(AD247), "", (POWER(AD247/VLOOKUP(AH247,Anthro_Calc!C:P,13,FALSE),VLOOKUP(AH247,Anthro_Calc!C:P,12,FALSE))-1) / (VLOOKUP(AH247,Anthro_Calc!C:P,14,FALSE)*VLOOKUP(AH247,Anthro_Calc!C:P,12,FALSE)))</f>
        <v/>
      </c>
      <c r="AJ247" s="72" t="str">
        <f>IF(ISBLANK(AD247), "", -3 + (AD247 -VLOOKUP(AH247,Anthro_Calc!C:P,4,FALSE)) / (VLOOKUP(AH247,Anthro_Calc!C:P,5,FALSE) - VLOOKUP(AH247,Anthro_Calc!C:P,4,FALSE)))</f>
        <v/>
      </c>
      <c r="AK247" s="72" t="str">
        <f>IF(ISBLANK(AD247), "", 3 + (AD247 -VLOOKUP(AH247,Anthro_Calc!C:P,10,FALSE)) / (VLOOKUP(AH247,Anthro_Calc!C:P,10,FALSE) - VLOOKUP(AH247,Anthro_Calc!C:P,9,FALSE)))</f>
        <v/>
      </c>
      <c r="AL247" s="120" t="str">
        <f t="shared" si="172"/>
        <v/>
      </c>
      <c r="AM247" s="117" t="str">
        <f t="shared" si="173"/>
        <v/>
      </c>
      <c r="AN247" s="104" t="str">
        <f t="shared" si="174"/>
        <v/>
      </c>
      <c r="AO247" s="76" t="str">
        <f t="shared" si="151"/>
        <v/>
      </c>
      <c r="AP247" s="77"/>
      <c r="AQ247" s="77" t="str">
        <f t="shared" si="175"/>
        <v/>
      </c>
      <c r="AR247" s="71"/>
      <c r="AS247" s="74"/>
      <c r="AT247" s="82"/>
      <c r="AU247" s="75" t="str">
        <f t="shared" si="152"/>
        <v/>
      </c>
      <c r="AV247" s="72">
        <f t="shared" si="176"/>
        <v>0</v>
      </c>
      <c r="AW247" s="72">
        <f t="shared" si="177"/>
        <v>0</v>
      </c>
      <c r="AX247" s="72" t="str">
        <f t="shared" si="178"/>
        <v>0</v>
      </c>
      <c r="AY247" s="72" t="str">
        <f>IF(ISBLANK(AT247), "", (POWER(AT247/VLOOKUP(AX247,Anthro_Calc!C:P,13,FALSE),VLOOKUP(AX247,Anthro_Calc!C:P,12,FALSE))-1) / (VLOOKUP(AX247,Anthro_Calc!C:P,14,FALSE)*VLOOKUP(AX247,Anthro_Calc!C:P,12,FALSE)))</f>
        <v/>
      </c>
      <c r="AZ247" s="72" t="str">
        <f>IF(ISBLANK(AT247), "", -3 + (AT247 -VLOOKUP(AX247,Anthro_Calc!C:P,4,FALSE)) / (VLOOKUP(AX247,Anthro_Calc!C:P,5,FALSE) - VLOOKUP(AX247,Anthro_Calc!C:P,4,FALSE)))</f>
        <v/>
      </c>
      <c r="BA247" s="72" t="str">
        <f>IF(ISBLANK(AT247), "", 3 + (AT247 -VLOOKUP(AX247,Anthro_Calc!C:P,10,FALSE)) / (VLOOKUP(AX247,Anthro_Calc!C:P,10,FALSE) - VLOOKUP(AX247,Anthro_Calc!C:P,9,FALSE)))</f>
        <v/>
      </c>
      <c r="BB247" s="120" t="str">
        <f t="shared" si="179"/>
        <v/>
      </c>
      <c r="BC247" s="117" t="str">
        <f t="shared" si="180"/>
        <v/>
      </c>
      <c r="BD247" s="104" t="str">
        <f t="shared" si="153"/>
        <v/>
      </c>
      <c r="BE247" s="76" t="str">
        <f t="shared" si="154"/>
        <v/>
      </c>
      <c r="BF247" s="73" t="str">
        <f t="shared" si="181"/>
        <v/>
      </c>
      <c r="BG247" s="73" t="str">
        <f t="shared" si="155"/>
        <v/>
      </c>
      <c r="BH247" s="77"/>
      <c r="BI247" s="133"/>
      <c r="BJ247" s="71"/>
      <c r="BK247" s="74"/>
      <c r="BL247" s="78"/>
      <c r="BM247" s="75" t="str">
        <f t="shared" si="156"/>
        <v/>
      </c>
      <c r="BN247" s="72">
        <f t="shared" si="182"/>
        <v>0</v>
      </c>
      <c r="BO247" s="72">
        <f t="shared" si="199"/>
        <v>0</v>
      </c>
      <c r="BP247" s="72" t="str">
        <f t="shared" si="183"/>
        <v>0</v>
      </c>
      <c r="BQ247" s="72" t="str">
        <f>IF(ISBLANK(BL247), "", (POWER(BL247/VLOOKUP(BP247,Anthro_Calc!C:P,13,FALSE),VLOOKUP(BP247,Anthro_Calc!C:P,12,FALSE))-1) / (VLOOKUP(BP247,Anthro_Calc!C:P,14,FALSE)*VLOOKUP(BP247,Anthro_Calc!C:P,12,FALSE)))</f>
        <v/>
      </c>
      <c r="BR247" s="72" t="str">
        <f>IF(ISBLANK(BL247), "", -3 + (BL247 -VLOOKUP(BP247,Anthro_Calc!C:P,4,FALSE)) / (VLOOKUP(BP247,Anthro_Calc!C:P,5,FALSE) - VLOOKUP(BP247,Anthro_Calc!C:P,4,FALSE)))</f>
        <v/>
      </c>
      <c r="BS247" s="72" t="str">
        <f>IF(ISBLANK(BL247), "", 3 + (BL247 -VLOOKUP(BP247,Anthro_Calc!C:P,10,FALSE)) / (VLOOKUP(BP247,Anthro_Calc!C:P,10,FALSE) - VLOOKUP(BP247,Anthro_Calc!C:P,9,FALSE)))</f>
        <v/>
      </c>
      <c r="BT247" s="120" t="str">
        <f t="shared" si="184"/>
        <v/>
      </c>
      <c r="BU247" s="117" t="str">
        <f t="shared" si="185"/>
        <v/>
      </c>
      <c r="BV247" s="104" t="str">
        <f t="shared" si="186"/>
        <v/>
      </c>
      <c r="BW247" s="73" t="str">
        <f t="shared" si="157"/>
        <v/>
      </c>
      <c r="BX247" s="77"/>
      <c r="BY247" s="73" t="str">
        <f>IF(ISBLANK(BL247), "", VLOOKUP(Z247&amp;" "&amp;BV247&amp;" "&amp;BW247,Graduation_Criteria!$D$2:$E$34,2,FALSE))</f>
        <v/>
      </c>
      <c r="BZ247" s="73" t="str">
        <f t="shared" si="158"/>
        <v/>
      </c>
      <c r="CA247" s="71"/>
      <c r="CB247" s="74"/>
      <c r="CC247" s="74"/>
      <c r="CD247" s="115" t="str">
        <f t="shared" si="159"/>
        <v/>
      </c>
      <c r="CE247" s="79">
        <f t="shared" si="187"/>
        <v>0</v>
      </c>
      <c r="CF247" s="79">
        <f t="shared" si="188"/>
        <v>0</v>
      </c>
      <c r="CG247" s="79" t="str">
        <f t="shared" si="189"/>
        <v>0</v>
      </c>
      <c r="CH247" s="79" t="str">
        <f>IF(ISBLANK(CC247), "", (POWER(CC247/VLOOKUP(CG247,Anthro_Calc!C:P,13,FALSE),VLOOKUP(CG247,Anthro_Calc!C:P,12,FALSE))-1) / (VLOOKUP(CG247,Anthro_Calc!C:P,14,FALSE)*VLOOKUP(CG247,Anthro_Calc!C:P,12,FALSE)))</f>
        <v/>
      </c>
      <c r="CI247" s="79" t="str">
        <f>IF(ISBLANK(CC247), "", -3 + (CC247 -VLOOKUP(CG247,Anthro_Calc!C:P,4,FALSE)) / (VLOOKUP(CG247,Anthro_Calc!C:P,5,FALSE) - VLOOKUP(CG247,Anthro_Calc!C:P,4,FALSE)))</f>
        <v/>
      </c>
      <c r="CJ247" s="79" t="str">
        <f>IF(ISBLANK(CC247), "", 3 + (CC247 -VLOOKUP(CG247,Anthro_Calc!C:P,10,FALSE)) / (VLOOKUP(CG247,Anthro_Calc!C:P,10,FALSE) - VLOOKUP(CG247,Anthro_Calc!C:P,9,FALSE)))</f>
        <v/>
      </c>
      <c r="CK247" s="129" t="str">
        <f t="shared" si="190"/>
        <v/>
      </c>
      <c r="CL247" s="117" t="str">
        <f t="shared" si="191"/>
        <v/>
      </c>
      <c r="CM247" s="104" t="str">
        <f t="shared" si="192"/>
        <v/>
      </c>
      <c r="CN247" s="77"/>
      <c r="CO247" s="71"/>
      <c r="CP247" s="74"/>
      <c r="CQ247" s="74"/>
      <c r="CR247" s="118" t="str">
        <f t="shared" si="160"/>
        <v/>
      </c>
      <c r="CS247" s="119">
        <f t="shared" si="193"/>
        <v>0</v>
      </c>
      <c r="CT247" s="119">
        <f t="shared" si="194"/>
        <v>0</v>
      </c>
      <c r="CU247" s="119" t="str">
        <f t="shared" si="195"/>
        <v>0</v>
      </c>
      <c r="CV247" s="119" t="str">
        <f>IF(ISBLANK(CQ247), "", (POWER(CQ247/VLOOKUP(CU247,Anthro_Calc!C:P,13,FALSE),VLOOKUP(CU247,Anthro_Calc!C:P,12,FALSE))-1) / (VLOOKUP(CU247,Anthro_Calc!C:P,14,FALSE)*VLOOKUP(CU247,Anthro_Calc!C:P,12,FALSE)))</f>
        <v/>
      </c>
      <c r="CW247" s="119" t="str">
        <f>IF(ISBLANK(CQ247), "", -3 + (CQ247 -VLOOKUP(CU247,Anthro_Calc!C:P,4,FALSE)) / (VLOOKUP(CU247,Anthro_Calc!C:P,5,FALSE) - VLOOKUP(CU247,Anthro_Calc!C:P,4,FALSE)))</f>
        <v/>
      </c>
      <c r="CX247" s="119" t="str">
        <f>IF(ISBLANK(CQ247), "", 3 + (CQ247 -VLOOKUP(CU247,Anthro_Calc!C:P,10,FALSE)) / (VLOOKUP(CU247,Anthro_Calc!C:P,10,FALSE) - VLOOKUP(CU247,Anthro_Calc!C:P,9,FALSE)))</f>
        <v/>
      </c>
      <c r="CY247" s="128" t="str">
        <f t="shared" si="196"/>
        <v/>
      </c>
      <c r="CZ247" s="117" t="str">
        <f t="shared" si="197"/>
        <v/>
      </c>
      <c r="DA247" s="104" t="str">
        <f t="shared" si="198"/>
        <v/>
      </c>
      <c r="DB247" s="135"/>
    </row>
    <row r="248" spans="1:106" s="80" customFormat="1" ht="15" customHeight="1">
      <c r="A248" s="134">
        <f t="shared" si="150"/>
        <v>244</v>
      </c>
      <c r="B248" s="66"/>
      <c r="C248" s="66"/>
      <c r="D248" s="66"/>
      <c r="E248" s="66"/>
      <c r="F248" s="66"/>
      <c r="G248" s="66"/>
      <c r="H248" s="66"/>
      <c r="I248" s="66"/>
      <c r="J248" s="66"/>
      <c r="K248" s="66"/>
      <c r="L248" s="66"/>
      <c r="M248" s="71"/>
      <c r="N248" s="69" t="str">
        <f t="shared" ca="1" si="161"/>
        <v/>
      </c>
      <c r="O248" s="70"/>
      <c r="P248" s="70"/>
      <c r="Q248" s="71"/>
      <c r="R248" s="82"/>
      <c r="S248" s="72" t="str">
        <f t="shared" si="162"/>
        <v/>
      </c>
      <c r="T248" s="72" t="str">
        <f t="shared" si="163"/>
        <v/>
      </c>
      <c r="U248" s="72" t="str">
        <f t="shared" si="164"/>
        <v/>
      </c>
      <c r="V248" s="72" t="str">
        <f>IF(ISBLANK(R248), "", (POWER(R248/VLOOKUP(U248,Anthro_Calc!C:P,13,FALSE),VLOOKUP(U248,Anthro_Calc!C:P,12,FALSE))-1) / (VLOOKUP(U248,Anthro_Calc!C:P,14,FALSE)*VLOOKUP(U248,Anthro_Calc!C:P,12,FALSE)))</f>
        <v/>
      </c>
      <c r="W248" s="72" t="str">
        <f>IF(ISBLANK(R248), "", -3 + (R248 -VLOOKUP(U248,Anthro_Calc!C:P,4,FALSE)) / (VLOOKUP(U248,Anthro_Calc!C:P,5,FALSE) - VLOOKUP(U248,Anthro_Calc!C:P,4,FALSE)))</f>
        <v/>
      </c>
      <c r="X248" s="72" t="str">
        <f>IF(ISBLANK(R248), "", 3 + (R248 -VLOOKUP(U248,Anthro_Calc!C:P,10,FALSE)) / (VLOOKUP(U248,Anthro_Calc!C:P,10,FALSE) - VLOOKUP(U248,Anthro_Calc!C:P,9,FALSE)))</f>
        <v/>
      </c>
      <c r="Y248" s="120" t="str">
        <f t="shared" si="165"/>
        <v/>
      </c>
      <c r="Z248" s="117" t="str">
        <f t="shared" si="166"/>
        <v/>
      </c>
      <c r="AA248" s="104" t="str">
        <f t="shared" si="167"/>
        <v/>
      </c>
      <c r="AB248" s="71"/>
      <c r="AC248" s="74"/>
      <c r="AD248" s="78"/>
      <c r="AE248" s="75" t="str">
        <f t="shared" si="168"/>
        <v/>
      </c>
      <c r="AF248" s="72">
        <f t="shared" si="169"/>
        <v>0</v>
      </c>
      <c r="AG248" s="72">
        <f t="shared" si="170"/>
        <v>0</v>
      </c>
      <c r="AH248" s="72" t="str">
        <f t="shared" si="171"/>
        <v>0</v>
      </c>
      <c r="AI248" s="72" t="str">
        <f>IF(ISBLANK(AD248), "", (POWER(AD248/VLOOKUP(AH248,Anthro_Calc!C:P,13,FALSE),VLOOKUP(AH248,Anthro_Calc!C:P,12,FALSE))-1) / (VLOOKUP(AH248,Anthro_Calc!C:P,14,FALSE)*VLOOKUP(AH248,Anthro_Calc!C:P,12,FALSE)))</f>
        <v/>
      </c>
      <c r="AJ248" s="72" t="str">
        <f>IF(ISBLANK(AD248), "", -3 + (AD248 -VLOOKUP(AH248,Anthro_Calc!C:P,4,FALSE)) / (VLOOKUP(AH248,Anthro_Calc!C:P,5,FALSE) - VLOOKUP(AH248,Anthro_Calc!C:P,4,FALSE)))</f>
        <v/>
      </c>
      <c r="AK248" s="72" t="str">
        <f>IF(ISBLANK(AD248), "", 3 + (AD248 -VLOOKUP(AH248,Anthro_Calc!C:P,10,FALSE)) / (VLOOKUP(AH248,Anthro_Calc!C:P,10,FALSE) - VLOOKUP(AH248,Anthro_Calc!C:P,9,FALSE)))</f>
        <v/>
      </c>
      <c r="AL248" s="120" t="str">
        <f t="shared" si="172"/>
        <v/>
      </c>
      <c r="AM248" s="117" t="str">
        <f t="shared" si="173"/>
        <v/>
      </c>
      <c r="AN248" s="104" t="str">
        <f t="shared" si="174"/>
        <v/>
      </c>
      <c r="AO248" s="76" t="str">
        <f t="shared" si="151"/>
        <v/>
      </c>
      <c r="AP248" s="77"/>
      <c r="AQ248" s="77" t="str">
        <f t="shared" si="175"/>
        <v/>
      </c>
      <c r="AR248" s="71"/>
      <c r="AS248" s="74"/>
      <c r="AT248" s="82"/>
      <c r="AU248" s="75" t="str">
        <f t="shared" si="152"/>
        <v/>
      </c>
      <c r="AV248" s="72">
        <f t="shared" si="176"/>
        <v>0</v>
      </c>
      <c r="AW248" s="72">
        <f t="shared" si="177"/>
        <v>0</v>
      </c>
      <c r="AX248" s="72" t="str">
        <f t="shared" si="178"/>
        <v>0</v>
      </c>
      <c r="AY248" s="72" t="str">
        <f>IF(ISBLANK(AT248), "", (POWER(AT248/VLOOKUP(AX248,Anthro_Calc!C:P,13,FALSE),VLOOKUP(AX248,Anthro_Calc!C:P,12,FALSE))-1) / (VLOOKUP(AX248,Anthro_Calc!C:P,14,FALSE)*VLOOKUP(AX248,Anthro_Calc!C:P,12,FALSE)))</f>
        <v/>
      </c>
      <c r="AZ248" s="72" t="str">
        <f>IF(ISBLANK(AT248), "", -3 + (AT248 -VLOOKUP(AX248,Anthro_Calc!C:P,4,FALSE)) / (VLOOKUP(AX248,Anthro_Calc!C:P,5,FALSE) - VLOOKUP(AX248,Anthro_Calc!C:P,4,FALSE)))</f>
        <v/>
      </c>
      <c r="BA248" s="72" t="str">
        <f>IF(ISBLANK(AT248), "", 3 + (AT248 -VLOOKUP(AX248,Anthro_Calc!C:P,10,FALSE)) / (VLOOKUP(AX248,Anthro_Calc!C:P,10,FALSE) - VLOOKUP(AX248,Anthro_Calc!C:P,9,FALSE)))</f>
        <v/>
      </c>
      <c r="BB248" s="120" t="str">
        <f t="shared" si="179"/>
        <v/>
      </c>
      <c r="BC248" s="117" t="str">
        <f t="shared" si="180"/>
        <v/>
      </c>
      <c r="BD248" s="104" t="str">
        <f t="shared" si="153"/>
        <v/>
      </c>
      <c r="BE248" s="76" t="str">
        <f t="shared" si="154"/>
        <v/>
      </c>
      <c r="BF248" s="73" t="str">
        <f t="shared" si="181"/>
        <v/>
      </c>
      <c r="BG248" s="73" t="str">
        <f t="shared" si="155"/>
        <v/>
      </c>
      <c r="BH248" s="77"/>
      <c r="BI248" s="133"/>
      <c r="BJ248" s="71"/>
      <c r="BK248" s="74"/>
      <c r="BL248" s="78"/>
      <c r="BM248" s="75" t="str">
        <f t="shared" si="156"/>
        <v/>
      </c>
      <c r="BN248" s="72">
        <f t="shared" si="182"/>
        <v>0</v>
      </c>
      <c r="BO248" s="72">
        <f t="shared" si="199"/>
        <v>0</v>
      </c>
      <c r="BP248" s="72" t="str">
        <f t="shared" si="183"/>
        <v>0</v>
      </c>
      <c r="BQ248" s="72" t="str">
        <f>IF(ISBLANK(BL248), "", (POWER(BL248/VLOOKUP(BP248,Anthro_Calc!C:P,13,FALSE),VLOOKUP(BP248,Anthro_Calc!C:P,12,FALSE))-1) / (VLOOKUP(BP248,Anthro_Calc!C:P,14,FALSE)*VLOOKUP(BP248,Anthro_Calc!C:P,12,FALSE)))</f>
        <v/>
      </c>
      <c r="BR248" s="72" t="str">
        <f>IF(ISBLANK(BL248), "", -3 + (BL248 -VLOOKUP(BP248,Anthro_Calc!C:P,4,FALSE)) / (VLOOKUP(BP248,Anthro_Calc!C:P,5,FALSE) - VLOOKUP(BP248,Anthro_Calc!C:P,4,FALSE)))</f>
        <v/>
      </c>
      <c r="BS248" s="72" t="str">
        <f>IF(ISBLANK(BL248), "", 3 + (BL248 -VLOOKUP(BP248,Anthro_Calc!C:P,10,FALSE)) / (VLOOKUP(BP248,Anthro_Calc!C:P,10,FALSE) - VLOOKUP(BP248,Anthro_Calc!C:P,9,FALSE)))</f>
        <v/>
      </c>
      <c r="BT248" s="120" t="str">
        <f t="shared" si="184"/>
        <v/>
      </c>
      <c r="BU248" s="117" t="str">
        <f t="shared" si="185"/>
        <v/>
      </c>
      <c r="BV248" s="104" t="str">
        <f t="shared" si="186"/>
        <v/>
      </c>
      <c r="BW248" s="73" t="str">
        <f t="shared" si="157"/>
        <v/>
      </c>
      <c r="BX248" s="77"/>
      <c r="BY248" s="73" t="str">
        <f>IF(ISBLANK(BL248), "", VLOOKUP(Z248&amp;" "&amp;BV248&amp;" "&amp;BW248,Graduation_Criteria!$D$2:$E$34,2,FALSE))</f>
        <v/>
      </c>
      <c r="BZ248" s="73" t="str">
        <f t="shared" si="158"/>
        <v/>
      </c>
      <c r="CA248" s="71"/>
      <c r="CB248" s="74"/>
      <c r="CC248" s="74"/>
      <c r="CD248" s="115" t="str">
        <f t="shared" si="159"/>
        <v/>
      </c>
      <c r="CE248" s="79">
        <f t="shared" si="187"/>
        <v>0</v>
      </c>
      <c r="CF248" s="79">
        <f t="shared" si="188"/>
        <v>0</v>
      </c>
      <c r="CG248" s="79" t="str">
        <f t="shared" si="189"/>
        <v>0</v>
      </c>
      <c r="CH248" s="79" t="str">
        <f>IF(ISBLANK(CC248), "", (POWER(CC248/VLOOKUP(CG248,Anthro_Calc!C:P,13,FALSE),VLOOKUP(CG248,Anthro_Calc!C:P,12,FALSE))-1) / (VLOOKUP(CG248,Anthro_Calc!C:P,14,FALSE)*VLOOKUP(CG248,Anthro_Calc!C:P,12,FALSE)))</f>
        <v/>
      </c>
      <c r="CI248" s="79" t="str">
        <f>IF(ISBLANK(CC248), "", -3 + (CC248 -VLOOKUP(CG248,Anthro_Calc!C:P,4,FALSE)) / (VLOOKUP(CG248,Anthro_Calc!C:P,5,FALSE) - VLOOKUP(CG248,Anthro_Calc!C:P,4,FALSE)))</f>
        <v/>
      </c>
      <c r="CJ248" s="79" t="str">
        <f>IF(ISBLANK(CC248), "", 3 + (CC248 -VLOOKUP(CG248,Anthro_Calc!C:P,10,FALSE)) / (VLOOKUP(CG248,Anthro_Calc!C:P,10,FALSE) - VLOOKUP(CG248,Anthro_Calc!C:P,9,FALSE)))</f>
        <v/>
      </c>
      <c r="CK248" s="129" t="str">
        <f t="shared" si="190"/>
        <v/>
      </c>
      <c r="CL248" s="117" t="str">
        <f t="shared" si="191"/>
        <v/>
      </c>
      <c r="CM248" s="104" t="str">
        <f t="shared" si="192"/>
        <v/>
      </c>
      <c r="CN248" s="77"/>
      <c r="CO248" s="71"/>
      <c r="CP248" s="74"/>
      <c r="CQ248" s="74"/>
      <c r="CR248" s="118" t="str">
        <f t="shared" si="160"/>
        <v/>
      </c>
      <c r="CS248" s="119">
        <f t="shared" si="193"/>
        <v>0</v>
      </c>
      <c r="CT248" s="119">
        <f t="shared" si="194"/>
        <v>0</v>
      </c>
      <c r="CU248" s="119" t="str">
        <f t="shared" si="195"/>
        <v>0</v>
      </c>
      <c r="CV248" s="119" t="str">
        <f>IF(ISBLANK(CQ248), "", (POWER(CQ248/VLOOKUP(CU248,Anthro_Calc!C:P,13,FALSE),VLOOKUP(CU248,Anthro_Calc!C:P,12,FALSE))-1) / (VLOOKUP(CU248,Anthro_Calc!C:P,14,FALSE)*VLOOKUP(CU248,Anthro_Calc!C:P,12,FALSE)))</f>
        <v/>
      </c>
      <c r="CW248" s="119" t="str">
        <f>IF(ISBLANK(CQ248), "", -3 + (CQ248 -VLOOKUP(CU248,Anthro_Calc!C:P,4,FALSE)) / (VLOOKUP(CU248,Anthro_Calc!C:P,5,FALSE) - VLOOKUP(CU248,Anthro_Calc!C:P,4,FALSE)))</f>
        <v/>
      </c>
      <c r="CX248" s="119" t="str">
        <f>IF(ISBLANK(CQ248), "", 3 + (CQ248 -VLOOKUP(CU248,Anthro_Calc!C:P,10,FALSE)) / (VLOOKUP(CU248,Anthro_Calc!C:P,10,FALSE) - VLOOKUP(CU248,Anthro_Calc!C:P,9,FALSE)))</f>
        <v/>
      </c>
      <c r="CY248" s="128" t="str">
        <f t="shared" si="196"/>
        <v/>
      </c>
      <c r="CZ248" s="117" t="str">
        <f t="shared" si="197"/>
        <v/>
      </c>
      <c r="DA248" s="104" t="str">
        <f t="shared" si="198"/>
        <v/>
      </c>
      <c r="DB248" s="135"/>
    </row>
    <row r="249" spans="1:106" s="80" customFormat="1" ht="15" customHeight="1">
      <c r="A249" s="134">
        <f t="shared" si="150"/>
        <v>245</v>
      </c>
      <c r="B249" s="66"/>
      <c r="C249" s="66"/>
      <c r="D249" s="66"/>
      <c r="E249" s="66"/>
      <c r="F249" s="66"/>
      <c r="G249" s="66"/>
      <c r="H249" s="66"/>
      <c r="I249" s="66"/>
      <c r="J249" s="66"/>
      <c r="K249" s="66"/>
      <c r="L249" s="66"/>
      <c r="M249" s="71"/>
      <c r="N249" s="69" t="str">
        <f t="shared" ca="1" si="161"/>
        <v/>
      </c>
      <c r="O249" s="70"/>
      <c r="P249" s="70"/>
      <c r="Q249" s="71"/>
      <c r="R249" s="82"/>
      <c r="S249" s="72" t="str">
        <f t="shared" si="162"/>
        <v/>
      </c>
      <c r="T249" s="72" t="str">
        <f t="shared" si="163"/>
        <v/>
      </c>
      <c r="U249" s="72" t="str">
        <f t="shared" si="164"/>
        <v/>
      </c>
      <c r="V249" s="72" t="str">
        <f>IF(ISBLANK(R249), "", (POWER(R249/VLOOKUP(U249,Anthro_Calc!C:P,13,FALSE),VLOOKUP(U249,Anthro_Calc!C:P,12,FALSE))-1) / (VLOOKUP(U249,Anthro_Calc!C:P,14,FALSE)*VLOOKUP(U249,Anthro_Calc!C:P,12,FALSE)))</f>
        <v/>
      </c>
      <c r="W249" s="72" t="str">
        <f>IF(ISBLANK(R249), "", -3 + (R249 -VLOOKUP(U249,Anthro_Calc!C:P,4,FALSE)) / (VLOOKUP(U249,Anthro_Calc!C:P,5,FALSE) - VLOOKUP(U249,Anthro_Calc!C:P,4,FALSE)))</f>
        <v/>
      </c>
      <c r="X249" s="72" t="str">
        <f>IF(ISBLANK(R249), "", 3 + (R249 -VLOOKUP(U249,Anthro_Calc!C:P,10,FALSE)) / (VLOOKUP(U249,Anthro_Calc!C:P,10,FALSE) - VLOOKUP(U249,Anthro_Calc!C:P,9,FALSE)))</f>
        <v/>
      </c>
      <c r="Y249" s="120" t="str">
        <f t="shared" si="165"/>
        <v/>
      </c>
      <c r="Z249" s="117" t="str">
        <f t="shared" si="166"/>
        <v/>
      </c>
      <c r="AA249" s="104" t="str">
        <f t="shared" si="167"/>
        <v/>
      </c>
      <c r="AB249" s="71"/>
      <c r="AC249" s="74"/>
      <c r="AD249" s="78"/>
      <c r="AE249" s="75" t="str">
        <f t="shared" si="168"/>
        <v/>
      </c>
      <c r="AF249" s="72">
        <f t="shared" si="169"/>
        <v>0</v>
      </c>
      <c r="AG249" s="72">
        <f t="shared" si="170"/>
        <v>0</v>
      </c>
      <c r="AH249" s="72" t="str">
        <f t="shared" si="171"/>
        <v>0</v>
      </c>
      <c r="AI249" s="72" t="str">
        <f>IF(ISBLANK(AD249), "", (POWER(AD249/VLOOKUP(AH249,Anthro_Calc!C:P,13,FALSE),VLOOKUP(AH249,Anthro_Calc!C:P,12,FALSE))-1) / (VLOOKUP(AH249,Anthro_Calc!C:P,14,FALSE)*VLOOKUP(AH249,Anthro_Calc!C:P,12,FALSE)))</f>
        <v/>
      </c>
      <c r="AJ249" s="72" t="str">
        <f>IF(ISBLANK(AD249), "", -3 + (AD249 -VLOOKUP(AH249,Anthro_Calc!C:P,4,FALSE)) / (VLOOKUP(AH249,Anthro_Calc!C:P,5,FALSE) - VLOOKUP(AH249,Anthro_Calc!C:P,4,FALSE)))</f>
        <v/>
      </c>
      <c r="AK249" s="72" t="str">
        <f>IF(ISBLANK(AD249), "", 3 + (AD249 -VLOOKUP(AH249,Anthro_Calc!C:P,10,FALSE)) / (VLOOKUP(AH249,Anthro_Calc!C:P,10,FALSE) - VLOOKUP(AH249,Anthro_Calc!C:P,9,FALSE)))</f>
        <v/>
      </c>
      <c r="AL249" s="120" t="str">
        <f t="shared" si="172"/>
        <v/>
      </c>
      <c r="AM249" s="117" t="str">
        <f t="shared" si="173"/>
        <v/>
      </c>
      <c r="AN249" s="104" t="str">
        <f t="shared" si="174"/>
        <v/>
      </c>
      <c r="AO249" s="76" t="str">
        <f t="shared" si="151"/>
        <v/>
      </c>
      <c r="AP249" s="77"/>
      <c r="AQ249" s="77" t="str">
        <f t="shared" si="175"/>
        <v/>
      </c>
      <c r="AR249" s="71"/>
      <c r="AS249" s="74"/>
      <c r="AT249" s="82"/>
      <c r="AU249" s="75" t="str">
        <f t="shared" si="152"/>
        <v/>
      </c>
      <c r="AV249" s="72">
        <f t="shared" si="176"/>
        <v>0</v>
      </c>
      <c r="AW249" s="72">
        <f t="shared" si="177"/>
        <v>0</v>
      </c>
      <c r="AX249" s="72" t="str">
        <f t="shared" si="178"/>
        <v>0</v>
      </c>
      <c r="AY249" s="72" t="str">
        <f>IF(ISBLANK(AT249), "", (POWER(AT249/VLOOKUP(AX249,Anthro_Calc!C:P,13,FALSE),VLOOKUP(AX249,Anthro_Calc!C:P,12,FALSE))-1) / (VLOOKUP(AX249,Anthro_Calc!C:P,14,FALSE)*VLOOKUP(AX249,Anthro_Calc!C:P,12,FALSE)))</f>
        <v/>
      </c>
      <c r="AZ249" s="72" t="str">
        <f>IF(ISBLANK(AT249), "", -3 + (AT249 -VLOOKUP(AX249,Anthro_Calc!C:P,4,FALSE)) / (VLOOKUP(AX249,Anthro_Calc!C:P,5,FALSE) - VLOOKUP(AX249,Anthro_Calc!C:P,4,FALSE)))</f>
        <v/>
      </c>
      <c r="BA249" s="72" t="str">
        <f>IF(ISBLANK(AT249), "", 3 + (AT249 -VLOOKUP(AX249,Anthro_Calc!C:P,10,FALSE)) / (VLOOKUP(AX249,Anthro_Calc!C:P,10,FALSE) - VLOOKUP(AX249,Anthro_Calc!C:P,9,FALSE)))</f>
        <v/>
      </c>
      <c r="BB249" s="120" t="str">
        <f t="shared" si="179"/>
        <v/>
      </c>
      <c r="BC249" s="117" t="str">
        <f t="shared" si="180"/>
        <v/>
      </c>
      <c r="BD249" s="104" t="str">
        <f t="shared" si="153"/>
        <v/>
      </c>
      <c r="BE249" s="76" t="str">
        <f t="shared" si="154"/>
        <v/>
      </c>
      <c r="BF249" s="73" t="str">
        <f t="shared" si="181"/>
        <v/>
      </c>
      <c r="BG249" s="73" t="str">
        <f t="shared" si="155"/>
        <v/>
      </c>
      <c r="BH249" s="77"/>
      <c r="BI249" s="133"/>
      <c r="BJ249" s="71"/>
      <c r="BK249" s="74"/>
      <c r="BL249" s="78"/>
      <c r="BM249" s="75" t="str">
        <f t="shared" si="156"/>
        <v/>
      </c>
      <c r="BN249" s="72">
        <f t="shared" si="182"/>
        <v>0</v>
      </c>
      <c r="BO249" s="72">
        <f t="shared" si="199"/>
        <v>0</v>
      </c>
      <c r="BP249" s="72" t="str">
        <f t="shared" si="183"/>
        <v>0</v>
      </c>
      <c r="BQ249" s="72" t="str">
        <f>IF(ISBLANK(BL249), "", (POWER(BL249/VLOOKUP(BP249,Anthro_Calc!C:P,13,FALSE),VLOOKUP(BP249,Anthro_Calc!C:P,12,FALSE))-1) / (VLOOKUP(BP249,Anthro_Calc!C:P,14,FALSE)*VLOOKUP(BP249,Anthro_Calc!C:P,12,FALSE)))</f>
        <v/>
      </c>
      <c r="BR249" s="72" t="str">
        <f>IF(ISBLANK(BL249), "", -3 + (BL249 -VLOOKUP(BP249,Anthro_Calc!C:P,4,FALSE)) / (VLOOKUP(BP249,Anthro_Calc!C:P,5,FALSE) - VLOOKUP(BP249,Anthro_Calc!C:P,4,FALSE)))</f>
        <v/>
      </c>
      <c r="BS249" s="72" t="str">
        <f>IF(ISBLANK(BL249), "", 3 + (BL249 -VLOOKUP(BP249,Anthro_Calc!C:P,10,FALSE)) / (VLOOKUP(BP249,Anthro_Calc!C:P,10,FALSE) - VLOOKUP(BP249,Anthro_Calc!C:P,9,FALSE)))</f>
        <v/>
      </c>
      <c r="BT249" s="120" t="str">
        <f t="shared" si="184"/>
        <v/>
      </c>
      <c r="BU249" s="117" t="str">
        <f t="shared" si="185"/>
        <v/>
      </c>
      <c r="BV249" s="104" t="str">
        <f t="shared" si="186"/>
        <v/>
      </c>
      <c r="BW249" s="73" t="str">
        <f t="shared" si="157"/>
        <v/>
      </c>
      <c r="BX249" s="77"/>
      <c r="BY249" s="73" t="str">
        <f>IF(ISBLANK(BL249), "", VLOOKUP(Z249&amp;" "&amp;BV249&amp;" "&amp;BW249,Graduation_Criteria!$D$2:$E$34,2,FALSE))</f>
        <v/>
      </c>
      <c r="BZ249" s="73" t="str">
        <f t="shared" si="158"/>
        <v/>
      </c>
      <c r="CA249" s="71"/>
      <c r="CB249" s="74"/>
      <c r="CC249" s="74"/>
      <c r="CD249" s="115" t="str">
        <f t="shared" si="159"/>
        <v/>
      </c>
      <c r="CE249" s="79">
        <f t="shared" si="187"/>
        <v>0</v>
      </c>
      <c r="CF249" s="79">
        <f t="shared" si="188"/>
        <v>0</v>
      </c>
      <c r="CG249" s="79" t="str">
        <f t="shared" si="189"/>
        <v>0</v>
      </c>
      <c r="CH249" s="79" t="str">
        <f>IF(ISBLANK(CC249), "", (POWER(CC249/VLOOKUP(CG249,Anthro_Calc!C:P,13,FALSE),VLOOKUP(CG249,Anthro_Calc!C:P,12,FALSE))-1) / (VLOOKUP(CG249,Anthro_Calc!C:P,14,FALSE)*VLOOKUP(CG249,Anthro_Calc!C:P,12,FALSE)))</f>
        <v/>
      </c>
      <c r="CI249" s="79" t="str">
        <f>IF(ISBLANK(CC249), "", -3 + (CC249 -VLOOKUP(CG249,Anthro_Calc!C:P,4,FALSE)) / (VLOOKUP(CG249,Anthro_Calc!C:P,5,FALSE) - VLOOKUP(CG249,Anthro_Calc!C:P,4,FALSE)))</f>
        <v/>
      </c>
      <c r="CJ249" s="79" t="str">
        <f>IF(ISBLANK(CC249), "", 3 + (CC249 -VLOOKUP(CG249,Anthro_Calc!C:P,10,FALSE)) / (VLOOKUP(CG249,Anthro_Calc!C:P,10,FALSE) - VLOOKUP(CG249,Anthro_Calc!C:P,9,FALSE)))</f>
        <v/>
      </c>
      <c r="CK249" s="129" t="str">
        <f t="shared" si="190"/>
        <v/>
      </c>
      <c r="CL249" s="117" t="str">
        <f t="shared" si="191"/>
        <v/>
      </c>
      <c r="CM249" s="104" t="str">
        <f t="shared" si="192"/>
        <v/>
      </c>
      <c r="CN249" s="77"/>
      <c r="CO249" s="71"/>
      <c r="CP249" s="74"/>
      <c r="CQ249" s="74"/>
      <c r="CR249" s="118" t="str">
        <f t="shared" si="160"/>
        <v/>
      </c>
      <c r="CS249" s="119">
        <f t="shared" si="193"/>
        <v>0</v>
      </c>
      <c r="CT249" s="119">
        <f t="shared" si="194"/>
        <v>0</v>
      </c>
      <c r="CU249" s="119" t="str">
        <f t="shared" si="195"/>
        <v>0</v>
      </c>
      <c r="CV249" s="119" t="str">
        <f>IF(ISBLANK(CQ249), "", (POWER(CQ249/VLOOKUP(CU249,Anthro_Calc!C:P,13,FALSE),VLOOKUP(CU249,Anthro_Calc!C:P,12,FALSE))-1) / (VLOOKUP(CU249,Anthro_Calc!C:P,14,FALSE)*VLOOKUP(CU249,Anthro_Calc!C:P,12,FALSE)))</f>
        <v/>
      </c>
      <c r="CW249" s="119" t="str">
        <f>IF(ISBLANK(CQ249), "", -3 + (CQ249 -VLOOKUP(CU249,Anthro_Calc!C:P,4,FALSE)) / (VLOOKUP(CU249,Anthro_Calc!C:P,5,FALSE) - VLOOKUP(CU249,Anthro_Calc!C:P,4,FALSE)))</f>
        <v/>
      </c>
      <c r="CX249" s="119" t="str">
        <f>IF(ISBLANK(CQ249), "", 3 + (CQ249 -VLOOKUP(CU249,Anthro_Calc!C:P,10,FALSE)) / (VLOOKUP(CU249,Anthro_Calc!C:P,10,FALSE) - VLOOKUP(CU249,Anthro_Calc!C:P,9,FALSE)))</f>
        <v/>
      </c>
      <c r="CY249" s="128" t="str">
        <f t="shared" si="196"/>
        <v/>
      </c>
      <c r="CZ249" s="117" t="str">
        <f t="shared" si="197"/>
        <v/>
      </c>
      <c r="DA249" s="104" t="str">
        <f t="shared" si="198"/>
        <v/>
      </c>
      <c r="DB249" s="135"/>
    </row>
    <row r="250" spans="1:106" s="80" customFormat="1" ht="15" customHeight="1">
      <c r="A250" s="134">
        <f t="shared" si="150"/>
        <v>246</v>
      </c>
      <c r="B250" s="66"/>
      <c r="C250" s="66"/>
      <c r="D250" s="66"/>
      <c r="E250" s="66"/>
      <c r="F250" s="66"/>
      <c r="G250" s="66"/>
      <c r="H250" s="66"/>
      <c r="I250" s="66"/>
      <c r="J250" s="66"/>
      <c r="K250" s="66"/>
      <c r="L250" s="66"/>
      <c r="M250" s="71"/>
      <c r="N250" s="69" t="str">
        <f t="shared" ca="1" si="161"/>
        <v/>
      </c>
      <c r="O250" s="70"/>
      <c r="P250" s="70"/>
      <c r="Q250" s="71"/>
      <c r="R250" s="82"/>
      <c r="S250" s="72" t="str">
        <f t="shared" si="162"/>
        <v/>
      </c>
      <c r="T250" s="72" t="str">
        <f t="shared" si="163"/>
        <v/>
      </c>
      <c r="U250" s="72" t="str">
        <f t="shared" si="164"/>
        <v/>
      </c>
      <c r="V250" s="72" t="str">
        <f>IF(ISBLANK(R250), "", (POWER(R250/VLOOKUP(U250,Anthro_Calc!C:P,13,FALSE),VLOOKUP(U250,Anthro_Calc!C:P,12,FALSE))-1) / (VLOOKUP(U250,Anthro_Calc!C:P,14,FALSE)*VLOOKUP(U250,Anthro_Calc!C:P,12,FALSE)))</f>
        <v/>
      </c>
      <c r="W250" s="72" t="str">
        <f>IF(ISBLANK(R250), "", -3 + (R250 -VLOOKUP(U250,Anthro_Calc!C:P,4,FALSE)) / (VLOOKUP(U250,Anthro_Calc!C:P,5,FALSE) - VLOOKUP(U250,Anthro_Calc!C:P,4,FALSE)))</f>
        <v/>
      </c>
      <c r="X250" s="72" t="str">
        <f>IF(ISBLANK(R250), "", 3 + (R250 -VLOOKUP(U250,Anthro_Calc!C:P,10,FALSE)) / (VLOOKUP(U250,Anthro_Calc!C:P,10,FALSE) - VLOOKUP(U250,Anthro_Calc!C:P,9,FALSE)))</f>
        <v/>
      </c>
      <c r="Y250" s="120" t="str">
        <f t="shared" si="165"/>
        <v/>
      </c>
      <c r="Z250" s="117" t="str">
        <f t="shared" si="166"/>
        <v/>
      </c>
      <c r="AA250" s="104" t="str">
        <f t="shared" si="167"/>
        <v/>
      </c>
      <c r="AB250" s="71"/>
      <c r="AC250" s="74"/>
      <c r="AD250" s="78"/>
      <c r="AE250" s="75" t="str">
        <f t="shared" si="168"/>
        <v/>
      </c>
      <c r="AF250" s="72">
        <f t="shared" si="169"/>
        <v>0</v>
      </c>
      <c r="AG250" s="72">
        <f t="shared" si="170"/>
        <v>0</v>
      </c>
      <c r="AH250" s="72" t="str">
        <f t="shared" si="171"/>
        <v>0</v>
      </c>
      <c r="AI250" s="72" t="str">
        <f>IF(ISBLANK(AD250), "", (POWER(AD250/VLOOKUP(AH250,Anthro_Calc!C:P,13,FALSE),VLOOKUP(AH250,Anthro_Calc!C:P,12,FALSE))-1) / (VLOOKUP(AH250,Anthro_Calc!C:P,14,FALSE)*VLOOKUP(AH250,Anthro_Calc!C:P,12,FALSE)))</f>
        <v/>
      </c>
      <c r="AJ250" s="72" t="str">
        <f>IF(ISBLANK(AD250), "", -3 + (AD250 -VLOOKUP(AH250,Anthro_Calc!C:P,4,FALSE)) / (VLOOKUP(AH250,Anthro_Calc!C:P,5,FALSE) - VLOOKUP(AH250,Anthro_Calc!C:P,4,FALSE)))</f>
        <v/>
      </c>
      <c r="AK250" s="72" t="str">
        <f>IF(ISBLANK(AD250), "", 3 + (AD250 -VLOOKUP(AH250,Anthro_Calc!C:P,10,FALSE)) / (VLOOKUP(AH250,Anthro_Calc!C:P,10,FALSE) - VLOOKUP(AH250,Anthro_Calc!C:P,9,FALSE)))</f>
        <v/>
      </c>
      <c r="AL250" s="120" t="str">
        <f t="shared" si="172"/>
        <v/>
      </c>
      <c r="AM250" s="117" t="str">
        <f t="shared" si="173"/>
        <v/>
      </c>
      <c r="AN250" s="104" t="str">
        <f t="shared" si="174"/>
        <v/>
      </c>
      <c r="AO250" s="76" t="str">
        <f t="shared" si="151"/>
        <v/>
      </c>
      <c r="AP250" s="77"/>
      <c r="AQ250" s="77" t="str">
        <f t="shared" si="175"/>
        <v/>
      </c>
      <c r="AR250" s="71"/>
      <c r="AS250" s="74"/>
      <c r="AT250" s="82"/>
      <c r="AU250" s="75" t="str">
        <f t="shared" si="152"/>
        <v/>
      </c>
      <c r="AV250" s="72">
        <f t="shared" si="176"/>
        <v>0</v>
      </c>
      <c r="AW250" s="72">
        <f t="shared" si="177"/>
        <v>0</v>
      </c>
      <c r="AX250" s="72" t="str">
        <f t="shared" si="178"/>
        <v>0</v>
      </c>
      <c r="AY250" s="72" t="str">
        <f>IF(ISBLANK(AT250), "", (POWER(AT250/VLOOKUP(AX250,Anthro_Calc!C:P,13,FALSE),VLOOKUP(AX250,Anthro_Calc!C:P,12,FALSE))-1) / (VLOOKUP(AX250,Anthro_Calc!C:P,14,FALSE)*VLOOKUP(AX250,Anthro_Calc!C:P,12,FALSE)))</f>
        <v/>
      </c>
      <c r="AZ250" s="72" t="str">
        <f>IF(ISBLANK(AT250), "", -3 + (AT250 -VLOOKUP(AX250,Anthro_Calc!C:P,4,FALSE)) / (VLOOKUP(AX250,Anthro_Calc!C:P,5,FALSE) - VLOOKUP(AX250,Anthro_Calc!C:P,4,FALSE)))</f>
        <v/>
      </c>
      <c r="BA250" s="72" t="str">
        <f>IF(ISBLANK(AT250), "", 3 + (AT250 -VLOOKUP(AX250,Anthro_Calc!C:P,10,FALSE)) / (VLOOKUP(AX250,Anthro_Calc!C:P,10,FALSE) - VLOOKUP(AX250,Anthro_Calc!C:P,9,FALSE)))</f>
        <v/>
      </c>
      <c r="BB250" s="120" t="str">
        <f t="shared" si="179"/>
        <v/>
      </c>
      <c r="BC250" s="117" t="str">
        <f t="shared" si="180"/>
        <v/>
      </c>
      <c r="BD250" s="104" t="str">
        <f t="shared" si="153"/>
        <v/>
      </c>
      <c r="BE250" s="76" t="str">
        <f t="shared" si="154"/>
        <v/>
      </c>
      <c r="BF250" s="73" t="str">
        <f t="shared" si="181"/>
        <v/>
      </c>
      <c r="BG250" s="73" t="str">
        <f t="shared" si="155"/>
        <v/>
      </c>
      <c r="BH250" s="77"/>
      <c r="BI250" s="133"/>
      <c r="BJ250" s="71"/>
      <c r="BK250" s="74"/>
      <c r="BL250" s="78"/>
      <c r="BM250" s="75" t="str">
        <f t="shared" si="156"/>
        <v/>
      </c>
      <c r="BN250" s="72">
        <f t="shared" si="182"/>
        <v>0</v>
      </c>
      <c r="BO250" s="72">
        <f t="shared" si="199"/>
        <v>0</v>
      </c>
      <c r="BP250" s="72" t="str">
        <f t="shared" si="183"/>
        <v>0</v>
      </c>
      <c r="BQ250" s="72" t="str">
        <f>IF(ISBLANK(BL250), "", (POWER(BL250/VLOOKUP(BP250,Anthro_Calc!C:P,13,FALSE),VLOOKUP(BP250,Anthro_Calc!C:P,12,FALSE))-1) / (VLOOKUP(BP250,Anthro_Calc!C:P,14,FALSE)*VLOOKUP(BP250,Anthro_Calc!C:P,12,FALSE)))</f>
        <v/>
      </c>
      <c r="BR250" s="72" t="str">
        <f>IF(ISBLANK(BL250), "", -3 + (BL250 -VLOOKUP(BP250,Anthro_Calc!C:P,4,FALSE)) / (VLOOKUP(BP250,Anthro_Calc!C:P,5,FALSE) - VLOOKUP(BP250,Anthro_Calc!C:P,4,FALSE)))</f>
        <v/>
      </c>
      <c r="BS250" s="72" t="str">
        <f>IF(ISBLANK(BL250), "", 3 + (BL250 -VLOOKUP(BP250,Anthro_Calc!C:P,10,FALSE)) / (VLOOKUP(BP250,Anthro_Calc!C:P,10,FALSE) - VLOOKUP(BP250,Anthro_Calc!C:P,9,FALSE)))</f>
        <v/>
      </c>
      <c r="BT250" s="120" t="str">
        <f t="shared" si="184"/>
        <v/>
      </c>
      <c r="BU250" s="117" t="str">
        <f t="shared" si="185"/>
        <v/>
      </c>
      <c r="BV250" s="104" t="str">
        <f t="shared" si="186"/>
        <v/>
      </c>
      <c r="BW250" s="73" t="str">
        <f t="shared" si="157"/>
        <v/>
      </c>
      <c r="BX250" s="77"/>
      <c r="BY250" s="73" t="str">
        <f>IF(ISBLANK(BL250), "", VLOOKUP(Z250&amp;" "&amp;BV250&amp;" "&amp;BW250,Graduation_Criteria!$D$2:$E$34,2,FALSE))</f>
        <v/>
      </c>
      <c r="BZ250" s="73" t="str">
        <f t="shared" si="158"/>
        <v/>
      </c>
      <c r="CA250" s="71"/>
      <c r="CB250" s="74"/>
      <c r="CC250" s="74"/>
      <c r="CD250" s="115" t="str">
        <f t="shared" si="159"/>
        <v/>
      </c>
      <c r="CE250" s="79">
        <f t="shared" si="187"/>
        <v>0</v>
      </c>
      <c r="CF250" s="79">
        <f t="shared" si="188"/>
        <v>0</v>
      </c>
      <c r="CG250" s="79" t="str">
        <f t="shared" si="189"/>
        <v>0</v>
      </c>
      <c r="CH250" s="79" t="str">
        <f>IF(ISBLANK(CC250), "", (POWER(CC250/VLOOKUP(CG250,Anthro_Calc!C:P,13,FALSE),VLOOKUP(CG250,Anthro_Calc!C:P,12,FALSE))-1) / (VLOOKUP(CG250,Anthro_Calc!C:P,14,FALSE)*VLOOKUP(CG250,Anthro_Calc!C:P,12,FALSE)))</f>
        <v/>
      </c>
      <c r="CI250" s="79" t="str">
        <f>IF(ISBLANK(CC250), "", -3 + (CC250 -VLOOKUP(CG250,Anthro_Calc!C:P,4,FALSE)) / (VLOOKUP(CG250,Anthro_Calc!C:P,5,FALSE) - VLOOKUP(CG250,Anthro_Calc!C:P,4,FALSE)))</f>
        <v/>
      </c>
      <c r="CJ250" s="79" t="str">
        <f>IF(ISBLANK(CC250), "", 3 + (CC250 -VLOOKUP(CG250,Anthro_Calc!C:P,10,FALSE)) / (VLOOKUP(CG250,Anthro_Calc!C:P,10,FALSE) - VLOOKUP(CG250,Anthro_Calc!C:P,9,FALSE)))</f>
        <v/>
      </c>
      <c r="CK250" s="129" t="str">
        <f t="shared" si="190"/>
        <v/>
      </c>
      <c r="CL250" s="117" t="str">
        <f t="shared" si="191"/>
        <v/>
      </c>
      <c r="CM250" s="104" t="str">
        <f t="shared" si="192"/>
        <v/>
      </c>
      <c r="CN250" s="77"/>
      <c r="CO250" s="71"/>
      <c r="CP250" s="74"/>
      <c r="CQ250" s="74"/>
      <c r="CR250" s="118" t="str">
        <f t="shared" si="160"/>
        <v/>
      </c>
      <c r="CS250" s="119">
        <f t="shared" si="193"/>
        <v>0</v>
      </c>
      <c r="CT250" s="119">
        <f t="shared" si="194"/>
        <v>0</v>
      </c>
      <c r="CU250" s="119" t="str">
        <f t="shared" si="195"/>
        <v>0</v>
      </c>
      <c r="CV250" s="119" t="str">
        <f>IF(ISBLANK(CQ250), "", (POWER(CQ250/VLOOKUP(CU250,Anthro_Calc!C:P,13,FALSE),VLOOKUP(CU250,Anthro_Calc!C:P,12,FALSE))-1) / (VLOOKUP(CU250,Anthro_Calc!C:P,14,FALSE)*VLOOKUP(CU250,Anthro_Calc!C:P,12,FALSE)))</f>
        <v/>
      </c>
      <c r="CW250" s="119" t="str">
        <f>IF(ISBLANK(CQ250), "", -3 + (CQ250 -VLOOKUP(CU250,Anthro_Calc!C:P,4,FALSE)) / (VLOOKUP(CU250,Anthro_Calc!C:P,5,FALSE) - VLOOKUP(CU250,Anthro_Calc!C:P,4,FALSE)))</f>
        <v/>
      </c>
      <c r="CX250" s="119" t="str">
        <f>IF(ISBLANK(CQ250), "", 3 + (CQ250 -VLOOKUP(CU250,Anthro_Calc!C:P,10,FALSE)) / (VLOOKUP(CU250,Anthro_Calc!C:P,10,FALSE) - VLOOKUP(CU250,Anthro_Calc!C:P,9,FALSE)))</f>
        <v/>
      </c>
      <c r="CY250" s="128" t="str">
        <f t="shared" si="196"/>
        <v/>
      </c>
      <c r="CZ250" s="117" t="str">
        <f t="shared" si="197"/>
        <v/>
      </c>
      <c r="DA250" s="104" t="str">
        <f t="shared" si="198"/>
        <v/>
      </c>
      <c r="DB250" s="135"/>
    </row>
    <row r="251" spans="1:106" s="80" customFormat="1" ht="15" customHeight="1">
      <c r="A251" s="134">
        <f t="shared" si="150"/>
        <v>247</v>
      </c>
      <c r="B251" s="66"/>
      <c r="C251" s="66"/>
      <c r="D251" s="66"/>
      <c r="E251" s="66"/>
      <c r="F251" s="66"/>
      <c r="G251" s="66"/>
      <c r="H251" s="66"/>
      <c r="I251" s="66"/>
      <c r="J251" s="66"/>
      <c r="K251" s="66"/>
      <c r="L251" s="66"/>
      <c r="M251" s="71"/>
      <c r="N251" s="69" t="str">
        <f t="shared" ca="1" si="161"/>
        <v/>
      </c>
      <c r="O251" s="70"/>
      <c r="P251" s="70"/>
      <c r="Q251" s="71"/>
      <c r="R251" s="82"/>
      <c r="S251" s="72" t="str">
        <f t="shared" si="162"/>
        <v/>
      </c>
      <c r="T251" s="72" t="str">
        <f t="shared" si="163"/>
        <v/>
      </c>
      <c r="U251" s="72" t="str">
        <f t="shared" si="164"/>
        <v/>
      </c>
      <c r="V251" s="72" t="str">
        <f>IF(ISBLANK(R251), "", (POWER(R251/VLOOKUP(U251,Anthro_Calc!C:P,13,FALSE),VLOOKUP(U251,Anthro_Calc!C:P,12,FALSE))-1) / (VLOOKUP(U251,Anthro_Calc!C:P,14,FALSE)*VLOOKUP(U251,Anthro_Calc!C:P,12,FALSE)))</f>
        <v/>
      </c>
      <c r="W251" s="72" t="str">
        <f>IF(ISBLANK(R251), "", -3 + (R251 -VLOOKUP(U251,Anthro_Calc!C:P,4,FALSE)) / (VLOOKUP(U251,Anthro_Calc!C:P,5,FALSE) - VLOOKUP(U251,Anthro_Calc!C:P,4,FALSE)))</f>
        <v/>
      </c>
      <c r="X251" s="72" t="str">
        <f>IF(ISBLANK(R251), "", 3 + (R251 -VLOOKUP(U251,Anthro_Calc!C:P,10,FALSE)) / (VLOOKUP(U251,Anthro_Calc!C:P,10,FALSE) - VLOOKUP(U251,Anthro_Calc!C:P,9,FALSE)))</f>
        <v/>
      </c>
      <c r="Y251" s="120" t="str">
        <f t="shared" si="165"/>
        <v/>
      </c>
      <c r="Z251" s="117" t="str">
        <f t="shared" si="166"/>
        <v/>
      </c>
      <c r="AA251" s="104" t="str">
        <f t="shared" si="167"/>
        <v/>
      </c>
      <c r="AB251" s="71"/>
      <c r="AC251" s="74"/>
      <c r="AD251" s="78"/>
      <c r="AE251" s="75" t="str">
        <f t="shared" si="168"/>
        <v/>
      </c>
      <c r="AF251" s="72">
        <f t="shared" si="169"/>
        <v>0</v>
      </c>
      <c r="AG251" s="72">
        <f t="shared" si="170"/>
        <v>0</v>
      </c>
      <c r="AH251" s="72" t="str">
        <f t="shared" si="171"/>
        <v>0</v>
      </c>
      <c r="AI251" s="72" t="str">
        <f>IF(ISBLANK(AD251), "", (POWER(AD251/VLOOKUP(AH251,Anthro_Calc!C:P,13,FALSE),VLOOKUP(AH251,Anthro_Calc!C:P,12,FALSE))-1) / (VLOOKUP(AH251,Anthro_Calc!C:P,14,FALSE)*VLOOKUP(AH251,Anthro_Calc!C:P,12,FALSE)))</f>
        <v/>
      </c>
      <c r="AJ251" s="72" t="str">
        <f>IF(ISBLANK(AD251), "", -3 + (AD251 -VLOOKUP(AH251,Anthro_Calc!C:P,4,FALSE)) / (VLOOKUP(AH251,Anthro_Calc!C:P,5,FALSE) - VLOOKUP(AH251,Anthro_Calc!C:P,4,FALSE)))</f>
        <v/>
      </c>
      <c r="AK251" s="72" t="str">
        <f>IF(ISBLANK(AD251), "", 3 + (AD251 -VLOOKUP(AH251,Anthro_Calc!C:P,10,FALSE)) / (VLOOKUP(AH251,Anthro_Calc!C:P,10,FALSE) - VLOOKUP(AH251,Anthro_Calc!C:P,9,FALSE)))</f>
        <v/>
      </c>
      <c r="AL251" s="120" t="str">
        <f t="shared" si="172"/>
        <v/>
      </c>
      <c r="AM251" s="117" t="str">
        <f t="shared" si="173"/>
        <v/>
      </c>
      <c r="AN251" s="104" t="str">
        <f t="shared" si="174"/>
        <v/>
      </c>
      <c r="AO251" s="76" t="str">
        <f t="shared" si="151"/>
        <v/>
      </c>
      <c r="AP251" s="77"/>
      <c r="AQ251" s="77" t="str">
        <f t="shared" si="175"/>
        <v/>
      </c>
      <c r="AR251" s="71"/>
      <c r="AS251" s="74"/>
      <c r="AT251" s="82"/>
      <c r="AU251" s="75" t="str">
        <f t="shared" si="152"/>
        <v/>
      </c>
      <c r="AV251" s="72">
        <f t="shared" si="176"/>
        <v>0</v>
      </c>
      <c r="AW251" s="72">
        <f t="shared" si="177"/>
        <v>0</v>
      </c>
      <c r="AX251" s="72" t="str">
        <f t="shared" si="178"/>
        <v>0</v>
      </c>
      <c r="AY251" s="72" t="str">
        <f>IF(ISBLANK(AT251), "", (POWER(AT251/VLOOKUP(AX251,Anthro_Calc!C:P,13,FALSE),VLOOKUP(AX251,Anthro_Calc!C:P,12,FALSE))-1) / (VLOOKUP(AX251,Anthro_Calc!C:P,14,FALSE)*VLOOKUP(AX251,Anthro_Calc!C:P,12,FALSE)))</f>
        <v/>
      </c>
      <c r="AZ251" s="72" t="str">
        <f>IF(ISBLANK(AT251), "", -3 + (AT251 -VLOOKUP(AX251,Anthro_Calc!C:P,4,FALSE)) / (VLOOKUP(AX251,Anthro_Calc!C:P,5,FALSE) - VLOOKUP(AX251,Anthro_Calc!C:P,4,FALSE)))</f>
        <v/>
      </c>
      <c r="BA251" s="72" t="str">
        <f>IF(ISBLANK(AT251), "", 3 + (AT251 -VLOOKUP(AX251,Anthro_Calc!C:P,10,FALSE)) / (VLOOKUP(AX251,Anthro_Calc!C:P,10,FALSE) - VLOOKUP(AX251,Anthro_Calc!C:P,9,FALSE)))</f>
        <v/>
      </c>
      <c r="BB251" s="120" t="str">
        <f t="shared" si="179"/>
        <v/>
      </c>
      <c r="BC251" s="117" t="str">
        <f t="shared" si="180"/>
        <v/>
      </c>
      <c r="BD251" s="104" t="str">
        <f t="shared" si="153"/>
        <v/>
      </c>
      <c r="BE251" s="76" t="str">
        <f t="shared" si="154"/>
        <v/>
      </c>
      <c r="BF251" s="73" t="str">
        <f t="shared" si="181"/>
        <v/>
      </c>
      <c r="BG251" s="73" t="str">
        <f t="shared" si="155"/>
        <v/>
      </c>
      <c r="BH251" s="77"/>
      <c r="BI251" s="133"/>
      <c r="BJ251" s="71"/>
      <c r="BK251" s="74"/>
      <c r="BL251" s="78"/>
      <c r="BM251" s="75" t="str">
        <f t="shared" si="156"/>
        <v/>
      </c>
      <c r="BN251" s="72">
        <f t="shared" si="182"/>
        <v>0</v>
      </c>
      <c r="BO251" s="72">
        <f t="shared" si="199"/>
        <v>0</v>
      </c>
      <c r="BP251" s="72" t="str">
        <f t="shared" si="183"/>
        <v>0</v>
      </c>
      <c r="BQ251" s="72" t="str">
        <f>IF(ISBLANK(BL251), "", (POWER(BL251/VLOOKUP(BP251,Anthro_Calc!C:P,13,FALSE),VLOOKUP(BP251,Anthro_Calc!C:P,12,FALSE))-1) / (VLOOKUP(BP251,Anthro_Calc!C:P,14,FALSE)*VLOOKUP(BP251,Anthro_Calc!C:P,12,FALSE)))</f>
        <v/>
      </c>
      <c r="BR251" s="72" t="str">
        <f>IF(ISBLANK(BL251), "", -3 + (BL251 -VLOOKUP(BP251,Anthro_Calc!C:P,4,FALSE)) / (VLOOKUP(BP251,Anthro_Calc!C:P,5,FALSE) - VLOOKUP(BP251,Anthro_Calc!C:P,4,FALSE)))</f>
        <v/>
      </c>
      <c r="BS251" s="72" t="str">
        <f>IF(ISBLANK(BL251), "", 3 + (BL251 -VLOOKUP(BP251,Anthro_Calc!C:P,10,FALSE)) / (VLOOKUP(BP251,Anthro_Calc!C:P,10,FALSE) - VLOOKUP(BP251,Anthro_Calc!C:P,9,FALSE)))</f>
        <v/>
      </c>
      <c r="BT251" s="120" t="str">
        <f t="shared" si="184"/>
        <v/>
      </c>
      <c r="BU251" s="117" t="str">
        <f t="shared" si="185"/>
        <v/>
      </c>
      <c r="BV251" s="104" t="str">
        <f t="shared" si="186"/>
        <v/>
      </c>
      <c r="BW251" s="73" t="str">
        <f t="shared" si="157"/>
        <v/>
      </c>
      <c r="BX251" s="77"/>
      <c r="BY251" s="73" t="str">
        <f>IF(ISBLANK(BL251), "", VLOOKUP(Z251&amp;" "&amp;BV251&amp;" "&amp;BW251,Graduation_Criteria!$D$2:$E$34,2,FALSE))</f>
        <v/>
      </c>
      <c r="BZ251" s="73" t="str">
        <f t="shared" si="158"/>
        <v/>
      </c>
      <c r="CA251" s="71"/>
      <c r="CB251" s="74"/>
      <c r="CC251" s="74"/>
      <c r="CD251" s="115" t="str">
        <f t="shared" si="159"/>
        <v/>
      </c>
      <c r="CE251" s="79">
        <f t="shared" si="187"/>
        <v>0</v>
      </c>
      <c r="CF251" s="79">
        <f t="shared" si="188"/>
        <v>0</v>
      </c>
      <c r="CG251" s="79" t="str">
        <f t="shared" si="189"/>
        <v>0</v>
      </c>
      <c r="CH251" s="79" t="str">
        <f>IF(ISBLANK(CC251), "", (POWER(CC251/VLOOKUP(CG251,Anthro_Calc!C:P,13,FALSE),VLOOKUP(CG251,Anthro_Calc!C:P,12,FALSE))-1) / (VLOOKUP(CG251,Anthro_Calc!C:P,14,FALSE)*VLOOKUP(CG251,Anthro_Calc!C:P,12,FALSE)))</f>
        <v/>
      </c>
      <c r="CI251" s="79" t="str">
        <f>IF(ISBLANK(CC251), "", -3 + (CC251 -VLOOKUP(CG251,Anthro_Calc!C:P,4,FALSE)) / (VLOOKUP(CG251,Anthro_Calc!C:P,5,FALSE) - VLOOKUP(CG251,Anthro_Calc!C:P,4,FALSE)))</f>
        <v/>
      </c>
      <c r="CJ251" s="79" t="str">
        <f>IF(ISBLANK(CC251), "", 3 + (CC251 -VLOOKUP(CG251,Anthro_Calc!C:P,10,FALSE)) / (VLOOKUP(CG251,Anthro_Calc!C:P,10,FALSE) - VLOOKUP(CG251,Anthro_Calc!C:P,9,FALSE)))</f>
        <v/>
      </c>
      <c r="CK251" s="129" t="str">
        <f t="shared" si="190"/>
        <v/>
      </c>
      <c r="CL251" s="117" t="str">
        <f t="shared" si="191"/>
        <v/>
      </c>
      <c r="CM251" s="104" t="str">
        <f t="shared" si="192"/>
        <v/>
      </c>
      <c r="CN251" s="77"/>
      <c r="CO251" s="71"/>
      <c r="CP251" s="74"/>
      <c r="CQ251" s="74"/>
      <c r="CR251" s="118" t="str">
        <f t="shared" si="160"/>
        <v/>
      </c>
      <c r="CS251" s="119">
        <f t="shared" si="193"/>
        <v>0</v>
      </c>
      <c r="CT251" s="119">
        <f t="shared" si="194"/>
        <v>0</v>
      </c>
      <c r="CU251" s="119" t="str">
        <f t="shared" si="195"/>
        <v>0</v>
      </c>
      <c r="CV251" s="119" t="str">
        <f>IF(ISBLANK(CQ251), "", (POWER(CQ251/VLOOKUP(CU251,Anthro_Calc!C:P,13,FALSE),VLOOKUP(CU251,Anthro_Calc!C:P,12,FALSE))-1) / (VLOOKUP(CU251,Anthro_Calc!C:P,14,FALSE)*VLOOKUP(CU251,Anthro_Calc!C:P,12,FALSE)))</f>
        <v/>
      </c>
      <c r="CW251" s="119" t="str">
        <f>IF(ISBLANK(CQ251), "", -3 + (CQ251 -VLOOKUP(CU251,Anthro_Calc!C:P,4,FALSE)) / (VLOOKUP(CU251,Anthro_Calc!C:P,5,FALSE) - VLOOKUP(CU251,Anthro_Calc!C:P,4,FALSE)))</f>
        <v/>
      </c>
      <c r="CX251" s="119" t="str">
        <f>IF(ISBLANK(CQ251), "", 3 + (CQ251 -VLOOKUP(CU251,Anthro_Calc!C:P,10,FALSE)) / (VLOOKUP(CU251,Anthro_Calc!C:P,10,FALSE) - VLOOKUP(CU251,Anthro_Calc!C:P,9,FALSE)))</f>
        <v/>
      </c>
      <c r="CY251" s="128" t="str">
        <f t="shared" si="196"/>
        <v/>
      </c>
      <c r="CZ251" s="117" t="str">
        <f t="shared" si="197"/>
        <v/>
      </c>
      <c r="DA251" s="104" t="str">
        <f t="shared" si="198"/>
        <v/>
      </c>
      <c r="DB251" s="135"/>
    </row>
    <row r="252" spans="1:106" s="80" customFormat="1" ht="15" customHeight="1">
      <c r="A252" s="134">
        <f t="shared" si="150"/>
        <v>248</v>
      </c>
      <c r="B252" s="66"/>
      <c r="C252" s="66"/>
      <c r="D252" s="66"/>
      <c r="E252" s="66"/>
      <c r="F252" s="66"/>
      <c r="G252" s="66"/>
      <c r="H252" s="66"/>
      <c r="I252" s="66"/>
      <c r="J252" s="66"/>
      <c r="K252" s="66"/>
      <c r="L252" s="66"/>
      <c r="M252" s="71"/>
      <c r="N252" s="69" t="str">
        <f t="shared" ca="1" si="161"/>
        <v/>
      </c>
      <c r="O252" s="70"/>
      <c r="P252" s="70"/>
      <c r="Q252" s="71"/>
      <c r="R252" s="82"/>
      <c r="S252" s="72" t="str">
        <f t="shared" si="162"/>
        <v/>
      </c>
      <c r="T252" s="72" t="str">
        <f t="shared" si="163"/>
        <v/>
      </c>
      <c r="U252" s="72" t="str">
        <f t="shared" si="164"/>
        <v/>
      </c>
      <c r="V252" s="72" t="str">
        <f>IF(ISBLANK(R252), "", (POWER(R252/VLOOKUP(U252,Anthro_Calc!C:P,13,FALSE),VLOOKUP(U252,Anthro_Calc!C:P,12,FALSE))-1) / (VLOOKUP(U252,Anthro_Calc!C:P,14,FALSE)*VLOOKUP(U252,Anthro_Calc!C:P,12,FALSE)))</f>
        <v/>
      </c>
      <c r="W252" s="72" t="str">
        <f>IF(ISBLANK(R252), "", -3 + (R252 -VLOOKUP(U252,Anthro_Calc!C:P,4,FALSE)) / (VLOOKUP(U252,Anthro_Calc!C:P,5,FALSE) - VLOOKUP(U252,Anthro_Calc!C:P,4,FALSE)))</f>
        <v/>
      </c>
      <c r="X252" s="72" t="str">
        <f>IF(ISBLANK(R252), "", 3 + (R252 -VLOOKUP(U252,Anthro_Calc!C:P,10,FALSE)) / (VLOOKUP(U252,Anthro_Calc!C:P,10,FALSE) - VLOOKUP(U252,Anthro_Calc!C:P,9,FALSE)))</f>
        <v/>
      </c>
      <c r="Y252" s="120" t="str">
        <f t="shared" si="165"/>
        <v/>
      </c>
      <c r="Z252" s="117" t="str">
        <f t="shared" si="166"/>
        <v/>
      </c>
      <c r="AA252" s="104" t="str">
        <f t="shared" si="167"/>
        <v/>
      </c>
      <c r="AB252" s="71"/>
      <c r="AC252" s="74"/>
      <c r="AD252" s="78"/>
      <c r="AE252" s="75" t="str">
        <f t="shared" si="168"/>
        <v/>
      </c>
      <c r="AF252" s="72">
        <f t="shared" si="169"/>
        <v>0</v>
      </c>
      <c r="AG252" s="72">
        <f t="shared" si="170"/>
        <v>0</v>
      </c>
      <c r="AH252" s="72" t="str">
        <f t="shared" si="171"/>
        <v>0</v>
      </c>
      <c r="AI252" s="72" t="str">
        <f>IF(ISBLANK(AD252), "", (POWER(AD252/VLOOKUP(AH252,Anthro_Calc!C:P,13,FALSE),VLOOKUP(AH252,Anthro_Calc!C:P,12,FALSE))-1) / (VLOOKUP(AH252,Anthro_Calc!C:P,14,FALSE)*VLOOKUP(AH252,Anthro_Calc!C:P,12,FALSE)))</f>
        <v/>
      </c>
      <c r="AJ252" s="72" t="str">
        <f>IF(ISBLANK(AD252), "", -3 + (AD252 -VLOOKUP(AH252,Anthro_Calc!C:P,4,FALSE)) / (VLOOKUP(AH252,Anthro_Calc!C:P,5,FALSE) - VLOOKUP(AH252,Anthro_Calc!C:P,4,FALSE)))</f>
        <v/>
      </c>
      <c r="AK252" s="72" t="str">
        <f>IF(ISBLANK(AD252), "", 3 + (AD252 -VLOOKUP(AH252,Anthro_Calc!C:P,10,FALSE)) / (VLOOKUP(AH252,Anthro_Calc!C:P,10,FALSE) - VLOOKUP(AH252,Anthro_Calc!C:P,9,FALSE)))</f>
        <v/>
      </c>
      <c r="AL252" s="120" t="str">
        <f t="shared" si="172"/>
        <v/>
      </c>
      <c r="AM252" s="117" t="str">
        <f t="shared" si="173"/>
        <v/>
      </c>
      <c r="AN252" s="104" t="str">
        <f t="shared" si="174"/>
        <v/>
      </c>
      <c r="AO252" s="76" t="str">
        <f t="shared" si="151"/>
        <v/>
      </c>
      <c r="AP252" s="77"/>
      <c r="AQ252" s="77" t="str">
        <f t="shared" si="175"/>
        <v/>
      </c>
      <c r="AR252" s="71"/>
      <c r="AS252" s="74"/>
      <c r="AT252" s="82"/>
      <c r="AU252" s="75" t="str">
        <f t="shared" si="152"/>
        <v/>
      </c>
      <c r="AV252" s="72">
        <f t="shared" si="176"/>
        <v>0</v>
      </c>
      <c r="AW252" s="72">
        <f t="shared" si="177"/>
        <v>0</v>
      </c>
      <c r="AX252" s="72" t="str">
        <f t="shared" si="178"/>
        <v>0</v>
      </c>
      <c r="AY252" s="72" t="str">
        <f>IF(ISBLANK(AT252), "", (POWER(AT252/VLOOKUP(AX252,Anthro_Calc!C:P,13,FALSE),VLOOKUP(AX252,Anthro_Calc!C:P,12,FALSE))-1) / (VLOOKUP(AX252,Anthro_Calc!C:P,14,FALSE)*VLOOKUP(AX252,Anthro_Calc!C:P,12,FALSE)))</f>
        <v/>
      </c>
      <c r="AZ252" s="72" t="str">
        <f>IF(ISBLANK(AT252), "", -3 + (AT252 -VLOOKUP(AX252,Anthro_Calc!C:P,4,FALSE)) / (VLOOKUP(AX252,Anthro_Calc!C:P,5,FALSE) - VLOOKUP(AX252,Anthro_Calc!C:P,4,FALSE)))</f>
        <v/>
      </c>
      <c r="BA252" s="72" t="str">
        <f>IF(ISBLANK(AT252), "", 3 + (AT252 -VLOOKUP(AX252,Anthro_Calc!C:P,10,FALSE)) / (VLOOKUP(AX252,Anthro_Calc!C:P,10,FALSE) - VLOOKUP(AX252,Anthro_Calc!C:P,9,FALSE)))</f>
        <v/>
      </c>
      <c r="BB252" s="120" t="str">
        <f t="shared" si="179"/>
        <v/>
      </c>
      <c r="BC252" s="117" t="str">
        <f t="shared" si="180"/>
        <v/>
      </c>
      <c r="BD252" s="104" t="str">
        <f t="shared" si="153"/>
        <v/>
      </c>
      <c r="BE252" s="76" t="str">
        <f t="shared" si="154"/>
        <v/>
      </c>
      <c r="BF252" s="73" t="str">
        <f t="shared" si="181"/>
        <v/>
      </c>
      <c r="BG252" s="73" t="str">
        <f t="shared" si="155"/>
        <v/>
      </c>
      <c r="BH252" s="77"/>
      <c r="BI252" s="133"/>
      <c r="BJ252" s="71"/>
      <c r="BK252" s="74"/>
      <c r="BL252" s="78"/>
      <c r="BM252" s="75" t="str">
        <f t="shared" si="156"/>
        <v/>
      </c>
      <c r="BN252" s="72">
        <f t="shared" si="182"/>
        <v>0</v>
      </c>
      <c r="BO252" s="72">
        <f t="shared" si="199"/>
        <v>0</v>
      </c>
      <c r="BP252" s="72" t="str">
        <f t="shared" si="183"/>
        <v>0</v>
      </c>
      <c r="BQ252" s="72" t="str">
        <f>IF(ISBLANK(BL252), "", (POWER(BL252/VLOOKUP(BP252,Anthro_Calc!C:P,13,FALSE),VLOOKUP(BP252,Anthro_Calc!C:P,12,FALSE))-1) / (VLOOKUP(BP252,Anthro_Calc!C:P,14,FALSE)*VLOOKUP(BP252,Anthro_Calc!C:P,12,FALSE)))</f>
        <v/>
      </c>
      <c r="BR252" s="72" t="str">
        <f>IF(ISBLANK(BL252), "", -3 + (BL252 -VLOOKUP(BP252,Anthro_Calc!C:P,4,FALSE)) / (VLOOKUP(BP252,Anthro_Calc!C:P,5,FALSE) - VLOOKUP(BP252,Anthro_Calc!C:P,4,FALSE)))</f>
        <v/>
      </c>
      <c r="BS252" s="72" t="str">
        <f>IF(ISBLANK(BL252), "", 3 + (BL252 -VLOOKUP(BP252,Anthro_Calc!C:P,10,FALSE)) / (VLOOKUP(BP252,Anthro_Calc!C:P,10,FALSE) - VLOOKUP(BP252,Anthro_Calc!C:P,9,FALSE)))</f>
        <v/>
      </c>
      <c r="BT252" s="120" t="str">
        <f t="shared" si="184"/>
        <v/>
      </c>
      <c r="BU252" s="117" t="str">
        <f t="shared" si="185"/>
        <v/>
      </c>
      <c r="BV252" s="104" t="str">
        <f t="shared" si="186"/>
        <v/>
      </c>
      <c r="BW252" s="73" t="str">
        <f t="shared" si="157"/>
        <v/>
      </c>
      <c r="BX252" s="77"/>
      <c r="BY252" s="73" t="str">
        <f>IF(ISBLANK(BL252), "", VLOOKUP(Z252&amp;" "&amp;BV252&amp;" "&amp;BW252,Graduation_Criteria!$D$2:$E$34,2,FALSE))</f>
        <v/>
      </c>
      <c r="BZ252" s="73" t="str">
        <f t="shared" si="158"/>
        <v/>
      </c>
      <c r="CA252" s="71"/>
      <c r="CB252" s="74"/>
      <c r="CC252" s="74"/>
      <c r="CD252" s="115" t="str">
        <f t="shared" si="159"/>
        <v/>
      </c>
      <c r="CE252" s="79">
        <f t="shared" si="187"/>
        <v>0</v>
      </c>
      <c r="CF252" s="79">
        <f t="shared" si="188"/>
        <v>0</v>
      </c>
      <c r="CG252" s="79" t="str">
        <f t="shared" si="189"/>
        <v>0</v>
      </c>
      <c r="CH252" s="79" t="str">
        <f>IF(ISBLANK(CC252), "", (POWER(CC252/VLOOKUP(CG252,Anthro_Calc!C:P,13,FALSE),VLOOKUP(CG252,Anthro_Calc!C:P,12,FALSE))-1) / (VLOOKUP(CG252,Anthro_Calc!C:P,14,FALSE)*VLOOKUP(CG252,Anthro_Calc!C:P,12,FALSE)))</f>
        <v/>
      </c>
      <c r="CI252" s="79" t="str">
        <f>IF(ISBLANK(CC252), "", -3 + (CC252 -VLOOKUP(CG252,Anthro_Calc!C:P,4,FALSE)) / (VLOOKUP(CG252,Anthro_Calc!C:P,5,FALSE) - VLOOKUP(CG252,Anthro_Calc!C:P,4,FALSE)))</f>
        <v/>
      </c>
      <c r="CJ252" s="79" t="str">
        <f>IF(ISBLANK(CC252), "", 3 + (CC252 -VLOOKUP(CG252,Anthro_Calc!C:P,10,FALSE)) / (VLOOKUP(CG252,Anthro_Calc!C:P,10,FALSE) - VLOOKUP(CG252,Anthro_Calc!C:P,9,FALSE)))</f>
        <v/>
      </c>
      <c r="CK252" s="129" t="str">
        <f t="shared" si="190"/>
        <v/>
      </c>
      <c r="CL252" s="117" t="str">
        <f t="shared" si="191"/>
        <v/>
      </c>
      <c r="CM252" s="104" t="str">
        <f t="shared" si="192"/>
        <v/>
      </c>
      <c r="CN252" s="77"/>
      <c r="CO252" s="71"/>
      <c r="CP252" s="74"/>
      <c r="CQ252" s="74"/>
      <c r="CR252" s="118" t="str">
        <f t="shared" si="160"/>
        <v/>
      </c>
      <c r="CS252" s="119">
        <f t="shared" si="193"/>
        <v>0</v>
      </c>
      <c r="CT252" s="119">
        <f t="shared" si="194"/>
        <v>0</v>
      </c>
      <c r="CU252" s="119" t="str">
        <f t="shared" si="195"/>
        <v>0</v>
      </c>
      <c r="CV252" s="119" t="str">
        <f>IF(ISBLANK(CQ252), "", (POWER(CQ252/VLOOKUP(CU252,Anthro_Calc!C:P,13,FALSE),VLOOKUP(CU252,Anthro_Calc!C:P,12,FALSE))-1) / (VLOOKUP(CU252,Anthro_Calc!C:P,14,FALSE)*VLOOKUP(CU252,Anthro_Calc!C:P,12,FALSE)))</f>
        <v/>
      </c>
      <c r="CW252" s="119" t="str">
        <f>IF(ISBLANK(CQ252), "", -3 + (CQ252 -VLOOKUP(CU252,Anthro_Calc!C:P,4,FALSE)) / (VLOOKUP(CU252,Anthro_Calc!C:P,5,FALSE) - VLOOKUP(CU252,Anthro_Calc!C:P,4,FALSE)))</f>
        <v/>
      </c>
      <c r="CX252" s="119" t="str">
        <f>IF(ISBLANK(CQ252), "", 3 + (CQ252 -VLOOKUP(CU252,Anthro_Calc!C:P,10,FALSE)) / (VLOOKUP(CU252,Anthro_Calc!C:P,10,FALSE) - VLOOKUP(CU252,Anthro_Calc!C:P,9,FALSE)))</f>
        <v/>
      </c>
      <c r="CY252" s="128" t="str">
        <f t="shared" si="196"/>
        <v/>
      </c>
      <c r="CZ252" s="117" t="str">
        <f t="shared" si="197"/>
        <v/>
      </c>
      <c r="DA252" s="104" t="str">
        <f t="shared" si="198"/>
        <v/>
      </c>
      <c r="DB252" s="135"/>
    </row>
    <row r="253" spans="1:106" s="80" customFormat="1" ht="15" customHeight="1">
      <c r="A253" s="134">
        <f t="shared" si="150"/>
        <v>249</v>
      </c>
      <c r="B253" s="66"/>
      <c r="C253" s="66"/>
      <c r="D253" s="66"/>
      <c r="E253" s="66"/>
      <c r="F253" s="66"/>
      <c r="G253" s="66"/>
      <c r="H253" s="66"/>
      <c r="I253" s="66"/>
      <c r="J253" s="66"/>
      <c r="K253" s="66"/>
      <c r="L253" s="66"/>
      <c r="M253" s="71"/>
      <c r="N253" s="69" t="str">
        <f t="shared" ca="1" si="161"/>
        <v/>
      </c>
      <c r="O253" s="70"/>
      <c r="P253" s="70"/>
      <c r="Q253" s="71"/>
      <c r="R253" s="82"/>
      <c r="S253" s="72" t="str">
        <f t="shared" si="162"/>
        <v/>
      </c>
      <c r="T253" s="72" t="str">
        <f t="shared" si="163"/>
        <v/>
      </c>
      <c r="U253" s="72" t="str">
        <f t="shared" si="164"/>
        <v/>
      </c>
      <c r="V253" s="72" t="str">
        <f>IF(ISBLANK(R253), "", (POWER(R253/VLOOKUP(U253,Anthro_Calc!C:P,13,FALSE),VLOOKUP(U253,Anthro_Calc!C:P,12,FALSE))-1) / (VLOOKUP(U253,Anthro_Calc!C:P,14,FALSE)*VLOOKUP(U253,Anthro_Calc!C:P,12,FALSE)))</f>
        <v/>
      </c>
      <c r="W253" s="72" t="str">
        <f>IF(ISBLANK(R253), "", -3 + (R253 -VLOOKUP(U253,Anthro_Calc!C:P,4,FALSE)) / (VLOOKUP(U253,Anthro_Calc!C:P,5,FALSE) - VLOOKUP(U253,Anthro_Calc!C:P,4,FALSE)))</f>
        <v/>
      </c>
      <c r="X253" s="72" t="str">
        <f>IF(ISBLANK(R253), "", 3 + (R253 -VLOOKUP(U253,Anthro_Calc!C:P,10,FALSE)) / (VLOOKUP(U253,Anthro_Calc!C:P,10,FALSE) - VLOOKUP(U253,Anthro_Calc!C:P,9,FALSE)))</f>
        <v/>
      </c>
      <c r="Y253" s="120" t="str">
        <f t="shared" si="165"/>
        <v/>
      </c>
      <c r="Z253" s="117" t="str">
        <f t="shared" si="166"/>
        <v/>
      </c>
      <c r="AA253" s="104" t="str">
        <f t="shared" si="167"/>
        <v/>
      </c>
      <c r="AB253" s="71"/>
      <c r="AC253" s="74"/>
      <c r="AD253" s="78"/>
      <c r="AE253" s="75" t="str">
        <f t="shared" si="168"/>
        <v/>
      </c>
      <c r="AF253" s="72">
        <f t="shared" si="169"/>
        <v>0</v>
      </c>
      <c r="AG253" s="72">
        <f t="shared" si="170"/>
        <v>0</v>
      </c>
      <c r="AH253" s="72" t="str">
        <f t="shared" si="171"/>
        <v>0</v>
      </c>
      <c r="AI253" s="72" t="str">
        <f>IF(ISBLANK(AD253), "", (POWER(AD253/VLOOKUP(AH253,Anthro_Calc!C:P,13,FALSE),VLOOKUP(AH253,Anthro_Calc!C:P,12,FALSE))-1) / (VLOOKUP(AH253,Anthro_Calc!C:P,14,FALSE)*VLOOKUP(AH253,Anthro_Calc!C:P,12,FALSE)))</f>
        <v/>
      </c>
      <c r="AJ253" s="72" t="str">
        <f>IF(ISBLANK(AD253), "", -3 + (AD253 -VLOOKUP(AH253,Anthro_Calc!C:P,4,FALSE)) / (VLOOKUP(AH253,Anthro_Calc!C:P,5,FALSE) - VLOOKUP(AH253,Anthro_Calc!C:P,4,FALSE)))</f>
        <v/>
      </c>
      <c r="AK253" s="72" t="str">
        <f>IF(ISBLANK(AD253), "", 3 + (AD253 -VLOOKUP(AH253,Anthro_Calc!C:P,10,FALSE)) / (VLOOKUP(AH253,Anthro_Calc!C:P,10,FALSE) - VLOOKUP(AH253,Anthro_Calc!C:P,9,FALSE)))</f>
        <v/>
      </c>
      <c r="AL253" s="120" t="str">
        <f t="shared" si="172"/>
        <v/>
      </c>
      <c r="AM253" s="117" t="str">
        <f t="shared" si="173"/>
        <v/>
      </c>
      <c r="AN253" s="104" t="str">
        <f t="shared" si="174"/>
        <v/>
      </c>
      <c r="AO253" s="76" t="str">
        <f t="shared" si="151"/>
        <v/>
      </c>
      <c r="AP253" s="77"/>
      <c r="AQ253" s="77" t="str">
        <f t="shared" si="175"/>
        <v/>
      </c>
      <c r="AR253" s="71"/>
      <c r="AS253" s="74"/>
      <c r="AT253" s="82"/>
      <c r="AU253" s="75" t="str">
        <f t="shared" si="152"/>
        <v/>
      </c>
      <c r="AV253" s="72">
        <f t="shared" si="176"/>
        <v>0</v>
      </c>
      <c r="AW253" s="72">
        <f t="shared" si="177"/>
        <v>0</v>
      </c>
      <c r="AX253" s="72" t="str">
        <f t="shared" si="178"/>
        <v>0</v>
      </c>
      <c r="AY253" s="72" t="str">
        <f>IF(ISBLANK(AT253), "", (POWER(AT253/VLOOKUP(AX253,Anthro_Calc!C:P,13,FALSE),VLOOKUP(AX253,Anthro_Calc!C:P,12,FALSE))-1) / (VLOOKUP(AX253,Anthro_Calc!C:P,14,FALSE)*VLOOKUP(AX253,Anthro_Calc!C:P,12,FALSE)))</f>
        <v/>
      </c>
      <c r="AZ253" s="72" t="str">
        <f>IF(ISBLANK(AT253), "", -3 + (AT253 -VLOOKUP(AX253,Anthro_Calc!C:P,4,FALSE)) / (VLOOKUP(AX253,Anthro_Calc!C:P,5,FALSE) - VLOOKUP(AX253,Anthro_Calc!C:P,4,FALSE)))</f>
        <v/>
      </c>
      <c r="BA253" s="72" t="str">
        <f>IF(ISBLANK(AT253), "", 3 + (AT253 -VLOOKUP(AX253,Anthro_Calc!C:P,10,FALSE)) / (VLOOKUP(AX253,Anthro_Calc!C:P,10,FALSE) - VLOOKUP(AX253,Anthro_Calc!C:P,9,FALSE)))</f>
        <v/>
      </c>
      <c r="BB253" s="120" t="str">
        <f t="shared" si="179"/>
        <v/>
      </c>
      <c r="BC253" s="117" t="str">
        <f t="shared" si="180"/>
        <v/>
      </c>
      <c r="BD253" s="104" t="str">
        <f t="shared" si="153"/>
        <v/>
      </c>
      <c r="BE253" s="76" t="str">
        <f t="shared" si="154"/>
        <v/>
      </c>
      <c r="BF253" s="73" t="str">
        <f t="shared" si="181"/>
        <v/>
      </c>
      <c r="BG253" s="73" t="str">
        <f t="shared" si="155"/>
        <v/>
      </c>
      <c r="BH253" s="77"/>
      <c r="BI253" s="133"/>
      <c r="BJ253" s="71"/>
      <c r="BK253" s="74"/>
      <c r="BL253" s="78"/>
      <c r="BM253" s="75" t="str">
        <f t="shared" si="156"/>
        <v/>
      </c>
      <c r="BN253" s="72">
        <f t="shared" si="182"/>
        <v>0</v>
      </c>
      <c r="BO253" s="72">
        <f t="shared" si="199"/>
        <v>0</v>
      </c>
      <c r="BP253" s="72" t="str">
        <f t="shared" si="183"/>
        <v>0</v>
      </c>
      <c r="BQ253" s="72" t="str">
        <f>IF(ISBLANK(BL253), "", (POWER(BL253/VLOOKUP(BP253,Anthro_Calc!C:P,13,FALSE),VLOOKUP(BP253,Anthro_Calc!C:P,12,FALSE))-1) / (VLOOKUP(BP253,Anthro_Calc!C:P,14,FALSE)*VLOOKUP(BP253,Anthro_Calc!C:P,12,FALSE)))</f>
        <v/>
      </c>
      <c r="BR253" s="72" t="str">
        <f>IF(ISBLANK(BL253), "", -3 + (BL253 -VLOOKUP(BP253,Anthro_Calc!C:P,4,FALSE)) / (VLOOKUP(BP253,Anthro_Calc!C:P,5,FALSE) - VLOOKUP(BP253,Anthro_Calc!C:P,4,FALSE)))</f>
        <v/>
      </c>
      <c r="BS253" s="72" t="str">
        <f>IF(ISBLANK(BL253), "", 3 + (BL253 -VLOOKUP(BP253,Anthro_Calc!C:P,10,FALSE)) / (VLOOKUP(BP253,Anthro_Calc!C:P,10,FALSE) - VLOOKUP(BP253,Anthro_Calc!C:P,9,FALSE)))</f>
        <v/>
      </c>
      <c r="BT253" s="120" t="str">
        <f t="shared" si="184"/>
        <v/>
      </c>
      <c r="BU253" s="117" t="str">
        <f t="shared" si="185"/>
        <v/>
      </c>
      <c r="BV253" s="104" t="str">
        <f t="shared" si="186"/>
        <v/>
      </c>
      <c r="BW253" s="73" t="str">
        <f t="shared" si="157"/>
        <v/>
      </c>
      <c r="BX253" s="77"/>
      <c r="BY253" s="73" t="str">
        <f>IF(ISBLANK(BL253), "", VLOOKUP(Z253&amp;" "&amp;BV253&amp;" "&amp;BW253,Graduation_Criteria!$D$2:$E$34,2,FALSE))</f>
        <v/>
      </c>
      <c r="BZ253" s="73" t="str">
        <f t="shared" si="158"/>
        <v/>
      </c>
      <c r="CA253" s="71"/>
      <c r="CB253" s="74"/>
      <c r="CC253" s="74"/>
      <c r="CD253" s="115" t="str">
        <f t="shared" si="159"/>
        <v/>
      </c>
      <c r="CE253" s="79">
        <f t="shared" si="187"/>
        <v>0</v>
      </c>
      <c r="CF253" s="79">
        <f t="shared" si="188"/>
        <v>0</v>
      </c>
      <c r="CG253" s="79" t="str">
        <f t="shared" si="189"/>
        <v>0</v>
      </c>
      <c r="CH253" s="79" t="str">
        <f>IF(ISBLANK(CC253), "", (POWER(CC253/VLOOKUP(CG253,Anthro_Calc!C:P,13,FALSE),VLOOKUP(CG253,Anthro_Calc!C:P,12,FALSE))-1) / (VLOOKUP(CG253,Anthro_Calc!C:P,14,FALSE)*VLOOKUP(CG253,Anthro_Calc!C:P,12,FALSE)))</f>
        <v/>
      </c>
      <c r="CI253" s="79" t="str">
        <f>IF(ISBLANK(CC253), "", -3 + (CC253 -VLOOKUP(CG253,Anthro_Calc!C:P,4,FALSE)) / (VLOOKUP(CG253,Anthro_Calc!C:P,5,FALSE) - VLOOKUP(CG253,Anthro_Calc!C:P,4,FALSE)))</f>
        <v/>
      </c>
      <c r="CJ253" s="79" t="str">
        <f>IF(ISBLANK(CC253), "", 3 + (CC253 -VLOOKUP(CG253,Anthro_Calc!C:P,10,FALSE)) / (VLOOKUP(CG253,Anthro_Calc!C:P,10,FALSE) - VLOOKUP(CG253,Anthro_Calc!C:P,9,FALSE)))</f>
        <v/>
      </c>
      <c r="CK253" s="129" t="str">
        <f t="shared" si="190"/>
        <v/>
      </c>
      <c r="CL253" s="117" t="str">
        <f t="shared" si="191"/>
        <v/>
      </c>
      <c r="CM253" s="104" t="str">
        <f t="shared" si="192"/>
        <v/>
      </c>
      <c r="CN253" s="77"/>
      <c r="CO253" s="71"/>
      <c r="CP253" s="74"/>
      <c r="CQ253" s="74"/>
      <c r="CR253" s="118" t="str">
        <f t="shared" si="160"/>
        <v/>
      </c>
      <c r="CS253" s="119">
        <f t="shared" si="193"/>
        <v>0</v>
      </c>
      <c r="CT253" s="119">
        <f t="shared" si="194"/>
        <v>0</v>
      </c>
      <c r="CU253" s="119" t="str">
        <f t="shared" si="195"/>
        <v>0</v>
      </c>
      <c r="CV253" s="119" t="str">
        <f>IF(ISBLANK(CQ253), "", (POWER(CQ253/VLOOKUP(CU253,Anthro_Calc!C:P,13,FALSE),VLOOKUP(CU253,Anthro_Calc!C:P,12,FALSE))-1) / (VLOOKUP(CU253,Anthro_Calc!C:P,14,FALSE)*VLOOKUP(CU253,Anthro_Calc!C:P,12,FALSE)))</f>
        <v/>
      </c>
      <c r="CW253" s="119" t="str">
        <f>IF(ISBLANK(CQ253), "", -3 + (CQ253 -VLOOKUP(CU253,Anthro_Calc!C:P,4,FALSE)) / (VLOOKUP(CU253,Anthro_Calc!C:P,5,FALSE) - VLOOKUP(CU253,Anthro_Calc!C:P,4,FALSE)))</f>
        <v/>
      </c>
      <c r="CX253" s="119" t="str">
        <f>IF(ISBLANK(CQ253), "", 3 + (CQ253 -VLOOKUP(CU253,Anthro_Calc!C:P,10,FALSE)) / (VLOOKUP(CU253,Anthro_Calc!C:P,10,FALSE) - VLOOKUP(CU253,Anthro_Calc!C:P,9,FALSE)))</f>
        <v/>
      </c>
      <c r="CY253" s="128" t="str">
        <f t="shared" si="196"/>
        <v/>
      </c>
      <c r="CZ253" s="117" t="str">
        <f t="shared" si="197"/>
        <v/>
      </c>
      <c r="DA253" s="104" t="str">
        <f t="shared" si="198"/>
        <v/>
      </c>
      <c r="DB253" s="135"/>
    </row>
    <row r="254" spans="1:106" s="80" customFormat="1" ht="15" customHeight="1">
      <c r="A254" s="134">
        <f t="shared" si="150"/>
        <v>250</v>
      </c>
      <c r="B254" s="66"/>
      <c r="C254" s="66"/>
      <c r="D254" s="66"/>
      <c r="E254" s="66"/>
      <c r="F254" s="66"/>
      <c r="G254" s="66"/>
      <c r="H254" s="66"/>
      <c r="I254" s="66"/>
      <c r="J254" s="66"/>
      <c r="K254" s="66"/>
      <c r="L254" s="66"/>
      <c r="M254" s="71"/>
      <c r="N254" s="69" t="str">
        <f t="shared" ca="1" si="161"/>
        <v/>
      </c>
      <c r="O254" s="70"/>
      <c r="P254" s="70"/>
      <c r="Q254" s="71"/>
      <c r="R254" s="82"/>
      <c r="S254" s="72" t="str">
        <f t="shared" si="162"/>
        <v/>
      </c>
      <c r="T254" s="72" t="str">
        <f t="shared" si="163"/>
        <v/>
      </c>
      <c r="U254" s="72" t="str">
        <f t="shared" si="164"/>
        <v/>
      </c>
      <c r="V254" s="72" t="str">
        <f>IF(ISBLANK(R254), "", (POWER(R254/VLOOKUP(U254,Anthro_Calc!C:P,13,FALSE),VLOOKUP(U254,Anthro_Calc!C:P,12,FALSE))-1) / (VLOOKUP(U254,Anthro_Calc!C:P,14,FALSE)*VLOOKUP(U254,Anthro_Calc!C:P,12,FALSE)))</f>
        <v/>
      </c>
      <c r="W254" s="72" t="str">
        <f>IF(ISBLANK(R254), "", -3 + (R254 -VLOOKUP(U254,Anthro_Calc!C:P,4,FALSE)) / (VLOOKUP(U254,Anthro_Calc!C:P,5,FALSE) - VLOOKUP(U254,Anthro_Calc!C:P,4,FALSE)))</f>
        <v/>
      </c>
      <c r="X254" s="72" t="str">
        <f>IF(ISBLANK(R254), "", 3 + (R254 -VLOOKUP(U254,Anthro_Calc!C:P,10,FALSE)) / (VLOOKUP(U254,Anthro_Calc!C:P,10,FALSE) - VLOOKUP(U254,Anthro_Calc!C:P,9,FALSE)))</f>
        <v/>
      </c>
      <c r="Y254" s="120" t="str">
        <f t="shared" si="165"/>
        <v/>
      </c>
      <c r="Z254" s="117" t="str">
        <f t="shared" si="166"/>
        <v/>
      </c>
      <c r="AA254" s="104" t="str">
        <f t="shared" si="167"/>
        <v/>
      </c>
      <c r="AB254" s="71"/>
      <c r="AC254" s="74"/>
      <c r="AD254" s="78"/>
      <c r="AE254" s="75" t="str">
        <f t="shared" si="168"/>
        <v/>
      </c>
      <c r="AF254" s="72">
        <f t="shared" si="169"/>
        <v>0</v>
      </c>
      <c r="AG254" s="72">
        <f t="shared" si="170"/>
        <v>0</v>
      </c>
      <c r="AH254" s="72" t="str">
        <f t="shared" si="171"/>
        <v>0</v>
      </c>
      <c r="AI254" s="72" t="str">
        <f>IF(ISBLANK(AD254), "", (POWER(AD254/VLOOKUP(AH254,Anthro_Calc!C:P,13,FALSE),VLOOKUP(AH254,Anthro_Calc!C:P,12,FALSE))-1) / (VLOOKUP(AH254,Anthro_Calc!C:P,14,FALSE)*VLOOKUP(AH254,Anthro_Calc!C:P,12,FALSE)))</f>
        <v/>
      </c>
      <c r="AJ254" s="72" t="str">
        <f>IF(ISBLANK(AD254), "", -3 + (AD254 -VLOOKUP(AH254,Anthro_Calc!C:P,4,FALSE)) / (VLOOKUP(AH254,Anthro_Calc!C:P,5,FALSE) - VLOOKUP(AH254,Anthro_Calc!C:P,4,FALSE)))</f>
        <v/>
      </c>
      <c r="AK254" s="72" t="str">
        <f>IF(ISBLANK(AD254), "", 3 + (AD254 -VLOOKUP(AH254,Anthro_Calc!C:P,10,FALSE)) / (VLOOKUP(AH254,Anthro_Calc!C:P,10,FALSE) - VLOOKUP(AH254,Anthro_Calc!C:P,9,FALSE)))</f>
        <v/>
      </c>
      <c r="AL254" s="120" t="str">
        <f t="shared" si="172"/>
        <v/>
      </c>
      <c r="AM254" s="117" t="str">
        <f t="shared" si="173"/>
        <v/>
      </c>
      <c r="AN254" s="104" t="str">
        <f t="shared" si="174"/>
        <v/>
      </c>
      <c r="AO254" s="76" t="str">
        <f t="shared" si="151"/>
        <v/>
      </c>
      <c r="AP254" s="77"/>
      <c r="AQ254" s="77" t="str">
        <f t="shared" si="175"/>
        <v/>
      </c>
      <c r="AR254" s="71"/>
      <c r="AS254" s="74"/>
      <c r="AT254" s="82"/>
      <c r="AU254" s="75" t="str">
        <f t="shared" si="152"/>
        <v/>
      </c>
      <c r="AV254" s="72">
        <f t="shared" si="176"/>
        <v>0</v>
      </c>
      <c r="AW254" s="72">
        <f t="shared" si="177"/>
        <v>0</v>
      </c>
      <c r="AX254" s="72" t="str">
        <f t="shared" si="178"/>
        <v>0</v>
      </c>
      <c r="AY254" s="72" t="str">
        <f>IF(ISBLANK(AT254), "", (POWER(AT254/VLOOKUP(AX254,Anthro_Calc!C:P,13,FALSE),VLOOKUP(AX254,Anthro_Calc!C:P,12,FALSE))-1) / (VLOOKUP(AX254,Anthro_Calc!C:P,14,FALSE)*VLOOKUP(AX254,Anthro_Calc!C:P,12,FALSE)))</f>
        <v/>
      </c>
      <c r="AZ254" s="72" t="str">
        <f>IF(ISBLANK(AT254), "", -3 + (AT254 -VLOOKUP(AX254,Anthro_Calc!C:P,4,FALSE)) / (VLOOKUP(AX254,Anthro_Calc!C:P,5,FALSE) - VLOOKUP(AX254,Anthro_Calc!C:P,4,FALSE)))</f>
        <v/>
      </c>
      <c r="BA254" s="72" t="str">
        <f>IF(ISBLANK(AT254), "", 3 + (AT254 -VLOOKUP(AX254,Anthro_Calc!C:P,10,FALSE)) / (VLOOKUP(AX254,Anthro_Calc!C:P,10,FALSE) - VLOOKUP(AX254,Anthro_Calc!C:P,9,FALSE)))</f>
        <v/>
      </c>
      <c r="BB254" s="120" t="str">
        <f t="shared" si="179"/>
        <v/>
      </c>
      <c r="BC254" s="117" t="str">
        <f t="shared" si="180"/>
        <v/>
      </c>
      <c r="BD254" s="104" t="str">
        <f t="shared" si="153"/>
        <v/>
      </c>
      <c r="BE254" s="76" t="str">
        <f t="shared" si="154"/>
        <v/>
      </c>
      <c r="BF254" s="73" t="str">
        <f t="shared" si="181"/>
        <v/>
      </c>
      <c r="BG254" s="73" t="str">
        <f t="shared" si="155"/>
        <v/>
      </c>
      <c r="BH254" s="77"/>
      <c r="BI254" s="133"/>
      <c r="BJ254" s="71"/>
      <c r="BK254" s="74"/>
      <c r="BL254" s="78"/>
      <c r="BM254" s="75" t="str">
        <f t="shared" si="156"/>
        <v/>
      </c>
      <c r="BN254" s="72">
        <f t="shared" si="182"/>
        <v>0</v>
      </c>
      <c r="BO254" s="72">
        <f t="shared" si="199"/>
        <v>0</v>
      </c>
      <c r="BP254" s="72" t="str">
        <f t="shared" si="183"/>
        <v>0</v>
      </c>
      <c r="BQ254" s="72" t="str">
        <f>IF(ISBLANK(BL254), "", (POWER(BL254/VLOOKUP(BP254,Anthro_Calc!C:P,13,FALSE),VLOOKUP(BP254,Anthro_Calc!C:P,12,FALSE))-1) / (VLOOKUP(BP254,Anthro_Calc!C:P,14,FALSE)*VLOOKUP(BP254,Anthro_Calc!C:P,12,FALSE)))</f>
        <v/>
      </c>
      <c r="BR254" s="72" t="str">
        <f>IF(ISBLANK(BL254), "", -3 + (BL254 -VLOOKUP(BP254,Anthro_Calc!C:P,4,FALSE)) / (VLOOKUP(BP254,Anthro_Calc!C:P,5,FALSE) - VLOOKUP(BP254,Anthro_Calc!C:P,4,FALSE)))</f>
        <v/>
      </c>
      <c r="BS254" s="72" t="str">
        <f>IF(ISBLANK(BL254), "", 3 + (BL254 -VLOOKUP(BP254,Anthro_Calc!C:P,10,FALSE)) / (VLOOKUP(BP254,Anthro_Calc!C:P,10,FALSE) - VLOOKUP(BP254,Anthro_Calc!C:P,9,FALSE)))</f>
        <v/>
      </c>
      <c r="BT254" s="120" t="str">
        <f t="shared" si="184"/>
        <v/>
      </c>
      <c r="BU254" s="117" t="str">
        <f t="shared" si="185"/>
        <v/>
      </c>
      <c r="BV254" s="104" t="str">
        <f t="shared" si="186"/>
        <v/>
      </c>
      <c r="BW254" s="73" t="str">
        <f t="shared" si="157"/>
        <v/>
      </c>
      <c r="BX254" s="77"/>
      <c r="BY254" s="73" t="str">
        <f>IF(ISBLANK(BL254), "", VLOOKUP(Z254&amp;" "&amp;BV254&amp;" "&amp;BW254,Graduation_Criteria!$D$2:$E$34,2,FALSE))</f>
        <v/>
      </c>
      <c r="BZ254" s="73" t="str">
        <f t="shared" si="158"/>
        <v/>
      </c>
      <c r="CA254" s="71"/>
      <c r="CB254" s="74"/>
      <c r="CC254" s="74"/>
      <c r="CD254" s="115" t="str">
        <f t="shared" si="159"/>
        <v/>
      </c>
      <c r="CE254" s="79">
        <f t="shared" si="187"/>
        <v>0</v>
      </c>
      <c r="CF254" s="79">
        <f t="shared" si="188"/>
        <v>0</v>
      </c>
      <c r="CG254" s="79" t="str">
        <f t="shared" si="189"/>
        <v>0</v>
      </c>
      <c r="CH254" s="79" t="str">
        <f>IF(ISBLANK(CC254), "", (POWER(CC254/VLOOKUP(CG254,Anthro_Calc!C:P,13,FALSE),VLOOKUP(CG254,Anthro_Calc!C:P,12,FALSE))-1) / (VLOOKUP(CG254,Anthro_Calc!C:P,14,FALSE)*VLOOKUP(CG254,Anthro_Calc!C:P,12,FALSE)))</f>
        <v/>
      </c>
      <c r="CI254" s="79" t="str">
        <f>IF(ISBLANK(CC254), "", -3 + (CC254 -VLOOKUP(CG254,Anthro_Calc!C:P,4,FALSE)) / (VLOOKUP(CG254,Anthro_Calc!C:P,5,FALSE) - VLOOKUP(CG254,Anthro_Calc!C:P,4,FALSE)))</f>
        <v/>
      </c>
      <c r="CJ254" s="79" t="str">
        <f>IF(ISBLANK(CC254), "", 3 + (CC254 -VLOOKUP(CG254,Anthro_Calc!C:P,10,FALSE)) / (VLOOKUP(CG254,Anthro_Calc!C:P,10,FALSE) - VLOOKUP(CG254,Anthro_Calc!C:P,9,FALSE)))</f>
        <v/>
      </c>
      <c r="CK254" s="129" t="str">
        <f t="shared" si="190"/>
        <v/>
      </c>
      <c r="CL254" s="117" t="str">
        <f t="shared" si="191"/>
        <v/>
      </c>
      <c r="CM254" s="104" t="str">
        <f t="shared" si="192"/>
        <v/>
      </c>
      <c r="CN254" s="77"/>
      <c r="CO254" s="71"/>
      <c r="CP254" s="74"/>
      <c r="CQ254" s="74"/>
      <c r="CR254" s="118" t="str">
        <f t="shared" si="160"/>
        <v/>
      </c>
      <c r="CS254" s="119">
        <f t="shared" si="193"/>
        <v>0</v>
      </c>
      <c r="CT254" s="119">
        <f t="shared" si="194"/>
        <v>0</v>
      </c>
      <c r="CU254" s="119" t="str">
        <f t="shared" si="195"/>
        <v>0</v>
      </c>
      <c r="CV254" s="119" t="str">
        <f>IF(ISBLANK(CQ254), "", (POWER(CQ254/VLOOKUP(CU254,Anthro_Calc!C:P,13,FALSE),VLOOKUP(CU254,Anthro_Calc!C:P,12,FALSE))-1) / (VLOOKUP(CU254,Anthro_Calc!C:P,14,FALSE)*VLOOKUP(CU254,Anthro_Calc!C:P,12,FALSE)))</f>
        <v/>
      </c>
      <c r="CW254" s="119" t="str">
        <f>IF(ISBLANK(CQ254), "", -3 + (CQ254 -VLOOKUP(CU254,Anthro_Calc!C:P,4,FALSE)) / (VLOOKUP(CU254,Anthro_Calc!C:P,5,FALSE) - VLOOKUP(CU254,Anthro_Calc!C:P,4,FALSE)))</f>
        <v/>
      </c>
      <c r="CX254" s="119" t="str">
        <f>IF(ISBLANK(CQ254), "", 3 + (CQ254 -VLOOKUP(CU254,Anthro_Calc!C:P,10,FALSE)) / (VLOOKUP(CU254,Anthro_Calc!C:P,10,FALSE) - VLOOKUP(CU254,Anthro_Calc!C:P,9,FALSE)))</f>
        <v/>
      </c>
      <c r="CY254" s="128" t="str">
        <f t="shared" si="196"/>
        <v/>
      </c>
      <c r="CZ254" s="117" t="str">
        <f t="shared" si="197"/>
        <v/>
      </c>
      <c r="DA254" s="104" t="str">
        <f t="shared" si="198"/>
        <v/>
      </c>
      <c r="DB254" s="135"/>
    </row>
    <row r="255" spans="1:106" s="80" customFormat="1" ht="15" customHeight="1">
      <c r="A255" s="134">
        <f t="shared" si="150"/>
        <v>251</v>
      </c>
      <c r="B255" s="66"/>
      <c r="C255" s="66"/>
      <c r="D255" s="66"/>
      <c r="E255" s="66"/>
      <c r="F255" s="66"/>
      <c r="G255" s="66"/>
      <c r="H255" s="66"/>
      <c r="I255" s="66"/>
      <c r="J255" s="66"/>
      <c r="K255" s="66"/>
      <c r="L255" s="66"/>
      <c r="M255" s="71"/>
      <c r="N255" s="69" t="str">
        <f t="shared" ca="1" si="161"/>
        <v/>
      </c>
      <c r="O255" s="70"/>
      <c r="P255" s="70"/>
      <c r="Q255" s="71"/>
      <c r="R255" s="82"/>
      <c r="S255" s="72" t="str">
        <f t="shared" si="162"/>
        <v/>
      </c>
      <c r="T255" s="72" t="str">
        <f t="shared" si="163"/>
        <v/>
      </c>
      <c r="U255" s="72" t="str">
        <f t="shared" si="164"/>
        <v/>
      </c>
      <c r="V255" s="72" t="str">
        <f>IF(ISBLANK(R255), "", (POWER(R255/VLOOKUP(U255,Anthro_Calc!C:P,13,FALSE),VLOOKUP(U255,Anthro_Calc!C:P,12,FALSE))-1) / (VLOOKUP(U255,Anthro_Calc!C:P,14,FALSE)*VLOOKUP(U255,Anthro_Calc!C:P,12,FALSE)))</f>
        <v/>
      </c>
      <c r="W255" s="72" t="str">
        <f>IF(ISBLANK(R255), "", -3 + (R255 -VLOOKUP(U255,Anthro_Calc!C:P,4,FALSE)) / (VLOOKUP(U255,Anthro_Calc!C:P,5,FALSE) - VLOOKUP(U255,Anthro_Calc!C:P,4,FALSE)))</f>
        <v/>
      </c>
      <c r="X255" s="72" t="str">
        <f>IF(ISBLANK(R255), "", 3 + (R255 -VLOOKUP(U255,Anthro_Calc!C:P,10,FALSE)) / (VLOOKUP(U255,Anthro_Calc!C:P,10,FALSE) - VLOOKUP(U255,Anthro_Calc!C:P,9,FALSE)))</f>
        <v/>
      </c>
      <c r="Y255" s="120" t="str">
        <f t="shared" si="165"/>
        <v/>
      </c>
      <c r="Z255" s="117" t="str">
        <f t="shared" si="166"/>
        <v/>
      </c>
      <c r="AA255" s="104" t="str">
        <f t="shared" si="167"/>
        <v/>
      </c>
      <c r="AB255" s="71"/>
      <c r="AC255" s="74"/>
      <c r="AD255" s="78"/>
      <c r="AE255" s="75" t="str">
        <f t="shared" si="168"/>
        <v/>
      </c>
      <c r="AF255" s="72">
        <f t="shared" si="169"/>
        <v>0</v>
      </c>
      <c r="AG255" s="72">
        <f t="shared" si="170"/>
        <v>0</v>
      </c>
      <c r="AH255" s="72" t="str">
        <f t="shared" si="171"/>
        <v>0</v>
      </c>
      <c r="AI255" s="72" t="str">
        <f>IF(ISBLANK(AD255), "", (POWER(AD255/VLOOKUP(AH255,Anthro_Calc!C:P,13,FALSE),VLOOKUP(AH255,Anthro_Calc!C:P,12,FALSE))-1) / (VLOOKUP(AH255,Anthro_Calc!C:P,14,FALSE)*VLOOKUP(AH255,Anthro_Calc!C:P,12,FALSE)))</f>
        <v/>
      </c>
      <c r="AJ255" s="72" t="str">
        <f>IF(ISBLANK(AD255), "", -3 + (AD255 -VLOOKUP(AH255,Anthro_Calc!C:P,4,FALSE)) / (VLOOKUP(AH255,Anthro_Calc!C:P,5,FALSE) - VLOOKUP(AH255,Anthro_Calc!C:P,4,FALSE)))</f>
        <v/>
      </c>
      <c r="AK255" s="72" t="str">
        <f>IF(ISBLANK(AD255), "", 3 + (AD255 -VLOOKUP(AH255,Anthro_Calc!C:P,10,FALSE)) / (VLOOKUP(AH255,Anthro_Calc!C:P,10,FALSE) - VLOOKUP(AH255,Anthro_Calc!C:P,9,FALSE)))</f>
        <v/>
      </c>
      <c r="AL255" s="120" t="str">
        <f t="shared" si="172"/>
        <v/>
      </c>
      <c r="AM255" s="117" t="str">
        <f t="shared" si="173"/>
        <v/>
      </c>
      <c r="AN255" s="104" t="str">
        <f t="shared" si="174"/>
        <v/>
      </c>
      <c r="AO255" s="76" t="str">
        <f t="shared" si="151"/>
        <v/>
      </c>
      <c r="AP255" s="77"/>
      <c r="AQ255" s="77" t="str">
        <f t="shared" si="175"/>
        <v/>
      </c>
      <c r="AR255" s="71"/>
      <c r="AS255" s="74"/>
      <c r="AT255" s="82"/>
      <c r="AU255" s="75" t="str">
        <f t="shared" si="152"/>
        <v/>
      </c>
      <c r="AV255" s="72">
        <f t="shared" si="176"/>
        <v>0</v>
      </c>
      <c r="AW255" s="72">
        <f t="shared" si="177"/>
        <v>0</v>
      </c>
      <c r="AX255" s="72" t="str">
        <f t="shared" si="178"/>
        <v>0</v>
      </c>
      <c r="AY255" s="72" t="str">
        <f>IF(ISBLANK(AT255), "", (POWER(AT255/VLOOKUP(AX255,Anthro_Calc!C:P,13,FALSE),VLOOKUP(AX255,Anthro_Calc!C:P,12,FALSE))-1) / (VLOOKUP(AX255,Anthro_Calc!C:P,14,FALSE)*VLOOKUP(AX255,Anthro_Calc!C:P,12,FALSE)))</f>
        <v/>
      </c>
      <c r="AZ255" s="72" t="str">
        <f>IF(ISBLANK(AT255), "", -3 + (AT255 -VLOOKUP(AX255,Anthro_Calc!C:P,4,FALSE)) / (VLOOKUP(AX255,Anthro_Calc!C:P,5,FALSE) - VLOOKUP(AX255,Anthro_Calc!C:P,4,FALSE)))</f>
        <v/>
      </c>
      <c r="BA255" s="72" t="str">
        <f>IF(ISBLANK(AT255), "", 3 + (AT255 -VLOOKUP(AX255,Anthro_Calc!C:P,10,FALSE)) / (VLOOKUP(AX255,Anthro_Calc!C:P,10,FALSE) - VLOOKUP(AX255,Anthro_Calc!C:P,9,FALSE)))</f>
        <v/>
      </c>
      <c r="BB255" s="120" t="str">
        <f t="shared" si="179"/>
        <v/>
      </c>
      <c r="BC255" s="117" t="str">
        <f t="shared" si="180"/>
        <v/>
      </c>
      <c r="BD255" s="104" t="str">
        <f t="shared" si="153"/>
        <v/>
      </c>
      <c r="BE255" s="76" t="str">
        <f t="shared" si="154"/>
        <v/>
      </c>
      <c r="BF255" s="73" t="str">
        <f t="shared" si="181"/>
        <v/>
      </c>
      <c r="BG255" s="73" t="str">
        <f t="shared" si="155"/>
        <v/>
      </c>
      <c r="BH255" s="77"/>
      <c r="BI255" s="133"/>
      <c r="BJ255" s="71"/>
      <c r="BK255" s="74"/>
      <c r="BL255" s="78"/>
      <c r="BM255" s="75" t="str">
        <f t="shared" si="156"/>
        <v/>
      </c>
      <c r="BN255" s="72">
        <f t="shared" si="182"/>
        <v>0</v>
      </c>
      <c r="BO255" s="72">
        <f t="shared" si="199"/>
        <v>0</v>
      </c>
      <c r="BP255" s="72" t="str">
        <f t="shared" si="183"/>
        <v>0</v>
      </c>
      <c r="BQ255" s="72" t="str">
        <f>IF(ISBLANK(BL255), "", (POWER(BL255/VLOOKUP(BP255,Anthro_Calc!C:P,13,FALSE),VLOOKUP(BP255,Anthro_Calc!C:P,12,FALSE))-1) / (VLOOKUP(BP255,Anthro_Calc!C:P,14,FALSE)*VLOOKUP(BP255,Anthro_Calc!C:P,12,FALSE)))</f>
        <v/>
      </c>
      <c r="BR255" s="72" t="str">
        <f>IF(ISBLANK(BL255), "", -3 + (BL255 -VLOOKUP(BP255,Anthro_Calc!C:P,4,FALSE)) / (VLOOKUP(BP255,Anthro_Calc!C:P,5,FALSE) - VLOOKUP(BP255,Anthro_Calc!C:P,4,FALSE)))</f>
        <v/>
      </c>
      <c r="BS255" s="72" t="str">
        <f>IF(ISBLANK(BL255), "", 3 + (BL255 -VLOOKUP(BP255,Anthro_Calc!C:P,10,FALSE)) / (VLOOKUP(BP255,Anthro_Calc!C:P,10,FALSE) - VLOOKUP(BP255,Anthro_Calc!C:P,9,FALSE)))</f>
        <v/>
      </c>
      <c r="BT255" s="120" t="str">
        <f t="shared" si="184"/>
        <v/>
      </c>
      <c r="BU255" s="117" t="str">
        <f t="shared" si="185"/>
        <v/>
      </c>
      <c r="BV255" s="104" t="str">
        <f t="shared" si="186"/>
        <v/>
      </c>
      <c r="BW255" s="73" t="str">
        <f t="shared" si="157"/>
        <v/>
      </c>
      <c r="BX255" s="77"/>
      <c r="BY255" s="73" t="str">
        <f>IF(ISBLANK(BL255), "", VLOOKUP(Z255&amp;" "&amp;BV255&amp;" "&amp;BW255,Graduation_Criteria!$D$2:$E$34,2,FALSE))</f>
        <v/>
      </c>
      <c r="BZ255" s="73" t="str">
        <f t="shared" si="158"/>
        <v/>
      </c>
      <c r="CA255" s="71"/>
      <c r="CB255" s="74"/>
      <c r="CC255" s="74"/>
      <c r="CD255" s="115" t="str">
        <f t="shared" si="159"/>
        <v/>
      </c>
      <c r="CE255" s="79">
        <f t="shared" si="187"/>
        <v>0</v>
      </c>
      <c r="CF255" s="79">
        <f t="shared" si="188"/>
        <v>0</v>
      </c>
      <c r="CG255" s="79" t="str">
        <f t="shared" si="189"/>
        <v>0</v>
      </c>
      <c r="CH255" s="79" t="str">
        <f>IF(ISBLANK(CC255), "", (POWER(CC255/VLOOKUP(CG255,Anthro_Calc!C:P,13,FALSE),VLOOKUP(CG255,Anthro_Calc!C:P,12,FALSE))-1) / (VLOOKUP(CG255,Anthro_Calc!C:P,14,FALSE)*VLOOKUP(CG255,Anthro_Calc!C:P,12,FALSE)))</f>
        <v/>
      </c>
      <c r="CI255" s="79" t="str">
        <f>IF(ISBLANK(CC255), "", -3 + (CC255 -VLOOKUP(CG255,Anthro_Calc!C:P,4,FALSE)) / (VLOOKUP(CG255,Anthro_Calc!C:P,5,FALSE) - VLOOKUP(CG255,Anthro_Calc!C:P,4,FALSE)))</f>
        <v/>
      </c>
      <c r="CJ255" s="79" t="str">
        <f>IF(ISBLANK(CC255), "", 3 + (CC255 -VLOOKUP(CG255,Anthro_Calc!C:P,10,FALSE)) / (VLOOKUP(CG255,Anthro_Calc!C:P,10,FALSE) - VLOOKUP(CG255,Anthro_Calc!C:P,9,FALSE)))</f>
        <v/>
      </c>
      <c r="CK255" s="129" t="str">
        <f t="shared" si="190"/>
        <v/>
      </c>
      <c r="CL255" s="117" t="str">
        <f t="shared" si="191"/>
        <v/>
      </c>
      <c r="CM255" s="104" t="str">
        <f t="shared" si="192"/>
        <v/>
      </c>
      <c r="CN255" s="77"/>
      <c r="CO255" s="71"/>
      <c r="CP255" s="74"/>
      <c r="CQ255" s="74"/>
      <c r="CR255" s="118" t="str">
        <f t="shared" si="160"/>
        <v/>
      </c>
      <c r="CS255" s="119">
        <f t="shared" si="193"/>
        <v>0</v>
      </c>
      <c r="CT255" s="119">
        <f t="shared" si="194"/>
        <v>0</v>
      </c>
      <c r="CU255" s="119" t="str">
        <f t="shared" si="195"/>
        <v>0</v>
      </c>
      <c r="CV255" s="119" t="str">
        <f>IF(ISBLANK(CQ255), "", (POWER(CQ255/VLOOKUP(CU255,Anthro_Calc!C:P,13,FALSE),VLOOKUP(CU255,Anthro_Calc!C:P,12,FALSE))-1) / (VLOOKUP(CU255,Anthro_Calc!C:P,14,FALSE)*VLOOKUP(CU255,Anthro_Calc!C:P,12,FALSE)))</f>
        <v/>
      </c>
      <c r="CW255" s="119" t="str">
        <f>IF(ISBLANK(CQ255), "", -3 + (CQ255 -VLOOKUP(CU255,Anthro_Calc!C:P,4,FALSE)) / (VLOOKUP(CU255,Anthro_Calc!C:P,5,FALSE) - VLOOKUP(CU255,Anthro_Calc!C:P,4,FALSE)))</f>
        <v/>
      </c>
      <c r="CX255" s="119" t="str">
        <f>IF(ISBLANK(CQ255), "", 3 + (CQ255 -VLOOKUP(CU255,Anthro_Calc!C:P,10,FALSE)) / (VLOOKUP(CU255,Anthro_Calc!C:P,10,FALSE) - VLOOKUP(CU255,Anthro_Calc!C:P,9,FALSE)))</f>
        <v/>
      </c>
      <c r="CY255" s="128" t="str">
        <f t="shared" si="196"/>
        <v/>
      </c>
      <c r="CZ255" s="117" t="str">
        <f t="shared" si="197"/>
        <v/>
      </c>
      <c r="DA255" s="104" t="str">
        <f t="shared" si="198"/>
        <v/>
      </c>
      <c r="DB255" s="135"/>
    </row>
    <row r="256" spans="1:106" s="80" customFormat="1" ht="15" customHeight="1">
      <c r="A256" s="134">
        <f t="shared" si="150"/>
        <v>252</v>
      </c>
      <c r="B256" s="66"/>
      <c r="C256" s="66"/>
      <c r="D256" s="66"/>
      <c r="E256" s="66"/>
      <c r="F256" s="66"/>
      <c r="G256" s="66"/>
      <c r="H256" s="66"/>
      <c r="I256" s="66"/>
      <c r="J256" s="66"/>
      <c r="K256" s="66"/>
      <c r="L256" s="66"/>
      <c r="M256" s="71"/>
      <c r="N256" s="69" t="str">
        <f t="shared" ca="1" si="161"/>
        <v/>
      </c>
      <c r="O256" s="70"/>
      <c r="P256" s="70"/>
      <c r="Q256" s="71"/>
      <c r="R256" s="82"/>
      <c r="S256" s="72" t="str">
        <f t="shared" si="162"/>
        <v/>
      </c>
      <c r="T256" s="72" t="str">
        <f t="shared" si="163"/>
        <v/>
      </c>
      <c r="U256" s="72" t="str">
        <f t="shared" si="164"/>
        <v/>
      </c>
      <c r="V256" s="72" t="str">
        <f>IF(ISBLANK(R256), "", (POWER(R256/VLOOKUP(U256,Anthro_Calc!C:P,13,FALSE),VLOOKUP(U256,Anthro_Calc!C:P,12,FALSE))-1) / (VLOOKUP(U256,Anthro_Calc!C:P,14,FALSE)*VLOOKUP(U256,Anthro_Calc!C:P,12,FALSE)))</f>
        <v/>
      </c>
      <c r="W256" s="72" t="str">
        <f>IF(ISBLANK(R256), "", -3 + (R256 -VLOOKUP(U256,Anthro_Calc!C:P,4,FALSE)) / (VLOOKUP(U256,Anthro_Calc!C:P,5,FALSE) - VLOOKUP(U256,Anthro_Calc!C:P,4,FALSE)))</f>
        <v/>
      </c>
      <c r="X256" s="72" t="str">
        <f>IF(ISBLANK(R256), "", 3 + (R256 -VLOOKUP(U256,Anthro_Calc!C:P,10,FALSE)) / (VLOOKUP(U256,Anthro_Calc!C:P,10,FALSE) - VLOOKUP(U256,Anthro_Calc!C:P,9,FALSE)))</f>
        <v/>
      </c>
      <c r="Y256" s="120" t="str">
        <f t="shared" si="165"/>
        <v/>
      </c>
      <c r="Z256" s="117" t="str">
        <f t="shared" si="166"/>
        <v/>
      </c>
      <c r="AA256" s="104" t="str">
        <f t="shared" si="167"/>
        <v/>
      </c>
      <c r="AB256" s="71"/>
      <c r="AC256" s="74"/>
      <c r="AD256" s="78"/>
      <c r="AE256" s="75" t="str">
        <f t="shared" si="168"/>
        <v/>
      </c>
      <c r="AF256" s="72">
        <f t="shared" si="169"/>
        <v>0</v>
      </c>
      <c r="AG256" s="72">
        <f t="shared" si="170"/>
        <v>0</v>
      </c>
      <c r="AH256" s="72" t="str">
        <f t="shared" si="171"/>
        <v>0</v>
      </c>
      <c r="AI256" s="72" t="str">
        <f>IF(ISBLANK(AD256), "", (POWER(AD256/VLOOKUP(AH256,Anthro_Calc!C:P,13,FALSE),VLOOKUP(AH256,Anthro_Calc!C:P,12,FALSE))-1) / (VLOOKUP(AH256,Anthro_Calc!C:P,14,FALSE)*VLOOKUP(AH256,Anthro_Calc!C:P,12,FALSE)))</f>
        <v/>
      </c>
      <c r="AJ256" s="72" t="str">
        <f>IF(ISBLANK(AD256), "", -3 + (AD256 -VLOOKUP(AH256,Anthro_Calc!C:P,4,FALSE)) / (VLOOKUP(AH256,Anthro_Calc!C:P,5,FALSE) - VLOOKUP(AH256,Anthro_Calc!C:P,4,FALSE)))</f>
        <v/>
      </c>
      <c r="AK256" s="72" t="str">
        <f>IF(ISBLANK(AD256), "", 3 + (AD256 -VLOOKUP(AH256,Anthro_Calc!C:P,10,FALSE)) / (VLOOKUP(AH256,Anthro_Calc!C:P,10,FALSE) - VLOOKUP(AH256,Anthro_Calc!C:P,9,FALSE)))</f>
        <v/>
      </c>
      <c r="AL256" s="120" t="str">
        <f t="shared" si="172"/>
        <v/>
      </c>
      <c r="AM256" s="117" t="str">
        <f t="shared" si="173"/>
        <v/>
      </c>
      <c r="AN256" s="104" t="str">
        <f t="shared" si="174"/>
        <v/>
      </c>
      <c r="AO256" s="76" t="str">
        <f t="shared" si="151"/>
        <v/>
      </c>
      <c r="AP256" s="77"/>
      <c r="AQ256" s="77" t="str">
        <f t="shared" si="175"/>
        <v/>
      </c>
      <c r="AR256" s="71"/>
      <c r="AS256" s="74"/>
      <c r="AT256" s="82"/>
      <c r="AU256" s="75" t="str">
        <f t="shared" si="152"/>
        <v/>
      </c>
      <c r="AV256" s="72">
        <f t="shared" si="176"/>
        <v>0</v>
      </c>
      <c r="AW256" s="72">
        <f t="shared" si="177"/>
        <v>0</v>
      </c>
      <c r="AX256" s="72" t="str">
        <f t="shared" si="178"/>
        <v>0</v>
      </c>
      <c r="AY256" s="72" t="str">
        <f>IF(ISBLANK(AT256), "", (POWER(AT256/VLOOKUP(AX256,Anthro_Calc!C:P,13,FALSE),VLOOKUP(AX256,Anthro_Calc!C:P,12,FALSE))-1) / (VLOOKUP(AX256,Anthro_Calc!C:P,14,FALSE)*VLOOKUP(AX256,Anthro_Calc!C:P,12,FALSE)))</f>
        <v/>
      </c>
      <c r="AZ256" s="72" t="str">
        <f>IF(ISBLANK(AT256), "", -3 + (AT256 -VLOOKUP(AX256,Anthro_Calc!C:P,4,FALSE)) / (VLOOKUP(AX256,Anthro_Calc!C:P,5,FALSE) - VLOOKUP(AX256,Anthro_Calc!C:P,4,FALSE)))</f>
        <v/>
      </c>
      <c r="BA256" s="72" t="str">
        <f>IF(ISBLANK(AT256), "", 3 + (AT256 -VLOOKUP(AX256,Anthro_Calc!C:P,10,FALSE)) / (VLOOKUP(AX256,Anthro_Calc!C:P,10,FALSE) - VLOOKUP(AX256,Anthro_Calc!C:P,9,FALSE)))</f>
        <v/>
      </c>
      <c r="BB256" s="120" t="str">
        <f t="shared" si="179"/>
        <v/>
      </c>
      <c r="BC256" s="117" t="str">
        <f t="shared" si="180"/>
        <v/>
      </c>
      <c r="BD256" s="104" t="str">
        <f t="shared" si="153"/>
        <v/>
      </c>
      <c r="BE256" s="76" t="str">
        <f t="shared" si="154"/>
        <v/>
      </c>
      <c r="BF256" s="73" t="str">
        <f t="shared" si="181"/>
        <v/>
      </c>
      <c r="BG256" s="73" t="str">
        <f t="shared" si="155"/>
        <v/>
      </c>
      <c r="BH256" s="77"/>
      <c r="BI256" s="133"/>
      <c r="BJ256" s="71"/>
      <c r="BK256" s="74"/>
      <c r="BL256" s="78"/>
      <c r="BM256" s="75" t="str">
        <f t="shared" si="156"/>
        <v/>
      </c>
      <c r="BN256" s="72">
        <f t="shared" si="182"/>
        <v>0</v>
      </c>
      <c r="BO256" s="72">
        <f t="shared" si="199"/>
        <v>0</v>
      </c>
      <c r="BP256" s="72" t="str">
        <f t="shared" si="183"/>
        <v>0</v>
      </c>
      <c r="BQ256" s="72" t="str">
        <f>IF(ISBLANK(BL256), "", (POWER(BL256/VLOOKUP(BP256,Anthro_Calc!C:P,13,FALSE),VLOOKUP(BP256,Anthro_Calc!C:P,12,FALSE))-1) / (VLOOKUP(BP256,Anthro_Calc!C:P,14,FALSE)*VLOOKUP(BP256,Anthro_Calc!C:P,12,FALSE)))</f>
        <v/>
      </c>
      <c r="BR256" s="72" t="str">
        <f>IF(ISBLANK(BL256), "", -3 + (BL256 -VLOOKUP(BP256,Anthro_Calc!C:P,4,FALSE)) / (VLOOKUP(BP256,Anthro_Calc!C:P,5,FALSE) - VLOOKUP(BP256,Anthro_Calc!C:P,4,FALSE)))</f>
        <v/>
      </c>
      <c r="BS256" s="72" t="str">
        <f>IF(ISBLANK(BL256), "", 3 + (BL256 -VLOOKUP(BP256,Anthro_Calc!C:P,10,FALSE)) / (VLOOKUP(BP256,Anthro_Calc!C:P,10,FALSE) - VLOOKUP(BP256,Anthro_Calc!C:P,9,FALSE)))</f>
        <v/>
      </c>
      <c r="BT256" s="120" t="str">
        <f t="shared" si="184"/>
        <v/>
      </c>
      <c r="BU256" s="117" t="str">
        <f t="shared" si="185"/>
        <v/>
      </c>
      <c r="BV256" s="104" t="str">
        <f t="shared" si="186"/>
        <v/>
      </c>
      <c r="BW256" s="73" t="str">
        <f t="shared" si="157"/>
        <v/>
      </c>
      <c r="BX256" s="77"/>
      <c r="BY256" s="73" t="str">
        <f>IF(ISBLANK(BL256), "", VLOOKUP(Z256&amp;" "&amp;BV256&amp;" "&amp;BW256,Graduation_Criteria!$D$2:$E$34,2,FALSE))</f>
        <v/>
      </c>
      <c r="BZ256" s="73" t="str">
        <f t="shared" si="158"/>
        <v/>
      </c>
      <c r="CA256" s="71"/>
      <c r="CB256" s="74"/>
      <c r="CC256" s="74"/>
      <c r="CD256" s="115" t="str">
        <f t="shared" si="159"/>
        <v/>
      </c>
      <c r="CE256" s="79">
        <f t="shared" si="187"/>
        <v>0</v>
      </c>
      <c r="CF256" s="79">
        <f t="shared" si="188"/>
        <v>0</v>
      </c>
      <c r="CG256" s="79" t="str">
        <f t="shared" si="189"/>
        <v>0</v>
      </c>
      <c r="CH256" s="79" t="str">
        <f>IF(ISBLANK(CC256), "", (POWER(CC256/VLOOKUP(CG256,Anthro_Calc!C:P,13,FALSE),VLOOKUP(CG256,Anthro_Calc!C:P,12,FALSE))-1) / (VLOOKUP(CG256,Anthro_Calc!C:P,14,FALSE)*VLOOKUP(CG256,Anthro_Calc!C:P,12,FALSE)))</f>
        <v/>
      </c>
      <c r="CI256" s="79" t="str">
        <f>IF(ISBLANK(CC256), "", -3 + (CC256 -VLOOKUP(CG256,Anthro_Calc!C:P,4,FALSE)) / (VLOOKUP(CG256,Anthro_Calc!C:P,5,FALSE) - VLOOKUP(CG256,Anthro_Calc!C:P,4,FALSE)))</f>
        <v/>
      </c>
      <c r="CJ256" s="79" t="str">
        <f>IF(ISBLANK(CC256), "", 3 + (CC256 -VLOOKUP(CG256,Anthro_Calc!C:P,10,FALSE)) / (VLOOKUP(CG256,Anthro_Calc!C:P,10,FALSE) - VLOOKUP(CG256,Anthro_Calc!C:P,9,FALSE)))</f>
        <v/>
      </c>
      <c r="CK256" s="129" t="str">
        <f t="shared" si="190"/>
        <v/>
      </c>
      <c r="CL256" s="117" t="str">
        <f t="shared" si="191"/>
        <v/>
      </c>
      <c r="CM256" s="104" t="str">
        <f t="shared" si="192"/>
        <v/>
      </c>
      <c r="CN256" s="77"/>
      <c r="CO256" s="71"/>
      <c r="CP256" s="74"/>
      <c r="CQ256" s="74"/>
      <c r="CR256" s="118" t="str">
        <f t="shared" si="160"/>
        <v/>
      </c>
      <c r="CS256" s="119">
        <f t="shared" si="193"/>
        <v>0</v>
      </c>
      <c r="CT256" s="119">
        <f t="shared" si="194"/>
        <v>0</v>
      </c>
      <c r="CU256" s="119" t="str">
        <f t="shared" si="195"/>
        <v>0</v>
      </c>
      <c r="CV256" s="119" t="str">
        <f>IF(ISBLANK(CQ256), "", (POWER(CQ256/VLOOKUP(CU256,Anthro_Calc!C:P,13,FALSE),VLOOKUP(CU256,Anthro_Calc!C:P,12,FALSE))-1) / (VLOOKUP(CU256,Anthro_Calc!C:P,14,FALSE)*VLOOKUP(CU256,Anthro_Calc!C:P,12,FALSE)))</f>
        <v/>
      </c>
      <c r="CW256" s="119" t="str">
        <f>IF(ISBLANK(CQ256), "", -3 + (CQ256 -VLOOKUP(CU256,Anthro_Calc!C:P,4,FALSE)) / (VLOOKUP(CU256,Anthro_Calc!C:P,5,FALSE) - VLOOKUP(CU256,Anthro_Calc!C:P,4,FALSE)))</f>
        <v/>
      </c>
      <c r="CX256" s="119" t="str">
        <f>IF(ISBLANK(CQ256), "", 3 + (CQ256 -VLOOKUP(CU256,Anthro_Calc!C:P,10,FALSE)) / (VLOOKUP(CU256,Anthro_Calc!C:P,10,FALSE) - VLOOKUP(CU256,Anthro_Calc!C:P,9,FALSE)))</f>
        <v/>
      </c>
      <c r="CY256" s="128" t="str">
        <f t="shared" si="196"/>
        <v/>
      </c>
      <c r="CZ256" s="117" t="str">
        <f t="shared" si="197"/>
        <v/>
      </c>
      <c r="DA256" s="104" t="str">
        <f t="shared" si="198"/>
        <v/>
      </c>
      <c r="DB256" s="135"/>
    </row>
    <row r="257" spans="1:106" s="80" customFormat="1" ht="15" customHeight="1">
      <c r="A257" s="134">
        <f t="shared" si="150"/>
        <v>253</v>
      </c>
      <c r="B257" s="66"/>
      <c r="C257" s="66"/>
      <c r="D257" s="66"/>
      <c r="E257" s="66"/>
      <c r="F257" s="66"/>
      <c r="G257" s="66"/>
      <c r="H257" s="66"/>
      <c r="I257" s="66"/>
      <c r="J257" s="66"/>
      <c r="K257" s="66"/>
      <c r="L257" s="66"/>
      <c r="M257" s="71"/>
      <c r="N257" s="69" t="str">
        <f t="shared" ca="1" si="161"/>
        <v/>
      </c>
      <c r="O257" s="70"/>
      <c r="P257" s="70"/>
      <c r="Q257" s="71"/>
      <c r="R257" s="82"/>
      <c r="S257" s="72" t="str">
        <f t="shared" si="162"/>
        <v/>
      </c>
      <c r="T257" s="72" t="str">
        <f t="shared" si="163"/>
        <v/>
      </c>
      <c r="U257" s="72" t="str">
        <f t="shared" si="164"/>
        <v/>
      </c>
      <c r="V257" s="72" t="str">
        <f>IF(ISBLANK(R257), "", (POWER(R257/VLOOKUP(U257,Anthro_Calc!C:P,13,FALSE),VLOOKUP(U257,Anthro_Calc!C:P,12,FALSE))-1) / (VLOOKUP(U257,Anthro_Calc!C:P,14,FALSE)*VLOOKUP(U257,Anthro_Calc!C:P,12,FALSE)))</f>
        <v/>
      </c>
      <c r="W257" s="72" t="str">
        <f>IF(ISBLANK(R257), "", -3 + (R257 -VLOOKUP(U257,Anthro_Calc!C:P,4,FALSE)) / (VLOOKUP(U257,Anthro_Calc!C:P,5,FALSE) - VLOOKUP(U257,Anthro_Calc!C:P,4,FALSE)))</f>
        <v/>
      </c>
      <c r="X257" s="72" t="str">
        <f>IF(ISBLANK(R257), "", 3 + (R257 -VLOOKUP(U257,Anthro_Calc!C:P,10,FALSE)) / (VLOOKUP(U257,Anthro_Calc!C:P,10,FALSE) - VLOOKUP(U257,Anthro_Calc!C:P,9,FALSE)))</f>
        <v/>
      </c>
      <c r="Y257" s="120" t="str">
        <f t="shared" si="165"/>
        <v/>
      </c>
      <c r="Z257" s="117" t="str">
        <f t="shared" si="166"/>
        <v/>
      </c>
      <c r="AA257" s="104" t="str">
        <f t="shared" si="167"/>
        <v/>
      </c>
      <c r="AB257" s="71"/>
      <c r="AC257" s="74"/>
      <c r="AD257" s="78"/>
      <c r="AE257" s="75" t="str">
        <f t="shared" si="168"/>
        <v/>
      </c>
      <c r="AF257" s="72">
        <f t="shared" si="169"/>
        <v>0</v>
      </c>
      <c r="AG257" s="72">
        <f t="shared" si="170"/>
        <v>0</v>
      </c>
      <c r="AH257" s="72" t="str">
        <f t="shared" si="171"/>
        <v>0</v>
      </c>
      <c r="AI257" s="72" t="str">
        <f>IF(ISBLANK(AD257), "", (POWER(AD257/VLOOKUP(AH257,Anthro_Calc!C:P,13,FALSE),VLOOKUP(AH257,Anthro_Calc!C:P,12,FALSE))-1) / (VLOOKUP(AH257,Anthro_Calc!C:P,14,FALSE)*VLOOKUP(AH257,Anthro_Calc!C:P,12,FALSE)))</f>
        <v/>
      </c>
      <c r="AJ257" s="72" t="str">
        <f>IF(ISBLANK(AD257), "", -3 + (AD257 -VLOOKUP(AH257,Anthro_Calc!C:P,4,FALSE)) / (VLOOKUP(AH257,Anthro_Calc!C:P,5,FALSE) - VLOOKUP(AH257,Anthro_Calc!C:P,4,FALSE)))</f>
        <v/>
      </c>
      <c r="AK257" s="72" t="str">
        <f>IF(ISBLANK(AD257), "", 3 + (AD257 -VLOOKUP(AH257,Anthro_Calc!C:P,10,FALSE)) / (VLOOKUP(AH257,Anthro_Calc!C:P,10,FALSE) - VLOOKUP(AH257,Anthro_Calc!C:P,9,FALSE)))</f>
        <v/>
      </c>
      <c r="AL257" s="120" t="str">
        <f t="shared" si="172"/>
        <v/>
      </c>
      <c r="AM257" s="117" t="str">
        <f t="shared" si="173"/>
        <v/>
      </c>
      <c r="AN257" s="104" t="str">
        <f t="shared" si="174"/>
        <v/>
      </c>
      <c r="AO257" s="76" t="str">
        <f t="shared" si="151"/>
        <v/>
      </c>
      <c r="AP257" s="77"/>
      <c r="AQ257" s="77" t="str">
        <f t="shared" si="175"/>
        <v/>
      </c>
      <c r="AR257" s="71"/>
      <c r="AS257" s="74"/>
      <c r="AT257" s="82"/>
      <c r="AU257" s="75" t="str">
        <f t="shared" si="152"/>
        <v/>
      </c>
      <c r="AV257" s="72">
        <f t="shared" si="176"/>
        <v>0</v>
      </c>
      <c r="AW257" s="72">
        <f t="shared" si="177"/>
        <v>0</v>
      </c>
      <c r="AX257" s="72" t="str">
        <f t="shared" si="178"/>
        <v>0</v>
      </c>
      <c r="AY257" s="72" t="str">
        <f>IF(ISBLANK(AT257), "", (POWER(AT257/VLOOKUP(AX257,Anthro_Calc!C:P,13,FALSE),VLOOKUP(AX257,Anthro_Calc!C:P,12,FALSE))-1) / (VLOOKUP(AX257,Anthro_Calc!C:P,14,FALSE)*VLOOKUP(AX257,Anthro_Calc!C:P,12,FALSE)))</f>
        <v/>
      </c>
      <c r="AZ257" s="72" t="str">
        <f>IF(ISBLANK(AT257), "", -3 + (AT257 -VLOOKUP(AX257,Anthro_Calc!C:P,4,FALSE)) / (VLOOKUP(AX257,Anthro_Calc!C:P,5,FALSE) - VLOOKUP(AX257,Anthro_Calc!C:P,4,FALSE)))</f>
        <v/>
      </c>
      <c r="BA257" s="72" t="str">
        <f>IF(ISBLANK(AT257), "", 3 + (AT257 -VLOOKUP(AX257,Anthro_Calc!C:P,10,FALSE)) / (VLOOKUP(AX257,Anthro_Calc!C:P,10,FALSE) - VLOOKUP(AX257,Anthro_Calc!C:P,9,FALSE)))</f>
        <v/>
      </c>
      <c r="BB257" s="120" t="str">
        <f t="shared" si="179"/>
        <v/>
      </c>
      <c r="BC257" s="117" t="str">
        <f t="shared" si="180"/>
        <v/>
      </c>
      <c r="BD257" s="104" t="str">
        <f t="shared" si="153"/>
        <v/>
      </c>
      <c r="BE257" s="76" t="str">
        <f t="shared" si="154"/>
        <v/>
      </c>
      <c r="BF257" s="73" t="str">
        <f t="shared" si="181"/>
        <v/>
      </c>
      <c r="BG257" s="73" t="str">
        <f t="shared" si="155"/>
        <v/>
      </c>
      <c r="BH257" s="77"/>
      <c r="BI257" s="133"/>
      <c r="BJ257" s="71"/>
      <c r="BK257" s="74"/>
      <c r="BL257" s="78"/>
      <c r="BM257" s="75" t="str">
        <f t="shared" si="156"/>
        <v/>
      </c>
      <c r="BN257" s="72">
        <f t="shared" si="182"/>
        <v>0</v>
      </c>
      <c r="BO257" s="72">
        <f t="shared" si="199"/>
        <v>0</v>
      </c>
      <c r="BP257" s="72" t="str">
        <f t="shared" si="183"/>
        <v>0</v>
      </c>
      <c r="BQ257" s="72" t="str">
        <f>IF(ISBLANK(BL257), "", (POWER(BL257/VLOOKUP(BP257,Anthro_Calc!C:P,13,FALSE),VLOOKUP(BP257,Anthro_Calc!C:P,12,FALSE))-1) / (VLOOKUP(BP257,Anthro_Calc!C:P,14,FALSE)*VLOOKUP(BP257,Anthro_Calc!C:P,12,FALSE)))</f>
        <v/>
      </c>
      <c r="BR257" s="72" t="str">
        <f>IF(ISBLANK(BL257), "", -3 + (BL257 -VLOOKUP(BP257,Anthro_Calc!C:P,4,FALSE)) / (VLOOKUP(BP257,Anthro_Calc!C:P,5,FALSE) - VLOOKUP(BP257,Anthro_Calc!C:P,4,FALSE)))</f>
        <v/>
      </c>
      <c r="BS257" s="72" t="str">
        <f>IF(ISBLANK(BL257), "", 3 + (BL257 -VLOOKUP(BP257,Anthro_Calc!C:P,10,FALSE)) / (VLOOKUP(BP257,Anthro_Calc!C:P,10,FALSE) - VLOOKUP(BP257,Anthro_Calc!C:P,9,FALSE)))</f>
        <v/>
      </c>
      <c r="BT257" s="120" t="str">
        <f t="shared" si="184"/>
        <v/>
      </c>
      <c r="BU257" s="117" t="str">
        <f t="shared" si="185"/>
        <v/>
      </c>
      <c r="BV257" s="104" t="str">
        <f t="shared" si="186"/>
        <v/>
      </c>
      <c r="BW257" s="73" t="str">
        <f t="shared" si="157"/>
        <v/>
      </c>
      <c r="BX257" s="77"/>
      <c r="BY257" s="73" t="str">
        <f>IF(ISBLANK(BL257), "", VLOOKUP(Z257&amp;" "&amp;BV257&amp;" "&amp;BW257,Graduation_Criteria!$D$2:$E$34,2,FALSE))</f>
        <v/>
      </c>
      <c r="BZ257" s="73" t="str">
        <f t="shared" si="158"/>
        <v/>
      </c>
      <c r="CA257" s="71"/>
      <c r="CB257" s="74"/>
      <c r="CC257" s="74"/>
      <c r="CD257" s="115" t="str">
        <f t="shared" si="159"/>
        <v/>
      </c>
      <c r="CE257" s="79">
        <f t="shared" si="187"/>
        <v>0</v>
      </c>
      <c r="CF257" s="79">
        <f t="shared" si="188"/>
        <v>0</v>
      </c>
      <c r="CG257" s="79" t="str">
        <f t="shared" si="189"/>
        <v>0</v>
      </c>
      <c r="CH257" s="79" t="str">
        <f>IF(ISBLANK(CC257), "", (POWER(CC257/VLOOKUP(CG257,Anthro_Calc!C:P,13,FALSE),VLOOKUP(CG257,Anthro_Calc!C:P,12,FALSE))-1) / (VLOOKUP(CG257,Anthro_Calc!C:P,14,FALSE)*VLOOKUP(CG257,Anthro_Calc!C:P,12,FALSE)))</f>
        <v/>
      </c>
      <c r="CI257" s="79" t="str">
        <f>IF(ISBLANK(CC257), "", -3 + (CC257 -VLOOKUP(CG257,Anthro_Calc!C:P,4,FALSE)) / (VLOOKUP(CG257,Anthro_Calc!C:P,5,FALSE) - VLOOKUP(CG257,Anthro_Calc!C:P,4,FALSE)))</f>
        <v/>
      </c>
      <c r="CJ257" s="79" t="str">
        <f>IF(ISBLANK(CC257), "", 3 + (CC257 -VLOOKUP(CG257,Anthro_Calc!C:P,10,FALSE)) / (VLOOKUP(CG257,Anthro_Calc!C:P,10,FALSE) - VLOOKUP(CG257,Anthro_Calc!C:P,9,FALSE)))</f>
        <v/>
      </c>
      <c r="CK257" s="129" t="str">
        <f t="shared" si="190"/>
        <v/>
      </c>
      <c r="CL257" s="117" t="str">
        <f t="shared" si="191"/>
        <v/>
      </c>
      <c r="CM257" s="104" t="str">
        <f t="shared" si="192"/>
        <v/>
      </c>
      <c r="CN257" s="77"/>
      <c r="CO257" s="71"/>
      <c r="CP257" s="74"/>
      <c r="CQ257" s="74"/>
      <c r="CR257" s="118" t="str">
        <f t="shared" si="160"/>
        <v/>
      </c>
      <c r="CS257" s="119">
        <f t="shared" si="193"/>
        <v>0</v>
      </c>
      <c r="CT257" s="119">
        <f t="shared" si="194"/>
        <v>0</v>
      </c>
      <c r="CU257" s="119" t="str">
        <f t="shared" si="195"/>
        <v>0</v>
      </c>
      <c r="CV257" s="119" t="str">
        <f>IF(ISBLANK(CQ257), "", (POWER(CQ257/VLOOKUP(CU257,Anthro_Calc!C:P,13,FALSE),VLOOKUP(CU257,Anthro_Calc!C:P,12,FALSE))-1) / (VLOOKUP(CU257,Anthro_Calc!C:P,14,FALSE)*VLOOKUP(CU257,Anthro_Calc!C:P,12,FALSE)))</f>
        <v/>
      </c>
      <c r="CW257" s="119" t="str">
        <f>IF(ISBLANK(CQ257), "", -3 + (CQ257 -VLOOKUP(CU257,Anthro_Calc!C:P,4,FALSE)) / (VLOOKUP(CU257,Anthro_Calc!C:P,5,FALSE) - VLOOKUP(CU257,Anthro_Calc!C:P,4,FALSE)))</f>
        <v/>
      </c>
      <c r="CX257" s="119" t="str">
        <f>IF(ISBLANK(CQ257), "", 3 + (CQ257 -VLOOKUP(CU257,Anthro_Calc!C:P,10,FALSE)) / (VLOOKUP(CU257,Anthro_Calc!C:P,10,FALSE) - VLOOKUP(CU257,Anthro_Calc!C:P,9,FALSE)))</f>
        <v/>
      </c>
      <c r="CY257" s="128" t="str">
        <f t="shared" si="196"/>
        <v/>
      </c>
      <c r="CZ257" s="117" t="str">
        <f t="shared" si="197"/>
        <v/>
      </c>
      <c r="DA257" s="104" t="str">
        <f t="shared" si="198"/>
        <v/>
      </c>
      <c r="DB257" s="135"/>
    </row>
    <row r="258" spans="1:106" s="80" customFormat="1" ht="15" customHeight="1">
      <c r="A258" s="134">
        <f t="shared" si="150"/>
        <v>254</v>
      </c>
      <c r="B258" s="66"/>
      <c r="C258" s="66"/>
      <c r="D258" s="66"/>
      <c r="E258" s="66"/>
      <c r="F258" s="66"/>
      <c r="G258" s="66"/>
      <c r="H258" s="66"/>
      <c r="I258" s="66"/>
      <c r="J258" s="66"/>
      <c r="K258" s="66"/>
      <c r="L258" s="66"/>
      <c r="M258" s="71"/>
      <c r="N258" s="69" t="str">
        <f t="shared" ca="1" si="161"/>
        <v/>
      </c>
      <c r="O258" s="70"/>
      <c r="P258" s="70"/>
      <c r="Q258" s="71"/>
      <c r="R258" s="82"/>
      <c r="S258" s="72" t="str">
        <f t="shared" si="162"/>
        <v/>
      </c>
      <c r="T258" s="72" t="str">
        <f t="shared" si="163"/>
        <v/>
      </c>
      <c r="U258" s="72" t="str">
        <f t="shared" si="164"/>
        <v/>
      </c>
      <c r="V258" s="72" t="str">
        <f>IF(ISBLANK(R258), "", (POWER(R258/VLOOKUP(U258,Anthro_Calc!C:P,13,FALSE),VLOOKUP(U258,Anthro_Calc!C:P,12,FALSE))-1) / (VLOOKUP(U258,Anthro_Calc!C:P,14,FALSE)*VLOOKUP(U258,Anthro_Calc!C:P,12,FALSE)))</f>
        <v/>
      </c>
      <c r="W258" s="72" t="str">
        <f>IF(ISBLANK(R258), "", -3 + (R258 -VLOOKUP(U258,Anthro_Calc!C:P,4,FALSE)) / (VLOOKUP(U258,Anthro_Calc!C:P,5,FALSE) - VLOOKUP(U258,Anthro_Calc!C:P,4,FALSE)))</f>
        <v/>
      </c>
      <c r="X258" s="72" t="str">
        <f>IF(ISBLANK(R258), "", 3 + (R258 -VLOOKUP(U258,Anthro_Calc!C:P,10,FALSE)) / (VLOOKUP(U258,Anthro_Calc!C:P,10,FALSE) - VLOOKUP(U258,Anthro_Calc!C:P,9,FALSE)))</f>
        <v/>
      </c>
      <c r="Y258" s="120" t="str">
        <f t="shared" si="165"/>
        <v/>
      </c>
      <c r="Z258" s="117" t="str">
        <f t="shared" si="166"/>
        <v/>
      </c>
      <c r="AA258" s="104" t="str">
        <f t="shared" si="167"/>
        <v/>
      </c>
      <c r="AB258" s="71"/>
      <c r="AC258" s="74"/>
      <c r="AD258" s="78"/>
      <c r="AE258" s="75" t="str">
        <f t="shared" si="168"/>
        <v/>
      </c>
      <c r="AF258" s="72">
        <f t="shared" si="169"/>
        <v>0</v>
      </c>
      <c r="AG258" s="72">
        <f t="shared" si="170"/>
        <v>0</v>
      </c>
      <c r="AH258" s="72" t="str">
        <f t="shared" si="171"/>
        <v>0</v>
      </c>
      <c r="AI258" s="72" t="str">
        <f>IF(ISBLANK(AD258), "", (POWER(AD258/VLOOKUP(AH258,Anthro_Calc!C:P,13,FALSE),VLOOKUP(AH258,Anthro_Calc!C:P,12,FALSE))-1) / (VLOOKUP(AH258,Anthro_Calc!C:P,14,FALSE)*VLOOKUP(AH258,Anthro_Calc!C:P,12,FALSE)))</f>
        <v/>
      </c>
      <c r="AJ258" s="72" t="str">
        <f>IF(ISBLANK(AD258), "", -3 + (AD258 -VLOOKUP(AH258,Anthro_Calc!C:P,4,FALSE)) / (VLOOKUP(AH258,Anthro_Calc!C:P,5,FALSE) - VLOOKUP(AH258,Anthro_Calc!C:P,4,FALSE)))</f>
        <v/>
      </c>
      <c r="AK258" s="72" t="str">
        <f>IF(ISBLANK(AD258), "", 3 + (AD258 -VLOOKUP(AH258,Anthro_Calc!C:P,10,FALSE)) / (VLOOKUP(AH258,Anthro_Calc!C:P,10,FALSE) - VLOOKUP(AH258,Anthro_Calc!C:P,9,FALSE)))</f>
        <v/>
      </c>
      <c r="AL258" s="120" t="str">
        <f t="shared" si="172"/>
        <v/>
      </c>
      <c r="AM258" s="117" t="str">
        <f t="shared" si="173"/>
        <v/>
      </c>
      <c r="AN258" s="104" t="str">
        <f t="shared" si="174"/>
        <v/>
      </c>
      <c r="AO258" s="76" t="str">
        <f t="shared" si="151"/>
        <v/>
      </c>
      <c r="AP258" s="77"/>
      <c r="AQ258" s="77" t="str">
        <f t="shared" si="175"/>
        <v/>
      </c>
      <c r="AR258" s="71"/>
      <c r="AS258" s="74"/>
      <c r="AT258" s="82"/>
      <c r="AU258" s="75" t="str">
        <f t="shared" si="152"/>
        <v/>
      </c>
      <c r="AV258" s="72">
        <f t="shared" si="176"/>
        <v>0</v>
      </c>
      <c r="AW258" s="72">
        <f t="shared" si="177"/>
        <v>0</v>
      </c>
      <c r="AX258" s="72" t="str">
        <f t="shared" si="178"/>
        <v>0</v>
      </c>
      <c r="AY258" s="72" t="str">
        <f>IF(ISBLANK(AT258), "", (POWER(AT258/VLOOKUP(AX258,Anthro_Calc!C:P,13,FALSE),VLOOKUP(AX258,Anthro_Calc!C:P,12,FALSE))-1) / (VLOOKUP(AX258,Anthro_Calc!C:P,14,FALSE)*VLOOKUP(AX258,Anthro_Calc!C:P,12,FALSE)))</f>
        <v/>
      </c>
      <c r="AZ258" s="72" t="str">
        <f>IF(ISBLANK(AT258), "", -3 + (AT258 -VLOOKUP(AX258,Anthro_Calc!C:P,4,FALSE)) / (VLOOKUP(AX258,Anthro_Calc!C:P,5,FALSE) - VLOOKUP(AX258,Anthro_Calc!C:P,4,FALSE)))</f>
        <v/>
      </c>
      <c r="BA258" s="72" t="str">
        <f>IF(ISBLANK(AT258), "", 3 + (AT258 -VLOOKUP(AX258,Anthro_Calc!C:P,10,FALSE)) / (VLOOKUP(AX258,Anthro_Calc!C:P,10,FALSE) - VLOOKUP(AX258,Anthro_Calc!C:P,9,FALSE)))</f>
        <v/>
      </c>
      <c r="BB258" s="120" t="str">
        <f t="shared" si="179"/>
        <v/>
      </c>
      <c r="BC258" s="117" t="str">
        <f t="shared" si="180"/>
        <v/>
      </c>
      <c r="BD258" s="104" t="str">
        <f t="shared" si="153"/>
        <v/>
      </c>
      <c r="BE258" s="76" t="str">
        <f t="shared" si="154"/>
        <v/>
      </c>
      <c r="BF258" s="73" t="str">
        <f t="shared" si="181"/>
        <v/>
      </c>
      <c r="BG258" s="73" t="str">
        <f t="shared" si="155"/>
        <v/>
      </c>
      <c r="BH258" s="77"/>
      <c r="BI258" s="133"/>
      <c r="BJ258" s="71"/>
      <c r="BK258" s="74"/>
      <c r="BL258" s="78"/>
      <c r="BM258" s="75" t="str">
        <f t="shared" si="156"/>
        <v/>
      </c>
      <c r="BN258" s="72">
        <f t="shared" si="182"/>
        <v>0</v>
      </c>
      <c r="BO258" s="72">
        <f t="shared" si="199"/>
        <v>0</v>
      </c>
      <c r="BP258" s="72" t="str">
        <f t="shared" si="183"/>
        <v>0</v>
      </c>
      <c r="BQ258" s="72" t="str">
        <f>IF(ISBLANK(BL258), "", (POWER(BL258/VLOOKUP(BP258,Anthro_Calc!C:P,13,FALSE),VLOOKUP(BP258,Anthro_Calc!C:P,12,FALSE))-1) / (VLOOKUP(BP258,Anthro_Calc!C:P,14,FALSE)*VLOOKUP(BP258,Anthro_Calc!C:P,12,FALSE)))</f>
        <v/>
      </c>
      <c r="BR258" s="72" t="str">
        <f>IF(ISBLANK(BL258), "", -3 + (BL258 -VLOOKUP(BP258,Anthro_Calc!C:P,4,FALSE)) / (VLOOKUP(BP258,Anthro_Calc!C:P,5,FALSE) - VLOOKUP(BP258,Anthro_Calc!C:P,4,FALSE)))</f>
        <v/>
      </c>
      <c r="BS258" s="72" t="str">
        <f>IF(ISBLANK(BL258), "", 3 + (BL258 -VLOOKUP(BP258,Anthro_Calc!C:P,10,FALSE)) / (VLOOKUP(BP258,Anthro_Calc!C:P,10,FALSE) - VLOOKUP(BP258,Anthro_Calc!C:P,9,FALSE)))</f>
        <v/>
      </c>
      <c r="BT258" s="120" t="str">
        <f t="shared" si="184"/>
        <v/>
      </c>
      <c r="BU258" s="117" t="str">
        <f t="shared" si="185"/>
        <v/>
      </c>
      <c r="BV258" s="104" t="str">
        <f t="shared" si="186"/>
        <v/>
      </c>
      <c r="BW258" s="73" t="str">
        <f t="shared" si="157"/>
        <v/>
      </c>
      <c r="BX258" s="77"/>
      <c r="BY258" s="73" t="str">
        <f>IF(ISBLANK(BL258), "", VLOOKUP(Z258&amp;" "&amp;BV258&amp;" "&amp;BW258,Graduation_Criteria!$D$2:$E$34,2,FALSE))</f>
        <v/>
      </c>
      <c r="BZ258" s="73" t="str">
        <f t="shared" si="158"/>
        <v/>
      </c>
      <c r="CA258" s="71"/>
      <c r="CB258" s="74"/>
      <c r="CC258" s="74"/>
      <c r="CD258" s="115" t="str">
        <f t="shared" si="159"/>
        <v/>
      </c>
      <c r="CE258" s="79">
        <f t="shared" si="187"/>
        <v>0</v>
      </c>
      <c r="CF258" s="79">
        <f t="shared" si="188"/>
        <v>0</v>
      </c>
      <c r="CG258" s="79" t="str">
        <f t="shared" si="189"/>
        <v>0</v>
      </c>
      <c r="CH258" s="79" t="str">
        <f>IF(ISBLANK(CC258), "", (POWER(CC258/VLOOKUP(CG258,Anthro_Calc!C:P,13,FALSE),VLOOKUP(CG258,Anthro_Calc!C:P,12,FALSE))-1) / (VLOOKUP(CG258,Anthro_Calc!C:P,14,FALSE)*VLOOKUP(CG258,Anthro_Calc!C:P,12,FALSE)))</f>
        <v/>
      </c>
      <c r="CI258" s="79" t="str">
        <f>IF(ISBLANK(CC258), "", -3 + (CC258 -VLOOKUP(CG258,Anthro_Calc!C:P,4,FALSE)) / (VLOOKUP(CG258,Anthro_Calc!C:P,5,FALSE) - VLOOKUP(CG258,Anthro_Calc!C:P,4,FALSE)))</f>
        <v/>
      </c>
      <c r="CJ258" s="79" t="str">
        <f>IF(ISBLANK(CC258), "", 3 + (CC258 -VLOOKUP(CG258,Anthro_Calc!C:P,10,FALSE)) / (VLOOKUP(CG258,Anthro_Calc!C:P,10,FALSE) - VLOOKUP(CG258,Anthro_Calc!C:P,9,FALSE)))</f>
        <v/>
      </c>
      <c r="CK258" s="129" t="str">
        <f t="shared" si="190"/>
        <v/>
      </c>
      <c r="CL258" s="117" t="str">
        <f t="shared" si="191"/>
        <v/>
      </c>
      <c r="CM258" s="104" t="str">
        <f t="shared" si="192"/>
        <v/>
      </c>
      <c r="CN258" s="77"/>
      <c r="CO258" s="71"/>
      <c r="CP258" s="74"/>
      <c r="CQ258" s="74"/>
      <c r="CR258" s="118" t="str">
        <f t="shared" si="160"/>
        <v/>
      </c>
      <c r="CS258" s="119">
        <f t="shared" si="193"/>
        <v>0</v>
      </c>
      <c r="CT258" s="119">
        <f t="shared" si="194"/>
        <v>0</v>
      </c>
      <c r="CU258" s="119" t="str">
        <f t="shared" si="195"/>
        <v>0</v>
      </c>
      <c r="CV258" s="119" t="str">
        <f>IF(ISBLANK(CQ258), "", (POWER(CQ258/VLOOKUP(CU258,Anthro_Calc!C:P,13,FALSE),VLOOKUP(CU258,Anthro_Calc!C:P,12,FALSE))-1) / (VLOOKUP(CU258,Anthro_Calc!C:P,14,FALSE)*VLOOKUP(CU258,Anthro_Calc!C:P,12,FALSE)))</f>
        <v/>
      </c>
      <c r="CW258" s="119" t="str">
        <f>IF(ISBLANK(CQ258), "", -3 + (CQ258 -VLOOKUP(CU258,Anthro_Calc!C:P,4,FALSE)) / (VLOOKUP(CU258,Anthro_Calc!C:P,5,FALSE) - VLOOKUP(CU258,Anthro_Calc!C:P,4,FALSE)))</f>
        <v/>
      </c>
      <c r="CX258" s="119" t="str">
        <f>IF(ISBLANK(CQ258), "", 3 + (CQ258 -VLOOKUP(CU258,Anthro_Calc!C:P,10,FALSE)) / (VLOOKUP(CU258,Anthro_Calc!C:P,10,FALSE) - VLOOKUP(CU258,Anthro_Calc!C:P,9,FALSE)))</f>
        <v/>
      </c>
      <c r="CY258" s="128" t="str">
        <f t="shared" si="196"/>
        <v/>
      </c>
      <c r="CZ258" s="117" t="str">
        <f t="shared" si="197"/>
        <v/>
      </c>
      <c r="DA258" s="104" t="str">
        <f t="shared" si="198"/>
        <v/>
      </c>
      <c r="DB258" s="135"/>
    </row>
    <row r="259" spans="1:106" s="80" customFormat="1" ht="15" customHeight="1">
      <c r="A259" s="134">
        <f t="shared" si="150"/>
        <v>255</v>
      </c>
      <c r="B259" s="66"/>
      <c r="C259" s="66"/>
      <c r="D259" s="66"/>
      <c r="E259" s="66"/>
      <c r="F259" s="66"/>
      <c r="G259" s="66"/>
      <c r="H259" s="66"/>
      <c r="I259" s="66"/>
      <c r="J259" s="66"/>
      <c r="K259" s="66"/>
      <c r="L259" s="66"/>
      <c r="M259" s="71"/>
      <c r="N259" s="69" t="str">
        <f t="shared" ca="1" si="161"/>
        <v/>
      </c>
      <c r="O259" s="70"/>
      <c r="P259" s="70"/>
      <c r="Q259" s="71"/>
      <c r="R259" s="82"/>
      <c r="S259" s="72" t="str">
        <f t="shared" si="162"/>
        <v/>
      </c>
      <c r="T259" s="72" t="str">
        <f t="shared" si="163"/>
        <v/>
      </c>
      <c r="U259" s="72" t="str">
        <f t="shared" si="164"/>
        <v/>
      </c>
      <c r="V259" s="72" t="str">
        <f>IF(ISBLANK(R259), "", (POWER(R259/VLOOKUP(U259,Anthro_Calc!C:P,13,FALSE),VLOOKUP(U259,Anthro_Calc!C:P,12,FALSE))-1) / (VLOOKUP(U259,Anthro_Calc!C:P,14,FALSE)*VLOOKUP(U259,Anthro_Calc!C:P,12,FALSE)))</f>
        <v/>
      </c>
      <c r="W259" s="72" t="str">
        <f>IF(ISBLANK(R259), "", -3 + (R259 -VLOOKUP(U259,Anthro_Calc!C:P,4,FALSE)) / (VLOOKUP(U259,Anthro_Calc!C:P,5,FALSE) - VLOOKUP(U259,Anthro_Calc!C:P,4,FALSE)))</f>
        <v/>
      </c>
      <c r="X259" s="72" t="str">
        <f>IF(ISBLANK(R259), "", 3 + (R259 -VLOOKUP(U259,Anthro_Calc!C:P,10,FALSE)) / (VLOOKUP(U259,Anthro_Calc!C:P,10,FALSE) - VLOOKUP(U259,Anthro_Calc!C:P,9,FALSE)))</f>
        <v/>
      </c>
      <c r="Y259" s="120" t="str">
        <f t="shared" si="165"/>
        <v/>
      </c>
      <c r="Z259" s="117" t="str">
        <f t="shared" si="166"/>
        <v/>
      </c>
      <c r="AA259" s="104" t="str">
        <f t="shared" si="167"/>
        <v/>
      </c>
      <c r="AB259" s="71"/>
      <c r="AC259" s="74"/>
      <c r="AD259" s="78"/>
      <c r="AE259" s="75" t="str">
        <f t="shared" si="168"/>
        <v/>
      </c>
      <c r="AF259" s="72">
        <f t="shared" si="169"/>
        <v>0</v>
      </c>
      <c r="AG259" s="72">
        <f t="shared" si="170"/>
        <v>0</v>
      </c>
      <c r="AH259" s="72" t="str">
        <f t="shared" si="171"/>
        <v>0</v>
      </c>
      <c r="AI259" s="72" t="str">
        <f>IF(ISBLANK(AD259), "", (POWER(AD259/VLOOKUP(AH259,Anthro_Calc!C:P,13,FALSE),VLOOKUP(AH259,Anthro_Calc!C:P,12,FALSE))-1) / (VLOOKUP(AH259,Anthro_Calc!C:P,14,FALSE)*VLOOKUP(AH259,Anthro_Calc!C:P,12,FALSE)))</f>
        <v/>
      </c>
      <c r="AJ259" s="72" t="str">
        <f>IF(ISBLANK(AD259), "", -3 + (AD259 -VLOOKUP(AH259,Anthro_Calc!C:P,4,FALSE)) / (VLOOKUP(AH259,Anthro_Calc!C:P,5,FALSE) - VLOOKUP(AH259,Anthro_Calc!C:P,4,FALSE)))</f>
        <v/>
      </c>
      <c r="AK259" s="72" t="str">
        <f>IF(ISBLANK(AD259), "", 3 + (AD259 -VLOOKUP(AH259,Anthro_Calc!C:P,10,FALSE)) / (VLOOKUP(AH259,Anthro_Calc!C:P,10,FALSE) - VLOOKUP(AH259,Anthro_Calc!C:P,9,FALSE)))</f>
        <v/>
      </c>
      <c r="AL259" s="120" t="str">
        <f t="shared" si="172"/>
        <v/>
      </c>
      <c r="AM259" s="117" t="str">
        <f t="shared" si="173"/>
        <v/>
      </c>
      <c r="AN259" s="104" t="str">
        <f t="shared" si="174"/>
        <v/>
      </c>
      <c r="AO259" s="76" t="str">
        <f t="shared" si="151"/>
        <v/>
      </c>
      <c r="AP259" s="77"/>
      <c r="AQ259" s="77" t="str">
        <f t="shared" si="175"/>
        <v/>
      </c>
      <c r="AR259" s="71"/>
      <c r="AS259" s="74"/>
      <c r="AT259" s="82"/>
      <c r="AU259" s="75" t="str">
        <f t="shared" si="152"/>
        <v/>
      </c>
      <c r="AV259" s="72">
        <f t="shared" si="176"/>
        <v>0</v>
      </c>
      <c r="AW259" s="72">
        <f t="shared" si="177"/>
        <v>0</v>
      </c>
      <c r="AX259" s="72" t="str">
        <f t="shared" si="178"/>
        <v>0</v>
      </c>
      <c r="AY259" s="72" t="str">
        <f>IF(ISBLANK(AT259), "", (POWER(AT259/VLOOKUP(AX259,Anthro_Calc!C:P,13,FALSE),VLOOKUP(AX259,Anthro_Calc!C:P,12,FALSE))-1) / (VLOOKUP(AX259,Anthro_Calc!C:P,14,FALSE)*VLOOKUP(AX259,Anthro_Calc!C:P,12,FALSE)))</f>
        <v/>
      </c>
      <c r="AZ259" s="72" t="str">
        <f>IF(ISBLANK(AT259), "", -3 + (AT259 -VLOOKUP(AX259,Anthro_Calc!C:P,4,FALSE)) / (VLOOKUP(AX259,Anthro_Calc!C:P,5,FALSE) - VLOOKUP(AX259,Anthro_Calc!C:P,4,FALSE)))</f>
        <v/>
      </c>
      <c r="BA259" s="72" t="str">
        <f>IF(ISBLANK(AT259), "", 3 + (AT259 -VLOOKUP(AX259,Anthro_Calc!C:P,10,FALSE)) / (VLOOKUP(AX259,Anthro_Calc!C:P,10,FALSE) - VLOOKUP(AX259,Anthro_Calc!C:P,9,FALSE)))</f>
        <v/>
      </c>
      <c r="BB259" s="120" t="str">
        <f t="shared" si="179"/>
        <v/>
      </c>
      <c r="BC259" s="117" t="str">
        <f t="shared" si="180"/>
        <v/>
      </c>
      <c r="BD259" s="104" t="str">
        <f t="shared" si="153"/>
        <v/>
      </c>
      <c r="BE259" s="76" t="str">
        <f t="shared" si="154"/>
        <v/>
      </c>
      <c r="BF259" s="73" t="str">
        <f t="shared" si="181"/>
        <v/>
      </c>
      <c r="BG259" s="73" t="str">
        <f t="shared" si="155"/>
        <v/>
      </c>
      <c r="BH259" s="77"/>
      <c r="BI259" s="133"/>
      <c r="BJ259" s="71"/>
      <c r="BK259" s="74"/>
      <c r="BL259" s="78"/>
      <c r="BM259" s="75" t="str">
        <f t="shared" si="156"/>
        <v/>
      </c>
      <c r="BN259" s="72">
        <f t="shared" si="182"/>
        <v>0</v>
      </c>
      <c r="BO259" s="72">
        <f t="shared" si="199"/>
        <v>0</v>
      </c>
      <c r="BP259" s="72" t="str">
        <f t="shared" si="183"/>
        <v>0</v>
      </c>
      <c r="BQ259" s="72" t="str">
        <f>IF(ISBLANK(BL259), "", (POWER(BL259/VLOOKUP(BP259,Anthro_Calc!C:P,13,FALSE),VLOOKUP(BP259,Anthro_Calc!C:P,12,FALSE))-1) / (VLOOKUP(BP259,Anthro_Calc!C:P,14,FALSE)*VLOOKUP(BP259,Anthro_Calc!C:P,12,FALSE)))</f>
        <v/>
      </c>
      <c r="BR259" s="72" t="str">
        <f>IF(ISBLANK(BL259), "", -3 + (BL259 -VLOOKUP(BP259,Anthro_Calc!C:P,4,FALSE)) / (VLOOKUP(BP259,Anthro_Calc!C:P,5,FALSE) - VLOOKUP(BP259,Anthro_Calc!C:P,4,FALSE)))</f>
        <v/>
      </c>
      <c r="BS259" s="72" t="str">
        <f>IF(ISBLANK(BL259), "", 3 + (BL259 -VLOOKUP(BP259,Anthro_Calc!C:P,10,FALSE)) / (VLOOKUP(BP259,Anthro_Calc!C:P,10,FALSE) - VLOOKUP(BP259,Anthro_Calc!C:P,9,FALSE)))</f>
        <v/>
      </c>
      <c r="BT259" s="120" t="str">
        <f t="shared" si="184"/>
        <v/>
      </c>
      <c r="BU259" s="117" t="str">
        <f t="shared" si="185"/>
        <v/>
      </c>
      <c r="BV259" s="104" t="str">
        <f t="shared" si="186"/>
        <v/>
      </c>
      <c r="BW259" s="73" t="str">
        <f t="shared" si="157"/>
        <v/>
      </c>
      <c r="BX259" s="77"/>
      <c r="BY259" s="73" t="str">
        <f>IF(ISBLANK(BL259), "", VLOOKUP(Z259&amp;" "&amp;BV259&amp;" "&amp;BW259,Graduation_Criteria!$D$2:$E$34,2,FALSE))</f>
        <v/>
      </c>
      <c r="BZ259" s="73" t="str">
        <f t="shared" si="158"/>
        <v/>
      </c>
      <c r="CA259" s="71"/>
      <c r="CB259" s="74"/>
      <c r="CC259" s="74"/>
      <c r="CD259" s="115" t="str">
        <f t="shared" si="159"/>
        <v/>
      </c>
      <c r="CE259" s="79">
        <f t="shared" si="187"/>
        <v>0</v>
      </c>
      <c r="CF259" s="79">
        <f t="shared" si="188"/>
        <v>0</v>
      </c>
      <c r="CG259" s="79" t="str">
        <f t="shared" si="189"/>
        <v>0</v>
      </c>
      <c r="CH259" s="79" t="str">
        <f>IF(ISBLANK(CC259), "", (POWER(CC259/VLOOKUP(CG259,Anthro_Calc!C:P,13,FALSE),VLOOKUP(CG259,Anthro_Calc!C:P,12,FALSE))-1) / (VLOOKUP(CG259,Anthro_Calc!C:P,14,FALSE)*VLOOKUP(CG259,Anthro_Calc!C:P,12,FALSE)))</f>
        <v/>
      </c>
      <c r="CI259" s="79" t="str">
        <f>IF(ISBLANK(CC259), "", -3 + (CC259 -VLOOKUP(CG259,Anthro_Calc!C:P,4,FALSE)) / (VLOOKUP(CG259,Anthro_Calc!C:P,5,FALSE) - VLOOKUP(CG259,Anthro_Calc!C:P,4,FALSE)))</f>
        <v/>
      </c>
      <c r="CJ259" s="79" t="str">
        <f>IF(ISBLANK(CC259), "", 3 + (CC259 -VLOOKUP(CG259,Anthro_Calc!C:P,10,FALSE)) / (VLOOKUP(CG259,Anthro_Calc!C:P,10,FALSE) - VLOOKUP(CG259,Anthro_Calc!C:P,9,FALSE)))</f>
        <v/>
      </c>
      <c r="CK259" s="129" t="str">
        <f t="shared" si="190"/>
        <v/>
      </c>
      <c r="CL259" s="117" t="str">
        <f t="shared" si="191"/>
        <v/>
      </c>
      <c r="CM259" s="104" t="str">
        <f t="shared" si="192"/>
        <v/>
      </c>
      <c r="CN259" s="77"/>
      <c r="CO259" s="71"/>
      <c r="CP259" s="74"/>
      <c r="CQ259" s="74"/>
      <c r="CR259" s="118" t="str">
        <f t="shared" si="160"/>
        <v/>
      </c>
      <c r="CS259" s="119">
        <f t="shared" si="193"/>
        <v>0</v>
      </c>
      <c r="CT259" s="119">
        <f t="shared" si="194"/>
        <v>0</v>
      </c>
      <c r="CU259" s="119" t="str">
        <f t="shared" si="195"/>
        <v>0</v>
      </c>
      <c r="CV259" s="119" t="str">
        <f>IF(ISBLANK(CQ259), "", (POWER(CQ259/VLOOKUP(CU259,Anthro_Calc!C:P,13,FALSE),VLOOKUP(CU259,Anthro_Calc!C:P,12,FALSE))-1) / (VLOOKUP(CU259,Anthro_Calc!C:P,14,FALSE)*VLOOKUP(CU259,Anthro_Calc!C:P,12,FALSE)))</f>
        <v/>
      </c>
      <c r="CW259" s="119" t="str">
        <f>IF(ISBLANK(CQ259), "", -3 + (CQ259 -VLOOKUP(CU259,Anthro_Calc!C:P,4,FALSE)) / (VLOOKUP(CU259,Anthro_Calc!C:P,5,FALSE) - VLOOKUP(CU259,Anthro_Calc!C:P,4,FALSE)))</f>
        <v/>
      </c>
      <c r="CX259" s="119" t="str">
        <f>IF(ISBLANK(CQ259), "", 3 + (CQ259 -VLOOKUP(CU259,Anthro_Calc!C:P,10,FALSE)) / (VLOOKUP(CU259,Anthro_Calc!C:P,10,FALSE) - VLOOKUP(CU259,Anthro_Calc!C:P,9,FALSE)))</f>
        <v/>
      </c>
      <c r="CY259" s="128" t="str">
        <f t="shared" si="196"/>
        <v/>
      </c>
      <c r="CZ259" s="117" t="str">
        <f t="shared" si="197"/>
        <v/>
      </c>
      <c r="DA259" s="104" t="str">
        <f t="shared" si="198"/>
        <v/>
      </c>
      <c r="DB259" s="135"/>
    </row>
    <row r="260" spans="1:106" s="80" customFormat="1" ht="15" customHeight="1">
      <c r="A260" s="134">
        <f t="shared" si="150"/>
        <v>256</v>
      </c>
      <c r="B260" s="66"/>
      <c r="C260" s="66"/>
      <c r="D260" s="66"/>
      <c r="E260" s="66"/>
      <c r="F260" s="66"/>
      <c r="G260" s="66"/>
      <c r="H260" s="66"/>
      <c r="I260" s="66"/>
      <c r="J260" s="66"/>
      <c r="K260" s="66"/>
      <c r="L260" s="66"/>
      <c r="M260" s="71"/>
      <c r="N260" s="69" t="str">
        <f t="shared" ca="1" si="161"/>
        <v/>
      </c>
      <c r="O260" s="70"/>
      <c r="P260" s="70"/>
      <c r="Q260" s="71"/>
      <c r="R260" s="82"/>
      <c r="S260" s="72" t="str">
        <f t="shared" si="162"/>
        <v/>
      </c>
      <c r="T260" s="72" t="str">
        <f t="shared" si="163"/>
        <v/>
      </c>
      <c r="U260" s="72" t="str">
        <f t="shared" si="164"/>
        <v/>
      </c>
      <c r="V260" s="72" t="str">
        <f>IF(ISBLANK(R260), "", (POWER(R260/VLOOKUP(U260,Anthro_Calc!C:P,13,FALSE),VLOOKUP(U260,Anthro_Calc!C:P,12,FALSE))-1) / (VLOOKUP(U260,Anthro_Calc!C:P,14,FALSE)*VLOOKUP(U260,Anthro_Calc!C:P,12,FALSE)))</f>
        <v/>
      </c>
      <c r="W260" s="72" t="str">
        <f>IF(ISBLANK(R260), "", -3 + (R260 -VLOOKUP(U260,Anthro_Calc!C:P,4,FALSE)) / (VLOOKUP(U260,Anthro_Calc!C:P,5,FALSE) - VLOOKUP(U260,Anthro_Calc!C:P,4,FALSE)))</f>
        <v/>
      </c>
      <c r="X260" s="72" t="str">
        <f>IF(ISBLANK(R260), "", 3 + (R260 -VLOOKUP(U260,Anthro_Calc!C:P,10,FALSE)) / (VLOOKUP(U260,Anthro_Calc!C:P,10,FALSE) - VLOOKUP(U260,Anthro_Calc!C:P,9,FALSE)))</f>
        <v/>
      </c>
      <c r="Y260" s="120" t="str">
        <f t="shared" si="165"/>
        <v/>
      </c>
      <c r="Z260" s="117" t="str">
        <f t="shared" si="166"/>
        <v/>
      </c>
      <c r="AA260" s="104" t="str">
        <f t="shared" si="167"/>
        <v/>
      </c>
      <c r="AB260" s="71"/>
      <c r="AC260" s="74"/>
      <c r="AD260" s="78"/>
      <c r="AE260" s="75" t="str">
        <f t="shared" si="168"/>
        <v/>
      </c>
      <c r="AF260" s="72">
        <f t="shared" si="169"/>
        <v>0</v>
      </c>
      <c r="AG260" s="72">
        <f t="shared" si="170"/>
        <v>0</v>
      </c>
      <c r="AH260" s="72" t="str">
        <f t="shared" si="171"/>
        <v>0</v>
      </c>
      <c r="AI260" s="72" t="str">
        <f>IF(ISBLANK(AD260), "", (POWER(AD260/VLOOKUP(AH260,Anthro_Calc!C:P,13,FALSE),VLOOKUP(AH260,Anthro_Calc!C:P,12,FALSE))-1) / (VLOOKUP(AH260,Anthro_Calc!C:P,14,FALSE)*VLOOKUP(AH260,Anthro_Calc!C:P,12,FALSE)))</f>
        <v/>
      </c>
      <c r="AJ260" s="72" t="str">
        <f>IF(ISBLANK(AD260), "", -3 + (AD260 -VLOOKUP(AH260,Anthro_Calc!C:P,4,FALSE)) / (VLOOKUP(AH260,Anthro_Calc!C:P,5,FALSE) - VLOOKUP(AH260,Anthro_Calc!C:P,4,FALSE)))</f>
        <v/>
      </c>
      <c r="AK260" s="72" t="str">
        <f>IF(ISBLANK(AD260), "", 3 + (AD260 -VLOOKUP(AH260,Anthro_Calc!C:P,10,FALSE)) / (VLOOKUP(AH260,Anthro_Calc!C:P,10,FALSE) - VLOOKUP(AH260,Anthro_Calc!C:P,9,FALSE)))</f>
        <v/>
      </c>
      <c r="AL260" s="120" t="str">
        <f t="shared" si="172"/>
        <v/>
      </c>
      <c r="AM260" s="117" t="str">
        <f t="shared" si="173"/>
        <v/>
      </c>
      <c r="AN260" s="104" t="str">
        <f t="shared" si="174"/>
        <v/>
      </c>
      <c r="AO260" s="76" t="str">
        <f t="shared" si="151"/>
        <v/>
      </c>
      <c r="AP260" s="77"/>
      <c r="AQ260" s="77" t="str">
        <f t="shared" si="175"/>
        <v/>
      </c>
      <c r="AR260" s="71"/>
      <c r="AS260" s="74"/>
      <c r="AT260" s="82"/>
      <c r="AU260" s="75" t="str">
        <f t="shared" si="152"/>
        <v/>
      </c>
      <c r="AV260" s="72">
        <f t="shared" si="176"/>
        <v>0</v>
      </c>
      <c r="AW260" s="72">
        <f t="shared" si="177"/>
        <v>0</v>
      </c>
      <c r="AX260" s="72" t="str">
        <f t="shared" si="178"/>
        <v>0</v>
      </c>
      <c r="AY260" s="72" t="str">
        <f>IF(ISBLANK(AT260), "", (POWER(AT260/VLOOKUP(AX260,Anthro_Calc!C:P,13,FALSE),VLOOKUP(AX260,Anthro_Calc!C:P,12,FALSE))-1) / (VLOOKUP(AX260,Anthro_Calc!C:P,14,FALSE)*VLOOKUP(AX260,Anthro_Calc!C:P,12,FALSE)))</f>
        <v/>
      </c>
      <c r="AZ260" s="72" t="str">
        <f>IF(ISBLANK(AT260), "", -3 + (AT260 -VLOOKUP(AX260,Anthro_Calc!C:P,4,FALSE)) / (VLOOKUP(AX260,Anthro_Calc!C:P,5,FALSE) - VLOOKUP(AX260,Anthro_Calc!C:P,4,FALSE)))</f>
        <v/>
      </c>
      <c r="BA260" s="72" t="str">
        <f>IF(ISBLANK(AT260), "", 3 + (AT260 -VLOOKUP(AX260,Anthro_Calc!C:P,10,FALSE)) / (VLOOKUP(AX260,Anthro_Calc!C:P,10,FALSE) - VLOOKUP(AX260,Anthro_Calc!C:P,9,FALSE)))</f>
        <v/>
      </c>
      <c r="BB260" s="120" t="str">
        <f t="shared" si="179"/>
        <v/>
      </c>
      <c r="BC260" s="117" t="str">
        <f t="shared" si="180"/>
        <v/>
      </c>
      <c r="BD260" s="104" t="str">
        <f t="shared" si="153"/>
        <v/>
      </c>
      <c r="BE260" s="76" t="str">
        <f t="shared" si="154"/>
        <v/>
      </c>
      <c r="BF260" s="73" t="str">
        <f t="shared" si="181"/>
        <v/>
      </c>
      <c r="BG260" s="73" t="str">
        <f t="shared" si="155"/>
        <v/>
      </c>
      <c r="BH260" s="77"/>
      <c r="BI260" s="133"/>
      <c r="BJ260" s="71"/>
      <c r="BK260" s="74"/>
      <c r="BL260" s="78"/>
      <c r="BM260" s="75" t="str">
        <f t="shared" si="156"/>
        <v/>
      </c>
      <c r="BN260" s="72">
        <f t="shared" si="182"/>
        <v>0</v>
      </c>
      <c r="BO260" s="72">
        <f t="shared" si="199"/>
        <v>0</v>
      </c>
      <c r="BP260" s="72" t="str">
        <f t="shared" si="183"/>
        <v>0</v>
      </c>
      <c r="BQ260" s="72" t="str">
        <f>IF(ISBLANK(BL260), "", (POWER(BL260/VLOOKUP(BP260,Anthro_Calc!C:P,13,FALSE),VLOOKUP(BP260,Anthro_Calc!C:P,12,FALSE))-1) / (VLOOKUP(BP260,Anthro_Calc!C:P,14,FALSE)*VLOOKUP(BP260,Anthro_Calc!C:P,12,FALSE)))</f>
        <v/>
      </c>
      <c r="BR260" s="72" t="str">
        <f>IF(ISBLANK(BL260), "", -3 + (BL260 -VLOOKUP(BP260,Anthro_Calc!C:P,4,FALSE)) / (VLOOKUP(BP260,Anthro_Calc!C:P,5,FALSE) - VLOOKUP(BP260,Anthro_Calc!C:P,4,FALSE)))</f>
        <v/>
      </c>
      <c r="BS260" s="72" t="str">
        <f>IF(ISBLANK(BL260), "", 3 + (BL260 -VLOOKUP(BP260,Anthro_Calc!C:P,10,FALSE)) / (VLOOKUP(BP260,Anthro_Calc!C:P,10,FALSE) - VLOOKUP(BP260,Anthro_Calc!C:P,9,FALSE)))</f>
        <v/>
      </c>
      <c r="BT260" s="120" t="str">
        <f t="shared" si="184"/>
        <v/>
      </c>
      <c r="BU260" s="117" t="str">
        <f t="shared" si="185"/>
        <v/>
      </c>
      <c r="BV260" s="104" t="str">
        <f t="shared" si="186"/>
        <v/>
      </c>
      <c r="BW260" s="73" t="str">
        <f t="shared" si="157"/>
        <v/>
      </c>
      <c r="BX260" s="77"/>
      <c r="BY260" s="73" t="str">
        <f>IF(ISBLANK(BL260), "", VLOOKUP(Z260&amp;" "&amp;BV260&amp;" "&amp;BW260,Graduation_Criteria!$D$2:$E$34,2,FALSE))</f>
        <v/>
      </c>
      <c r="BZ260" s="73" t="str">
        <f t="shared" si="158"/>
        <v/>
      </c>
      <c r="CA260" s="71"/>
      <c r="CB260" s="74"/>
      <c r="CC260" s="74"/>
      <c r="CD260" s="115" t="str">
        <f t="shared" si="159"/>
        <v/>
      </c>
      <c r="CE260" s="79">
        <f t="shared" si="187"/>
        <v>0</v>
      </c>
      <c r="CF260" s="79">
        <f t="shared" si="188"/>
        <v>0</v>
      </c>
      <c r="CG260" s="79" t="str">
        <f t="shared" si="189"/>
        <v>0</v>
      </c>
      <c r="CH260" s="79" t="str">
        <f>IF(ISBLANK(CC260), "", (POWER(CC260/VLOOKUP(CG260,Anthro_Calc!C:P,13,FALSE),VLOOKUP(CG260,Anthro_Calc!C:P,12,FALSE))-1) / (VLOOKUP(CG260,Anthro_Calc!C:P,14,FALSE)*VLOOKUP(CG260,Anthro_Calc!C:P,12,FALSE)))</f>
        <v/>
      </c>
      <c r="CI260" s="79" t="str">
        <f>IF(ISBLANK(CC260), "", -3 + (CC260 -VLOOKUP(CG260,Anthro_Calc!C:P,4,FALSE)) / (VLOOKUP(CG260,Anthro_Calc!C:P,5,FALSE) - VLOOKUP(CG260,Anthro_Calc!C:P,4,FALSE)))</f>
        <v/>
      </c>
      <c r="CJ260" s="79" t="str">
        <f>IF(ISBLANK(CC260), "", 3 + (CC260 -VLOOKUP(CG260,Anthro_Calc!C:P,10,FALSE)) / (VLOOKUP(CG260,Anthro_Calc!C:P,10,FALSE) - VLOOKUP(CG260,Anthro_Calc!C:P,9,FALSE)))</f>
        <v/>
      </c>
      <c r="CK260" s="129" t="str">
        <f t="shared" si="190"/>
        <v/>
      </c>
      <c r="CL260" s="117" t="str">
        <f t="shared" si="191"/>
        <v/>
      </c>
      <c r="CM260" s="104" t="str">
        <f t="shared" si="192"/>
        <v/>
      </c>
      <c r="CN260" s="77"/>
      <c r="CO260" s="71"/>
      <c r="CP260" s="74"/>
      <c r="CQ260" s="74"/>
      <c r="CR260" s="118" t="str">
        <f t="shared" si="160"/>
        <v/>
      </c>
      <c r="CS260" s="119">
        <f t="shared" si="193"/>
        <v>0</v>
      </c>
      <c r="CT260" s="119">
        <f t="shared" si="194"/>
        <v>0</v>
      </c>
      <c r="CU260" s="119" t="str">
        <f t="shared" si="195"/>
        <v>0</v>
      </c>
      <c r="CV260" s="119" t="str">
        <f>IF(ISBLANK(CQ260), "", (POWER(CQ260/VLOOKUP(CU260,Anthro_Calc!C:P,13,FALSE),VLOOKUP(CU260,Anthro_Calc!C:P,12,FALSE))-1) / (VLOOKUP(CU260,Anthro_Calc!C:P,14,FALSE)*VLOOKUP(CU260,Anthro_Calc!C:P,12,FALSE)))</f>
        <v/>
      </c>
      <c r="CW260" s="119" t="str">
        <f>IF(ISBLANK(CQ260), "", -3 + (CQ260 -VLOOKUP(CU260,Anthro_Calc!C:P,4,FALSE)) / (VLOOKUP(CU260,Anthro_Calc!C:P,5,FALSE) - VLOOKUP(CU260,Anthro_Calc!C:P,4,FALSE)))</f>
        <v/>
      </c>
      <c r="CX260" s="119" t="str">
        <f>IF(ISBLANK(CQ260), "", 3 + (CQ260 -VLOOKUP(CU260,Anthro_Calc!C:P,10,FALSE)) / (VLOOKUP(CU260,Anthro_Calc!C:P,10,FALSE) - VLOOKUP(CU260,Anthro_Calc!C:P,9,FALSE)))</f>
        <v/>
      </c>
      <c r="CY260" s="128" t="str">
        <f t="shared" si="196"/>
        <v/>
      </c>
      <c r="CZ260" s="117" t="str">
        <f t="shared" si="197"/>
        <v/>
      </c>
      <c r="DA260" s="104" t="str">
        <f t="shared" si="198"/>
        <v/>
      </c>
      <c r="DB260" s="135"/>
    </row>
    <row r="261" spans="1:106" s="80" customFormat="1" ht="15" customHeight="1">
      <c r="A261" s="134">
        <f t="shared" ref="A261:A324" si="200">ROW()-4</f>
        <v>257</v>
      </c>
      <c r="B261" s="66"/>
      <c r="C261" s="66"/>
      <c r="D261" s="66"/>
      <c r="E261" s="66"/>
      <c r="F261" s="66"/>
      <c r="G261" s="66"/>
      <c r="H261" s="66"/>
      <c r="I261" s="66"/>
      <c r="J261" s="66"/>
      <c r="K261" s="66"/>
      <c r="L261" s="66"/>
      <c r="M261" s="71"/>
      <c r="N261" s="69" t="str">
        <f t="shared" ca="1" si="161"/>
        <v/>
      </c>
      <c r="O261" s="70"/>
      <c r="P261" s="70"/>
      <c r="Q261" s="71"/>
      <c r="R261" s="82"/>
      <c r="S261" s="72" t="str">
        <f t="shared" si="162"/>
        <v/>
      </c>
      <c r="T261" s="72" t="str">
        <f t="shared" si="163"/>
        <v/>
      </c>
      <c r="U261" s="72" t="str">
        <f t="shared" si="164"/>
        <v/>
      </c>
      <c r="V261" s="72" t="str">
        <f>IF(ISBLANK(R261), "", (POWER(R261/VLOOKUP(U261,Anthro_Calc!C:P,13,FALSE),VLOOKUP(U261,Anthro_Calc!C:P,12,FALSE))-1) / (VLOOKUP(U261,Anthro_Calc!C:P,14,FALSE)*VLOOKUP(U261,Anthro_Calc!C:P,12,FALSE)))</f>
        <v/>
      </c>
      <c r="W261" s="72" t="str">
        <f>IF(ISBLANK(R261), "", -3 + (R261 -VLOOKUP(U261,Anthro_Calc!C:P,4,FALSE)) / (VLOOKUP(U261,Anthro_Calc!C:P,5,FALSE) - VLOOKUP(U261,Anthro_Calc!C:P,4,FALSE)))</f>
        <v/>
      </c>
      <c r="X261" s="72" t="str">
        <f>IF(ISBLANK(R261), "", 3 + (R261 -VLOOKUP(U261,Anthro_Calc!C:P,10,FALSE)) / (VLOOKUP(U261,Anthro_Calc!C:P,10,FALSE) - VLOOKUP(U261,Anthro_Calc!C:P,9,FALSE)))</f>
        <v/>
      </c>
      <c r="Y261" s="120" t="str">
        <f t="shared" si="165"/>
        <v/>
      </c>
      <c r="Z261" s="117" t="str">
        <f t="shared" si="166"/>
        <v/>
      </c>
      <c r="AA261" s="104" t="str">
        <f t="shared" si="167"/>
        <v/>
      </c>
      <c r="AB261" s="71"/>
      <c r="AC261" s="74"/>
      <c r="AD261" s="78"/>
      <c r="AE261" s="75" t="str">
        <f t="shared" si="168"/>
        <v/>
      </c>
      <c r="AF261" s="72">
        <f t="shared" si="169"/>
        <v>0</v>
      </c>
      <c r="AG261" s="72">
        <f t="shared" si="170"/>
        <v>0</v>
      </c>
      <c r="AH261" s="72" t="str">
        <f t="shared" si="171"/>
        <v>0</v>
      </c>
      <c r="AI261" s="72" t="str">
        <f>IF(ISBLANK(AD261), "", (POWER(AD261/VLOOKUP(AH261,Anthro_Calc!C:P,13,FALSE),VLOOKUP(AH261,Anthro_Calc!C:P,12,FALSE))-1) / (VLOOKUP(AH261,Anthro_Calc!C:P,14,FALSE)*VLOOKUP(AH261,Anthro_Calc!C:P,12,FALSE)))</f>
        <v/>
      </c>
      <c r="AJ261" s="72" t="str">
        <f>IF(ISBLANK(AD261), "", -3 + (AD261 -VLOOKUP(AH261,Anthro_Calc!C:P,4,FALSE)) / (VLOOKUP(AH261,Anthro_Calc!C:P,5,FALSE) - VLOOKUP(AH261,Anthro_Calc!C:P,4,FALSE)))</f>
        <v/>
      </c>
      <c r="AK261" s="72" t="str">
        <f>IF(ISBLANK(AD261), "", 3 + (AD261 -VLOOKUP(AH261,Anthro_Calc!C:P,10,FALSE)) / (VLOOKUP(AH261,Anthro_Calc!C:P,10,FALSE) - VLOOKUP(AH261,Anthro_Calc!C:P,9,FALSE)))</f>
        <v/>
      </c>
      <c r="AL261" s="120" t="str">
        <f t="shared" si="172"/>
        <v/>
      </c>
      <c r="AM261" s="117" t="str">
        <f t="shared" si="173"/>
        <v/>
      </c>
      <c r="AN261" s="104" t="str">
        <f t="shared" si="174"/>
        <v/>
      </c>
      <c r="AO261" s="76" t="str">
        <f t="shared" ref="AO261:AO324" si="201">IF(ISBLANK(AD261), "", IF(AE261&gt;=200,"Yes",IF(AD261&gt;0,"No","")))</f>
        <v/>
      </c>
      <c r="AP261" s="77"/>
      <c r="AQ261" s="77" t="str">
        <f t="shared" si="175"/>
        <v/>
      </c>
      <c r="AR261" s="71"/>
      <c r="AS261" s="74"/>
      <c r="AT261" s="82"/>
      <c r="AU261" s="75" t="str">
        <f t="shared" ref="AU261:AU324" si="202">IF(ISBLANK(AT261), "", ROUND((AT261-R261)*1000, 0))</f>
        <v/>
      </c>
      <c r="AV261" s="72">
        <f t="shared" si="176"/>
        <v>0</v>
      </c>
      <c r="AW261" s="72">
        <f t="shared" si="177"/>
        <v>0</v>
      </c>
      <c r="AX261" s="72" t="str">
        <f t="shared" si="178"/>
        <v>0</v>
      </c>
      <c r="AY261" s="72" t="str">
        <f>IF(ISBLANK(AT261), "", (POWER(AT261/VLOOKUP(AX261,Anthro_Calc!C:P,13,FALSE),VLOOKUP(AX261,Anthro_Calc!C:P,12,FALSE))-1) / (VLOOKUP(AX261,Anthro_Calc!C:P,14,FALSE)*VLOOKUP(AX261,Anthro_Calc!C:P,12,FALSE)))</f>
        <v/>
      </c>
      <c r="AZ261" s="72" t="str">
        <f>IF(ISBLANK(AT261), "", -3 + (AT261 -VLOOKUP(AX261,Anthro_Calc!C:P,4,FALSE)) / (VLOOKUP(AX261,Anthro_Calc!C:P,5,FALSE) - VLOOKUP(AX261,Anthro_Calc!C:P,4,FALSE)))</f>
        <v/>
      </c>
      <c r="BA261" s="72" t="str">
        <f>IF(ISBLANK(AT261), "", 3 + (AT261 -VLOOKUP(AX261,Anthro_Calc!C:P,10,FALSE)) / (VLOOKUP(AX261,Anthro_Calc!C:P,10,FALSE) - VLOOKUP(AX261,Anthro_Calc!C:P,9,FALSE)))</f>
        <v/>
      </c>
      <c r="BB261" s="120" t="str">
        <f t="shared" si="179"/>
        <v/>
      </c>
      <c r="BC261" s="117" t="str">
        <f t="shared" si="180"/>
        <v/>
      </c>
      <c r="BD261" s="104" t="str">
        <f t="shared" ref="BD261:BD324" si="203">IF(AND(ISERROR(FIND("Mild",$D$2)),BC261="MILD"),"NORMAL",BC261)</f>
        <v/>
      </c>
      <c r="BE261" s="76" t="str">
        <f t="shared" ref="BE261:BE324" si="204">IF(ISBLANK(AT261), "", IF(AU261&gt;=400,"Yes",IF(AT261&gt;0,"No","")))</f>
        <v/>
      </c>
      <c r="BF261" s="73" t="str">
        <f t="shared" si="181"/>
        <v/>
      </c>
      <c r="BG261" s="73" t="str">
        <f t="shared" ref="BG261:BG324" si="205">IF(AND(BE261="No", OR(O261=2, O261=3)), "Refer child to health centre", IF(ISBLANK(AT261), "", "Continue to Monitor"))</f>
        <v/>
      </c>
      <c r="BH261" s="77"/>
      <c r="BI261" s="133"/>
      <c r="BJ261" s="71"/>
      <c r="BK261" s="74"/>
      <c r="BL261" s="78"/>
      <c r="BM261" s="75" t="str">
        <f t="shared" ref="BM261:BM324" si="206">IF(ISBLANK(BL261), "", ROUND((BL261-R261)*1000, 0))</f>
        <v/>
      </c>
      <c r="BN261" s="72">
        <f t="shared" si="182"/>
        <v>0</v>
      </c>
      <c r="BO261" s="72">
        <f t="shared" si="199"/>
        <v>0</v>
      </c>
      <c r="BP261" s="72" t="str">
        <f t="shared" si="183"/>
        <v>0</v>
      </c>
      <c r="BQ261" s="72" t="str">
        <f>IF(ISBLANK(BL261), "", (POWER(BL261/VLOOKUP(BP261,Anthro_Calc!C:P,13,FALSE),VLOOKUP(BP261,Anthro_Calc!C:P,12,FALSE))-1) / (VLOOKUP(BP261,Anthro_Calc!C:P,14,FALSE)*VLOOKUP(BP261,Anthro_Calc!C:P,12,FALSE)))</f>
        <v/>
      </c>
      <c r="BR261" s="72" t="str">
        <f>IF(ISBLANK(BL261), "", -3 + (BL261 -VLOOKUP(BP261,Anthro_Calc!C:P,4,FALSE)) / (VLOOKUP(BP261,Anthro_Calc!C:P,5,FALSE) - VLOOKUP(BP261,Anthro_Calc!C:P,4,FALSE)))</f>
        <v/>
      </c>
      <c r="BS261" s="72" t="str">
        <f>IF(ISBLANK(BL261), "", 3 + (BL261 -VLOOKUP(BP261,Anthro_Calc!C:P,10,FALSE)) / (VLOOKUP(BP261,Anthro_Calc!C:P,10,FALSE) - VLOOKUP(BP261,Anthro_Calc!C:P,9,FALSE)))</f>
        <v/>
      </c>
      <c r="BT261" s="120" t="str">
        <f t="shared" si="184"/>
        <v/>
      </c>
      <c r="BU261" s="117" t="str">
        <f t="shared" si="185"/>
        <v/>
      </c>
      <c r="BV261" s="104" t="str">
        <f t="shared" si="186"/>
        <v/>
      </c>
      <c r="BW261" s="73" t="str">
        <f t="shared" ref="BW261:BW324" si="207">IF(ISBLANK(BL261), "", IF(BM261&gt;=900,"Yes",IF(BL261&gt;0,"No","")))</f>
        <v/>
      </c>
      <c r="BX261" s="77"/>
      <c r="BY261" s="73" t="str">
        <f>IF(ISBLANK(BL261), "", VLOOKUP(Z261&amp;" "&amp;BV261&amp;" "&amp;BW261,Graduation_Criteria!$D$2:$E$34,2,FALSE))</f>
        <v/>
      </c>
      <c r="BZ261" s="73" t="str">
        <f t="shared" ref="BZ261:BZ324" si="208">IF(OR(ISBLANK(BL261), BY261="SHOULD NOT BE ADMITTED"), "", IF(BY261="GRADUATED", "CONTINUE MONITOR", IF(O261&gt;=3,"REFER TO HOSPITAL","REPEAT HEARTH")))</f>
        <v/>
      </c>
      <c r="CA261" s="71"/>
      <c r="CB261" s="74"/>
      <c r="CC261" s="74"/>
      <c r="CD261" s="115" t="str">
        <f t="shared" ref="CD261:CD324" si="209">IF(ISBLANK(CC261), "", (CC261-R261)*1000)</f>
        <v/>
      </c>
      <c r="CE261" s="79">
        <f t="shared" si="187"/>
        <v>0</v>
      </c>
      <c r="CF261" s="79">
        <f t="shared" si="188"/>
        <v>0</v>
      </c>
      <c r="CG261" s="79" t="str">
        <f t="shared" si="189"/>
        <v>0</v>
      </c>
      <c r="CH261" s="79" t="str">
        <f>IF(ISBLANK(CC261), "", (POWER(CC261/VLOOKUP(CG261,Anthro_Calc!C:P,13,FALSE),VLOOKUP(CG261,Anthro_Calc!C:P,12,FALSE))-1) / (VLOOKUP(CG261,Anthro_Calc!C:P,14,FALSE)*VLOOKUP(CG261,Anthro_Calc!C:P,12,FALSE)))</f>
        <v/>
      </c>
      <c r="CI261" s="79" t="str">
        <f>IF(ISBLANK(CC261), "", -3 + (CC261 -VLOOKUP(CG261,Anthro_Calc!C:P,4,FALSE)) / (VLOOKUP(CG261,Anthro_Calc!C:P,5,FALSE) - VLOOKUP(CG261,Anthro_Calc!C:P,4,FALSE)))</f>
        <v/>
      </c>
      <c r="CJ261" s="79" t="str">
        <f>IF(ISBLANK(CC261), "", 3 + (CC261 -VLOOKUP(CG261,Anthro_Calc!C:P,10,FALSE)) / (VLOOKUP(CG261,Anthro_Calc!C:P,10,FALSE) - VLOOKUP(CG261,Anthro_Calc!C:P,9,FALSE)))</f>
        <v/>
      </c>
      <c r="CK261" s="129" t="str">
        <f t="shared" si="190"/>
        <v/>
      </c>
      <c r="CL261" s="117" t="str">
        <f t="shared" si="191"/>
        <v/>
      </c>
      <c r="CM261" s="104" t="str">
        <f t="shared" si="192"/>
        <v/>
      </c>
      <c r="CN261" s="77"/>
      <c r="CO261" s="71"/>
      <c r="CP261" s="74"/>
      <c r="CQ261" s="74"/>
      <c r="CR261" s="118" t="str">
        <f t="shared" ref="CR261:CR324" si="210">IF(ISBLANK(CQ261), "", (CQ261-R261)*1000)</f>
        <v/>
      </c>
      <c r="CS261" s="119">
        <f t="shared" si="193"/>
        <v>0</v>
      </c>
      <c r="CT261" s="119">
        <f t="shared" si="194"/>
        <v>0</v>
      </c>
      <c r="CU261" s="119" t="str">
        <f t="shared" si="195"/>
        <v>0</v>
      </c>
      <c r="CV261" s="119" t="str">
        <f>IF(ISBLANK(CQ261), "", (POWER(CQ261/VLOOKUP(CU261,Anthro_Calc!C:P,13,FALSE),VLOOKUP(CU261,Anthro_Calc!C:P,12,FALSE))-1) / (VLOOKUP(CU261,Anthro_Calc!C:P,14,FALSE)*VLOOKUP(CU261,Anthro_Calc!C:P,12,FALSE)))</f>
        <v/>
      </c>
      <c r="CW261" s="119" t="str">
        <f>IF(ISBLANK(CQ261), "", -3 + (CQ261 -VLOOKUP(CU261,Anthro_Calc!C:P,4,FALSE)) / (VLOOKUP(CU261,Anthro_Calc!C:P,5,FALSE) - VLOOKUP(CU261,Anthro_Calc!C:P,4,FALSE)))</f>
        <v/>
      </c>
      <c r="CX261" s="119" t="str">
        <f>IF(ISBLANK(CQ261), "", 3 + (CQ261 -VLOOKUP(CU261,Anthro_Calc!C:P,10,FALSE)) / (VLOOKUP(CU261,Anthro_Calc!C:P,10,FALSE) - VLOOKUP(CU261,Anthro_Calc!C:P,9,FALSE)))</f>
        <v/>
      </c>
      <c r="CY261" s="128" t="str">
        <f t="shared" si="196"/>
        <v/>
      </c>
      <c r="CZ261" s="117" t="str">
        <f t="shared" si="197"/>
        <v/>
      </c>
      <c r="DA261" s="104" t="str">
        <f t="shared" si="198"/>
        <v/>
      </c>
      <c r="DB261" s="135"/>
    </row>
    <row r="262" spans="1:106" s="80" customFormat="1" ht="15" customHeight="1">
      <c r="A262" s="134">
        <f t="shared" si="200"/>
        <v>258</v>
      </c>
      <c r="B262" s="66"/>
      <c r="C262" s="66"/>
      <c r="D262" s="66"/>
      <c r="E262" s="66"/>
      <c r="F262" s="66"/>
      <c r="G262" s="66"/>
      <c r="H262" s="66"/>
      <c r="I262" s="66"/>
      <c r="J262" s="66"/>
      <c r="K262" s="66"/>
      <c r="L262" s="66"/>
      <c r="M262" s="71"/>
      <c r="N262" s="69" t="str">
        <f t="shared" ref="N262:N325" ca="1" si="211">IF(ISBLANK(M262), "", ROUND((TODAY()-M262)/365*12,0))</f>
        <v/>
      </c>
      <c r="O262" s="70"/>
      <c r="P262" s="70"/>
      <c r="Q262" s="71"/>
      <c r="R262" s="82"/>
      <c r="S262" s="72" t="str">
        <f t="shared" ref="S262:S325" si="212">IF(ISBLANK(R262), "", ROUND((Q262-M262)/30.4,0))</f>
        <v/>
      </c>
      <c r="T262" s="72" t="str">
        <f t="shared" ref="T262:T325" si="213">IF(ISBLANK(R262), "", Q262-M262)</f>
        <v/>
      </c>
      <c r="U262" s="72" t="str">
        <f t="shared" ref="U262:U325" si="214">L262&amp;T262</f>
        <v/>
      </c>
      <c r="V262" s="72" t="str">
        <f>IF(ISBLANK(R262), "", (POWER(R262/VLOOKUP(U262,Anthro_Calc!C:P,13,FALSE),VLOOKUP(U262,Anthro_Calc!C:P,12,FALSE))-1) / (VLOOKUP(U262,Anthro_Calc!C:P,14,FALSE)*VLOOKUP(U262,Anthro_Calc!C:P,12,FALSE)))</f>
        <v/>
      </c>
      <c r="W262" s="72" t="str">
        <f>IF(ISBLANK(R262), "", -3 + (R262 -VLOOKUP(U262,Anthro_Calc!C:P,4,FALSE)) / (VLOOKUP(U262,Anthro_Calc!C:P,5,FALSE) - VLOOKUP(U262,Anthro_Calc!C:P,4,FALSE)))</f>
        <v/>
      </c>
      <c r="X262" s="72" t="str">
        <f>IF(ISBLANK(R262), "", 3 + (R262 -VLOOKUP(U262,Anthro_Calc!C:P,10,FALSE)) / (VLOOKUP(U262,Anthro_Calc!C:P,10,FALSE) - VLOOKUP(U262,Anthro_Calc!C:P,9,FALSE)))</f>
        <v/>
      </c>
      <c r="Y262" s="120" t="str">
        <f t="shared" ref="Y262:Y325" si="215">IF(V262="", "", IF(V262&gt;3, X262, IF(V262&lt;-3, W262, V262)))</f>
        <v/>
      </c>
      <c r="Z262" s="117" t="str">
        <f t="shared" ref="Z262:Z325" si="216">IF(ISBLANK(R262), "", IF(OR(Y262 &lt; -5, Y262&gt;5), "Please check weight and DOB again", IF(Y262&lt;=-3,"SEVERE", IF(Y262&lt;=-2,"MODERATE", IF(Y262&lt;=-1, "MILD", "Child is healthy. Do NOT admit into PDH")))))</f>
        <v/>
      </c>
      <c r="AA262" s="104" t="str">
        <f t="shared" ref="AA262:AA325" si="217">IF(AND(ISERROR(FIND("Mild",$D$2)),Z262="MILD"),"NORMAL",Z262)</f>
        <v/>
      </c>
      <c r="AB262" s="71"/>
      <c r="AC262" s="74"/>
      <c r="AD262" s="78"/>
      <c r="AE262" s="75" t="str">
        <f t="shared" ref="AE262:AE325" si="218">IF(ISBLANK(AD262), "", ROUND((AD262-R262)*1000, 0))</f>
        <v/>
      </c>
      <c r="AF262" s="72">
        <f t="shared" ref="AF262:AF325" si="219">ROUND((AB262-M262)/30.4,0)</f>
        <v>0</v>
      </c>
      <c r="AG262" s="72">
        <f t="shared" ref="AG262:AG325" si="220">AB262-M262</f>
        <v>0</v>
      </c>
      <c r="AH262" s="72" t="str">
        <f t="shared" ref="AH262:AH325" si="221">L262&amp;AG262</f>
        <v>0</v>
      </c>
      <c r="AI262" s="72" t="str">
        <f>IF(ISBLANK(AD262), "", (POWER(AD262/VLOOKUP(AH262,Anthro_Calc!C:P,13,FALSE),VLOOKUP(AH262,Anthro_Calc!C:P,12,FALSE))-1) / (VLOOKUP(AH262,Anthro_Calc!C:P,14,FALSE)*VLOOKUP(AH262,Anthro_Calc!C:P,12,FALSE)))</f>
        <v/>
      </c>
      <c r="AJ262" s="72" t="str">
        <f>IF(ISBLANK(AD262), "", -3 + (AD262 -VLOOKUP(AH262,Anthro_Calc!C:P,4,FALSE)) / (VLOOKUP(AH262,Anthro_Calc!C:P,5,FALSE) - VLOOKUP(AH262,Anthro_Calc!C:P,4,FALSE)))</f>
        <v/>
      </c>
      <c r="AK262" s="72" t="str">
        <f>IF(ISBLANK(AD262), "", 3 + (AD262 -VLOOKUP(AH262,Anthro_Calc!C:P,10,FALSE)) / (VLOOKUP(AH262,Anthro_Calc!C:P,10,FALSE) - VLOOKUP(AH262,Anthro_Calc!C:P,9,FALSE)))</f>
        <v/>
      </c>
      <c r="AL262" s="120" t="str">
        <f t="shared" ref="AL262:AL325" si="222">IF(AI262="", "", IF(AI262&gt;3, AK262, IF(AI262&lt;-3, AJ262, AI262)))</f>
        <v/>
      </c>
      <c r="AM262" s="117" t="str">
        <f t="shared" ref="AM262:AM325" si="223">IF(ISBLANK(AD262), "", IF(OR(AL262&lt; - 5, AL262 &gt; 5), "Please check weight and DOB again", IF(AL262&lt;=-3,"SEVERE", IF(AL262&lt;=-2,"MODERATE", IF(AL262&lt;=-1, "MILD", "NORMAL")))))</f>
        <v/>
      </c>
      <c r="AN262" s="104" t="str">
        <f t="shared" ref="AN262:AN325" si="224">IF(AND(ISERROR(FIND("Mild",$D$2)),AM262="MILD"),"NORMAL",AM262)</f>
        <v/>
      </c>
      <c r="AO262" s="76" t="str">
        <f t="shared" si="201"/>
        <v/>
      </c>
      <c r="AP262" s="77"/>
      <c r="AQ262" s="77" t="str">
        <f t="shared" ref="AQ262:AQ325" si="225">IF(AN262="NORMAL","GRADUATED",IF(AN262="MILD", "GRADUATED", IF(AN262="MODERATE","NOT-GRADUATED",IF(AN262="SEVERE","NOT-GRADUATED",""))))</f>
        <v/>
      </c>
      <c r="AR262" s="71"/>
      <c r="AS262" s="74"/>
      <c r="AT262" s="82"/>
      <c r="AU262" s="75" t="str">
        <f t="shared" si="202"/>
        <v/>
      </c>
      <c r="AV262" s="72">
        <f t="shared" ref="AV262:AV325" si="226">ROUND((AR262-M262)/30.4,0)</f>
        <v>0</v>
      </c>
      <c r="AW262" s="72">
        <f t="shared" ref="AW262:AW325" si="227">AR262-M262</f>
        <v>0</v>
      </c>
      <c r="AX262" s="72" t="str">
        <f t="shared" ref="AX262:AX325" si="228">L262&amp;AW262</f>
        <v>0</v>
      </c>
      <c r="AY262" s="72" t="str">
        <f>IF(ISBLANK(AT262), "", (POWER(AT262/VLOOKUP(AX262,Anthro_Calc!C:P,13,FALSE),VLOOKUP(AX262,Anthro_Calc!C:P,12,FALSE))-1) / (VLOOKUP(AX262,Anthro_Calc!C:P,14,FALSE)*VLOOKUP(AX262,Anthro_Calc!C:P,12,FALSE)))</f>
        <v/>
      </c>
      <c r="AZ262" s="72" t="str">
        <f>IF(ISBLANK(AT262), "", -3 + (AT262 -VLOOKUP(AX262,Anthro_Calc!C:P,4,FALSE)) / (VLOOKUP(AX262,Anthro_Calc!C:P,5,FALSE) - VLOOKUP(AX262,Anthro_Calc!C:P,4,FALSE)))</f>
        <v/>
      </c>
      <c r="BA262" s="72" t="str">
        <f>IF(ISBLANK(AT262), "", 3 + (AT262 -VLOOKUP(AX262,Anthro_Calc!C:P,10,FALSE)) / (VLOOKUP(AX262,Anthro_Calc!C:P,10,FALSE) - VLOOKUP(AX262,Anthro_Calc!C:P,9,FALSE)))</f>
        <v/>
      </c>
      <c r="BB262" s="120" t="str">
        <f t="shared" ref="BB262:BB325" si="229">IF(AY262="", "", IF(AY262&gt;3, BA262, IF(AY262&lt;-3, AZ262, AY262)))</f>
        <v/>
      </c>
      <c r="BC262" s="117" t="str">
        <f t="shared" ref="BC262:BC325" si="230">IF(ISBLANK(AT262), "", IF(OR(BB262&lt;-5, BB262&gt;5), "Please check weight and DOB again", IF(BB262&lt;=-3,"SEVERE", IF(BB262&lt;=-2,"MODERATE", IF(BB262&lt;=-1, "MILD", "NORMAL")))))</f>
        <v/>
      </c>
      <c r="BD262" s="104" t="str">
        <f t="shared" si="203"/>
        <v/>
      </c>
      <c r="BE262" s="76" t="str">
        <f t="shared" si="204"/>
        <v/>
      </c>
      <c r="BF262" s="73" t="str">
        <f t="shared" ref="BF262:BF325" si="231">IF(BD262="NORMAL","GRADUATED",IF(BD262="MILD", "GRADUATED", IF(BD262="MODERATE","NOT-GRADUATED",IF(BD262="SEVERE","NOT-GRADUATED",""))))</f>
        <v/>
      </c>
      <c r="BG262" s="73" t="str">
        <f t="shared" si="205"/>
        <v/>
      </c>
      <c r="BH262" s="77"/>
      <c r="BI262" s="133"/>
      <c r="BJ262" s="71"/>
      <c r="BK262" s="74"/>
      <c r="BL262" s="78"/>
      <c r="BM262" s="75" t="str">
        <f t="shared" si="206"/>
        <v/>
      </c>
      <c r="BN262" s="72">
        <f t="shared" ref="BN262:BN325" si="232">ROUND((BJ262-M262)/30.4,0)</f>
        <v>0</v>
      </c>
      <c r="BO262" s="72">
        <f t="shared" si="199"/>
        <v>0</v>
      </c>
      <c r="BP262" s="72" t="str">
        <f t="shared" ref="BP262:BP325" si="233">L262&amp;BO262</f>
        <v>0</v>
      </c>
      <c r="BQ262" s="72" t="str">
        <f>IF(ISBLANK(BL262), "", (POWER(BL262/VLOOKUP(BP262,Anthro_Calc!C:P,13,FALSE),VLOOKUP(BP262,Anthro_Calc!C:P,12,FALSE))-1) / (VLOOKUP(BP262,Anthro_Calc!C:P,14,FALSE)*VLOOKUP(BP262,Anthro_Calc!C:P,12,FALSE)))</f>
        <v/>
      </c>
      <c r="BR262" s="72" t="str">
        <f>IF(ISBLANK(BL262), "", -3 + (BL262 -VLOOKUP(BP262,Anthro_Calc!C:P,4,FALSE)) / (VLOOKUP(BP262,Anthro_Calc!C:P,5,FALSE) - VLOOKUP(BP262,Anthro_Calc!C:P,4,FALSE)))</f>
        <v/>
      </c>
      <c r="BS262" s="72" t="str">
        <f>IF(ISBLANK(BL262), "", 3 + (BL262 -VLOOKUP(BP262,Anthro_Calc!C:P,10,FALSE)) / (VLOOKUP(BP262,Anthro_Calc!C:P,10,FALSE) - VLOOKUP(BP262,Anthro_Calc!C:P,9,FALSE)))</f>
        <v/>
      </c>
      <c r="BT262" s="120" t="str">
        <f t="shared" ref="BT262:BT325" si="234">IF(BQ262="", "", IF(BQ262&gt;3, BS262, IF(BQ262&lt;-3, BR262, BQ262)))</f>
        <v/>
      </c>
      <c r="BU262" s="117" t="str">
        <f t="shared" ref="BU262:BU325" si="235">IF(ISBLANK(BL262), "", IF(OR(BT262 &lt;-5, BT262&gt;5), "Please check weight and DOB again", IF(BT262&lt;=-3,"SEVERE", IF(BT262&lt;=-2,"MODERATE", IF(BT262&lt;=-1, "MILD", "NORMAL")))))</f>
        <v/>
      </c>
      <c r="BV262" s="104" t="str">
        <f t="shared" ref="BV262:BV325" si="236">IF(AND(ISERROR(FIND("Mild",$D$2)),BU262="MILD"),"NORMAL",BU262)</f>
        <v/>
      </c>
      <c r="BW262" s="73" t="str">
        <f t="shared" si="207"/>
        <v/>
      </c>
      <c r="BX262" s="77"/>
      <c r="BY262" s="73" t="str">
        <f>IF(ISBLANK(BL262), "", VLOOKUP(Z262&amp;" "&amp;BV262&amp;" "&amp;BW262,Graduation_Criteria!$D$2:$E$34,2,FALSE))</f>
        <v/>
      </c>
      <c r="BZ262" s="73" t="str">
        <f t="shared" si="208"/>
        <v/>
      </c>
      <c r="CA262" s="71"/>
      <c r="CB262" s="74"/>
      <c r="CC262" s="74"/>
      <c r="CD262" s="115" t="str">
        <f t="shared" si="209"/>
        <v/>
      </c>
      <c r="CE262" s="79">
        <f t="shared" ref="CE262:CE325" si="237">ROUND((CA262-M262)/30.4,0)</f>
        <v>0</v>
      </c>
      <c r="CF262" s="79">
        <f t="shared" ref="CF262:CF325" si="238">CA262-M262</f>
        <v>0</v>
      </c>
      <c r="CG262" s="79" t="str">
        <f t="shared" ref="CG262:CG325" si="239">L262&amp;CF262</f>
        <v>0</v>
      </c>
      <c r="CH262" s="79" t="str">
        <f>IF(ISBLANK(CC262), "", (POWER(CC262/VLOOKUP(CG262,Anthro_Calc!C:P,13,FALSE),VLOOKUP(CG262,Anthro_Calc!C:P,12,FALSE))-1) / (VLOOKUP(CG262,Anthro_Calc!C:P,14,FALSE)*VLOOKUP(CG262,Anthro_Calc!C:P,12,FALSE)))</f>
        <v/>
      </c>
      <c r="CI262" s="79" t="str">
        <f>IF(ISBLANK(CC262), "", -3 + (CC262 -VLOOKUP(CG262,Anthro_Calc!C:P,4,FALSE)) / (VLOOKUP(CG262,Anthro_Calc!C:P,5,FALSE) - VLOOKUP(CG262,Anthro_Calc!C:P,4,FALSE)))</f>
        <v/>
      </c>
      <c r="CJ262" s="79" t="str">
        <f>IF(ISBLANK(CC262), "", 3 + (CC262 -VLOOKUP(CG262,Anthro_Calc!C:P,10,FALSE)) / (VLOOKUP(CG262,Anthro_Calc!C:P,10,FALSE) - VLOOKUP(CG262,Anthro_Calc!C:P,9,FALSE)))</f>
        <v/>
      </c>
      <c r="CK262" s="129" t="str">
        <f t="shared" ref="CK262:CK325" si="240">IF(CH262="", "", IF(CH262&gt;3, CJ262, IF(CH262&lt;-3, CI262, CH262)))</f>
        <v/>
      </c>
      <c r="CL262" s="117" t="str">
        <f t="shared" ref="CL262:CL325" si="241">IF(ISBLANK(CC262), "", IF(OR(CK262&lt;-5, CK262&gt;5), "Please check weight and DOB again", IF(CK262&lt;=-3,"SEVERE", IF(CK262&lt;=-2,"MODERATE", IF(CK262&lt;=-1, "MILD", "NORMAL")))))</f>
        <v/>
      </c>
      <c r="CM262" s="104" t="str">
        <f t="shared" ref="CM262:CM325" si="242">IF(AND(ISERROR(FIND("Mild",$D$2)),CL262="MILD"),"NORMAL",CL262)</f>
        <v/>
      </c>
      <c r="CN262" s="77"/>
      <c r="CO262" s="71"/>
      <c r="CP262" s="74"/>
      <c r="CQ262" s="74"/>
      <c r="CR262" s="118" t="str">
        <f t="shared" si="210"/>
        <v/>
      </c>
      <c r="CS262" s="119">
        <f t="shared" ref="CS262:CS325" si="243">ROUND((CO262-M262)/30.4,0)</f>
        <v>0</v>
      </c>
      <c r="CT262" s="119">
        <f t="shared" ref="CT262:CT325" si="244">CO262-M262</f>
        <v>0</v>
      </c>
      <c r="CU262" s="119" t="str">
        <f t="shared" ref="CU262:CU325" si="245">L262&amp;CT262</f>
        <v>0</v>
      </c>
      <c r="CV262" s="119" t="str">
        <f>IF(ISBLANK(CQ262), "", (POWER(CQ262/VLOOKUP(CU262,Anthro_Calc!C:P,13,FALSE),VLOOKUP(CU262,Anthro_Calc!C:P,12,FALSE))-1) / (VLOOKUP(CU262,Anthro_Calc!C:P,14,FALSE)*VLOOKUP(CU262,Anthro_Calc!C:P,12,FALSE)))</f>
        <v/>
      </c>
      <c r="CW262" s="119" t="str">
        <f>IF(ISBLANK(CQ262), "", -3 + (CQ262 -VLOOKUP(CU262,Anthro_Calc!C:P,4,FALSE)) / (VLOOKUP(CU262,Anthro_Calc!C:P,5,FALSE) - VLOOKUP(CU262,Anthro_Calc!C:P,4,FALSE)))</f>
        <v/>
      </c>
      <c r="CX262" s="119" t="str">
        <f>IF(ISBLANK(CQ262), "", 3 + (CQ262 -VLOOKUP(CU262,Anthro_Calc!C:P,10,FALSE)) / (VLOOKUP(CU262,Anthro_Calc!C:P,10,FALSE) - VLOOKUP(CU262,Anthro_Calc!C:P,9,FALSE)))</f>
        <v/>
      </c>
      <c r="CY262" s="128" t="str">
        <f t="shared" ref="CY262:CY325" si="246">IF(CV262="", "", IF(CV262&gt;3, CX262, IF(CV262&lt;-3, CW262, CV262)))</f>
        <v/>
      </c>
      <c r="CZ262" s="117" t="str">
        <f t="shared" ref="CZ262:CZ325" si="247">IF(ISBLANK(CQ262),"",IF(OR(CY262&lt;-5,CY262&gt;5),"Please check weight and DOB again",IF(CY262&lt;=-3,"SEVERE",IF(CY262&lt;=-2,"MODERATE",IF(CY262&lt;=-1,"MILD","NORMAL")))))</f>
        <v/>
      </c>
      <c r="DA262" s="104" t="str">
        <f t="shared" ref="DA262:DA325" si="248">IF(AND(ISERROR(FIND("Mild",$D$2)),CZ262="MILD"),"NORMAL",CZ262)</f>
        <v/>
      </c>
      <c r="DB262" s="135"/>
    </row>
    <row r="263" spans="1:106" s="80" customFormat="1" ht="15" customHeight="1">
      <c r="A263" s="134">
        <f t="shared" si="200"/>
        <v>259</v>
      </c>
      <c r="B263" s="66"/>
      <c r="C263" s="66"/>
      <c r="D263" s="66"/>
      <c r="E263" s="66"/>
      <c r="F263" s="66"/>
      <c r="G263" s="66"/>
      <c r="H263" s="66"/>
      <c r="I263" s="66"/>
      <c r="J263" s="66"/>
      <c r="K263" s="66"/>
      <c r="L263" s="66"/>
      <c r="M263" s="71"/>
      <c r="N263" s="69" t="str">
        <f t="shared" ca="1" si="211"/>
        <v/>
      </c>
      <c r="O263" s="70"/>
      <c r="P263" s="70"/>
      <c r="Q263" s="71"/>
      <c r="R263" s="82"/>
      <c r="S263" s="72" t="str">
        <f t="shared" si="212"/>
        <v/>
      </c>
      <c r="T263" s="72" t="str">
        <f t="shared" si="213"/>
        <v/>
      </c>
      <c r="U263" s="72" t="str">
        <f t="shared" si="214"/>
        <v/>
      </c>
      <c r="V263" s="72" t="str">
        <f>IF(ISBLANK(R263), "", (POWER(R263/VLOOKUP(U263,Anthro_Calc!C:P,13,FALSE),VLOOKUP(U263,Anthro_Calc!C:P,12,FALSE))-1) / (VLOOKUP(U263,Anthro_Calc!C:P,14,FALSE)*VLOOKUP(U263,Anthro_Calc!C:P,12,FALSE)))</f>
        <v/>
      </c>
      <c r="W263" s="72" t="str">
        <f>IF(ISBLANK(R263), "", -3 + (R263 -VLOOKUP(U263,Anthro_Calc!C:P,4,FALSE)) / (VLOOKUP(U263,Anthro_Calc!C:P,5,FALSE) - VLOOKUP(U263,Anthro_Calc!C:P,4,FALSE)))</f>
        <v/>
      </c>
      <c r="X263" s="72" t="str">
        <f>IF(ISBLANK(R263), "", 3 + (R263 -VLOOKUP(U263,Anthro_Calc!C:P,10,FALSE)) / (VLOOKUP(U263,Anthro_Calc!C:P,10,FALSE) - VLOOKUP(U263,Anthro_Calc!C:P,9,FALSE)))</f>
        <v/>
      </c>
      <c r="Y263" s="120" t="str">
        <f t="shared" si="215"/>
        <v/>
      </c>
      <c r="Z263" s="117" t="str">
        <f t="shared" si="216"/>
        <v/>
      </c>
      <c r="AA263" s="104" t="str">
        <f t="shared" si="217"/>
        <v/>
      </c>
      <c r="AB263" s="71"/>
      <c r="AC263" s="74"/>
      <c r="AD263" s="78"/>
      <c r="AE263" s="75" t="str">
        <f t="shared" si="218"/>
        <v/>
      </c>
      <c r="AF263" s="72">
        <f t="shared" si="219"/>
        <v>0</v>
      </c>
      <c r="AG263" s="72">
        <f t="shared" si="220"/>
        <v>0</v>
      </c>
      <c r="AH263" s="72" t="str">
        <f t="shared" si="221"/>
        <v>0</v>
      </c>
      <c r="AI263" s="72" t="str">
        <f>IF(ISBLANK(AD263), "", (POWER(AD263/VLOOKUP(AH263,Anthro_Calc!C:P,13,FALSE),VLOOKUP(AH263,Anthro_Calc!C:P,12,FALSE))-1) / (VLOOKUP(AH263,Anthro_Calc!C:P,14,FALSE)*VLOOKUP(AH263,Anthro_Calc!C:P,12,FALSE)))</f>
        <v/>
      </c>
      <c r="AJ263" s="72" t="str">
        <f>IF(ISBLANK(AD263), "", -3 + (AD263 -VLOOKUP(AH263,Anthro_Calc!C:P,4,FALSE)) / (VLOOKUP(AH263,Anthro_Calc!C:P,5,FALSE) - VLOOKUP(AH263,Anthro_Calc!C:P,4,FALSE)))</f>
        <v/>
      </c>
      <c r="AK263" s="72" t="str">
        <f>IF(ISBLANK(AD263), "", 3 + (AD263 -VLOOKUP(AH263,Anthro_Calc!C:P,10,FALSE)) / (VLOOKUP(AH263,Anthro_Calc!C:P,10,FALSE) - VLOOKUP(AH263,Anthro_Calc!C:P,9,FALSE)))</f>
        <v/>
      </c>
      <c r="AL263" s="120" t="str">
        <f t="shared" si="222"/>
        <v/>
      </c>
      <c r="AM263" s="117" t="str">
        <f t="shared" si="223"/>
        <v/>
      </c>
      <c r="AN263" s="104" t="str">
        <f t="shared" si="224"/>
        <v/>
      </c>
      <c r="AO263" s="76" t="str">
        <f t="shared" si="201"/>
        <v/>
      </c>
      <c r="AP263" s="77"/>
      <c r="AQ263" s="77" t="str">
        <f t="shared" si="225"/>
        <v/>
      </c>
      <c r="AR263" s="71"/>
      <c r="AS263" s="74"/>
      <c r="AT263" s="82"/>
      <c r="AU263" s="75" t="str">
        <f t="shared" si="202"/>
        <v/>
      </c>
      <c r="AV263" s="72">
        <f t="shared" si="226"/>
        <v>0</v>
      </c>
      <c r="AW263" s="72">
        <f t="shared" si="227"/>
        <v>0</v>
      </c>
      <c r="AX263" s="72" t="str">
        <f t="shared" si="228"/>
        <v>0</v>
      </c>
      <c r="AY263" s="72" t="str">
        <f>IF(ISBLANK(AT263), "", (POWER(AT263/VLOOKUP(AX263,Anthro_Calc!C:P,13,FALSE),VLOOKUP(AX263,Anthro_Calc!C:P,12,FALSE))-1) / (VLOOKUP(AX263,Anthro_Calc!C:P,14,FALSE)*VLOOKUP(AX263,Anthro_Calc!C:P,12,FALSE)))</f>
        <v/>
      </c>
      <c r="AZ263" s="72" t="str">
        <f>IF(ISBLANK(AT263), "", -3 + (AT263 -VLOOKUP(AX263,Anthro_Calc!C:P,4,FALSE)) / (VLOOKUP(AX263,Anthro_Calc!C:P,5,FALSE) - VLOOKUP(AX263,Anthro_Calc!C:P,4,FALSE)))</f>
        <v/>
      </c>
      <c r="BA263" s="72" t="str">
        <f>IF(ISBLANK(AT263), "", 3 + (AT263 -VLOOKUP(AX263,Anthro_Calc!C:P,10,FALSE)) / (VLOOKUP(AX263,Anthro_Calc!C:P,10,FALSE) - VLOOKUP(AX263,Anthro_Calc!C:P,9,FALSE)))</f>
        <v/>
      </c>
      <c r="BB263" s="120" t="str">
        <f t="shared" si="229"/>
        <v/>
      </c>
      <c r="BC263" s="117" t="str">
        <f t="shared" si="230"/>
        <v/>
      </c>
      <c r="BD263" s="104" t="str">
        <f t="shared" si="203"/>
        <v/>
      </c>
      <c r="BE263" s="76" t="str">
        <f t="shared" si="204"/>
        <v/>
      </c>
      <c r="BF263" s="73" t="str">
        <f t="shared" si="231"/>
        <v/>
      </c>
      <c r="BG263" s="73" t="str">
        <f t="shared" si="205"/>
        <v/>
      </c>
      <c r="BH263" s="77"/>
      <c r="BI263" s="133"/>
      <c r="BJ263" s="71"/>
      <c r="BK263" s="74"/>
      <c r="BL263" s="78"/>
      <c r="BM263" s="75" t="str">
        <f t="shared" si="206"/>
        <v/>
      </c>
      <c r="BN263" s="72">
        <f t="shared" si="232"/>
        <v>0</v>
      </c>
      <c r="BO263" s="72">
        <f t="shared" ref="BO263:BO326" si="249">BJ263-M263</f>
        <v>0</v>
      </c>
      <c r="BP263" s="72" t="str">
        <f t="shared" si="233"/>
        <v>0</v>
      </c>
      <c r="BQ263" s="72" t="str">
        <f>IF(ISBLANK(BL263), "", (POWER(BL263/VLOOKUP(BP263,Anthro_Calc!C:P,13,FALSE),VLOOKUP(BP263,Anthro_Calc!C:P,12,FALSE))-1) / (VLOOKUP(BP263,Anthro_Calc!C:P,14,FALSE)*VLOOKUP(BP263,Anthro_Calc!C:P,12,FALSE)))</f>
        <v/>
      </c>
      <c r="BR263" s="72" t="str">
        <f>IF(ISBLANK(BL263), "", -3 + (BL263 -VLOOKUP(BP263,Anthro_Calc!C:P,4,FALSE)) / (VLOOKUP(BP263,Anthro_Calc!C:P,5,FALSE) - VLOOKUP(BP263,Anthro_Calc!C:P,4,FALSE)))</f>
        <v/>
      </c>
      <c r="BS263" s="72" t="str">
        <f>IF(ISBLANK(BL263), "", 3 + (BL263 -VLOOKUP(BP263,Anthro_Calc!C:P,10,FALSE)) / (VLOOKUP(BP263,Anthro_Calc!C:P,10,FALSE) - VLOOKUP(BP263,Anthro_Calc!C:P,9,FALSE)))</f>
        <v/>
      </c>
      <c r="BT263" s="120" t="str">
        <f t="shared" si="234"/>
        <v/>
      </c>
      <c r="BU263" s="117" t="str">
        <f t="shared" si="235"/>
        <v/>
      </c>
      <c r="BV263" s="104" t="str">
        <f t="shared" si="236"/>
        <v/>
      </c>
      <c r="BW263" s="73" t="str">
        <f t="shared" si="207"/>
        <v/>
      </c>
      <c r="BX263" s="77"/>
      <c r="BY263" s="73" t="str">
        <f>IF(ISBLANK(BL263), "", VLOOKUP(Z263&amp;" "&amp;BV263&amp;" "&amp;BW263,Graduation_Criteria!$D$2:$E$34,2,FALSE))</f>
        <v/>
      </c>
      <c r="BZ263" s="73" t="str">
        <f t="shared" si="208"/>
        <v/>
      </c>
      <c r="CA263" s="71"/>
      <c r="CB263" s="74"/>
      <c r="CC263" s="74"/>
      <c r="CD263" s="115" t="str">
        <f t="shared" si="209"/>
        <v/>
      </c>
      <c r="CE263" s="79">
        <f t="shared" si="237"/>
        <v>0</v>
      </c>
      <c r="CF263" s="79">
        <f t="shared" si="238"/>
        <v>0</v>
      </c>
      <c r="CG263" s="79" t="str">
        <f t="shared" si="239"/>
        <v>0</v>
      </c>
      <c r="CH263" s="79" t="str">
        <f>IF(ISBLANK(CC263), "", (POWER(CC263/VLOOKUP(CG263,Anthro_Calc!C:P,13,FALSE),VLOOKUP(CG263,Anthro_Calc!C:P,12,FALSE))-1) / (VLOOKUP(CG263,Anthro_Calc!C:P,14,FALSE)*VLOOKUP(CG263,Anthro_Calc!C:P,12,FALSE)))</f>
        <v/>
      </c>
      <c r="CI263" s="79" t="str">
        <f>IF(ISBLANK(CC263), "", -3 + (CC263 -VLOOKUP(CG263,Anthro_Calc!C:P,4,FALSE)) / (VLOOKUP(CG263,Anthro_Calc!C:P,5,FALSE) - VLOOKUP(CG263,Anthro_Calc!C:P,4,FALSE)))</f>
        <v/>
      </c>
      <c r="CJ263" s="79" t="str">
        <f>IF(ISBLANK(CC263), "", 3 + (CC263 -VLOOKUP(CG263,Anthro_Calc!C:P,10,FALSE)) / (VLOOKUP(CG263,Anthro_Calc!C:P,10,FALSE) - VLOOKUP(CG263,Anthro_Calc!C:P,9,FALSE)))</f>
        <v/>
      </c>
      <c r="CK263" s="129" t="str">
        <f t="shared" si="240"/>
        <v/>
      </c>
      <c r="CL263" s="117" t="str">
        <f t="shared" si="241"/>
        <v/>
      </c>
      <c r="CM263" s="104" t="str">
        <f t="shared" si="242"/>
        <v/>
      </c>
      <c r="CN263" s="77"/>
      <c r="CO263" s="71"/>
      <c r="CP263" s="74"/>
      <c r="CQ263" s="74"/>
      <c r="CR263" s="118" t="str">
        <f t="shared" si="210"/>
        <v/>
      </c>
      <c r="CS263" s="119">
        <f t="shared" si="243"/>
        <v>0</v>
      </c>
      <c r="CT263" s="119">
        <f t="shared" si="244"/>
        <v>0</v>
      </c>
      <c r="CU263" s="119" t="str">
        <f t="shared" si="245"/>
        <v>0</v>
      </c>
      <c r="CV263" s="119" t="str">
        <f>IF(ISBLANK(CQ263), "", (POWER(CQ263/VLOOKUP(CU263,Anthro_Calc!C:P,13,FALSE),VLOOKUP(CU263,Anthro_Calc!C:P,12,FALSE))-1) / (VLOOKUP(CU263,Anthro_Calc!C:P,14,FALSE)*VLOOKUP(CU263,Anthro_Calc!C:P,12,FALSE)))</f>
        <v/>
      </c>
      <c r="CW263" s="119" t="str">
        <f>IF(ISBLANK(CQ263), "", -3 + (CQ263 -VLOOKUP(CU263,Anthro_Calc!C:P,4,FALSE)) / (VLOOKUP(CU263,Anthro_Calc!C:P,5,FALSE) - VLOOKUP(CU263,Anthro_Calc!C:P,4,FALSE)))</f>
        <v/>
      </c>
      <c r="CX263" s="119" t="str">
        <f>IF(ISBLANK(CQ263), "", 3 + (CQ263 -VLOOKUP(CU263,Anthro_Calc!C:P,10,FALSE)) / (VLOOKUP(CU263,Anthro_Calc!C:P,10,FALSE) - VLOOKUP(CU263,Anthro_Calc!C:P,9,FALSE)))</f>
        <v/>
      </c>
      <c r="CY263" s="128" t="str">
        <f t="shared" si="246"/>
        <v/>
      </c>
      <c r="CZ263" s="117" t="str">
        <f t="shared" si="247"/>
        <v/>
      </c>
      <c r="DA263" s="104" t="str">
        <f t="shared" si="248"/>
        <v/>
      </c>
      <c r="DB263" s="135"/>
    </row>
    <row r="264" spans="1:106" s="80" customFormat="1" ht="15" customHeight="1">
      <c r="A264" s="134">
        <f t="shared" si="200"/>
        <v>260</v>
      </c>
      <c r="B264" s="66"/>
      <c r="C264" s="66"/>
      <c r="D264" s="66"/>
      <c r="E264" s="66"/>
      <c r="F264" s="66"/>
      <c r="G264" s="66"/>
      <c r="H264" s="66"/>
      <c r="I264" s="66"/>
      <c r="J264" s="66"/>
      <c r="K264" s="66"/>
      <c r="L264" s="66"/>
      <c r="M264" s="71"/>
      <c r="N264" s="69" t="str">
        <f t="shared" ca="1" si="211"/>
        <v/>
      </c>
      <c r="O264" s="70"/>
      <c r="P264" s="70"/>
      <c r="Q264" s="71"/>
      <c r="R264" s="82"/>
      <c r="S264" s="72" t="str">
        <f t="shared" si="212"/>
        <v/>
      </c>
      <c r="T264" s="72" t="str">
        <f t="shared" si="213"/>
        <v/>
      </c>
      <c r="U264" s="72" t="str">
        <f t="shared" si="214"/>
        <v/>
      </c>
      <c r="V264" s="72" t="str">
        <f>IF(ISBLANK(R264), "", (POWER(R264/VLOOKUP(U264,Anthro_Calc!C:P,13,FALSE),VLOOKUP(U264,Anthro_Calc!C:P,12,FALSE))-1) / (VLOOKUP(U264,Anthro_Calc!C:P,14,FALSE)*VLOOKUP(U264,Anthro_Calc!C:P,12,FALSE)))</f>
        <v/>
      </c>
      <c r="W264" s="72" t="str">
        <f>IF(ISBLANK(R264), "", -3 + (R264 -VLOOKUP(U264,Anthro_Calc!C:P,4,FALSE)) / (VLOOKUP(U264,Anthro_Calc!C:P,5,FALSE) - VLOOKUP(U264,Anthro_Calc!C:P,4,FALSE)))</f>
        <v/>
      </c>
      <c r="X264" s="72" t="str">
        <f>IF(ISBLANK(R264), "", 3 + (R264 -VLOOKUP(U264,Anthro_Calc!C:P,10,FALSE)) / (VLOOKUP(U264,Anthro_Calc!C:P,10,FALSE) - VLOOKUP(U264,Anthro_Calc!C:P,9,FALSE)))</f>
        <v/>
      </c>
      <c r="Y264" s="120" t="str">
        <f t="shared" si="215"/>
        <v/>
      </c>
      <c r="Z264" s="117" t="str">
        <f t="shared" si="216"/>
        <v/>
      </c>
      <c r="AA264" s="104" t="str">
        <f t="shared" si="217"/>
        <v/>
      </c>
      <c r="AB264" s="71"/>
      <c r="AC264" s="74"/>
      <c r="AD264" s="78"/>
      <c r="AE264" s="75" t="str">
        <f t="shared" si="218"/>
        <v/>
      </c>
      <c r="AF264" s="72">
        <f t="shared" si="219"/>
        <v>0</v>
      </c>
      <c r="AG264" s="72">
        <f t="shared" si="220"/>
        <v>0</v>
      </c>
      <c r="AH264" s="72" t="str">
        <f t="shared" si="221"/>
        <v>0</v>
      </c>
      <c r="AI264" s="72" t="str">
        <f>IF(ISBLANK(AD264), "", (POWER(AD264/VLOOKUP(AH264,Anthro_Calc!C:P,13,FALSE),VLOOKUP(AH264,Anthro_Calc!C:P,12,FALSE))-1) / (VLOOKUP(AH264,Anthro_Calc!C:P,14,FALSE)*VLOOKUP(AH264,Anthro_Calc!C:P,12,FALSE)))</f>
        <v/>
      </c>
      <c r="AJ264" s="72" t="str">
        <f>IF(ISBLANK(AD264), "", -3 + (AD264 -VLOOKUP(AH264,Anthro_Calc!C:P,4,FALSE)) / (VLOOKUP(AH264,Anthro_Calc!C:P,5,FALSE) - VLOOKUP(AH264,Anthro_Calc!C:P,4,FALSE)))</f>
        <v/>
      </c>
      <c r="AK264" s="72" t="str">
        <f>IF(ISBLANK(AD264), "", 3 + (AD264 -VLOOKUP(AH264,Anthro_Calc!C:P,10,FALSE)) / (VLOOKUP(AH264,Anthro_Calc!C:P,10,FALSE) - VLOOKUP(AH264,Anthro_Calc!C:P,9,FALSE)))</f>
        <v/>
      </c>
      <c r="AL264" s="120" t="str">
        <f t="shared" si="222"/>
        <v/>
      </c>
      <c r="AM264" s="117" t="str">
        <f t="shared" si="223"/>
        <v/>
      </c>
      <c r="AN264" s="104" t="str">
        <f t="shared" si="224"/>
        <v/>
      </c>
      <c r="AO264" s="76" t="str">
        <f t="shared" si="201"/>
        <v/>
      </c>
      <c r="AP264" s="77"/>
      <c r="AQ264" s="77" t="str">
        <f t="shared" si="225"/>
        <v/>
      </c>
      <c r="AR264" s="71"/>
      <c r="AS264" s="74"/>
      <c r="AT264" s="82"/>
      <c r="AU264" s="75" t="str">
        <f t="shared" si="202"/>
        <v/>
      </c>
      <c r="AV264" s="72">
        <f t="shared" si="226"/>
        <v>0</v>
      </c>
      <c r="AW264" s="72">
        <f t="shared" si="227"/>
        <v>0</v>
      </c>
      <c r="AX264" s="72" t="str">
        <f t="shared" si="228"/>
        <v>0</v>
      </c>
      <c r="AY264" s="72" t="str">
        <f>IF(ISBLANK(AT264), "", (POWER(AT264/VLOOKUP(AX264,Anthro_Calc!C:P,13,FALSE),VLOOKUP(AX264,Anthro_Calc!C:P,12,FALSE))-1) / (VLOOKUP(AX264,Anthro_Calc!C:P,14,FALSE)*VLOOKUP(AX264,Anthro_Calc!C:P,12,FALSE)))</f>
        <v/>
      </c>
      <c r="AZ264" s="72" t="str">
        <f>IF(ISBLANK(AT264), "", -3 + (AT264 -VLOOKUP(AX264,Anthro_Calc!C:P,4,FALSE)) / (VLOOKUP(AX264,Anthro_Calc!C:P,5,FALSE) - VLOOKUP(AX264,Anthro_Calc!C:P,4,FALSE)))</f>
        <v/>
      </c>
      <c r="BA264" s="72" t="str">
        <f>IF(ISBLANK(AT264), "", 3 + (AT264 -VLOOKUP(AX264,Anthro_Calc!C:P,10,FALSE)) / (VLOOKUP(AX264,Anthro_Calc!C:P,10,FALSE) - VLOOKUP(AX264,Anthro_Calc!C:P,9,FALSE)))</f>
        <v/>
      </c>
      <c r="BB264" s="120" t="str">
        <f t="shared" si="229"/>
        <v/>
      </c>
      <c r="BC264" s="117" t="str">
        <f t="shared" si="230"/>
        <v/>
      </c>
      <c r="BD264" s="104" t="str">
        <f t="shared" si="203"/>
        <v/>
      </c>
      <c r="BE264" s="76" t="str">
        <f t="shared" si="204"/>
        <v/>
      </c>
      <c r="BF264" s="73" t="str">
        <f t="shared" si="231"/>
        <v/>
      </c>
      <c r="BG264" s="73" t="str">
        <f t="shared" si="205"/>
        <v/>
      </c>
      <c r="BH264" s="77"/>
      <c r="BI264" s="133"/>
      <c r="BJ264" s="71"/>
      <c r="BK264" s="74"/>
      <c r="BL264" s="78"/>
      <c r="BM264" s="75" t="str">
        <f t="shared" si="206"/>
        <v/>
      </c>
      <c r="BN264" s="72">
        <f t="shared" si="232"/>
        <v>0</v>
      </c>
      <c r="BO264" s="72">
        <f t="shared" si="249"/>
        <v>0</v>
      </c>
      <c r="BP264" s="72" t="str">
        <f t="shared" si="233"/>
        <v>0</v>
      </c>
      <c r="BQ264" s="72" t="str">
        <f>IF(ISBLANK(BL264), "", (POWER(BL264/VLOOKUP(BP264,Anthro_Calc!C:P,13,FALSE),VLOOKUP(BP264,Anthro_Calc!C:P,12,FALSE))-1) / (VLOOKUP(BP264,Anthro_Calc!C:P,14,FALSE)*VLOOKUP(BP264,Anthro_Calc!C:P,12,FALSE)))</f>
        <v/>
      </c>
      <c r="BR264" s="72" t="str">
        <f>IF(ISBLANK(BL264), "", -3 + (BL264 -VLOOKUP(BP264,Anthro_Calc!C:P,4,FALSE)) / (VLOOKUP(BP264,Anthro_Calc!C:P,5,FALSE) - VLOOKUP(BP264,Anthro_Calc!C:P,4,FALSE)))</f>
        <v/>
      </c>
      <c r="BS264" s="72" t="str">
        <f>IF(ISBLANK(BL264), "", 3 + (BL264 -VLOOKUP(BP264,Anthro_Calc!C:P,10,FALSE)) / (VLOOKUP(BP264,Anthro_Calc!C:P,10,FALSE) - VLOOKUP(BP264,Anthro_Calc!C:P,9,FALSE)))</f>
        <v/>
      </c>
      <c r="BT264" s="120" t="str">
        <f t="shared" si="234"/>
        <v/>
      </c>
      <c r="BU264" s="117" t="str">
        <f t="shared" si="235"/>
        <v/>
      </c>
      <c r="BV264" s="104" t="str">
        <f t="shared" si="236"/>
        <v/>
      </c>
      <c r="BW264" s="73" t="str">
        <f t="shared" si="207"/>
        <v/>
      </c>
      <c r="BX264" s="77"/>
      <c r="BY264" s="73" t="str">
        <f>IF(ISBLANK(BL264), "", VLOOKUP(Z264&amp;" "&amp;BV264&amp;" "&amp;BW264,Graduation_Criteria!$D$2:$E$34,2,FALSE))</f>
        <v/>
      </c>
      <c r="BZ264" s="73" t="str">
        <f t="shared" si="208"/>
        <v/>
      </c>
      <c r="CA264" s="71"/>
      <c r="CB264" s="74"/>
      <c r="CC264" s="74"/>
      <c r="CD264" s="115" t="str">
        <f t="shared" si="209"/>
        <v/>
      </c>
      <c r="CE264" s="79">
        <f t="shared" si="237"/>
        <v>0</v>
      </c>
      <c r="CF264" s="79">
        <f t="shared" si="238"/>
        <v>0</v>
      </c>
      <c r="CG264" s="79" t="str">
        <f t="shared" si="239"/>
        <v>0</v>
      </c>
      <c r="CH264" s="79" t="str">
        <f>IF(ISBLANK(CC264), "", (POWER(CC264/VLOOKUP(CG264,Anthro_Calc!C:P,13,FALSE),VLOOKUP(CG264,Anthro_Calc!C:P,12,FALSE))-1) / (VLOOKUP(CG264,Anthro_Calc!C:P,14,FALSE)*VLOOKUP(CG264,Anthro_Calc!C:P,12,FALSE)))</f>
        <v/>
      </c>
      <c r="CI264" s="79" t="str">
        <f>IF(ISBLANK(CC264), "", -3 + (CC264 -VLOOKUP(CG264,Anthro_Calc!C:P,4,FALSE)) / (VLOOKUP(CG264,Anthro_Calc!C:P,5,FALSE) - VLOOKUP(CG264,Anthro_Calc!C:P,4,FALSE)))</f>
        <v/>
      </c>
      <c r="CJ264" s="79" t="str">
        <f>IF(ISBLANK(CC264), "", 3 + (CC264 -VLOOKUP(CG264,Anthro_Calc!C:P,10,FALSE)) / (VLOOKUP(CG264,Anthro_Calc!C:P,10,FALSE) - VLOOKUP(CG264,Anthro_Calc!C:P,9,FALSE)))</f>
        <v/>
      </c>
      <c r="CK264" s="129" t="str">
        <f t="shared" si="240"/>
        <v/>
      </c>
      <c r="CL264" s="117" t="str">
        <f t="shared" si="241"/>
        <v/>
      </c>
      <c r="CM264" s="104" t="str">
        <f t="shared" si="242"/>
        <v/>
      </c>
      <c r="CN264" s="77"/>
      <c r="CO264" s="71"/>
      <c r="CP264" s="74"/>
      <c r="CQ264" s="74"/>
      <c r="CR264" s="118" t="str">
        <f t="shared" si="210"/>
        <v/>
      </c>
      <c r="CS264" s="119">
        <f t="shared" si="243"/>
        <v>0</v>
      </c>
      <c r="CT264" s="119">
        <f t="shared" si="244"/>
        <v>0</v>
      </c>
      <c r="CU264" s="119" t="str">
        <f t="shared" si="245"/>
        <v>0</v>
      </c>
      <c r="CV264" s="119" t="str">
        <f>IF(ISBLANK(CQ264), "", (POWER(CQ264/VLOOKUP(CU264,Anthro_Calc!C:P,13,FALSE),VLOOKUP(CU264,Anthro_Calc!C:P,12,FALSE))-1) / (VLOOKUP(CU264,Anthro_Calc!C:P,14,FALSE)*VLOOKUP(CU264,Anthro_Calc!C:P,12,FALSE)))</f>
        <v/>
      </c>
      <c r="CW264" s="119" t="str">
        <f>IF(ISBLANK(CQ264), "", -3 + (CQ264 -VLOOKUP(CU264,Anthro_Calc!C:P,4,FALSE)) / (VLOOKUP(CU264,Anthro_Calc!C:P,5,FALSE) - VLOOKUP(CU264,Anthro_Calc!C:P,4,FALSE)))</f>
        <v/>
      </c>
      <c r="CX264" s="119" t="str">
        <f>IF(ISBLANK(CQ264), "", 3 + (CQ264 -VLOOKUP(CU264,Anthro_Calc!C:P,10,FALSE)) / (VLOOKUP(CU264,Anthro_Calc!C:P,10,FALSE) - VLOOKUP(CU264,Anthro_Calc!C:P,9,FALSE)))</f>
        <v/>
      </c>
      <c r="CY264" s="128" t="str">
        <f t="shared" si="246"/>
        <v/>
      </c>
      <c r="CZ264" s="117" t="str">
        <f t="shared" si="247"/>
        <v/>
      </c>
      <c r="DA264" s="104" t="str">
        <f t="shared" si="248"/>
        <v/>
      </c>
      <c r="DB264" s="135"/>
    </row>
    <row r="265" spans="1:106" s="80" customFormat="1" ht="15" customHeight="1">
      <c r="A265" s="134">
        <f t="shared" si="200"/>
        <v>261</v>
      </c>
      <c r="B265" s="66"/>
      <c r="C265" s="66"/>
      <c r="D265" s="66"/>
      <c r="E265" s="66"/>
      <c r="F265" s="66"/>
      <c r="G265" s="66"/>
      <c r="H265" s="66"/>
      <c r="I265" s="66"/>
      <c r="J265" s="66"/>
      <c r="K265" s="66"/>
      <c r="L265" s="66"/>
      <c r="M265" s="71"/>
      <c r="N265" s="69" t="str">
        <f t="shared" ca="1" si="211"/>
        <v/>
      </c>
      <c r="O265" s="70"/>
      <c r="P265" s="70"/>
      <c r="Q265" s="71"/>
      <c r="R265" s="82"/>
      <c r="S265" s="72" t="str">
        <f t="shared" si="212"/>
        <v/>
      </c>
      <c r="T265" s="72" t="str">
        <f t="shared" si="213"/>
        <v/>
      </c>
      <c r="U265" s="72" t="str">
        <f t="shared" si="214"/>
        <v/>
      </c>
      <c r="V265" s="72" t="str">
        <f>IF(ISBLANK(R265), "", (POWER(R265/VLOOKUP(U265,Anthro_Calc!C:P,13,FALSE),VLOOKUP(U265,Anthro_Calc!C:P,12,FALSE))-1) / (VLOOKUP(U265,Anthro_Calc!C:P,14,FALSE)*VLOOKUP(U265,Anthro_Calc!C:P,12,FALSE)))</f>
        <v/>
      </c>
      <c r="W265" s="72" t="str">
        <f>IF(ISBLANK(R265), "", -3 + (R265 -VLOOKUP(U265,Anthro_Calc!C:P,4,FALSE)) / (VLOOKUP(U265,Anthro_Calc!C:P,5,FALSE) - VLOOKUP(U265,Anthro_Calc!C:P,4,FALSE)))</f>
        <v/>
      </c>
      <c r="X265" s="72" t="str">
        <f>IF(ISBLANK(R265), "", 3 + (R265 -VLOOKUP(U265,Anthro_Calc!C:P,10,FALSE)) / (VLOOKUP(U265,Anthro_Calc!C:P,10,FALSE) - VLOOKUP(U265,Anthro_Calc!C:P,9,FALSE)))</f>
        <v/>
      </c>
      <c r="Y265" s="120" t="str">
        <f t="shared" si="215"/>
        <v/>
      </c>
      <c r="Z265" s="117" t="str">
        <f t="shared" si="216"/>
        <v/>
      </c>
      <c r="AA265" s="104" t="str">
        <f t="shared" si="217"/>
        <v/>
      </c>
      <c r="AB265" s="71"/>
      <c r="AC265" s="74"/>
      <c r="AD265" s="78"/>
      <c r="AE265" s="75" t="str">
        <f t="shared" si="218"/>
        <v/>
      </c>
      <c r="AF265" s="72">
        <f t="shared" si="219"/>
        <v>0</v>
      </c>
      <c r="AG265" s="72">
        <f t="shared" si="220"/>
        <v>0</v>
      </c>
      <c r="AH265" s="72" t="str">
        <f t="shared" si="221"/>
        <v>0</v>
      </c>
      <c r="AI265" s="72" t="str">
        <f>IF(ISBLANK(AD265), "", (POWER(AD265/VLOOKUP(AH265,Anthro_Calc!C:P,13,FALSE),VLOOKUP(AH265,Anthro_Calc!C:P,12,FALSE))-1) / (VLOOKUP(AH265,Anthro_Calc!C:P,14,FALSE)*VLOOKUP(AH265,Anthro_Calc!C:P,12,FALSE)))</f>
        <v/>
      </c>
      <c r="AJ265" s="72" t="str">
        <f>IF(ISBLANK(AD265), "", -3 + (AD265 -VLOOKUP(AH265,Anthro_Calc!C:P,4,FALSE)) / (VLOOKUP(AH265,Anthro_Calc!C:P,5,FALSE) - VLOOKUP(AH265,Anthro_Calc!C:P,4,FALSE)))</f>
        <v/>
      </c>
      <c r="AK265" s="72" t="str">
        <f>IF(ISBLANK(AD265), "", 3 + (AD265 -VLOOKUP(AH265,Anthro_Calc!C:P,10,FALSE)) / (VLOOKUP(AH265,Anthro_Calc!C:P,10,FALSE) - VLOOKUP(AH265,Anthro_Calc!C:P,9,FALSE)))</f>
        <v/>
      </c>
      <c r="AL265" s="120" t="str">
        <f t="shared" si="222"/>
        <v/>
      </c>
      <c r="AM265" s="117" t="str">
        <f t="shared" si="223"/>
        <v/>
      </c>
      <c r="AN265" s="104" t="str">
        <f t="shared" si="224"/>
        <v/>
      </c>
      <c r="AO265" s="76" t="str">
        <f t="shared" si="201"/>
        <v/>
      </c>
      <c r="AP265" s="77"/>
      <c r="AQ265" s="77" t="str">
        <f t="shared" si="225"/>
        <v/>
      </c>
      <c r="AR265" s="71"/>
      <c r="AS265" s="74"/>
      <c r="AT265" s="82"/>
      <c r="AU265" s="75" t="str">
        <f t="shared" si="202"/>
        <v/>
      </c>
      <c r="AV265" s="72">
        <f t="shared" si="226"/>
        <v>0</v>
      </c>
      <c r="AW265" s="72">
        <f t="shared" si="227"/>
        <v>0</v>
      </c>
      <c r="AX265" s="72" t="str">
        <f t="shared" si="228"/>
        <v>0</v>
      </c>
      <c r="AY265" s="72" t="str">
        <f>IF(ISBLANK(AT265), "", (POWER(AT265/VLOOKUP(AX265,Anthro_Calc!C:P,13,FALSE),VLOOKUP(AX265,Anthro_Calc!C:P,12,FALSE))-1) / (VLOOKUP(AX265,Anthro_Calc!C:P,14,FALSE)*VLOOKUP(AX265,Anthro_Calc!C:P,12,FALSE)))</f>
        <v/>
      </c>
      <c r="AZ265" s="72" t="str">
        <f>IF(ISBLANK(AT265), "", -3 + (AT265 -VLOOKUP(AX265,Anthro_Calc!C:P,4,FALSE)) / (VLOOKUP(AX265,Anthro_Calc!C:P,5,FALSE) - VLOOKUP(AX265,Anthro_Calc!C:P,4,FALSE)))</f>
        <v/>
      </c>
      <c r="BA265" s="72" t="str">
        <f>IF(ISBLANK(AT265), "", 3 + (AT265 -VLOOKUP(AX265,Anthro_Calc!C:P,10,FALSE)) / (VLOOKUP(AX265,Anthro_Calc!C:P,10,FALSE) - VLOOKUP(AX265,Anthro_Calc!C:P,9,FALSE)))</f>
        <v/>
      </c>
      <c r="BB265" s="120" t="str">
        <f t="shared" si="229"/>
        <v/>
      </c>
      <c r="BC265" s="117" t="str">
        <f t="shared" si="230"/>
        <v/>
      </c>
      <c r="BD265" s="104" t="str">
        <f t="shared" si="203"/>
        <v/>
      </c>
      <c r="BE265" s="76" t="str">
        <f t="shared" si="204"/>
        <v/>
      </c>
      <c r="BF265" s="73" t="str">
        <f t="shared" si="231"/>
        <v/>
      </c>
      <c r="BG265" s="73" t="str">
        <f t="shared" si="205"/>
        <v/>
      </c>
      <c r="BH265" s="77"/>
      <c r="BI265" s="133"/>
      <c r="BJ265" s="71"/>
      <c r="BK265" s="74"/>
      <c r="BL265" s="78"/>
      <c r="BM265" s="75" t="str">
        <f t="shared" si="206"/>
        <v/>
      </c>
      <c r="BN265" s="72">
        <f t="shared" si="232"/>
        <v>0</v>
      </c>
      <c r="BO265" s="72">
        <f t="shared" si="249"/>
        <v>0</v>
      </c>
      <c r="BP265" s="72" t="str">
        <f t="shared" si="233"/>
        <v>0</v>
      </c>
      <c r="BQ265" s="72" t="str">
        <f>IF(ISBLANK(BL265), "", (POWER(BL265/VLOOKUP(BP265,Anthro_Calc!C:P,13,FALSE),VLOOKUP(BP265,Anthro_Calc!C:P,12,FALSE))-1) / (VLOOKUP(BP265,Anthro_Calc!C:P,14,FALSE)*VLOOKUP(BP265,Anthro_Calc!C:P,12,FALSE)))</f>
        <v/>
      </c>
      <c r="BR265" s="72" t="str">
        <f>IF(ISBLANK(BL265), "", -3 + (BL265 -VLOOKUP(BP265,Anthro_Calc!C:P,4,FALSE)) / (VLOOKUP(BP265,Anthro_Calc!C:P,5,FALSE) - VLOOKUP(BP265,Anthro_Calc!C:P,4,FALSE)))</f>
        <v/>
      </c>
      <c r="BS265" s="72" t="str">
        <f>IF(ISBLANK(BL265), "", 3 + (BL265 -VLOOKUP(BP265,Anthro_Calc!C:P,10,FALSE)) / (VLOOKUP(BP265,Anthro_Calc!C:P,10,FALSE) - VLOOKUP(BP265,Anthro_Calc!C:P,9,FALSE)))</f>
        <v/>
      </c>
      <c r="BT265" s="120" t="str">
        <f t="shared" si="234"/>
        <v/>
      </c>
      <c r="BU265" s="117" t="str">
        <f t="shared" si="235"/>
        <v/>
      </c>
      <c r="BV265" s="104" t="str">
        <f t="shared" si="236"/>
        <v/>
      </c>
      <c r="BW265" s="73" t="str">
        <f t="shared" si="207"/>
        <v/>
      </c>
      <c r="BX265" s="77"/>
      <c r="BY265" s="73" t="str">
        <f>IF(ISBLANK(BL265), "", VLOOKUP(Z265&amp;" "&amp;BV265&amp;" "&amp;BW265,Graduation_Criteria!$D$2:$E$34,2,FALSE))</f>
        <v/>
      </c>
      <c r="BZ265" s="73" t="str">
        <f t="shared" si="208"/>
        <v/>
      </c>
      <c r="CA265" s="71"/>
      <c r="CB265" s="74"/>
      <c r="CC265" s="74"/>
      <c r="CD265" s="115" t="str">
        <f t="shared" si="209"/>
        <v/>
      </c>
      <c r="CE265" s="79">
        <f t="shared" si="237"/>
        <v>0</v>
      </c>
      <c r="CF265" s="79">
        <f t="shared" si="238"/>
        <v>0</v>
      </c>
      <c r="CG265" s="79" t="str">
        <f t="shared" si="239"/>
        <v>0</v>
      </c>
      <c r="CH265" s="79" t="str">
        <f>IF(ISBLANK(CC265), "", (POWER(CC265/VLOOKUP(CG265,Anthro_Calc!C:P,13,FALSE),VLOOKUP(CG265,Anthro_Calc!C:P,12,FALSE))-1) / (VLOOKUP(CG265,Anthro_Calc!C:P,14,FALSE)*VLOOKUP(CG265,Anthro_Calc!C:P,12,FALSE)))</f>
        <v/>
      </c>
      <c r="CI265" s="79" t="str">
        <f>IF(ISBLANK(CC265), "", -3 + (CC265 -VLOOKUP(CG265,Anthro_Calc!C:P,4,FALSE)) / (VLOOKUP(CG265,Anthro_Calc!C:P,5,FALSE) - VLOOKUP(CG265,Anthro_Calc!C:P,4,FALSE)))</f>
        <v/>
      </c>
      <c r="CJ265" s="79" t="str">
        <f>IF(ISBLANK(CC265), "", 3 + (CC265 -VLOOKUP(CG265,Anthro_Calc!C:P,10,FALSE)) / (VLOOKUP(CG265,Anthro_Calc!C:P,10,FALSE) - VLOOKUP(CG265,Anthro_Calc!C:P,9,FALSE)))</f>
        <v/>
      </c>
      <c r="CK265" s="129" t="str">
        <f t="shared" si="240"/>
        <v/>
      </c>
      <c r="CL265" s="117" t="str">
        <f t="shared" si="241"/>
        <v/>
      </c>
      <c r="CM265" s="104" t="str">
        <f t="shared" si="242"/>
        <v/>
      </c>
      <c r="CN265" s="77"/>
      <c r="CO265" s="71"/>
      <c r="CP265" s="74"/>
      <c r="CQ265" s="74"/>
      <c r="CR265" s="118" t="str">
        <f t="shared" si="210"/>
        <v/>
      </c>
      <c r="CS265" s="119">
        <f t="shared" si="243"/>
        <v>0</v>
      </c>
      <c r="CT265" s="119">
        <f t="shared" si="244"/>
        <v>0</v>
      </c>
      <c r="CU265" s="119" t="str">
        <f t="shared" si="245"/>
        <v>0</v>
      </c>
      <c r="CV265" s="119" t="str">
        <f>IF(ISBLANK(CQ265), "", (POWER(CQ265/VLOOKUP(CU265,Anthro_Calc!C:P,13,FALSE),VLOOKUP(CU265,Anthro_Calc!C:P,12,FALSE))-1) / (VLOOKUP(CU265,Anthro_Calc!C:P,14,FALSE)*VLOOKUP(CU265,Anthro_Calc!C:P,12,FALSE)))</f>
        <v/>
      </c>
      <c r="CW265" s="119" t="str">
        <f>IF(ISBLANK(CQ265), "", -3 + (CQ265 -VLOOKUP(CU265,Anthro_Calc!C:P,4,FALSE)) / (VLOOKUP(CU265,Anthro_Calc!C:P,5,FALSE) - VLOOKUP(CU265,Anthro_Calc!C:P,4,FALSE)))</f>
        <v/>
      </c>
      <c r="CX265" s="119" t="str">
        <f>IF(ISBLANK(CQ265), "", 3 + (CQ265 -VLOOKUP(CU265,Anthro_Calc!C:P,10,FALSE)) / (VLOOKUP(CU265,Anthro_Calc!C:P,10,FALSE) - VLOOKUP(CU265,Anthro_Calc!C:P,9,FALSE)))</f>
        <v/>
      </c>
      <c r="CY265" s="128" t="str">
        <f t="shared" si="246"/>
        <v/>
      </c>
      <c r="CZ265" s="117" t="str">
        <f t="shared" si="247"/>
        <v/>
      </c>
      <c r="DA265" s="104" t="str">
        <f t="shared" si="248"/>
        <v/>
      </c>
      <c r="DB265" s="135"/>
    </row>
    <row r="266" spans="1:106" s="80" customFormat="1" ht="15" customHeight="1">
      <c r="A266" s="134">
        <f t="shared" si="200"/>
        <v>262</v>
      </c>
      <c r="B266" s="66"/>
      <c r="C266" s="66"/>
      <c r="D266" s="66"/>
      <c r="E266" s="66"/>
      <c r="F266" s="66"/>
      <c r="G266" s="66"/>
      <c r="H266" s="66"/>
      <c r="I266" s="66"/>
      <c r="J266" s="66"/>
      <c r="K266" s="66"/>
      <c r="L266" s="66"/>
      <c r="M266" s="71"/>
      <c r="N266" s="69" t="str">
        <f t="shared" ca="1" si="211"/>
        <v/>
      </c>
      <c r="O266" s="70"/>
      <c r="P266" s="70"/>
      <c r="Q266" s="71"/>
      <c r="R266" s="82"/>
      <c r="S266" s="72" t="str">
        <f t="shared" si="212"/>
        <v/>
      </c>
      <c r="T266" s="72" t="str">
        <f t="shared" si="213"/>
        <v/>
      </c>
      <c r="U266" s="72" t="str">
        <f t="shared" si="214"/>
        <v/>
      </c>
      <c r="V266" s="72" t="str">
        <f>IF(ISBLANK(R266), "", (POWER(R266/VLOOKUP(U266,Anthro_Calc!C:P,13,FALSE),VLOOKUP(U266,Anthro_Calc!C:P,12,FALSE))-1) / (VLOOKUP(U266,Anthro_Calc!C:P,14,FALSE)*VLOOKUP(U266,Anthro_Calc!C:P,12,FALSE)))</f>
        <v/>
      </c>
      <c r="W266" s="72" t="str">
        <f>IF(ISBLANK(R266), "", -3 + (R266 -VLOOKUP(U266,Anthro_Calc!C:P,4,FALSE)) / (VLOOKUP(U266,Anthro_Calc!C:P,5,FALSE) - VLOOKUP(U266,Anthro_Calc!C:P,4,FALSE)))</f>
        <v/>
      </c>
      <c r="X266" s="72" t="str">
        <f>IF(ISBLANK(R266), "", 3 + (R266 -VLOOKUP(U266,Anthro_Calc!C:P,10,FALSE)) / (VLOOKUP(U266,Anthro_Calc!C:P,10,FALSE) - VLOOKUP(U266,Anthro_Calc!C:P,9,FALSE)))</f>
        <v/>
      </c>
      <c r="Y266" s="120" t="str">
        <f t="shared" si="215"/>
        <v/>
      </c>
      <c r="Z266" s="117" t="str">
        <f t="shared" si="216"/>
        <v/>
      </c>
      <c r="AA266" s="104" t="str">
        <f t="shared" si="217"/>
        <v/>
      </c>
      <c r="AB266" s="71"/>
      <c r="AC266" s="74"/>
      <c r="AD266" s="78"/>
      <c r="AE266" s="75" t="str">
        <f t="shared" si="218"/>
        <v/>
      </c>
      <c r="AF266" s="72">
        <f t="shared" si="219"/>
        <v>0</v>
      </c>
      <c r="AG266" s="72">
        <f t="shared" si="220"/>
        <v>0</v>
      </c>
      <c r="AH266" s="72" t="str">
        <f t="shared" si="221"/>
        <v>0</v>
      </c>
      <c r="AI266" s="72" t="str">
        <f>IF(ISBLANK(AD266), "", (POWER(AD266/VLOOKUP(AH266,Anthro_Calc!C:P,13,FALSE),VLOOKUP(AH266,Anthro_Calc!C:P,12,FALSE))-1) / (VLOOKUP(AH266,Anthro_Calc!C:P,14,FALSE)*VLOOKUP(AH266,Anthro_Calc!C:P,12,FALSE)))</f>
        <v/>
      </c>
      <c r="AJ266" s="72" t="str">
        <f>IF(ISBLANK(AD266), "", -3 + (AD266 -VLOOKUP(AH266,Anthro_Calc!C:P,4,FALSE)) / (VLOOKUP(AH266,Anthro_Calc!C:P,5,FALSE) - VLOOKUP(AH266,Anthro_Calc!C:P,4,FALSE)))</f>
        <v/>
      </c>
      <c r="AK266" s="72" t="str">
        <f>IF(ISBLANK(AD266), "", 3 + (AD266 -VLOOKUP(AH266,Anthro_Calc!C:P,10,FALSE)) / (VLOOKUP(AH266,Anthro_Calc!C:P,10,FALSE) - VLOOKUP(AH266,Anthro_Calc!C:P,9,FALSE)))</f>
        <v/>
      </c>
      <c r="AL266" s="120" t="str">
        <f t="shared" si="222"/>
        <v/>
      </c>
      <c r="AM266" s="117" t="str">
        <f t="shared" si="223"/>
        <v/>
      </c>
      <c r="AN266" s="104" t="str">
        <f t="shared" si="224"/>
        <v/>
      </c>
      <c r="AO266" s="76" t="str">
        <f t="shared" si="201"/>
        <v/>
      </c>
      <c r="AP266" s="77"/>
      <c r="AQ266" s="77" t="str">
        <f t="shared" si="225"/>
        <v/>
      </c>
      <c r="AR266" s="71"/>
      <c r="AS266" s="74"/>
      <c r="AT266" s="82"/>
      <c r="AU266" s="75" t="str">
        <f t="shared" si="202"/>
        <v/>
      </c>
      <c r="AV266" s="72">
        <f t="shared" si="226"/>
        <v>0</v>
      </c>
      <c r="AW266" s="72">
        <f t="shared" si="227"/>
        <v>0</v>
      </c>
      <c r="AX266" s="72" t="str">
        <f t="shared" si="228"/>
        <v>0</v>
      </c>
      <c r="AY266" s="72" t="str">
        <f>IF(ISBLANK(AT266), "", (POWER(AT266/VLOOKUP(AX266,Anthro_Calc!C:P,13,FALSE),VLOOKUP(AX266,Anthro_Calc!C:P,12,FALSE))-1) / (VLOOKUP(AX266,Anthro_Calc!C:P,14,FALSE)*VLOOKUP(AX266,Anthro_Calc!C:P,12,FALSE)))</f>
        <v/>
      </c>
      <c r="AZ266" s="72" t="str">
        <f>IF(ISBLANK(AT266), "", -3 + (AT266 -VLOOKUP(AX266,Anthro_Calc!C:P,4,FALSE)) / (VLOOKUP(AX266,Anthro_Calc!C:P,5,FALSE) - VLOOKUP(AX266,Anthro_Calc!C:P,4,FALSE)))</f>
        <v/>
      </c>
      <c r="BA266" s="72" t="str">
        <f>IF(ISBLANK(AT266), "", 3 + (AT266 -VLOOKUP(AX266,Anthro_Calc!C:P,10,FALSE)) / (VLOOKUP(AX266,Anthro_Calc!C:P,10,FALSE) - VLOOKUP(AX266,Anthro_Calc!C:P,9,FALSE)))</f>
        <v/>
      </c>
      <c r="BB266" s="120" t="str">
        <f t="shared" si="229"/>
        <v/>
      </c>
      <c r="BC266" s="117" t="str">
        <f t="shared" si="230"/>
        <v/>
      </c>
      <c r="BD266" s="104" t="str">
        <f t="shared" si="203"/>
        <v/>
      </c>
      <c r="BE266" s="76" t="str">
        <f t="shared" si="204"/>
        <v/>
      </c>
      <c r="BF266" s="73" t="str">
        <f t="shared" si="231"/>
        <v/>
      </c>
      <c r="BG266" s="73" t="str">
        <f t="shared" si="205"/>
        <v/>
      </c>
      <c r="BH266" s="77"/>
      <c r="BI266" s="133"/>
      <c r="BJ266" s="71"/>
      <c r="BK266" s="74"/>
      <c r="BL266" s="78"/>
      <c r="BM266" s="75" t="str">
        <f t="shared" si="206"/>
        <v/>
      </c>
      <c r="BN266" s="72">
        <f t="shared" si="232"/>
        <v>0</v>
      </c>
      <c r="BO266" s="72">
        <f t="shared" si="249"/>
        <v>0</v>
      </c>
      <c r="BP266" s="72" t="str">
        <f t="shared" si="233"/>
        <v>0</v>
      </c>
      <c r="BQ266" s="72" t="str">
        <f>IF(ISBLANK(BL266), "", (POWER(BL266/VLOOKUP(BP266,Anthro_Calc!C:P,13,FALSE),VLOOKUP(BP266,Anthro_Calc!C:P,12,FALSE))-1) / (VLOOKUP(BP266,Anthro_Calc!C:P,14,FALSE)*VLOOKUP(BP266,Anthro_Calc!C:P,12,FALSE)))</f>
        <v/>
      </c>
      <c r="BR266" s="72" t="str">
        <f>IF(ISBLANK(BL266), "", -3 + (BL266 -VLOOKUP(BP266,Anthro_Calc!C:P,4,FALSE)) / (VLOOKUP(BP266,Anthro_Calc!C:P,5,FALSE) - VLOOKUP(BP266,Anthro_Calc!C:P,4,FALSE)))</f>
        <v/>
      </c>
      <c r="BS266" s="72" t="str">
        <f>IF(ISBLANK(BL266), "", 3 + (BL266 -VLOOKUP(BP266,Anthro_Calc!C:P,10,FALSE)) / (VLOOKUP(BP266,Anthro_Calc!C:P,10,FALSE) - VLOOKUP(BP266,Anthro_Calc!C:P,9,FALSE)))</f>
        <v/>
      </c>
      <c r="BT266" s="120" t="str">
        <f t="shared" si="234"/>
        <v/>
      </c>
      <c r="BU266" s="117" t="str">
        <f t="shared" si="235"/>
        <v/>
      </c>
      <c r="BV266" s="104" t="str">
        <f t="shared" si="236"/>
        <v/>
      </c>
      <c r="BW266" s="73" t="str">
        <f t="shared" si="207"/>
        <v/>
      </c>
      <c r="BX266" s="77"/>
      <c r="BY266" s="73" t="str">
        <f>IF(ISBLANK(BL266), "", VLOOKUP(Z266&amp;" "&amp;BV266&amp;" "&amp;BW266,Graduation_Criteria!$D$2:$E$34,2,FALSE))</f>
        <v/>
      </c>
      <c r="BZ266" s="73" t="str">
        <f t="shared" si="208"/>
        <v/>
      </c>
      <c r="CA266" s="71"/>
      <c r="CB266" s="74"/>
      <c r="CC266" s="74"/>
      <c r="CD266" s="115" t="str">
        <f t="shared" si="209"/>
        <v/>
      </c>
      <c r="CE266" s="79">
        <f t="shared" si="237"/>
        <v>0</v>
      </c>
      <c r="CF266" s="79">
        <f t="shared" si="238"/>
        <v>0</v>
      </c>
      <c r="CG266" s="79" t="str">
        <f t="shared" si="239"/>
        <v>0</v>
      </c>
      <c r="CH266" s="79" t="str">
        <f>IF(ISBLANK(CC266), "", (POWER(CC266/VLOOKUP(CG266,Anthro_Calc!C:P,13,FALSE),VLOOKUP(CG266,Anthro_Calc!C:P,12,FALSE))-1) / (VLOOKUP(CG266,Anthro_Calc!C:P,14,FALSE)*VLOOKUP(CG266,Anthro_Calc!C:P,12,FALSE)))</f>
        <v/>
      </c>
      <c r="CI266" s="79" t="str">
        <f>IF(ISBLANK(CC266), "", -3 + (CC266 -VLOOKUP(CG266,Anthro_Calc!C:P,4,FALSE)) / (VLOOKUP(CG266,Anthro_Calc!C:P,5,FALSE) - VLOOKUP(CG266,Anthro_Calc!C:P,4,FALSE)))</f>
        <v/>
      </c>
      <c r="CJ266" s="79" t="str">
        <f>IF(ISBLANK(CC266), "", 3 + (CC266 -VLOOKUP(CG266,Anthro_Calc!C:P,10,FALSE)) / (VLOOKUP(CG266,Anthro_Calc!C:P,10,FALSE) - VLOOKUP(CG266,Anthro_Calc!C:P,9,FALSE)))</f>
        <v/>
      </c>
      <c r="CK266" s="129" t="str">
        <f t="shared" si="240"/>
        <v/>
      </c>
      <c r="CL266" s="117" t="str">
        <f t="shared" si="241"/>
        <v/>
      </c>
      <c r="CM266" s="104" t="str">
        <f t="shared" si="242"/>
        <v/>
      </c>
      <c r="CN266" s="77"/>
      <c r="CO266" s="71"/>
      <c r="CP266" s="74"/>
      <c r="CQ266" s="74"/>
      <c r="CR266" s="118" t="str">
        <f t="shared" si="210"/>
        <v/>
      </c>
      <c r="CS266" s="119">
        <f t="shared" si="243"/>
        <v>0</v>
      </c>
      <c r="CT266" s="119">
        <f t="shared" si="244"/>
        <v>0</v>
      </c>
      <c r="CU266" s="119" t="str">
        <f t="shared" si="245"/>
        <v>0</v>
      </c>
      <c r="CV266" s="119" t="str">
        <f>IF(ISBLANK(CQ266), "", (POWER(CQ266/VLOOKUP(CU266,Anthro_Calc!C:P,13,FALSE),VLOOKUP(CU266,Anthro_Calc!C:P,12,FALSE))-1) / (VLOOKUP(CU266,Anthro_Calc!C:P,14,FALSE)*VLOOKUP(CU266,Anthro_Calc!C:P,12,FALSE)))</f>
        <v/>
      </c>
      <c r="CW266" s="119" t="str">
        <f>IF(ISBLANK(CQ266), "", -3 + (CQ266 -VLOOKUP(CU266,Anthro_Calc!C:P,4,FALSE)) / (VLOOKUP(CU266,Anthro_Calc!C:P,5,FALSE) - VLOOKUP(CU266,Anthro_Calc!C:P,4,FALSE)))</f>
        <v/>
      </c>
      <c r="CX266" s="119" t="str">
        <f>IF(ISBLANK(CQ266), "", 3 + (CQ266 -VLOOKUP(CU266,Anthro_Calc!C:P,10,FALSE)) / (VLOOKUP(CU266,Anthro_Calc!C:P,10,FALSE) - VLOOKUP(CU266,Anthro_Calc!C:P,9,FALSE)))</f>
        <v/>
      </c>
      <c r="CY266" s="128" t="str">
        <f t="shared" si="246"/>
        <v/>
      </c>
      <c r="CZ266" s="117" t="str">
        <f t="shared" si="247"/>
        <v/>
      </c>
      <c r="DA266" s="104" t="str">
        <f t="shared" si="248"/>
        <v/>
      </c>
      <c r="DB266" s="135"/>
    </row>
    <row r="267" spans="1:106" s="80" customFormat="1" ht="15" customHeight="1">
      <c r="A267" s="134">
        <f t="shared" si="200"/>
        <v>263</v>
      </c>
      <c r="B267" s="66"/>
      <c r="C267" s="66"/>
      <c r="D267" s="66"/>
      <c r="E267" s="66"/>
      <c r="F267" s="66"/>
      <c r="G267" s="66"/>
      <c r="H267" s="66"/>
      <c r="I267" s="66"/>
      <c r="J267" s="66"/>
      <c r="K267" s="66"/>
      <c r="L267" s="66"/>
      <c r="M267" s="71"/>
      <c r="N267" s="69" t="str">
        <f t="shared" ca="1" si="211"/>
        <v/>
      </c>
      <c r="O267" s="70"/>
      <c r="P267" s="70"/>
      <c r="Q267" s="71"/>
      <c r="R267" s="82"/>
      <c r="S267" s="72" t="str">
        <f t="shared" si="212"/>
        <v/>
      </c>
      <c r="T267" s="72" t="str">
        <f t="shared" si="213"/>
        <v/>
      </c>
      <c r="U267" s="72" t="str">
        <f t="shared" si="214"/>
        <v/>
      </c>
      <c r="V267" s="72" t="str">
        <f>IF(ISBLANK(R267), "", (POWER(R267/VLOOKUP(U267,Anthro_Calc!C:P,13,FALSE),VLOOKUP(U267,Anthro_Calc!C:P,12,FALSE))-1) / (VLOOKUP(U267,Anthro_Calc!C:P,14,FALSE)*VLOOKUP(U267,Anthro_Calc!C:P,12,FALSE)))</f>
        <v/>
      </c>
      <c r="W267" s="72" t="str">
        <f>IF(ISBLANK(R267), "", -3 + (R267 -VLOOKUP(U267,Anthro_Calc!C:P,4,FALSE)) / (VLOOKUP(U267,Anthro_Calc!C:P,5,FALSE) - VLOOKUP(U267,Anthro_Calc!C:P,4,FALSE)))</f>
        <v/>
      </c>
      <c r="X267" s="72" t="str">
        <f>IF(ISBLANK(R267), "", 3 + (R267 -VLOOKUP(U267,Anthro_Calc!C:P,10,FALSE)) / (VLOOKUP(U267,Anthro_Calc!C:P,10,FALSE) - VLOOKUP(U267,Anthro_Calc!C:P,9,FALSE)))</f>
        <v/>
      </c>
      <c r="Y267" s="120" t="str">
        <f t="shared" si="215"/>
        <v/>
      </c>
      <c r="Z267" s="117" t="str">
        <f t="shared" si="216"/>
        <v/>
      </c>
      <c r="AA267" s="104" t="str">
        <f t="shared" si="217"/>
        <v/>
      </c>
      <c r="AB267" s="71"/>
      <c r="AC267" s="74"/>
      <c r="AD267" s="78"/>
      <c r="AE267" s="75" t="str">
        <f t="shared" si="218"/>
        <v/>
      </c>
      <c r="AF267" s="72">
        <f t="shared" si="219"/>
        <v>0</v>
      </c>
      <c r="AG267" s="72">
        <f t="shared" si="220"/>
        <v>0</v>
      </c>
      <c r="AH267" s="72" t="str">
        <f t="shared" si="221"/>
        <v>0</v>
      </c>
      <c r="AI267" s="72" t="str">
        <f>IF(ISBLANK(AD267), "", (POWER(AD267/VLOOKUP(AH267,Anthro_Calc!C:P,13,FALSE),VLOOKUP(AH267,Anthro_Calc!C:P,12,FALSE))-1) / (VLOOKUP(AH267,Anthro_Calc!C:P,14,FALSE)*VLOOKUP(AH267,Anthro_Calc!C:P,12,FALSE)))</f>
        <v/>
      </c>
      <c r="AJ267" s="72" t="str">
        <f>IF(ISBLANK(AD267), "", -3 + (AD267 -VLOOKUP(AH267,Anthro_Calc!C:P,4,FALSE)) / (VLOOKUP(AH267,Anthro_Calc!C:P,5,FALSE) - VLOOKUP(AH267,Anthro_Calc!C:P,4,FALSE)))</f>
        <v/>
      </c>
      <c r="AK267" s="72" t="str">
        <f>IF(ISBLANK(AD267), "", 3 + (AD267 -VLOOKUP(AH267,Anthro_Calc!C:P,10,FALSE)) / (VLOOKUP(AH267,Anthro_Calc!C:P,10,FALSE) - VLOOKUP(AH267,Anthro_Calc!C:P,9,FALSE)))</f>
        <v/>
      </c>
      <c r="AL267" s="120" t="str">
        <f t="shared" si="222"/>
        <v/>
      </c>
      <c r="AM267" s="117" t="str">
        <f t="shared" si="223"/>
        <v/>
      </c>
      <c r="AN267" s="104" t="str">
        <f t="shared" si="224"/>
        <v/>
      </c>
      <c r="AO267" s="76" t="str">
        <f t="shared" si="201"/>
        <v/>
      </c>
      <c r="AP267" s="77"/>
      <c r="AQ267" s="77" t="str">
        <f t="shared" si="225"/>
        <v/>
      </c>
      <c r="AR267" s="71"/>
      <c r="AS267" s="74"/>
      <c r="AT267" s="82"/>
      <c r="AU267" s="75" t="str">
        <f t="shared" si="202"/>
        <v/>
      </c>
      <c r="AV267" s="72">
        <f t="shared" si="226"/>
        <v>0</v>
      </c>
      <c r="AW267" s="72">
        <f t="shared" si="227"/>
        <v>0</v>
      </c>
      <c r="AX267" s="72" t="str">
        <f t="shared" si="228"/>
        <v>0</v>
      </c>
      <c r="AY267" s="72" t="str">
        <f>IF(ISBLANK(AT267), "", (POWER(AT267/VLOOKUP(AX267,Anthro_Calc!C:P,13,FALSE),VLOOKUP(AX267,Anthro_Calc!C:P,12,FALSE))-1) / (VLOOKUP(AX267,Anthro_Calc!C:P,14,FALSE)*VLOOKUP(AX267,Anthro_Calc!C:P,12,FALSE)))</f>
        <v/>
      </c>
      <c r="AZ267" s="72" t="str">
        <f>IF(ISBLANK(AT267), "", -3 + (AT267 -VLOOKUP(AX267,Anthro_Calc!C:P,4,FALSE)) / (VLOOKUP(AX267,Anthro_Calc!C:P,5,FALSE) - VLOOKUP(AX267,Anthro_Calc!C:P,4,FALSE)))</f>
        <v/>
      </c>
      <c r="BA267" s="72" t="str">
        <f>IF(ISBLANK(AT267), "", 3 + (AT267 -VLOOKUP(AX267,Anthro_Calc!C:P,10,FALSE)) / (VLOOKUP(AX267,Anthro_Calc!C:P,10,FALSE) - VLOOKUP(AX267,Anthro_Calc!C:P,9,FALSE)))</f>
        <v/>
      </c>
      <c r="BB267" s="120" t="str">
        <f t="shared" si="229"/>
        <v/>
      </c>
      <c r="BC267" s="117" t="str">
        <f t="shared" si="230"/>
        <v/>
      </c>
      <c r="BD267" s="104" t="str">
        <f t="shared" si="203"/>
        <v/>
      </c>
      <c r="BE267" s="76" t="str">
        <f t="shared" si="204"/>
        <v/>
      </c>
      <c r="BF267" s="73" t="str">
        <f t="shared" si="231"/>
        <v/>
      </c>
      <c r="BG267" s="73" t="str">
        <f t="shared" si="205"/>
        <v/>
      </c>
      <c r="BH267" s="77"/>
      <c r="BI267" s="133"/>
      <c r="BJ267" s="71"/>
      <c r="BK267" s="74"/>
      <c r="BL267" s="78"/>
      <c r="BM267" s="75" t="str">
        <f t="shared" si="206"/>
        <v/>
      </c>
      <c r="BN267" s="72">
        <f t="shared" si="232"/>
        <v>0</v>
      </c>
      <c r="BO267" s="72">
        <f t="shared" si="249"/>
        <v>0</v>
      </c>
      <c r="BP267" s="72" t="str">
        <f t="shared" si="233"/>
        <v>0</v>
      </c>
      <c r="BQ267" s="72" t="str">
        <f>IF(ISBLANK(BL267), "", (POWER(BL267/VLOOKUP(BP267,Anthro_Calc!C:P,13,FALSE),VLOOKUP(BP267,Anthro_Calc!C:P,12,FALSE))-1) / (VLOOKUP(BP267,Anthro_Calc!C:P,14,FALSE)*VLOOKUP(BP267,Anthro_Calc!C:P,12,FALSE)))</f>
        <v/>
      </c>
      <c r="BR267" s="72" t="str">
        <f>IF(ISBLANK(BL267), "", -3 + (BL267 -VLOOKUP(BP267,Anthro_Calc!C:P,4,FALSE)) / (VLOOKUP(BP267,Anthro_Calc!C:P,5,FALSE) - VLOOKUP(BP267,Anthro_Calc!C:P,4,FALSE)))</f>
        <v/>
      </c>
      <c r="BS267" s="72" t="str">
        <f>IF(ISBLANK(BL267), "", 3 + (BL267 -VLOOKUP(BP267,Anthro_Calc!C:P,10,FALSE)) / (VLOOKUP(BP267,Anthro_Calc!C:P,10,FALSE) - VLOOKUP(BP267,Anthro_Calc!C:P,9,FALSE)))</f>
        <v/>
      </c>
      <c r="BT267" s="120" t="str">
        <f t="shared" si="234"/>
        <v/>
      </c>
      <c r="BU267" s="117" t="str">
        <f t="shared" si="235"/>
        <v/>
      </c>
      <c r="BV267" s="104" t="str">
        <f t="shared" si="236"/>
        <v/>
      </c>
      <c r="BW267" s="73" t="str">
        <f t="shared" si="207"/>
        <v/>
      </c>
      <c r="BX267" s="77"/>
      <c r="BY267" s="73" t="str">
        <f>IF(ISBLANK(BL267), "", VLOOKUP(Z267&amp;" "&amp;BV267&amp;" "&amp;BW267,Graduation_Criteria!$D$2:$E$34,2,FALSE))</f>
        <v/>
      </c>
      <c r="BZ267" s="73" t="str">
        <f t="shared" si="208"/>
        <v/>
      </c>
      <c r="CA267" s="71"/>
      <c r="CB267" s="74"/>
      <c r="CC267" s="74"/>
      <c r="CD267" s="115" t="str">
        <f t="shared" si="209"/>
        <v/>
      </c>
      <c r="CE267" s="79">
        <f t="shared" si="237"/>
        <v>0</v>
      </c>
      <c r="CF267" s="79">
        <f t="shared" si="238"/>
        <v>0</v>
      </c>
      <c r="CG267" s="79" t="str">
        <f t="shared" si="239"/>
        <v>0</v>
      </c>
      <c r="CH267" s="79" t="str">
        <f>IF(ISBLANK(CC267), "", (POWER(CC267/VLOOKUP(CG267,Anthro_Calc!C:P,13,FALSE),VLOOKUP(CG267,Anthro_Calc!C:P,12,FALSE))-1) / (VLOOKUP(CG267,Anthro_Calc!C:P,14,FALSE)*VLOOKUP(CG267,Anthro_Calc!C:P,12,FALSE)))</f>
        <v/>
      </c>
      <c r="CI267" s="79" t="str">
        <f>IF(ISBLANK(CC267), "", -3 + (CC267 -VLOOKUP(CG267,Anthro_Calc!C:P,4,FALSE)) / (VLOOKUP(CG267,Anthro_Calc!C:P,5,FALSE) - VLOOKUP(CG267,Anthro_Calc!C:P,4,FALSE)))</f>
        <v/>
      </c>
      <c r="CJ267" s="79" t="str">
        <f>IF(ISBLANK(CC267), "", 3 + (CC267 -VLOOKUP(CG267,Anthro_Calc!C:P,10,FALSE)) / (VLOOKUP(CG267,Anthro_Calc!C:P,10,FALSE) - VLOOKUP(CG267,Anthro_Calc!C:P,9,FALSE)))</f>
        <v/>
      </c>
      <c r="CK267" s="129" t="str">
        <f t="shared" si="240"/>
        <v/>
      </c>
      <c r="CL267" s="117" t="str">
        <f t="shared" si="241"/>
        <v/>
      </c>
      <c r="CM267" s="104" t="str">
        <f t="shared" si="242"/>
        <v/>
      </c>
      <c r="CN267" s="77"/>
      <c r="CO267" s="71"/>
      <c r="CP267" s="74"/>
      <c r="CQ267" s="74"/>
      <c r="CR267" s="118" t="str">
        <f t="shared" si="210"/>
        <v/>
      </c>
      <c r="CS267" s="119">
        <f t="shared" si="243"/>
        <v>0</v>
      </c>
      <c r="CT267" s="119">
        <f t="shared" si="244"/>
        <v>0</v>
      </c>
      <c r="CU267" s="119" t="str">
        <f t="shared" si="245"/>
        <v>0</v>
      </c>
      <c r="CV267" s="119" t="str">
        <f>IF(ISBLANK(CQ267), "", (POWER(CQ267/VLOOKUP(CU267,Anthro_Calc!C:P,13,FALSE),VLOOKUP(CU267,Anthro_Calc!C:P,12,FALSE))-1) / (VLOOKUP(CU267,Anthro_Calc!C:P,14,FALSE)*VLOOKUP(CU267,Anthro_Calc!C:P,12,FALSE)))</f>
        <v/>
      </c>
      <c r="CW267" s="119" t="str">
        <f>IF(ISBLANK(CQ267), "", -3 + (CQ267 -VLOOKUP(CU267,Anthro_Calc!C:P,4,FALSE)) / (VLOOKUP(CU267,Anthro_Calc!C:P,5,FALSE) - VLOOKUP(CU267,Anthro_Calc!C:P,4,FALSE)))</f>
        <v/>
      </c>
      <c r="CX267" s="119" t="str">
        <f>IF(ISBLANK(CQ267), "", 3 + (CQ267 -VLOOKUP(CU267,Anthro_Calc!C:P,10,FALSE)) / (VLOOKUP(CU267,Anthro_Calc!C:P,10,FALSE) - VLOOKUP(CU267,Anthro_Calc!C:P,9,FALSE)))</f>
        <v/>
      </c>
      <c r="CY267" s="128" t="str">
        <f t="shared" si="246"/>
        <v/>
      </c>
      <c r="CZ267" s="117" t="str">
        <f t="shared" si="247"/>
        <v/>
      </c>
      <c r="DA267" s="104" t="str">
        <f t="shared" si="248"/>
        <v/>
      </c>
      <c r="DB267" s="135"/>
    </row>
    <row r="268" spans="1:106" s="80" customFormat="1" ht="15" customHeight="1">
      <c r="A268" s="134">
        <f t="shared" si="200"/>
        <v>264</v>
      </c>
      <c r="B268" s="66"/>
      <c r="C268" s="66"/>
      <c r="D268" s="66"/>
      <c r="E268" s="66"/>
      <c r="F268" s="66"/>
      <c r="G268" s="66"/>
      <c r="H268" s="66"/>
      <c r="I268" s="66"/>
      <c r="J268" s="66"/>
      <c r="K268" s="66"/>
      <c r="L268" s="66"/>
      <c r="M268" s="71"/>
      <c r="N268" s="69" t="str">
        <f t="shared" ca="1" si="211"/>
        <v/>
      </c>
      <c r="O268" s="70"/>
      <c r="P268" s="70"/>
      <c r="Q268" s="71"/>
      <c r="R268" s="82"/>
      <c r="S268" s="72" t="str">
        <f t="shared" si="212"/>
        <v/>
      </c>
      <c r="T268" s="72" t="str">
        <f t="shared" si="213"/>
        <v/>
      </c>
      <c r="U268" s="72" t="str">
        <f t="shared" si="214"/>
        <v/>
      </c>
      <c r="V268" s="72" t="str">
        <f>IF(ISBLANK(R268), "", (POWER(R268/VLOOKUP(U268,Anthro_Calc!C:P,13,FALSE),VLOOKUP(U268,Anthro_Calc!C:P,12,FALSE))-1) / (VLOOKUP(U268,Anthro_Calc!C:P,14,FALSE)*VLOOKUP(U268,Anthro_Calc!C:P,12,FALSE)))</f>
        <v/>
      </c>
      <c r="W268" s="72" t="str">
        <f>IF(ISBLANK(R268), "", -3 + (R268 -VLOOKUP(U268,Anthro_Calc!C:P,4,FALSE)) / (VLOOKUP(U268,Anthro_Calc!C:P,5,FALSE) - VLOOKUP(U268,Anthro_Calc!C:P,4,FALSE)))</f>
        <v/>
      </c>
      <c r="X268" s="72" t="str">
        <f>IF(ISBLANK(R268), "", 3 + (R268 -VLOOKUP(U268,Anthro_Calc!C:P,10,FALSE)) / (VLOOKUP(U268,Anthro_Calc!C:P,10,FALSE) - VLOOKUP(U268,Anthro_Calc!C:P,9,FALSE)))</f>
        <v/>
      </c>
      <c r="Y268" s="120" t="str">
        <f t="shared" si="215"/>
        <v/>
      </c>
      <c r="Z268" s="117" t="str">
        <f t="shared" si="216"/>
        <v/>
      </c>
      <c r="AA268" s="104" t="str">
        <f t="shared" si="217"/>
        <v/>
      </c>
      <c r="AB268" s="71"/>
      <c r="AC268" s="74"/>
      <c r="AD268" s="78"/>
      <c r="AE268" s="75" t="str">
        <f t="shared" si="218"/>
        <v/>
      </c>
      <c r="AF268" s="72">
        <f t="shared" si="219"/>
        <v>0</v>
      </c>
      <c r="AG268" s="72">
        <f t="shared" si="220"/>
        <v>0</v>
      </c>
      <c r="AH268" s="72" t="str">
        <f t="shared" si="221"/>
        <v>0</v>
      </c>
      <c r="AI268" s="72" t="str">
        <f>IF(ISBLANK(AD268), "", (POWER(AD268/VLOOKUP(AH268,Anthro_Calc!C:P,13,FALSE),VLOOKUP(AH268,Anthro_Calc!C:P,12,FALSE))-1) / (VLOOKUP(AH268,Anthro_Calc!C:P,14,FALSE)*VLOOKUP(AH268,Anthro_Calc!C:P,12,FALSE)))</f>
        <v/>
      </c>
      <c r="AJ268" s="72" t="str">
        <f>IF(ISBLANK(AD268), "", -3 + (AD268 -VLOOKUP(AH268,Anthro_Calc!C:P,4,FALSE)) / (VLOOKUP(AH268,Anthro_Calc!C:P,5,FALSE) - VLOOKUP(AH268,Anthro_Calc!C:P,4,FALSE)))</f>
        <v/>
      </c>
      <c r="AK268" s="72" t="str">
        <f>IF(ISBLANK(AD268), "", 3 + (AD268 -VLOOKUP(AH268,Anthro_Calc!C:P,10,FALSE)) / (VLOOKUP(AH268,Anthro_Calc!C:P,10,FALSE) - VLOOKUP(AH268,Anthro_Calc!C:P,9,FALSE)))</f>
        <v/>
      </c>
      <c r="AL268" s="120" t="str">
        <f t="shared" si="222"/>
        <v/>
      </c>
      <c r="AM268" s="117" t="str">
        <f t="shared" si="223"/>
        <v/>
      </c>
      <c r="AN268" s="104" t="str">
        <f t="shared" si="224"/>
        <v/>
      </c>
      <c r="AO268" s="76" t="str">
        <f t="shared" si="201"/>
        <v/>
      </c>
      <c r="AP268" s="77"/>
      <c r="AQ268" s="77" t="str">
        <f t="shared" si="225"/>
        <v/>
      </c>
      <c r="AR268" s="71"/>
      <c r="AS268" s="74"/>
      <c r="AT268" s="82"/>
      <c r="AU268" s="75" t="str">
        <f t="shared" si="202"/>
        <v/>
      </c>
      <c r="AV268" s="72">
        <f t="shared" si="226"/>
        <v>0</v>
      </c>
      <c r="AW268" s="72">
        <f t="shared" si="227"/>
        <v>0</v>
      </c>
      <c r="AX268" s="72" t="str">
        <f t="shared" si="228"/>
        <v>0</v>
      </c>
      <c r="AY268" s="72" t="str">
        <f>IF(ISBLANK(AT268), "", (POWER(AT268/VLOOKUP(AX268,Anthro_Calc!C:P,13,FALSE),VLOOKUP(AX268,Anthro_Calc!C:P,12,FALSE))-1) / (VLOOKUP(AX268,Anthro_Calc!C:P,14,FALSE)*VLOOKUP(AX268,Anthro_Calc!C:P,12,FALSE)))</f>
        <v/>
      </c>
      <c r="AZ268" s="72" t="str">
        <f>IF(ISBLANK(AT268), "", -3 + (AT268 -VLOOKUP(AX268,Anthro_Calc!C:P,4,FALSE)) / (VLOOKUP(AX268,Anthro_Calc!C:P,5,FALSE) - VLOOKUP(AX268,Anthro_Calc!C:P,4,FALSE)))</f>
        <v/>
      </c>
      <c r="BA268" s="72" t="str">
        <f>IF(ISBLANK(AT268), "", 3 + (AT268 -VLOOKUP(AX268,Anthro_Calc!C:P,10,FALSE)) / (VLOOKUP(AX268,Anthro_Calc!C:P,10,FALSE) - VLOOKUP(AX268,Anthro_Calc!C:P,9,FALSE)))</f>
        <v/>
      </c>
      <c r="BB268" s="120" t="str">
        <f t="shared" si="229"/>
        <v/>
      </c>
      <c r="BC268" s="117" t="str">
        <f t="shared" si="230"/>
        <v/>
      </c>
      <c r="BD268" s="104" t="str">
        <f t="shared" si="203"/>
        <v/>
      </c>
      <c r="BE268" s="76" t="str">
        <f t="shared" si="204"/>
        <v/>
      </c>
      <c r="BF268" s="73" t="str">
        <f t="shared" si="231"/>
        <v/>
      </c>
      <c r="BG268" s="73" t="str">
        <f t="shared" si="205"/>
        <v/>
      </c>
      <c r="BH268" s="77"/>
      <c r="BI268" s="133"/>
      <c r="BJ268" s="71"/>
      <c r="BK268" s="74"/>
      <c r="BL268" s="78"/>
      <c r="BM268" s="75" t="str">
        <f t="shared" si="206"/>
        <v/>
      </c>
      <c r="BN268" s="72">
        <f t="shared" si="232"/>
        <v>0</v>
      </c>
      <c r="BO268" s="72">
        <f t="shared" si="249"/>
        <v>0</v>
      </c>
      <c r="BP268" s="72" t="str">
        <f t="shared" si="233"/>
        <v>0</v>
      </c>
      <c r="BQ268" s="72" t="str">
        <f>IF(ISBLANK(BL268), "", (POWER(BL268/VLOOKUP(BP268,Anthro_Calc!C:P,13,FALSE),VLOOKUP(BP268,Anthro_Calc!C:P,12,FALSE))-1) / (VLOOKUP(BP268,Anthro_Calc!C:P,14,FALSE)*VLOOKUP(BP268,Anthro_Calc!C:P,12,FALSE)))</f>
        <v/>
      </c>
      <c r="BR268" s="72" t="str">
        <f>IF(ISBLANK(BL268), "", -3 + (BL268 -VLOOKUP(BP268,Anthro_Calc!C:P,4,FALSE)) / (VLOOKUP(BP268,Anthro_Calc!C:P,5,FALSE) - VLOOKUP(BP268,Anthro_Calc!C:P,4,FALSE)))</f>
        <v/>
      </c>
      <c r="BS268" s="72" t="str">
        <f>IF(ISBLANK(BL268), "", 3 + (BL268 -VLOOKUP(BP268,Anthro_Calc!C:P,10,FALSE)) / (VLOOKUP(BP268,Anthro_Calc!C:P,10,FALSE) - VLOOKUP(BP268,Anthro_Calc!C:P,9,FALSE)))</f>
        <v/>
      </c>
      <c r="BT268" s="120" t="str">
        <f t="shared" si="234"/>
        <v/>
      </c>
      <c r="BU268" s="117" t="str">
        <f t="shared" si="235"/>
        <v/>
      </c>
      <c r="BV268" s="104" t="str">
        <f t="shared" si="236"/>
        <v/>
      </c>
      <c r="BW268" s="73" t="str">
        <f t="shared" si="207"/>
        <v/>
      </c>
      <c r="BX268" s="77"/>
      <c r="BY268" s="73" t="str">
        <f>IF(ISBLANK(BL268), "", VLOOKUP(Z268&amp;" "&amp;BV268&amp;" "&amp;BW268,Graduation_Criteria!$D$2:$E$34,2,FALSE))</f>
        <v/>
      </c>
      <c r="BZ268" s="73" t="str">
        <f t="shared" si="208"/>
        <v/>
      </c>
      <c r="CA268" s="71"/>
      <c r="CB268" s="74"/>
      <c r="CC268" s="74"/>
      <c r="CD268" s="115" t="str">
        <f t="shared" si="209"/>
        <v/>
      </c>
      <c r="CE268" s="79">
        <f t="shared" si="237"/>
        <v>0</v>
      </c>
      <c r="CF268" s="79">
        <f t="shared" si="238"/>
        <v>0</v>
      </c>
      <c r="CG268" s="79" t="str">
        <f t="shared" si="239"/>
        <v>0</v>
      </c>
      <c r="CH268" s="79" t="str">
        <f>IF(ISBLANK(CC268), "", (POWER(CC268/VLOOKUP(CG268,Anthro_Calc!C:P,13,FALSE),VLOOKUP(CG268,Anthro_Calc!C:P,12,FALSE))-1) / (VLOOKUP(CG268,Anthro_Calc!C:P,14,FALSE)*VLOOKUP(CG268,Anthro_Calc!C:P,12,FALSE)))</f>
        <v/>
      </c>
      <c r="CI268" s="79" t="str">
        <f>IF(ISBLANK(CC268), "", -3 + (CC268 -VLOOKUP(CG268,Anthro_Calc!C:P,4,FALSE)) / (VLOOKUP(CG268,Anthro_Calc!C:P,5,FALSE) - VLOOKUP(CG268,Anthro_Calc!C:P,4,FALSE)))</f>
        <v/>
      </c>
      <c r="CJ268" s="79" t="str">
        <f>IF(ISBLANK(CC268), "", 3 + (CC268 -VLOOKUP(CG268,Anthro_Calc!C:P,10,FALSE)) / (VLOOKUP(CG268,Anthro_Calc!C:P,10,FALSE) - VLOOKUP(CG268,Anthro_Calc!C:P,9,FALSE)))</f>
        <v/>
      </c>
      <c r="CK268" s="129" t="str">
        <f t="shared" si="240"/>
        <v/>
      </c>
      <c r="CL268" s="117" t="str">
        <f t="shared" si="241"/>
        <v/>
      </c>
      <c r="CM268" s="104" t="str">
        <f t="shared" si="242"/>
        <v/>
      </c>
      <c r="CN268" s="77"/>
      <c r="CO268" s="71"/>
      <c r="CP268" s="74"/>
      <c r="CQ268" s="74"/>
      <c r="CR268" s="118" t="str">
        <f t="shared" si="210"/>
        <v/>
      </c>
      <c r="CS268" s="119">
        <f t="shared" si="243"/>
        <v>0</v>
      </c>
      <c r="CT268" s="119">
        <f t="shared" si="244"/>
        <v>0</v>
      </c>
      <c r="CU268" s="119" t="str">
        <f t="shared" si="245"/>
        <v>0</v>
      </c>
      <c r="CV268" s="119" t="str">
        <f>IF(ISBLANK(CQ268), "", (POWER(CQ268/VLOOKUP(CU268,Anthro_Calc!C:P,13,FALSE),VLOOKUP(CU268,Anthro_Calc!C:P,12,FALSE))-1) / (VLOOKUP(CU268,Anthro_Calc!C:P,14,FALSE)*VLOOKUP(CU268,Anthro_Calc!C:P,12,FALSE)))</f>
        <v/>
      </c>
      <c r="CW268" s="119" t="str">
        <f>IF(ISBLANK(CQ268), "", -3 + (CQ268 -VLOOKUP(CU268,Anthro_Calc!C:P,4,FALSE)) / (VLOOKUP(CU268,Anthro_Calc!C:P,5,FALSE) - VLOOKUP(CU268,Anthro_Calc!C:P,4,FALSE)))</f>
        <v/>
      </c>
      <c r="CX268" s="119" t="str">
        <f>IF(ISBLANK(CQ268), "", 3 + (CQ268 -VLOOKUP(CU268,Anthro_Calc!C:P,10,FALSE)) / (VLOOKUP(CU268,Anthro_Calc!C:P,10,FALSE) - VLOOKUP(CU268,Anthro_Calc!C:P,9,FALSE)))</f>
        <v/>
      </c>
      <c r="CY268" s="128" t="str">
        <f t="shared" si="246"/>
        <v/>
      </c>
      <c r="CZ268" s="117" t="str">
        <f t="shared" si="247"/>
        <v/>
      </c>
      <c r="DA268" s="104" t="str">
        <f t="shared" si="248"/>
        <v/>
      </c>
      <c r="DB268" s="135"/>
    </row>
    <row r="269" spans="1:106" s="80" customFormat="1" ht="15" customHeight="1">
      <c r="A269" s="134">
        <f t="shared" si="200"/>
        <v>265</v>
      </c>
      <c r="B269" s="66"/>
      <c r="C269" s="66"/>
      <c r="D269" s="66"/>
      <c r="E269" s="66"/>
      <c r="F269" s="66"/>
      <c r="G269" s="66"/>
      <c r="H269" s="66"/>
      <c r="I269" s="66"/>
      <c r="J269" s="66"/>
      <c r="K269" s="66"/>
      <c r="L269" s="66"/>
      <c r="M269" s="71"/>
      <c r="N269" s="69" t="str">
        <f t="shared" ca="1" si="211"/>
        <v/>
      </c>
      <c r="O269" s="70"/>
      <c r="P269" s="70"/>
      <c r="Q269" s="71"/>
      <c r="R269" s="82"/>
      <c r="S269" s="72" t="str">
        <f t="shared" si="212"/>
        <v/>
      </c>
      <c r="T269" s="72" t="str">
        <f t="shared" si="213"/>
        <v/>
      </c>
      <c r="U269" s="72" t="str">
        <f t="shared" si="214"/>
        <v/>
      </c>
      <c r="V269" s="72" t="str">
        <f>IF(ISBLANK(R269), "", (POWER(R269/VLOOKUP(U269,Anthro_Calc!C:P,13,FALSE),VLOOKUP(U269,Anthro_Calc!C:P,12,FALSE))-1) / (VLOOKUP(U269,Anthro_Calc!C:P,14,FALSE)*VLOOKUP(U269,Anthro_Calc!C:P,12,FALSE)))</f>
        <v/>
      </c>
      <c r="W269" s="72" t="str">
        <f>IF(ISBLANK(R269), "", -3 + (R269 -VLOOKUP(U269,Anthro_Calc!C:P,4,FALSE)) / (VLOOKUP(U269,Anthro_Calc!C:P,5,FALSE) - VLOOKUP(U269,Anthro_Calc!C:P,4,FALSE)))</f>
        <v/>
      </c>
      <c r="X269" s="72" t="str">
        <f>IF(ISBLANK(R269), "", 3 + (R269 -VLOOKUP(U269,Anthro_Calc!C:P,10,FALSE)) / (VLOOKUP(U269,Anthro_Calc!C:P,10,FALSE) - VLOOKUP(U269,Anthro_Calc!C:P,9,FALSE)))</f>
        <v/>
      </c>
      <c r="Y269" s="120" t="str">
        <f t="shared" si="215"/>
        <v/>
      </c>
      <c r="Z269" s="117" t="str">
        <f t="shared" si="216"/>
        <v/>
      </c>
      <c r="AA269" s="104" t="str">
        <f t="shared" si="217"/>
        <v/>
      </c>
      <c r="AB269" s="71"/>
      <c r="AC269" s="74"/>
      <c r="AD269" s="78"/>
      <c r="AE269" s="75" t="str">
        <f t="shared" si="218"/>
        <v/>
      </c>
      <c r="AF269" s="72">
        <f t="shared" si="219"/>
        <v>0</v>
      </c>
      <c r="AG269" s="72">
        <f t="shared" si="220"/>
        <v>0</v>
      </c>
      <c r="AH269" s="72" t="str">
        <f t="shared" si="221"/>
        <v>0</v>
      </c>
      <c r="AI269" s="72" t="str">
        <f>IF(ISBLANK(AD269), "", (POWER(AD269/VLOOKUP(AH269,Anthro_Calc!C:P,13,FALSE),VLOOKUP(AH269,Anthro_Calc!C:P,12,FALSE))-1) / (VLOOKUP(AH269,Anthro_Calc!C:P,14,FALSE)*VLOOKUP(AH269,Anthro_Calc!C:P,12,FALSE)))</f>
        <v/>
      </c>
      <c r="AJ269" s="72" t="str">
        <f>IF(ISBLANK(AD269), "", -3 + (AD269 -VLOOKUP(AH269,Anthro_Calc!C:P,4,FALSE)) / (VLOOKUP(AH269,Anthro_Calc!C:P,5,FALSE) - VLOOKUP(AH269,Anthro_Calc!C:P,4,FALSE)))</f>
        <v/>
      </c>
      <c r="AK269" s="72" t="str">
        <f>IF(ISBLANK(AD269), "", 3 + (AD269 -VLOOKUP(AH269,Anthro_Calc!C:P,10,FALSE)) / (VLOOKUP(AH269,Anthro_Calc!C:P,10,FALSE) - VLOOKUP(AH269,Anthro_Calc!C:P,9,FALSE)))</f>
        <v/>
      </c>
      <c r="AL269" s="120" t="str">
        <f t="shared" si="222"/>
        <v/>
      </c>
      <c r="AM269" s="117" t="str">
        <f t="shared" si="223"/>
        <v/>
      </c>
      <c r="AN269" s="104" t="str">
        <f t="shared" si="224"/>
        <v/>
      </c>
      <c r="AO269" s="76" t="str">
        <f t="shared" si="201"/>
        <v/>
      </c>
      <c r="AP269" s="77"/>
      <c r="AQ269" s="77" t="str">
        <f t="shared" si="225"/>
        <v/>
      </c>
      <c r="AR269" s="71"/>
      <c r="AS269" s="74"/>
      <c r="AT269" s="82"/>
      <c r="AU269" s="75" t="str">
        <f t="shared" si="202"/>
        <v/>
      </c>
      <c r="AV269" s="72">
        <f t="shared" si="226"/>
        <v>0</v>
      </c>
      <c r="AW269" s="72">
        <f t="shared" si="227"/>
        <v>0</v>
      </c>
      <c r="AX269" s="72" t="str">
        <f t="shared" si="228"/>
        <v>0</v>
      </c>
      <c r="AY269" s="72" t="str">
        <f>IF(ISBLANK(AT269), "", (POWER(AT269/VLOOKUP(AX269,Anthro_Calc!C:P,13,FALSE),VLOOKUP(AX269,Anthro_Calc!C:P,12,FALSE))-1) / (VLOOKUP(AX269,Anthro_Calc!C:P,14,FALSE)*VLOOKUP(AX269,Anthro_Calc!C:P,12,FALSE)))</f>
        <v/>
      </c>
      <c r="AZ269" s="72" t="str">
        <f>IF(ISBLANK(AT269), "", -3 + (AT269 -VLOOKUP(AX269,Anthro_Calc!C:P,4,FALSE)) / (VLOOKUP(AX269,Anthro_Calc!C:P,5,FALSE) - VLOOKUP(AX269,Anthro_Calc!C:P,4,FALSE)))</f>
        <v/>
      </c>
      <c r="BA269" s="72" t="str">
        <f>IF(ISBLANK(AT269), "", 3 + (AT269 -VLOOKUP(AX269,Anthro_Calc!C:P,10,FALSE)) / (VLOOKUP(AX269,Anthro_Calc!C:P,10,FALSE) - VLOOKUP(AX269,Anthro_Calc!C:P,9,FALSE)))</f>
        <v/>
      </c>
      <c r="BB269" s="120" t="str">
        <f t="shared" si="229"/>
        <v/>
      </c>
      <c r="BC269" s="117" t="str">
        <f t="shared" si="230"/>
        <v/>
      </c>
      <c r="BD269" s="104" t="str">
        <f t="shared" si="203"/>
        <v/>
      </c>
      <c r="BE269" s="76" t="str">
        <f t="shared" si="204"/>
        <v/>
      </c>
      <c r="BF269" s="73" t="str">
        <f t="shared" si="231"/>
        <v/>
      </c>
      <c r="BG269" s="73" t="str">
        <f t="shared" si="205"/>
        <v/>
      </c>
      <c r="BH269" s="77"/>
      <c r="BI269" s="133"/>
      <c r="BJ269" s="71"/>
      <c r="BK269" s="74"/>
      <c r="BL269" s="78"/>
      <c r="BM269" s="75" t="str">
        <f t="shared" si="206"/>
        <v/>
      </c>
      <c r="BN269" s="72">
        <f t="shared" si="232"/>
        <v>0</v>
      </c>
      <c r="BO269" s="72">
        <f t="shared" si="249"/>
        <v>0</v>
      </c>
      <c r="BP269" s="72" t="str">
        <f t="shared" si="233"/>
        <v>0</v>
      </c>
      <c r="BQ269" s="72" t="str">
        <f>IF(ISBLANK(BL269), "", (POWER(BL269/VLOOKUP(BP269,Anthro_Calc!C:P,13,FALSE),VLOOKUP(BP269,Anthro_Calc!C:P,12,FALSE))-1) / (VLOOKUP(BP269,Anthro_Calc!C:P,14,FALSE)*VLOOKUP(BP269,Anthro_Calc!C:P,12,FALSE)))</f>
        <v/>
      </c>
      <c r="BR269" s="72" t="str">
        <f>IF(ISBLANK(BL269), "", -3 + (BL269 -VLOOKUP(BP269,Anthro_Calc!C:P,4,FALSE)) / (VLOOKUP(BP269,Anthro_Calc!C:P,5,FALSE) - VLOOKUP(BP269,Anthro_Calc!C:P,4,FALSE)))</f>
        <v/>
      </c>
      <c r="BS269" s="72" t="str">
        <f>IF(ISBLANK(BL269), "", 3 + (BL269 -VLOOKUP(BP269,Anthro_Calc!C:P,10,FALSE)) / (VLOOKUP(BP269,Anthro_Calc!C:P,10,FALSE) - VLOOKUP(BP269,Anthro_Calc!C:P,9,FALSE)))</f>
        <v/>
      </c>
      <c r="BT269" s="120" t="str">
        <f t="shared" si="234"/>
        <v/>
      </c>
      <c r="BU269" s="117" t="str">
        <f t="shared" si="235"/>
        <v/>
      </c>
      <c r="BV269" s="104" t="str">
        <f t="shared" si="236"/>
        <v/>
      </c>
      <c r="BW269" s="73" t="str">
        <f t="shared" si="207"/>
        <v/>
      </c>
      <c r="BX269" s="77"/>
      <c r="BY269" s="73" t="str">
        <f>IF(ISBLANK(BL269), "", VLOOKUP(Z269&amp;" "&amp;BV269&amp;" "&amp;BW269,Graduation_Criteria!$D$2:$E$34,2,FALSE))</f>
        <v/>
      </c>
      <c r="BZ269" s="73" t="str">
        <f t="shared" si="208"/>
        <v/>
      </c>
      <c r="CA269" s="71"/>
      <c r="CB269" s="74"/>
      <c r="CC269" s="74"/>
      <c r="CD269" s="115" t="str">
        <f t="shared" si="209"/>
        <v/>
      </c>
      <c r="CE269" s="79">
        <f t="shared" si="237"/>
        <v>0</v>
      </c>
      <c r="CF269" s="79">
        <f t="shared" si="238"/>
        <v>0</v>
      </c>
      <c r="CG269" s="79" t="str">
        <f t="shared" si="239"/>
        <v>0</v>
      </c>
      <c r="CH269" s="79" t="str">
        <f>IF(ISBLANK(CC269), "", (POWER(CC269/VLOOKUP(CG269,Anthro_Calc!C:P,13,FALSE),VLOOKUP(CG269,Anthro_Calc!C:P,12,FALSE))-1) / (VLOOKUP(CG269,Anthro_Calc!C:P,14,FALSE)*VLOOKUP(CG269,Anthro_Calc!C:P,12,FALSE)))</f>
        <v/>
      </c>
      <c r="CI269" s="79" t="str">
        <f>IF(ISBLANK(CC269), "", -3 + (CC269 -VLOOKUP(CG269,Anthro_Calc!C:P,4,FALSE)) / (VLOOKUP(CG269,Anthro_Calc!C:P,5,FALSE) - VLOOKUP(CG269,Anthro_Calc!C:P,4,FALSE)))</f>
        <v/>
      </c>
      <c r="CJ269" s="79" t="str">
        <f>IF(ISBLANK(CC269), "", 3 + (CC269 -VLOOKUP(CG269,Anthro_Calc!C:P,10,FALSE)) / (VLOOKUP(CG269,Anthro_Calc!C:P,10,FALSE) - VLOOKUP(CG269,Anthro_Calc!C:P,9,FALSE)))</f>
        <v/>
      </c>
      <c r="CK269" s="129" t="str">
        <f t="shared" si="240"/>
        <v/>
      </c>
      <c r="CL269" s="117" t="str">
        <f t="shared" si="241"/>
        <v/>
      </c>
      <c r="CM269" s="104" t="str">
        <f t="shared" si="242"/>
        <v/>
      </c>
      <c r="CN269" s="77"/>
      <c r="CO269" s="71"/>
      <c r="CP269" s="74"/>
      <c r="CQ269" s="74"/>
      <c r="CR269" s="118" t="str">
        <f t="shared" si="210"/>
        <v/>
      </c>
      <c r="CS269" s="119">
        <f t="shared" si="243"/>
        <v>0</v>
      </c>
      <c r="CT269" s="119">
        <f t="shared" si="244"/>
        <v>0</v>
      </c>
      <c r="CU269" s="119" t="str">
        <f t="shared" si="245"/>
        <v>0</v>
      </c>
      <c r="CV269" s="119" t="str">
        <f>IF(ISBLANK(CQ269), "", (POWER(CQ269/VLOOKUP(CU269,Anthro_Calc!C:P,13,FALSE),VLOOKUP(CU269,Anthro_Calc!C:P,12,FALSE))-1) / (VLOOKUP(CU269,Anthro_Calc!C:P,14,FALSE)*VLOOKUP(CU269,Anthro_Calc!C:P,12,FALSE)))</f>
        <v/>
      </c>
      <c r="CW269" s="119" t="str">
        <f>IF(ISBLANK(CQ269), "", -3 + (CQ269 -VLOOKUP(CU269,Anthro_Calc!C:P,4,FALSE)) / (VLOOKUP(CU269,Anthro_Calc!C:P,5,FALSE) - VLOOKUP(CU269,Anthro_Calc!C:P,4,FALSE)))</f>
        <v/>
      </c>
      <c r="CX269" s="119" t="str">
        <f>IF(ISBLANK(CQ269), "", 3 + (CQ269 -VLOOKUP(CU269,Anthro_Calc!C:P,10,FALSE)) / (VLOOKUP(CU269,Anthro_Calc!C:P,10,FALSE) - VLOOKUP(CU269,Anthro_Calc!C:P,9,FALSE)))</f>
        <v/>
      </c>
      <c r="CY269" s="128" t="str">
        <f t="shared" si="246"/>
        <v/>
      </c>
      <c r="CZ269" s="117" t="str">
        <f t="shared" si="247"/>
        <v/>
      </c>
      <c r="DA269" s="104" t="str">
        <f t="shared" si="248"/>
        <v/>
      </c>
      <c r="DB269" s="135"/>
    </row>
    <row r="270" spans="1:106" s="80" customFormat="1" ht="15" customHeight="1">
      <c r="A270" s="134">
        <f t="shared" si="200"/>
        <v>266</v>
      </c>
      <c r="B270" s="66"/>
      <c r="C270" s="66"/>
      <c r="D270" s="66"/>
      <c r="E270" s="66"/>
      <c r="F270" s="66"/>
      <c r="G270" s="66"/>
      <c r="H270" s="66"/>
      <c r="I270" s="66"/>
      <c r="J270" s="66"/>
      <c r="K270" s="66"/>
      <c r="L270" s="66"/>
      <c r="M270" s="71"/>
      <c r="N270" s="69" t="str">
        <f t="shared" ca="1" si="211"/>
        <v/>
      </c>
      <c r="O270" s="70"/>
      <c r="P270" s="70"/>
      <c r="Q270" s="71"/>
      <c r="R270" s="82"/>
      <c r="S270" s="72" t="str">
        <f t="shared" si="212"/>
        <v/>
      </c>
      <c r="T270" s="72" t="str">
        <f t="shared" si="213"/>
        <v/>
      </c>
      <c r="U270" s="72" t="str">
        <f t="shared" si="214"/>
        <v/>
      </c>
      <c r="V270" s="72" t="str">
        <f>IF(ISBLANK(R270), "", (POWER(R270/VLOOKUP(U270,Anthro_Calc!C:P,13,FALSE),VLOOKUP(U270,Anthro_Calc!C:P,12,FALSE))-1) / (VLOOKUP(U270,Anthro_Calc!C:P,14,FALSE)*VLOOKUP(U270,Anthro_Calc!C:P,12,FALSE)))</f>
        <v/>
      </c>
      <c r="W270" s="72" t="str">
        <f>IF(ISBLANK(R270), "", -3 + (R270 -VLOOKUP(U270,Anthro_Calc!C:P,4,FALSE)) / (VLOOKUP(U270,Anthro_Calc!C:P,5,FALSE) - VLOOKUP(U270,Anthro_Calc!C:P,4,FALSE)))</f>
        <v/>
      </c>
      <c r="X270" s="72" t="str">
        <f>IF(ISBLANK(R270), "", 3 + (R270 -VLOOKUP(U270,Anthro_Calc!C:P,10,FALSE)) / (VLOOKUP(U270,Anthro_Calc!C:P,10,FALSE) - VLOOKUP(U270,Anthro_Calc!C:P,9,FALSE)))</f>
        <v/>
      </c>
      <c r="Y270" s="120" t="str">
        <f t="shared" si="215"/>
        <v/>
      </c>
      <c r="Z270" s="117" t="str">
        <f t="shared" si="216"/>
        <v/>
      </c>
      <c r="AA270" s="104" t="str">
        <f t="shared" si="217"/>
        <v/>
      </c>
      <c r="AB270" s="71"/>
      <c r="AC270" s="74"/>
      <c r="AD270" s="78"/>
      <c r="AE270" s="75" t="str">
        <f t="shared" si="218"/>
        <v/>
      </c>
      <c r="AF270" s="72">
        <f t="shared" si="219"/>
        <v>0</v>
      </c>
      <c r="AG270" s="72">
        <f t="shared" si="220"/>
        <v>0</v>
      </c>
      <c r="AH270" s="72" t="str">
        <f t="shared" si="221"/>
        <v>0</v>
      </c>
      <c r="AI270" s="72" t="str">
        <f>IF(ISBLANK(AD270), "", (POWER(AD270/VLOOKUP(AH270,Anthro_Calc!C:P,13,FALSE),VLOOKUP(AH270,Anthro_Calc!C:P,12,FALSE))-1) / (VLOOKUP(AH270,Anthro_Calc!C:P,14,FALSE)*VLOOKUP(AH270,Anthro_Calc!C:P,12,FALSE)))</f>
        <v/>
      </c>
      <c r="AJ270" s="72" t="str">
        <f>IF(ISBLANK(AD270), "", -3 + (AD270 -VLOOKUP(AH270,Anthro_Calc!C:P,4,FALSE)) / (VLOOKUP(AH270,Anthro_Calc!C:P,5,FALSE) - VLOOKUP(AH270,Anthro_Calc!C:P,4,FALSE)))</f>
        <v/>
      </c>
      <c r="AK270" s="72" t="str">
        <f>IF(ISBLANK(AD270), "", 3 + (AD270 -VLOOKUP(AH270,Anthro_Calc!C:P,10,FALSE)) / (VLOOKUP(AH270,Anthro_Calc!C:P,10,FALSE) - VLOOKUP(AH270,Anthro_Calc!C:P,9,FALSE)))</f>
        <v/>
      </c>
      <c r="AL270" s="120" t="str">
        <f t="shared" si="222"/>
        <v/>
      </c>
      <c r="AM270" s="117" t="str">
        <f t="shared" si="223"/>
        <v/>
      </c>
      <c r="AN270" s="104" t="str">
        <f t="shared" si="224"/>
        <v/>
      </c>
      <c r="AO270" s="76" t="str">
        <f t="shared" si="201"/>
        <v/>
      </c>
      <c r="AP270" s="77"/>
      <c r="AQ270" s="77" t="str">
        <f t="shared" si="225"/>
        <v/>
      </c>
      <c r="AR270" s="71"/>
      <c r="AS270" s="74"/>
      <c r="AT270" s="82"/>
      <c r="AU270" s="75" t="str">
        <f t="shared" si="202"/>
        <v/>
      </c>
      <c r="AV270" s="72">
        <f t="shared" si="226"/>
        <v>0</v>
      </c>
      <c r="AW270" s="72">
        <f t="shared" si="227"/>
        <v>0</v>
      </c>
      <c r="AX270" s="72" t="str">
        <f t="shared" si="228"/>
        <v>0</v>
      </c>
      <c r="AY270" s="72" t="str">
        <f>IF(ISBLANK(AT270), "", (POWER(AT270/VLOOKUP(AX270,Anthro_Calc!C:P,13,FALSE),VLOOKUP(AX270,Anthro_Calc!C:P,12,FALSE))-1) / (VLOOKUP(AX270,Anthro_Calc!C:P,14,FALSE)*VLOOKUP(AX270,Anthro_Calc!C:P,12,FALSE)))</f>
        <v/>
      </c>
      <c r="AZ270" s="72" t="str">
        <f>IF(ISBLANK(AT270), "", -3 + (AT270 -VLOOKUP(AX270,Anthro_Calc!C:P,4,FALSE)) / (VLOOKUP(AX270,Anthro_Calc!C:P,5,FALSE) - VLOOKUP(AX270,Anthro_Calc!C:P,4,FALSE)))</f>
        <v/>
      </c>
      <c r="BA270" s="72" t="str">
        <f>IF(ISBLANK(AT270), "", 3 + (AT270 -VLOOKUP(AX270,Anthro_Calc!C:P,10,FALSE)) / (VLOOKUP(AX270,Anthro_Calc!C:P,10,FALSE) - VLOOKUP(AX270,Anthro_Calc!C:P,9,FALSE)))</f>
        <v/>
      </c>
      <c r="BB270" s="120" t="str">
        <f t="shared" si="229"/>
        <v/>
      </c>
      <c r="BC270" s="117" t="str">
        <f t="shared" si="230"/>
        <v/>
      </c>
      <c r="BD270" s="104" t="str">
        <f t="shared" si="203"/>
        <v/>
      </c>
      <c r="BE270" s="76" t="str">
        <f t="shared" si="204"/>
        <v/>
      </c>
      <c r="BF270" s="73" t="str">
        <f t="shared" si="231"/>
        <v/>
      </c>
      <c r="BG270" s="73" t="str">
        <f t="shared" si="205"/>
        <v/>
      </c>
      <c r="BH270" s="77"/>
      <c r="BI270" s="133"/>
      <c r="BJ270" s="71"/>
      <c r="BK270" s="74"/>
      <c r="BL270" s="78"/>
      <c r="BM270" s="75" t="str">
        <f t="shared" si="206"/>
        <v/>
      </c>
      <c r="BN270" s="72">
        <f t="shared" si="232"/>
        <v>0</v>
      </c>
      <c r="BO270" s="72">
        <f t="shared" si="249"/>
        <v>0</v>
      </c>
      <c r="BP270" s="72" t="str">
        <f t="shared" si="233"/>
        <v>0</v>
      </c>
      <c r="BQ270" s="72" t="str">
        <f>IF(ISBLANK(BL270), "", (POWER(BL270/VLOOKUP(BP270,Anthro_Calc!C:P,13,FALSE),VLOOKUP(BP270,Anthro_Calc!C:P,12,FALSE))-1) / (VLOOKUP(BP270,Anthro_Calc!C:P,14,FALSE)*VLOOKUP(BP270,Anthro_Calc!C:P,12,FALSE)))</f>
        <v/>
      </c>
      <c r="BR270" s="72" t="str">
        <f>IF(ISBLANK(BL270), "", -3 + (BL270 -VLOOKUP(BP270,Anthro_Calc!C:P,4,FALSE)) / (VLOOKUP(BP270,Anthro_Calc!C:P,5,FALSE) - VLOOKUP(BP270,Anthro_Calc!C:P,4,FALSE)))</f>
        <v/>
      </c>
      <c r="BS270" s="72" t="str">
        <f>IF(ISBLANK(BL270), "", 3 + (BL270 -VLOOKUP(BP270,Anthro_Calc!C:P,10,FALSE)) / (VLOOKUP(BP270,Anthro_Calc!C:P,10,FALSE) - VLOOKUP(BP270,Anthro_Calc!C:P,9,FALSE)))</f>
        <v/>
      </c>
      <c r="BT270" s="120" t="str">
        <f t="shared" si="234"/>
        <v/>
      </c>
      <c r="BU270" s="117" t="str">
        <f t="shared" si="235"/>
        <v/>
      </c>
      <c r="BV270" s="104" t="str">
        <f t="shared" si="236"/>
        <v/>
      </c>
      <c r="BW270" s="73" t="str">
        <f t="shared" si="207"/>
        <v/>
      </c>
      <c r="BX270" s="77"/>
      <c r="BY270" s="73" t="str">
        <f>IF(ISBLANK(BL270), "", VLOOKUP(Z270&amp;" "&amp;BV270&amp;" "&amp;BW270,Graduation_Criteria!$D$2:$E$34,2,FALSE))</f>
        <v/>
      </c>
      <c r="BZ270" s="73" t="str">
        <f t="shared" si="208"/>
        <v/>
      </c>
      <c r="CA270" s="71"/>
      <c r="CB270" s="74"/>
      <c r="CC270" s="74"/>
      <c r="CD270" s="115" t="str">
        <f t="shared" si="209"/>
        <v/>
      </c>
      <c r="CE270" s="79">
        <f t="shared" si="237"/>
        <v>0</v>
      </c>
      <c r="CF270" s="79">
        <f t="shared" si="238"/>
        <v>0</v>
      </c>
      <c r="CG270" s="79" t="str">
        <f t="shared" si="239"/>
        <v>0</v>
      </c>
      <c r="CH270" s="79" t="str">
        <f>IF(ISBLANK(CC270), "", (POWER(CC270/VLOOKUP(CG270,Anthro_Calc!C:P,13,FALSE),VLOOKUP(CG270,Anthro_Calc!C:P,12,FALSE))-1) / (VLOOKUP(CG270,Anthro_Calc!C:P,14,FALSE)*VLOOKUP(CG270,Anthro_Calc!C:P,12,FALSE)))</f>
        <v/>
      </c>
      <c r="CI270" s="79" t="str">
        <f>IF(ISBLANK(CC270), "", -3 + (CC270 -VLOOKUP(CG270,Anthro_Calc!C:P,4,FALSE)) / (VLOOKUP(CG270,Anthro_Calc!C:P,5,FALSE) - VLOOKUP(CG270,Anthro_Calc!C:P,4,FALSE)))</f>
        <v/>
      </c>
      <c r="CJ270" s="79" t="str">
        <f>IF(ISBLANK(CC270), "", 3 + (CC270 -VLOOKUP(CG270,Anthro_Calc!C:P,10,FALSE)) / (VLOOKUP(CG270,Anthro_Calc!C:P,10,FALSE) - VLOOKUP(CG270,Anthro_Calc!C:P,9,FALSE)))</f>
        <v/>
      </c>
      <c r="CK270" s="129" t="str">
        <f t="shared" si="240"/>
        <v/>
      </c>
      <c r="CL270" s="117" t="str">
        <f t="shared" si="241"/>
        <v/>
      </c>
      <c r="CM270" s="104" t="str">
        <f t="shared" si="242"/>
        <v/>
      </c>
      <c r="CN270" s="77"/>
      <c r="CO270" s="71"/>
      <c r="CP270" s="74"/>
      <c r="CQ270" s="74"/>
      <c r="CR270" s="118" t="str">
        <f t="shared" si="210"/>
        <v/>
      </c>
      <c r="CS270" s="119">
        <f t="shared" si="243"/>
        <v>0</v>
      </c>
      <c r="CT270" s="119">
        <f t="shared" si="244"/>
        <v>0</v>
      </c>
      <c r="CU270" s="119" t="str">
        <f t="shared" si="245"/>
        <v>0</v>
      </c>
      <c r="CV270" s="119" t="str">
        <f>IF(ISBLANK(CQ270), "", (POWER(CQ270/VLOOKUP(CU270,Anthro_Calc!C:P,13,FALSE),VLOOKUP(CU270,Anthro_Calc!C:P,12,FALSE))-1) / (VLOOKUP(CU270,Anthro_Calc!C:P,14,FALSE)*VLOOKUP(CU270,Anthro_Calc!C:P,12,FALSE)))</f>
        <v/>
      </c>
      <c r="CW270" s="119" t="str">
        <f>IF(ISBLANK(CQ270), "", -3 + (CQ270 -VLOOKUP(CU270,Anthro_Calc!C:P,4,FALSE)) / (VLOOKUP(CU270,Anthro_Calc!C:P,5,FALSE) - VLOOKUP(CU270,Anthro_Calc!C:P,4,FALSE)))</f>
        <v/>
      </c>
      <c r="CX270" s="119" t="str">
        <f>IF(ISBLANK(CQ270), "", 3 + (CQ270 -VLOOKUP(CU270,Anthro_Calc!C:P,10,FALSE)) / (VLOOKUP(CU270,Anthro_Calc!C:P,10,FALSE) - VLOOKUP(CU270,Anthro_Calc!C:P,9,FALSE)))</f>
        <v/>
      </c>
      <c r="CY270" s="128" t="str">
        <f t="shared" si="246"/>
        <v/>
      </c>
      <c r="CZ270" s="117" t="str">
        <f t="shared" si="247"/>
        <v/>
      </c>
      <c r="DA270" s="104" t="str">
        <f t="shared" si="248"/>
        <v/>
      </c>
      <c r="DB270" s="135"/>
    </row>
    <row r="271" spans="1:106" s="80" customFormat="1" ht="15" customHeight="1">
      <c r="A271" s="134">
        <f t="shared" si="200"/>
        <v>267</v>
      </c>
      <c r="B271" s="66"/>
      <c r="C271" s="66"/>
      <c r="D271" s="66"/>
      <c r="E271" s="66"/>
      <c r="F271" s="66"/>
      <c r="G271" s="66"/>
      <c r="H271" s="66"/>
      <c r="I271" s="66"/>
      <c r="J271" s="66"/>
      <c r="K271" s="66"/>
      <c r="L271" s="66"/>
      <c r="M271" s="71"/>
      <c r="N271" s="69" t="str">
        <f t="shared" ca="1" si="211"/>
        <v/>
      </c>
      <c r="O271" s="70"/>
      <c r="P271" s="70"/>
      <c r="Q271" s="71"/>
      <c r="R271" s="82"/>
      <c r="S271" s="72" t="str">
        <f t="shared" si="212"/>
        <v/>
      </c>
      <c r="T271" s="72" t="str">
        <f t="shared" si="213"/>
        <v/>
      </c>
      <c r="U271" s="72" t="str">
        <f t="shared" si="214"/>
        <v/>
      </c>
      <c r="V271" s="72" t="str">
        <f>IF(ISBLANK(R271), "", (POWER(R271/VLOOKUP(U271,Anthro_Calc!C:P,13,FALSE),VLOOKUP(U271,Anthro_Calc!C:P,12,FALSE))-1) / (VLOOKUP(U271,Anthro_Calc!C:P,14,FALSE)*VLOOKUP(U271,Anthro_Calc!C:P,12,FALSE)))</f>
        <v/>
      </c>
      <c r="W271" s="72" t="str">
        <f>IF(ISBLANK(R271), "", -3 + (R271 -VLOOKUP(U271,Anthro_Calc!C:P,4,FALSE)) / (VLOOKUP(U271,Anthro_Calc!C:P,5,FALSE) - VLOOKUP(U271,Anthro_Calc!C:P,4,FALSE)))</f>
        <v/>
      </c>
      <c r="X271" s="72" t="str">
        <f>IF(ISBLANK(R271), "", 3 + (R271 -VLOOKUP(U271,Anthro_Calc!C:P,10,FALSE)) / (VLOOKUP(U271,Anthro_Calc!C:P,10,FALSE) - VLOOKUP(U271,Anthro_Calc!C:P,9,FALSE)))</f>
        <v/>
      </c>
      <c r="Y271" s="120" t="str">
        <f t="shared" si="215"/>
        <v/>
      </c>
      <c r="Z271" s="117" t="str">
        <f t="shared" si="216"/>
        <v/>
      </c>
      <c r="AA271" s="104" t="str">
        <f t="shared" si="217"/>
        <v/>
      </c>
      <c r="AB271" s="71"/>
      <c r="AC271" s="74"/>
      <c r="AD271" s="78"/>
      <c r="AE271" s="75" t="str">
        <f t="shared" si="218"/>
        <v/>
      </c>
      <c r="AF271" s="72">
        <f t="shared" si="219"/>
        <v>0</v>
      </c>
      <c r="AG271" s="72">
        <f t="shared" si="220"/>
        <v>0</v>
      </c>
      <c r="AH271" s="72" t="str">
        <f t="shared" si="221"/>
        <v>0</v>
      </c>
      <c r="AI271" s="72" t="str">
        <f>IF(ISBLANK(AD271), "", (POWER(AD271/VLOOKUP(AH271,Anthro_Calc!C:P,13,FALSE),VLOOKUP(AH271,Anthro_Calc!C:P,12,FALSE))-1) / (VLOOKUP(AH271,Anthro_Calc!C:P,14,FALSE)*VLOOKUP(AH271,Anthro_Calc!C:P,12,FALSE)))</f>
        <v/>
      </c>
      <c r="AJ271" s="72" t="str">
        <f>IF(ISBLANK(AD271), "", -3 + (AD271 -VLOOKUP(AH271,Anthro_Calc!C:P,4,FALSE)) / (VLOOKUP(AH271,Anthro_Calc!C:P,5,FALSE) - VLOOKUP(AH271,Anthro_Calc!C:P,4,FALSE)))</f>
        <v/>
      </c>
      <c r="AK271" s="72" t="str">
        <f>IF(ISBLANK(AD271), "", 3 + (AD271 -VLOOKUP(AH271,Anthro_Calc!C:P,10,FALSE)) / (VLOOKUP(AH271,Anthro_Calc!C:P,10,FALSE) - VLOOKUP(AH271,Anthro_Calc!C:P,9,FALSE)))</f>
        <v/>
      </c>
      <c r="AL271" s="120" t="str">
        <f t="shared" si="222"/>
        <v/>
      </c>
      <c r="AM271" s="117" t="str">
        <f t="shared" si="223"/>
        <v/>
      </c>
      <c r="AN271" s="104" t="str">
        <f t="shared" si="224"/>
        <v/>
      </c>
      <c r="AO271" s="76" t="str">
        <f t="shared" si="201"/>
        <v/>
      </c>
      <c r="AP271" s="77"/>
      <c r="AQ271" s="77" t="str">
        <f t="shared" si="225"/>
        <v/>
      </c>
      <c r="AR271" s="71"/>
      <c r="AS271" s="74"/>
      <c r="AT271" s="82"/>
      <c r="AU271" s="75" t="str">
        <f t="shared" si="202"/>
        <v/>
      </c>
      <c r="AV271" s="72">
        <f t="shared" si="226"/>
        <v>0</v>
      </c>
      <c r="AW271" s="72">
        <f t="shared" si="227"/>
        <v>0</v>
      </c>
      <c r="AX271" s="72" t="str">
        <f t="shared" si="228"/>
        <v>0</v>
      </c>
      <c r="AY271" s="72" t="str">
        <f>IF(ISBLANK(AT271), "", (POWER(AT271/VLOOKUP(AX271,Anthro_Calc!C:P,13,FALSE),VLOOKUP(AX271,Anthro_Calc!C:P,12,FALSE))-1) / (VLOOKUP(AX271,Anthro_Calc!C:P,14,FALSE)*VLOOKUP(AX271,Anthro_Calc!C:P,12,FALSE)))</f>
        <v/>
      </c>
      <c r="AZ271" s="72" t="str">
        <f>IF(ISBLANK(AT271), "", -3 + (AT271 -VLOOKUP(AX271,Anthro_Calc!C:P,4,FALSE)) / (VLOOKUP(AX271,Anthro_Calc!C:P,5,FALSE) - VLOOKUP(AX271,Anthro_Calc!C:P,4,FALSE)))</f>
        <v/>
      </c>
      <c r="BA271" s="72" t="str">
        <f>IF(ISBLANK(AT271), "", 3 + (AT271 -VLOOKUP(AX271,Anthro_Calc!C:P,10,FALSE)) / (VLOOKUP(AX271,Anthro_Calc!C:P,10,FALSE) - VLOOKUP(AX271,Anthro_Calc!C:P,9,FALSE)))</f>
        <v/>
      </c>
      <c r="BB271" s="120" t="str">
        <f t="shared" si="229"/>
        <v/>
      </c>
      <c r="BC271" s="117" t="str">
        <f t="shared" si="230"/>
        <v/>
      </c>
      <c r="BD271" s="104" t="str">
        <f t="shared" si="203"/>
        <v/>
      </c>
      <c r="BE271" s="76" t="str">
        <f t="shared" si="204"/>
        <v/>
      </c>
      <c r="BF271" s="73" t="str">
        <f t="shared" si="231"/>
        <v/>
      </c>
      <c r="BG271" s="73" t="str">
        <f t="shared" si="205"/>
        <v/>
      </c>
      <c r="BH271" s="77"/>
      <c r="BI271" s="133"/>
      <c r="BJ271" s="71"/>
      <c r="BK271" s="74"/>
      <c r="BL271" s="78"/>
      <c r="BM271" s="75" t="str">
        <f t="shared" si="206"/>
        <v/>
      </c>
      <c r="BN271" s="72">
        <f t="shared" si="232"/>
        <v>0</v>
      </c>
      <c r="BO271" s="72">
        <f t="shared" si="249"/>
        <v>0</v>
      </c>
      <c r="BP271" s="72" t="str">
        <f t="shared" si="233"/>
        <v>0</v>
      </c>
      <c r="BQ271" s="72" t="str">
        <f>IF(ISBLANK(BL271), "", (POWER(BL271/VLOOKUP(BP271,Anthro_Calc!C:P,13,FALSE),VLOOKUP(BP271,Anthro_Calc!C:P,12,FALSE))-1) / (VLOOKUP(BP271,Anthro_Calc!C:P,14,FALSE)*VLOOKUP(BP271,Anthro_Calc!C:P,12,FALSE)))</f>
        <v/>
      </c>
      <c r="BR271" s="72" t="str">
        <f>IF(ISBLANK(BL271), "", -3 + (BL271 -VLOOKUP(BP271,Anthro_Calc!C:P,4,FALSE)) / (VLOOKUP(BP271,Anthro_Calc!C:P,5,FALSE) - VLOOKUP(BP271,Anthro_Calc!C:P,4,FALSE)))</f>
        <v/>
      </c>
      <c r="BS271" s="72" t="str">
        <f>IF(ISBLANK(BL271), "", 3 + (BL271 -VLOOKUP(BP271,Anthro_Calc!C:P,10,FALSE)) / (VLOOKUP(BP271,Anthro_Calc!C:P,10,FALSE) - VLOOKUP(BP271,Anthro_Calc!C:P,9,FALSE)))</f>
        <v/>
      </c>
      <c r="BT271" s="120" t="str">
        <f t="shared" si="234"/>
        <v/>
      </c>
      <c r="BU271" s="117" t="str">
        <f t="shared" si="235"/>
        <v/>
      </c>
      <c r="BV271" s="104" t="str">
        <f t="shared" si="236"/>
        <v/>
      </c>
      <c r="BW271" s="73" t="str">
        <f t="shared" si="207"/>
        <v/>
      </c>
      <c r="BX271" s="77"/>
      <c r="BY271" s="73" t="str">
        <f>IF(ISBLANK(BL271), "", VLOOKUP(Z271&amp;" "&amp;BV271&amp;" "&amp;BW271,Graduation_Criteria!$D$2:$E$34,2,FALSE))</f>
        <v/>
      </c>
      <c r="BZ271" s="73" t="str">
        <f t="shared" si="208"/>
        <v/>
      </c>
      <c r="CA271" s="71"/>
      <c r="CB271" s="74"/>
      <c r="CC271" s="74"/>
      <c r="CD271" s="115" t="str">
        <f t="shared" si="209"/>
        <v/>
      </c>
      <c r="CE271" s="79">
        <f t="shared" si="237"/>
        <v>0</v>
      </c>
      <c r="CF271" s="79">
        <f t="shared" si="238"/>
        <v>0</v>
      </c>
      <c r="CG271" s="79" t="str">
        <f t="shared" si="239"/>
        <v>0</v>
      </c>
      <c r="CH271" s="79" t="str">
        <f>IF(ISBLANK(CC271), "", (POWER(CC271/VLOOKUP(CG271,Anthro_Calc!C:P,13,FALSE),VLOOKUP(CG271,Anthro_Calc!C:P,12,FALSE))-1) / (VLOOKUP(CG271,Anthro_Calc!C:P,14,FALSE)*VLOOKUP(CG271,Anthro_Calc!C:P,12,FALSE)))</f>
        <v/>
      </c>
      <c r="CI271" s="79" t="str">
        <f>IF(ISBLANK(CC271), "", -3 + (CC271 -VLOOKUP(CG271,Anthro_Calc!C:P,4,FALSE)) / (VLOOKUP(CG271,Anthro_Calc!C:P,5,FALSE) - VLOOKUP(CG271,Anthro_Calc!C:P,4,FALSE)))</f>
        <v/>
      </c>
      <c r="CJ271" s="79" t="str">
        <f>IF(ISBLANK(CC271), "", 3 + (CC271 -VLOOKUP(CG271,Anthro_Calc!C:P,10,FALSE)) / (VLOOKUP(CG271,Anthro_Calc!C:P,10,FALSE) - VLOOKUP(CG271,Anthro_Calc!C:P,9,FALSE)))</f>
        <v/>
      </c>
      <c r="CK271" s="129" t="str">
        <f t="shared" si="240"/>
        <v/>
      </c>
      <c r="CL271" s="117" t="str">
        <f t="shared" si="241"/>
        <v/>
      </c>
      <c r="CM271" s="104" t="str">
        <f t="shared" si="242"/>
        <v/>
      </c>
      <c r="CN271" s="77"/>
      <c r="CO271" s="71"/>
      <c r="CP271" s="74"/>
      <c r="CQ271" s="74"/>
      <c r="CR271" s="118" t="str">
        <f t="shared" si="210"/>
        <v/>
      </c>
      <c r="CS271" s="119">
        <f t="shared" si="243"/>
        <v>0</v>
      </c>
      <c r="CT271" s="119">
        <f t="shared" si="244"/>
        <v>0</v>
      </c>
      <c r="CU271" s="119" t="str">
        <f t="shared" si="245"/>
        <v>0</v>
      </c>
      <c r="CV271" s="119" t="str">
        <f>IF(ISBLANK(CQ271), "", (POWER(CQ271/VLOOKUP(CU271,Anthro_Calc!C:P,13,FALSE),VLOOKUP(CU271,Anthro_Calc!C:P,12,FALSE))-1) / (VLOOKUP(CU271,Anthro_Calc!C:P,14,FALSE)*VLOOKUP(CU271,Anthro_Calc!C:P,12,FALSE)))</f>
        <v/>
      </c>
      <c r="CW271" s="119" t="str">
        <f>IF(ISBLANK(CQ271), "", -3 + (CQ271 -VLOOKUP(CU271,Anthro_Calc!C:P,4,FALSE)) / (VLOOKUP(CU271,Anthro_Calc!C:P,5,FALSE) - VLOOKUP(CU271,Anthro_Calc!C:P,4,FALSE)))</f>
        <v/>
      </c>
      <c r="CX271" s="119" t="str">
        <f>IF(ISBLANK(CQ271), "", 3 + (CQ271 -VLOOKUP(CU271,Anthro_Calc!C:P,10,FALSE)) / (VLOOKUP(CU271,Anthro_Calc!C:P,10,FALSE) - VLOOKUP(CU271,Anthro_Calc!C:P,9,FALSE)))</f>
        <v/>
      </c>
      <c r="CY271" s="128" t="str">
        <f t="shared" si="246"/>
        <v/>
      </c>
      <c r="CZ271" s="117" t="str">
        <f t="shared" si="247"/>
        <v/>
      </c>
      <c r="DA271" s="104" t="str">
        <f t="shared" si="248"/>
        <v/>
      </c>
      <c r="DB271" s="135"/>
    </row>
    <row r="272" spans="1:106" s="80" customFormat="1" ht="15" customHeight="1">
      <c r="A272" s="134">
        <f t="shared" si="200"/>
        <v>268</v>
      </c>
      <c r="B272" s="66"/>
      <c r="C272" s="66"/>
      <c r="D272" s="66"/>
      <c r="E272" s="66"/>
      <c r="F272" s="66"/>
      <c r="G272" s="66"/>
      <c r="H272" s="66"/>
      <c r="I272" s="66"/>
      <c r="J272" s="66"/>
      <c r="K272" s="66"/>
      <c r="L272" s="66"/>
      <c r="M272" s="71"/>
      <c r="N272" s="69" t="str">
        <f t="shared" ca="1" si="211"/>
        <v/>
      </c>
      <c r="O272" s="70"/>
      <c r="P272" s="70"/>
      <c r="Q272" s="71"/>
      <c r="R272" s="82"/>
      <c r="S272" s="72" t="str">
        <f t="shared" si="212"/>
        <v/>
      </c>
      <c r="T272" s="72" t="str">
        <f t="shared" si="213"/>
        <v/>
      </c>
      <c r="U272" s="72" t="str">
        <f t="shared" si="214"/>
        <v/>
      </c>
      <c r="V272" s="72" t="str">
        <f>IF(ISBLANK(R272), "", (POWER(R272/VLOOKUP(U272,Anthro_Calc!C:P,13,FALSE),VLOOKUP(U272,Anthro_Calc!C:P,12,FALSE))-1) / (VLOOKUP(U272,Anthro_Calc!C:P,14,FALSE)*VLOOKUP(U272,Anthro_Calc!C:P,12,FALSE)))</f>
        <v/>
      </c>
      <c r="W272" s="72" t="str">
        <f>IF(ISBLANK(R272), "", -3 + (R272 -VLOOKUP(U272,Anthro_Calc!C:P,4,FALSE)) / (VLOOKUP(U272,Anthro_Calc!C:P,5,FALSE) - VLOOKUP(U272,Anthro_Calc!C:P,4,FALSE)))</f>
        <v/>
      </c>
      <c r="X272" s="72" t="str">
        <f>IF(ISBLANK(R272), "", 3 + (R272 -VLOOKUP(U272,Anthro_Calc!C:P,10,FALSE)) / (VLOOKUP(U272,Anthro_Calc!C:P,10,FALSE) - VLOOKUP(U272,Anthro_Calc!C:P,9,FALSE)))</f>
        <v/>
      </c>
      <c r="Y272" s="120" t="str">
        <f t="shared" si="215"/>
        <v/>
      </c>
      <c r="Z272" s="117" t="str">
        <f t="shared" si="216"/>
        <v/>
      </c>
      <c r="AA272" s="104" t="str">
        <f t="shared" si="217"/>
        <v/>
      </c>
      <c r="AB272" s="71"/>
      <c r="AC272" s="74"/>
      <c r="AD272" s="78"/>
      <c r="AE272" s="75" t="str">
        <f t="shared" si="218"/>
        <v/>
      </c>
      <c r="AF272" s="72">
        <f t="shared" si="219"/>
        <v>0</v>
      </c>
      <c r="AG272" s="72">
        <f t="shared" si="220"/>
        <v>0</v>
      </c>
      <c r="AH272" s="72" t="str">
        <f t="shared" si="221"/>
        <v>0</v>
      </c>
      <c r="AI272" s="72" t="str">
        <f>IF(ISBLANK(AD272), "", (POWER(AD272/VLOOKUP(AH272,Anthro_Calc!C:P,13,FALSE),VLOOKUP(AH272,Anthro_Calc!C:P,12,FALSE))-1) / (VLOOKUP(AH272,Anthro_Calc!C:P,14,FALSE)*VLOOKUP(AH272,Anthro_Calc!C:P,12,FALSE)))</f>
        <v/>
      </c>
      <c r="AJ272" s="72" t="str">
        <f>IF(ISBLANK(AD272), "", -3 + (AD272 -VLOOKUP(AH272,Anthro_Calc!C:P,4,FALSE)) / (VLOOKUP(AH272,Anthro_Calc!C:P,5,FALSE) - VLOOKUP(AH272,Anthro_Calc!C:P,4,FALSE)))</f>
        <v/>
      </c>
      <c r="AK272" s="72" t="str">
        <f>IF(ISBLANK(AD272), "", 3 + (AD272 -VLOOKUP(AH272,Anthro_Calc!C:P,10,FALSE)) / (VLOOKUP(AH272,Anthro_Calc!C:P,10,FALSE) - VLOOKUP(AH272,Anthro_Calc!C:P,9,FALSE)))</f>
        <v/>
      </c>
      <c r="AL272" s="120" t="str">
        <f t="shared" si="222"/>
        <v/>
      </c>
      <c r="AM272" s="117" t="str">
        <f t="shared" si="223"/>
        <v/>
      </c>
      <c r="AN272" s="104" t="str">
        <f t="shared" si="224"/>
        <v/>
      </c>
      <c r="AO272" s="76" t="str">
        <f t="shared" si="201"/>
        <v/>
      </c>
      <c r="AP272" s="77"/>
      <c r="AQ272" s="77" t="str">
        <f t="shared" si="225"/>
        <v/>
      </c>
      <c r="AR272" s="71"/>
      <c r="AS272" s="74"/>
      <c r="AT272" s="82"/>
      <c r="AU272" s="75" t="str">
        <f t="shared" si="202"/>
        <v/>
      </c>
      <c r="AV272" s="72">
        <f t="shared" si="226"/>
        <v>0</v>
      </c>
      <c r="AW272" s="72">
        <f t="shared" si="227"/>
        <v>0</v>
      </c>
      <c r="AX272" s="72" t="str">
        <f t="shared" si="228"/>
        <v>0</v>
      </c>
      <c r="AY272" s="72" t="str">
        <f>IF(ISBLANK(AT272), "", (POWER(AT272/VLOOKUP(AX272,Anthro_Calc!C:P,13,FALSE),VLOOKUP(AX272,Anthro_Calc!C:P,12,FALSE))-1) / (VLOOKUP(AX272,Anthro_Calc!C:P,14,FALSE)*VLOOKUP(AX272,Anthro_Calc!C:P,12,FALSE)))</f>
        <v/>
      </c>
      <c r="AZ272" s="72" t="str">
        <f>IF(ISBLANK(AT272), "", -3 + (AT272 -VLOOKUP(AX272,Anthro_Calc!C:P,4,FALSE)) / (VLOOKUP(AX272,Anthro_Calc!C:P,5,FALSE) - VLOOKUP(AX272,Anthro_Calc!C:P,4,FALSE)))</f>
        <v/>
      </c>
      <c r="BA272" s="72" t="str">
        <f>IF(ISBLANK(AT272), "", 3 + (AT272 -VLOOKUP(AX272,Anthro_Calc!C:P,10,FALSE)) / (VLOOKUP(AX272,Anthro_Calc!C:P,10,FALSE) - VLOOKUP(AX272,Anthro_Calc!C:P,9,FALSE)))</f>
        <v/>
      </c>
      <c r="BB272" s="120" t="str">
        <f t="shared" si="229"/>
        <v/>
      </c>
      <c r="BC272" s="117" t="str">
        <f t="shared" si="230"/>
        <v/>
      </c>
      <c r="BD272" s="104" t="str">
        <f t="shared" si="203"/>
        <v/>
      </c>
      <c r="BE272" s="76" t="str">
        <f t="shared" si="204"/>
        <v/>
      </c>
      <c r="BF272" s="73" t="str">
        <f t="shared" si="231"/>
        <v/>
      </c>
      <c r="BG272" s="73" t="str">
        <f t="shared" si="205"/>
        <v/>
      </c>
      <c r="BH272" s="77"/>
      <c r="BI272" s="133"/>
      <c r="BJ272" s="71"/>
      <c r="BK272" s="74"/>
      <c r="BL272" s="78"/>
      <c r="BM272" s="75" t="str">
        <f t="shared" si="206"/>
        <v/>
      </c>
      <c r="BN272" s="72">
        <f t="shared" si="232"/>
        <v>0</v>
      </c>
      <c r="BO272" s="72">
        <f t="shared" si="249"/>
        <v>0</v>
      </c>
      <c r="BP272" s="72" t="str">
        <f t="shared" si="233"/>
        <v>0</v>
      </c>
      <c r="BQ272" s="72" t="str">
        <f>IF(ISBLANK(BL272), "", (POWER(BL272/VLOOKUP(BP272,Anthro_Calc!C:P,13,FALSE),VLOOKUP(BP272,Anthro_Calc!C:P,12,FALSE))-1) / (VLOOKUP(BP272,Anthro_Calc!C:P,14,FALSE)*VLOOKUP(BP272,Anthro_Calc!C:P,12,FALSE)))</f>
        <v/>
      </c>
      <c r="BR272" s="72" t="str">
        <f>IF(ISBLANK(BL272), "", -3 + (BL272 -VLOOKUP(BP272,Anthro_Calc!C:P,4,FALSE)) / (VLOOKUP(BP272,Anthro_Calc!C:P,5,FALSE) - VLOOKUP(BP272,Anthro_Calc!C:P,4,FALSE)))</f>
        <v/>
      </c>
      <c r="BS272" s="72" t="str">
        <f>IF(ISBLANK(BL272), "", 3 + (BL272 -VLOOKUP(BP272,Anthro_Calc!C:P,10,FALSE)) / (VLOOKUP(BP272,Anthro_Calc!C:P,10,FALSE) - VLOOKUP(BP272,Anthro_Calc!C:P,9,FALSE)))</f>
        <v/>
      </c>
      <c r="BT272" s="120" t="str">
        <f t="shared" si="234"/>
        <v/>
      </c>
      <c r="BU272" s="117" t="str">
        <f t="shared" si="235"/>
        <v/>
      </c>
      <c r="BV272" s="104" t="str">
        <f t="shared" si="236"/>
        <v/>
      </c>
      <c r="BW272" s="73" t="str">
        <f t="shared" si="207"/>
        <v/>
      </c>
      <c r="BX272" s="77"/>
      <c r="BY272" s="73" t="str">
        <f>IF(ISBLANK(BL272), "", VLOOKUP(Z272&amp;" "&amp;BV272&amp;" "&amp;BW272,Graduation_Criteria!$D$2:$E$34,2,FALSE))</f>
        <v/>
      </c>
      <c r="BZ272" s="73" t="str">
        <f t="shared" si="208"/>
        <v/>
      </c>
      <c r="CA272" s="71"/>
      <c r="CB272" s="74"/>
      <c r="CC272" s="74"/>
      <c r="CD272" s="115" t="str">
        <f t="shared" si="209"/>
        <v/>
      </c>
      <c r="CE272" s="79">
        <f t="shared" si="237"/>
        <v>0</v>
      </c>
      <c r="CF272" s="79">
        <f t="shared" si="238"/>
        <v>0</v>
      </c>
      <c r="CG272" s="79" t="str">
        <f t="shared" si="239"/>
        <v>0</v>
      </c>
      <c r="CH272" s="79" t="str">
        <f>IF(ISBLANK(CC272), "", (POWER(CC272/VLOOKUP(CG272,Anthro_Calc!C:P,13,FALSE),VLOOKUP(CG272,Anthro_Calc!C:P,12,FALSE))-1) / (VLOOKUP(CG272,Anthro_Calc!C:P,14,FALSE)*VLOOKUP(CG272,Anthro_Calc!C:P,12,FALSE)))</f>
        <v/>
      </c>
      <c r="CI272" s="79" t="str">
        <f>IF(ISBLANK(CC272), "", -3 + (CC272 -VLOOKUP(CG272,Anthro_Calc!C:P,4,FALSE)) / (VLOOKUP(CG272,Anthro_Calc!C:P,5,FALSE) - VLOOKUP(CG272,Anthro_Calc!C:P,4,FALSE)))</f>
        <v/>
      </c>
      <c r="CJ272" s="79" t="str">
        <f>IF(ISBLANK(CC272), "", 3 + (CC272 -VLOOKUP(CG272,Anthro_Calc!C:P,10,FALSE)) / (VLOOKUP(CG272,Anthro_Calc!C:P,10,FALSE) - VLOOKUP(CG272,Anthro_Calc!C:P,9,FALSE)))</f>
        <v/>
      </c>
      <c r="CK272" s="129" t="str">
        <f t="shared" si="240"/>
        <v/>
      </c>
      <c r="CL272" s="117" t="str">
        <f t="shared" si="241"/>
        <v/>
      </c>
      <c r="CM272" s="104" t="str">
        <f t="shared" si="242"/>
        <v/>
      </c>
      <c r="CN272" s="77"/>
      <c r="CO272" s="71"/>
      <c r="CP272" s="74"/>
      <c r="CQ272" s="74"/>
      <c r="CR272" s="118" t="str">
        <f t="shared" si="210"/>
        <v/>
      </c>
      <c r="CS272" s="119">
        <f t="shared" si="243"/>
        <v>0</v>
      </c>
      <c r="CT272" s="119">
        <f t="shared" si="244"/>
        <v>0</v>
      </c>
      <c r="CU272" s="119" t="str">
        <f t="shared" si="245"/>
        <v>0</v>
      </c>
      <c r="CV272" s="119" t="str">
        <f>IF(ISBLANK(CQ272), "", (POWER(CQ272/VLOOKUP(CU272,Anthro_Calc!C:P,13,FALSE),VLOOKUP(CU272,Anthro_Calc!C:P,12,FALSE))-1) / (VLOOKUP(CU272,Anthro_Calc!C:P,14,FALSE)*VLOOKUP(CU272,Anthro_Calc!C:P,12,FALSE)))</f>
        <v/>
      </c>
      <c r="CW272" s="119" t="str">
        <f>IF(ISBLANK(CQ272), "", -3 + (CQ272 -VLOOKUP(CU272,Anthro_Calc!C:P,4,FALSE)) / (VLOOKUP(CU272,Anthro_Calc!C:P,5,FALSE) - VLOOKUP(CU272,Anthro_Calc!C:P,4,FALSE)))</f>
        <v/>
      </c>
      <c r="CX272" s="119" t="str">
        <f>IF(ISBLANK(CQ272), "", 3 + (CQ272 -VLOOKUP(CU272,Anthro_Calc!C:P,10,FALSE)) / (VLOOKUP(CU272,Anthro_Calc!C:P,10,FALSE) - VLOOKUP(CU272,Anthro_Calc!C:P,9,FALSE)))</f>
        <v/>
      </c>
      <c r="CY272" s="128" t="str">
        <f t="shared" si="246"/>
        <v/>
      </c>
      <c r="CZ272" s="117" t="str">
        <f t="shared" si="247"/>
        <v/>
      </c>
      <c r="DA272" s="104" t="str">
        <f t="shared" si="248"/>
        <v/>
      </c>
      <c r="DB272" s="135"/>
    </row>
    <row r="273" spans="1:106" s="80" customFormat="1" ht="15" customHeight="1">
      <c r="A273" s="134">
        <f t="shared" si="200"/>
        <v>269</v>
      </c>
      <c r="B273" s="66"/>
      <c r="C273" s="66"/>
      <c r="D273" s="66"/>
      <c r="E273" s="66"/>
      <c r="F273" s="66"/>
      <c r="G273" s="66"/>
      <c r="H273" s="66"/>
      <c r="I273" s="66"/>
      <c r="J273" s="66"/>
      <c r="K273" s="66"/>
      <c r="L273" s="66"/>
      <c r="M273" s="71"/>
      <c r="N273" s="69" t="str">
        <f t="shared" ca="1" si="211"/>
        <v/>
      </c>
      <c r="O273" s="70"/>
      <c r="P273" s="70"/>
      <c r="Q273" s="71"/>
      <c r="R273" s="82"/>
      <c r="S273" s="72" t="str">
        <f t="shared" si="212"/>
        <v/>
      </c>
      <c r="T273" s="72" t="str">
        <f t="shared" si="213"/>
        <v/>
      </c>
      <c r="U273" s="72" t="str">
        <f t="shared" si="214"/>
        <v/>
      </c>
      <c r="V273" s="72" t="str">
        <f>IF(ISBLANK(R273), "", (POWER(R273/VLOOKUP(U273,Anthro_Calc!C:P,13,FALSE),VLOOKUP(U273,Anthro_Calc!C:P,12,FALSE))-1) / (VLOOKUP(U273,Anthro_Calc!C:P,14,FALSE)*VLOOKUP(U273,Anthro_Calc!C:P,12,FALSE)))</f>
        <v/>
      </c>
      <c r="W273" s="72" t="str">
        <f>IF(ISBLANK(R273), "", -3 + (R273 -VLOOKUP(U273,Anthro_Calc!C:P,4,FALSE)) / (VLOOKUP(U273,Anthro_Calc!C:P,5,FALSE) - VLOOKUP(U273,Anthro_Calc!C:P,4,FALSE)))</f>
        <v/>
      </c>
      <c r="X273" s="72" t="str">
        <f>IF(ISBLANK(R273), "", 3 + (R273 -VLOOKUP(U273,Anthro_Calc!C:P,10,FALSE)) / (VLOOKUP(U273,Anthro_Calc!C:P,10,FALSE) - VLOOKUP(U273,Anthro_Calc!C:P,9,FALSE)))</f>
        <v/>
      </c>
      <c r="Y273" s="120" t="str">
        <f t="shared" si="215"/>
        <v/>
      </c>
      <c r="Z273" s="117" t="str">
        <f t="shared" si="216"/>
        <v/>
      </c>
      <c r="AA273" s="104" t="str">
        <f t="shared" si="217"/>
        <v/>
      </c>
      <c r="AB273" s="71"/>
      <c r="AC273" s="74"/>
      <c r="AD273" s="78"/>
      <c r="AE273" s="75" t="str">
        <f t="shared" si="218"/>
        <v/>
      </c>
      <c r="AF273" s="72">
        <f t="shared" si="219"/>
        <v>0</v>
      </c>
      <c r="AG273" s="72">
        <f t="shared" si="220"/>
        <v>0</v>
      </c>
      <c r="AH273" s="72" t="str">
        <f t="shared" si="221"/>
        <v>0</v>
      </c>
      <c r="AI273" s="72" t="str">
        <f>IF(ISBLANK(AD273), "", (POWER(AD273/VLOOKUP(AH273,Anthro_Calc!C:P,13,FALSE),VLOOKUP(AH273,Anthro_Calc!C:P,12,FALSE))-1) / (VLOOKUP(AH273,Anthro_Calc!C:P,14,FALSE)*VLOOKUP(AH273,Anthro_Calc!C:P,12,FALSE)))</f>
        <v/>
      </c>
      <c r="AJ273" s="72" t="str">
        <f>IF(ISBLANK(AD273), "", -3 + (AD273 -VLOOKUP(AH273,Anthro_Calc!C:P,4,FALSE)) / (VLOOKUP(AH273,Anthro_Calc!C:P,5,FALSE) - VLOOKUP(AH273,Anthro_Calc!C:P,4,FALSE)))</f>
        <v/>
      </c>
      <c r="AK273" s="72" t="str">
        <f>IF(ISBLANK(AD273), "", 3 + (AD273 -VLOOKUP(AH273,Anthro_Calc!C:P,10,FALSE)) / (VLOOKUP(AH273,Anthro_Calc!C:P,10,FALSE) - VLOOKUP(AH273,Anthro_Calc!C:P,9,FALSE)))</f>
        <v/>
      </c>
      <c r="AL273" s="120" t="str">
        <f t="shared" si="222"/>
        <v/>
      </c>
      <c r="AM273" s="117" t="str">
        <f t="shared" si="223"/>
        <v/>
      </c>
      <c r="AN273" s="104" t="str">
        <f t="shared" si="224"/>
        <v/>
      </c>
      <c r="AO273" s="76" t="str">
        <f t="shared" si="201"/>
        <v/>
      </c>
      <c r="AP273" s="77"/>
      <c r="AQ273" s="77" t="str">
        <f t="shared" si="225"/>
        <v/>
      </c>
      <c r="AR273" s="71"/>
      <c r="AS273" s="74"/>
      <c r="AT273" s="82"/>
      <c r="AU273" s="75" t="str">
        <f t="shared" si="202"/>
        <v/>
      </c>
      <c r="AV273" s="72">
        <f t="shared" si="226"/>
        <v>0</v>
      </c>
      <c r="AW273" s="72">
        <f t="shared" si="227"/>
        <v>0</v>
      </c>
      <c r="AX273" s="72" t="str">
        <f t="shared" si="228"/>
        <v>0</v>
      </c>
      <c r="AY273" s="72" t="str">
        <f>IF(ISBLANK(AT273), "", (POWER(AT273/VLOOKUP(AX273,Anthro_Calc!C:P,13,FALSE),VLOOKUP(AX273,Anthro_Calc!C:P,12,FALSE))-1) / (VLOOKUP(AX273,Anthro_Calc!C:P,14,FALSE)*VLOOKUP(AX273,Anthro_Calc!C:P,12,FALSE)))</f>
        <v/>
      </c>
      <c r="AZ273" s="72" t="str">
        <f>IF(ISBLANK(AT273), "", -3 + (AT273 -VLOOKUP(AX273,Anthro_Calc!C:P,4,FALSE)) / (VLOOKUP(AX273,Anthro_Calc!C:P,5,FALSE) - VLOOKUP(AX273,Anthro_Calc!C:P,4,FALSE)))</f>
        <v/>
      </c>
      <c r="BA273" s="72" t="str">
        <f>IF(ISBLANK(AT273), "", 3 + (AT273 -VLOOKUP(AX273,Anthro_Calc!C:P,10,FALSE)) / (VLOOKUP(AX273,Anthro_Calc!C:P,10,FALSE) - VLOOKUP(AX273,Anthro_Calc!C:P,9,FALSE)))</f>
        <v/>
      </c>
      <c r="BB273" s="120" t="str">
        <f t="shared" si="229"/>
        <v/>
      </c>
      <c r="BC273" s="117" t="str">
        <f t="shared" si="230"/>
        <v/>
      </c>
      <c r="BD273" s="104" t="str">
        <f t="shared" si="203"/>
        <v/>
      </c>
      <c r="BE273" s="76" t="str">
        <f t="shared" si="204"/>
        <v/>
      </c>
      <c r="BF273" s="73" t="str">
        <f t="shared" si="231"/>
        <v/>
      </c>
      <c r="BG273" s="73" t="str">
        <f t="shared" si="205"/>
        <v/>
      </c>
      <c r="BH273" s="77"/>
      <c r="BI273" s="133"/>
      <c r="BJ273" s="71"/>
      <c r="BK273" s="74"/>
      <c r="BL273" s="78"/>
      <c r="BM273" s="75" t="str">
        <f t="shared" si="206"/>
        <v/>
      </c>
      <c r="BN273" s="72">
        <f t="shared" si="232"/>
        <v>0</v>
      </c>
      <c r="BO273" s="72">
        <f t="shared" si="249"/>
        <v>0</v>
      </c>
      <c r="BP273" s="72" t="str">
        <f t="shared" si="233"/>
        <v>0</v>
      </c>
      <c r="BQ273" s="72" t="str">
        <f>IF(ISBLANK(BL273), "", (POWER(BL273/VLOOKUP(BP273,Anthro_Calc!C:P,13,FALSE),VLOOKUP(BP273,Anthro_Calc!C:P,12,FALSE))-1) / (VLOOKUP(BP273,Anthro_Calc!C:P,14,FALSE)*VLOOKUP(BP273,Anthro_Calc!C:P,12,FALSE)))</f>
        <v/>
      </c>
      <c r="BR273" s="72" t="str">
        <f>IF(ISBLANK(BL273), "", -3 + (BL273 -VLOOKUP(BP273,Anthro_Calc!C:P,4,FALSE)) / (VLOOKUP(BP273,Anthro_Calc!C:P,5,FALSE) - VLOOKUP(BP273,Anthro_Calc!C:P,4,FALSE)))</f>
        <v/>
      </c>
      <c r="BS273" s="72" t="str">
        <f>IF(ISBLANK(BL273), "", 3 + (BL273 -VLOOKUP(BP273,Anthro_Calc!C:P,10,FALSE)) / (VLOOKUP(BP273,Anthro_Calc!C:P,10,FALSE) - VLOOKUP(BP273,Anthro_Calc!C:P,9,FALSE)))</f>
        <v/>
      </c>
      <c r="BT273" s="120" t="str">
        <f t="shared" si="234"/>
        <v/>
      </c>
      <c r="BU273" s="117" t="str">
        <f t="shared" si="235"/>
        <v/>
      </c>
      <c r="BV273" s="104" t="str">
        <f t="shared" si="236"/>
        <v/>
      </c>
      <c r="BW273" s="73" t="str">
        <f t="shared" si="207"/>
        <v/>
      </c>
      <c r="BX273" s="77"/>
      <c r="BY273" s="73" t="str">
        <f>IF(ISBLANK(BL273), "", VLOOKUP(Z273&amp;" "&amp;BV273&amp;" "&amp;BW273,Graduation_Criteria!$D$2:$E$34,2,FALSE))</f>
        <v/>
      </c>
      <c r="BZ273" s="73" t="str">
        <f t="shared" si="208"/>
        <v/>
      </c>
      <c r="CA273" s="71"/>
      <c r="CB273" s="74"/>
      <c r="CC273" s="74"/>
      <c r="CD273" s="115" t="str">
        <f t="shared" si="209"/>
        <v/>
      </c>
      <c r="CE273" s="79">
        <f t="shared" si="237"/>
        <v>0</v>
      </c>
      <c r="CF273" s="79">
        <f t="shared" si="238"/>
        <v>0</v>
      </c>
      <c r="CG273" s="79" t="str">
        <f t="shared" si="239"/>
        <v>0</v>
      </c>
      <c r="CH273" s="79" t="str">
        <f>IF(ISBLANK(CC273), "", (POWER(CC273/VLOOKUP(CG273,Anthro_Calc!C:P,13,FALSE),VLOOKUP(CG273,Anthro_Calc!C:P,12,FALSE))-1) / (VLOOKUP(CG273,Anthro_Calc!C:P,14,FALSE)*VLOOKUP(CG273,Anthro_Calc!C:P,12,FALSE)))</f>
        <v/>
      </c>
      <c r="CI273" s="79" t="str">
        <f>IF(ISBLANK(CC273), "", -3 + (CC273 -VLOOKUP(CG273,Anthro_Calc!C:P,4,FALSE)) / (VLOOKUP(CG273,Anthro_Calc!C:P,5,FALSE) - VLOOKUP(CG273,Anthro_Calc!C:P,4,FALSE)))</f>
        <v/>
      </c>
      <c r="CJ273" s="79" t="str">
        <f>IF(ISBLANK(CC273), "", 3 + (CC273 -VLOOKUP(CG273,Anthro_Calc!C:P,10,FALSE)) / (VLOOKUP(CG273,Anthro_Calc!C:P,10,FALSE) - VLOOKUP(CG273,Anthro_Calc!C:P,9,FALSE)))</f>
        <v/>
      </c>
      <c r="CK273" s="129" t="str">
        <f t="shared" si="240"/>
        <v/>
      </c>
      <c r="CL273" s="117" t="str">
        <f t="shared" si="241"/>
        <v/>
      </c>
      <c r="CM273" s="104" t="str">
        <f t="shared" si="242"/>
        <v/>
      </c>
      <c r="CN273" s="77"/>
      <c r="CO273" s="71"/>
      <c r="CP273" s="74"/>
      <c r="CQ273" s="74"/>
      <c r="CR273" s="118" t="str">
        <f t="shared" si="210"/>
        <v/>
      </c>
      <c r="CS273" s="119">
        <f t="shared" si="243"/>
        <v>0</v>
      </c>
      <c r="CT273" s="119">
        <f t="shared" si="244"/>
        <v>0</v>
      </c>
      <c r="CU273" s="119" t="str">
        <f t="shared" si="245"/>
        <v>0</v>
      </c>
      <c r="CV273" s="119" t="str">
        <f>IF(ISBLANK(CQ273), "", (POWER(CQ273/VLOOKUP(CU273,Anthro_Calc!C:P,13,FALSE),VLOOKUP(CU273,Anthro_Calc!C:P,12,FALSE))-1) / (VLOOKUP(CU273,Anthro_Calc!C:P,14,FALSE)*VLOOKUP(CU273,Anthro_Calc!C:P,12,FALSE)))</f>
        <v/>
      </c>
      <c r="CW273" s="119" t="str">
        <f>IF(ISBLANK(CQ273), "", -3 + (CQ273 -VLOOKUP(CU273,Anthro_Calc!C:P,4,FALSE)) / (VLOOKUP(CU273,Anthro_Calc!C:P,5,FALSE) - VLOOKUP(CU273,Anthro_Calc!C:P,4,FALSE)))</f>
        <v/>
      </c>
      <c r="CX273" s="119" t="str">
        <f>IF(ISBLANK(CQ273), "", 3 + (CQ273 -VLOOKUP(CU273,Anthro_Calc!C:P,10,FALSE)) / (VLOOKUP(CU273,Anthro_Calc!C:P,10,FALSE) - VLOOKUP(CU273,Anthro_Calc!C:P,9,FALSE)))</f>
        <v/>
      </c>
      <c r="CY273" s="128" t="str">
        <f t="shared" si="246"/>
        <v/>
      </c>
      <c r="CZ273" s="117" t="str">
        <f t="shared" si="247"/>
        <v/>
      </c>
      <c r="DA273" s="104" t="str">
        <f t="shared" si="248"/>
        <v/>
      </c>
      <c r="DB273" s="135"/>
    </row>
    <row r="274" spans="1:106" s="80" customFormat="1" ht="15" customHeight="1">
      <c r="A274" s="134">
        <f t="shared" si="200"/>
        <v>270</v>
      </c>
      <c r="B274" s="66"/>
      <c r="C274" s="66"/>
      <c r="D274" s="66"/>
      <c r="E274" s="66"/>
      <c r="F274" s="66"/>
      <c r="G274" s="66"/>
      <c r="H274" s="66"/>
      <c r="I274" s="66"/>
      <c r="J274" s="66"/>
      <c r="K274" s="66"/>
      <c r="L274" s="66"/>
      <c r="M274" s="71"/>
      <c r="N274" s="69" t="str">
        <f t="shared" ca="1" si="211"/>
        <v/>
      </c>
      <c r="O274" s="70"/>
      <c r="P274" s="70"/>
      <c r="Q274" s="71"/>
      <c r="R274" s="82"/>
      <c r="S274" s="72" t="str">
        <f t="shared" si="212"/>
        <v/>
      </c>
      <c r="T274" s="72" t="str">
        <f t="shared" si="213"/>
        <v/>
      </c>
      <c r="U274" s="72" t="str">
        <f t="shared" si="214"/>
        <v/>
      </c>
      <c r="V274" s="72" t="str">
        <f>IF(ISBLANK(R274), "", (POWER(R274/VLOOKUP(U274,Anthro_Calc!C:P,13,FALSE),VLOOKUP(U274,Anthro_Calc!C:P,12,FALSE))-1) / (VLOOKUP(U274,Anthro_Calc!C:P,14,FALSE)*VLOOKUP(U274,Anthro_Calc!C:P,12,FALSE)))</f>
        <v/>
      </c>
      <c r="W274" s="72" t="str">
        <f>IF(ISBLANK(R274), "", -3 + (R274 -VLOOKUP(U274,Anthro_Calc!C:P,4,FALSE)) / (VLOOKUP(U274,Anthro_Calc!C:P,5,FALSE) - VLOOKUP(U274,Anthro_Calc!C:P,4,FALSE)))</f>
        <v/>
      </c>
      <c r="X274" s="72" t="str">
        <f>IF(ISBLANK(R274), "", 3 + (R274 -VLOOKUP(U274,Anthro_Calc!C:P,10,FALSE)) / (VLOOKUP(U274,Anthro_Calc!C:P,10,FALSE) - VLOOKUP(U274,Anthro_Calc!C:P,9,FALSE)))</f>
        <v/>
      </c>
      <c r="Y274" s="120" t="str">
        <f t="shared" si="215"/>
        <v/>
      </c>
      <c r="Z274" s="117" t="str">
        <f t="shared" si="216"/>
        <v/>
      </c>
      <c r="AA274" s="104" t="str">
        <f t="shared" si="217"/>
        <v/>
      </c>
      <c r="AB274" s="71"/>
      <c r="AC274" s="74"/>
      <c r="AD274" s="78"/>
      <c r="AE274" s="75" t="str">
        <f t="shared" si="218"/>
        <v/>
      </c>
      <c r="AF274" s="72">
        <f t="shared" si="219"/>
        <v>0</v>
      </c>
      <c r="AG274" s="72">
        <f t="shared" si="220"/>
        <v>0</v>
      </c>
      <c r="AH274" s="72" t="str">
        <f t="shared" si="221"/>
        <v>0</v>
      </c>
      <c r="AI274" s="72" t="str">
        <f>IF(ISBLANK(AD274), "", (POWER(AD274/VLOOKUP(AH274,Anthro_Calc!C:P,13,FALSE),VLOOKUP(AH274,Anthro_Calc!C:P,12,FALSE))-1) / (VLOOKUP(AH274,Anthro_Calc!C:P,14,FALSE)*VLOOKUP(AH274,Anthro_Calc!C:P,12,FALSE)))</f>
        <v/>
      </c>
      <c r="AJ274" s="72" t="str">
        <f>IF(ISBLANK(AD274), "", -3 + (AD274 -VLOOKUP(AH274,Anthro_Calc!C:P,4,FALSE)) / (VLOOKUP(AH274,Anthro_Calc!C:P,5,FALSE) - VLOOKUP(AH274,Anthro_Calc!C:P,4,FALSE)))</f>
        <v/>
      </c>
      <c r="AK274" s="72" t="str">
        <f>IF(ISBLANK(AD274), "", 3 + (AD274 -VLOOKUP(AH274,Anthro_Calc!C:P,10,FALSE)) / (VLOOKUP(AH274,Anthro_Calc!C:P,10,FALSE) - VLOOKUP(AH274,Anthro_Calc!C:P,9,FALSE)))</f>
        <v/>
      </c>
      <c r="AL274" s="120" t="str">
        <f t="shared" si="222"/>
        <v/>
      </c>
      <c r="AM274" s="117" t="str">
        <f t="shared" si="223"/>
        <v/>
      </c>
      <c r="AN274" s="104" t="str">
        <f t="shared" si="224"/>
        <v/>
      </c>
      <c r="AO274" s="76" t="str">
        <f t="shared" si="201"/>
        <v/>
      </c>
      <c r="AP274" s="77"/>
      <c r="AQ274" s="77" t="str">
        <f t="shared" si="225"/>
        <v/>
      </c>
      <c r="AR274" s="71"/>
      <c r="AS274" s="74"/>
      <c r="AT274" s="82"/>
      <c r="AU274" s="75" t="str">
        <f t="shared" si="202"/>
        <v/>
      </c>
      <c r="AV274" s="72">
        <f t="shared" si="226"/>
        <v>0</v>
      </c>
      <c r="AW274" s="72">
        <f t="shared" si="227"/>
        <v>0</v>
      </c>
      <c r="AX274" s="72" t="str">
        <f t="shared" si="228"/>
        <v>0</v>
      </c>
      <c r="AY274" s="72" t="str">
        <f>IF(ISBLANK(AT274), "", (POWER(AT274/VLOOKUP(AX274,Anthro_Calc!C:P,13,FALSE),VLOOKUP(AX274,Anthro_Calc!C:P,12,FALSE))-1) / (VLOOKUP(AX274,Anthro_Calc!C:P,14,FALSE)*VLOOKUP(AX274,Anthro_Calc!C:P,12,FALSE)))</f>
        <v/>
      </c>
      <c r="AZ274" s="72" t="str">
        <f>IF(ISBLANK(AT274), "", -3 + (AT274 -VLOOKUP(AX274,Anthro_Calc!C:P,4,FALSE)) / (VLOOKUP(AX274,Anthro_Calc!C:P,5,FALSE) - VLOOKUP(AX274,Anthro_Calc!C:P,4,FALSE)))</f>
        <v/>
      </c>
      <c r="BA274" s="72" t="str">
        <f>IF(ISBLANK(AT274), "", 3 + (AT274 -VLOOKUP(AX274,Anthro_Calc!C:P,10,FALSE)) / (VLOOKUP(AX274,Anthro_Calc!C:P,10,FALSE) - VLOOKUP(AX274,Anthro_Calc!C:P,9,FALSE)))</f>
        <v/>
      </c>
      <c r="BB274" s="120" t="str">
        <f t="shared" si="229"/>
        <v/>
      </c>
      <c r="BC274" s="117" t="str">
        <f t="shared" si="230"/>
        <v/>
      </c>
      <c r="BD274" s="104" t="str">
        <f t="shared" si="203"/>
        <v/>
      </c>
      <c r="BE274" s="76" t="str">
        <f t="shared" si="204"/>
        <v/>
      </c>
      <c r="BF274" s="73" t="str">
        <f t="shared" si="231"/>
        <v/>
      </c>
      <c r="BG274" s="73" t="str">
        <f t="shared" si="205"/>
        <v/>
      </c>
      <c r="BH274" s="77"/>
      <c r="BI274" s="133"/>
      <c r="BJ274" s="71"/>
      <c r="BK274" s="74"/>
      <c r="BL274" s="78"/>
      <c r="BM274" s="75" t="str">
        <f t="shared" si="206"/>
        <v/>
      </c>
      <c r="BN274" s="72">
        <f t="shared" si="232"/>
        <v>0</v>
      </c>
      <c r="BO274" s="72">
        <f t="shared" si="249"/>
        <v>0</v>
      </c>
      <c r="BP274" s="72" t="str">
        <f t="shared" si="233"/>
        <v>0</v>
      </c>
      <c r="BQ274" s="72" t="str">
        <f>IF(ISBLANK(BL274), "", (POWER(BL274/VLOOKUP(BP274,Anthro_Calc!C:P,13,FALSE),VLOOKUP(BP274,Anthro_Calc!C:P,12,FALSE))-1) / (VLOOKUP(BP274,Anthro_Calc!C:P,14,FALSE)*VLOOKUP(BP274,Anthro_Calc!C:P,12,FALSE)))</f>
        <v/>
      </c>
      <c r="BR274" s="72" t="str">
        <f>IF(ISBLANK(BL274), "", -3 + (BL274 -VLOOKUP(BP274,Anthro_Calc!C:P,4,FALSE)) / (VLOOKUP(BP274,Anthro_Calc!C:P,5,FALSE) - VLOOKUP(BP274,Anthro_Calc!C:P,4,FALSE)))</f>
        <v/>
      </c>
      <c r="BS274" s="72" t="str">
        <f>IF(ISBLANK(BL274), "", 3 + (BL274 -VLOOKUP(BP274,Anthro_Calc!C:P,10,FALSE)) / (VLOOKUP(BP274,Anthro_Calc!C:P,10,FALSE) - VLOOKUP(BP274,Anthro_Calc!C:P,9,FALSE)))</f>
        <v/>
      </c>
      <c r="BT274" s="120" t="str">
        <f t="shared" si="234"/>
        <v/>
      </c>
      <c r="BU274" s="117" t="str">
        <f t="shared" si="235"/>
        <v/>
      </c>
      <c r="BV274" s="104" t="str">
        <f t="shared" si="236"/>
        <v/>
      </c>
      <c r="BW274" s="73" t="str">
        <f t="shared" si="207"/>
        <v/>
      </c>
      <c r="BX274" s="77"/>
      <c r="BY274" s="73" t="str">
        <f>IF(ISBLANK(BL274), "", VLOOKUP(Z274&amp;" "&amp;BV274&amp;" "&amp;BW274,Graduation_Criteria!$D$2:$E$34,2,FALSE))</f>
        <v/>
      </c>
      <c r="BZ274" s="73" t="str">
        <f t="shared" si="208"/>
        <v/>
      </c>
      <c r="CA274" s="71"/>
      <c r="CB274" s="74"/>
      <c r="CC274" s="74"/>
      <c r="CD274" s="115" t="str">
        <f t="shared" si="209"/>
        <v/>
      </c>
      <c r="CE274" s="79">
        <f t="shared" si="237"/>
        <v>0</v>
      </c>
      <c r="CF274" s="79">
        <f t="shared" si="238"/>
        <v>0</v>
      </c>
      <c r="CG274" s="79" t="str">
        <f t="shared" si="239"/>
        <v>0</v>
      </c>
      <c r="CH274" s="79" t="str">
        <f>IF(ISBLANK(CC274), "", (POWER(CC274/VLOOKUP(CG274,Anthro_Calc!C:P,13,FALSE),VLOOKUP(CG274,Anthro_Calc!C:P,12,FALSE))-1) / (VLOOKUP(CG274,Anthro_Calc!C:P,14,FALSE)*VLOOKUP(CG274,Anthro_Calc!C:P,12,FALSE)))</f>
        <v/>
      </c>
      <c r="CI274" s="79" t="str">
        <f>IF(ISBLANK(CC274), "", -3 + (CC274 -VLOOKUP(CG274,Anthro_Calc!C:P,4,FALSE)) / (VLOOKUP(CG274,Anthro_Calc!C:P,5,FALSE) - VLOOKUP(CG274,Anthro_Calc!C:P,4,FALSE)))</f>
        <v/>
      </c>
      <c r="CJ274" s="79" t="str">
        <f>IF(ISBLANK(CC274), "", 3 + (CC274 -VLOOKUP(CG274,Anthro_Calc!C:P,10,FALSE)) / (VLOOKUP(CG274,Anthro_Calc!C:P,10,FALSE) - VLOOKUP(CG274,Anthro_Calc!C:P,9,FALSE)))</f>
        <v/>
      </c>
      <c r="CK274" s="129" t="str">
        <f t="shared" si="240"/>
        <v/>
      </c>
      <c r="CL274" s="117" t="str">
        <f t="shared" si="241"/>
        <v/>
      </c>
      <c r="CM274" s="104" t="str">
        <f t="shared" si="242"/>
        <v/>
      </c>
      <c r="CN274" s="77"/>
      <c r="CO274" s="71"/>
      <c r="CP274" s="74"/>
      <c r="CQ274" s="74"/>
      <c r="CR274" s="118" t="str">
        <f t="shared" si="210"/>
        <v/>
      </c>
      <c r="CS274" s="119">
        <f t="shared" si="243"/>
        <v>0</v>
      </c>
      <c r="CT274" s="119">
        <f t="shared" si="244"/>
        <v>0</v>
      </c>
      <c r="CU274" s="119" t="str">
        <f t="shared" si="245"/>
        <v>0</v>
      </c>
      <c r="CV274" s="119" t="str">
        <f>IF(ISBLANK(CQ274), "", (POWER(CQ274/VLOOKUP(CU274,Anthro_Calc!C:P,13,FALSE),VLOOKUP(CU274,Anthro_Calc!C:P,12,FALSE))-1) / (VLOOKUP(CU274,Anthro_Calc!C:P,14,FALSE)*VLOOKUP(CU274,Anthro_Calc!C:P,12,FALSE)))</f>
        <v/>
      </c>
      <c r="CW274" s="119" t="str">
        <f>IF(ISBLANK(CQ274), "", -3 + (CQ274 -VLOOKUP(CU274,Anthro_Calc!C:P,4,FALSE)) / (VLOOKUP(CU274,Anthro_Calc!C:P,5,FALSE) - VLOOKUP(CU274,Anthro_Calc!C:P,4,FALSE)))</f>
        <v/>
      </c>
      <c r="CX274" s="119" t="str">
        <f>IF(ISBLANK(CQ274), "", 3 + (CQ274 -VLOOKUP(CU274,Anthro_Calc!C:P,10,FALSE)) / (VLOOKUP(CU274,Anthro_Calc!C:P,10,FALSE) - VLOOKUP(CU274,Anthro_Calc!C:P,9,FALSE)))</f>
        <v/>
      </c>
      <c r="CY274" s="128" t="str">
        <f t="shared" si="246"/>
        <v/>
      </c>
      <c r="CZ274" s="117" t="str">
        <f t="shared" si="247"/>
        <v/>
      </c>
      <c r="DA274" s="104" t="str">
        <f t="shared" si="248"/>
        <v/>
      </c>
      <c r="DB274" s="135"/>
    </row>
    <row r="275" spans="1:106" s="80" customFormat="1" ht="15" customHeight="1">
      <c r="A275" s="134">
        <f t="shared" si="200"/>
        <v>271</v>
      </c>
      <c r="B275" s="66"/>
      <c r="C275" s="66"/>
      <c r="D275" s="66"/>
      <c r="E275" s="66"/>
      <c r="F275" s="66"/>
      <c r="G275" s="66"/>
      <c r="H275" s="66"/>
      <c r="I275" s="66"/>
      <c r="J275" s="66"/>
      <c r="K275" s="66"/>
      <c r="L275" s="66"/>
      <c r="M275" s="71"/>
      <c r="N275" s="69" t="str">
        <f t="shared" ca="1" si="211"/>
        <v/>
      </c>
      <c r="O275" s="70"/>
      <c r="P275" s="70"/>
      <c r="Q275" s="71"/>
      <c r="R275" s="82"/>
      <c r="S275" s="72" t="str">
        <f t="shared" si="212"/>
        <v/>
      </c>
      <c r="T275" s="72" t="str">
        <f t="shared" si="213"/>
        <v/>
      </c>
      <c r="U275" s="72" t="str">
        <f t="shared" si="214"/>
        <v/>
      </c>
      <c r="V275" s="72" t="str">
        <f>IF(ISBLANK(R275), "", (POWER(R275/VLOOKUP(U275,Anthro_Calc!C:P,13,FALSE),VLOOKUP(U275,Anthro_Calc!C:P,12,FALSE))-1) / (VLOOKUP(U275,Anthro_Calc!C:P,14,FALSE)*VLOOKUP(U275,Anthro_Calc!C:P,12,FALSE)))</f>
        <v/>
      </c>
      <c r="W275" s="72" t="str">
        <f>IF(ISBLANK(R275), "", -3 + (R275 -VLOOKUP(U275,Anthro_Calc!C:P,4,FALSE)) / (VLOOKUP(U275,Anthro_Calc!C:P,5,FALSE) - VLOOKUP(U275,Anthro_Calc!C:P,4,FALSE)))</f>
        <v/>
      </c>
      <c r="X275" s="72" t="str">
        <f>IF(ISBLANK(R275), "", 3 + (R275 -VLOOKUP(U275,Anthro_Calc!C:P,10,FALSE)) / (VLOOKUP(U275,Anthro_Calc!C:P,10,FALSE) - VLOOKUP(U275,Anthro_Calc!C:P,9,FALSE)))</f>
        <v/>
      </c>
      <c r="Y275" s="120" t="str">
        <f t="shared" si="215"/>
        <v/>
      </c>
      <c r="Z275" s="117" t="str">
        <f t="shared" si="216"/>
        <v/>
      </c>
      <c r="AA275" s="104" t="str">
        <f t="shared" si="217"/>
        <v/>
      </c>
      <c r="AB275" s="71"/>
      <c r="AC275" s="74"/>
      <c r="AD275" s="78"/>
      <c r="AE275" s="75" t="str">
        <f t="shared" si="218"/>
        <v/>
      </c>
      <c r="AF275" s="72">
        <f t="shared" si="219"/>
        <v>0</v>
      </c>
      <c r="AG275" s="72">
        <f t="shared" si="220"/>
        <v>0</v>
      </c>
      <c r="AH275" s="72" t="str">
        <f t="shared" si="221"/>
        <v>0</v>
      </c>
      <c r="AI275" s="72" t="str">
        <f>IF(ISBLANK(AD275), "", (POWER(AD275/VLOOKUP(AH275,Anthro_Calc!C:P,13,FALSE),VLOOKUP(AH275,Anthro_Calc!C:P,12,FALSE))-1) / (VLOOKUP(AH275,Anthro_Calc!C:P,14,FALSE)*VLOOKUP(AH275,Anthro_Calc!C:P,12,FALSE)))</f>
        <v/>
      </c>
      <c r="AJ275" s="72" t="str">
        <f>IF(ISBLANK(AD275), "", -3 + (AD275 -VLOOKUP(AH275,Anthro_Calc!C:P,4,FALSE)) / (VLOOKUP(AH275,Anthro_Calc!C:P,5,FALSE) - VLOOKUP(AH275,Anthro_Calc!C:P,4,FALSE)))</f>
        <v/>
      </c>
      <c r="AK275" s="72" t="str">
        <f>IF(ISBLANK(AD275), "", 3 + (AD275 -VLOOKUP(AH275,Anthro_Calc!C:P,10,FALSE)) / (VLOOKUP(AH275,Anthro_Calc!C:P,10,FALSE) - VLOOKUP(AH275,Anthro_Calc!C:P,9,FALSE)))</f>
        <v/>
      </c>
      <c r="AL275" s="120" t="str">
        <f t="shared" si="222"/>
        <v/>
      </c>
      <c r="AM275" s="117" t="str">
        <f t="shared" si="223"/>
        <v/>
      </c>
      <c r="AN275" s="104" t="str">
        <f t="shared" si="224"/>
        <v/>
      </c>
      <c r="AO275" s="76" t="str">
        <f t="shared" si="201"/>
        <v/>
      </c>
      <c r="AP275" s="77"/>
      <c r="AQ275" s="77" t="str">
        <f t="shared" si="225"/>
        <v/>
      </c>
      <c r="AR275" s="71"/>
      <c r="AS275" s="74"/>
      <c r="AT275" s="82"/>
      <c r="AU275" s="75" t="str">
        <f t="shared" si="202"/>
        <v/>
      </c>
      <c r="AV275" s="72">
        <f t="shared" si="226"/>
        <v>0</v>
      </c>
      <c r="AW275" s="72">
        <f t="shared" si="227"/>
        <v>0</v>
      </c>
      <c r="AX275" s="72" t="str">
        <f t="shared" si="228"/>
        <v>0</v>
      </c>
      <c r="AY275" s="72" t="str">
        <f>IF(ISBLANK(AT275), "", (POWER(AT275/VLOOKUP(AX275,Anthro_Calc!C:P,13,FALSE),VLOOKUP(AX275,Anthro_Calc!C:P,12,FALSE))-1) / (VLOOKUP(AX275,Anthro_Calc!C:P,14,FALSE)*VLOOKUP(AX275,Anthro_Calc!C:P,12,FALSE)))</f>
        <v/>
      </c>
      <c r="AZ275" s="72" t="str">
        <f>IF(ISBLANK(AT275), "", -3 + (AT275 -VLOOKUP(AX275,Anthro_Calc!C:P,4,FALSE)) / (VLOOKUP(AX275,Anthro_Calc!C:P,5,FALSE) - VLOOKUP(AX275,Anthro_Calc!C:P,4,FALSE)))</f>
        <v/>
      </c>
      <c r="BA275" s="72" t="str">
        <f>IF(ISBLANK(AT275), "", 3 + (AT275 -VLOOKUP(AX275,Anthro_Calc!C:P,10,FALSE)) / (VLOOKUP(AX275,Anthro_Calc!C:P,10,FALSE) - VLOOKUP(AX275,Anthro_Calc!C:P,9,FALSE)))</f>
        <v/>
      </c>
      <c r="BB275" s="120" t="str">
        <f t="shared" si="229"/>
        <v/>
      </c>
      <c r="BC275" s="117" t="str">
        <f t="shared" si="230"/>
        <v/>
      </c>
      <c r="BD275" s="104" t="str">
        <f t="shared" si="203"/>
        <v/>
      </c>
      <c r="BE275" s="76" t="str">
        <f t="shared" si="204"/>
        <v/>
      </c>
      <c r="BF275" s="73" t="str">
        <f t="shared" si="231"/>
        <v/>
      </c>
      <c r="BG275" s="73" t="str">
        <f t="shared" si="205"/>
        <v/>
      </c>
      <c r="BH275" s="77"/>
      <c r="BI275" s="133"/>
      <c r="BJ275" s="71"/>
      <c r="BK275" s="74"/>
      <c r="BL275" s="78"/>
      <c r="BM275" s="75" t="str">
        <f t="shared" si="206"/>
        <v/>
      </c>
      <c r="BN275" s="72">
        <f t="shared" si="232"/>
        <v>0</v>
      </c>
      <c r="BO275" s="72">
        <f t="shared" si="249"/>
        <v>0</v>
      </c>
      <c r="BP275" s="72" t="str">
        <f t="shared" si="233"/>
        <v>0</v>
      </c>
      <c r="BQ275" s="72" t="str">
        <f>IF(ISBLANK(BL275), "", (POWER(BL275/VLOOKUP(BP275,Anthro_Calc!C:P,13,FALSE),VLOOKUP(BP275,Anthro_Calc!C:P,12,FALSE))-1) / (VLOOKUP(BP275,Anthro_Calc!C:P,14,FALSE)*VLOOKUP(BP275,Anthro_Calc!C:P,12,FALSE)))</f>
        <v/>
      </c>
      <c r="BR275" s="72" t="str">
        <f>IF(ISBLANK(BL275), "", -3 + (BL275 -VLOOKUP(BP275,Anthro_Calc!C:P,4,FALSE)) / (VLOOKUP(BP275,Anthro_Calc!C:P,5,FALSE) - VLOOKUP(BP275,Anthro_Calc!C:P,4,FALSE)))</f>
        <v/>
      </c>
      <c r="BS275" s="72" t="str">
        <f>IF(ISBLANK(BL275), "", 3 + (BL275 -VLOOKUP(BP275,Anthro_Calc!C:P,10,FALSE)) / (VLOOKUP(BP275,Anthro_Calc!C:P,10,FALSE) - VLOOKUP(BP275,Anthro_Calc!C:P,9,FALSE)))</f>
        <v/>
      </c>
      <c r="BT275" s="120" t="str">
        <f t="shared" si="234"/>
        <v/>
      </c>
      <c r="BU275" s="117" t="str">
        <f t="shared" si="235"/>
        <v/>
      </c>
      <c r="BV275" s="104" t="str">
        <f t="shared" si="236"/>
        <v/>
      </c>
      <c r="BW275" s="73" t="str">
        <f t="shared" si="207"/>
        <v/>
      </c>
      <c r="BX275" s="77"/>
      <c r="BY275" s="73" t="str">
        <f>IF(ISBLANK(BL275), "", VLOOKUP(Z275&amp;" "&amp;BV275&amp;" "&amp;BW275,Graduation_Criteria!$D$2:$E$34,2,FALSE))</f>
        <v/>
      </c>
      <c r="BZ275" s="73" t="str">
        <f t="shared" si="208"/>
        <v/>
      </c>
      <c r="CA275" s="71"/>
      <c r="CB275" s="74"/>
      <c r="CC275" s="74"/>
      <c r="CD275" s="115" t="str">
        <f t="shared" si="209"/>
        <v/>
      </c>
      <c r="CE275" s="79">
        <f t="shared" si="237"/>
        <v>0</v>
      </c>
      <c r="CF275" s="79">
        <f t="shared" si="238"/>
        <v>0</v>
      </c>
      <c r="CG275" s="79" t="str">
        <f t="shared" si="239"/>
        <v>0</v>
      </c>
      <c r="CH275" s="79" t="str">
        <f>IF(ISBLANK(CC275), "", (POWER(CC275/VLOOKUP(CG275,Anthro_Calc!C:P,13,FALSE),VLOOKUP(CG275,Anthro_Calc!C:P,12,FALSE))-1) / (VLOOKUP(CG275,Anthro_Calc!C:P,14,FALSE)*VLOOKUP(CG275,Anthro_Calc!C:P,12,FALSE)))</f>
        <v/>
      </c>
      <c r="CI275" s="79" t="str">
        <f>IF(ISBLANK(CC275), "", -3 + (CC275 -VLOOKUP(CG275,Anthro_Calc!C:P,4,FALSE)) / (VLOOKUP(CG275,Anthro_Calc!C:P,5,FALSE) - VLOOKUP(CG275,Anthro_Calc!C:P,4,FALSE)))</f>
        <v/>
      </c>
      <c r="CJ275" s="79" t="str">
        <f>IF(ISBLANK(CC275), "", 3 + (CC275 -VLOOKUP(CG275,Anthro_Calc!C:P,10,FALSE)) / (VLOOKUP(CG275,Anthro_Calc!C:P,10,FALSE) - VLOOKUP(CG275,Anthro_Calc!C:P,9,FALSE)))</f>
        <v/>
      </c>
      <c r="CK275" s="129" t="str">
        <f t="shared" si="240"/>
        <v/>
      </c>
      <c r="CL275" s="117" t="str">
        <f t="shared" si="241"/>
        <v/>
      </c>
      <c r="CM275" s="104" t="str">
        <f t="shared" si="242"/>
        <v/>
      </c>
      <c r="CN275" s="77"/>
      <c r="CO275" s="71"/>
      <c r="CP275" s="74"/>
      <c r="CQ275" s="74"/>
      <c r="CR275" s="118" t="str">
        <f t="shared" si="210"/>
        <v/>
      </c>
      <c r="CS275" s="119">
        <f t="shared" si="243"/>
        <v>0</v>
      </c>
      <c r="CT275" s="119">
        <f t="shared" si="244"/>
        <v>0</v>
      </c>
      <c r="CU275" s="119" t="str">
        <f t="shared" si="245"/>
        <v>0</v>
      </c>
      <c r="CV275" s="119" t="str">
        <f>IF(ISBLANK(CQ275), "", (POWER(CQ275/VLOOKUP(CU275,Anthro_Calc!C:P,13,FALSE),VLOOKUP(CU275,Anthro_Calc!C:P,12,FALSE))-1) / (VLOOKUP(CU275,Anthro_Calc!C:P,14,FALSE)*VLOOKUP(CU275,Anthro_Calc!C:P,12,FALSE)))</f>
        <v/>
      </c>
      <c r="CW275" s="119" t="str">
        <f>IF(ISBLANK(CQ275), "", -3 + (CQ275 -VLOOKUP(CU275,Anthro_Calc!C:P,4,FALSE)) / (VLOOKUP(CU275,Anthro_Calc!C:P,5,FALSE) - VLOOKUP(CU275,Anthro_Calc!C:P,4,FALSE)))</f>
        <v/>
      </c>
      <c r="CX275" s="119" t="str">
        <f>IF(ISBLANK(CQ275), "", 3 + (CQ275 -VLOOKUP(CU275,Anthro_Calc!C:P,10,FALSE)) / (VLOOKUP(CU275,Anthro_Calc!C:P,10,FALSE) - VLOOKUP(CU275,Anthro_Calc!C:P,9,FALSE)))</f>
        <v/>
      </c>
      <c r="CY275" s="128" t="str">
        <f t="shared" si="246"/>
        <v/>
      </c>
      <c r="CZ275" s="117" t="str">
        <f t="shared" si="247"/>
        <v/>
      </c>
      <c r="DA275" s="104" t="str">
        <f t="shared" si="248"/>
        <v/>
      </c>
      <c r="DB275" s="135"/>
    </row>
    <row r="276" spans="1:106" s="80" customFormat="1" ht="15" customHeight="1">
      <c r="A276" s="134">
        <f t="shared" si="200"/>
        <v>272</v>
      </c>
      <c r="B276" s="66"/>
      <c r="C276" s="66"/>
      <c r="D276" s="66"/>
      <c r="E276" s="66"/>
      <c r="F276" s="66"/>
      <c r="G276" s="66"/>
      <c r="H276" s="66"/>
      <c r="I276" s="66"/>
      <c r="J276" s="66"/>
      <c r="K276" s="66"/>
      <c r="L276" s="66"/>
      <c r="M276" s="71"/>
      <c r="N276" s="69" t="str">
        <f t="shared" ca="1" si="211"/>
        <v/>
      </c>
      <c r="O276" s="70"/>
      <c r="P276" s="70"/>
      <c r="Q276" s="71"/>
      <c r="R276" s="82"/>
      <c r="S276" s="72" t="str">
        <f t="shared" si="212"/>
        <v/>
      </c>
      <c r="T276" s="72" t="str">
        <f t="shared" si="213"/>
        <v/>
      </c>
      <c r="U276" s="72" t="str">
        <f t="shared" si="214"/>
        <v/>
      </c>
      <c r="V276" s="72" t="str">
        <f>IF(ISBLANK(R276), "", (POWER(R276/VLOOKUP(U276,Anthro_Calc!C:P,13,FALSE),VLOOKUP(U276,Anthro_Calc!C:P,12,FALSE))-1) / (VLOOKUP(U276,Anthro_Calc!C:P,14,FALSE)*VLOOKUP(U276,Anthro_Calc!C:P,12,FALSE)))</f>
        <v/>
      </c>
      <c r="W276" s="72" t="str">
        <f>IF(ISBLANK(R276), "", -3 + (R276 -VLOOKUP(U276,Anthro_Calc!C:P,4,FALSE)) / (VLOOKUP(U276,Anthro_Calc!C:P,5,FALSE) - VLOOKUP(U276,Anthro_Calc!C:P,4,FALSE)))</f>
        <v/>
      </c>
      <c r="X276" s="72" t="str">
        <f>IF(ISBLANK(R276), "", 3 + (R276 -VLOOKUP(U276,Anthro_Calc!C:P,10,FALSE)) / (VLOOKUP(U276,Anthro_Calc!C:P,10,FALSE) - VLOOKUP(U276,Anthro_Calc!C:P,9,FALSE)))</f>
        <v/>
      </c>
      <c r="Y276" s="120" t="str">
        <f t="shared" si="215"/>
        <v/>
      </c>
      <c r="Z276" s="117" t="str">
        <f t="shared" si="216"/>
        <v/>
      </c>
      <c r="AA276" s="104" t="str">
        <f t="shared" si="217"/>
        <v/>
      </c>
      <c r="AB276" s="71"/>
      <c r="AC276" s="74"/>
      <c r="AD276" s="78"/>
      <c r="AE276" s="75" t="str">
        <f t="shared" si="218"/>
        <v/>
      </c>
      <c r="AF276" s="72">
        <f t="shared" si="219"/>
        <v>0</v>
      </c>
      <c r="AG276" s="72">
        <f t="shared" si="220"/>
        <v>0</v>
      </c>
      <c r="AH276" s="72" t="str">
        <f t="shared" si="221"/>
        <v>0</v>
      </c>
      <c r="AI276" s="72" t="str">
        <f>IF(ISBLANK(AD276), "", (POWER(AD276/VLOOKUP(AH276,Anthro_Calc!C:P,13,FALSE),VLOOKUP(AH276,Anthro_Calc!C:P,12,FALSE))-1) / (VLOOKUP(AH276,Anthro_Calc!C:P,14,FALSE)*VLOOKUP(AH276,Anthro_Calc!C:P,12,FALSE)))</f>
        <v/>
      </c>
      <c r="AJ276" s="72" t="str">
        <f>IF(ISBLANK(AD276), "", -3 + (AD276 -VLOOKUP(AH276,Anthro_Calc!C:P,4,FALSE)) / (VLOOKUP(AH276,Anthro_Calc!C:P,5,FALSE) - VLOOKUP(AH276,Anthro_Calc!C:P,4,FALSE)))</f>
        <v/>
      </c>
      <c r="AK276" s="72" t="str">
        <f>IF(ISBLANK(AD276), "", 3 + (AD276 -VLOOKUP(AH276,Anthro_Calc!C:P,10,FALSE)) / (VLOOKUP(AH276,Anthro_Calc!C:P,10,FALSE) - VLOOKUP(AH276,Anthro_Calc!C:P,9,FALSE)))</f>
        <v/>
      </c>
      <c r="AL276" s="120" t="str">
        <f t="shared" si="222"/>
        <v/>
      </c>
      <c r="AM276" s="117" t="str">
        <f t="shared" si="223"/>
        <v/>
      </c>
      <c r="AN276" s="104" t="str">
        <f t="shared" si="224"/>
        <v/>
      </c>
      <c r="AO276" s="76" t="str">
        <f t="shared" si="201"/>
        <v/>
      </c>
      <c r="AP276" s="77"/>
      <c r="AQ276" s="77" t="str">
        <f t="shared" si="225"/>
        <v/>
      </c>
      <c r="AR276" s="71"/>
      <c r="AS276" s="74"/>
      <c r="AT276" s="82"/>
      <c r="AU276" s="75" t="str">
        <f t="shared" si="202"/>
        <v/>
      </c>
      <c r="AV276" s="72">
        <f t="shared" si="226"/>
        <v>0</v>
      </c>
      <c r="AW276" s="72">
        <f t="shared" si="227"/>
        <v>0</v>
      </c>
      <c r="AX276" s="72" t="str">
        <f t="shared" si="228"/>
        <v>0</v>
      </c>
      <c r="AY276" s="72" t="str">
        <f>IF(ISBLANK(AT276), "", (POWER(AT276/VLOOKUP(AX276,Anthro_Calc!C:P,13,FALSE),VLOOKUP(AX276,Anthro_Calc!C:P,12,FALSE))-1) / (VLOOKUP(AX276,Anthro_Calc!C:P,14,FALSE)*VLOOKUP(AX276,Anthro_Calc!C:P,12,FALSE)))</f>
        <v/>
      </c>
      <c r="AZ276" s="72" t="str">
        <f>IF(ISBLANK(AT276), "", -3 + (AT276 -VLOOKUP(AX276,Anthro_Calc!C:P,4,FALSE)) / (VLOOKUP(AX276,Anthro_Calc!C:P,5,FALSE) - VLOOKUP(AX276,Anthro_Calc!C:P,4,FALSE)))</f>
        <v/>
      </c>
      <c r="BA276" s="72" t="str">
        <f>IF(ISBLANK(AT276), "", 3 + (AT276 -VLOOKUP(AX276,Anthro_Calc!C:P,10,FALSE)) / (VLOOKUP(AX276,Anthro_Calc!C:P,10,FALSE) - VLOOKUP(AX276,Anthro_Calc!C:P,9,FALSE)))</f>
        <v/>
      </c>
      <c r="BB276" s="120" t="str">
        <f t="shared" si="229"/>
        <v/>
      </c>
      <c r="BC276" s="117" t="str">
        <f t="shared" si="230"/>
        <v/>
      </c>
      <c r="BD276" s="104" t="str">
        <f t="shared" si="203"/>
        <v/>
      </c>
      <c r="BE276" s="76" t="str">
        <f t="shared" si="204"/>
        <v/>
      </c>
      <c r="BF276" s="73" t="str">
        <f t="shared" si="231"/>
        <v/>
      </c>
      <c r="BG276" s="73" t="str">
        <f t="shared" si="205"/>
        <v/>
      </c>
      <c r="BH276" s="77"/>
      <c r="BI276" s="133"/>
      <c r="BJ276" s="71"/>
      <c r="BK276" s="74"/>
      <c r="BL276" s="78"/>
      <c r="BM276" s="75" t="str">
        <f t="shared" si="206"/>
        <v/>
      </c>
      <c r="BN276" s="72">
        <f t="shared" si="232"/>
        <v>0</v>
      </c>
      <c r="BO276" s="72">
        <f t="shared" si="249"/>
        <v>0</v>
      </c>
      <c r="BP276" s="72" t="str">
        <f t="shared" si="233"/>
        <v>0</v>
      </c>
      <c r="BQ276" s="72" t="str">
        <f>IF(ISBLANK(BL276), "", (POWER(BL276/VLOOKUP(BP276,Anthro_Calc!C:P,13,FALSE),VLOOKUP(BP276,Anthro_Calc!C:P,12,FALSE))-1) / (VLOOKUP(BP276,Anthro_Calc!C:P,14,FALSE)*VLOOKUP(BP276,Anthro_Calc!C:P,12,FALSE)))</f>
        <v/>
      </c>
      <c r="BR276" s="72" t="str">
        <f>IF(ISBLANK(BL276), "", -3 + (BL276 -VLOOKUP(BP276,Anthro_Calc!C:P,4,FALSE)) / (VLOOKUP(BP276,Anthro_Calc!C:P,5,FALSE) - VLOOKUP(BP276,Anthro_Calc!C:P,4,FALSE)))</f>
        <v/>
      </c>
      <c r="BS276" s="72" t="str">
        <f>IF(ISBLANK(BL276), "", 3 + (BL276 -VLOOKUP(BP276,Anthro_Calc!C:P,10,FALSE)) / (VLOOKUP(BP276,Anthro_Calc!C:P,10,FALSE) - VLOOKUP(BP276,Anthro_Calc!C:P,9,FALSE)))</f>
        <v/>
      </c>
      <c r="BT276" s="120" t="str">
        <f t="shared" si="234"/>
        <v/>
      </c>
      <c r="BU276" s="117" t="str">
        <f t="shared" si="235"/>
        <v/>
      </c>
      <c r="BV276" s="104" t="str">
        <f t="shared" si="236"/>
        <v/>
      </c>
      <c r="BW276" s="73" t="str">
        <f t="shared" si="207"/>
        <v/>
      </c>
      <c r="BX276" s="77"/>
      <c r="BY276" s="73" t="str">
        <f>IF(ISBLANK(BL276), "", VLOOKUP(Z276&amp;" "&amp;BV276&amp;" "&amp;BW276,Graduation_Criteria!$D$2:$E$34,2,FALSE))</f>
        <v/>
      </c>
      <c r="BZ276" s="73" t="str">
        <f t="shared" si="208"/>
        <v/>
      </c>
      <c r="CA276" s="71"/>
      <c r="CB276" s="74"/>
      <c r="CC276" s="74"/>
      <c r="CD276" s="115" t="str">
        <f t="shared" si="209"/>
        <v/>
      </c>
      <c r="CE276" s="79">
        <f t="shared" si="237"/>
        <v>0</v>
      </c>
      <c r="CF276" s="79">
        <f t="shared" si="238"/>
        <v>0</v>
      </c>
      <c r="CG276" s="79" t="str">
        <f t="shared" si="239"/>
        <v>0</v>
      </c>
      <c r="CH276" s="79" t="str">
        <f>IF(ISBLANK(CC276), "", (POWER(CC276/VLOOKUP(CG276,Anthro_Calc!C:P,13,FALSE),VLOOKUP(CG276,Anthro_Calc!C:P,12,FALSE))-1) / (VLOOKUP(CG276,Anthro_Calc!C:P,14,FALSE)*VLOOKUP(CG276,Anthro_Calc!C:P,12,FALSE)))</f>
        <v/>
      </c>
      <c r="CI276" s="79" t="str">
        <f>IF(ISBLANK(CC276), "", -3 + (CC276 -VLOOKUP(CG276,Anthro_Calc!C:P,4,FALSE)) / (VLOOKUP(CG276,Anthro_Calc!C:P,5,FALSE) - VLOOKUP(CG276,Anthro_Calc!C:P,4,FALSE)))</f>
        <v/>
      </c>
      <c r="CJ276" s="79" t="str">
        <f>IF(ISBLANK(CC276), "", 3 + (CC276 -VLOOKUP(CG276,Anthro_Calc!C:P,10,FALSE)) / (VLOOKUP(CG276,Anthro_Calc!C:P,10,FALSE) - VLOOKUP(CG276,Anthro_Calc!C:P,9,FALSE)))</f>
        <v/>
      </c>
      <c r="CK276" s="129" t="str">
        <f t="shared" si="240"/>
        <v/>
      </c>
      <c r="CL276" s="117" t="str">
        <f t="shared" si="241"/>
        <v/>
      </c>
      <c r="CM276" s="104" t="str">
        <f t="shared" si="242"/>
        <v/>
      </c>
      <c r="CN276" s="77"/>
      <c r="CO276" s="71"/>
      <c r="CP276" s="74"/>
      <c r="CQ276" s="74"/>
      <c r="CR276" s="118" t="str">
        <f t="shared" si="210"/>
        <v/>
      </c>
      <c r="CS276" s="119">
        <f t="shared" si="243"/>
        <v>0</v>
      </c>
      <c r="CT276" s="119">
        <f t="shared" si="244"/>
        <v>0</v>
      </c>
      <c r="CU276" s="119" t="str">
        <f t="shared" si="245"/>
        <v>0</v>
      </c>
      <c r="CV276" s="119" t="str">
        <f>IF(ISBLANK(CQ276), "", (POWER(CQ276/VLOOKUP(CU276,Anthro_Calc!C:P,13,FALSE),VLOOKUP(CU276,Anthro_Calc!C:P,12,FALSE))-1) / (VLOOKUP(CU276,Anthro_Calc!C:P,14,FALSE)*VLOOKUP(CU276,Anthro_Calc!C:P,12,FALSE)))</f>
        <v/>
      </c>
      <c r="CW276" s="119" t="str">
        <f>IF(ISBLANK(CQ276), "", -3 + (CQ276 -VLOOKUP(CU276,Anthro_Calc!C:P,4,FALSE)) / (VLOOKUP(CU276,Anthro_Calc!C:P,5,FALSE) - VLOOKUP(CU276,Anthro_Calc!C:P,4,FALSE)))</f>
        <v/>
      </c>
      <c r="CX276" s="119" t="str">
        <f>IF(ISBLANK(CQ276), "", 3 + (CQ276 -VLOOKUP(CU276,Anthro_Calc!C:P,10,FALSE)) / (VLOOKUP(CU276,Anthro_Calc!C:P,10,FALSE) - VLOOKUP(CU276,Anthro_Calc!C:P,9,FALSE)))</f>
        <v/>
      </c>
      <c r="CY276" s="128" t="str">
        <f t="shared" si="246"/>
        <v/>
      </c>
      <c r="CZ276" s="117" t="str">
        <f t="shared" si="247"/>
        <v/>
      </c>
      <c r="DA276" s="104" t="str">
        <f t="shared" si="248"/>
        <v/>
      </c>
      <c r="DB276" s="135"/>
    </row>
    <row r="277" spans="1:106" s="80" customFormat="1" ht="15" customHeight="1">
      <c r="A277" s="134">
        <f t="shared" si="200"/>
        <v>273</v>
      </c>
      <c r="B277" s="66"/>
      <c r="C277" s="66"/>
      <c r="D277" s="66"/>
      <c r="E277" s="66"/>
      <c r="F277" s="66"/>
      <c r="G277" s="66"/>
      <c r="H277" s="66"/>
      <c r="I277" s="66"/>
      <c r="J277" s="66"/>
      <c r="K277" s="66"/>
      <c r="L277" s="66"/>
      <c r="M277" s="71"/>
      <c r="N277" s="69" t="str">
        <f t="shared" ca="1" si="211"/>
        <v/>
      </c>
      <c r="O277" s="70"/>
      <c r="P277" s="70"/>
      <c r="Q277" s="71"/>
      <c r="R277" s="82"/>
      <c r="S277" s="72" t="str">
        <f t="shared" si="212"/>
        <v/>
      </c>
      <c r="T277" s="72" t="str">
        <f t="shared" si="213"/>
        <v/>
      </c>
      <c r="U277" s="72" t="str">
        <f t="shared" si="214"/>
        <v/>
      </c>
      <c r="V277" s="72" t="str">
        <f>IF(ISBLANK(R277), "", (POWER(R277/VLOOKUP(U277,Anthro_Calc!C:P,13,FALSE),VLOOKUP(U277,Anthro_Calc!C:P,12,FALSE))-1) / (VLOOKUP(U277,Anthro_Calc!C:P,14,FALSE)*VLOOKUP(U277,Anthro_Calc!C:P,12,FALSE)))</f>
        <v/>
      </c>
      <c r="W277" s="72" t="str">
        <f>IF(ISBLANK(R277), "", -3 + (R277 -VLOOKUP(U277,Anthro_Calc!C:P,4,FALSE)) / (VLOOKUP(U277,Anthro_Calc!C:P,5,FALSE) - VLOOKUP(U277,Anthro_Calc!C:P,4,FALSE)))</f>
        <v/>
      </c>
      <c r="X277" s="72" t="str">
        <f>IF(ISBLANK(R277), "", 3 + (R277 -VLOOKUP(U277,Anthro_Calc!C:P,10,FALSE)) / (VLOOKUP(U277,Anthro_Calc!C:P,10,FALSE) - VLOOKUP(U277,Anthro_Calc!C:P,9,FALSE)))</f>
        <v/>
      </c>
      <c r="Y277" s="120" t="str">
        <f t="shared" si="215"/>
        <v/>
      </c>
      <c r="Z277" s="117" t="str">
        <f t="shared" si="216"/>
        <v/>
      </c>
      <c r="AA277" s="104" t="str">
        <f t="shared" si="217"/>
        <v/>
      </c>
      <c r="AB277" s="71"/>
      <c r="AC277" s="74"/>
      <c r="AD277" s="78"/>
      <c r="AE277" s="75" t="str">
        <f t="shared" si="218"/>
        <v/>
      </c>
      <c r="AF277" s="72">
        <f t="shared" si="219"/>
        <v>0</v>
      </c>
      <c r="AG277" s="72">
        <f t="shared" si="220"/>
        <v>0</v>
      </c>
      <c r="AH277" s="72" t="str">
        <f t="shared" si="221"/>
        <v>0</v>
      </c>
      <c r="AI277" s="72" t="str">
        <f>IF(ISBLANK(AD277), "", (POWER(AD277/VLOOKUP(AH277,Anthro_Calc!C:P,13,FALSE),VLOOKUP(AH277,Anthro_Calc!C:P,12,FALSE))-1) / (VLOOKUP(AH277,Anthro_Calc!C:P,14,FALSE)*VLOOKUP(AH277,Anthro_Calc!C:P,12,FALSE)))</f>
        <v/>
      </c>
      <c r="AJ277" s="72" t="str">
        <f>IF(ISBLANK(AD277), "", -3 + (AD277 -VLOOKUP(AH277,Anthro_Calc!C:P,4,FALSE)) / (VLOOKUP(AH277,Anthro_Calc!C:P,5,FALSE) - VLOOKUP(AH277,Anthro_Calc!C:P,4,FALSE)))</f>
        <v/>
      </c>
      <c r="AK277" s="72" t="str">
        <f>IF(ISBLANK(AD277), "", 3 + (AD277 -VLOOKUP(AH277,Anthro_Calc!C:P,10,FALSE)) / (VLOOKUP(AH277,Anthro_Calc!C:P,10,FALSE) - VLOOKUP(AH277,Anthro_Calc!C:P,9,FALSE)))</f>
        <v/>
      </c>
      <c r="AL277" s="120" t="str">
        <f t="shared" si="222"/>
        <v/>
      </c>
      <c r="AM277" s="117" t="str">
        <f t="shared" si="223"/>
        <v/>
      </c>
      <c r="AN277" s="104" t="str">
        <f t="shared" si="224"/>
        <v/>
      </c>
      <c r="AO277" s="76" t="str">
        <f t="shared" si="201"/>
        <v/>
      </c>
      <c r="AP277" s="77"/>
      <c r="AQ277" s="77" t="str">
        <f t="shared" si="225"/>
        <v/>
      </c>
      <c r="AR277" s="71"/>
      <c r="AS277" s="74"/>
      <c r="AT277" s="82"/>
      <c r="AU277" s="75" t="str">
        <f t="shared" si="202"/>
        <v/>
      </c>
      <c r="AV277" s="72">
        <f t="shared" si="226"/>
        <v>0</v>
      </c>
      <c r="AW277" s="72">
        <f t="shared" si="227"/>
        <v>0</v>
      </c>
      <c r="AX277" s="72" t="str">
        <f t="shared" si="228"/>
        <v>0</v>
      </c>
      <c r="AY277" s="72" t="str">
        <f>IF(ISBLANK(AT277), "", (POWER(AT277/VLOOKUP(AX277,Anthro_Calc!C:P,13,FALSE),VLOOKUP(AX277,Anthro_Calc!C:P,12,FALSE))-1) / (VLOOKUP(AX277,Anthro_Calc!C:P,14,FALSE)*VLOOKUP(AX277,Anthro_Calc!C:P,12,FALSE)))</f>
        <v/>
      </c>
      <c r="AZ277" s="72" t="str">
        <f>IF(ISBLANK(AT277), "", -3 + (AT277 -VLOOKUP(AX277,Anthro_Calc!C:P,4,FALSE)) / (VLOOKUP(AX277,Anthro_Calc!C:P,5,FALSE) - VLOOKUP(AX277,Anthro_Calc!C:P,4,FALSE)))</f>
        <v/>
      </c>
      <c r="BA277" s="72" t="str">
        <f>IF(ISBLANK(AT277), "", 3 + (AT277 -VLOOKUP(AX277,Anthro_Calc!C:P,10,FALSE)) / (VLOOKUP(AX277,Anthro_Calc!C:P,10,FALSE) - VLOOKUP(AX277,Anthro_Calc!C:P,9,FALSE)))</f>
        <v/>
      </c>
      <c r="BB277" s="120" t="str">
        <f t="shared" si="229"/>
        <v/>
      </c>
      <c r="BC277" s="117" t="str">
        <f t="shared" si="230"/>
        <v/>
      </c>
      <c r="BD277" s="104" t="str">
        <f t="shared" si="203"/>
        <v/>
      </c>
      <c r="BE277" s="76" t="str">
        <f t="shared" si="204"/>
        <v/>
      </c>
      <c r="BF277" s="73" t="str">
        <f t="shared" si="231"/>
        <v/>
      </c>
      <c r="BG277" s="73" t="str">
        <f t="shared" si="205"/>
        <v/>
      </c>
      <c r="BH277" s="77"/>
      <c r="BI277" s="133"/>
      <c r="BJ277" s="71"/>
      <c r="BK277" s="74"/>
      <c r="BL277" s="78"/>
      <c r="BM277" s="75" t="str">
        <f t="shared" si="206"/>
        <v/>
      </c>
      <c r="BN277" s="72">
        <f t="shared" si="232"/>
        <v>0</v>
      </c>
      <c r="BO277" s="72">
        <f t="shared" si="249"/>
        <v>0</v>
      </c>
      <c r="BP277" s="72" t="str">
        <f t="shared" si="233"/>
        <v>0</v>
      </c>
      <c r="BQ277" s="72" t="str">
        <f>IF(ISBLANK(BL277), "", (POWER(BL277/VLOOKUP(BP277,Anthro_Calc!C:P,13,FALSE),VLOOKUP(BP277,Anthro_Calc!C:P,12,FALSE))-1) / (VLOOKUP(BP277,Anthro_Calc!C:P,14,FALSE)*VLOOKUP(BP277,Anthro_Calc!C:P,12,FALSE)))</f>
        <v/>
      </c>
      <c r="BR277" s="72" t="str">
        <f>IF(ISBLANK(BL277), "", -3 + (BL277 -VLOOKUP(BP277,Anthro_Calc!C:P,4,FALSE)) / (VLOOKUP(BP277,Anthro_Calc!C:P,5,FALSE) - VLOOKUP(BP277,Anthro_Calc!C:P,4,FALSE)))</f>
        <v/>
      </c>
      <c r="BS277" s="72" t="str">
        <f>IF(ISBLANK(BL277), "", 3 + (BL277 -VLOOKUP(BP277,Anthro_Calc!C:P,10,FALSE)) / (VLOOKUP(BP277,Anthro_Calc!C:P,10,FALSE) - VLOOKUP(BP277,Anthro_Calc!C:P,9,FALSE)))</f>
        <v/>
      </c>
      <c r="BT277" s="120" t="str">
        <f t="shared" si="234"/>
        <v/>
      </c>
      <c r="BU277" s="117" t="str">
        <f t="shared" si="235"/>
        <v/>
      </c>
      <c r="BV277" s="104" t="str">
        <f t="shared" si="236"/>
        <v/>
      </c>
      <c r="BW277" s="73" t="str">
        <f t="shared" si="207"/>
        <v/>
      </c>
      <c r="BX277" s="77"/>
      <c r="BY277" s="73" t="str">
        <f>IF(ISBLANK(BL277), "", VLOOKUP(Z277&amp;" "&amp;BV277&amp;" "&amp;BW277,Graduation_Criteria!$D$2:$E$34,2,FALSE))</f>
        <v/>
      </c>
      <c r="BZ277" s="73" t="str">
        <f t="shared" si="208"/>
        <v/>
      </c>
      <c r="CA277" s="71"/>
      <c r="CB277" s="74"/>
      <c r="CC277" s="74"/>
      <c r="CD277" s="115" t="str">
        <f t="shared" si="209"/>
        <v/>
      </c>
      <c r="CE277" s="79">
        <f t="shared" si="237"/>
        <v>0</v>
      </c>
      <c r="CF277" s="79">
        <f t="shared" si="238"/>
        <v>0</v>
      </c>
      <c r="CG277" s="79" t="str">
        <f t="shared" si="239"/>
        <v>0</v>
      </c>
      <c r="CH277" s="79" t="str">
        <f>IF(ISBLANK(CC277), "", (POWER(CC277/VLOOKUP(CG277,Anthro_Calc!C:P,13,FALSE),VLOOKUP(CG277,Anthro_Calc!C:P,12,FALSE))-1) / (VLOOKUP(CG277,Anthro_Calc!C:P,14,FALSE)*VLOOKUP(CG277,Anthro_Calc!C:P,12,FALSE)))</f>
        <v/>
      </c>
      <c r="CI277" s="79" t="str">
        <f>IF(ISBLANK(CC277), "", -3 + (CC277 -VLOOKUP(CG277,Anthro_Calc!C:P,4,FALSE)) / (VLOOKUP(CG277,Anthro_Calc!C:P,5,FALSE) - VLOOKUP(CG277,Anthro_Calc!C:P,4,FALSE)))</f>
        <v/>
      </c>
      <c r="CJ277" s="79" t="str">
        <f>IF(ISBLANK(CC277), "", 3 + (CC277 -VLOOKUP(CG277,Anthro_Calc!C:P,10,FALSE)) / (VLOOKUP(CG277,Anthro_Calc!C:P,10,FALSE) - VLOOKUP(CG277,Anthro_Calc!C:P,9,FALSE)))</f>
        <v/>
      </c>
      <c r="CK277" s="129" t="str">
        <f t="shared" si="240"/>
        <v/>
      </c>
      <c r="CL277" s="117" t="str">
        <f t="shared" si="241"/>
        <v/>
      </c>
      <c r="CM277" s="104" t="str">
        <f t="shared" si="242"/>
        <v/>
      </c>
      <c r="CN277" s="77"/>
      <c r="CO277" s="71"/>
      <c r="CP277" s="74"/>
      <c r="CQ277" s="74"/>
      <c r="CR277" s="118" t="str">
        <f t="shared" si="210"/>
        <v/>
      </c>
      <c r="CS277" s="119">
        <f t="shared" si="243"/>
        <v>0</v>
      </c>
      <c r="CT277" s="119">
        <f t="shared" si="244"/>
        <v>0</v>
      </c>
      <c r="CU277" s="119" t="str">
        <f t="shared" si="245"/>
        <v>0</v>
      </c>
      <c r="CV277" s="119" t="str">
        <f>IF(ISBLANK(CQ277), "", (POWER(CQ277/VLOOKUP(CU277,Anthro_Calc!C:P,13,FALSE),VLOOKUP(CU277,Anthro_Calc!C:P,12,FALSE))-1) / (VLOOKUP(CU277,Anthro_Calc!C:P,14,FALSE)*VLOOKUP(CU277,Anthro_Calc!C:P,12,FALSE)))</f>
        <v/>
      </c>
      <c r="CW277" s="119" t="str">
        <f>IF(ISBLANK(CQ277), "", -3 + (CQ277 -VLOOKUP(CU277,Anthro_Calc!C:P,4,FALSE)) / (VLOOKUP(CU277,Anthro_Calc!C:P,5,FALSE) - VLOOKUP(CU277,Anthro_Calc!C:P,4,FALSE)))</f>
        <v/>
      </c>
      <c r="CX277" s="119" t="str">
        <f>IF(ISBLANK(CQ277), "", 3 + (CQ277 -VLOOKUP(CU277,Anthro_Calc!C:P,10,FALSE)) / (VLOOKUP(CU277,Anthro_Calc!C:P,10,FALSE) - VLOOKUP(CU277,Anthro_Calc!C:P,9,FALSE)))</f>
        <v/>
      </c>
      <c r="CY277" s="128" t="str">
        <f t="shared" si="246"/>
        <v/>
      </c>
      <c r="CZ277" s="117" t="str">
        <f t="shared" si="247"/>
        <v/>
      </c>
      <c r="DA277" s="104" t="str">
        <f t="shared" si="248"/>
        <v/>
      </c>
      <c r="DB277" s="135"/>
    </row>
    <row r="278" spans="1:106" s="80" customFormat="1" ht="15" customHeight="1">
      <c r="A278" s="134">
        <f t="shared" si="200"/>
        <v>274</v>
      </c>
      <c r="B278" s="66"/>
      <c r="C278" s="66"/>
      <c r="D278" s="66"/>
      <c r="E278" s="66"/>
      <c r="F278" s="66"/>
      <c r="G278" s="66"/>
      <c r="H278" s="66"/>
      <c r="I278" s="66"/>
      <c r="J278" s="66"/>
      <c r="K278" s="66"/>
      <c r="L278" s="66"/>
      <c r="M278" s="71"/>
      <c r="N278" s="69" t="str">
        <f t="shared" ca="1" si="211"/>
        <v/>
      </c>
      <c r="O278" s="70"/>
      <c r="P278" s="70"/>
      <c r="Q278" s="71"/>
      <c r="R278" s="82"/>
      <c r="S278" s="72" t="str">
        <f t="shared" si="212"/>
        <v/>
      </c>
      <c r="T278" s="72" t="str">
        <f t="shared" si="213"/>
        <v/>
      </c>
      <c r="U278" s="72" t="str">
        <f t="shared" si="214"/>
        <v/>
      </c>
      <c r="V278" s="72" t="str">
        <f>IF(ISBLANK(R278), "", (POWER(R278/VLOOKUP(U278,Anthro_Calc!C:P,13,FALSE),VLOOKUP(U278,Anthro_Calc!C:P,12,FALSE))-1) / (VLOOKUP(U278,Anthro_Calc!C:P,14,FALSE)*VLOOKUP(U278,Anthro_Calc!C:P,12,FALSE)))</f>
        <v/>
      </c>
      <c r="W278" s="72" t="str">
        <f>IF(ISBLANK(R278), "", -3 + (R278 -VLOOKUP(U278,Anthro_Calc!C:P,4,FALSE)) / (VLOOKUP(U278,Anthro_Calc!C:P,5,FALSE) - VLOOKUP(U278,Anthro_Calc!C:P,4,FALSE)))</f>
        <v/>
      </c>
      <c r="X278" s="72" t="str">
        <f>IF(ISBLANK(R278), "", 3 + (R278 -VLOOKUP(U278,Anthro_Calc!C:P,10,FALSE)) / (VLOOKUP(U278,Anthro_Calc!C:P,10,FALSE) - VLOOKUP(U278,Anthro_Calc!C:P,9,FALSE)))</f>
        <v/>
      </c>
      <c r="Y278" s="120" t="str">
        <f t="shared" si="215"/>
        <v/>
      </c>
      <c r="Z278" s="117" t="str">
        <f t="shared" si="216"/>
        <v/>
      </c>
      <c r="AA278" s="104" t="str">
        <f t="shared" si="217"/>
        <v/>
      </c>
      <c r="AB278" s="71"/>
      <c r="AC278" s="74"/>
      <c r="AD278" s="78"/>
      <c r="AE278" s="75" t="str">
        <f t="shared" si="218"/>
        <v/>
      </c>
      <c r="AF278" s="72">
        <f t="shared" si="219"/>
        <v>0</v>
      </c>
      <c r="AG278" s="72">
        <f t="shared" si="220"/>
        <v>0</v>
      </c>
      <c r="AH278" s="72" t="str">
        <f t="shared" si="221"/>
        <v>0</v>
      </c>
      <c r="AI278" s="72" t="str">
        <f>IF(ISBLANK(AD278), "", (POWER(AD278/VLOOKUP(AH278,Anthro_Calc!C:P,13,FALSE),VLOOKUP(AH278,Anthro_Calc!C:P,12,FALSE))-1) / (VLOOKUP(AH278,Anthro_Calc!C:P,14,FALSE)*VLOOKUP(AH278,Anthro_Calc!C:P,12,FALSE)))</f>
        <v/>
      </c>
      <c r="AJ278" s="72" t="str">
        <f>IF(ISBLANK(AD278), "", -3 + (AD278 -VLOOKUP(AH278,Anthro_Calc!C:P,4,FALSE)) / (VLOOKUP(AH278,Anthro_Calc!C:P,5,FALSE) - VLOOKUP(AH278,Anthro_Calc!C:P,4,FALSE)))</f>
        <v/>
      </c>
      <c r="AK278" s="72" t="str">
        <f>IF(ISBLANK(AD278), "", 3 + (AD278 -VLOOKUP(AH278,Anthro_Calc!C:P,10,FALSE)) / (VLOOKUP(AH278,Anthro_Calc!C:P,10,FALSE) - VLOOKUP(AH278,Anthro_Calc!C:P,9,FALSE)))</f>
        <v/>
      </c>
      <c r="AL278" s="120" t="str">
        <f t="shared" si="222"/>
        <v/>
      </c>
      <c r="AM278" s="117" t="str">
        <f t="shared" si="223"/>
        <v/>
      </c>
      <c r="AN278" s="104" t="str">
        <f t="shared" si="224"/>
        <v/>
      </c>
      <c r="AO278" s="76" t="str">
        <f t="shared" si="201"/>
        <v/>
      </c>
      <c r="AP278" s="77"/>
      <c r="AQ278" s="77" t="str">
        <f t="shared" si="225"/>
        <v/>
      </c>
      <c r="AR278" s="71"/>
      <c r="AS278" s="74"/>
      <c r="AT278" s="82"/>
      <c r="AU278" s="75" t="str">
        <f t="shared" si="202"/>
        <v/>
      </c>
      <c r="AV278" s="72">
        <f t="shared" si="226"/>
        <v>0</v>
      </c>
      <c r="AW278" s="72">
        <f t="shared" si="227"/>
        <v>0</v>
      </c>
      <c r="AX278" s="72" t="str">
        <f t="shared" si="228"/>
        <v>0</v>
      </c>
      <c r="AY278" s="72" t="str">
        <f>IF(ISBLANK(AT278), "", (POWER(AT278/VLOOKUP(AX278,Anthro_Calc!C:P,13,FALSE),VLOOKUP(AX278,Anthro_Calc!C:P,12,FALSE))-1) / (VLOOKUP(AX278,Anthro_Calc!C:P,14,FALSE)*VLOOKUP(AX278,Anthro_Calc!C:P,12,FALSE)))</f>
        <v/>
      </c>
      <c r="AZ278" s="72" t="str">
        <f>IF(ISBLANK(AT278), "", -3 + (AT278 -VLOOKUP(AX278,Anthro_Calc!C:P,4,FALSE)) / (VLOOKUP(AX278,Anthro_Calc!C:P,5,FALSE) - VLOOKUP(AX278,Anthro_Calc!C:P,4,FALSE)))</f>
        <v/>
      </c>
      <c r="BA278" s="72" t="str">
        <f>IF(ISBLANK(AT278), "", 3 + (AT278 -VLOOKUP(AX278,Anthro_Calc!C:P,10,FALSE)) / (VLOOKUP(AX278,Anthro_Calc!C:P,10,FALSE) - VLOOKUP(AX278,Anthro_Calc!C:P,9,FALSE)))</f>
        <v/>
      </c>
      <c r="BB278" s="120" t="str">
        <f t="shared" si="229"/>
        <v/>
      </c>
      <c r="BC278" s="117" t="str">
        <f t="shared" si="230"/>
        <v/>
      </c>
      <c r="BD278" s="104" t="str">
        <f t="shared" si="203"/>
        <v/>
      </c>
      <c r="BE278" s="76" t="str">
        <f t="shared" si="204"/>
        <v/>
      </c>
      <c r="BF278" s="73" t="str">
        <f t="shared" si="231"/>
        <v/>
      </c>
      <c r="BG278" s="73" t="str">
        <f t="shared" si="205"/>
        <v/>
      </c>
      <c r="BH278" s="77"/>
      <c r="BI278" s="133"/>
      <c r="BJ278" s="71"/>
      <c r="BK278" s="74"/>
      <c r="BL278" s="78"/>
      <c r="BM278" s="75" t="str">
        <f t="shared" si="206"/>
        <v/>
      </c>
      <c r="BN278" s="72">
        <f t="shared" si="232"/>
        <v>0</v>
      </c>
      <c r="BO278" s="72">
        <f t="shared" si="249"/>
        <v>0</v>
      </c>
      <c r="BP278" s="72" t="str">
        <f t="shared" si="233"/>
        <v>0</v>
      </c>
      <c r="BQ278" s="72" t="str">
        <f>IF(ISBLANK(BL278), "", (POWER(BL278/VLOOKUP(BP278,Anthro_Calc!C:P,13,FALSE),VLOOKUP(BP278,Anthro_Calc!C:P,12,FALSE))-1) / (VLOOKUP(BP278,Anthro_Calc!C:P,14,FALSE)*VLOOKUP(BP278,Anthro_Calc!C:P,12,FALSE)))</f>
        <v/>
      </c>
      <c r="BR278" s="72" t="str">
        <f>IF(ISBLANK(BL278), "", -3 + (BL278 -VLOOKUP(BP278,Anthro_Calc!C:P,4,FALSE)) / (VLOOKUP(BP278,Anthro_Calc!C:P,5,FALSE) - VLOOKUP(BP278,Anthro_Calc!C:P,4,FALSE)))</f>
        <v/>
      </c>
      <c r="BS278" s="72" t="str">
        <f>IF(ISBLANK(BL278), "", 3 + (BL278 -VLOOKUP(BP278,Anthro_Calc!C:P,10,FALSE)) / (VLOOKUP(BP278,Anthro_Calc!C:P,10,FALSE) - VLOOKUP(BP278,Anthro_Calc!C:P,9,FALSE)))</f>
        <v/>
      </c>
      <c r="BT278" s="120" t="str">
        <f t="shared" si="234"/>
        <v/>
      </c>
      <c r="BU278" s="117" t="str">
        <f t="shared" si="235"/>
        <v/>
      </c>
      <c r="BV278" s="104" t="str">
        <f t="shared" si="236"/>
        <v/>
      </c>
      <c r="BW278" s="73" t="str">
        <f t="shared" si="207"/>
        <v/>
      </c>
      <c r="BX278" s="77"/>
      <c r="BY278" s="73" t="str">
        <f>IF(ISBLANK(BL278), "", VLOOKUP(Z278&amp;" "&amp;BV278&amp;" "&amp;BW278,Graduation_Criteria!$D$2:$E$34,2,FALSE))</f>
        <v/>
      </c>
      <c r="BZ278" s="73" t="str">
        <f t="shared" si="208"/>
        <v/>
      </c>
      <c r="CA278" s="71"/>
      <c r="CB278" s="74"/>
      <c r="CC278" s="74"/>
      <c r="CD278" s="115" t="str">
        <f t="shared" si="209"/>
        <v/>
      </c>
      <c r="CE278" s="79">
        <f t="shared" si="237"/>
        <v>0</v>
      </c>
      <c r="CF278" s="79">
        <f t="shared" si="238"/>
        <v>0</v>
      </c>
      <c r="CG278" s="79" t="str">
        <f t="shared" si="239"/>
        <v>0</v>
      </c>
      <c r="CH278" s="79" t="str">
        <f>IF(ISBLANK(CC278), "", (POWER(CC278/VLOOKUP(CG278,Anthro_Calc!C:P,13,FALSE),VLOOKUP(CG278,Anthro_Calc!C:P,12,FALSE))-1) / (VLOOKUP(CG278,Anthro_Calc!C:P,14,FALSE)*VLOOKUP(CG278,Anthro_Calc!C:P,12,FALSE)))</f>
        <v/>
      </c>
      <c r="CI278" s="79" t="str">
        <f>IF(ISBLANK(CC278), "", -3 + (CC278 -VLOOKUP(CG278,Anthro_Calc!C:P,4,FALSE)) / (VLOOKUP(CG278,Anthro_Calc!C:P,5,FALSE) - VLOOKUP(CG278,Anthro_Calc!C:P,4,FALSE)))</f>
        <v/>
      </c>
      <c r="CJ278" s="79" t="str">
        <f>IF(ISBLANK(CC278), "", 3 + (CC278 -VLOOKUP(CG278,Anthro_Calc!C:P,10,FALSE)) / (VLOOKUP(CG278,Anthro_Calc!C:P,10,FALSE) - VLOOKUP(CG278,Anthro_Calc!C:P,9,FALSE)))</f>
        <v/>
      </c>
      <c r="CK278" s="129" t="str">
        <f t="shared" si="240"/>
        <v/>
      </c>
      <c r="CL278" s="117" t="str">
        <f t="shared" si="241"/>
        <v/>
      </c>
      <c r="CM278" s="104" t="str">
        <f t="shared" si="242"/>
        <v/>
      </c>
      <c r="CN278" s="77"/>
      <c r="CO278" s="71"/>
      <c r="CP278" s="74"/>
      <c r="CQ278" s="74"/>
      <c r="CR278" s="118" t="str">
        <f t="shared" si="210"/>
        <v/>
      </c>
      <c r="CS278" s="119">
        <f t="shared" si="243"/>
        <v>0</v>
      </c>
      <c r="CT278" s="119">
        <f t="shared" si="244"/>
        <v>0</v>
      </c>
      <c r="CU278" s="119" t="str">
        <f t="shared" si="245"/>
        <v>0</v>
      </c>
      <c r="CV278" s="119" t="str">
        <f>IF(ISBLANK(CQ278), "", (POWER(CQ278/VLOOKUP(CU278,Anthro_Calc!C:P,13,FALSE),VLOOKUP(CU278,Anthro_Calc!C:P,12,FALSE))-1) / (VLOOKUP(CU278,Anthro_Calc!C:P,14,FALSE)*VLOOKUP(CU278,Anthro_Calc!C:P,12,FALSE)))</f>
        <v/>
      </c>
      <c r="CW278" s="119" t="str">
        <f>IF(ISBLANK(CQ278), "", -3 + (CQ278 -VLOOKUP(CU278,Anthro_Calc!C:P,4,FALSE)) / (VLOOKUP(CU278,Anthro_Calc!C:P,5,FALSE) - VLOOKUP(CU278,Anthro_Calc!C:P,4,FALSE)))</f>
        <v/>
      </c>
      <c r="CX278" s="119" t="str">
        <f>IF(ISBLANK(CQ278), "", 3 + (CQ278 -VLOOKUP(CU278,Anthro_Calc!C:P,10,FALSE)) / (VLOOKUP(CU278,Anthro_Calc!C:P,10,FALSE) - VLOOKUP(CU278,Anthro_Calc!C:P,9,FALSE)))</f>
        <v/>
      </c>
      <c r="CY278" s="128" t="str">
        <f t="shared" si="246"/>
        <v/>
      </c>
      <c r="CZ278" s="117" t="str">
        <f t="shared" si="247"/>
        <v/>
      </c>
      <c r="DA278" s="104" t="str">
        <f t="shared" si="248"/>
        <v/>
      </c>
      <c r="DB278" s="135"/>
    </row>
    <row r="279" spans="1:106" s="80" customFormat="1" ht="15" customHeight="1">
      <c r="A279" s="134">
        <f t="shared" si="200"/>
        <v>275</v>
      </c>
      <c r="B279" s="66"/>
      <c r="C279" s="66"/>
      <c r="D279" s="66"/>
      <c r="E279" s="66"/>
      <c r="F279" s="66"/>
      <c r="G279" s="66"/>
      <c r="H279" s="66"/>
      <c r="I279" s="66"/>
      <c r="J279" s="66"/>
      <c r="K279" s="66"/>
      <c r="L279" s="66"/>
      <c r="M279" s="71"/>
      <c r="N279" s="69" t="str">
        <f t="shared" ca="1" si="211"/>
        <v/>
      </c>
      <c r="O279" s="70"/>
      <c r="P279" s="70"/>
      <c r="Q279" s="71"/>
      <c r="R279" s="82"/>
      <c r="S279" s="72" t="str">
        <f t="shared" si="212"/>
        <v/>
      </c>
      <c r="T279" s="72" t="str">
        <f t="shared" si="213"/>
        <v/>
      </c>
      <c r="U279" s="72" t="str">
        <f t="shared" si="214"/>
        <v/>
      </c>
      <c r="V279" s="72" t="str">
        <f>IF(ISBLANK(R279), "", (POWER(R279/VLOOKUP(U279,Anthro_Calc!C:P,13,FALSE),VLOOKUP(U279,Anthro_Calc!C:P,12,FALSE))-1) / (VLOOKUP(U279,Anthro_Calc!C:P,14,FALSE)*VLOOKUP(U279,Anthro_Calc!C:P,12,FALSE)))</f>
        <v/>
      </c>
      <c r="W279" s="72" t="str">
        <f>IF(ISBLANK(R279), "", -3 + (R279 -VLOOKUP(U279,Anthro_Calc!C:P,4,FALSE)) / (VLOOKUP(U279,Anthro_Calc!C:P,5,FALSE) - VLOOKUP(U279,Anthro_Calc!C:P,4,FALSE)))</f>
        <v/>
      </c>
      <c r="X279" s="72" t="str">
        <f>IF(ISBLANK(R279), "", 3 + (R279 -VLOOKUP(U279,Anthro_Calc!C:P,10,FALSE)) / (VLOOKUP(U279,Anthro_Calc!C:P,10,FALSE) - VLOOKUP(U279,Anthro_Calc!C:P,9,FALSE)))</f>
        <v/>
      </c>
      <c r="Y279" s="120" t="str">
        <f t="shared" si="215"/>
        <v/>
      </c>
      <c r="Z279" s="117" t="str">
        <f t="shared" si="216"/>
        <v/>
      </c>
      <c r="AA279" s="104" t="str">
        <f t="shared" si="217"/>
        <v/>
      </c>
      <c r="AB279" s="71"/>
      <c r="AC279" s="74"/>
      <c r="AD279" s="78"/>
      <c r="AE279" s="75" t="str">
        <f t="shared" si="218"/>
        <v/>
      </c>
      <c r="AF279" s="72">
        <f t="shared" si="219"/>
        <v>0</v>
      </c>
      <c r="AG279" s="72">
        <f t="shared" si="220"/>
        <v>0</v>
      </c>
      <c r="AH279" s="72" t="str">
        <f t="shared" si="221"/>
        <v>0</v>
      </c>
      <c r="AI279" s="72" t="str">
        <f>IF(ISBLANK(AD279), "", (POWER(AD279/VLOOKUP(AH279,Anthro_Calc!C:P,13,FALSE),VLOOKUP(AH279,Anthro_Calc!C:P,12,FALSE))-1) / (VLOOKUP(AH279,Anthro_Calc!C:P,14,FALSE)*VLOOKUP(AH279,Anthro_Calc!C:P,12,FALSE)))</f>
        <v/>
      </c>
      <c r="AJ279" s="72" t="str">
        <f>IF(ISBLANK(AD279), "", -3 + (AD279 -VLOOKUP(AH279,Anthro_Calc!C:P,4,FALSE)) / (VLOOKUP(AH279,Anthro_Calc!C:P,5,FALSE) - VLOOKUP(AH279,Anthro_Calc!C:P,4,FALSE)))</f>
        <v/>
      </c>
      <c r="AK279" s="72" t="str">
        <f>IF(ISBLANK(AD279), "", 3 + (AD279 -VLOOKUP(AH279,Anthro_Calc!C:P,10,FALSE)) / (VLOOKUP(AH279,Anthro_Calc!C:P,10,FALSE) - VLOOKUP(AH279,Anthro_Calc!C:P,9,FALSE)))</f>
        <v/>
      </c>
      <c r="AL279" s="120" t="str">
        <f t="shared" si="222"/>
        <v/>
      </c>
      <c r="AM279" s="117" t="str">
        <f t="shared" si="223"/>
        <v/>
      </c>
      <c r="AN279" s="104" t="str">
        <f t="shared" si="224"/>
        <v/>
      </c>
      <c r="AO279" s="76" t="str">
        <f t="shared" si="201"/>
        <v/>
      </c>
      <c r="AP279" s="77"/>
      <c r="AQ279" s="77" t="str">
        <f t="shared" si="225"/>
        <v/>
      </c>
      <c r="AR279" s="71"/>
      <c r="AS279" s="74"/>
      <c r="AT279" s="82"/>
      <c r="AU279" s="75" t="str">
        <f t="shared" si="202"/>
        <v/>
      </c>
      <c r="AV279" s="72">
        <f t="shared" si="226"/>
        <v>0</v>
      </c>
      <c r="AW279" s="72">
        <f t="shared" si="227"/>
        <v>0</v>
      </c>
      <c r="AX279" s="72" t="str">
        <f t="shared" si="228"/>
        <v>0</v>
      </c>
      <c r="AY279" s="72" t="str">
        <f>IF(ISBLANK(AT279), "", (POWER(AT279/VLOOKUP(AX279,Anthro_Calc!C:P,13,FALSE),VLOOKUP(AX279,Anthro_Calc!C:P,12,FALSE))-1) / (VLOOKUP(AX279,Anthro_Calc!C:P,14,FALSE)*VLOOKUP(AX279,Anthro_Calc!C:P,12,FALSE)))</f>
        <v/>
      </c>
      <c r="AZ279" s="72" t="str">
        <f>IF(ISBLANK(AT279), "", -3 + (AT279 -VLOOKUP(AX279,Anthro_Calc!C:P,4,FALSE)) / (VLOOKUP(AX279,Anthro_Calc!C:P,5,FALSE) - VLOOKUP(AX279,Anthro_Calc!C:P,4,FALSE)))</f>
        <v/>
      </c>
      <c r="BA279" s="72" t="str">
        <f>IF(ISBLANK(AT279), "", 3 + (AT279 -VLOOKUP(AX279,Anthro_Calc!C:P,10,FALSE)) / (VLOOKUP(AX279,Anthro_Calc!C:P,10,FALSE) - VLOOKUP(AX279,Anthro_Calc!C:P,9,FALSE)))</f>
        <v/>
      </c>
      <c r="BB279" s="120" t="str">
        <f t="shared" si="229"/>
        <v/>
      </c>
      <c r="BC279" s="117" t="str">
        <f t="shared" si="230"/>
        <v/>
      </c>
      <c r="BD279" s="104" t="str">
        <f t="shared" si="203"/>
        <v/>
      </c>
      <c r="BE279" s="76" t="str">
        <f t="shared" si="204"/>
        <v/>
      </c>
      <c r="BF279" s="73" t="str">
        <f t="shared" si="231"/>
        <v/>
      </c>
      <c r="BG279" s="73" t="str">
        <f t="shared" si="205"/>
        <v/>
      </c>
      <c r="BH279" s="77"/>
      <c r="BI279" s="133"/>
      <c r="BJ279" s="71"/>
      <c r="BK279" s="74"/>
      <c r="BL279" s="78"/>
      <c r="BM279" s="75" t="str">
        <f t="shared" si="206"/>
        <v/>
      </c>
      <c r="BN279" s="72">
        <f t="shared" si="232"/>
        <v>0</v>
      </c>
      <c r="BO279" s="72">
        <f t="shared" si="249"/>
        <v>0</v>
      </c>
      <c r="BP279" s="72" t="str">
        <f t="shared" si="233"/>
        <v>0</v>
      </c>
      <c r="BQ279" s="72" t="str">
        <f>IF(ISBLANK(BL279), "", (POWER(BL279/VLOOKUP(BP279,Anthro_Calc!C:P,13,FALSE),VLOOKUP(BP279,Anthro_Calc!C:P,12,FALSE))-1) / (VLOOKUP(BP279,Anthro_Calc!C:P,14,FALSE)*VLOOKUP(BP279,Anthro_Calc!C:P,12,FALSE)))</f>
        <v/>
      </c>
      <c r="BR279" s="72" t="str">
        <f>IF(ISBLANK(BL279), "", -3 + (BL279 -VLOOKUP(BP279,Anthro_Calc!C:P,4,FALSE)) / (VLOOKUP(BP279,Anthro_Calc!C:P,5,FALSE) - VLOOKUP(BP279,Anthro_Calc!C:P,4,FALSE)))</f>
        <v/>
      </c>
      <c r="BS279" s="72" t="str">
        <f>IF(ISBLANK(BL279), "", 3 + (BL279 -VLOOKUP(BP279,Anthro_Calc!C:P,10,FALSE)) / (VLOOKUP(BP279,Anthro_Calc!C:P,10,FALSE) - VLOOKUP(BP279,Anthro_Calc!C:P,9,FALSE)))</f>
        <v/>
      </c>
      <c r="BT279" s="120" t="str">
        <f t="shared" si="234"/>
        <v/>
      </c>
      <c r="BU279" s="117" t="str">
        <f t="shared" si="235"/>
        <v/>
      </c>
      <c r="BV279" s="104" t="str">
        <f t="shared" si="236"/>
        <v/>
      </c>
      <c r="BW279" s="73" t="str">
        <f t="shared" si="207"/>
        <v/>
      </c>
      <c r="BX279" s="77"/>
      <c r="BY279" s="73" t="str">
        <f>IF(ISBLANK(BL279), "", VLOOKUP(Z279&amp;" "&amp;BV279&amp;" "&amp;BW279,Graduation_Criteria!$D$2:$E$34,2,FALSE))</f>
        <v/>
      </c>
      <c r="BZ279" s="73" t="str">
        <f t="shared" si="208"/>
        <v/>
      </c>
      <c r="CA279" s="71"/>
      <c r="CB279" s="74"/>
      <c r="CC279" s="74"/>
      <c r="CD279" s="115" t="str">
        <f t="shared" si="209"/>
        <v/>
      </c>
      <c r="CE279" s="79">
        <f t="shared" si="237"/>
        <v>0</v>
      </c>
      <c r="CF279" s="79">
        <f t="shared" si="238"/>
        <v>0</v>
      </c>
      <c r="CG279" s="79" t="str">
        <f t="shared" si="239"/>
        <v>0</v>
      </c>
      <c r="CH279" s="79" t="str">
        <f>IF(ISBLANK(CC279), "", (POWER(CC279/VLOOKUP(CG279,Anthro_Calc!C:P,13,FALSE),VLOOKUP(CG279,Anthro_Calc!C:P,12,FALSE))-1) / (VLOOKUP(CG279,Anthro_Calc!C:P,14,FALSE)*VLOOKUP(CG279,Anthro_Calc!C:P,12,FALSE)))</f>
        <v/>
      </c>
      <c r="CI279" s="79" t="str">
        <f>IF(ISBLANK(CC279), "", -3 + (CC279 -VLOOKUP(CG279,Anthro_Calc!C:P,4,FALSE)) / (VLOOKUP(CG279,Anthro_Calc!C:P,5,FALSE) - VLOOKUP(CG279,Anthro_Calc!C:P,4,FALSE)))</f>
        <v/>
      </c>
      <c r="CJ279" s="79" t="str">
        <f>IF(ISBLANK(CC279), "", 3 + (CC279 -VLOOKUP(CG279,Anthro_Calc!C:P,10,FALSE)) / (VLOOKUP(CG279,Anthro_Calc!C:P,10,FALSE) - VLOOKUP(CG279,Anthro_Calc!C:P,9,FALSE)))</f>
        <v/>
      </c>
      <c r="CK279" s="129" t="str">
        <f t="shared" si="240"/>
        <v/>
      </c>
      <c r="CL279" s="117" t="str">
        <f t="shared" si="241"/>
        <v/>
      </c>
      <c r="CM279" s="104" t="str">
        <f t="shared" si="242"/>
        <v/>
      </c>
      <c r="CN279" s="77"/>
      <c r="CO279" s="71"/>
      <c r="CP279" s="74"/>
      <c r="CQ279" s="74"/>
      <c r="CR279" s="118" t="str">
        <f t="shared" si="210"/>
        <v/>
      </c>
      <c r="CS279" s="119">
        <f t="shared" si="243"/>
        <v>0</v>
      </c>
      <c r="CT279" s="119">
        <f t="shared" si="244"/>
        <v>0</v>
      </c>
      <c r="CU279" s="119" t="str">
        <f t="shared" si="245"/>
        <v>0</v>
      </c>
      <c r="CV279" s="119" t="str">
        <f>IF(ISBLANK(CQ279), "", (POWER(CQ279/VLOOKUP(CU279,Anthro_Calc!C:P,13,FALSE),VLOOKUP(CU279,Anthro_Calc!C:P,12,FALSE))-1) / (VLOOKUP(CU279,Anthro_Calc!C:P,14,FALSE)*VLOOKUP(CU279,Anthro_Calc!C:P,12,FALSE)))</f>
        <v/>
      </c>
      <c r="CW279" s="119" t="str">
        <f>IF(ISBLANK(CQ279), "", -3 + (CQ279 -VLOOKUP(CU279,Anthro_Calc!C:P,4,FALSE)) / (VLOOKUP(CU279,Anthro_Calc!C:P,5,FALSE) - VLOOKUP(CU279,Anthro_Calc!C:P,4,FALSE)))</f>
        <v/>
      </c>
      <c r="CX279" s="119" t="str">
        <f>IF(ISBLANK(CQ279), "", 3 + (CQ279 -VLOOKUP(CU279,Anthro_Calc!C:P,10,FALSE)) / (VLOOKUP(CU279,Anthro_Calc!C:P,10,FALSE) - VLOOKUP(CU279,Anthro_Calc!C:P,9,FALSE)))</f>
        <v/>
      </c>
      <c r="CY279" s="128" t="str">
        <f t="shared" si="246"/>
        <v/>
      </c>
      <c r="CZ279" s="117" t="str">
        <f t="shared" si="247"/>
        <v/>
      </c>
      <c r="DA279" s="104" t="str">
        <f t="shared" si="248"/>
        <v/>
      </c>
      <c r="DB279" s="135"/>
    </row>
    <row r="280" spans="1:106" s="80" customFormat="1" ht="15" customHeight="1">
      <c r="A280" s="134">
        <f t="shared" si="200"/>
        <v>276</v>
      </c>
      <c r="B280" s="66"/>
      <c r="C280" s="66"/>
      <c r="D280" s="66"/>
      <c r="E280" s="66"/>
      <c r="F280" s="66"/>
      <c r="G280" s="66"/>
      <c r="H280" s="66"/>
      <c r="I280" s="66"/>
      <c r="J280" s="66"/>
      <c r="K280" s="66"/>
      <c r="L280" s="66"/>
      <c r="M280" s="71"/>
      <c r="N280" s="69" t="str">
        <f t="shared" ca="1" si="211"/>
        <v/>
      </c>
      <c r="O280" s="70"/>
      <c r="P280" s="70"/>
      <c r="Q280" s="71"/>
      <c r="R280" s="82"/>
      <c r="S280" s="72" t="str">
        <f t="shared" si="212"/>
        <v/>
      </c>
      <c r="T280" s="72" t="str">
        <f t="shared" si="213"/>
        <v/>
      </c>
      <c r="U280" s="72" t="str">
        <f t="shared" si="214"/>
        <v/>
      </c>
      <c r="V280" s="72" t="str">
        <f>IF(ISBLANK(R280), "", (POWER(R280/VLOOKUP(U280,Anthro_Calc!C:P,13,FALSE),VLOOKUP(U280,Anthro_Calc!C:P,12,FALSE))-1) / (VLOOKUP(U280,Anthro_Calc!C:P,14,FALSE)*VLOOKUP(U280,Anthro_Calc!C:P,12,FALSE)))</f>
        <v/>
      </c>
      <c r="W280" s="72" t="str">
        <f>IF(ISBLANK(R280), "", -3 + (R280 -VLOOKUP(U280,Anthro_Calc!C:P,4,FALSE)) / (VLOOKUP(U280,Anthro_Calc!C:P,5,FALSE) - VLOOKUP(U280,Anthro_Calc!C:P,4,FALSE)))</f>
        <v/>
      </c>
      <c r="X280" s="72" t="str">
        <f>IF(ISBLANK(R280), "", 3 + (R280 -VLOOKUP(U280,Anthro_Calc!C:P,10,FALSE)) / (VLOOKUP(U280,Anthro_Calc!C:P,10,FALSE) - VLOOKUP(U280,Anthro_Calc!C:P,9,FALSE)))</f>
        <v/>
      </c>
      <c r="Y280" s="120" t="str">
        <f t="shared" si="215"/>
        <v/>
      </c>
      <c r="Z280" s="117" t="str">
        <f t="shared" si="216"/>
        <v/>
      </c>
      <c r="AA280" s="104" t="str">
        <f t="shared" si="217"/>
        <v/>
      </c>
      <c r="AB280" s="71"/>
      <c r="AC280" s="74"/>
      <c r="AD280" s="78"/>
      <c r="AE280" s="75" t="str">
        <f t="shared" si="218"/>
        <v/>
      </c>
      <c r="AF280" s="72">
        <f t="shared" si="219"/>
        <v>0</v>
      </c>
      <c r="AG280" s="72">
        <f t="shared" si="220"/>
        <v>0</v>
      </c>
      <c r="AH280" s="72" t="str">
        <f t="shared" si="221"/>
        <v>0</v>
      </c>
      <c r="AI280" s="72" t="str">
        <f>IF(ISBLANK(AD280), "", (POWER(AD280/VLOOKUP(AH280,Anthro_Calc!C:P,13,FALSE),VLOOKUP(AH280,Anthro_Calc!C:P,12,FALSE))-1) / (VLOOKUP(AH280,Anthro_Calc!C:P,14,FALSE)*VLOOKUP(AH280,Anthro_Calc!C:P,12,FALSE)))</f>
        <v/>
      </c>
      <c r="AJ280" s="72" t="str">
        <f>IF(ISBLANK(AD280), "", -3 + (AD280 -VLOOKUP(AH280,Anthro_Calc!C:P,4,FALSE)) / (VLOOKUP(AH280,Anthro_Calc!C:P,5,FALSE) - VLOOKUP(AH280,Anthro_Calc!C:P,4,FALSE)))</f>
        <v/>
      </c>
      <c r="AK280" s="72" t="str">
        <f>IF(ISBLANK(AD280), "", 3 + (AD280 -VLOOKUP(AH280,Anthro_Calc!C:P,10,FALSE)) / (VLOOKUP(AH280,Anthro_Calc!C:P,10,FALSE) - VLOOKUP(AH280,Anthro_Calc!C:P,9,FALSE)))</f>
        <v/>
      </c>
      <c r="AL280" s="120" t="str">
        <f t="shared" si="222"/>
        <v/>
      </c>
      <c r="AM280" s="117" t="str">
        <f t="shared" si="223"/>
        <v/>
      </c>
      <c r="AN280" s="104" t="str">
        <f t="shared" si="224"/>
        <v/>
      </c>
      <c r="AO280" s="76" t="str">
        <f t="shared" si="201"/>
        <v/>
      </c>
      <c r="AP280" s="77"/>
      <c r="AQ280" s="77" t="str">
        <f t="shared" si="225"/>
        <v/>
      </c>
      <c r="AR280" s="71"/>
      <c r="AS280" s="74"/>
      <c r="AT280" s="82"/>
      <c r="AU280" s="75" t="str">
        <f t="shared" si="202"/>
        <v/>
      </c>
      <c r="AV280" s="72">
        <f t="shared" si="226"/>
        <v>0</v>
      </c>
      <c r="AW280" s="72">
        <f t="shared" si="227"/>
        <v>0</v>
      </c>
      <c r="AX280" s="72" t="str">
        <f t="shared" si="228"/>
        <v>0</v>
      </c>
      <c r="AY280" s="72" t="str">
        <f>IF(ISBLANK(AT280), "", (POWER(AT280/VLOOKUP(AX280,Anthro_Calc!C:P,13,FALSE),VLOOKUP(AX280,Anthro_Calc!C:P,12,FALSE))-1) / (VLOOKUP(AX280,Anthro_Calc!C:P,14,FALSE)*VLOOKUP(AX280,Anthro_Calc!C:P,12,FALSE)))</f>
        <v/>
      </c>
      <c r="AZ280" s="72" t="str">
        <f>IF(ISBLANK(AT280), "", -3 + (AT280 -VLOOKUP(AX280,Anthro_Calc!C:P,4,FALSE)) / (VLOOKUP(AX280,Anthro_Calc!C:P,5,FALSE) - VLOOKUP(AX280,Anthro_Calc!C:P,4,FALSE)))</f>
        <v/>
      </c>
      <c r="BA280" s="72" t="str">
        <f>IF(ISBLANK(AT280), "", 3 + (AT280 -VLOOKUP(AX280,Anthro_Calc!C:P,10,FALSE)) / (VLOOKUP(AX280,Anthro_Calc!C:P,10,FALSE) - VLOOKUP(AX280,Anthro_Calc!C:P,9,FALSE)))</f>
        <v/>
      </c>
      <c r="BB280" s="120" t="str">
        <f t="shared" si="229"/>
        <v/>
      </c>
      <c r="BC280" s="117" t="str">
        <f t="shared" si="230"/>
        <v/>
      </c>
      <c r="BD280" s="104" t="str">
        <f t="shared" si="203"/>
        <v/>
      </c>
      <c r="BE280" s="76" t="str">
        <f t="shared" si="204"/>
        <v/>
      </c>
      <c r="BF280" s="73" t="str">
        <f t="shared" si="231"/>
        <v/>
      </c>
      <c r="BG280" s="73" t="str">
        <f t="shared" si="205"/>
        <v/>
      </c>
      <c r="BH280" s="77"/>
      <c r="BI280" s="133"/>
      <c r="BJ280" s="71"/>
      <c r="BK280" s="74"/>
      <c r="BL280" s="78"/>
      <c r="BM280" s="75" t="str">
        <f t="shared" si="206"/>
        <v/>
      </c>
      <c r="BN280" s="72">
        <f t="shared" si="232"/>
        <v>0</v>
      </c>
      <c r="BO280" s="72">
        <f t="shared" si="249"/>
        <v>0</v>
      </c>
      <c r="BP280" s="72" t="str">
        <f t="shared" si="233"/>
        <v>0</v>
      </c>
      <c r="BQ280" s="72" t="str">
        <f>IF(ISBLANK(BL280), "", (POWER(BL280/VLOOKUP(BP280,Anthro_Calc!C:P,13,FALSE),VLOOKUP(BP280,Anthro_Calc!C:P,12,FALSE))-1) / (VLOOKUP(BP280,Anthro_Calc!C:P,14,FALSE)*VLOOKUP(BP280,Anthro_Calc!C:P,12,FALSE)))</f>
        <v/>
      </c>
      <c r="BR280" s="72" t="str">
        <f>IF(ISBLANK(BL280), "", -3 + (BL280 -VLOOKUP(BP280,Anthro_Calc!C:P,4,FALSE)) / (VLOOKUP(BP280,Anthro_Calc!C:P,5,FALSE) - VLOOKUP(BP280,Anthro_Calc!C:P,4,FALSE)))</f>
        <v/>
      </c>
      <c r="BS280" s="72" t="str">
        <f>IF(ISBLANK(BL280), "", 3 + (BL280 -VLOOKUP(BP280,Anthro_Calc!C:P,10,FALSE)) / (VLOOKUP(BP280,Anthro_Calc!C:P,10,FALSE) - VLOOKUP(BP280,Anthro_Calc!C:P,9,FALSE)))</f>
        <v/>
      </c>
      <c r="BT280" s="120" t="str">
        <f t="shared" si="234"/>
        <v/>
      </c>
      <c r="BU280" s="117" t="str">
        <f t="shared" si="235"/>
        <v/>
      </c>
      <c r="BV280" s="104" t="str">
        <f t="shared" si="236"/>
        <v/>
      </c>
      <c r="BW280" s="73" t="str">
        <f t="shared" si="207"/>
        <v/>
      </c>
      <c r="BX280" s="77"/>
      <c r="BY280" s="73" t="str">
        <f>IF(ISBLANK(BL280), "", VLOOKUP(Z280&amp;" "&amp;BV280&amp;" "&amp;BW280,Graduation_Criteria!$D$2:$E$34,2,FALSE))</f>
        <v/>
      </c>
      <c r="BZ280" s="73" t="str">
        <f t="shared" si="208"/>
        <v/>
      </c>
      <c r="CA280" s="71"/>
      <c r="CB280" s="74"/>
      <c r="CC280" s="74"/>
      <c r="CD280" s="115" t="str">
        <f t="shared" si="209"/>
        <v/>
      </c>
      <c r="CE280" s="79">
        <f t="shared" si="237"/>
        <v>0</v>
      </c>
      <c r="CF280" s="79">
        <f t="shared" si="238"/>
        <v>0</v>
      </c>
      <c r="CG280" s="79" t="str">
        <f t="shared" si="239"/>
        <v>0</v>
      </c>
      <c r="CH280" s="79" t="str">
        <f>IF(ISBLANK(CC280), "", (POWER(CC280/VLOOKUP(CG280,Anthro_Calc!C:P,13,FALSE),VLOOKUP(CG280,Anthro_Calc!C:P,12,FALSE))-1) / (VLOOKUP(CG280,Anthro_Calc!C:P,14,FALSE)*VLOOKUP(CG280,Anthro_Calc!C:P,12,FALSE)))</f>
        <v/>
      </c>
      <c r="CI280" s="79" t="str">
        <f>IF(ISBLANK(CC280), "", -3 + (CC280 -VLOOKUP(CG280,Anthro_Calc!C:P,4,FALSE)) / (VLOOKUP(CG280,Anthro_Calc!C:P,5,FALSE) - VLOOKUP(CG280,Anthro_Calc!C:P,4,FALSE)))</f>
        <v/>
      </c>
      <c r="CJ280" s="79" t="str">
        <f>IF(ISBLANK(CC280), "", 3 + (CC280 -VLOOKUP(CG280,Anthro_Calc!C:P,10,FALSE)) / (VLOOKUP(CG280,Anthro_Calc!C:P,10,FALSE) - VLOOKUP(CG280,Anthro_Calc!C:P,9,FALSE)))</f>
        <v/>
      </c>
      <c r="CK280" s="129" t="str">
        <f t="shared" si="240"/>
        <v/>
      </c>
      <c r="CL280" s="117" t="str">
        <f t="shared" si="241"/>
        <v/>
      </c>
      <c r="CM280" s="104" t="str">
        <f t="shared" si="242"/>
        <v/>
      </c>
      <c r="CN280" s="77"/>
      <c r="CO280" s="71"/>
      <c r="CP280" s="74"/>
      <c r="CQ280" s="74"/>
      <c r="CR280" s="118" t="str">
        <f t="shared" si="210"/>
        <v/>
      </c>
      <c r="CS280" s="119">
        <f t="shared" si="243"/>
        <v>0</v>
      </c>
      <c r="CT280" s="119">
        <f t="shared" si="244"/>
        <v>0</v>
      </c>
      <c r="CU280" s="119" t="str">
        <f t="shared" si="245"/>
        <v>0</v>
      </c>
      <c r="CV280" s="119" t="str">
        <f>IF(ISBLANK(CQ280), "", (POWER(CQ280/VLOOKUP(CU280,Anthro_Calc!C:P,13,FALSE),VLOOKUP(CU280,Anthro_Calc!C:P,12,FALSE))-1) / (VLOOKUP(CU280,Anthro_Calc!C:P,14,FALSE)*VLOOKUP(CU280,Anthro_Calc!C:P,12,FALSE)))</f>
        <v/>
      </c>
      <c r="CW280" s="119" t="str">
        <f>IF(ISBLANK(CQ280), "", -3 + (CQ280 -VLOOKUP(CU280,Anthro_Calc!C:P,4,FALSE)) / (VLOOKUP(CU280,Anthro_Calc!C:P,5,FALSE) - VLOOKUP(CU280,Anthro_Calc!C:P,4,FALSE)))</f>
        <v/>
      </c>
      <c r="CX280" s="119" t="str">
        <f>IF(ISBLANK(CQ280), "", 3 + (CQ280 -VLOOKUP(CU280,Anthro_Calc!C:P,10,FALSE)) / (VLOOKUP(CU280,Anthro_Calc!C:P,10,FALSE) - VLOOKUP(CU280,Anthro_Calc!C:P,9,FALSE)))</f>
        <v/>
      </c>
      <c r="CY280" s="128" t="str">
        <f t="shared" si="246"/>
        <v/>
      </c>
      <c r="CZ280" s="117" t="str">
        <f t="shared" si="247"/>
        <v/>
      </c>
      <c r="DA280" s="104" t="str">
        <f t="shared" si="248"/>
        <v/>
      </c>
      <c r="DB280" s="135"/>
    </row>
    <row r="281" spans="1:106" s="80" customFormat="1" ht="15" customHeight="1">
      <c r="A281" s="134">
        <f t="shared" si="200"/>
        <v>277</v>
      </c>
      <c r="B281" s="66"/>
      <c r="C281" s="66"/>
      <c r="D281" s="66"/>
      <c r="E281" s="66"/>
      <c r="F281" s="66"/>
      <c r="G281" s="66"/>
      <c r="H281" s="66"/>
      <c r="I281" s="66"/>
      <c r="J281" s="66"/>
      <c r="K281" s="66"/>
      <c r="L281" s="66"/>
      <c r="M281" s="71"/>
      <c r="N281" s="69" t="str">
        <f t="shared" ca="1" si="211"/>
        <v/>
      </c>
      <c r="O281" s="70"/>
      <c r="P281" s="70"/>
      <c r="Q281" s="71"/>
      <c r="R281" s="82"/>
      <c r="S281" s="72" t="str">
        <f t="shared" si="212"/>
        <v/>
      </c>
      <c r="T281" s="72" t="str">
        <f t="shared" si="213"/>
        <v/>
      </c>
      <c r="U281" s="72" t="str">
        <f t="shared" si="214"/>
        <v/>
      </c>
      <c r="V281" s="72" t="str">
        <f>IF(ISBLANK(R281), "", (POWER(R281/VLOOKUP(U281,Anthro_Calc!C:P,13,FALSE),VLOOKUP(U281,Anthro_Calc!C:P,12,FALSE))-1) / (VLOOKUP(U281,Anthro_Calc!C:P,14,FALSE)*VLOOKUP(U281,Anthro_Calc!C:P,12,FALSE)))</f>
        <v/>
      </c>
      <c r="W281" s="72" t="str">
        <f>IF(ISBLANK(R281), "", -3 + (R281 -VLOOKUP(U281,Anthro_Calc!C:P,4,FALSE)) / (VLOOKUP(U281,Anthro_Calc!C:P,5,FALSE) - VLOOKUP(U281,Anthro_Calc!C:P,4,FALSE)))</f>
        <v/>
      </c>
      <c r="X281" s="72" t="str">
        <f>IF(ISBLANK(R281), "", 3 + (R281 -VLOOKUP(U281,Anthro_Calc!C:P,10,FALSE)) / (VLOOKUP(U281,Anthro_Calc!C:P,10,FALSE) - VLOOKUP(U281,Anthro_Calc!C:P,9,FALSE)))</f>
        <v/>
      </c>
      <c r="Y281" s="120" t="str">
        <f t="shared" si="215"/>
        <v/>
      </c>
      <c r="Z281" s="117" t="str">
        <f t="shared" si="216"/>
        <v/>
      </c>
      <c r="AA281" s="104" t="str">
        <f t="shared" si="217"/>
        <v/>
      </c>
      <c r="AB281" s="71"/>
      <c r="AC281" s="74"/>
      <c r="AD281" s="78"/>
      <c r="AE281" s="75" t="str">
        <f t="shared" si="218"/>
        <v/>
      </c>
      <c r="AF281" s="72">
        <f t="shared" si="219"/>
        <v>0</v>
      </c>
      <c r="AG281" s="72">
        <f t="shared" si="220"/>
        <v>0</v>
      </c>
      <c r="AH281" s="72" t="str">
        <f t="shared" si="221"/>
        <v>0</v>
      </c>
      <c r="AI281" s="72" t="str">
        <f>IF(ISBLANK(AD281), "", (POWER(AD281/VLOOKUP(AH281,Anthro_Calc!C:P,13,FALSE),VLOOKUP(AH281,Anthro_Calc!C:P,12,FALSE))-1) / (VLOOKUP(AH281,Anthro_Calc!C:P,14,FALSE)*VLOOKUP(AH281,Anthro_Calc!C:P,12,FALSE)))</f>
        <v/>
      </c>
      <c r="AJ281" s="72" t="str">
        <f>IF(ISBLANK(AD281), "", -3 + (AD281 -VLOOKUP(AH281,Anthro_Calc!C:P,4,FALSE)) / (VLOOKUP(AH281,Anthro_Calc!C:P,5,FALSE) - VLOOKUP(AH281,Anthro_Calc!C:P,4,FALSE)))</f>
        <v/>
      </c>
      <c r="AK281" s="72" t="str">
        <f>IF(ISBLANK(AD281), "", 3 + (AD281 -VLOOKUP(AH281,Anthro_Calc!C:P,10,FALSE)) / (VLOOKUP(AH281,Anthro_Calc!C:P,10,FALSE) - VLOOKUP(AH281,Anthro_Calc!C:P,9,FALSE)))</f>
        <v/>
      </c>
      <c r="AL281" s="120" t="str">
        <f t="shared" si="222"/>
        <v/>
      </c>
      <c r="AM281" s="117" t="str">
        <f t="shared" si="223"/>
        <v/>
      </c>
      <c r="AN281" s="104" t="str">
        <f t="shared" si="224"/>
        <v/>
      </c>
      <c r="AO281" s="76" t="str">
        <f t="shared" si="201"/>
        <v/>
      </c>
      <c r="AP281" s="77"/>
      <c r="AQ281" s="77" t="str">
        <f t="shared" si="225"/>
        <v/>
      </c>
      <c r="AR281" s="71"/>
      <c r="AS281" s="74"/>
      <c r="AT281" s="82"/>
      <c r="AU281" s="75" t="str">
        <f t="shared" si="202"/>
        <v/>
      </c>
      <c r="AV281" s="72">
        <f t="shared" si="226"/>
        <v>0</v>
      </c>
      <c r="AW281" s="72">
        <f t="shared" si="227"/>
        <v>0</v>
      </c>
      <c r="AX281" s="72" t="str">
        <f t="shared" si="228"/>
        <v>0</v>
      </c>
      <c r="AY281" s="72" t="str">
        <f>IF(ISBLANK(AT281), "", (POWER(AT281/VLOOKUP(AX281,Anthro_Calc!C:P,13,FALSE),VLOOKUP(AX281,Anthro_Calc!C:P,12,FALSE))-1) / (VLOOKUP(AX281,Anthro_Calc!C:P,14,FALSE)*VLOOKUP(AX281,Anthro_Calc!C:P,12,FALSE)))</f>
        <v/>
      </c>
      <c r="AZ281" s="72" t="str">
        <f>IF(ISBLANK(AT281), "", -3 + (AT281 -VLOOKUP(AX281,Anthro_Calc!C:P,4,FALSE)) / (VLOOKUP(AX281,Anthro_Calc!C:P,5,FALSE) - VLOOKUP(AX281,Anthro_Calc!C:P,4,FALSE)))</f>
        <v/>
      </c>
      <c r="BA281" s="72" t="str">
        <f>IF(ISBLANK(AT281), "", 3 + (AT281 -VLOOKUP(AX281,Anthro_Calc!C:P,10,FALSE)) / (VLOOKUP(AX281,Anthro_Calc!C:P,10,FALSE) - VLOOKUP(AX281,Anthro_Calc!C:P,9,FALSE)))</f>
        <v/>
      </c>
      <c r="BB281" s="120" t="str">
        <f t="shared" si="229"/>
        <v/>
      </c>
      <c r="BC281" s="117" t="str">
        <f t="shared" si="230"/>
        <v/>
      </c>
      <c r="BD281" s="104" t="str">
        <f t="shared" si="203"/>
        <v/>
      </c>
      <c r="BE281" s="76" t="str">
        <f t="shared" si="204"/>
        <v/>
      </c>
      <c r="BF281" s="73" t="str">
        <f t="shared" si="231"/>
        <v/>
      </c>
      <c r="BG281" s="73" t="str">
        <f t="shared" si="205"/>
        <v/>
      </c>
      <c r="BH281" s="77"/>
      <c r="BI281" s="133"/>
      <c r="BJ281" s="71"/>
      <c r="BK281" s="74"/>
      <c r="BL281" s="78"/>
      <c r="BM281" s="75" t="str">
        <f t="shared" si="206"/>
        <v/>
      </c>
      <c r="BN281" s="72">
        <f t="shared" si="232"/>
        <v>0</v>
      </c>
      <c r="BO281" s="72">
        <f t="shared" si="249"/>
        <v>0</v>
      </c>
      <c r="BP281" s="72" t="str">
        <f t="shared" si="233"/>
        <v>0</v>
      </c>
      <c r="BQ281" s="72" t="str">
        <f>IF(ISBLANK(BL281), "", (POWER(BL281/VLOOKUP(BP281,Anthro_Calc!C:P,13,FALSE),VLOOKUP(BP281,Anthro_Calc!C:P,12,FALSE))-1) / (VLOOKUP(BP281,Anthro_Calc!C:P,14,FALSE)*VLOOKUP(BP281,Anthro_Calc!C:P,12,FALSE)))</f>
        <v/>
      </c>
      <c r="BR281" s="72" t="str">
        <f>IF(ISBLANK(BL281), "", -3 + (BL281 -VLOOKUP(BP281,Anthro_Calc!C:P,4,FALSE)) / (VLOOKUP(BP281,Anthro_Calc!C:P,5,FALSE) - VLOOKUP(BP281,Anthro_Calc!C:P,4,FALSE)))</f>
        <v/>
      </c>
      <c r="BS281" s="72" t="str">
        <f>IF(ISBLANK(BL281), "", 3 + (BL281 -VLOOKUP(BP281,Anthro_Calc!C:P,10,FALSE)) / (VLOOKUP(BP281,Anthro_Calc!C:P,10,FALSE) - VLOOKUP(BP281,Anthro_Calc!C:P,9,FALSE)))</f>
        <v/>
      </c>
      <c r="BT281" s="120" t="str">
        <f t="shared" si="234"/>
        <v/>
      </c>
      <c r="BU281" s="117" t="str">
        <f t="shared" si="235"/>
        <v/>
      </c>
      <c r="BV281" s="104" t="str">
        <f t="shared" si="236"/>
        <v/>
      </c>
      <c r="BW281" s="73" t="str">
        <f t="shared" si="207"/>
        <v/>
      </c>
      <c r="BX281" s="77"/>
      <c r="BY281" s="73" t="str">
        <f>IF(ISBLANK(BL281), "", VLOOKUP(Z281&amp;" "&amp;BV281&amp;" "&amp;BW281,Graduation_Criteria!$D$2:$E$34,2,FALSE))</f>
        <v/>
      </c>
      <c r="BZ281" s="73" t="str">
        <f t="shared" si="208"/>
        <v/>
      </c>
      <c r="CA281" s="71"/>
      <c r="CB281" s="74"/>
      <c r="CC281" s="74"/>
      <c r="CD281" s="115" t="str">
        <f t="shared" si="209"/>
        <v/>
      </c>
      <c r="CE281" s="79">
        <f t="shared" si="237"/>
        <v>0</v>
      </c>
      <c r="CF281" s="79">
        <f t="shared" si="238"/>
        <v>0</v>
      </c>
      <c r="CG281" s="79" t="str">
        <f t="shared" si="239"/>
        <v>0</v>
      </c>
      <c r="CH281" s="79" t="str">
        <f>IF(ISBLANK(CC281), "", (POWER(CC281/VLOOKUP(CG281,Anthro_Calc!C:P,13,FALSE),VLOOKUP(CG281,Anthro_Calc!C:P,12,FALSE))-1) / (VLOOKUP(CG281,Anthro_Calc!C:P,14,FALSE)*VLOOKUP(CG281,Anthro_Calc!C:P,12,FALSE)))</f>
        <v/>
      </c>
      <c r="CI281" s="79" t="str">
        <f>IF(ISBLANK(CC281), "", -3 + (CC281 -VLOOKUP(CG281,Anthro_Calc!C:P,4,FALSE)) / (VLOOKUP(CG281,Anthro_Calc!C:P,5,FALSE) - VLOOKUP(CG281,Anthro_Calc!C:P,4,FALSE)))</f>
        <v/>
      </c>
      <c r="CJ281" s="79" t="str">
        <f>IF(ISBLANK(CC281), "", 3 + (CC281 -VLOOKUP(CG281,Anthro_Calc!C:P,10,FALSE)) / (VLOOKUP(CG281,Anthro_Calc!C:P,10,FALSE) - VLOOKUP(CG281,Anthro_Calc!C:P,9,FALSE)))</f>
        <v/>
      </c>
      <c r="CK281" s="129" t="str">
        <f t="shared" si="240"/>
        <v/>
      </c>
      <c r="CL281" s="117" t="str">
        <f t="shared" si="241"/>
        <v/>
      </c>
      <c r="CM281" s="104" t="str">
        <f t="shared" si="242"/>
        <v/>
      </c>
      <c r="CN281" s="77"/>
      <c r="CO281" s="71"/>
      <c r="CP281" s="74"/>
      <c r="CQ281" s="74"/>
      <c r="CR281" s="118" t="str">
        <f t="shared" si="210"/>
        <v/>
      </c>
      <c r="CS281" s="119">
        <f t="shared" si="243"/>
        <v>0</v>
      </c>
      <c r="CT281" s="119">
        <f t="shared" si="244"/>
        <v>0</v>
      </c>
      <c r="CU281" s="119" t="str">
        <f t="shared" si="245"/>
        <v>0</v>
      </c>
      <c r="CV281" s="119" t="str">
        <f>IF(ISBLANK(CQ281), "", (POWER(CQ281/VLOOKUP(CU281,Anthro_Calc!C:P,13,FALSE),VLOOKUP(CU281,Anthro_Calc!C:P,12,FALSE))-1) / (VLOOKUP(CU281,Anthro_Calc!C:P,14,FALSE)*VLOOKUP(CU281,Anthro_Calc!C:P,12,FALSE)))</f>
        <v/>
      </c>
      <c r="CW281" s="119" t="str">
        <f>IF(ISBLANK(CQ281), "", -3 + (CQ281 -VLOOKUP(CU281,Anthro_Calc!C:P,4,FALSE)) / (VLOOKUP(CU281,Anthro_Calc!C:P,5,FALSE) - VLOOKUP(CU281,Anthro_Calc!C:P,4,FALSE)))</f>
        <v/>
      </c>
      <c r="CX281" s="119" t="str">
        <f>IF(ISBLANK(CQ281), "", 3 + (CQ281 -VLOOKUP(CU281,Anthro_Calc!C:P,10,FALSE)) / (VLOOKUP(CU281,Anthro_Calc!C:P,10,FALSE) - VLOOKUP(CU281,Anthro_Calc!C:P,9,FALSE)))</f>
        <v/>
      </c>
      <c r="CY281" s="128" t="str">
        <f t="shared" si="246"/>
        <v/>
      </c>
      <c r="CZ281" s="117" t="str">
        <f t="shared" si="247"/>
        <v/>
      </c>
      <c r="DA281" s="104" t="str">
        <f t="shared" si="248"/>
        <v/>
      </c>
      <c r="DB281" s="135"/>
    </row>
    <row r="282" spans="1:106" s="80" customFormat="1" ht="15" customHeight="1">
      <c r="A282" s="134">
        <f t="shared" si="200"/>
        <v>278</v>
      </c>
      <c r="B282" s="66"/>
      <c r="C282" s="66"/>
      <c r="D282" s="66"/>
      <c r="E282" s="66"/>
      <c r="F282" s="66"/>
      <c r="G282" s="66"/>
      <c r="H282" s="66"/>
      <c r="I282" s="66"/>
      <c r="J282" s="66"/>
      <c r="K282" s="66"/>
      <c r="L282" s="66"/>
      <c r="M282" s="71"/>
      <c r="N282" s="69" t="str">
        <f t="shared" ca="1" si="211"/>
        <v/>
      </c>
      <c r="O282" s="70"/>
      <c r="P282" s="70"/>
      <c r="Q282" s="71"/>
      <c r="R282" s="82"/>
      <c r="S282" s="72" t="str">
        <f t="shared" si="212"/>
        <v/>
      </c>
      <c r="T282" s="72" t="str">
        <f t="shared" si="213"/>
        <v/>
      </c>
      <c r="U282" s="72" t="str">
        <f t="shared" si="214"/>
        <v/>
      </c>
      <c r="V282" s="72" t="str">
        <f>IF(ISBLANK(R282), "", (POWER(R282/VLOOKUP(U282,Anthro_Calc!C:P,13,FALSE),VLOOKUP(U282,Anthro_Calc!C:P,12,FALSE))-1) / (VLOOKUP(U282,Anthro_Calc!C:P,14,FALSE)*VLOOKUP(U282,Anthro_Calc!C:P,12,FALSE)))</f>
        <v/>
      </c>
      <c r="W282" s="72" t="str">
        <f>IF(ISBLANK(R282), "", -3 + (R282 -VLOOKUP(U282,Anthro_Calc!C:P,4,FALSE)) / (VLOOKUP(U282,Anthro_Calc!C:P,5,FALSE) - VLOOKUP(U282,Anthro_Calc!C:P,4,FALSE)))</f>
        <v/>
      </c>
      <c r="X282" s="72" t="str">
        <f>IF(ISBLANK(R282), "", 3 + (R282 -VLOOKUP(U282,Anthro_Calc!C:P,10,FALSE)) / (VLOOKUP(U282,Anthro_Calc!C:P,10,FALSE) - VLOOKUP(U282,Anthro_Calc!C:P,9,FALSE)))</f>
        <v/>
      </c>
      <c r="Y282" s="120" t="str">
        <f t="shared" si="215"/>
        <v/>
      </c>
      <c r="Z282" s="117" t="str">
        <f t="shared" si="216"/>
        <v/>
      </c>
      <c r="AA282" s="104" t="str">
        <f t="shared" si="217"/>
        <v/>
      </c>
      <c r="AB282" s="71"/>
      <c r="AC282" s="74"/>
      <c r="AD282" s="78"/>
      <c r="AE282" s="75" t="str">
        <f t="shared" si="218"/>
        <v/>
      </c>
      <c r="AF282" s="72">
        <f t="shared" si="219"/>
        <v>0</v>
      </c>
      <c r="AG282" s="72">
        <f t="shared" si="220"/>
        <v>0</v>
      </c>
      <c r="AH282" s="72" t="str">
        <f t="shared" si="221"/>
        <v>0</v>
      </c>
      <c r="AI282" s="72" t="str">
        <f>IF(ISBLANK(AD282), "", (POWER(AD282/VLOOKUP(AH282,Anthro_Calc!C:P,13,FALSE),VLOOKUP(AH282,Anthro_Calc!C:P,12,FALSE))-1) / (VLOOKUP(AH282,Anthro_Calc!C:P,14,FALSE)*VLOOKUP(AH282,Anthro_Calc!C:P,12,FALSE)))</f>
        <v/>
      </c>
      <c r="AJ282" s="72" t="str">
        <f>IF(ISBLANK(AD282), "", -3 + (AD282 -VLOOKUP(AH282,Anthro_Calc!C:P,4,FALSE)) / (VLOOKUP(AH282,Anthro_Calc!C:P,5,FALSE) - VLOOKUP(AH282,Anthro_Calc!C:P,4,FALSE)))</f>
        <v/>
      </c>
      <c r="AK282" s="72" t="str">
        <f>IF(ISBLANK(AD282), "", 3 + (AD282 -VLOOKUP(AH282,Anthro_Calc!C:P,10,FALSE)) / (VLOOKUP(AH282,Anthro_Calc!C:P,10,FALSE) - VLOOKUP(AH282,Anthro_Calc!C:P,9,FALSE)))</f>
        <v/>
      </c>
      <c r="AL282" s="120" t="str">
        <f t="shared" si="222"/>
        <v/>
      </c>
      <c r="AM282" s="117" t="str">
        <f t="shared" si="223"/>
        <v/>
      </c>
      <c r="AN282" s="104" t="str">
        <f t="shared" si="224"/>
        <v/>
      </c>
      <c r="AO282" s="76" t="str">
        <f t="shared" si="201"/>
        <v/>
      </c>
      <c r="AP282" s="77"/>
      <c r="AQ282" s="77" t="str">
        <f t="shared" si="225"/>
        <v/>
      </c>
      <c r="AR282" s="71"/>
      <c r="AS282" s="74"/>
      <c r="AT282" s="82"/>
      <c r="AU282" s="75" t="str">
        <f t="shared" si="202"/>
        <v/>
      </c>
      <c r="AV282" s="72">
        <f t="shared" si="226"/>
        <v>0</v>
      </c>
      <c r="AW282" s="72">
        <f t="shared" si="227"/>
        <v>0</v>
      </c>
      <c r="AX282" s="72" t="str">
        <f t="shared" si="228"/>
        <v>0</v>
      </c>
      <c r="AY282" s="72" t="str">
        <f>IF(ISBLANK(AT282), "", (POWER(AT282/VLOOKUP(AX282,Anthro_Calc!C:P,13,FALSE),VLOOKUP(AX282,Anthro_Calc!C:P,12,FALSE))-1) / (VLOOKUP(AX282,Anthro_Calc!C:P,14,FALSE)*VLOOKUP(AX282,Anthro_Calc!C:P,12,FALSE)))</f>
        <v/>
      </c>
      <c r="AZ282" s="72" t="str">
        <f>IF(ISBLANK(AT282), "", -3 + (AT282 -VLOOKUP(AX282,Anthro_Calc!C:P,4,FALSE)) / (VLOOKUP(AX282,Anthro_Calc!C:P,5,FALSE) - VLOOKUP(AX282,Anthro_Calc!C:P,4,FALSE)))</f>
        <v/>
      </c>
      <c r="BA282" s="72" t="str">
        <f>IF(ISBLANK(AT282), "", 3 + (AT282 -VLOOKUP(AX282,Anthro_Calc!C:P,10,FALSE)) / (VLOOKUP(AX282,Anthro_Calc!C:P,10,FALSE) - VLOOKUP(AX282,Anthro_Calc!C:P,9,FALSE)))</f>
        <v/>
      </c>
      <c r="BB282" s="120" t="str">
        <f t="shared" si="229"/>
        <v/>
      </c>
      <c r="BC282" s="117" t="str">
        <f t="shared" si="230"/>
        <v/>
      </c>
      <c r="BD282" s="104" t="str">
        <f t="shared" si="203"/>
        <v/>
      </c>
      <c r="BE282" s="76" t="str">
        <f t="shared" si="204"/>
        <v/>
      </c>
      <c r="BF282" s="73" t="str">
        <f t="shared" si="231"/>
        <v/>
      </c>
      <c r="BG282" s="73" t="str">
        <f t="shared" si="205"/>
        <v/>
      </c>
      <c r="BH282" s="77"/>
      <c r="BI282" s="133"/>
      <c r="BJ282" s="71"/>
      <c r="BK282" s="74"/>
      <c r="BL282" s="78"/>
      <c r="BM282" s="75" t="str">
        <f t="shared" si="206"/>
        <v/>
      </c>
      <c r="BN282" s="72">
        <f t="shared" si="232"/>
        <v>0</v>
      </c>
      <c r="BO282" s="72">
        <f t="shared" si="249"/>
        <v>0</v>
      </c>
      <c r="BP282" s="72" t="str">
        <f t="shared" si="233"/>
        <v>0</v>
      </c>
      <c r="BQ282" s="72" t="str">
        <f>IF(ISBLANK(BL282), "", (POWER(BL282/VLOOKUP(BP282,Anthro_Calc!C:P,13,FALSE),VLOOKUP(BP282,Anthro_Calc!C:P,12,FALSE))-1) / (VLOOKUP(BP282,Anthro_Calc!C:P,14,FALSE)*VLOOKUP(BP282,Anthro_Calc!C:P,12,FALSE)))</f>
        <v/>
      </c>
      <c r="BR282" s="72" t="str">
        <f>IF(ISBLANK(BL282), "", -3 + (BL282 -VLOOKUP(BP282,Anthro_Calc!C:P,4,FALSE)) / (VLOOKUP(BP282,Anthro_Calc!C:P,5,FALSE) - VLOOKUP(BP282,Anthro_Calc!C:P,4,FALSE)))</f>
        <v/>
      </c>
      <c r="BS282" s="72" t="str">
        <f>IF(ISBLANK(BL282), "", 3 + (BL282 -VLOOKUP(BP282,Anthro_Calc!C:P,10,FALSE)) / (VLOOKUP(BP282,Anthro_Calc!C:P,10,FALSE) - VLOOKUP(BP282,Anthro_Calc!C:P,9,FALSE)))</f>
        <v/>
      </c>
      <c r="BT282" s="120" t="str">
        <f t="shared" si="234"/>
        <v/>
      </c>
      <c r="BU282" s="117" t="str">
        <f t="shared" si="235"/>
        <v/>
      </c>
      <c r="BV282" s="104" t="str">
        <f t="shared" si="236"/>
        <v/>
      </c>
      <c r="BW282" s="73" t="str">
        <f t="shared" si="207"/>
        <v/>
      </c>
      <c r="BX282" s="77"/>
      <c r="BY282" s="73" t="str">
        <f>IF(ISBLANK(BL282), "", VLOOKUP(Z282&amp;" "&amp;BV282&amp;" "&amp;BW282,Graduation_Criteria!$D$2:$E$34,2,FALSE))</f>
        <v/>
      </c>
      <c r="BZ282" s="73" t="str">
        <f t="shared" si="208"/>
        <v/>
      </c>
      <c r="CA282" s="71"/>
      <c r="CB282" s="74"/>
      <c r="CC282" s="74"/>
      <c r="CD282" s="115" t="str">
        <f t="shared" si="209"/>
        <v/>
      </c>
      <c r="CE282" s="79">
        <f t="shared" si="237"/>
        <v>0</v>
      </c>
      <c r="CF282" s="79">
        <f t="shared" si="238"/>
        <v>0</v>
      </c>
      <c r="CG282" s="79" t="str">
        <f t="shared" si="239"/>
        <v>0</v>
      </c>
      <c r="CH282" s="79" t="str">
        <f>IF(ISBLANK(CC282), "", (POWER(CC282/VLOOKUP(CG282,Anthro_Calc!C:P,13,FALSE),VLOOKUP(CG282,Anthro_Calc!C:P,12,FALSE))-1) / (VLOOKUP(CG282,Anthro_Calc!C:P,14,FALSE)*VLOOKUP(CG282,Anthro_Calc!C:P,12,FALSE)))</f>
        <v/>
      </c>
      <c r="CI282" s="79" t="str">
        <f>IF(ISBLANK(CC282), "", -3 + (CC282 -VLOOKUP(CG282,Anthro_Calc!C:P,4,FALSE)) / (VLOOKUP(CG282,Anthro_Calc!C:P,5,FALSE) - VLOOKUP(CG282,Anthro_Calc!C:P,4,FALSE)))</f>
        <v/>
      </c>
      <c r="CJ282" s="79" t="str">
        <f>IF(ISBLANK(CC282), "", 3 + (CC282 -VLOOKUP(CG282,Anthro_Calc!C:P,10,FALSE)) / (VLOOKUP(CG282,Anthro_Calc!C:P,10,FALSE) - VLOOKUP(CG282,Anthro_Calc!C:P,9,FALSE)))</f>
        <v/>
      </c>
      <c r="CK282" s="129" t="str">
        <f t="shared" si="240"/>
        <v/>
      </c>
      <c r="CL282" s="117" t="str">
        <f t="shared" si="241"/>
        <v/>
      </c>
      <c r="CM282" s="104" t="str">
        <f t="shared" si="242"/>
        <v/>
      </c>
      <c r="CN282" s="77"/>
      <c r="CO282" s="71"/>
      <c r="CP282" s="74"/>
      <c r="CQ282" s="74"/>
      <c r="CR282" s="118" t="str">
        <f t="shared" si="210"/>
        <v/>
      </c>
      <c r="CS282" s="119">
        <f t="shared" si="243"/>
        <v>0</v>
      </c>
      <c r="CT282" s="119">
        <f t="shared" si="244"/>
        <v>0</v>
      </c>
      <c r="CU282" s="119" t="str">
        <f t="shared" si="245"/>
        <v>0</v>
      </c>
      <c r="CV282" s="119" t="str">
        <f>IF(ISBLANK(CQ282), "", (POWER(CQ282/VLOOKUP(CU282,Anthro_Calc!C:P,13,FALSE),VLOOKUP(CU282,Anthro_Calc!C:P,12,FALSE))-1) / (VLOOKUP(CU282,Anthro_Calc!C:P,14,FALSE)*VLOOKUP(CU282,Anthro_Calc!C:P,12,FALSE)))</f>
        <v/>
      </c>
      <c r="CW282" s="119" t="str">
        <f>IF(ISBLANK(CQ282), "", -3 + (CQ282 -VLOOKUP(CU282,Anthro_Calc!C:P,4,FALSE)) / (VLOOKUP(CU282,Anthro_Calc!C:P,5,FALSE) - VLOOKUP(CU282,Anthro_Calc!C:P,4,FALSE)))</f>
        <v/>
      </c>
      <c r="CX282" s="119" t="str">
        <f>IF(ISBLANK(CQ282), "", 3 + (CQ282 -VLOOKUP(CU282,Anthro_Calc!C:P,10,FALSE)) / (VLOOKUP(CU282,Anthro_Calc!C:P,10,FALSE) - VLOOKUP(CU282,Anthro_Calc!C:P,9,FALSE)))</f>
        <v/>
      </c>
      <c r="CY282" s="128" t="str">
        <f t="shared" si="246"/>
        <v/>
      </c>
      <c r="CZ282" s="117" t="str">
        <f t="shared" si="247"/>
        <v/>
      </c>
      <c r="DA282" s="104" t="str">
        <f t="shared" si="248"/>
        <v/>
      </c>
      <c r="DB282" s="135"/>
    </row>
    <row r="283" spans="1:106" s="80" customFormat="1" ht="15" customHeight="1">
      <c r="A283" s="134">
        <f t="shared" si="200"/>
        <v>279</v>
      </c>
      <c r="B283" s="66"/>
      <c r="C283" s="66"/>
      <c r="D283" s="66"/>
      <c r="E283" s="66"/>
      <c r="F283" s="66"/>
      <c r="G283" s="66"/>
      <c r="H283" s="66"/>
      <c r="I283" s="66"/>
      <c r="J283" s="66"/>
      <c r="K283" s="66"/>
      <c r="L283" s="66"/>
      <c r="M283" s="71"/>
      <c r="N283" s="69" t="str">
        <f t="shared" ca="1" si="211"/>
        <v/>
      </c>
      <c r="O283" s="70"/>
      <c r="P283" s="70"/>
      <c r="Q283" s="71"/>
      <c r="R283" s="82"/>
      <c r="S283" s="72" t="str">
        <f t="shared" si="212"/>
        <v/>
      </c>
      <c r="T283" s="72" t="str">
        <f t="shared" si="213"/>
        <v/>
      </c>
      <c r="U283" s="72" t="str">
        <f t="shared" si="214"/>
        <v/>
      </c>
      <c r="V283" s="72" t="str">
        <f>IF(ISBLANK(R283), "", (POWER(R283/VLOOKUP(U283,Anthro_Calc!C:P,13,FALSE),VLOOKUP(U283,Anthro_Calc!C:P,12,FALSE))-1) / (VLOOKUP(U283,Anthro_Calc!C:P,14,FALSE)*VLOOKUP(U283,Anthro_Calc!C:P,12,FALSE)))</f>
        <v/>
      </c>
      <c r="W283" s="72" t="str">
        <f>IF(ISBLANK(R283), "", -3 + (R283 -VLOOKUP(U283,Anthro_Calc!C:P,4,FALSE)) / (VLOOKUP(U283,Anthro_Calc!C:P,5,FALSE) - VLOOKUP(U283,Anthro_Calc!C:P,4,FALSE)))</f>
        <v/>
      </c>
      <c r="X283" s="72" t="str">
        <f>IF(ISBLANK(R283), "", 3 + (R283 -VLOOKUP(U283,Anthro_Calc!C:P,10,FALSE)) / (VLOOKUP(U283,Anthro_Calc!C:P,10,FALSE) - VLOOKUP(U283,Anthro_Calc!C:P,9,FALSE)))</f>
        <v/>
      </c>
      <c r="Y283" s="120" t="str">
        <f t="shared" si="215"/>
        <v/>
      </c>
      <c r="Z283" s="117" t="str">
        <f t="shared" si="216"/>
        <v/>
      </c>
      <c r="AA283" s="104" t="str">
        <f t="shared" si="217"/>
        <v/>
      </c>
      <c r="AB283" s="71"/>
      <c r="AC283" s="74"/>
      <c r="AD283" s="78"/>
      <c r="AE283" s="75" t="str">
        <f t="shared" si="218"/>
        <v/>
      </c>
      <c r="AF283" s="72">
        <f t="shared" si="219"/>
        <v>0</v>
      </c>
      <c r="AG283" s="72">
        <f t="shared" si="220"/>
        <v>0</v>
      </c>
      <c r="AH283" s="72" t="str">
        <f t="shared" si="221"/>
        <v>0</v>
      </c>
      <c r="AI283" s="72" t="str">
        <f>IF(ISBLANK(AD283), "", (POWER(AD283/VLOOKUP(AH283,Anthro_Calc!C:P,13,FALSE),VLOOKUP(AH283,Anthro_Calc!C:P,12,FALSE))-1) / (VLOOKUP(AH283,Anthro_Calc!C:P,14,FALSE)*VLOOKUP(AH283,Anthro_Calc!C:P,12,FALSE)))</f>
        <v/>
      </c>
      <c r="AJ283" s="72" t="str">
        <f>IF(ISBLANK(AD283), "", -3 + (AD283 -VLOOKUP(AH283,Anthro_Calc!C:P,4,FALSE)) / (VLOOKUP(AH283,Anthro_Calc!C:P,5,FALSE) - VLOOKUP(AH283,Anthro_Calc!C:P,4,FALSE)))</f>
        <v/>
      </c>
      <c r="AK283" s="72" t="str">
        <f>IF(ISBLANK(AD283), "", 3 + (AD283 -VLOOKUP(AH283,Anthro_Calc!C:P,10,FALSE)) / (VLOOKUP(AH283,Anthro_Calc!C:P,10,FALSE) - VLOOKUP(AH283,Anthro_Calc!C:P,9,FALSE)))</f>
        <v/>
      </c>
      <c r="AL283" s="120" t="str">
        <f t="shared" si="222"/>
        <v/>
      </c>
      <c r="AM283" s="117" t="str">
        <f t="shared" si="223"/>
        <v/>
      </c>
      <c r="AN283" s="104" t="str">
        <f t="shared" si="224"/>
        <v/>
      </c>
      <c r="AO283" s="76" t="str">
        <f t="shared" si="201"/>
        <v/>
      </c>
      <c r="AP283" s="77"/>
      <c r="AQ283" s="77" t="str">
        <f t="shared" si="225"/>
        <v/>
      </c>
      <c r="AR283" s="71"/>
      <c r="AS283" s="74"/>
      <c r="AT283" s="82"/>
      <c r="AU283" s="75" t="str">
        <f t="shared" si="202"/>
        <v/>
      </c>
      <c r="AV283" s="72">
        <f t="shared" si="226"/>
        <v>0</v>
      </c>
      <c r="AW283" s="72">
        <f t="shared" si="227"/>
        <v>0</v>
      </c>
      <c r="AX283" s="72" t="str">
        <f t="shared" si="228"/>
        <v>0</v>
      </c>
      <c r="AY283" s="72" t="str">
        <f>IF(ISBLANK(AT283), "", (POWER(AT283/VLOOKUP(AX283,Anthro_Calc!C:P,13,FALSE),VLOOKUP(AX283,Anthro_Calc!C:P,12,FALSE))-1) / (VLOOKUP(AX283,Anthro_Calc!C:P,14,FALSE)*VLOOKUP(AX283,Anthro_Calc!C:P,12,FALSE)))</f>
        <v/>
      </c>
      <c r="AZ283" s="72" t="str">
        <f>IF(ISBLANK(AT283), "", -3 + (AT283 -VLOOKUP(AX283,Anthro_Calc!C:P,4,FALSE)) / (VLOOKUP(AX283,Anthro_Calc!C:P,5,FALSE) - VLOOKUP(AX283,Anthro_Calc!C:P,4,FALSE)))</f>
        <v/>
      </c>
      <c r="BA283" s="72" t="str">
        <f>IF(ISBLANK(AT283), "", 3 + (AT283 -VLOOKUP(AX283,Anthro_Calc!C:P,10,FALSE)) / (VLOOKUP(AX283,Anthro_Calc!C:P,10,FALSE) - VLOOKUP(AX283,Anthro_Calc!C:P,9,FALSE)))</f>
        <v/>
      </c>
      <c r="BB283" s="120" t="str">
        <f t="shared" si="229"/>
        <v/>
      </c>
      <c r="BC283" s="117" t="str">
        <f t="shared" si="230"/>
        <v/>
      </c>
      <c r="BD283" s="104" t="str">
        <f t="shared" si="203"/>
        <v/>
      </c>
      <c r="BE283" s="76" t="str">
        <f t="shared" si="204"/>
        <v/>
      </c>
      <c r="BF283" s="73" t="str">
        <f t="shared" si="231"/>
        <v/>
      </c>
      <c r="BG283" s="73" t="str">
        <f t="shared" si="205"/>
        <v/>
      </c>
      <c r="BH283" s="77"/>
      <c r="BI283" s="133"/>
      <c r="BJ283" s="71"/>
      <c r="BK283" s="74"/>
      <c r="BL283" s="78"/>
      <c r="BM283" s="75" t="str">
        <f t="shared" si="206"/>
        <v/>
      </c>
      <c r="BN283" s="72">
        <f t="shared" si="232"/>
        <v>0</v>
      </c>
      <c r="BO283" s="72">
        <f t="shared" si="249"/>
        <v>0</v>
      </c>
      <c r="BP283" s="72" t="str">
        <f t="shared" si="233"/>
        <v>0</v>
      </c>
      <c r="BQ283" s="72" t="str">
        <f>IF(ISBLANK(BL283), "", (POWER(BL283/VLOOKUP(BP283,Anthro_Calc!C:P,13,FALSE),VLOOKUP(BP283,Anthro_Calc!C:P,12,FALSE))-1) / (VLOOKUP(BP283,Anthro_Calc!C:P,14,FALSE)*VLOOKUP(BP283,Anthro_Calc!C:P,12,FALSE)))</f>
        <v/>
      </c>
      <c r="BR283" s="72" t="str">
        <f>IF(ISBLANK(BL283), "", -3 + (BL283 -VLOOKUP(BP283,Anthro_Calc!C:P,4,FALSE)) / (VLOOKUP(BP283,Anthro_Calc!C:P,5,FALSE) - VLOOKUP(BP283,Anthro_Calc!C:P,4,FALSE)))</f>
        <v/>
      </c>
      <c r="BS283" s="72" t="str">
        <f>IF(ISBLANK(BL283), "", 3 + (BL283 -VLOOKUP(BP283,Anthro_Calc!C:P,10,FALSE)) / (VLOOKUP(BP283,Anthro_Calc!C:P,10,FALSE) - VLOOKUP(BP283,Anthro_Calc!C:P,9,FALSE)))</f>
        <v/>
      </c>
      <c r="BT283" s="120" t="str">
        <f t="shared" si="234"/>
        <v/>
      </c>
      <c r="BU283" s="117" t="str">
        <f t="shared" si="235"/>
        <v/>
      </c>
      <c r="BV283" s="104" t="str">
        <f t="shared" si="236"/>
        <v/>
      </c>
      <c r="BW283" s="73" t="str">
        <f t="shared" si="207"/>
        <v/>
      </c>
      <c r="BX283" s="77"/>
      <c r="BY283" s="73" t="str">
        <f>IF(ISBLANK(BL283), "", VLOOKUP(Z283&amp;" "&amp;BV283&amp;" "&amp;BW283,Graduation_Criteria!$D$2:$E$34,2,FALSE))</f>
        <v/>
      </c>
      <c r="BZ283" s="73" t="str">
        <f t="shared" si="208"/>
        <v/>
      </c>
      <c r="CA283" s="71"/>
      <c r="CB283" s="74"/>
      <c r="CC283" s="74"/>
      <c r="CD283" s="115" t="str">
        <f t="shared" si="209"/>
        <v/>
      </c>
      <c r="CE283" s="79">
        <f t="shared" si="237"/>
        <v>0</v>
      </c>
      <c r="CF283" s="79">
        <f t="shared" si="238"/>
        <v>0</v>
      </c>
      <c r="CG283" s="79" t="str">
        <f t="shared" si="239"/>
        <v>0</v>
      </c>
      <c r="CH283" s="79" t="str">
        <f>IF(ISBLANK(CC283), "", (POWER(CC283/VLOOKUP(CG283,Anthro_Calc!C:P,13,FALSE),VLOOKUP(CG283,Anthro_Calc!C:P,12,FALSE))-1) / (VLOOKUP(CG283,Anthro_Calc!C:P,14,FALSE)*VLOOKUP(CG283,Anthro_Calc!C:P,12,FALSE)))</f>
        <v/>
      </c>
      <c r="CI283" s="79" t="str">
        <f>IF(ISBLANK(CC283), "", -3 + (CC283 -VLOOKUP(CG283,Anthro_Calc!C:P,4,FALSE)) / (VLOOKUP(CG283,Anthro_Calc!C:P,5,FALSE) - VLOOKUP(CG283,Anthro_Calc!C:P,4,FALSE)))</f>
        <v/>
      </c>
      <c r="CJ283" s="79" t="str">
        <f>IF(ISBLANK(CC283), "", 3 + (CC283 -VLOOKUP(CG283,Anthro_Calc!C:P,10,FALSE)) / (VLOOKUP(CG283,Anthro_Calc!C:P,10,FALSE) - VLOOKUP(CG283,Anthro_Calc!C:P,9,FALSE)))</f>
        <v/>
      </c>
      <c r="CK283" s="129" t="str">
        <f t="shared" si="240"/>
        <v/>
      </c>
      <c r="CL283" s="117" t="str">
        <f t="shared" si="241"/>
        <v/>
      </c>
      <c r="CM283" s="104" t="str">
        <f t="shared" si="242"/>
        <v/>
      </c>
      <c r="CN283" s="77"/>
      <c r="CO283" s="71"/>
      <c r="CP283" s="74"/>
      <c r="CQ283" s="74"/>
      <c r="CR283" s="118" t="str">
        <f t="shared" si="210"/>
        <v/>
      </c>
      <c r="CS283" s="119">
        <f t="shared" si="243"/>
        <v>0</v>
      </c>
      <c r="CT283" s="119">
        <f t="shared" si="244"/>
        <v>0</v>
      </c>
      <c r="CU283" s="119" t="str">
        <f t="shared" si="245"/>
        <v>0</v>
      </c>
      <c r="CV283" s="119" t="str">
        <f>IF(ISBLANK(CQ283), "", (POWER(CQ283/VLOOKUP(CU283,Anthro_Calc!C:P,13,FALSE),VLOOKUP(CU283,Anthro_Calc!C:P,12,FALSE))-1) / (VLOOKUP(CU283,Anthro_Calc!C:P,14,FALSE)*VLOOKUP(CU283,Anthro_Calc!C:P,12,FALSE)))</f>
        <v/>
      </c>
      <c r="CW283" s="119" t="str">
        <f>IF(ISBLANK(CQ283), "", -3 + (CQ283 -VLOOKUP(CU283,Anthro_Calc!C:P,4,FALSE)) / (VLOOKUP(CU283,Anthro_Calc!C:P,5,FALSE) - VLOOKUP(CU283,Anthro_Calc!C:P,4,FALSE)))</f>
        <v/>
      </c>
      <c r="CX283" s="119" t="str">
        <f>IF(ISBLANK(CQ283), "", 3 + (CQ283 -VLOOKUP(CU283,Anthro_Calc!C:P,10,FALSE)) / (VLOOKUP(CU283,Anthro_Calc!C:P,10,FALSE) - VLOOKUP(CU283,Anthro_Calc!C:P,9,FALSE)))</f>
        <v/>
      </c>
      <c r="CY283" s="128" t="str">
        <f t="shared" si="246"/>
        <v/>
      </c>
      <c r="CZ283" s="117" t="str">
        <f t="shared" si="247"/>
        <v/>
      </c>
      <c r="DA283" s="104" t="str">
        <f t="shared" si="248"/>
        <v/>
      </c>
      <c r="DB283" s="135"/>
    </row>
    <row r="284" spans="1:106" s="80" customFormat="1" ht="15" customHeight="1">
      <c r="A284" s="134">
        <f t="shared" si="200"/>
        <v>280</v>
      </c>
      <c r="B284" s="66"/>
      <c r="C284" s="66"/>
      <c r="D284" s="66"/>
      <c r="E284" s="66"/>
      <c r="F284" s="66"/>
      <c r="G284" s="66"/>
      <c r="H284" s="66"/>
      <c r="I284" s="66"/>
      <c r="J284" s="66"/>
      <c r="K284" s="66"/>
      <c r="L284" s="66"/>
      <c r="M284" s="71"/>
      <c r="N284" s="69" t="str">
        <f t="shared" ca="1" si="211"/>
        <v/>
      </c>
      <c r="O284" s="70"/>
      <c r="P284" s="70"/>
      <c r="Q284" s="71"/>
      <c r="R284" s="82"/>
      <c r="S284" s="72" t="str">
        <f t="shared" si="212"/>
        <v/>
      </c>
      <c r="T284" s="72" t="str">
        <f t="shared" si="213"/>
        <v/>
      </c>
      <c r="U284" s="72" t="str">
        <f t="shared" si="214"/>
        <v/>
      </c>
      <c r="V284" s="72" t="str">
        <f>IF(ISBLANK(R284), "", (POWER(R284/VLOOKUP(U284,Anthro_Calc!C:P,13,FALSE),VLOOKUP(U284,Anthro_Calc!C:P,12,FALSE))-1) / (VLOOKUP(U284,Anthro_Calc!C:P,14,FALSE)*VLOOKUP(U284,Anthro_Calc!C:P,12,FALSE)))</f>
        <v/>
      </c>
      <c r="W284" s="72" t="str">
        <f>IF(ISBLANK(R284), "", -3 + (R284 -VLOOKUP(U284,Anthro_Calc!C:P,4,FALSE)) / (VLOOKUP(U284,Anthro_Calc!C:P,5,FALSE) - VLOOKUP(U284,Anthro_Calc!C:P,4,FALSE)))</f>
        <v/>
      </c>
      <c r="X284" s="72" t="str">
        <f>IF(ISBLANK(R284), "", 3 + (R284 -VLOOKUP(U284,Anthro_Calc!C:P,10,FALSE)) / (VLOOKUP(U284,Anthro_Calc!C:P,10,FALSE) - VLOOKUP(U284,Anthro_Calc!C:P,9,FALSE)))</f>
        <v/>
      </c>
      <c r="Y284" s="120" t="str">
        <f t="shared" si="215"/>
        <v/>
      </c>
      <c r="Z284" s="117" t="str">
        <f t="shared" si="216"/>
        <v/>
      </c>
      <c r="AA284" s="104" t="str">
        <f t="shared" si="217"/>
        <v/>
      </c>
      <c r="AB284" s="71"/>
      <c r="AC284" s="74"/>
      <c r="AD284" s="78"/>
      <c r="AE284" s="75" t="str">
        <f t="shared" si="218"/>
        <v/>
      </c>
      <c r="AF284" s="72">
        <f t="shared" si="219"/>
        <v>0</v>
      </c>
      <c r="AG284" s="72">
        <f t="shared" si="220"/>
        <v>0</v>
      </c>
      <c r="AH284" s="72" t="str">
        <f t="shared" si="221"/>
        <v>0</v>
      </c>
      <c r="AI284" s="72" t="str">
        <f>IF(ISBLANK(AD284), "", (POWER(AD284/VLOOKUP(AH284,Anthro_Calc!C:P,13,FALSE),VLOOKUP(AH284,Anthro_Calc!C:P,12,FALSE))-1) / (VLOOKUP(AH284,Anthro_Calc!C:P,14,FALSE)*VLOOKUP(AH284,Anthro_Calc!C:P,12,FALSE)))</f>
        <v/>
      </c>
      <c r="AJ284" s="72" t="str">
        <f>IF(ISBLANK(AD284), "", -3 + (AD284 -VLOOKUP(AH284,Anthro_Calc!C:P,4,FALSE)) / (VLOOKUP(AH284,Anthro_Calc!C:P,5,FALSE) - VLOOKUP(AH284,Anthro_Calc!C:P,4,FALSE)))</f>
        <v/>
      </c>
      <c r="AK284" s="72" t="str">
        <f>IF(ISBLANK(AD284), "", 3 + (AD284 -VLOOKUP(AH284,Anthro_Calc!C:P,10,FALSE)) / (VLOOKUP(AH284,Anthro_Calc!C:P,10,FALSE) - VLOOKUP(AH284,Anthro_Calc!C:P,9,FALSE)))</f>
        <v/>
      </c>
      <c r="AL284" s="120" t="str">
        <f t="shared" si="222"/>
        <v/>
      </c>
      <c r="AM284" s="117" t="str">
        <f t="shared" si="223"/>
        <v/>
      </c>
      <c r="AN284" s="104" t="str">
        <f t="shared" si="224"/>
        <v/>
      </c>
      <c r="AO284" s="76" t="str">
        <f t="shared" si="201"/>
        <v/>
      </c>
      <c r="AP284" s="77"/>
      <c r="AQ284" s="77" t="str">
        <f t="shared" si="225"/>
        <v/>
      </c>
      <c r="AR284" s="71"/>
      <c r="AS284" s="74"/>
      <c r="AT284" s="82"/>
      <c r="AU284" s="75" t="str">
        <f t="shared" si="202"/>
        <v/>
      </c>
      <c r="AV284" s="72">
        <f t="shared" si="226"/>
        <v>0</v>
      </c>
      <c r="AW284" s="72">
        <f t="shared" si="227"/>
        <v>0</v>
      </c>
      <c r="AX284" s="72" t="str">
        <f t="shared" si="228"/>
        <v>0</v>
      </c>
      <c r="AY284" s="72" t="str">
        <f>IF(ISBLANK(AT284), "", (POWER(AT284/VLOOKUP(AX284,Anthro_Calc!C:P,13,FALSE),VLOOKUP(AX284,Anthro_Calc!C:P,12,FALSE))-1) / (VLOOKUP(AX284,Anthro_Calc!C:P,14,FALSE)*VLOOKUP(AX284,Anthro_Calc!C:P,12,FALSE)))</f>
        <v/>
      </c>
      <c r="AZ284" s="72" t="str">
        <f>IF(ISBLANK(AT284), "", -3 + (AT284 -VLOOKUP(AX284,Anthro_Calc!C:P,4,FALSE)) / (VLOOKUP(AX284,Anthro_Calc!C:P,5,FALSE) - VLOOKUP(AX284,Anthro_Calc!C:P,4,FALSE)))</f>
        <v/>
      </c>
      <c r="BA284" s="72" t="str">
        <f>IF(ISBLANK(AT284), "", 3 + (AT284 -VLOOKUP(AX284,Anthro_Calc!C:P,10,FALSE)) / (VLOOKUP(AX284,Anthro_Calc!C:P,10,FALSE) - VLOOKUP(AX284,Anthro_Calc!C:P,9,FALSE)))</f>
        <v/>
      </c>
      <c r="BB284" s="120" t="str">
        <f t="shared" si="229"/>
        <v/>
      </c>
      <c r="BC284" s="117" t="str">
        <f t="shared" si="230"/>
        <v/>
      </c>
      <c r="BD284" s="104" t="str">
        <f t="shared" si="203"/>
        <v/>
      </c>
      <c r="BE284" s="76" t="str">
        <f t="shared" si="204"/>
        <v/>
      </c>
      <c r="BF284" s="73" t="str">
        <f t="shared" si="231"/>
        <v/>
      </c>
      <c r="BG284" s="73" t="str">
        <f t="shared" si="205"/>
        <v/>
      </c>
      <c r="BH284" s="77"/>
      <c r="BI284" s="133"/>
      <c r="BJ284" s="71"/>
      <c r="BK284" s="74"/>
      <c r="BL284" s="78"/>
      <c r="BM284" s="75" t="str">
        <f t="shared" si="206"/>
        <v/>
      </c>
      <c r="BN284" s="72">
        <f t="shared" si="232"/>
        <v>0</v>
      </c>
      <c r="BO284" s="72">
        <f t="shared" si="249"/>
        <v>0</v>
      </c>
      <c r="BP284" s="72" t="str">
        <f t="shared" si="233"/>
        <v>0</v>
      </c>
      <c r="BQ284" s="72" t="str">
        <f>IF(ISBLANK(BL284), "", (POWER(BL284/VLOOKUP(BP284,Anthro_Calc!C:P,13,FALSE),VLOOKUP(BP284,Anthro_Calc!C:P,12,FALSE))-1) / (VLOOKUP(BP284,Anthro_Calc!C:P,14,FALSE)*VLOOKUP(BP284,Anthro_Calc!C:P,12,FALSE)))</f>
        <v/>
      </c>
      <c r="BR284" s="72" t="str">
        <f>IF(ISBLANK(BL284), "", -3 + (BL284 -VLOOKUP(BP284,Anthro_Calc!C:P,4,FALSE)) / (VLOOKUP(BP284,Anthro_Calc!C:P,5,FALSE) - VLOOKUP(BP284,Anthro_Calc!C:P,4,FALSE)))</f>
        <v/>
      </c>
      <c r="BS284" s="72" t="str">
        <f>IF(ISBLANK(BL284), "", 3 + (BL284 -VLOOKUP(BP284,Anthro_Calc!C:P,10,FALSE)) / (VLOOKUP(BP284,Anthro_Calc!C:P,10,FALSE) - VLOOKUP(BP284,Anthro_Calc!C:P,9,FALSE)))</f>
        <v/>
      </c>
      <c r="BT284" s="120" t="str">
        <f t="shared" si="234"/>
        <v/>
      </c>
      <c r="BU284" s="117" t="str">
        <f t="shared" si="235"/>
        <v/>
      </c>
      <c r="BV284" s="104" t="str">
        <f t="shared" si="236"/>
        <v/>
      </c>
      <c r="BW284" s="73" t="str">
        <f t="shared" si="207"/>
        <v/>
      </c>
      <c r="BX284" s="77"/>
      <c r="BY284" s="73" t="str">
        <f>IF(ISBLANK(BL284), "", VLOOKUP(Z284&amp;" "&amp;BV284&amp;" "&amp;BW284,Graduation_Criteria!$D$2:$E$34,2,FALSE))</f>
        <v/>
      </c>
      <c r="BZ284" s="73" t="str">
        <f t="shared" si="208"/>
        <v/>
      </c>
      <c r="CA284" s="71"/>
      <c r="CB284" s="74"/>
      <c r="CC284" s="74"/>
      <c r="CD284" s="115" t="str">
        <f t="shared" si="209"/>
        <v/>
      </c>
      <c r="CE284" s="79">
        <f t="shared" si="237"/>
        <v>0</v>
      </c>
      <c r="CF284" s="79">
        <f t="shared" si="238"/>
        <v>0</v>
      </c>
      <c r="CG284" s="79" t="str">
        <f t="shared" si="239"/>
        <v>0</v>
      </c>
      <c r="CH284" s="79" t="str">
        <f>IF(ISBLANK(CC284), "", (POWER(CC284/VLOOKUP(CG284,Anthro_Calc!C:P,13,FALSE),VLOOKUP(CG284,Anthro_Calc!C:P,12,FALSE))-1) / (VLOOKUP(CG284,Anthro_Calc!C:P,14,FALSE)*VLOOKUP(CG284,Anthro_Calc!C:P,12,FALSE)))</f>
        <v/>
      </c>
      <c r="CI284" s="79" t="str">
        <f>IF(ISBLANK(CC284), "", -3 + (CC284 -VLOOKUP(CG284,Anthro_Calc!C:P,4,FALSE)) / (VLOOKUP(CG284,Anthro_Calc!C:P,5,FALSE) - VLOOKUP(CG284,Anthro_Calc!C:P,4,FALSE)))</f>
        <v/>
      </c>
      <c r="CJ284" s="79" t="str">
        <f>IF(ISBLANK(CC284), "", 3 + (CC284 -VLOOKUP(CG284,Anthro_Calc!C:P,10,FALSE)) / (VLOOKUP(CG284,Anthro_Calc!C:P,10,FALSE) - VLOOKUP(CG284,Anthro_Calc!C:P,9,FALSE)))</f>
        <v/>
      </c>
      <c r="CK284" s="129" t="str">
        <f t="shared" si="240"/>
        <v/>
      </c>
      <c r="CL284" s="117" t="str">
        <f t="shared" si="241"/>
        <v/>
      </c>
      <c r="CM284" s="104" t="str">
        <f t="shared" si="242"/>
        <v/>
      </c>
      <c r="CN284" s="77"/>
      <c r="CO284" s="71"/>
      <c r="CP284" s="74"/>
      <c r="CQ284" s="74"/>
      <c r="CR284" s="118" t="str">
        <f t="shared" si="210"/>
        <v/>
      </c>
      <c r="CS284" s="119">
        <f t="shared" si="243"/>
        <v>0</v>
      </c>
      <c r="CT284" s="119">
        <f t="shared" si="244"/>
        <v>0</v>
      </c>
      <c r="CU284" s="119" t="str">
        <f t="shared" si="245"/>
        <v>0</v>
      </c>
      <c r="CV284" s="119" t="str">
        <f>IF(ISBLANK(CQ284), "", (POWER(CQ284/VLOOKUP(CU284,Anthro_Calc!C:P,13,FALSE),VLOOKUP(CU284,Anthro_Calc!C:P,12,FALSE))-1) / (VLOOKUP(CU284,Anthro_Calc!C:P,14,FALSE)*VLOOKUP(CU284,Anthro_Calc!C:P,12,FALSE)))</f>
        <v/>
      </c>
      <c r="CW284" s="119" t="str">
        <f>IF(ISBLANK(CQ284), "", -3 + (CQ284 -VLOOKUP(CU284,Anthro_Calc!C:P,4,FALSE)) / (VLOOKUP(CU284,Anthro_Calc!C:P,5,FALSE) - VLOOKUP(CU284,Anthro_Calc!C:P,4,FALSE)))</f>
        <v/>
      </c>
      <c r="CX284" s="119" t="str">
        <f>IF(ISBLANK(CQ284), "", 3 + (CQ284 -VLOOKUP(CU284,Anthro_Calc!C:P,10,FALSE)) / (VLOOKUP(CU284,Anthro_Calc!C:P,10,FALSE) - VLOOKUP(CU284,Anthro_Calc!C:P,9,FALSE)))</f>
        <v/>
      </c>
      <c r="CY284" s="128" t="str">
        <f t="shared" si="246"/>
        <v/>
      </c>
      <c r="CZ284" s="117" t="str">
        <f t="shared" si="247"/>
        <v/>
      </c>
      <c r="DA284" s="104" t="str">
        <f t="shared" si="248"/>
        <v/>
      </c>
      <c r="DB284" s="135"/>
    </row>
    <row r="285" spans="1:106" s="80" customFormat="1" ht="15" customHeight="1">
      <c r="A285" s="134">
        <f t="shared" si="200"/>
        <v>281</v>
      </c>
      <c r="B285" s="66"/>
      <c r="C285" s="66"/>
      <c r="D285" s="66"/>
      <c r="E285" s="66"/>
      <c r="F285" s="66"/>
      <c r="G285" s="66"/>
      <c r="H285" s="66"/>
      <c r="I285" s="66"/>
      <c r="J285" s="66"/>
      <c r="K285" s="66"/>
      <c r="L285" s="66"/>
      <c r="M285" s="71"/>
      <c r="N285" s="69" t="str">
        <f t="shared" ca="1" si="211"/>
        <v/>
      </c>
      <c r="O285" s="70"/>
      <c r="P285" s="70"/>
      <c r="Q285" s="71"/>
      <c r="R285" s="82"/>
      <c r="S285" s="72" t="str">
        <f t="shared" si="212"/>
        <v/>
      </c>
      <c r="T285" s="72" t="str">
        <f t="shared" si="213"/>
        <v/>
      </c>
      <c r="U285" s="72" t="str">
        <f t="shared" si="214"/>
        <v/>
      </c>
      <c r="V285" s="72" t="str">
        <f>IF(ISBLANK(R285), "", (POWER(R285/VLOOKUP(U285,Anthro_Calc!C:P,13,FALSE),VLOOKUP(U285,Anthro_Calc!C:P,12,FALSE))-1) / (VLOOKUP(U285,Anthro_Calc!C:P,14,FALSE)*VLOOKUP(U285,Anthro_Calc!C:P,12,FALSE)))</f>
        <v/>
      </c>
      <c r="W285" s="72" t="str">
        <f>IF(ISBLANK(R285), "", -3 + (R285 -VLOOKUP(U285,Anthro_Calc!C:P,4,FALSE)) / (VLOOKUP(U285,Anthro_Calc!C:P,5,FALSE) - VLOOKUP(U285,Anthro_Calc!C:P,4,FALSE)))</f>
        <v/>
      </c>
      <c r="X285" s="72" t="str">
        <f>IF(ISBLANK(R285), "", 3 + (R285 -VLOOKUP(U285,Anthro_Calc!C:P,10,FALSE)) / (VLOOKUP(U285,Anthro_Calc!C:P,10,FALSE) - VLOOKUP(U285,Anthro_Calc!C:P,9,FALSE)))</f>
        <v/>
      </c>
      <c r="Y285" s="120" t="str">
        <f t="shared" si="215"/>
        <v/>
      </c>
      <c r="Z285" s="117" t="str">
        <f t="shared" si="216"/>
        <v/>
      </c>
      <c r="AA285" s="104" t="str">
        <f t="shared" si="217"/>
        <v/>
      </c>
      <c r="AB285" s="71"/>
      <c r="AC285" s="74"/>
      <c r="AD285" s="78"/>
      <c r="AE285" s="75" t="str">
        <f t="shared" si="218"/>
        <v/>
      </c>
      <c r="AF285" s="72">
        <f t="shared" si="219"/>
        <v>0</v>
      </c>
      <c r="AG285" s="72">
        <f t="shared" si="220"/>
        <v>0</v>
      </c>
      <c r="AH285" s="72" t="str">
        <f t="shared" si="221"/>
        <v>0</v>
      </c>
      <c r="AI285" s="72" t="str">
        <f>IF(ISBLANK(AD285), "", (POWER(AD285/VLOOKUP(AH285,Anthro_Calc!C:P,13,FALSE),VLOOKUP(AH285,Anthro_Calc!C:P,12,FALSE))-1) / (VLOOKUP(AH285,Anthro_Calc!C:P,14,FALSE)*VLOOKUP(AH285,Anthro_Calc!C:P,12,FALSE)))</f>
        <v/>
      </c>
      <c r="AJ285" s="72" t="str">
        <f>IF(ISBLANK(AD285), "", -3 + (AD285 -VLOOKUP(AH285,Anthro_Calc!C:P,4,FALSE)) / (VLOOKUP(AH285,Anthro_Calc!C:P,5,FALSE) - VLOOKUP(AH285,Anthro_Calc!C:P,4,FALSE)))</f>
        <v/>
      </c>
      <c r="AK285" s="72" t="str">
        <f>IF(ISBLANK(AD285), "", 3 + (AD285 -VLOOKUP(AH285,Anthro_Calc!C:P,10,FALSE)) / (VLOOKUP(AH285,Anthro_Calc!C:P,10,FALSE) - VLOOKUP(AH285,Anthro_Calc!C:P,9,FALSE)))</f>
        <v/>
      </c>
      <c r="AL285" s="120" t="str">
        <f t="shared" si="222"/>
        <v/>
      </c>
      <c r="AM285" s="117" t="str">
        <f t="shared" si="223"/>
        <v/>
      </c>
      <c r="AN285" s="104" t="str">
        <f t="shared" si="224"/>
        <v/>
      </c>
      <c r="AO285" s="76" t="str">
        <f t="shared" si="201"/>
        <v/>
      </c>
      <c r="AP285" s="77"/>
      <c r="AQ285" s="77" t="str">
        <f t="shared" si="225"/>
        <v/>
      </c>
      <c r="AR285" s="71"/>
      <c r="AS285" s="74"/>
      <c r="AT285" s="82"/>
      <c r="AU285" s="75" t="str">
        <f t="shared" si="202"/>
        <v/>
      </c>
      <c r="AV285" s="72">
        <f t="shared" si="226"/>
        <v>0</v>
      </c>
      <c r="AW285" s="72">
        <f t="shared" si="227"/>
        <v>0</v>
      </c>
      <c r="AX285" s="72" t="str">
        <f t="shared" si="228"/>
        <v>0</v>
      </c>
      <c r="AY285" s="72" t="str">
        <f>IF(ISBLANK(AT285), "", (POWER(AT285/VLOOKUP(AX285,Anthro_Calc!C:P,13,FALSE),VLOOKUP(AX285,Anthro_Calc!C:P,12,FALSE))-1) / (VLOOKUP(AX285,Anthro_Calc!C:P,14,FALSE)*VLOOKUP(AX285,Anthro_Calc!C:P,12,FALSE)))</f>
        <v/>
      </c>
      <c r="AZ285" s="72" t="str">
        <f>IF(ISBLANK(AT285), "", -3 + (AT285 -VLOOKUP(AX285,Anthro_Calc!C:P,4,FALSE)) / (VLOOKUP(AX285,Anthro_Calc!C:P,5,FALSE) - VLOOKUP(AX285,Anthro_Calc!C:P,4,FALSE)))</f>
        <v/>
      </c>
      <c r="BA285" s="72" t="str">
        <f>IF(ISBLANK(AT285), "", 3 + (AT285 -VLOOKUP(AX285,Anthro_Calc!C:P,10,FALSE)) / (VLOOKUP(AX285,Anthro_Calc!C:P,10,FALSE) - VLOOKUP(AX285,Anthro_Calc!C:P,9,FALSE)))</f>
        <v/>
      </c>
      <c r="BB285" s="120" t="str">
        <f t="shared" si="229"/>
        <v/>
      </c>
      <c r="BC285" s="117" t="str">
        <f t="shared" si="230"/>
        <v/>
      </c>
      <c r="BD285" s="104" t="str">
        <f t="shared" si="203"/>
        <v/>
      </c>
      <c r="BE285" s="76" t="str">
        <f t="shared" si="204"/>
        <v/>
      </c>
      <c r="BF285" s="73" t="str">
        <f t="shared" si="231"/>
        <v/>
      </c>
      <c r="BG285" s="73" t="str">
        <f t="shared" si="205"/>
        <v/>
      </c>
      <c r="BH285" s="77"/>
      <c r="BI285" s="133"/>
      <c r="BJ285" s="71"/>
      <c r="BK285" s="74"/>
      <c r="BL285" s="78"/>
      <c r="BM285" s="75" t="str">
        <f t="shared" si="206"/>
        <v/>
      </c>
      <c r="BN285" s="72">
        <f t="shared" si="232"/>
        <v>0</v>
      </c>
      <c r="BO285" s="72">
        <f t="shared" si="249"/>
        <v>0</v>
      </c>
      <c r="BP285" s="72" t="str">
        <f t="shared" si="233"/>
        <v>0</v>
      </c>
      <c r="BQ285" s="72" t="str">
        <f>IF(ISBLANK(BL285), "", (POWER(BL285/VLOOKUP(BP285,Anthro_Calc!C:P,13,FALSE),VLOOKUP(BP285,Anthro_Calc!C:P,12,FALSE))-1) / (VLOOKUP(BP285,Anthro_Calc!C:P,14,FALSE)*VLOOKUP(BP285,Anthro_Calc!C:P,12,FALSE)))</f>
        <v/>
      </c>
      <c r="BR285" s="72" t="str">
        <f>IF(ISBLANK(BL285), "", -3 + (BL285 -VLOOKUP(BP285,Anthro_Calc!C:P,4,FALSE)) / (VLOOKUP(BP285,Anthro_Calc!C:P,5,FALSE) - VLOOKUP(BP285,Anthro_Calc!C:P,4,FALSE)))</f>
        <v/>
      </c>
      <c r="BS285" s="72" t="str">
        <f>IF(ISBLANK(BL285), "", 3 + (BL285 -VLOOKUP(BP285,Anthro_Calc!C:P,10,FALSE)) / (VLOOKUP(BP285,Anthro_Calc!C:P,10,FALSE) - VLOOKUP(BP285,Anthro_Calc!C:P,9,FALSE)))</f>
        <v/>
      </c>
      <c r="BT285" s="120" t="str">
        <f t="shared" si="234"/>
        <v/>
      </c>
      <c r="BU285" s="117" t="str">
        <f t="shared" si="235"/>
        <v/>
      </c>
      <c r="BV285" s="104" t="str">
        <f t="shared" si="236"/>
        <v/>
      </c>
      <c r="BW285" s="73" t="str">
        <f t="shared" si="207"/>
        <v/>
      </c>
      <c r="BX285" s="77"/>
      <c r="BY285" s="73" t="str">
        <f>IF(ISBLANK(BL285), "", VLOOKUP(Z285&amp;" "&amp;BV285&amp;" "&amp;BW285,Graduation_Criteria!$D$2:$E$34,2,FALSE))</f>
        <v/>
      </c>
      <c r="BZ285" s="73" t="str">
        <f t="shared" si="208"/>
        <v/>
      </c>
      <c r="CA285" s="71"/>
      <c r="CB285" s="74"/>
      <c r="CC285" s="74"/>
      <c r="CD285" s="115" t="str">
        <f t="shared" si="209"/>
        <v/>
      </c>
      <c r="CE285" s="79">
        <f t="shared" si="237"/>
        <v>0</v>
      </c>
      <c r="CF285" s="79">
        <f t="shared" si="238"/>
        <v>0</v>
      </c>
      <c r="CG285" s="79" t="str">
        <f t="shared" si="239"/>
        <v>0</v>
      </c>
      <c r="CH285" s="79" t="str">
        <f>IF(ISBLANK(CC285), "", (POWER(CC285/VLOOKUP(CG285,Anthro_Calc!C:P,13,FALSE),VLOOKUP(CG285,Anthro_Calc!C:P,12,FALSE))-1) / (VLOOKUP(CG285,Anthro_Calc!C:P,14,FALSE)*VLOOKUP(CG285,Anthro_Calc!C:P,12,FALSE)))</f>
        <v/>
      </c>
      <c r="CI285" s="79" t="str">
        <f>IF(ISBLANK(CC285), "", -3 + (CC285 -VLOOKUP(CG285,Anthro_Calc!C:P,4,FALSE)) / (VLOOKUP(CG285,Anthro_Calc!C:P,5,FALSE) - VLOOKUP(CG285,Anthro_Calc!C:P,4,FALSE)))</f>
        <v/>
      </c>
      <c r="CJ285" s="79" t="str">
        <f>IF(ISBLANK(CC285), "", 3 + (CC285 -VLOOKUP(CG285,Anthro_Calc!C:P,10,FALSE)) / (VLOOKUP(CG285,Anthro_Calc!C:P,10,FALSE) - VLOOKUP(CG285,Anthro_Calc!C:P,9,FALSE)))</f>
        <v/>
      </c>
      <c r="CK285" s="129" t="str">
        <f t="shared" si="240"/>
        <v/>
      </c>
      <c r="CL285" s="117" t="str">
        <f t="shared" si="241"/>
        <v/>
      </c>
      <c r="CM285" s="104" t="str">
        <f t="shared" si="242"/>
        <v/>
      </c>
      <c r="CN285" s="77"/>
      <c r="CO285" s="71"/>
      <c r="CP285" s="74"/>
      <c r="CQ285" s="74"/>
      <c r="CR285" s="118" t="str">
        <f t="shared" si="210"/>
        <v/>
      </c>
      <c r="CS285" s="119">
        <f t="shared" si="243"/>
        <v>0</v>
      </c>
      <c r="CT285" s="119">
        <f t="shared" si="244"/>
        <v>0</v>
      </c>
      <c r="CU285" s="119" t="str">
        <f t="shared" si="245"/>
        <v>0</v>
      </c>
      <c r="CV285" s="119" t="str">
        <f>IF(ISBLANK(CQ285), "", (POWER(CQ285/VLOOKUP(CU285,Anthro_Calc!C:P,13,FALSE),VLOOKUP(CU285,Anthro_Calc!C:P,12,FALSE))-1) / (VLOOKUP(CU285,Anthro_Calc!C:P,14,FALSE)*VLOOKUP(CU285,Anthro_Calc!C:P,12,FALSE)))</f>
        <v/>
      </c>
      <c r="CW285" s="119" t="str">
        <f>IF(ISBLANK(CQ285), "", -3 + (CQ285 -VLOOKUP(CU285,Anthro_Calc!C:P,4,FALSE)) / (VLOOKUP(CU285,Anthro_Calc!C:P,5,FALSE) - VLOOKUP(CU285,Anthro_Calc!C:P,4,FALSE)))</f>
        <v/>
      </c>
      <c r="CX285" s="119" t="str">
        <f>IF(ISBLANK(CQ285), "", 3 + (CQ285 -VLOOKUP(CU285,Anthro_Calc!C:P,10,FALSE)) / (VLOOKUP(CU285,Anthro_Calc!C:P,10,FALSE) - VLOOKUP(CU285,Anthro_Calc!C:P,9,FALSE)))</f>
        <v/>
      </c>
      <c r="CY285" s="128" t="str">
        <f t="shared" si="246"/>
        <v/>
      </c>
      <c r="CZ285" s="117" t="str">
        <f t="shared" si="247"/>
        <v/>
      </c>
      <c r="DA285" s="104" t="str">
        <f t="shared" si="248"/>
        <v/>
      </c>
      <c r="DB285" s="135"/>
    </row>
    <row r="286" spans="1:106" s="80" customFormat="1" ht="15" customHeight="1">
      <c r="A286" s="134">
        <f t="shared" si="200"/>
        <v>282</v>
      </c>
      <c r="B286" s="66"/>
      <c r="C286" s="66"/>
      <c r="D286" s="66"/>
      <c r="E286" s="66"/>
      <c r="F286" s="66"/>
      <c r="G286" s="66"/>
      <c r="H286" s="66"/>
      <c r="I286" s="66"/>
      <c r="J286" s="66"/>
      <c r="K286" s="66"/>
      <c r="L286" s="66"/>
      <c r="M286" s="71"/>
      <c r="N286" s="69" t="str">
        <f t="shared" ca="1" si="211"/>
        <v/>
      </c>
      <c r="O286" s="70"/>
      <c r="P286" s="70"/>
      <c r="Q286" s="71"/>
      <c r="R286" s="82"/>
      <c r="S286" s="72" t="str">
        <f t="shared" si="212"/>
        <v/>
      </c>
      <c r="T286" s="72" t="str">
        <f t="shared" si="213"/>
        <v/>
      </c>
      <c r="U286" s="72" t="str">
        <f t="shared" si="214"/>
        <v/>
      </c>
      <c r="V286" s="72" t="str">
        <f>IF(ISBLANK(R286), "", (POWER(R286/VLOOKUP(U286,Anthro_Calc!C:P,13,FALSE),VLOOKUP(U286,Anthro_Calc!C:P,12,FALSE))-1) / (VLOOKUP(U286,Anthro_Calc!C:P,14,FALSE)*VLOOKUP(U286,Anthro_Calc!C:P,12,FALSE)))</f>
        <v/>
      </c>
      <c r="W286" s="72" t="str">
        <f>IF(ISBLANK(R286), "", -3 + (R286 -VLOOKUP(U286,Anthro_Calc!C:P,4,FALSE)) / (VLOOKUP(U286,Anthro_Calc!C:P,5,FALSE) - VLOOKUP(U286,Anthro_Calc!C:P,4,FALSE)))</f>
        <v/>
      </c>
      <c r="X286" s="72" t="str">
        <f>IF(ISBLANK(R286), "", 3 + (R286 -VLOOKUP(U286,Anthro_Calc!C:P,10,FALSE)) / (VLOOKUP(U286,Anthro_Calc!C:P,10,FALSE) - VLOOKUP(U286,Anthro_Calc!C:P,9,FALSE)))</f>
        <v/>
      </c>
      <c r="Y286" s="120" t="str">
        <f t="shared" si="215"/>
        <v/>
      </c>
      <c r="Z286" s="117" t="str">
        <f t="shared" si="216"/>
        <v/>
      </c>
      <c r="AA286" s="104" t="str">
        <f t="shared" si="217"/>
        <v/>
      </c>
      <c r="AB286" s="71"/>
      <c r="AC286" s="74"/>
      <c r="AD286" s="78"/>
      <c r="AE286" s="75" t="str">
        <f t="shared" si="218"/>
        <v/>
      </c>
      <c r="AF286" s="72">
        <f t="shared" si="219"/>
        <v>0</v>
      </c>
      <c r="AG286" s="72">
        <f t="shared" si="220"/>
        <v>0</v>
      </c>
      <c r="AH286" s="72" t="str">
        <f t="shared" si="221"/>
        <v>0</v>
      </c>
      <c r="AI286" s="72" t="str">
        <f>IF(ISBLANK(AD286), "", (POWER(AD286/VLOOKUP(AH286,Anthro_Calc!C:P,13,FALSE),VLOOKUP(AH286,Anthro_Calc!C:P,12,FALSE))-1) / (VLOOKUP(AH286,Anthro_Calc!C:P,14,FALSE)*VLOOKUP(AH286,Anthro_Calc!C:P,12,FALSE)))</f>
        <v/>
      </c>
      <c r="AJ286" s="72" t="str">
        <f>IF(ISBLANK(AD286), "", -3 + (AD286 -VLOOKUP(AH286,Anthro_Calc!C:P,4,FALSE)) / (VLOOKUP(AH286,Anthro_Calc!C:P,5,FALSE) - VLOOKUP(AH286,Anthro_Calc!C:P,4,FALSE)))</f>
        <v/>
      </c>
      <c r="AK286" s="72" t="str">
        <f>IF(ISBLANK(AD286), "", 3 + (AD286 -VLOOKUP(AH286,Anthro_Calc!C:P,10,FALSE)) / (VLOOKUP(AH286,Anthro_Calc!C:P,10,FALSE) - VLOOKUP(AH286,Anthro_Calc!C:P,9,FALSE)))</f>
        <v/>
      </c>
      <c r="AL286" s="120" t="str">
        <f t="shared" si="222"/>
        <v/>
      </c>
      <c r="AM286" s="117" t="str">
        <f t="shared" si="223"/>
        <v/>
      </c>
      <c r="AN286" s="104" t="str">
        <f t="shared" si="224"/>
        <v/>
      </c>
      <c r="AO286" s="76" t="str">
        <f t="shared" si="201"/>
        <v/>
      </c>
      <c r="AP286" s="77"/>
      <c r="AQ286" s="77" t="str">
        <f t="shared" si="225"/>
        <v/>
      </c>
      <c r="AR286" s="71"/>
      <c r="AS286" s="74"/>
      <c r="AT286" s="82"/>
      <c r="AU286" s="75" t="str">
        <f t="shared" si="202"/>
        <v/>
      </c>
      <c r="AV286" s="72">
        <f t="shared" si="226"/>
        <v>0</v>
      </c>
      <c r="AW286" s="72">
        <f t="shared" si="227"/>
        <v>0</v>
      </c>
      <c r="AX286" s="72" t="str">
        <f t="shared" si="228"/>
        <v>0</v>
      </c>
      <c r="AY286" s="72" t="str">
        <f>IF(ISBLANK(AT286), "", (POWER(AT286/VLOOKUP(AX286,Anthro_Calc!C:P,13,FALSE),VLOOKUP(AX286,Anthro_Calc!C:P,12,FALSE))-1) / (VLOOKUP(AX286,Anthro_Calc!C:P,14,FALSE)*VLOOKUP(AX286,Anthro_Calc!C:P,12,FALSE)))</f>
        <v/>
      </c>
      <c r="AZ286" s="72" t="str">
        <f>IF(ISBLANK(AT286), "", -3 + (AT286 -VLOOKUP(AX286,Anthro_Calc!C:P,4,FALSE)) / (VLOOKUP(AX286,Anthro_Calc!C:P,5,FALSE) - VLOOKUP(AX286,Anthro_Calc!C:P,4,FALSE)))</f>
        <v/>
      </c>
      <c r="BA286" s="72" t="str">
        <f>IF(ISBLANK(AT286), "", 3 + (AT286 -VLOOKUP(AX286,Anthro_Calc!C:P,10,FALSE)) / (VLOOKUP(AX286,Anthro_Calc!C:P,10,FALSE) - VLOOKUP(AX286,Anthro_Calc!C:P,9,FALSE)))</f>
        <v/>
      </c>
      <c r="BB286" s="120" t="str">
        <f t="shared" si="229"/>
        <v/>
      </c>
      <c r="BC286" s="117" t="str">
        <f t="shared" si="230"/>
        <v/>
      </c>
      <c r="BD286" s="104" t="str">
        <f t="shared" si="203"/>
        <v/>
      </c>
      <c r="BE286" s="76" t="str">
        <f t="shared" si="204"/>
        <v/>
      </c>
      <c r="BF286" s="73" t="str">
        <f t="shared" si="231"/>
        <v/>
      </c>
      <c r="BG286" s="73" t="str">
        <f t="shared" si="205"/>
        <v/>
      </c>
      <c r="BH286" s="77"/>
      <c r="BI286" s="133"/>
      <c r="BJ286" s="71"/>
      <c r="BK286" s="74"/>
      <c r="BL286" s="78"/>
      <c r="BM286" s="75" t="str">
        <f t="shared" si="206"/>
        <v/>
      </c>
      <c r="BN286" s="72">
        <f t="shared" si="232"/>
        <v>0</v>
      </c>
      <c r="BO286" s="72">
        <f t="shared" si="249"/>
        <v>0</v>
      </c>
      <c r="BP286" s="72" t="str">
        <f t="shared" si="233"/>
        <v>0</v>
      </c>
      <c r="BQ286" s="72" t="str">
        <f>IF(ISBLANK(BL286), "", (POWER(BL286/VLOOKUP(BP286,Anthro_Calc!C:P,13,FALSE),VLOOKUP(BP286,Anthro_Calc!C:P,12,FALSE))-1) / (VLOOKUP(BP286,Anthro_Calc!C:P,14,FALSE)*VLOOKUP(BP286,Anthro_Calc!C:P,12,FALSE)))</f>
        <v/>
      </c>
      <c r="BR286" s="72" t="str">
        <f>IF(ISBLANK(BL286), "", -3 + (BL286 -VLOOKUP(BP286,Anthro_Calc!C:P,4,FALSE)) / (VLOOKUP(BP286,Anthro_Calc!C:P,5,FALSE) - VLOOKUP(BP286,Anthro_Calc!C:P,4,FALSE)))</f>
        <v/>
      </c>
      <c r="BS286" s="72" t="str">
        <f>IF(ISBLANK(BL286), "", 3 + (BL286 -VLOOKUP(BP286,Anthro_Calc!C:P,10,FALSE)) / (VLOOKUP(BP286,Anthro_Calc!C:P,10,FALSE) - VLOOKUP(BP286,Anthro_Calc!C:P,9,FALSE)))</f>
        <v/>
      </c>
      <c r="BT286" s="120" t="str">
        <f t="shared" si="234"/>
        <v/>
      </c>
      <c r="BU286" s="117" t="str">
        <f t="shared" si="235"/>
        <v/>
      </c>
      <c r="BV286" s="104" t="str">
        <f t="shared" si="236"/>
        <v/>
      </c>
      <c r="BW286" s="73" t="str">
        <f t="shared" si="207"/>
        <v/>
      </c>
      <c r="BX286" s="77"/>
      <c r="BY286" s="73" t="str">
        <f>IF(ISBLANK(BL286), "", VLOOKUP(Z286&amp;" "&amp;BV286&amp;" "&amp;BW286,Graduation_Criteria!$D$2:$E$34,2,FALSE))</f>
        <v/>
      </c>
      <c r="BZ286" s="73" t="str">
        <f t="shared" si="208"/>
        <v/>
      </c>
      <c r="CA286" s="71"/>
      <c r="CB286" s="74"/>
      <c r="CC286" s="74"/>
      <c r="CD286" s="115" t="str">
        <f t="shared" si="209"/>
        <v/>
      </c>
      <c r="CE286" s="79">
        <f t="shared" si="237"/>
        <v>0</v>
      </c>
      <c r="CF286" s="79">
        <f t="shared" si="238"/>
        <v>0</v>
      </c>
      <c r="CG286" s="79" t="str">
        <f t="shared" si="239"/>
        <v>0</v>
      </c>
      <c r="CH286" s="79" t="str">
        <f>IF(ISBLANK(CC286), "", (POWER(CC286/VLOOKUP(CG286,Anthro_Calc!C:P,13,FALSE),VLOOKUP(CG286,Anthro_Calc!C:P,12,FALSE))-1) / (VLOOKUP(CG286,Anthro_Calc!C:P,14,FALSE)*VLOOKUP(CG286,Anthro_Calc!C:P,12,FALSE)))</f>
        <v/>
      </c>
      <c r="CI286" s="79" t="str">
        <f>IF(ISBLANK(CC286), "", -3 + (CC286 -VLOOKUP(CG286,Anthro_Calc!C:P,4,FALSE)) / (VLOOKUP(CG286,Anthro_Calc!C:P,5,FALSE) - VLOOKUP(CG286,Anthro_Calc!C:P,4,FALSE)))</f>
        <v/>
      </c>
      <c r="CJ286" s="79" t="str">
        <f>IF(ISBLANK(CC286), "", 3 + (CC286 -VLOOKUP(CG286,Anthro_Calc!C:P,10,FALSE)) / (VLOOKUP(CG286,Anthro_Calc!C:P,10,FALSE) - VLOOKUP(CG286,Anthro_Calc!C:P,9,FALSE)))</f>
        <v/>
      </c>
      <c r="CK286" s="129" t="str">
        <f t="shared" si="240"/>
        <v/>
      </c>
      <c r="CL286" s="117" t="str">
        <f t="shared" si="241"/>
        <v/>
      </c>
      <c r="CM286" s="104" t="str">
        <f t="shared" si="242"/>
        <v/>
      </c>
      <c r="CN286" s="77"/>
      <c r="CO286" s="71"/>
      <c r="CP286" s="74"/>
      <c r="CQ286" s="74"/>
      <c r="CR286" s="118" t="str">
        <f t="shared" si="210"/>
        <v/>
      </c>
      <c r="CS286" s="119">
        <f t="shared" si="243"/>
        <v>0</v>
      </c>
      <c r="CT286" s="119">
        <f t="shared" si="244"/>
        <v>0</v>
      </c>
      <c r="CU286" s="119" t="str">
        <f t="shared" si="245"/>
        <v>0</v>
      </c>
      <c r="CV286" s="119" t="str">
        <f>IF(ISBLANK(CQ286), "", (POWER(CQ286/VLOOKUP(CU286,Anthro_Calc!C:P,13,FALSE),VLOOKUP(CU286,Anthro_Calc!C:P,12,FALSE))-1) / (VLOOKUP(CU286,Anthro_Calc!C:P,14,FALSE)*VLOOKUP(CU286,Anthro_Calc!C:P,12,FALSE)))</f>
        <v/>
      </c>
      <c r="CW286" s="119" t="str">
        <f>IF(ISBLANK(CQ286), "", -3 + (CQ286 -VLOOKUP(CU286,Anthro_Calc!C:P,4,FALSE)) / (VLOOKUP(CU286,Anthro_Calc!C:P,5,FALSE) - VLOOKUP(CU286,Anthro_Calc!C:P,4,FALSE)))</f>
        <v/>
      </c>
      <c r="CX286" s="119" t="str">
        <f>IF(ISBLANK(CQ286), "", 3 + (CQ286 -VLOOKUP(CU286,Anthro_Calc!C:P,10,FALSE)) / (VLOOKUP(CU286,Anthro_Calc!C:P,10,FALSE) - VLOOKUP(CU286,Anthro_Calc!C:P,9,FALSE)))</f>
        <v/>
      </c>
      <c r="CY286" s="128" t="str">
        <f t="shared" si="246"/>
        <v/>
      </c>
      <c r="CZ286" s="117" t="str">
        <f t="shared" si="247"/>
        <v/>
      </c>
      <c r="DA286" s="104" t="str">
        <f t="shared" si="248"/>
        <v/>
      </c>
      <c r="DB286" s="135"/>
    </row>
    <row r="287" spans="1:106" s="80" customFormat="1" ht="15" customHeight="1">
      <c r="A287" s="134">
        <f t="shared" si="200"/>
        <v>283</v>
      </c>
      <c r="B287" s="66"/>
      <c r="C287" s="66"/>
      <c r="D287" s="66"/>
      <c r="E287" s="66"/>
      <c r="F287" s="66"/>
      <c r="G287" s="66"/>
      <c r="H287" s="66"/>
      <c r="I287" s="66"/>
      <c r="J287" s="66"/>
      <c r="K287" s="66"/>
      <c r="L287" s="66"/>
      <c r="M287" s="71"/>
      <c r="N287" s="69" t="str">
        <f t="shared" ca="1" si="211"/>
        <v/>
      </c>
      <c r="O287" s="70"/>
      <c r="P287" s="70"/>
      <c r="Q287" s="71"/>
      <c r="R287" s="82"/>
      <c r="S287" s="72" t="str">
        <f t="shared" si="212"/>
        <v/>
      </c>
      <c r="T287" s="72" t="str">
        <f t="shared" si="213"/>
        <v/>
      </c>
      <c r="U287" s="72" t="str">
        <f t="shared" si="214"/>
        <v/>
      </c>
      <c r="V287" s="72" t="str">
        <f>IF(ISBLANK(R287), "", (POWER(R287/VLOOKUP(U287,Anthro_Calc!C:P,13,FALSE),VLOOKUP(U287,Anthro_Calc!C:P,12,FALSE))-1) / (VLOOKUP(U287,Anthro_Calc!C:P,14,FALSE)*VLOOKUP(U287,Anthro_Calc!C:P,12,FALSE)))</f>
        <v/>
      </c>
      <c r="W287" s="72" t="str">
        <f>IF(ISBLANK(R287), "", -3 + (R287 -VLOOKUP(U287,Anthro_Calc!C:P,4,FALSE)) / (VLOOKUP(U287,Anthro_Calc!C:P,5,FALSE) - VLOOKUP(U287,Anthro_Calc!C:P,4,FALSE)))</f>
        <v/>
      </c>
      <c r="X287" s="72" t="str">
        <f>IF(ISBLANK(R287), "", 3 + (R287 -VLOOKUP(U287,Anthro_Calc!C:P,10,FALSE)) / (VLOOKUP(U287,Anthro_Calc!C:P,10,FALSE) - VLOOKUP(U287,Anthro_Calc!C:P,9,FALSE)))</f>
        <v/>
      </c>
      <c r="Y287" s="120" t="str">
        <f t="shared" si="215"/>
        <v/>
      </c>
      <c r="Z287" s="117" t="str">
        <f t="shared" si="216"/>
        <v/>
      </c>
      <c r="AA287" s="104" t="str">
        <f t="shared" si="217"/>
        <v/>
      </c>
      <c r="AB287" s="71"/>
      <c r="AC287" s="74"/>
      <c r="AD287" s="78"/>
      <c r="AE287" s="75" t="str">
        <f t="shared" si="218"/>
        <v/>
      </c>
      <c r="AF287" s="72">
        <f t="shared" si="219"/>
        <v>0</v>
      </c>
      <c r="AG287" s="72">
        <f t="shared" si="220"/>
        <v>0</v>
      </c>
      <c r="AH287" s="72" t="str">
        <f t="shared" si="221"/>
        <v>0</v>
      </c>
      <c r="AI287" s="72" t="str">
        <f>IF(ISBLANK(AD287), "", (POWER(AD287/VLOOKUP(AH287,Anthro_Calc!C:P,13,FALSE),VLOOKUP(AH287,Anthro_Calc!C:P,12,FALSE))-1) / (VLOOKUP(AH287,Anthro_Calc!C:P,14,FALSE)*VLOOKUP(AH287,Anthro_Calc!C:P,12,FALSE)))</f>
        <v/>
      </c>
      <c r="AJ287" s="72" t="str">
        <f>IF(ISBLANK(AD287), "", -3 + (AD287 -VLOOKUP(AH287,Anthro_Calc!C:P,4,FALSE)) / (VLOOKUP(AH287,Anthro_Calc!C:P,5,FALSE) - VLOOKUP(AH287,Anthro_Calc!C:P,4,FALSE)))</f>
        <v/>
      </c>
      <c r="AK287" s="72" t="str">
        <f>IF(ISBLANK(AD287), "", 3 + (AD287 -VLOOKUP(AH287,Anthro_Calc!C:P,10,FALSE)) / (VLOOKUP(AH287,Anthro_Calc!C:P,10,FALSE) - VLOOKUP(AH287,Anthro_Calc!C:P,9,FALSE)))</f>
        <v/>
      </c>
      <c r="AL287" s="120" t="str">
        <f t="shared" si="222"/>
        <v/>
      </c>
      <c r="AM287" s="117" t="str">
        <f t="shared" si="223"/>
        <v/>
      </c>
      <c r="AN287" s="104" t="str">
        <f t="shared" si="224"/>
        <v/>
      </c>
      <c r="AO287" s="76" t="str">
        <f t="shared" si="201"/>
        <v/>
      </c>
      <c r="AP287" s="77"/>
      <c r="AQ287" s="77" t="str">
        <f t="shared" si="225"/>
        <v/>
      </c>
      <c r="AR287" s="71"/>
      <c r="AS287" s="74"/>
      <c r="AT287" s="82"/>
      <c r="AU287" s="75" t="str">
        <f t="shared" si="202"/>
        <v/>
      </c>
      <c r="AV287" s="72">
        <f t="shared" si="226"/>
        <v>0</v>
      </c>
      <c r="AW287" s="72">
        <f t="shared" si="227"/>
        <v>0</v>
      </c>
      <c r="AX287" s="72" t="str">
        <f t="shared" si="228"/>
        <v>0</v>
      </c>
      <c r="AY287" s="72" t="str">
        <f>IF(ISBLANK(AT287), "", (POWER(AT287/VLOOKUP(AX287,Anthro_Calc!C:P,13,FALSE),VLOOKUP(AX287,Anthro_Calc!C:P,12,FALSE))-1) / (VLOOKUP(AX287,Anthro_Calc!C:P,14,FALSE)*VLOOKUP(AX287,Anthro_Calc!C:P,12,FALSE)))</f>
        <v/>
      </c>
      <c r="AZ287" s="72" t="str">
        <f>IF(ISBLANK(AT287), "", -3 + (AT287 -VLOOKUP(AX287,Anthro_Calc!C:P,4,FALSE)) / (VLOOKUP(AX287,Anthro_Calc!C:P,5,FALSE) - VLOOKUP(AX287,Anthro_Calc!C:P,4,FALSE)))</f>
        <v/>
      </c>
      <c r="BA287" s="72" t="str">
        <f>IF(ISBLANK(AT287), "", 3 + (AT287 -VLOOKUP(AX287,Anthro_Calc!C:P,10,FALSE)) / (VLOOKUP(AX287,Anthro_Calc!C:P,10,FALSE) - VLOOKUP(AX287,Anthro_Calc!C:P,9,FALSE)))</f>
        <v/>
      </c>
      <c r="BB287" s="120" t="str">
        <f t="shared" si="229"/>
        <v/>
      </c>
      <c r="BC287" s="117" t="str">
        <f t="shared" si="230"/>
        <v/>
      </c>
      <c r="BD287" s="104" t="str">
        <f t="shared" si="203"/>
        <v/>
      </c>
      <c r="BE287" s="76" t="str">
        <f t="shared" si="204"/>
        <v/>
      </c>
      <c r="BF287" s="73" t="str">
        <f t="shared" si="231"/>
        <v/>
      </c>
      <c r="BG287" s="73" t="str">
        <f t="shared" si="205"/>
        <v/>
      </c>
      <c r="BH287" s="77"/>
      <c r="BI287" s="133"/>
      <c r="BJ287" s="71"/>
      <c r="BK287" s="74"/>
      <c r="BL287" s="78"/>
      <c r="BM287" s="75" t="str">
        <f t="shared" si="206"/>
        <v/>
      </c>
      <c r="BN287" s="72">
        <f t="shared" si="232"/>
        <v>0</v>
      </c>
      <c r="BO287" s="72">
        <f t="shared" si="249"/>
        <v>0</v>
      </c>
      <c r="BP287" s="72" t="str">
        <f t="shared" si="233"/>
        <v>0</v>
      </c>
      <c r="BQ287" s="72" t="str">
        <f>IF(ISBLANK(BL287), "", (POWER(BL287/VLOOKUP(BP287,Anthro_Calc!C:P,13,FALSE),VLOOKUP(BP287,Anthro_Calc!C:P,12,FALSE))-1) / (VLOOKUP(BP287,Anthro_Calc!C:P,14,FALSE)*VLOOKUP(BP287,Anthro_Calc!C:P,12,FALSE)))</f>
        <v/>
      </c>
      <c r="BR287" s="72" t="str">
        <f>IF(ISBLANK(BL287), "", -3 + (BL287 -VLOOKUP(BP287,Anthro_Calc!C:P,4,FALSE)) / (VLOOKUP(BP287,Anthro_Calc!C:P,5,FALSE) - VLOOKUP(BP287,Anthro_Calc!C:P,4,FALSE)))</f>
        <v/>
      </c>
      <c r="BS287" s="72" t="str">
        <f>IF(ISBLANK(BL287), "", 3 + (BL287 -VLOOKUP(BP287,Anthro_Calc!C:P,10,FALSE)) / (VLOOKUP(BP287,Anthro_Calc!C:P,10,FALSE) - VLOOKUP(BP287,Anthro_Calc!C:P,9,FALSE)))</f>
        <v/>
      </c>
      <c r="BT287" s="120" t="str">
        <f t="shared" si="234"/>
        <v/>
      </c>
      <c r="BU287" s="117" t="str">
        <f t="shared" si="235"/>
        <v/>
      </c>
      <c r="BV287" s="104" t="str">
        <f t="shared" si="236"/>
        <v/>
      </c>
      <c r="BW287" s="73" t="str">
        <f t="shared" si="207"/>
        <v/>
      </c>
      <c r="BX287" s="77"/>
      <c r="BY287" s="73" t="str">
        <f>IF(ISBLANK(BL287), "", VLOOKUP(Z287&amp;" "&amp;BV287&amp;" "&amp;BW287,Graduation_Criteria!$D$2:$E$34,2,FALSE))</f>
        <v/>
      </c>
      <c r="BZ287" s="73" t="str">
        <f t="shared" si="208"/>
        <v/>
      </c>
      <c r="CA287" s="71"/>
      <c r="CB287" s="74"/>
      <c r="CC287" s="74"/>
      <c r="CD287" s="115" t="str">
        <f t="shared" si="209"/>
        <v/>
      </c>
      <c r="CE287" s="79">
        <f t="shared" si="237"/>
        <v>0</v>
      </c>
      <c r="CF287" s="79">
        <f t="shared" si="238"/>
        <v>0</v>
      </c>
      <c r="CG287" s="79" t="str">
        <f t="shared" si="239"/>
        <v>0</v>
      </c>
      <c r="CH287" s="79" t="str">
        <f>IF(ISBLANK(CC287), "", (POWER(CC287/VLOOKUP(CG287,Anthro_Calc!C:P,13,FALSE),VLOOKUP(CG287,Anthro_Calc!C:P,12,FALSE))-1) / (VLOOKUP(CG287,Anthro_Calc!C:P,14,FALSE)*VLOOKUP(CG287,Anthro_Calc!C:P,12,FALSE)))</f>
        <v/>
      </c>
      <c r="CI287" s="79" t="str">
        <f>IF(ISBLANK(CC287), "", -3 + (CC287 -VLOOKUP(CG287,Anthro_Calc!C:P,4,FALSE)) / (VLOOKUP(CG287,Anthro_Calc!C:P,5,FALSE) - VLOOKUP(CG287,Anthro_Calc!C:P,4,FALSE)))</f>
        <v/>
      </c>
      <c r="CJ287" s="79" t="str">
        <f>IF(ISBLANK(CC287), "", 3 + (CC287 -VLOOKUP(CG287,Anthro_Calc!C:P,10,FALSE)) / (VLOOKUP(CG287,Anthro_Calc!C:P,10,FALSE) - VLOOKUP(CG287,Anthro_Calc!C:P,9,FALSE)))</f>
        <v/>
      </c>
      <c r="CK287" s="129" t="str">
        <f t="shared" si="240"/>
        <v/>
      </c>
      <c r="CL287" s="117" t="str">
        <f t="shared" si="241"/>
        <v/>
      </c>
      <c r="CM287" s="104" t="str">
        <f t="shared" si="242"/>
        <v/>
      </c>
      <c r="CN287" s="77"/>
      <c r="CO287" s="71"/>
      <c r="CP287" s="74"/>
      <c r="CQ287" s="74"/>
      <c r="CR287" s="118" t="str">
        <f t="shared" si="210"/>
        <v/>
      </c>
      <c r="CS287" s="119">
        <f t="shared" si="243"/>
        <v>0</v>
      </c>
      <c r="CT287" s="119">
        <f t="shared" si="244"/>
        <v>0</v>
      </c>
      <c r="CU287" s="119" t="str">
        <f t="shared" si="245"/>
        <v>0</v>
      </c>
      <c r="CV287" s="119" t="str">
        <f>IF(ISBLANK(CQ287), "", (POWER(CQ287/VLOOKUP(CU287,Anthro_Calc!C:P,13,FALSE),VLOOKUP(CU287,Anthro_Calc!C:P,12,FALSE))-1) / (VLOOKUP(CU287,Anthro_Calc!C:P,14,FALSE)*VLOOKUP(CU287,Anthro_Calc!C:P,12,FALSE)))</f>
        <v/>
      </c>
      <c r="CW287" s="119" t="str">
        <f>IF(ISBLANK(CQ287), "", -3 + (CQ287 -VLOOKUP(CU287,Anthro_Calc!C:P,4,FALSE)) / (VLOOKUP(CU287,Anthro_Calc!C:P,5,FALSE) - VLOOKUP(CU287,Anthro_Calc!C:P,4,FALSE)))</f>
        <v/>
      </c>
      <c r="CX287" s="119" t="str">
        <f>IF(ISBLANK(CQ287), "", 3 + (CQ287 -VLOOKUP(CU287,Anthro_Calc!C:P,10,FALSE)) / (VLOOKUP(CU287,Anthro_Calc!C:P,10,FALSE) - VLOOKUP(CU287,Anthro_Calc!C:P,9,FALSE)))</f>
        <v/>
      </c>
      <c r="CY287" s="128" t="str">
        <f t="shared" si="246"/>
        <v/>
      </c>
      <c r="CZ287" s="117" t="str">
        <f t="shared" si="247"/>
        <v/>
      </c>
      <c r="DA287" s="104" t="str">
        <f t="shared" si="248"/>
        <v/>
      </c>
      <c r="DB287" s="135"/>
    </row>
    <row r="288" spans="1:106" s="80" customFormat="1" ht="15" customHeight="1">
      <c r="A288" s="134">
        <f t="shared" si="200"/>
        <v>284</v>
      </c>
      <c r="B288" s="66"/>
      <c r="C288" s="66"/>
      <c r="D288" s="66"/>
      <c r="E288" s="66"/>
      <c r="F288" s="66"/>
      <c r="G288" s="66"/>
      <c r="H288" s="66"/>
      <c r="I288" s="66"/>
      <c r="J288" s="66"/>
      <c r="K288" s="66"/>
      <c r="L288" s="66"/>
      <c r="M288" s="71"/>
      <c r="N288" s="69" t="str">
        <f t="shared" ca="1" si="211"/>
        <v/>
      </c>
      <c r="O288" s="70"/>
      <c r="P288" s="70"/>
      <c r="Q288" s="71"/>
      <c r="R288" s="82"/>
      <c r="S288" s="72" t="str">
        <f t="shared" si="212"/>
        <v/>
      </c>
      <c r="T288" s="72" t="str">
        <f t="shared" si="213"/>
        <v/>
      </c>
      <c r="U288" s="72" t="str">
        <f t="shared" si="214"/>
        <v/>
      </c>
      <c r="V288" s="72" t="str">
        <f>IF(ISBLANK(R288), "", (POWER(R288/VLOOKUP(U288,Anthro_Calc!C:P,13,FALSE),VLOOKUP(U288,Anthro_Calc!C:P,12,FALSE))-1) / (VLOOKUP(U288,Anthro_Calc!C:P,14,FALSE)*VLOOKUP(U288,Anthro_Calc!C:P,12,FALSE)))</f>
        <v/>
      </c>
      <c r="W288" s="72" t="str">
        <f>IF(ISBLANK(R288), "", -3 + (R288 -VLOOKUP(U288,Anthro_Calc!C:P,4,FALSE)) / (VLOOKUP(U288,Anthro_Calc!C:P,5,FALSE) - VLOOKUP(U288,Anthro_Calc!C:P,4,FALSE)))</f>
        <v/>
      </c>
      <c r="X288" s="72" t="str">
        <f>IF(ISBLANK(R288), "", 3 + (R288 -VLOOKUP(U288,Anthro_Calc!C:P,10,FALSE)) / (VLOOKUP(U288,Anthro_Calc!C:P,10,FALSE) - VLOOKUP(U288,Anthro_Calc!C:P,9,FALSE)))</f>
        <v/>
      </c>
      <c r="Y288" s="120" t="str">
        <f t="shared" si="215"/>
        <v/>
      </c>
      <c r="Z288" s="117" t="str">
        <f t="shared" si="216"/>
        <v/>
      </c>
      <c r="AA288" s="104" t="str">
        <f t="shared" si="217"/>
        <v/>
      </c>
      <c r="AB288" s="71"/>
      <c r="AC288" s="74"/>
      <c r="AD288" s="78"/>
      <c r="AE288" s="75" t="str">
        <f t="shared" si="218"/>
        <v/>
      </c>
      <c r="AF288" s="72">
        <f t="shared" si="219"/>
        <v>0</v>
      </c>
      <c r="AG288" s="72">
        <f t="shared" si="220"/>
        <v>0</v>
      </c>
      <c r="AH288" s="72" t="str">
        <f t="shared" si="221"/>
        <v>0</v>
      </c>
      <c r="AI288" s="72" t="str">
        <f>IF(ISBLANK(AD288), "", (POWER(AD288/VLOOKUP(AH288,Anthro_Calc!C:P,13,FALSE),VLOOKUP(AH288,Anthro_Calc!C:P,12,FALSE))-1) / (VLOOKUP(AH288,Anthro_Calc!C:P,14,FALSE)*VLOOKUP(AH288,Anthro_Calc!C:P,12,FALSE)))</f>
        <v/>
      </c>
      <c r="AJ288" s="72" t="str">
        <f>IF(ISBLANK(AD288), "", -3 + (AD288 -VLOOKUP(AH288,Anthro_Calc!C:P,4,FALSE)) / (VLOOKUP(AH288,Anthro_Calc!C:P,5,FALSE) - VLOOKUP(AH288,Anthro_Calc!C:P,4,FALSE)))</f>
        <v/>
      </c>
      <c r="AK288" s="72" t="str">
        <f>IF(ISBLANK(AD288), "", 3 + (AD288 -VLOOKUP(AH288,Anthro_Calc!C:P,10,FALSE)) / (VLOOKUP(AH288,Anthro_Calc!C:P,10,FALSE) - VLOOKUP(AH288,Anthro_Calc!C:P,9,FALSE)))</f>
        <v/>
      </c>
      <c r="AL288" s="120" t="str">
        <f t="shared" si="222"/>
        <v/>
      </c>
      <c r="AM288" s="117" t="str">
        <f t="shared" si="223"/>
        <v/>
      </c>
      <c r="AN288" s="104" t="str">
        <f t="shared" si="224"/>
        <v/>
      </c>
      <c r="AO288" s="76" t="str">
        <f t="shared" si="201"/>
        <v/>
      </c>
      <c r="AP288" s="77"/>
      <c r="AQ288" s="77" t="str">
        <f t="shared" si="225"/>
        <v/>
      </c>
      <c r="AR288" s="71"/>
      <c r="AS288" s="74"/>
      <c r="AT288" s="82"/>
      <c r="AU288" s="75" t="str">
        <f t="shared" si="202"/>
        <v/>
      </c>
      <c r="AV288" s="72">
        <f t="shared" si="226"/>
        <v>0</v>
      </c>
      <c r="AW288" s="72">
        <f t="shared" si="227"/>
        <v>0</v>
      </c>
      <c r="AX288" s="72" t="str">
        <f t="shared" si="228"/>
        <v>0</v>
      </c>
      <c r="AY288" s="72" t="str">
        <f>IF(ISBLANK(AT288), "", (POWER(AT288/VLOOKUP(AX288,Anthro_Calc!C:P,13,FALSE),VLOOKUP(AX288,Anthro_Calc!C:P,12,FALSE))-1) / (VLOOKUP(AX288,Anthro_Calc!C:P,14,FALSE)*VLOOKUP(AX288,Anthro_Calc!C:P,12,FALSE)))</f>
        <v/>
      </c>
      <c r="AZ288" s="72" t="str">
        <f>IF(ISBLANK(AT288), "", -3 + (AT288 -VLOOKUP(AX288,Anthro_Calc!C:P,4,FALSE)) / (VLOOKUP(AX288,Anthro_Calc!C:P,5,FALSE) - VLOOKUP(AX288,Anthro_Calc!C:P,4,FALSE)))</f>
        <v/>
      </c>
      <c r="BA288" s="72" t="str">
        <f>IF(ISBLANK(AT288), "", 3 + (AT288 -VLOOKUP(AX288,Anthro_Calc!C:P,10,FALSE)) / (VLOOKUP(AX288,Anthro_Calc!C:P,10,FALSE) - VLOOKUP(AX288,Anthro_Calc!C:P,9,FALSE)))</f>
        <v/>
      </c>
      <c r="BB288" s="120" t="str">
        <f t="shared" si="229"/>
        <v/>
      </c>
      <c r="BC288" s="117" t="str">
        <f t="shared" si="230"/>
        <v/>
      </c>
      <c r="BD288" s="104" t="str">
        <f t="shared" si="203"/>
        <v/>
      </c>
      <c r="BE288" s="76" t="str">
        <f t="shared" si="204"/>
        <v/>
      </c>
      <c r="BF288" s="73" t="str">
        <f t="shared" si="231"/>
        <v/>
      </c>
      <c r="BG288" s="73" t="str">
        <f t="shared" si="205"/>
        <v/>
      </c>
      <c r="BH288" s="77"/>
      <c r="BI288" s="133"/>
      <c r="BJ288" s="71"/>
      <c r="BK288" s="74"/>
      <c r="BL288" s="78"/>
      <c r="BM288" s="75" t="str">
        <f t="shared" si="206"/>
        <v/>
      </c>
      <c r="BN288" s="72">
        <f t="shared" si="232"/>
        <v>0</v>
      </c>
      <c r="BO288" s="72">
        <f t="shared" si="249"/>
        <v>0</v>
      </c>
      <c r="BP288" s="72" t="str">
        <f t="shared" si="233"/>
        <v>0</v>
      </c>
      <c r="BQ288" s="72" t="str">
        <f>IF(ISBLANK(BL288), "", (POWER(BL288/VLOOKUP(BP288,Anthro_Calc!C:P,13,FALSE),VLOOKUP(BP288,Anthro_Calc!C:P,12,FALSE))-1) / (VLOOKUP(BP288,Anthro_Calc!C:P,14,FALSE)*VLOOKUP(BP288,Anthro_Calc!C:P,12,FALSE)))</f>
        <v/>
      </c>
      <c r="BR288" s="72" t="str">
        <f>IF(ISBLANK(BL288), "", -3 + (BL288 -VLOOKUP(BP288,Anthro_Calc!C:P,4,FALSE)) / (VLOOKUP(BP288,Anthro_Calc!C:P,5,FALSE) - VLOOKUP(BP288,Anthro_Calc!C:P,4,FALSE)))</f>
        <v/>
      </c>
      <c r="BS288" s="72" t="str">
        <f>IF(ISBLANK(BL288), "", 3 + (BL288 -VLOOKUP(BP288,Anthro_Calc!C:P,10,FALSE)) / (VLOOKUP(BP288,Anthro_Calc!C:P,10,FALSE) - VLOOKUP(BP288,Anthro_Calc!C:P,9,FALSE)))</f>
        <v/>
      </c>
      <c r="BT288" s="120" t="str">
        <f t="shared" si="234"/>
        <v/>
      </c>
      <c r="BU288" s="117" t="str">
        <f t="shared" si="235"/>
        <v/>
      </c>
      <c r="BV288" s="104" t="str">
        <f t="shared" si="236"/>
        <v/>
      </c>
      <c r="BW288" s="73" t="str">
        <f t="shared" si="207"/>
        <v/>
      </c>
      <c r="BX288" s="77"/>
      <c r="BY288" s="73" t="str">
        <f>IF(ISBLANK(BL288), "", VLOOKUP(Z288&amp;" "&amp;BV288&amp;" "&amp;BW288,Graduation_Criteria!$D$2:$E$34,2,FALSE))</f>
        <v/>
      </c>
      <c r="BZ288" s="73" t="str">
        <f t="shared" si="208"/>
        <v/>
      </c>
      <c r="CA288" s="71"/>
      <c r="CB288" s="74"/>
      <c r="CC288" s="74"/>
      <c r="CD288" s="115" t="str">
        <f t="shared" si="209"/>
        <v/>
      </c>
      <c r="CE288" s="79">
        <f t="shared" si="237"/>
        <v>0</v>
      </c>
      <c r="CF288" s="79">
        <f t="shared" si="238"/>
        <v>0</v>
      </c>
      <c r="CG288" s="79" t="str">
        <f t="shared" si="239"/>
        <v>0</v>
      </c>
      <c r="CH288" s="79" t="str">
        <f>IF(ISBLANK(CC288), "", (POWER(CC288/VLOOKUP(CG288,Anthro_Calc!C:P,13,FALSE),VLOOKUP(CG288,Anthro_Calc!C:P,12,FALSE))-1) / (VLOOKUP(CG288,Anthro_Calc!C:P,14,FALSE)*VLOOKUP(CG288,Anthro_Calc!C:P,12,FALSE)))</f>
        <v/>
      </c>
      <c r="CI288" s="79" t="str">
        <f>IF(ISBLANK(CC288), "", -3 + (CC288 -VLOOKUP(CG288,Anthro_Calc!C:P,4,FALSE)) / (VLOOKUP(CG288,Anthro_Calc!C:P,5,FALSE) - VLOOKUP(CG288,Anthro_Calc!C:P,4,FALSE)))</f>
        <v/>
      </c>
      <c r="CJ288" s="79" t="str">
        <f>IF(ISBLANK(CC288), "", 3 + (CC288 -VLOOKUP(CG288,Anthro_Calc!C:P,10,FALSE)) / (VLOOKUP(CG288,Anthro_Calc!C:P,10,FALSE) - VLOOKUP(CG288,Anthro_Calc!C:P,9,FALSE)))</f>
        <v/>
      </c>
      <c r="CK288" s="129" t="str">
        <f t="shared" si="240"/>
        <v/>
      </c>
      <c r="CL288" s="117" t="str">
        <f t="shared" si="241"/>
        <v/>
      </c>
      <c r="CM288" s="104" t="str">
        <f t="shared" si="242"/>
        <v/>
      </c>
      <c r="CN288" s="77"/>
      <c r="CO288" s="71"/>
      <c r="CP288" s="74"/>
      <c r="CQ288" s="74"/>
      <c r="CR288" s="118" t="str">
        <f t="shared" si="210"/>
        <v/>
      </c>
      <c r="CS288" s="119">
        <f t="shared" si="243"/>
        <v>0</v>
      </c>
      <c r="CT288" s="119">
        <f t="shared" si="244"/>
        <v>0</v>
      </c>
      <c r="CU288" s="119" t="str">
        <f t="shared" si="245"/>
        <v>0</v>
      </c>
      <c r="CV288" s="119" t="str">
        <f>IF(ISBLANK(CQ288), "", (POWER(CQ288/VLOOKUP(CU288,Anthro_Calc!C:P,13,FALSE),VLOOKUP(CU288,Anthro_Calc!C:P,12,FALSE))-1) / (VLOOKUP(CU288,Anthro_Calc!C:P,14,FALSE)*VLOOKUP(CU288,Anthro_Calc!C:P,12,FALSE)))</f>
        <v/>
      </c>
      <c r="CW288" s="119" t="str">
        <f>IF(ISBLANK(CQ288), "", -3 + (CQ288 -VLOOKUP(CU288,Anthro_Calc!C:P,4,FALSE)) / (VLOOKUP(CU288,Anthro_Calc!C:P,5,FALSE) - VLOOKUP(CU288,Anthro_Calc!C:P,4,FALSE)))</f>
        <v/>
      </c>
      <c r="CX288" s="119" t="str">
        <f>IF(ISBLANK(CQ288), "", 3 + (CQ288 -VLOOKUP(CU288,Anthro_Calc!C:P,10,FALSE)) / (VLOOKUP(CU288,Anthro_Calc!C:P,10,FALSE) - VLOOKUP(CU288,Anthro_Calc!C:P,9,FALSE)))</f>
        <v/>
      </c>
      <c r="CY288" s="128" t="str">
        <f t="shared" si="246"/>
        <v/>
      </c>
      <c r="CZ288" s="117" t="str">
        <f t="shared" si="247"/>
        <v/>
      </c>
      <c r="DA288" s="104" t="str">
        <f t="shared" si="248"/>
        <v/>
      </c>
      <c r="DB288" s="135"/>
    </row>
    <row r="289" spans="1:106" s="80" customFormat="1" ht="15" customHeight="1">
      <c r="A289" s="134">
        <f t="shared" si="200"/>
        <v>285</v>
      </c>
      <c r="B289" s="66"/>
      <c r="C289" s="66"/>
      <c r="D289" s="66"/>
      <c r="E289" s="66"/>
      <c r="F289" s="66"/>
      <c r="G289" s="66"/>
      <c r="H289" s="66"/>
      <c r="I289" s="66"/>
      <c r="J289" s="66"/>
      <c r="K289" s="66"/>
      <c r="L289" s="66"/>
      <c r="M289" s="71"/>
      <c r="N289" s="69" t="str">
        <f t="shared" ca="1" si="211"/>
        <v/>
      </c>
      <c r="O289" s="70"/>
      <c r="P289" s="70"/>
      <c r="Q289" s="71"/>
      <c r="R289" s="82"/>
      <c r="S289" s="72" t="str">
        <f t="shared" si="212"/>
        <v/>
      </c>
      <c r="T289" s="72" t="str">
        <f t="shared" si="213"/>
        <v/>
      </c>
      <c r="U289" s="72" t="str">
        <f t="shared" si="214"/>
        <v/>
      </c>
      <c r="V289" s="72" t="str">
        <f>IF(ISBLANK(R289), "", (POWER(R289/VLOOKUP(U289,Anthro_Calc!C:P,13,FALSE),VLOOKUP(U289,Anthro_Calc!C:P,12,FALSE))-1) / (VLOOKUP(U289,Anthro_Calc!C:P,14,FALSE)*VLOOKUP(U289,Anthro_Calc!C:P,12,FALSE)))</f>
        <v/>
      </c>
      <c r="W289" s="72" t="str">
        <f>IF(ISBLANK(R289), "", -3 + (R289 -VLOOKUP(U289,Anthro_Calc!C:P,4,FALSE)) / (VLOOKUP(U289,Anthro_Calc!C:P,5,FALSE) - VLOOKUP(U289,Anthro_Calc!C:P,4,FALSE)))</f>
        <v/>
      </c>
      <c r="X289" s="72" t="str">
        <f>IF(ISBLANK(R289), "", 3 + (R289 -VLOOKUP(U289,Anthro_Calc!C:P,10,FALSE)) / (VLOOKUP(U289,Anthro_Calc!C:P,10,FALSE) - VLOOKUP(U289,Anthro_Calc!C:P,9,FALSE)))</f>
        <v/>
      </c>
      <c r="Y289" s="120" t="str">
        <f t="shared" si="215"/>
        <v/>
      </c>
      <c r="Z289" s="117" t="str">
        <f t="shared" si="216"/>
        <v/>
      </c>
      <c r="AA289" s="104" t="str">
        <f t="shared" si="217"/>
        <v/>
      </c>
      <c r="AB289" s="71"/>
      <c r="AC289" s="74"/>
      <c r="AD289" s="78"/>
      <c r="AE289" s="75" t="str">
        <f t="shared" si="218"/>
        <v/>
      </c>
      <c r="AF289" s="72">
        <f t="shared" si="219"/>
        <v>0</v>
      </c>
      <c r="AG289" s="72">
        <f t="shared" si="220"/>
        <v>0</v>
      </c>
      <c r="AH289" s="72" t="str">
        <f t="shared" si="221"/>
        <v>0</v>
      </c>
      <c r="AI289" s="72" t="str">
        <f>IF(ISBLANK(AD289), "", (POWER(AD289/VLOOKUP(AH289,Anthro_Calc!C:P,13,FALSE),VLOOKUP(AH289,Anthro_Calc!C:P,12,FALSE))-1) / (VLOOKUP(AH289,Anthro_Calc!C:P,14,FALSE)*VLOOKUP(AH289,Anthro_Calc!C:P,12,FALSE)))</f>
        <v/>
      </c>
      <c r="AJ289" s="72" t="str">
        <f>IF(ISBLANK(AD289), "", -3 + (AD289 -VLOOKUP(AH289,Anthro_Calc!C:P,4,FALSE)) / (VLOOKUP(AH289,Anthro_Calc!C:P,5,FALSE) - VLOOKUP(AH289,Anthro_Calc!C:P,4,FALSE)))</f>
        <v/>
      </c>
      <c r="AK289" s="72" t="str">
        <f>IF(ISBLANK(AD289), "", 3 + (AD289 -VLOOKUP(AH289,Anthro_Calc!C:P,10,FALSE)) / (VLOOKUP(AH289,Anthro_Calc!C:P,10,FALSE) - VLOOKUP(AH289,Anthro_Calc!C:P,9,FALSE)))</f>
        <v/>
      </c>
      <c r="AL289" s="120" t="str">
        <f t="shared" si="222"/>
        <v/>
      </c>
      <c r="AM289" s="117" t="str">
        <f t="shared" si="223"/>
        <v/>
      </c>
      <c r="AN289" s="104" t="str">
        <f t="shared" si="224"/>
        <v/>
      </c>
      <c r="AO289" s="76" t="str">
        <f t="shared" si="201"/>
        <v/>
      </c>
      <c r="AP289" s="77"/>
      <c r="AQ289" s="77" t="str">
        <f t="shared" si="225"/>
        <v/>
      </c>
      <c r="AR289" s="71"/>
      <c r="AS289" s="74"/>
      <c r="AT289" s="82"/>
      <c r="AU289" s="75" t="str">
        <f t="shared" si="202"/>
        <v/>
      </c>
      <c r="AV289" s="72">
        <f t="shared" si="226"/>
        <v>0</v>
      </c>
      <c r="AW289" s="72">
        <f t="shared" si="227"/>
        <v>0</v>
      </c>
      <c r="AX289" s="72" t="str">
        <f t="shared" si="228"/>
        <v>0</v>
      </c>
      <c r="AY289" s="72" t="str">
        <f>IF(ISBLANK(AT289), "", (POWER(AT289/VLOOKUP(AX289,Anthro_Calc!C:P,13,FALSE),VLOOKUP(AX289,Anthro_Calc!C:P,12,FALSE))-1) / (VLOOKUP(AX289,Anthro_Calc!C:P,14,FALSE)*VLOOKUP(AX289,Anthro_Calc!C:P,12,FALSE)))</f>
        <v/>
      </c>
      <c r="AZ289" s="72" t="str">
        <f>IF(ISBLANK(AT289), "", -3 + (AT289 -VLOOKUP(AX289,Anthro_Calc!C:P,4,FALSE)) / (VLOOKUP(AX289,Anthro_Calc!C:P,5,FALSE) - VLOOKUP(AX289,Anthro_Calc!C:P,4,FALSE)))</f>
        <v/>
      </c>
      <c r="BA289" s="72" t="str">
        <f>IF(ISBLANK(AT289), "", 3 + (AT289 -VLOOKUP(AX289,Anthro_Calc!C:P,10,FALSE)) / (VLOOKUP(AX289,Anthro_Calc!C:P,10,FALSE) - VLOOKUP(AX289,Anthro_Calc!C:P,9,FALSE)))</f>
        <v/>
      </c>
      <c r="BB289" s="120" t="str">
        <f t="shared" si="229"/>
        <v/>
      </c>
      <c r="BC289" s="117" t="str">
        <f t="shared" si="230"/>
        <v/>
      </c>
      <c r="BD289" s="104" t="str">
        <f t="shared" si="203"/>
        <v/>
      </c>
      <c r="BE289" s="76" t="str">
        <f t="shared" si="204"/>
        <v/>
      </c>
      <c r="BF289" s="73" t="str">
        <f t="shared" si="231"/>
        <v/>
      </c>
      <c r="BG289" s="73" t="str">
        <f t="shared" si="205"/>
        <v/>
      </c>
      <c r="BH289" s="77"/>
      <c r="BI289" s="133"/>
      <c r="BJ289" s="71"/>
      <c r="BK289" s="74"/>
      <c r="BL289" s="78"/>
      <c r="BM289" s="75" t="str">
        <f t="shared" si="206"/>
        <v/>
      </c>
      <c r="BN289" s="72">
        <f t="shared" si="232"/>
        <v>0</v>
      </c>
      <c r="BO289" s="72">
        <f t="shared" si="249"/>
        <v>0</v>
      </c>
      <c r="BP289" s="72" t="str">
        <f t="shared" si="233"/>
        <v>0</v>
      </c>
      <c r="BQ289" s="72" t="str">
        <f>IF(ISBLANK(BL289), "", (POWER(BL289/VLOOKUP(BP289,Anthro_Calc!C:P,13,FALSE),VLOOKUP(BP289,Anthro_Calc!C:P,12,FALSE))-1) / (VLOOKUP(BP289,Anthro_Calc!C:P,14,FALSE)*VLOOKUP(BP289,Anthro_Calc!C:P,12,FALSE)))</f>
        <v/>
      </c>
      <c r="BR289" s="72" t="str">
        <f>IF(ISBLANK(BL289), "", -3 + (BL289 -VLOOKUP(BP289,Anthro_Calc!C:P,4,FALSE)) / (VLOOKUP(BP289,Anthro_Calc!C:P,5,FALSE) - VLOOKUP(BP289,Anthro_Calc!C:P,4,FALSE)))</f>
        <v/>
      </c>
      <c r="BS289" s="72" t="str">
        <f>IF(ISBLANK(BL289), "", 3 + (BL289 -VLOOKUP(BP289,Anthro_Calc!C:P,10,FALSE)) / (VLOOKUP(BP289,Anthro_Calc!C:P,10,FALSE) - VLOOKUP(BP289,Anthro_Calc!C:P,9,FALSE)))</f>
        <v/>
      </c>
      <c r="BT289" s="120" t="str">
        <f t="shared" si="234"/>
        <v/>
      </c>
      <c r="BU289" s="117" t="str">
        <f t="shared" si="235"/>
        <v/>
      </c>
      <c r="BV289" s="104" t="str">
        <f t="shared" si="236"/>
        <v/>
      </c>
      <c r="BW289" s="73" t="str">
        <f t="shared" si="207"/>
        <v/>
      </c>
      <c r="BX289" s="77"/>
      <c r="BY289" s="73" t="str">
        <f>IF(ISBLANK(BL289), "", VLOOKUP(Z289&amp;" "&amp;BV289&amp;" "&amp;BW289,Graduation_Criteria!$D$2:$E$34,2,FALSE))</f>
        <v/>
      </c>
      <c r="BZ289" s="73" t="str">
        <f t="shared" si="208"/>
        <v/>
      </c>
      <c r="CA289" s="71"/>
      <c r="CB289" s="74"/>
      <c r="CC289" s="74"/>
      <c r="CD289" s="115" t="str">
        <f t="shared" si="209"/>
        <v/>
      </c>
      <c r="CE289" s="79">
        <f t="shared" si="237"/>
        <v>0</v>
      </c>
      <c r="CF289" s="79">
        <f t="shared" si="238"/>
        <v>0</v>
      </c>
      <c r="CG289" s="79" t="str">
        <f t="shared" si="239"/>
        <v>0</v>
      </c>
      <c r="CH289" s="79" t="str">
        <f>IF(ISBLANK(CC289), "", (POWER(CC289/VLOOKUP(CG289,Anthro_Calc!C:P,13,FALSE),VLOOKUP(CG289,Anthro_Calc!C:P,12,FALSE))-1) / (VLOOKUP(CG289,Anthro_Calc!C:P,14,FALSE)*VLOOKUP(CG289,Anthro_Calc!C:P,12,FALSE)))</f>
        <v/>
      </c>
      <c r="CI289" s="79" t="str">
        <f>IF(ISBLANK(CC289), "", -3 + (CC289 -VLOOKUP(CG289,Anthro_Calc!C:P,4,FALSE)) / (VLOOKUP(CG289,Anthro_Calc!C:P,5,FALSE) - VLOOKUP(CG289,Anthro_Calc!C:P,4,FALSE)))</f>
        <v/>
      </c>
      <c r="CJ289" s="79" t="str">
        <f>IF(ISBLANK(CC289), "", 3 + (CC289 -VLOOKUP(CG289,Anthro_Calc!C:P,10,FALSE)) / (VLOOKUP(CG289,Anthro_Calc!C:P,10,FALSE) - VLOOKUP(CG289,Anthro_Calc!C:P,9,FALSE)))</f>
        <v/>
      </c>
      <c r="CK289" s="129" t="str">
        <f t="shared" si="240"/>
        <v/>
      </c>
      <c r="CL289" s="117" t="str">
        <f t="shared" si="241"/>
        <v/>
      </c>
      <c r="CM289" s="104" t="str">
        <f t="shared" si="242"/>
        <v/>
      </c>
      <c r="CN289" s="77"/>
      <c r="CO289" s="71"/>
      <c r="CP289" s="74"/>
      <c r="CQ289" s="74"/>
      <c r="CR289" s="118" t="str">
        <f t="shared" si="210"/>
        <v/>
      </c>
      <c r="CS289" s="119">
        <f t="shared" si="243"/>
        <v>0</v>
      </c>
      <c r="CT289" s="119">
        <f t="shared" si="244"/>
        <v>0</v>
      </c>
      <c r="CU289" s="119" t="str">
        <f t="shared" si="245"/>
        <v>0</v>
      </c>
      <c r="CV289" s="119" t="str">
        <f>IF(ISBLANK(CQ289), "", (POWER(CQ289/VLOOKUP(CU289,Anthro_Calc!C:P,13,FALSE),VLOOKUP(CU289,Anthro_Calc!C:P,12,FALSE))-1) / (VLOOKUP(CU289,Anthro_Calc!C:P,14,FALSE)*VLOOKUP(CU289,Anthro_Calc!C:P,12,FALSE)))</f>
        <v/>
      </c>
      <c r="CW289" s="119" t="str">
        <f>IF(ISBLANK(CQ289), "", -3 + (CQ289 -VLOOKUP(CU289,Anthro_Calc!C:P,4,FALSE)) / (VLOOKUP(CU289,Anthro_Calc!C:P,5,FALSE) - VLOOKUP(CU289,Anthro_Calc!C:P,4,FALSE)))</f>
        <v/>
      </c>
      <c r="CX289" s="119" t="str">
        <f>IF(ISBLANK(CQ289), "", 3 + (CQ289 -VLOOKUP(CU289,Anthro_Calc!C:P,10,FALSE)) / (VLOOKUP(CU289,Anthro_Calc!C:P,10,FALSE) - VLOOKUP(CU289,Anthro_Calc!C:P,9,FALSE)))</f>
        <v/>
      </c>
      <c r="CY289" s="128" t="str">
        <f t="shared" si="246"/>
        <v/>
      </c>
      <c r="CZ289" s="117" t="str">
        <f t="shared" si="247"/>
        <v/>
      </c>
      <c r="DA289" s="104" t="str">
        <f t="shared" si="248"/>
        <v/>
      </c>
      <c r="DB289" s="135"/>
    </row>
    <row r="290" spans="1:106" s="80" customFormat="1" ht="15" customHeight="1">
      <c r="A290" s="134">
        <f t="shared" si="200"/>
        <v>286</v>
      </c>
      <c r="B290" s="66"/>
      <c r="C290" s="66"/>
      <c r="D290" s="66"/>
      <c r="E290" s="66"/>
      <c r="F290" s="66"/>
      <c r="G290" s="66"/>
      <c r="H290" s="66"/>
      <c r="I290" s="66"/>
      <c r="J290" s="66"/>
      <c r="K290" s="66"/>
      <c r="L290" s="66"/>
      <c r="M290" s="71"/>
      <c r="N290" s="69" t="str">
        <f t="shared" ca="1" si="211"/>
        <v/>
      </c>
      <c r="O290" s="70"/>
      <c r="P290" s="70"/>
      <c r="Q290" s="71"/>
      <c r="R290" s="82"/>
      <c r="S290" s="72" t="str">
        <f t="shared" si="212"/>
        <v/>
      </c>
      <c r="T290" s="72" t="str">
        <f t="shared" si="213"/>
        <v/>
      </c>
      <c r="U290" s="72" t="str">
        <f t="shared" si="214"/>
        <v/>
      </c>
      <c r="V290" s="72" t="str">
        <f>IF(ISBLANK(R290), "", (POWER(R290/VLOOKUP(U290,Anthro_Calc!C:P,13,FALSE),VLOOKUP(U290,Anthro_Calc!C:P,12,FALSE))-1) / (VLOOKUP(U290,Anthro_Calc!C:P,14,FALSE)*VLOOKUP(U290,Anthro_Calc!C:P,12,FALSE)))</f>
        <v/>
      </c>
      <c r="W290" s="72" t="str">
        <f>IF(ISBLANK(R290), "", -3 + (R290 -VLOOKUP(U290,Anthro_Calc!C:P,4,FALSE)) / (VLOOKUP(U290,Anthro_Calc!C:P,5,FALSE) - VLOOKUP(U290,Anthro_Calc!C:P,4,FALSE)))</f>
        <v/>
      </c>
      <c r="X290" s="72" t="str">
        <f>IF(ISBLANK(R290), "", 3 + (R290 -VLOOKUP(U290,Anthro_Calc!C:P,10,FALSE)) / (VLOOKUP(U290,Anthro_Calc!C:P,10,FALSE) - VLOOKUP(U290,Anthro_Calc!C:P,9,FALSE)))</f>
        <v/>
      </c>
      <c r="Y290" s="120" t="str">
        <f t="shared" si="215"/>
        <v/>
      </c>
      <c r="Z290" s="117" t="str">
        <f t="shared" si="216"/>
        <v/>
      </c>
      <c r="AA290" s="104" t="str">
        <f t="shared" si="217"/>
        <v/>
      </c>
      <c r="AB290" s="71"/>
      <c r="AC290" s="74"/>
      <c r="AD290" s="78"/>
      <c r="AE290" s="75" t="str">
        <f t="shared" si="218"/>
        <v/>
      </c>
      <c r="AF290" s="72">
        <f t="shared" si="219"/>
        <v>0</v>
      </c>
      <c r="AG290" s="72">
        <f t="shared" si="220"/>
        <v>0</v>
      </c>
      <c r="AH290" s="72" t="str">
        <f t="shared" si="221"/>
        <v>0</v>
      </c>
      <c r="AI290" s="72" t="str">
        <f>IF(ISBLANK(AD290), "", (POWER(AD290/VLOOKUP(AH290,Anthro_Calc!C:P,13,FALSE),VLOOKUP(AH290,Anthro_Calc!C:P,12,FALSE))-1) / (VLOOKUP(AH290,Anthro_Calc!C:P,14,FALSE)*VLOOKUP(AH290,Anthro_Calc!C:P,12,FALSE)))</f>
        <v/>
      </c>
      <c r="AJ290" s="72" t="str">
        <f>IF(ISBLANK(AD290), "", -3 + (AD290 -VLOOKUP(AH290,Anthro_Calc!C:P,4,FALSE)) / (VLOOKUP(AH290,Anthro_Calc!C:P,5,FALSE) - VLOOKUP(AH290,Anthro_Calc!C:P,4,FALSE)))</f>
        <v/>
      </c>
      <c r="AK290" s="72" t="str">
        <f>IF(ISBLANK(AD290), "", 3 + (AD290 -VLOOKUP(AH290,Anthro_Calc!C:P,10,FALSE)) / (VLOOKUP(AH290,Anthro_Calc!C:P,10,FALSE) - VLOOKUP(AH290,Anthro_Calc!C:P,9,FALSE)))</f>
        <v/>
      </c>
      <c r="AL290" s="120" t="str">
        <f t="shared" si="222"/>
        <v/>
      </c>
      <c r="AM290" s="117" t="str">
        <f t="shared" si="223"/>
        <v/>
      </c>
      <c r="AN290" s="104" t="str">
        <f t="shared" si="224"/>
        <v/>
      </c>
      <c r="AO290" s="76" t="str">
        <f t="shared" si="201"/>
        <v/>
      </c>
      <c r="AP290" s="77"/>
      <c r="AQ290" s="77" t="str">
        <f t="shared" si="225"/>
        <v/>
      </c>
      <c r="AR290" s="71"/>
      <c r="AS290" s="74"/>
      <c r="AT290" s="82"/>
      <c r="AU290" s="75" t="str">
        <f t="shared" si="202"/>
        <v/>
      </c>
      <c r="AV290" s="72">
        <f t="shared" si="226"/>
        <v>0</v>
      </c>
      <c r="AW290" s="72">
        <f t="shared" si="227"/>
        <v>0</v>
      </c>
      <c r="AX290" s="72" t="str">
        <f t="shared" si="228"/>
        <v>0</v>
      </c>
      <c r="AY290" s="72" t="str">
        <f>IF(ISBLANK(AT290), "", (POWER(AT290/VLOOKUP(AX290,Anthro_Calc!C:P,13,FALSE),VLOOKUP(AX290,Anthro_Calc!C:P,12,FALSE))-1) / (VLOOKUP(AX290,Anthro_Calc!C:P,14,FALSE)*VLOOKUP(AX290,Anthro_Calc!C:P,12,FALSE)))</f>
        <v/>
      </c>
      <c r="AZ290" s="72" t="str">
        <f>IF(ISBLANK(AT290), "", -3 + (AT290 -VLOOKUP(AX290,Anthro_Calc!C:P,4,FALSE)) / (VLOOKUP(AX290,Anthro_Calc!C:P,5,FALSE) - VLOOKUP(AX290,Anthro_Calc!C:P,4,FALSE)))</f>
        <v/>
      </c>
      <c r="BA290" s="72" t="str">
        <f>IF(ISBLANK(AT290), "", 3 + (AT290 -VLOOKUP(AX290,Anthro_Calc!C:P,10,FALSE)) / (VLOOKUP(AX290,Anthro_Calc!C:P,10,FALSE) - VLOOKUP(AX290,Anthro_Calc!C:P,9,FALSE)))</f>
        <v/>
      </c>
      <c r="BB290" s="120" t="str">
        <f t="shared" si="229"/>
        <v/>
      </c>
      <c r="BC290" s="117" t="str">
        <f t="shared" si="230"/>
        <v/>
      </c>
      <c r="BD290" s="104" t="str">
        <f t="shared" si="203"/>
        <v/>
      </c>
      <c r="BE290" s="76" t="str">
        <f t="shared" si="204"/>
        <v/>
      </c>
      <c r="BF290" s="73" t="str">
        <f t="shared" si="231"/>
        <v/>
      </c>
      <c r="BG290" s="73" t="str">
        <f t="shared" si="205"/>
        <v/>
      </c>
      <c r="BH290" s="77"/>
      <c r="BI290" s="133"/>
      <c r="BJ290" s="71"/>
      <c r="BK290" s="74"/>
      <c r="BL290" s="78"/>
      <c r="BM290" s="75" t="str">
        <f t="shared" si="206"/>
        <v/>
      </c>
      <c r="BN290" s="72">
        <f t="shared" si="232"/>
        <v>0</v>
      </c>
      <c r="BO290" s="72">
        <f t="shared" si="249"/>
        <v>0</v>
      </c>
      <c r="BP290" s="72" t="str">
        <f t="shared" si="233"/>
        <v>0</v>
      </c>
      <c r="BQ290" s="72" t="str">
        <f>IF(ISBLANK(BL290), "", (POWER(BL290/VLOOKUP(BP290,Anthro_Calc!C:P,13,FALSE),VLOOKUP(BP290,Anthro_Calc!C:P,12,FALSE))-1) / (VLOOKUP(BP290,Anthro_Calc!C:P,14,FALSE)*VLOOKUP(BP290,Anthro_Calc!C:P,12,FALSE)))</f>
        <v/>
      </c>
      <c r="BR290" s="72" t="str">
        <f>IF(ISBLANK(BL290), "", -3 + (BL290 -VLOOKUP(BP290,Anthro_Calc!C:P,4,FALSE)) / (VLOOKUP(BP290,Anthro_Calc!C:P,5,FALSE) - VLOOKUP(BP290,Anthro_Calc!C:P,4,FALSE)))</f>
        <v/>
      </c>
      <c r="BS290" s="72" t="str">
        <f>IF(ISBLANK(BL290), "", 3 + (BL290 -VLOOKUP(BP290,Anthro_Calc!C:P,10,FALSE)) / (VLOOKUP(BP290,Anthro_Calc!C:P,10,FALSE) - VLOOKUP(BP290,Anthro_Calc!C:P,9,FALSE)))</f>
        <v/>
      </c>
      <c r="BT290" s="120" t="str">
        <f t="shared" si="234"/>
        <v/>
      </c>
      <c r="BU290" s="117" t="str">
        <f t="shared" si="235"/>
        <v/>
      </c>
      <c r="BV290" s="104" t="str">
        <f t="shared" si="236"/>
        <v/>
      </c>
      <c r="BW290" s="73" t="str">
        <f t="shared" si="207"/>
        <v/>
      </c>
      <c r="BX290" s="77"/>
      <c r="BY290" s="73" t="str">
        <f>IF(ISBLANK(BL290), "", VLOOKUP(Z290&amp;" "&amp;BV290&amp;" "&amp;BW290,Graduation_Criteria!$D$2:$E$34,2,FALSE))</f>
        <v/>
      </c>
      <c r="BZ290" s="73" t="str">
        <f t="shared" si="208"/>
        <v/>
      </c>
      <c r="CA290" s="71"/>
      <c r="CB290" s="74"/>
      <c r="CC290" s="74"/>
      <c r="CD290" s="115" t="str">
        <f t="shared" si="209"/>
        <v/>
      </c>
      <c r="CE290" s="79">
        <f t="shared" si="237"/>
        <v>0</v>
      </c>
      <c r="CF290" s="79">
        <f t="shared" si="238"/>
        <v>0</v>
      </c>
      <c r="CG290" s="79" t="str">
        <f t="shared" si="239"/>
        <v>0</v>
      </c>
      <c r="CH290" s="79" t="str">
        <f>IF(ISBLANK(CC290), "", (POWER(CC290/VLOOKUP(CG290,Anthro_Calc!C:P,13,FALSE),VLOOKUP(CG290,Anthro_Calc!C:P,12,FALSE))-1) / (VLOOKUP(CG290,Anthro_Calc!C:P,14,FALSE)*VLOOKUP(CG290,Anthro_Calc!C:P,12,FALSE)))</f>
        <v/>
      </c>
      <c r="CI290" s="79" t="str">
        <f>IF(ISBLANK(CC290), "", -3 + (CC290 -VLOOKUP(CG290,Anthro_Calc!C:P,4,FALSE)) / (VLOOKUP(CG290,Anthro_Calc!C:P,5,FALSE) - VLOOKUP(CG290,Anthro_Calc!C:P,4,FALSE)))</f>
        <v/>
      </c>
      <c r="CJ290" s="79" t="str">
        <f>IF(ISBLANK(CC290), "", 3 + (CC290 -VLOOKUP(CG290,Anthro_Calc!C:P,10,FALSE)) / (VLOOKUP(CG290,Anthro_Calc!C:P,10,FALSE) - VLOOKUP(CG290,Anthro_Calc!C:P,9,FALSE)))</f>
        <v/>
      </c>
      <c r="CK290" s="129" t="str">
        <f t="shared" si="240"/>
        <v/>
      </c>
      <c r="CL290" s="117" t="str">
        <f t="shared" si="241"/>
        <v/>
      </c>
      <c r="CM290" s="104" t="str">
        <f t="shared" si="242"/>
        <v/>
      </c>
      <c r="CN290" s="77"/>
      <c r="CO290" s="71"/>
      <c r="CP290" s="74"/>
      <c r="CQ290" s="74"/>
      <c r="CR290" s="118" t="str">
        <f t="shared" si="210"/>
        <v/>
      </c>
      <c r="CS290" s="119">
        <f t="shared" si="243"/>
        <v>0</v>
      </c>
      <c r="CT290" s="119">
        <f t="shared" si="244"/>
        <v>0</v>
      </c>
      <c r="CU290" s="119" t="str">
        <f t="shared" si="245"/>
        <v>0</v>
      </c>
      <c r="CV290" s="119" t="str">
        <f>IF(ISBLANK(CQ290), "", (POWER(CQ290/VLOOKUP(CU290,Anthro_Calc!C:P,13,FALSE),VLOOKUP(CU290,Anthro_Calc!C:P,12,FALSE))-1) / (VLOOKUP(CU290,Anthro_Calc!C:P,14,FALSE)*VLOOKUP(CU290,Anthro_Calc!C:P,12,FALSE)))</f>
        <v/>
      </c>
      <c r="CW290" s="119" t="str">
        <f>IF(ISBLANK(CQ290), "", -3 + (CQ290 -VLOOKUP(CU290,Anthro_Calc!C:P,4,FALSE)) / (VLOOKUP(CU290,Anthro_Calc!C:P,5,FALSE) - VLOOKUP(CU290,Anthro_Calc!C:P,4,FALSE)))</f>
        <v/>
      </c>
      <c r="CX290" s="119" t="str">
        <f>IF(ISBLANK(CQ290), "", 3 + (CQ290 -VLOOKUP(CU290,Anthro_Calc!C:P,10,FALSE)) / (VLOOKUP(CU290,Anthro_Calc!C:P,10,FALSE) - VLOOKUP(CU290,Anthro_Calc!C:P,9,FALSE)))</f>
        <v/>
      </c>
      <c r="CY290" s="128" t="str">
        <f t="shared" si="246"/>
        <v/>
      </c>
      <c r="CZ290" s="117" t="str">
        <f t="shared" si="247"/>
        <v/>
      </c>
      <c r="DA290" s="104" t="str">
        <f t="shared" si="248"/>
        <v/>
      </c>
      <c r="DB290" s="135"/>
    </row>
    <row r="291" spans="1:106" s="80" customFormat="1" ht="15" customHeight="1">
      <c r="A291" s="134">
        <f t="shared" si="200"/>
        <v>287</v>
      </c>
      <c r="B291" s="66"/>
      <c r="C291" s="66"/>
      <c r="D291" s="66"/>
      <c r="E291" s="66"/>
      <c r="F291" s="66"/>
      <c r="G291" s="66"/>
      <c r="H291" s="66"/>
      <c r="I291" s="66"/>
      <c r="J291" s="66"/>
      <c r="K291" s="66"/>
      <c r="L291" s="66"/>
      <c r="M291" s="71"/>
      <c r="N291" s="69" t="str">
        <f t="shared" ca="1" si="211"/>
        <v/>
      </c>
      <c r="O291" s="70"/>
      <c r="P291" s="70"/>
      <c r="Q291" s="71"/>
      <c r="R291" s="82"/>
      <c r="S291" s="72" t="str">
        <f t="shared" si="212"/>
        <v/>
      </c>
      <c r="T291" s="72" t="str">
        <f t="shared" si="213"/>
        <v/>
      </c>
      <c r="U291" s="72" t="str">
        <f t="shared" si="214"/>
        <v/>
      </c>
      <c r="V291" s="72" t="str">
        <f>IF(ISBLANK(R291), "", (POWER(R291/VLOOKUP(U291,Anthro_Calc!C:P,13,FALSE),VLOOKUP(U291,Anthro_Calc!C:P,12,FALSE))-1) / (VLOOKUP(U291,Anthro_Calc!C:P,14,FALSE)*VLOOKUP(U291,Anthro_Calc!C:P,12,FALSE)))</f>
        <v/>
      </c>
      <c r="W291" s="72" t="str">
        <f>IF(ISBLANK(R291), "", -3 + (R291 -VLOOKUP(U291,Anthro_Calc!C:P,4,FALSE)) / (VLOOKUP(U291,Anthro_Calc!C:P,5,FALSE) - VLOOKUP(U291,Anthro_Calc!C:P,4,FALSE)))</f>
        <v/>
      </c>
      <c r="X291" s="72" t="str">
        <f>IF(ISBLANK(R291), "", 3 + (R291 -VLOOKUP(U291,Anthro_Calc!C:P,10,FALSE)) / (VLOOKUP(U291,Anthro_Calc!C:P,10,FALSE) - VLOOKUP(U291,Anthro_Calc!C:P,9,FALSE)))</f>
        <v/>
      </c>
      <c r="Y291" s="120" t="str">
        <f t="shared" si="215"/>
        <v/>
      </c>
      <c r="Z291" s="117" t="str">
        <f t="shared" si="216"/>
        <v/>
      </c>
      <c r="AA291" s="104" t="str">
        <f t="shared" si="217"/>
        <v/>
      </c>
      <c r="AB291" s="71"/>
      <c r="AC291" s="74"/>
      <c r="AD291" s="78"/>
      <c r="AE291" s="75" t="str">
        <f t="shared" si="218"/>
        <v/>
      </c>
      <c r="AF291" s="72">
        <f t="shared" si="219"/>
        <v>0</v>
      </c>
      <c r="AG291" s="72">
        <f t="shared" si="220"/>
        <v>0</v>
      </c>
      <c r="AH291" s="72" t="str">
        <f t="shared" si="221"/>
        <v>0</v>
      </c>
      <c r="AI291" s="72" t="str">
        <f>IF(ISBLANK(AD291), "", (POWER(AD291/VLOOKUP(AH291,Anthro_Calc!C:P,13,FALSE),VLOOKUP(AH291,Anthro_Calc!C:P,12,FALSE))-1) / (VLOOKUP(AH291,Anthro_Calc!C:P,14,FALSE)*VLOOKUP(AH291,Anthro_Calc!C:P,12,FALSE)))</f>
        <v/>
      </c>
      <c r="AJ291" s="72" t="str">
        <f>IF(ISBLANK(AD291), "", -3 + (AD291 -VLOOKUP(AH291,Anthro_Calc!C:P,4,FALSE)) / (VLOOKUP(AH291,Anthro_Calc!C:P,5,FALSE) - VLOOKUP(AH291,Anthro_Calc!C:P,4,FALSE)))</f>
        <v/>
      </c>
      <c r="AK291" s="72" t="str">
        <f>IF(ISBLANK(AD291), "", 3 + (AD291 -VLOOKUP(AH291,Anthro_Calc!C:P,10,FALSE)) / (VLOOKUP(AH291,Anthro_Calc!C:P,10,FALSE) - VLOOKUP(AH291,Anthro_Calc!C:P,9,FALSE)))</f>
        <v/>
      </c>
      <c r="AL291" s="120" t="str">
        <f t="shared" si="222"/>
        <v/>
      </c>
      <c r="AM291" s="117" t="str">
        <f t="shared" si="223"/>
        <v/>
      </c>
      <c r="AN291" s="104" t="str">
        <f t="shared" si="224"/>
        <v/>
      </c>
      <c r="AO291" s="76" t="str">
        <f t="shared" si="201"/>
        <v/>
      </c>
      <c r="AP291" s="77"/>
      <c r="AQ291" s="77" t="str">
        <f t="shared" si="225"/>
        <v/>
      </c>
      <c r="AR291" s="71"/>
      <c r="AS291" s="74"/>
      <c r="AT291" s="82"/>
      <c r="AU291" s="75" t="str">
        <f t="shared" si="202"/>
        <v/>
      </c>
      <c r="AV291" s="72">
        <f t="shared" si="226"/>
        <v>0</v>
      </c>
      <c r="AW291" s="72">
        <f t="shared" si="227"/>
        <v>0</v>
      </c>
      <c r="AX291" s="72" t="str">
        <f t="shared" si="228"/>
        <v>0</v>
      </c>
      <c r="AY291" s="72" t="str">
        <f>IF(ISBLANK(AT291), "", (POWER(AT291/VLOOKUP(AX291,Anthro_Calc!C:P,13,FALSE),VLOOKUP(AX291,Anthro_Calc!C:P,12,FALSE))-1) / (VLOOKUP(AX291,Anthro_Calc!C:P,14,FALSE)*VLOOKUP(AX291,Anthro_Calc!C:P,12,FALSE)))</f>
        <v/>
      </c>
      <c r="AZ291" s="72" t="str">
        <f>IF(ISBLANK(AT291), "", -3 + (AT291 -VLOOKUP(AX291,Anthro_Calc!C:P,4,FALSE)) / (VLOOKUP(AX291,Anthro_Calc!C:P,5,FALSE) - VLOOKUP(AX291,Anthro_Calc!C:P,4,FALSE)))</f>
        <v/>
      </c>
      <c r="BA291" s="72" t="str">
        <f>IF(ISBLANK(AT291), "", 3 + (AT291 -VLOOKUP(AX291,Anthro_Calc!C:P,10,FALSE)) / (VLOOKUP(AX291,Anthro_Calc!C:P,10,FALSE) - VLOOKUP(AX291,Anthro_Calc!C:P,9,FALSE)))</f>
        <v/>
      </c>
      <c r="BB291" s="120" t="str">
        <f t="shared" si="229"/>
        <v/>
      </c>
      <c r="BC291" s="117" t="str">
        <f t="shared" si="230"/>
        <v/>
      </c>
      <c r="BD291" s="104" t="str">
        <f t="shared" si="203"/>
        <v/>
      </c>
      <c r="BE291" s="76" t="str">
        <f t="shared" si="204"/>
        <v/>
      </c>
      <c r="BF291" s="73" t="str">
        <f t="shared" si="231"/>
        <v/>
      </c>
      <c r="BG291" s="73" t="str">
        <f t="shared" si="205"/>
        <v/>
      </c>
      <c r="BH291" s="77"/>
      <c r="BI291" s="133"/>
      <c r="BJ291" s="71"/>
      <c r="BK291" s="74"/>
      <c r="BL291" s="78"/>
      <c r="BM291" s="75" t="str">
        <f t="shared" si="206"/>
        <v/>
      </c>
      <c r="BN291" s="72">
        <f t="shared" si="232"/>
        <v>0</v>
      </c>
      <c r="BO291" s="72">
        <f t="shared" si="249"/>
        <v>0</v>
      </c>
      <c r="BP291" s="72" t="str">
        <f t="shared" si="233"/>
        <v>0</v>
      </c>
      <c r="BQ291" s="72" t="str">
        <f>IF(ISBLANK(BL291), "", (POWER(BL291/VLOOKUP(BP291,Anthro_Calc!C:P,13,FALSE),VLOOKUP(BP291,Anthro_Calc!C:P,12,FALSE))-1) / (VLOOKUP(BP291,Anthro_Calc!C:P,14,FALSE)*VLOOKUP(BP291,Anthro_Calc!C:P,12,FALSE)))</f>
        <v/>
      </c>
      <c r="BR291" s="72" t="str">
        <f>IF(ISBLANK(BL291), "", -3 + (BL291 -VLOOKUP(BP291,Anthro_Calc!C:P,4,FALSE)) / (VLOOKUP(BP291,Anthro_Calc!C:P,5,FALSE) - VLOOKUP(BP291,Anthro_Calc!C:P,4,FALSE)))</f>
        <v/>
      </c>
      <c r="BS291" s="72" t="str">
        <f>IF(ISBLANK(BL291), "", 3 + (BL291 -VLOOKUP(BP291,Anthro_Calc!C:P,10,FALSE)) / (VLOOKUP(BP291,Anthro_Calc!C:P,10,FALSE) - VLOOKUP(BP291,Anthro_Calc!C:P,9,FALSE)))</f>
        <v/>
      </c>
      <c r="BT291" s="120" t="str">
        <f t="shared" si="234"/>
        <v/>
      </c>
      <c r="BU291" s="117" t="str">
        <f t="shared" si="235"/>
        <v/>
      </c>
      <c r="BV291" s="104" t="str">
        <f t="shared" si="236"/>
        <v/>
      </c>
      <c r="BW291" s="73" t="str">
        <f t="shared" si="207"/>
        <v/>
      </c>
      <c r="BX291" s="77"/>
      <c r="BY291" s="73" t="str">
        <f>IF(ISBLANK(BL291), "", VLOOKUP(Z291&amp;" "&amp;BV291&amp;" "&amp;BW291,Graduation_Criteria!$D$2:$E$34,2,FALSE))</f>
        <v/>
      </c>
      <c r="BZ291" s="73" t="str">
        <f t="shared" si="208"/>
        <v/>
      </c>
      <c r="CA291" s="71"/>
      <c r="CB291" s="74"/>
      <c r="CC291" s="74"/>
      <c r="CD291" s="115" t="str">
        <f t="shared" si="209"/>
        <v/>
      </c>
      <c r="CE291" s="79">
        <f t="shared" si="237"/>
        <v>0</v>
      </c>
      <c r="CF291" s="79">
        <f t="shared" si="238"/>
        <v>0</v>
      </c>
      <c r="CG291" s="79" t="str">
        <f t="shared" si="239"/>
        <v>0</v>
      </c>
      <c r="CH291" s="79" t="str">
        <f>IF(ISBLANK(CC291), "", (POWER(CC291/VLOOKUP(CG291,Anthro_Calc!C:P,13,FALSE),VLOOKUP(CG291,Anthro_Calc!C:P,12,FALSE))-1) / (VLOOKUP(CG291,Anthro_Calc!C:P,14,FALSE)*VLOOKUP(CG291,Anthro_Calc!C:P,12,FALSE)))</f>
        <v/>
      </c>
      <c r="CI291" s="79" t="str">
        <f>IF(ISBLANK(CC291), "", -3 + (CC291 -VLOOKUP(CG291,Anthro_Calc!C:P,4,FALSE)) / (VLOOKUP(CG291,Anthro_Calc!C:P,5,FALSE) - VLOOKUP(CG291,Anthro_Calc!C:P,4,FALSE)))</f>
        <v/>
      </c>
      <c r="CJ291" s="79" t="str">
        <f>IF(ISBLANK(CC291), "", 3 + (CC291 -VLOOKUP(CG291,Anthro_Calc!C:P,10,FALSE)) / (VLOOKUP(CG291,Anthro_Calc!C:P,10,FALSE) - VLOOKUP(CG291,Anthro_Calc!C:P,9,FALSE)))</f>
        <v/>
      </c>
      <c r="CK291" s="129" t="str">
        <f t="shared" si="240"/>
        <v/>
      </c>
      <c r="CL291" s="117" t="str">
        <f t="shared" si="241"/>
        <v/>
      </c>
      <c r="CM291" s="104" t="str">
        <f t="shared" si="242"/>
        <v/>
      </c>
      <c r="CN291" s="77"/>
      <c r="CO291" s="71"/>
      <c r="CP291" s="74"/>
      <c r="CQ291" s="74"/>
      <c r="CR291" s="118" t="str">
        <f t="shared" si="210"/>
        <v/>
      </c>
      <c r="CS291" s="119">
        <f t="shared" si="243"/>
        <v>0</v>
      </c>
      <c r="CT291" s="119">
        <f t="shared" si="244"/>
        <v>0</v>
      </c>
      <c r="CU291" s="119" t="str">
        <f t="shared" si="245"/>
        <v>0</v>
      </c>
      <c r="CV291" s="119" t="str">
        <f>IF(ISBLANK(CQ291), "", (POWER(CQ291/VLOOKUP(CU291,Anthro_Calc!C:P,13,FALSE),VLOOKUP(CU291,Anthro_Calc!C:P,12,FALSE))-1) / (VLOOKUP(CU291,Anthro_Calc!C:P,14,FALSE)*VLOOKUP(CU291,Anthro_Calc!C:P,12,FALSE)))</f>
        <v/>
      </c>
      <c r="CW291" s="119" t="str">
        <f>IF(ISBLANK(CQ291), "", -3 + (CQ291 -VLOOKUP(CU291,Anthro_Calc!C:P,4,FALSE)) / (VLOOKUP(CU291,Anthro_Calc!C:P,5,FALSE) - VLOOKUP(CU291,Anthro_Calc!C:P,4,FALSE)))</f>
        <v/>
      </c>
      <c r="CX291" s="119" t="str">
        <f>IF(ISBLANK(CQ291), "", 3 + (CQ291 -VLOOKUP(CU291,Anthro_Calc!C:P,10,FALSE)) / (VLOOKUP(CU291,Anthro_Calc!C:P,10,FALSE) - VLOOKUP(CU291,Anthro_Calc!C:P,9,FALSE)))</f>
        <v/>
      </c>
      <c r="CY291" s="128" t="str">
        <f t="shared" si="246"/>
        <v/>
      </c>
      <c r="CZ291" s="117" t="str">
        <f t="shared" si="247"/>
        <v/>
      </c>
      <c r="DA291" s="104" t="str">
        <f t="shared" si="248"/>
        <v/>
      </c>
      <c r="DB291" s="135"/>
    </row>
    <row r="292" spans="1:106" s="80" customFormat="1" ht="15" customHeight="1">
      <c r="A292" s="134">
        <f t="shared" si="200"/>
        <v>288</v>
      </c>
      <c r="B292" s="66"/>
      <c r="C292" s="66"/>
      <c r="D292" s="66"/>
      <c r="E292" s="66"/>
      <c r="F292" s="66"/>
      <c r="G292" s="66"/>
      <c r="H292" s="66"/>
      <c r="I292" s="66"/>
      <c r="J292" s="66"/>
      <c r="K292" s="66"/>
      <c r="L292" s="66"/>
      <c r="M292" s="71"/>
      <c r="N292" s="69" t="str">
        <f t="shared" ca="1" si="211"/>
        <v/>
      </c>
      <c r="O292" s="70"/>
      <c r="P292" s="70"/>
      <c r="Q292" s="71"/>
      <c r="R292" s="82"/>
      <c r="S292" s="72" t="str">
        <f t="shared" si="212"/>
        <v/>
      </c>
      <c r="T292" s="72" t="str">
        <f t="shared" si="213"/>
        <v/>
      </c>
      <c r="U292" s="72" t="str">
        <f t="shared" si="214"/>
        <v/>
      </c>
      <c r="V292" s="72" t="str">
        <f>IF(ISBLANK(R292), "", (POWER(R292/VLOOKUP(U292,Anthro_Calc!C:P,13,FALSE),VLOOKUP(U292,Anthro_Calc!C:P,12,FALSE))-1) / (VLOOKUP(U292,Anthro_Calc!C:P,14,FALSE)*VLOOKUP(U292,Anthro_Calc!C:P,12,FALSE)))</f>
        <v/>
      </c>
      <c r="W292" s="72" t="str">
        <f>IF(ISBLANK(R292), "", -3 + (R292 -VLOOKUP(U292,Anthro_Calc!C:P,4,FALSE)) / (VLOOKUP(U292,Anthro_Calc!C:P,5,FALSE) - VLOOKUP(U292,Anthro_Calc!C:P,4,FALSE)))</f>
        <v/>
      </c>
      <c r="X292" s="72" t="str">
        <f>IF(ISBLANK(R292), "", 3 + (R292 -VLOOKUP(U292,Anthro_Calc!C:P,10,FALSE)) / (VLOOKUP(U292,Anthro_Calc!C:P,10,FALSE) - VLOOKUP(U292,Anthro_Calc!C:P,9,FALSE)))</f>
        <v/>
      </c>
      <c r="Y292" s="120" t="str">
        <f t="shared" si="215"/>
        <v/>
      </c>
      <c r="Z292" s="117" t="str">
        <f t="shared" si="216"/>
        <v/>
      </c>
      <c r="AA292" s="104" t="str">
        <f t="shared" si="217"/>
        <v/>
      </c>
      <c r="AB292" s="71"/>
      <c r="AC292" s="74"/>
      <c r="AD292" s="78"/>
      <c r="AE292" s="75" t="str">
        <f t="shared" si="218"/>
        <v/>
      </c>
      <c r="AF292" s="72">
        <f t="shared" si="219"/>
        <v>0</v>
      </c>
      <c r="AG292" s="72">
        <f t="shared" si="220"/>
        <v>0</v>
      </c>
      <c r="AH292" s="72" t="str">
        <f t="shared" si="221"/>
        <v>0</v>
      </c>
      <c r="AI292" s="72" t="str">
        <f>IF(ISBLANK(AD292), "", (POWER(AD292/VLOOKUP(AH292,Anthro_Calc!C:P,13,FALSE),VLOOKUP(AH292,Anthro_Calc!C:P,12,FALSE))-1) / (VLOOKUP(AH292,Anthro_Calc!C:P,14,FALSE)*VLOOKUP(AH292,Anthro_Calc!C:P,12,FALSE)))</f>
        <v/>
      </c>
      <c r="AJ292" s="72" t="str">
        <f>IF(ISBLANK(AD292), "", -3 + (AD292 -VLOOKUP(AH292,Anthro_Calc!C:P,4,FALSE)) / (VLOOKUP(AH292,Anthro_Calc!C:P,5,FALSE) - VLOOKUP(AH292,Anthro_Calc!C:P,4,FALSE)))</f>
        <v/>
      </c>
      <c r="AK292" s="72" t="str">
        <f>IF(ISBLANK(AD292), "", 3 + (AD292 -VLOOKUP(AH292,Anthro_Calc!C:P,10,FALSE)) / (VLOOKUP(AH292,Anthro_Calc!C:P,10,FALSE) - VLOOKUP(AH292,Anthro_Calc!C:P,9,FALSE)))</f>
        <v/>
      </c>
      <c r="AL292" s="120" t="str">
        <f t="shared" si="222"/>
        <v/>
      </c>
      <c r="AM292" s="117" t="str">
        <f t="shared" si="223"/>
        <v/>
      </c>
      <c r="AN292" s="104" t="str">
        <f t="shared" si="224"/>
        <v/>
      </c>
      <c r="AO292" s="76" t="str">
        <f t="shared" si="201"/>
        <v/>
      </c>
      <c r="AP292" s="77"/>
      <c r="AQ292" s="77" t="str">
        <f t="shared" si="225"/>
        <v/>
      </c>
      <c r="AR292" s="71"/>
      <c r="AS292" s="74"/>
      <c r="AT292" s="82"/>
      <c r="AU292" s="75" t="str">
        <f t="shared" si="202"/>
        <v/>
      </c>
      <c r="AV292" s="72">
        <f t="shared" si="226"/>
        <v>0</v>
      </c>
      <c r="AW292" s="72">
        <f t="shared" si="227"/>
        <v>0</v>
      </c>
      <c r="AX292" s="72" t="str">
        <f t="shared" si="228"/>
        <v>0</v>
      </c>
      <c r="AY292" s="72" t="str">
        <f>IF(ISBLANK(AT292), "", (POWER(AT292/VLOOKUP(AX292,Anthro_Calc!C:P,13,FALSE),VLOOKUP(AX292,Anthro_Calc!C:P,12,FALSE))-1) / (VLOOKUP(AX292,Anthro_Calc!C:P,14,FALSE)*VLOOKUP(AX292,Anthro_Calc!C:P,12,FALSE)))</f>
        <v/>
      </c>
      <c r="AZ292" s="72" t="str">
        <f>IF(ISBLANK(AT292), "", -3 + (AT292 -VLOOKUP(AX292,Anthro_Calc!C:P,4,FALSE)) / (VLOOKUP(AX292,Anthro_Calc!C:P,5,FALSE) - VLOOKUP(AX292,Anthro_Calc!C:P,4,FALSE)))</f>
        <v/>
      </c>
      <c r="BA292" s="72" t="str">
        <f>IF(ISBLANK(AT292), "", 3 + (AT292 -VLOOKUP(AX292,Anthro_Calc!C:P,10,FALSE)) / (VLOOKUP(AX292,Anthro_Calc!C:P,10,FALSE) - VLOOKUP(AX292,Anthro_Calc!C:P,9,FALSE)))</f>
        <v/>
      </c>
      <c r="BB292" s="120" t="str">
        <f t="shared" si="229"/>
        <v/>
      </c>
      <c r="BC292" s="117" t="str">
        <f t="shared" si="230"/>
        <v/>
      </c>
      <c r="BD292" s="104" t="str">
        <f t="shared" si="203"/>
        <v/>
      </c>
      <c r="BE292" s="76" t="str">
        <f t="shared" si="204"/>
        <v/>
      </c>
      <c r="BF292" s="73" t="str">
        <f t="shared" si="231"/>
        <v/>
      </c>
      <c r="BG292" s="73" t="str">
        <f t="shared" si="205"/>
        <v/>
      </c>
      <c r="BH292" s="77"/>
      <c r="BI292" s="133"/>
      <c r="BJ292" s="71"/>
      <c r="BK292" s="74"/>
      <c r="BL292" s="78"/>
      <c r="BM292" s="75" t="str">
        <f t="shared" si="206"/>
        <v/>
      </c>
      <c r="BN292" s="72">
        <f t="shared" si="232"/>
        <v>0</v>
      </c>
      <c r="BO292" s="72">
        <f t="shared" si="249"/>
        <v>0</v>
      </c>
      <c r="BP292" s="72" t="str">
        <f t="shared" si="233"/>
        <v>0</v>
      </c>
      <c r="BQ292" s="72" t="str">
        <f>IF(ISBLANK(BL292), "", (POWER(BL292/VLOOKUP(BP292,Anthro_Calc!C:P,13,FALSE),VLOOKUP(BP292,Anthro_Calc!C:P,12,FALSE))-1) / (VLOOKUP(BP292,Anthro_Calc!C:P,14,FALSE)*VLOOKUP(BP292,Anthro_Calc!C:P,12,FALSE)))</f>
        <v/>
      </c>
      <c r="BR292" s="72" t="str">
        <f>IF(ISBLANK(BL292), "", -3 + (BL292 -VLOOKUP(BP292,Anthro_Calc!C:P,4,FALSE)) / (VLOOKUP(BP292,Anthro_Calc!C:P,5,FALSE) - VLOOKUP(BP292,Anthro_Calc!C:P,4,FALSE)))</f>
        <v/>
      </c>
      <c r="BS292" s="72" t="str">
        <f>IF(ISBLANK(BL292), "", 3 + (BL292 -VLOOKUP(BP292,Anthro_Calc!C:P,10,FALSE)) / (VLOOKUP(BP292,Anthro_Calc!C:P,10,FALSE) - VLOOKUP(BP292,Anthro_Calc!C:P,9,FALSE)))</f>
        <v/>
      </c>
      <c r="BT292" s="120" t="str">
        <f t="shared" si="234"/>
        <v/>
      </c>
      <c r="BU292" s="117" t="str">
        <f t="shared" si="235"/>
        <v/>
      </c>
      <c r="BV292" s="104" t="str">
        <f t="shared" si="236"/>
        <v/>
      </c>
      <c r="BW292" s="73" t="str">
        <f t="shared" si="207"/>
        <v/>
      </c>
      <c r="BX292" s="77"/>
      <c r="BY292" s="73" t="str">
        <f>IF(ISBLANK(BL292), "", VLOOKUP(Z292&amp;" "&amp;BV292&amp;" "&amp;BW292,Graduation_Criteria!$D$2:$E$34,2,FALSE))</f>
        <v/>
      </c>
      <c r="BZ292" s="73" t="str">
        <f t="shared" si="208"/>
        <v/>
      </c>
      <c r="CA292" s="71"/>
      <c r="CB292" s="74"/>
      <c r="CC292" s="74"/>
      <c r="CD292" s="115" t="str">
        <f t="shared" si="209"/>
        <v/>
      </c>
      <c r="CE292" s="79">
        <f t="shared" si="237"/>
        <v>0</v>
      </c>
      <c r="CF292" s="79">
        <f t="shared" si="238"/>
        <v>0</v>
      </c>
      <c r="CG292" s="79" t="str">
        <f t="shared" si="239"/>
        <v>0</v>
      </c>
      <c r="CH292" s="79" t="str">
        <f>IF(ISBLANK(CC292), "", (POWER(CC292/VLOOKUP(CG292,Anthro_Calc!C:P,13,FALSE),VLOOKUP(CG292,Anthro_Calc!C:P,12,FALSE))-1) / (VLOOKUP(CG292,Anthro_Calc!C:P,14,FALSE)*VLOOKUP(CG292,Anthro_Calc!C:P,12,FALSE)))</f>
        <v/>
      </c>
      <c r="CI292" s="79" t="str">
        <f>IF(ISBLANK(CC292), "", -3 + (CC292 -VLOOKUP(CG292,Anthro_Calc!C:P,4,FALSE)) / (VLOOKUP(CG292,Anthro_Calc!C:P,5,FALSE) - VLOOKUP(CG292,Anthro_Calc!C:P,4,FALSE)))</f>
        <v/>
      </c>
      <c r="CJ292" s="79" t="str">
        <f>IF(ISBLANK(CC292), "", 3 + (CC292 -VLOOKUP(CG292,Anthro_Calc!C:P,10,FALSE)) / (VLOOKUP(CG292,Anthro_Calc!C:P,10,FALSE) - VLOOKUP(CG292,Anthro_Calc!C:P,9,FALSE)))</f>
        <v/>
      </c>
      <c r="CK292" s="129" t="str">
        <f t="shared" si="240"/>
        <v/>
      </c>
      <c r="CL292" s="117" t="str">
        <f t="shared" si="241"/>
        <v/>
      </c>
      <c r="CM292" s="104" t="str">
        <f t="shared" si="242"/>
        <v/>
      </c>
      <c r="CN292" s="77"/>
      <c r="CO292" s="71"/>
      <c r="CP292" s="74"/>
      <c r="CQ292" s="74"/>
      <c r="CR292" s="118" t="str">
        <f t="shared" si="210"/>
        <v/>
      </c>
      <c r="CS292" s="119">
        <f t="shared" si="243"/>
        <v>0</v>
      </c>
      <c r="CT292" s="119">
        <f t="shared" si="244"/>
        <v>0</v>
      </c>
      <c r="CU292" s="119" t="str">
        <f t="shared" si="245"/>
        <v>0</v>
      </c>
      <c r="CV292" s="119" t="str">
        <f>IF(ISBLANK(CQ292), "", (POWER(CQ292/VLOOKUP(CU292,Anthro_Calc!C:P,13,FALSE),VLOOKUP(CU292,Anthro_Calc!C:P,12,FALSE))-1) / (VLOOKUP(CU292,Anthro_Calc!C:P,14,FALSE)*VLOOKUP(CU292,Anthro_Calc!C:P,12,FALSE)))</f>
        <v/>
      </c>
      <c r="CW292" s="119" t="str">
        <f>IF(ISBLANK(CQ292), "", -3 + (CQ292 -VLOOKUP(CU292,Anthro_Calc!C:P,4,FALSE)) / (VLOOKUP(CU292,Anthro_Calc!C:P,5,FALSE) - VLOOKUP(CU292,Anthro_Calc!C:P,4,FALSE)))</f>
        <v/>
      </c>
      <c r="CX292" s="119" t="str">
        <f>IF(ISBLANK(CQ292), "", 3 + (CQ292 -VLOOKUP(CU292,Anthro_Calc!C:P,10,FALSE)) / (VLOOKUP(CU292,Anthro_Calc!C:P,10,FALSE) - VLOOKUP(CU292,Anthro_Calc!C:P,9,FALSE)))</f>
        <v/>
      </c>
      <c r="CY292" s="128" t="str">
        <f t="shared" si="246"/>
        <v/>
      </c>
      <c r="CZ292" s="117" t="str">
        <f t="shared" si="247"/>
        <v/>
      </c>
      <c r="DA292" s="104" t="str">
        <f t="shared" si="248"/>
        <v/>
      </c>
      <c r="DB292" s="135"/>
    </row>
    <row r="293" spans="1:106" s="80" customFormat="1" ht="15" customHeight="1">
      <c r="A293" s="134">
        <f t="shared" si="200"/>
        <v>289</v>
      </c>
      <c r="B293" s="66"/>
      <c r="C293" s="66"/>
      <c r="D293" s="66"/>
      <c r="E293" s="66"/>
      <c r="F293" s="66"/>
      <c r="G293" s="66"/>
      <c r="H293" s="66"/>
      <c r="I293" s="66"/>
      <c r="J293" s="66"/>
      <c r="K293" s="66"/>
      <c r="L293" s="66"/>
      <c r="M293" s="71"/>
      <c r="N293" s="69" t="str">
        <f t="shared" ca="1" si="211"/>
        <v/>
      </c>
      <c r="O293" s="70"/>
      <c r="P293" s="70"/>
      <c r="Q293" s="71"/>
      <c r="R293" s="82"/>
      <c r="S293" s="72" t="str">
        <f t="shared" si="212"/>
        <v/>
      </c>
      <c r="T293" s="72" t="str">
        <f t="shared" si="213"/>
        <v/>
      </c>
      <c r="U293" s="72" t="str">
        <f t="shared" si="214"/>
        <v/>
      </c>
      <c r="V293" s="72" t="str">
        <f>IF(ISBLANK(R293), "", (POWER(R293/VLOOKUP(U293,Anthro_Calc!C:P,13,FALSE),VLOOKUP(U293,Anthro_Calc!C:P,12,FALSE))-1) / (VLOOKUP(U293,Anthro_Calc!C:P,14,FALSE)*VLOOKUP(U293,Anthro_Calc!C:P,12,FALSE)))</f>
        <v/>
      </c>
      <c r="W293" s="72" t="str">
        <f>IF(ISBLANK(R293), "", -3 + (R293 -VLOOKUP(U293,Anthro_Calc!C:P,4,FALSE)) / (VLOOKUP(U293,Anthro_Calc!C:P,5,FALSE) - VLOOKUP(U293,Anthro_Calc!C:P,4,FALSE)))</f>
        <v/>
      </c>
      <c r="X293" s="72" t="str">
        <f>IF(ISBLANK(R293), "", 3 + (R293 -VLOOKUP(U293,Anthro_Calc!C:P,10,FALSE)) / (VLOOKUP(U293,Anthro_Calc!C:P,10,FALSE) - VLOOKUP(U293,Anthro_Calc!C:P,9,FALSE)))</f>
        <v/>
      </c>
      <c r="Y293" s="120" t="str">
        <f t="shared" si="215"/>
        <v/>
      </c>
      <c r="Z293" s="117" t="str">
        <f t="shared" si="216"/>
        <v/>
      </c>
      <c r="AA293" s="104" t="str">
        <f t="shared" si="217"/>
        <v/>
      </c>
      <c r="AB293" s="71"/>
      <c r="AC293" s="74"/>
      <c r="AD293" s="78"/>
      <c r="AE293" s="75" t="str">
        <f t="shared" si="218"/>
        <v/>
      </c>
      <c r="AF293" s="72">
        <f t="shared" si="219"/>
        <v>0</v>
      </c>
      <c r="AG293" s="72">
        <f t="shared" si="220"/>
        <v>0</v>
      </c>
      <c r="AH293" s="72" t="str">
        <f t="shared" si="221"/>
        <v>0</v>
      </c>
      <c r="AI293" s="72" t="str">
        <f>IF(ISBLANK(AD293), "", (POWER(AD293/VLOOKUP(AH293,Anthro_Calc!C:P,13,FALSE),VLOOKUP(AH293,Anthro_Calc!C:P,12,FALSE))-1) / (VLOOKUP(AH293,Anthro_Calc!C:P,14,FALSE)*VLOOKUP(AH293,Anthro_Calc!C:P,12,FALSE)))</f>
        <v/>
      </c>
      <c r="AJ293" s="72" t="str">
        <f>IF(ISBLANK(AD293), "", -3 + (AD293 -VLOOKUP(AH293,Anthro_Calc!C:P,4,FALSE)) / (VLOOKUP(AH293,Anthro_Calc!C:P,5,FALSE) - VLOOKUP(AH293,Anthro_Calc!C:P,4,FALSE)))</f>
        <v/>
      </c>
      <c r="AK293" s="72" t="str">
        <f>IF(ISBLANK(AD293), "", 3 + (AD293 -VLOOKUP(AH293,Anthro_Calc!C:P,10,FALSE)) / (VLOOKUP(AH293,Anthro_Calc!C:P,10,FALSE) - VLOOKUP(AH293,Anthro_Calc!C:P,9,FALSE)))</f>
        <v/>
      </c>
      <c r="AL293" s="120" t="str">
        <f t="shared" si="222"/>
        <v/>
      </c>
      <c r="AM293" s="117" t="str">
        <f t="shared" si="223"/>
        <v/>
      </c>
      <c r="AN293" s="104" t="str">
        <f t="shared" si="224"/>
        <v/>
      </c>
      <c r="AO293" s="76" t="str">
        <f t="shared" si="201"/>
        <v/>
      </c>
      <c r="AP293" s="77"/>
      <c r="AQ293" s="77" t="str">
        <f t="shared" si="225"/>
        <v/>
      </c>
      <c r="AR293" s="71"/>
      <c r="AS293" s="74"/>
      <c r="AT293" s="82"/>
      <c r="AU293" s="75" t="str">
        <f t="shared" si="202"/>
        <v/>
      </c>
      <c r="AV293" s="72">
        <f t="shared" si="226"/>
        <v>0</v>
      </c>
      <c r="AW293" s="72">
        <f t="shared" si="227"/>
        <v>0</v>
      </c>
      <c r="AX293" s="72" t="str">
        <f t="shared" si="228"/>
        <v>0</v>
      </c>
      <c r="AY293" s="72" t="str">
        <f>IF(ISBLANK(AT293), "", (POWER(AT293/VLOOKUP(AX293,Anthro_Calc!C:P,13,FALSE),VLOOKUP(AX293,Anthro_Calc!C:P,12,FALSE))-1) / (VLOOKUP(AX293,Anthro_Calc!C:P,14,FALSE)*VLOOKUP(AX293,Anthro_Calc!C:P,12,FALSE)))</f>
        <v/>
      </c>
      <c r="AZ293" s="72" t="str">
        <f>IF(ISBLANK(AT293), "", -3 + (AT293 -VLOOKUP(AX293,Anthro_Calc!C:P,4,FALSE)) / (VLOOKUP(AX293,Anthro_Calc!C:P,5,FALSE) - VLOOKUP(AX293,Anthro_Calc!C:P,4,FALSE)))</f>
        <v/>
      </c>
      <c r="BA293" s="72" t="str">
        <f>IF(ISBLANK(AT293), "", 3 + (AT293 -VLOOKUP(AX293,Anthro_Calc!C:P,10,FALSE)) / (VLOOKUP(AX293,Anthro_Calc!C:P,10,FALSE) - VLOOKUP(AX293,Anthro_Calc!C:P,9,FALSE)))</f>
        <v/>
      </c>
      <c r="BB293" s="120" t="str">
        <f t="shared" si="229"/>
        <v/>
      </c>
      <c r="BC293" s="117" t="str">
        <f t="shared" si="230"/>
        <v/>
      </c>
      <c r="BD293" s="104" t="str">
        <f t="shared" si="203"/>
        <v/>
      </c>
      <c r="BE293" s="76" t="str">
        <f t="shared" si="204"/>
        <v/>
      </c>
      <c r="BF293" s="73" t="str">
        <f t="shared" si="231"/>
        <v/>
      </c>
      <c r="BG293" s="73" t="str">
        <f t="shared" si="205"/>
        <v/>
      </c>
      <c r="BH293" s="77"/>
      <c r="BI293" s="133"/>
      <c r="BJ293" s="71"/>
      <c r="BK293" s="74"/>
      <c r="BL293" s="78"/>
      <c r="BM293" s="75" t="str">
        <f t="shared" si="206"/>
        <v/>
      </c>
      <c r="BN293" s="72">
        <f t="shared" si="232"/>
        <v>0</v>
      </c>
      <c r="BO293" s="72">
        <f t="shared" si="249"/>
        <v>0</v>
      </c>
      <c r="BP293" s="72" t="str">
        <f t="shared" si="233"/>
        <v>0</v>
      </c>
      <c r="BQ293" s="72" t="str">
        <f>IF(ISBLANK(BL293), "", (POWER(BL293/VLOOKUP(BP293,Anthro_Calc!C:P,13,FALSE),VLOOKUP(BP293,Anthro_Calc!C:P,12,FALSE))-1) / (VLOOKUP(BP293,Anthro_Calc!C:P,14,FALSE)*VLOOKUP(BP293,Anthro_Calc!C:P,12,FALSE)))</f>
        <v/>
      </c>
      <c r="BR293" s="72" t="str">
        <f>IF(ISBLANK(BL293), "", -3 + (BL293 -VLOOKUP(BP293,Anthro_Calc!C:P,4,FALSE)) / (VLOOKUP(BP293,Anthro_Calc!C:P,5,FALSE) - VLOOKUP(BP293,Anthro_Calc!C:P,4,FALSE)))</f>
        <v/>
      </c>
      <c r="BS293" s="72" t="str">
        <f>IF(ISBLANK(BL293), "", 3 + (BL293 -VLOOKUP(BP293,Anthro_Calc!C:P,10,FALSE)) / (VLOOKUP(BP293,Anthro_Calc!C:P,10,FALSE) - VLOOKUP(BP293,Anthro_Calc!C:P,9,FALSE)))</f>
        <v/>
      </c>
      <c r="BT293" s="120" t="str">
        <f t="shared" si="234"/>
        <v/>
      </c>
      <c r="BU293" s="117" t="str">
        <f t="shared" si="235"/>
        <v/>
      </c>
      <c r="BV293" s="104" t="str">
        <f t="shared" si="236"/>
        <v/>
      </c>
      <c r="BW293" s="73" t="str">
        <f t="shared" si="207"/>
        <v/>
      </c>
      <c r="BX293" s="77"/>
      <c r="BY293" s="73" t="str">
        <f>IF(ISBLANK(BL293), "", VLOOKUP(Z293&amp;" "&amp;BV293&amp;" "&amp;BW293,Graduation_Criteria!$D$2:$E$34,2,FALSE))</f>
        <v/>
      </c>
      <c r="BZ293" s="73" t="str">
        <f t="shared" si="208"/>
        <v/>
      </c>
      <c r="CA293" s="71"/>
      <c r="CB293" s="74"/>
      <c r="CC293" s="74"/>
      <c r="CD293" s="115" t="str">
        <f t="shared" si="209"/>
        <v/>
      </c>
      <c r="CE293" s="79">
        <f t="shared" si="237"/>
        <v>0</v>
      </c>
      <c r="CF293" s="79">
        <f t="shared" si="238"/>
        <v>0</v>
      </c>
      <c r="CG293" s="79" t="str">
        <f t="shared" si="239"/>
        <v>0</v>
      </c>
      <c r="CH293" s="79" t="str">
        <f>IF(ISBLANK(CC293), "", (POWER(CC293/VLOOKUP(CG293,Anthro_Calc!C:P,13,FALSE),VLOOKUP(CG293,Anthro_Calc!C:P,12,FALSE))-1) / (VLOOKUP(CG293,Anthro_Calc!C:P,14,FALSE)*VLOOKUP(CG293,Anthro_Calc!C:P,12,FALSE)))</f>
        <v/>
      </c>
      <c r="CI293" s="79" t="str">
        <f>IF(ISBLANK(CC293), "", -3 + (CC293 -VLOOKUP(CG293,Anthro_Calc!C:P,4,FALSE)) / (VLOOKUP(CG293,Anthro_Calc!C:P,5,FALSE) - VLOOKUP(CG293,Anthro_Calc!C:P,4,FALSE)))</f>
        <v/>
      </c>
      <c r="CJ293" s="79" t="str">
        <f>IF(ISBLANK(CC293), "", 3 + (CC293 -VLOOKUP(CG293,Anthro_Calc!C:P,10,FALSE)) / (VLOOKUP(CG293,Anthro_Calc!C:P,10,FALSE) - VLOOKUP(CG293,Anthro_Calc!C:P,9,FALSE)))</f>
        <v/>
      </c>
      <c r="CK293" s="129" t="str">
        <f t="shared" si="240"/>
        <v/>
      </c>
      <c r="CL293" s="117" t="str">
        <f t="shared" si="241"/>
        <v/>
      </c>
      <c r="CM293" s="104" t="str">
        <f t="shared" si="242"/>
        <v/>
      </c>
      <c r="CN293" s="77"/>
      <c r="CO293" s="71"/>
      <c r="CP293" s="74"/>
      <c r="CQ293" s="74"/>
      <c r="CR293" s="118" t="str">
        <f t="shared" si="210"/>
        <v/>
      </c>
      <c r="CS293" s="119">
        <f t="shared" si="243"/>
        <v>0</v>
      </c>
      <c r="CT293" s="119">
        <f t="shared" si="244"/>
        <v>0</v>
      </c>
      <c r="CU293" s="119" t="str">
        <f t="shared" si="245"/>
        <v>0</v>
      </c>
      <c r="CV293" s="119" t="str">
        <f>IF(ISBLANK(CQ293), "", (POWER(CQ293/VLOOKUP(CU293,Anthro_Calc!C:P,13,FALSE),VLOOKUP(CU293,Anthro_Calc!C:P,12,FALSE))-1) / (VLOOKUP(CU293,Anthro_Calc!C:P,14,FALSE)*VLOOKUP(CU293,Anthro_Calc!C:P,12,FALSE)))</f>
        <v/>
      </c>
      <c r="CW293" s="119" t="str">
        <f>IF(ISBLANK(CQ293), "", -3 + (CQ293 -VLOOKUP(CU293,Anthro_Calc!C:P,4,FALSE)) / (VLOOKUP(CU293,Anthro_Calc!C:P,5,FALSE) - VLOOKUP(CU293,Anthro_Calc!C:P,4,FALSE)))</f>
        <v/>
      </c>
      <c r="CX293" s="119" t="str">
        <f>IF(ISBLANK(CQ293), "", 3 + (CQ293 -VLOOKUP(CU293,Anthro_Calc!C:P,10,FALSE)) / (VLOOKUP(CU293,Anthro_Calc!C:P,10,FALSE) - VLOOKUP(CU293,Anthro_Calc!C:P,9,FALSE)))</f>
        <v/>
      </c>
      <c r="CY293" s="128" t="str">
        <f t="shared" si="246"/>
        <v/>
      </c>
      <c r="CZ293" s="117" t="str">
        <f t="shared" si="247"/>
        <v/>
      </c>
      <c r="DA293" s="104" t="str">
        <f t="shared" si="248"/>
        <v/>
      </c>
      <c r="DB293" s="135"/>
    </row>
    <row r="294" spans="1:106" s="80" customFormat="1" ht="15" customHeight="1">
      <c r="A294" s="134">
        <f t="shared" si="200"/>
        <v>290</v>
      </c>
      <c r="B294" s="66"/>
      <c r="C294" s="66"/>
      <c r="D294" s="66"/>
      <c r="E294" s="66"/>
      <c r="F294" s="66"/>
      <c r="G294" s="66"/>
      <c r="H294" s="66"/>
      <c r="I294" s="66"/>
      <c r="J294" s="66"/>
      <c r="K294" s="66"/>
      <c r="L294" s="66"/>
      <c r="M294" s="71"/>
      <c r="N294" s="69" t="str">
        <f t="shared" ca="1" si="211"/>
        <v/>
      </c>
      <c r="O294" s="70"/>
      <c r="P294" s="70"/>
      <c r="Q294" s="71"/>
      <c r="R294" s="82"/>
      <c r="S294" s="72" t="str">
        <f t="shared" si="212"/>
        <v/>
      </c>
      <c r="T294" s="72" t="str">
        <f t="shared" si="213"/>
        <v/>
      </c>
      <c r="U294" s="72" t="str">
        <f t="shared" si="214"/>
        <v/>
      </c>
      <c r="V294" s="72" t="str">
        <f>IF(ISBLANK(R294), "", (POWER(R294/VLOOKUP(U294,Anthro_Calc!C:P,13,FALSE),VLOOKUP(U294,Anthro_Calc!C:P,12,FALSE))-1) / (VLOOKUP(U294,Anthro_Calc!C:P,14,FALSE)*VLOOKUP(U294,Anthro_Calc!C:P,12,FALSE)))</f>
        <v/>
      </c>
      <c r="W294" s="72" t="str">
        <f>IF(ISBLANK(R294), "", -3 + (R294 -VLOOKUP(U294,Anthro_Calc!C:P,4,FALSE)) / (VLOOKUP(U294,Anthro_Calc!C:P,5,FALSE) - VLOOKUP(U294,Anthro_Calc!C:P,4,FALSE)))</f>
        <v/>
      </c>
      <c r="X294" s="72" t="str">
        <f>IF(ISBLANK(R294), "", 3 + (R294 -VLOOKUP(U294,Anthro_Calc!C:P,10,FALSE)) / (VLOOKUP(U294,Anthro_Calc!C:P,10,FALSE) - VLOOKUP(U294,Anthro_Calc!C:P,9,FALSE)))</f>
        <v/>
      </c>
      <c r="Y294" s="120" t="str">
        <f t="shared" si="215"/>
        <v/>
      </c>
      <c r="Z294" s="117" t="str">
        <f t="shared" si="216"/>
        <v/>
      </c>
      <c r="AA294" s="104" t="str">
        <f t="shared" si="217"/>
        <v/>
      </c>
      <c r="AB294" s="71"/>
      <c r="AC294" s="74"/>
      <c r="AD294" s="78"/>
      <c r="AE294" s="75" t="str">
        <f t="shared" si="218"/>
        <v/>
      </c>
      <c r="AF294" s="72">
        <f t="shared" si="219"/>
        <v>0</v>
      </c>
      <c r="AG294" s="72">
        <f t="shared" si="220"/>
        <v>0</v>
      </c>
      <c r="AH294" s="72" t="str">
        <f t="shared" si="221"/>
        <v>0</v>
      </c>
      <c r="AI294" s="72" t="str">
        <f>IF(ISBLANK(AD294), "", (POWER(AD294/VLOOKUP(AH294,Anthro_Calc!C:P,13,FALSE),VLOOKUP(AH294,Anthro_Calc!C:P,12,FALSE))-1) / (VLOOKUP(AH294,Anthro_Calc!C:P,14,FALSE)*VLOOKUP(AH294,Anthro_Calc!C:P,12,FALSE)))</f>
        <v/>
      </c>
      <c r="AJ294" s="72" t="str">
        <f>IF(ISBLANK(AD294), "", -3 + (AD294 -VLOOKUP(AH294,Anthro_Calc!C:P,4,FALSE)) / (VLOOKUP(AH294,Anthro_Calc!C:P,5,FALSE) - VLOOKUP(AH294,Anthro_Calc!C:P,4,FALSE)))</f>
        <v/>
      </c>
      <c r="AK294" s="72" t="str">
        <f>IF(ISBLANK(AD294), "", 3 + (AD294 -VLOOKUP(AH294,Anthro_Calc!C:P,10,FALSE)) / (VLOOKUP(AH294,Anthro_Calc!C:P,10,FALSE) - VLOOKUP(AH294,Anthro_Calc!C:P,9,FALSE)))</f>
        <v/>
      </c>
      <c r="AL294" s="120" t="str">
        <f t="shared" si="222"/>
        <v/>
      </c>
      <c r="AM294" s="117" t="str">
        <f t="shared" si="223"/>
        <v/>
      </c>
      <c r="AN294" s="104" t="str">
        <f t="shared" si="224"/>
        <v/>
      </c>
      <c r="AO294" s="76" t="str">
        <f t="shared" si="201"/>
        <v/>
      </c>
      <c r="AP294" s="77"/>
      <c r="AQ294" s="77" t="str">
        <f t="shared" si="225"/>
        <v/>
      </c>
      <c r="AR294" s="71"/>
      <c r="AS294" s="74"/>
      <c r="AT294" s="82"/>
      <c r="AU294" s="75" t="str">
        <f t="shared" si="202"/>
        <v/>
      </c>
      <c r="AV294" s="72">
        <f t="shared" si="226"/>
        <v>0</v>
      </c>
      <c r="AW294" s="72">
        <f t="shared" si="227"/>
        <v>0</v>
      </c>
      <c r="AX294" s="72" t="str">
        <f t="shared" si="228"/>
        <v>0</v>
      </c>
      <c r="AY294" s="72" t="str">
        <f>IF(ISBLANK(AT294), "", (POWER(AT294/VLOOKUP(AX294,Anthro_Calc!C:P,13,FALSE),VLOOKUP(AX294,Anthro_Calc!C:P,12,FALSE))-1) / (VLOOKUP(AX294,Anthro_Calc!C:P,14,FALSE)*VLOOKUP(AX294,Anthro_Calc!C:P,12,FALSE)))</f>
        <v/>
      </c>
      <c r="AZ294" s="72" t="str">
        <f>IF(ISBLANK(AT294), "", -3 + (AT294 -VLOOKUP(AX294,Anthro_Calc!C:P,4,FALSE)) / (VLOOKUP(AX294,Anthro_Calc!C:P,5,FALSE) - VLOOKUP(AX294,Anthro_Calc!C:P,4,FALSE)))</f>
        <v/>
      </c>
      <c r="BA294" s="72" t="str">
        <f>IF(ISBLANK(AT294), "", 3 + (AT294 -VLOOKUP(AX294,Anthro_Calc!C:P,10,FALSE)) / (VLOOKUP(AX294,Anthro_Calc!C:P,10,FALSE) - VLOOKUP(AX294,Anthro_Calc!C:P,9,FALSE)))</f>
        <v/>
      </c>
      <c r="BB294" s="120" t="str">
        <f t="shared" si="229"/>
        <v/>
      </c>
      <c r="BC294" s="117" t="str">
        <f t="shared" si="230"/>
        <v/>
      </c>
      <c r="BD294" s="104" t="str">
        <f t="shared" si="203"/>
        <v/>
      </c>
      <c r="BE294" s="76" t="str">
        <f t="shared" si="204"/>
        <v/>
      </c>
      <c r="BF294" s="73" t="str">
        <f t="shared" si="231"/>
        <v/>
      </c>
      <c r="BG294" s="73" t="str">
        <f t="shared" si="205"/>
        <v/>
      </c>
      <c r="BH294" s="77"/>
      <c r="BI294" s="133"/>
      <c r="BJ294" s="71"/>
      <c r="BK294" s="74"/>
      <c r="BL294" s="78"/>
      <c r="BM294" s="75" t="str">
        <f t="shared" si="206"/>
        <v/>
      </c>
      <c r="BN294" s="72">
        <f t="shared" si="232"/>
        <v>0</v>
      </c>
      <c r="BO294" s="72">
        <f t="shared" si="249"/>
        <v>0</v>
      </c>
      <c r="BP294" s="72" t="str">
        <f t="shared" si="233"/>
        <v>0</v>
      </c>
      <c r="BQ294" s="72" t="str">
        <f>IF(ISBLANK(BL294), "", (POWER(BL294/VLOOKUP(BP294,Anthro_Calc!C:P,13,FALSE),VLOOKUP(BP294,Anthro_Calc!C:P,12,FALSE))-1) / (VLOOKUP(BP294,Anthro_Calc!C:P,14,FALSE)*VLOOKUP(BP294,Anthro_Calc!C:P,12,FALSE)))</f>
        <v/>
      </c>
      <c r="BR294" s="72" t="str">
        <f>IF(ISBLANK(BL294), "", -3 + (BL294 -VLOOKUP(BP294,Anthro_Calc!C:P,4,FALSE)) / (VLOOKUP(BP294,Anthro_Calc!C:P,5,FALSE) - VLOOKUP(BP294,Anthro_Calc!C:P,4,FALSE)))</f>
        <v/>
      </c>
      <c r="BS294" s="72" t="str">
        <f>IF(ISBLANK(BL294), "", 3 + (BL294 -VLOOKUP(BP294,Anthro_Calc!C:P,10,FALSE)) / (VLOOKUP(BP294,Anthro_Calc!C:P,10,FALSE) - VLOOKUP(BP294,Anthro_Calc!C:P,9,FALSE)))</f>
        <v/>
      </c>
      <c r="BT294" s="120" t="str">
        <f t="shared" si="234"/>
        <v/>
      </c>
      <c r="BU294" s="117" t="str">
        <f t="shared" si="235"/>
        <v/>
      </c>
      <c r="BV294" s="104" t="str">
        <f t="shared" si="236"/>
        <v/>
      </c>
      <c r="BW294" s="73" t="str">
        <f t="shared" si="207"/>
        <v/>
      </c>
      <c r="BX294" s="77"/>
      <c r="BY294" s="73" t="str">
        <f>IF(ISBLANK(BL294), "", VLOOKUP(Z294&amp;" "&amp;BV294&amp;" "&amp;BW294,Graduation_Criteria!$D$2:$E$34,2,FALSE))</f>
        <v/>
      </c>
      <c r="BZ294" s="73" t="str">
        <f t="shared" si="208"/>
        <v/>
      </c>
      <c r="CA294" s="71"/>
      <c r="CB294" s="74"/>
      <c r="CC294" s="74"/>
      <c r="CD294" s="115" t="str">
        <f t="shared" si="209"/>
        <v/>
      </c>
      <c r="CE294" s="79">
        <f t="shared" si="237"/>
        <v>0</v>
      </c>
      <c r="CF294" s="79">
        <f t="shared" si="238"/>
        <v>0</v>
      </c>
      <c r="CG294" s="79" t="str">
        <f t="shared" si="239"/>
        <v>0</v>
      </c>
      <c r="CH294" s="79" t="str">
        <f>IF(ISBLANK(CC294), "", (POWER(CC294/VLOOKUP(CG294,Anthro_Calc!C:P,13,FALSE),VLOOKUP(CG294,Anthro_Calc!C:P,12,FALSE))-1) / (VLOOKUP(CG294,Anthro_Calc!C:P,14,FALSE)*VLOOKUP(CG294,Anthro_Calc!C:P,12,FALSE)))</f>
        <v/>
      </c>
      <c r="CI294" s="79" t="str">
        <f>IF(ISBLANK(CC294), "", -3 + (CC294 -VLOOKUP(CG294,Anthro_Calc!C:P,4,FALSE)) / (VLOOKUP(CG294,Anthro_Calc!C:P,5,FALSE) - VLOOKUP(CG294,Anthro_Calc!C:P,4,FALSE)))</f>
        <v/>
      </c>
      <c r="CJ294" s="79" t="str">
        <f>IF(ISBLANK(CC294), "", 3 + (CC294 -VLOOKUP(CG294,Anthro_Calc!C:P,10,FALSE)) / (VLOOKUP(CG294,Anthro_Calc!C:P,10,FALSE) - VLOOKUP(CG294,Anthro_Calc!C:P,9,FALSE)))</f>
        <v/>
      </c>
      <c r="CK294" s="129" t="str">
        <f t="shared" si="240"/>
        <v/>
      </c>
      <c r="CL294" s="117" t="str">
        <f t="shared" si="241"/>
        <v/>
      </c>
      <c r="CM294" s="104" t="str">
        <f t="shared" si="242"/>
        <v/>
      </c>
      <c r="CN294" s="77"/>
      <c r="CO294" s="71"/>
      <c r="CP294" s="74"/>
      <c r="CQ294" s="74"/>
      <c r="CR294" s="118" t="str">
        <f t="shared" si="210"/>
        <v/>
      </c>
      <c r="CS294" s="119">
        <f t="shared" si="243"/>
        <v>0</v>
      </c>
      <c r="CT294" s="119">
        <f t="shared" si="244"/>
        <v>0</v>
      </c>
      <c r="CU294" s="119" t="str">
        <f t="shared" si="245"/>
        <v>0</v>
      </c>
      <c r="CV294" s="119" t="str">
        <f>IF(ISBLANK(CQ294), "", (POWER(CQ294/VLOOKUP(CU294,Anthro_Calc!C:P,13,FALSE),VLOOKUP(CU294,Anthro_Calc!C:P,12,FALSE))-1) / (VLOOKUP(CU294,Anthro_Calc!C:P,14,FALSE)*VLOOKUP(CU294,Anthro_Calc!C:P,12,FALSE)))</f>
        <v/>
      </c>
      <c r="CW294" s="119" t="str">
        <f>IF(ISBLANK(CQ294), "", -3 + (CQ294 -VLOOKUP(CU294,Anthro_Calc!C:P,4,FALSE)) / (VLOOKUP(CU294,Anthro_Calc!C:P,5,FALSE) - VLOOKUP(CU294,Anthro_Calc!C:P,4,FALSE)))</f>
        <v/>
      </c>
      <c r="CX294" s="119" t="str">
        <f>IF(ISBLANK(CQ294), "", 3 + (CQ294 -VLOOKUP(CU294,Anthro_Calc!C:P,10,FALSE)) / (VLOOKUP(CU294,Anthro_Calc!C:P,10,FALSE) - VLOOKUP(CU294,Anthro_Calc!C:P,9,FALSE)))</f>
        <v/>
      </c>
      <c r="CY294" s="128" t="str">
        <f t="shared" si="246"/>
        <v/>
      </c>
      <c r="CZ294" s="117" t="str">
        <f t="shared" si="247"/>
        <v/>
      </c>
      <c r="DA294" s="104" t="str">
        <f t="shared" si="248"/>
        <v/>
      </c>
      <c r="DB294" s="135"/>
    </row>
    <row r="295" spans="1:106" s="80" customFormat="1" ht="15" customHeight="1">
      <c r="A295" s="134">
        <f t="shared" si="200"/>
        <v>291</v>
      </c>
      <c r="B295" s="66"/>
      <c r="C295" s="66"/>
      <c r="D295" s="66"/>
      <c r="E295" s="66"/>
      <c r="F295" s="66"/>
      <c r="G295" s="66"/>
      <c r="H295" s="66"/>
      <c r="I295" s="66"/>
      <c r="J295" s="66"/>
      <c r="K295" s="66"/>
      <c r="L295" s="66"/>
      <c r="M295" s="71"/>
      <c r="N295" s="69" t="str">
        <f t="shared" ca="1" si="211"/>
        <v/>
      </c>
      <c r="O295" s="70"/>
      <c r="P295" s="70"/>
      <c r="Q295" s="71"/>
      <c r="R295" s="82"/>
      <c r="S295" s="72" t="str">
        <f t="shared" si="212"/>
        <v/>
      </c>
      <c r="T295" s="72" t="str">
        <f t="shared" si="213"/>
        <v/>
      </c>
      <c r="U295" s="72" t="str">
        <f t="shared" si="214"/>
        <v/>
      </c>
      <c r="V295" s="72" t="str">
        <f>IF(ISBLANK(R295), "", (POWER(R295/VLOOKUP(U295,Anthro_Calc!C:P,13,FALSE),VLOOKUP(U295,Anthro_Calc!C:P,12,FALSE))-1) / (VLOOKUP(U295,Anthro_Calc!C:P,14,FALSE)*VLOOKUP(U295,Anthro_Calc!C:P,12,FALSE)))</f>
        <v/>
      </c>
      <c r="W295" s="72" t="str">
        <f>IF(ISBLANK(R295), "", -3 + (R295 -VLOOKUP(U295,Anthro_Calc!C:P,4,FALSE)) / (VLOOKUP(U295,Anthro_Calc!C:P,5,FALSE) - VLOOKUP(U295,Anthro_Calc!C:P,4,FALSE)))</f>
        <v/>
      </c>
      <c r="X295" s="72" t="str">
        <f>IF(ISBLANK(R295), "", 3 + (R295 -VLOOKUP(U295,Anthro_Calc!C:P,10,FALSE)) / (VLOOKUP(U295,Anthro_Calc!C:P,10,FALSE) - VLOOKUP(U295,Anthro_Calc!C:P,9,FALSE)))</f>
        <v/>
      </c>
      <c r="Y295" s="120" t="str">
        <f t="shared" si="215"/>
        <v/>
      </c>
      <c r="Z295" s="117" t="str">
        <f t="shared" si="216"/>
        <v/>
      </c>
      <c r="AA295" s="104" t="str">
        <f t="shared" si="217"/>
        <v/>
      </c>
      <c r="AB295" s="71"/>
      <c r="AC295" s="74"/>
      <c r="AD295" s="78"/>
      <c r="AE295" s="75" t="str">
        <f t="shared" si="218"/>
        <v/>
      </c>
      <c r="AF295" s="72">
        <f t="shared" si="219"/>
        <v>0</v>
      </c>
      <c r="AG295" s="72">
        <f t="shared" si="220"/>
        <v>0</v>
      </c>
      <c r="AH295" s="72" t="str">
        <f t="shared" si="221"/>
        <v>0</v>
      </c>
      <c r="AI295" s="72" t="str">
        <f>IF(ISBLANK(AD295), "", (POWER(AD295/VLOOKUP(AH295,Anthro_Calc!C:P,13,FALSE),VLOOKUP(AH295,Anthro_Calc!C:P,12,FALSE))-1) / (VLOOKUP(AH295,Anthro_Calc!C:P,14,FALSE)*VLOOKUP(AH295,Anthro_Calc!C:P,12,FALSE)))</f>
        <v/>
      </c>
      <c r="AJ295" s="72" t="str">
        <f>IF(ISBLANK(AD295), "", -3 + (AD295 -VLOOKUP(AH295,Anthro_Calc!C:P,4,FALSE)) / (VLOOKUP(AH295,Anthro_Calc!C:P,5,FALSE) - VLOOKUP(AH295,Anthro_Calc!C:P,4,FALSE)))</f>
        <v/>
      </c>
      <c r="AK295" s="72" t="str">
        <f>IF(ISBLANK(AD295), "", 3 + (AD295 -VLOOKUP(AH295,Anthro_Calc!C:P,10,FALSE)) / (VLOOKUP(AH295,Anthro_Calc!C:P,10,FALSE) - VLOOKUP(AH295,Anthro_Calc!C:P,9,FALSE)))</f>
        <v/>
      </c>
      <c r="AL295" s="120" t="str">
        <f t="shared" si="222"/>
        <v/>
      </c>
      <c r="AM295" s="117" t="str">
        <f t="shared" si="223"/>
        <v/>
      </c>
      <c r="AN295" s="104" t="str">
        <f t="shared" si="224"/>
        <v/>
      </c>
      <c r="AO295" s="76" t="str">
        <f t="shared" si="201"/>
        <v/>
      </c>
      <c r="AP295" s="77"/>
      <c r="AQ295" s="77" t="str">
        <f t="shared" si="225"/>
        <v/>
      </c>
      <c r="AR295" s="71"/>
      <c r="AS295" s="74"/>
      <c r="AT295" s="82"/>
      <c r="AU295" s="75" t="str">
        <f t="shared" si="202"/>
        <v/>
      </c>
      <c r="AV295" s="72">
        <f t="shared" si="226"/>
        <v>0</v>
      </c>
      <c r="AW295" s="72">
        <f t="shared" si="227"/>
        <v>0</v>
      </c>
      <c r="AX295" s="72" t="str">
        <f t="shared" si="228"/>
        <v>0</v>
      </c>
      <c r="AY295" s="72" t="str">
        <f>IF(ISBLANK(AT295), "", (POWER(AT295/VLOOKUP(AX295,Anthro_Calc!C:P,13,FALSE),VLOOKUP(AX295,Anthro_Calc!C:P,12,FALSE))-1) / (VLOOKUP(AX295,Anthro_Calc!C:P,14,FALSE)*VLOOKUP(AX295,Anthro_Calc!C:P,12,FALSE)))</f>
        <v/>
      </c>
      <c r="AZ295" s="72" t="str">
        <f>IF(ISBLANK(AT295), "", -3 + (AT295 -VLOOKUP(AX295,Anthro_Calc!C:P,4,FALSE)) / (VLOOKUP(AX295,Anthro_Calc!C:P,5,FALSE) - VLOOKUP(AX295,Anthro_Calc!C:P,4,FALSE)))</f>
        <v/>
      </c>
      <c r="BA295" s="72" t="str">
        <f>IF(ISBLANK(AT295), "", 3 + (AT295 -VLOOKUP(AX295,Anthro_Calc!C:P,10,FALSE)) / (VLOOKUP(AX295,Anthro_Calc!C:P,10,FALSE) - VLOOKUP(AX295,Anthro_Calc!C:P,9,FALSE)))</f>
        <v/>
      </c>
      <c r="BB295" s="120" t="str">
        <f t="shared" si="229"/>
        <v/>
      </c>
      <c r="BC295" s="117" t="str">
        <f t="shared" si="230"/>
        <v/>
      </c>
      <c r="BD295" s="104" t="str">
        <f t="shared" si="203"/>
        <v/>
      </c>
      <c r="BE295" s="76" t="str">
        <f t="shared" si="204"/>
        <v/>
      </c>
      <c r="BF295" s="73" t="str">
        <f t="shared" si="231"/>
        <v/>
      </c>
      <c r="BG295" s="73" t="str">
        <f t="shared" si="205"/>
        <v/>
      </c>
      <c r="BH295" s="77"/>
      <c r="BI295" s="133"/>
      <c r="BJ295" s="71"/>
      <c r="BK295" s="74"/>
      <c r="BL295" s="78"/>
      <c r="BM295" s="75" t="str">
        <f t="shared" si="206"/>
        <v/>
      </c>
      <c r="BN295" s="72">
        <f t="shared" si="232"/>
        <v>0</v>
      </c>
      <c r="BO295" s="72">
        <f t="shared" si="249"/>
        <v>0</v>
      </c>
      <c r="BP295" s="72" t="str">
        <f t="shared" si="233"/>
        <v>0</v>
      </c>
      <c r="BQ295" s="72" t="str">
        <f>IF(ISBLANK(BL295), "", (POWER(BL295/VLOOKUP(BP295,Anthro_Calc!C:P,13,FALSE),VLOOKUP(BP295,Anthro_Calc!C:P,12,FALSE))-1) / (VLOOKUP(BP295,Anthro_Calc!C:P,14,FALSE)*VLOOKUP(BP295,Anthro_Calc!C:P,12,FALSE)))</f>
        <v/>
      </c>
      <c r="BR295" s="72" t="str">
        <f>IF(ISBLANK(BL295), "", -3 + (BL295 -VLOOKUP(BP295,Anthro_Calc!C:P,4,FALSE)) / (VLOOKUP(BP295,Anthro_Calc!C:P,5,FALSE) - VLOOKUP(BP295,Anthro_Calc!C:P,4,FALSE)))</f>
        <v/>
      </c>
      <c r="BS295" s="72" t="str">
        <f>IF(ISBLANK(BL295), "", 3 + (BL295 -VLOOKUP(BP295,Anthro_Calc!C:P,10,FALSE)) / (VLOOKUP(BP295,Anthro_Calc!C:P,10,FALSE) - VLOOKUP(BP295,Anthro_Calc!C:P,9,FALSE)))</f>
        <v/>
      </c>
      <c r="BT295" s="120" t="str">
        <f t="shared" si="234"/>
        <v/>
      </c>
      <c r="BU295" s="117" t="str">
        <f t="shared" si="235"/>
        <v/>
      </c>
      <c r="BV295" s="104" t="str">
        <f t="shared" si="236"/>
        <v/>
      </c>
      <c r="BW295" s="73" t="str">
        <f t="shared" si="207"/>
        <v/>
      </c>
      <c r="BX295" s="77"/>
      <c r="BY295" s="73" t="str">
        <f>IF(ISBLANK(BL295), "", VLOOKUP(Z295&amp;" "&amp;BV295&amp;" "&amp;BW295,Graduation_Criteria!$D$2:$E$34,2,FALSE))</f>
        <v/>
      </c>
      <c r="BZ295" s="73" t="str">
        <f t="shared" si="208"/>
        <v/>
      </c>
      <c r="CA295" s="71"/>
      <c r="CB295" s="74"/>
      <c r="CC295" s="74"/>
      <c r="CD295" s="115" t="str">
        <f t="shared" si="209"/>
        <v/>
      </c>
      <c r="CE295" s="79">
        <f t="shared" si="237"/>
        <v>0</v>
      </c>
      <c r="CF295" s="79">
        <f t="shared" si="238"/>
        <v>0</v>
      </c>
      <c r="CG295" s="79" t="str">
        <f t="shared" si="239"/>
        <v>0</v>
      </c>
      <c r="CH295" s="79" t="str">
        <f>IF(ISBLANK(CC295), "", (POWER(CC295/VLOOKUP(CG295,Anthro_Calc!C:P,13,FALSE),VLOOKUP(CG295,Anthro_Calc!C:P,12,FALSE))-1) / (VLOOKUP(CG295,Anthro_Calc!C:P,14,FALSE)*VLOOKUP(CG295,Anthro_Calc!C:P,12,FALSE)))</f>
        <v/>
      </c>
      <c r="CI295" s="79" t="str">
        <f>IF(ISBLANK(CC295), "", -3 + (CC295 -VLOOKUP(CG295,Anthro_Calc!C:P,4,FALSE)) / (VLOOKUP(CG295,Anthro_Calc!C:P,5,FALSE) - VLOOKUP(CG295,Anthro_Calc!C:P,4,FALSE)))</f>
        <v/>
      </c>
      <c r="CJ295" s="79" t="str">
        <f>IF(ISBLANK(CC295), "", 3 + (CC295 -VLOOKUP(CG295,Anthro_Calc!C:P,10,FALSE)) / (VLOOKUP(CG295,Anthro_Calc!C:P,10,FALSE) - VLOOKUP(CG295,Anthro_Calc!C:P,9,FALSE)))</f>
        <v/>
      </c>
      <c r="CK295" s="129" t="str">
        <f t="shared" si="240"/>
        <v/>
      </c>
      <c r="CL295" s="117" t="str">
        <f t="shared" si="241"/>
        <v/>
      </c>
      <c r="CM295" s="104" t="str">
        <f t="shared" si="242"/>
        <v/>
      </c>
      <c r="CN295" s="77"/>
      <c r="CO295" s="71"/>
      <c r="CP295" s="74"/>
      <c r="CQ295" s="74"/>
      <c r="CR295" s="118" t="str">
        <f t="shared" si="210"/>
        <v/>
      </c>
      <c r="CS295" s="119">
        <f t="shared" si="243"/>
        <v>0</v>
      </c>
      <c r="CT295" s="119">
        <f t="shared" si="244"/>
        <v>0</v>
      </c>
      <c r="CU295" s="119" t="str">
        <f t="shared" si="245"/>
        <v>0</v>
      </c>
      <c r="CV295" s="119" t="str">
        <f>IF(ISBLANK(CQ295), "", (POWER(CQ295/VLOOKUP(CU295,Anthro_Calc!C:P,13,FALSE),VLOOKUP(CU295,Anthro_Calc!C:P,12,FALSE))-1) / (VLOOKUP(CU295,Anthro_Calc!C:P,14,FALSE)*VLOOKUP(CU295,Anthro_Calc!C:P,12,FALSE)))</f>
        <v/>
      </c>
      <c r="CW295" s="119" t="str">
        <f>IF(ISBLANK(CQ295), "", -3 + (CQ295 -VLOOKUP(CU295,Anthro_Calc!C:P,4,FALSE)) / (VLOOKUP(CU295,Anthro_Calc!C:P,5,FALSE) - VLOOKUP(CU295,Anthro_Calc!C:P,4,FALSE)))</f>
        <v/>
      </c>
      <c r="CX295" s="119" t="str">
        <f>IF(ISBLANK(CQ295), "", 3 + (CQ295 -VLOOKUP(CU295,Anthro_Calc!C:P,10,FALSE)) / (VLOOKUP(CU295,Anthro_Calc!C:P,10,FALSE) - VLOOKUP(CU295,Anthro_Calc!C:P,9,FALSE)))</f>
        <v/>
      </c>
      <c r="CY295" s="128" t="str">
        <f t="shared" si="246"/>
        <v/>
      </c>
      <c r="CZ295" s="117" t="str">
        <f t="shared" si="247"/>
        <v/>
      </c>
      <c r="DA295" s="104" t="str">
        <f t="shared" si="248"/>
        <v/>
      </c>
      <c r="DB295" s="135"/>
    </row>
    <row r="296" spans="1:106" s="80" customFormat="1" ht="15" customHeight="1">
      <c r="A296" s="134">
        <f t="shared" si="200"/>
        <v>292</v>
      </c>
      <c r="B296" s="66"/>
      <c r="C296" s="66"/>
      <c r="D296" s="66"/>
      <c r="E296" s="66"/>
      <c r="F296" s="66"/>
      <c r="G296" s="66"/>
      <c r="H296" s="66"/>
      <c r="I296" s="66"/>
      <c r="J296" s="66"/>
      <c r="K296" s="66"/>
      <c r="L296" s="66"/>
      <c r="M296" s="71"/>
      <c r="N296" s="69" t="str">
        <f t="shared" ca="1" si="211"/>
        <v/>
      </c>
      <c r="O296" s="70"/>
      <c r="P296" s="70"/>
      <c r="Q296" s="71"/>
      <c r="R296" s="82"/>
      <c r="S296" s="72" t="str">
        <f t="shared" si="212"/>
        <v/>
      </c>
      <c r="T296" s="72" t="str">
        <f t="shared" si="213"/>
        <v/>
      </c>
      <c r="U296" s="72" t="str">
        <f t="shared" si="214"/>
        <v/>
      </c>
      <c r="V296" s="72" t="str">
        <f>IF(ISBLANK(R296), "", (POWER(R296/VLOOKUP(U296,Anthro_Calc!C:P,13,FALSE),VLOOKUP(U296,Anthro_Calc!C:P,12,FALSE))-1) / (VLOOKUP(U296,Anthro_Calc!C:P,14,FALSE)*VLOOKUP(U296,Anthro_Calc!C:P,12,FALSE)))</f>
        <v/>
      </c>
      <c r="W296" s="72" t="str">
        <f>IF(ISBLANK(R296), "", -3 + (R296 -VLOOKUP(U296,Anthro_Calc!C:P,4,FALSE)) / (VLOOKUP(U296,Anthro_Calc!C:P,5,FALSE) - VLOOKUP(U296,Anthro_Calc!C:P,4,FALSE)))</f>
        <v/>
      </c>
      <c r="X296" s="72" t="str">
        <f>IF(ISBLANK(R296), "", 3 + (R296 -VLOOKUP(U296,Anthro_Calc!C:P,10,FALSE)) / (VLOOKUP(U296,Anthro_Calc!C:P,10,FALSE) - VLOOKUP(U296,Anthro_Calc!C:P,9,FALSE)))</f>
        <v/>
      </c>
      <c r="Y296" s="120" t="str">
        <f t="shared" si="215"/>
        <v/>
      </c>
      <c r="Z296" s="117" t="str">
        <f t="shared" si="216"/>
        <v/>
      </c>
      <c r="AA296" s="104" t="str">
        <f t="shared" si="217"/>
        <v/>
      </c>
      <c r="AB296" s="71"/>
      <c r="AC296" s="74"/>
      <c r="AD296" s="78"/>
      <c r="AE296" s="75" t="str">
        <f t="shared" si="218"/>
        <v/>
      </c>
      <c r="AF296" s="72">
        <f t="shared" si="219"/>
        <v>0</v>
      </c>
      <c r="AG296" s="72">
        <f t="shared" si="220"/>
        <v>0</v>
      </c>
      <c r="AH296" s="72" t="str">
        <f t="shared" si="221"/>
        <v>0</v>
      </c>
      <c r="AI296" s="72" t="str">
        <f>IF(ISBLANK(AD296), "", (POWER(AD296/VLOOKUP(AH296,Anthro_Calc!C:P,13,FALSE),VLOOKUP(AH296,Anthro_Calc!C:P,12,FALSE))-1) / (VLOOKUP(AH296,Anthro_Calc!C:P,14,FALSE)*VLOOKUP(AH296,Anthro_Calc!C:P,12,FALSE)))</f>
        <v/>
      </c>
      <c r="AJ296" s="72" t="str">
        <f>IF(ISBLANK(AD296), "", -3 + (AD296 -VLOOKUP(AH296,Anthro_Calc!C:P,4,FALSE)) / (VLOOKUP(AH296,Anthro_Calc!C:P,5,FALSE) - VLOOKUP(AH296,Anthro_Calc!C:P,4,FALSE)))</f>
        <v/>
      </c>
      <c r="AK296" s="72" t="str">
        <f>IF(ISBLANK(AD296), "", 3 + (AD296 -VLOOKUP(AH296,Anthro_Calc!C:P,10,FALSE)) / (VLOOKUP(AH296,Anthro_Calc!C:P,10,FALSE) - VLOOKUP(AH296,Anthro_Calc!C:P,9,FALSE)))</f>
        <v/>
      </c>
      <c r="AL296" s="120" t="str">
        <f t="shared" si="222"/>
        <v/>
      </c>
      <c r="AM296" s="117" t="str">
        <f t="shared" si="223"/>
        <v/>
      </c>
      <c r="AN296" s="104" t="str">
        <f t="shared" si="224"/>
        <v/>
      </c>
      <c r="AO296" s="76" t="str">
        <f t="shared" si="201"/>
        <v/>
      </c>
      <c r="AP296" s="77"/>
      <c r="AQ296" s="77" t="str">
        <f t="shared" si="225"/>
        <v/>
      </c>
      <c r="AR296" s="71"/>
      <c r="AS296" s="74"/>
      <c r="AT296" s="82"/>
      <c r="AU296" s="75" t="str">
        <f t="shared" si="202"/>
        <v/>
      </c>
      <c r="AV296" s="72">
        <f t="shared" si="226"/>
        <v>0</v>
      </c>
      <c r="AW296" s="72">
        <f t="shared" si="227"/>
        <v>0</v>
      </c>
      <c r="AX296" s="72" t="str">
        <f t="shared" si="228"/>
        <v>0</v>
      </c>
      <c r="AY296" s="72" t="str">
        <f>IF(ISBLANK(AT296), "", (POWER(AT296/VLOOKUP(AX296,Anthro_Calc!C:P,13,FALSE),VLOOKUP(AX296,Anthro_Calc!C:P,12,FALSE))-1) / (VLOOKUP(AX296,Anthro_Calc!C:P,14,FALSE)*VLOOKUP(AX296,Anthro_Calc!C:P,12,FALSE)))</f>
        <v/>
      </c>
      <c r="AZ296" s="72" t="str">
        <f>IF(ISBLANK(AT296), "", -3 + (AT296 -VLOOKUP(AX296,Anthro_Calc!C:P,4,FALSE)) / (VLOOKUP(AX296,Anthro_Calc!C:P,5,FALSE) - VLOOKUP(AX296,Anthro_Calc!C:P,4,FALSE)))</f>
        <v/>
      </c>
      <c r="BA296" s="72" t="str">
        <f>IF(ISBLANK(AT296), "", 3 + (AT296 -VLOOKUP(AX296,Anthro_Calc!C:P,10,FALSE)) / (VLOOKUP(AX296,Anthro_Calc!C:P,10,FALSE) - VLOOKUP(AX296,Anthro_Calc!C:P,9,FALSE)))</f>
        <v/>
      </c>
      <c r="BB296" s="120" t="str">
        <f t="shared" si="229"/>
        <v/>
      </c>
      <c r="BC296" s="117" t="str">
        <f t="shared" si="230"/>
        <v/>
      </c>
      <c r="BD296" s="104" t="str">
        <f t="shared" si="203"/>
        <v/>
      </c>
      <c r="BE296" s="76" t="str">
        <f t="shared" si="204"/>
        <v/>
      </c>
      <c r="BF296" s="73" t="str">
        <f t="shared" si="231"/>
        <v/>
      </c>
      <c r="BG296" s="73" t="str">
        <f t="shared" si="205"/>
        <v/>
      </c>
      <c r="BH296" s="77"/>
      <c r="BI296" s="133"/>
      <c r="BJ296" s="71"/>
      <c r="BK296" s="74"/>
      <c r="BL296" s="78"/>
      <c r="BM296" s="75" t="str">
        <f t="shared" si="206"/>
        <v/>
      </c>
      <c r="BN296" s="72">
        <f t="shared" si="232"/>
        <v>0</v>
      </c>
      <c r="BO296" s="72">
        <f t="shared" si="249"/>
        <v>0</v>
      </c>
      <c r="BP296" s="72" t="str">
        <f t="shared" si="233"/>
        <v>0</v>
      </c>
      <c r="BQ296" s="72" t="str">
        <f>IF(ISBLANK(BL296), "", (POWER(BL296/VLOOKUP(BP296,Anthro_Calc!C:P,13,FALSE),VLOOKUP(BP296,Anthro_Calc!C:P,12,FALSE))-1) / (VLOOKUP(BP296,Anthro_Calc!C:P,14,FALSE)*VLOOKUP(BP296,Anthro_Calc!C:P,12,FALSE)))</f>
        <v/>
      </c>
      <c r="BR296" s="72" t="str">
        <f>IF(ISBLANK(BL296), "", -3 + (BL296 -VLOOKUP(BP296,Anthro_Calc!C:P,4,FALSE)) / (VLOOKUP(BP296,Anthro_Calc!C:P,5,FALSE) - VLOOKUP(BP296,Anthro_Calc!C:P,4,FALSE)))</f>
        <v/>
      </c>
      <c r="BS296" s="72" t="str">
        <f>IF(ISBLANK(BL296), "", 3 + (BL296 -VLOOKUP(BP296,Anthro_Calc!C:P,10,FALSE)) / (VLOOKUP(BP296,Anthro_Calc!C:P,10,FALSE) - VLOOKUP(BP296,Anthro_Calc!C:P,9,FALSE)))</f>
        <v/>
      </c>
      <c r="BT296" s="120" t="str">
        <f t="shared" si="234"/>
        <v/>
      </c>
      <c r="BU296" s="117" t="str">
        <f t="shared" si="235"/>
        <v/>
      </c>
      <c r="BV296" s="104" t="str">
        <f t="shared" si="236"/>
        <v/>
      </c>
      <c r="BW296" s="73" t="str">
        <f t="shared" si="207"/>
        <v/>
      </c>
      <c r="BX296" s="77"/>
      <c r="BY296" s="73" t="str">
        <f>IF(ISBLANK(BL296), "", VLOOKUP(Z296&amp;" "&amp;BV296&amp;" "&amp;BW296,Graduation_Criteria!$D$2:$E$34,2,FALSE))</f>
        <v/>
      </c>
      <c r="BZ296" s="73" t="str">
        <f t="shared" si="208"/>
        <v/>
      </c>
      <c r="CA296" s="71"/>
      <c r="CB296" s="74"/>
      <c r="CC296" s="74"/>
      <c r="CD296" s="115" t="str">
        <f t="shared" si="209"/>
        <v/>
      </c>
      <c r="CE296" s="79">
        <f t="shared" si="237"/>
        <v>0</v>
      </c>
      <c r="CF296" s="79">
        <f t="shared" si="238"/>
        <v>0</v>
      </c>
      <c r="CG296" s="79" t="str">
        <f t="shared" si="239"/>
        <v>0</v>
      </c>
      <c r="CH296" s="79" t="str">
        <f>IF(ISBLANK(CC296), "", (POWER(CC296/VLOOKUP(CG296,Anthro_Calc!C:P,13,FALSE),VLOOKUP(CG296,Anthro_Calc!C:P,12,FALSE))-1) / (VLOOKUP(CG296,Anthro_Calc!C:P,14,FALSE)*VLOOKUP(CG296,Anthro_Calc!C:P,12,FALSE)))</f>
        <v/>
      </c>
      <c r="CI296" s="79" t="str">
        <f>IF(ISBLANK(CC296), "", -3 + (CC296 -VLOOKUP(CG296,Anthro_Calc!C:P,4,FALSE)) / (VLOOKUP(CG296,Anthro_Calc!C:P,5,FALSE) - VLOOKUP(CG296,Anthro_Calc!C:P,4,FALSE)))</f>
        <v/>
      </c>
      <c r="CJ296" s="79" t="str">
        <f>IF(ISBLANK(CC296), "", 3 + (CC296 -VLOOKUP(CG296,Anthro_Calc!C:P,10,FALSE)) / (VLOOKUP(CG296,Anthro_Calc!C:P,10,FALSE) - VLOOKUP(CG296,Anthro_Calc!C:P,9,FALSE)))</f>
        <v/>
      </c>
      <c r="CK296" s="129" t="str">
        <f t="shared" si="240"/>
        <v/>
      </c>
      <c r="CL296" s="117" t="str">
        <f t="shared" si="241"/>
        <v/>
      </c>
      <c r="CM296" s="104" t="str">
        <f t="shared" si="242"/>
        <v/>
      </c>
      <c r="CN296" s="77"/>
      <c r="CO296" s="71"/>
      <c r="CP296" s="74"/>
      <c r="CQ296" s="74"/>
      <c r="CR296" s="118" t="str">
        <f t="shared" si="210"/>
        <v/>
      </c>
      <c r="CS296" s="119">
        <f t="shared" si="243"/>
        <v>0</v>
      </c>
      <c r="CT296" s="119">
        <f t="shared" si="244"/>
        <v>0</v>
      </c>
      <c r="CU296" s="119" t="str">
        <f t="shared" si="245"/>
        <v>0</v>
      </c>
      <c r="CV296" s="119" t="str">
        <f>IF(ISBLANK(CQ296), "", (POWER(CQ296/VLOOKUP(CU296,Anthro_Calc!C:P,13,FALSE),VLOOKUP(CU296,Anthro_Calc!C:P,12,FALSE))-1) / (VLOOKUP(CU296,Anthro_Calc!C:P,14,FALSE)*VLOOKUP(CU296,Anthro_Calc!C:P,12,FALSE)))</f>
        <v/>
      </c>
      <c r="CW296" s="119" t="str">
        <f>IF(ISBLANK(CQ296), "", -3 + (CQ296 -VLOOKUP(CU296,Anthro_Calc!C:P,4,FALSE)) / (VLOOKUP(CU296,Anthro_Calc!C:P,5,FALSE) - VLOOKUP(CU296,Anthro_Calc!C:P,4,FALSE)))</f>
        <v/>
      </c>
      <c r="CX296" s="119" t="str">
        <f>IF(ISBLANK(CQ296), "", 3 + (CQ296 -VLOOKUP(CU296,Anthro_Calc!C:P,10,FALSE)) / (VLOOKUP(CU296,Anthro_Calc!C:P,10,FALSE) - VLOOKUP(CU296,Anthro_Calc!C:P,9,FALSE)))</f>
        <v/>
      </c>
      <c r="CY296" s="128" t="str">
        <f t="shared" si="246"/>
        <v/>
      </c>
      <c r="CZ296" s="117" t="str">
        <f t="shared" si="247"/>
        <v/>
      </c>
      <c r="DA296" s="104" t="str">
        <f t="shared" si="248"/>
        <v/>
      </c>
      <c r="DB296" s="135"/>
    </row>
    <row r="297" spans="1:106" s="80" customFormat="1" ht="15" customHeight="1">
      <c r="A297" s="134">
        <f t="shared" si="200"/>
        <v>293</v>
      </c>
      <c r="B297" s="66"/>
      <c r="C297" s="66"/>
      <c r="D297" s="66"/>
      <c r="E297" s="66"/>
      <c r="F297" s="66"/>
      <c r="G297" s="66"/>
      <c r="H297" s="66"/>
      <c r="I297" s="66"/>
      <c r="J297" s="66"/>
      <c r="K297" s="66"/>
      <c r="L297" s="66"/>
      <c r="M297" s="71"/>
      <c r="N297" s="69" t="str">
        <f t="shared" ca="1" si="211"/>
        <v/>
      </c>
      <c r="O297" s="70"/>
      <c r="P297" s="70"/>
      <c r="Q297" s="71"/>
      <c r="R297" s="82"/>
      <c r="S297" s="72" t="str">
        <f t="shared" si="212"/>
        <v/>
      </c>
      <c r="T297" s="72" t="str">
        <f t="shared" si="213"/>
        <v/>
      </c>
      <c r="U297" s="72" t="str">
        <f t="shared" si="214"/>
        <v/>
      </c>
      <c r="V297" s="72" t="str">
        <f>IF(ISBLANK(R297), "", (POWER(R297/VLOOKUP(U297,Anthro_Calc!C:P,13,FALSE),VLOOKUP(U297,Anthro_Calc!C:P,12,FALSE))-1) / (VLOOKUP(U297,Anthro_Calc!C:P,14,FALSE)*VLOOKUP(U297,Anthro_Calc!C:P,12,FALSE)))</f>
        <v/>
      </c>
      <c r="W297" s="72" t="str">
        <f>IF(ISBLANK(R297), "", -3 + (R297 -VLOOKUP(U297,Anthro_Calc!C:P,4,FALSE)) / (VLOOKUP(U297,Anthro_Calc!C:P,5,FALSE) - VLOOKUP(U297,Anthro_Calc!C:P,4,FALSE)))</f>
        <v/>
      </c>
      <c r="X297" s="72" t="str">
        <f>IF(ISBLANK(R297), "", 3 + (R297 -VLOOKUP(U297,Anthro_Calc!C:P,10,FALSE)) / (VLOOKUP(U297,Anthro_Calc!C:P,10,FALSE) - VLOOKUP(U297,Anthro_Calc!C:P,9,FALSE)))</f>
        <v/>
      </c>
      <c r="Y297" s="120" t="str">
        <f t="shared" si="215"/>
        <v/>
      </c>
      <c r="Z297" s="117" t="str">
        <f t="shared" si="216"/>
        <v/>
      </c>
      <c r="AA297" s="104" t="str">
        <f t="shared" si="217"/>
        <v/>
      </c>
      <c r="AB297" s="71"/>
      <c r="AC297" s="74"/>
      <c r="AD297" s="78"/>
      <c r="AE297" s="75" t="str">
        <f t="shared" si="218"/>
        <v/>
      </c>
      <c r="AF297" s="72">
        <f t="shared" si="219"/>
        <v>0</v>
      </c>
      <c r="AG297" s="72">
        <f t="shared" si="220"/>
        <v>0</v>
      </c>
      <c r="AH297" s="72" t="str">
        <f t="shared" si="221"/>
        <v>0</v>
      </c>
      <c r="AI297" s="72" t="str">
        <f>IF(ISBLANK(AD297), "", (POWER(AD297/VLOOKUP(AH297,Anthro_Calc!C:P,13,FALSE),VLOOKUP(AH297,Anthro_Calc!C:P,12,FALSE))-1) / (VLOOKUP(AH297,Anthro_Calc!C:P,14,FALSE)*VLOOKUP(AH297,Anthro_Calc!C:P,12,FALSE)))</f>
        <v/>
      </c>
      <c r="AJ297" s="72" t="str">
        <f>IF(ISBLANK(AD297), "", -3 + (AD297 -VLOOKUP(AH297,Anthro_Calc!C:P,4,FALSE)) / (VLOOKUP(AH297,Anthro_Calc!C:P,5,FALSE) - VLOOKUP(AH297,Anthro_Calc!C:P,4,FALSE)))</f>
        <v/>
      </c>
      <c r="AK297" s="72" t="str">
        <f>IF(ISBLANK(AD297), "", 3 + (AD297 -VLOOKUP(AH297,Anthro_Calc!C:P,10,FALSE)) / (VLOOKUP(AH297,Anthro_Calc!C:P,10,FALSE) - VLOOKUP(AH297,Anthro_Calc!C:P,9,FALSE)))</f>
        <v/>
      </c>
      <c r="AL297" s="120" t="str">
        <f t="shared" si="222"/>
        <v/>
      </c>
      <c r="AM297" s="117" t="str">
        <f t="shared" si="223"/>
        <v/>
      </c>
      <c r="AN297" s="104" t="str">
        <f t="shared" si="224"/>
        <v/>
      </c>
      <c r="AO297" s="76" t="str">
        <f t="shared" si="201"/>
        <v/>
      </c>
      <c r="AP297" s="77"/>
      <c r="AQ297" s="77" t="str">
        <f t="shared" si="225"/>
        <v/>
      </c>
      <c r="AR297" s="71"/>
      <c r="AS297" s="74"/>
      <c r="AT297" s="82"/>
      <c r="AU297" s="75" t="str">
        <f t="shared" si="202"/>
        <v/>
      </c>
      <c r="AV297" s="72">
        <f t="shared" si="226"/>
        <v>0</v>
      </c>
      <c r="AW297" s="72">
        <f t="shared" si="227"/>
        <v>0</v>
      </c>
      <c r="AX297" s="72" t="str">
        <f t="shared" si="228"/>
        <v>0</v>
      </c>
      <c r="AY297" s="72" t="str">
        <f>IF(ISBLANK(AT297), "", (POWER(AT297/VLOOKUP(AX297,Anthro_Calc!C:P,13,FALSE),VLOOKUP(AX297,Anthro_Calc!C:P,12,FALSE))-1) / (VLOOKUP(AX297,Anthro_Calc!C:P,14,FALSE)*VLOOKUP(AX297,Anthro_Calc!C:P,12,FALSE)))</f>
        <v/>
      </c>
      <c r="AZ297" s="72" t="str">
        <f>IF(ISBLANK(AT297), "", -3 + (AT297 -VLOOKUP(AX297,Anthro_Calc!C:P,4,FALSE)) / (VLOOKUP(AX297,Anthro_Calc!C:P,5,FALSE) - VLOOKUP(AX297,Anthro_Calc!C:P,4,FALSE)))</f>
        <v/>
      </c>
      <c r="BA297" s="72" t="str">
        <f>IF(ISBLANK(AT297), "", 3 + (AT297 -VLOOKUP(AX297,Anthro_Calc!C:P,10,FALSE)) / (VLOOKUP(AX297,Anthro_Calc!C:P,10,FALSE) - VLOOKUP(AX297,Anthro_Calc!C:P,9,FALSE)))</f>
        <v/>
      </c>
      <c r="BB297" s="120" t="str">
        <f t="shared" si="229"/>
        <v/>
      </c>
      <c r="BC297" s="117" t="str">
        <f t="shared" si="230"/>
        <v/>
      </c>
      <c r="BD297" s="104" t="str">
        <f t="shared" si="203"/>
        <v/>
      </c>
      <c r="BE297" s="76" t="str">
        <f t="shared" si="204"/>
        <v/>
      </c>
      <c r="BF297" s="73" t="str">
        <f t="shared" si="231"/>
        <v/>
      </c>
      <c r="BG297" s="73" t="str">
        <f t="shared" si="205"/>
        <v/>
      </c>
      <c r="BH297" s="77"/>
      <c r="BI297" s="133"/>
      <c r="BJ297" s="71"/>
      <c r="BK297" s="74"/>
      <c r="BL297" s="78"/>
      <c r="BM297" s="75" t="str">
        <f t="shared" si="206"/>
        <v/>
      </c>
      <c r="BN297" s="72">
        <f t="shared" si="232"/>
        <v>0</v>
      </c>
      <c r="BO297" s="72">
        <f t="shared" si="249"/>
        <v>0</v>
      </c>
      <c r="BP297" s="72" t="str">
        <f t="shared" si="233"/>
        <v>0</v>
      </c>
      <c r="BQ297" s="72" t="str">
        <f>IF(ISBLANK(BL297), "", (POWER(BL297/VLOOKUP(BP297,Anthro_Calc!C:P,13,FALSE),VLOOKUP(BP297,Anthro_Calc!C:P,12,FALSE))-1) / (VLOOKUP(BP297,Anthro_Calc!C:P,14,FALSE)*VLOOKUP(BP297,Anthro_Calc!C:P,12,FALSE)))</f>
        <v/>
      </c>
      <c r="BR297" s="72" t="str">
        <f>IF(ISBLANK(BL297), "", -3 + (BL297 -VLOOKUP(BP297,Anthro_Calc!C:P,4,FALSE)) / (VLOOKUP(BP297,Anthro_Calc!C:P,5,FALSE) - VLOOKUP(BP297,Anthro_Calc!C:P,4,FALSE)))</f>
        <v/>
      </c>
      <c r="BS297" s="72" t="str">
        <f>IF(ISBLANK(BL297), "", 3 + (BL297 -VLOOKUP(BP297,Anthro_Calc!C:P,10,FALSE)) / (VLOOKUP(BP297,Anthro_Calc!C:P,10,FALSE) - VLOOKUP(BP297,Anthro_Calc!C:P,9,FALSE)))</f>
        <v/>
      </c>
      <c r="BT297" s="120" t="str">
        <f t="shared" si="234"/>
        <v/>
      </c>
      <c r="BU297" s="117" t="str">
        <f t="shared" si="235"/>
        <v/>
      </c>
      <c r="BV297" s="104" t="str">
        <f t="shared" si="236"/>
        <v/>
      </c>
      <c r="BW297" s="73" t="str">
        <f t="shared" si="207"/>
        <v/>
      </c>
      <c r="BX297" s="77"/>
      <c r="BY297" s="73" t="str">
        <f>IF(ISBLANK(BL297), "", VLOOKUP(Z297&amp;" "&amp;BV297&amp;" "&amp;BW297,Graduation_Criteria!$D$2:$E$34,2,FALSE))</f>
        <v/>
      </c>
      <c r="BZ297" s="73" t="str">
        <f t="shared" si="208"/>
        <v/>
      </c>
      <c r="CA297" s="71"/>
      <c r="CB297" s="74"/>
      <c r="CC297" s="74"/>
      <c r="CD297" s="115" t="str">
        <f t="shared" si="209"/>
        <v/>
      </c>
      <c r="CE297" s="79">
        <f t="shared" si="237"/>
        <v>0</v>
      </c>
      <c r="CF297" s="79">
        <f t="shared" si="238"/>
        <v>0</v>
      </c>
      <c r="CG297" s="79" t="str">
        <f t="shared" si="239"/>
        <v>0</v>
      </c>
      <c r="CH297" s="79" t="str">
        <f>IF(ISBLANK(CC297), "", (POWER(CC297/VLOOKUP(CG297,Anthro_Calc!C:P,13,FALSE),VLOOKUP(CG297,Anthro_Calc!C:P,12,FALSE))-1) / (VLOOKUP(CG297,Anthro_Calc!C:P,14,FALSE)*VLOOKUP(CG297,Anthro_Calc!C:P,12,FALSE)))</f>
        <v/>
      </c>
      <c r="CI297" s="79" t="str">
        <f>IF(ISBLANK(CC297), "", -3 + (CC297 -VLOOKUP(CG297,Anthro_Calc!C:P,4,FALSE)) / (VLOOKUP(CG297,Anthro_Calc!C:P,5,FALSE) - VLOOKUP(CG297,Anthro_Calc!C:P,4,FALSE)))</f>
        <v/>
      </c>
      <c r="CJ297" s="79" t="str">
        <f>IF(ISBLANK(CC297), "", 3 + (CC297 -VLOOKUP(CG297,Anthro_Calc!C:P,10,FALSE)) / (VLOOKUP(CG297,Anthro_Calc!C:P,10,FALSE) - VLOOKUP(CG297,Anthro_Calc!C:P,9,FALSE)))</f>
        <v/>
      </c>
      <c r="CK297" s="129" t="str">
        <f t="shared" si="240"/>
        <v/>
      </c>
      <c r="CL297" s="117" t="str">
        <f t="shared" si="241"/>
        <v/>
      </c>
      <c r="CM297" s="104" t="str">
        <f t="shared" si="242"/>
        <v/>
      </c>
      <c r="CN297" s="77"/>
      <c r="CO297" s="71"/>
      <c r="CP297" s="74"/>
      <c r="CQ297" s="74"/>
      <c r="CR297" s="118" t="str">
        <f t="shared" si="210"/>
        <v/>
      </c>
      <c r="CS297" s="119">
        <f t="shared" si="243"/>
        <v>0</v>
      </c>
      <c r="CT297" s="119">
        <f t="shared" si="244"/>
        <v>0</v>
      </c>
      <c r="CU297" s="119" t="str">
        <f t="shared" si="245"/>
        <v>0</v>
      </c>
      <c r="CV297" s="119" t="str">
        <f>IF(ISBLANK(CQ297), "", (POWER(CQ297/VLOOKUP(CU297,Anthro_Calc!C:P,13,FALSE),VLOOKUP(CU297,Anthro_Calc!C:P,12,FALSE))-1) / (VLOOKUP(CU297,Anthro_Calc!C:P,14,FALSE)*VLOOKUP(CU297,Anthro_Calc!C:P,12,FALSE)))</f>
        <v/>
      </c>
      <c r="CW297" s="119" t="str">
        <f>IF(ISBLANK(CQ297), "", -3 + (CQ297 -VLOOKUP(CU297,Anthro_Calc!C:P,4,FALSE)) / (VLOOKUP(CU297,Anthro_Calc!C:P,5,FALSE) - VLOOKUP(CU297,Anthro_Calc!C:P,4,FALSE)))</f>
        <v/>
      </c>
      <c r="CX297" s="119" t="str">
        <f>IF(ISBLANK(CQ297), "", 3 + (CQ297 -VLOOKUP(CU297,Anthro_Calc!C:P,10,FALSE)) / (VLOOKUP(CU297,Anthro_Calc!C:P,10,FALSE) - VLOOKUP(CU297,Anthro_Calc!C:P,9,FALSE)))</f>
        <v/>
      </c>
      <c r="CY297" s="128" t="str">
        <f t="shared" si="246"/>
        <v/>
      </c>
      <c r="CZ297" s="117" t="str">
        <f t="shared" si="247"/>
        <v/>
      </c>
      <c r="DA297" s="104" t="str">
        <f t="shared" si="248"/>
        <v/>
      </c>
      <c r="DB297" s="135"/>
    </row>
    <row r="298" spans="1:106" s="80" customFormat="1" ht="15" customHeight="1">
      <c r="A298" s="134">
        <f t="shared" si="200"/>
        <v>294</v>
      </c>
      <c r="B298" s="66"/>
      <c r="C298" s="66"/>
      <c r="D298" s="66"/>
      <c r="E298" s="66"/>
      <c r="F298" s="66"/>
      <c r="G298" s="66"/>
      <c r="H298" s="66"/>
      <c r="I298" s="66"/>
      <c r="J298" s="66"/>
      <c r="K298" s="66"/>
      <c r="L298" s="66"/>
      <c r="M298" s="71"/>
      <c r="N298" s="69" t="str">
        <f t="shared" ca="1" si="211"/>
        <v/>
      </c>
      <c r="O298" s="70"/>
      <c r="P298" s="70"/>
      <c r="Q298" s="71"/>
      <c r="R298" s="82"/>
      <c r="S298" s="72" t="str">
        <f t="shared" si="212"/>
        <v/>
      </c>
      <c r="T298" s="72" t="str">
        <f t="shared" si="213"/>
        <v/>
      </c>
      <c r="U298" s="72" t="str">
        <f t="shared" si="214"/>
        <v/>
      </c>
      <c r="V298" s="72" t="str">
        <f>IF(ISBLANK(R298), "", (POWER(R298/VLOOKUP(U298,Anthro_Calc!C:P,13,FALSE),VLOOKUP(U298,Anthro_Calc!C:P,12,FALSE))-1) / (VLOOKUP(U298,Anthro_Calc!C:P,14,FALSE)*VLOOKUP(U298,Anthro_Calc!C:P,12,FALSE)))</f>
        <v/>
      </c>
      <c r="W298" s="72" t="str">
        <f>IF(ISBLANK(R298), "", -3 + (R298 -VLOOKUP(U298,Anthro_Calc!C:P,4,FALSE)) / (VLOOKUP(U298,Anthro_Calc!C:P,5,FALSE) - VLOOKUP(U298,Anthro_Calc!C:P,4,FALSE)))</f>
        <v/>
      </c>
      <c r="X298" s="72" t="str">
        <f>IF(ISBLANK(R298), "", 3 + (R298 -VLOOKUP(U298,Anthro_Calc!C:P,10,FALSE)) / (VLOOKUP(U298,Anthro_Calc!C:P,10,FALSE) - VLOOKUP(U298,Anthro_Calc!C:P,9,FALSE)))</f>
        <v/>
      </c>
      <c r="Y298" s="120" t="str">
        <f t="shared" si="215"/>
        <v/>
      </c>
      <c r="Z298" s="117" t="str">
        <f t="shared" si="216"/>
        <v/>
      </c>
      <c r="AA298" s="104" t="str">
        <f t="shared" si="217"/>
        <v/>
      </c>
      <c r="AB298" s="71"/>
      <c r="AC298" s="74"/>
      <c r="AD298" s="78"/>
      <c r="AE298" s="75" t="str">
        <f t="shared" si="218"/>
        <v/>
      </c>
      <c r="AF298" s="72">
        <f t="shared" si="219"/>
        <v>0</v>
      </c>
      <c r="AG298" s="72">
        <f t="shared" si="220"/>
        <v>0</v>
      </c>
      <c r="AH298" s="72" t="str">
        <f t="shared" si="221"/>
        <v>0</v>
      </c>
      <c r="AI298" s="72" t="str">
        <f>IF(ISBLANK(AD298), "", (POWER(AD298/VLOOKUP(AH298,Anthro_Calc!C:P,13,FALSE),VLOOKUP(AH298,Anthro_Calc!C:P,12,FALSE))-1) / (VLOOKUP(AH298,Anthro_Calc!C:P,14,FALSE)*VLOOKUP(AH298,Anthro_Calc!C:P,12,FALSE)))</f>
        <v/>
      </c>
      <c r="AJ298" s="72" t="str">
        <f>IF(ISBLANK(AD298), "", -3 + (AD298 -VLOOKUP(AH298,Anthro_Calc!C:P,4,FALSE)) / (VLOOKUP(AH298,Anthro_Calc!C:P,5,FALSE) - VLOOKUP(AH298,Anthro_Calc!C:P,4,FALSE)))</f>
        <v/>
      </c>
      <c r="AK298" s="72" t="str">
        <f>IF(ISBLANK(AD298), "", 3 + (AD298 -VLOOKUP(AH298,Anthro_Calc!C:P,10,FALSE)) / (VLOOKUP(AH298,Anthro_Calc!C:P,10,FALSE) - VLOOKUP(AH298,Anthro_Calc!C:P,9,FALSE)))</f>
        <v/>
      </c>
      <c r="AL298" s="120" t="str">
        <f t="shared" si="222"/>
        <v/>
      </c>
      <c r="AM298" s="117" t="str">
        <f t="shared" si="223"/>
        <v/>
      </c>
      <c r="AN298" s="104" t="str">
        <f t="shared" si="224"/>
        <v/>
      </c>
      <c r="AO298" s="76" t="str">
        <f t="shared" si="201"/>
        <v/>
      </c>
      <c r="AP298" s="77"/>
      <c r="AQ298" s="77" t="str">
        <f t="shared" si="225"/>
        <v/>
      </c>
      <c r="AR298" s="71"/>
      <c r="AS298" s="74"/>
      <c r="AT298" s="82"/>
      <c r="AU298" s="75" t="str">
        <f t="shared" si="202"/>
        <v/>
      </c>
      <c r="AV298" s="72">
        <f t="shared" si="226"/>
        <v>0</v>
      </c>
      <c r="AW298" s="72">
        <f t="shared" si="227"/>
        <v>0</v>
      </c>
      <c r="AX298" s="72" t="str">
        <f t="shared" si="228"/>
        <v>0</v>
      </c>
      <c r="AY298" s="72" t="str">
        <f>IF(ISBLANK(AT298), "", (POWER(AT298/VLOOKUP(AX298,Anthro_Calc!C:P,13,FALSE),VLOOKUP(AX298,Anthro_Calc!C:P,12,FALSE))-1) / (VLOOKUP(AX298,Anthro_Calc!C:P,14,FALSE)*VLOOKUP(AX298,Anthro_Calc!C:P,12,FALSE)))</f>
        <v/>
      </c>
      <c r="AZ298" s="72" t="str">
        <f>IF(ISBLANK(AT298), "", -3 + (AT298 -VLOOKUP(AX298,Anthro_Calc!C:P,4,FALSE)) / (VLOOKUP(AX298,Anthro_Calc!C:P,5,FALSE) - VLOOKUP(AX298,Anthro_Calc!C:P,4,FALSE)))</f>
        <v/>
      </c>
      <c r="BA298" s="72" t="str">
        <f>IF(ISBLANK(AT298), "", 3 + (AT298 -VLOOKUP(AX298,Anthro_Calc!C:P,10,FALSE)) / (VLOOKUP(AX298,Anthro_Calc!C:P,10,FALSE) - VLOOKUP(AX298,Anthro_Calc!C:P,9,FALSE)))</f>
        <v/>
      </c>
      <c r="BB298" s="120" t="str">
        <f t="shared" si="229"/>
        <v/>
      </c>
      <c r="BC298" s="117" t="str">
        <f t="shared" si="230"/>
        <v/>
      </c>
      <c r="BD298" s="104" t="str">
        <f t="shared" si="203"/>
        <v/>
      </c>
      <c r="BE298" s="76" t="str">
        <f t="shared" si="204"/>
        <v/>
      </c>
      <c r="BF298" s="73" t="str">
        <f t="shared" si="231"/>
        <v/>
      </c>
      <c r="BG298" s="73" t="str">
        <f t="shared" si="205"/>
        <v/>
      </c>
      <c r="BH298" s="77"/>
      <c r="BI298" s="133"/>
      <c r="BJ298" s="71"/>
      <c r="BK298" s="74"/>
      <c r="BL298" s="78"/>
      <c r="BM298" s="75" t="str">
        <f t="shared" si="206"/>
        <v/>
      </c>
      <c r="BN298" s="72">
        <f t="shared" si="232"/>
        <v>0</v>
      </c>
      <c r="BO298" s="72">
        <f t="shared" si="249"/>
        <v>0</v>
      </c>
      <c r="BP298" s="72" t="str">
        <f t="shared" si="233"/>
        <v>0</v>
      </c>
      <c r="BQ298" s="72" t="str">
        <f>IF(ISBLANK(BL298), "", (POWER(BL298/VLOOKUP(BP298,Anthro_Calc!C:P,13,FALSE),VLOOKUP(BP298,Anthro_Calc!C:P,12,FALSE))-1) / (VLOOKUP(BP298,Anthro_Calc!C:P,14,FALSE)*VLOOKUP(BP298,Anthro_Calc!C:P,12,FALSE)))</f>
        <v/>
      </c>
      <c r="BR298" s="72" t="str">
        <f>IF(ISBLANK(BL298), "", -3 + (BL298 -VLOOKUP(BP298,Anthro_Calc!C:P,4,FALSE)) / (VLOOKUP(BP298,Anthro_Calc!C:P,5,FALSE) - VLOOKUP(BP298,Anthro_Calc!C:P,4,FALSE)))</f>
        <v/>
      </c>
      <c r="BS298" s="72" t="str">
        <f>IF(ISBLANK(BL298), "", 3 + (BL298 -VLOOKUP(BP298,Anthro_Calc!C:P,10,FALSE)) / (VLOOKUP(BP298,Anthro_Calc!C:P,10,FALSE) - VLOOKUP(BP298,Anthro_Calc!C:P,9,FALSE)))</f>
        <v/>
      </c>
      <c r="BT298" s="120" t="str">
        <f t="shared" si="234"/>
        <v/>
      </c>
      <c r="BU298" s="117" t="str">
        <f t="shared" si="235"/>
        <v/>
      </c>
      <c r="BV298" s="104" t="str">
        <f t="shared" si="236"/>
        <v/>
      </c>
      <c r="BW298" s="73" t="str">
        <f t="shared" si="207"/>
        <v/>
      </c>
      <c r="BX298" s="77"/>
      <c r="BY298" s="73" t="str">
        <f>IF(ISBLANK(BL298), "", VLOOKUP(Z298&amp;" "&amp;BV298&amp;" "&amp;BW298,Graduation_Criteria!$D$2:$E$34,2,FALSE))</f>
        <v/>
      </c>
      <c r="BZ298" s="73" t="str">
        <f t="shared" si="208"/>
        <v/>
      </c>
      <c r="CA298" s="71"/>
      <c r="CB298" s="74"/>
      <c r="CC298" s="74"/>
      <c r="CD298" s="115" t="str">
        <f t="shared" si="209"/>
        <v/>
      </c>
      <c r="CE298" s="79">
        <f t="shared" si="237"/>
        <v>0</v>
      </c>
      <c r="CF298" s="79">
        <f t="shared" si="238"/>
        <v>0</v>
      </c>
      <c r="CG298" s="79" t="str">
        <f t="shared" si="239"/>
        <v>0</v>
      </c>
      <c r="CH298" s="79" t="str">
        <f>IF(ISBLANK(CC298), "", (POWER(CC298/VLOOKUP(CG298,Anthro_Calc!C:P,13,FALSE),VLOOKUP(CG298,Anthro_Calc!C:P,12,FALSE))-1) / (VLOOKUP(CG298,Anthro_Calc!C:P,14,FALSE)*VLOOKUP(CG298,Anthro_Calc!C:P,12,FALSE)))</f>
        <v/>
      </c>
      <c r="CI298" s="79" t="str">
        <f>IF(ISBLANK(CC298), "", -3 + (CC298 -VLOOKUP(CG298,Anthro_Calc!C:P,4,FALSE)) / (VLOOKUP(CG298,Anthro_Calc!C:P,5,FALSE) - VLOOKUP(CG298,Anthro_Calc!C:P,4,FALSE)))</f>
        <v/>
      </c>
      <c r="CJ298" s="79" t="str">
        <f>IF(ISBLANK(CC298), "", 3 + (CC298 -VLOOKUP(CG298,Anthro_Calc!C:P,10,FALSE)) / (VLOOKUP(CG298,Anthro_Calc!C:P,10,FALSE) - VLOOKUP(CG298,Anthro_Calc!C:P,9,FALSE)))</f>
        <v/>
      </c>
      <c r="CK298" s="129" t="str">
        <f t="shared" si="240"/>
        <v/>
      </c>
      <c r="CL298" s="117" t="str">
        <f t="shared" si="241"/>
        <v/>
      </c>
      <c r="CM298" s="104" t="str">
        <f t="shared" si="242"/>
        <v/>
      </c>
      <c r="CN298" s="77"/>
      <c r="CO298" s="71"/>
      <c r="CP298" s="74"/>
      <c r="CQ298" s="74"/>
      <c r="CR298" s="118" t="str">
        <f t="shared" si="210"/>
        <v/>
      </c>
      <c r="CS298" s="119">
        <f t="shared" si="243"/>
        <v>0</v>
      </c>
      <c r="CT298" s="119">
        <f t="shared" si="244"/>
        <v>0</v>
      </c>
      <c r="CU298" s="119" t="str">
        <f t="shared" si="245"/>
        <v>0</v>
      </c>
      <c r="CV298" s="119" t="str">
        <f>IF(ISBLANK(CQ298), "", (POWER(CQ298/VLOOKUP(CU298,Anthro_Calc!C:P,13,FALSE),VLOOKUP(CU298,Anthro_Calc!C:P,12,FALSE))-1) / (VLOOKUP(CU298,Anthro_Calc!C:P,14,FALSE)*VLOOKUP(CU298,Anthro_Calc!C:P,12,FALSE)))</f>
        <v/>
      </c>
      <c r="CW298" s="119" t="str">
        <f>IF(ISBLANK(CQ298), "", -3 + (CQ298 -VLOOKUP(CU298,Anthro_Calc!C:P,4,FALSE)) / (VLOOKUP(CU298,Anthro_Calc!C:P,5,FALSE) - VLOOKUP(CU298,Anthro_Calc!C:P,4,FALSE)))</f>
        <v/>
      </c>
      <c r="CX298" s="119" t="str">
        <f>IF(ISBLANK(CQ298), "", 3 + (CQ298 -VLOOKUP(CU298,Anthro_Calc!C:P,10,FALSE)) / (VLOOKUP(CU298,Anthro_Calc!C:P,10,FALSE) - VLOOKUP(CU298,Anthro_Calc!C:P,9,FALSE)))</f>
        <v/>
      </c>
      <c r="CY298" s="128" t="str">
        <f t="shared" si="246"/>
        <v/>
      </c>
      <c r="CZ298" s="117" t="str">
        <f t="shared" si="247"/>
        <v/>
      </c>
      <c r="DA298" s="104" t="str">
        <f t="shared" si="248"/>
        <v/>
      </c>
      <c r="DB298" s="135"/>
    </row>
    <row r="299" spans="1:106" s="80" customFormat="1" ht="15" customHeight="1">
      <c r="A299" s="134">
        <f t="shared" si="200"/>
        <v>295</v>
      </c>
      <c r="B299" s="66"/>
      <c r="C299" s="66"/>
      <c r="D299" s="66"/>
      <c r="E299" s="66"/>
      <c r="F299" s="66"/>
      <c r="G299" s="66"/>
      <c r="H299" s="66"/>
      <c r="I299" s="66"/>
      <c r="J299" s="66"/>
      <c r="K299" s="66"/>
      <c r="L299" s="66"/>
      <c r="M299" s="71"/>
      <c r="N299" s="69" t="str">
        <f t="shared" ca="1" si="211"/>
        <v/>
      </c>
      <c r="O299" s="70"/>
      <c r="P299" s="70"/>
      <c r="Q299" s="71"/>
      <c r="R299" s="82"/>
      <c r="S299" s="72" t="str">
        <f t="shared" si="212"/>
        <v/>
      </c>
      <c r="T299" s="72" t="str">
        <f t="shared" si="213"/>
        <v/>
      </c>
      <c r="U299" s="72" t="str">
        <f t="shared" si="214"/>
        <v/>
      </c>
      <c r="V299" s="72" t="str">
        <f>IF(ISBLANK(R299), "", (POWER(R299/VLOOKUP(U299,Anthro_Calc!C:P,13,FALSE),VLOOKUP(U299,Anthro_Calc!C:P,12,FALSE))-1) / (VLOOKUP(U299,Anthro_Calc!C:P,14,FALSE)*VLOOKUP(U299,Anthro_Calc!C:P,12,FALSE)))</f>
        <v/>
      </c>
      <c r="W299" s="72" t="str">
        <f>IF(ISBLANK(R299), "", -3 + (R299 -VLOOKUP(U299,Anthro_Calc!C:P,4,FALSE)) / (VLOOKUP(U299,Anthro_Calc!C:P,5,FALSE) - VLOOKUP(U299,Anthro_Calc!C:P,4,FALSE)))</f>
        <v/>
      </c>
      <c r="X299" s="72" t="str">
        <f>IF(ISBLANK(R299), "", 3 + (R299 -VLOOKUP(U299,Anthro_Calc!C:P,10,FALSE)) / (VLOOKUP(U299,Anthro_Calc!C:P,10,FALSE) - VLOOKUP(U299,Anthro_Calc!C:P,9,FALSE)))</f>
        <v/>
      </c>
      <c r="Y299" s="120" t="str">
        <f t="shared" si="215"/>
        <v/>
      </c>
      <c r="Z299" s="117" t="str">
        <f t="shared" si="216"/>
        <v/>
      </c>
      <c r="AA299" s="104" t="str">
        <f t="shared" si="217"/>
        <v/>
      </c>
      <c r="AB299" s="71"/>
      <c r="AC299" s="74"/>
      <c r="AD299" s="78"/>
      <c r="AE299" s="75" t="str">
        <f t="shared" si="218"/>
        <v/>
      </c>
      <c r="AF299" s="72">
        <f t="shared" si="219"/>
        <v>0</v>
      </c>
      <c r="AG299" s="72">
        <f t="shared" si="220"/>
        <v>0</v>
      </c>
      <c r="AH299" s="72" t="str">
        <f t="shared" si="221"/>
        <v>0</v>
      </c>
      <c r="AI299" s="72" t="str">
        <f>IF(ISBLANK(AD299), "", (POWER(AD299/VLOOKUP(AH299,Anthro_Calc!C:P,13,FALSE),VLOOKUP(AH299,Anthro_Calc!C:P,12,FALSE))-1) / (VLOOKUP(AH299,Anthro_Calc!C:P,14,FALSE)*VLOOKUP(AH299,Anthro_Calc!C:P,12,FALSE)))</f>
        <v/>
      </c>
      <c r="AJ299" s="72" t="str">
        <f>IF(ISBLANK(AD299), "", -3 + (AD299 -VLOOKUP(AH299,Anthro_Calc!C:P,4,FALSE)) / (VLOOKUP(AH299,Anthro_Calc!C:P,5,FALSE) - VLOOKUP(AH299,Anthro_Calc!C:P,4,FALSE)))</f>
        <v/>
      </c>
      <c r="AK299" s="72" t="str">
        <f>IF(ISBLANK(AD299), "", 3 + (AD299 -VLOOKUP(AH299,Anthro_Calc!C:P,10,FALSE)) / (VLOOKUP(AH299,Anthro_Calc!C:P,10,FALSE) - VLOOKUP(AH299,Anthro_Calc!C:P,9,FALSE)))</f>
        <v/>
      </c>
      <c r="AL299" s="120" t="str">
        <f t="shared" si="222"/>
        <v/>
      </c>
      <c r="AM299" s="117" t="str">
        <f t="shared" si="223"/>
        <v/>
      </c>
      <c r="AN299" s="104" t="str">
        <f t="shared" si="224"/>
        <v/>
      </c>
      <c r="AO299" s="76" t="str">
        <f t="shared" si="201"/>
        <v/>
      </c>
      <c r="AP299" s="77"/>
      <c r="AQ299" s="77" t="str">
        <f t="shared" si="225"/>
        <v/>
      </c>
      <c r="AR299" s="71"/>
      <c r="AS299" s="74"/>
      <c r="AT299" s="82"/>
      <c r="AU299" s="75" t="str">
        <f t="shared" si="202"/>
        <v/>
      </c>
      <c r="AV299" s="72">
        <f t="shared" si="226"/>
        <v>0</v>
      </c>
      <c r="AW299" s="72">
        <f t="shared" si="227"/>
        <v>0</v>
      </c>
      <c r="AX299" s="72" t="str">
        <f t="shared" si="228"/>
        <v>0</v>
      </c>
      <c r="AY299" s="72" t="str">
        <f>IF(ISBLANK(AT299), "", (POWER(AT299/VLOOKUP(AX299,Anthro_Calc!C:P,13,FALSE),VLOOKUP(AX299,Anthro_Calc!C:P,12,FALSE))-1) / (VLOOKUP(AX299,Anthro_Calc!C:P,14,FALSE)*VLOOKUP(AX299,Anthro_Calc!C:P,12,FALSE)))</f>
        <v/>
      </c>
      <c r="AZ299" s="72" t="str">
        <f>IF(ISBLANK(AT299), "", -3 + (AT299 -VLOOKUP(AX299,Anthro_Calc!C:P,4,FALSE)) / (VLOOKUP(AX299,Anthro_Calc!C:P,5,FALSE) - VLOOKUP(AX299,Anthro_Calc!C:P,4,FALSE)))</f>
        <v/>
      </c>
      <c r="BA299" s="72" t="str">
        <f>IF(ISBLANK(AT299), "", 3 + (AT299 -VLOOKUP(AX299,Anthro_Calc!C:P,10,FALSE)) / (VLOOKUP(AX299,Anthro_Calc!C:P,10,FALSE) - VLOOKUP(AX299,Anthro_Calc!C:P,9,FALSE)))</f>
        <v/>
      </c>
      <c r="BB299" s="120" t="str">
        <f t="shared" si="229"/>
        <v/>
      </c>
      <c r="BC299" s="117" t="str">
        <f t="shared" si="230"/>
        <v/>
      </c>
      <c r="BD299" s="104" t="str">
        <f t="shared" si="203"/>
        <v/>
      </c>
      <c r="BE299" s="76" t="str">
        <f t="shared" si="204"/>
        <v/>
      </c>
      <c r="BF299" s="73" t="str">
        <f t="shared" si="231"/>
        <v/>
      </c>
      <c r="BG299" s="73" t="str">
        <f t="shared" si="205"/>
        <v/>
      </c>
      <c r="BH299" s="77"/>
      <c r="BI299" s="133"/>
      <c r="BJ299" s="71"/>
      <c r="BK299" s="74"/>
      <c r="BL299" s="78"/>
      <c r="BM299" s="75" t="str">
        <f t="shared" si="206"/>
        <v/>
      </c>
      <c r="BN299" s="72">
        <f t="shared" si="232"/>
        <v>0</v>
      </c>
      <c r="BO299" s="72">
        <f t="shared" si="249"/>
        <v>0</v>
      </c>
      <c r="BP299" s="72" t="str">
        <f t="shared" si="233"/>
        <v>0</v>
      </c>
      <c r="BQ299" s="72" t="str">
        <f>IF(ISBLANK(BL299), "", (POWER(BL299/VLOOKUP(BP299,Anthro_Calc!C:P,13,FALSE),VLOOKUP(BP299,Anthro_Calc!C:P,12,FALSE))-1) / (VLOOKUP(BP299,Anthro_Calc!C:P,14,FALSE)*VLOOKUP(BP299,Anthro_Calc!C:P,12,FALSE)))</f>
        <v/>
      </c>
      <c r="BR299" s="72" t="str">
        <f>IF(ISBLANK(BL299), "", -3 + (BL299 -VLOOKUP(BP299,Anthro_Calc!C:P,4,FALSE)) / (VLOOKUP(BP299,Anthro_Calc!C:P,5,FALSE) - VLOOKUP(BP299,Anthro_Calc!C:P,4,FALSE)))</f>
        <v/>
      </c>
      <c r="BS299" s="72" t="str">
        <f>IF(ISBLANK(BL299), "", 3 + (BL299 -VLOOKUP(BP299,Anthro_Calc!C:P,10,FALSE)) / (VLOOKUP(BP299,Anthro_Calc!C:P,10,FALSE) - VLOOKUP(BP299,Anthro_Calc!C:P,9,FALSE)))</f>
        <v/>
      </c>
      <c r="BT299" s="120" t="str">
        <f t="shared" si="234"/>
        <v/>
      </c>
      <c r="BU299" s="117" t="str">
        <f t="shared" si="235"/>
        <v/>
      </c>
      <c r="BV299" s="104" t="str">
        <f t="shared" si="236"/>
        <v/>
      </c>
      <c r="BW299" s="73" t="str">
        <f t="shared" si="207"/>
        <v/>
      </c>
      <c r="BX299" s="77"/>
      <c r="BY299" s="73" t="str">
        <f>IF(ISBLANK(BL299), "", VLOOKUP(Z299&amp;" "&amp;BV299&amp;" "&amp;BW299,Graduation_Criteria!$D$2:$E$34,2,FALSE))</f>
        <v/>
      </c>
      <c r="BZ299" s="73" t="str">
        <f t="shared" si="208"/>
        <v/>
      </c>
      <c r="CA299" s="71"/>
      <c r="CB299" s="74"/>
      <c r="CC299" s="74"/>
      <c r="CD299" s="115" t="str">
        <f t="shared" si="209"/>
        <v/>
      </c>
      <c r="CE299" s="79">
        <f t="shared" si="237"/>
        <v>0</v>
      </c>
      <c r="CF299" s="79">
        <f t="shared" si="238"/>
        <v>0</v>
      </c>
      <c r="CG299" s="79" t="str">
        <f t="shared" si="239"/>
        <v>0</v>
      </c>
      <c r="CH299" s="79" t="str">
        <f>IF(ISBLANK(CC299), "", (POWER(CC299/VLOOKUP(CG299,Anthro_Calc!C:P,13,FALSE),VLOOKUP(CG299,Anthro_Calc!C:P,12,FALSE))-1) / (VLOOKUP(CG299,Anthro_Calc!C:P,14,FALSE)*VLOOKUP(CG299,Anthro_Calc!C:P,12,FALSE)))</f>
        <v/>
      </c>
      <c r="CI299" s="79" t="str">
        <f>IF(ISBLANK(CC299), "", -3 + (CC299 -VLOOKUP(CG299,Anthro_Calc!C:P,4,FALSE)) / (VLOOKUP(CG299,Anthro_Calc!C:P,5,FALSE) - VLOOKUP(CG299,Anthro_Calc!C:P,4,FALSE)))</f>
        <v/>
      </c>
      <c r="CJ299" s="79" t="str">
        <f>IF(ISBLANK(CC299), "", 3 + (CC299 -VLOOKUP(CG299,Anthro_Calc!C:P,10,FALSE)) / (VLOOKUP(CG299,Anthro_Calc!C:P,10,FALSE) - VLOOKUP(CG299,Anthro_Calc!C:P,9,FALSE)))</f>
        <v/>
      </c>
      <c r="CK299" s="129" t="str">
        <f t="shared" si="240"/>
        <v/>
      </c>
      <c r="CL299" s="117" t="str">
        <f t="shared" si="241"/>
        <v/>
      </c>
      <c r="CM299" s="104" t="str">
        <f t="shared" si="242"/>
        <v/>
      </c>
      <c r="CN299" s="77"/>
      <c r="CO299" s="71"/>
      <c r="CP299" s="74"/>
      <c r="CQ299" s="74"/>
      <c r="CR299" s="118" t="str">
        <f t="shared" si="210"/>
        <v/>
      </c>
      <c r="CS299" s="119">
        <f t="shared" si="243"/>
        <v>0</v>
      </c>
      <c r="CT299" s="119">
        <f t="shared" si="244"/>
        <v>0</v>
      </c>
      <c r="CU299" s="119" t="str">
        <f t="shared" si="245"/>
        <v>0</v>
      </c>
      <c r="CV299" s="119" t="str">
        <f>IF(ISBLANK(CQ299), "", (POWER(CQ299/VLOOKUP(CU299,Anthro_Calc!C:P,13,FALSE),VLOOKUP(CU299,Anthro_Calc!C:P,12,FALSE))-1) / (VLOOKUP(CU299,Anthro_Calc!C:P,14,FALSE)*VLOOKUP(CU299,Anthro_Calc!C:P,12,FALSE)))</f>
        <v/>
      </c>
      <c r="CW299" s="119" t="str">
        <f>IF(ISBLANK(CQ299), "", -3 + (CQ299 -VLOOKUP(CU299,Anthro_Calc!C:P,4,FALSE)) / (VLOOKUP(CU299,Anthro_Calc!C:P,5,FALSE) - VLOOKUP(CU299,Anthro_Calc!C:P,4,FALSE)))</f>
        <v/>
      </c>
      <c r="CX299" s="119" t="str">
        <f>IF(ISBLANK(CQ299), "", 3 + (CQ299 -VLOOKUP(CU299,Anthro_Calc!C:P,10,FALSE)) / (VLOOKUP(CU299,Anthro_Calc!C:P,10,FALSE) - VLOOKUP(CU299,Anthro_Calc!C:P,9,FALSE)))</f>
        <v/>
      </c>
      <c r="CY299" s="128" t="str">
        <f t="shared" si="246"/>
        <v/>
      </c>
      <c r="CZ299" s="117" t="str">
        <f t="shared" si="247"/>
        <v/>
      </c>
      <c r="DA299" s="104" t="str">
        <f t="shared" si="248"/>
        <v/>
      </c>
      <c r="DB299" s="135"/>
    </row>
    <row r="300" spans="1:106" s="80" customFormat="1" ht="15" customHeight="1">
      <c r="A300" s="134">
        <f t="shared" si="200"/>
        <v>296</v>
      </c>
      <c r="B300" s="66"/>
      <c r="C300" s="66"/>
      <c r="D300" s="66"/>
      <c r="E300" s="66"/>
      <c r="F300" s="66"/>
      <c r="G300" s="66"/>
      <c r="H300" s="66"/>
      <c r="I300" s="66"/>
      <c r="J300" s="66"/>
      <c r="K300" s="66"/>
      <c r="L300" s="66"/>
      <c r="M300" s="71"/>
      <c r="N300" s="69" t="str">
        <f t="shared" ca="1" si="211"/>
        <v/>
      </c>
      <c r="O300" s="70"/>
      <c r="P300" s="70"/>
      <c r="Q300" s="71"/>
      <c r="R300" s="82"/>
      <c r="S300" s="72" t="str">
        <f t="shared" si="212"/>
        <v/>
      </c>
      <c r="T300" s="72" t="str">
        <f t="shared" si="213"/>
        <v/>
      </c>
      <c r="U300" s="72" t="str">
        <f t="shared" si="214"/>
        <v/>
      </c>
      <c r="V300" s="72" t="str">
        <f>IF(ISBLANK(R300), "", (POWER(R300/VLOOKUP(U300,Anthro_Calc!C:P,13,FALSE),VLOOKUP(U300,Anthro_Calc!C:P,12,FALSE))-1) / (VLOOKUP(U300,Anthro_Calc!C:P,14,FALSE)*VLOOKUP(U300,Anthro_Calc!C:P,12,FALSE)))</f>
        <v/>
      </c>
      <c r="W300" s="72" t="str">
        <f>IF(ISBLANK(R300), "", -3 + (R300 -VLOOKUP(U300,Anthro_Calc!C:P,4,FALSE)) / (VLOOKUP(U300,Anthro_Calc!C:P,5,FALSE) - VLOOKUP(U300,Anthro_Calc!C:P,4,FALSE)))</f>
        <v/>
      </c>
      <c r="X300" s="72" t="str">
        <f>IF(ISBLANK(R300), "", 3 + (R300 -VLOOKUP(U300,Anthro_Calc!C:P,10,FALSE)) / (VLOOKUP(U300,Anthro_Calc!C:P,10,FALSE) - VLOOKUP(U300,Anthro_Calc!C:P,9,FALSE)))</f>
        <v/>
      </c>
      <c r="Y300" s="120" t="str">
        <f t="shared" si="215"/>
        <v/>
      </c>
      <c r="Z300" s="117" t="str">
        <f t="shared" si="216"/>
        <v/>
      </c>
      <c r="AA300" s="104" t="str">
        <f t="shared" si="217"/>
        <v/>
      </c>
      <c r="AB300" s="71"/>
      <c r="AC300" s="74"/>
      <c r="AD300" s="78"/>
      <c r="AE300" s="75" t="str">
        <f t="shared" si="218"/>
        <v/>
      </c>
      <c r="AF300" s="72">
        <f t="shared" si="219"/>
        <v>0</v>
      </c>
      <c r="AG300" s="72">
        <f t="shared" si="220"/>
        <v>0</v>
      </c>
      <c r="AH300" s="72" t="str">
        <f t="shared" si="221"/>
        <v>0</v>
      </c>
      <c r="AI300" s="72" t="str">
        <f>IF(ISBLANK(AD300), "", (POWER(AD300/VLOOKUP(AH300,Anthro_Calc!C:P,13,FALSE),VLOOKUP(AH300,Anthro_Calc!C:P,12,FALSE))-1) / (VLOOKUP(AH300,Anthro_Calc!C:P,14,FALSE)*VLOOKUP(AH300,Anthro_Calc!C:P,12,FALSE)))</f>
        <v/>
      </c>
      <c r="AJ300" s="72" t="str">
        <f>IF(ISBLANK(AD300), "", -3 + (AD300 -VLOOKUP(AH300,Anthro_Calc!C:P,4,FALSE)) / (VLOOKUP(AH300,Anthro_Calc!C:P,5,FALSE) - VLOOKUP(AH300,Anthro_Calc!C:P,4,FALSE)))</f>
        <v/>
      </c>
      <c r="AK300" s="72" t="str">
        <f>IF(ISBLANK(AD300), "", 3 + (AD300 -VLOOKUP(AH300,Anthro_Calc!C:P,10,FALSE)) / (VLOOKUP(AH300,Anthro_Calc!C:P,10,FALSE) - VLOOKUP(AH300,Anthro_Calc!C:P,9,FALSE)))</f>
        <v/>
      </c>
      <c r="AL300" s="120" t="str">
        <f t="shared" si="222"/>
        <v/>
      </c>
      <c r="AM300" s="117" t="str">
        <f t="shared" si="223"/>
        <v/>
      </c>
      <c r="AN300" s="104" t="str">
        <f t="shared" si="224"/>
        <v/>
      </c>
      <c r="AO300" s="76" t="str">
        <f t="shared" si="201"/>
        <v/>
      </c>
      <c r="AP300" s="77"/>
      <c r="AQ300" s="77" t="str">
        <f t="shared" si="225"/>
        <v/>
      </c>
      <c r="AR300" s="71"/>
      <c r="AS300" s="74"/>
      <c r="AT300" s="82"/>
      <c r="AU300" s="75" t="str">
        <f t="shared" si="202"/>
        <v/>
      </c>
      <c r="AV300" s="72">
        <f t="shared" si="226"/>
        <v>0</v>
      </c>
      <c r="AW300" s="72">
        <f t="shared" si="227"/>
        <v>0</v>
      </c>
      <c r="AX300" s="72" t="str">
        <f t="shared" si="228"/>
        <v>0</v>
      </c>
      <c r="AY300" s="72" t="str">
        <f>IF(ISBLANK(AT300), "", (POWER(AT300/VLOOKUP(AX300,Anthro_Calc!C:P,13,FALSE),VLOOKUP(AX300,Anthro_Calc!C:P,12,FALSE))-1) / (VLOOKUP(AX300,Anthro_Calc!C:P,14,FALSE)*VLOOKUP(AX300,Anthro_Calc!C:P,12,FALSE)))</f>
        <v/>
      </c>
      <c r="AZ300" s="72" t="str">
        <f>IF(ISBLANK(AT300), "", -3 + (AT300 -VLOOKUP(AX300,Anthro_Calc!C:P,4,FALSE)) / (VLOOKUP(AX300,Anthro_Calc!C:P,5,FALSE) - VLOOKUP(AX300,Anthro_Calc!C:P,4,FALSE)))</f>
        <v/>
      </c>
      <c r="BA300" s="72" t="str">
        <f>IF(ISBLANK(AT300), "", 3 + (AT300 -VLOOKUP(AX300,Anthro_Calc!C:P,10,FALSE)) / (VLOOKUP(AX300,Anthro_Calc!C:P,10,FALSE) - VLOOKUP(AX300,Anthro_Calc!C:P,9,FALSE)))</f>
        <v/>
      </c>
      <c r="BB300" s="120" t="str">
        <f t="shared" si="229"/>
        <v/>
      </c>
      <c r="BC300" s="117" t="str">
        <f t="shared" si="230"/>
        <v/>
      </c>
      <c r="BD300" s="104" t="str">
        <f t="shared" si="203"/>
        <v/>
      </c>
      <c r="BE300" s="76" t="str">
        <f t="shared" si="204"/>
        <v/>
      </c>
      <c r="BF300" s="73" t="str">
        <f t="shared" si="231"/>
        <v/>
      </c>
      <c r="BG300" s="73" t="str">
        <f t="shared" si="205"/>
        <v/>
      </c>
      <c r="BH300" s="77"/>
      <c r="BI300" s="133"/>
      <c r="BJ300" s="71"/>
      <c r="BK300" s="74"/>
      <c r="BL300" s="78"/>
      <c r="BM300" s="75" t="str">
        <f t="shared" si="206"/>
        <v/>
      </c>
      <c r="BN300" s="72">
        <f t="shared" si="232"/>
        <v>0</v>
      </c>
      <c r="BO300" s="72">
        <f t="shared" si="249"/>
        <v>0</v>
      </c>
      <c r="BP300" s="72" t="str">
        <f t="shared" si="233"/>
        <v>0</v>
      </c>
      <c r="BQ300" s="72" t="str">
        <f>IF(ISBLANK(BL300), "", (POWER(BL300/VLOOKUP(BP300,Anthro_Calc!C:P,13,FALSE),VLOOKUP(BP300,Anthro_Calc!C:P,12,FALSE))-1) / (VLOOKUP(BP300,Anthro_Calc!C:P,14,FALSE)*VLOOKUP(BP300,Anthro_Calc!C:P,12,FALSE)))</f>
        <v/>
      </c>
      <c r="BR300" s="72" t="str">
        <f>IF(ISBLANK(BL300), "", -3 + (BL300 -VLOOKUP(BP300,Anthro_Calc!C:P,4,FALSE)) / (VLOOKUP(BP300,Anthro_Calc!C:P,5,FALSE) - VLOOKUP(BP300,Anthro_Calc!C:P,4,FALSE)))</f>
        <v/>
      </c>
      <c r="BS300" s="72" t="str">
        <f>IF(ISBLANK(BL300), "", 3 + (BL300 -VLOOKUP(BP300,Anthro_Calc!C:P,10,FALSE)) / (VLOOKUP(BP300,Anthro_Calc!C:P,10,FALSE) - VLOOKUP(BP300,Anthro_Calc!C:P,9,FALSE)))</f>
        <v/>
      </c>
      <c r="BT300" s="120" t="str">
        <f t="shared" si="234"/>
        <v/>
      </c>
      <c r="BU300" s="117" t="str">
        <f t="shared" si="235"/>
        <v/>
      </c>
      <c r="BV300" s="104" t="str">
        <f t="shared" si="236"/>
        <v/>
      </c>
      <c r="BW300" s="73" t="str">
        <f t="shared" si="207"/>
        <v/>
      </c>
      <c r="BX300" s="77"/>
      <c r="BY300" s="73" t="str">
        <f>IF(ISBLANK(BL300), "", VLOOKUP(Z300&amp;" "&amp;BV300&amp;" "&amp;BW300,Graduation_Criteria!$D$2:$E$34,2,FALSE))</f>
        <v/>
      </c>
      <c r="BZ300" s="73" t="str">
        <f t="shared" si="208"/>
        <v/>
      </c>
      <c r="CA300" s="71"/>
      <c r="CB300" s="74"/>
      <c r="CC300" s="74"/>
      <c r="CD300" s="115" t="str">
        <f t="shared" si="209"/>
        <v/>
      </c>
      <c r="CE300" s="79">
        <f t="shared" si="237"/>
        <v>0</v>
      </c>
      <c r="CF300" s="79">
        <f t="shared" si="238"/>
        <v>0</v>
      </c>
      <c r="CG300" s="79" t="str">
        <f t="shared" si="239"/>
        <v>0</v>
      </c>
      <c r="CH300" s="79" t="str">
        <f>IF(ISBLANK(CC300), "", (POWER(CC300/VLOOKUP(CG300,Anthro_Calc!C:P,13,FALSE),VLOOKUP(CG300,Anthro_Calc!C:P,12,FALSE))-1) / (VLOOKUP(CG300,Anthro_Calc!C:P,14,FALSE)*VLOOKUP(CG300,Anthro_Calc!C:P,12,FALSE)))</f>
        <v/>
      </c>
      <c r="CI300" s="79" t="str">
        <f>IF(ISBLANK(CC300), "", -3 + (CC300 -VLOOKUP(CG300,Anthro_Calc!C:P,4,FALSE)) / (VLOOKUP(CG300,Anthro_Calc!C:P,5,FALSE) - VLOOKUP(CG300,Anthro_Calc!C:P,4,FALSE)))</f>
        <v/>
      </c>
      <c r="CJ300" s="79" t="str">
        <f>IF(ISBLANK(CC300), "", 3 + (CC300 -VLOOKUP(CG300,Anthro_Calc!C:P,10,FALSE)) / (VLOOKUP(CG300,Anthro_Calc!C:P,10,FALSE) - VLOOKUP(CG300,Anthro_Calc!C:P,9,FALSE)))</f>
        <v/>
      </c>
      <c r="CK300" s="129" t="str">
        <f t="shared" si="240"/>
        <v/>
      </c>
      <c r="CL300" s="117" t="str">
        <f t="shared" si="241"/>
        <v/>
      </c>
      <c r="CM300" s="104" t="str">
        <f t="shared" si="242"/>
        <v/>
      </c>
      <c r="CN300" s="77"/>
      <c r="CO300" s="71"/>
      <c r="CP300" s="74"/>
      <c r="CQ300" s="74"/>
      <c r="CR300" s="118" t="str">
        <f t="shared" si="210"/>
        <v/>
      </c>
      <c r="CS300" s="119">
        <f t="shared" si="243"/>
        <v>0</v>
      </c>
      <c r="CT300" s="119">
        <f t="shared" si="244"/>
        <v>0</v>
      </c>
      <c r="CU300" s="119" t="str">
        <f t="shared" si="245"/>
        <v>0</v>
      </c>
      <c r="CV300" s="119" t="str">
        <f>IF(ISBLANK(CQ300), "", (POWER(CQ300/VLOOKUP(CU300,Anthro_Calc!C:P,13,FALSE),VLOOKUP(CU300,Anthro_Calc!C:P,12,FALSE))-1) / (VLOOKUP(CU300,Anthro_Calc!C:P,14,FALSE)*VLOOKUP(CU300,Anthro_Calc!C:P,12,FALSE)))</f>
        <v/>
      </c>
      <c r="CW300" s="119" t="str">
        <f>IF(ISBLANK(CQ300), "", -3 + (CQ300 -VLOOKUP(CU300,Anthro_Calc!C:P,4,FALSE)) / (VLOOKUP(CU300,Anthro_Calc!C:P,5,FALSE) - VLOOKUP(CU300,Anthro_Calc!C:P,4,FALSE)))</f>
        <v/>
      </c>
      <c r="CX300" s="119" t="str">
        <f>IF(ISBLANK(CQ300), "", 3 + (CQ300 -VLOOKUP(CU300,Anthro_Calc!C:P,10,FALSE)) / (VLOOKUP(CU300,Anthro_Calc!C:P,10,FALSE) - VLOOKUP(CU300,Anthro_Calc!C:P,9,FALSE)))</f>
        <v/>
      </c>
      <c r="CY300" s="128" t="str">
        <f t="shared" si="246"/>
        <v/>
      </c>
      <c r="CZ300" s="117" t="str">
        <f t="shared" si="247"/>
        <v/>
      </c>
      <c r="DA300" s="104" t="str">
        <f t="shared" si="248"/>
        <v/>
      </c>
      <c r="DB300" s="135"/>
    </row>
    <row r="301" spans="1:106" s="80" customFormat="1" ht="15" customHeight="1">
      <c r="A301" s="134">
        <f t="shared" si="200"/>
        <v>297</v>
      </c>
      <c r="B301" s="66"/>
      <c r="C301" s="66"/>
      <c r="D301" s="66"/>
      <c r="E301" s="66"/>
      <c r="F301" s="66"/>
      <c r="G301" s="66"/>
      <c r="H301" s="66"/>
      <c r="I301" s="66"/>
      <c r="J301" s="66"/>
      <c r="K301" s="66"/>
      <c r="L301" s="66"/>
      <c r="M301" s="71"/>
      <c r="N301" s="69" t="str">
        <f t="shared" ca="1" si="211"/>
        <v/>
      </c>
      <c r="O301" s="70"/>
      <c r="P301" s="70"/>
      <c r="Q301" s="71"/>
      <c r="R301" s="82"/>
      <c r="S301" s="72" t="str">
        <f t="shared" si="212"/>
        <v/>
      </c>
      <c r="T301" s="72" t="str">
        <f t="shared" si="213"/>
        <v/>
      </c>
      <c r="U301" s="72" t="str">
        <f t="shared" si="214"/>
        <v/>
      </c>
      <c r="V301" s="72" t="str">
        <f>IF(ISBLANK(R301), "", (POWER(R301/VLOOKUP(U301,Anthro_Calc!C:P,13,FALSE),VLOOKUP(U301,Anthro_Calc!C:P,12,FALSE))-1) / (VLOOKUP(U301,Anthro_Calc!C:P,14,FALSE)*VLOOKUP(U301,Anthro_Calc!C:P,12,FALSE)))</f>
        <v/>
      </c>
      <c r="W301" s="72" t="str">
        <f>IF(ISBLANK(R301), "", -3 + (R301 -VLOOKUP(U301,Anthro_Calc!C:P,4,FALSE)) / (VLOOKUP(U301,Anthro_Calc!C:P,5,FALSE) - VLOOKUP(U301,Anthro_Calc!C:P,4,FALSE)))</f>
        <v/>
      </c>
      <c r="X301" s="72" t="str">
        <f>IF(ISBLANK(R301), "", 3 + (R301 -VLOOKUP(U301,Anthro_Calc!C:P,10,FALSE)) / (VLOOKUP(U301,Anthro_Calc!C:P,10,FALSE) - VLOOKUP(U301,Anthro_Calc!C:P,9,FALSE)))</f>
        <v/>
      </c>
      <c r="Y301" s="120" t="str">
        <f t="shared" si="215"/>
        <v/>
      </c>
      <c r="Z301" s="117" t="str">
        <f t="shared" si="216"/>
        <v/>
      </c>
      <c r="AA301" s="104" t="str">
        <f t="shared" si="217"/>
        <v/>
      </c>
      <c r="AB301" s="71"/>
      <c r="AC301" s="74"/>
      <c r="AD301" s="78"/>
      <c r="AE301" s="75" t="str">
        <f t="shared" si="218"/>
        <v/>
      </c>
      <c r="AF301" s="72">
        <f t="shared" si="219"/>
        <v>0</v>
      </c>
      <c r="AG301" s="72">
        <f t="shared" si="220"/>
        <v>0</v>
      </c>
      <c r="AH301" s="72" t="str">
        <f t="shared" si="221"/>
        <v>0</v>
      </c>
      <c r="AI301" s="72" t="str">
        <f>IF(ISBLANK(AD301), "", (POWER(AD301/VLOOKUP(AH301,Anthro_Calc!C:P,13,FALSE),VLOOKUP(AH301,Anthro_Calc!C:P,12,FALSE))-1) / (VLOOKUP(AH301,Anthro_Calc!C:P,14,FALSE)*VLOOKUP(AH301,Anthro_Calc!C:P,12,FALSE)))</f>
        <v/>
      </c>
      <c r="AJ301" s="72" t="str">
        <f>IF(ISBLANK(AD301), "", -3 + (AD301 -VLOOKUP(AH301,Anthro_Calc!C:P,4,FALSE)) / (VLOOKUP(AH301,Anthro_Calc!C:P,5,FALSE) - VLOOKUP(AH301,Anthro_Calc!C:P,4,FALSE)))</f>
        <v/>
      </c>
      <c r="AK301" s="72" t="str">
        <f>IF(ISBLANK(AD301), "", 3 + (AD301 -VLOOKUP(AH301,Anthro_Calc!C:P,10,FALSE)) / (VLOOKUP(AH301,Anthro_Calc!C:P,10,FALSE) - VLOOKUP(AH301,Anthro_Calc!C:P,9,FALSE)))</f>
        <v/>
      </c>
      <c r="AL301" s="120" t="str">
        <f t="shared" si="222"/>
        <v/>
      </c>
      <c r="AM301" s="117" t="str">
        <f t="shared" si="223"/>
        <v/>
      </c>
      <c r="AN301" s="104" t="str">
        <f t="shared" si="224"/>
        <v/>
      </c>
      <c r="AO301" s="76" t="str">
        <f t="shared" si="201"/>
        <v/>
      </c>
      <c r="AP301" s="77"/>
      <c r="AQ301" s="77" t="str">
        <f t="shared" si="225"/>
        <v/>
      </c>
      <c r="AR301" s="71"/>
      <c r="AS301" s="74"/>
      <c r="AT301" s="82"/>
      <c r="AU301" s="75" t="str">
        <f t="shared" si="202"/>
        <v/>
      </c>
      <c r="AV301" s="72">
        <f t="shared" si="226"/>
        <v>0</v>
      </c>
      <c r="AW301" s="72">
        <f t="shared" si="227"/>
        <v>0</v>
      </c>
      <c r="AX301" s="72" t="str">
        <f t="shared" si="228"/>
        <v>0</v>
      </c>
      <c r="AY301" s="72" t="str">
        <f>IF(ISBLANK(AT301), "", (POWER(AT301/VLOOKUP(AX301,Anthro_Calc!C:P,13,FALSE),VLOOKUP(AX301,Anthro_Calc!C:P,12,FALSE))-1) / (VLOOKUP(AX301,Anthro_Calc!C:P,14,FALSE)*VLOOKUP(AX301,Anthro_Calc!C:P,12,FALSE)))</f>
        <v/>
      </c>
      <c r="AZ301" s="72" t="str">
        <f>IF(ISBLANK(AT301), "", -3 + (AT301 -VLOOKUP(AX301,Anthro_Calc!C:P,4,FALSE)) / (VLOOKUP(AX301,Anthro_Calc!C:P,5,FALSE) - VLOOKUP(AX301,Anthro_Calc!C:P,4,FALSE)))</f>
        <v/>
      </c>
      <c r="BA301" s="72" t="str">
        <f>IF(ISBLANK(AT301), "", 3 + (AT301 -VLOOKUP(AX301,Anthro_Calc!C:P,10,FALSE)) / (VLOOKUP(AX301,Anthro_Calc!C:P,10,FALSE) - VLOOKUP(AX301,Anthro_Calc!C:P,9,FALSE)))</f>
        <v/>
      </c>
      <c r="BB301" s="120" t="str">
        <f t="shared" si="229"/>
        <v/>
      </c>
      <c r="BC301" s="117" t="str">
        <f t="shared" si="230"/>
        <v/>
      </c>
      <c r="BD301" s="104" t="str">
        <f t="shared" si="203"/>
        <v/>
      </c>
      <c r="BE301" s="76" t="str">
        <f t="shared" si="204"/>
        <v/>
      </c>
      <c r="BF301" s="73" t="str">
        <f t="shared" si="231"/>
        <v/>
      </c>
      <c r="BG301" s="73" t="str">
        <f t="shared" si="205"/>
        <v/>
      </c>
      <c r="BH301" s="77"/>
      <c r="BI301" s="133"/>
      <c r="BJ301" s="71"/>
      <c r="BK301" s="74"/>
      <c r="BL301" s="78"/>
      <c r="BM301" s="75" t="str">
        <f t="shared" si="206"/>
        <v/>
      </c>
      <c r="BN301" s="72">
        <f t="shared" si="232"/>
        <v>0</v>
      </c>
      <c r="BO301" s="72">
        <f t="shared" si="249"/>
        <v>0</v>
      </c>
      <c r="BP301" s="72" t="str">
        <f t="shared" si="233"/>
        <v>0</v>
      </c>
      <c r="BQ301" s="72" t="str">
        <f>IF(ISBLANK(BL301), "", (POWER(BL301/VLOOKUP(BP301,Anthro_Calc!C:P,13,FALSE),VLOOKUP(BP301,Anthro_Calc!C:P,12,FALSE))-1) / (VLOOKUP(BP301,Anthro_Calc!C:P,14,FALSE)*VLOOKUP(BP301,Anthro_Calc!C:P,12,FALSE)))</f>
        <v/>
      </c>
      <c r="BR301" s="72" t="str">
        <f>IF(ISBLANK(BL301), "", -3 + (BL301 -VLOOKUP(BP301,Anthro_Calc!C:P,4,FALSE)) / (VLOOKUP(BP301,Anthro_Calc!C:P,5,FALSE) - VLOOKUP(BP301,Anthro_Calc!C:P,4,FALSE)))</f>
        <v/>
      </c>
      <c r="BS301" s="72" t="str">
        <f>IF(ISBLANK(BL301), "", 3 + (BL301 -VLOOKUP(BP301,Anthro_Calc!C:P,10,FALSE)) / (VLOOKUP(BP301,Anthro_Calc!C:P,10,FALSE) - VLOOKUP(BP301,Anthro_Calc!C:P,9,FALSE)))</f>
        <v/>
      </c>
      <c r="BT301" s="120" t="str">
        <f t="shared" si="234"/>
        <v/>
      </c>
      <c r="BU301" s="117" t="str">
        <f t="shared" si="235"/>
        <v/>
      </c>
      <c r="BV301" s="104" t="str">
        <f t="shared" si="236"/>
        <v/>
      </c>
      <c r="BW301" s="73" t="str">
        <f t="shared" si="207"/>
        <v/>
      </c>
      <c r="BX301" s="77"/>
      <c r="BY301" s="73" t="str">
        <f>IF(ISBLANK(BL301), "", VLOOKUP(Z301&amp;" "&amp;BV301&amp;" "&amp;BW301,Graduation_Criteria!$D$2:$E$34,2,FALSE))</f>
        <v/>
      </c>
      <c r="BZ301" s="73" t="str">
        <f t="shared" si="208"/>
        <v/>
      </c>
      <c r="CA301" s="71"/>
      <c r="CB301" s="74"/>
      <c r="CC301" s="74"/>
      <c r="CD301" s="115" t="str">
        <f t="shared" si="209"/>
        <v/>
      </c>
      <c r="CE301" s="79">
        <f t="shared" si="237"/>
        <v>0</v>
      </c>
      <c r="CF301" s="79">
        <f t="shared" si="238"/>
        <v>0</v>
      </c>
      <c r="CG301" s="79" t="str">
        <f t="shared" si="239"/>
        <v>0</v>
      </c>
      <c r="CH301" s="79" t="str">
        <f>IF(ISBLANK(CC301), "", (POWER(CC301/VLOOKUP(CG301,Anthro_Calc!C:P,13,FALSE),VLOOKUP(CG301,Anthro_Calc!C:P,12,FALSE))-1) / (VLOOKUP(CG301,Anthro_Calc!C:P,14,FALSE)*VLOOKUP(CG301,Anthro_Calc!C:P,12,FALSE)))</f>
        <v/>
      </c>
      <c r="CI301" s="79" t="str">
        <f>IF(ISBLANK(CC301), "", -3 + (CC301 -VLOOKUP(CG301,Anthro_Calc!C:P,4,FALSE)) / (VLOOKUP(CG301,Anthro_Calc!C:P,5,FALSE) - VLOOKUP(CG301,Anthro_Calc!C:P,4,FALSE)))</f>
        <v/>
      </c>
      <c r="CJ301" s="79" t="str">
        <f>IF(ISBLANK(CC301), "", 3 + (CC301 -VLOOKUP(CG301,Anthro_Calc!C:P,10,FALSE)) / (VLOOKUP(CG301,Anthro_Calc!C:P,10,FALSE) - VLOOKUP(CG301,Anthro_Calc!C:P,9,FALSE)))</f>
        <v/>
      </c>
      <c r="CK301" s="129" t="str">
        <f t="shared" si="240"/>
        <v/>
      </c>
      <c r="CL301" s="117" t="str">
        <f t="shared" si="241"/>
        <v/>
      </c>
      <c r="CM301" s="104" t="str">
        <f t="shared" si="242"/>
        <v/>
      </c>
      <c r="CN301" s="77"/>
      <c r="CO301" s="71"/>
      <c r="CP301" s="74"/>
      <c r="CQ301" s="74"/>
      <c r="CR301" s="118" t="str">
        <f t="shared" si="210"/>
        <v/>
      </c>
      <c r="CS301" s="119">
        <f t="shared" si="243"/>
        <v>0</v>
      </c>
      <c r="CT301" s="119">
        <f t="shared" si="244"/>
        <v>0</v>
      </c>
      <c r="CU301" s="119" t="str">
        <f t="shared" si="245"/>
        <v>0</v>
      </c>
      <c r="CV301" s="119" t="str">
        <f>IF(ISBLANK(CQ301), "", (POWER(CQ301/VLOOKUP(CU301,Anthro_Calc!C:P,13,FALSE),VLOOKUP(CU301,Anthro_Calc!C:P,12,FALSE))-1) / (VLOOKUP(CU301,Anthro_Calc!C:P,14,FALSE)*VLOOKUP(CU301,Anthro_Calc!C:P,12,FALSE)))</f>
        <v/>
      </c>
      <c r="CW301" s="119" t="str">
        <f>IF(ISBLANK(CQ301), "", -3 + (CQ301 -VLOOKUP(CU301,Anthro_Calc!C:P,4,FALSE)) / (VLOOKUP(CU301,Anthro_Calc!C:P,5,FALSE) - VLOOKUP(CU301,Anthro_Calc!C:P,4,FALSE)))</f>
        <v/>
      </c>
      <c r="CX301" s="119" t="str">
        <f>IF(ISBLANK(CQ301), "", 3 + (CQ301 -VLOOKUP(CU301,Anthro_Calc!C:P,10,FALSE)) / (VLOOKUP(CU301,Anthro_Calc!C:P,10,FALSE) - VLOOKUP(CU301,Anthro_Calc!C:P,9,FALSE)))</f>
        <v/>
      </c>
      <c r="CY301" s="128" t="str">
        <f t="shared" si="246"/>
        <v/>
      </c>
      <c r="CZ301" s="117" t="str">
        <f t="shared" si="247"/>
        <v/>
      </c>
      <c r="DA301" s="104" t="str">
        <f t="shared" si="248"/>
        <v/>
      </c>
      <c r="DB301" s="135"/>
    </row>
    <row r="302" spans="1:106" s="80" customFormat="1" ht="15" customHeight="1">
      <c r="A302" s="134">
        <f t="shared" si="200"/>
        <v>298</v>
      </c>
      <c r="B302" s="66"/>
      <c r="C302" s="66"/>
      <c r="D302" s="66"/>
      <c r="E302" s="66"/>
      <c r="F302" s="66"/>
      <c r="G302" s="66"/>
      <c r="H302" s="66"/>
      <c r="I302" s="66"/>
      <c r="J302" s="66"/>
      <c r="K302" s="66"/>
      <c r="L302" s="66"/>
      <c r="M302" s="71"/>
      <c r="N302" s="69" t="str">
        <f t="shared" ca="1" si="211"/>
        <v/>
      </c>
      <c r="O302" s="70"/>
      <c r="P302" s="70"/>
      <c r="Q302" s="71"/>
      <c r="R302" s="82"/>
      <c r="S302" s="72" t="str">
        <f t="shared" si="212"/>
        <v/>
      </c>
      <c r="T302" s="72" t="str">
        <f t="shared" si="213"/>
        <v/>
      </c>
      <c r="U302" s="72" t="str">
        <f t="shared" si="214"/>
        <v/>
      </c>
      <c r="V302" s="72" t="str">
        <f>IF(ISBLANK(R302), "", (POWER(R302/VLOOKUP(U302,Anthro_Calc!C:P,13,FALSE),VLOOKUP(U302,Anthro_Calc!C:P,12,FALSE))-1) / (VLOOKUP(U302,Anthro_Calc!C:P,14,FALSE)*VLOOKUP(U302,Anthro_Calc!C:P,12,FALSE)))</f>
        <v/>
      </c>
      <c r="W302" s="72" t="str">
        <f>IF(ISBLANK(R302), "", -3 + (R302 -VLOOKUP(U302,Anthro_Calc!C:P,4,FALSE)) / (VLOOKUP(U302,Anthro_Calc!C:P,5,FALSE) - VLOOKUP(U302,Anthro_Calc!C:P,4,FALSE)))</f>
        <v/>
      </c>
      <c r="X302" s="72" t="str">
        <f>IF(ISBLANK(R302), "", 3 + (R302 -VLOOKUP(U302,Anthro_Calc!C:P,10,FALSE)) / (VLOOKUP(U302,Anthro_Calc!C:P,10,FALSE) - VLOOKUP(U302,Anthro_Calc!C:P,9,FALSE)))</f>
        <v/>
      </c>
      <c r="Y302" s="120" t="str">
        <f t="shared" si="215"/>
        <v/>
      </c>
      <c r="Z302" s="117" t="str">
        <f t="shared" si="216"/>
        <v/>
      </c>
      <c r="AA302" s="104" t="str">
        <f t="shared" si="217"/>
        <v/>
      </c>
      <c r="AB302" s="71"/>
      <c r="AC302" s="74"/>
      <c r="AD302" s="78"/>
      <c r="AE302" s="75" t="str">
        <f t="shared" si="218"/>
        <v/>
      </c>
      <c r="AF302" s="72">
        <f t="shared" si="219"/>
        <v>0</v>
      </c>
      <c r="AG302" s="72">
        <f t="shared" si="220"/>
        <v>0</v>
      </c>
      <c r="AH302" s="72" t="str">
        <f t="shared" si="221"/>
        <v>0</v>
      </c>
      <c r="AI302" s="72" t="str">
        <f>IF(ISBLANK(AD302), "", (POWER(AD302/VLOOKUP(AH302,Anthro_Calc!C:P,13,FALSE),VLOOKUP(AH302,Anthro_Calc!C:P,12,FALSE))-1) / (VLOOKUP(AH302,Anthro_Calc!C:P,14,FALSE)*VLOOKUP(AH302,Anthro_Calc!C:P,12,FALSE)))</f>
        <v/>
      </c>
      <c r="AJ302" s="72" t="str">
        <f>IF(ISBLANK(AD302), "", -3 + (AD302 -VLOOKUP(AH302,Anthro_Calc!C:P,4,FALSE)) / (VLOOKUP(AH302,Anthro_Calc!C:P,5,FALSE) - VLOOKUP(AH302,Anthro_Calc!C:P,4,FALSE)))</f>
        <v/>
      </c>
      <c r="AK302" s="72" t="str">
        <f>IF(ISBLANK(AD302), "", 3 + (AD302 -VLOOKUP(AH302,Anthro_Calc!C:P,10,FALSE)) / (VLOOKUP(AH302,Anthro_Calc!C:P,10,FALSE) - VLOOKUP(AH302,Anthro_Calc!C:P,9,FALSE)))</f>
        <v/>
      </c>
      <c r="AL302" s="120" t="str">
        <f t="shared" si="222"/>
        <v/>
      </c>
      <c r="AM302" s="117" t="str">
        <f t="shared" si="223"/>
        <v/>
      </c>
      <c r="AN302" s="104" t="str">
        <f t="shared" si="224"/>
        <v/>
      </c>
      <c r="AO302" s="76" t="str">
        <f t="shared" si="201"/>
        <v/>
      </c>
      <c r="AP302" s="77"/>
      <c r="AQ302" s="77" t="str">
        <f t="shared" si="225"/>
        <v/>
      </c>
      <c r="AR302" s="71"/>
      <c r="AS302" s="74"/>
      <c r="AT302" s="82"/>
      <c r="AU302" s="75" t="str">
        <f t="shared" si="202"/>
        <v/>
      </c>
      <c r="AV302" s="72">
        <f t="shared" si="226"/>
        <v>0</v>
      </c>
      <c r="AW302" s="72">
        <f t="shared" si="227"/>
        <v>0</v>
      </c>
      <c r="AX302" s="72" t="str">
        <f t="shared" si="228"/>
        <v>0</v>
      </c>
      <c r="AY302" s="72" t="str">
        <f>IF(ISBLANK(AT302), "", (POWER(AT302/VLOOKUP(AX302,Anthro_Calc!C:P,13,FALSE),VLOOKUP(AX302,Anthro_Calc!C:P,12,FALSE))-1) / (VLOOKUP(AX302,Anthro_Calc!C:P,14,FALSE)*VLOOKUP(AX302,Anthro_Calc!C:P,12,FALSE)))</f>
        <v/>
      </c>
      <c r="AZ302" s="72" t="str">
        <f>IF(ISBLANK(AT302), "", -3 + (AT302 -VLOOKUP(AX302,Anthro_Calc!C:P,4,FALSE)) / (VLOOKUP(AX302,Anthro_Calc!C:P,5,FALSE) - VLOOKUP(AX302,Anthro_Calc!C:P,4,FALSE)))</f>
        <v/>
      </c>
      <c r="BA302" s="72" t="str">
        <f>IF(ISBLANK(AT302), "", 3 + (AT302 -VLOOKUP(AX302,Anthro_Calc!C:P,10,FALSE)) / (VLOOKUP(AX302,Anthro_Calc!C:P,10,FALSE) - VLOOKUP(AX302,Anthro_Calc!C:P,9,FALSE)))</f>
        <v/>
      </c>
      <c r="BB302" s="120" t="str">
        <f t="shared" si="229"/>
        <v/>
      </c>
      <c r="BC302" s="117" t="str">
        <f t="shared" si="230"/>
        <v/>
      </c>
      <c r="BD302" s="104" t="str">
        <f t="shared" si="203"/>
        <v/>
      </c>
      <c r="BE302" s="76" t="str">
        <f t="shared" si="204"/>
        <v/>
      </c>
      <c r="BF302" s="73" t="str">
        <f t="shared" si="231"/>
        <v/>
      </c>
      <c r="BG302" s="73" t="str">
        <f t="shared" si="205"/>
        <v/>
      </c>
      <c r="BH302" s="77"/>
      <c r="BI302" s="133"/>
      <c r="BJ302" s="71"/>
      <c r="BK302" s="74"/>
      <c r="BL302" s="78"/>
      <c r="BM302" s="75" t="str">
        <f t="shared" si="206"/>
        <v/>
      </c>
      <c r="BN302" s="72">
        <f t="shared" si="232"/>
        <v>0</v>
      </c>
      <c r="BO302" s="72">
        <f t="shared" si="249"/>
        <v>0</v>
      </c>
      <c r="BP302" s="72" t="str">
        <f t="shared" si="233"/>
        <v>0</v>
      </c>
      <c r="BQ302" s="72" t="str">
        <f>IF(ISBLANK(BL302), "", (POWER(BL302/VLOOKUP(BP302,Anthro_Calc!C:P,13,FALSE),VLOOKUP(BP302,Anthro_Calc!C:P,12,FALSE))-1) / (VLOOKUP(BP302,Anthro_Calc!C:P,14,FALSE)*VLOOKUP(BP302,Anthro_Calc!C:P,12,FALSE)))</f>
        <v/>
      </c>
      <c r="BR302" s="72" t="str">
        <f>IF(ISBLANK(BL302), "", -3 + (BL302 -VLOOKUP(BP302,Anthro_Calc!C:P,4,FALSE)) / (VLOOKUP(BP302,Anthro_Calc!C:P,5,FALSE) - VLOOKUP(BP302,Anthro_Calc!C:P,4,FALSE)))</f>
        <v/>
      </c>
      <c r="BS302" s="72" t="str">
        <f>IF(ISBLANK(BL302), "", 3 + (BL302 -VLOOKUP(BP302,Anthro_Calc!C:P,10,FALSE)) / (VLOOKUP(BP302,Anthro_Calc!C:P,10,FALSE) - VLOOKUP(BP302,Anthro_Calc!C:P,9,FALSE)))</f>
        <v/>
      </c>
      <c r="BT302" s="120" t="str">
        <f t="shared" si="234"/>
        <v/>
      </c>
      <c r="BU302" s="117" t="str">
        <f t="shared" si="235"/>
        <v/>
      </c>
      <c r="BV302" s="104" t="str">
        <f t="shared" si="236"/>
        <v/>
      </c>
      <c r="BW302" s="73" t="str">
        <f t="shared" si="207"/>
        <v/>
      </c>
      <c r="BX302" s="77"/>
      <c r="BY302" s="73" t="str">
        <f>IF(ISBLANK(BL302), "", VLOOKUP(Z302&amp;" "&amp;BV302&amp;" "&amp;BW302,Graduation_Criteria!$D$2:$E$34,2,FALSE))</f>
        <v/>
      </c>
      <c r="BZ302" s="73" t="str">
        <f t="shared" si="208"/>
        <v/>
      </c>
      <c r="CA302" s="71"/>
      <c r="CB302" s="74"/>
      <c r="CC302" s="74"/>
      <c r="CD302" s="115" t="str">
        <f t="shared" si="209"/>
        <v/>
      </c>
      <c r="CE302" s="79">
        <f t="shared" si="237"/>
        <v>0</v>
      </c>
      <c r="CF302" s="79">
        <f t="shared" si="238"/>
        <v>0</v>
      </c>
      <c r="CG302" s="79" t="str">
        <f t="shared" si="239"/>
        <v>0</v>
      </c>
      <c r="CH302" s="79" t="str">
        <f>IF(ISBLANK(CC302), "", (POWER(CC302/VLOOKUP(CG302,Anthro_Calc!C:P,13,FALSE),VLOOKUP(CG302,Anthro_Calc!C:P,12,FALSE))-1) / (VLOOKUP(CG302,Anthro_Calc!C:P,14,FALSE)*VLOOKUP(CG302,Anthro_Calc!C:P,12,FALSE)))</f>
        <v/>
      </c>
      <c r="CI302" s="79" t="str">
        <f>IF(ISBLANK(CC302), "", -3 + (CC302 -VLOOKUP(CG302,Anthro_Calc!C:P,4,FALSE)) / (VLOOKUP(CG302,Anthro_Calc!C:P,5,FALSE) - VLOOKUP(CG302,Anthro_Calc!C:P,4,FALSE)))</f>
        <v/>
      </c>
      <c r="CJ302" s="79" t="str">
        <f>IF(ISBLANK(CC302), "", 3 + (CC302 -VLOOKUP(CG302,Anthro_Calc!C:P,10,FALSE)) / (VLOOKUP(CG302,Anthro_Calc!C:P,10,FALSE) - VLOOKUP(CG302,Anthro_Calc!C:P,9,FALSE)))</f>
        <v/>
      </c>
      <c r="CK302" s="129" t="str">
        <f t="shared" si="240"/>
        <v/>
      </c>
      <c r="CL302" s="117" t="str">
        <f t="shared" si="241"/>
        <v/>
      </c>
      <c r="CM302" s="104" t="str">
        <f t="shared" si="242"/>
        <v/>
      </c>
      <c r="CN302" s="77"/>
      <c r="CO302" s="71"/>
      <c r="CP302" s="74"/>
      <c r="CQ302" s="74"/>
      <c r="CR302" s="118" t="str">
        <f t="shared" si="210"/>
        <v/>
      </c>
      <c r="CS302" s="119">
        <f t="shared" si="243"/>
        <v>0</v>
      </c>
      <c r="CT302" s="119">
        <f t="shared" si="244"/>
        <v>0</v>
      </c>
      <c r="CU302" s="119" t="str">
        <f t="shared" si="245"/>
        <v>0</v>
      </c>
      <c r="CV302" s="119" t="str">
        <f>IF(ISBLANK(CQ302), "", (POWER(CQ302/VLOOKUP(CU302,Anthro_Calc!C:P,13,FALSE),VLOOKUP(CU302,Anthro_Calc!C:P,12,FALSE))-1) / (VLOOKUP(CU302,Anthro_Calc!C:P,14,FALSE)*VLOOKUP(CU302,Anthro_Calc!C:P,12,FALSE)))</f>
        <v/>
      </c>
      <c r="CW302" s="119" t="str">
        <f>IF(ISBLANK(CQ302), "", -3 + (CQ302 -VLOOKUP(CU302,Anthro_Calc!C:P,4,FALSE)) / (VLOOKUP(CU302,Anthro_Calc!C:P,5,FALSE) - VLOOKUP(CU302,Anthro_Calc!C:P,4,FALSE)))</f>
        <v/>
      </c>
      <c r="CX302" s="119" t="str">
        <f>IF(ISBLANK(CQ302), "", 3 + (CQ302 -VLOOKUP(CU302,Anthro_Calc!C:P,10,FALSE)) / (VLOOKUP(CU302,Anthro_Calc!C:P,10,FALSE) - VLOOKUP(CU302,Anthro_Calc!C:P,9,FALSE)))</f>
        <v/>
      </c>
      <c r="CY302" s="128" t="str">
        <f t="shared" si="246"/>
        <v/>
      </c>
      <c r="CZ302" s="117" t="str">
        <f t="shared" si="247"/>
        <v/>
      </c>
      <c r="DA302" s="104" t="str">
        <f t="shared" si="248"/>
        <v/>
      </c>
      <c r="DB302" s="135"/>
    </row>
    <row r="303" spans="1:106" s="80" customFormat="1" ht="15" customHeight="1">
      <c r="A303" s="134">
        <f t="shared" si="200"/>
        <v>299</v>
      </c>
      <c r="B303" s="66"/>
      <c r="C303" s="66"/>
      <c r="D303" s="66"/>
      <c r="E303" s="66"/>
      <c r="F303" s="66"/>
      <c r="G303" s="66"/>
      <c r="H303" s="66"/>
      <c r="I303" s="66"/>
      <c r="J303" s="66"/>
      <c r="K303" s="66"/>
      <c r="L303" s="66"/>
      <c r="M303" s="71"/>
      <c r="N303" s="69" t="str">
        <f t="shared" ca="1" si="211"/>
        <v/>
      </c>
      <c r="O303" s="70"/>
      <c r="P303" s="70"/>
      <c r="Q303" s="71"/>
      <c r="R303" s="82"/>
      <c r="S303" s="72" t="str">
        <f t="shared" si="212"/>
        <v/>
      </c>
      <c r="T303" s="72" t="str">
        <f t="shared" si="213"/>
        <v/>
      </c>
      <c r="U303" s="72" t="str">
        <f t="shared" si="214"/>
        <v/>
      </c>
      <c r="V303" s="72" t="str">
        <f>IF(ISBLANK(R303), "", (POWER(R303/VLOOKUP(U303,Anthro_Calc!C:P,13,FALSE),VLOOKUP(U303,Anthro_Calc!C:P,12,FALSE))-1) / (VLOOKUP(U303,Anthro_Calc!C:P,14,FALSE)*VLOOKUP(U303,Anthro_Calc!C:P,12,FALSE)))</f>
        <v/>
      </c>
      <c r="W303" s="72" t="str">
        <f>IF(ISBLANK(R303), "", -3 + (R303 -VLOOKUP(U303,Anthro_Calc!C:P,4,FALSE)) / (VLOOKUP(U303,Anthro_Calc!C:P,5,FALSE) - VLOOKUP(U303,Anthro_Calc!C:P,4,FALSE)))</f>
        <v/>
      </c>
      <c r="X303" s="72" t="str">
        <f>IF(ISBLANK(R303), "", 3 + (R303 -VLOOKUP(U303,Anthro_Calc!C:P,10,FALSE)) / (VLOOKUP(U303,Anthro_Calc!C:P,10,FALSE) - VLOOKUP(U303,Anthro_Calc!C:P,9,FALSE)))</f>
        <v/>
      </c>
      <c r="Y303" s="120" t="str">
        <f t="shared" si="215"/>
        <v/>
      </c>
      <c r="Z303" s="117" t="str">
        <f t="shared" si="216"/>
        <v/>
      </c>
      <c r="AA303" s="104" t="str">
        <f t="shared" si="217"/>
        <v/>
      </c>
      <c r="AB303" s="71"/>
      <c r="AC303" s="74"/>
      <c r="AD303" s="78"/>
      <c r="AE303" s="75" t="str">
        <f t="shared" si="218"/>
        <v/>
      </c>
      <c r="AF303" s="72">
        <f t="shared" si="219"/>
        <v>0</v>
      </c>
      <c r="AG303" s="72">
        <f t="shared" si="220"/>
        <v>0</v>
      </c>
      <c r="AH303" s="72" t="str">
        <f t="shared" si="221"/>
        <v>0</v>
      </c>
      <c r="AI303" s="72" t="str">
        <f>IF(ISBLANK(AD303), "", (POWER(AD303/VLOOKUP(AH303,Anthro_Calc!C:P,13,FALSE),VLOOKUP(AH303,Anthro_Calc!C:P,12,FALSE))-1) / (VLOOKUP(AH303,Anthro_Calc!C:P,14,FALSE)*VLOOKUP(AH303,Anthro_Calc!C:P,12,FALSE)))</f>
        <v/>
      </c>
      <c r="AJ303" s="72" t="str">
        <f>IF(ISBLANK(AD303), "", -3 + (AD303 -VLOOKUP(AH303,Anthro_Calc!C:P,4,FALSE)) / (VLOOKUP(AH303,Anthro_Calc!C:P,5,FALSE) - VLOOKUP(AH303,Anthro_Calc!C:P,4,FALSE)))</f>
        <v/>
      </c>
      <c r="AK303" s="72" t="str">
        <f>IF(ISBLANK(AD303), "", 3 + (AD303 -VLOOKUP(AH303,Anthro_Calc!C:P,10,FALSE)) / (VLOOKUP(AH303,Anthro_Calc!C:P,10,FALSE) - VLOOKUP(AH303,Anthro_Calc!C:P,9,FALSE)))</f>
        <v/>
      </c>
      <c r="AL303" s="120" t="str">
        <f t="shared" si="222"/>
        <v/>
      </c>
      <c r="AM303" s="117" t="str">
        <f t="shared" si="223"/>
        <v/>
      </c>
      <c r="AN303" s="104" t="str">
        <f t="shared" si="224"/>
        <v/>
      </c>
      <c r="AO303" s="76" t="str">
        <f t="shared" si="201"/>
        <v/>
      </c>
      <c r="AP303" s="77"/>
      <c r="AQ303" s="77" t="str">
        <f t="shared" si="225"/>
        <v/>
      </c>
      <c r="AR303" s="71"/>
      <c r="AS303" s="74"/>
      <c r="AT303" s="82"/>
      <c r="AU303" s="75" t="str">
        <f t="shared" si="202"/>
        <v/>
      </c>
      <c r="AV303" s="72">
        <f t="shared" si="226"/>
        <v>0</v>
      </c>
      <c r="AW303" s="72">
        <f t="shared" si="227"/>
        <v>0</v>
      </c>
      <c r="AX303" s="72" t="str">
        <f t="shared" si="228"/>
        <v>0</v>
      </c>
      <c r="AY303" s="72" t="str">
        <f>IF(ISBLANK(AT303), "", (POWER(AT303/VLOOKUP(AX303,Anthro_Calc!C:P,13,FALSE),VLOOKUP(AX303,Anthro_Calc!C:P,12,FALSE))-1) / (VLOOKUP(AX303,Anthro_Calc!C:P,14,FALSE)*VLOOKUP(AX303,Anthro_Calc!C:P,12,FALSE)))</f>
        <v/>
      </c>
      <c r="AZ303" s="72" t="str">
        <f>IF(ISBLANK(AT303), "", -3 + (AT303 -VLOOKUP(AX303,Anthro_Calc!C:P,4,FALSE)) / (VLOOKUP(AX303,Anthro_Calc!C:P,5,FALSE) - VLOOKUP(AX303,Anthro_Calc!C:P,4,FALSE)))</f>
        <v/>
      </c>
      <c r="BA303" s="72" t="str">
        <f>IF(ISBLANK(AT303), "", 3 + (AT303 -VLOOKUP(AX303,Anthro_Calc!C:P,10,FALSE)) / (VLOOKUP(AX303,Anthro_Calc!C:P,10,FALSE) - VLOOKUP(AX303,Anthro_Calc!C:P,9,FALSE)))</f>
        <v/>
      </c>
      <c r="BB303" s="120" t="str">
        <f t="shared" si="229"/>
        <v/>
      </c>
      <c r="BC303" s="117" t="str">
        <f t="shared" si="230"/>
        <v/>
      </c>
      <c r="BD303" s="104" t="str">
        <f t="shared" si="203"/>
        <v/>
      </c>
      <c r="BE303" s="76" t="str">
        <f t="shared" si="204"/>
        <v/>
      </c>
      <c r="BF303" s="73" t="str">
        <f t="shared" si="231"/>
        <v/>
      </c>
      <c r="BG303" s="73" t="str">
        <f t="shared" si="205"/>
        <v/>
      </c>
      <c r="BH303" s="77"/>
      <c r="BI303" s="133"/>
      <c r="BJ303" s="71"/>
      <c r="BK303" s="74"/>
      <c r="BL303" s="78"/>
      <c r="BM303" s="75" t="str">
        <f t="shared" si="206"/>
        <v/>
      </c>
      <c r="BN303" s="72">
        <f t="shared" si="232"/>
        <v>0</v>
      </c>
      <c r="BO303" s="72">
        <f t="shared" si="249"/>
        <v>0</v>
      </c>
      <c r="BP303" s="72" t="str">
        <f t="shared" si="233"/>
        <v>0</v>
      </c>
      <c r="BQ303" s="72" t="str">
        <f>IF(ISBLANK(BL303), "", (POWER(BL303/VLOOKUP(BP303,Anthro_Calc!C:P,13,FALSE),VLOOKUP(BP303,Anthro_Calc!C:P,12,FALSE))-1) / (VLOOKUP(BP303,Anthro_Calc!C:P,14,FALSE)*VLOOKUP(BP303,Anthro_Calc!C:P,12,FALSE)))</f>
        <v/>
      </c>
      <c r="BR303" s="72" t="str">
        <f>IF(ISBLANK(BL303), "", -3 + (BL303 -VLOOKUP(BP303,Anthro_Calc!C:P,4,FALSE)) / (VLOOKUP(BP303,Anthro_Calc!C:P,5,FALSE) - VLOOKUP(BP303,Anthro_Calc!C:P,4,FALSE)))</f>
        <v/>
      </c>
      <c r="BS303" s="72" t="str">
        <f>IF(ISBLANK(BL303), "", 3 + (BL303 -VLOOKUP(BP303,Anthro_Calc!C:P,10,FALSE)) / (VLOOKUP(BP303,Anthro_Calc!C:P,10,FALSE) - VLOOKUP(BP303,Anthro_Calc!C:P,9,FALSE)))</f>
        <v/>
      </c>
      <c r="BT303" s="120" t="str">
        <f t="shared" si="234"/>
        <v/>
      </c>
      <c r="BU303" s="117" t="str">
        <f t="shared" si="235"/>
        <v/>
      </c>
      <c r="BV303" s="104" t="str">
        <f t="shared" si="236"/>
        <v/>
      </c>
      <c r="BW303" s="73" t="str">
        <f t="shared" si="207"/>
        <v/>
      </c>
      <c r="BX303" s="77"/>
      <c r="BY303" s="73" t="str">
        <f>IF(ISBLANK(BL303), "", VLOOKUP(Z303&amp;" "&amp;BV303&amp;" "&amp;BW303,Graduation_Criteria!$D$2:$E$34,2,FALSE))</f>
        <v/>
      </c>
      <c r="BZ303" s="73" t="str">
        <f t="shared" si="208"/>
        <v/>
      </c>
      <c r="CA303" s="71"/>
      <c r="CB303" s="74"/>
      <c r="CC303" s="74"/>
      <c r="CD303" s="115" t="str">
        <f t="shared" si="209"/>
        <v/>
      </c>
      <c r="CE303" s="79">
        <f t="shared" si="237"/>
        <v>0</v>
      </c>
      <c r="CF303" s="79">
        <f t="shared" si="238"/>
        <v>0</v>
      </c>
      <c r="CG303" s="79" t="str">
        <f t="shared" si="239"/>
        <v>0</v>
      </c>
      <c r="CH303" s="79" t="str">
        <f>IF(ISBLANK(CC303), "", (POWER(CC303/VLOOKUP(CG303,Anthro_Calc!C:P,13,FALSE),VLOOKUP(CG303,Anthro_Calc!C:P,12,FALSE))-1) / (VLOOKUP(CG303,Anthro_Calc!C:P,14,FALSE)*VLOOKUP(CG303,Anthro_Calc!C:P,12,FALSE)))</f>
        <v/>
      </c>
      <c r="CI303" s="79" t="str">
        <f>IF(ISBLANK(CC303), "", -3 + (CC303 -VLOOKUP(CG303,Anthro_Calc!C:P,4,FALSE)) / (VLOOKUP(CG303,Anthro_Calc!C:P,5,FALSE) - VLOOKUP(CG303,Anthro_Calc!C:P,4,FALSE)))</f>
        <v/>
      </c>
      <c r="CJ303" s="79" t="str">
        <f>IF(ISBLANK(CC303), "", 3 + (CC303 -VLOOKUP(CG303,Anthro_Calc!C:P,10,FALSE)) / (VLOOKUP(CG303,Anthro_Calc!C:P,10,FALSE) - VLOOKUP(CG303,Anthro_Calc!C:P,9,FALSE)))</f>
        <v/>
      </c>
      <c r="CK303" s="129" t="str">
        <f t="shared" si="240"/>
        <v/>
      </c>
      <c r="CL303" s="117" t="str">
        <f t="shared" si="241"/>
        <v/>
      </c>
      <c r="CM303" s="104" t="str">
        <f t="shared" si="242"/>
        <v/>
      </c>
      <c r="CN303" s="77"/>
      <c r="CO303" s="71"/>
      <c r="CP303" s="74"/>
      <c r="CQ303" s="74"/>
      <c r="CR303" s="118" t="str">
        <f t="shared" si="210"/>
        <v/>
      </c>
      <c r="CS303" s="119">
        <f t="shared" si="243"/>
        <v>0</v>
      </c>
      <c r="CT303" s="119">
        <f t="shared" si="244"/>
        <v>0</v>
      </c>
      <c r="CU303" s="119" t="str">
        <f t="shared" si="245"/>
        <v>0</v>
      </c>
      <c r="CV303" s="119" t="str">
        <f>IF(ISBLANK(CQ303), "", (POWER(CQ303/VLOOKUP(CU303,Anthro_Calc!C:P,13,FALSE),VLOOKUP(CU303,Anthro_Calc!C:P,12,FALSE))-1) / (VLOOKUP(CU303,Anthro_Calc!C:P,14,FALSE)*VLOOKUP(CU303,Anthro_Calc!C:P,12,FALSE)))</f>
        <v/>
      </c>
      <c r="CW303" s="119" t="str">
        <f>IF(ISBLANK(CQ303), "", -3 + (CQ303 -VLOOKUP(CU303,Anthro_Calc!C:P,4,FALSE)) / (VLOOKUP(CU303,Anthro_Calc!C:P,5,FALSE) - VLOOKUP(CU303,Anthro_Calc!C:P,4,FALSE)))</f>
        <v/>
      </c>
      <c r="CX303" s="119" t="str">
        <f>IF(ISBLANK(CQ303), "", 3 + (CQ303 -VLOOKUP(CU303,Anthro_Calc!C:P,10,FALSE)) / (VLOOKUP(CU303,Anthro_Calc!C:P,10,FALSE) - VLOOKUP(CU303,Anthro_Calc!C:P,9,FALSE)))</f>
        <v/>
      </c>
      <c r="CY303" s="128" t="str">
        <f t="shared" si="246"/>
        <v/>
      </c>
      <c r="CZ303" s="117" t="str">
        <f t="shared" si="247"/>
        <v/>
      </c>
      <c r="DA303" s="104" t="str">
        <f t="shared" si="248"/>
        <v/>
      </c>
      <c r="DB303" s="135"/>
    </row>
    <row r="304" spans="1:106" s="80" customFormat="1" ht="15" customHeight="1">
      <c r="A304" s="134">
        <f t="shared" si="200"/>
        <v>300</v>
      </c>
      <c r="B304" s="66"/>
      <c r="C304" s="66"/>
      <c r="D304" s="66"/>
      <c r="E304" s="66"/>
      <c r="F304" s="66"/>
      <c r="G304" s="66"/>
      <c r="H304" s="66"/>
      <c r="I304" s="66"/>
      <c r="J304" s="66"/>
      <c r="K304" s="66"/>
      <c r="L304" s="66"/>
      <c r="M304" s="71"/>
      <c r="N304" s="69" t="str">
        <f t="shared" ca="1" si="211"/>
        <v/>
      </c>
      <c r="O304" s="70"/>
      <c r="P304" s="70"/>
      <c r="Q304" s="71"/>
      <c r="R304" s="82"/>
      <c r="S304" s="72" t="str">
        <f t="shared" si="212"/>
        <v/>
      </c>
      <c r="T304" s="72" t="str">
        <f t="shared" si="213"/>
        <v/>
      </c>
      <c r="U304" s="72" t="str">
        <f t="shared" si="214"/>
        <v/>
      </c>
      <c r="V304" s="72" t="str">
        <f>IF(ISBLANK(R304), "", (POWER(R304/VLOOKUP(U304,Anthro_Calc!C:P,13,FALSE),VLOOKUP(U304,Anthro_Calc!C:P,12,FALSE))-1) / (VLOOKUP(U304,Anthro_Calc!C:P,14,FALSE)*VLOOKUP(U304,Anthro_Calc!C:P,12,FALSE)))</f>
        <v/>
      </c>
      <c r="W304" s="72" t="str">
        <f>IF(ISBLANK(R304), "", -3 + (R304 -VLOOKUP(U304,Anthro_Calc!C:P,4,FALSE)) / (VLOOKUP(U304,Anthro_Calc!C:P,5,FALSE) - VLOOKUP(U304,Anthro_Calc!C:P,4,FALSE)))</f>
        <v/>
      </c>
      <c r="X304" s="72" t="str">
        <f>IF(ISBLANK(R304), "", 3 + (R304 -VLOOKUP(U304,Anthro_Calc!C:P,10,FALSE)) / (VLOOKUP(U304,Anthro_Calc!C:P,10,FALSE) - VLOOKUP(U304,Anthro_Calc!C:P,9,FALSE)))</f>
        <v/>
      </c>
      <c r="Y304" s="120" t="str">
        <f t="shared" si="215"/>
        <v/>
      </c>
      <c r="Z304" s="117" t="str">
        <f t="shared" si="216"/>
        <v/>
      </c>
      <c r="AA304" s="104" t="str">
        <f t="shared" si="217"/>
        <v/>
      </c>
      <c r="AB304" s="71"/>
      <c r="AC304" s="74"/>
      <c r="AD304" s="78"/>
      <c r="AE304" s="75" t="str">
        <f t="shared" si="218"/>
        <v/>
      </c>
      <c r="AF304" s="72">
        <f t="shared" si="219"/>
        <v>0</v>
      </c>
      <c r="AG304" s="72">
        <f t="shared" si="220"/>
        <v>0</v>
      </c>
      <c r="AH304" s="72" t="str">
        <f t="shared" si="221"/>
        <v>0</v>
      </c>
      <c r="AI304" s="72" t="str">
        <f>IF(ISBLANK(AD304), "", (POWER(AD304/VLOOKUP(AH304,Anthro_Calc!C:P,13,FALSE),VLOOKUP(AH304,Anthro_Calc!C:P,12,FALSE))-1) / (VLOOKUP(AH304,Anthro_Calc!C:P,14,FALSE)*VLOOKUP(AH304,Anthro_Calc!C:P,12,FALSE)))</f>
        <v/>
      </c>
      <c r="AJ304" s="72" t="str">
        <f>IF(ISBLANK(AD304), "", -3 + (AD304 -VLOOKUP(AH304,Anthro_Calc!C:P,4,FALSE)) / (VLOOKUP(AH304,Anthro_Calc!C:P,5,FALSE) - VLOOKUP(AH304,Anthro_Calc!C:P,4,FALSE)))</f>
        <v/>
      </c>
      <c r="AK304" s="72" t="str">
        <f>IF(ISBLANK(AD304), "", 3 + (AD304 -VLOOKUP(AH304,Anthro_Calc!C:P,10,FALSE)) / (VLOOKUP(AH304,Anthro_Calc!C:P,10,FALSE) - VLOOKUP(AH304,Anthro_Calc!C:P,9,FALSE)))</f>
        <v/>
      </c>
      <c r="AL304" s="120" t="str">
        <f t="shared" si="222"/>
        <v/>
      </c>
      <c r="AM304" s="117" t="str">
        <f t="shared" si="223"/>
        <v/>
      </c>
      <c r="AN304" s="104" t="str">
        <f t="shared" si="224"/>
        <v/>
      </c>
      <c r="AO304" s="76" t="str">
        <f t="shared" si="201"/>
        <v/>
      </c>
      <c r="AP304" s="77"/>
      <c r="AQ304" s="77" t="str">
        <f t="shared" si="225"/>
        <v/>
      </c>
      <c r="AR304" s="71"/>
      <c r="AS304" s="74"/>
      <c r="AT304" s="82"/>
      <c r="AU304" s="75" t="str">
        <f t="shared" si="202"/>
        <v/>
      </c>
      <c r="AV304" s="72">
        <f t="shared" si="226"/>
        <v>0</v>
      </c>
      <c r="AW304" s="72">
        <f t="shared" si="227"/>
        <v>0</v>
      </c>
      <c r="AX304" s="72" t="str">
        <f t="shared" si="228"/>
        <v>0</v>
      </c>
      <c r="AY304" s="72" t="str">
        <f>IF(ISBLANK(AT304), "", (POWER(AT304/VLOOKUP(AX304,Anthro_Calc!C:P,13,FALSE),VLOOKUP(AX304,Anthro_Calc!C:P,12,FALSE))-1) / (VLOOKUP(AX304,Anthro_Calc!C:P,14,FALSE)*VLOOKUP(AX304,Anthro_Calc!C:P,12,FALSE)))</f>
        <v/>
      </c>
      <c r="AZ304" s="72" t="str">
        <f>IF(ISBLANK(AT304), "", -3 + (AT304 -VLOOKUP(AX304,Anthro_Calc!C:P,4,FALSE)) / (VLOOKUP(AX304,Anthro_Calc!C:P,5,FALSE) - VLOOKUP(AX304,Anthro_Calc!C:P,4,FALSE)))</f>
        <v/>
      </c>
      <c r="BA304" s="72" t="str">
        <f>IF(ISBLANK(AT304), "", 3 + (AT304 -VLOOKUP(AX304,Anthro_Calc!C:P,10,FALSE)) / (VLOOKUP(AX304,Anthro_Calc!C:P,10,FALSE) - VLOOKUP(AX304,Anthro_Calc!C:P,9,FALSE)))</f>
        <v/>
      </c>
      <c r="BB304" s="120" t="str">
        <f t="shared" si="229"/>
        <v/>
      </c>
      <c r="BC304" s="117" t="str">
        <f t="shared" si="230"/>
        <v/>
      </c>
      <c r="BD304" s="104" t="str">
        <f t="shared" si="203"/>
        <v/>
      </c>
      <c r="BE304" s="76" t="str">
        <f t="shared" si="204"/>
        <v/>
      </c>
      <c r="BF304" s="73" t="str">
        <f t="shared" si="231"/>
        <v/>
      </c>
      <c r="BG304" s="73" t="str">
        <f t="shared" si="205"/>
        <v/>
      </c>
      <c r="BH304" s="77"/>
      <c r="BI304" s="133"/>
      <c r="BJ304" s="71"/>
      <c r="BK304" s="74"/>
      <c r="BL304" s="78"/>
      <c r="BM304" s="75" t="str">
        <f t="shared" si="206"/>
        <v/>
      </c>
      <c r="BN304" s="72">
        <f t="shared" si="232"/>
        <v>0</v>
      </c>
      <c r="BO304" s="72">
        <f t="shared" si="249"/>
        <v>0</v>
      </c>
      <c r="BP304" s="72" t="str">
        <f t="shared" si="233"/>
        <v>0</v>
      </c>
      <c r="BQ304" s="72" t="str">
        <f>IF(ISBLANK(BL304), "", (POWER(BL304/VLOOKUP(BP304,Anthro_Calc!C:P,13,FALSE),VLOOKUP(BP304,Anthro_Calc!C:P,12,FALSE))-1) / (VLOOKUP(BP304,Anthro_Calc!C:P,14,FALSE)*VLOOKUP(BP304,Anthro_Calc!C:P,12,FALSE)))</f>
        <v/>
      </c>
      <c r="BR304" s="72" t="str">
        <f>IF(ISBLANK(BL304), "", -3 + (BL304 -VLOOKUP(BP304,Anthro_Calc!C:P,4,FALSE)) / (VLOOKUP(BP304,Anthro_Calc!C:P,5,FALSE) - VLOOKUP(BP304,Anthro_Calc!C:P,4,FALSE)))</f>
        <v/>
      </c>
      <c r="BS304" s="72" t="str">
        <f>IF(ISBLANK(BL304), "", 3 + (BL304 -VLOOKUP(BP304,Anthro_Calc!C:P,10,FALSE)) / (VLOOKUP(BP304,Anthro_Calc!C:P,10,FALSE) - VLOOKUP(BP304,Anthro_Calc!C:P,9,FALSE)))</f>
        <v/>
      </c>
      <c r="BT304" s="120" t="str">
        <f t="shared" si="234"/>
        <v/>
      </c>
      <c r="BU304" s="117" t="str">
        <f t="shared" si="235"/>
        <v/>
      </c>
      <c r="BV304" s="104" t="str">
        <f t="shared" si="236"/>
        <v/>
      </c>
      <c r="BW304" s="73" t="str">
        <f t="shared" si="207"/>
        <v/>
      </c>
      <c r="BX304" s="77"/>
      <c r="BY304" s="73" t="str">
        <f>IF(ISBLANK(BL304), "", VLOOKUP(Z304&amp;" "&amp;BV304&amp;" "&amp;BW304,Graduation_Criteria!$D$2:$E$34,2,FALSE))</f>
        <v/>
      </c>
      <c r="BZ304" s="73" t="str">
        <f t="shared" si="208"/>
        <v/>
      </c>
      <c r="CA304" s="71"/>
      <c r="CB304" s="74"/>
      <c r="CC304" s="74"/>
      <c r="CD304" s="115" t="str">
        <f t="shared" si="209"/>
        <v/>
      </c>
      <c r="CE304" s="79">
        <f t="shared" si="237"/>
        <v>0</v>
      </c>
      <c r="CF304" s="79">
        <f t="shared" si="238"/>
        <v>0</v>
      </c>
      <c r="CG304" s="79" t="str">
        <f t="shared" si="239"/>
        <v>0</v>
      </c>
      <c r="CH304" s="79" t="str">
        <f>IF(ISBLANK(CC304), "", (POWER(CC304/VLOOKUP(CG304,Anthro_Calc!C:P,13,FALSE),VLOOKUP(CG304,Anthro_Calc!C:P,12,FALSE))-1) / (VLOOKUP(CG304,Anthro_Calc!C:P,14,FALSE)*VLOOKUP(CG304,Anthro_Calc!C:P,12,FALSE)))</f>
        <v/>
      </c>
      <c r="CI304" s="79" t="str">
        <f>IF(ISBLANK(CC304), "", -3 + (CC304 -VLOOKUP(CG304,Anthro_Calc!C:P,4,FALSE)) / (VLOOKUP(CG304,Anthro_Calc!C:P,5,FALSE) - VLOOKUP(CG304,Anthro_Calc!C:P,4,FALSE)))</f>
        <v/>
      </c>
      <c r="CJ304" s="79" t="str">
        <f>IF(ISBLANK(CC304), "", 3 + (CC304 -VLOOKUP(CG304,Anthro_Calc!C:P,10,FALSE)) / (VLOOKUP(CG304,Anthro_Calc!C:P,10,FALSE) - VLOOKUP(CG304,Anthro_Calc!C:P,9,FALSE)))</f>
        <v/>
      </c>
      <c r="CK304" s="129" t="str">
        <f t="shared" si="240"/>
        <v/>
      </c>
      <c r="CL304" s="117" t="str">
        <f t="shared" si="241"/>
        <v/>
      </c>
      <c r="CM304" s="104" t="str">
        <f t="shared" si="242"/>
        <v/>
      </c>
      <c r="CN304" s="77"/>
      <c r="CO304" s="71"/>
      <c r="CP304" s="74"/>
      <c r="CQ304" s="74"/>
      <c r="CR304" s="118" t="str">
        <f t="shared" si="210"/>
        <v/>
      </c>
      <c r="CS304" s="119">
        <f t="shared" si="243"/>
        <v>0</v>
      </c>
      <c r="CT304" s="119">
        <f t="shared" si="244"/>
        <v>0</v>
      </c>
      <c r="CU304" s="119" t="str">
        <f t="shared" si="245"/>
        <v>0</v>
      </c>
      <c r="CV304" s="119" t="str">
        <f>IF(ISBLANK(CQ304), "", (POWER(CQ304/VLOOKUP(CU304,Anthro_Calc!C:P,13,FALSE),VLOOKUP(CU304,Anthro_Calc!C:P,12,FALSE))-1) / (VLOOKUP(CU304,Anthro_Calc!C:P,14,FALSE)*VLOOKUP(CU304,Anthro_Calc!C:P,12,FALSE)))</f>
        <v/>
      </c>
      <c r="CW304" s="119" t="str">
        <f>IF(ISBLANK(CQ304), "", -3 + (CQ304 -VLOOKUP(CU304,Anthro_Calc!C:P,4,FALSE)) / (VLOOKUP(CU304,Anthro_Calc!C:P,5,FALSE) - VLOOKUP(CU304,Anthro_Calc!C:P,4,FALSE)))</f>
        <v/>
      </c>
      <c r="CX304" s="119" t="str">
        <f>IF(ISBLANK(CQ304), "", 3 + (CQ304 -VLOOKUP(CU304,Anthro_Calc!C:P,10,FALSE)) / (VLOOKUP(CU304,Anthro_Calc!C:P,10,FALSE) - VLOOKUP(CU304,Anthro_Calc!C:P,9,FALSE)))</f>
        <v/>
      </c>
      <c r="CY304" s="128" t="str">
        <f t="shared" si="246"/>
        <v/>
      </c>
      <c r="CZ304" s="117" t="str">
        <f t="shared" si="247"/>
        <v/>
      </c>
      <c r="DA304" s="104" t="str">
        <f t="shared" si="248"/>
        <v/>
      </c>
      <c r="DB304" s="135"/>
    </row>
    <row r="305" spans="1:106" s="80" customFormat="1" ht="15" customHeight="1">
      <c r="A305" s="134">
        <f t="shared" si="200"/>
        <v>301</v>
      </c>
      <c r="B305" s="66"/>
      <c r="C305" s="66"/>
      <c r="D305" s="66"/>
      <c r="E305" s="66"/>
      <c r="F305" s="66"/>
      <c r="G305" s="66"/>
      <c r="H305" s="66"/>
      <c r="I305" s="66"/>
      <c r="J305" s="66"/>
      <c r="K305" s="66"/>
      <c r="L305" s="66"/>
      <c r="M305" s="71"/>
      <c r="N305" s="69" t="str">
        <f t="shared" ca="1" si="211"/>
        <v/>
      </c>
      <c r="O305" s="70"/>
      <c r="P305" s="70"/>
      <c r="Q305" s="71"/>
      <c r="R305" s="82"/>
      <c r="S305" s="72" t="str">
        <f t="shared" si="212"/>
        <v/>
      </c>
      <c r="T305" s="72" t="str">
        <f t="shared" si="213"/>
        <v/>
      </c>
      <c r="U305" s="72" t="str">
        <f t="shared" si="214"/>
        <v/>
      </c>
      <c r="V305" s="72" t="str">
        <f>IF(ISBLANK(R305), "", (POWER(R305/VLOOKUP(U305,Anthro_Calc!C:P,13,FALSE),VLOOKUP(U305,Anthro_Calc!C:P,12,FALSE))-1) / (VLOOKUP(U305,Anthro_Calc!C:P,14,FALSE)*VLOOKUP(U305,Anthro_Calc!C:P,12,FALSE)))</f>
        <v/>
      </c>
      <c r="W305" s="72" t="str">
        <f>IF(ISBLANK(R305), "", -3 + (R305 -VLOOKUP(U305,Anthro_Calc!C:P,4,FALSE)) / (VLOOKUP(U305,Anthro_Calc!C:P,5,FALSE) - VLOOKUP(U305,Anthro_Calc!C:P,4,FALSE)))</f>
        <v/>
      </c>
      <c r="X305" s="72" t="str">
        <f>IF(ISBLANK(R305), "", 3 + (R305 -VLOOKUP(U305,Anthro_Calc!C:P,10,FALSE)) / (VLOOKUP(U305,Anthro_Calc!C:P,10,FALSE) - VLOOKUP(U305,Anthro_Calc!C:P,9,FALSE)))</f>
        <v/>
      </c>
      <c r="Y305" s="120" t="str">
        <f t="shared" si="215"/>
        <v/>
      </c>
      <c r="Z305" s="117" t="str">
        <f t="shared" si="216"/>
        <v/>
      </c>
      <c r="AA305" s="104" t="str">
        <f t="shared" si="217"/>
        <v/>
      </c>
      <c r="AB305" s="71"/>
      <c r="AC305" s="74"/>
      <c r="AD305" s="78"/>
      <c r="AE305" s="75" t="str">
        <f t="shared" si="218"/>
        <v/>
      </c>
      <c r="AF305" s="72">
        <f t="shared" si="219"/>
        <v>0</v>
      </c>
      <c r="AG305" s="72">
        <f t="shared" si="220"/>
        <v>0</v>
      </c>
      <c r="AH305" s="72" t="str">
        <f t="shared" si="221"/>
        <v>0</v>
      </c>
      <c r="AI305" s="72" t="str">
        <f>IF(ISBLANK(AD305), "", (POWER(AD305/VLOOKUP(AH305,Anthro_Calc!C:P,13,FALSE),VLOOKUP(AH305,Anthro_Calc!C:P,12,FALSE))-1) / (VLOOKUP(AH305,Anthro_Calc!C:P,14,FALSE)*VLOOKUP(AH305,Anthro_Calc!C:P,12,FALSE)))</f>
        <v/>
      </c>
      <c r="AJ305" s="72" t="str">
        <f>IF(ISBLANK(AD305), "", -3 + (AD305 -VLOOKUP(AH305,Anthro_Calc!C:P,4,FALSE)) / (VLOOKUP(AH305,Anthro_Calc!C:P,5,FALSE) - VLOOKUP(AH305,Anthro_Calc!C:P,4,FALSE)))</f>
        <v/>
      </c>
      <c r="AK305" s="72" t="str">
        <f>IF(ISBLANK(AD305), "", 3 + (AD305 -VLOOKUP(AH305,Anthro_Calc!C:P,10,FALSE)) / (VLOOKUP(AH305,Anthro_Calc!C:P,10,FALSE) - VLOOKUP(AH305,Anthro_Calc!C:P,9,FALSE)))</f>
        <v/>
      </c>
      <c r="AL305" s="120" t="str">
        <f t="shared" si="222"/>
        <v/>
      </c>
      <c r="AM305" s="117" t="str">
        <f t="shared" si="223"/>
        <v/>
      </c>
      <c r="AN305" s="104" t="str">
        <f t="shared" si="224"/>
        <v/>
      </c>
      <c r="AO305" s="76" t="str">
        <f t="shared" si="201"/>
        <v/>
      </c>
      <c r="AP305" s="77"/>
      <c r="AQ305" s="77" t="str">
        <f t="shared" si="225"/>
        <v/>
      </c>
      <c r="AR305" s="71"/>
      <c r="AS305" s="74"/>
      <c r="AT305" s="82"/>
      <c r="AU305" s="75" t="str">
        <f t="shared" si="202"/>
        <v/>
      </c>
      <c r="AV305" s="72">
        <f t="shared" si="226"/>
        <v>0</v>
      </c>
      <c r="AW305" s="72">
        <f t="shared" si="227"/>
        <v>0</v>
      </c>
      <c r="AX305" s="72" t="str">
        <f t="shared" si="228"/>
        <v>0</v>
      </c>
      <c r="AY305" s="72" t="str">
        <f>IF(ISBLANK(AT305), "", (POWER(AT305/VLOOKUP(AX305,Anthro_Calc!C:P,13,FALSE),VLOOKUP(AX305,Anthro_Calc!C:P,12,FALSE))-1) / (VLOOKUP(AX305,Anthro_Calc!C:P,14,FALSE)*VLOOKUP(AX305,Anthro_Calc!C:P,12,FALSE)))</f>
        <v/>
      </c>
      <c r="AZ305" s="72" t="str">
        <f>IF(ISBLANK(AT305), "", -3 + (AT305 -VLOOKUP(AX305,Anthro_Calc!C:P,4,FALSE)) / (VLOOKUP(AX305,Anthro_Calc!C:P,5,FALSE) - VLOOKUP(AX305,Anthro_Calc!C:P,4,FALSE)))</f>
        <v/>
      </c>
      <c r="BA305" s="72" t="str">
        <f>IF(ISBLANK(AT305), "", 3 + (AT305 -VLOOKUP(AX305,Anthro_Calc!C:P,10,FALSE)) / (VLOOKUP(AX305,Anthro_Calc!C:P,10,FALSE) - VLOOKUP(AX305,Anthro_Calc!C:P,9,FALSE)))</f>
        <v/>
      </c>
      <c r="BB305" s="120" t="str">
        <f t="shared" si="229"/>
        <v/>
      </c>
      <c r="BC305" s="117" t="str">
        <f t="shared" si="230"/>
        <v/>
      </c>
      <c r="BD305" s="104" t="str">
        <f t="shared" si="203"/>
        <v/>
      </c>
      <c r="BE305" s="76" t="str">
        <f t="shared" si="204"/>
        <v/>
      </c>
      <c r="BF305" s="73" t="str">
        <f t="shared" si="231"/>
        <v/>
      </c>
      <c r="BG305" s="73" t="str">
        <f t="shared" si="205"/>
        <v/>
      </c>
      <c r="BH305" s="77"/>
      <c r="BI305" s="133"/>
      <c r="BJ305" s="71"/>
      <c r="BK305" s="74"/>
      <c r="BL305" s="78"/>
      <c r="BM305" s="75" t="str">
        <f t="shared" si="206"/>
        <v/>
      </c>
      <c r="BN305" s="72">
        <f t="shared" si="232"/>
        <v>0</v>
      </c>
      <c r="BO305" s="72">
        <f t="shared" si="249"/>
        <v>0</v>
      </c>
      <c r="BP305" s="72" t="str">
        <f t="shared" si="233"/>
        <v>0</v>
      </c>
      <c r="BQ305" s="72" t="str">
        <f>IF(ISBLANK(BL305), "", (POWER(BL305/VLOOKUP(BP305,Anthro_Calc!C:P,13,FALSE),VLOOKUP(BP305,Anthro_Calc!C:P,12,FALSE))-1) / (VLOOKUP(BP305,Anthro_Calc!C:P,14,FALSE)*VLOOKUP(BP305,Anthro_Calc!C:P,12,FALSE)))</f>
        <v/>
      </c>
      <c r="BR305" s="72" t="str">
        <f>IF(ISBLANK(BL305), "", -3 + (BL305 -VLOOKUP(BP305,Anthro_Calc!C:P,4,FALSE)) / (VLOOKUP(BP305,Anthro_Calc!C:P,5,FALSE) - VLOOKUP(BP305,Anthro_Calc!C:P,4,FALSE)))</f>
        <v/>
      </c>
      <c r="BS305" s="72" t="str">
        <f>IF(ISBLANK(BL305), "", 3 + (BL305 -VLOOKUP(BP305,Anthro_Calc!C:P,10,FALSE)) / (VLOOKUP(BP305,Anthro_Calc!C:P,10,FALSE) - VLOOKUP(BP305,Anthro_Calc!C:P,9,FALSE)))</f>
        <v/>
      </c>
      <c r="BT305" s="120" t="str">
        <f t="shared" si="234"/>
        <v/>
      </c>
      <c r="BU305" s="117" t="str">
        <f t="shared" si="235"/>
        <v/>
      </c>
      <c r="BV305" s="104" t="str">
        <f t="shared" si="236"/>
        <v/>
      </c>
      <c r="BW305" s="73" t="str">
        <f t="shared" si="207"/>
        <v/>
      </c>
      <c r="BX305" s="77"/>
      <c r="BY305" s="73" t="str">
        <f>IF(ISBLANK(BL305), "", VLOOKUP(Z305&amp;" "&amp;BV305&amp;" "&amp;BW305,Graduation_Criteria!$D$2:$E$34,2,FALSE))</f>
        <v/>
      </c>
      <c r="BZ305" s="73" t="str">
        <f t="shared" si="208"/>
        <v/>
      </c>
      <c r="CA305" s="71"/>
      <c r="CB305" s="74"/>
      <c r="CC305" s="74"/>
      <c r="CD305" s="115" t="str">
        <f t="shared" si="209"/>
        <v/>
      </c>
      <c r="CE305" s="79">
        <f t="shared" si="237"/>
        <v>0</v>
      </c>
      <c r="CF305" s="79">
        <f t="shared" si="238"/>
        <v>0</v>
      </c>
      <c r="CG305" s="79" t="str">
        <f t="shared" si="239"/>
        <v>0</v>
      </c>
      <c r="CH305" s="79" t="str">
        <f>IF(ISBLANK(CC305), "", (POWER(CC305/VLOOKUP(CG305,Anthro_Calc!C:P,13,FALSE),VLOOKUP(CG305,Anthro_Calc!C:P,12,FALSE))-1) / (VLOOKUP(CG305,Anthro_Calc!C:P,14,FALSE)*VLOOKUP(CG305,Anthro_Calc!C:P,12,FALSE)))</f>
        <v/>
      </c>
      <c r="CI305" s="79" t="str">
        <f>IF(ISBLANK(CC305), "", -3 + (CC305 -VLOOKUP(CG305,Anthro_Calc!C:P,4,FALSE)) / (VLOOKUP(CG305,Anthro_Calc!C:P,5,FALSE) - VLOOKUP(CG305,Anthro_Calc!C:P,4,FALSE)))</f>
        <v/>
      </c>
      <c r="CJ305" s="79" t="str">
        <f>IF(ISBLANK(CC305), "", 3 + (CC305 -VLOOKUP(CG305,Anthro_Calc!C:P,10,FALSE)) / (VLOOKUP(CG305,Anthro_Calc!C:P,10,FALSE) - VLOOKUP(CG305,Anthro_Calc!C:P,9,FALSE)))</f>
        <v/>
      </c>
      <c r="CK305" s="129" t="str">
        <f t="shared" si="240"/>
        <v/>
      </c>
      <c r="CL305" s="117" t="str">
        <f t="shared" si="241"/>
        <v/>
      </c>
      <c r="CM305" s="104" t="str">
        <f t="shared" si="242"/>
        <v/>
      </c>
      <c r="CN305" s="77"/>
      <c r="CO305" s="71"/>
      <c r="CP305" s="74"/>
      <c r="CQ305" s="74"/>
      <c r="CR305" s="118" t="str">
        <f t="shared" si="210"/>
        <v/>
      </c>
      <c r="CS305" s="119">
        <f t="shared" si="243"/>
        <v>0</v>
      </c>
      <c r="CT305" s="119">
        <f t="shared" si="244"/>
        <v>0</v>
      </c>
      <c r="CU305" s="119" t="str">
        <f t="shared" si="245"/>
        <v>0</v>
      </c>
      <c r="CV305" s="119" t="str">
        <f>IF(ISBLANK(CQ305), "", (POWER(CQ305/VLOOKUP(CU305,Anthro_Calc!C:P,13,FALSE),VLOOKUP(CU305,Anthro_Calc!C:P,12,FALSE))-1) / (VLOOKUP(CU305,Anthro_Calc!C:P,14,FALSE)*VLOOKUP(CU305,Anthro_Calc!C:P,12,FALSE)))</f>
        <v/>
      </c>
      <c r="CW305" s="119" t="str">
        <f>IF(ISBLANK(CQ305), "", -3 + (CQ305 -VLOOKUP(CU305,Anthro_Calc!C:P,4,FALSE)) / (VLOOKUP(CU305,Anthro_Calc!C:P,5,FALSE) - VLOOKUP(CU305,Anthro_Calc!C:P,4,FALSE)))</f>
        <v/>
      </c>
      <c r="CX305" s="119" t="str">
        <f>IF(ISBLANK(CQ305), "", 3 + (CQ305 -VLOOKUP(CU305,Anthro_Calc!C:P,10,FALSE)) / (VLOOKUP(CU305,Anthro_Calc!C:P,10,FALSE) - VLOOKUP(CU305,Anthro_Calc!C:P,9,FALSE)))</f>
        <v/>
      </c>
      <c r="CY305" s="128" t="str">
        <f t="shared" si="246"/>
        <v/>
      </c>
      <c r="CZ305" s="117" t="str">
        <f t="shared" si="247"/>
        <v/>
      </c>
      <c r="DA305" s="104" t="str">
        <f t="shared" si="248"/>
        <v/>
      </c>
      <c r="DB305" s="135"/>
    </row>
    <row r="306" spans="1:106" s="80" customFormat="1" ht="15" customHeight="1">
      <c r="A306" s="134">
        <f t="shared" si="200"/>
        <v>302</v>
      </c>
      <c r="B306" s="66"/>
      <c r="C306" s="66"/>
      <c r="D306" s="66"/>
      <c r="E306" s="66"/>
      <c r="F306" s="66"/>
      <c r="G306" s="66"/>
      <c r="H306" s="66"/>
      <c r="I306" s="66"/>
      <c r="J306" s="66"/>
      <c r="K306" s="66"/>
      <c r="L306" s="66"/>
      <c r="M306" s="71"/>
      <c r="N306" s="69" t="str">
        <f t="shared" ca="1" si="211"/>
        <v/>
      </c>
      <c r="O306" s="70"/>
      <c r="P306" s="70"/>
      <c r="Q306" s="71"/>
      <c r="R306" s="82"/>
      <c r="S306" s="72" t="str">
        <f t="shared" si="212"/>
        <v/>
      </c>
      <c r="T306" s="72" t="str">
        <f t="shared" si="213"/>
        <v/>
      </c>
      <c r="U306" s="72" t="str">
        <f t="shared" si="214"/>
        <v/>
      </c>
      <c r="V306" s="72" t="str">
        <f>IF(ISBLANK(R306), "", (POWER(R306/VLOOKUP(U306,Anthro_Calc!C:P,13,FALSE),VLOOKUP(U306,Anthro_Calc!C:P,12,FALSE))-1) / (VLOOKUP(U306,Anthro_Calc!C:P,14,FALSE)*VLOOKUP(U306,Anthro_Calc!C:P,12,FALSE)))</f>
        <v/>
      </c>
      <c r="W306" s="72" t="str">
        <f>IF(ISBLANK(R306), "", -3 + (R306 -VLOOKUP(U306,Anthro_Calc!C:P,4,FALSE)) / (VLOOKUP(U306,Anthro_Calc!C:P,5,FALSE) - VLOOKUP(U306,Anthro_Calc!C:P,4,FALSE)))</f>
        <v/>
      </c>
      <c r="X306" s="72" t="str">
        <f>IF(ISBLANK(R306), "", 3 + (R306 -VLOOKUP(U306,Anthro_Calc!C:P,10,FALSE)) / (VLOOKUP(U306,Anthro_Calc!C:P,10,FALSE) - VLOOKUP(U306,Anthro_Calc!C:P,9,FALSE)))</f>
        <v/>
      </c>
      <c r="Y306" s="120" t="str">
        <f t="shared" si="215"/>
        <v/>
      </c>
      <c r="Z306" s="117" t="str">
        <f t="shared" si="216"/>
        <v/>
      </c>
      <c r="AA306" s="104" t="str">
        <f t="shared" si="217"/>
        <v/>
      </c>
      <c r="AB306" s="71"/>
      <c r="AC306" s="74"/>
      <c r="AD306" s="78"/>
      <c r="AE306" s="75" t="str">
        <f t="shared" si="218"/>
        <v/>
      </c>
      <c r="AF306" s="72">
        <f t="shared" si="219"/>
        <v>0</v>
      </c>
      <c r="AG306" s="72">
        <f t="shared" si="220"/>
        <v>0</v>
      </c>
      <c r="AH306" s="72" t="str">
        <f t="shared" si="221"/>
        <v>0</v>
      </c>
      <c r="AI306" s="72" t="str">
        <f>IF(ISBLANK(AD306), "", (POWER(AD306/VLOOKUP(AH306,Anthro_Calc!C:P,13,FALSE),VLOOKUP(AH306,Anthro_Calc!C:P,12,FALSE))-1) / (VLOOKUP(AH306,Anthro_Calc!C:P,14,FALSE)*VLOOKUP(AH306,Anthro_Calc!C:P,12,FALSE)))</f>
        <v/>
      </c>
      <c r="AJ306" s="72" t="str">
        <f>IF(ISBLANK(AD306), "", -3 + (AD306 -VLOOKUP(AH306,Anthro_Calc!C:P,4,FALSE)) / (VLOOKUP(AH306,Anthro_Calc!C:P,5,FALSE) - VLOOKUP(AH306,Anthro_Calc!C:P,4,FALSE)))</f>
        <v/>
      </c>
      <c r="AK306" s="72" t="str">
        <f>IF(ISBLANK(AD306), "", 3 + (AD306 -VLOOKUP(AH306,Anthro_Calc!C:P,10,FALSE)) / (VLOOKUP(AH306,Anthro_Calc!C:P,10,FALSE) - VLOOKUP(AH306,Anthro_Calc!C:P,9,FALSE)))</f>
        <v/>
      </c>
      <c r="AL306" s="120" t="str">
        <f t="shared" si="222"/>
        <v/>
      </c>
      <c r="AM306" s="117" t="str">
        <f t="shared" si="223"/>
        <v/>
      </c>
      <c r="AN306" s="104" t="str">
        <f t="shared" si="224"/>
        <v/>
      </c>
      <c r="AO306" s="76" t="str">
        <f t="shared" si="201"/>
        <v/>
      </c>
      <c r="AP306" s="77"/>
      <c r="AQ306" s="77" t="str">
        <f t="shared" si="225"/>
        <v/>
      </c>
      <c r="AR306" s="71"/>
      <c r="AS306" s="74"/>
      <c r="AT306" s="82"/>
      <c r="AU306" s="75" t="str">
        <f t="shared" si="202"/>
        <v/>
      </c>
      <c r="AV306" s="72">
        <f t="shared" si="226"/>
        <v>0</v>
      </c>
      <c r="AW306" s="72">
        <f t="shared" si="227"/>
        <v>0</v>
      </c>
      <c r="AX306" s="72" t="str">
        <f t="shared" si="228"/>
        <v>0</v>
      </c>
      <c r="AY306" s="72" t="str">
        <f>IF(ISBLANK(AT306), "", (POWER(AT306/VLOOKUP(AX306,Anthro_Calc!C:P,13,FALSE),VLOOKUP(AX306,Anthro_Calc!C:P,12,FALSE))-1) / (VLOOKUP(AX306,Anthro_Calc!C:P,14,FALSE)*VLOOKUP(AX306,Anthro_Calc!C:P,12,FALSE)))</f>
        <v/>
      </c>
      <c r="AZ306" s="72" t="str">
        <f>IF(ISBLANK(AT306), "", -3 + (AT306 -VLOOKUP(AX306,Anthro_Calc!C:P,4,FALSE)) / (VLOOKUP(AX306,Anthro_Calc!C:P,5,FALSE) - VLOOKUP(AX306,Anthro_Calc!C:P,4,FALSE)))</f>
        <v/>
      </c>
      <c r="BA306" s="72" t="str">
        <f>IF(ISBLANK(AT306), "", 3 + (AT306 -VLOOKUP(AX306,Anthro_Calc!C:P,10,FALSE)) / (VLOOKUP(AX306,Anthro_Calc!C:P,10,FALSE) - VLOOKUP(AX306,Anthro_Calc!C:P,9,FALSE)))</f>
        <v/>
      </c>
      <c r="BB306" s="120" t="str">
        <f t="shared" si="229"/>
        <v/>
      </c>
      <c r="BC306" s="117" t="str">
        <f t="shared" si="230"/>
        <v/>
      </c>
      <c r="BD306" s="104" t="str">
        <f t="shared" si="203"/>
        <v/>
      </c>
      <c r="BE306" s="76" t="str">
        <f t="shared" si="204"/>
        <v/>
      </c>
      <c r="BF306" s="73" t="str">
        <f t="shared" si="231"/>
        <v/>
      </c>
      <c r="BG306" s="73" t="str">
        <f t="shared" si="205"/>
        <v/>
      </c>
      <c r="BH306" s="77"/>
      <c r="BI306" s="133"/>
      <c r="BJ306" s="71"/>
      <c r="BK306" s="74"/>
      <c r="BL306" s="78"/>
      <c r="BM306" s="75" t="str">
        <f t="shared" si="206"/>
        <v/>
      </c>
      <c r="BN306" s="72">
        <f t="shared" si="232"/>
        <v>0</v>
      </c>
      <c r="BO306" s="72">
        <f t="shared" si="249"/>
        <v>0</v>
      </c>
      <c r="BP306" s="72" t="str">
        <f t="shared" si="233"/>
        <v>0</v>
      </c>
      <c r="BQ306" s="72" t="str">
        <f>IF(ISBLANK(BL306), "", (POWER(BL306/VLOOKUP(BP306,Anthro_Calc!C:P,13,FALSE),VLOOKUP(BP306,Anthro_Calc!C:P,12,FALSE))-1) / (VLOOKUP(BP306,Anthro_Calc!C:P,14,FALSE)*VLOOKUP(BP306,Anthro_Calc!C:P,12,FALSE)))</f>
        <v/>
      </c>
      <c r="BR306" s="72" t="str">
        <f>IF(ISBLANK(BL306), "", -3 + (BL306 -VLOOKUP(BP306,Anthro_Calc!C:P,4,FALSE)) / (VLOOKUP(BP306,Anthro_Calc!C:P,5,FALSE) - VLOOKUP(BP306,Anthro_Calc!C:P,4,FALSE)))</f>
        <v/>
      </c>
      <c r="BS306" s="72" t="str">
        <f>IF(ISBLANK(BL306), "", 3 + (BL306 -VLOOKUP(BP306,Anthro_Calc!C:P,10,FALSE)) / (VLOOKUP(BP306,Anthro_Calc!C:P,10,FALSE) - VLOOKUP(BP306,Anthro_Calc!C:P,9,FALSE)))</f>
        <v/>
      </c>
      <c r="BT306" s="120" t="str">
        <f t="shared" si="234"/>
        <v/>
      </c>
      <c r="BU306" s="117" t="str">
        <f t="shared" si="235"/>
        <v/>
      </c>
      <c r="BV306" s="104" t="str">
        <f t="shared" si="236"/>
        <v/>
      </c>
      <c r="BW306" s="73" t="str">
        <f t="shared" si="207"/>
        <v/>
      </c>
      <c r="BX306" s="77"/>
      <c r="BY306" s="73" t="str">
        <f>IF(ISBLANK(BL306), "", VLOOKUP(Z306&amp;" "&amp;BV306&amp;" "&amp;BW306,Graduation_Criteria!$D$2:$E$34,2,FALSE))</f>
        <v/>
      </c>
      <c r="BZ306" s="73" t="str">
        <f t="shared" si="208"/>
        <v/>
      </c>
      <c r="CA306" s="71"/>
      <c r="CB306" s="74"/>
      <c r="CC306" s="74"/>
      <c r="CD306" s="115" t="str">
        <f t="shared" si="209"/>
        <v/>
      </c>
      <c r="CE306" s="79">
        <f t="shared" si="237"/>
        <v>0</v>
      </c>
      <c r="CF306" s="79">
        <f t="shared" si="238"/>
        <v>0</v>
      </c>
      <c r="CG306" s="79" t="str">
        <f t="shared" si="239"/>
        <v>0</v>
      </c>
      <c r="CH306" s="79" t="str">
        <f>IF(ISBLANK(CC306), "", (POWER(CC306/VLOOKUP(CG306,Anthro_Calc!C:P,13,FALSE),VLOOKUP(CG306,Anthro_Calc!C:P,12,FALSE))-1) / (VLOOKUP(CG306,Anthro_Calc!C:P,14,FALSE)*VLOOKUP(CG306,Anthro_Calc!C:P,12,FALSE)))</f>
        <v/>
      </c>
      <c r="CI306" s="79" t="str">
        <f>IF(ISBLANK(CC306), "", -3 + (CC306 -VLOOKUP(CG306,Anthro_Calc!C:P,4,FALSE)) / (VLOOKUP(CG306,Anthro_Calc!C:P,5,FALSE) - VLOOKUP(CG306,Anthro_Calc!C:P,4,FALSE)))</f>
        <v/>
      </c>
      <c r="CJ306" s="79" t="str">
        <f>IF(ISBLANK(CC306), "", 3 + (CC306 -VLOOKUP(CG306,Anthro_Calc!C:P,10,FALSE)) / (VLOOKUP(CG306,Anthro_Calc!C:P,10,FALSE) - VLOOKUP(CG306,Anthro_Calc!C:P,9,FALSE)))</f>
        <v/>
      </c>
      <c r="CK306" s="129" t="str">
        <f t="shared" si="240"/>
        <v/>
      </c>
      <c r="CL306" s="117" t="str">
        <f t="shared" si="241"/>
        <v/>
      </c>
      <c r="CM306" s="104" t="str">
        <f t="shared" si="242"/>
        <v/>
      </c>
      <c r="CN306" s="77"/>
      <c r="CO306" s="71"/>
      <c r="CP306" s="74"/>
      <c r="CQ306" s="74"/>
      <c r="CR306" s="118" t="str">
        <f t="shared" si="210"/>
        <v/>
      </c>
      <c r="CS306" s="119">
        <f t="shared" si="243"/>
        <v>0</v>
      </c>
      <c r="CT306" s="119">
        <f t="shared" si="244"/>
        <v>0</v>
      </c>
      <c r="CU306" s="119" t="str">
        <f t="shared" si="245"/>
        <v>0</v>
      </c>
      <c r="CV306" s="119" t="str">
        <f>IF(ISBLANK(CQ306), "", (POWER(CQ306/VLOOKUP(CU306,Anthro_Calc!C:P,13,FALSE),VLOOKUP(CU306,Anthro_Calc!C:P,12,FALSE))-1) / (VLOOKUP(CU306,Anthro_Calc!C:P,14,FALSE)*VLOOKUP(CU306,Anthro_Calc!C:P,12,FALSE)))</f>
        <v/>
      </c>
      <c r="CW306" s="119" t="str">
        <f>IF(ISBLANK(CQ306), "", -3 + (CQ306 -VLOOKUP(CU306,Anthro_Calc!C:P,4,FALSE)) / (VLOOKUP(CU306,Anthro_Calc!C:P,5,FALSE) - VLOOKUP(CU306,Anthro_Calc!C:P,4,FALSE)))</f>
        <v/>
      </c>
      <c r="CX306" s="119" t="str">
        <f>IF(ISBLANK(CQ306), "", 3 + (CQ306 -VLOOKUP(CU306,Anthro_Calc!C:P,10,FALSE)) / (VLOOKUP(CU306,Anthro_Calc!C:P,10,FALSE) - VLOOKUP(CU306,Anthro_Calc!C:P,9,FALSE)))</f>
        <v/>
      </c>
      <c r="CY306" s="128" t="str">
        <f t="shared" si="246"/>
        <v/>
      </c>
      <c r="CZ306" s="117" t="str">
        <f t="shared" si="247"/>
        <v/>
      </c>
      <c r="DA306" s="104" t="str">
        <f t="shared" si="248"/>
        <v/>
      </c>
      <c r="DB306" s="135"/>
    </row>
    <row r="307" spans="1:106" s="80" customFormat="1" ht="15" customHeight="1">
      <c r="A307" s="134">
        <f t="shared" si="200"/>
        <v>303</v>
      </c>
      <c r="B307" s="66"/>
      <c r="C307" s="66"/>
      <c r="D307" s="66"/>
      <c r="E307" s="66"/>
      <c r="F307" s="66"/>
      <c r="G307" s="66"/>
      <c r="H307" s="66"/>
      <c r="I307" s="66"/>
      <c r="J307" s="66"/>
      <c r="K307" s="66"/>
      <c r="L307" s="66"/>
      <c r="M307" s="71"/>
      <c r="N307" s="69" t="str">
        <f t="shared" ca="1" si="211"/>
        <v/>
      </c>
      <c r="O307" s="70"/>
      <c r="P307" s="70"/>
      <c r="Q307" s="71"/>
      <c r="R307" s="82"/>
      <c r="S307" s="72" t="str">
        <f t="shared" si="212"/>
        <v/>
      </c>
      <c r="T307" s="72" t="str">
        <f t="shared" si="213"/>
        <v/>
      </c>
      <c r="U307" s="72" t="str">
        <f t="shared" si="214"/>
        <v/>
      </c>
      <c r="V307" s="72" t="str">
        <f>IF(ISBLANK(R307), "", (POWER(R307/VLOOKUP(U307,Anthro_Calc!C:P,13,FALSE),VLOOKUP(U307,Anthro_Calc!C:P,12,FALSE))-1) / (VLOOKUP(U307,Anthro_Calc!C:P,14,FALSE)*VLOOKUP(U307,Anthro_Calc!C:P,12,FALSE)))</f>
        <v/>
      </c>
      <c r="W307" s="72" t="str">
        <f>IF(ISBLANK(R307), "", -3 + (R307 -VLOOKUP(U307,Anthro_Calc!C:P,4,FALSE)) / (VLOOKUP(U307,Anthro_Calc!C:P,5,FALSE) - VLOOKUP(U307,Anthro_Calc!C:P,4,FALSE)))</f>
        <v/>
      </c>
      <c r="X307" s="72" t="str">
        <f>IF(ISBLANK(R307), "", 3 + (R307 -VLOOKUP(U307,Anthro_Calc!C:P,10,FALSE)) / (VLOOKUP(U307,Anthro_Calc!C:P,10,FALSE) - VLOOKUP(U307,Anthro_Calc!C:P,9,FALSE)))</f>
        <v/>
      </c>
      <c r="Y307" s="120" t="str">
        <f t="shared" si="215"/>
        <v/>
      </c>
      <c r="Z307" s="117" t="str">
        <f t="shared" si="216"/>
        <v/>
      </c>
      <c r="AA307" s="104" t="str">
        <f t="shared" si="217"/>
        <v/>
      </c>
      <c r="AB307" s="71"/>
      <c r="AC307" s="74"/>
      <c r="AD307" s="78"/>
      <c r="AE307" s="75" t="str">
        <f t="shared" si="218"/>
        <v/>
      </c>
      <c r="AF307" s="72">
        <f t="shared" si="219"/>
        <v>0</v>
      </c>
      <c r="AG307" s="72">
        <f t="shared" si="220"/>
        <v>0</v>
      </c>
      <c r="AH307" s="72" t="str">
        <f t="shared" si="221"/>
        <v>0</v>
      </c>
      <c r="AI307" s="72" t="str">
        <f>IF(ISBLANK(AD307), "", (POWER(AD307/VLOOKUP(AH307,Anthro_Calc!C:P,13,FALSE),VLOOKUP(AH307,Anthro_Calc!C:P,12,FALSE))-1) / (VLOOKUP(AH307,Anthro_Calc!C:P,14,FALSE)*VLOOKUP(AH307,Anthro_Calc!C:P,12,FALSE)))</f>
        <v/>
      </c>
      <c r="AJ307" s="72" t="str">
        <f>IF(ISBLANK(AD307), "", -3 + (AD307 -VLOOKUP(AH307,Anthro_Calc!C:P,4,FALSE)) / (VLOOKUP(AH307,Anthro_Calc!C:P,5,FALSE) - VLOOKUP(AH307,Anthro_Calc!C:P,4,FALSE)))</f>
        <v/>
      </c>
      <c r="AK307" s="72" t="str">
        <f>IF(ISBLANK(AD307), "", 3 + (AD307 -VLOOKUP(AH307,Anthro_Calc!C:P,10,FALSE)) / (VLOOKUP(AH307,Anthro_Calc!C:P,10,FALSE) - VLOOKUP(AH307,Anthro_Calc!C:P,9,FALSE)))</f>
        <v/>
      </c>
      <c r="AL307" s="120" t="str">
        <f t="shared" si="222"/>
        <v/>
      </c>
      <c r="AM307" s="117" t="str">
        <f t="shared" si="223"/>
        <v/>
      </c>
      <c r="AN307" s="104" t="str">
        <f t="shared" si="224"/>
        <v/>
      </c>
      <c r="AO307" s="76" t="str">
        <f t="shared" si="201"/>
        <v/>
      </c>
      <c r="AP307" s="77"/>
      <c r="AQ307" s="77" t="str">
        <f t="shared" si="225"/>
        <v/>
      </c>
      <c r="AR307" s="71"/>
      <c r="AS307" s="74"/>
      <c r="AT307" s="82"/>
      <c r="AU307" s="75" t="str">
        <f t="shared" si="202"/>
        <v/>
      </c>
      <c r="AV307" s="72">
        <f t="shared" si="226"/>
        <v>0</v>
      </c>
      <c r="AW307" s="72">
        <f t="shared" si="227"/>
        <v>0</v>
      </c>
      <c r="AX307" s="72" t="str">
        <f t="shared" si="228"/>
        <v>0</v>
      </c>
      <c r="AY307" s="72" t="str">
        <f>IF(ISBLANK(AT307), "", (POWER(AT307/VLOOKUP(AX307,Anthro_Calc!C:P,13,FALSE),VLOOKUP(AX307,Anthro_Calc!C:P,12,FALSE))-1) / (VLOOKUP(AX307,Anthro_Calc!C:P,14,FALSE)*VLOOKUP(AX307,Anthro_Calc!C:P,12,FALSE)))</f>
        <v/>
      </c>
      <c r="AZ307" s="72" t="str">
        <f>IF(ISBLANK(AT307), "", -3 + (AT307 -VLOOKUP(AX307,Anthro_Calc!C:P,4,FALSE)) / (VLOOKUP(AX307,Anthro_Calc!C:P,5,FALSE) - VLOOKUP(AX307,Anthro_Calc!C:P,4,FALSE)))</f>
        <v/>
      </c>
      <c r="BA307" s="72" t="str">
        <f>IF(ISBLANK(AT307), "", 3 + (AT307 -VLOOKUP(AX307,Anthro_Calc!C:P,10,FALSE)) / (VLOOKUP(AX307,Anthro_Calc!C:P,10,FALSE) - VLOOKUP(AX307,Anthro_Calc!C:P,9,FALSE)))</f>
        <v/>
      </c>
      <c r="BB307" s="120" t="str">
        <f t="shared" si="229"/>
        <v/>
      </c>
      <c r="BC307" s="117" t="str">
        <f t="shared" si="230"/>
        <v/>
      </c>
      <c r="BD307" s="104" t="str">
        <f t="shared" si="203"/>
        <v/>
      </c>
      <c r="BE307" s="76" t="str">
        <f t="shared" si="204"/>
        <v/>
      </c>
      <c r="BF307" s="73" t="str">
        <f t="shared" si="231"/>
        <v/>
      </c>
      <c r="BG307" s="73" t="str">
        <f t="shared" si="205"/>
        <v/>
      </c>
      <c r="BH307" s="77"/>
      <c r="BI307" s="133"/>
      <c r="BJ307" s="71"/>
      <c r="BK307" s="74"/>
      <c r="BL307" s="78"/>
      <c r="BM307" s="75" t="str">
        <f t="shared" si="206"/>
        <v/>
      </c>
      <c r="BN307" s="72">
        <f t="shared" si="232"/>
        <v>0</v>
      </c>
      <c r="BO307" s="72">
        <f t="shared" si="249"/>
        <v>0</v>
      </c>
      <c r="BP307" s="72" t="str">
        <f t="shared" si="233"/>
        <v>0</v>
      </c>
      <c r="BQ307" s="72" t="str">
        <f>IF(ISBLANK(BL307), "", (POWER(BL307/VLOOKUP(BP307,Anthro_Calc!C:P,13,FALSE),VLOOKUP(BP307,Anthro_Calc!C:P,12,FALSE))-1) / (VLOOKUP(BP307,Anthro_Calc!C:P,14,FALSE)*VLOOKUP(BP307,Anthro_Calc!C:P,12,FALSE)))</f>
        <v/>
      </c>
      <c r="BR307" s="72" t="str">
        <f>IF(ISBLANK(BL307), "", -3 + (BL307 -VLOOKUP(BP307,Anthro_Calc!C:P,4,FALSE)) / (VLOOKUP(BP307,Anthro_Calc!C:P,5,FALSE) - VLOOKUP(BP307,Anthro_Calc!C:P,4,FALSE)))</f>
        <v/>
      </c>
      <c r="BS307" s="72" t="str">
        <f>IF(ISBLANK(BL307), "", 3 + (BL307 -VLOOKUP(BP307,Anthro_Calc!C:P,10,FALSE)) / (VLOOKUP(BP307,Anthro_Calc!C:P,10,FALSE) - VLOOKUP(BP307,Anthro_Calc!C:P,9,FALSE)))</f>
        <v/>
      </c>
      <c r="BT307" s="120" t="str">
        <f t="shared" si="234"/>
        <v/>
      </c>
      <c r="BU307" s="117" t="str">
        <f t="shared" si="235"/>
        <v/>
      </c>
      <c r="BV307" s="104" t="str">
        <f t="shared" si="236"/>
        <v/>
      </c>
      <c r="BW307" s="73" t="str">
        <f t="shared" si="207"/>
        <v/>
      </c>
      <c r="BX307" s="77"/>
      <c r="BY307" s="73" t="str">
        <f>IF(ISBLANK(BL307), "", VLOOKUP(Z307&amp;" "&amp;BV307&amp;" "&amp;BW307,Graduation_Criteria!$D$2:$E$34,2,FALSE))</f>
        <v/>
      </c>
      <c r="BZ307" s="73" t="str">
        <f t="shared" si="208"/>
        <v/>
      </c>
      <c r="CA307" s="71"/>
      <c r="CB307" s="74"/>
      <c r="CC307" s="74"/>
      <c r="CD307" s="115" t="str">
        <f t="shared" si="209"/>
        <v/>
      </c>
      <c r="CE307" s="79">
        <f t="shared" si="237"/>
        <v>0</v>
      </c>
      <c r="CF307" s="79">
        <f t="shared" si="238"/>
        <v>0</v>
      </c>
      <c r="CG307" s="79" t="str">
        <f t="shared" si="239"/>
        <v>0</v>
      </c>
      <c r="CH307" s="79" t="str">
        <f>IF(ISBLANK(CC307), "", (POWER(CC307/VLOOKUP(CG307,Anthro_Calc!C:P,13,FALSE),VLOOKUP(CG307,Anthro_Calc!C:P,12,FALSE))-1) / (VLOOKUP(CG307,Anthro_Calc!C:P,14,FALSE)*VLOOKUP(CG307,Anthro_Calc!C:P,12,FALSE)))</f>
        <v/>
      </c>
      <c r="CI307" s="79" t="str">
        <f>IF(ISBLANK(CC307), "", -3 + (CC307 -VLOOKUP(CG307,Anthro_Calc!C:P,4,FALSE)) / (VLOOKUP(CG307,Anthro_Calc!C:P,5,FALSE) - VLOOKUP(CG307,Anthro_Calc!C:P,4,FALSE)))</f>
        <v/>
      </c>
      <c r="CJ307" s="79" t="str">
        <f>IF(ISBLANK(CC307), "", 3 + (CC307 -VLOOKUP(CG307,Anthro_Calc!C:P,10,FALSE)) / (VLOOKUP(CG307,Anthro_Calc!C:P,10,FALSE) - VLOOKUP(CG307,Anthro_Calc!C:P,9,FALSE)))</f>
        <v/>
      </c>
      <c r="CK307" s="129" t="str">
        <f t="shared" si="240"/>
        <v/>
      </c>
      <c r="CL307" s="117" t="str">
        <f t="shared" si="241"/>
        <v/>
      </c>
      <c r="CM307" s="104" t="str">
        <f t="shared" si="242"/>
        <v/>
      </c>
      <c r="CN307" s="77"/>
      <c r="CO307" s="71"/>
      <c r="CP307" s="74"/>
      <c r="CQ307" s="74"/>
      <c r="CR307" s="118" t="str">
        <f t="shared" si="210"/>
        <v/>
      </c>
      <c r="CS307" s="119">
        <f t="shared" si="243"/>
        <v>0</v>
      </c>
      <c r="CT307" s="119">
        <f t="shared" si="244"/>
        <v>0</v>
      </c>
      <c r="CU307" s="119" t="str">
        <f t="shared" si="245"/>
        <v>0</v>
      </c>
      <c r="CV307" s="119" t="str">
        <f>IF(ISBLANK(CQ307), "", (POWER(CQ307/VLOOKUP(CU307,Anthro_Calc!C:P,13,FALSE),VLOOKUP(CU307,Anthro_Calc!C:P,12,FALSE))-1) / (VLOOKUP(CU307,Anthro_Calc!C:P,14,FALSE)*VLOOKUP(CU307,Anthro_Calc!C:P,12,FALSE)))</f>
        <v/>
      </c>
      <c r="CW307" s="119" t="str">
        <f>IF(ISBLANK(CQ307), "", -3 + (CQ307 -VLOOKUP(CU307,Anthro_Calc!C:P,4,FALSE)) / (VLOOKUP(CU307,Anthro_Calc!C:P,5,FALSE) - VLOOKUP(CU307,Anthro_Calc!C:P,4,FALSE)))</f>
        <v/>
      </c>
      <c r="CX307" s="119" t="str">
        <f>IF(ISBLANK(CQ307), "", 3 + (CQ307 -VLOOKUP(CU307,Anthro_Calc!C:P,10,FALSE)) / (VLOOKUP(CU307,Anthro_Calc!C:P,10,FALSE) - VLOOKUP(CU307,Anthro_Calc!C:P,9,FALSE)))</f>
        <v/>
      </c>
      <c r="CY307" s="128" t="str">
        <f t="shared" si="246"/>
        <v/>
      </c>
      <c r="CZ307" s="117" t="str">
        <f t="shared" si="247"/>
        <v/>
      </c>
      <c r="DA307" s="104" t="str">
        <f t="shared" si="248"/>
        <v/>
      </c>
      <c r="DB307" s="135"/>
    </row>
    <row r="308" spans="1:106" s="80" customFormat="1" ht="15" customHeight="1">
      <c r="A308" s="134">
        <f t="shared" si="200"/>
        <v>304</v>
      </c>
      <c r="B308" s="66"/>
      <c r="C308" s="66"/>
      <c r="D308" s="66"/>
      <c r="E308" s="66"/>
      <c r="F308" s="66"/>
      <c r="G308" s="66"/>
      <c r="H308" s="66"/>
      <c r="I308" s="66"/>
      <c r="J308" s="66"/>
      <c r="K308" s="66"/>
      <c r="L308" s="66"/>
      <c r="M308" s="71"/>
      <c r="N308" s="69" t="str">
        <f t="shared" ca="1" si="211"/>
        <v/>
      </c>
      <c r="O308" s="70"/>
      <c r="P308" s="70"/>
      <c r="Q308" s="71"/>
      <c r="R308" s="82"/>
      <c r="S308" s="72" t="str">
        <f t="shared" si="212"/>
        <v/>
      </c>
      <c r="T308" s="72" t="str">
        <f t="shared" si="213"/>
        <v/>
      </c>
      <c r="U308" s="72" t="str">
        <f t="shared" si="214"/>
        <v/>
      </c>
      <c r="V308" s="72" t="str">
        <f>IF(ISBLANK(R308), "", (POWER(R308/VLOOKUP(U308,Anthro_Calc!C:P,13,FALSE),VLOOKUP(U308,Anthro_Calc!C:P,12,FALSE))-1) / (VLOOKUP(U308,Anthro_Calc!C:P,14,FALSE)*VLOOKUP(U308,Anthro_Calc!C:P,12,FALSE)))</f>
        <v/>
      </c>
      <c r="W308" s="72" t="str">
        <f>IF(ISBLANK(R308), "", -3 + (R308 -VLOOKUP(U308,Anthro_Calc!C:P,4,FALSE)) / (VLOOKUP(U308,Anthro_Calc!C:P,5,FALSE) - VLOOKUP(U308,Anthro_Calc!C:P,4,FALSE)))</f>
        <v/>
      </c>
      <c r="X308" s="72" t="str">
        <f>IF(ISBLANK(R308), "", 3 + (R308 -VLOOKUP(U308,Anthro_Calc!C:P,10,FALSE)) / (VLOOKUP(U308,Anthro_Calc!C:P,10,FALSE) - VLOOKUP(U308,Anthro_Calc!C:P,9,FALSE)))</f>
        <v/>
      </c>
      <c r="Y308" s="120" t="str">
        <f t="shared" si="215"/>
        <v/>
      </c>
      <c r="Z308" s="117" t="str">
        <f t="shared" si="216"/>
        <v/>
      </c>
      <c r="AA308" s="104" t="str">
        <f t="shared" si="217"/>
        <v/>
      </c>
      <c r="AB308" s="71"/>
      <c r="AC308" s="74"/>
      <c r="AD308" s="78"/>
      <c r="AE308" s="75" t="str">
        <f t="shared" si="218"/>
        <v/>
      </c>
      <c r="AF308" s="72">
        <f t="shared" si="219"/>
        <v>0</v>
      </c>
      <c r="AG308" s="72">
        <f t="shared" si="220"/>
        <v>0</v>
      </c>
      <c r="AH308" s="72" t="str">
        <f t="shared" si="221"/>
        <v>0</v>
      </c>
      <c r="AI308" s="72" t="str">
        <f>IF(ISBLANK(AD308), "", (POWER(AD308/VLOOKUP(AH308,Anthro_Calc!C:P,13,FALSE),VLOOKUP(AH308,Anthro_Calc!C:P,12,FALSE))-1) / (VLOOKUP(AH308,Anthro_Calc!C:P,14,FALSE)*VLOOKUP(AH308,Anthro_Calc!C:P,12,FALSE)))</f>
        <v/>
      </c>
      <c r="AJ308" s="72" t="str">
        <f>IF(ISBLANK(AD308), "", -3 + (AD308 -VLOOKUP(AH308,Anthro_Calc!C:P,4,FALSE)) / (VLOOKUP(AH308,Anthro_Calc!C:P,5,FALSE) - VLOOKUP(AH308,Anthro_Calc!C:P,4,FALSE)))</f>
        <v/>
      </c>
      <c r="AK308" s="72" t="str">
        <f>IF(ISBLANK(AD308), "", 3 + (AD308 -VLOOKUP(AH308,Anthro_Calc!C:P,10,FALSE)) / (VLOOKUP(AH308,Anthro_Calc!C:P,10,FALSE) - VLOOKUP(AH308,Anthro_Calc!C:P,9,FALSE)))</f>
        <v/>
      </c>
      <c r="AL308" s="120" t="str">
        <f t="shared" si="222"/>
        <v/>
      </c>
      <c r="AM308" s="117" t="str">
        <f t="shared" si="223"/>
        <v/>
      </c>
      <c r="AN308" s="104" t="str">
        <f t="shared" si="224"/>
        <v/>
      </c>
      <c r="AO308" s="76" t="str">
        <f t="shared" si="201"/>
        <v/>
      </c>
      <c r="AP308" s="77"/>
      <c r="AQ308" s="77" t="str">
        <f t="shared" si="225"/>
        <v/>
      </c>
      <c r="AR308" s="71"/>
      <c r="AS308" s="74"/>
      <c r="AT308" s="82"/>
      <c r="AU308" s="75" t="str">
        <f t="shared" si="202"/>
        <v/>
      </c>
      <c r="AV308" s="72">
        <f t="shared" si="226"/>
        <v>0</v>
      </c>
      <c r="AW308" s="72">
        <f t="shared" si="227"/>
        <v>0</v>
      </c>
      <c r="AX308" s="72" t="str">
        <f t="shared" si="228"/>
        <v>0</v>
      </c>
      <c r="AY308" s="72" t="str">
        <f>IF(ISBLANK(AT308), "", (POWER(AT308/VLOOKUP(AX308,Anthro_Calc!C:P,13,FALSE),VLOOKUP(AX308,Anthro_Calc!C:P,12,FALSE))-1) / (VLOOKUP(AX308,Anthro_Calc!C:P,14,FALSE)*VLOOKUP(AX308,Anthro_Calc!C:P,12,FALSE)))</f>
        <v/>
      </c>
      <c r="AZ308" s="72" t="str">
        <f>IF(ISBLANK(AT308), "", -3 + (AT308 -VLOOKUP(AX308,Anthro_Calc!C:P,4,FALSE)) / (VLOOKUP(AX308,Anthro_Calc!C:P,5,FALSE) - VLOOKUP(AX308,Anthro_Calc!C:P,4,FALSE)))</f>
        <v/>
      </c>
      <c r="BA308" s="72" t="str">
        <f>IF(ISBLANK(AT308), "", 3 + (AT308 -VLOOKUP(AX308,Anthro_Calc!C:P,10,FALSE)) / (VLOOKUP(AX308,Anthro_Calc!C:P,10,FALSE) - VLOOKUP(AX308,Anthro_Calc!C:P,9,FALSE)))</f>
        <v/>
      </c>
      <c r="BB308" s="120" t="str">
        <f t="shared" si="229"/>
        <v/>
      </c>
      <c r="BC308" s="117" t="str">
        <f t="shared" si="230"/>
        <v/>
      </c>
      <c r="BD308" s="104" t="str">
        <f t="shared" si="203"/>
        <v/>
      </c>
      <c r="BE308" s="76" t="str">
        <f t="shared" si="204"/>
        <v/>
      </c>
      <c r="BF308" s="73" t="str">
        <f t="shared" si="231"/>
        <v/>
      </c>
      <c r="BG308" s="73" t="str">
        <f t="shared" si="205"/>
        <v/>
      </c>
      <c r="BH308" s="77"/>
      <c r="BI308" s="133"/>
      <c r="BJ308" s="71"/>
      <c r="BK308" s="74"/>
      <c r="BL308" s="78"/>
      <c r="BM308" s="75" t="str">
        <f t="shared" si="206"/>
        <v/>
      </c>
      <c r="BN308" s="72">
        <f t="shared" si="232"/>
        <v>0</v>
      </c>
      <c r="BO308" s="72">
        <f t="shared" si="249"/>
        <v>0</v>
      </c>
      <c r="BP308" s="72" t="str">
        <f t="shared" si="233"/>
        <v>0</v>
      </c>
      <c r="BQ308" s="72" t="str">
        <f>IF(ISBLANK(BL308), "", (POWER(BL308/VLOOKUP(BP308,Anthro_Calc!C:P,13,FALSE),VLOOKUP(BP308,Anthro_Calc!C:P,12,FALSE))-1) / (VLOOKUP(BP308,Anthro_Calc!C:P,14,FALSE)*VLOOKUP(BP308,Anthro_Calc!C:P,12,FALSE)))</f>
        <v/>
      </c>
      <c r="BR308" s="72" t="str">
        <f>IF(ISBLANK(BL308), "", -3 + (BL308 -VLOOKUP(BP308,Anthro_Calc!C:P,4,FALSE)) / (VLOOKUP(BP308,Anthro_Calc!C:P,5,FALSE) - VLOOKUP(BP308,Anthro_Calc!C:P,4,FALSE)))</f>
        <v/>
      </c>
      <c r="BS308" s="72" t="str">
        <f>IF(ISBLANK(BL308), "", 3 + (BL308 -VLOOKUP(BP308,Anthro_Calc!C:P,10,FALSE)) / (VLOOKUP(BP308,Anthro_Calc!C:P,10,FALSE) - VLOOKUP(BP308,Anthro_Calc!C:P,9,FALSE)))</f>
        <v/>
      </c>
      <c r="BT308" s="120" t="str">
        <f t="shared" si="234"/>
        <v/>
      </c>
      <c r="BU308" s="117" t="str">
        <f t="shared" si="235"/>
        <v/>
      </c>
      <c r="BV308" s="104" t="str">
        <f t="shared" si="236"/>
        <v/>
      </c>
      <c r="BW308" s="73" t="str">
        <f t="shared" si="207"/>
        <v/>
      </c>
      <c r="BX308" s="77"/>
      <c r="BY308" s="73" t="str">
        <f>IF(ISBLANK(BL308), "", VLOOKUP(Z308&amp;" "&amp;BV308&amp;" "&amp;BW308,Graduation_Criteria!$D$2:$E$34,2,FALSE))</f>
        <v/>
      </c>
      <c r="BZ308" s="73" t="str">
        <f t="shared" si="208"/>
        <v/>
      </c>
      <c r="CA308" s="71"/>
      <c r="CB308" s="74"/>
      <c r="CC308" s="74"/>
      <c r="CD308" s="115" t="str">
        <f t="shared" si="209"/>
        <v/>
      </c>
      <c r="CE308" s="79">
        <f t="shared" si="237"/>
        <v>0</v>
      </c>
      <c r="CF308" s="79">
        <f t="shared" si="238"/>
        <v>0</v>
      </c>
      <c r="CG308" s="79" t="str">
        <f t="shared" si="239"/>
        <v>0</v>
      </c>
      <c r="CH308" s="79" t="str">
        <f>IF(ISBLANK(CC308), "", (POWER(CC308/VLOOKUP(CG308,Anthro_Calc!C:P,13,FALSE),VLOOKUP(CG308,Anthro_Calc!C:P,12,FALSE))-1) / (VLOOKUP(CG308,Anthro_Calc!C:P,14,FALSE)*VLOOKUP(CG308,Anthro_Calc!C:P,12,FALSE)))</f>
        <v/>
      </c>
      <c r="CI308" s="79" t="str">
        <f>IF(ISBLANK(CC308), "", -3 + (CC308 -VLOOKUP(CG308,Anthro_Calc!C:P,4,FALSE)) / (VLOOKUP(CG308,Anthro_Calc!C:P,5,FALSE) - VLOOKUP(CG308,Anthro_Calc!C:P,4,FALSE)))</f>
        <v/>
      </c>
      <c r="CJ308" s="79" t="str">
        <f>IF(ISBLANK(CC308), "", 3 + (CC308 -VLOOKUP(CG308,Anthro_Calc!C:P,10,FALSE)) / (VLOOKUP(CG308,Anthro_Calc!C:P,10,FALSE) - VLOOKUP(CG308,Anthro_Calc!C:P,9,FALSE)))</f>
        <v/>
      </c>
      <c r="CK308" s="129" t="str">
        <f t="shared" si="240"/>
        <v/>
      </c>
      <c r="CL308" s="117" t="str">
        <f t="shared" si="241"/>
        <v/>
      </c>
      <c r="CM308" s="104" t="str">
        <f t="shared" si="242"/>
        <v/>
      </c>
      <c r="CN308" s="77"/>
      <c r="CO308" s="71"/>
      <c r="CP308" s="74"/>
      <c r="CQ308" s="74"/>
      <c r="CR308" s="118" t="str">
        <f t="shared" si="210"/>
        <v/>
      </c>
      <c r="CS308" s="119">
        <f t="shared" si="243"/>
        <v>0</v>
      </c>
      <c r="CT308" s="119">
        <f t="shared" si="244"/>
        <v>0</v>
      </c>
      <c r="CU308" s="119" t="str">
        <f t="shared" si="245"/>
        <v>0</v>
      </c>
      <c r="CV308" s="119" t="str">
        <f>IF(ISBLANK(CQ308), "", (POWER(CQ308/VLOOKUP(CU308,Anthro_Calc!C:P,13,FALSE),VLOOKUP(CU308,Anthro_Calc!C:P,12,FALSE))-1) / (VLOOKUP(CU308,Anthro_Calc!C:P,14,FALSE)*VLOOKUP(CU308,Anthro_Calc!C:P,12,FALSE)))</f>
        <v/>
      </c>
      <c r="CW308" s="119" t="str">
        <f>IF(ISBLANK(CQ308), "", -3 + (CQ308 -VLOOKUP(CU308,Anthro_Calc!C:P,4,FALSE)) / (VLOOKUP(CU308,Anthro_Calc!C:P,5,FALSE) - VLOOKUP(CU308,Anthro_Calc!C:P,4,FALSE)))</f>
        <v/>
      </c>
      <c r="CX308" s="119" t="str">
        <f>IF(ISBLANK(CQ308), "", 3 + (CQ308 -VLOOKUP(CU308,Anthro_Calc!C:P,10,FALSE)) / (VLOOKUP(CU308,Anthro_Calc!C:P,10,FALSE) - VLOOKUP(CU308,Anthro_Calc!C:P,9,FALSE)))</f>
        <v/>
      </c>
      <c r="CY308" s="128" t="str">
        <f t="shared" si="246"/>
        <v/>
      </c>
      <c r="CZ308" s="117" t="str">
        <f t="shared" si="247"/>
        <v/>
      </c>
      <c r="DA308" s="104" t="str">
        <f t="shared" si="248"/>
        <v/>
      </c>
      <c r="DB308" s="135"/>
    </row>
    <row r="309" spans="1:106" s="80" customFormat="1" ht="15" customHeight="1">
      <c r="A309" s="134">
        <f t="shared" si="200"/>
        <v>305</v>
      </c>
      <c r="B309" s="66"/>
      <c r="C309" s="66"/>
      <c r="D309" s="66"/>
      <c r="E309" s="66"/>
      <c r="F309" s="66"/>
      <c r="G309" s="66"/>
      <c r="H309" s="66"/>
      <c r="I309" s="66"/>
      <c r="J309" s="66"/>
      <c r="K309" s="66"/>
      <c r="L309" s="66"/>
      <c r="M309" s="71"/>
      <c r="N309" s="69" t="str">
        <f t="shared" ca="1" si="211"/>
        <v/>
      </c>
      <c r="O309" s="70"/>
      <c r="P309" s="70"/>
      <c r="Q309" s="71"/>
      <c r="R309" s="82"/>
      <c r="S309" s="72" t="str">
        <f t="shared" si="212"/>
        <v/>
      </c>
      <c r="T309" s="72" t="str">
        <f t="shared" si="213"/>
        <v/>
      </c>
      <c r="U309" s="72" t="str">
        <f t="shared" si="214"/>
        <v/>
      </c>
      <c r="V309" s="72" t="str">
        <f>IF(ISBLANK(R309), "", (POWER(R309/VLOOKUP(U309,Anthro_Calc!C:P,13,FALSE),VLOOKUP(U309,Anthro_Calc!C:P,12,FALSE))-1) / (VLOOKUP(U309,Anthro_Calc!C:P,14,FALSE)*VLOOKUP(U309,Anthro_Calc!C:P,12,FALSE)))</f>
        <v/>
      </c>
      <c r="W309" s="72" t="str">
        <f>IF(ISBLANK(R309), "", -3 + (R309 -VLOOKUP(U309,Anthro_Calc!C:P,4,FALSE)) / (VLOOKUP(U309,Anthro_Calc!C:P,5,FALSE) - VLOOKUP(U309,Anthro_Calc!C:P,4,FALSE)))</f>
        <v/>
      </c>
      <c r="X309" s="72" t="str">
        <f>IF(ISBLANK(R309), "", 3 + (R309 -VLOOKUP(U309,Anthro_Calc!C:P,10,FALSE)) / (VLOOKUP(U309,Anthro_Calc!C:P,10,FALSE) - VLOOKUP(U309,Anthro_Calc!C:P,9,FALSE)))</f>
        <v/>
      </c>
      <c r="Y309" s="120" t="str">
        <f t="shared" si="215"/>
        <v/>
      </c>
      <c r="Z309" s="117" t="str">
        <f t="shared" si="216"/>
        <v/>
      </c>
      <c r="AA309" s="104" t="str">
        <f t="shared" si="217"/>
        <v/>
      </c>
      <c r="AB309" s="71"/>
      <c r="AC309" s="74"/>
      <c r="AD309" s="78"/>
      <c r="AE309" s="75" t="str">
        <f t="shared" si="218"/>
        <v/>
      </c>
      <c r="AF309" s="72">
        <f t="shared" si="219"/>
        <v>0</v>
      </c>
      <c r="AG309" s="72">
        <f t="shared" si="220"/>
        <v>0</v>
      </c>
      <c r="AH309" s="72" t="str">
        <f t="shared" si="221"/>
        <v>0</v>
      </c>
      <c r="AI309" s="72" t="str">
        <f>IF(ISBLANK(AD309), "", (POWER(AD309/VLOOKUP(AH309,Anthro_Calc!C:P,13,FALSE),VLOOKUP(AH309,Anthro_Calc!C:P,12,FALSE))-1) / (VLOOKUP(AH309,Anthro_Calc!C:P,14,FALSE)*VLOOKUP(AH309,Anthro_Calc!C:P,12,FALSE)))</f>
        <v/>
      </c>
      <c r="AJ309" s="72" t="str">
        <f>IF(ISBLANK(AD309), "", -3 + (AD309 -VLOOKUP(AH309,Anthro_Calc!C:P,4,FALSE)) / (VLOOKUP(AH309,Anthro_Calc!C:P,5,FALSE) - VLOOKUP(AH309,Anthro_Calc!C:P,4,FALSE)))</f>
        <v/>
      </c>
      <c r="AK309" s="72" t="str">
        <f>IF(ISBLANK(AD309), "", 3 + (AD309 -VLOOKUP(AH309,Anthro_Calc!C:P,10,FALSE)) / (VLOOKUP(AH309,Anthro_Calc!C:P,10,FALSE) - VLOOKUP(AH309,Anthro_Calc!C:P,9,FALSE)))</f>
        <v/>
      </c>
      <c r="AL309" s="120" t="str">
        <f t="shared" si="222"/>
        <v/>
      </c>
      <c r="AM309" s="117" t="str">
        <f t="shared" si="223"/>
        <v/>
      </c>
      <c r="AN309" s="104" t="str">
        <f t="shared" si="224"/>
        <v/>
      </c>
      <c r="AO309" s="76" t="str">
        <f t="shared" si="201"/>
        <v/>
      </c>
      <c r="AP309" s="77"/>
      <c r="AQ309" s="77" t="str">
        <f t="shared" si="225"/>
        <v/>
      </c>
      <c r="AR309" s="71"/>
      <c r="AS309" s="74"/>
      <c r="AT309" s="82"/>
      <c r="AU309" s="75" t="str">
        <f t="shared" si="202"/>
        <v/>
      </c>
      <c r="AV309" s="72">
        <f t="shared" si="226"/>
        <v>0</v>
      </c>
      <c r="AW309" s="72">
        <f t="shared" si="227"/>
        <v>0</v>
      </c>
      <c r="AX309" s="72" t="str">
        <f t="shared" si="228"/>
        <v>0</v>
      </c>
      <c r="AY309" s="72" t="str">
        <f>IF(ISBLANK(AT309), "", (POWER(AT309/VLOOKUP(AX309,Anthro_Calc!C:P,13,FALSE),VLOOKUP(AX309,Anthro_Calc!C:P,12,FALSE))-1) / (VLOOKUP(AX309,Anthro_Calc!C:P,14,FALSE)*VLOOKUP(AX309,Anthro_Calc!C:P,12,FALSE)))</f>
        <v/>
      </c>
      <c r="AZ309" s="72" t="str">
        <f>IF(ISBLANK(AT309), "", -3 + (AT309 -VLOOKUP(AX309,Anthro_Calc!C:P,4,FALSE)) / (VLOOKUP(AX309,Anthro_Calc!C:P,5,FALSE) - VLOOKUP(AX309,Anthro_Calc!C:P,4,FALSE)))</f>
        <v/>
      </c>
      <c r="BA309" s="72" t="str">
        <f>IF(ISBLANK(AT309), "", 3 + (AT309 -VLOOKUP(AX309,Anthro_Calc!C:P,10,FALSE)) / (VLOOKUP(AX309,Anthro_Calc!C:P,10,FALSE) - VLOOKUP(AX309,Anthro_Calc!C:P,9,FALSE)))</f>
        <v/>
      </c>
      <c r="BB309" s="120" t="str">
        <f t="shared" si="229"/>
        <v/>
      </c>
      <c r="BC309" s="117" t="str">
        <f t="shared" si="230"/>
        <v/>
      </c>
      <c r="BD309" s="104" t="str">
        <f t="shared" si="203"/>
        <v/>
      </c>
      <c r="BE309" s="76" t="str">
        <f t="shared" si="204"/>
        <v/>
      </c>
      <c r="BF309" s="73" t="str">
        <f t="shared" si="231"/>
        <v/>
      </c>
      <c r="BG309" s="73" t="str">
        <f t="shared" si="205"/>
        <v/>
      </c>
      <c r="BH309" s="77"/>
      <c r="BI309" s="133"/>
      <c r="BJ309" s="71"/>
      <c r="BK309" s="74"/>
      <c r="BL309" s="78"/>
      <c r="BM309" s="75" t="str">
        <f t="shared" si="206"/>
        <v/>
      </c>
      <c r="BN309" s="72">
        <f t="shared" si="232"/>
        <v>0</v>
      </c>
      <c r="BO309" s="72">
        <f t="shared" si="249"/>
        <v>0</v>
      </c>
      <c r="BP309" s="72" t="str">
        <f t="shared" si="233"/>
        <v>0</v>
      </c>
      <c r="BQ309" s="72" t="str">
        <f>IF(ISBLANK(BL309), "", (POWER(BL309/VLOOKUP(BP309,Anthro_Calc!C:P,13,FALSE),VLOOKUP(BP309,Anthro_Calc!C:P,12,FALSE))-1) / (VLOOKUP(BP309,Anthro_Calc!C:P,14,FALSE)*VLOOKUP(BP309,Anthro_Calc!C:P,12,FALSE)))</f>
        <v/>
      </c>
      <c r="BR309" s="72" t="str">
        <f>IF(ISBLANK(BL309), "", -3 + (BL309 -VLOOKUP(BP309,Anthro_Calc!C:P,4,FALSE)) / (VLOOKUP(BP309,Anthro_Calc!C:P,5,FALSE) - VLOOKUP(BP309,Anthro_Calc!C:P,4,FALSE)))</f>
        <v/>
      </c>
      <c r="BS309" s="72" t="str">
        <f>IF(ISBLANK(BL309), "", 3 + (BL309 -VLOOKUP(BP309,Anthro_Calc!C:P,10,FALSE)) / (VLOOKUP(BP309,Anthro_Calc!C:P,10,FALSE) - VLOOKUP(BP309,Anthro_Calc!C:P,9,FALSE)))</f>
        <v/>
      </c>
      <c r="BT309" s="120" t="str">
        <f t="shared" si="234"/>
        <v/>
      </c>
      <c r="BU309" s="117" t="str">
        <f t="shared" si="235"/>
        <v/>
      </c>
      <c r="BV309" s="104" t="str">
        <f t="shared" si="236"/>
        <v/>
      </c>
      <c r="BW309" s="73" t="str">
        <f t="shared" si="207"/>
        <v/>
      </c>
      <c r="BX309" s="77"/>
      <c r="BY309" s="73" t="str">
        <f>IF(ISBLANK(BL309), "", VLOOKUP(Z309&amp;" "&amp;BV309&amp;" "&amp;BW309,Graduation_Criteria!$D$2:$E$34,2,FALSE))</f>
        <v/>
      </c>
      <c r="BZ309" s="73" t="str">
        <f t="shared" si="208"/>
        <v/>
      </c>
      <c r="CA309" s="71"/>
      <c r="CB309" s="74"/>
      <c r="CC309" s="74"/>
      <c r="CD309" s="115" t="str">
        <f t="shared" si="209"/>
        <v/>
      </c>
      <c r="CE309" s="79">
        <f t="shared" si="237"/>
        <v>0</v>
      </c>
      <c r="CF309" s="79">
        <f t="shared" si="238"/>
        <v>0</v>
      </c>
      <c r="CG309" s="79" t="str">
        <f t="shared" si="239"/>
        <v>0</v>
      </c>
      <c r="CH309" s="79" t="str">
        <f>IF(ISBLANK(CC309), "", (POWER(CC309/VLOOKUP(CG309,Anthro_Calc!C:P,13,FALSE),VLOOKUP(CG309,Anthro_Calc!C:P,12,FALSE))-1) / (VLOOKUP(CG309,Anthro_Calc!C:P,14,FALSE)*VLOOKUP(CG309,Anthro_Calc!C:P,12,FALSE)))</f>
        <v/>
      </c>
      <c r="CI309" s="79" t="str">
        <f>IF(ISBLANK(CC309), "", -3 + (CC309 -VLOOKUP(CG309,Anthro_Calc!C:P,4,FALSE)) / (VLOOKUP(CG309,Anthro_Calc!C:P,5,FALSE) - VLOOKUP(CG309,Anthro_Calc!C:P,4,FALSE)))</f>
        <v/>
      </c>
      <c r="CJ309" s="79" t="str">
        <f>IF(ISBLANK(CC309), "", 3 + (CC309 -VLOOKUP(CG309,Anthro_Calc!C:P,10,FALSE)) / (VLOOKUP(CG309,Anthro_Calc!C:P,10,FALSE) - VLOOKUP(CG309,Anthro_Calc!C:P,9,FALSE)))</f>
        <v/>
      </c>
      <c r="CK309" s="129" t="str">
        <f t="shared" si="240"/>
        <v/>
      </c>
      <c r="CL309" s="117" t="str">
        <f t="shared" si="241"/>
        <v/>
      </c>
      <c r="CM309" s="104" t="str">
        <f t="shared" si="242"/>
        <v/>
      </c>
      <c r="CN309" s="77"/>
      <c r="CO309" s="71"/>
      <c r="CP309" s="74"/>
      <c r="CQ309" s="74"/>
      <c r="CR309" s="118" t="str">
        <f t="shared" si="210"/>
        <v/>
      </c>
      <c r="CS309" s="119">
        <f t="shared" si="243"/>
        <v>0</v>
      </c>
      <c r="CT309" s="119">
        <f t="shared" si="244"/>
        <v>0</v>
      </c>
      <c r="CU309" s="119" t="str">
        <f t="shared" si="245"/>
        <v>0</v>
      </c>
      <c r="CV309" s="119" t="str">
        <f>IF(ISBLANK(CQ309), "", (POWER(CQ309/VLOOKUP(CU309,Anthro_Calc!C:P,13,FALSE),VLOOKUP(CU309,Anthro_Calc!C:P,12,FALSE))-1) / (VLOOKUP(CU309,Anthro_Calc!C:P,14,FALSE)*VLOOKUP(CU309,Anthro_Calc!C:P,12,FALSE)))</f>
        <v/>
      </c>
      <c r="CW309" s="119" t="str">
        <f>IF(ISBLANK(CQ309), "", -3 + (CQ309 -VLOOKUP(CU309,Anthro_Calc!C:P,4,FALSE)) / (VLOOKUP(CU309,Anthro_Calc!C:P,5,FALSE) - VLOOKUP(CU309,Anthro_Calc!C:P,4,FALSE)))</f>
        <v/>
      </c>
      <c r="CX309" s="119" t="str">
        <f>IF(ISBLANK(CQ309), "", 3 + (CQ309 -VLOOKUP(CU309,Anthro_Calc!C:P,10,FALSE)) / (VLOOKUP(CU309,Anthro_Calc!C:P,10,FALSE) - VLOOKUP(CU309,Anthro_Calc!C:P,9,FALSE)))</f>
        <v/>
      </c>
      <c r="CY309" s="128" t="str">
        <f t="shared" si="246"/>
        <v/>
      </c>
      <c r="CZ309" s="117" t="str">
        <f t="shared" si="247"/>
        <v/>
      </c>
      <c r="DA309" s="104" t="str">
        <f t="shared" si="248"/>
        <v/>
      </c>
      <c r="DB309" s="135"/>
    </row>
    <row r="310" spans="1:106" s="80" customFormat="1" ht="15" customHeight="1">
      <c r="A310" s="134">
        <f t="shared" si="200"/>
        <v>306</v>
      </c>
      <c r="B310" s="66"/>
      <c r="C310" s="66"/>
      <c r="D310" s="66"/>
      <c r="E310" s="66"/>
      <c r="F310" s="66"/>
      <c r="G310" s="66"/>
      <c r="H310" s="66"/>
      <c r="I310" s="66"/>
      <c r="J310" s="66"/>
      <c r="K310" s="66"/>
      <c r="L310" s="66"/>
      <c r="M310" s="71"/>
      <c r="N310" s="69" t="str">
        <f t="shared" ca="1" si="211"/>
        <v/>
      </c>
      <c r="O310" s="70"/>
      <c r="P310" s="70"/>
      <c r="Q310" s="71"/>
      <c r="R310" s="82"/>
      <c r="S310" s="72" t="str">
        <f t="shared" si="212"/>
        <v/>
      </c>
      <c r="T310" s="72" t="str">
        <f t="shared" si="213"/>
        <v/>
      </c>
      <c r="U310" s="72" t="str">
        <f t="shared" si="214"/>
        <v/>
      </c>
      <c r="V310" s="72" t="str">
        <f>IF(ISBLANK(R310), "", (POWER(R310/VLOOKUP(U310,Anthro_Calc!C:P,13,FALSE),VLOOKUP(U310,Anthro_Calc!C:P,12,FALSE))-1) / (VLOOKUP(U310,Anthro_Calc!C:P,14,FALSE)*VLOOKUP(U310,Anthro_Calc!C:P,12,FALSE)))</f>
        <v/>
      </c>
      <c r="W310" s="72" t="str">
        <f>IF(ISBLANK(R310), "", -3 + (R310 -VLOOKUP(U310,Anthro_Calc!C:P,4,FALSE)) / (VLOOKUP(U310,Anthro_Calc!C:P,5,FALSE) - VLOOKUP(U310,Anthro_Calc!C:P,4,FALSE)))</f>
        <v/>
      </c>
      <c r="X310" s="72" t="str">
        <f>IF(ISBLANK(R310), "", 3 + (R310 -VLOOKUP(U310,Anthro_Calc!C:P,10,FALSE)) / (VLOOKUP(U310,Anthro_Calc!C:P,10,FALSE) - VLOOKUP(U310,Anthro_Calc!C:P,9,FALSE)))</f>
        <v/>
      </c>
      <c r="Y310" s="120" t="str">
        <f t="shared" si="215"/>
        <v/>
      </c>
      <c r="Z310" s="117" t="str">
        <f t="shared" si="216"/>
        <v/>
      </c>
      <c r="AA310" s="104" t="str">
        <f t="shared" si="217"/>
        <v/>
      </c>
      <c r="AB310" s="71"/>
      <c r="AC310" s="74"/>
      <c r="AD310" s="78"/>
      <c r="AE310" s="75" t="str">
        <f t="shared" si="218"/>
        <v/>
      </c>
      <c r="AF310" s="72">
        <f t="shared" si="219"/>
        <v>0</v>
      </c>
      <c r="AG310" s="72">
        <f t="shared" si="220"/>
        <v>0</v>
      </c>
      <c r="AH310" s="72" t="str">
        <f t="shared" si="221"/>
        <v>0</v>
      </c>
      <c r="AI310" s="72" t="str">
        <f>IF(ISBLANK(AD310), "", (POWER(AD310/VLOOKUP(AH310,Anthro_Calc!C:P,13,FALSE),VLOOKUP(AH310,Anthro_Calc!C:P,12,FALSE))-1) / (VLOOKUP(AH310,Anthro_Calc!C:P,14,FALSE)*VLOOKUP(AH310,Anthro_Calc!C:P,12,FALSE)))</f>
        <v/>
      </c>
      <c r="AJ310" s="72" t="str">
        <f>IF(ISBLANK(AD310), "", -3 + (AD310 -VLOOKUP(AH310,Anthro_Calc!C:P,4,FALSE)) / (VLOOKUP(AH310,Anthro_Calc!C:P,5,FALSE) - VLOOKUP(AH310,Anthro_Calc!C:P,4,FALSE)))</f>
        <v/>
      </c>
      <c r="AK310" s="72" t="str">
        <f>IF(ISBLANK(AD310), "", 3 + (AD310 -VLOOKUP(AH310,Anthro_Calc!C:P,10,FALSE)) / (VLOOKUP(AH310,Anthro_Calc!C:P,10,FALSE) - VLOOKUP(AH310,Anthro_Calc!C:P,9,FALSE)))</f>
        <v/>
      </c>
      <c r="AL310" s="120" t="str">
        <f t="shared" si="222"/>
        <v/>
      </c>
      <c r="AM310" s="117" t="str">
        <f t="shared" si="223"/>
        <v/>
      </c>
      <c r="AN310" s="104" t="str">
        <f t="shared" si="224"/>
        <v/>
      </c>
      <c r="AO310" s="76" t="str">
        <f t="shared" si="201"/>
        <v/>
      </c>
      <c r="AP310" s="77"/>
      <c r="AQ310" s="77" t="str">
        <f t="shared" si="225"/>
        <v/>
      </c>
      <c r="AR310" s="71"/>
      <c r="AS310" s="74"/>
      <c r="AT310" s="82"/>
      <c r="AU310" s="75" t="str">
        <f t="shared" si="202"/>
        <v/>
      </c>
      <c r="AV310" s="72">
        <f t="shared" si="226"/>
        <v>0</v>
      </c>
      <c r="AW310" s="72">
        <f t="shared" si="227"/>
        <v>0</v>
      </c>
      <c r="AX310" s="72" t="str">
        <f t="shared" si="228"/>
        <v>0</v>
      </c>
      <c r="AY310" s="72" t="str">
        <f>IF(ISBLANK(AT310), "", (POWER(AT310/VLOOKUP(AX310,Anthro_Calc!C:P,13,FALSE),VLOOKUP(AX310,Anthro_Calc!C:P,12,FALSE))-1) / (VLOOKUP(AX310,Anthro_Calc!C:P,14,FALSE)*VLOOKUP(AX310,Anthro_Calc!C:P,12,FALSE)))</f>
        <v/>
      </c>
      <c r="AZ310" s="72" t="str">
        <f>IF(ISBLANK(AT310), "", -3 + (AT310 -VLOOKUP(AX310,Anthro_Calc!C:P,4,FALSE)) / (VLOOKUP(AX310,Anthro_Calc!C:P,5,FALSE) - VLOOKUP(AX310,Anthro_Calc!C:P,4,FALSE)))</f>
        <v/>
      </c>
      <c r="BA310" s="72" t="str">
        <f>IF(ISBLANK(AT310), "", 3 + (AT310 -VLOOKUP(AX310,Anthro_Calc!C:P,10,FALSE)) / (VLOOKUP(AX310,Anthro_Calc!C:P,10,FALSE) - VLOOKUP(AX310,Anthro_Calc!C:P,9,FALSE)))</f>
        <v/>
      </c>
      <c r="BB310" s="120" t="str">
        <f t="shared" si="229"/>
        <v/>
      </c>
      <c r="BC310" s="117" t="str">
        <f t="shared" si="230"/>
        <v/>
      </c>
      <c r="BD310" s="104" t="str">
        <f t="shared" si="203"/>
        <v/>
      </c>
      <c r="BE310" s="76" t="str">
        <f t="shared" si="204"/>
        <v/>
      </c>
      <c r="BF310" s="73" t="str">
        <f t="shared" si="231"/>
        <v/>
      </c>
      <c r="BG310" s="73" t="str">
        <f t="shared" si="205"/>
        <v/>
      </c>
      <c r="BH310" s="77"/>
      <c r="BI310" s="133"/>
      <c r="BJ310" s="71"/>
      <c r="BK310" s="74"/>
      <c r="BL310" s="78"/>
      <c r="BM310" s="75" t="str">
        <f t="shared" si="206"/>
        <v/>
      </c>
      <c r="BN310" s="72">
        <f t="shared" si="232"/>
        <v>0</v>
      </c>
      <c r="BO310" s="72">
        <f t="shared" si="249"/>
        <v>0</v>
      </c>
      <c r="BP310" s="72" t="str">
        <f t="shared" si="233"/>
        <v>0</v>
      </c>
      <c r="BQ310" s="72" t="str">
        <f>IF(ISBLANK(BL310), "", (POWER(BL310/VLOOKUP(BP310,Anthro_Calc!C:P,13,FALSE),VLOOKUP(BP310,Anthro_Calc!C:P,12,FALSE))-1) / (VLOOKUP(BP310,Anthro_Calc!C:P,14,FALSE)*VLOOKUP(BP310,Anthro_Calc!C:P,12,FALSE)))</f>
        <v/>
      </c>
      <c r="BR310" s="72" t="str">
        <f>IF(ISBLANK(BL310), "", -3 + (BL310 -VLOOKUP(BP310,Anthro_Calc!C:P,4,FALSE)) / (VLOOKUP(BP310,Anthro_Calc!C:P,5,FALSE) - VLOOKUP(BP310,Anthro_Calc!C:P,4,FALSE)))</f>
        <v/>
      </c>
      <c r="BS310" s="72" t="str">
        <f>IF(ISBLANK(BL310), "", 3 + (BL310 -VLOOKUP(BP310,Anthro_Calc!C:P,10,FALSE)) / (VLOOKUP(BP310,Anthro_Calc!C:P,10,FALSE) - VLOOKUP(BP310,Anthro_Calc!C:P,9,FALSE)))</f>
        <v/>
      </c>
      <c r="BT310" s="120" t="str">
        <f t="shared" si="234"/>
        <v/>
      </c>
      <c r="BU310" s="117" t="str">
        <f t="shared" si="235"/>
        <v/>
      </c>
      <c r="BV310" s="104" t="str">
        <f t="shared" si="236"/>
        <v/>
      </c>
      <c r="BW310" s="73" t="str">
        <f t="shared" si="207"/>
        <v/>
      </c>
      <c r="BX310" s="77"/>
      <c r="BY310" s="73" t="str">
        <f>IF(ISBLANK(BL310), "", VLOOKUP(Z310&amp;" "&amp;BV310&amp;" "&amp;BW310,Graduation_Criteria!$D$2:$E$34,2,FALSE))</f>
        <v/>
      </c>
      <c r="BZ310" s="73" t="str">
        <f t="shared" si="208"/>
        <v/>
      </c>
      <c r="CA310" s="71"/>
      <c r="CB310" s="74"/>
      <c r="CC310" s="74"/>
      <c r="CD310" s="115" t="str">
        <f t="shared" si="209"/>
        <v/>
      </c>
      <c r="CE310" s="79">
        <f t="shared" si="237"/>
        <v>0</v>
      </c>
      <c r="CF310" s="79">
        <f t="shared" si="238"/>
        <v>0</v>
      </c>
      <c r="CG310" s="79" t="str">
        <f t="shared" si="239"/>
        <v>0</v>
      </c>
      <c r="CH310" s="79" t="str">
        <f>IF(ISBLANK(CC310), "", (POWER(CC310/VLOOKUP(CG310,Anthro_Calc!C:P,13,FALSE),VLOOKUP(CG310,Anthro_Calc!C:P,12,FALSE))-1) / (VLOOKUP(CG310,Anthro_Calc!C:P,14,FALSE)*VLOOKUP(CG310,Anthro_Calc!C:P,12,FALSE)))</f>
        <v/>
      </c>
      <c r="CI310" s="79" t="str">
        <f>IF(ISBLANK(CC310), "", -3 + (CC310 -VLOOKUP(CG310,Anthro_Calc!C:P,4,FALSE)) / (VLOOKUP(CG310,Anthro_Calc!C:P,5,FALSE) - VLOOKUP(CG310,Anthro_Calc!C:P,4,FALSE)))</f>
        <v/>
      </c>
      <c r="CJ310" s="79" t="str">
        <f>IF(ISBLANK(CC310), "", 3 + (CC310 -VLOOKUP(CG310,Anthro_Calc!C:P,10,FALSE)) / (VLOOKUP(CG310,Anthro_Calc!C:P,10,FALSE) - VLOOKUP(CG310,Anthro_Calc!C:P,9,FALSE)))</f>
        <v/>
      </c>
      <c r="CK310" s="129" t="str">
        <f t="shared" si="240"/>
        <v/>
      </c>
      <c r="CL310" s="117" t="str">
        <f t="shared" si="241"/>
        <v/>
      </c>
      <c r="CM310" s="104" t="str">
        <f t="shared" si="242"/>
        <v/>
      </c>
      <c r="CN310" s="77"/>
      <c r="CO310" s="71"/>
      <c r="CP310" s="74"/>
      <c r="CQ310" s="74"/>
      <c r="CR310" s="118" t="str">
        <f t="shared" si="210"/>
        <v/>
      </c>
      <c r="CS310" s="119">
        <f t="shared" si="243"/>
        <v>0</v>
      </c>
      <c r="CT310" s="119">
        <f t="shared" si="244"/>
        <v>0</v>
      </c>
      <c r="CU310" s="119" t="str">
        <f t="shared" si="245"/>
        <v>0</v>
      </c>
      <c r="CV310" s="119" t="str">
        <f>IF(ISBLANK(CQ310), "", (POWER(CQ310/VLOOKUP(CU310,Anthro_Calc!C:P,13,FALSE),VLOOKUP(CU310,Anthro_Calc!C:P,12,FALSE))-1) / (VLOOKUP(CU310,Anthro_Calc!C:P,14,FALSE)*VLOOKUP(CU310,Anthro_Calc!C:P,12,FALSE)))</f>
        <v/>
      </c>
      <c r="CW310" s="119" t="str">
        <f>IF(ISBLANK(CQ310), "", -3 + (CQ310 -VLOOKUP(CU310,Anthro_Calc!C:P,4,FALSE)) / (VLOOKUP(CU310,Anthro_Calc!C:P,5,FALSE) - VLOOKUP(CU310,Anthro_Calc!C:P,4,FALSE)))</f>
        <v/>
      </c>
      <c r="CX310" s="119" t="str">
        <f>IF(ISBLANK(CQ310), "", 3 + (CQ310 -VLOOKUP(CU310,Anthro_Calc!C:P,10,FALSE)) / (VLOOKUP(CU310,Anthro_Calc!C:P,10,FALSE) - VLOOKUP(CU310,Anthro_Calc!C:P,9,FALSE)))</f>
        <v/>
      </c>
      <c r="CY310" s="128" t="str">
        <f t="shared" si="246"/>
        <v/>
      </c>
      <c r="CZ310" s="117" t="str">
        <f t="shared" si="247"/>
        <v/>
      </c>
      <c r="DA310" s="104" t="str">
        <f t="shared" si="248"/>
        <v/>
      </c>
      <c r="DB310" s="135"/>
    </row>
    <row r="311" spans="1:106" s="80" customFormat="1" ht="15" customHeight="1">
      <c r="A311" s="134">
        <f t="shared" si="200"/>
        <v>307</v>
      </c>
      <c r="B311" s="66"/>
      <c r="C311" s="66"/>
      <c r="D311" s="66"/>
      <c r="E311" s="66"/>
      <c r="F311" s="66"/>
      <c r="G311" s="66"/>
      <c r="H311" s="66"/>
      <c r="I311" s="66"/>
      <c r="J311" s="66"/>
      <c r="K311" s="66"/>
      <c r="L311" s="66"/>
      <c r="M311" s="71"/>
      <c r="N311" s="69" t="str">
        <f t="shared" ca="1" si="211"/>
        <v/>
      </c>
      <c r="O311" s="70"/>
      <c r="P311" s="70"/>
      <c r="Q311" s="71"/>
      <c r="R311" s="82"/>
      <c r="S311" s="72" t="str">
        <f t="shared" si="212"/>
        <v/>
      </c>
      <c r="T311" s="72" t="str">
        <f t="shared" si="213"/>
        <v/>
      </c>
      <c r="U311" s="72" t="str">
        <f t="shared" si="214"/>
        <v/>
      </c>
      <c r="V311" s="72" t="str">
        <f>IF(ISBLANK(R311), "", (POWER(R311/VLOOKUP(U311,Anthro_Calc!C:P,13,FALSE),VLOOKUP(U311,Anthro_Calc!C:P,12,FALSE))-1) / (VLOOKUP(U311,Anthro_Calc!C:P,14,FALSE)*VLOOKUP(U311,Anthro_Calc!C:P,12,FALSE)))</f>
        <v/>
      </c>
      <c r="W311" s="72" t="str">
        <f>IF(ISBLANK(R311), "", -3 + (R311 -VLOOKUP(U311,Anthro_Calc!C:P,4,FALSE)) / (VLOOKUP(U311,Anthro_Calc!C:P,5,FALSE) - VLOOKUP(U311,Anthro_Calc!C:P,4,FALSE)))</f>
        <v/>
      </c>
      <c r="X311" s="72" t="str">
        <f>IF(ISBLANK(R311), "", 3 + (R311 -VLOOKUP(U311,Anthro_Calc!C:P,10,FALSE)) / (VLOOKUP(U311,Anthro_Calc!C:P,10,FALSE) - VLOOKUP(U311,Anthro_Calc!C:P,9,FALSE)))</f>
        <v/>
      </c>
      <c r="Y311" s="120" t="str">
        <f t="shared" si="215"/>
        <v/>
      </c>
      <c r="Z311" s="117" t="str">
        <f t="shared" si="216"/>
        <v/>
      </c>
      <c r="AA311" s="104" t="str">
        <f t="shared" si="217"/>
        <v/>
      </c>
      <c r="AB311" s="71"/>
      <c r="AC311" s="74"/>
      <c r="AD311" s="78"/>
      <c r="AE311" s="75" t="str">
        <f t="shared" si="218"/>
        <v/>
      </c>
      <c r="AF311" s="72">
        <f t="shared" si="219"/>
        <v>0</v>
      </c>
      <c r="AG311" s="72">
        <f t="shared" si="220"/>
        <v>0</v>
      </c>
      <c r="AH311" s="72" t="str">
        <f t="shared" si="221"/>
        <v>0</v>
      </c>
      <c r="AI311" s="72" t="str">
        <f>IF(ISBLANK(AD311), "", (POWER(AD311/VLOOKUP(AH311,Anthro_Calc!C:P,13,FALSE),VLOOKUP(AH311,Anthro_Calc!C:P,12,FALSE))-1) / (VLOOKUP(AH311,Anthro_Calc!C:P,14,FALSE)*VLOOKUP(AH311,Anthro_Calc!C:P,12,FALSE)))</f>
        <v/>
      </c>
      <c r="AJ311" s="72" t="str">
        <f>IF(ISBLANK(AD311), "", -3 + (AD311 -VLOOKUP(AH311,Anthro_Calc!C:P,4,FALSE)) / (VLOOKUP(AH311,Anthro_Calc!C:P,5,FALSE) - VLOOKUP(AH311,Anthro_Calc!C:P,4,FALSE)))</f>
        <v/>
      </c>
      <c r="AK311" s="72" t="str">
        <f>IF(ISBLANK(AD311), "", 3 + (AD311 -VLOOKUP(AH311,Anthro_Calc!C:P,10,FALSE)) / (VLOOKUP(AH311,Anthro_Calc!C:P,10,FALSE) - VLOOKUP(AH311,Anthro_Calc!C:P,9,FALSE)))</f>
        <v/>
      </c>
      <c r="AL311" s="120" t="str">
        <f t="shared" si="222"/>
        <v/>
      </c>
      <c r="AM311" s="117" t="str">
        <f t="shared" si="223"/>
        <v/>
      </c>
      <c r="AN311" s="104" t="str">
        <f t="shared" si="224"/>
        <v/>
      </c>
      <c r="AO311" s="76" t="str">
        <f t="shared" si="201"/>
        <v/>
      </c>
      <c r="AP311" s="77"/>
      <c r="AQ311" s="77" t="str">
        <f t="shared" si="225"/>
        <v/>
      </c>
      <c r="AR311" s="71"/>
      <c r="AS311" s="74"/>
      <c r="AT311" s="82"/>
      <c r="AU311" s="75" t="str">
        <f t="shared" si="202"/>
        <v/>
      </c>
      <c r="AV311" s="72">
        <f t="shared" si="226"/>
        <v>0</v>
      </c>
      <c r="AW311" s="72">
        <f t="shared" si="227"/>
        <v>0</v>
      </c>
      <c r="AX311" s="72" t="str">
        <f t="shared" si="228"/>
        <v>0</v>
      </c>
      <c r="AY311" s="72" t="str">
        <f>IF(ISBLANK(AT311), "", (POWER(AT311/VLOOKUP(AX311,Anthro_Calc!C:P,13,FALSE),VLOOKUP(AX311,Anthro_Calc!C:P,12,FALSE))-1) / (VLOOKUP(AX311,Anthro_Calc!C:P,14,FALSE)*VLOOKUP(AX311,Anthro_Calc!C:P,12,FALSE)))</f>
        <v/>
      </c>
      <c r="AZ311" s="72" t="str">
        <f>IF(ISBLANK(AT311), "", -3 + (AT311 -VLOOKUP(AX311,Anthro_Calc!C:P,4,FALSE)) / (VLOOKUP(AX311,Anthro_Calc!C:P,5,FALSE) - VLOOKUP(AX311,Anthro_Calc!C:P,4,FALSE)))</f>
        <v/>
      </c>
      <c r="BA311" s="72" t="str">
        <f>IF(ISBLANK(AT311), "", 3 + (AT311 -VLOOKUP(AX311,Anthro_Calc!C:P,10,FALSE)) / (VLOOKUP(AX311,Anthro_Calc!C:P,10,FALSE) - VLOOKUP(AX311,Anthro_Calc!C:P,9,FALSE)))</f>
        <v/>
      </c>
      <c r="BB311" s="120" t="str">
        <f t="shared" si="229"/>
        <v/>
      </c>
      <c r="BC311" s="117" t="str">
        <f t="shared" si="230"/>
        <v/>
      </c>
      <c r="BD311" s="104" t="str">
        <f t="shared" si="203"/>
        <v/>
      </c>
      <c r="BE311" s="76" t="str">
        <f t="shared" si="204"/>
        <v/>
      </c>
      <c r="BF311" s="73" t="str">
        <f t="shared" si="231"/>
        <v/>
      </c>
      <c r="BG311" s="73" t="str">
        <f t="shared" si="205"/>
        <v/>
      </c>
      <c r="BH311" s="77"/>
      <c r="BI311" s="133"/>
      <c r="BJ311" s="71"/>
      <c r="BK311" s="74"/>
      <c r="BL311" s="78"/>
      <c r="BM311" s="75" t="str">
        <f t="shared" si="206"/>
        <v/>
      </c>
      <c r="BN311" s="72">
        <f t="shared" si="232"/>
        <v>0</v>
      </c>
      <c r="BO311" s="72">
        <f t="shared" si="249"/>
        <v>0</v>
      </c>
      <c r="BP311" s="72" t="str">
        <f t="shared" si="233"/>
        <v>0</v>
      </c>
      <c r="BQ311" s="72" t="str">
        <f>IF(ISBLANK(BL311), "", (POWER(BL311/VLOOKUP(BP311,Anthro_Calc!C:P,13,FALSE),VLOOKUP(BP311,Anthro_Calc!C:P,12,FALSE))-1) / (VLOOKUP(BP311,Anthro_Calc!C:P,14,FALSE)*VLOOKUP(BP311,Anthro_Calc!C:P,12,FALSE)))</f>
        <v/>
      </c>
      <c r="BR311" s="72" t="str">
        <f>IF(ISBLANK(BL311), "", -3 + (BL311 -VLOOKUP(BP311,Anthro_Calc!C:P,4,FALSE)) / (VLOOKUP(BP311,Anthro_Calc!C:P,5,FALSE) - VLOOKUP(BP311,Anthro_Calc!C:P,4,FALSE)))</f>
        <v/>
      </c>
      <c r="BS311" s="72" t="str">
        <f>IF(ISBLANK(BL311), "", 3 + (BL311 -VLOOKUP(BP311,Anthro_Calc!C:P,10,FALSE)) / (VLOOKUP(BP311,Anthro_Calc!C:P,10,FALSE) - VLOOKUP(BP311,Anthro_Calc!C:P,9,FALSE)))</f>
        <v/>
      </c>
      <c r="BT311" s="120" t="str">
        <f t="shared" si="234"/>
        <v/>
      </c>
      <c r="BU311" s="117" t="str">
        <f t="shared" si="235"/>
        <v/>
      </c>
      <c r="BV311" s="104" t="str">
        <f t="shared" si="236"/>
        <v/>
      </c>
      <c r="BW311" s="73" t="str">
        <f t="shared" si="207"/>
        <v/>
      </c>
      <c r="BX311" s="77"/>
      <c r="BY311" s="73" t="str">
        <f>IF(ISBLANK(BL311), "", VLOOKUP(Z311&amp;" "&amp;BV311&amp;" "&amp;BW311,Graduation_Criteria!$D$2:$E$34,2,FALSE))</f>
        <v/>
      </c>
      <c r="BZ311" s="73" t="str">
        <f t="shared" si="208"/>
        <v/>
      </c>
      <c r="CA311" s="71"/>
      <c r="CB311" s="74"/>
      <c r="CC311" s="74"/>
      <c r="CD311" s="115" t="str">
        <f t="shared" si="209"/>
        <v/>
      </c>
      <c r="CE311" s="79">
        <f t="shared" si="237"/>
        <v>0</v>
      </c>
      <c r="CF311" s="79">
        <f t="shared" si="238"/>
        <v>0</v>
      </c>
      <c r="CG311" s="79" t="str">
        <f t="shared" si="239"/>
        <v>0</v>
      </c>
      <c r="CH311" s="79" t="str">
        <f>IF(ISBLANK(CC311), "", (POWER(CC311/VLOOKUP(CG311,Anthro_Calc!C:P,13,FALSE),VLOOKUP(CG311,Anthro_Calc!C:P,12,FALSE))-1) / (VLOOKUP(CG311,Anthro_Calc!C:P,14,FALSE)*VLOOKUP(CG311,Anthro_Calc!C:P,12,FALSE)))</f>
        <v/>
      </c>
      <c r="CI311" s="79" t="str">
        <f>IF(ISBLANK(CC311), "", -3 + (CC311 -VLOOKUP(CG311,Anthro_Calc!C:P,4,FALSE)) / (VLOOKUP(CG311,Anthro_Calc!C:P,5,FALSE) - VLOOKUP(CG311,Anthro_Calc!C:P,4,FALSE)))</f>
        <v/>
      </c>
      <c r="CJ311" s="79" t="str">
        <f>IF(ISBLANK(CC311), "", 3 + (CC311 -VLOOKUP(CG311,Anthro_Calc!C:P,10,FALSE)) / (VLOOKUP(CG311,Anthro_Calc!C:P,10,FALSE) - VLOOKUP(CG311,Anthro_Calc!C:P,9,FALSE)))</f>
        <v/>
      </c>
      <c r="CK311" s="129" t="str">
        <f t="shared" si="240"/>
        <v/>
      </c>
      <c r="CL311" s="117" t="str">
        <f t="shared" si="241"/>
        <v/>
      </c>
      <c r="CM311" s="104" t="str">
        <f t="shared" si="242"/>
        <v/>
      </c>
      <c r="CN311" s="77"/>
      <c r="CO311" s="71"/>
      <c r="CP311" s="74"/>
      <c r="CQ311" s="74"/>
      <c r="CR311" s="118" t="str">
        <f t="shared" si="210"/>
        <v/>
      </c>
      <c r="CS311" s="119">
        <f t="shared" si="243"/>
        <v>0</v>
      </c>
      <c r="CT311" s="119">
        <f t="shared" si="244"/>
        <v>0</v>
      </c>
      <c r="CU311" s="119" t="str">
        <f t="shared" si="245"/>
        <v>0</v>
      </c>
      <c r="CV311" s="119" t="str">
        <f>IF(ISBLANK(CQ311), "", (POWER(CQ311/VLOOKUP(CU311,Anthro_Calc!C:P,13,FALSE),VLOOKUP(CU311,Anthro_Calc!C:P,12,FALSE))-1) / (VLOOKUP(CU311,Anthro_Calc!C:P,14,FALSE)*VLOOKUP(CU311,Anthro_Calc!C:P,12,FALSE)))</f>
        <v/>
      </c>
      <c r="CW311" s="119" t="str">
        <f>IF(ISBLANK(CQ311), "", -3 + (CQ311 -VLOOKUP(CU311,Anthro_Calc!C:P,4,FALSE)) / (VLOOKUP(CU311,Anthro_Calc!C:P,5,FALSE) - VLOOKUP(CU311,Anthro_Calc!C:P,4,FALSE)))</f>
        <v/>
      </c>
      <c r="CX311" s="119" t="str">
        <f>IF(ISBLANK(CQ311), "", 3 + (CQ311 -VLOOKUP(CU311,Anthro_Calc!C:P,10,FALSE)) / (VLOOKUP(CU311,Anthro_Calc!C:P,10,FALSE) - VLOOKUP(CU311,Anthro_Calc!C:P,9,FALSE)))</f>
        <v/>
      </c>
      <c r="CY311" s="128" t="str">
        <f t="shared" si="246"/>
        <v/>
      </c>
      <c r="CZ311" s="117" t="str">
        <f t="shared" si="247"/>
        <v/>
      </c>
      <c r="DA311" s="104" t="str">
        <f t="shared" si="248"/>
        <v/>
      </c>
      <c r="DB311" s="135"/>
    </row>
    <row r="312" spans="1:106" s="80" customFormat="1" ht="15" customHeight="1">
      <c r="A312" s="134">
        <f t="shared" si="200"/>
        <v>308</v>
      </c>
      <c r="B312" s="66"/>
      <c r="C312" s="66"/>
      <c r="D312" s="66"/>
      <c r="E312" s="66"/>
      <c r="F312" s="66"/>
      <c r="G312" s="66"/>
      <c r="H312" s="66"/>
      <c r="I312" s="66"/>
      <c r="J312" s="66"/>
      <c r="K312" s="66"/>
      <c r="L312" s="66"/>
      <c r="M312" s="71"/>
      <c r="N312" s="69" t="str">
        <f t="shared" ca="1" si="211"/>
        <v/>
      </c>
      <c r="O312" s="70"/>
      <c r="P312" s="70"/>
      <c r="Q312" s="71"/>
      <c r="R312" s="82"/>
      <c r="S312" s="72" t="str">
        <f t="shared" si="212"/>
        <v/>
      </c>
      <c r="T312" s="72" t="str">
        <f t="shared" si="213"/>
        <v/>
      </c>
      <c r="U312" s="72" t="str">
        <f t="shared" si="214"/>
        <v/>
      </c>
      <c r="V312" s="72" t="str">
        <f>IF(ISBLANK(R312), "", (POWER(R312/VLOOKUP(U312,Anthro_Calc!C:P,13,FALSE),VLOOKUP(U312,Anthro_Calc!C:P,12,FALSE))-1) / (VLOOKUP(U312,Anthro_Calc!C:P,14,FALSE)*VLOOKUP(U312,Anthro_Calc!C:P,12,FALSE)))</f>
        <v/>
      </c>
      <c r="W312" s="72" t="str">
        <f>IF(ISBLANK(R312), "", -3 + (R312 -VLOOKUP(U312,Anthro_Calc!C:P,4,FALSE)) / (VLOOKUP(U312,Anthro_Calc!C:P,5,FALSE) - VLOOKUP(U312,Anthro_Calc!C:P,4,FALSE)))</f>
        <v/>
      </c>
      <c r="X312" s="72" t="str">
        <f>IF(ISBLANK(R312), "", 3 + (R312 -VLOOKUP(U312,Anthro_Calc!C:P,10,FALSE)) / (VLOOKUP(U312,Anthro_Calc!C:P,10,FALSE) - VLOOKUP(U312,Anthro_Calc!C:P,9,FALSE)))</f>
        <v/>
      </c>
      <c r="Y312" s="120" t="str">
        <f t="shared" si="215"/>
        <v/>
      </c>
      <c r="Z312" s="117" t="str">
        <f t="shared" si="216"/>
        <v/>
      </c>
      <c r="AA312" s="104" t="str">
        <f t="shared" si="217"/>
        <v/>
      </c>
      <c r="AB312" s="71"/>
      <c r="AC312" s="74"/>
      <c r="AD312" s="78"/>
      <c r="AE312" s="75" t="str">
        <f t="shared" si="218"/>
        <v/>
      </c>
      <c r="AF312" s="72">
        <f t="shared" si="219"/>
        <v>0</v>
      </c>
      <c r="AG312" s="72">
        <f t="shared" si="220"/>
        <v>0</v>
      </c>
      <c r="AH312" s="72" t="str">
        <f t="shared" si="221"/>
        <v>0</v>
      </c>
      <c r="AI312" s="72" t="str">
        <f>IF(ISBLANK(AD312), "", (POWER(AD312/VLOOKUP(AH312,Anthro_Calc!C:P,13,FALSE),VLOOKUP(AH312,Anthro_Calc!C:P,12,FALSE))-1) / (VLOOKUP(AH312,Anthro_Calc!C:P,14,FALSE)*VLOOKUP(AH312,Anthro_Calc!C:P,12,FALSE)))</f>
        <v/>
      </c>
      <c r="AJ312" s="72" t="str">
        <f>IF(ISBLANK(AD312), "", -3 + (AD312 -VLOOKUP(AH312,Anthro_Calc!C:P,4,FALSE)) / (VLOOKUP(AH312,Anthro_Calc!C:P,5,FALSE) - VLOOKUP(AH312,Anthro_Calc!C:P,4,FALSE)))</f>
        <v/>
      </c>
      <c r="AK312" s="72" t="str">
        <f>IF(ISBLANK(AD312), "", 3 + (AD312 -VLOOKUP(AH312,Anthro_Calc!C:P,10,FALSE)) / (VLOOKUP(AH312,Anthro_Calc!C:P,10,FALSE) - VLOOKUP(AH312,Anthro_Calc!C:P,9,FALSE)))</f>
        <v/>
      </c>
      <c r="AL312" s="120" t="str">
        <f t="shared" si="222"/>
        <v/>
      </c>
      <c r="AM312" s="117" t="str">
        <f t="shared" si="223"/>
        <v/>
      </c>
      <c r="AN312" s="104" t="str">
        <f t="shared" si="224"/>
        <v/>
      </c>
      <c r="AO312" s="76" t="str">
        <f t="shared" si="201"/>
        <v/>
      </c>
      <c r="AP312" s="77"/>
      <c r="AQ312" s="77" t="str">
        <f t="shared" si="225"/>
        <v/>
      </c>
      <c r="AR312" s="71"/>
      <c r="AS312" s="74"/>
      <c r="AT312" s="82"/>
      <c r="AU312" s="75" t="str">
        <f t="shared" si="202"/>
        <v/>
      </c>
      <c r="AV312" s="72">
        <f t="shared" si="226"/>
        <v>0</v>
      </c>
      <c r="AW312" s="72">
        <f t="shared" si="227"/>
        <v>0</v>
      </c>
      <c r="AX312" s="72" t="str">
        <f t="shared" si="228"/>
        <v>0</v>
      </c>
      <c r="AY312" s="72" t="str">
        <f>IF(ISBLANK(AT312), "", (POWER(AT312/VLOOKUP(AX312,Anthro_Calc!C:P,13,FALSE),VLOOKUP(AX312,Anthro_Calc!C:P,12,FALSE))-1) / (VLOOKUP(AX312,Anthro_Calc!C:P,14,FALSE)*VLOOKUP(AX312,Anthro_Calc!C:P,12,FALSE)))</f>
        <v/>
      </c>
      <c r="AZ312" s="72" t="str">
        <f>IF(ISBLANK(AT312), "", -3 + (AT312 -VLOOKUP(AX312,Anthro_Calc!C:P,4,FALSE)) / (VLOOKUP(AX312,Anthro_Calc!C:P,5,FALSE) - VLOOKUP(AX312,Anthro_Calc!C:P,4,FALSE)))</f>
        <v/>
      </c>
      <c r="BA312" s="72" t="str">
        <f>IF(ISBLANK(AT312), "", 3 + (AT312 -VLOOKUP(AX312,Anthro_Calc!C:P,10,FALSE)) / (VLOOKUP(AX312,Anthro_Calc!C:P,10,FALSE) - VLOOKUP(AX312,Anthro_Calc!C:P,9,FALSE)))</f>
        <v/>
      </c>
      <c r="BB312" s="120" t="str">
        <f t="shared" si="229"/>
        <v/>
      </c>
      <c r="BC312" s="117" t="str">
        <f t="shared" si="230"/>
        <v/>
      </c>
      <c r="BD312" s="104" t="str">
        <f t="shared" si="203"/>
        <v/>
      </c>
      <c r="BE312" s="76" t="str">
        <f t="shared" si="204"/>
        <v/>
      </c>
      <c r="BF312" s="73" t="str">
        <f t="shared" si="231"/>
        <v/>
      </c>
      <c r="BG312" s="73" t="str">
        <f t="shared" si="205"/>
        <v/>
      </c>
      <c r="BH312" s="77"/>
      <c r="BI312" s="133"/>
      <c r="BJ312" s="71"/>
      <c r="BK312" s="74"/>
      <c r="BL312" s="78"/>
      <c r="BM312" s="75" t="str">
        <f t="shared" si="206"/>
        <v/>
      </c>
      <c r="BN312" s="72">
        <f t="shared" si="232"/>
        <v>0</v>
      </c>
      <c r="BO312" s="72">
        <f t="shared" si="249"/>
        <v>0</v>
      </c>
      <c r="BP312" s="72" t="str">
        <f t="shared" si="233"/>
        <v>0</v>
      </c>
      <c r="BQ312" s="72" t="str">
        <f>IF(ISBLANK(BL312), "", (POWER(BL312/VLOOKUP(BP312,Anthro_Calc!C:P,13,FALSE),VLOOKUP(BP312,Anthro_Calc!C:P,12,FALSE))-1) / (VLOOKUP(BP312,Anthro_Calc!C:P,14,FALSE)*VLOOKUP(BP312,Anthro_Calc!C:P,12,FALSE)))</f>
        <v/>
      </c>
      <c r="BR312" s="72" t="str">
        <f>IF(ISBLANK(BL312), "", -3 + (BL312 -VLOOKUP(BP312,Anthro_Calc!C:P,4,FALSE)) / (VLOOKUP(BP312,Anthro_Calc!C:P,5,FALSE) - VLOOKUP(BP312,Anthro_Calc!C:P,4,FALSE)))</f>
        <v/>
      </c>
      <c r="BS312" s="72" t="str">
        <f>IF(ISBLANK(BL312), "", 3 + (BL312 -VLOOKUP(BP312,Anthro_Calc!C:P,10,FALSE)) / (VLOOKUP(BP312,Anthro_Calc!C:P,10,FALSE) - VLOOKUP(BP312,Anthro_Calc!C:P,9,FALSE)))</f>
        <v/>
      </c>
      <c r="BT312" s="120" t="str">
        <f t="shared" si="234"/>
        <v/>
      </c>
      <c r="BU312" s="117" t="str">
        <f t="shared" si="235"/>
        <v/>
      </c>
      <c r="BV312" s="104" t="str">
        <f t="shared" si="236"/>
        <v/>
      </c>
      <c r="BW312" s="73" t="str">
        <f t="shared" si="207"/>
        <v/>
      </c>
      <c r="BX312" s="77"/>
      <c r="BY312" s="73" t="str">
        <f>IF(ISBLANK(BL312), "", VLOOKUP(Z312&amp;" "&amp;BV312&amp;" "&amp;BW312,Graduation_Criteria!$D$2:$E$34,2,FALSE))</f>
        <v/>
      </c>
      <c r="BZ312" s="73" t="str">
        <f t="shared" si="208"/>
        <v/>
      </c>
      <c r="CA312" s="71"/>
      <c r="CB312" s="74"/>
      <c r="CC312" s="74"/>
      <c r="CD312" s="115" t="str">
        <f t="shared" si="209"/>
        <v/>
      </c>
      <c r="CE312" s="79">
        <f t="shared" si="237"/>
        <v>0</v>
      </c>
      <c r="CF312" s="79">
        <f t="shared" si="238"/>
        <v>0</v>
      </c>
      <c r="CG312" s="79" t="str">
        <f t="shared" si="239"/>
        <v>0</v>
      </c>
      <c r="CH312" s="79" t="str">
        <f>IF(ISBLANK(CC312), "", (POWER(CC312/VLOOKUP(CG312,Anthro_Calc!C:P,13,FALSE),VLOOKUP(CG312,Anthro_Calc!C:P,12,FALSE))-1) / (VLOOKUP(CG312,Anthro_Calc!C:P,14,FALSE)*VLOOKUP(CG312,Anthro_Calc!C:P,12,FALSE)))</f>
        <v/>
      </c>
      <c r="CI312" s="79" t="str">
        <f>IF(ISBLANK(CC312), "", -3 + (CC312 -VLOOKUP(CG312,Anthro_Calc!C:P,4,FALSE)) / (VLOOKUP(CG312,Anthro_Calc!C:P,5,FALSE) - VLOOKUP(CG312,Anthro_Calc!C:P,4,FALSE)))</f>
        <v/>
      </c>
      <c r="CJ312" s="79" t="str">
        <f>IF(ISBLANK(CC312), "", 3 + (CC312 -VLOOKUP(CG312,Anthro_Calc!C:P,10,FALSE)) / (VLOOKUP(CG312,Anthro_Calc!C:P,10,FALSE) - VLOOKUP(CG312,Anthro_Calc!C:P,9,FALSE)))</f>
        <v/>
      </c>
      <c r="CK312" s="129" t="str">
        <f t="shared" si="240"/>
        <v/>
      </c>
      <c r="CL312" s="117" t="str">
        <f t="shared" si="241"/>
        <v/>
      </c>
      <c r="CM312" s="104" t="str">
        <f t="shared" si="242"/>
        <v/>
      </c>
      <c r="CN312" s="77"/>
      <c r="CO312" s="71"/>
      <c r="CP312" s="74"/>
      <c r="CQ312" s="74"/>
      <c r="CR312" s="118" t="str">
        <f t="shared" si="210"/>
        <v/>
      </c>
      <c r="CS312" s="119">
        <f t="shared" si="243"/>
        <v>0</v>
      </c>
      <c r="CT312" s="119">
        <f t="shared" si="244"/>
        <v>0</v>
      </c>
      <c r="CU312" s="119" t="str">
        <f t="shared" si="245"/>
        <v>0</v>
      </c>
      <c r="CV312" s="119" t="str">
        <f>IF(ISBLANK(CQ312), "", (POWER(CQ312/VLOOKUP(CU312,Anthro_Calc!C:P,13,FALSE),VLOOKUP(CU312,Anthro_Calc!C:P,12,FALSE))-1) / (VLOOKUP(CU312,Anthro_Calc!C:P,14,FALSE)*VLOOKUP(CU312,Anthro_Calc!C:P,12,FALSE)))</f>
        <v/>
      </c>
      <c r="CW312" s="119" t="str">
        <f>IF(ISBLANK(CQ312), "", -3 + (CQ312 -VLOOKUP(CU312,Anthro_Calc!C:P,4,FALSE)) / (VLOOKUP(CU312,Anthro_Calc!C:P,5,FALSE) - VLOOKUP(CU312,Anthro_Calc!C:P,4,FALSE)))</f>
        <v/>
      </c>
      <c r="CX312" s="119" t="str">
        <f>IF(ISBLANK(CQ312), "", 3 + (CQ312 -VLOOKUP(CU312,Anthro_Calc!C:P,10,FALSE)) / (VLOOKUP(CU312,Anthro_Calc!C:P,10,FALSE) - VLOOKUP(CU312,Anthro_Calc!C:P,9,FALSE)))</f>
        <v/>
      </c>
      <c r="CY312" s="128" t="str">
        <f t="shared" si="246"/>
        <v/>
      </c>
      <c r="CZ312" s="117" t="str">
        <f t="shared" si="247"/>
        <v/>
      </c>
      <c r="DA312" s="104" t="str">
        <f t="shared" si="248"/>
        <v/>
      </c>
      <c r="DB312" s="135"/>
    </row>
    <row r="313" spans="1:106" s="80" customFormat="1" ht="15" customHeight="1">
      <c r="A313" s="134">
        <f t="shared" si="200"/>
        <v>309</v>
      </c>
      <c r="B313" s="66"/>
      <c r="C313" s="66"/>
      <c r="D313" s="66"/>
      <c r="E313" s="66"/>
      <c r="F313" s="66"/>
      <c r="G313" s="66"/>
      <c r="H313" s="66"/>
      <c r="I313" s="66"/>
      <c r="J313" s="66"/>
      <c r="K313" s="66"/>
      <c r="L313" s="66"/>
      <c r="M313" s="71"/>
      <c r="N313" s="69" t="str">
        <f t="shared" ca="1" si="211"/>
        <v/>
      </c>
      <c r="O313" s="70"/>
      <c r="P313" s="70"/>
      <c r="Q313" s="71"/>
      <c r="R313" s="82"/>
      <c r="S313" s="72" t="str">
        <f t="shared" si="212"/>
        <v/>
      </c>
      <c r="T313" s="72" t="str">
        <f t="shared" si="213"/>
        <v/>
      </c>
      <c r="U313" s="72" t="str">
        <f t="shared" si="214"/>
        <v/>
      </c>
      <c r="V313" s="72" t="str">
        <f>IF(ISBLANK(R313), "", (POWER(R313/VLOOKUP(U313,Anthro_Calc!C:P,13,FALSE),VLOOKUP(U313,Anthro_Calc!C:P,12,FALSE))-1) / (VLOOKUP(U313,Anthro_Calc!C:P,14,FALSE)*VLOOKUP(U313,Anthro_Calc!C:P,12,FALSE)))</f>
        <v/>
      </c>
      <c r="W313" s="72" t="str">
        <f>IF(ISBLANK(R313), "", -3 + (R313 -VLOOKUP(U313,Anthro_Calc!C:P,4,FALSE)) / (VLOOKUP(U313,Anthro_Calc!C:P,5,FALSE) - VLOOKUP(U313,Anthro_Calc!C:P,4,FALSE)))</f>
        <v/>
      </c>
      <c r="X313" s="72" t="str">
        <f>IF(ISBLANK(R313), "", 3 + (R313 -VLOOKUP(U313,Anthro_Calc!C:P,10,FALSE)) / (VLOOKUP(U313,Anthro_Calc!C:P,10,FALSE) - VLOOKUP(U313,Anthro_Calc!C:P,9,FALSE)))</f>
        <v/>
      </c>
      <c r="Y313" s="120" t="str">
        <f t="shared" si="215"/>
        <v/>
      </c>
      <c r="Z313" s="117" t="str">
        <f t="shared" si="216"/>
        <v/>
      </c>
      <c r="AA313" s="104" t="str">
        <f t="shared" si="217"/>
        <v/>
      </c>
      <c r="AB313" s="71"/>
      <c r="AC313" s="74"/>
      <c r="AD313" s="78"/>
      <c r="AE313" s="75" t="str">
        <f t="shared" si="218"/>
        <v/>
      </c>
      <c r="AF313" s="72">
        <f t="shared" si="219"/>
        <v>0</v>
      </c>
      <c r="AG313" s="72">
        <f t="shared" si="220"/>
        <v>0</v>
      </c>
      <c r="AH313" s="72" t="str">
        <f t="shared" si="221"/>
        <v>0</v>
      </c>
      <c r="AI313" s="72" t="str">
        <f>IF(ISBLANK(AD313), "", (POWER(AD313/VLOOKUP(AH313,Anthro_Calc!C:P,13,FALSE),VLOOKUP(AH313,Anthro_Calc!C:P,12,FALSE))-1) / (VLOOKUP(AH313,Anthro_Calc!C:P,14,FALSE)*VLOOKUP(AH313,Anthro_Calc!C:P,12,FALSE)))</f>
        <v/>
      </c>
      <c r="AJ313" s="72" t="str">
        <f>IF(ISBLANK(AD313), "", -3 + (AD313 -VLOOKUP(AH313,Anthro_Calc!C:P,4,FALSE)) / (VLOOKUP(AH313,Anthro_Calc!C:P,5,FALSE) - VLOOKUP(AH313,Anthro_Calc!C:P,4,FALSE)))</f>
        <v/>
      </c>
      <c r="AK313" s="72" t="str">
        <f>IF(ISBLANK(AD313), "", 3 + (AD313 -VLOOKUP(AH313,Anthro_Calc!C:P,10,FALSE)) / (VLOOKUP(AH313,Anthro_Calc!C:P,10,FALSE) - VLOOKUP(AH313,Anthro_Calc!C:P,9,FALSE)))</f>
        <v/>
      </c>
      <c r="AL313" s="120" t="str">
        <f t="shared" si="222"/>
        <v/>
      </c>
      <c r="AM313" s="117" t="str">
        <f t="shared" si="223"/>
        <v/>
      </c>
      <c r="AN313" s="104" t="str">
        <f t="shared" si="224"/>
        <v/>
      </c>
      <c r="AO313" s="76" t="str">
        <f t="shared" si="201"/>
        <v/>
      </c>
      <c r="AP313" s="77"/>
      <c r="AQ313" s="77" t="str">
        <f t="shared" si="225"/>
        <v/>
      </c>
      <c r="AR313" s="71"/>
      <c r="AS313" s="74"/>
      <c r="AT313" s="82"/>
      <c r="AU313" s="75" t="str">
        <f t="shared" si="202"/>
        <v/>
      </c>
      <c r="AV313" s="72">
        <f t="shared" si="226"/>
        <v>0</v>
      </c>
      <c r="AW313" s="72">
        <f t="shared" si="227"/>
        <v>0</v>
      </c>
      <c r="AX313" s="72" t="str">
        <f t="shared" si="228"/>
        <v>0</v>
      </c>
      <c r="AY313" s="72" t="str">
        <f>IF(ISBLANK(AT313), "", (POWER(AT313/VLOOKUP(AX313,Anthro_Calc!C:P,13,FALSE),VLOOKUP(AX313,Anthro_Calc!C:P,12,FALSE))-1) / (VLOOKUP(AX313,Anthro_Calc!C:P,14,FALSE)*VLOOKUP(AX313,Anthro_Calc!C:P,12,FALSE)))</f>
        <v/>
      </c>
      <c r="AZ313" s="72" t="str">
        <f>IF(ISBLANK(AT313), "", -3 + (AT313 -VLOOKUP(AX313,Anthro_Calc!C:P,4,FALSE)) / (VLOOKUP(AX313,Anthro_Calc!C:P,5,FALSE) - VLOOKUP(AX313,Anthro_Calc!C:P,4,FALSE)))</f>
        <v/>
      </c>
      <c r="BA313" s="72" t="str">
        <f>IF(ISBLANK(AT313), "", 3 + (AT313 -VLOOKUP(AX313,Anthro_Calc!C:P,10,FALSE)) / (VLOOKUP(AX313,Anthro_Calc!C:P,10,FALSE) - VLOOKUP(AX313,Anthro_Calc!C:P,9,FALSE)))</f>
        <v/>
      </c>
      <c r="BB313" s="120" t="str">
        <f t="shared" si="229"/>
        <v/>
      </c>
      <c r="BC313" s="117" t="str">
        <f t="shared" si="230"/>
        <v/>
      </c>
      <c r="BD313" s="104" t="str">
        <f t="shared" si="203"/>
        <v/>
      </c>
      <c r="BE313" s="76" t="str">
        <f t="shared" si="204"/>
        <v/>
      </c>
      <c r="BF313" s="73" t="str">
        <f t="shared" si="231"/>
        <v/>
      </c>
      <c r="BG313" s="73" t="str">
        <f t="shared" si="205"/>
        <v/>
      </c>
      <c r="BH313" s="77"/>
      <c r="BI313" s="133"/>
      <c r="BJ313" s="71"/>
      <c r="BK313" s="74"/>
      <c r="BL313" s="78"/>
      <c r="BM313" s="75" t="str">
        <f t="shared" si="206"/>
        <v/>
      </c>
      <c r="BN313" s="72">
        <f t="shared" si="232"/>
        <v>0</v>
      </c>
      <c r="BO313" s="72">
        <f t="shared" si="249"/>
        <v>0</v>
      </c>
      <c r="BP313" s="72" t="str">
        <f t="shared" si="233"/>
        <v>0</v>
      </c>
      <c r="BQ313" s="72" t="str">
        <f>IF(ISBLANK(BL313), "", (POWER(BL313/VLOOKUP(BP313,Anthro_Calc!C:P,13,FALSE),VLOOKUP(BP313,Anthro_Calc!C:P,12,FALSE))-1) / (VLOOKUP(BP313,Anthro_Calc!C:P,14,FALSE)*VLOOKUP(BP313,Anthro_Calc!C:P,12,FALSE)))</f>
        <v/>
      </c>
      <c r="BR313" s="72" t="str">
        <f>IF(ISBLANK(BL313), "", -3 + (BL313 -VLOOKUP(BP313,Anthro_Calc!C:P,4,FALSE)) / (VLOOKUP(BP313,Anthro_Calc!C:P,5,FALSE) - VLOOKUP(BP313,Anthro_Calc!C:P,4,FALSE)))</f>
        <v/>
      </c>
      <c r="BS313" s="72" t="str">
        <f>IF(ISBLANK(BL313), "", 3 + (BL313 -VLOOKUP(BP313,Anthro_Calc!C:P,10,FALSE)) / (VLOOKUP(BP313,Anthro_Calc!C:P,10,FALSE) - VLOOKUP(BP313,Anthro_Calc!C:P,9,FALSE)))</f>
        <v/>
      </c>
      <c r="BT313" s="120" t="str">
        <f t="shared" si="234"/>
        <v/>
      </c>
      <c r="BU313" s="117" t="str">
        <f t="shared" si="235"/>
        <v/>
      </c>
      <c r="BV313" s="104" t="str">
        <f t="shared" si="236"/>
        <v/>
      </c>
      <c r="BW313" s="73" t="str">
        <f t="shared" si="207"/>
        <v/>
      </c>
      <c r="BX313" s="77"/>
      <c r="BY313" s="73" t="str">
        <f>IF(ISBLANK(BL313), "", VLOOKUP(Z313&amp;" "&amp;BV313&amp;" "&amp;BW313,Graduation_Criteria!$D$2:$E$34,2,FALSE))</f>
        <v/>
      </c>
      <c r="BZ313" s="73" t="str">
        <f t="shared" si="208"/>
        <v/>
      </c>
      <c r="CA313" s="71"/>
      <c r="CB313" s="74"/>
      <c r="CC313" s="74"/>
      <c r="CD313" s="115" t="str">
        <f t="shared" si="209"/>
        <v/>
      </c>
      <c r="CE313" s="79">
        <f t="shared" si="237"/>
        <v>0</v>
      </c>
      <c r="CF313" s="79">
        <f t="shared" si="238"/>
        <v>0</v>
      </c>
      <c r="CG313" s="79" t="str">
        <f t="shared" si="239"/>
        <v>0</v>
      </c>
      <c r="CH313" s="79" t="str">
        <f>IF(ISBLANK(CC313), "", (POWER(CC313/VLOOKUP(CG313,Anthro_Calc!C:P,13,FALSE),VLOOKUP(CG313,Anthro_Calc!C:P,12,FALSE))-1) / (VLOOKUP(CG313,Anthro_Calc!C:P,14,FALSE)*VLOOKUP(CG313,Anthro_Calc!C:P,12,FALSE)))</f>
        <v/>
      </c>
      <c r="CI313" s="79" t="str">
        <f>IF(ISBLANK(CC313), "", -3 + (CC313 -VLOOKUP(CG313,Anthro_Calc!C:P,4,FALSE)) / (VLOOKUP(CG313,Anthro_Calc!C:P,5,FALSE) - VLOOKUP(CG313,Anthro_Calc!C:P,4,FALSE)))</f>
        <v/>
      </c>
      <c r="CJ313" s="79" t="str">
        <f>IF(ISBLANK(CC313), "", 3 + (CC313 -VLOOKUP(CG313,Anthro_Calc!C:P,10,FALSE)) / (VLOOKUP(CG313,Anthro_Calc!C:P,10,FALSE) - VLOOKUP(CG313,Anthro_Calc!C:P,9,FALSE)))</f>
        <v/>
      </c>
      <c r="CK313" s="129" t="str">
        <f t="shared" si="240"/>
        <v/>
      </c>
      <c r="CL313" s="117" t="str">
        <f t="shared" si="241"/>
        <v/>
      </c>
      <c r="CM313" s="104" t="str">
        <f t="shared" si="242"/>
        <v/>
      </c>
      <c r="CN313" s="77"/>
      <c r="CO313" s="71"/>
      <c r="CP313" s="74"/>
      <c r="CQ313" s="74"/>
      <c r="CR313" s="118" t="str">
        <f t="shared" si="210"/>
        <v/>
      </c>
      <c r="CS313" s="119">
        <f t="shared" si="243"/>
        <v>0</v>
      </c>
      <c r="CT313" s="119">
        <f t="shared" si="244"/>
        <v>0</v>
      </c>
      <c r="CU313" s="119" t="str">
        <f t="shared" si="245"/>
        <v>0</v>
      </c>
      <c r="CV313" s="119" t="str">
        <f>IF(ISBLANK(CQ313), "", (POWER(CQ313/VLOOKUP(CU313,Anthro_Calc!C:P,13,FALSE),VLOOKUP(CU313,Anthro_Calc!C:P,12,FALSE))-1) / (VLOOKUP(CU313,Anthro_Calc!C:P,14,FALSE)*VLOOKUP(CU313,Anthro_Calc!C:P,12,FALSE)))</f>
        <v/>
      </c>
      <c r="CW313" s="119" t="str">
        <f>IF(ISBLANK(CQ313), "", -3 + (CQ313 -VLOOKUP(CU313,Anthro_Calc!C:P,4,FALSE)) / (VLOOKUP(CU313,Anthro_Calc!C:P,5,FALSE) - VLOOKUP(CU313,Anthro_Calc!C:P,4,FALSE)))</f>
        <v/>
      </c>
      <c r="CX313" s="119" t="str">
        <f>IF(ISBLANK(CQ313), "", 3 + (CQ313 -VLOOKUP(CU313,Anthro_Calc!C:P,10,FALSE)) / (VLOOKUP(CU313,Anthro_Calc!C:P,10,FALSE) - VLOOKUP(CU313,Anthro_Calc!C:P,9,FALSE)))</f>
        <v/>
      </c>
      <c r="CY313" s="128" t="str">
        <f t="shared" si="246"/>
        <v/>
      </c>
      <c r="CZ313" s="117" t="str">
        <f t="shared" si="247"/>
        <v/>
      </c>
      <c r="DA313" s="104" t="str">
        <f t="shared" si="248"/>
        <v/>
      </c>
      <c r="DB313" s="135"/>
    </row>
    <row r="314" spans="1:106" s="80" customFormat="1" ht="15" customHeight="1">
      <c r="A314" s="134">
        <f t="shared" si="200"/>
        <v>310</v>
      </c>
      <c r="B314" s="66"/>
      <c r="C314" s="66"/>
      <c r="D314" s="66"/>
      <c r="E314" s="66"/>
      <c r="F314" s="66"/>
      <c r="G314" s="66"/>
      <c r="H314" s="66"/>
      <c r="I314" s="66"/>
      <c r="J314" s="66"/>
      <c r="K314" s="66"/>
      <c r="L314" s="66"/>
      <c r="M314" s="71"/>
      <c r="N314" s="69" t="str">
        <f t="shared" ca="1" si="211"/>
        <v/>
      </c>
      <c r="O314" s="70"/>
      <c r="P314" s="70"/>
      <c r="Q314" s="71"/>
      <c r="R314" s="82"/>
      <c r="S314" s="72" t="str">
        <f t="shared" si="212"/>
        <v/>
      </c>
      <c r="T314" s="72" t="str">
        <f t="shared" si="213"/>
        <v/>
      </c>
      <c r="U314" s="72" t="str">
        <f t="shared" si="214"/>
        <v/>
      </c>
      <c r="V314" s="72" t="str">
        <f>IF(ISBLANK(R314), "", (POWER(R314/VLOOKUP(U314,Anthro_Calc!C:P,13,FALSE),VLOOKUP(U314,Anthro_Calc!C:P,12,FALSE))-1) / (VLOOKUP(U314,Anthro_Calc!C:P,14,FALSE)*VLOOKUP(U314,Anthro_Calc!C:P,12,FALSE)))</f>
        <v/>
      </c>
      <c r="W314" s="72" t="str">
        <f>IF(ISBLANK(R314), "", -3 + (R314 -VLOOKUP(U314,Anthro_Calc!C:P,4,FALSE)) / (VLOOKUP(U314,Anthro_Calc!C:P,5,FALSE) - VLOOKUP(U314,Anthro_Calc!C:P,4,FALSE)))</f>
        <v/>
      </c>
      <c r="X314" s="72" t="str">
        <f>IF(ISBLANK(R314), "", 3 + (R314 -VLOOKUP(U314,Anthro_Calc!C:P,10,FALSE)) / (VLOOKUP(U314,Anthro_Calc!C:P,10,FALSE) - VLOOKUP(U314,Anthro_Calc!C:P,9,FALSE)))</f>
        <v/>
      </c>
      <c r="Y314" s="120" t="str">
        <f t="shared" si="215"/>
        <v/>
      </c>
      <c r="Z314" s="117" t="str">
        <f t="shared" si="216"/>
        <v/>
      </c>
      <c r="AA314" s="104" t="str">
        <f t="shared" si="217"/>
        <v/>
      </c>
      <c r="AB314" s="71"/>
      <c r="AC314" s="74"/>
      <c r="AD314" s="78"/>
      <c r="AE314" s="75" t="str">
        <f t="shared" si="218"/>
        <v/>
      </c>
      <c r="AF314" s="72">
        <f t="shared" si="219"/>
        <v>0</v>
      </c>
      <c r="AG314" s="72">
        <f t="shared" si="220"/>
        <v>0</v>
      </c>
      <c r="AH314" s="72" t="str">
        <f t="shared" si="221"/>
        <v>0</v>
      </c>
      <c r="AI314" s="72" t="str">
        <f>IF(ISBLANK(AD314), "", (POWER(AD314/VLOOKUP(AH314,Anthro_Calc!C:P,13,FALSE),VLOOKUP(AH314,Anthro_Calc!C:P,12,FALSE))-1) / (VLOOKUP(AH314,Anthro_Calc!C:P,14,FALSE)*VLOOKUP(AH314,Anthro_Calc!C:P,12,FALSE)))</f>
        <v/>
      </c>
      <c r="AJ314" s="72" t="str">
        <f>IF(ISBLANK(AD314), "", -3 + (AD314 -VLOOKUP(AH314,Anthro_Calc!C:P,4,FALSE)) / (VLOOKUP(AH314,Anthro_Calc!C:P,5,FALSE) - VLOOKUP(AH314,Anthro_Calc!C:P,4,FALSE)))</f>
        <v/>
      </c>
      <c r="AK314" s="72" t="str">
        <f>IF(ISBLANK(AD314), "", 3 + (AD314 -VLOOKUP(AH314,Anthro_Calc!C:P,10,FALSE)) / (VLOOKUP(AH314,Anthro_Calc!C:P,10,FALSE) - VLOOKUP(AH314,Anthro_Calc!C:P,9,FALSE)))</f>
        <v/>
      </c>
      <c r="AL314" s="120" t="str">
        <f t="shared" si="222"/>
        <v/>
      </c>
      <c r="AM314" s="117" t="str">
        <f t="shared" si="223"/>
        <v/>
      </c>
      <c r="AN314" s="104" t="str">
        <f t="shared" si="224"/>
        <v/>
      </c>
      <c r="AO314" s="76" t="str">
        <f t="shared" si="201"/>
        <v/>
      </c>
      <c r="AP314" s="77"/>
      <c r="AQ314" s="77" t="str">
        <f t="shared" si="225"/>
        <v/>
      </c>
      <c r="AR314" s="71"/>
      <c r="AS314" s="74"/>
      <c r="AT314" s="82"/>
      <c r="AU314" s="75" t="str">
        <f t="shared" si="202"/>
        <v/>
      </c>
      <c r="AV314" s="72">
        <f t="shared" si="226"/>
        <v>0</v>
      </c>
      <c r="AW314" s="72">
        <f t="shared" si="227"/>
        <v>0</v>
      </c>
      <c r="AX314" s="72" t="str">
        <f t="shared" si="228"/>
        <v>0</v>
      </c>
      <c r="AY314" s="72" t="str">
        <f>IF(ISBLANK(AT314), "", (POWER(AT314/VLOOKUP(AX314,Anthro_Calc!C:P,13,FALSE),VLOOKUP(AX314,Anthro_Calc!C:P,12,FALSE))-1) / (VLOOKUP(AX314,Anthro_Calc!C:P,14,FALSE)*VLOOKUP(AX314,Anthro_Calc!C:P,12,FALSE)))</f>
        <v/>
      </c>
      <c r="AZ314" s="72" t="str">
        <f>IF(ISBLANK(AT314), "", -3 + (AT314 -VLOOKUP(AX314,Anthro_Calc!C:P,4,FALSE)) / (VLOOKUP(AX314,Anthro_Calc!C:P,5,FALSE) - VLOOKUP(AX314,Anthro_Calc!C:P,4,FALSE)))</f>
        <v/>
      </c>
      <c r="BA314" s="72" t="str">
        <f>IF(ISBLANK(AT314), "", 3 + (AT314 -VLOOKUP(AX314,Anthro_Calc!C:P,10,FALSE)) / (VLOOKUP(AX314,Anthro_Calc!C:P,10,FALSE) - VLOOKUP(AX314,Anthro_Calc!C:P,9,FALSE)))</f>
        <v/>
      </c>
      <c r="BB314" s="120" t="str">
        <f t="shared" si="229"/>
        <v/>
      </c>
      <c r="BC314" s="117" t="str">
        <f t="shared" si="230"/>
        <v/>
      </c>
      <c r="BD314" s="104" t="str">
        <f t="shared" si="203"/>
        <v/>
      </c>
      <c r="BE314" s="76" t="str">
        <f t="shared" si="204"/>
        <v/>
      </c>
      <c r="BF314" s="73" t="str">
        <f t="shared" si="231"/>
        <v/>
      </c>
      <c r="BG314" s="73" t="str">
        <f t="shared" si="205"/>
        <v/>
      </c>
      <c r="BH314" s="77"/>
      <c r="BI314" s="133"/>
      <c r="BJ314" s="71"/>
      <c r="BK314" s="74"/>
      <c r="BL314" s="78"/>
      <c r="BM314" s="75" t="str">
        <f t="shared" si="206"/>
        <v/>
      </c>
      <c r="BN314" s="72">
        <f t="shared" si="232"/>
        <v>0</v>
      </c>
      <c r="BO314" s="72">
        <f t="shared" si="249"/>
        <v>0</v>
      </c>
      <c r="BP314" s="72" t="str">
        <f t="shared" si="233"/>
        <v>0</v>
      </c>
      <c r="BQ314" s="72" t="str">
        <f>IF(ISBLANK(BL314), "", (POWER(BL314/VLOOKUP(BP314,Anthro_Calc!C:P,13,FALSE),VLOOKUP(BP314,Anthro_Calc!C:P,12,FALSE))-1) / (VLOOKUP(BP314,Anthro_Calc!C:P,14,FALSE)*VLOOKUP(BP314,Anthro_Calc!C:P,12,FALSE)))</f>
        <v/>
      </c>
      <c r="BR314" s="72" t="str">
        <f>IF(ISBLANK(BL314), "", -3 + (BL314 -VLOOKUP(BP314,Anthro_Calc!C:P,4,FALSE)) / (VLOOKUP(BP314,Anthro_Calc!C:P,5,FALSE) - VLOOKUP(BP314,Anthro_Calc!C:P,4,FALSE)))</f>
        <v/>
      </c>
      <c r="BS314" s="72" t="str">
        <f>IF(ISBLANK(BL314), "", 3 + (BL314 -VLOOKUP(BP314,Anthro_Calc!C:P,10,FALSE)) / (VLOOKUP(BP314,Anthro_Calc!C:P,10,FALSE) - VLOOKUP(BP314,Anthro_Calc!C:P,9,FALSE)))</f>
        <v/>
      </c>
      <c r="BT314" s="120" t="str">
        <f t="shared" si="234"/>
        <v/>
      </c>
      <c r="BU314" s="117" t="str">
        <f t="shared" si="235"/>
        <v/>
      </c>
      <c r="BV314" s="104" t="str">
        <f t="shared" si="236"/>
        <v/>
      </c>
      <c r="BW314" s="73" t="str">
        <f t="shared" si="207"/>
        <v/>
      </c>
      <c r="BX314" s="77"/>
      <c r="BY314" s="73" t="str">
        <f>IF(ISBLANK(BL314), "", VLOOKUP(Z314&amp;" "&amp;BV314&amp;" "&amp;BW314,Graduation_Criteria!$D$2:$E$34,2,FALSE))</f>
        <v/>
      </c>
      <c r="BZ314" s="73" t="str">
        <f t="shared" si="208"/>
        <v/>
      </c>
      <c r="CA314" s="71"/>
      <c r="CB314" s="74"/>
      <c r="CC314" s="74"/>
      <c r="CD314" s="115" t="str">
        <f t="shared" si="209"/>
        <v/>
      </c>
      <c r="CE314" s="79">
        <f t="shared" si="237"/>
        <v>0</v>
      </c>
      <c r="CF314" s="79">
        <f t="shared" si="238"/>
        <v>0</v>
      </c>
      <c r="CG314" s="79" t="str">
        <f t="shared" si="239"/>
        <v>0</v>
      </c>
      <c r="CH314" s="79" t="str">
        <f>IF(ISBLANK(CC314), "", (POWER(CC314/VLOOKUP(CG314,Anthro_Calc!C:P,13,FALSE),VLOOKUP(CG314,Anthro_Calc!C:P,12,FALSE))-1) / (VLOOKUP(CG314,Anthro_Calc!C:P,14,FALSE)*VLOOKUP(CG314,Anthro_Calc!C:P,12,FALSE)))</f>
        <v/>
      </c>
      <c r="CI314" s="79" t="str">
        <f>IF(ISBLANK(CC314), "", -3 + (CC314 -VLOOKUP(CG314,Anthro_Calc!C:P,4,FALSE)) / (VLOOKUP(CG314,Anthro_Calc!C:P,5,FALSE) - VLOOKUP(CG314,Anthro_Calc!C:P,4,FALSE)))</f>
        <v/>
      </c>
      <c r="CJ314" s="79" t="str">
        <f>IF(ISBLANK(CC314), "", 3 + (CC314 -VLOOKUP(CG314,Anthro_Calc!C:P,10,FALSE)) / (VLOOKUP(CG314,Anthro_Calc!C:P,10,FALSE) - VLOOKUP(CG314,Anthro_Calc!C:P,9,FALSE)))</f>
        <v/>
      </c>
      <c r="CK314" s="129" t="str">
        <f t="shared" si="240"/>
        <v/>
      </c>
      <c r="CL314" s="117" t="str">
        <f t="shared" si="241"/>
        <v/>
      </c>
      <c r="CM314" s="104" t="str">
        <f t="shared" si="242"/>
        <v/>
      </c>
      <c r="CN314" s="77"/>
      <c r="CO314" s="71"/>
      <c r="CP314" s="74"/>
      <c r="CQ314" s="74"/>
      <c r="CR314" s="118" t="str">
        <f t="shared" si="210"/>
        <v/>
      </c>
      <c r="CS314" s="119">
        <f t="shared" si="243"/>
        <v>0</v>
      </c>
      <c r="CT314" s="119">
        <f t="shared" si="244"/>
        <v>0</v>
      </c>
      <c r="CU314" s="119" t="str">
        <f t="shared" si="245"/>
        <v>0</v>
      </c>
      <c r="CV314" s="119" t="str">
        <f>IF(ISBLANK(CQ314), "", (POWER(CQ314/VLOOKUP(CU314,Anthro_Calc!C:P,13,FALSE),VLOOKUP(CU314,Anthro_Calc!C:P,12,FALSE))-1) / (VLOOKUP(CU314,Anthro_Calc!C:P,14,FALSE)*VLOOKUP(CU314,Anthro_Calc!C:P,12,FALSE)))</f>
        <v/>
      </c>
      <c r="CW314" s="119" t="str">
        <f>IF(ISBLANK(CQ314), "", -3 + (CQ314 -VLOOKUP(CU314,Anthro_Calc!C:P,4,FALSE)) / (VLOOKUP(CU314,Anthro_Calc!C:P,5,FALSE) - VLOOKUP(CU314,Anthro_Calc!C:P,4,FALSE)))</f>
        <v/>
      </c>
      <c r="CX314" s="119" t="str">
        <f>IF(ISBLANK(CQ314), "", 3 + (CQ314 -VLOOKUP(CU314,Anthro_Calc!C:P,10,FALSE)) / (VLOOKUP(CU314,Anthro_Calc!C:P,10,FALSE) - VLOOKUP(CU314,Anthro_Calc!C:P,9,FALSE)))</f>
        <v/>
      </c>
      <c r="CY314" s="128" t="str">
        <f t="shared" si="246"/>
        <v/>
      </c>
      <c r="CZ314" s="117" t="str">
        <f t="shared" si="247"/>
        <v/>
      </c>
      <c r="DA314" s="104" t="str">
        <f t="shared" si="248"/>
        <v/>
      </c>
      <c r="DB314" s="135"/>
    </row>
    <row r="315" spans="1:106" s="80" customFormat="1" ht="15" customHeight="1">
      <c r="A315" s="134">
        <f t="shared" si="200"/>
        <v>311</v>
      </c>
      <c r="B315" s="66"/>
      <c r="C315" s="66"/>
      <c r="D315" s="66"/>
      <c r="E315" s="66"/>
      <c r="F315" s="66"/>
      <c r="G315" s="66"/>
      <c r="H315" s="66"/>
      <c r="I315" s="66"/>
      <c r="J315" s="66"/>
      <c r="K315" s="66"/>
      <c r="L315" s="66"/>
      <c r="M315" s="71"/>
      <c r="N315" s="69" t="str">
        <f t="shared" ca="1" si="211"/>
        <v/>
      </c>
      <c r="O315" s="70"/>
      <c r="P315" s="70"/>
      <c r="Q315" s="71"/>
      <c r="R315" s="82"/>
      <c r="S315" s="72" t="str">
        <f t="shared" si="212"/>
        <v/>
      </c>
      <c r="T315" s="72" t="str">
        <f t="shared" si="213"/>
        <v/>
      </c>
      <c r="U315" s="72" t="str">
        <f t="shared" si="214"/>
        <v/>
      </c>
      <c r="V315" s="72" t="str">
        <f>IF(ISBLANK(R315), "", (POWER(R315/VLOOKUP(U315,Anthro_Calc!C:P,13,FALSE),VLOOKUP(U315,Anthro_Calc!C:P,12,FALSE))-1) / (VLOOKUP(U315,Anthro_Calc!C:P,14,FALSE)*VLOOKUP(U315,Anthro_Calc!C:P,12,FALSE)))</f>
        <v/>
      </c>
      <c r="W315" s="72" t="str">
        <f>IF(ISBLANK(R315), "", -3 + (R315 -VLOOKUP(U315,Anthro_Calc!C:P,4,FALSE)) / (VLOOKUP(U315,Anthro_Calc!C:P,5,FALSE) - VLOOKUP(U315,Anthro_Calc!C:P,4,FALSE)))</f>
        <v/>
      </c>
      <c r="X315" s="72" t="str">
        <f>IF(ISBLANK(R315), "", 3 + (R315 -VLOOKUP(U315,Anthro_Calc!C:P,10,FALSE)) / (VLOOKUP(U315,Anthro_Calc!C:P,10,FALSE) - VLOOKUP(U315,Anthro_Calc!C:P,9,FALSE)))</f>
        <v/>
      </c>
      <c r="Y315" s="120" t="str">
        <f t="shared" si="215"/>
        <v/>
      </c>
      <c r="Z315" s="117" t="str">
        <f t="shared" si="216"/>
        <v/>
      </c>
      <c r="AA315" s="104" t="str">
        <f t="shared" si="217"/>
        <v/>
      </c>
      <c r="AB315" s="71"/>
      <c r="AC315" s="74"/>
      <c r="AD315" s="78"/>
      <c r="AE315" s="75" t="str">
        <f t="shared" si="218"/>
        <v/>
      </c>
      <c r="AF315" s="72">
        <f t="shared" si="219"/>
        <v>0</v>
      </c>
      <c r="AG315" s="72">
        <f t="shared" si="220"/>
        <v>0</v>
      </c>
      <c r="AH315" s="72" t="str">
        <f t="shared" si="221"/>
        <v>0</v>
      </c>
      <c r="AI315" s="72" t="str">
        <f>IF(ISBLANK(AD315), "", (POWER(AD315/VLOOKUP(AH315,Anthro_Calc!C:P,13,FALSE),VLOOKUP(AH315,Anthro_Calc!C:P,12,FALSE))-1) / (VLOOKUP(AH315,Anthro_Calc!C:P,14,FALSE)*VLOOKUP(AH315,Anthro_Calc!C:P,12,FALSE)))</f>
        <v/>
      </c>
      <c r="AJ315" s="72" t="str">
        <f>IF(ISBLANK(AD315), "", -3 + (AD315 -VLOOKUP(AH315,Anthro_Calc!C:P,4,FALSE)) / (VLOOKUP(AH315,Anthro_Calc!C:P,5,FALSE) - VLOOKUP(AH315,Anthro_Calc!C:P,4,FALSE)))</f>
        <v/>
      </c>
      <c r="AK315" s="72" t="str">
        <f>IF(ISBLANK(AD315), "", 3 + (AD315 -VLOOKUP(AH315,Anthro_Calc!C:P,10,FALSE)) / (VLOOKUP(AH315,Anthro_Calc!C:P,10,FALSE) - VLOOKUP(AH315,Anthro_Calc!C:P,9,FALSE)))</f>
        <v/>
      </c>
      <c r="AL315" s="120" t="str">
        <f t="shared" si="222"/>
        <v/>
      </c>
      <c r="AM315" s="117" t="str">
        <f t="shared" si="223"/>
        <v/>
      </c>
      <c r="AN315" s="104" t="str">
        <f t="shared" si="224"/>
        <v/>
      </c>
      <c r="AO315" s="76" t="str">
        <f t="shared" si="201"/>
        <v/>
      </c>
      <c r="AP315" s="77"/>
      <c r="AQ315" s="77" t="str">
        <f t="shared" si="225"/>
        <v/>
      </c>
      <c r="AR315" s="71"/>
      <c r="AS315" s="74"/>
      <c r="AT315" s="82"/>
      <c r="AU315" s="75" t="str">
        <f t="shared" si="202"/>
        <v/>
      </c>
      <c r="AV315" s="72">
        <f t="shared" si="226"/>
        <v>0</v>
      </c>
      <c r="AW315" s="72">
        <f t="shared" si="227"/>
        <v>0</v>
      </c>
      <c r="AX315" s="72" t="str">
        <f t="shared" si="228"/>
        <v>0</v>
      </c>
      <c r="AY315" s="72" t="str">
        <f>IF(ISBLANK(AT315), "", (POWER(AT315/VLOOKUP(AX315,Anthro_Calc!C:P,13,FALSE),VLOOKUP(AX315,Anthro_Calc!C:P,12,FALSE))-1) / (VLOOKUP(AX315,Anthro_Calc!C:P,14,FALSE)*VLOOKUP(AX315,Anthro_Calc!C:P,12,FALSE)))</f>
        <v/>
      </c>
      <c r="AZ315" s="72" t="str">
        <f>IF(ISBLANK(AT315), "", -3 + (AT315 -VLOOKUP(AX315,Anthro_Calc!C:P,4,FALSE)) / (VLOOKUP(AX315,Anthro_Calc!C:P,5,FALSE) - VLOOKUP(AX315,Anthro_Calc!C:P,4,FALSE)))</f>
        <v/>
      </c>
      <c r="BA315" s="72" t="str">
        <f>IF(ISBLANK(AT315), "", 3 + (AT315 -VLOOKUP(AX315,Anthro_Calc!C:P,10,FALSE)) / (VLOOKUP(AX315,Anthro_Calc!C:P,10,FALSE) - VLOOKUP(AX315,Anthro_Calc!C:P,9,FALSE)))</f>
        <v/>
      </c>
      <c r="BB315" s="120" t="str">
        <f t="shared" si="229"/>
        <v/>
      </c>
      <c r="BC315" s="117" t="str">
        <f t="shared" si="230"/>
        <v/>
      </c>
      <c r="BD315" s="104" t="str">
        <f t="shared" si="203"/>
        <v/>
      </c>
      <c r="BE315" s="76" t="str">
        <f t="shared" si="204"/>
        <v/>
      </c>
      <c r="BF315" s="73" t="str">
        <f t="shared" si="231"/>
        <v/>
      </c>
      <c r="BG315" s="73" t="str">
        <f t="shared" si="205"/>
        <v/>
      </c>
      <c r="BH315" s="77"/>
      <c r="BI315" s="133"/>
      <c r="BJ315" s="71"/>
      <c r="BK315" s="74"/>
      <c r="BL315" s="78"/>
      <c r="BM315" s="75" t="str">
        <f t="shared" si="206"/>
        <v/>
      </c>
      <c r="BN315" s="72">
        <f t="shared" si="232"/>
        <v>0</v>
      </c>
      <c r="BO315" s="72">
        <f t="shared" si="249"/>
        <v>0</v>
      </c>
      <c r="BP315" s="72" t="str">
        <f t="shared" si="233"/>
        <v>0</v>
      </c>
      <c r="BQ315" s="72" t="str">
        <f>IF(ISBLANK(BL315), "", (POWER(BL315/VLOOKUP(BP315,Anthro_Calc!C:P,13,FALSE),VLOOKUP(BP315,Anthro_Calc!C:P,12,FALSE))-1) / (VLOOKUP(BP315,Anthro_Calc!C:P,14,FALSE)*VLOOKUP(BP315,Anthro_Calc!C:P,12,FALSE)))</f>
        <v/>
      </c>
      <c r="BR315" s="72" t="str">
        <f>IF(ISBLANK(BL315), "", -3 + (BL315 -VLOOKUP(BP315,Anthro_Calc!C:P,4,FALSE)) / (VLOOKUP(BP315,Anthro_Calc!C:P,5,FALSE) - VLOOKUP(BP315,Anthro_Calc!C:P,4,FALSE)))</f>
        <v/>
      </c>
      <c r="BS315" s="72" t="str">
        <f>IF(ISBLANK(BL315), "", 3 + (BL315 -VLOOKUP(BP315,Anthro_Calc!C:P,10,FALSE)) / (VLOOKUP(BP315,Anthro_Calc!C:P,10,FALSE) - VLOOKUP(BP315,Anthro_Calc!C:P,9,FALSE)))</f>
        <v/>
      </c>
      <c r="BT315" s="120" t="str">
        <f t="shared" si="234"/>
        <v/>
      </c>
      <c r="BU315" s="117" t="str">
        <f t="shared" si="235"/>
        <v/>
      </c>
      <c r="BV315" s="104" t="str">
        <f t="shared" si="236"/>
        <v/>
      </c>
      <c r="BW315" s="73" t="str">
        <f t="shared" si="207"/>
        <v/>
      </c>
      <c r="BX315" s="77"/>
      <c r="BY315" s="73" t="str">
        <f>IF(ISBLANK(BL315), "", VLOOKUP(Z315&amp;" "&amp;BV315&amp;" "&amp;BW315,Graduation_Criteria!$D$2:$E$34,2,FALSE))</f>
        <v/>
      </c>
      <c r="BZ315" s="73" t="str">
        <f t="shared" si="208"/>
        <v/>
      </c>
      <c r="CA315" s="71"/>
      <c r="CB315" s="74"/>
      <c r="CC315" s="74"/>
      <c r="CD315" s="115" t="str">
        <f t="shared" si="209"/>
        <v/>
      </c>
      <c r="CE315" s="79">
        <f t="shared" si="237"/>
        <v>0</v>
      </c>
      <c r="CF315" s="79">
        <f t="shared" si="238"/>
        <v>0</v>
      </c>
      <c r="CG315" s="79" t="str">
        <f t="shared" si="239"/>
        <v>0</v>
      </c>
      <c r="CH315" s="79" t="str">
        <f>IF(ISBLANK(CC315), "", (POWER(CC315/VLOOKUP(CG315,Anthro_Calc!C:P,13,FALSE),VLOOKUP(CG315,Anthro_Calc!C:P,12,FALSE))-1) / (VLOOKUP(CG315,Anthro_Calc!C:P,14,FALSE)*VLOOKUP(CG315,Anthro_Calc!C:P,12,FALSE)))</f>
        <v/>
      </c>
      <c r="CI315" s="79" t="str">
        <f>IF(ISBLANK(CC315), "", -3 + (CC315 -VLOOKUP(CG315,Anthro_Calc!C:P,4,FALSE)) / (VLOOKUP(CG315,Anthro_Calc!C:P,5,FALSE) - VLOOKUP(CG315,Anthro_Calc!C:P,4,FALSE)))</f>
        <v/>
      </c>
      <c r="CJ315" s="79" t="str">
        <f>IF(ISBLANK(CC315), "", 3 + (CC315 -VLOOKUP(CG315,Anthro_Calc!C:P,10,FALSE)) / (VLOOKUP(CG315,Anthro_Calc!C:P,10,FALSE) - VLOOKUP(CG315,Anthro_Calc!C:P,9,FALSE)))</f>
        <v/>
      </c>
      <c r="CK315" s="129" t="str">
        <f t="shared" si="240"/>
        <v/>
      </c>
      <c r="CL315" s="117" t="str">
        <f t="shared" si="241"/>
        <v/>
      </c>
      <c r="CM315" s="104" t="str">
        <f t="shared" si="242"/>
        <v/>
      </c>
      <c r="CN315" s="77"/>
      <c r="CO315" s="71"/>
      <c r="CP315" s="74"/>
      <c r="CQ315" s="74"/>
      <c r="CR315" s="118" t="str">
        <f t="shared" si="210"/>
        <v/>
      </c>
      <c r="CS315" s="119">
        <f t="shared" si="243"/>
        <v>0</v>
      </c>
      <c r="CT315" s="119">
        <f t="shared" si="244"/>
        <v>0</v>
      </c>
      <c r="CU315" s="119" t="str">
        <f t="shared" si="245"/>
        <v>0</v>
      </c>
      <c r="CV315" s="119" t="str">
        <f>IF(ISBLANK(CQ315), "", (POWER(CQ315/VLOOKUP(CU315,Anthro_Calc!C:P,13,FALSE),VLOOKUP(CU315,Anthro_Calc!C:P,12,FALSE))-1) / (VLOOKUP(CU315,Anthro_Calc!C:P,14,FALSE)*VLOOKUP(CU315,Anthro_Calc!C:P,12,FALSE)))</f>
        <v/>
      </c>
      <c r="CW315" s="119" t="str">
        <f>IF(ISBLANK(CQ315), "", -3 + (CQ315 -VLOOKUP(CU315,Anthro_Calc!C:P,4,FALSE)) / (VLOOKUP(CU315,Anthro_Calc!C:P,5,FALSE) - VLOOKUP(CU315,Anthro_Calc!C:P,4,FALSE)))</f>
        <v/>
      </c>
      <c r="CX315" s="119" t="str">
        <f>IF(ISBLANK(CQ315), "", 3 + (CQ315 -VLOOKUP(CU315,Anthro_Calc!C:P,10,FALSE)) / (VLOOKUP(CU315,Anthro_Calc!C:P,10,FALSE) - VLOOKUP(CU315,Anthro_Calc!C:P,9,FALSE)))</f>
        <v/>
      </c>
      <c r="CY315" s="128" t="str">
        <f t="shared" si="246"/>
        <v/>
      </c>
      <c r="CZ315" s="117" t="str">
        <f t="shared" si="247"/>
        <v/>
      </c>
      <c r="DA315" s="104" t="str">
        <f t="shared" si="248"/>
        <v/>
      </c>
      <c r="DB315" s="135"/>
    </row>
    <row r="316" spans="1:106" s="80" customFormat="1" ht="15" customHeight="1">
      <c r="A316" s="134">
        <f t="shared" si="200"/>
        <v>312</v>
      </c>
      <c r="B316" s="66"/>
      <c r="C316" s="66"/>
      <c r="D316" s="66"/>
      <c r="E316" s="66"/>
      <c r="F316" s="66"/>
      <c r="G316" s="66"/>
      <c r="H316" s="66"/>
      <c r="I316" s="66"/>
      <c r="J316" s="66"/>
      <c r="K316" s="66"/>
      <c r="L316" s="66"/>
      <c r="M316" s="71"/>
      <c r="N316" s="69" t="str">
        <f t="shared" ca="1" si="211"/>
        <v/>
      </c>
      <c r="O316" s="70"/>
      <c r="P316" s="70"/>
      <c r="Q316" s="71"/>
      <c r="R316" s="82"/>
      <c r="S316" s="72" t="str">
        <f t="shared" si="212"/>
        <v/>
      </c>
      <c r="T316" s="72" t="str">
        <f t="shared" si="213"/>
        <v/>
      </c>
      <c r="U316" s="72" t="str">
        <f t="shared" si="214"/>
        <v/>
      </c>
      <c r="V316" s="72" t="str">
        <f>IF(ISBLANK(R316), "", (POWER(R316/VLOOKUP(U316,Anthro_Calc!C:P,13,FALSE),VLOOKUP(U316,Anthro_Calc!C:P,12,FALSE))-1) / (VLOOKUP(U316,Anthro_Calc!C:P,14,FALSE)*VLOOKUP(U316,Anthro_Calc!C:P,12,FALSE)))</f>
        <v/>
      </c>
      <c r="W316" s="72" t="str">
        <f>IF(ISBLANK(R316), "", -3 + (R316 -VLOOKUP(U316,Anthro_Calc!C:P,4,FALSE)) / (VLOOKUP(U316,Anthro_Calc!C:P,5,FALSE) - VLOOKUP(U316,Anthro_Calc!C:P,4,FALSE)))</f>
        <v/>
      </c>
      <c r="X316" s="72" t="str">
        <f>IF(ISBLANK(R316), "", 3 + (R316 -VLOOKUP(U316,Anthro_Calc!C:P,10,FALSE)) / (VLOOKUP(U316,Anthro_Calc!C:P,10,FALSE) - VLOOKUP(U316,Anthro_Calc!C:P,9,FALSE)))</f>
        <v/>
      </c>
      <c r="Y316" s="120" t="str">
        <f t="shared" si="215"/>
        <v/>
      </c>
      <c r="Z316" s="117" t="str">
        <f t="shared" si="216"/>
        <v/>
      </c>
      <c r="AA316" s="104" t="str">
        <f t="shared" si="217"/>
        <v/>
      </c>
      <c r="AB316" s="71"/>
      <c r="AC316" s="74"/>
      <c r="AD316" s="78"/>
      <c r="AE316" s="75" t="str">
        <f t="shared" si="218"/>
        <v/>
      </c>
      <c r="AF316" s="72">
        <f t="shared" si="219"/>
        <v>0</v>
      </c>
      <c r="AG316" s="72">
        <f t="shared" si="220"/>
        <v>0</v>
      </c>
      <c r="AH316" s="72" t="str">
        <f t="shared" si="221"/>
        <v>0</v>
      </c>
      <c r="AI316" s="72" t="str">
        <f>IF(ISBLANK(AD316), "", (POWER(AD316/VLOOKUP(AH316,Anthro_Calc!C:P,13,FALSE),VLOOKUP(AH316,Anthro_Calc!C:P,12,FALSE))-1) / (VLOOKUP(AH316,Anthro_Calc!C:P,14,FALSE)*VLOOKUP(AH316,Anthro_Calc!C:P,12,FALSE)))</f>
        <v/>
      </c>
      <c r="AJ316" s="72" t="str">
        <f>IF(ISBLANK(AD316), "", -3 + (AD316 -VLOOKUP(AH316,Anthro_Calc!C:P,4,FALSE)) / (VLOOKUP(AH316,Anthro_Calc!C:P,5,FALSE) - VLOOKUP(AH316,Anthro_Calc!C:P,4,FALSE)))</f>
        <v/>
      </c>
      <c r="AK316" s="72" t="str">
        <f>IF(ISBLANK(AD316), "", 3 + (AD316 -VLOOKUP(AH316,Anthro_Calc!C:P,10,FALSE)) / (VLOOKUP(AH316,Anthro_Calc!C:P,10,FALSE) - VLOOKUP(AH316,Anthro_Calc!C:P,9,FALSE)))</f>
        <v/>
      </c>
      <c r="AL316" s="120" t="str">
        <f t="shared" si="222"/>
        <v/>
      </c>
      <c r="AM316" s="117" t="str">
        <f t="shared" si="223"/>
        <v/>
      </c>
      <c r="AN316" s="104" t="str">
        <f t="shared" si="224"/>
        <v/>
      </c>
      <c r="AO316" s="76" t="str">
        <f t="shared" si="201"/>
        <v/>
      </c>
      <c r="AP316" s="77"/>
      <c r="AQ316" s="77" t="str">
        <f t="shared" si="225"/>
        <v/>
      </c>
      <c r="AR316" s="71"/>
      <c r="AS316" s="74"/>
      <c r="AT316" s="82"/>
      <c r="AU316" s="75" t="str">
        <f t="shared" si="202"/>
        <v/>
      </c>
      <c r="AV316" s="72">
        <f t="shared" si="226"/>
        <v>0</v>
      </c>
      <c r="AW316" s="72">
        <f t="shared" si="227"/>
        <v>0</v>
      </c>
      <c r="AX316" s="72" t="str">
        <f t="shared" si="228"/>
        <v>0</v>
      </c>
      <c r="AY316" s="72" t="str">
        <f>IF(ISBLANK(AT316), "", (POWER(AT316/VLOOKUP(AX316,Anthro_Calc!C:P,13,FALSE),VLOOKUP(AX316,Anthro_Calc!C:P,12,FALSE))-1) / (VLOOKUP(AX316,Anthro_Calc!C:P,14,FALSE)*VLOOKUP(AX316,Anthro_Calc!C:P,12,FALSE)))</f>
        <v/>
      </c>
      <c r="AZ316" s="72" t="str">
        <f>IF(ISBLANK(AT316), "", -3 + (AT316 -VLOOKUP(AX316,Anthro_Calc!C:P,4,FALSE)) / (VLOOKUP(AX316,Anthro_Calc!C:P,5,FALSE) - VLOOKUP(AX316,Anthro_Calc!C:P,4,FALSE)))</f>
        <v/>
      </c>
      <c r="BA316" s="72" t="str">
        <f>IF(ISBLANK(AT316), "", 3 + (AT316 -VLOOKUP(AX316,Anthro_Calc!C:P,10,FALSE)) / (VLOOKUP(AX316,Anthro_Calc!C:P,10,FALSE) - VLOOKUP(AX316,Anthro_Calc!C:P,9,FALSE)))</f>
        <v/>
      </c>
      <c r="BB316" s="120" t="str">
        <f t="shared" si="229"/>
        <v/>
      </c>
      <c r="BC316" s="117" t="str">
        <f t="shared" si="230"/>
        <v/>
      </c>
      <c r="BD316" s="104" t="str">
        <f t="shared" si="203"/>
        <v/>
      </c>
      <c r="BE316" s="76" t="str">
        <f t="shared" si="204"/>
        <v/>
      </c>
      <c r="BF316" s="73" t="str">
        <f t="shared" si="231"/>
        <v/>
      </c>
      <c r="BG316" s="73" t="str">
        <f t="shared" si="205"/>
        <v/>
      </c>
      <c r="BH316" s="77"/>
      <c r="BI316" s="133"/>
      <c r="BJ316" s="71"/>
      <c r="BK316" s="74"/>
      <c r="BL316" s="78"/>
      <c r="BM316" s="75" t="str">
        <f t="shared" si="206"/>
        <v/>
      </c>
      <c r="BN316" s="72">
        <f t="shared" si="232"/>
        <v>0</v>
      </c>
      <c r="BO316" s="72">
        <f t="shared" si="249"/>
        <v>0</v>
      </c>
      <c r="BP316" s="72" t="str">
        <f t="shared" si="233"/>
        <v>0</v>
      </c>
      <c r="BQ316" s="72" t="str">
        <f>IF(ISBLANK(BL316), "", (POWER(BL316/VLOOKUP(BP316,Anthro_Calc!C:P,13,FALSE),VLOOKUP(BP316,Anthro_Calc!C:P,12,FALSE))-1) / (VLOOKUP(BP316,Anthro_Calc!C:P,14,FALSE)*VLOOKUP(BP316,Anthro_Calc!C:P,12,FALSE)))</f>
        <v/>
      </c>
      <c r="BR316" s="72" t="str">
        <f>IF(ISBLANK(BL316), "", -3 + (BL316 -VLOOKUP(BP316,Anthro_Calc!C:P,4,FALSE)) / (VLOOKUP(BP316,Anthro_Calc!C:P,5,FALSE) - VLOOKUP(BP316,Anthro_Calc!C:P,4,FALSE)))</f>
        <v/>
      </c>
      <c r="BS316" s="72" t="str">
        <f>IF(ISBLANK(BL316), "", 3 + (BL316 -VLOOKUP(BP316,Anthro_Calc!C:P,10,FALSE)) / (VLOOKUP(BP316,Anthro_Calc!C:P,10,FALSE) - VLOOKUP(BP316,Anthro_Calc!C:P,9,FALSE)))</f>
        <v/>
      </c>
      <c r="BT316" s="120" t="str">
        <f t="shared" si="234"/>
        <v/>
      </c>
      <c r="BU316" s="117" t="str">
        <f t="shared" si="235"/>
        <v/>
      </c>
      <c r="BV316" s="104" t="str">
        <f t="shared" si="236"/>
        <v/>
      </c>
      <c r="BW316" s="73" t="str">
        <f t="shared" si="207"/>
        <v/>
      </c>
      <c r="BX316" s="77"/>
      <c r="BY316" s="73" t="str">
        <f>IF(ISBLANK(BL316), "", VLOOKUP(Z316&amp;" "&amp;BV316&amp;" "&amp;BW316,Graduation_Criteria!$D$2:$E$34,2,FALSE))</f>
        <v/>
      </c>
      <c r="BZ316" s="73" t="str">
        <f t="shared" si="208"/>
        <v/>
      </c>
      <c r="CA316" s="71"/>
      <c r="CB316" s="74"/>
      <c r="CC316" s="74"/>
      <c r="CD316" s="115" t="str">
        <f t="shared" si="209"/>
        <v/>
      </c>
      <c r="CE316" s="79">
        <f t="shared" si="237"/>
        <v>0</v>
      </c>
      <c r="CF316" s="79">
        <f t="shared" si="238"/>
        <v>0</v>
      </c>
      <c r="CG316" s="79" t="str">
        <f t="shared" si="239"/>
        <v>0</v>
      </c>
      <c r="CH316" s="79" t="str">
        <f>IF(ISBLANK(CC316), "", (POWER(CC316/VLOOKUP(CG316,Anthro_Calc!C:P,13,FALSE),VLOOKUP(CG316,Anthro_Calc!C:P,12,FALSE))-1) / (VLOOKUP(CG316,Anthro_Calc!C:P,14,FALSE)*VLOOKUP(CG316,Anthro_Calc!C:P,12,FALSE)))</f>
        <v/>
      </c>
      <c r="CI316" s="79" t="str">
        <f>IF(ISBLANK(CC316), "", -3 + (CC316 -VLOOKUP(CG316,Anthro_Calc!C:P,4,FALSE)) / (VLOOKUP(CG316,Anthro_Calc!C:P,5,FALSE) - VLOOKUP(CG316,Anthro_Calc!C:P,4,FALSE)))</f>
        <v/>
      </c>
      <c r="CJ316" s="79" t="str">
        <f>IF(ISBLANK(CC316), "", 3 + (CC316 -VLOOKUP(CG316,Anthro_Calc!C:P,10,FALSE)) / (VLOOKUP(CG316,Anthro_Calc!C:P,10,FALSE) - VLOOKUP(CG316,Anthro_Calc!C:P,9,FALSE)))</f>
        <v/>
      </c>
      <c r="CK316" s="129" t="str">
        <f t="shared" si="240"/>
        <v/>
      </c>
      <c r="CL316" s="117" t="str">
        <f t="shared" si="241"/>
        <v/>
      </c>
      <c r="CM316" s="104" t="str">
        <f t="shared" si="242"/>
        <v/>
      </c>
      <c r="CN316" s="77"/>
      <c r="CO316" s="71"/>
      <c r="CP316" s="74"/>
      <c r="CQ316" s="74"/>
      <c r="CR316" s="118" t="str">
        <f t="shared" si="210"/>
        <v/>
      </c>
      <c r="CS316" s="119">
        <f t="shared" si="243"/>
        <v>0</v>
      </c>
      <c r="CT316" s="119">
        <f t="shared" si="244"/>
        <v>0</v>
      </c>
      <c r="CU316" s="119" t="str">
        <f t="shared" si="245"/>
        <v>0</v>
      </c>
      <c r="CV316" s="119" t="str">
        <f>IF(ISBLANK(CQ316), "", (POWER(CQ316/VLOOKUP(CU316,Anthro_Calc!C:P,13,FALSE),VLOOKUP(CU316,Anthro_Calc!C:P,12,FALSE))-1) / (VLOOKUP(CU316,Anthro_Calc!C:P,14,FALSE)*VLOOKUP(CU316,Anthro_Calc!C:P,12,FALSE)))</f>
        <v/>
      </c>
      <c r="CW316" s="119" t="str">
        <f>IF(ISBLANK(CQ316), "", -3 + (CQ316 -VLOOKUP(CU316,Anthro_Calc!C:P,4,FALSE)) / (VLOOKUP(CU316,Anthro_Calc!C:P,5,FALSE) - VLOOKUP(CU316,Anthro_Calc!C:P,4,FALSE)))</f>
        <v/>
      </c>
      <c r="CX316" s="119" t="str">
        <f>IF(ISBLANK(CQ316), "", 3 + (CQ316 -VLOOKUP(CU316,Anthro_Calc!C:P,10,FALSE)) / (VLOOKUP(CU316,Anthro_Calc!C:P,10,FALSE) - VLOOKUP(CU316,Anthro_Calc!C:P,9,FALSE)))</f>
        <v/>
      </c>
      <c r="CY316" s="128" t="str">
        <f t="shared" si="246"/>
        <v/>
      </c>
      <c r="CZ316" s="117" t="str">
        <f t="shared" si="247"/>
        <v/>
      </c>
      <c r="DA316" s="104" t="str">
        <f t="shared" si="248"/>
        <v/>
      </c>
      <c r="DB316" s="135"/>
    </row>
    <row r="317" spans="1:106" s="80" customFormat="1" ht="15" customHeight="1">
      <c r="A317" s="134">
        <f t="shared" si="200"/>
        <v>313</v>
      </c>
      <c r="B317" s="66"/>
      <c r="C317" s="66"/>
      <c r="D317" s="66"/>
      <c r="E317" s="66"/>
      <c r="F317" s="66"/>
      <c r="G317" s="66"/>
      <c r="H317" s="66"/>
      <c r="I317" s="66"/>
      <c r="J317" s="66"/>
      <c r="K317" s="66"/>
      <c r="L317" s="66"/>
      <c r="M317" s="71"/>
      <c r="N317" s="69" t="str">
        <f t="shared" ca="1" si="211"/>
        <v/>
      </c>
      <c r="O317" s="70"/>
      <c r="P317" s="70"/>
      <c r="Q317" s="71"/>
      <c r="R317" s="82"/>
      <c r="S317" s="72" t="str">
        <f t="shared" si="212"/>
        <v/>
      </c>
      <c r="T317" s="72" t="str">
        <f t="shared" si="213"/>
        <v/>
      </c>
      <c r="U317" s="72" t="str">
        <f t="shared" si="214"/>
        <v/>
      </c>
      <c r="V317" s="72" t="str">
        <f>IF(ISBLANK(R317), "", (POWER(R317/VLOOKUP(U317,Anthro_Calc!C:P,13,FALSE),VLOOKUP(U317,Anthro_Calc!C:P,12,FALSE))-1) / (VLOOKUP(U317,Anthro_Calc!C:P,14,FALSE)*VLOOKUP(U317,Anthro_Calc!C:P,12,FALSE)))</f>
        <v/>
      </c>
      <c r="W317" s="72" t="str">
        <f>IF(ISBLANK(R317), "", -3 + (R317 -VLOOKUP(U317,Anthro_Calc!C:P,4,FALSE)) / (VLOOKUP(U317,Anthro_Calc!C:P,5,FALSE) - VLOOKUP(U317,Anthro_Calc!C:P,4,FALSE)))</f>
        <v/>
      </c>
      <c r="X317" s="72" t="str">
        <f>IF(ISBLANK(R317), "", 3 + (R317 -VLOOKUP(U317,Anthro_Calc!C:P,10,FALSE)) / (VLOOKUP(U317,Anthro_Calc!C:P,10,FALSE) - VLOOKUP(U317,Anthro_Calc!C:P,9,FALSE)))</f>
        <v/>
      </c>
      <c r="Y317" s="120" t="str">
        <f t="shared" si="215"/>
        <v/>
      </c>
      <c r="Z317" s="117" t="str">
        <f t="shared" si="216"/>
        <v/>
      </c>
      <c r="AA317" s="104" t="str">
        <f t="shared" si="217"/>
        <v/>
      </c>
      <c r="AB317" s="71"/>
      <c r="AC317" s="74"/>
      <c r="AD317" s="78"/>
      <c r="AE317" s="75" t="str">
        <f t="shared" si="218"/>
        <v/>
      </c>
      <c r="AF317" s="72">
        <f t="shared" si="219"/>
        <v>0</v>
      </c>
      <c r="AG317" s="72">
        <f t="shared" si="220"/>
        <v>0</v>
      </c>
      <c r="AH317" s="72" t="str">
        <f t="shared" si="221"/>
        <v>0</v>
      </c>
      <c r="AI317" s="72" t="str">
        <f>IF(ISBLANK(AD317), "", (POWER(AD317/VLOOKUP(AH317,Anthro_Calc!C:P,13,FALSE),VLOOKUP(AH317,Anthro_Calc!C:P,12,FALSE))-1) / (VLOOKUP(AH317,Anthro_Calc!C:P,14,FALSE)*VLOOKUP(AH317,Anthro_Calc!C:P,12,FALSE)))</f>
        <v/>
      </c>
      <c r="AJ317" s="72" t="str">
        <f>IF(ISBLANK(AD317), "", -3 + (AD317 -VLOOKUP(AH317,Anthro_Calc!C:P,4,FALSE)) / (VLOOKUP(AH317,Anthro_Calc!C:P,5,FALSE) - VLOOKUP(AH317,Anthro_Calc!C:P,4,FALSE)))</f>
        <v/>
      </c>
      <c r="AK317" s="72" t="str">
        <f>IF(ISBLANK(AD317), "", 3 + (AD317 -VLOOKUP(AH317,Anthro_Calc!C:P,10,FALSE)) / (VLOOKUP(AH317,Anthro_Calc!C:P,10,FALSE) - VLOOKUP(AH317,Anthro_Calc!C:P,9,FALSE)))</f>
        <v/>
      </c>
      <c r="AL317" s="120" t="str">
        <f t="shared" si="222"/>
        <v/>
      </c>
      <c r="AM317" s="117" t="str">
        <f t="shared" si="223"/>
        <v/>
      </c>
      <c r="AN317" s="104" t="str">
        <f t="shared" si="224"/>
        <v/>
      </c>
      <c r="AO317" s="76" t="str">
        <f t="shared" si="201"/>
        <v/>
      </c>
      <c r="AP317" s="77"/>
      <c r="AQ317" s="77" t="str">
        <f t="shared" si="225"/>
        <v/>
      </c>
      <c r="AR317" s="71"/>
      <c r="AS317" s="74"/>
      <c r="AT317" s="82"/>
      <c r="AU317" s="75" t="str">
        <f t="shared" si="202"/>
        <v/>
      </c>
      <c r="AV317" s="72">
        <f t="shared" si="226"/>
        <v>0</v>
      </c>
      <c r="AW317" s="72">
        <f t="shared" si="227"/>
        <v>0</v>
      </c>
      <c r="AX317" s="72" t="str">
        <f t="shared" si="228"/>
        <v>0</v>
      </c>
      <c r="AY317" s="72" t="str">
        <f>IF(ISBLANK(AT317), "", (POWER(AT317/VLOOKUP(AX317,Anthro_Calc!C:P,13,FALSE),VLOOKUP(AX317,Anthro_Calc!C:P,12,FALSE))-1) / (VLOOKUP(AX317,Anthro_Calc!C:P,14,FALSE)*VLOOKUP(AX317,Anthro_Calc!C:P,12,FALSE)))</f>
        <v/>
      </c>
      <c r="AZ317" s="72" t="str">
        <f>IF(ISBLANK(AT317), "", -3 + (AT317 -VLOOKUP(AX317,Anthro_Calc!C:P,4,FALSE)) / (VLOOKUP(AX317,Anthro_Calc!C:P,5,FALSE) - VLOOKUP(AX317,Anthro_Calc!C:P,4,FALSE)))</f>
        <v/>
      </c>
      <c r="BA317" s="72" t="str">
        <f>IF(ISBLANK(AT317), "", 3 + (AT317 -VLOOKUP(AX317,Anthro_Calc!C:P,10,FALSE)) / (VLOOKUP(AX317,Anthro_Calc!C:P,10,FALSE) - VLOOKUP(AX317,Anthro_Calc!C:P,9,FALSE)))</f>
        <v/>
      </c>
      <c r="BB317" s="120" t="str">
        <f t="shared" si="229"/>
        <v/>
      </c>
      <c r="BC317" s="117" t="str">
        <f t="shared" si="230"/>
        <v/>
      </c>
      <c r="BD317" s="104" t="str">
        <f t="shared" si="203"/>
        <v/>
      </c>
      <c r="BE317" s="76" t="str">
        <f t="shared" si="204"/>
        <v/>
      </c>
      <c r="BF317" s="73" t="str">
        <f t="shared" si="231"/>
        <v/>
      </c>
      <c r="BG317" s="73" t="str">
        <f t="shared" si="205"/>
        <v/>
      </c>
      <c r="BH317" s="77"/>
      <c r="BI317" s="133"/>
      <c r="BJ317" s="71"/>
      <c r="BK317" s="74"/>
      <c r="BL317" s="78"/>
      <c r="BM317" s="75" t="str">
        <f t="shared" si="206"/>
        <v/>
      </c>
      <c r="BN317" s="72">
        <f t="shared" si="232"/>
        <v>0</v>
      </c>
      <c r="BO317" s="72">
        <f t="shared" si="249"/>
        <v>0</v>
      </c>
      <c r="BP317" s="72" t="str">
        <f t="shared" si="233"/>
        <v>0</v>
      </c>
      <c r="BQ317" s="72" t="str">
        <f>IF(ISBLANK(BL317), "", (POWER(BL317/VLOOKUP(BP317,Anthro_Calc!C:P,13,FALSE),VLOOKUP(BP317,Anthro_Calc!C:P,12,FALSE))-1) / (VLOOKUP(BP317,Anthro_Calc!C:P,14,FALSE)*VLOOKUP(BP317,Anthro_Calc!C:P,12,FALSE)))</f>
        <v/>
      </c>
      <c r="BR317" s="72" t="str">
        <f>IF(ISBLANK(BL317), "", -3 + (BL317 -VLOOKUP(BP317,Anthro_Calc!C:P,4,FALSE)) / (VLOOKUP(BP317,Anthro_Calc!C:P,5,FALSE) - VLOOKUP(BP317,Anthro_Calc!C:P,4,FALSE)))</f>
        <v/>
      </c>
      <c r="BS317" s="72" t="str">
        <f>IF(ISBLANK(BL317), "", 3 + (BL317 -VLOOKUP(BP317,Anthro_Calc!C:P,10,FALSE)) / (VLOOKUP(BP317,Anthro_Calc!C:P,10,FALSE) - VLOOKUP(BP317,Anthro_Calc!C:P,9,FALSE)))</f>
        <v/>
      </c>
      <c r="BT317" s="120" t="str">
        <f t="shared" si="234"/>
        <v/>
      </c>
      <c r="BU317" s="117" t="str">
        <f t="shared" si="235"/>
        <v/>
      </c>
      <c r="BV317" s="104" t="str">
        <f t="shared" si="236"/>
        <v/>
      </c>
      <c r="BW317" s="73" t="str">
        <f t="shared" si="207"/>
        <v/>
      </c>
      <c r="BX317" s="77"/>
      <c r="BY317" s="73" t="str">
        <f>IF(ISBLANK(BL317), "", VLOOKUP(Z317&amp;" "&amp;BV317&amp;" "&amp;BW317,Graduation_Criteria!$D$2:$E$34,2,FALSE))</f>
        <v/>
      </c>
      <c r="BZ317" s="73" t="str">
        <f t="shared" si="208"/>
        <v/>
      </c>
      <c r="CA317" s="71"/>
      <c r="CB317" s="74"/>
      <c r="CC317" s="74"/>
      <c r="CD317" s="115" t="str">
        <f t="shared" si="209"/>
        <v/>
      </c>
      <c r="CE317" s="79">
        <f t="shared" si="237"/>
        <v>0</v>
      </c>
      <c r="CF317" s="79">
        <f t="shared" si="238"/>
        <v>0</v>
      </c>
      <c r="CG317" s="79" t="str">
        <f t="shared" si="239"/>
        <v>0</v>
      </c>
      <c r="CH317" s="79" t="str">
        <f>IF(ISBLANK(CC317), "", (POWER(CC317/VLOOKUP(CG317,Anthro_Calc!C:P,13,FALSE),VLOOKUP(CG317,Anthro_Calc!C:P,12,FALSE))-1) / (VLOOKUP(CG317,Anthro_Calc!C:P,14,FALSE)*VLOOKUP(CG317,Anthro_Calc!C:P,12,FALSE)))</f>
        <v/>
      </c>
      <c r="CI317" s="79" t="str">
        <f>IF(ISBLANK(CC317), "", -3 + (CC317 -VLOOKUP(CG317,Anthro_Calc!C:P,4,FALSE)) / (VLOOKUP(CG317,Anthro_Calc!C:P,5,FALSE) - VLOOKUP(CG317,Anthro_Calc!C:P,4,FALSE)))</f>
        <v/>
      </c>
      <c r="CJ317" s="79" t="str">
        <f>IF(ISBLANK(CC317), "", 3 + (CC317 -VLOOKUP(CG317,Anthro_Calc!C:P,10,FALSE)) / (VLOOKUP(CG317,Anthro_Calc!C:P,10,FALSE) - VLOOKUP(CG317,Anthro_Calc!C:P,9,FALSE)))</f>
        <v/>
      </c>
      <c r="CK317" s="129" t="str">
        <f t="shared" si="240"/>
        <v/>
      </c>
      <c r="CL317" s="117" t="str">
        <f t="shared" si="241"/>
        <v/>
      </c>
      <c r="CM317" s="104" t="str">
        <f t="shared" si="242"/>
        <v/>
      </c>
      <c r="CN317" s="77"/>
      <c r="CO317" s="71"/>
      <c r="CP317" s="74"/>
      <c r="CQ317" s="74"/>
      <c r="CR317" s="118" t="str">
        <f t="shared" si="210"/>
        <v/>
      </c>
      <c r="CS317" s="119">
        <f t="shared" si="243"/>
        <v>0</v>
      </c>
      <c r="CT317" s="119">
        <f t="shared" si="244"/>
        <v>0</v>
      </c>
      <c r="CU317" s="119" t="str">
        <f t="shared" si="245"/>
        <v>0</v>
      </c>
      <c r="CV317" s="119" t="str">
        <f>IF(ISBLANK(CQ317), "", (POWER(CQ317/VLOOKUP(CU317,Anthro_Calc!C:P,13,FALSE),VLOOKUP(CU317,Anthro_Calc!C:P,12,FALSE))-1) / (VLOOKUP(CU317,Anthro_Calc!C:P,14,FALSE)*VLOOKUP(CU317,Anthro_Calc!C:P,12,FALSE)))</f>
        <v/>
      </c>
      <c r="CW317" s="119" t="str">
        <f>IF(ISBLANK(CQ317), "", -3 + (CQ317 -VLOOKUP(CU317,Anthro_Calc!C:P,4,FALSE)) / (VLOOKUP(CU317,Anthro_Calc!C:P,5,FALSE) - VLOOKUP(CU317,Anthro_Calc!C:P,4,FALSE)))</f>
        <v/>
      </c>
      <c r="CX317" s="119" t="str">
        <f>IF(ISBLANK(CQ317), "", 3 + (CQ317 -VLOOKUP(CU317,Anthro_Calc!C:P,10,FALSE)) / (VLOOKUP(CU317,Anthro_Calc!C:P,10,FALSE) - VLOOKUP(CU317,Anthro_Calc!C:P,9,FALSE)))</f>
        <v/>
      </c>
      <c r="CY317" s="128" t="str">
        <f t="shared" si="246"/>
        <v/>
      </c>
      <c r="CZ317" s="117" t="str">
        <f t="shared" si="247"/>
        <v/>
      </c>
      <c r="DA317" s="104" t="str">
        <f t="shared" si="248"/>
        <v/>
      </c>
      <c r="DB317" s="135"/>
    </row>
    <row r="318" spans="1:106" s="80" customFormat="1" ht="15" customHeight="1">
      <c r="A318" s="134">
        <f t="shared" si="200"/>
        <v>314</v>
      </c>
      <c r="B318" s="66"/>
      <c r="C318" s="66"/>
      <c r="D318" s="66"/>
      <c r="E318" s="66"/>
      <c r="F318" s="66"/>
      <c r="G318" s="66"/>
      <c r="H318" s="66"/>
      <c r="I318" s="66"/>
      <c r="J318" s="66"/>
      <c r="K318" s="66"/>
      <c r="L318" s="66"/>
      <c r="M318" s="71"/>
      <c r="N318" s="69" t="str">
        <f t="shared" ca="1" si="211"/>
        <v/>
      </c>
      <c r="O318" s="70"/>
      <c r="P318" s="70"/>
      <c r="Q318" s="71"/>
      <c r="R318" s="82"/>
      <c r="S318" s="72" t="str">
        <f t="shared" si="212"/>
        <v/>
      </c>
      <c r="T318" s="72" t="str">
        <f t="shared" si="213"/>
        <v/>
      </c>
      <c r="U318" s="72" t="str">
        <f t="shared" si="214"/>
        <v/>
      </c>
      <c r="V318" s="72" t="str">
        <f>IF(ISBLANK(R318), "", (POWER(R318/VLOOKUP(U318,Anthro_Calc!C:P,13,FALSE),VLOOKUP(U318,Anthro_Calc!C:P,12,FALSE))-1) / (VLOOKUP(U318,Anthro_Calc!C:P,14,FALSE)*VLOOKUP(U318,Anthro_Calc!C:P,12,FALSE)))</f>
        <v/>
      </c>
      <c r="W318" s="72" t="str">
        <f>IF(ISBLANK(R318), "", -3 + (R318 -VLOOKUP(U318,Anthro_Calc!C:P,4,FALSE)) / (VLOOKUP(U318,Anthro_Calc!C:P,5,FALSE) - VLOOKUP(U318,Anthro_Calc!C:P,4,FALSE)))</f>
        <v/>
      </c>
      <c r="X318" s="72" t="str">
        <f>IF(ISBLANK(R318), "", 3 + (R318 -VLOOKUP(U318,Anthro_Calc!C:P,10,FALSE)) / (VLOOKUP(U318,Anthro_Calc!C:P,10,FALSE) - VLOOKUP(U318,Anthro_Calc!C:P,9,FALSE)))</f>
        <v/>
      </c>
      <c r="Y318" s="120" t="str">
        <f t="shared" si="215"/>
        <v/>
      </c>
      <c r="Z318" s="117" t="str">
        <f t="shared" si="216"/>
        <v/>
      </c>
      <c r="AA318" s="104" t="str">
        <f t="shared" si="217"/>
        <v/>
      </c>
      <c r="AB318" s="71"/>
      <c r="AC318" s="74"/>
      <c r="AD318" s="78"/>
      <c r="AE318" s="75" t="str">
        <f t="shared" si="218"/>
        <v/>
      </c>
      <c r="AF318" s="72">
        <f t="shared" si="219"/>
        <v>0</v>
      </c>
      <c r="AG318" s="72">
        <f t="shared" si="220"/>
        <v>0</v>
      </c>
      <c r="AH318" s="72" t="str">
        <f t="shared" si="221"/>
        <v>0</v>
      </c>
      <c r="AI318" s="72" t="str">
        <f>IF(ISBLANK(AD318), "", (POWER(AD318/VLOOKUP(AH318,Anthro_Calc!C:P,13,FALSE),VLOOKUP(AH318,Anthro_Calc!C:P,12,FALSE))-1) / (VLOOKUP(AH318,Anthro_Calc!C:P,14,FALSE)*VLOOKUP(AH318,Anthro_Calc!C:P,12,FALSE)))</f>
        <v/>
      </c>
      <c r="AJ318" s="72" t="str">
        <f>IF(ISBLANK(AD318), "", -3 + (AD318 -VLOOKUP(AH318,Anthro_Calc!C:P,4,FALSE)) / (VLOOKUP(AH318,Anthro_Calc!C:P,5,FALSE) - VLOOKUP(AH318,Anthro_Calc!C:P,4,FALSE)))</f>
        <v/>
      </c>
      <c r="AK318" s="72" t="str">
        <f>IF(ISBLANK(AD318), "", 3 + (AD318 -VLOOKUP(AH318,Anthro_Calc!C:P,10,FALSE)) / (VLOOKUP(AH318,Anthro_Calc!C:P,10,FALSE) - VLOOKUP(AH318,Anthro_Calc!C:P,9,FALSE)))</f>
        <v/>
      </c>
      <c r="AL318" s="120" t="str">
        <f t="shared" si="222"/>
        <v/>
      </c>
      <c r="AM318" s="117" t="str">
        <f t="shared" si="223"/>
        <v/>
      </c>
      <c r="AN318" s="104" t="str">
        <f t="shared" si="224"/>
        <v/>
      </c>
      <c r="AO318" s="76" t="str">
        <f t="shared" si="201"/>
        <v/>
      </c>
      <c r="AP318" s="77"/>
      <c r="AQ318" s="77" t="str">
        <f t="shared" si="225"/>
        <v/>
      </c>
      <c r="AR318" s="71"/>
      <c r="AS318" s="74"/>
      <c r="AT318" s="82"/>
      <c r="AU318" s="75" t="str">
        <f t="shared" si="202"/>
        <v/>
      </c>
      <c r="AV318" s="72">
        <f t="shared" si="226"/>
        <v>0</v>
      </c>
      <c r="AW318" s="72">
        <f t="shared" si="227"/>
        <v>0</v>
      </c>
      <c r="AX318" s="72" t="str">
        <f t="shared" si="228"/>
        <v>0</v>
      </c>
      <c r="AY318" s="72" t="str">
        <f>IF(ISBLANK(AT318), "", (POWER(AT318/VLOOKUP(AX318,Anthro_Calc!C:P,13,FALSE),VLOOKUP(AX318,Anthro_Calc!C:P,12,FALSE))-1) / (VLOOKUP(AX318,Anthro_Calc!C:P,14,FALSE)*VLOOKUP(AX318,Anthro_Calc!C:P,12,FALSE)))</f>
        <v/>
      </c>
      <c r="AZ318" s="72" t="str">
        <f>IF(ISBLANK(AT318), "", -3 + (AT318 -VLOOKUP(AX318,Anthro_Calc!C:P,4,FALSE)) / (VLOOKUP(AX318,Anthro_Calc!C:P,5,FALSE) - VLOOKUP(AX318,Anthro_Calc!C:P,4,FALSE)))</f>
        <v/>
      </c>
      <c r="BA318" s="72" t="str">
        <f>IF(ISBLANK(AT318), "", 3 + (AT318 -VLOOKUP(AX318,Anthro_Calc!C:P,10,FALSE)) / (VLOOKUP(AX318,Anthro_Calc!C:P,10,FALSE) - VLOOKUP(AX318,Anthro_Calc!C:P,9,FALSE)))</f>
        <v/>
      </c>
      <c r="BB318" s="120" t="str">
        <f t="shared" si="229"/>
        <v/>
      </c>
      <c r="BC318" s="117" t="str">
        <f t="shared" si="230"/>
        <v/>
      </c>
      <c r="BD318" s="104" t="str">
        <f t="shared" si="203"/>
        <v/>
      </c>
      <c r="BE318" s="76" t="str">
        <f t="shared" si="204"/>
        <v/>
      </c>
      <c r="BF318" s="73" t="str">
        <f t="shared" si="231"/>
        <v/>
      </c>
      <c r="BG318" s="73" t="str">
        <f t="shared" si="205"/>
        <v/>
      </c>
      <c r="BH318" s="77"/>
      <c r="BI318" s="133"/>
      <c r="BJ318" s="71"/>
      <c r="BK318" s="74"/>
      <c r="BL318" s="78"/>
      <c r="BM318" s="75" t="str">
        <f t="shared" si="206"/>
        <v/>
      </c>
      <c r="BN318" s="72">
        <f t="shared" si="232"/>
        <v>0</v>
      </c>
      <c r="BO318" s="72">
        <f t="shared" si="249"/>
        <v>0</v>
      </c>
      <c r="BP318" s="72" t="str">
        <f t="shared" si="233"/>
        <v>0</v>
      </c>
      <c r="BQ318" s="72" t="str">
        <f>IF(ISBLANK(BL318), "", (POWER(BL318/VLOOKUP(BP318,Anthro_Calc!C:P,13,FALSE),VLOOKUP(BP318,Anthro_Calc!C:P,12,FALSE))-1) / (VLOOKUP(BP318,Anthro_Calc!C:P,14,FALSE)*VLOOKUP(BP318,Anthro_Calc!C:P,12,FALSE)))</f>
        <v/>
      </c>
      <c r="BR318" s="72" t="str">
        <f>IF(ISBLANK(BL318), "", -3 + (BL318 -VLOOKUP(BP318,Anthro_Calc!C:P,4,FALSE)) / (VLOOKUP(BP318,Anthro_Calc!C:P,5,FALSE) - VLOOKUP(BP318,Anthro_Calc!C:P,4,FALSE)))</f>
        <v/>
      </c>
      <c r="BS318" s="72" t="str">
        <f>IF(ISBLANK(BL318), "", 3 + (BL318 -VLOOKUP(BP318,Anthro_Calc!C:P,10,FALSE)) / (VLOOKUP(BP318,Anthro_Calc!C:P,10,FALSE) - VLOOKUP(BP318,Anthro_Calc!C:P,9,FALSE)))</f>
        <v/>
      </c>
      <c r="BT318" s="120" t="str">
        <f t="shared" si="234"/>
        <v/>
      </c>
      <c r="BU318" s="117" t="str">
        <f t="shared" si="235"/>
        <v/>
      </c>
      <c r="BV318" s="104" t="str">
        <f t="shared" si="236"/>
        <v/>
      </c>
      <c r="BW318" s="73" t="str">
        <f t="shared" si="207"/>
        <v/>
      </c>
      <c r="BX318" s="77"/>
      <c r="BY318" s="73" t="str">
        <f>IF(ISBLANK(BL318), "", VLOOKUP(Z318&amp;" "&amp;BV318&amp;" "&amp;BW318,Graduation_Criteria!$D$2:$E$34,2,FALSE))</f>
        <v/>
      </c>
      <c r="BZ318" s="73" t="str">
        <f t="shared" si="208"/>
        <v/>
      </c>
      <c r="CA318" s="71"/>
      <c r="CB318" s="74"/>
      <c r="CC318" s="74"/>
      <c r="CD318" s="115" t="str">
        <f t="shared" si="209"/>
        <v/>
      </c>
      <c r="CE318" s="79">
        <f t="shared" si="237"/>
        <v>0</v>
      </c>
      <c r="CF318" s="79">
        <f t="shared" si="238"/>
        <v>0</v>
      </c>
      <c r="CG318" s="79" t="str">
        <f t="shared" si="239"/>
        <v>0</v>
      </c>
      <c r="CH318" s="79" t="str">
        <f>IF(ISBLANK(CC318), "", (POWER(CC318/VLOOKUP(CG318,Anthro_Calc!C:P,13,FALSE),VLOOKUP(CG318,Anthro_Calc!C:P,12,FALSE))-1) / (VLOOKUP(CG318,Anthro_Calc!C:P,14,FALSE)*VLOOKUP(CG318,Anthro_Calc!C:P,12,FALSE)))</f>
        <v/>
      </c>
      <c r="CI318" s="79" t="str">
        <f>IF(ISBLANK(CC318), "", -3 + (CC318 -VLOOKUP(CG318,Anthro_Calc!C:P,4,FALSE)) / (VLOOKUP(CG318,Anthro_Calc!C:P,5,FALSE) - VLOOKUP(CG318,Anthro_Calc!C:P,4,FALSE)))</f>
        <v/>
      </c>
      <c r="CJ318" s="79" t="str">
        <f>IF(ISBLANK(CC318), "", 3 + (CC318 -VLOOKUP(CG318,Anthro_Calc!C:P,10,FALSE)) / (VLOOKUP(CG318,Anthro_Calc!C:P,10,FALSE) - VLOOKUP(CG318,Anthro_Calc!C:P,9,FALSE)))</f>
        <v/>
      </c>
      <c r="CK318" s="129" t="str">
        <f t="shared" si="240"/>
        <v/>
      </c>
      <c r="CL318" s="117" t="str">
        <f t="shared" si="241"/>
        <v/>
      </c>
      <c r="CM318" s="104" t="str">
        <f t="shared" si="242"/>
        <v/>
      </c>
      <c r="CN318" s="77"/>
      <c r="CO318" s="71"/>
      <c r="CP318" s="74"/>
      <c r="CQ318" s="74"/>
      <c r="CR318" s="118" t="str">
        <f t="shared" si="210"/>
        <v/>
      </c>
      <c r="CS318" s="119">
        <f t="shared" si="243"/>
        <v>0</v>
      </c>
      <c r="CT318" s="119">
        <f t="shared" si="244"/>
        <v>0</v>
      </c>
      <c r="CU318" s="119" t="str">
        <f t="shared" si="245"/>
        <v>0</v>
      </c>
      <c r="CV318" s="119" t="str">
        <f>IF(ISBLANK(CQ318), "", (POWER(CQ318/VLOOKUP(CU318,Anthro_Calc!C:P,13,FALSE),VLOOKUP(CU318,Anthro_Calc!C:P,12,FALSE))-1) / (VLOOKUP(CU318,Anthro_Calc!C:P,14,FALSE)*VLOOKUP(CU318,Anthro_Calc!C:P,12,FALSE)))</f>
        <v/>
      </c>
      <c r="CW318" s="119" t="str">
        <f>IF(ISBLANK(CQ318), "", -3 + (CQ318 -VLOOKUP(CU318,Anthro_Calc!C:P,4,FALSE)) / (VLOOKUP(CU318,Anthro_Calc!C:P,5,FALSE) - VLOOKUP(CU318,Anthro_Calc!C:P,4,FALSE)))</f>
        <v/>
      </c>
      <c r="CX318" s="119" t="str">
        <f>IF(ISBLANK(CQ318), "", 3 + (CQ318 -VLOOKUP(CU318,Anthro_Calc!C:P,10,FALSE)) / (VLOOKUP(CU318,Anthro_Calc!C:P,10,FALSE) - VLOOKUP(CU318,Anthro_Calc!C:P,9,FALSE)))</f>
        <v/>
      </c>
      <c r="CY318" s="128" t="str">
        <f t="shared" si="246"/>
        <v/>
      </c>
      <c r="CZ318" s="117" t="str">
        <f t="shared" si="247"/>
        <v/>
      </c>
      <c r="DA318" s="104" t="str">
        <f t="shared" si="248"/>
        <v/>
      </c>
      <c r="DB318" s="135"/>
    </row>
    <row r="319" spans="1:106" s="80" customFormat="1" ht="15" customHeight="1">
      <c r="A319" s="134">
        <f t="shared" si="200"/>
        <v>315</v>
      </c>
      <c r="B319" s="66"/>
      <c r="C319" s="66"/>
      <c r="D319" s="66"/>
      <c r="E319" s="66"/>
      <c r="F319" s="66"/>
      <c r="G319" s="66"/>
      <c r="H319" s="66"/>
      <c r="I319" s="66"/>
      <c r="J319" s="66"/>
      <c r="K319" s="66"/>
      <c r="L319" s="66"/>
      <c r="M319" s="71"/>
      <c r="N319" s="69" t="str">
        <f t="shared" ca="1" si="211"/>
        <v/>
      </c>
      <c r="O319" s="70"/>
      <c r="P319" s="70"/>
      <c r="Q319" s="71"/>
      <c r="R319" s="82"/>
      <c r="S319" s="72" t="str">
        <f t="shared" si="212"/>
        <v/>
      </c>
      <c r="T319" s="72" t="str">
        <f t="shared" si="213"/>
        <v/>
      </c>
      <c r="U319" s="72" t="str">
        <f t="shared" si="214"/>
        <v/>
      </c>
      <c r="V319" s="72" t="str">
        <f>IF(ISBLANK(R319), "", (POWER(R319/VLOOKUP(U319,Anthro_Calc!C:P,13,FALSE),VLOOKUP(U319,Anthro_Calc!C:P,12,FALSE))-1) / (VLOOKUP(U319,Anthro_Calc!C:P,14,FALSE)*VLOOKUP(U319,Anthro_Calc!C:P,12,FALSE)))</f>
        <v/>
      </c>
      <c r="W319" s="72" t="str">
        <f>IF(ISBLANK(R319), "", -3 + (R319 -VLOOKUP(U319,Anthro_Calc!C:P,4,FALSE)) / (VLOOKUP(U319,Anthro_Calc!C:P,5,FALSE) - VLOOKUP(U319,Anthro_Calc!C:P,4,FALSE)))</f>
        <v/>
      </c>
      <c r="X319" s="72" t="str">
        <f>IF(ISBLANK(R319), "", 3 + (R319 -VLOOKUP(U319,Anthro_Calc!C:P,10,FALSE)) / (VLOOKUP(U319,Anthro_Calc!C:P,10,FALSE) - VLOOKUP(U319,Anthro_Calc!C:P,9,FALSE)))</f>
        <v/>
      </c>
      <c r="Y319" s="120" t="str">
        <f t="shared" si="215"/>
        <v/>
      </c>
      <c r="Z319" s="117" t="str">
        <f t="shared" si="216"/>
        <v/>
      </c>
      <c r="AA319" s="104" t="str">
        <f t="shared" si="217"/>
        <v/>
      </c>
      <c r="AB319" s="71"/>
      <c r="AC319" s="74"/>
      <c r="AD319" s="78"/>
      <c r="AE319" s="75" t="str">
        <f t="shared" si="218"/>
        <v/>
      </c>
      <c r="AF319" s="72">
        <f t="shared" si="219"/>
        <v>0</v>
      </c>
      <c r="AG319" s="72">
        <f t="shared" si="220"/>
        <v>0</v>
      </c>
      <c r="AH319" s="72" t="str">
        <f t="shared" si="221"/>
        <v>0</v>
      </c>
      <c r="AI319" s="72" t="str">
        <f>IF(ISBLANK(AD319), "", (POWER(AD319/VLOOKUP(AH319,Anthro_Calc!C:P,13,FALSE),VLOOKUP(AH319,Anthro_Calc!C:P,12,FALSE))-1) / (VLOOKUP(AH319,Anthro_Calc!C:P,14,FALSE)*VLOOKUP(AH319,Anthro_Calc!C:P,12,FALSE)))</f>
        <v/>
      </c>
      <c r="AJ319" s="72" t="str">
        <f>IF(ISBLANK(AD319), "", -3 + (AD319 -VLOOKUP(AH319,Anthro_Calc!C:P,4,FALSE)) / (VLOOKUP(AH319,Anthro_Calc!C:P,5,FALSE) - VLOOKUP(AH319,Anthro_Calc!C:P,4,FALSE)))</f>
        <v/>
      </c>
      <c r="AK319" s="72" t="str">
        <f>IF(ISBLANK(AD319), "", 3 + (AD319 -VLOOKUP(AH319,Anthro_Calc!C:P,10,FALSE)) / (VLOOKUP(AH319,Anthro_Calc!C:P,10,FALSE) - VLOOKUP(AH319,Anthro_Calc!C:P,9,FALSE)))</f>
        <v/>
      </c>
      <c r="AL319" s="120" t="str">
        <f t="shared" si="222"/>
        <v/>
      </c>
      <c r="AM319" s="117" t="str">
        <f t="shared" si="223"/>
        <v/>
      </c>
      <c r="AN319" s="104" t="str">
        <f t="shared" si="224"/>
        <v/>
      </c>
      <c r="AO319" s="76" t="str">
        <f t="shared" si="201"/>
        <v/>
      </c>
      <c r="AP319" s="77"/>
      <c r="AQ319" s="77" t="str">
        <f t="shared" si="225"/>
        <v/>
      </c>
      <c r="AR319" s="71"/>
      <c r="AS319" s="74"/>
      <c r="AT319" s="82"/>
      <c r="AU319" s="75" t="str">
        <f t="shared" si="202"/>
        <v/>
      </c>
      <c r="AV319" s="72">
        <f t="shared" si="226"/>
        <v>0</v>
      </c>
      <c r="AW319" s="72">
        <f t="shared" si="227"/>
        <v>0</v>
      </c>
      <c r="AX319" s="72" t="str">
        <f t="shared" si="228"/>
        <v>0</v>
      </c>
      <c r="AY319" s="72" t="str">
        <f>IF(ISBLANK(AT319), "", (POWER(AT319/VLOOKUP(AX319,Anthro_Calc!C:P,13,FALSE),VLOOKUP(AX319,Anthro_Calc!C:P,12,FALSE))-1) / (VLOOKUP(AX319,Anthro_Calc!C:P,14,FALSE)*VLOOKUP(AX319,Anthro_Calc!C:P,12,FALSE)))</f>
        <v/>
      </c>
      <c r="AZ319" s="72" t="str">
        <f>IF(ISBLANK(AT319), "", -3 + (AT319 -VLOOKUP(AX319,Anthro_Calc!C:P,4,FALSE)) / (VLOOKUP(AX319,Anthro_Calc!C:P,5,FALSE) - VLOOKUP(AX319,Anthro_Calc!C:P,4,FALSE)))</f>
        <v/>
      </c>
      <c r="BA319" s="72" t="str">
        <f>IF(ISBLANK(AT319), "", 3 + (AT319 -VLOOKUP(AX319,Anthro_Calc!C:P,10,FALSE)) / (VLOOKUP(AX319,Anthro_Calc!C:P,10,FALSE) - VLOOKUP(AX319,Anthro_Calc!C:P,9,FALSE)))</f>
        <v/>
      </c>
      <c r="BB319" s="120" t="str">
        <f t="shared" si="229"/>
        <v/>
      </c>
      <c r="BC319" s="117" t="str">
        <f t="shared" si="230"/>
        <v/>
      </c>
      <c r="BD319" s="104" t="str">
        <f t="shared" si="203"/>
        <v/>
      </c>
      <c r="BE319" s="76" t="str">
        <f t="shared" si="204"/>
        <v/>
      </c>
      <c r="BF319" s="73" t="str">
        <f t="shared" si="231"/>
        <v/>
      </c>
      <c r="BG319" s="73" t="str">
        <f t="shared" si="205"/>
        <v/>
      </c>
      <c r="BH319" s="77"/>
      <c r="BI319" s="133"/>
      <c r="BJ319" s="71"/>
      <c r="BK319" s="74"/>
      <c r="BL319" s="78"/>
      <c r="BM319" s="75" t="str">
        <f t="shared" si="206"/>
        <v/>
      </c>
      <c r="BN319" s="72">
        <f t="shared" si="232"/>
        <v>0</v>
      </c>
      <c r="BO319" s="72">
        <f t="shared" si="249"/>
        <v>0</v>
      </c>
      <c r="BP319" s="72" t="str">
        <f t="shared" si="233"/>
        <v>0</v>
      </c>
      <c r="BQ319" s="72" t="str">
        <f>IF(ISBLANK(BL319), "", (POWER(BL319/VLOOKUP(BP319,Anthro_Calc!C:P,13,FALSE),VLOOKUP(BP319,Anthro_Calc!C:P,12,FALSE))-1) / (VLOOKUP(BP319,Anthro_Calc!C:P,14,FALSE)*VLOOKUP(BP319,Anthro_Calc!C:P,12,FALSE)))</f>
        <v/>
      </c>
      <c r="BR319" s="72" t="str">
        <f>IF(ISBLANK(BL319), "", -3 + (BL319 -VLOOKUP(BP319,Anthro_Calc!C:P,4,FALSE)) / (VLOOKUP(BP319,Anthro_Calc!C:P,5,FALSE) - VLOOKUP(BP319,Anthro_Calc!C:P,4,FALSE)))</f>
        <v/>
      </c>
      <c r="BS319" s="72" t="str">
        <f>IF(ISBLANK(BL319), "", 3 + (BL319 -VLOOKUP(BP319,Anthro_Calc!C:P,10,FALSE)) / (VLOOKUP(BP319,Anthro_Calc!C:P,10,FALSE) - VLOOKUP(BP319,Anthro_Calc!C:P,9,FALSE)))</f>
        <v/>
      </c>
      <c r="BT319" s="120" t="str">
        <f t="shared" si="234"/>
        <v/>
      </c>
      <c r="BU319" s="117" t="str">
        <f t="shared" si="235"/>
        <v/>
      </c>
      <c r="BV319" s="104" t="str">
        <f t="shared" si="236"/>
        <v/>
      </c>
      <c r="BW319" s="73" t="str">
        <f t="shared" si="207"/>
        <v/>
      </c>
      <c r="BX319" s="77"/>
      <c r="BY319" s="73" t="str">
        <f>IF(ISBLANK(BL319), "", VLOOKUP(Z319&amp;" "&amp;BV319&amp;" "&amp;BW319,Graduation_Criteria!$D$2:$E$34,2,FALSE))</f>
        <v/>
      </c>
      <c r="BZ319" s="73" t="str">
        <f t="shared" si="208"/>
        <v/>
      </c>
      <c r="CA319" s="71"/>
      <c r="CB319" s="74"/>
      <c r="CC319" s="74"/>
      <c r="CD319" s="115" t="str">
        <f t="shared" si="209"/>
        <v/>
      </c>
      <c r="CE319" s="79">
        <f t="shared" si="237"/>
        <v>0</v>
      </c>
      <c r="CF319" s="79">
        <f t="shared" si="238"/>
        <v>0</v>
      </c>
      <c r="CG319" s="79" t="str">
        <f t="shared" si="239"/>
        <v>0</v>
      </c>
      <c r="CH319" s="79" t="str">
        <f>IF(ISBLANK(CC319), "", (POWER(CC319/VLOOKUP(CG319,Anthro_Calc!C:P,13,FALSE),VLOOKUP(CG319,Anthro_Calc!C:P,12,FALSE))-1) / (VLOOKUP(CG319,Anthro_Calc!C:P,14,FALSE)*VLOOKUP(CG319,Anthro_Calc!C:P,12,FALSE)))</f>
        <v/>
      </c>
      <c r="CI319" s="79" t="str">
        <f>IF(ISBLANK(CC319), "", -3 + (CC319 -VLOOKUP(CG319,Anthro_Calc!C:P,4,FALSE)) / (VLOOKUP(CG319,Anthro_Calc!C:P,5,FALSE) - VLOOKUP(CG319,Anthro_Calc!C:P,4,FALSE)))</f>
        <v/>
      </c>
      <c r="CJ319" s="79" t="str">
        <f>IF(ISBLANK(CC319), "", 3 + (CC319 -VLOOKUP(CG319,Anthro_Calc!C:P,10,FALSE)) / (VLOOKUP(CG319,Anthro_Calc!C:P,10,FALSE) - VLOOKUP(CG319,Anthro_Calc!C:P,9,FALSE)))</f>
        <v/>
      </c>
      <c r="CK319" s="129" t="str">
        <f t="shared" si="240"/>
        <v/>
      </c>
      <c r="CL319" s="117" t="str">
        <f t="shared" si="241"/>
        <v/>
      </c>
      <c r="CM319" s="104" t="str">
        <f t="shared" si="242"/>
        <v/>
      </c>
      <c r="CN319" s="77"/>
      <c r="CO319" s="71"/>
      <c r="CP319" s="74"/>
      <c r="CQ319" s="74"/>
      <c r="CR319" s="118" t="str">
        <f t="shared" si="210"/>
        <v/>
      </c>
      <c r="CS319" s="119">
        <f t="shared" si="243"/>
        <v>0</v>
      </c>
      <c r="CT319" s="119">
        <f t="shared" si="244"/>
        <v>0</v>
      </c>
      <c r="CU319" s="119" t="str">
        <f t="shared" si="245"/>
        <v>0</v>
      </c>
      <c r="CV319" s="119" t="str">
        <f>IF(ISBLANK(CQ319), "", (POWER(CQ319/VLOOKUP(CU319,Anthro_Calc!C:P,13,FALSE),VLOOKUP(CU319,Anthro_Calc!C:P,12,FALSE))-1) / (VLOOKUP(CU319,Anthro_Calc!C:P,14,FALSE)*VLOOKUP(CU319,Anthro_Calc!C:P,12,FALSE)))</f>
        <v/>
      </c>
      <c r="CW319" s="119" t="str">
        <f>IF(ISBLANK(CQ319), "", -3 + (CQ319 -VLOOKUP(CU319,Anthro_Calc!C:P,4,FALSE)) / (VLOOKUP(CU319,Anthro_Calc!C:P,5,FALSE) - VLOOKUP(CU319,Anthro_Calc!C:P,4,FALSE)))</f>
        <v/>
      </c>
      <c r="CX319" s="119" t="str">
        <f>IF(ISBLANK(CQ319), "", 3 + (CQ319 -VLOOKUP(CU319,Anthro_Calc!C:P,10,FALSE)) / (VLOOKUP(CU319,Anthro_Calc!C:P,10,FALSE) - VLOOKUP(CU319,Anthro_Calc!C:P,9,FALSE)))</f>
        <v/>
      </c>
      <c r="CY319" s="128" t="str">
        <f t="shared" si="246"/>
        <v/>
      </c>
      <c r="CZ319" s="117" t="str">
        <f t="shared" si="247"/>
        <v/>
      </c>
      <c r="DA319" s="104" t="str">
        <f t="shared" si="248"/>
        <v/>
      </c>
      <c r="DB319" s="135"/>
    </row>
    <row r="320" spans="1:106" s="80" customFormat="1" ht="15" customHeight="1">
      <c r="A320" s="134">
        <f t="shared" si="200"/>
        <v>316</v>
      </c>
      <c r="B320" s="66"/>
      <c r="C320" s="66"/>
      <c r="D320" s="66"/>
      <c r="E320" s="66"/>
      <c r="F320" s="66"/>
      <c r="G320" s="66"/>
      <c r="H320" s="66"/>
      <c r="I320" s="66"/>
      <c r="J320" s="66"/>
      <c r="K320" s="66"/>
      <c r="L320" s="66"/>
      <c r="M320" s="71"/>
      <c r="N320" s="69" t="str">
        <f t="shared" ca="1" si="211"/>
        <v/>
      </c>
      <c r="O320" s="70"/>
      <c r="P320" s="70"/>
      <c r="Q320" s="71"/>
      <c r="R320" s="82"/>
      <c r="S320" s="72" t="str">
        <f t="shared" si="212"/>
        <v/>
      </c>
      <c r="T320" s="72" t="str">
        <f t="shared" si="213"/>
        <v/>
      </c>
      <c r="U320" s="72" t="str">
        <f t="shared" si="214"/>
        <v/>
      </c>
      <c r="V320" s="72" t="str">
        <f>IF(ISBLANK(R320), "", (POWER(R320/VLOOKUP(U320,Anthro_Calc!C:P,13,FALSE),VLOOKUP(U320,Anthro_Calc!C:P,12,FALSE))-1) / (VLOOKUP(U320,Anthro_Calc!C:P,14,FALSE)*VLOOKUP(U320,Anthro_Calc!C:P,12,FALSE)))</f>
        <v/>
      </c>
      <c r="W320" s="72" t="str">
        <f>IF(ISBLANK(R320), "", -3 + (R320 -VLOOKUP(U320,Anthro_Calc!C:P,4,FALSE)) / (VLOOKUP(U320,Anthro_Calc!C:P,5,FALSE) - VLOOKUP(U320,Anthro_Calc!C:P,4,FALSE)))</f>
        <v/>
      </c>
      <c r="X320" s="72" t="str">
        <f>IF(ISBLANK(R320), "", 3 + (R320 -VLOOKUP(U320,Anthro_Calc!C:P,10,FALSE)) / (VLOOKUP(U320,Anthro_Calc!C:P,10,FALSE) - VLOOKUP(U320,Anthro_Calc!C:P,9,FALSE)))</f>
        <v/>
      </c>
      <c r="Y320" s="120" t="str">
        <f t="shared" si="215"/>
        <v/>
      </c>
      <c r="Z320" s="117" t="str">
        <f t="shared" si="216"/>
        <v/>
      </c>
      <c r="AA320" s="104" t="str">
        <f t="shared" si="217"/>
        <v/>
      </c>
      <c r="AB320" s="71"/>
      <c r="AC320" s="74"/>
      <c r="AD320" s="78"/>
      <c r="AE320" s="75" t="str">
        <f t="shared" si="218"/>
        <v/>
      </c>
      <c r="AF320" s="72">
        <f t="shared" si="219"/>
        <v>0</v>
      </c>
      <c r="AG320" s="72">
        <f t="shared" si="220"/>
        <v>0</v>
      </c>
      <c r="AH320" s="72" t="str">
        <f t="shared" si="221"/>
        <v>0</v>
      </c>
      <c r="AI320" s="72" t="str">
        <f>IF(ISBLANK(AD320), "", (POWER(AD320/VLOOKUP(AH320,Anthro_Calc!C:P,13,FALSE),VLOOKUP(AH320,Anthro_Calc!C:P,12,FALSE))-1) / (VLOOKUP(AH320,Anthro_Calc!C:P,14,FALSE)*VLOOKUP(AH320,Anthro_Calc!C:P,12,FALSE)))</f>
        <v/>
      </c>
      <c r="AJ320" s="72" t="str">
        <f>IF(ISBLANK(AD320), "", -3 + (AD320 -VLOOKUP(AH320,Anthro_Calc!C:P,4,FALSE)) / (VLOOKUP(AH320,Anthro_Calc!C:P,5,FALSE) - VLOOKUP(AH320,Anthro_Calc!C:P,4,FALSE)))</f>
        <v/>
      </c>
      <c r="AK320" s="72" t="str">
        <f>IF(ISBLANK(AD320), "", 3 + (AD320 -VLOOKUP(AH320,Anthro_Calc!C:P,10,FALSE)) / (VLOOKUP(AH320,Anthro_Calc!C:P,10,FALSE) - VLOOKUP(AH320,Anthro_Calc!C:P,9,FALSE)))</f>
        <v/>
      </c>
      <c r="AL320" s="120" t="str">
        <f t="shared" si="222"/>
        <v/>
      </c>
      <c r="AM320" s="117" t="str">
        <f t="shared" si="223"/>
        <v/>
      </c>
      <c r="AN320" s="104" t="str">
        <f t="shared" si="224"/>
        <v/>
      </c>
      <c r="AO320" s="76" t="str">
        <f t="shared" si="201"/>
        <v/>
      </c>
      <c r="AP320" s="77"/>
      <c r="AQ320" s="77" t="str">
        <f t="shared" si="225"/>
        <v/>
      </c>
      <c r="AR320" s="71"/>
      <c r="AS320" s="74"/>
      <c r="AT320" s="82"/>
      <c r="AU320" s="75" t="str">
        <f t="shared" si="202"/>
        <v/>
      </c>
      <c r="AV320" s="72">
        <f t="shared" si="226"/>
        <v>0</v>
      </c>
      <c r="AW320" s="72">
        <f t="shared" si="227"/>
        <v>0</v>
      </c>
      <c r="AX320" s="72" t="str">
        <f t="shared" si="228"/>
        <v>0</v>
      </c>
      <c r="AY320" s="72" t="str">
        <f>IF(ISBLANK(AT320), "", (POWER(AT320/VLOOKUP(AX320,Anthro_Calc!C:P,13,FALSE),VLOOKUP(AX320,Anthro_Calc!C:P,12,FALSE))-1) / (VLOOKUP(AX320,Anthro_Calc!C:P,14,FALSE)*VLOOKUP(AX320,Anthro_Calc!C:P,12,FALSE)))</f>
        <v/>
      </c>
      <c r="AZ320" s="72" t="str">
        <f>IF(ISBLANK(AT320), "", -3 + (AT320 -VLOOKUP(AX320,Anthro_Calc!C:P,4,FALSE)) / (VLOOKUP(AX320,Anthro_Calc!C:P,5,FALSE) - VLOOKUP(AX320,Anthro_Calc!C:P,4,FALSE)))</f>
        <v/>
      </c>
      <c r="BA320" s="72" t="str">
        <f>IF(ISBLANK(AT320), "", 3 + (AT320 -VLOOKUP(AX320,Anthro_Calc!C:P,10,FALSE)) / (VLOOKUP(AX320,Anthro_Calc!C:P,10,FALSE) - VLOOKUP(AX320,Anthro_Calc!C:P,9,FALSE)))</f>
        <v/>
      </c>
      <c r="BB320" s="120" t="str">
        <f t="shared" si="229"/>
        <v/>
      </c>
      <c r="BC320" s="117" t="str">
        <f t="shared" si="230"/>
        <v/>
      </c>
      <c r="BD320" s="104" t="str">
        <f t="shared" si="203"/>
        <v/>
      </c>
      <c r="BE320" s="76" t="str">
        <f t="shared" si="204"/>
        <v/>
      </c>
      <c r="BF320" s="73" t="str">
        <f t="shared" si="231"/>
        <v/>
      </c>
      <c r="BG320" s="73" t="str">
        <f t="shared" si="205"/>
        <v/>
      </c>
      <c r="BH320" s="77"/>
      <c r="BI320" s="133"/>
      <c r="BJ320" s="71"/>
      <c r="BK320" s="74"/>
      <c r="BL320" s="78"/>
      <c r="BM320" s="75" t="str">
        <f t="shared" si="206"/>
        <v/>
      </c>
      <c r="BN320" s="72">
        <f t="shared" si="232"/>
        <v>0</v>
      </c>
      <c r="BO320" s="72">
        <f t="shared" si="249"/>
        <v>0</v>
      </c>
      <c r="BP320" s="72" t="str">
        <f t="shared" si="233"/>
        <v>0</v>
      </c>
      <c r="BQ320" s="72" t="str">
        <f>IF(ISBLANK(BL320), "", (POWER(BL320/VLOOKUP(BP320,Anthro_Calc!C:P,13,FALSE),VLOOKUP(BP320,Anthro_Calc!C:P,12,FALSE))-1) / (VLOOKUP(BP320,Anthro_Calc!C:P,14,FALSE)*VLOOKUP(BP320,Anthro_Calc!C:P,12,FALSE)))</f>
        <v/>
      </c>
      <c r="BR320" s="72" t="str">
        <f>IF(ISBLANK(BL320), "", -3 + (BL320 -VLOOKUP(BP320,Anthro_Calc!C:P,4,FALSE)) / (VLOOKUP(BP320,Anthro_Calc!C:P,5,FALSE) - VLOOKUP(BP320,Anthro_Calc!C:P,4,FALSE)))</f>
        <v/>
      </c>
      <c r="BS320" s="72" t="str">
        <f>IF(ISBLANK(BL320), "", 3 + (BL320 -VLOOKUP(BP320,Anthro_Calc!C:P,10,FALSE)) / (VLOOKUP(BP320,Anthro_Calc!C:P,10,FALSE) - VLOOKUP(BP320,Anthro_Calc!C:P,9,FALSE)))</f>
        <v/>
      </c>
      <c r="BT320" s="120" t="str">
        <f t="shared" si="234"/>
        <v/>
      </c>
      <c r="BU320" s="117" t="str">
        <f t="shared" si="235"/>
        <v/>
      </c>
      <c r="BV320" s="104" t="str">
        <f t="shared" si="236"/>
        <v/>
      </c>
      <c r="BW320" s="73" t="str">
        <f t="shared" si="207"/>
        <v/>
      </c>
      <c r="BX320" s="77"/>
      <c r="BY320" s="73" t="str">
        <f>IF(ISBLANK(BL320), "", VLOOKUP(Z320&amp;" "&amp;BV320&amp;" "&amp;BW320,Graduation_Criteria!$D$2:$E$34,2,FALSE))</f>
        <v/>
      </c>
      <c r="BZ320" s="73" t="str">
        <f t="shared" si="208"/>
        <v/>
      </c>
      <c r="CA320" s="71"/>
      <c r="CB320" s="74"/>
      <c r="CC320" s="74"/>
      <c r="CD320" s="115" t="str">
        <f t="shared" si="209"/>
        <v/>
      </c>
      <c r="CE320" s="79">
        <f t="shared" si="237"/>
        <v>0</v>
      </c>
      <c r="CF320" s="79">
        <f t="shared" si="238"/>
        <v>0</v>
      </c>
      <c r="CG320" s="79" t="str">
        <f t="shared" si="239"/>
        <v>0</v>
      </c>
      <c r="CH320" s="79" t="str">
        <f>IF(ISBLANK(CC320), "", (POWER(CC320/VLOOKUP(CG320,Anthro_Calc!C:P,13,FALSE),VLOOKUP(CG320,Anthro_Calc!C:P,12,FALSE))-1) / (VLOOKUP(CG320,Anthro_Calc!C:P,14,FALSE)*VLOOKUP(CG320,Anthro_Calc!C:P,12,FALSE)))</f>
        <v/>
      </c>
      <c r="CI320" s="79" t="str">
        <f>IF(ISBLANK(CC320), "", -3 + (CC320 -VLOOKUP(CG320,Anthro_Calc!C:P,4,FALSE)) / (VLOOKUP(CG320,Anthro_Calc!C:P,5,FALSE) - VLOOKUP(CG320,Anthro_Calc!C:P,4,FALSE)))</f>
        <v/>
      </c>
      <c r="CJ320" s="79" t="str">
        <f>IF(ISBLANK(CC320), "", 3 + (CC320 -VLOOKUP(CG320,Anthro_Calc!C:P,10,FALSE)) / (VLOOKUP(CG320,Anthro_Calc!C:P,10,FALSE) - VLOOKUP(CG320,Anthro_Calc!C:P,9,FALSE)))</f>
        <v/>
      </c>
      <c r="CK320" s="129" t="str">
        <f t="shared" si="240"/>
        <v/>
      </c>
      <c r="CL320" s="117" t="str">
        <f t="shared" si="241"/>
        <v/>
      </c>
      <c r="CM320" s="104" t="str">
        <f t="shared" si="242"/>
        <v/>
      </c>
      <c r="CN320" s="77"/>
      <c r="CO320" s="71"/>
      <c r="CP320" s="74"/>
      <c r="CQ320" s="74"/>
      <c r="CR320" s="118" t="str">
        <f t="shared" si="210"/>
        <v/>
      </c>
      <c r="CS320" s="119">
        <f t="shared" si="243"/>
        <v>0</v>
      </c>
      <c r="CT320" s="119">
        <f t="shared" si="244"/>
        <v>0</v>
      </c>
      <c r="CU320" s="119" t="str">
        <f t="shared" si="245"/>
        <v>0</v>
      </c>
      <c r="CV320" s="119" t="str">
        <f>IF(ISBLANK(CQ320), "", (POWER(CQ320/VLOOKUP(CU320,Anthro_Calc!C:P,13,FALSE),VLOOKUP(CU320,Anthro_Calc!C:P,12,FALSE))-1) / (VLOOKUP(CU320,Anthro_Calc!C:P,14,FALSE)*VLOOKUP(CU320,Anthro_Calc!C:P,12,FALSE)))</f>
        <v/>
      </c>
      <c r="CW320" s="119" t="str">
        <f>IF(ISBLANK(CQ320), "", -3 + (CQ320 -VLOOKUP(CU320,Anthro_Calc!C:P,4,FALSE)) / (VLOOKUP(CU320,Anthro_Calc!C:P,5,FALSE) - VLOOKUP(CU320,Anthro_Calc!C:P,4,FALSE)))</f>
        <v/>
      </c>
      <c r="CX320" s="119" t="str">
        <f>IF(ISBLANK(CQ320), "", 3 + (CQ320 -VLOOKUP(CU320,Anthro_Calc!C:P,10,FALSE)) / (VLOOKUP(CU320,Anthro_Calc!C:P,10,FALSE) - VLOOKUP(CU320,Anthro_Calc!C:P,9,FALSE)))</f>
        <v/>
      </c>
      <c r="CY320" s="128" t="str">
        <f t="shared" si="246"/>
        <v/>
      </c>
      <c r="CZ320" s="117" t="str">
        <f t="shared" si="247"/>
        <v/>
      </c>
      <c r="DA320" s="104" t="str">
        <f t="shared" si="248"/>
        <v/>
      </c>
      <c r="DB320" s="135"/>
    </row>
    <row r="321" spans="1:106" s="80" customFormat="1" ht="15" customHeight="1">
      <c r="A321" s="134">
        <f t="shared" si="200"/>
        <v>317</v>
      </c>
      <c r="B321" s="66"/>
      <c r="C321" s="66"/>
      <c r="D321" s="66"/>
      <c r="E321" s="66"/>
      <c r="F321" s="66"/>
      <c r="G321" s="66"/>
      <c r="H321" s="66"/>
      <c r="I321" s="66"/>
      <c r="J321" s="66"/>
      <c r="K321" s="66"/>
      <c r="L321" s="66"/>
      <c r="M321" s="71"/>
      <c r="N321" s="69" t="str">
        <f t="shared" ca="1" si="211"/>
        <v/>
      </c>
      <c r="O321" s="70"/>
      <c r="P321" s="70"/>
      <c r="Q321" s="71"/>
      <c r="R321" s="82"/>
      <c r="S321" s="72" t="str">
        <f t="shared" si="212"/>
        <v/>
      </c>
      <c r="T321" s="72" t="str">
        <f t="shared" si="213"/>
        <v/>
      </c>
      <c r="U321" s="72" t="str">
        <f t="shared" si="214"/>
        <v/>
      </c>
      <c r="V321" s="72" t="str">
        <f>IF(ISBLANK(R321), "", (POWER(R321/VLOOKUP(U321,Anthro_Calc!C:P,13,FALSE),VLOOKUP(U321,Anthro_Calc!C:P,12,FALSE))-1) / (VLOOKUP(U321,Anthro_Calc!C:P,14,FALSE)*VLOOKUP(U321,Anthro_Calc!C:P,12,FALSE)))</f>
        <v/>
      </c>
      <c r="W321" s="72" t="str">
        <f>IF(ISBLANK(R321), "", -3 + (R321 -VLOOKUP(U321,Anthro_Calc!C:P,4,FALSE)) / (VLOOKUP(U321,Anthro_Calc!C:P,5,FALSE) - VLOOKUP(U321,Anthro_Calc!C:P,4,FALSE)))</f>
        <v/>
      </c>
      <c r="X321" s="72" t="str">
        <f>IF(ISBLANK(R321), "", 3 + (R321 -VLOOKUP(U321,Anthro_Calc!C:P,10,FALSE)) / (VLOOKUP(U321,Anthro_Calc!C:P,10,FALSE) - VLOOKUP(U321,Anthro_Calc!C:P,9,FALSE)))</f>
        <v/>
      </c>
      <c r="Y321" s="120" t="str">
        <f t="shared" si="215"/>
        <v/>
      </c>
      <c r="Z321" s="117" t="str">
        <f t="shared" si="216"/>
        <v/>
      </c>
      <c r="AA321" s="104" t="str">
        <f t="shared" si="217"/>
        <v/>
      </c>
      <c r="AB321" s="71"/>
      <c r="AC321" s="74"/>
      <c r="AD321" s="78"/>
      <c r="AE321" s="75" t="str">
        <f t="shared" si="218"/>
        <v/>
      </c>
      <c r="AF321" s="72">
        <f t="shared" si="219"/>
        <v>0</v>
      </c>
      <c r="AG321" s="72">
        <f t="shared" si="220"/>
        <v>0</v>
      </c>
      <c r="AH321" s="72" t="str">
        <f t="shared" si="221"/>
        <v>0</v>
      </c>
      <c r="AI321" s="72" t="str">
        <f>IF(ISBLANK(AD321), "", (POWER(AD321/VLOOKUP(AH321,Anthro_Calc!C:P,13,FALSE),VLOOKUP(AH321,Anthro_Calc!C:P,12,FALSE))-1) / (VLOOKUP(AH321,Anthro_Calc!C:P,14,FALSE)*VLOOKUP(AH321,Anthro_Calc!C:P,12,FALSE)))</f>
        <v/>
      </c>
      <c r="AJ321" s="72" t="str">
        <f>IF(ISBLANK(AD321), "", -3 + (AD321 -VLOOKUP(AH321,Anthro_Calc!C:P,4,FALSE)) / (VLOOKUP(AH321,Anthro_Calc!C:P,5,FALSE) - VLOOKUP(AH321,Anthro_Calc!C:P,4,FALSE)))</f>
        <v/>
      </c>
      <c r="AK321" s="72" t="str">
        <f>IF(ISBLANK(AD321), "", 3 + (AD321 -VLOOKUP(AH321,Anthro_Calc!C:P,10,FALSE)) / (VLOOKUP(AH321,Anthro_Calc!C:P,10,FALSE) - VLOOKUP(AH321,Anthro_Calc!C:P,9,FALSE)))</f>
        <v/>
      </c>
      <c r="AL321" s="120" t="str">
        <f t="shared" si="222"/>
        <v/>
      </c>
      <c r="AM321" s="117" t="str">
        <f t="shared" si="223"/>
        <v/>
      </c>
      <c r="AN321" s="104" t="str">
        <f t="shared" si="224"/>
        <v/>
      </c>
      <c r="AO321" s="76" t="str">
        <f t="shared" si="201"/>
        <v/>
      </c>
      <c r="AP321" s="77"/>
      <c r="AQ321" s="77" t="str">
        <f t="shared" si="225"/>
        <v/>
      </c>
      <c r="AR321" s="71"/>
      <c r="AS321" s="74"/>
      <c r="AT321" s="82"/>
      <c r="AU321" s="75" t="str">
        <f t="shared" si="202"/>
        <v/>
      </c>
      <c r="AV321" s="72">
        <f t="shared" si="226"/>
        <v>0</v>
      </c>
      <c r="AW321" s="72">
        <f t="shared" si="227"/>
        <v>0</v>
      </c>
      <c r="AX321" s="72" t="str">
        <f t="shared" si="228"/>
        <v>0</v>
      </c>
      <c r="AY321" s="72" t="str">
        <f>IF(ISBLANK(AT321), "", (POWER(AT321/VLOOKUP(AX321,Anthro_Calc!C:P,13,FALSE),VLOOKUP(AX321,Anthro_Calc!C:P,12,FALSE))-1) / (VLOOKUP(AX321,Anthro_Calc!C:P,14,FALSE)*VLOOKUP(AX321,Anthro_Calc!C:P,12,FALSE)))</f>
        <v/>
      </c>
      <c r="AZ321" s="72" t="str">
        <f>IF(ISBLANK(AT321), "", -3 + (AT321 -VLOOKUP(AX321,Anthro_Calc!C:P,4,FALSE)) / (VLOOKUP(AX321,Anthro_Calc!C:P,5,FALSE) - VLOOKUP(AX321,Anthro_Calc!C:P,4,FALSE)))</f>
        <v/>
      </c>
      <c r="BA321" s="72" t="str">
        <f>IF(ISBLANK(AT321), "", 3 + (AT321 -VLOOKUP(AX321,Anthro_Calc!C:P,10,FALSE)) / (VLOOKUP(AX321,Anthro_Calc!C:P,10,FALSE) - VLOOKUP(AX321,Anthro_Calc!C:P,9,FALSE)))</f>
        <v/>
      </c>
      <c r="BB321" s="120" t="str">
        <f t="shared" si="229"/>
        <v/>
      </c>
      <c r="BC321" s="117" t="str">
        <f t="shared" si="230"/>
        <v/>
      </c>
      <c r="BD321" s="104" t="str">
        <f t="shared" si="203"/>
        <v/>
      </c>
      <c r="BE321" s="76" t="str">
        <f t="shared" si="204"/>
        <v/>
      </c>
      <c r="BF321" s="73" t="str">
        <f t="shared" si="231"/>
        <v/>
      </c>
      <c r="BG321" s="73" t="str">
        <f t="shared" si="205"/>
        <v/>
      </c>
      <c r="BH321" s="77"/>
      <c r="BI321" s="133"/>
      <c r="BJ321" s="71"/>
      <c r="BK321" s="74"/>
      <c r="BL321" s="78"/>
      <c r="BM321" s="75" t="str">
        <f t="shared" si="206"/>
        <v/>
      </c>
      <c r="BN321" s="72">
        <f t="shared" si="232"/>
        <v>0</v>
      </c>
      <c r="BO321" s="72">
        <f t="shared" si="249"/>
        <v>0</v>
      </c>
      <c r="BP321" s="72" t="str">
        <f t="shared" si="233"/>
        <v>0</v>
      </c>
      <c r="BQ321" s="72" t="str">
        <f>IF(ISBLANK(BL321), "", (POWER(BL321/VLOOKUP(BP321,Anthro_Calc!C:P,13,FALSE),VLOOKUP(BP321,Anthro_Calc!C:P,12,FALSE))-1) / (VLOOKUP(BP321,Anthro_Calc!C:P,14,FALSE)*VLOOKUP(BP321,Anthro_Calc!C:P,12,FALSE)))</f>
        <v/>
      </c>
      <c r="BR321" s="72" t="str">
        <f>IF(ISBLANK(BL321), "", -3 + (BL321 -VLOOKUP(BP321,Anthro_Calc!C:P,4,FALSE)) / (VLOOKUP(BP321,Anthro_Calc!C:P,5,FALSE) - VLOOKUP(BP321,Anthro_Calc!C:P,4,FALSE)))</f>
        <v/>
      </c>
      <c r="BS321" s="72" t="str">
        <f>IF(ISBLANK(BL321), "", 3 + (BL321 -VLOOKUP(BP321,Anthro_Calc!C:P,10,FALSE)) / (VLOOKUP(BP321,Anthro_Calc!C:P,10,FALSE) - VLOOKUP(BP321,Anthro_Calc!C:P,9,FALSE)))</f>
        <v/>
      </c>
      <c r="BT321" s="120" t="str">
        <f t="shared" si="234"/>
        <v/>
      </c>
      <c r="BU321" s="117" t="str">
        <f t="shared" si="235"/>
        <v/>
      </c>
      <c r="BV321" s="104" t="str">
        <f t="shared" si="236"/>
        <v/>
      </c>
      <c r="BW321" s="73" t="str">
        <f t="shared" si="207"/>
        <v/>
      </c>
      <c r="BX321" s="77"/>
      <c r="BY321" s="73" t="str">
        <f>IF(ISBLANK(BL321), "", VLOOKUP(Z321&amp;" "&amp;BV321&amp;" "&amp;BW321,Graduation_Criteria!$D$2:$E$34,2,FALSE))</f>
        <v/>
      </c>
      <c r="BZ321" s="73" t="str">
        <f t="shared" si="208"/>
        <v/>
      </c>
      <c r="CA321" s="71"/>
      <c r="CB321" s="74"/>
      <c r="CC321" s="74"/>
      <c r="CD321" s="115" t="str">
        <f t="shared" si="209"/>
        <v/>
      </c>
      <c r="CE321" s="79">
        <f t="shared" si="237"/>
        <v>0</v>
      </c>
      <c r="CF321" s="79">
        <f t="shared" si="238"/>
        <v>0</v>
      </c>
      <c r="CG321" s="79" t="str">
        <f t="shared" si="239"/>
        <v>0</v>
      </c>
      <c r="CH321" s="79" t="str">
        <f>IF(ISBLANK(CC321), "", (POWER(CC321/VLOOKUP(CG321,Anthro_Calc!C:P,13,FALSE),VLOOKUP(CG321,Anthro_Calc!C:P,12,FALSE))-1) / (VLOOKUP(CG321,Anthro_Calc!C:P,14,FALSE)*VLOOKUP(CG321,Anthro_Calc!C:P,12,FALSE)))</f>
        <v/>
      </c>
      <c r="CI321" s="79" t="str">
        <f>IF(ISBLANK(CC321), "", -3 + (CC321 -VLOOKUP(CG321,Anthro_Calc!C:P,4,FALSE)) / (VLOOKUP(CG321,Anthro_Calc!C:P,5,FALSE) - VLOOKUP(CG321,Anthro_Calc!C:P,4,FALSE)))</f>
        <v/>
      </c>
      <c r="CJ321" s="79" t="str">
        <f>IF(ISBLANK(CC321), "", 3 + (CC321 -VLOOKUP(CG321,Anthro_Calc!C:P,10,FALSE)) / (VLOOKUP(CG321,Anthro_Calc!C:P,10,FALSE) - VLOOKUP(CG321,Anthro_Calc!C:P,9,FALSE)))</f>
        <v/>
      </c>
      <c r="CK321" s="129" t="str">
        <f t="shared" si="240"/>
        <v/>
      </c>
      <c r="CL321" s="117" t="str">
        <f t="shared" si="241"/>
        <v/>
      </c>
      <c r="CM321" s="104" t="str">
        <f t="shared" si="242"/>
        <v/>
      </c>
      <c r="CN321" s="77"/>
      <c r="CO321" s="71"/>
      <c r="CP321" s="74"/>
      <c r="CQ321" s="74"/>
      <c r="CR321" s="118" t="str">
        <f t="shared" si="210"/>
        <v/>
      </c>
      <c r="CS321" s="119">
        <f t="shared" si="243"/>
        <v>0</v>
      </c>
      <c r="CT321" s="119">
        <f t="shared" si="244"/>
        <v>0</v>
      </c>
      <c r="CU321" s="119" t="str">
        <f t="shared" si="245"/>
        <v>0</v>
      </c>
      <c r="CV321" s="119" t="str">
        <f>IF(ISBLANK(CQ321), "", (POWER(CQ321/VLOOKUP(CU321,Anthro_Calc!C:P,13,FALSE),VLOOKUP(CU321,Anthro_Calc!C:P,12,FALSE))-1) / (VLOOKUP(CU321,Anthro_Calc!C:P,14,FALSE)*VLOOKUP(CU321,Anthro_Calc!C:P,12,FALSE)))</f>
        <v/>
      </c>
      <c r="CW321" s="119" t="str">
        <f>IF(ISBLANK(CQ321), "", -3 + (CQ321 -VLOOKUP(CU321,Anthro_Calc!C:P,4,FALSE)) / (VLOOKUP(CU321,Anthro_Calc!C:P,5,FALSE) - VLOOKUP(CU321,Anthro_Calc!C:P,4,FALSE)))</f>
        <v/>
      </c>
      <c r="CX321" s="119" t="str">
        <f>IF(ISBLANK(CQ321), "", 3 + (CQ321 -VLOOKUP(CU321,Anthro_Calc!C:P,10,FALSE)) / (VLOOKUP(CU321,Anthro_Calc!C:P,10,FALSE) - VLOOKUP(CU321,Anthro_Calc!C:P,9,FALSE)))</f>
        <v/>
      </c>
      <c r="CY321" s="128" t="str">
        <f t="shared" si="246"/>
        <v/>
      </c>
      <c r="CZ321" s="117" t="str">
        <f t="shared" si="247"/>
        <v/>
      </c>
      <c r="DA321" s="104" t="str">
        <f t="shared" si="248"/>
        <v/>
      </c>
      <c r="DB321" s="135"/>
    </row>
    <row r="322" spans="1:106" s="80" customFormat="1" ht="15" customHeight="1">
      <c r="A322" s="134">
        <f t="shared" si="200"/>
        <v>318</v>
      </c>
      <c r="B322" s="66"/>
      <c r="C322" s="66"/>
      <c r="D322" s="66"/>
      <c r="E322" s="66"/>
      <c r="F322" s="66"/>
      <c r="G322" s="66"/>
      <c r="H322" s="66"/>
      <c r="I322" s="66"/>
      <c r="J322" s="66"/>
      <c r="K322" s="66"/>
      <c r="L322" s="66"/>
      <c r="M322" s="71"/>
      <c r="N322" s="69" t="str">
        <f t="shared" ca="1" si="211"/>
        <v/>
      </c>
      <c r="O322" s="70"/>
      <c r="P322" s="70"/>
      <c r="Q322" s="71"/>
      <c r="R322" s="82"/>
      <c r="S322" s="72" t="str">
        <f t="shared" si="212"/>
        <v/>
      </c>
      <c r="T322" s="72" t="str">
        <f t="shared" si="213"/>
        <v/>
      </c>
      <c r="U322" s="72" t="str">
        <f t="shared" si="214"/>
        <v/>
      </c>
      <c r="V322" s="72" t="str">
        <f>IF(ISBLANK(R322), "", (POWER(R322/VLOOKUP(U322,Anthro_Calc!C:P,13,FALSE),VLOOKUP(U322,Anthro_Calc!C:P,12,FALSE))-1) / (VLOOKUP(U322,Anthro_Calc!C:P,14,FALSE)*VLOOKUP(U322,Anthro_Calc!C:P,12,FALSE)))</f>
        <v/>
      </c>
      <c r="W322" s="72" t="str">
        <f>IF(ISBLANK(R322), "", -3 + (R322 -VLOOKUP(U322,Anthro_Calc!C:P,4,FALSE)) / (VLOOKUP(U322,Anthro_Calc!C:P,5,FALSE) - VLOOKUP(U322,Anthro_Calc!C:P,4,FALSE)))</f>
        <v/>
      </c>
      <c r="X322" s="72" t="str">
        <f>IF(ISBLANK(R322), "", 3 + (R322 -VLOOKUP(U322,Anthro_Calc!C:P,10,FALSE)) / (VLOOKUP(U322,Anthro_Calc!C:P,10,FALSE) - VLOOKUP(U322,Anthro_Calc!C:P,9,FALSE)))</f>
        <v/>
      </c>
      <c r="Y322" s="120" t="str">
        <f t="shared" si="215"/>
        <v/>
      </c>
      <c r="Z322" s="117" t="str">
        <f t="shared" si="216"/>
        <v/>
      </c>
      <c r="AA322" s="104" t="str">
        <f t="shared" si="217"/>
        <v/>
      </c>
      <c r="AB322" s="71"/>
      <c r="AC322" s="74"/>
      <c r="AD322" s="78"/>
      <c r="AE322" s="75" t="str">
        <f t="shared" si="218"/>
        <v/>
      </c>
      <c r="AF322" s="72">
        <f t="shared" si="219"/>
        <v>0</v>
      </c>
      <c r="AG322" s="72">
        <f t="shared" si="220"/>
        <v>0</v>
      </c>
      <c r="AH322" s="72" t="str">
        <f t="shared" si="221"/>
        <v>0</v>
      </c>
      <c r="AI322" s="72" t="str">
        <f>IF(ISBLANK(AD322), "", (POWER(AD322/VLOOKUP(AH322,Anthro_Calc!C:P,13,FALSE),VLOOKUP(AH322,Anthro_Calc!C:P,12,FALSE))-1) / (VLOOKUP(AH322,Anthro_Calc!C:P,14,FALSE)*VLOOKUP(AH322,Anthro_Calc!C:P,12,FALSE)))</f>
        <v/>
      </c>
      <c r="AJ322" s="72" t="str">
        <f>IF(ISBLANK(AD322), "", -3 + (AD322 -VLOOKUP(AH322,Anthro_Calc!C:P,4,FALSE)) / (VLOOKUP(AH322,Anthro_Calc!C:P,5,FALSE) - VLOOKUP(AH322,Anthro_Calc!C:P,4,FALSE)))</f>
        <v/>
      </c>
      <c r="AK322" s="72" t="str">
        <f>IF(ISBLANK(AD322), "", 3 + (AD322 -VLOOKUP(AH322,Anthro_Calc!C:P,10,FALSE)) / (VLOOKUP(AH322,Anthro_Calc!C:P,10,FALSE) - VLOOKUP(AH322,Anthro_Calc!C:P,9,FALSE)))</f>
        <v/>
      </c>
      <c r="AL322" s="120" t="str">
        <f t="shared" si="222"/>
        <v/>
      </c>
      <c r="AM322" s="117" t="str">
        <f t="shared" si="223"/>
        <v/>
      </c>
      <c r="AN322" s="104" t="str">
        <f t="shared" si="224"/>
        <v/>
      </c>
      <c r="AO322" s="76" t="str">
        <f t="shared" si="201"/>
        <v/>
      </c>
      <c r="AP322" s="77"/>
      <c r="AQ322" s="77" t="str">
        <f t="shared" si="225"/>
        <v/>
      </c>
      <c r="AR322" s="71"/>
      <c r="AS322" s="74"/>
      <c r="AT322" s="82"/>
      <c r="AU322" s="75" t="str">
        <f t="shared" si="202"/>
        <v/>
      </c>
      <c r="AV322" s="72">
        <f t="shared" si="226"/>
        <v>0</v>
      </c>
      <c r="AW322" s="72">
        <f t="shared" si="227"/>
        <v>0</v>
      </c>
      <c r="AX322" s="72" t="str">
        <f t="shared" si="228"/>
        <v>0</v>
      </c>
      <c r="AY322" s="72" t="str">
        <f>IF(ISBLANK(AT322), "", (POWER(AT322/VLOOKUP(AX322,Anthro_Calc!C:P,13,FALSE),VLOOKUP(AX322,Anthro_Calc!C:P,12,FALSE))-1) / (VLOOKUP(AX322,Anthro_Calc!C:P,14,FALSE)*VLOOKUP(AX322,Anthro_Calc!C:P,12,FALSE)))</f>
        <v/>
      </c>
      <c r="AZ322" s="72" t="str">
        <f>IF(ISBLANK(AT322), "", -3 + (AT322 -VLOOKUP(AX322,Anthro_Calc!C:P,4,FALSE)) / (VLOOKUP(AX322,Anthro_Calc!C:P,5,FALSE) - VLOOKUP(AX322,Anthro_Calc!C:P,4,FALSE)))</f>
        <v/>
      </c>
      <c r="BA322" s="72" t="str">
        <f>IF(ISBLANK(AT322), "", 3 + (AT322 -VLOOKUP(AX322,Anthro_Calc!C:P,10,FALSE)) / (VLOOKUP(AX322,Anthro_Calc!C:P,10,FALSE) - VLOOKUP(AX322,Anthro_Calc!C:P,9,FALSE)))</f>
        <v/>
      </c>
      <c r="BB322" s="120" t="str">
        <f t="shared" si="229"/>
        <v/>
      </c>
      <c r="BC322" s="117" t="str">
        <f t="shared" si="230"/>
        <v/>
      </c>
      <c r="BD322" s="104" t="str">
        <f t="shared" si="203"/>
        <v/>
      </c>
      <c r="BE322" s="76" t="str">
        <f t="shared" si="204"/>
        <v/>
      </c>
      <c r="BF322" s="73" t="str">
        <f t="shared" si="231"/>
        <v/>
      </c>
      <c r="BG322" s="73" t="str">
        <f t="shared" si="205"/>
        <v/>
      </c>
      <c r="BH322" s="77"/>
      <c r="BI322" s="133"/>
      <c r="BJ322" s="71"/>
      <c r="BK322" s="74"/>
      <c r="BL322" s="78"/>
      <c r="BM322" s="75" t="str">
        <f t="shared" si="206"/>
        <v/>
      </c>
      <c r="BN322" s="72">
        <f t="shared" si="232"/>
        <v>0</v>
      </c>
      <c r="BO322" s="72">
        <f t="shared" si="249"/>
        <v>0</v>
      </c>
      <c r="BP322" s="72" t="str">
        <f t="shared" si="233"/>
        <v>0</v>
      </c>
      <c r="BQ322" s="72" t="str">
        <f>IF(ISBLANK(BL322), "", (POWER(BL322/VLOOKUP(BP322,Anthro_Calc!C:P,13,FALSE),VLOOKUP(BP322,Anthro_Calc!C:P,12,FALSE))-1) / (VLOOKUP(BP322,Anthro_Calc!C:P,14,FALSE)*VLOOKUP(BP322,Anthro_Calc!C:P,12,FALSE)))</f>
        <v/>
      </c>
      <c r="BR322" s="72" t="str">
        <f>IF(ISBLANK(BL322), "", -3 + (BL322 -VLOOKUP(BP322,Anthro_Calc!C:P,4,FALSE)) / (VLOOKUP(BP322,Anthro_Calc!C:P,5,FALSE) - VLOOKUP(BP322,Anthro_Calc!C:P,4,FALSE)))</f>
        <v/>
      </c>
      <c r="BS322" s="72" t="str">
        <f>IF(ISBLANK(BL322), "", 3 + (BL322 -VLOOKUP(BP322,Anthro_Calc!C:P,10,FALSE)) / (VLOOKUP(BP322,Anthro_Calc!C:P,10,FALSE) - VLOOKUP(BP322,Anthro_Calc!C:P,9,FALSE)))</f>
        <v/>
      </c>
      <c r="BT322" s="120" t="str">
        <f t="shared" si="234"/>
        <v/>
      </c>
      <c r="BU322" s="117" t="str">
        <f t="shared" si="235"/>
        <v/>
      </c>
      <c r="BV322" s="104" t="str">
        <f t="shared" si="236"/>
        <v/>
      </c>
      <c r="BW322" s="73" t="str">
        <f t="shared" si="207"/>
        <v/>
      </c>
      <c r="BX322" s="77"/>
      <c r="BY322" s="73" t="str">
        <f>IF(ISBLANK(BL322), "", VLOOKUP(Z322&amp;" "&amp;BV322&amp;" "&amp;BW322,Graduation_Criteria!$D$2:$E$34,2,FALSE))</f>
        <v/>
      </c>
      <c r="BZ322" s="73" t="str">
        <f t="shared" si="208"/>
        <v/>
      </c>
      <c r="CA322" s="71"/>
      <c r="CB322" s="74"/>
      <c r="CC322" s="74"/>
      <c r="CD322" s="115" t="str">
        <f t="shared" si="209"/>
        <v/>
      </c>
      <c r="CE322" s="79">
        <f t="shared" si="237"/>
        <v>0</v>
      </c>
      <c r="CF322" s="79">
        <f t="shared" si="238"/>
        <v>0</v>
      </c>
      <c r="CG322" s="79" t="str">
        <f t="shared" si="239"/>
        <v>0</v>
      </c>
      <c r="CH322" s="79" t="str">
        <f>IF(ISBLANK(CC322), "", (POWER(CC322/VLOOKUP(CG322,Anthro_Calc!C:P,13,FALSE),VLOOKUP(CG322,Anthro_Calc!C:P,12,FALSE))-1) / (VLOOKUP(CG322,Anthro_Calc!C:P,14,FALSE)*VLOOKUP(CG322,Anthro_Calc!C:P,12,FALSE)))</f>
        <v/>
      </c>
      <c r="CI322" s="79" t="str">
        <f>IF(ISBLANK(CC322), "", -3 + (CC322 -VLOOKUP(CG322,Anthro_Calc!C:P,4,FALSE)) / (VLOOKUP(CG322,Anthro_Calc!C:P,5,FALSE) - VLOOKUP(CG322,Anthro_Calc!C:P,4,FALSE)))</f>
        <v/>
      </c>
      <c r="CJ322" s="79" t="str">
        <f>IF(ISBLANK(CC322), "", 3 + (CC322 -VLOOKUP(CG322,Anthro_Calc!C:P,10,FALSE)) / (VLOOKUP(CG322,Anthro_Calc!C:P,10,FALSE) - VLOOKUP(CG322,Anthro_Calc!C:P,9,FALSE)))</f>
        <v/>
      </c>
      <c r="CK322" s="129" t="str">
        <f t="shared" si="240"/>
        <v/>
      </c>
      <c r="CL322" s="117" t="str">
        <f t="shared" si="241"/>
        <v/>
      </c>
      <c r="CM322" s="104" t="str">
        <f t="shared" si="242"/>
        <v/>
      </c>
      <c r="CN322" s="77"/>
      <c r="CO322" s="71"/>
      <c r="CP322" s="74"/>
      <c r="CQ322" s="74"/>
      <c r="CR322" s="118" t="str">
        <f t="shared" si="210"/>
        <v/>
      </c>
      <c r="CS322" s="119">
        <f t="shared" si="243"/>
        <v>0</v>
      </c>
      <c r="CT322" s="119">
        <f t="shared" si="244"/>
        <v>0</v>
      </c>
      <c r="CU322" s="119" t="str">
        <f t="shared" si="245"/>
        <v>0</v>
      </c>
      <c r="CV322" s="119" t="str">
        <f>IF(ISBLANK(CQ322), "", (POWER(CQ322/VLOOKUP(CU322,Anthro_Calc!C:P,13,FALSE),VLOOKUP(CU322,Anthro_Calc!C:P,12,FALSE))-1) / (VLOOKUP(CU322,Anthro_Calc!C:P,14,FALSE)*VLOOKUP(CU322,Anthro_Calc!C:P,12,FALSE)))</f>
        <v/>
      </c>
      <c r="CW322" s="119" t="str">
        <f>IF(ISBLANK(CQ322), "", -3 + (CQ322 -VLOOKUP(CU322,Anthro_Calc!C:P,4,FALSE)) / (VLOOKUP(CU322,Anthro_Calc!C:P,5,FALSE) - VLOOKUP(CU322,Anthro_Calc!C:P,4,FALSE)))</f>
        <v/>
      </c>
      <c r="CX322" s="119" t="str">
        <f>IF(ISBLANK(CQ322), "", 3 + (CQ322 -VLOOKUP(CU322,Anthro_Calc!C:P,10,FALSE)) / (VLOOKUP(CU322,Anthro_Calc!C:P,10,FALSE) - VLOOKUP(CU322,Anthro_Calc!C:P,9,FALSE)))</f>
        <v/>
      </c>
      <c r="CY322" s="128" t="str">
        <f t="shared" si="246"/>
        <v/>
      </c>
      <c r="CZ322" s="117" t="str">
        <f t="shared" si="247"/>
        <v/>
      </c>
      <c r="DA322" s="104" t="str">
        <f t="shared" si="248"/>
        <v/>
      </c>
      <c r="DB322" s="135"/>
    </row>
    <row r="323" spans="1:106" s="80" customFormat="1" ht="15" customHeight="1">
      <c r="A323" s="134">
        <f t="shared" si="200"/>
        <v>319</v>
      </c>
      <c r="B323" s="66"/>
      <c r="C323" s="66"/>
      <c r="D323" s="66"/>
      <c r="E323" s="66"/>
      <c r="F323" s="66"/>
      <c r="G323" s="66"/>
      <c r="H323" s="66"/>
      <c r="I323" s="66"/>
      <c r="J323" s="66"/>
      <c r="K323" s="66"/>
      <c r="L323" s="66"/>
      <c r="M323" s="71"/>
      <c r="N323" s="69" t="str">
        <f t="shared" ca="1" si="211"/>
        <v/>
      </c>
      <c r="O323" s="70"/>
      <c r="P323" s="70"/>
      <c r="Q323" s="71"/>
      <c r="R323" s="82"/>
      <c r="S323" s="72" t="str">
        <f t="shared" si="212"/>
        <v/>
      </c>
      <c r="T323" s="72" t="str">
        <f t="shared" si="213"/>
        <v/>
      </c>
      <c r="U323" s="72" t="str">
        <f t="shared" si="214"/>
        <v/>
      </c>
      <c r="V323" s="72" t="str">
        <f>IF(ISBLANK(R323), "", (POWER(R323/VLOOKUP(U323,Anthro_Calc!C:P,13,FALSE),VLOOKUP(U323,Anthro_Calc!C:P,12,FALSE))-1) / (VLOOKUP(U323,Anthro_Calc!C:P,14,FALSE)*VLOOKUP(U323,Anthro_Calc!C:P,12,FALSE)))</f>
        <v/>
      </c>
      <c r="W323" s="72" t="str">
        <f>IF(ISBLANK(R323), "", -3 + (R323 -VLOOKUP(U323,Anthro_Calc!C:P,4,FALSE)) / (VLOOKUP(U323,Anthro_Calc!C:P,5,FALSE) - VLOOKUP(U323,Anthro_Calc!C:P,4,FALSE)))</f>
        <v/>
      </c>
      <c r="X323" s="72" t="str">
        <f>IF(ISBLANK(R323), "", 3 + (R323 -VLOOKUP(U323,Anthro_Calc!C:P,10,FALSE)) / (VLOOKUP(U323,Anthro_Calc!C:P,10,FALSE) - VLOOKUP(U323,Anthro_Calc!C:P,9,FALSE)))</f>
        <v/>
      </c>
      <c r="Y323" s="120" t="str">
        <f t="shared" si="215"/>
        <v/>
      </c>
      <c r="Z323" s="117" t="str">
        <f t="shared" si="216"/>
        <v/>
      </c>
      <c r="AA323" s="104" t="str">
        <f t="shared" si="217"/>
        <v/>
      </c>
      <c r="AB323" s="71"/>
      <c r="AC323" s="74"/>
      <c r="AD323" s="78"/>
      <c r="AE323" s="75" t="str">
        <f t="shared" si="218"/>
        <v/>
      </c>
      <c r="AF323" s="72">
        <f t="shared" si="219"/>
        <v>0</v>
      </c>
      <c r="AG323" s="72">
        <f t="shared" si="220"/>
        <v>0</v>
      </c>
      <c r="AH323" s="72" t="str">
        <f t="shared" si="221"/>
        <v>0</v>
      </c>
      <c r="AI323" s="72" t="str">
        <f>IF(ISBLANK(AD323), "", (POWER(AD323/VLOOKUP(AH323,Anthro_Calc!C:P,13,FALSE),VLOOKUP(AH323,Anthro_Calc!C:P,12,FALSE))-1) / (VLOOKUP(AH323,Anthro_Calc!C:P,14,FALSE)*VLOOKUP(AH323,Anthro_Calc!C:P,12,FALSE)))</f>
        <v/>
      </c>
      <c r="AJ323" s="72" t="str">
        <f>IF(ISBLANK(AD323), "", -3 + (AD323 -VLOOKUP(AH323,Anthro_Calc!C:P,4,FALSE)) / (VLOOKUP(AH323,Anthro_Calc!C:P,5,FALSE) - VLOOKUP(AH323,Anthro_Calc!C:P,4,FALSE)))</f>
        <v/>
      </c>
      <c r="AK323" s="72" t="str">
        <f>IF(ISBLANK(AD323), "", 3 + (AD323 -VLOOKUP(AH323,Anthro_Calc!C:P,10,FALSE)) / (VLOOKUP(AH323,Anthro_Calc!C:P,10,FALSE) - VLOOKUP(AH323,Anthro_Calc!C:P,9,FALSE)))</f>
        <v/>
      </c>
      <c r="AL323" s="120" t="str">
        <f t="shared" si="222"/>
        <v/>
      </c>
      <c r="AM323" s="117" t="str">
        <f t="shared" si="223"/>
        <v/>
      </c>
      <c r="AN323" s="104" t="str">
        <f t="shared" si="224"/>
        <v/>
      </c>
      <c r="AO323" s="76" t="str">
        <f t="shared" si="201"/>
        <v/>
      </c>
      <c r="AP323" s="77"/>
      <c r="AQ323" s="77" t="str">
        <f t="shared" si="225"/>
        <v/>
      </c>
      <c r="AR323" s="71"/>
      <c r="AS323" s="74"/>
      <c r="AT323" s="82"/>
      <c r="AU323" s="75" t="str">
        <f t="shared" si="202"/>
        <v/>
      </c>
      <c r="AV323" s="72">
        <f t="shared" si="226"/>
        <v>0</v>
      </c>
      <c r="AW323" s="72">
        <f t="shared" si="227"/>
        <v>0</v>
      </c>
      <c r="AX323" s="72" t="str">
        <f t="shared" si="228"/>
        <v>0</v>
      </c>
      <c r="AY323" s="72" t="str">
        <f>IF(ISBLANK(AT323), "", (POWER(AT323/VLOOKUP(AX323,Anthro_Calc!C:P,13,FALSE),VLOOKUP(AX323,Anthro_Calc!C:P,12,FALSE))-1) / (VLOOKUP(AX323,Anthro_Calc!C:P,14,FALSE)*VLOOKUP(AX323,Anthro_Calc!C:P,12,FALSE)))</f>
        <v/>
      </c>
      <c r="AZ323" s="72" t="str">
        <f>IF(ISBLANK(AT323), "", -3 + (AT323 -VLOOKUP(AX323,Anthro_Calc!C:P,4,FALSE)) / (VLOOKUP(AX323,Anthro_Calc!C:P,5,FALSE) - VLOOKUP(AX323,Anthro_Calc!C:P,4,FALSE)))</f>
        <v/>
      </c>
      <c r="BA323" s="72" t="str">
        <f>IF(ISBLANK(AT323), "", 3 + (AT323 -VLOOKUP(AX323,Anthro_Calc!C:P,10,FALSE)) / (VLOOKUP(AX323,Anthro_Calc!C:P,10,FALSE) - VLOOKUP(AX323,Anthro_Calc!C:P,9,FALSE)))</f>
        <v/>
      </c>
      <c r="BB323" s="120" t="str">
        <f t="shared" si="229"/>
        <v/>
      </c>
      <c r="BC323" s="117" t="str">
        <f t="shared" si="230"/>
        <v/>
      </c>
      <c r="BD323" s="104" t="str">
        <f t="shared" si="203"/>
        <v/>
      </c>
      <c r="BE323" s="76" t="str">
        <f t="shared" si="204"/>
        <v/>
      </c>
      <c r="BF323" s="73" t="str">
        <f t="shared" si="231"/>
        <v/>
      </c>
      <c r="BG323" s="73" t="str">
        <f t="shared" si="205"/>
        <v/>
      </c>
      <c r="BH323" s="77"/>
      <c r="BI323" s="133"/>
      <c r="BJ323" s="71"/>
      <c r="BK323" s="74"/>
      <c r="BL323" s="78"/>
      <c r="BM323" s="75" t="str">
        <f t="shared" si="206"/>
        <v/>
      </c>
      <c r="BN323" s="72">
        <f t="shared" si="232"/>
        <v>0</v>
      </c>
      <c r="BO323" s="72">
        <f t="shared" si="249"/>
        <v>0</v>
      </c>
      <c r="BP323" s="72" t="str">
        <f t="shared" si="233"/>
        <v>0</v>
      </c>
      <c r="BQ323" s="72" t="str">
        <f>IF(ISBLANK(BL323), "", (POWER(BL323/VLOOKUP(BP323,Anthro_Calc!C:P,13,FALSE),VLOOKUP(BP323,Anthro_Calc!C:P,12,FALSE))-1) / (VLOOKUP(BP323,Anthro_Calc!C:P,14,FALSE)*VLOOKUP(BP323,Anthro_Calc!C:P,12,FALSE)))</f>
        <v/>
      </c>
      <c r="BR323" s="72" t="str">
        <f>IF(ISBLANK(BL323), "", -3 + (BL323 -VLOOKUP(BP323,Anthro_Calc!C:P,4,FALSE)) / (VLOOKUP(BP323,Anthro_Calc!C:P,5,FALSE) - VLOOKUP(BP323,Anthro_Calc!C:P,4,FALSE)))</f>
        <v/>
      </c>
      <c r="BS323" s="72" t="str">
        <f>IF(ISBLANK(BL323), "", 3 + (BL323 -VLOOKUP(BP323,Anthro_Calc!C:P,10,FALSE)) / (VLOOKUP(BP323,Anthro_Calc!C:P,10,FALSE) - VLOOKUP(BP323,Anthro_Calc!C:P,9,FALSE)))</f>
        <v/>
      </c>
      <c r="BT323" s="120" t="str">
        <f t="shared" si="234"/>
        <v/>
      </c>
      <c r="BU323" s="117" t="str">
        <f t="shared" si="235"/>
        <v/>
      </c>
      <c r="BV323" s="104" t="str">
        <f t="shared" si="236"/>
        <v/>
      </c>
      <c r="BW323" s="73" t="str">
        <f t="shared" si="207"/>
        <v/>
      </c>
      <c r="BX323" s="77"/>
      <c r="BY323" s="73" t="str">
        <f>IF(ISBLANK(BL323), "", VLOOKUP(Z323&amp;" "&amp;BV323&amp;" "&amp;BW323,Graduation_Criteria!$D$2:$E$34,2,FALSE))</f>
        <v/>
      </c>
      <c r="BZ323" s="73" t="str">
        <f t="shared" si="208"/>
        <v/>
      </c>
      <c r="CA323" s="71"/>
      <c r="CB323" s="74"/>
      <c r="CC323" s="74"/>
      <c r="CD323" s="115" t="str">
        <f t="shared" si="209"/>
        <v/>
      </c>
      <c r="CE323" s="79">
        <f t="shared" si="237"/>
        <v>0</v>
      </c>
      <c r="CF323" s="79">
        <f t="shared" si="238"/>
        <v>0</v>
      </c>
      <c r="CG323" s="79" t="str">
        <f t="shared" si="239"/>
        <v>0</v>
      </c>
      <c r="CH323" s="79" t="str">
        <f>IF(ISBLANK(CC323), "", (POWER(CC323/VLOOKUP(CG323,Anthro_Calc!C:P,13,FALSE),VLOOKUP(CG323,Anthro_Calc!C:P,12,FALSE))-1) / (VLOOKUP(CG323,Anthro_Calc!C:P,14,FALSE)*VLOOKUP(CG323,Anthro_Calc!C:P,12,FALSE)))</f>
        <v/>
      </c>
      <c r="CI323" s="79" t="str">
        <f>IF(ISBLANK(CC323), "", -3 + (CC323 -VLOOKUP(CG323,Anthro_Calc!C:P,4,FALSE)) / (VLOOKUP(CG323,Anthro_Calc!C:P,5,FALSE) - VLOOKUP(CG323,Anthro_Calc!C:P,4,FALSE)))</f>
        <v/>
      </c>
      <c r="CJ323" s="79" t="str">
        <f>IF(ISBLANK(CC323), "", 3 + (CC323 -VLOOKUP(CG323,Anthro_Calc!C:P,10,FALSE)) / (VLOOKUP(CG323,Anthro_Calc!C:P,10,FALSE) - VLOOKUP(CG323,Anthro_Calc!C:P,9,FALSE)))</f>
        <v/>
      </c>
      <c r="CK323" s="129" t="str">
        <f t="shared" si="240"/>
        <v/>
      </c>
      <c r="CL323" s="117" t="str">
        <f t="shared" si="241"/>
        <v/>
      </c>
      <c r="CM323" s="104" t="str">
        <f t="shared" si="242"/>
        <v/>
      </c>
      <c r="CN323" s="77"/>
      <c r="CO323" s="71"/>
      <c r="CP323" s="74"/>
      <c r="CQ323" s="74"/>
      <c r="CR323" s="118" t="str">
        <f t="shared" si="210"/>
        <v/>
      </c>
      <c r="CS323" s="119">
        <f t="shared" si="243"/>
        <v>0</v>
      </c>
      <c r="CT323" s="119">
        <f t="shared" si="244"/>
        <v>0</v>
      </c>
      <c r="CU323" s="119" t="str">
        <f t="shared" si="245"/>
        <v>0</v>
      </c>
      <c r="CV323" s="119" t="str">
        <f>IF(ISBLANK(CQ323), "", (POWER(CQ323/VLOOKUP(CU323,Anthro_Calc!C:P,13,FALSE),VLOOKUP(CU323,Anthro_Calc!C:P,12,FALSE))-1) / (VLOOKUP(CU323,Anthro_Calc!C:P,14,FALSE)*VLOOKUP(CU323,Anthro_Calc!C:P,12,FALSE)))</f>
        <v/>
      </c>
      <c r="CW323" s="119" t="str">
        <f>IF(ISBLANK(CQ323), "", -3 + (CQ323 -VLOOKUP(CU323,Anthro_Calc!C:P,4,FALSE)) / (VLOOKUP(CU323,Anthro_Calc!C:P,5,FALSE) - VLOOKUP(CU323,Anthro_Calc!C:P,4,FALSE)))</f>
        <v/>
      </c>
      <c r="CX323" s="119" t="str">
        <f>IF(ISBLANK(CQ323), "", 3 + (CQ323 -VLOOKUP(CU323,Anthro_Calc!C:P,10,FALSE)) / (VLOOKUP(CU323,Anthro_Calc!C:P,10,FALSE) - VLOOKUP(CU323,Anthro_Calc!C:P,9,FALSE)))</f>
        <v/>
      </c>
      <c r="CY323" s="128" t="str">
        <f t="shared" si="246"/>
        <v/>
      </c>
      <c r="CZ323" s="117" t="str">
        <f t="shared" si="247"/>
        <v/>
      </c>
      <c r="DA323" s="104" t="str">
        <f t="shared" si="248"/>
        <v/>
      </c>
      <c r="DB323" s="135"/>
    </row>
    <row r="324" spans="1:106" s="80" customFormat="1" ht="15" customHeight="1">
      <c r="A324" s="134">
        <f t="shared" si="200"/>
        <v>320</v>
      </c>
      <c r="B324" s="66"/>
      <c r="C324" s="66"/>
      <c r="D324" s="66"/>
      <c r="E324" s="66"/>
      <c r="F324" s="66"/>
      <c r="G324" s="66"/>
      <c r="H324" s="66"/>
      <c r="I324" s="66"/>
      <c r="J324" s="66"/>
      <c r="K324" s="66"/>
      <c r="L324" s="66"/>
      <c r="M324" s="71"/>
      <c r="N324" s="69" t="str">
        <f t="shared" ca="1" si="211"/>
        <v/>
      </c>
      <c r="O324" s="70"/>
      <c r="P324" s="70"/>
      <c r="Q324" s="71"/>
      <c r="R324" s="82"/>
      <c r="S324" s="72" t="str">
        <f t="shared" si="212"/>
        <v/>
      </c>
      <c r="T324" s="72" t="str">
        <f t="shared" si="213"/>
        <v/>
      </c>
      <c r="U324" s="72" t="str">
        <f t="shared" si="214"/>
        <v/>
      </c>
      <c r="V324" s="72" t="str">
        <f>IF(ISBLANK(R324), "", (POWER(R324/VLOOKUP(U324,Anthro_Calc!C:P,13,FALSE),VLOOKUP(U324,Anthro_Calc!C:P,12,FALSE))-1) / (VLOOKUP(U324,Anthro_Calc!C:P,14,FALSE)*VLOOKUP(U324,Anthro_Calc!C:P,12,FALSE)))</f>
        <v/>
      </c>
      <c r="W324" s="72" t="str">
        <f>IF(ISBLANK(R324), "", -3 + (R324 -VLOOKUP(U324,Anthro_Calc!C:P,4,FALSE)) / (VLOOKUP(U324,Anthro_Calc!C:P,5,FALSE) - VLOOKUP(U324,Anthro_Calc!C:P,4,FALSE)))</f>
        <v/>
      </c>
      <c r="X324" s="72" t="str">
        <f>IF(ISBLANK(R324), "", 3 + (R324 -VLOOKUP(U324,Anthro_Calc!C:P,10,FALSE)) / (VLOOKUP(U324,Anthro_Calc!C:P,10,FALSE) - VLOOKUP(U324,Anthro_Calc!C:P,9,FALSE)))</f>
        <v/>
      </c>
      <c r="Y324" s="120" t="str">
        <f t="shared" si="215"/>
        <v/>
      </c>
      <c r="Z324" s="117" t="str">
        <f t="shared" si="216"/>
        <v/>
      </c>
      <c r="AA324" s="104" t="str">
        <f t="shared" si="217"/>
        <v/>
      </c>
      <c r="AB324" s="71"/>
      <c r="AC324" s="74"/>
      <c r="AD324" s="78"/>
      <c r="AE324" s="75" t="str">
        <f t="shared" si="218"/>
        <v/>
      </c>
      <c r="AF324" s="72">
        <f t="shared" si="219"/>
        <v>0</v>
      </c>
      <c r="AG324" s="72">
        <f t="shared" si="220"/>
        <v>0</v>
      </c>
      <c r="AH324" s="72" t="str">
        <f t="shared" si="221"/>
        <v>0</v>
      </c>
      <c r="AI324" s="72" t="str">
        <f>IF(ISBLANK(AD324), "", (POWER(AD324/VLOOKUP(AH324,Anthro_Calc!C:P,13,FALSE),VLOOKUP(AH324,Anthro_Calc!C:P,12,FALSE))-1) / (VLOOKUP(AH324,Anthro_Calc!C:P,14,FALSE)*VLOOKUP(AH324,Anthro_Calc!C:P,12,FALSE)))</f>
        <v/>
      </c>
      <c r="AJ324" s="72" t="str">
        <f>IF(ISBLANK(AD324), "", -3 + (AD324 -VLOOKUP(AH324,Anthro_Calc!C:P,4,FALSE)) / (VLOOKUP(AH324,Anthro_Calc!C:P,5,FALSE) - VLOOKUP(AH324,Anthro_Calc!C:P,4,FALSE)))</f>
        <v/>
      </c>
      <c r="AK324" s="72" t="str">
        <f>IF(ISBLANK(AD324), "", 3 + (AD324 -VLOOKUP(AH324,Anthro_Calc!C:P,10,FALSE)) / (VLOOKUP(AH324,Anthro_Calc!C:P,10,FALSE) - VLOOKUP(AH324,Anthro_Calc!C:P,9,FALSE)))</f>
        <v/>
      </c>
      <c r="AL324" s="120" t="str">
        <f t="shared" si="222"/>
        <v/>
      </c>
      <c r="AM324" s="117" t="str">
        <f t="shared" si="223"/>
        <v/>
      </c>
      <c r="AN324" s="104" t="str">
        <f t="shared" si="224"/>
        <v/>
      </c>
      <c r="AO324" s="76" t="str">
        <f t="shared" si="201"/>
        <v/>
      </c>
      <c r="AP324" s="77"/>
      <c r="AQ324" s="77" t="str">
        <f t="shared" si="225"/>
        <v/>
      </c>
      <c r="AR324" s="71"/>
      <c r="AS324" s="74"/>
      <c r="AT324" s="82"/>
      <c r="AU324" s="75" t="str">
        <f t="shared" si="202"/>
        <v/>
      </c>
      <c r="AV324" s="72">
        <f t="shared" si="226"/>
        <v>0</v>
      </c>
      <c r="AW324" s="72">
        <f t="shared" si="227"/>
        <v>0</v>
      </c>
      <c r="AX324" s="72" t="str">
        <f t="shared" si="228"/>
        <v>0</v>
      </c>
      <c r="AY324" s="72" t="str">
        <f>IF(ISBLANK(AT324), "", (POWER(AT324/VLOOKUP(AX324,Anthro_Calc!C:P,13,FALSE),VLOOKUP(AX324,Anthro_Calc!C:P,12,FALSE))-1) / (VLOOKUP(AX324,Anthro_Calc!C:P,14,FALSE)*VLOOKUP(AX324,Anthro_Calc!C:P,12,FALSE)))</f>
        <v/>
      </c>
      <c r="AZ324" s="72" t="str">
        <f>IF(ISBLANK(AT324), "", -3 + (AT324 -VLOOKUP(AX324,Anthro_Calc!C:P,4,FALSE)) / (VLOOKUP(AX324,Anthro_Calc!C:P,5,FALSE) - VLOOKUP(AX324,Anthro_Calc!C:P,4,FALSE)))</f>
        <v/>
      </c>
      <c r="BA324" s="72" t="str">
        <f>IF(ISBLANK(AT324), "", 3 + (AT324 -VLOOKUP(AX324,Anthro_Calc!C:P,10,FALSE)) / (VLOOKUP(AX324,Anthro_Calc!C:P,10,FALSE) - VLOOKUP(AX324,Anthro_Calc!C:P,9,FALSE)))</f>
        <v/>
      </c>
      <c r="BB324" s="120" t="str">
        <f t="shared" si="229"/>
        <v/>
      </c>
      <c r="BC324" s="117" t="str">
        <f t="shared" si="230"/>
        <v/>
      </c>
      <c r="BD324" s="104" t="str">
        <f t="shared" si="203"/>
        <v/>
      </c>
      <c r="BE324" s="76" t="str">
        <f t="shared" si="204"/>
        <v/>
      </c>
      <c r="BF324" s="73" t="str">
        <f t="shared" si="231"/>
        <v/>
      </c>
      <c r="BG324" s="73" t="str">
        <f t="shared" si="205"/>
        <v/>
      </c>
      <c r="BH324" s="77"/>
      <c r="BI324" s="133"/>
      <c r="BJ324" s="71"/>
      <c r="BK324" s="74"/>
      <c r="BL324" s="78"/>
      <c r="BM324" s="75" t="str">
        <f t="shared" si="206"/>
        <v/>
      </c>
      <c r="BN324" s="72">
        <f t="shared" si="232"/>
        <v>0</v>
      </c>
      <c r="BO324" s="72">
        <f t="shared" si="249"/>
        <v>0</v>
      </c>
      <c r="BP324" s="72" t="str">
        <f t="shared" si="233"/>
        <v>0</v>
      </c>
      <c r="BQ324" s="72" t="str">
        <f>IF(ISBLANK(BL324), "", (POWER(BL324/VLOOKUP(BP324,Anthro_Calc!C:P,13,FALSE),VLOOKUP(BP324,Anthro_Calc!C:P,12,FALSE))-1) / (VLOOKUP(BP324,Anthro_Calc!C:P,14,FALSE)*VLOOKUP(BP324,Anthro_Calc!C:P,12,FALSE)))</f>
        <v/>
      </c>
      <c r="BR324" s="72" t="str">
        <f>IF(ISBLANK(BL324), "", -3 + (BL324 -VLOOKUP(BP324,Anthro_Calc!C:P,4,FALSE)) / (VLOOKUP(BP324,Anthro_Calc!C:P,5,FALSE) - VLOOKUP(BP324,Anthro_Calc!C:P,4,FALSE)))</f>
        <v/>
      </c>
      <c r="BS324" s="72" t="str">
        <f>IF(ISBLANK(BL324), "", 3 + (BL324 -VLOOKUP(BP324,Anthro_Calc!C:P,10,FALSE)) / (VLOOKUP(BP324,Anthro_Calc!C:P,10,FALSE) - VLOOKUP(BP324,Anthro_Calc!C:P,9,FALSE)))</f>
        <v/>
      </c>
      <c r="BT324" s="120" t="str">
        <f t="shared" si="234"/>
        <v/>
      </c>
      <c r="BU324" s="117" t="str">
        <f t="shared" si="235"/>
        <v/>
      </c>
      <c r="BV324" s="104" t="str">
        <f t="shared" si="236"/>
        <v/>
      </c>
      <c r="BW324" s="73" t="str">
        <f t="shared" si="207"/>
        <v/>
      </c>
      <c r="BX324" s="77"/>
      <c r="BY324" s="73" t="str">
        <f>IF(ISBLANK(BL324), "", VLOOKUP(Z324&amp;" "&amp;BV324&amp;" "&amp;BW324,Graduation_Criteria!$D$2:$E$34,2,FALSE))</f>
        <v/>
      </c>
      <c r="BZ324" s="73" t="str">
        <f t="shared" si="208"/>
        <v/>
      </c>
      <c r="CA324" s="71"/>
      <c r="CB324" s="74"/>
      <c r="CC324" s="74"/>
      <c r="CD324" s="115" t="str">
        <f t="shared" si="209"/>
        <v/>
      </c>
      <c r="CE324" s="79">
        <f t="shared" si="237"/>
        <v>0</v>
      </c>
      <c r="CF324" s="79">
        <f t="shared" si="238"/>
        <v>0</v>
      </c>
      <c r="CG324" s="79" t="str">
        <f t="shared" si="239"/>
        <v>0</v>
      </c>
      <c r="CH324" s="79" t="str">
        <f>IF(ISBLANK(CC324), "", (POWER(CC324/VLOOKUP(CG324,Anthro_Calc!C:P,13,FALSE),VLOOKUP(CG324,Anthro_Calc!C:P,12,FALSE))-1) / (VLOOKUP(CG324,Anthro_Calc!C:P,14,FALSE)*VLOOKUP(CG324,Anthro_Calc!C:P,12,FALSE)))</f>
        <v/>
      </c>
      <c r="CI324" s="79" t="str">
        <f>IF(ISBLANK(CC324), "", -3 + (CC324 -VLOOKUP(CG324,Anthro_Calc!C:P,4,FALSE)) / (VLOOKUP(CG324,Anthro_Calc!C:P,5,FALSE) - VLOOKUP(CG324,Anthro_Calc!C:P,4,FALSE)))</f>
        <v/>
      </c>
      <c r="CJ324" s="79" t="str">
        <f>IF(ISBLANK(CC324), "", 3 + (CC324 -VLOOKUP(CG324,Anthro_Calc!C:P,10,FALSE)) / (VLOOKUP(CG324,Anthro_Calc!C:P,10,FALSE) - VLOOKUP(CG324,Anthro_Calc!C:P,9,FALSE)))</f>
        <v/>
      </c>
      <c r="CK324" s="129" t="str">
        <f t="shared" si="240"/>
        <v/>
      </c>
      <c r="CL324" s="117" t="str">
        <f t="shared" si="241"/>
        <v/>
      </c>
      <c r="CM324" s="104" t="str">
        <f t="shared" si="242"/>
        <v/>
      </c>
      <c r="CN324" s="77"/>
      <c r="CO324" s="71"/>
      <c r="CP324" s="74"/>
      <c r="CQ324" s="74"/>
      <c r="CR324" s="118" t="str">
        <f t="shared" si="210"/>
        <v/>
      </c>
      <c r="CS324" s="119">
        <f t="shared" si="243"/>
        <v>0</v>
      </c>
      <c r="CT324" s="119">
        <f t="shared" si="244"/>
        <v>0</v>
      </c>
      <c r="CU324" s="119" t="str">
        <f t="shared" si="245"/>
        <v>0</v>
      </c>
      <c r="CV324" s="119" t="str">
        <f>IF(ISBLANK(CQ324), "", (POWER(CQ324/VLOOKUP(CU324,Anthro_Calc!C:P,13,FALSE),VLOOKUP(CU324,Anthro_Calc!C:P,12,FALSE))-1) / (VLOOKUP(CU324,Anthro_Calc!C:P,14,FALSE)*VLOOKUP(CU324,Anthro_Calc!C:P,12,FALSE)))</f>
        <v/>
      </c>
      <c r="CW324" s="119" t="str">
        <f>IF(ISBLANK(CQ324), "", -3 + (CQ324 -VLOOKUP(CU324,Anthro_Calc!C:P,4,FALSE)) / (VLOOKUP(CU324,Anthro_Calc!C:P,5,FALSE) - VLOOKUP(CU324,Anthro_Calc!C:P,4,FALSE)))</f>
        <v/>
      </c>
      <c r="CX324" s="119" t="str">
        <f>IF(ISBLANK(CQ324), "", 3 + (CQ324 -VLOOKUP(CU324,Anthro_Calc!C:P,10,FALSE)) / (VLOOKUP(CU324,Anthro_Calc!C:P,10,FALSE) - VLOOKUP(CU324,Anthro_Calc!C:P,9,FALSE)))</f>
        <v/>
      </c>
      <c r="CY324" s="128" t="str">
        <f t="shared" si="246"/>
        <v/>
      </c>
      <c r="CZ324" s="117" t="str">
        <f t="shared" si="247"/>
        <v/>
      </c>
      <c r="DA324" s="104" t="str">
        <f t="shared" si="248"/>
        <v/>
      </c>
      <c r="DB324" s="135"/>
    </row>
    <row r="325" spans="1:106" s="80" customFormat="1" ht="15" customHeight="1">
      <c r="A325" s="134">
        <f t="shared" ref="A325:A388" si="250">ROW()-4</f>
        <v>321</v>
      </c>
      <c r="B325" s="66"/>
      <c r="C325" s="66"/>
      <c r="D325" s="66"/>
      <c r="E325" s="66"/>
      <c r="F325" s="66"/>
      <c r="G325" s="66"/>
      <c r="H325" s="66"/>
      <c r="I325" s="66"/>
      <c r="J325" s="66"/>
      <c r="K325" s="66"/>
      <c r="L325" s="66"/>
      <c r="M325" s="71"/>
      <c r="N325" s="69" t="str">
        <f t="shared" ca="1" si="211"/>
        <v/>
      </c>
      <c r="O325" s="70"/>
      <c r="P325" s="70"/>
      <c r="Q325" s="71"/>
      <c r="R325" s="82"/>
      <c r="S325" s="72" t="str">
        <f t="shared" si="212"/>
        <v/>
      </c>
      <c r="T325" s="72" t="str">
        <f t="shared" si="213"/>
        <v/>
      </c>
      <c r="U325" s="72" t="str">
        <f t="shared" si="214"/>
        <v/>
      </c>
      <c r="V325" s="72" t="str">
        <f>IF(ISBLANK(R325), "", (POWER(R325/VLOOKUP(U325,Anthro_Calc!C:P,13,FALSE),VLOOKUP(U325,Anthro_Calc!C:P,12,FALSE))-1) / (VLOOKUP(U325,Anthro_Calc!C:P,14,FALSE)*VLOOKUP(U325,Anthro_Calc!C:P,12,FALSE)))</f>
        <v/>
      </c>
      <c r="W325" s="72" t="str">
        <f>IF(ISBLANK(R325), "", -3 + (R325 -VLOOKUP(U325,Anthro_Calc!C:P,4,FALSE)) / (VLOOKUP(U325,Anthro_Calc!C:P,5,FALSE) - VLOOKUP(U325,Anthro_Calc!C:P,4,FALSE)))</f>
        <v/>
      </c>
      <c r="X325" s="72" t="str">
        <f>IF(ISBLANK(R325), "", 3 + (R325 -VLOOKUP(U325,Anthro_Calc!C:P,10,FALSE)) / (VLOOKUP(U325,Anthro_Calc!C:P,10,FALSE) - VLOOKUP(U325,Anthro_Calc!C:P,9,FALSE)))</f>
        <v/>
      </c>
      <c r="Y325" s="120" t="str">
        <f t="shared" si="215"/>
        <v/>
      </c>
      <c r="Z325" s="117" t="str">
        <f t="shared" si="216"/>
        <v/>
      </c>
      <c r="AA325" s="104" t="str">
        <f t="shared" si="217"/>
        <v/>
      </c>
      <c r="AB325" s="71"/>
      <c r="AC325" s="74"/>
      <c r="AD325" s="78"/>
      <c r="AE325" s="75" t="str">
        <f t="shared" si="218"/>
        <v/>
      </c>
      <c r="AF325" s="72">
        <f t="shared" si="219"/>
        <v>0</v>
      </c>
      <c r="AG325" s="72">
        <f t="shared" si="220"/>
        <v>0</v>
      </c>
      <c r="AH325" s="72" t="str">
        <f t="shared" si="221"/>
        <v>0</v>
      </c>
      <c r="AI325" s="72" t="str">
        <f>IF(ISBLANK(AD325), "", (POWER(AD325/VLOOKUP(AH325,Anthro_Calc!C:P,13,FALSE),VLOOKUP(AH325,Anthro_Calc!C:P,12,FALSE))-1) / (VLOOKUP(AH325,Anthro_Calc!C:P,14,FALSE)*VLOOKUP(AH325,Anthro_Calc!C:P,12,FALSE)))</f>
        <v/>
      </c>
      <c r="AJ325" s="72" t="str">
        <f>IF(ISBLANK(AD325), "", -3 + (AD325 -VLOOKUP(AH325,Anthro_Calc!C:P,4,FALSE)) / (VLOOKUP(AH325,Anthro_Calc!C:P,5,FALSE) - VLOOKUP(AH325,Anthro_Calc!C:P,4,FALSE)))</f>
        <v/>
      </c>
      <c r="AK325" s="72" t="str">
        <f>IF(ISBLANK(AD325), "", 3 + (AD325 -VLOOKUP(AH325,Anthro_Calc!C:P,10,FALSE)) / (VLOOKUP(AH325,Anthro_Calc!C:P,10,FALSE) - VLOOKUP(AH325,Anthro_Calc!C:P,9,FALSE)))</f>
        <v/>
      </c>
      <c r="AL325" s="120" t="str">
        <f t="shared" si="222"/>
        <v/>
      </c>
      <c r="AM325" s="117" t="str">
        <f t="shared" si="223"/>
        <v/>
      </c>
      <c r="AN325" s="104" t="str">
        <f t="shared" si="224"/>
        <v/>
      </c>
      <c r="AO325" s="76" t="str">
        <f t="shared" ref="AO325:AO388" si="251">IF(ISBLANK(AD325), "", IF(AE325&gt;=200,"Yes",IF(AD325&gt;0,"No","")))</f>
        <v/>
      </c>
      <c r="AP325" s="77"/>
      <c r="AQ325" s="77" t="str">
        <f t="shared" si="225"/>
        <v/>
      </c>
      <c r="AR325" s="71"/>
      <c r="AS325" s="74"/>
      <c r="AT325" s="82"/>
      <c r="AU325" s="75" t="str">
        <f t="shared" ref="AU325:AU388" si="252">IF(ISBLANK(AT325), "", ROUND((AT325-R325)*1000, 0))</f>
        <v/>
      </c>
      <c r="AV325" s="72">
        <f t="shared" si="226"/>
        <v>0</v>
      </c>
      <c r="AW325" s="72">
        <f t="shared" si="227"/>
        <v>0</v>
      </c>
      <c r="AX325" s="72" t="str">
        <f t="shared" si="228"/>
        <v>0</v>
      </c>
      <c r="AY325" s="72" t="str">
        <f>IF(ISBLANK(AT325), "", (POWER(AT325/VLOOKUP(AX325,Anthro_Calc!C:P,13,FALSE),VLOOKUP(AX325,Anthro_Calc!C:P,12,FALSE))-1) / (VLOOKUP(AX325,Anthro_Calc!C:P,14,FALSE)*VLOOKUP(AX325,Anthro_Calc!C:P,12,FALSE)))</f>
        <v/>
      </c>
      <c r="AZ325" s="72" t="str">
        <f>IF(ISBLANK(AT325), "", -3 + (AT325 -VLOOKUP(AX325,Anthro_Calc!C:P,4,FALSE)) / (VLOOKUP(AX325,Anthro_Calc!C:P,5,FALSE) - VLOOKUP(AX325,Anthro_Calc!C:P,4,FALSE)))</f>
        <v/>
      </c>
      <c r="BA325" s="72" t="str">
        <f>IF(ISBLANK(AT325), "", 3 + (AT325 -VLOOKUP(AX325,Anthro_Calc!C:P,10,FALSE)) / (VLOOKUP(AX325,Anthro_Calc!C:P,10,FALSE) - VLOOKUP(AX325,Anthro_Calc!C:P,9,FALSE)))</f>
        <v/>
      </c>
      <c r="BB325" s="120" t="str">
        <f t="shared" si="229"/>
        <v/>
      </c>
      <c r="BC325" s="117" t="str">
        <f t="shared" si="230"/>
        <v/>
      </c>
      <c r="BD325" s="104" t="str">
        <f t="shared" ref="BD325:BD388" si="253">IF(AND(ISERROR(FIND("Mild",$D$2)),BC325="MILD"),"NORMAL",BC325)</f>
        <v/>
      </c>
      <c r="BE325" s="76" t="str">
        <f t="shared" ref="BE325:BE388" si="254">IF(ISBLANK(AT325), "", IF(AU325&gt;=400,"Yes",IF(AT325&gt;0,"No","")))</f>
        <v/>
      </c>
      <c r="BF325" s="73" t="str">
        <f t="shared" si="231"/>
        <v/>
      </c>
      <c r="BG325" s="73" t="str">
        <f t="shared" ref="BG325:BG388" si="255">IF(AND(BE325="No", OR(O325=2, O325=3)), "Refer child to health centre", IF(ISBLANK(AT325), "", "Continue to Monitor"))</f>
        <v/>
      </c>
      <c r="BH325" s="77"/>
      <c r="BI325" s="133"/>
      <c r="BJ325" s="71"/>
      <c r="BK325" s="74"/>
      <c r="BL325" s="78"/>
      <c r="BM325" s="75" t="str">
        <f t="shared" ref="BM325:BM388" si="256">IF(ISBLANK(BL325), "", ROUND((BL325-R325)*1000, 0))</f>
        <v/>
      </c>
      <c r="BN325" s="72">
        <f t="shared" si="232"/>
        <v>0</v>
      </c>
      <c r="BO325" s="72">
        <f t="shared" si="249"/>
        <v>0</v>
      </c>
      <c r="BP325" s="72" t="str">
        <f t="shared" si="233"/>
        <v>0</v>
      </c>
      <c r="BQ325" s="72" t="str">
        <f>IF(ISBLANK(BL325), "", (POWER(BL325/VLOOKUP(BP325,Anthro_Calc!C:P,13,FALSE),VLOOKUP(BP325,Anthro_Calc!C:P,12,FALSE))-1) / (VLOOKUP(BP325,Anthro_Calc!C:P,14,FALSE)*VLOOKUP(BP325,Anthro_Calc!C:P,12,FALSE)))</f>
        <v/>
      </c>
      <c r="BR325" s="72" t="str">
        <f>IF(ISBLANK(BL325), "", -3 + (BL325 -VLOOKUP(BP325,Anthro_Calc!C:P,4,FALSE)) / (VLOOKUP(BP325,Anthro_Calc!C:P,5,FALSE) - VLOOKUP(BP325,Anthro_Calc!C:P,4,FALSE)))</f>
        <v/>
      </c>
      <c r="BS325" s="72" t="str">
        <f>IF(ISBLANK(BL325), "", 3 + (BL325 -VLOOKUP(BP325,Anthro_Calc!C:P,10,FALSE)) / (VLOOKUP(BP325,Anthro_Calc!C:P,10,FALSE) - VLOOKUP(BP325,Anthro_Calc!C:P,9,FALSE)))</f>
        <v/>
      </c>
      <c r="BT325" s="120" t="str">
        <f t="shared" si="234"/>
        <v/>
      </c>
      <c r="BU325" s="117" t="str">
        <f t="shared" si="235"/>
        <v/>
      </c>
      <c r="BV325" s="104" t="str">
        <f t="shared" si="236"/>
        <v/>
      </c>
      <c r="BW325" s="73" t="str">
        <f t="shared" ref="BW325:BW388" si="257">IF(ISBLANK(BL325), "", IF(BM325&gt;=900,"Yes",IF(BL325&gt;0,"No","")))</f>
        <v/>
      </c>
      <c r="BX325" s="77"/>
      <c r="BY325" s="73" t="str">
        <f>IF(ISBLANK(BL325), "", VLOOKUP(Z325&amp;" "&amp;BV325&amp;" "&amp;BW325,Graduation_Criteria!$D$2:$E$34,2,FALSE))</f>
        <v/>
      </c>
      <c r="BZ325" s="73" t="str">
        <f t="shared" ref="BZ325:BZ388" si="258">IF(OR(ISBLANK(BL325), BY325="SHOULD NOT BE ADMITTED"), "", IF(BY325="GRADUATED", "CONTINUE MONITOR", IF(O325&gt;=3,"REFER TO HOSPITAL","REPEAT HEARTH")))</f>
        <v/>
      </c>
      <c r="CA325" s="71"/>
      <c r="CB325" s="74"/>
      <c r="CC325" s="74"/>
      <c r="CD325" s="115" t="str">
        <f t="shared" ref="CD325:CD388" si="259">IF(ISBLANK(CC325), "", (CC325-R325)*1000)</f>
        <v/>
      </c>
      <c r="CE325" s="79">
        <f t="shared" si="237"/>
        <v>0</v>
      </c>
      <c r="CF325" s="79">
        <f t="shared" si="238"/>
        <v>0</v>
      </c>
      <c r="CG325" s="79" t="str">
        <f t="shared" si="239"/>
        <v>0</v>
      </c>
      <c r="CH325" s="79" t="str">
        <f>IF(ISBLANK(CC325), "", (POWER(CC325/VLOOKUP(CG325,Anthro_Calc!C:P,13,FALSE),VLOOKUP(CG325,Anthro_Calc!C:P,12,FALSE))-1) / (VLOOKUP(CG325,Anthro_Calc!C:P,14,FALSE)*VLOOKUP(CG325,Anthro_Calc!C:P,12,FALSE)))</f>
        <v/>
      </c>
      <c r="CI325" s="79" t="str">
        <f>IF(ISBLANK(CC325), "", -3 + (CC325 -VLOOKUP(CG325,Anthro_Calc!C:P,4,FALSE)) / (VLOOKUP(CG325,Anthro_Calc!C:P,5,FALSE) - VLOOKUP(CG325,Anthro_Calc!C:P,4,FALSE)))</f>
        <v/>
      </c>
      <c r="CJ325" s="79" t="str">
        <f>IF(ISBLANK(CC325), "", 3 + (CC325 -VLOOKUP(CG325,Anthro_Calc!C:P,10,FALSE)) / (VLOOKUP(CG325,Anthro_Calc!C:P,10,FALSE) - VLOOKUP(CG325,Anthro_Calc!C:P,9,FALSE)))</f>
        <v/>
      </c>
      <c r="CK325" s="129" t="str">
        <f t="shared" si="240"/>
        <v/>
      </c>
      <c r="CL325" s="117" t="str">
        <f t="shared" si="241"/>
        <v/>
      </c>
      <c r="CM325" s="104" t="str">
        <f t="shared" si="242"/>
        <v/>
      </c>
      <c r="CN325" s="77"/>
      <c r="CO325" s="71"/>
      <c r="CP325" s="74"/>
      <c r="CQ325" s="74"/>
      <c r="CR325" s="118" t="str">
        <f t="shared" ref="CR325:CR388" si="260">IF(ISBLANK(CQ325), "", (CQ325-R325)*1000)</f>
        <v/>
      </c>
      <c r="CS325" s="119">
        <f t="shared" si="243"/>
        <v>0</v>
      </c>
      <c r="CT325" s="119">
        <f t="shared" si="244"/>
        <v>0</v>
      </c>
      <c r="CU325" s="119" t="str">
        <f t="shared" si="245"/>
        <v>0</v>
      </c>
      <c r="CV325" s="119" t="str">
        <f>IF(ISBLANK(CQ325), "", (POWER(CQ325/VLOOKUP(CU325,Anthro_Calc!C:P,13,FALSE),VLOOKUP(CU325,Anthro_Calc!C:P,12,FALSE))-1) / (VLOOKUP(CU325,Anthro_Calc!C:P,14,FALSE)*VLOOKUP(CU325,Anthro_Calc!C:P,12,FALSE)))</f>
        <v/>
      </c>
      <c r="CW325" s="119" t="str">
        <f>IF(ISBLANK(CQ325), "", -3 + (CQ325 -VLOOKUP(CU325,Anthro_Calc!C:P,4,FALSE)) / (VLOOKUP(CU325,Anthro_Calc!C:P,5,FALSE) - VLOOKUP(CU325,Anthro_Calc!C:P,4,FALSE)))</f>
        <v/>
      </c>
      <c r="CX325" s="119" t="str">
        <f>IF(ISBLANK(CQ325), "", 3 + (CQ325 -VLOOKUP(CU325,Anthro_Calc!C:P,10,FALSE)) / (VLOOKUP(CU325,Anthro_Calc!C:P,10,FALSE) - VLOOKUP(CU325,Anthro_Calc!C:P,9,FALSE)))</f>
        <v/>
      </c>
      <c r="CY325" s="128" t="str">
        <f t="shared" si="246"/>
        <v/>
      </c>
      <c r="CZ325" s="117" t="str">
        <f t="shared" si="247"/>
        <v/>
      </c>
      <c r="DA325" s="104" t="str">
        <f t="shared" si="248"/>
        <v/>
      </c>
      <c r="DB325" s="135"/>
    </row>
    <row r="326" spans="1:106" s="80" customFormat="1" ht="15" customHeight="1">
      <c r="A326" s="134">
        <f t="shared" si="250"/>
        <v>322</v>
      </c>
      <c r="B326" s="66"/>
      <c r="C326" s="66"/>
      <c r="D326" s="66"/>
      <c r="E326" s="66"/>
      <c r="F326" s="66"/>
      <c r="G326" s="66"/>
      <c r="H326" s="66"/>
      <c r="I326" s="66"/>
      <c r="J326" s="66"/>
      <c r="K326" s="66"/>
      <c r="L326" s="66"/>
      <c r="M326" s="71"/>
      <c r="N326" s="69" t="str">
        <f t="shared" ref="N326:N389" ca="1" si="261">IF(ISBLANK(M326), "", ROUND((TODAY()-M326)/365*12,0))</f>
        <v/>
      </c>
      <c r="O326" s="70"/>
      <c r="P326" s="70"/>
      <c r="Q326" s="71"/>
      <c r="R326" s="82"/>
      <c r="S326" s="72" t="str">
        <f t="shared" ref="S326:S389" si="262">IF(ISBLANK(R326), "", ROUND((Q326-M326)/30.4,0))</f>
        <v/>
      </c>
      <c r="T326" s="72" t="str">
        <f t="shared" ref="T326:T389" si="263">IF(ISBLANK(R326), "", Q326-M326)</f>
        <v/>
      </c>
      <c r="U326" s="72" t="str">
        <f t="shared" ref="U326:U389" si="264">L326&amp;T326</f>
        <v/>
      </c>
      <c r="V326" s="72" t="str">
        <f>IF(ISBLANK(R326), "", (POWER(R326/VLOOKUP(U326,Anthro_Calc!C:P,13,FALSE),VLOOKUP(U326,Anthro_Calc!C:P,12,FALSE))-1) / (VLOOKUP(U326,Anthro_Calc!C:P,14,FALSE)*VLOOKUP(U326,Anthro_Calc!C:P,12,FALSE)))</f>
        <v/>
      </c>
      <c r="W326" s="72" t="str">
        <f>IF(ISBLANK(R326), "", -3 + (R326 -VLOOKUP(U326,Anthro_Calc!C:P,4,FALSE)) / (VLOOKUP(U326,Anthro_Calc!C:P,5,FALSE) - VLOOKUP(U326,Anthro_Calc!C:P,4,FALSE)))</f>
        <v/>
      </c>
      <c r="X326" s="72" t="str">
        <f>IF(ISBLANK(R326), "", 3 + (R326 -VLOOKUP(U326,Anthro_Calc!C:P,10,FALSE)) / (VLOOKUP(U326,Anthro_Calc!C:P,10,FALSE) - VLOOKUP(U326,Anthro_Calc!C:P,9,FALSE)))</f>
        <v/>
      </c>
      <c r="Y326" s="120" t="str">
        <f t="shared" ref="Y326:Y389" si="265">IF(V326="", "", IF(V326&gt;3, X326, IF(V326&lt;-3, W326, V326)))</f>
        <v/>
      </c>
      <c r="Z326" s="117" t="str">
        <f t="shared" ref="Z326:Z389" si="266">IF(ISBLANK(R326), "", IF(OR(Y326 &lt; -5, Y326&gt;5), "Please check weight and DOB again", IF(Y326&lt;=-3,"SEVERE", IF(Y326&lt;=-2,"MODERATE", IF(Y326&lt;=-1, "MILD", "Child is healthy. Do NOT admit into PDH")))))</f>
        <v/>
      </c>
      <c r="AA326" s="104" t="str">
        <f t="shared" ref="AA326:AA389" si="267">IF(AND(ISERROR(FIND("Mild",$D$2)),Z326="MILD"),"NORMAL",Z326)</f>
        <v/>
      </c>
      <c r="AB326" s="71"/>
      <c r="AC326" s="74"/>
      <c r="AD326" s="78"/>
      <c r="AE326" s="75" t="str">
        <f t="shared" ref="AE326:AE389" si="268">IF(ISBLANK(AD326), "", ROUND((AD326-R326)*1000, 0))</f>
        <v/>
      </c>
      <c r="AF326" s="72">
        <f t="shared" ref="AF326:AF389" si="269">ROUND((AB326-M326)/30.4,0)</f>
        <v>0</v>
      </c>
      <c r="AG326" s="72">
        <f t="shared" ref="AG326:AG389" si="270">AB326-M326</f>
        <v>0</v>
      </c>
      <c r="AH326" s="72" t="str">
        <f t="shared" ref="AH326:AH389" si="271">L326&amp;AG326</f>
        <v>0</v>
      </c>
      <c r="AI326" s="72" t="str">
        <f>IF(ISBLANK(AD326), "", (POWER(AD326/VLOOKUP(AH326,Anthro_Calc!C:P,13,FALSE),VLOOKUP(AH326,Anthro_Calc!C:P,12,FALSE))-1) / (VLOOKUP(AH326,Anthro_Calc!C:P,14,FALSE)*VLOOKUP(AH326,Anthro_Calc!C:P,12,FALSE)))</f>
        <v/>
      </c>
      <c r="AJ326" s="72" t="str">
        <f>IF(ISBLANK(AD326), "", -3 + (AD326 -VLOOKUP(AH326,Anthro_Calc!C:P,4,FALSE)) / (VLOOKUP(AH326,Anthro_Calc!C:P,5,FALSE) - VLOOKUP(AH326,Anthro_Calc!C:P,4,FALSE)))</f>
        <v/>
      </c>
      <c r="AK326" s="72" t="str">
        <f>IF(ISBLANK(AD326), "", 3 + (AD326 -VLOOKUP(AH326,Anthro_Calc!C:P,10,FALSE)) / (VLOOKUP(AH326,Anthro_Calc!C:P,10,FALSE) - VLOOKUP(AH326,Anthro_Calc!C:P,9,FALSE)))</f>
        <v/>
      </c>
      <c r="AL326" s="120" t="str">
        <f t="shared" ref="AL326:AL389" si="272">IF(AI326="", "", IF(AI326&gt;3, AK326, IF(AI326&lt;-3, AJ326, AI326)))</f>
        <v/>
      </c>
      <c r="AM326" s="117" t="str">
        <f t="shared" ref="AM326:AM389" si="273">IF(ISBLANK(AD326), "", IF(OR(AL326&lt; - 5, AL326 &gt; 5), "Please check weight and DOB again", IF(AL326&lt;=-3,"SEVERE", IF(AL326&lt;=-2,"MODERATE", IF(AL326&lt;=-1, "MILD", "NORMAL")))))</f>
        <v/>
      </c>
      <c r="AN326" s="104" t="str">
        <f t="shared" ref="AN326:AN389" si="274">IF(AND(ISERROR(FIND("Mild",$D$2)),AM326="MILD"),"NORMAL",AM326)</f>
        <v/>
      </c>
      <c r="AO326" s="76" t="str">
        <f t="shared" si="251"/>
        <v/>
      </c>
      <c r="AP326" s="77"/>
      <c r="AQ326" s="77" t="str">
        <f t="shared" ref="AQ326:AQ389" si="275">IF(AN326="NORMAL","GRADUATED",IF(AN326="MILD", "GRADUATED", IF(AN326="MODERATE","NOT-GRADUATED",IF(AN326="SEVERE","NOT-GRADUATED",""))))</f>
        <v/>
      </c>
      <c r="AR326" s="71"/>
      <c r="AS326" s="74"/>
      <c r="AT326" s="82"/>
      <c r="AU326" s="75" t="str">
        <f t="shared" si="252"/>
        <v/>
      </c>
      <c r="AV326" s="72">
        <f t="shared" ref="AV326:AV389" si="276">ROUND((AR326-M326)/30.4,0)</f>
        <v>0</v>
      </c>
      <c r="AW326" s="72">
        <f t="shared" ref="AW326:AW389" si="277">AR326-M326</f>
        <v>0</v>
      </c>
      <c r="AX326" s="72" t="str">
        <f t="shared" ref="AX326:AX389" si="278">L326&amp;AW326</f>
        <v>0</v>
      </c>
      <c r="AY326" s="72" t="str">
        <f>IF(ISBLANK(AT326), "", (POWER(AT326/VLOOKUP(AX326,Anthro_Calc!C:P,13,FALSE),VLOOKUP(AX326,Anthro_Calc!C:P,12,FALSE))-1) / (VLOOKUP(AX326,Anthro_Calc!C:P,14,FALSE)*VLOOKUP(AX326,Anthro_Calc!C:P,12,FALSE)))</f>
        <v/>
      </c>
      <c r="AZ326" s="72" t="str">
        <f>IF(ISBLANK(AT326), "", -3 + (AT326 -VLOOKUP(AX326,Anthro_Calc!C:P,4,FALSE)) / (VLOOKUP(AX326,Anthro_Calc!C:P,5,FALSE) - VLOOKUP(AX326,Anthro_Calc!C:P,4,FALSE)))</f>
        <v/>
      </c>
      <c r="BA326" s="72" t="str">
        <f>IF(ISBLANK(AT326), "", 3 + (AT326 -VLOOKUP(AX326,Anthro_Calc!C:P,10,FALSE)) / (VLOOKUP(AX326,Anthro_Calc!C:P,10,FALSE) - VLOOKUP(AX326,Anthro_Calc!C:P,9,FALSE)))</f>
        <v/>
      </c>
      <c r="BB326" s="120" t="str">
        <f t="shared" ref="BB326:BB389" si="279">IF(AY326="", "", IF(AY326&gt;3, BA326, IF(AY326&lt;-3, AZ326, AY326)))</f>
        <v/>
      </c>
      <c r="BC326" s="117" t="str">
        <f t="shared" ref="BC326:BC389" si="280">IF(ISBLANK(AT326), "", IF(OR(BB326&lt;-5, BB326&gt;5), "Please check weight and DOB again", IF(BB326&lt;=-3,"SEVERE", IF(BB326&lt;=-2,"MODERATE", IF(BB326&lt;=-1, "MILD", "NORMAL")))))</f>
        <v/>
      </c>
      <c r="BD326" s="104" t="str">
        <f t="shared" si="253"/>
        <v/>
      </c>
      <c r="BE326" s="76" t="str">
        <f t="shared" si="254"/>
        <v/>
      </c>
      <c r="BF326" s="73" t="str">
        <f t="shared" ref="BF326:BF389" si="281">IF(BD326="NORMAL","GRADUATED",IF(BD326="MILD", "GRADUATED", IF(BD326="MODERATE","NOT-GRADUATED",IF(BD326="SEVERE","NOT-GRADUATED",""))))</f>
        <v/>
      </c>
      <c r="BG326" s="73" t="str">
        <f t="shared" si="255"/>
        <v/>
      </c>
      <c r="BH326" s="77"/>
      <c r="BI326" s="133"/>
      <c r="BJ326" s="71"/>
      <c r="BK326" s="74"/>
      <c r="BL326" s="78"/>
      <c r="BM326" s="75" t="str">
        <f t="shared" si="256"/>
        <v/>
      </c>
      <c r="BN326" s="72">
        <f t="shared" ref="BN326:BN389" si="282">ROUND((BJ326-M326)/30.4,0)</f>
        <v>0</v>
      </c>
      <c r="BO326" s="72">
        <f t="shared" si="249"/>
        <v>0</v>
      </c>
      <c r="BP326" s="72" t="str">
        <f t="shared" ref="BP326:BP389" si="283">L326&amp;BO326</f>
        <v>0</v>
      </c>
      <c r="BQ326" s="72" t="str">
        <f>IF(ISBLANK(BL326), "", (POWER(BL326/VLOOKUP(BP326,Anthro_Calc!C:P,13,FALSE),VLOOKUP(BP326,Anthro_Calc!C:P,12,FALSE))-1) / (VLOOKUP(BP326,Anthro_Calc!C:P,14,FALSE)*VLOOKUP(BP326,Anthro_Calc!C:P,12,FALSE)))</f>
        <v/>
      </c>
      <c r="BR326" s="72" t="str">
        <f>IF(ISBLANK(BL326), "", -3 + (BL326 -VLOOKUP(BP326,Anthro_Calc!C:P,4,FALSE)) / (VLOOKUP(BP326,Anthro_Calc!C:P,5,FALSE) - VLOOKUP(BP326,Anthro_Calc!C:P,4,FALSE)))</f>
        <v/>
      </c>
      <c r="BS326" s="72" t="str">
        <f>IF(ISBLANK(BL326), "", 3 + (BL326 -VLOOKUP(BP326,Anthro_Calc!C:P,10,FALSE)) / (VLOOKUP(BP326,Anthro_Calc!C:P,10,FALSE) - VLOOKUP(BP326,Anthro_Calc!C:P,9,FALSE)))</f>
        <v/>
      </c>
      <c r="BT326" s="120" t="str">
        <f t="shared" ref="BT326:BT389" si="284">IF(BQ326="", "", IF(BQ326&gt;3, BS326, IF(BQ326&lt;-3, BR326, BQ326)))</f>
        <v/>
      </c>
      <c r="BU326" s="117" t="str">
        <f t="shared" ref="BU326:BU389" si="285">IF(ISBLANK(BL326), "", IF(OR(BT326 &lt;-5, BT326&gt;5), "Please check weight and DOB again", IF(BT326&lt;=-3,"SEVERE", IF(BT326&lt;=-2,"MODERATE", IF(BT326&lt;=-1, "MILD", "NORMAL")))))</f>
        <v/>
      </c>
      <c r="BV326" s="104" t="str">
        <f t="shared" ref="BV326:BV389" si="286">IF(AND(ISERROR(FIND("Mild",$D$2)),BU326="MILD"),"NORMAL",BU326)</f>
        <v/>
      </c>
      <c r="BW326" s="73" t="str">
        <f t="shared" si="257"/>
        <v/>
      </c>
      <c r="BX326" s="77"/>
      <c r="BY326" s="73" t="str">
        <f>IF(ISBLANK(BL326), "", VLOOKUP(Z326&amp;" "&amp;BV326&amp;" "&amp;BW326,Graduation_Criteria!$D$2:$E$34,2,FALSE))</f>
        <v/>
      </c>
      <c r="BZ326" s="73" t="str">
        <f t="shared" si="258"/>
        <v/>
      </c>
      <c r="CA326" s="71"/>
      <c r="CB326" s="74"/>
      <c r="CC326" s="74"/>
      <c r="CD326" s="115" t="str">
        <f t="shared" si="259"/>
        <v/>
      </c>
      <c r="CE326" s="79">
        <f t="shared" ref="CE326:CE389" si="287">ROUND((CA326-M326)/30.4,0)</f>
        <v>0</v>
      </c>
      <c r="CF326" s="79">
        <f t="shared" ref="CF326:CF389" si="288">CA326-M326</f>
        <v>0</v>
      </c>
      <c r="CG326" s="79" t="str">
        <f t="shared" ref="CG326:CG389" si="289">L326&amp;CF326</f>
        <v>0</v>
      </c>
      <c r="CH326" s="79" t="str">
        <f>IF(ISBLANK(CC326), "", (POWER(CC326/VLOOKUP(CG326,Anthro_Calc!C:P,13,FALSE),VLOOKUP(CG326,Anthro_Calc!C:P,12,FALSE))-1) / (VLOOKUP(CG326,Anthro_Calc!C:P,14,FALSE)*VLOOKUP(CG326,Anthro_Calc!C:P,12,FALSE)))</f>
        <v/>
      </c>
      <c r="CI326" s="79" t="str">
        <f>IF(ISBLANK(CC326), "", -3 + (CC326 -VLOOKUP(CG326,Anthro_Calc!C:P,4,FALSE)) / (VLOOKUP(CG326,Anthro_Calc!C:P,5,FALSE) - VLOOKUP(CG326,Anthro_Calc!C:P,4,FALSE)))</f>
        <v/>
      </c>
      <c r="CJ326" s="79" t="str">
        <f>IF(ISBLANK(CC326), "", 3 + (CC326 -VLOOKUP(CG326,Anthro_Calc!C:P,10,FALSE)) / (VLOOKUP(CG326,Anthro_Calc!C:P,10,FALSE) - VLOOKUP(CG326,Anthro_Calc!C:P,9,FALSE)))</f>
        <v/>
      </c>
      <c r="CK326" s="129" t="str">
        <f t="shared" ref="CK326:CK389" si="290">IF(CH326="", "", IF(CH326&gt;3, CJ326, IF(CH326&lt;-3, CI326, CH326)))</f>
        <v/>
      </c>
      <c r="CL326" s="117" t="str">
        <f t="shared" ref="CL326:CL389" si="291">IF(ISBLANK(CC326), "", IF(OR(CK326&lt;-5, CK326&gt;5), "Please check weight and DOB again", IF(CK326&lt;=-3,"SEVERE", IF(CK326&lt;=-2,"MODERATE", IF(CK326&lt;=-1, "MILD", "NORMAL")))))</f>
        <v/>
      </c>
      <c r="CM326" s="104" t="str">
        <f t="shared" ref="CM326:CM389" si="292">IF(AND(ISERROR(FIND("Mild",$D$2)),CL326="MILD"),"NORMAL",CL326)</f>
        <v/>
      </c>
      <c r="CN326" s="77"/>
      <c r="CO326" s="71"/>
      <c r="CP326" s="74"/>
      <c r="CQ326" s="74"/>
      <c r="CR326" s="118" t="str">
        <f t="shared" si="260"/>
        <v/>
      </c>
      <c r="CS326" s="119">
        <f t="shared" ref="CS326:CS389" si="293">ROUND((CO326-M326)/30.4,0)</f>
        <v>0</v>
      </c>
      <c r="CT326" s="119">
        <f t="shared" ref="CT326:CT389" si="294">CO326-M326</f>
        <v>0</v>
      </c>
      <c r="CU326" s="119" t="str">
        <f t="shared" ref="CU326:CU389" si="295">L326&amp;CT326</f>
        <v>0</v>
      </c>
      <c r="CV326" s="119" t="str">
        <f>IF(ISBLANK(CQ326), "", (POWER(CQ326/VLOOKUP(CU326,Anthro_Calc!C:P,13,FALSE),VLOOKUP(CU326,Anthro_Calc!C:P,12,FALSE))-1) / (VLOOKUP(CU326,Anthro_Calc!C:P,14,FALSE)*VLOOKUP(CU326,Anthro_Calc!C:P,12,FALSE)))</f>
        <v/>
      </c>
      <c r="CW326" s="119" t="str">
        <f>IF(ISBLANK(CQ326), "", -3 + (CQ326 -VLOOKUP(CU326,Anthro_Calc!C:P,4,FALSE)) / (VLOOKUP(CU326,Anthro_Calc!C:P,5,FALSE) - VLOOKUP(CU326,Anthro_Calc!C:P,4,FALSE)))</f>
        <v/>
      </c>
      <c r="CX326" s="119" t="str">
        <f>IF(ISBLANK(CQ326), "", 3 + (CQ326 -VLOOKUP(CU326,Anthro_Calc!C:P,10,FALSE)) / (VLOOKUP(CU326,Anthro_Calc!C:P,10,FALSE) - VLOOKUP(CU326,Anthro_Calc!C:P,9,FALSE)))</f>
        <v/>
      </c>
      <c r="CY326" s="128" t="str">
        <f t="shared" ref="CY326:CY389" si="296">IF(CV326="", "", IF(CV326&gt;3, CX326, IF(CV326&lt;-3, CW326, CV326)))</f>
        <v/>
      </c>
      <c r="CZ326" s="117" t="str">
        <f t="shared" ref="CZ326:CZ389" si="297">IF(ISBLANK(CQ326),"",IF(OR(CY326&lt;-5,CY326&gt;5),"Please check weight and DOB again",IF(CY326&lt;=-3,"SEVERE",IF(CY326&lt;=-2,"MODERATE",IF(CY326&lt;=-1,"MILD","NORMAL")))))</f>
        <v/>
      </c>
      <c r="DA326" s="104" t="str">
        <f t="shared" ref="DA326:DA389" si="298">IF(AND(ISERROR(FIND("Mild",$D$2)),CZ326="MILD"),"NORMAL",CZ326)</f>
        <v/>
      </c>
      <c r="DB326" s="135"/>
    </row>
    <row r="327" spans="1:106" s="80" customFormat="1" ht="15" customHeight="1">
      <c r="A327" s="134">
        <f t="shared" si="250"/>
        <v>323</v>
      </c>
      <c r="B327" s="66"/>
      <c r="C327" s="66"/>
      <c r="D327" s="66"/>
      <c r="E327" s="66"/>
      <c r="F327" s="66"/>
      <c r="G327" s="66"/>
      <c r="H327" s="66"/>
      <c r="I327" s="66"/>
      <c r="J327" s="66"/>
      <c r="K327" s="66"/>
      <c r="L327" s="66"/>
      <c r="M327" s="71"/>
      <c r="N327" s="69" t="str">
        <f t="shared" ca="1" si="261"/>
        <v/>
      </c>
      <c r="O327" s="70"/>
      <c r="P327" s="70"/>
      <c r="Q327" s="71"/>
      <c r="R327" s="82"/>
      <c r="S327" s="72" t="str">
        <f t="shared" si="262"/>
        <v/>
      </c>
      <c r="T327" s="72" t="str">
        <f t="shared" si="263"/>
        <v/>
      </c>
      <c r="U327" s="72" t="str">
        <f t="shared" si="264"/>
        <v/>
      </c>
      <c r="V327" s="72" t="str">
        <f>IF(ISBLANK(R327), "", (POWER(R327/VLOOKUP(U327,Anthro_Calc!C:P,13,FALSE),VLOOKUP(U327,Anthro_Calc!C:P,12,FALSE))-1) / (VLOOKUP(U327,Anthro_Calc!C:P,14,FALSE)*VLOOKUP(U327,Anthro_Calc!C:P,12,FALSE)))</f>
        <v/>
      </c>
      <c r="W327" s="72" t="str">
        <f>IF(ISBLANK(R327), "", -3 + (R327 -VLOOKUP(U327,Anthro_Calc!C:P,4,FALSE)) / (VLOOKUP(U327,Anthro_Calc!C:P,5,FALSE) - VLOOKUP(U327,Anthro_Calc!C:P,4,FALSE)))</f>
        <v/>
      </c>
      <c r="X327" s="72" t="str">
        <f>IF(ISBLANK(R327), "", 3 + (R327 -VLOOKUP(U327,Anthro_Calc!C:P,10,FALSE)) / (VLOOKUP(U327,Anthro_Calc!C:P,10,FALSE) - VLOOKUP(U327,Anthro_Calc!C:P,9,FALSE)))</f>
        <v/>
      </c>
      <c r="Y327" s="120" t="str">
        <f t="shared" si="265"/>
        <v/>
      </c>
      <c r="Z327" s="117" t="str">
        <f t="shared" si="266"/>
        <v/>
      </c>
      <c r="AA327" s="104" t="str">
        <f t="shared" si="267"/>
        <v/>
      </c>
      <c r="AB327" s="71"/>
      <c r="AC327" s="74"/>
      <c r="AD327" s="78"/>
      <c r="AE327" s="75" t="str">
        <f t="shared" si="268"/>
        <v/>
      </c>
      <c r="AF327" s="72">
        <f t="shared" si="269"/>
        <v>0</v>
      </c>
      <c r="AG327" s="72">
        <f t="shared" si="270"/>
        <v>0</v>
      </c>
      <c r="AH327" s="72" t="str">
        <f t="shared" si="271"/>
        <v>0</v>
      </c>
      <c r="AI327" s="72" t="str">
        <f>IF(ISBLANK(AD327), "", (POWER(AD327/VLOOKUP(AH327,Anthro_Calc!C:P,13,FALSE),VLOOKUP(AH327,Anthro_Calc!C:P,12,FALSE))-1) / (VLOOKUP(AH327,Anthro_Calc!C:P,14,FALSE)*VLOOKUP(AH327,Anthro_Calc!C:P,12,FALSE)))</f>
        <v/>
      </c>
      <c r="AJ327" s="72" t="str">
        <f>IF(ISBLANK(AD327), "", -3 + (AD327 -VLOOKUP(AH327,Anthro_Calc!C:P,4,FALSE)) / (VLOOKUP(AH327,Anthro_Calc!C:P,5,FALSE) - VLOOKUP(AH327,Anthro_Calc!C:P,4,FALSE)))</f>
        <v/>
      </c>
      <c r="AK327" s="72" t="str">
        <f>IF(ISBLANK(AD327), "", 3 + (AD327 -VLOOKUP(AH327,Anthro_Calc!C:P,10,FALSE)) / (VLOOKUP(AH327,Anthro_Calc!C:P,10,FALSE) - VLOOKUP(AH327,Anthro_Calc!C:P,9,FALSE)))</f>
        <v/>
      </c>
      <c r="AL327" s="120" t="str">
        <f t="shared" si="272"/>
        <v/>
      </c>
      <c r="AM327" s="117" t="str">
        <f t="shared" si="273"/>
        <v/>
      </c>
      <c r="AN327" s="104" t="str">
        <f t="shared" si="274"/>
        <v/>
      </c>
      <c r="AO327" s="76" t="str">
        <f t="shared" si="251"/>
        <v/>
      </c>
      <c r="AP327" s="77"/>
      <c r="AQ327" s="77" t="str">
        <f t="shared" si="275"/>
        <v/>
      </c>
      <c r="AR327" s="71"/>
      <c r="AS327" s="74"/>
      <c r="AT327" s="82"/>
      <c r="AU327" s="75" t="str">
        <f t="shared" si="252"/>
        <v/>
      </c>
      <c r="AV327" s="72">
        <f t="shared" si="276"/>
        <v>0</v>
      </c>
      <c r="AW327" s="72">
        <f t="shared" si="277"/>
        <v>0</v>
      </c>
      <c r="AX327" s="72" t="str">
        <f t="shared" si="278"/>
        <v>0</v>
      </c>
      <c r="AY327" s="72" t="str">
        <f>IF(ISBLANK(AT327), "", (POWER(AT327/VLOOKUP(AX327,Anthro_Calc!C:P,13,FALSE),VLOOKUP(AX327,Anthro_Calc!C:P,12,FALSE))-1) / (VLOOKUP(AX327,Anthro_Calc!C:P,14,FALSE)*VLOOKUP(AX327,Anthro_Calc!C:P,12,FALSE)))</f>
        <v/>
      </c>
      <c r="AZ327" s="72" t="str">
        <f>IF(ISBLANK(AT327), "", -3 + (AT327 -VLOOKUP(AX327,Anthro_Calc!C:P,4,FALSE)) / (VLOOKUP(AX327,Anthro_Calc!C:P,5,FALSE) - VLOOKUP(AX327,Anthro_Calc!C:P,4,FALSE)))</f>
        <v/>
      </c>
      <c r="BA327" s="72" t="str">
        <f>IF(ISBLANK(AT327), "", 3 + (AT327 -VLOOKUP(AX327,Anthro_Calc!C:P,10,FALSE)) / (VLOOKUP(AX327,Anthro_Calc!C:P,10,FALSE) - VLOOKUP(AX327,Anthro_Calc!C:P,9,FALSE)))</f>
        <v/>
      </c>
      <c r="BB327" s="120" t="str">
        <f t="shared" si="279"/>
        <v/>
      </c>
      <c r="BC327" s="117" t="str">
        <f t="shared" si="280"/>
        <v/>
      </c>
      <c r="BD327" s="104" t="str">
        <f t="shared" si="253"/>
        <v/>
      </c>
      <c r="BE327" s="76" t="str">
        <f t="shared" si="254"/>
        <v/>
      </c>
      <c r="BF327" s="73" t="str">
        <f t="shared" si="281"/>
        <v/>
      </c>
      <c r="BG327" s="73" t="str">
        <f t="shared" si="255"/>
        <v/>
      </c>
      <c r="BH327" s="77"/>
      <c r="BI327" s="133"/>
      <c r="BJ327" s="71"/>
      <c r="BK327" s="74"/>
      <c r="BL327" s="78"/>
      <c r="BM327" s="75" t="str">
        <f t="shared" si="256"/>
        <v/>
      </c>
      <c r="BN327" s="72">
        <f t="shared" si="282"/>
        <v>0</v>
      </c>
      <c r="BO327" s="72">
        <f t="shared" ref="BO327:BO390" si="299">BJ327-M327</f>
        <v>0</v>
      </c>
      <c r="BP327" s="72" t="str">
        <f t="shared" si="283"/>
        <v>0</v>
      </c>
      <c r="BQ327" s="72" t="str">
        <f>IF(ISBLANK(BL327), "", (POWER(BL327/VLOOKUP(BP327,Anthro_Calc!C:P,13,FALSE),VLOOKUP(BP327,Anthro_Calc!C:P,12,FALSE))-1) / (VLOOKUP(BP327,Anthro_Calc!C:P,14,FALSE)*VLOOKUP(BP327,Anthro_Calc!C:P,12,FALSE)))</f>
        <v/>
      </c>
      <c r="BR327" s="72" t="str">
        <f>IF(ISBLANK(BL327), "", -3 + (BL327 -VLOOKUP(BP327,Anthro_Calc!C:P,4,FALSE)) / (VLOOKUP(BP327,Anthro_Calc!C:P,5,FALSE) - VLOOKUP(BP327,Anthro_Calc!C:P,4,FALSE)))</f>
        <v/>
      </c>
      <c r="BS327" s="72" t="str">
        <f>IF(ISBLANK(BL327), "", 3 + (BL327 -VLOOKUP(BP327,Anthro_Calc!C:P,10,FALSE)) / (VLOOKUP(BP327,Anthro_Calc!C:P,10,FALSE) - VLOOKUP(BP327,Anthro_Calc!C:P,9,FALSE)))</f>
        <v/>
      </c>
      <c r="BT327" s="120" t="str">
        <f t="shared" si="284"/>
        <v/>
      </c>
      <c r="BU327" s="117" t="str">
        <f t="shared" si="285"/>
        <v/>
      </c>
      <c r="BV327" s="104" t="str">
        <f t="shared" si="286"/>
        <v/>
      </c>
      <c r="BW327" s="73" t="str">
        <f t="shared" si="257"/>
        <v/>
      </c>
      <c r="BX327" s="77"/>
      <c r="BY327" s="73" t="str">
        <f>IF(ISBLANK(BL327), "", VLOOKUP(Z327&amp;" "&amp;BV327&amp;" "&amp;BW327,Graduation_Criteria!$D$2:$E$34,2,FALSE))</f>
        <v/>
      </c>
      <c r="BZ327" s="73" t="str">
        <f t="shared" si="258"/>
        <v/>
      </c>
      <c r="CA327" s="71"/>
      <c r="CB327" s="74"/>
      <c r="CC327" s="74"/>
      <c r="CD327" s="115" t="str">
        <f t="shared" si="259"/>
        <v/>
      </c>
      <c r="CE327" s="79">
        <f t="shared" si="287"/>
        <v>0</v>
      </c>
      <c r="CF327" s="79">
        <f t="shared" si="288"/>
        <v>0</v>
      </c>
      <c r="CG327" s="79" t="str">
        <f t="shared" si="289"/>
        <v>0</v>
      </c>
      <c r="CH327" s="79" t="str">
        <f>IF(ISBLANK(CC327), "", (POWER(CC327/VLOOKUP(CG327,Anthro_Calc!C:P,13,FALSE),VLOOKUP(CG327,Anthro_Calc!C:P,12,FALSE))-1) / (VLOOKUP(CG327,Anthro_Calc!C:P,14,FALSE)*VLOOKUP(CG327,Anthro_Calc!C:P,12,FALSE)))</f>
        <v/>
      </c>
      <c r="CI327" s="79" t="str">
        <f>IF(ISBLANK(CC327), "", -3 + (CC327 -VLOOKUP(CG327,Anthro_Calc!C:P,4,FALSE)) / (VLOOKUP(CG327,Anthro_Calc!C:P,5,FALSE) - VLOOKUP(CG327,Anthro_Calc!C:P,4,FALSE)))</f>
        <v/>
      </c>
      <c r="CJ327" s="79" t="str">
        <f>IF(ISBLANK(CC327), "", 3 + (CC327 -VLOOKUP(CG327,Anthro_Calc!C:P,10,FALSE)) / (VLOOKUP(CG327,Anthro_Calc!C:P,10,FALSE) - VLOOKUP(CG327,Anthro_Calc!C:P,9,FALSE)))</f>
        <v/>
      </c>
      <c r="CK327" s="129" t="str">
        <f t="shared" si="290"/>
        <v/>
      </c>
      <c r="CL327" s="117" t="str">
        <f t="shared" si="291"/>
        <v/>
      </c>
      <c r="CM327" s="104" t="str">
        <f t="shared" si="292"/>
        <v/>
      </c>
      <c r="CN327" s="77"/>
      <c r="CO327" s="71"/>
      <c r="CP327" s="74"/>
      <c r="CQ327" s="74"/>
      <c r="CR327" s="118" t="str">
        <f t="shared" si="260"/>
        <v/>
      </c>
      <c r="CS327" s="119">
        <f t="shared" si="293"/>
        <v>0</v>
      </c>
      <c r="CT327" s="119">
        <f t="shared" si="294"/>
        <v>0</v>
      </c>
      <c r="CU327" s="119" t="str">
        <f t="shared" si="295"/>
        <v>0</v>
      </c>
      <c r="CV327" s="119" t="str">
        <f>IF(ISBLANK(CQ327), "", (POWER(CQ327/VLOOKUP(CU327,Anthro_Calc!C:P,13,FALSE),VLOOKUP(CU327,Anthro_Calc!C:P,12,FALSE))-1) / (VLOOKUP(CU327,Anthro_Calc!C:P,14,FALSE)*VLOOKUP(CU327,Anthro_Calc!C:P,12,FALSE)))</f>
        <v/>
      </c>
      <c r="CW327" s="119" t="str">
        <f>IF(ISBLANK(CQ327), "", -3 + (CQ327 -VLOOKUP(CU327,Anthro_Calc!C:P,4,FALSE)) / (VLOOKUP(CU327,Anthro_Calc!C:P,5,FALSE) - VLOOKUP(CU327,Anthro_Calc!C:P,4,FALSE)))</f>
        <v/>
      </c>
      <c r="CX327" s="119" t="str">
        <f>IF(ISBLANK(CQ327), "", 3 + (CQ327 -VLOOKUP(CU327,Anthro_Calc!C:P,10,FALSE)) / (VLOOKUP(CU327,Anthro_Calc!C:P,10,FALSE) - VLOOKUP(CU327,Anthro_Calc!C:P,9,FALSE)))</f>
        <v/>
      </c>
      <c r="CY327" s="128" t="str">
        <f t="shared" si="296"/>
        <v/>
      </c>
      <c r="CZ327" s="117" t="str">
        <f t="shared" si="297"/>
        <v/>
      </c>
      <c r="DA327" s="104" t="str">
        <f t="shared" si="298"/>
        <v/>
      </c>
      <c r="DB327" s="135"/>
    </row>
    <row r="328" spans="1:106" s="80" customFormat="1" ht="15" customHeight="1">
      <c r="A328" s="134">
        <f t="shared" si="250"/>
        <v>324</v>
      </c>
      <c r="B328" s="66"/>
      <c r="C328" s="66"/>
      <c r="D328" s="66"/>
      <c r="E328" s="66"/>
      <c r="F328" s="66"/>
      <c r="G328" s="66"/>
      <c r="H328" s="66"/>
      <c r="I328" s="66"/>
      <c r="J328" s="66"/>
      <c r="K328" s="66"/>
      <c r="L328" s="66"/>
      <c r="M328" s="71"/>
      <c r="N328" s="69" t="str">
        <f t="shared" ca="1" si="261"/>
        <v/>
      </c>
      <c r="O328" s="70"/>
      <c r="P328" s="70"/>
      <c r="Q328" s="71"/>
      <c r="R328" s="82"/>
      <c r="S328" s="72" t="str">
        <f t="shared" si="262"/>
        <v/>
      </c>
      <c r="T328" s="72" t="str">
        <f t="shared" si="263"/>
        <v/>
      </c>
      <c r="U328" s="72" t="str">
        <f t="shared" si="264"/>
        <v/>
      </c>
      <c r="V328" s="72" t="str">
        <f>IF(ISBLANK(R328), "", (POWER(R328/VLOOKUP(U328,Anthro_Calc!C:P,13,FALSE),VLOOKUP(U328,Anthro_Calc!C:P,12,FALSE))-1) / (VLOOKUP(U328,Anthro_Calc!C:P,14,FALSE)*VLOOKUP(U328,Anthro_Calc!C:P,12,FALSE)))</f>
        <v/>
      </c>
      <c r="W328" s="72" t="str">
        <f>IF(ISBLANK(R328), "", -3 + (R328 -VLOOKUP(U328,Anthro_Calc!C:P,4,FALSE)) / (VLOOKUP(U328,Anthro_Calc!C:P,5,FALSE) - VLOOKUP(U328,Anthro_Calc!C:P,4,FALSE)))</f>
        <v/>
      </c>
      <c r="X328" s="72" t="str">
        <f>IF(ISBLANK(R328), "", 3 + (R328 -VLOOKUP(U328,Anthro_Calc!C:P,10,FALSE)) / (VLOOKUP(U328,Anthro_Calc!C:P,10,FALSE) - VLOOKUP(U328,Anthro_Calc!C:P,9,FALSE)))</f>
        <v/>
      </c>
      <c r="Y328" s="120" t="str">
        <f t="shared" si="265"/>
        <v/>
      </c>
      <c r="Z328" s="117" t="str">
        <f t="shared" si="266"/>
        <v/>
      </c>
      <c r="AA328" s="104" t="str">
        <f t="shared" si="267"/>
        <v/>
      </c>
      <c r="AB328" s="71"/>
      <c r="AC328" s="74"/>
      <c r="AD328" s="78"/>
      <c r="AE328" s="75" t="str">
        <f t="shared" si="268"/>
        <v/>
      </c>
      <c r="AF328" s="72">
        <f t="shared" si="269"/>
        <v>0</v>
      </c>
      <c r="AG328" s="72">
        <f t="shared" si="270"/>
        <v>0</v>
      </c>
      <c r="AH328" s="72" t="str">
        <f t="shared" si="271"/>
        <v>0</v>
      </c>
      <c r="AI328" s="72" t="str">
        <f>IF(ISBLANK(AD328), "", (POWER(AD328/VLOOKUP(AH328,Anthro_Calc!C:P,13,FALSE),VLOOKUP(AH328,Anthro_Calc!C:P,12,FALSE))-1) / (VLOOKUP(AH328,Anthro_Calc!C:P,14,FALSE)*VLOOKUP(AH328,Anthro_Calc!C:P,12,FALSE)))</f>
        <v/>
      </c>
      <c r="AJ328" s="72" t="str">
        <f>IF(ISBLANK(AD328), "", -3 + (AD328 -VLOOKUP(AH328,Anthro_Calc!C:P,4,FALSE)) / (VLOOKUP(AH328,Anthro_Calc!C:P,5,FALSE) - VLOOKUP(AH328,Anthro_Calc!C:P,4,FALSE)))</f>
        <v/>
      </c>
      <c r="AK328" s="72" t="str">
        <f>IF(ISBLANK(AD328), "", 3 + (AD328 -VLOOKUP(AH328,Anthro_Calc!C:P,10,FALSE)) / (VLOOKUP(AH328,Anthro_Calc!C:P,10,FALSE) - VLOOKUP(AH328,Anthro_Calc!C:P,9,FALSE)))</f>
        <v/>
      </c>
      <c r="AL328" s="120" t="str">
        <f t="shared" si="272"/>
        <v/>
      </c>
      <c r="AM328" s="117" t="str">
        <f t="shared" si="273"/>
        <v/>
      </c>
      <c r="AN328" s="104" t="str">
        <f t="shared" si="274"/>
        <v/>
      </c>
      <c r="AO328" s="76" t="str">
        <f t="shared" si="251"/>
        <v/>
      </c>
      <c r="AP328" s="77"/>
      <c r="AQ328" s="77" t="str">
        <f t="shared" si="275"/>
        <v/>
      </c>
      <c r="AR328" s="71"/>
      <c r="AS328" s="74"/>
      <c r="AT328" s="82"/>
      <c r="AU328" s="75" t="str">
        <f t="shared" si="252"/>
        <v/>
      </c>
      <c r="AV328" s="72">
        <f t="shared" si="276"/>
        <v>0</v>
      </c>
      <c r="AW328" s="72">
        <f t="shared" si="277"/>
        <v>0</v>
      </c>
      <c r="AX328" s="72" t="str">
        <f t="shared" si="278"/>
        <v>0</v>
      </c>
      <c r="AY328" s="72" t="str">
        <f>IF(ISBLANK(AT328), "", (POWER(AT328/VLOOKUP(AX328,Anthro_Calc!C:P,13,FALSE),VLOOKUP(AX328,Anthro_Calc!C:P,12,FALSE))-1) / (VLOOKUP(AX328,Anthro_Calc!C:P,14,FALSE)*VLOOKUP(AX328,Anthro_Calc!C:P,12,FALSE)))</f>
        <v/>
      </c>
      <c r="AZ328" s="72" t="str">
        <f>IF(ISBLANK(AT328), "", -3 + (AT328 -VLOOKUP(AX328,Anthro_Calc!C:P,4,FALSE)) / (VLOOKUP(AX328,Anthro_Calc!C:P,5,FALSE) - VLOOKUP(AX328,Anthro_Calc!C:P,4,FALSE)))</f>
        <v/>
      </c>
      <c r="BA328" s="72" t="str">
        <f>IF(ISBLANK(AT328), "", 3 + (AT328 -VLOOKUP(AX328,Anthro_Calc!C:P,10,FALSE)) / (VLOOKUP(AX328,Anthro_Calc!C:P,10,FALSE) - VLOOKUP(AX328,Anthro_Calc!C:P,9,FALSE)))</f>
        <v/>
      </c>
      <c r="BB328" s="120" t="str">
        <f t="shared" si="279"/>
        <v/>
      </c>
      <c r="BC328" s="117" t="str">
        <f t="shared" si="280"/>
        <v/>
      </c>
      <c r="BD328" s="104" t="str">
        <f t="shared" si="253"/>
        <v/>
      </c>
      <c r="BE328" s="76" t="str">
        <f t="shared" si="254"/>
        <v/>
      </c>
      <c r="BF328" s="73" t="str">
        <f t="shared" si="281"/>
        <v/>
      </c>
      <c r="BG328" s="73" t="str">
        <f t="shared" si="255"/>
        <v/>
      </c>
      <c r="BH328" s="77"/>
      <c r="BI328" s="133"/>
      <c r="BJ328" s="71"/>
      <c r="BK328" s="74"/>
      <c r="BL328" s="78"/>
      <c r="BM328" s="75" t="str">
        <f t="shared" si="256"/>
        <v/>
      </c>
      <c r="BN328" s="72">
        <f t="shared" si="282"/>
        <v>0</v>
      </c>
      <c r="BO328" s="72">
        <f t="shared" si="299"/>
        <v>0</v>
      </c>
      <c r="BP328" s="72" t="str">
        <f t="shared" si="283"/>
        <v>0</v>
      </c>
      <c r="BQ328" s="72" t="str">
        <f>IF(ISBLANK(BL328), "", (POWER(BL328/VLOOKUP(BP328,Anthro_Calc!C:P,13,FALSE),VLOOKUP(BP328,Anthro_Calc!C:P,12,FALSE))-1) / (VLOOKUP(BP328,Anthro_Calc!C:P,14,FALSE)*VLOOKUP(BP328,Anthro_Calc!C:P,12,FALSE)))</f>
        <v/>
      </c>
      <c r="BR328" s="72" t="str">
        <f>IF(ISBLANK(BL328), "", -3 + (BL328 -VLOOKUP(BP328,Anthro_Calc!C:P,4,FALSE)) / (VLOOKUP(BP328,Anthro_Calc!C:P,5,FALSE) - VLOOKUP(BP328,Anthro_Calc!C:P,4,FALSE)))</f>
        <v/>
      </c>
      <c r="BS328" s="72" t="str">
        <f>IF(ISBLANK(BL328), "", 3 + (BL328 -VLOOKUP(BP328,Anthro_Calc!C:P,10,FALSE)) / (VLOOKUP(BP328,Anthro_Calc!C:P,10,FALSE) - VLOOKUP(BP328,Anthro_Calc!C:P,9,FALSE)))</f>
        <v/>
      </c>
      <c r="BT328" s="120" t="str">
        <f t="shared" si="284"/>
        <v/>
      </c>
      <c r="BU328" s="117" t="str">
        <f t="shared" si="285"/>
        <v/>
      </c>
      <c r="BV328" s="104" t="str">
        <f t="shared" si="286"/>
        <v/>
      </c>
      <c r="BW328" s="73" t="str">
        <f t="shared" si="257"/>
        <v/>
      </c>
      <c r="BX328" s="77"/>
      <c r="BY328" s="73" t="str">
        <f>IF(ISBLANK(BL328), "", VLOOKUP(Z328&amp;" "&amp;BV328&amp;" "&amp;BW328,Graduation_Criteria!$D$2:$E$34,2,FALSE))</f>
        <v/>
      </c>
      <c r="BZ328" s="73" t="str">
        <f t="shared" si="258"/>
        <v/>
      </c>
      <c r="CA328" s="71"/>
      <c r="CB328" s="74"/>
      <c r="CC328" s="74"/>
      <c r="CD328" s="115" t="str">
        <f t="shared" si="259"/>
        <v/>
      </c>
      <c r="CE328" s="79">
        <f t="shared" si="287"/>
        <v>0</v>
      </c>
      <c r="CF328" s="79">
        <f t="shared" si="288"/>
        <v>0</v>
      </c>
      <c r="CG328" s="79" t="str">
        <f t="shared" si="289"/>
        <v>0</v>
      </c>
      <c r="CH328" s="79" t="str">
        <f>IF(ISBLANK(CC328), "", (POWER(CC328/VLOOKUP(CG328,Anthro_Calc!C:P,13,FALSE),VLOOKUP(CG328,Anthro_Calc!C:P,12,FALSE))-1) / (VLOOKUP(CG328,Anthro_Calc!C:P,14,FALSE)*VLOOKUP(CG328,Anthro_Calc!C:P,12,FALSE)))</f>
        <v/>
      </c>
      <c r="CI328" s="79" t="str">
        <f>IF(ISBLANK(CC328), "", -3 + (CC328 -VLOOKUP(CG328,Anthro_Calc!C:P,4,FALSE)) / (VLOOKUP(CG328,Anthro_Calc!C:P,5,FALSE) - VLOOKUP(CG328,Anthro_Calc!C:P,4,FALSE)))</f>
        <v/>
      </c>
      <c r="CJ328" s="79" t="str">
        <f>IF(ISBLANK(CC328), "", 3 + (CC328 -VLOOKUP(CG328,Anthro_Calc!C:P,10,FALSE)) / (VLOOKUP(CG328,Anthro_Calc!C:P,10,FALSE) - VLOOKUP(CG328,Anthro_Calc!C:P,9,FALSE)))</f>
        <v/>
      </c>
      <c r="CK328" s="129" t="str">
        <f t="shared" si="290"/>
        <v/>
      </c>
      <c r="CL328" s="117" t="str">
        <f t="shared" si="291"/>
        <v/>
      </c>
      <c r="CM328" s="104" t="str">
        <f t="shared" si="292"/>
        <v/>
      </c>
      <c r="CN328" s="77"/>
      <c r="CO328" s="71"/>
      <c r="CP328" s="74"/>
      <c r="CQ328" s="74"/>
      <c r="CR328" s="118" t="str">
        <f t="shared" si="260"/>
        <v/>
      </c>
      <c r="CS328" s="119">
        <f t="shared" si="293"/>
        <v>0</v>
      </c>
      <c r="CT328" s="119">
        <f t="shared" si="294"/>
        <v>0</v>
      </c>
      <c r="CU328" s="119" t="str">
        <f t="shared" si="295"/>
        <v>0</v>
      </c>
      <c r="CV328" s="119" t="str">
        <f>IF(ISBLANK(CQ328), "", (POWER(CQ328/VLOOKUP(CU328,Anthro_Calc!C:P,13,FALSE),VLOOKUP(CU328,Anthro_Calc!C:P,12,FALSE))-1) / (VLOOKUP(CU328,Anthro_Calc!C:P,14,FALSE)*VLOOKUP(CU328,Anthro_Calc!C:P,12,FALSE)))</f>
        <v/>
      </c>
      <c r="CW328" s="119" t="str">
        <f>IF(ISBLANK(CQ328), "", -3 + (CQ328 -VLOOKUP(CU328,Anthro_Calc!C:P,4,FALSE)) / (VLOOKUP(CU328,Anthro_Calc!C:P,5,FALSE) - VLOOKUP(CU328,Anthro_Calc!C:P,4,FALSE)))</f>
        <v/>
      </c>
      <c r="CX328" s="119" t="str">
        <f>IF(ISBLANK(CQ328), "", 3 + (CQ328 -VLOOKUP(CU328,Anthro_Calc!C:P,10,FALSE)) / (VLOOKUP(CU328,Anthro_Calc!C:P,10,FALSE) - VLOOKUP(CU328,Anthro_Calc!C:P,9,FALSE)))</f>
        <v/>
      </c>
      <c r="CY328" s="128" t="str">
        <f t="shared" si="296"/>
        <v/>
      </c>
      <c r="CZ328" s="117" t="str">
        <f t="shared" si="297"/>
        <v/>
      </c>
      <c r="DA328" s="104" t="str">
        <f t="shared" si="298"/>
        <v/>
      </c>
      <c r="DB328" s="135"/>
    </row>
    <row r="329" spans="1:106" s="80" customFormat="1" ht="15" customHeight="1">
      <c r="A329" s="134">
        <f t="shared" si="250"/>
        <v>325</v>
      </c>
      <c r="B329" s="66"/>
      <c r="C329" s="66"/>
      <c r="D329" s="66"/>
      <c r="E329" s="66"/>
      <c r="F329" s="66"/>
      <c r="G329" s="66"/>
      <c r="H329" s="66"/>
      <c r="I329" s="66"/>
      <c r="J329" s="66"/>
      <c r="K329" s="66"/>
      <c r="L329" s="66"/>
      <c r="M329" s="71"/>
      <c r="N329" s="69" t="str">
        <f t="shared" ca="1" si="261"/>
        <v/>
      </c>
      <c r="O329" s="70"/>
      <c r="P329" s="70"/>
      <c r="Q329" s="71"/>
      <c r="R329" s="82"/>
      <c r="S329" s="72" t="str">
        <f t="shared" si="262"/>
        <v/>
      </c>
      <c r="T329" s="72" t="str">
        <f t="shared" si="263"/>
        <v/>
      </c>
      <c r="U329" s="72" t="str">
        <f t="shared" si="264"/>
        <v/>
      </c>
      <c r="V329" s="72" t="str">
        <f>IF(ISBLANK(R329), "", (POWER(R329/VLOOKUP(U329,Anthro_Calc!C:P,13,FALSE),VLOOKUP(U329,Anthro_Calc!C:P,12,FALSE))-1) / (VLOOKUP(U329,Anthro_Calc!C:P,14,FALSE)*VLOOKUP(U329,Anthro_Calc!C:P,12,FALSE)))</f>
        <v/>
      </c>
      <c r="W329" s="72" t="str">
        <f>IF(ISBLANK(R329), "", -3 + (R329 -VLOOKUP(U329,Anthro_Calc!C:P,4,FALSE)) / (VLOOKUP(U329,Anthro_Calc!C:P,5,FALSE) - VLOOKUP(U329,Anthro_Calc!C:P,4,FALSE)))</f>
        <v/>
      </c>
      <c r="X329" s="72" t="str">
        <f>IF(ISBLANK(R329), "", 3 + (R329 -VLOOKUP(U329,Anthro_Calc!C:P,10,FALSE)) / (VLOOKUP(U329,Anthro_Calc!C:P,10,FALSE) - VLOOKUP(U329,Anthro_Calc!C:P,9,FALSE)))</f>
        <v/>
      </c>
      <c r="Y329" s="120" t="str">
        <f t="shared" si="265"/>
        <v/>
      </c>
      <c r="Z329" s="117" t="str">
        <f t="shared" si="266"/>
        <v/>
      </c>
      <c r="AA329" s="104" t="str">
        <f t="shared" si="267"/>
        <v/>
      </c>
      <c r="AB329" s="71"/>
      <c r="AC329" s="74"/>
      <c r="AD329" s="78"/>
      <c r="AE329" s="75" t="str">
        <f t="shared" si="268"/>
        <v/>
      </c>
      <c r="AF329" s="72">
        <f t="shared" si="269"/>
        <v>0</v>
      </c>
      <c r="AG329" s="72">
        <f t="shared" si="270"/>
        <v>0</v>
      </c>
      <c r="AH329" s="72" t="str">
        <f t="shared" si="271"/>
        <v>0</v>
      </c>
      <c r="AI329" s="72" t="str">
        <f>IF(ISBLANK(AD329), "", (POWER(AD329/VLOOKUP(AH329,Anthro_Calc!C:P,13,FALSE),VLOOKUP(AH329,Anthro_Calc!C:P,12,FALSE))-1) / (VLOOKUP(AH329,Anthro_Calc!C:P,14,FALSE)*VLOOKUP(AH329,Anthro_Calc!C:P,12,FALSE)))</f>
        <v/>
      </c>
      <c r="AJ329" s="72" t="str">
        <f>IF(ISBLANK(AD329), "", -3 + (AD329 -VLOOKUP(AH329,Anthro_Calc!C:P,4,FALSE)) / (VLOOKUP(AH329,Anthro_Calc!C:P,5,FALSE) - VLOOKUP(AH329,Anthro_Calc!C:P,4,FALSE)))</f>
        <v/>
      </c>
      <c r="AK329" s="72" t="str">
        <f>IF(ISBLANK(AD329), "", 3 + (AD329 -VLOOKUP(AH329,Anthro_Calc!C:P,10,FALSE)) / (VLOOKUP(AH329,Anthro_Calc!C:P,10,FALSE) - VLOOKUP(AH329,Anthro_Calc!C:P,9,FALSE)))</f>
        <v/>
      </c>
      <c r="AL329" s="120" t="str">
        <f t="shared" si="272"/>
        <v/>
      </c>
      <c r="AM329" s="117" t="str">
        <f t="shared" si="273"/>
        <v/>
      </c>
      <c r="AN329" s="104" t="str">
        <f t="shared" si="274"/>
        <v/>
      </c>
      <c r="AO329" s="76" t="str">
        <f t="shared" si="251"/>
        <v/>
      </c>
      <c r="AP329" s="77"/>
      <c r="AQ329" s="77" t="str">
        <f t="shared" si="275"/>
        <v/>
      </c>
      <c r="AR329" s="71"/>
      <c r="AS329" s="74"/>
      <c r="AT329" s="82"/>
      <c r="AU329" s="75" t="str">
        <f t="shared" si="252"/>
        <v/>
      </c>
      <c r="AV329" s="72">
        <f t="shared" si="276"/>
        <v>0</v>
      </c>
      <c r="AW329" s="72">
        <f t="shared" si="277"/>
        <v>0</v>
      </c>
      <c r="AX329" s="72" t="str">
        <f t="shared" si="278"/>
        <v>0</v>
      </c>
      <c r="AY329" s="72" t="str">
        <f>IF(ISBLANK(AT329), "", (POWER(AT329/VLOOKUP(AX329,Anthro_Calc!C:P,13,FALSE),VLOOKUP(AX329,Anthro_Calc!C:P,12,FALSE))-1) / (VLOOKUP(AX329,Anthro_Calc!C:P,14,FALSE)*VLOOKUP(AX329,Anthro_Calc!C:P,12,FALSE)))</f>
        <v/>
      </c>
      <c r="AZ329" s="72" t="str">
        <f>IF(ISBLANK(AT329), "", -3 + (AT329 -VLOOKUP(AX329,Anthro_Calc!C:P,4,FALSE)) / (VLOOKUP(AX329,Anthro_Calc!C:P,5,FALSE) - VLOOKUP(AX329,Anthro_Calc!C:P,4,FALSE)))</f>
        <v/>
      </c>
      <c r="BA329" s="72" t="str">
        <f>IF(ISBLANK(AT329), "", 3 + (AT329 -VLOOKUP(AX329,Anthro_Calc!C:P,10,FALSE)) / (VLOOKUP(AX329,Anthro_Calc!C:P,10,FALSE) - VLOOKUP(AX329,Anthro_Calc!C:P,9,FALSE)))</f>
        <v/>
      </c>
      <c r="BB329" s="120" t="str">
        <f t="shared" si="279"/>
        <v/>
      </c>
      <c r="BC329" s="117" t="str">
        <f t="shared" si="280"/>
        <v/>
      </c>
      <c r="BD329" s="104" t="str">
        <f t="shared" si="253"/>
        <v/>
      </c>
      <c r="BE329" s="76" t="str">
        <f t="shared" si="254"/>
        <v/>
      </c>
      <c r="BF329" s="73" t="str">
        <f t="shared" si="281"/>
        <v/>
      </c>
      <c r="BG329" s="73" t="str">
        <f t="shared" si="255"/>
        <v/>
      </c>
      <c r="BH329" s="77"/>
      <c r="BI329" s="133"/>
      <c r="BJ329" s="71"/>
      <c r="BK329" s="74"/>
      <c r="BL329" s="78"/>
      <c r="BM329" s="75" t="str">
        <f t="shared" si="256"/>
        <v/>
      </c>
      <c r="BN329" s="72">
        <f t="shared" si="282"/>
        <v>0</v>
      </c>
      <c r="BO329" s="72">
        <f t="shared" si="299"/>
        <v>0</v>
      </c>
      <c r="BP329" s="72" t="str">
        <f t="shared" si="283"/>
        <v>0</v>
      </c>
      <c r="BQ329" s="72" t="str">
        <f>IF(ISBLANK(BL329), "", (POWER(BL329/VLOOKUP(BP329,Anthro_Calc!C:P,13,FALSE),VLOOKUP(BP329,Anthro_Calc!C:P,12,FALSE))-1) / (VLOOKUP(BP329,Anthro_Calc!C:P,14,FALSE)*VLOOKUP(BP329,Anthro_Calc!C:P,12,FALSE)))</f>
        <v/>
      </c>
      <c r="BR329" s="72" t="str">
        <f>IF(ISBLANK(BL329), "", -3 + (BL329 -VLOOKUP(BP329,Anthro_Calc!C:P,4,FALSE)) / (VLOOKUP(BP329,Anthro_Calc!C:P,5,FALSE) - VLOOKUP(BP329,Anthro_Calc!C:P,4,FALSE)))</f>
        <v/>
      </c>
      <c r="BS329" s="72" t="str">
        <f>IF(ISBLANK(BL329), "", 3 + (BL329 -VLOOKUP(BP329,Anthro_Calc!C:P,10,FALSE)) / (VLOOKUP(BP329,Anthro_Calc!C:P,10,FALSE) - VLOOKUP(BP329,Anthro_Calc!C:P,9,FALSE)))</f>
        <v/>
      </c>
      <c r="BT329" s="120" t="str">
        <f t="shared" si="284"/>
        <v/>
      </c>
      <c r="BU329" s="117" t="str">
        <f t="shared" si="285"/>
        <v/>
      </c>
      <c r="BV329" s="104" t="str">
        <f t="shared" si="286"/>
        <v/>
      </c>
      <c r="BW329" s="73" t="str">
        <f t="shared" si="257"/>
        <v/>
      </c>
      <c r="BX329" s="77"/>
      <c r="BY329" s="73" t="str">
        <f>IF(ISBLANK(BL329), "", VLOOKUP(Z329&amp;" "&amp;BV329&amp;" "&amp;BW329,Graduation_Criteria!$D$2:$E$34,2,FALSE))</f>
        <v/>
      </c>
      <c r="BZ329" s="73" t="str">
        <f t="shared" si="258"/>
        <v/>
      </c>
      <c r="CA329" s="71"/>
      <c r="CB329" s="74"/>
      <c r="CC329" s="74"/>
      <c r="CD329" s="115" t="str">
        <f t="shared" si="259"/>
        <v/>
      </c>
      <c r="CE329" s="79">
        <f t="shared" si="287"/>
        <v>0</v>
      </c>
      <c r="CF329" s="79">
        <f t="shared" si="288"/>
        <v>0</v>
      </c>
      <c r="CG329" s="79" t="str">
        <f t="shared" si="289"/>
        <v>0</v>
      </c>
      <c r="CH329" s="79" t="str">
        <f>IF(ISBLANK(CC329), "", (POWER(CC329/VLOOKUP(CG329,Anthro_Calc!C:P,13,FALSE),VLOOKUP(CG329,Anthro_Calc!C:P,12,FALSE))-1) / (VLOOKUP(CG329,Anthro_Calc!C:P,14,FALSE)*VLOOKUP(CG329,Anthro_Calc!C:P,12,FALSE)))</f>
        <v/>
      </c>
      <c r="CI329" s="79" t="str">
        <f>IF(ISBLANK(CC329), "", -3 + (CC329 -VLOOKUP(CG329,Anthro_Calc!C:P,4,FALSE)) / (VLOOKUP(CG329,Anthro_Calc!C:P,5,FALSE) - VLOOKUP(CG329,Anthro_Calc!C:P,4,FALSE)))</f>
        <v/>
      </c>
      <c r="CJ329" s="79" t="str">
        <f>IF(ISBLANK(CC329), "", 3 + (CC329 -VLOOKUP(CG329,Anthro_Calc!C:P,10,FALSE)) / (VLOOKUP(CG329,Anthro_Calc!C:P,10,FALSE) - VLOOKUP(CG329,Anthro_Calc!C:P,9,FALSE)))</f>
        <v/>
      </c>
      <c r="CK329" s="129" t="str">
        <f t="shared" si="290"/>
        <v/>
      </c>
      <c r="CL329" s="117" t="str">
        <f t="shared" si="291"/>
        <v/>
      </c>
      <c r="CM329" s="104" t="str">
        <f t="shared" si="292"/>
        <v/>
      </c>
      <c r="CN329" s="77"/>
      <c r="CO329" s="71"/>
      <c r="CP329" s="74"/>
      <c r="CQ329" s="74"/>
      <c r="CR329" s="118" t="str">
        <f t="shared" si="260"/>
        <v/>
      </c>
      <c r="CS329" s="119">
        <f t="shared" si="293"/>
        <v>0</v>
      </c>
      <c r="CT329" s="119">
        <f t="shared" si="294"/>
        <v>0</v>
      </c>
      <c r="CU329" s="119" t="str">
        <f t="shared" si="295"/>
        <v>0</v>
      </c>
      <c r="CV329" s="119" t="str">
        <f>IF(ISBLANK(CQ329), "", (POWER(CQ329/VLOOKUP(CU329,Anthro_Calc!C:P,13,FALSE),VLOOKUP(CU329,Anthro_Calc!C:P,12,FALSE))-1) / (VLOOKUP(CU329,Anthro_Calc!C:P,14,FALSE)*VLOOKUP(CU329,Anthro_Calc!C:P,12,FALSE)))</f>
        <v/>
      </c>
      <c r="CW329" s="119" t="str">
        <f>IF(ISBLANK(CQ329), "", -3 + (CQ329 -VLOOKUP(CU329,Anthro_Calc!C:P,4,FALSE)) / (VLOOKUP(CU329,Anthro_Calc!C:P,5,FALSE) - VLOOKUP(CU329,Anthro_Calc!C:P,4,FALSE)))</f>
        <v/>
      </c>
      <c r="CX329" s="119" t="str">
        <f>IF(ISBLANK(CQ329), "", 3 + (CQ329 -VLOOKUP(CU329,Anthro_Calc!C:P,10,FALSE)) / (VLOOKUP(CU329,Anthro_Calc!C:P,10,FALSE) - VLOOKUP(CU329,Anthro_Calc!C:P,9,FALSE)))</f>
        <v/>
      </c>
      <c r="CY329" s="128" t="str">
        <f t="shared" si="296"/>
        <v/>
      </c>
      <c r="CZ329" s="117" t="str">
        <f t="shared" si="297"/>
        <v/>
      </c>
      <c r="DA329" s="104" t="str">
        <f t="shared" si="298"/>
        <v/>
      </c>
      <c r="DB329" s="135"/>
    </row>
    <row r="330" spans="1:106" s="80" customFormat="1" ht="15" customHeight="1">
      <c r="A330" s="134">
        <f t="shared" si="250"/>
        <v>326</v>
      </c>
      <c r="B330" s="66"/>
      <c r="C330" s="66"/>
      <c r="D330" s="66"/>
      <c r="E330" s="66"/>
      <c r="F330" s="66"/>
      <c r="G330" s="66"/>
      <c r="H330" s="66"/>
      <c r="I330" s="66"/>
      <c r="J330" s="66"/>
      <c r="K330" s="66"/>
      <c r="L330" s="66"/>
      <c r="M330" s="71"/>
      <c r="N330" s="69" t="str">
        <f t="shared" ca="1" si="261"/>
        <v/>
      </c>
      <c r="O330" s="70"/>
      <c r="P330" s="70"/>
      <c r="Q330" s="71"/>
      <c r="R330" s="82"/>
      <c r="S330" s="72" t="str">
        <f t="shared" si="262"/>
        <v/>
      </c>
      <c r="T330" s="72" t="str">
        <f t="shared" si="263"/>
        <v/>
      </c>
      <c r="U330" s="72" t="str">
        <f t="shared" si="264"/>
        <v/>
      </c>
      <c r="V330" s="72" t="str">
        <f>IF(ISBLANK(R330), "", (POWER(R330/VLOOKUP(U330,Anthro_Calc!C:P,13,FALSE),VLOOKUP(U330,Anthro_Calc!C:P,12,FALSE))-1) / (VLOOKUP(U330,Anthro_Calc!C:P,14,FALSE)*VLOOKUP(U330,Anthro_Calc!C:P,12,FALSE)))</f>
        <v/>
      </c>
      <c r="W330" s="72" t="str">
        <f>IF(ISBLANK(R330), "", -3 + (R330 -VLOOKUP(U330,Anthro_Calc!C:P,4,FALSE)) / (VLOOKUP(U330,Anthro_Calc!C:P,5,FALSE) - VLOOKUP(U330,Anthro_Calc!C:P,4,FALSE)))</f>
        <v/>
      </c>
      <c r="X330" s="72" t="str">
        <f>IF(ISBLANK(R330), "", 3 + (R330 -VLOOKUP(U330,Anthro_Calc!C:P,10,FALSE)) / (VLOOKUP(U330,Anthro_Calc!C:P,10,FALSE) - VLOOKUP(U330,Anthro_Calc!C:P,9,FALSE)))</f>
        <v/>
      </c>
      <c r="Y330" s="120" t="str">
        <f t="shared" si="265"/>
        <v/>
      </c>
      <c r="Z330" s="117" t="str">
        <f t="shared" si="266"/>
        <v/>
      </c>
      <c r="AA330" s="104" t="str">
        <f t="shared" si="267"/>
        <v/>
      </c>
      <c r="AB330" s="71"/>
      <c r="AC330" s="74"/>
      <c r="AD330" s="78"/>
      <c r="AE330" s="75" t="str">
        <f t="shared" si="268"/>
        <v/>
      </c>
      <c r="AF330" s="72">
        <f t="shared" si="269"/>
        <v>0</v>
      </c>
      <c r="AG330" s="72">
        <f t="shared" si="270"/>
        <v>0</v>
      </c>
      <c r="AH330" s="72" t="str">
        <f t="shared" si="271"/>
        <v>0</v>
      </c>
      <c r="AI330" s="72" t="str">
        <f>IF(ISBLANK(AD330), "", (POWER(AD330/VLOOKUP(AH330,Anthro_Calc!C:P,13,FALSE),VLOOKUP(AH330,Anthro_Calc!C:P,12,FALSE))-1) / (VLOOKUP(AH330,Anthro_Calc!C:P,14,FALSE)*VLOOKUP(AH330,Anthro_Calc!C:P,12,FALSE)))</f>
        <v/>
      </c>
      <c r="AJ330" s="72" t="str">
        <f>IF(ISBLANK(AD330), "", -3 + (AD330 -VLOOKUP(AH330,Anthro_Calc!C:P,4,FALSE)) / (VLOOKUP(AH330,Anthro_Calc!C:P,5,FALSE) - VLOOKUP(AH330,Anthro_Calc!C:P,4,FALSE)))</f>
        <v/>
      </c>
      <c r="AK330" s="72" t="str">
        <f>IF(ISBLANK(AD330), "", 3 + (AD330 -VLOOKUP(AH330,Anthro_Calc!C:P,10,FALSE)) / (VLOOKUP(AH330,Anthro_Calc!C:P,10,FALSE) - VLOOKUP(AH330,Anthro_Calc!C:P,9,FALSE)))</f>
        <v/>
      </c>
      <c r="AL330" s="120" t="str">
        <f t="shared" si="272"/>
        <v/>
      </c>
      <c r="AM330" s="117" t="str">
        <f t="shared" si="273"/>
        <v/>
      </c>
      <c r="AN330" s="104" t="str">
        <f t="shared" si="274"/>
        <v/>
      </c>
      <c r="AO330" s="76" t="str">
        <f t="shared" si="251"/>
        <v/>
      </c>
      <c r="AP330" s="77"/>
      <c r="AQ330" s="77" t="str">
        <f t="shared" si="275"/>
        <v/>
      </c>
      <c r="AR330" s="71"/>
      <c r="AS330" s="74"/>
      <c r="AT330" s="82"/>
      <c r="AU330" s="75" t="str">
        <f t="shared" si="252"/>
        <v/>
      </c>
      <c r="AV330" s="72">
        <f t="shared" si="276"/>
        <v>0</v>
      </c>
      <c r="AW330" s="72">
        <f t="shared" si="277"/>
        <v>0</v>
      </c>
      <c r="AX330" s="72" t="str">
        <f t="shared" si="278"/>
        <v>0</v>
      </c>
      <c r="AY330" s="72" t="str">
        <f>IF(ISBLANK(AT330), "", (POWER(AT330/VLOOKUP(AX330,Anthro_Calc!C:P,13,FALSE),VLOOKUP(AX330,Anthro_Calc!C:P,12,FALSE))-1) / (VLOOKUP(AX330,Anthro_Calc!C:P,14,FALSE)*VLOOKUP(AX330,Anthro_Calc!C:P,12,FALSE)))</f>
        <v/>
      </c>
      <c r="AZ330" s="72" t="str">
        <f>IF(ISBLANK(AT330), "", -3 + (AT330 -VLOOKUP(AX330,Anthro_Calc!C:P,4,FALSE)) / (VLOOKUP(AX330,Anthro_Calc!C:P,5,FALSE) - VLOOKUP(AX330,Anthro_Calc!C:P,4,FALSE)))</f>
        <v/>
      </c>
      <c r="BA330" s="72" t="str">
        <f>IF(ISBLANK(AT330), "", 3 + (AT330 -VLOOKUP(AX330,Anthro_Calc!C:P,10,FALSE)) / (VLOOKUP(AX330,Anthro_Calc!C:P,10,FALSE) - VLOOKUP(AX330,Anthro_Calc!C:P,9,FALSE)))</f>
        <v/>
      </c>
      <c r="BB330" s="120" t="str">
        <f t="shared" si="279"/>
        <v/>
      </c>
      <c r="BC330" s="117" t="str">
        <f t="shared" si="280"/>
        <v/>
      </c>
      <c r="BD330" s="104" t="str">
        <f t="shared" si="253"/>
        <v/>
      </c>
      <c r="BE330" s="76" t="str">
        <f t="shared" si="254"/>
        <v/>
      </c>
      <c r="BF330" s="73" t="str">
        <f t="shared" si="281"/>
        <v/>
      </c>
      <c r="BG330" s="73" t="str">
        <f t="shared" si="255"/>
        <v/>
      </c>
      <c r="BH330" s="77"/>
      <c r="BI330" s="133"/>
      <c r="BJ330" s="71"/>
      <c r="BK330" s="74"/>
      <c r="BL330" s="78"/>
      <c r="BM330" s="75" t="str">
        <f t="shared" si="256"/>
        <v/>
      </c>
      <c r="BN330" s="72">
        <f t="shared" si="282"/>
        <v>0</v>
      </c>
      <c r="BO330" s="72">
        <f t="shared" si="299"/>
        <v>0</v>
      </c>
      <c r="BP330" s="72" t="str">
        <f t="shared" si="283"/>
        <v>0</v>
      </c>
      <c r="BQ330" s="72" t="str">
        <f>IF(ISBLANK(BL330), "", (POWER(BL330/VLOOKUP(BP330,Anthro_Calc!C:P,13,FALSE),VLOOKUP(BP330,Anthro_Calc!C:P,12,FALSE))-1) / (VLOOKUP(BP330,Anthro_Calc!C:P,14,FALSE)*VLOOKUP(BP330,Anthro_Calc!C:P,12,FALSE)))</f>
        <v/>
      </c>
      <c r="BR330" s="72" t="str">
        <f>IF(ISBLANK(BL330), "", -3 + (BL330 -VLOOKUP(BP330,Anthro_Calc!C:P,4,FALSE)) / (VLOOKUP(BP330,Anthro_Calc!C:P,5,FALSE) - VLOOKUP(BP330,Anthro_Calc!C:P,4,FALSE)))</f>
        <v/>
      </c>
      <c r="BS330" s="72" t="str">
        <f>IF(ISBLANK(BL330), "", 3 + (BL330 -VLOOKUP(BP330,Anthro_Calc!C:P,10,FALSE)) / (VLOOKUP(BP330,Anthro_Calc!C:P,10,FALSE) - VLOOKUP(BP330,Anthro_Calc!C:P,9,FALSE)))</f>
        <v/>
      </c>
      <c r="BT330" s="120" t="str">
        <f t="shared" si="284"/>
        <v/>
      </c>
      <c r="BU330" s="117" t="str">
        <f t="shared" si="285"/>
        <v/>
      </c>
      <c r="BV330" s="104" t="str">
        <f t="shared" si="286"/>
        <v/>
      </c>
      <c r="BW330" s="73" t="str">
        <f t="shared" si="257"/>
        <v/>
      </c>
      <c r="BX330" s="77"/>
      <c r="BY330" s="73" t="str">
        <f>IF(ISBLANK(BL330), "", VLOOKUP(Z330&amp;" "&amp;BV330&amp;" "&amp;BW330,Graduation_Criteria!$D$2:$E$34,2,FALSE))</f>
        <v/>
      </c>
      <c r="BZ330" s="73" t="str">
        <f t="shared" si="258"/>
        <v/>
      </c>
      <c r="CA330" s="71"/>
      <c r="CB330" s="74"/>
      <c r="CC330" s="74"/>
      <c r="CD330" s="115" t="str">
        <f t="shared" si="259"/>
        <v/>
      </c>
      <c r="CE330" s="79">
        <f t="shared" si="287"/>
        <v>0</v>
      </c>
      <c r="CF330" s="79">
        <f t="shared" si="288"/>
        <v>0</v>
      </c>
      <c r="CG330" s="79" t="str">
        <f t="shared" si="289"/>
        <v>0</v>
      </c>
      <c r="CH330" s="79" t="str">
        <f>IF(ISBLANK(CC330), "", (POWER(CC330/VLOOKUP(CG330,Anthro_Calc!C:P,13,FALSE),VLOOKUP(CG330,Anthro_Calc!C:P,12,FALSE))-1) / (VLOOKUP(CG330,Anthro_Calc!C:P,14,FALSE)*VLOOKUP(CG330,Anthro_Calc!C:P,12,FALSE)))</f>
        <v/>
      </c>
      <c r="CI330" s="79" t="str">
        <f>IF(ISBLANK(CC330), "", -3 + (CC330 -VLOOKUP(CG330,Anthro_Calc!C:P,4,FALSE)) / (VLOOKUP(CG330,Anthro_Calc!C:P,5,FALSE) - VLOOKUP(CG330,Anthro_Calc!C:P,4,FALSE)))</f>
        <v/>
      </c>
      <c r="CJ330" s="79" t="str">
        <f>IF(ISBLANK(CC330), "", 3 + (CC330 -VLOOKUP(CG330,Anthro_Calc!C:P,10,FALSE)) / (VLOOKUP(CG330,Anthro_Calc!C:P,10,FALSE) - VLOOKUP(CG330,Anthro_Calc!C:P,9,FALSE)))</f>
        <v/>
      </c>
      <c r="CK330" s="129" t="str">
        <f t="shared" si="290"/>
        <v/>
      </c>
      <c r="CL330" s="117" t="str">
        <f t="shared" si="291"/>
        <v/>
      </c>
      <c r="CM330" s="104" t="str">
        <f t="shared" si="292"/>
        <v/>
      </c>
      <c r="CN330" s="77"/>
      <c r="CO330" s="71"/>
      <c r="CP330" s="74"/>
      <c r="CQ330" s="74"/>
      <c r="CR330" s="118" t="str">
        <f t="shared" si="260"/>
        <v/>
      </c>
      <c r="CS330" s="119">
        <f t="shared" si="293"/>
        <v>0</v>
      </c>
      <c r="CT330" s="119">
        <f t="shared" si="294"/>
        <v>0</v>
      </c>
      <c r="CU330" s="119" t="str">
        <f t="shared" si="295"/>
        <v>0</v>
      </c>
      <c r="CV330" s="119" t="str">
        <f>IF(ISBLANK(CQ330), "", (POWER(CQ330/VLOOKUP(CU330,Anthro_Calc!C:P,13,FALSE),VLOOKUP(CU330,Anthro_Calc!C:P,12,FALSE))-1) / (VLOOKUP(CU330,Anthro_Calc!C:P,14,FALSE)*VLOOKUP(CU330,Anthro_Calc!C:P,12,FALSE)))</f>
        <v/>
      </c>
      <c r="CW330" s="119" t="str">
        <f>IF(ISBLANK(CQ330), "", -3 + (CQ330 -VLOOKUP(CU330,Anthro_Calc!C:P,4,FALSE)) / (VLOOKUP(CU330,Anthro_Calc!C:P,5,FALSE) - VLOOKUP(CU330,Anthro_Calc!C:P,4,FALSE)))</f>
        <v/>
      </c>
      <c r="CX330" s="119" t="str">
        <f>IF(ISBLANK(CQ330), "", 3 + (CQ330 -VLOOKUP(CU330,Anthro_Calc!C:P,10,FALSE)) / (VLOOKUP(CU330,Anthro_Calc!C:P,10,FALSE) - VLOOKUP(CU330,Anthro_Calc!C:P,9,FALSE)))</f>
        <v/>
      </c>
      <c r="CY330" s="128" t="str">
        <f t="shared" si="296"/>
        <v/>
      </c>
      <c r="CZ330" s="117" t="str">
        <f t="shared" si="297"/>
        <v/>
      </c>
      <c r="DA330" s="104" t="str">
        <f t="shared" si="298"/>
        <v/>
      </c>
      <c r="DB330" s="135"/>
    </row>
    <row r="331" spans="1:106" s="80" customFormat="1" ht="15" customHeight="1">
      <c r="A331" s="134">
        <f t="shared" si="250"/>
        <v>327</v>
      </c>
      <c r="B331" s="66"/>
      <c r="C331" s="66"/>
      <c r="D331" s="66"/>
      <c r="E331" s="66"/>
      <c r="F331" s="66"/>
      <c r="G331" s="66"/>
      <c r="H331" s="66"/>
      <c r="I331" s="66"/>
      <c r="J331" s="66"/>
      <c r="K331" s="66"/>
      <c r="L331" s="66"/>
      <c r="M331" s="71"/>
      <c r="N331" s="69" t="str">
        <f t="shared" ca="1" si="261"/>
        <v/>
      </c>
      <c r="O331" s="70"/>
      <c r="P331" s="70"/>
      <c r="Q331" s="71"/>
      <c r="R331" s="82"/>
      <c r="S331" s="72" t="str">
        <f t="shared" si="262"/>
        <v/>
      </c>
      <c r="T331" s="72" t="str">
        <f t="shared" si="263"/>
        <v/>
      </c>
      <c r="U331" s="72" t="str">
        <f t="shared" si="264"/>
        <v/>
      </c>
      <c r="V331" s="72" t="str">
        <f>IF(ISBLANK(R331), "", (POWER(R331/VLOOKUP(U331,Anthro_Calc!C:P,13,FALSE),VLOOKUP(U331,Anthro_Calc!C:P,12,FALSE))-1) / (VLOOKUP(U331,Anthro_Calc!C:P,14,FALSE)*VLOOKUP(U331,Anthro_Calc!C:P,12,FALSE)))</f>
        <v/>
      </c>
      <c r="W331" s="72" t="str">
        <f>IF(ISBLANK(R331), "", -3 + (R331 -VLOOKUP(U331,Anthro_Calc!C:P,4,FALSE)) / (VLOOKUP(U331,Anthro_Calc!C:P,5,FALSE) - VLOOKUP(U331,Anthro_Calc!C:P,4,FALSE)))</f>
        <v/>
      </c>
      <c r="X331" s="72" t="str">
        <f>IF(ISBLANK(R331), "", 3 + (R331 -VLOOKUP(U331,Anthro_Calc!C:P,10,FALSE)) / (VLOOKUP(U331,Anthro_Calc!C:P,10,FALSE) - VLOOKUP(U331,Anthro_Calc!C:P,9,FALSE)))</f>
        <v/>
      </c>
      <c r="Y331" s="120" t="str">
        <f t="shared" si="265"/>
        <v/>
      </c>
      <c r="Z331" s="117" t="str">
        <f t="shared" si="266"/>
        <v/>
      </c>
      <c r="AA331" s="104" t="str">
        <f t="shared" si="267"/>
        <v/>
      </c>
      <c r="AB331" s="71"/>
      <c r="AC331" s="74"/>
      <c r="AD331" s="78"/>
      <c r="AE331" s="75" t="str">
        <f t="shared" si="268"/>
        <v/>
      </c>
      <c r="AF331" s="72">
        <f t="shared" si="269"/>
        <v>0</v>
      </c>
      <c r="AG331" s="72">
        <f t="shared" si="270"/>
        <v>0</v>
      </c>
      <c r="AH331" s="72" t="str">
        <f t="shared" si="271"/>
        <v>0</v>
      </c>
      <c r="AI331" s="72" t="str">
        <f>IF(ISBLANK(AD331), "", (POWER(AD331/VLOOKUP(AH331,Anthro_Calc!C:P,13,FALSE),VLOOKUP(AH331,Anthro_Calc!C:P,12,FALSE))-1) / (VLOOKUP(AH331,Anthro_Calc!C:P,14,FALSE)*VLOOKUP(AH331,Anthro_Calc!C:P,12,FALSE)))</f>
        <v/>
      </c>
      <c r="AJ331" s="72" t="str">
        <f>IF(ISBLANK(AD331), "", -3 + (AD331 -VLOOKUP(AH331,Anthro_Calc!C:P,4,FALSE)) / (VLOOKUP(AH331,Anthro_Calc!C:P,5,FALSE) - VLOOKUP(AH331,Anthro_Calc!C:P,4,FALSE)))</f>
        <v/>
      </c>
      <c r="AK331" s="72" t="str">
        <f>IF(ISBLANK(AD331), "", 3 + (AD331 -VLOOKUP(AH331,Anthro_Calc!C:P,10,FALSE)) / (VLOOKUP(AH331,Anthro_Calc!C:P,10,FALSE) - VLOOKUP(AH331,Anthro_Calc!C:P,9,FALSE)))</f>
        <v/>
      </c>
      <c r="AL331" s="120" t="str">
        <f t="shared" si="272"/>
        <v/>
      </c>
      <c r="AM331" s="117" t="str">
        <f t="shared" si="273"/>
        <v/>
      </c>
      <c r="AN331" s="104" t="str">
        <f t="shared" si="274"/>
        <v/>
      </c>
      <c r="AO331" s="76" t="str">
        <f t="shared" si="251"/>
        <v/>
      </c>
      <c r="AP331" s="77"/>
      <c r="AQ331" s="77" t="str">
        <f t="shared" si="275"/>
        <v/>
      </c>
      <c r="AR331" s="71"/>
      <c r="AS331" s="74"/>
      <c r="AT331" s="82"/>
      <c r="AU331" s="75" t="str">
        <f t="shared" si="252"/>
        <v/>
      </c>
      <c r="AV331" s="72">
        <f t="shared" si="276"/>
        <v>0</v>
      </c>
      <c r="AW331" s="72">
        <f t="shared" si="277"/>
        <v>0</v>
      </c>
      <c r="AX331" s="72" t="str">
        <f t="shared" si="278"/>
        <v>0</v>
      </c>
      <c r="AY331" s="72" t="str">
        <f>IF(ISBLANK(AT331), "", (POWER(AT331/VLOOKUP(AX331,Anthro_Calc!C:P,13,FALSE),VLOOKUP(AX331,Anthro_Calc!C:P,12,FALSE))-1) / (VLOOKUP(AX331,Anthro_Calc!C:P,14,FALSE)*VLOOKUP(AX331,Anthro_Calc!C:P,12,FALSE)))</f>
        <v/>
      </c>
      <c r="AZ331" s="72" t="str">
        <f>IF(ISBLANK(AT331), "", -3 + (AT331 -VLOOKUP(AX331,Anthro_Calc!C:P,4,FALSE)) / (VLOOKUP(AX331,Anthro_Calc!C:P,5,FALSE) - VLOOKUP(AX331,Anthro_Calc!C:P,4,FALSE)))</f>
        <v/>
      </c>
      <c r="BA331" s="72" t="str">
        <f>IF(ISBLANK(AT331), "", 3 + (AT331 -VLOOKUP(AX331,Anthro_Calc!C:P,10,FALSE)) / (VLOOKUP(AX331,Anthro_Calc!C:P,10,FALSE) - VLOOKUP(AX331,Anthro_Calc!C:P,9,FALSE)))</f>
        <v/>
      </c>
      <c r="BB331" s="120" t="str">
        <f t="shared" si="279"/>
        <v/>
      </c>
      <c r="BC331" s="117" t="str">
        <f t="shared" si="280"/>
        <v/>
      </c>
      <c r="BD331" s="104" t="str">
        <f t="shared" si="253"/>
        <v/>
      </c>
      <c r="BE331" s="76" t="str">
        <f t="shared" si="254"/>
        <v/>
      </c>
      <c r="BF331" s="73" t="str">
        <f t="shared" si="281"/>
        <v/>
      </c>
      <c r="BG331" s="73" t="str">
        <f t="shared" si="255"/>
        <v/>
      </c>
      <c r="BH331" s="77"/>
      <c r="BI331" s="133"/>
      <c r="BJ331" s="71"/>
      <c r="BK331" s="74"/>
      <c r="BL331" s="78"/>
      <c r="BM331" s="75" t="str">
        <f t="shared" si="256"/>
        <v/>
      </c>
      <c r="BN331" s="72">
        <f t="shared" si="282"/>
        <v>0</v>
      </c>
      <c r="BO331" s="72">
        <f t="shared" si="299"/>
        <v>0</v>
      </c>
      <c r="BP331" s="72" t="str">
        <f t="shared" si="283"/>
        <v>0</v>
      </c>
      <c r="BQ331" s="72" t="str">
        <f>IF(ISBLANK(BL331), "", (POWER(BL331/VLOOKUP(BP331,Anthro_Calc!C:P,13,FALSE),VLOOKUP(BP331,Anthro_Calc!C:P,12,FALSE))-1) / (VLOOKUP(BP331,Anthro_Calc!C:P,14,FALSE)*VLOOKUP(BP331,Anthro_Calc!C:P,12,FALSE)))</f>
        <v/>
      </c>
      <c r="BR331" s="72" t="str">
        <f>IF(ISBLANK(BL331), "", -3 + (BL331 -VLOOKUP(BP331,Anthro_Calc!C:P,4,FALSE)) / (VLOOKUP(BP331,Anthro_Calc!C:P,5,FALSE) - VLOOKUP(BP331,Anthro_Calc!C:P,4,FALSE)))</f>
        <v/>
      </c>
      <c r="BS331" s="72" t="str">
        <f>IF(ISBLANK(BL331), "", 3 + (BL331 -VLOOKUP(BP331,Anthro_Calc!C:P,10,FALSE)) / (VLOOKUP(BP331,Anthro_Calc!C:P,10,FALSE) - VLOOKUP(BP331,Anthro_Calc!C:P,9,FALSE)))</f>
        <v/>
      </c>
      <c r="BT331" s="120" t="str">
        <f t="shared" si="284"/>
        <v/>
      </c>
      <c r="BU331" s="117" t="str">
        <f t="shared" si="285"/>
        <v/>
      </c>
      <c r="BV331" s="104" t="str">
        <f t="shared" si="286"/>
        <v/>
      </c>
      <c r="BW331" s="73" t="str">
        <f t="shared" si="257"/>
        <v/>
      </c>
      <c r="BX331" s="77"/>
      <c r="BY331" s="73" t="str">
        <f>IF(ISBLANK(BL331), "", VLOOKUP(Z331&amp;" "&amp;BV331&amp;" "&amp;BW331,Graduation_Criteria!$D$2:$E$34,2,FALSE))</f>
        <v/>
      </c>
      <c r="BZ331" s="73" t="str">
        <f t="shared" si="258"/>
        <v/>
      </c>
      <c r="CA331" s="71"/>
      <c r="CB331" s="74"/>
      <c r="CC331" s="74"/>
      <c r="CD331" s="115" t="str">
        <f t="shared" si="259"/>
        <v/>
      </c>
      <c r="CE331" s="79">
        <f t="shared" si="287"/>
        <v>0</v>
      </c>
      <c r="CF331" s="79">
        <f t="shared" si="288"/>
        <v>0</v>
      </c>
      <c r="CG331" s="79" t="str">
        <f t="shared" si="289"/>
        <v>0</v>
      </c>
      <c r="CH331" s="79" t="str">
        <f>IF(ISBLANK(CC331), "", (POWER(CC331/VLOOKUP(CG331,Anthro_Calc!C:P,13,FALSE),VLOOKUP(CG331,Anthro_Calc!C:P,12,FALSE))-1) / (VLOOKUP(CG331,Anthro_Calc!C:P,14,FALSE)*VLOOKUP(CG331,Anthro_Calc!C:P,12,FALSE)))</f>
        <v/>
      </c>
      <c r="CI331" s="79" t="str">
        <f>IF(ISBLANK(CC331), "", -3 + (CC331 -VLOOKUP(CG331,Anthro_Calc!C:P,4,FALSE)) / (VLOOKUP(CG331,Anthro_Calc!C:P,5,FALSE) - VLOOKUP(CG331,Anthro_Calc!C:P,4,FALSE)))</f>
        <v/>
      </c>
      <c r="CJ331" s="79" t="str">
        <f>IF(ISBLANK(CC331), "", 3 + (CC331 -VLOOKUP(CG331,Anthro_Calc!C:P,10,FALSE)) / (VLOOKUP(CG331,Anthro_Calc!C:P,10,FALSE) - VLOOKUP(CG331,Anthro_Calc!C:P,9,FALSE)))</f>
        <v/>
      </c>
      <c r="CK331" s="129" t="str">
        <f t="shared" si="290"/>
        <v/>
      </c>
      <c r="CL331" s="117" t="str">
        <f t="shared" si="291"/>
        <v/>
      </c>
      <c r="CM331" s="104" t="str">
        <f t="shared" si="292"/>
        <v/>
      </c>
      <c r="CN331" s="77"/>
      <c r="CO331" s="71"/>
      <c r="CP331" s="74"/>
      <c r="CQ331" s="74"/>
      <c r="CR331" s="118" t="str">
        <f t="shared" si="260"/>
        <v/>
      </c>
      <c r="CS331" s="119">
        <f t="shared" si="293"/>
        <v>0</v>
      </c>
      <c r="CT331" s="119">
        <f t="shared" si="294"/>
        <v>0</v>
      </c>
      <c r="CU331" s="119" t="str">
        <f t="shared" si="295"/>
        <v>0</v>
      </c>
      <c r="CV331" s="119" t="str">
        <f>IF(ISBLANK(CQ331), "", (POWER(CQ331/VLOOKUP(CU331,Anthro_Calc!C:P,13,FALSE),VLOOKUP(CU331,Anthro_Calc!C:P,12,FALSE))-1) / (VLOOKUP(CU331,Anthro_Calc!C:P,14,FALSE)*VLOOKUP(CU331,Anthro_Calc!C:P,12,FALSE)))</f>
        <v/>
      </c>
      <c r="CW331" s="119" t="str">
        <f>IF(ISBLANK(CQ331), "", -3 + (CQ331 -VLOOKUP(CU331,Anthro_Calc!C:P,4,FALSE)) / (VLOOKUP(CU331,Anthro_Calc!C:P,5,FALSE) - VLOOKUP(CU331,Anthro_Calc!C:P,4,FALSE)))</f>
        <v/>
      </c>
      <c r="CX331" s="119" t="str">
        <f>IF(ISBLANK(CQ331), "", 3 + (CQ331 -VLOOKUP(CU331,Anthro_Calc!C:P,10,FALSE)) / (VLOOKUP(CU331,Anthro_Calc!C:P,10,FALSE) - VLOOKUP(CU331,Anthro_Calc!C:P,9,FALSE)))</f>
        <v/>
      </c>
      <c r="CY331" s="128" t="str">
        <f t="shared" si="296"/>
        <v/>
      </c>
      <c r="CZ331" s="117" t="str">
        <f t="shared" si="297"/>
        <v/>
      </c>
      <c r="DA331" s="104" t="str">
        <f t="shared" si="298"/>
        <v/>
      </c>
      <c r="DB331" s="135"/>
    </row>
    <row r="332" spans="1:106" s="80" customFormat="1" ht="15" customHeight="1">
      <c r="A332" s="134">
        <f t="shared" si="250"/>
        <v>328</v>
      </c>
      <c r="B332" s="66"/>
      <c r="C332" s="66"/>
      <c r="D332" s="66"/>
      <c r="E332" s="66"/>
      <c r="F332" s="66"/>
      <c r="G332" s="66"/>
      <c r="H332" s="66"/>
      <c r="I332" s="66"/>
      <c r="J332" s="66"/>
      <c r="K332" s="66"/>
      <c r="L332" s="66"/>
      <c r="M332" s="71"/>
      <c r="N332" s="69" t="str">
        <f t="shared" ca="1" si="261"/>
        <v/>
      </c>
      <c r="O332" s="70"/>
      <c r="P332" s="70"/>
      <c r="Q332" s="71"/>
      <c r="R332" s="82"/>
      <c r="S332" s="72" t="str">
        <f t="shared" si="262"/>
        <v/>
      </c>
      <c r="T332" s="72" t="str">
        <f t="shared" si="263"/>
        <v/>
      </c>
      <c r="U332" s="72" t="str">
        <f t="shared" si="264"/>
        <v/>
      </c>
      <c r="V332" s="72" t="str">
        <f>IF(ISBLANK(R332), "", (POWER(R332/VLOOKUP(U332,Anthro_Calc!C:P,13,FALSE),VLOOKUP(U332,Anthro_Calc!C:P,12,FALSE))-1) / (VLOOKUP(U332,Anthro_Calc!C:P,14,FALSE)*VLOOKUP(U332,Anthro_Calc!C:P,12,FALSE)))</f>
        <v/>
      </c>
      <c r="W332" s="72" t="str">
        <f>IF(ISBLANK(R332), "", -3 + (R332 -VLOOKUP(U332,Anthro_Calc!C:P,4,FALSE)) / (VLOOKUP(U332,Anthro_Calc!C:P,5,FALSE) - VLOOKUP(U332,Anthro_Calc!C:P,4,FALSE)))</f>
        <v/>
      </c>
      <c r="X332" s="72" t="str">
        <f>IF(ISBLANK(R332), "", 3 + (R332 -VLOOKUP(U332,Anthro_Calc!C:P,10,FALSE)) / (VLOOKUP(U332,Anthro_Calc!C:P,10,FALSE) - VLOOKUP(U332,Anthro_Calc!C:P,9,FALSE)))</f>
        <v/>
      </c>
      <c r="Y332" s="120" t="str">
        <f t="shared" si="265"/>
        <v/>
      </c>
      <c r="Z332" s="117" t="str">
        <f t="shared" si="266"/>
        <v/>
      </c>
      <c r="AA332" s="104" t="str">
        <f t="shared" si="267"/>
        <v/>
      </c>
      <c r="AB332" s="71"/>
      <c r="AC332" s="74"/>
      <c r="AD332" s="78"/>
      <c r="AE332" s="75" t="str">
        <f t="shared" si="268"/>
        <v/>
      </c>
      <c r="AF332" s="72">
        <f t="shared" si="269"/>
        <v>0</v>
      </c>
      <c r="AG332" s="72">
        <f t="shared" si="270"/>
        <v>0</v>
      </c>
      <c r="AH332" s="72" t="str">
        <f t="shared" si="271"/>
        <v>0</v>
      </c>
      <c r="AI332" s="72" t="str">
        <f>IF(ISBLANK(AD332), "", (POWER(AD332/VLOOKUP(AH332,Anthro_Calc!C:P,13,FALSE),VLOOKUP(AH332,Anthro_Calc!C:P,12,FALSE))-1) / (VLOOKUP(AH332,Anthro_Calc!C:P,14,FALSE)*VLOOKUP(AH332,Anthro_Calc!C:P,12,FALSE)))</f>
        <v/>
      </c>
      <c r="AJ332" s="72" t="str">
        <f>IF(ISBLANK(AD332), "", -3 + (AD332 -VLOOKUP(AH332,Anthro_Calc!C:P,4,FALSE)) / (VLOOKUP(AH332,Anthro_Calc!C:P,5,FALSE) - VLOOKUP(AH332,Anthro_Calc!C:P,4,FALSE)))</f>
        <v/>
      </c>
      <c r="AK332" s="72" t="str">
        <f>IF(ISBLANK(AD332), "", 3 + (AD332 -VLOOKUP(AH332,Anthro_Calc!C:P,10,FALSE)) / (VLOOKUP(AH332,Anthro_Calc!C:P,10,FALSE) - VLOOKUP(AH332,Anthro_Calc!C:P,9,FALSE)))</f>
        <v/>
      </c>
      <c r="AL332" s="120" t="str">
        <f t="shared" si="272"/>
        <v/>
      </c>
      <c r="AM332" s="117" t="str">
        <f t="shared" si="273"/>
        <v/>
      </c>
      <c r="AN332" s="104" t="str">
        <f t="shared" si="274"/>
        <v/>
      </c>
      <c r="AO332" s="76" t="str">
        <f t="shared" si="251"/>
        <v/>
      </c>
      <c r="AP332" s="77"/>
      <c r="AQ332" s="77" t="str">
        <f t="shared" si="275"/>
        <v/>
      </c>
      <c r="AR332" s="71"/>
      <c r="AS332" s="74"/>
      <c r="AT332" s="82"/>
      <c r="AU332" s="75" t="str">
        <f t="shared" si="252"/>
        <v/>
      </c>
      <c r="AV332" s="72">
        <f t="shared" si="276"/>
        <v>0</v>
      </c>
      <c r="AW332" s="72">
        <f t="shared" si="277"/>
        <v>0</v>
      </c>
      <c r="AX332" s="72" t="str">
        <f t="shared" si="278"/>
        <v>0</v>
      </c>
      <c r="AY332" s="72" t="str">
        <f>IF(ISBLANK(AT332), "", (POWER(AT332/VLOOKUP(AX332,Anthro_Calc!C:P,13,FALSE),VLOOKUP(AX332,Anthro_Calc!C:P,12,FALSE))-1) / (VLOOKUP(AX332,Anthro_Calc!C:P,14,FALSE)*VLOOKUP(AX332,Anthro_Calc!C:P,12,FALSE)))</f>
        <v/>
      </c>
      <c r="AZ332" s="72" t="str">
        <f>IF(ISBLANK(AT332), "", -3 + (AT332 -VLOOKUP(AX332,Anthro_Calc!C:P,4,FALSE)) / (VLOOKUP(AX332,Anthro_Calc!C:P,5,FALSE) - VLOOKUP(AX332,Anthro_Calc!C:P,4,FALSE)))</f>
        <v/>
      </c>
      <c r="BA332" s="72" t="str">
        <f>IF(ISBLANK(AT332), "", 3 + (AT332 -VLOOKUP(AX332,Anthro_Calc!C:P,10,FALSE)) / (VLOOKUP(AX332,Anthro_Calc!C:P,10,FALSE) - VLOOKUP(AX332,Anthro_Calc!C:P,9,FALSE)))</f>
        <v/>
      </c>
      <c r="BB332" s="120" t="str">
        <f t="shared" si="279"/>
        <v/>
      </c>
      <c r="BC332" s="117" t="str">
        <f t="shared" si="280"/>
        <v/>
      </c>
      <c r="BD332" s="104" t="str">
        <f t="shared" si="253"/>
        <v/>
      </c>
      <c r="BE332" s="76" t="str">
        <f t="shared" si="254"/>
        <v/>
      </c>
      <c r="BF332" s="73" t="str">
        <f t="shared" si="281"/>
        <v/>
      </c>
      <c r="BG332" s="73" t="str">
        <f t="shared" si="255"/>
        <v/>
      </c>
      <c r="BH332" s="77"/>
      <c r="BI332" s="133"/>
      <c r="BJ332" s="71"/>
      <c r="BK332" s="74"/>
      <c r="BL332" s="78"/>
      <c r="BM332" s="75" t="str">
        <f t="shared" si="256"/>
        <v/>
      </c>
      <c r="BN332" s="72">
        <f t="shared" si="282"/>
        <v>0</v>
      </c>
      <c r="BO332" s="72">
        <f t="shared" si="299"/>
        <v>0</v>
      </c>
      <c r="BP332" s="72" t="str">
        <f t="shared" si="283"/>
        <v>0</v>
      </c>
      <c r="BQ332" s="72" t="str">
        <f>IF(ISBLANK(BL332), "", (POWER(BL332/VLOOKUP(BP332,Anthro_Calc!C:P,13,FALSE),VLOOKUP(BP332,Anthro_Calc!C:P,12,FALSE))-1) / (VLOOKUP(BP332,Anthro_Calc!C:P,14,FALSE)*VLOOKUP(BP332,Anthro_Calc!C:P,12,FALSE)))</f>
        <v/>
      </c>
      <c r="BR332" s="72" t="str">
        <f>IF(ISBLANK(BL332), "", -3 + (BL332 -VLOOKUP(BP332,Anthro_Calc!C:P,4,FALSE)) / (VLOOKUP(BP332,Anthro_Calc!C:P,5,FALSE) - VLOOKUP(BP332,Anthro_Calc!C:P,4,FALSE)))</f>
        <v/>
      </c>
      <c r="BS332" s="72" t="str">
        <f>IF(ISBLANK(BL332), "", 3 + (BL332 -VLOOKUP(BP332,Anthro_Calc!C:P,10,FALSE)) / (VLOOKUP(BP332,Anthro_Calc!C:P,10,FALSE) - VLOOKUP(BP332,Anthro_Calc!C:P,9,FALSE)))</f>
        <v/>
      </c>
      <c r="BT332" s="120" t="str">
        <f t="shared" si="284"/>
        <v/>
      </c>
      <c r="BU332" s="117" t="str">
        <f t="shared" si="285"/>
        <v/>
      </c>
      <c r="BV332" s="104" t="str">
        <f t="shared" si="286"/>
        <v/>
      </c>
      <c r="BW332" s="73" t="str">
        <f t="shared" si="257"/>
        <v/>
      </c>
      <c r="BX332" s="77"/>
      <c r="BY332" s="73" t="str">
        <f>IF(ISBLANK(BL332), "", VLOOKUP(Z332&amp;" "&amp;BV332&amp;" "&amp;BW332,Graduation_Criteria!$D$2:$E$34,2,FALSE))</f>
        <v/>
      </c>
      <c r="BZ332" s="73" t="str">
        <f t="shared" si="258"/>
        <v/>
      </c>
      <c r="CA332" s="71"/>
      <c r="CB332" s="74"/>
      <c r="CC332" s="74"/>
      <c r="CD332" s="115" t="str">
        <f t="shared" si="259"/>
        <v/>
      </c>
      <c r="CE332" s="79">
        <f t="shared" si="287"/>
        <v>0</v>
      </c>
      <c r="CF332" s="79">
        <f t="shared" si="288"/>
        <v>0</v>
      </c>
      <c r="CG332" s="79" t="str">
        <f t="shared" si="289"/>
        <v>0</v>
      </c>
      <c r="CH332" s="79" t="str">
        <f>IF(ISBLANK(CC332), "", (POWER(CC332/VLOOKUP(CG332,Anthro_Calc!C:P,13,FALSE),VLOOKUP(CG332,Anthro_Calc!C:P,12,FALSE))-1) / (VLOOKUP(CG332,Anthro_Calc!C:P,14,FALSE)*VLOOKUP(CG332,Anthro_Calc!C:P,12,FALSE)))</f>
        <v/>
      </c>
      <c r="CI332" s="79" t="str">
        <f>IF(ISBLANK(CC332), "", -3 + (CC332 -VLOOKUP(CG332,Anthro_Calc!C:P,4,FALSE)) / (VLOOKUP(CG332,Anthro_Calc!C:P,5,FALSE) - VLOOKUP(CG332,Anthro_Calc!C:P,4,FALSE)))</f>
        <v/>
      </c>
      <c r="CJ332" s="79" t="str">
        <f>IF(ISBLANK(CC332), "", 3 + (CC332 -VLOOKUP(CG332,Anthro_Calc!C:P,10,FALSE)) / (VLOOKUP(CG332,Anthro_Calc!C:P,10,FALSE) - VLOOKUP(CG332,Anthro_Calc!C:P,9,FALSE)))</f>
        <v/>
      </c>
      <c r="CK332" s="129" t="str">
        <f t="shared" si="290"/>
        <v/>
      </c>
      <c r="CL332" s="117" t="str">
        <f t="shared" si="291"/>
        <v/>
      </c>
      <c r="CM332" s="104" t="str">
        <f t="shared" si="292"/>
        <v/>
      </c>
      <c r="CN332" s="77"/>
      <c r="CO332" s="71"/>
      <c r="CP332" s="74"/>
      <c r="CQ332" s="74"/>
      <c r="CR332" s="118" t="str">
        <f t="shared" si="260"/>
        <v/>
      </c>
      <c r="CS332" s="119">
        <f t="shared" si="293"/>
        <v>0</v>
      </c>
      <c r="CT332" s="119">
        <f t="shared" si="294"/>
        <v>0</v>
      </c>
      <c r="CU332" s="119" t="str">
        <f t="shared" si="295"/>
        <v>0</v>
      </c>
      <c r="CV332" s="119" t="str">
        <f>IF(ISBLANK(CQ332), "", (POWER(CQ332/VLOOKUP(CU332,Anthro_Calc!C:P,13,FALSE),VLOOKUP(CU332,Anthro_Calc!C:P,12,FALSE))-1) / (VLOOKUP(CU332,Anthro_Calc!C:P,14,FALSE)*VLOOKUP(CU332,Anthro_Calc!C:P,12,FALSE)))</f>
        <v/>
      </c>
      <c r="CW332" s="119" t="str">
        <f>IF(ISBLANK(CQ332), "", -3 + (CQ332 -VLOOKUP(CU332,Anthro_Calc!C:P,4,FALSE)) / (VLOOKUP(CU332,Anthro_Calc!C:P,5,FALSE) - VLOOKUP(CU332,Anthro_Calc!C:P,4,FALSE)))</f>
        <v/>
      </c>
      <c r="CX332" s="119" t="str">
        <f>IF(ISBLANK(CQ332), "", 3 + (CQ332 -VLOOKUP(CU332,Anthro_Calc!C:P,10,FALSE)) / (VLOOKUP(CU332,Anthro_Calc!C:P,10,FALSE) - VLOOKUP(CU332,Anthro_Calc!C:P,9,FALSE)))</f>
        <v/>
      </c>
      <c r="CY332" s="128" t="str">
        <f t="shared" si="296"/>
        <v/>
      </c>
      <c r="CZ332" s="117" t="str">
        <f t="shared" si="297"/>
        <v/>
      </c>
      <c r="DA332" s="104" t="str">
        <f t="shared" si="298"/>
        <v/>
      </c>
      <c r="DB332" s="135"/>
    </row>
    <row r="333" spans="1:106" s="80" customFormat="1" ht="15" customHeight="1">
      <c r="A333" s="134">
        <f t="shared" si="250"/>
        <v>329</v>
      </c>
      <c r="B333" s="66"/>
      <c r="C333" s="66"/>
      <c r="D333" s="66"/>
      <c r="E333" s="66"/>
      <c r="F333" s="66"/>
      <c r="G333" s="66"/>
      <c r="H333" s="66"/>
      <c r="I333" s="66"/>
      <c r="J333" s="66"/>
      <c r="K333" s="66"/>
      <c r="L333" s="66"/>
      <c r="M333" s="71"/>
      <c r="N333" s="69" t="str">
        <f t="shared" ca="1" si="261"/>
        <v/>
      </c>
      <c r="O333" s="70"/>
      <c r="P333" s="70"/>
      <c r="Q333" s="71"/>
      <c r="R333" s="82"/>
      <c r="S333" s="72" t="str">
        <f t="shared" si="262"/>
        <v/>
      </c>
      <c r="T333" s="72" t="str">
        <f t="shared" si="263"/>
        <v/>
      </c>
      <c r="U333" s="72" t="str">
        <f t="shared" si="264"/>
        <v/>
      </c>
      <c r="V333" s="72" t="str">
        <f>IF(ISBLANK(R333), "", (POWER(R333/VLOOKUP(U333,Anthro_Calc!C:P,13,FALSE),VLOOKUP(U333,Anthro_Calc!C:P,12,FALSE))-1) / (VLOOKUP(U333,Anthro_Calc!C:P,14,FALSE)*VLOOKUP(U333,Anthro_Calc!C:P,12,FALSE)))</f>
        <v/>
      </c>
      <c r="W333" s="72" t="str">
        <f>IF(ISBLANK(R333), "", -3 + (R333 -VLOOKUP(U333,Anthro_Calc!C:P,4,FALSE)) / (VLOOKUP(U333,Anthro_Calc!C:P,5,FALSE) - VLOOKUP(U333,Anthro_Calc!C:P,4,FALSE)))</f>
        <v/>
      </c>
      <c r="X333" s="72" t="str">
        <f>IF(ISBLANK(R333), "", 3 + (R333 -VLOOKUP(U333,Anthro_Calc!C:P,10,FALSE)) / (VLOOKUP(U333,Anthro_Calc!C:P,10,FALSE) - VLOOKUP(U333,Anthro_Calc!C:P,9,FALSE)))</f>
        <v/>
      </c>
      <c r="Y333" s="120" t="str">
        <f t="shared" si="265"/>
        <v/>
      </c>
      <c r="Z333" s="117" t="str">
        <f t="shared" si="266"/>
        <v/>
      </c>
      <c r="AA333" s="104" t="str">
        <f t="shared" si="267"/>
        <v/>
      </c>
      <c r="AB333" s="71"/>
      <c r="AC333" s="74"/>
      <c r="AD333" s="78"/>
      <c r="AE333" s="75" t="str">
        <f t="shared" si="268"/>
        <v/>
      </c>
      <c r="AF333" s="72">
        <f t="shared" si="269"/>
        <v>0</v>
      </c>
      <c r="AG333" s="72">
        <f t="shared" si="270"/>
        <v>0</v>
      </c>
      <c r="AH333" s="72" t="str">
        <f t="shared" si="271"/>
        <v>0</v>
      </c>
      <c r="AI333" s="72" t="str">
        <f>IF(ISBLANK(AD333), "", (POWER(AD333/VLOOKUP(AH333,Anthro_Calc!C:P,13,FALSE),VLOOKUP(AH333,Anthro_Calc!C:P,12,FALSE))-1) / (VLOOKUP(AH333,Anthro_Calc!C:P,14,FALSE)*VLOOKUP(AH333,Anthro_Calc!C:P,12,FALSE)))</f>
        <v/>
      </c>
      <c r="AJ333" s="72" t="str">
        <f>IF(ISBLANK(AD333), "", -3 + (AD333 -VLOOKUP(AH333,Anthro_Calc!C:P,4,FALSE)) / (VLOOKUP(AH333,Anthro_Calc!C:P,5,FALSE) - VLOOKUP(AH333,Anthro_Calc!C:P,4,FALSE)))</f>
        <v/>
      </c>
      <c r="AK333" s="72" t="str">
        <f>IF(ISBLANK(AD333), "", 3 + (AD333 -VLOOKUP(AH333,Anthro_Calc!C:P,10,FALSE)) / (VLOOKUP(AH333,Anthro_Calc!C:P,10,FALSE) - VLOOKUP(AH333,Anthro_Calc!C:P,9,FALSE)))</f>
        <v/>
      </c>
      <c r="AL333" s="120" t="str">
        <f t="shared" si="272"/>
        <v/>
      </c>
      <c r="AM333" s="117" t="str">
        <f t="shared" si="273"/>
        <v/>
      </c>
      <c r="AN333" s="104" t="str">
        <f t="shared" si="274"/>
        <v/>
      </c>
      <c r="AO333" s="76" t="str">
        <f t="shared" si="251"/>
        <v/>
      </c>
      <c r="AP333" s="77"/>
      <c r="AQ333" s="77" t="str">
        <f t="shared" si="275"/>
        <v/>
      </c>
      <c r="AR333" s="71"/>
      <c r="AS333" s="74"/>
      <c r="AT333" s="82"/>
      <c r="AU333" s="75" t="str">
        <f t="shared" si="252"/>
        <v/>
      </c>
      <c r="AV333" s="72">
        <f t="shared" si="276"/>
        <v>0</v>
      </c>
      <c r="AW333" s="72">
        <f t="shared" si="277"/>
        <v>0</v>
      </c>
      <c r="AX333" s="72" t="str">
        <f t="shared" si="278"/>
        <v>0</v>
      </c>
      <c r="AY333" s="72" t="str">
        <f>IF(ISBLANK(AT333), "", (POWER(AT333/VLOOKUP(AX333,Anthro_Calc!C:P,13,FALSE),VLOOKUP(AX333,Anthro_Calc!C:P,12,FALSE))-1) / (VLOOKUP(AX333,Anthro_Calc!C:P,14,FALSE)*VLOOKUP(AX333,Anthro_Calc!C:P,12,FALSE)))</f>
        <v/>
      </c>
      <c r="AZ333" s="72" t="str">
        <f>IF(ISBLANK(AT333), "", -3 + (AT333 -VLOOKUP(AX333,Anthro_Calc!C:P,4,FALSE)) / (VLOOKUP(AX333,Anthro_Calc!C:P,5,FALSE) - VLOOKUP(AX333,Anthro_Calc!C:P,4,FALSE)))</f>
        <v/>
      </c>
      <c r="BA333" s="72" t="str">
        <f>IF(ISBLANK(AT333), "", 3 + (AT333 -VLOOKUP(AX333,Anthro_Calc!C:P,10,FALSE)) / (VLOOKUP(AX333,Anthro_Calc!C:P,10,FALSE) - VLOOKUP(AX333,Anthro_Calc!C:P,9,FALSE)))</f>
        <v/>
      </c>
      <c r="BB333" s="120" t="str">
        <f t="shared" si="279"/>
        <v/>
      </c>
      <c r="BC333" s="117" t="str">
        <f t="shared" si="280"/>
        <v/>
      </c>
      <c r="BD333" s="104" t="str">
        <f t="shared" si="253"/>
        <v/>
      </c>
      <c r="BE333" s="76" t="str">
        <f t="shared" si="254"/>
        <v/>
      </c>
      <c r="BF333" s="73" t="str">
        <f t="shared" si="281"/>
        <v/>
      </c>
      <c r="BG333" s="73" t="str">
        <f t="shared" si="255"/>
        <v/>
      </c>
      <c r="BH333" s="77"/>
      <c r="BI333" s="133"/>
      <c r="BJ333" s="71"/>
      <c r="BK333" s="74"/>
      <c r="BL333" s="78"/>
      <c r="BM333" s="75" t="str">
        <f t="shared" si="256"/>
        <v/>
      </c>
      <c r="BN333" s="72">
        <f t="shared" si="282"/>
        <v>0</v>
      </c>
      <c r="BO333" s="72">
        <f t="shared" si="299"/>
        <v>0</v>
      </c>
      <c r="BP333" s="72" t="str">
        <f t="shared" si="283"/>
        <v>0</v>
      </c>
      <c r="BQ333" s="72" t="str">
        <f>IF(ISBLANK(BL333), "", (POWER(BL333/VLOOKUP(BP333,Anthro_Calc!C:P,13,FALSE),VLOOKUP(BP333,Anthro_Calc!C:P,12,FALSE))-1) / (VLOOKUP(BP333,Anthro_Calc!C:P,14,FALSE)*VLOOKUP(BP333,Anthro_Calc!C:P,12,FALSE)))</f>
        <v/>
      </c>
      <c r="BR333" s="72" t="str">
        <f>IF(ISBLANK(BL333), "", -3 + (BL333 -VLOOKUP(BP333,Anthro_Calc!C:P,4,FALSE)) / (VLOOKUP(BP333,Anthro_Calc!C:P,5,FALSE) - VLOOKUP(BP333,Anthro_Calc!C:P,4,FALSE)))</f>
        <v/>
      </c>
      <c r="BS333" s="72" t="str">
        <f>IF(ISBLANK(BL333), "", 3 + (BL333 -VLOOKUP(BP333,Anthro_Calc!C:P,10,FALSE)) / (VLOOKUP(BP333,Anthro_Calc!C:P,10,FALSE) - VLOOKUP(BP333,Anthro_Calc!C:P,9,FALSE)))</f>
        <v/>
      </c>
      <c r="BT333" s="120" t="str">
        <f t="shared" si="284"/>
        <v/>
      </c>
      <c r="BU333" s="117" t="str">
        <f t="shared" si="285"/>
        <v/>
      </c>
      <c r="BV333" s="104" t="str">
        <f t="shared" si="286"/>
        <v/>
      </c>
      <c r="BW333" s="73" t="str">
        <f t="shared" si="257"/>
        <v/>
      </c>
      <c r="BX333" s="77"/>
      <c r="BY333" s="73" t="str">
        <f>IF(ISBLANK(BL333), "", VLOOKUP(Z333&amp;" "&amp;BV333&amp;" "&amp;BW333,Graduation_Criteria!$D$2:$E$34,2,FALSE))</f>
        <v/>
      </c>
      <c r="BZ333" s="73" t="str">
        <f t="shared" si="258"/>
        <v/>
      </c>
      <c r="CA333" s="71"/>
      <c r="CB333" s="74"/>
      <c r="CC333" s="74"/>
      <c r="CD333" s="115" t="str">
        <f t="shared" si="259"/>
        <v/>
      </c>
      <c r="CE333" s="79">
        <f t="shared" si="287"/>
        <v>0</v>
      </c>
      <c r="CF333" s="79">
        <f t="shared" si="288"/>
        <v>0</v>
      </c>
      <c r="CG333" s="79" t="str">
        <f t="shared" si="289"/>
        <v>0</v>
      </c>
      <c r="CH333" s="79" t="str">
        <f>IF(ISBLANK(CC333), "", (POWER(CC333/VLOOKUP(CG333,Anthro_Calc!C:P,13,FALSE),VLOOKUP(CG333,Anthro_Calc!C:P,12,FALSE))-1) / (VLOOKUP(CG333,Anthro_Calc!C:P,14,FALSE)*VLOOKUP(CG333,Anthro_Calc!C:P,12,FALSE)))</f>
        <v/>
      </c>
      <c r="CI333" s="79" t="str">
        <f>IF(ISBLANK(CC333), "", -3 + (CC333 -VLOOKUP(CG333,Anthro_Calc!C:P,4,FALSE)) / (VLOOKUP(CG333,Anthro_Calc!C:P,5,FALSE) - VLOOKUP(CG333,Anthro_Calc!C:P,4,FALSE)))</f>
        <v/>
      </c>
      <c r="CJ333" s="79" t="str">
        <f>IF(ISBLANK(CC333), "", 3 + (CC333 -VLOOKUP(CG333,Anthro_Calc!C:P,10,FALSE)) / (VLOOKUP(CG333,Anthro_Calc!C:P,10,FALSE) - VLOOKUP(CG333,Anthro_Calc!C:P,9,FALSE)))</f>
        <v/>
      </c>
      <c r="CK333" s="129" t="str">
        <f t="shared" si="290"/>
        <v/>
      </c>
      <c r="CL333" s="117" t="str">
        <f t="shared" si="291"/>
        <v/>
      </c>
      <c r="CM333" s="104" t="str">
        <f t="shared" si="292"/>
        <v/>
      </c>
      <c r="CN333" s="77"/>
      <c r="CO333" s="71"/>
      <c r="CP333" s="74"/>
      <c r="CQ333" s="74"/>
      <c r="CR333" s="118" t="str">
        <f t="shared" si="260"/>
        <v/>
      </c>
      <c r="CS333" s="119">
        <f t="shared" si="293"/>
        <v>0</v>
      </c>
      <c r="CT333" s="119">
        <f t="shared" si="294"/>
        <v>0</v>
      </c>
      <c r="CU333" s="119" t="str">
        <f t="shared" si="295"/>
        <v>0</v>
      </c>
      <c r="CV333" s="119" t="str">
        <f>IF(ISBLANK(CQ333), "", (POWER(CQ333/VLOOKUP(CU333,Anthro_Calc!C:P,13,FALSE),VLOOKUP(CU333,Anthro_Calc!C:P,12,FALSE))-1) / (VLOOKUP(CU333,Anthro_Calc!C:P,14,FALSE)*VLOOKUP(CU333,Anthro_Calc!C:P,12,FALSE)))</f>
        <v/>
      </c>
      <c r="CW333" s="119" t="str">
        <f>IF(ISBLANK(CQ333), "", -3 + (CQ333 -VLOOKUP(CU333,Anthro_Calc!C:P,4,FALSE)) / (VLOOKUP(CU333,Anthro_Calc!C:P,5,FALSE) - VLOOKUP(CU333,Anthro_Calc!C:P,4,FALSE)))</f>
        <v/>
      </c>
      <c r="CX333" s="119" t="str">
        <f>IF(ISBLANK(CQ333), "", 3 + (CQ333 -VLOOKUP(CU333,Anthro_Calc!C:P,10,FALSE)) / (VLOOKUP(CU333,Anthro_Calc!C:P,10,FALSE) - VLOOKUP(CU333,Anthro_Calc!C:P,9,FALSE)))</f>
        <v/>
      </c>
      <c r="CY333" s="128" t="str">
        <f t="shared" si="296"/>
        <v/>
      </c>
      <c r="CZ333" s="117" t="str">
        <f t="shared" si="297"/>
        <v/>
      </c>
      <c r="DA333" s="104" t="str">
        <f t="shared" si="298"/>
        <v/>
      </c>
      <c r="DB333" s="135"/>
    </row>
    <row r="334" spans="1:106" s="80" customFormat="1" ht="15" customHeight="1">
      <c r="A334" s="134">
        <f t="shared" si="250"/>
        <v>330</v>
      </c>
      <c r="B334" s="66"/>
      <c r="C334" s="66"/>
      <c r="D334" s="66"/>
      <c r="E334" s="66"/>
      <c r="F334" s="66"/>
      <c r="G334" s="66"/>
      <c r="H334" s="66"/>
      <c r="I334" s="66"/>
      <c r="J334" s="66"/>
      <c r="K334" s="66"/>
      <c r="L334" s="66"/>
      <c r="M334" s="71"/>
      <c r="N334" s="69" t="str">
        <f t="shared" ca="1" si="261"/>
        <v/>
      </c>
      <c r="O334" s="70"/>
      <c r="P334" s="70"/>
      <c r="Q334" s="71"/>
      <c r="R334" s="82"/>
      <c r="S334" s="72" t="str">
        <f t="shared" si="262"/>
        <v/>
      </c>
      <c r="T334" s="72" t="str">
        <f t="shared" si="263"/>
        <v/>
      </c>
      <c r="U334" s="72" t="str">
        <f t="shared" si="264"/>
        <v/>
      </c>
      <c r="V334" s="72" t="str">
        <f>IF(ISBLANK(R334), "", (POWER(R334/VLOOKUP(U334,Anthro_Calc!C:P,13,FALSE),VLOOKUP(U334,Anthro_Calc!C:P,12,FALSE))-1) / (VLOOKUP(U334,Anthro_Calc!C:P,14,FALSE)*VLOOKUP(U334,Anthro_Calc!C:P,12,FALSE)))</f>
        <v/>
      </c>
      <c r="W334" s="72" t="str">
        <f>IF(ISBLANK(R334), "", -3 + (R334 -VLOOKUP(U334,Anthro_Calc!C:P,4,FALSE)) / (VLOOKUP(U334,Anthro_Calc!C:P,5,FALSE) - VLOOKUP(U334,Anthro_Calc!C:P,4,FALSE)))</f>
        <v/>
      </c>
      <c r="X334" s="72" t="str">
        <f>IF(ISBLANK(R334), "", 3 + (R334 -VLOOKUP(U334,Anthro_Calc!C:P,10,FALSE)) / (VLOOKUP(U334,Anthro_Calc!C:P,10,FALSE) - VLOOKUP(U334,Anthro_Calc!C:P,9,FALSE)))</f>
        <v/>
      </c>
      <c r="Y334" s="120" t="str">
        <f t="shared" si="265"/>
        <v/>
      </c>
      <c r="Z334" s="117" t="str">
        <f t="shared" si="266"/>
        <v/>
      </c>
      <c r="AA334" s="104" t="str">
        <f t="shared" si="267"/>
        <v/>
      </c>
      <c r="AB334" s="71"/>
      <c r="AC334" s="74"/>
      <c r="AD334" s="78"/>
      <c r="AE334" s="75" t="str">
        <f t="shared" si="268"/>
        <v/>
      </c>
      <c r="AF334" s="72">
        <f t="shared" si="269"/>
        <v>0</v>
      </c>
      <c r="AG334" s="72">
        <f t="shared" si="270"/>
        <v>0</v>
      </c>
      <c r="AH334" s="72" t="str">
        <f t="shared" si="271"/>
        <v>0</v>
      </c>
      <c r="AI334" s="72" t="str">
        <f>IF(ISBLANK(AD334), "", (POWER(AD334/VLOOKUP(AH334,Anthro_Calc!C:P,13,FALSE),VLOOKUP(AH334,Anthro_Calc!C:P,12,FALSE))-1) / (VLOOKUP(AH334,Anthro_Calc!C:P,14,FALSE)*VLOOKUP(AH334,Anthro_Calc!C:P,12,FALSE)))</f>
        <v/>
      </c>
      <c r="AJ334" s="72" t="str">
        <f>IF(ISBLANK(AD334), "", -3 + (AD334 -VLOOKUP(AH334,Anthro_Calc!C:P,4,FALSE)) / (VLOOKUP(AH334,Anthro_Calc!C:P,5,FALSE) - VLOOKUP(AH334,Anthro_Calc!C:P,4,FALSE)))</f>
        <v/>
      </c>
      <c r="AK334" s="72" t="str">
        <f>IF(ISBLANK(AD334), "", 3 + (AD334 -VLOOKUP(AH334,Anthro_Calc!C:P,10,FALSE)) / (VLOOKUP(AH334,Anthro_Calc!C:P,10,FALSE) - VLOOKUP(AH334,Anthro_Calc!C:P,9,FALSE)))</f>
        <v/>
      </c>
      <c r="AL334" s="120" t="str">
        <f t="shared" si="272"/>
        <v/>
      </c>
      <c r="AM334" s="117" t="str">
        <f t="shared" si="273"/>
        <v/>
      </c>
      <c r="AN334" s="104" t="str">
        <f t="shared" si="274"/>
        <v/>
      </c>
      <c r="AO334" s="76" t="str">
        <f t="shared" si="251"/>
        <v/>
      </c>
      <c r="AP334" s="77"/>
      <c r="AQ334" s="77" t="str">
        <f t="shared" si="275"/>
        <v/>
      </c>
      <c r="AR334" s="71"/>
      <c r="AS334" s="74"/>
      <c r="AT334" s="82"/>
      <c r="AU334" s="75" t="str">
        <f t="shared" si="252"/>
        <v/>
      </c>
      <c r="AV334" s="72">
        <f t="shared" si="276"/>
        <v>0</v>
      </c>
      <c r="AW334" s="72">
        <f t="shared" si="277"/>
        <v>0</v>
      </c>
      <c r="AX334" s="72" t="str">
        <f t="shared" si="278"/>
        <v>0</v>
      </c>
      <c r="AY334" s="72" t="str">
        <f>IF(ISBLANK(AT334), "", (POWER(AT334/VLOOKUP(AX334,Anthro_Calc!C:P,13,FALSE),VLOOKUP(AX334,Anthro_Calc!C:P,12,FALSE))-1) / (VLOOKUP(AX334,Anthro_Calc!C:P,14,FALSE)*VLOOKUP(AX334,Anthro_Calc!C:P,12,FALSE)))</f>
        <v/>
      </c>
      <c r="AZ334" s="72" t="str">
        <f>IF(ISBLANK(AT334), "", -3 + (AT334 -VLOOKUP(AX334,Anthro_Calc!C:P,4,FALSE)) / (VLOOKUP(AX334,Anthro_Calc!C:P,5,FALSE) - VLOOKUP(AX334,Anthro_Calc!C:P,4,FALSE)))</f>
        <v/>
      </c>
      <c r="BA334" s="72" t="str">
        <f>IF(ISBLANK(AT334), "", 3 + (AT334 -VLOOKUP(AX334,Anthro_Calc!C:P,10,FALSE)) / (VLOOKUP(AX334,Anthro_Calc!C:P,10,FALSE) - VLOOKUP(AX334,Anthro_Calc!C:P,9,FALSE)))</f>
        <v/>
      </c>
      <c r="BB334" s="120" t="str">
        <f t="shared" si="279"/>
        <v/>
      </c>
      <c r="BC334" s="117" t="str">
        <f t="shared" si="280"/>
        <v/>
      </c>
      <c r="BD334" s="104" t="str">
        <f t="shared" si="253"/>
        <v/>
      </c>
      <c r="BE334" s="76" t="str">
        <f t="shared" si="254"/>
        <v/>
      </c>
      <c r="BF334" s="73" t="str">
        <f t="shared" si="281"/>
        <v/>
      </c>
      <c r="BG334" s="73" t="str">
        <f t="shared" si="255"/>
        <v/>
      </c>
      <c r="BH334" s="77"/>
      <c r="BI334" s="133"/>
      <c r="BJ334" s="71"/>
      <c r="BK334" s="74"/>
      <c r="BL334" s="78"/>
      <c r="BM334" s="75" t="str">
        <f t="shared" si="256"/>
        <v/>
      </c>
      <c r="BN334" s="72">
        <f t="shared" si="282"/>
        <v>0</v>
      </c>
      <c r="BO334" s="72">
        <f t="shared" si="299"/>
        <v>0</v>
      </c>
      <c r="BP334" s="72" t="str">
        <f t="shared" si="283"/>
        <v>0</v>
      </c>
      <c r="BQ334" s="72" t="str">
        <f>IF(ISBLANK(BL334), "", (POWER(BL334/VLOOKUP(BP334,Anthro_Calc!C:P,13,FALSE),VLOOKUP(BP334,Anthro_Calc!C:P,12,FALSE))-1) / (VLOOKUP(BP334,Anthro_Calc!C:P,14,FALSE)*VLOOKUP(BP334,Anthro_Calc!C:P,12,FALSE)))</f>
        <v/>
      </c>
      <c r="BR334" s="72" t="str">
        <f>IF(ISBLANK(BL334), "", -3 + (BL334 -VLOOKUP(BP334,Anthro_Calc!C:P,4,FALSE)) / (VLOOKUP(BP334,Anthro_Calc!C:P,5,FALSE) - VLOOKUP(BP334,Anthro_Calc!C:P,4,FALSE)))</f>
        <v/>
      </c>
      <c r="BS334" s="72" t="str">
        <f>IF(ISBLANK(BL334), "", 3 + (BL334 -VLOOKUP(BP334,Anthro_Calc!C:P,10,FALSE)) / (VLOOKUP(BP334,Anthro_Calc!C:P,10,FALSE) - VLOOKUP(BP334,Anthro_Calc!C:P,9,FALSE)))</f>
        <v/>
      </c>
      <c r="BT334" s="120" t="str">
        <f t="shared" si="284"/>
        <v/>
      </c>
      <c r="BU334" s="117" t="str">
        <f t="shared" si="285"/>
        <v/>
      </c>
      <c r="BV334" s="104" t="str">
        <f t="shared" si="286"/>
        <v/>
      </c>
      <c r="BW334" s="73" t="str">
        <f t="shared" si="257"/>
        <v/>
      </c>
      <c r="BX334" s="77"/>
      <c r="BY334" s="73" t="str">
        <f>IF(ISBLANK(BL334), "", VLOOKUP(Z334&amp;" "&amp;BV334&amp;" "&amp;BW334,Graduation_Criteria!$D$2:$E$34,2,FALSE))</f>
        <v/>
      </c>
      <c r="BZ334" s="73" t="str">
        <f t="shared" si="258"/>
        <v/>
      </c>
      <c r="CA334" s="71"/>
      <c r="CB334" s="74"/>
      <c r="CC334" s="74"/>
      <c r="CD334" s="115" t="str">
        <f t="shared" si="259"/>
        <v/>
      </c>
      <c r="CE334" s="79">
        <f t="shared" si="287"/>
        <v>0</v>
      </c>
      <c r="CF334" s="79">
        <f t="shared" si="288"/>
        <v>0</v>
      </c>
      <c r="CG334" s="79" t="str">
        <f t="shared" si="289"/>
        <v>0</v>
      </c>
      <c r="CH334" s="79" t="str">
        <f>IF(ISBLANK(CC334), "", (POWER(CC334/VLOOKUP(CG334,Anthro_Calc!C:P,13,FALSE),VLOOKUP(CG334,Anthro_Calc!C:P,12,FALSE))-1) / (VLOOKUP(CG334,Anthro_Calc!C:P,14,FALSE)*VLOOKUP(CG334,Anthro_Calc!C:P,12,FALSE)))</f>
        <v/>
      </c>
      <c r="CI334" s="79" t="str">
        <f>IF(ISBLANK(CC334), "", -3 + (CC334 -VLOOKUP(CG334,Anthro_Calc!C:P,4,FALSE)) / (VLOOKUP(CG334,Anthro_Calc!C:P,5,FALSE) - VLOOKUP(CG334,Anthro_Calc!C:P,4,FALSE)))</f>
        <v/>
      </c>
      <c r="CJ334" s="79" t="str">
        <f>IF(ISBLANK(CC334), "", 3 + (CC334 -VLOOKUP(CG334,Anthro_Calc!C:P,10,FALSE)) / (VLOOKUP(CG334,Anthro_Calc!C:P,10,FALSE) - VLOOKUP(CG334,Anthro_Calc!C:P,9,FALSE)))</f>
        <v/>
      </c>
      <c r="CK334" s="129" t="str">
        <f t="shared" si="290"/>
        <v/>
      </c>
      <c r="CL334" s="117" t="str">
        <f t="shared" si="291"/>
        <v/>
      </c>
      <c r="CM334" s="104" t="str">
        <f t="shared" si="292"/>
        <v/>
      </c>
      <c r="CN334" s="77"/>
      <c r="CO334" s="71"/>
      <c r="CP334" s="74"/>
      <c r="CQ334" s="74"/>
      <c r="CR334" s="118" t="str">
        <f t="shared" si="260"/>
        <v/>
      </c>
      <c r="CS334" s="119">
        <f t="shared" si="293"/>
        <v>0</v>
      </c>
      <c r="CT334" s="119">
        <f t="shared" si="294"/>
        <v>0</v>
      </c>
      <c r="CU334" s="119" t="str">
        <f t="shared" si="295"/>
        <v>0</v>
      </c>
      <c r="CV334" s="119" t="str">
        <f>IF(ISBLANK(CQ334), "", (POWER(CQ334/VLOOKUP(CU334,Anthro_Calc!C:P,13,FALSE),VLOOKUP(CU334,Anthro_Calc!C:P,12,FALSE))-1) / (VLOOKUP(CU334,Anthro_Calc!C:P,14,FALSE)*VLOOKUP(CU334,Anthro_Calc!C:P,12,FALSE)))</f>
        <v/>
      </c>
      <c r="CW334" s="119" t="str">
        <f>IF(ISBLANK(CQ334), "", -3 + (CQ334 -VLOOKUP(CU334,Anthro_Calc!C:P,4,FALSE)) / (VLOOKUP(CU334,Anthro_Calc!C:P,5,FALSE) - VLOOKUP(CU334,Anthro_Calc!C:P,4,FALSE)))</f>
        <v/>
      </c>
      <c r="CX334" s="119" t="str">
        <f>IF(ISBLANK(CQ334), "", 3 + (CQ334 -VLOOKUP(CU334,Anthro_Calc!C:P,10,FALSE)) / (VLOOKUP(CU334,Anthro_Calc!C:P,10,FALSE) - VLOOKUP(CU334,Anthro_Calc!C:P,9,FALSE)))</f>
        <v/>
      </c>
      <c r="CY334" s="128" t="str">
        <f t="shared" si="296"/>
        <v/>
      </c>
      <c r="CZ334" s="117" t="str">
        <f t="shared" si="297"/>
        <v/>
      </c>
      <c r="DA334" s="104" t="str">
        <f t="shared" si="298"/>
        <v/>
      </c>
      <c r="DB334" s="135"/>
    </row>
    <row r="335" spans="1:106" s="80" customFormat="1" ht="15" customHeight="1">
      <c r="A335" s="134">
        <f t="shared" si="250"/>
        <v>331</v>
      </c>
      <c r="B335" s="66"/>
      <c r="C335" s="66"/>
      <c r="D335" s="66"/>
      <c r="E335" s="66"/>
      <c r="F335" s="66"/>
      <c r="G335" s="66"/>
      <c r="H335" s="66"/>
      <c r="I335" s="66"/>
      <c r="J335" s="66"/>
      <c r="K335" s="66"/>
      <c r="L335" s="66"/>
      <c r="M335" s="71"/>
      <c r="N335" s="69" t="str">
        <f t="shared" ca="1" si="261"/>
        <v/>
      </c>
      <c r="O335" s="70"/>
      <c r="P335" s="70"/>
      <c r="Q335" s="71"/>
      <c r="R335" s="82"/>
      <c r="S335" s="72" t="str">
        <f t="shared" si="262"/>
        <v/>
      </c>
      <c r="T335" s="72" t="str">
        <f t="shared" si="263"/>
        <v/>
      </c>
      <c r="U335" s="72" t="str">
        <f t="shared" si="264"/>
        <v/>
      </c>
      <c r="V335" s="72" t="str">
        <f>IF(ISBLANK(R335), "", (POWER(R335/VLOOKUP(U335,Anthro_Calc!C:P,13,FALSE),VLOOKUP(U335,Anthro_Calc!C:P,12,FALSE))-1) / (VLOOKUP(U335,Anthro_Calc!C:P,14,FALSE)*VLOOKUP(U335,Anthro_Calc!C:P,12,FALSE)))</f>
        <v/>
      </c>
      <c r="W335" s="72" t="str">
        <f>IF(ISBLANK(R335), "", -3 + (R335 -VLOOKUP(U335,Anthro_Calc!C:P,4,FALSE)) / (VLOOKUP(U335,Anthro_Calc!C:P,5,FALSE) - VLOOKUP(U335,Anthro_Calc!C:P,4,FALSE)))</f>
        <v/>
      </c>
      <c r="X335" s="72" t="str">
        <f>IF(ISBLANK(R335), "", 3 + (R335 -VLOOKUP(U335,Anthro_Calc!C:P,10,FALSE)) / (VLOOKUP(U335,Anthro_Calc!C:P,10,FALSE) - VLOOKUP(U335,Anthro_Calc!C:P,9,FALSE)))</f>
        <v/>
      </c>
      <c r="Y335" s="120" t="str">
        <f t="shared" si="265"/>
        <v/>
      </c>
      <c r="Z335" s="117" t="str">
        <f t="shared" si="266"/>
        <v/>
      </c>
      <c r="AA335" s="104" t="str">
        <f t="shared" si="267"/>
        <v/>
      </c>
      <c r="AB335" s="71"/>
      <c r="AC335" s="74"/>
      <c r="AD335" s="78"/>
      <c r="AE335" s="75" t="str">
        <f t="shared" si="268"/>
        <v/>
      </c>
      <c r="AF335" s="72">
        <f t="shared" si="269"/>
        <v>0</v>
      </c>
      <c r="AG335" s="72">
        <f t="shared" si="270"/>
        <v>0</v>
      </c>
      <c r="AH335" s="72" t="str">
        <f t="shared" si="271"/>
        <v>0</v>
      </c>
      <c r="AI335" s="72" t="str">
        <f>IF(ISBLANK(AD335), "", (POWER(AD335/VLOOKUP(AH335,Anthro_Calc!C:P,13,FALSE),VLOOKUP(AH335,Anthro_Calc!C:P,12,FALSE))-1) / (VLOOKUP(AH335,Anthro_Calc!C:P,14,FALSE)*VLOOKUP(AH335,Anthro_Calc!C:P,12,FALSE)))</f>
        <v/>
      </c>
      <c r="AJ335" s="72" t="str">
        <f>IF(ISBLANK(AD335), "", -3 + (AD335 -VLOOKUP(AH335,Anthro_Calc!C:P,4,FALSE)) / (VLOOKUP(AH335,Anthro_Calc!C:P,5,FALSE) - VLOOKUP(AH335,Anthro_Calc!C:P,4,FALSE)))</f>
        <v/>
      </c>
      <c r="AK335" s="72" t="str">
        <f>IF(ISBLANK(AD335), "", 3 + (AD335 -VLOOKUP(AH335,Anthro_Calc!C:P,10,FALSE)) / (VLOOKUP(AH335,Anthro_Calc!C:P,10,FALSE) - VLOOKUP(AH335,Anthro_Calc!C:P,9,FALSE)))</f>
        <v/>
      </c>
      <c r="AL335" s="120" t="str">
        <f t="shared" si="272"/>
        <v/>
      </c>
      <c r="AM335" s="117" t="str">
        <f t="shared" si="273"/>
        <v/>
      </c>
      <c r="AN335" s="104" t="str">
        <f t="shared" si="274"/>
        <v/>
      </c>
      <c r="AO335" s="76" t="str">
        <f t="shared" si="251"/>
        <v/>
      </c>
      <c r="AP335" s="77"/>
      <c r="AQ335" s="77" t="str">
        <f t="shared" si="275"/>
        <v/>
      </c>
      <c r="AR335" s="71"/>
      <c r="AS335" s="74"/>
      <c r="AT335" s="82"/>
      <c r="AU335" s="75" t="str">
        <f t="shared" si="252"/>
        <v/>
      </c>
      <c r="AV335" s="72">
        <f t="shared" si="276"/>
        <v>0</v>
      </c>
      <c r="AW335" s="72">
        <f t="shared" si="277"/>
        <v>0</v>
      </c>
      <c r="AX335" s="72" t="str">
        <f t="shared" si="278"/>
        <v>0</v>
      </c>
      <c r="AY335" s="72" t="str">
        <f>IF(ISBLANK(AT335), "", (POWER(AT335/VLOOKUP(AX335,Anthro_Calc!C:P,13,FALSE),VLOOKUP(AX335,Anthro_Calc!C:P,12,FALSE))-1) / (VLOOKUP(AX335,Anthro_Calc!C:P,14,FALSE)*VLOOKUP(AX335,Anthro_Calc!C:P,12,FALSE)))</f>
        <v/>
      </c>
      <c r="AZ335" s="72" t="str">
        <f>IF(ISBLANK(AT335), "", -3 + (AT335 -VLOOKUP(AX335,Anthro_Calc!C:P,4,FALSE)) / (VLOOKUP(AX335,Anthro_Calc!C:P,5,FALSE) - VLOOKUP(AX335,Anthro_Calc!C:P,4,FALSE)))</f>
        <v/>
      </c>
      <c r="BA335" s="72" t="str">
        <f>IF(ISBLANK(AT335), "", 3 + (AT335 -VLOOKUP(AX335,Anthro_Calc!C:P,10,FALSE)) / (VLOOKUP(AX335,Anthro_Calc!C:P,10,FALSE) - VLOOKUP(AX335,Anthro_Calc!C:P,9,FALSE)))</f>
        <v/>
      </c>
      <c r="BB335" s="120" t="str">
        <f t="shared" si="279"/>
        <v/>
      </c>
      <c r="BC335" s="117" t="str">
        <f t="shared" si="280"/>
        <v/>
      </c>
      <c r="BD335" s="104" t="str">
        <f t="shared" si="253"/>
        <v/>
      </c>
      <c r="BE335" s="76" t="str">
        <f t="shared" si="254"/>
        <v/>
      </c>
      <c r="BF335" s="73" t="str">
        <f t="shared" si="281"/>
        <v/>
      </c>
      <c r="BG335" s="73" t="str">
        <f t="shared" si="255"/>
        <v/>
      </c>
      <c r="BH335" s="77"/>
      <c r="BI335" s="133"/>
      <c r="BJ335" s="71"/>
      <c r="BK335" s="74"/>
      <c r="BL335" s="78"/>
      <c r="BM335" s="75" t="str">
        <f t="shared" si="256"/>
        <v/>
      </c>
      <c r="BN335" s="72">
        <f t="shared" si="282"/>
        <v>0</v>
      </c>
      <c r="BO335" s="72">
        <f t="shared" si="299"/>
        <v>0</v>
      </c>
      <c r="BP335" s="72" t="str">
        <f t="shared" si="283"/>
        <v>0</v>
      </c>
      <c r="BQ335" s="72" t="str">
        <f>IF(ISBLANK(BL335), "", (POWER(BL335/VLOOKUP(BP335,Anthro_Calc!C:P,13,FALSE),VLOOKUP(BP335,Anthro_Calc!C:P,12,FALSE))-1) / (VLOOKUP(BP335,Anthro_Calc!C:P,14,FALSE)*VLOOKUP(BP335,Anthro_Calc!C:P,12,FALSE)))</f>
        <v/>
      </c>
      <c r="BR335" s="72" t="str">
        <f>IF(ISBLANK(BL335), "", -3 + (BL335 -VLOOKUP(BP335,Anthro_Calc!C:P,4,FALSE)) / (VLOOKUP(BP335,Anthro_Calc!C:P,5,FALSE) - VLOOKUP(BP335,Anthro_Calc!C:P,4,FALSE)))</f>
        <v/>
      </c>
      <c r="BS335" s="72" t="str">
        <f>IF(ISBLANK(BL335), "", 3 + (BL335 -VLOOKUP(BP335,Anthro_Calc!C:P,10,FALSE)) / (VLOOKUP(BP335,Anthro_Calc!C:P,10,FALSE) - VLOOKUP(BP335,Anthro_Calc!C:P,9,FALSE)))</f>
        <v/>
      </c>
      <c r="BT335" s="120" t="str">
        <f t="shared" si="284"/>
        <v/>
      </c>
      <c r="BU335" s="117" t="str">
        <f t="shared" si="285"/>
        <v/>
      </c>
      <c r="BV335" s="104" t="str">
        <f t="shared" si="286"/>
        <v/>
      </c>
      <c r="BW335" s="73" t="str">
        <f t="shared" si="257"/>
        <v/>
      </c>
      <c r="BX335" s="77"/>
      <c r="BY335" s="73" t="str">
        <f>IF(ISBLANK(BL335), "", VLOOKUP(Z335&amp;" "&amp;BV335&amp;" "&amp;BW335,Graduation_Criteria!$D$2:$E$34,2,FALSE))</f>
        <v/>
      </c>
      <c r="BZ335" s="73" t="str">
        <f t="shared" si="258"/>
        <v/>
      </c>
      <c r="CA335" s="71"/>
      <c r="CB335" s="74"/>
      <c r="CC335" s="74"/>
      <c r="CD335" s="115" t="str">
        <f t="shared" si="259"/>
        <v/>
      </c>
      <c r="CE335" s="79">
        <f t="shared" si="287"/>
        <v>0</v>
      </c>
      <c r="CF335" s="79">
        <f t="shared" si="288"/>
        <v>0</v>
      </c>
      <c r="CG335" s="79" t="str">
        <f t="shared" si="289"/>
        <v>0</v>
      </c>
      <c r="CH335" s="79" t="str">
        <f>IF(ISBLANK(CC335), "", (POWER(CC335/VLOOKUP(CG335,Anthro_Calc!C:P,13,FALSE),VLOOKUP(CG335,Anthro_Calc!C:P,12,FALSE))-1) / (VLOOKUP(CG335,Anthro_Calc!C:P,14,FALSE)*VLOOKUP(CG335,Anthro_Calc!C:P,12,FALSE)))</f>
        <v/>
      </c>
      <c r="CI335" s="79" t="str">
        <f>IF(ISBLANK(CC335), "", -3 + (CC335 -VLOOKUP(CG335,Anthro_Calc!C:P,4,FALSE)) / (VLOOKUP(CG335,Anthro_Calc!C:P,5,FALSE) - VLOOKUP(CG335,Anthro_Calc!C:P,4,FALSE)))</f>
        <v/>
      </c>
      <c r="CJ335" s="79" t="str">
        <f>IF(ISBLANK(CC335), "", 3 + (CC335 -VLOOKUP(CG335,Anthro_Calc!C:P,10,FALSE)) / (VLOOKUP(CG335,Anthro_Calc!C:P,10,FALSE) - VLOOKUP(CG335,Anthro_Calc!C:P,9,FALSE)))</f>
        <v/>
      </c>
      <c r="CK335" s="129" t="str">
        <f t="shared" si="290"/>
        <v/>
      </c>
      <c r="CL335" s="117" t="str">
        <f t="shared" si="291"/>
        <v/>
      </c>
      <c r="CM335" s="104" t="str">
        <f t="shared" si="292"/>
        <v/>
      </c>
      <c r="CN335" s="77"/>
      <c r="CO335" s="71"/>
      <c r="CP335" s="74"/>
      <c r="CQ335" s="74"/>
      <c r="CR335" s="118" t="str">
        <f t="shared" si="260"/>
        <v/>
      </c>
      <c r="CS335" s="119">
        <f t="shared" si="293"/>
        <v>0</v>
      </c>
      <c r="CT335" s="119">
        <f t="shared" si="294"/>
        <v>0</v>
      </c>
      <c r="CU335" s="119" t="str">
        <f t="shared" si="295"/>
        <v>0</v>
      </c>
      <c r="CV335" s="119" t="str">
        <f>IF(ISBLANK(CQ335), "", (POWER(CQ335/VLOOKUP(CU335,Anthro_Calc!C:P,13,FALSE),VLOOKUP(CU335,Anthro_Calc!C:P,12,FALSE))-1) / (VLOOKUP(CU335,Anthro_Calc!C:P,14,FALSE)*VLOOKUP(CU335,Anthro_Calc!C:P,12,FALSE)))</f>
        <v/>
      </c>
      <c r="CW335" s="119" t="str">
        <f>IF(ISBLANK(CQ335), "", -3 + (CQ335 -VLOOKUP(CU335,Anthro_Calc!C:P,4,FALSE)) / (VLOOKUP(CU335,Anthro_Calc!C:P,5,FALSE) - VLOOKUP(CU335,Anthro_Calc!C:P,4,FALSE)))</f>
        <v/>
      </c>
      <c r="CX335" s="119" t="str">
        <f>IF(ISBLANK(CQ335), "", 3 + (CQ335 -VLOOKUP(CU335,Anthro_Calc!C:P,10,FALSE)) / (VLOOKUP(CU335,Anthro_Calc!C:P,10,FALSE) - VLOOKUP(CU335,Anthro_Calc!C:P,9,FALSE)))</f>
        <v/>
      </c>
      <c r="CY335" s="128" t="str">
        <f t="shared" si="296"/>
        <v/>
      </c>
      <c r="CZ335" s="117" t="str">
        <f t="shared" si="297"/>
        <v/>
      </c>
      <c r="DA335" s="104" t="str">
        <f t="shared" si="298"/>
        <v/>
      </c>
      <c r="DB335" s="135"/>
    </row>
    <row r="336" spans="1:106" s="80" customFormat="1" ht="15" customHeight="1">
      <c r="A336" s="134">
        <f t="shared" si="250"/>
        <v>332</v>
      </c>
      <c r="B336" s="66"/>
      <c r="C336" s="66"/>
      <c r="D336" s="66"/>
      <c r="E336" s="66"/>
      <c r="F336" s="66"/>
      <c r="G336" s="66"/>
      <c r="H336" s="66"/>
      <c r="I336" s="66"/>
      <c r="J336" s="66"/>
      <c r="K336" s="66"/>
      <c r="L336" s="66"/>
      <c r="M336" s="71"/>
      <c r="N336" s="69" t="str">
        <f t="shared" ca="1" si="261"/>
        <v/>
      </c>
      <c r="O336" s="70"/>
      <c r="P336" s="70"/>
      <c r="Q336" s="71"/>
      <c r="R336" s="82"/>
      <c r="S336" s="72" t="str">
        <f t="shared" si="262"/>
        <v/>
      </c>
      <c r="T336" s="72" t="str">
        <f t="shared" si="263"/>
        <v/>
      </c>
      <c r="U336" s="72" t="str">
        <f t="shared" si="264"/>
        <v/>
      </c>
      <c r="V336" s="72" t="str">
        <f>IF(ISBLANK(R336), "", (POWER(R336/VLOOKUP(U336,Anthro_Calc!C:P,13,FALSE),VLOOKUP(U336,Anthro_Calc!C:P,12,FALSE))-1) / (VLOOKUP(U336,Anthro_Calc!C:P,14,FALSE)*VLOOKUP(U336,Anthro_Calc!C:P,12,FALSE)))</f>
        <v/>
      </c>
      <c r="W336" s="72" t="str">
        <f>IF(ISBLANK(R336), "", -3 + (R336 -VLOOKUP(U336,Anthro_Calc!C:P,4,FALSE)) / (VLOOKUP(U336,Anthro_Calc!C:P,5,FALSE) - VLOOKUP(U336,Anthro_Calc!C:P,4,FALSE)))</f>
        <v/>
      </c>
      <c r="X336" s="72" t="str">
        <f>IF(ISBLANK(R336), "", 3 + (R336 -VLOOKUP(U336,Anthro_Calc!C:P,10,FALSE)) / (VLOOKUP(U336,Anthro_Calc!C:P,10,FALSE) - VLOOKUP(U336,Anthro_Calc!C:P,9,FALSE)))</f>
        <v/>
      </c>
      <c r="Y336" s="120" t="str">
        <f t="shared" si="265"/>
        <v/>
      </c>
      <c r="Z336" s="117" t="str">
        <f t="shared" si="266"/>
        <v/>
      </c>
      <c r="AA336" s="104" t="str">
        <f t="shared" si="267"/>
        <v/>
      </c>
      <c r="AB336" s="71"/>
      <c r="AC336" s="74"/>
      <c r="AD336" s="78"/>
      <c r="AE336" s="75" t="str">
        <f t="shared" si="268"/>
        <v/>
      </c>
      <c r="AF336" s="72">
        <f t="shared" si="269"/>
        <v>0</v>
      </c>
      <c r="AG336" s="72">
        <f t="shared" si="270"/>
        <v>0</v>
      </c>
      <c r="AH336" s="72" t="str">
        <f t="shared" si="271"/>
        <v>0</v>
      </c>
      <c r="AI336" s="72" t="str">
        <f>IF(ISBLANK(AD336), "", (POWER(AD336/VLOOKUP(AH336,Anthro_Calc!C:P,13,FALSE),VLOOKUP(AH336,Anthro_Calc!C:P,12,FALSE))-1) / (VLOOKUP(AH336,Anthro_Calc!C:P,14,FALSE)*VLOOKUP(AH336,Anthro_Calc!C:P,12,FALSE)))</f>
        <v/>
      </c>
      <c r="AJ336" s="72" t="str">
        <f>IF(ISBLANK(AD336), "", -3 + (AD336 -VLOOKUP(AH336,Anthro_Calc!C:P,4,FALSE)) / (VLOOKUP(AH336,Anthro_Calc!C:P,5,FALSE) - VLOOKUP(AH336,Anthro_Calc!C:P,4,FALSE)))</f>
        <v/>
      </c>
      <c r="AK336" s="72" t="str">
        <f>IF(ISBLANK(AD336), "", 3 + (AD336 -VLOOKUP(AH336,Anthro_Calc!C:P,10,FALSE)) / (VLOOKUP(AH336,Anthro_Calc!C:P,10,FALSE) - VLOOKUP(AH336,Anthro_Calc!C:P,9,FALSE)))</f>
        <v/>
      </c>
      <c r="AL336" s="120" t="str">
        <f t="shared" si="272"/>
        <v/>
      </c>
      <c r="AM336" s="117" t="str">
        <f t="shared" si="273"/>
        <v/>
      </c>
      <c r="AN336" s="104" t="str">
        <f t="shared" si="274"/>
        <v/>
      </c>
      <c r="AO336" s="76" t="str">
        <f t="shared" si="251"/>
        <v/>
      </c>
      <c r="AP336" s="77"/>
      <c r="AQ336" s="77" t="str">
        <f t="shared" si="275"/>
        <v/>
      </c>
      <c r="AR336" s="71"/>
      <c r="AS336" s="74"/>
      <c r="AT336" s="82"/>
      <c r="AU336" s="75" t="str">
        <f t="shared" si="252"/>
        <v/>
      </c>
      <c r="AV336" s="72">
        <f t="shared" si="276"/>
        <v>0</v>
      </c>
      <c r="AW336" s="72">
        <f t="shared" si="277"/>
        <v>0</v>
      </c>
      <c r="AX336" s="72" t="str">
        <f t="shared" si="278"/>
        <v>0</v>
      </c>
      <c r="AY336" s="72" t="str">
        <f>IF(ISBLANK(AT336), "", (POWER(AT336/VLOOKUP(AX336,Anthro_Calc!C:P,13,FALSE),VLOOKUP(AX336,Anthro_Calc!C:P,12,FALSE))-1) / (VLOOKUP(AX336,Anthro_Calc!C:P,14,FALSE)*VLOOKUP(AX336,Anthro_Calc!C:P,12,FALSE)))</f>
        <v/>
      </c>
      <c r="AZ336" s="72" t="str">
        <f>IF(ISBLANK(AT336), "", -3 + (AT336 -VLOOKUP(AX336,Anthro_Calc!C:P,4,FALSE)) / (VLOOKUP(AX336,Anthro_Calc!C:P,5,FALSE) - VLOOKUP(AX336,Anthro_Calc!C:P,4,FALSE)))</f>
        <v/>
      </c>
      <c r="BA336" s="72" t="str">
        <f>IF(ISBLANK(AT336), "", 3 + (AT336 -VLOOKUP(AX336,Anthro_Calc!C:P,10,FALSE)) / (VLOOKUP(AX336,Anthro_Calc!C:P,10,FALSE) - VLOOKUP(AX336,Anthro_Calc!C:P,9,FALSE)))</f>
        <v/>
      </c>
      <c r="BB336" s="120" t="str">
        <f t="shared" si="279"/>
        <v/>
      </c>
      <c r="BC336" s="117" t="str">
        <f t="shared" si="280"/>
        <v/>
      </c>
      <c r="BD336" s="104" t="str">
        <f t="shared" si="253"/>
        <v/>
      </c>
      <c r="BE336" s="76" t="str">
        <f t="shared" si="254"/>
        <v/>
      </c>
      <c r="BF336" s="73" t="str">
        <f t="shared" si="281"/>
        <v/>
      </c>
      <c r="BG336" s="73" t="str">
        <f t="shared" si="255"/>
        <v/>
      </c>
      <c r="BH336" s="77"/>
      <c r="BI336" s="133"/>
      <c r="BJ336" s="71"/>
      <c r="BK336" s="74"/>
      <c r="BL336" s="78"/>
      <c r="BM336" s="75" t="str">
        <f t="shared" si="256"/>
        <v/>
      </c>
      <c r="BN336" s="72">
        <f t="shared" si="282"/>
        <v>0</v>
      </c>
      <c r="BO336" s="72">
        <f t="shared" si="299"/>
        <v>0</v>
      </c>
      <c r="BP336" s="72" t="str">
        <f t="shared" si="283"/>
        <v>0</v>
      </c>
      <c r="BQ336" s="72" t="str">
        <f>IF(ISBLANK(BL336), "", (POWER(BL336/VLOOKUP(BP336,Anthro_Calc!C:P,13,FALSE),VLOOKUP(BP336,Anthro_Calc!C:P,12,FALSE))-1) / (VLOOKUP(BP336,Anthro_Calc!C:P,14,FALSE)*VLOOKUP(BP336,Anthro_Calc!C:P,12,FALSE)))</f>
        <v/>
      </c>
      <c r="BR336" s="72" t="str">
        <f>IF(ISBLANK(BL336), "", -3 + (BL336 -VLOOKUP(BP336,Anthro_Calc!C:P,4,FALSE)) / (VLOOKUP(BP336,Anthro_Calc!C:P,5,FALSE) - VLOOKUP(BP336,Anthro_Calc!C:P,4,FALSE)))</f>
        <v/>
      </c>
      <c r="BS336" s="72" t="str">
        <f>IF(ISBLANK(BL336), "", 3 + (BL336 -VLOOKUP(BP336,Anthro_Calc!C:P,10,FALSE)) / (VLOOKUP(BP336,Anthro_Calc!C:P,10,FALSE) - VLOOKUP(BP336,Anthro_Calc!C:P,9,FALSE)))</f>
        <v/>
      </c>
      <c r="BT336" s="120" t="str">
        <f t="shared" si="284"/>
        <v/>
      </c>
      <c r="BU336" s="117" t="str">
        <f t="shared" si="285"/>
        <v/>
      </c>
      <c r="BV336" s="104" t="str">
        <f t="shared" si="286"/>
        <v/>
      </c>
      <c r="BW336" s="73" t="str">
        <f t="shared" si="257"/>
        <v/>
      </c>
      <c r="BX336" s="77"/>
      <c r="BY336" s="73" t="str">
        <f>IF(ISBLANK(BL336), "", VLOOKUP(Z336&amp;" "&amp;BV336&amp;" "&amp;BW336,Graduation_Criteria!$D$2:$E$34,2,FALSE))</f>
        <v/>
      </c>
      <c r="BZ336" s="73" t="str">
        <f t="shared" si="258"/>
        <v/>
      </c>
      <c r="CA336" s="71"/>
      <c r="CB336" s="74"/>
      <c r="CC336" s="74"/>
      <c r="CD336" s="115" t="str">
        <f t="shared" si="259"/>
        <v/>
      </c>
      <c r="CE336" s="79">
        <f t="shared" si="287"/>
        <v>0</v>
      </c>
      <c r="CF336" s="79">
        <f t="shared" si="288"/>
        <v>0</v>
      </c>
      <c r="CG336" s="79" t="str">
        <f t="shared" si="289"/>
        <v>0</v>
      </c>
      <c r="CH336" s="79" t="str">
        <f>IF(ISBLANK(CC336), "", (POWER(CC336/VLOOKUP(CG336,Anthro_Calc!C:P,13,FALSE),VLOOKUP(CG336,Anthro_Calc!C:P,12,FALSE))-1) / (VLOOKUP(CG336,Anthro_Calc!C:P,14,FALSE)*VLOOKUP(CG336,Anthro_Calc!C:P,12,FALSE)))</f>
        <v/>
      </c>
      <c r="CI336" s="79" t="str">
        <f>IF(ISBLANK(CC336), "", -3 + (CC336 -VLOOKUP(CG336,Anthro_Calc!C:P,4,FALSE)) / (VLOOKUP(CG336,Anthro_Calc!C:P,5,FALSE) - VLOOKUP(CG336,Anthro_Calc!C:P,4,FALSE)))</f>
        <v/>
      </c>
      <c r="CJ336" s="79" t="str">
        <f>IF(ISBLANK(CC336), "", 3 + (CC336 -VLOOKUP(CG336,Anthro_Calc!C:P,10,FALSE)) / (VLOOKUP(CG336,Anthro_Calc!C:P,10,FALSE) - VLOOKUP(CG336,Anthro_Calc!C:P,9,FALSE)))</f>
        <v/>
      </c>
      <c r="CK336" s="129" t="str">
        <f t="shared" si="290"/>
        <v/>
      </c>
      <c r="CL336" s="117" t="str">
        <f t="shared" si="291"/>
        <v/>
      </c>
      <c r="CM336" s="104" t="str">
        <f t="shared" si="292"/>
        <v/>
      </c>
      <c r="CN336" s="77"/>
      <c r="CO336" s="71"/>
      <c r="CP336" s="74"/>
      <c r="CQ336" s="74"/>
      <c r="CR336" s="118" t="str">
        <f t="shared" si="260"/>
        <v/>
      </c>
      <c r="CS336" s="119">
        <f t="shared" si="293"/>
        <v>0</v>
      </c>
      <c r="CT336" s="119">
        <f t="shared" si="294"/>
        <v>0</v>
      </c>
      <c r="CU336" s="119" t="str">
        <f t="shared" si="295"/>
        <v>0</v>
      </c>
      <c r="CV336" s="119" t="str">
        <f>IF(ISBLANK(CQ336), "", (POWER(CQ336/VLOOKUP(CU336,Anthro_Calc!C:P,13,FALSE),VLOOKUP(CU336,Anthro_Calc!C:P,12,FALSE))-1) / (VLOOKUP(CU336,Anthro_Calc!C:P,14,FALSE)*VLOOKUP(CU336,Anthro_Calc!C:P,12,FALSE)))</f>
        <v/>
      </c>
      <c r="CW336" s="119" t="str">
        <f>IF(ISBLANK(CQ336), "", -3 + (CQ336 -VLOOKUP(CU336,Anthro_Calc!C:P,4,FALSE)) / (VLOOKUP(CU336,Anthro_Calc!C:P,5,FALSE) - VLOOKUP(CU336,Anthro_Calc!C:P,4,FALSE)))</f>
        <v/>
      </c>
      <c r="CX336" s="119" t="str">
        <f>IF(ISBLANK(CQ336), "", 3 + (CQ336 -VLOOKUP(CU336,Anthro_Calc!C:P,10,FALSE)) / (VLOOKUP(CU336,Anthro_Calc!C:P,10,FALSE) - VLOOKUP(CU336,Anthro_Calc!C:P,9,FALSE)))</f>
        <v/>
      </c>
      <c r="CY336" s="128" t="str">
        <f t="shared" si="296"/>
        <v/>
      </c>
      <c r="CZ336" s="117" t="str">
        <f t="shared" si="297"/>
        <v/>
      </c>
      <c r="DA336" s="104" t="str">
        <f t="shared" si="298"/>
        <v/>
      </c>
      <c r="DB336" s="135"/>
    </row>
    <row r="337" spans="1:106" s="80" customFormat="1" ht="15" customHeight="1">
      <c r="A337" s="134">
        <f t="shared" si="250"/>
        <v>333</v>
      </c>
      <c r="B337" s="66"/>
      <c r="C337" s="66"/>
      <c r="D337" s="66"/>
      <c r="E337" s="66"/>
      <c r="F337" s="66"/>
      <c r="G337" s="66"/>
      <c r="H337" s="66"/>
      <c r="I337" s="66"/>
      <c r="J337" s="66"/>
      <c r="K337" s="66"/>
      <c r="L337" s="66"/>
      <c r="M337" s="71"/>
      <c r="N337" s="69" t="str">
        <f t="shared" ca="1" si="261"/>
        <v/>
      </c>
      <c r="O337" s="70"/>
      <c r="P337" s="70"/>
      <c r="Q337" s="71"/>
      <c r="R337" s="82"/>
      <c r="S337" s="72" t="str">
        <f t="shared" si="262"/>
        <v/>
      </c>
      <c r="T337" s="72" t="str">
        <f t="shared" si="263"/>
        <v/>
      </c>
      <c r="U337" s="72" t="str">
        <f t="shared" si="264"/>
        <v/>
      </c>
      <c r="V337" s="72" t="str">
        <f>IF(ISBLANK(R337), "", (POWER(R337/VLOOKUP(U337,Anthro_Calc!C:P,13,FALSE),VLOOKUP(U337,Anthro_Calc!C:P,12,FALSE))-1) / (VLOOKUP(U337,Anthro_Calc!C:P,14,FALSE)*VLOOKUP(U337,Anthro_Calc!C:P,12,FALSE)))</f>
        <v/>
      </c>
      <c r="W337" s="72" t="str">
        <f>IF(ISBLANK(R337), "", -3 + (R337 -VLOOKUP(U337,Anthro_Calc!C:P,4,FALSE)) / (VLOOKUP(U337,Anthro_Calc!C:P,5,FALSE) - VLOOKUP(U337,Anthro_Calc!C:P,4,FALSE)))</f>
        <v/>
      </c>
      <c r="X337" s="72" t="str">
        <f>IF(ISBLANK(R337), "", 3 + (R337 -VLOOKUP(U337,Anthro_Calc!C:P,10,FALSE)) / (VLOOKUP(U337,Anthro_Calc!C:P,10,FALSE) - VLOOKUP(U337,Anthro_Calc!C:P,9,FALSE)))</f>
        <v/>
      </c>
      <c r="Y337" s="120" t="str">
        <f t="shared" si="265"/>
        <v/>
      </c>
      <c r="Z337" s="117" t="str">
        <f t="shared" si="266"/>
        <v/>
      </c>
      <c r="AA337" s="104" t="str">
        <f t="shared" si="267"/>
        <v/>
      </c>
      <c r="AB337" s="71"/>
      <c r="AC337" s="74"/>
      <c r="AD337" s="78"/>
      <c r="AE337" s="75" t="str">
        <f t="shared" si="268"/>
        <v/>
      </c>
      <c r="AF337" s="72">
        <f t="shared" si="269"/>
        <v>0</v>
      </c>
      <c r="AG337" s="72">
        <f t="shared" si="270"/>
        <v>0</v>
      </c>
      <c r="AH337" s="72" t="str">
        <f t="shared" si="271"/>
        <v>0</v>
      </c>
      <c r="AI337" s="72" t="str">
        <f>IF(ISBLANK(AD337), "", (POWER(AD337/VLOOKUP(AH337,Anthro_Calc!C:P,13,FALSE),VLOOKUP(AH337,Anthro_Calc!C:P,12,FALSE))-1) / (VLOOKUP(AH337,Anthro_Calc!C:P,14,FALSE)*VLOOKUP(AH337,Anthro_Calc!C:P,12,FALSE)))</f>
        <v/>
      </c>
      <c r="AJ337" s="72" t="str">
        <f>IF(ISBLANK(AD337), "", -3 + (AD337 -VLOOKUP(AH337,Anthro_Calc!C:P,4,FALSE)) / (VLOOKUP(AH337,Anthro_Calc!C:P,5,FALSE) - VLOOKUP(AH337,Anthro_Calc!C:P,4,FALSE)))</f>
        <v/>
      </c>
      <c r="AK337" s="72" t="str">
        <f>IF(ISBLANK(AD337), "", 3 + (AD337 -VLOOKUP(AH337,Anthro_Calc!C:P,10,FALSE)) / (VLOOKUP(AH337,Anthro_Calc!C:P,10,FALSE) - VLOOKUP(AH337,Anthro_Calc!C:P,9,FALSE)))</f>
        <v/>
      </c>
      <c r="AL337" s="120" t="str">
        <f t="shared" si="272"/>
        <v/>
      </c>
      <c r="AM337" s="117" t="str">
        <f t="shared" si="273"/>
        <v/>
      </c>
      <c r="AN337" s="104" t="str">
        <f t="shared" si="274"/>
        <v/>
      </c>
      <c r="AO337" s="76" t="str">
        <f t="shared" si="251"/>
        <v/>
      </c>
      <c r="AP337" s="77"/>
      <c r="AQ337" s="77" t="str">
        <f t="shared" si="275"/>
        <v/>
      </c>
      <c r="AR337" s="71"/>
      <c r="AS337" s="74"/>
      <c r="AT337" s="82"/>
      <c r="AU337" s="75" t="str">
        <f t="shared" si="252"/>
        <v/>
      </c>
      <c r="AV337" s="72">
        <f t="shared" si="276"/>
        <v>0</v>
      </c>
      <c r="AW337" s="72">
        <f t="shared" si="277"/>
        <v>0</v>
      </c>
      <c r="AX337" s="72" t="str">
        <f t="shared" si="278"/>
        <v>0</v>
      </c>
      <c r="AY337" s="72" t="str">
        <f>IF(ISBLANK(AT337), "", (POWER(AT337/VLOOKUP(AX337,Anthro_Calc!C:P,13,FALSE),VLOOKUP(AX337,Anthro_Calc!C:P,12,FALSE))-1) / (VLOOKUP(AX337,Anthro_Calc!C:P,14,FALSE)*VLOOKUP(AX337,Anthro_Calc!C:P,12,FALSE)))</f>
        <v/>
      </c>
      <c r="AZ337" s="72" t="str">
        <f>IF(ISBLANK(AT337), "", -3 + (AT337 -VLOOKUP(AX337,Anthro_Calc!C:P,4,FALSE)) / (VLOOKUP(AX337,Anthro_Calc!C:P,5,FALSE) - VLOOKUP(AX337,Anthro_Calc!C:P,4,FALSE)))</f>
        <v/>
      </c>
      <c r="BA337" s="72" t="str">
        <f>IF(ISBLANK(AT337), "", 3 + (AT337 -VLOOKUP(AX337,Anthro_Calc!C:P,10,FALSE)) / (VLOOKUP(AX337,Anthro_Calc!C:P,10,FALSE) - VLOOKUP(AX337,Anthro_Calc!C:P,9,FALSE)))</f>
        <v/>
      </c>
      <c r="BB337" s="120" t="str">
        <f t="shared" si="279"/>
        <v/>
      </c>
      <c r="BC337" s="117" t="str">
        <f t="shared" si="280"/>
        <v/>
      </c>
      <c r="BD337" s="104" t="str">
        <f t="shared" si="253"/>
        <v/>
      </c>
      <c r="BE337" s="76" t="str">
        <f t="shared" si="254"/>
        <v/>
      </c>
      <c r="BF337" s="73" t="str">
        <f t="shared" si="281"/>
        <v/>
      </c>
      <c r="BG337" s="73" t="str">
        <f t="shared" si="255"/>
        <v/>
      </c>
      <c r="BH337" s="77"/>
      <c r="BI337" s="133"/>
      <c r="BJ337" s="71"/>
      <c r="BK337" s="74"/>
      <c r="BL337" s="78"/>
      <c r="BM337" s="75" t="str">
        <f t="shared" si="256"/>
        <v/>
      </c>
      <c r="BN337" s="72">
        <f t="shared" si="282"/>
        <v>0</v>
      </c>
      <c r="BO337" s="72">
        <f t="shared" si="299"/>
        <v>0</v>
      </c>
      <c r="BP337" s="72" t="str">
        <f t="shared" si="283"/>
        <v>0</v>
      </c>
      <c r="BQ337" s="72" t="str">
        <f>IF(ISBLANK(BL337), "", (POWER(BL337/VLOOKUP(BP337,Anthro_Calc!C:P,13,FALSE),VLOOKUP(BP337,Anthro_Calc!C:P,12,FALSE))-1) / (VLOOKUP(BP337,Anthro_Calc!C:P,14,FALSE)*VLOOKUP(BP337,Anthro_Calc!C:P,12,FALSE)))</f>
        <v/>
      </c>
      <c r="BR337" s="72" t="str">
        <f>IF(ISBLANK(BL337), "", -3 + (BL337 -VLOOKUP(BP337,Anthro_Calc!C:P,4,FALSE)) / (VLOOKUP(BP337,Anthro_Calc!C:P,5,FALSE) - VLOOKUP(BP337,Anthro_Calc!C:P,4,FALSE)))</f>
        <v/>
      </c>
      <c r="BS337" s="72" t="str">
        <f>IF(ISBLANK(BL337), "", 3 + (BL337 -VLOOKUP(BP337,Anthro_Calc!C:P,10,FALSE)) / (VLOOKUP(BP337,Anthro_Calc!C:P,10,FALSE) - VLOOKUP(BP337,Anthro_Calc!C:P,9,FALSE)))</f>
        <v/>
      </c>
      <c r="BT337" s="120" t="str">
        <f t="shared" si="284"/>
        <v/>
      </c>
      <c r="BU337" s="117" t="str">
        <f t="shared" si="285"/>
        <v/>
      </c>
      <c r="BV337" s="104" t="str">
        <f t="shared" si="286"/>
        <v/>
      </c>
      <c r="BW337" s="73" t="str">
        <f t="shared" si="257"/>
        <v/>
      </c>
      <c r="BX337" s="77"/>
      <c r="BY337" s="73" t="str">
        <f>IF(ISBLANK(BL337), "", VLOOKUP(Z337&amp;" "&amp;BV337&amp;" "&amp;BW337,Graduation_Criteria!$D$2:$E$34,2,FALSE))</f>
        <v/>
      </c>
      <c r="BZ337" s="73" t="str">
        <f t="shared" si="258"/>
        <v/>
      </c>
      <c r="CA337" s="71"/>
      <c r="CB337" s="74"/>
      <c r="CC337" s="74"/>
      <c r="CD337" s="115" t="str">
        <f t="shared" si="259"/>
        <v/>
      </c>
      <c r="CE337" s="79">
        <f t="shared" si="287"/>
        <v>0</v>
      </c>
      <c r="CF337" s="79">
        <f t="shared" si="288"/>
        <v>0</v>
      </c>
      <c r="CG337" s="79" t="str">
        <f t="shared" si="289"/>
        <v>0</v>
      </c>
      <c r="CH337" s="79" t="str">
        <f>IF(ISBLANK(CC337), "", (POWER(CC337/VLOOKUP(CG337,Anthro_Calc!C:P,13,FALSE),VLOOKUP(CG337,Anthro_Calc!C:P,12,FALSE))-1) / (VLOOKUP(CG337,Anthro_Calc!C:P,14,FALSE)*VLOOKUP(CG337,Anthro_Calc!C:P,12,FALSE)))</f>
        <v/>
      </c>
      <c r="CI337" s="79" t="str">
        <f>IF(ISBLANK(CC337), "", -3 + (CC337 -VLOOKUP(CG337,Anthro_Calc!C:P,4,FALSE)) / (VLOOKUP(CG337,Anthro_Calc!C:P,5,FALSE) - VLOOKUP(CG337,Anthro_Calc!C:P,4,FALSE)))</f>
        <v/>
      </c>
      <c r="CJ337" s="79" t="str">
        <f>IF(ISBLANK(CC337), "", 3 + (CC337 -VLOOKUP(CG337,Anthro_Calc!C:P,10,FALSE)) / (VLOOKUP(CG337,Anthro_Calc!C:P,10,FALSE) - VLOOKUP(CG337,Anthro_Calc!C:P,9,FALSE)))</f>
        <v/>
      </c>
      <c r="CK337" s="129" t="str">
        <f t="shared" si="290"/>
        <v/>
      </c>
      <c r="CL337" s="117" t="str">
        <f t="shared" si="291"/>
        <v/>
      </c>
      <c r="CM337" s="104" t="str">
        <f t="shared" si="292"/>
        <v/>
      </c>
      <c r="CN337" s="77"/>
      <c r="CO337" s="71"/>
      <c r="CP337" s="74"/>
      <c r="CQ337" s="74"/>
      <c r="CR337" s="118" t="str">
        <f t="shared" si="260"/>
        <v/>
      </c>
      <c r="CS337" s="119">
        <f t="shared" si="293"/>
        <v>0</v>
      </c>
      <c r="CT337" s="119">
        <f t="shared" si="294"/>
        <v>0</v>
      </c>
      <c r="CU337" s="119" t="str">
        <f t="shared" si="295"/>
        <v>0</v>
      </c>
      <c r="CV337" s="119" t="str">
        <f>IF(ISBLANK(CQ337), "", (POWER(CQ337/VLOOKUP(CU337,Anthro_Calc!C:P,13,FALSE),VLOOKUP(CU337,Anthro_Calc!C:P,12,FALSE))-1) / (VLOOKUP(CU337,Anthro_Calc!C:P,14,FALSE)*VLOOKUP(CU337,Anthro_Calc!C:P,12,FALSE)))</f>
        <v/>
      </c>
      <c r="CW337" s="119" t="str">
        <f>IF(ISBLANK(CQ337), "", -3 + (CQ337 -VLOOKUP(CU337,Anthro_Calc!C:P,4,FALSE)) / (VLOOKUP(CU337,Anthro_Calc!C:P,5,FALSE) - VLOOKUP(CU337,Anthro_Calc!C:P,4,FALSE)))</f>
        <v/>
      </c>
      <c r="CX337" s="119" t="str">
        <f>IF(ISBLANK(CQ337), "", 3 + (CQ337 -VLOOKUP(CU337,Anthro_Calc!C:P,10,FALSE)) / (VLOOKUP(CU337,Anthro_Calc!C:P,10,FALSE) - VLOOKUP(CU337,Anthro_Calc!C:P,9,FALSE)))</f>
        <v/>
      </c>
      <c r="CY337" s="128" t="str">
        <f t="shared" si="296"/>
        <v/>
      </c>
      <c r="CZ337" s="117" t="str">
        <f t="shared" si="297"/>
        <v/>
      </c>
      <c r="DA337" s="104" t="str">
        <f t="shared" si="298"/>
        <v/>
      </c>
      <c r="DB337" s="135"/>
    </row>
    <row r="338" spans="1:106" s="80" customFormat="1" ht="15" customHeight="1">
      <c r="A338" s="134">
        <f t="shared" si="250"/>
        <v>334</v>
      </c>
      <c r="B338" s="66"/>
      <c r="C338" s="66"/>
      <c r="D338" s="66"/>
      <c r="E338" s="66"/>
      <c r="F338" s="66"/>
      <c r="G338" s="66"/>
      <c r="H338" s="66"/>
      <c r="I338" s="66"/>
      <c r="J338" s="66"/>
      <c r="K338" s="66"/>
      <c r="L338" s="66"/>
      <c r="M338" s="71"/>
      <c r="N338" s="69" t="str">
        <f t="shared" ca="1" si="261"/>
        <v/>
      </c>
      <c r="O338" s="70"/>
      <c r="P338" s="70"/>
      <c r="Q338" s="71"/>
      <c r="R338" s="82"/>
      <c r="S338" s="72" t="str">
        <f t="shared" si="262"/>
        <v/>
      </c>
      <c r="T338" s="72" t="str">
        <f t="shared" si="263"/>
        <v/>
      </c>
      <c r="U338" s="72" t="str">
        <f t="shared" si="264"/>
        <v/>
      </c>
      <c r="V338" s="72" t="str">
        <f>IF(ISBLANK(R338), "", (POWER(R338/VLOOKUP(U338,Anthro_Calc!C:P,13,FALSE),VLOOKUP(U338,Anthro_Calc!C:P,12,FALSE))-1) / (VLOOKUP(U338,Anthro_Calc!C:P,14,FALSE)*VLOOKUP(U338,Anthro_Calc!C:P,12,FALSE)))</f>
        <v/>
      </c>
      <c r="W338" s="72" t="str">
        <f>IF(ISBLANK(R338), "", -3 + (R338 -VLOOKUP(U338,Anthro_Calc!C:P,4,FALSE)) / (VLOOKUP(U338,Anthro_Calc!C:P,5,FALSE) - VLOOKUP(U338,Anthro_Calc!C:P,4,FALSE)))</f>
        <v/>
      </c>
      <c r="X338" s="72" t="str">
        <f>IF(ISBLANK(R338), "", 3 + (R338 -VLOOKUP(U338,Anthro_Calc!C:P,10,FALSE)) / (VLOOKUP(U338,Anthro_Calc!C:P,10,FALSE) - VLOOKUP(U338,Anthro_Calc!C:P,9,FALSE)))</f>
        <v/>
      </c>
      <c r="Y338" s="120" t="str">
        <f t="shared" si="265"/>
        <v/>
      </c>
      <c r="Z338" s="117" t="str">
        <f t="shared" si="266"/>
        <v/>
      </c>
      <c r="AA338" s="104" t="str">
        <f t="shared" si="267"/>
        <v/>
      </c>
      <c r="AB338" s="71"/>
      <c r="AC338" s="74"/>
      <c r="AD338" s="78"/>
      <c r="AE338" s="75" t="str">
        <f t="shared" si="268"/>
        <v/>
      </c>
      <c r="AF338" s="72">
        <f t="shared" si="269"/>
        <v>0</v>
      </c>
      <c r="AG338" s="72">
        <f t="shared" si="270"/>
        <v>0</v>
      </c>
      <c r="AH338" s="72" t="str">
        <f t="shared" si="271"/>
        <v>0</v>
      </c>
      <c r="AI338" s="72" t="str">
        <f>IF(ISBLANK(AD338), "", (POWER(AD338/VLOOKUP(AH338,Anthro_Calc!C:P,13,FALSE),VLOOKUP(AH338,Anthro_Calc!C:P,12,FALSE))-1) / (VLOOKUP(AH338,Anthro_Calc!C:P,14,FALSE)*VLOOKUP(AH338,Anthro_Calc!C:P,12,FALSE)))</f>
        <v/>
      </c>
      <c r="AJ338" s="72" t="str">
        <f>IF(ISBLANK(AD338), "", -3 + (AD338 -VLOOKUP(AH338,Anthro_Calc!C:P,4,FALSE)) / (VLOOKUP(AH338,Anthro_Calc!C:P,5,FALSE) - VLOOKUP(AH338,Anthro_Calc!C:P,4,FALSE)))</f>
        <v/>
      </c>
      <c r="AK338" s="72" t="str">
        <f>IF(ISBLANK(AD338), "", 3 + (AD338 -VLOOKUP(AH338,Anthro_Calc!C:P,10,FALSE)) / (VLOOKUP(AH338,Anthro_Calc!C:P,10,FALSE) - VLOOKUP(AH338,Anthro_Calc!C:P,9,FALSE)))</f>
        <v/>
      </c>
      <c r="AL338" s="120" t="str">
        <f t="shared" si="272"/>
        <v/>
      </c>
      <c r="AM338" s="117" t="str">
        <f t="shared" si="273"/>
        <v/>
      </c>
      <c r="AN338" s="104" t="str">
        <f t="shared" si="274"/>
        <v/>
      </c>
      <c r="AO338" s="76" t="str">
        <f t="shared" si="251"/>
        <v/>
      </c>
      <c r="AP338" s="77"/>
      <c r="AQ338" s="77" t="str">
        <f t="shared" si="275"/>
        <v/>
      </c>
      <c r="AR338" s="71"/>
      <c r="AS338" s="74"/>
      <c r="AT338" s="82"/>
      <c r="AU338" s="75" t="str">
        <f t="shared" si="252"/>
        <v/>
      </c>
      <c r="AV338" s="72">
        <f t="shared" si="276"/>
        <v>0</v>
      </c>
      <c r="AW338" s="72">
        <f t="shared" si="277"/>
        <v>0</v>
      </c>
      <c r="AX338" s="72" t="str">
        <f t="shared" si="278"/>
        <v>0</v>
      </c>
      <c r="AY338" s="72" t="str">
        <f>IF(ISBLANK(AT338), "", (POWER(AT338/VLOOKUP(AX338,Anthro_Calc!C:P,13,FALSE),VLOOKUP(AX338,Anthro_Calc!C:P,12,FALSE))-1) / (VLOOKUP(AX338,Anthro_Calc!C:P,14,FALSE)*VLOOKUP(AX338,Anthro_Calc!C:P,12,FALSE)))</f>
        <v/>
      </c>
      <c r="AZ338" s="72" t="str">
        <f>IF(ISBLANK(AT338), "", -3 + (AT338 -VLOOKUP(AX338,Anthro_Calc!C:P,4,FALSE)) / (VLOOKUP(AX338,Anthro_Calc!C:P,5,FALSE) - VLOOKUP(AX338,Anthro_Calc!C:P,4,FALSE)))</f>
        <v/>
      </c>
      <c r="BA338" s="72" t="str">
        <f>IF(ISBLANK(AT338), "", 3 + (AT338 -VLOOKUP(AX338,Anthro_Calc!C:P,10,FALSE)) / (VLOOKUP(AX338,Anthro_Calc!C:P,10,FALSE) - VLOOKUP(AX338,Anthro_Calc!C:P,9,FALSE)))</f>
        <v/>
      </c>
      <c r="BB338" s="120" t="str">
        <f t="shared" si="279"/>
        <v/>
      </c>
      <c r="BC338" s="117" t="str">
        <f t="shared" si="280"/>
        <v/>
      </c>
      <c r="BD338" s="104" t="str">
        <f t="shared" si="253"/>
        <v/>
      </c>
      <c r="BE338" s="76" t="str">
        <f t="shared" si="254"/>
        <v/>
      </c>
      <c r="BF338" s="73" t="str">
        <f t="shared" si="281"/>
        <v/>
      </c>
      <c r="BG338" s="73" t="str">
        <f t="shared" si="255"/>
        <v/>
      </c>
      <c r="BH338" s="77"/>
      <c r="BI338" s="133"/>
      <c r="BJ338" s="71"/>
      <c r="BK338" s="74"/>
      <c r="BL338" s="78"/>
      <c r="BM338" s="75" t="str">
        <f t="shared" si="256"/>
        <v/>
      </c>
      <c r="BN338" s="72">
        <f t="shared" si="282"/>
        <v>0</v>
      </c>
      <c r="BO338" s="72">
        <f t="shared" si="299"/>
        <v>0</v>
      </c>
      <c r="BP338" s="72" t="str">
        <f t="shared" si="283"/>
        <v>0</v>
      </c>
      <c r="BQ338" s="72" t="str">
        <f>IF(ISBLANK(BL338), "", (POWER(BL338/VLOOKUP(BP338,Anthro_Calc!C:P,13,FALSE),VLOOKUP(BP338,Anthro_Calc!C:P,12,FALSE))-1) / (VLOOKUP(BP338,Anthro_Calc!C:P,14,FALSE)*VLOOKUP(BP338,Anthro_Calc!C:P,12,FALSE)))</f>
        <v/>
      </c>
      <c r="BR338" s="72" t="str">
        <f>IF(ISBLANK(BL338), "", -3 + (BL338 -VLOOKUP(BP338,Anthro_Calc!C:P,4,FALSE)) / (VLOOKUP(BP338,Anthro_Calc!C:P,5,FALSE) - VLOOKUP(BP338,Anthro_Calc!C:P,4,FALSE)))</f>
        <v/>
      </c>
      <c r="BS338" s="72" t="str">
        <f>IF(ISBLANK(BL338), "", 3 + (BL338 -VLOOKUP(BP338,Anthro_Calc!C:P,10,FALSE)) / (VLOOKUP(BP338,Anthro_Calc!C:P,10,FALSE) - VLOOKUP(BP338,Anthro_Calc!C:P,9,FALSE)))</f>
        <v/>
      </c>
      <c r="BT338" s="120" t="str">
        <f t="shared" si="284"/>
        <v/>
      </c>
      <c r="BU338" s="117" t="str">
        <f t="shared" si="285"/>
        <v/>
      </c>
      <c r="BV338" s="104" t="str">
        <f t="shared" si="286"/>
        <v/>
      </c>
      <c r="BW338" s="73" t="str">
        <f t="shared" si="257"/>
        <v/>
      </c>
      <c r="BX338" s="77"/>
      <c r="BY338" s="73" t="str">
        <f>IF(ISBLANK(BL338), "", VLOOKUP(Z338&amp;" "&amp;BV338&amp;" "&amp;BW338,Graduation_Criteria!$D$2:$E$34,2,FALSE))</f>
        <v/>
      </c>
      <c r="BZ338" s="73" t="str">
        <f t="shared" si="258"/>
        <v/>
      </c>
      <c r="CA338" s="71"/>
      <c r="CB338" s="74"/>
      <c r="CC338" s="74"/>
      <c r="CD338" s="115" t="str">
        <f t="shared" si="259"/>
        <v/>
      </c>
      <c r="CE338" s="79">
        <f t="shared" si="287"/>
        <v>0</v>
      </c>
      <c r="CF338" s="79">
        <f t="shared" si="288"/>
        <v>0</v>
      </c>
      <c r="CG338" s="79" t="str">
        <f t="shared" si="289"/>
        <v>0</v>
      </c>
      <c r="CH338" s="79" t="str">
        <f>IF(ISBLANK(CC338), "", (POWER(CC338/VLOOKUP(CG338,Anthro_Calc!C:P,13,FALSE),VLOOKUP(CG338,Anthro_Calc!C:P,12,FALSE))-1) / (VLOOKUP(CG338,Anthro_Calc!C:P,14,FALSE)*VLOOKUP(CG338,Anthro_Calc!C:P,12,FALSE)))</f>
        <v/>
      </c>
      <c r="CI338" s="79" t="str">
        <f>IF(ISBLANK(CC338), "", -3 + (CC338 -VLOOKUP(CG338,Anthro_Calc!C:P,4,FALSE)) / (VLOOKUP(CG338,Anthro_Calc!C:P,5,FALSE) - VLOOKUP(CG338,Anthro_Calc!C:P,4,FALSE)))</f>
        <v/>
      </c>
      <c r="CJ338" s="79" t="str">
        <f>IF(ISBLANK(CC338), "", 3 + (CC338 -VLOOKUP(CG338,Anthro_Calc!C:P,10,FALSE)) / (VLOOKUP(CG338,Anthro_Calc!C:P,10,FALSE) - VLOOKUP(CG338,Anthro_Calc!C:P,9,FALSE)))</f>
        <v/>
      </c>
      <c r="CK338" s="129" t="str">
        <f t="shared" si="290"/>
        <v/>
      </c>
      <c r="CL338" s="117" t="str">
        <f t="shared" si="291"/>
        <v/>
      </c>
      <c r="CM338" s="104" t="str">
        <f t="shared" si="292"/>
        <v/>
      </c>
      <c r="CN338" s="77"/>
      <c r="CO338" s="71"/>
      <c r="CP338" s="74"/>
      <c r="CQ338" s="74"/>
      <c r="CR338" s="118" t="str">
        <f t="shared" si="260"/>
        <v/>
      </c>
      <c r="CS338" s="119">
        <f t="shared" si="293"/>
        <v>0</v>
      </c>
      <c r="CT338" s="119">
        <f t="shared" si="294"/>
        <v>0</v>
      </c>
      <c r="CU338" s="119" t="str">
        <f t="shared" si="295"/>
        <v>0</v>
      </c>
      <c r="CV338" s="119" t="str">
        <f>IF(ISBLANK(CQ338), "", (POWER(CQ338/VLOOKUP(CU338,Anthro_Calc!C:P,13,FALSE),VLOOKUP(CU338,Anthro_Calc!C:P,12,FALSE))-1) / (VLOOKUP(CU338,Anthro_Calc!C:P,14,FALSE)*VLOOKUP(CU338,Anthro_Calc!C:P,12,FALSE)))</f>
        <v/>
      </c>
      <c r="CW338" s="119" t="str">
        <f>IF(ISBLANK(CQ338), "", -3 + (CQ338 -VLOOKUP(CU338,Anthro_Calc!C:P,4,FALSE)) / (VLOOKUP(CU338,Anthro_Calc!C:P,5,FALSE) - VLOOKUP(CU338,Anthro_Calc!C:P,4,FALSE)))</f>
        <v/>
      </c>
      <c r="CX338" s="119" t="str">
        <f>IF(ISBLANK(CQ338), "", 3 + (CQ338 -VLOOKUP(CU338,Anthro_Calc!C:P,10,FALSE)) / (VLOOKUP(CU338,Anthro_Calc!C:P,10,FALSE) - VLOOKUP(CU338,Anthro_Calc!C:P,9,FALSE)))</f>
        <v/>
      </c>
      <c r="CY338" s="128" t="str">
        <f t="shared" si="296"/>
        <v/>
      </c>
      <c r="CZ338" s="117" t="str">
        <f t="shared" si="297"/>
        <v/>
      </c>
      <c r="DA338" s="104" t="str">
        <f t="shared" si="298"/>
        <v/>
      </c>
      <c r="DB338" s="135"/>
    </row>
    <row r="339" spans="1:106" s="80" customFormat="1" ht="15" customHeight="1">
      <c r="A339" s="134">
        <f t="shared" si="250"/>
        <v>335</v>
      </c>
      <c r="B339" s="66"/>
      <c r="C339" s="66"/>
      <c r="D339" s="66"/>
      <c r="E339" s="66"/>
      <c r="F339" s="66"/>
      <c r="G339" s="66"/>
      <c r="H339" s="66"/>
      <c r="I339" s="66"/>
      <c r="J339" s="66"/>
      <c r="K339" s="66"/>
      <c r="L339" s="66"/>
      <c r="M339" s="71"/>
      <c r="N339" s="69" t="str">
        <f t="shared" ca="1" si="261"/>
        <v/>
      </c>
      <c r="O339" s="70"/>
      <c r="P339" s="70"/>
      <c r="Q339" s="71"/>
      <c r="R339" s="82"/>
      <c r="S339" s="72" t="str">
        <f t="shared" si="262"/>
        <v/>
      </c>
      <c r="T339" s="72" t="str">
        <f t="shared" si="263"/>
        <v/>
      </c>
      <c r="U339" s="72" t="str">
        <f t="shared" si="264"/>
        <v/>
      </c>
      <c r="V339" s="72" t="str">
        <f>IF(ISBLANK(R339), "", (POWER(R339/VLOOKUP(U339,Anthro_Calc!C:P,13,FALSE),VLOOKUP(U339,Anthro_Calc!C:P,12,FALSE))-1) / (VLOOKUP(U339,Anthro_Calc!C:P,14,FALSE)*VLOOKUP(U339,Anthro_Calc!C:P,12,FALSE)))</f>
        <v/>
      </c>
      <c r="W339" s="72" t="str">
        <f>IF(ISBLANK(R339), "", -3 + (R339 -VLOOKUP(U339,Anthro_Calc!C:P,4,FALSE)) / (VLOOKUP(U339,Anthro_Calc!C:P,5,FALSE) - VLOOKUP(U339,Anthro_Calc!C:P,4,FALSE)))</f>
        <v/>
      </c>
      <c r="X339" s="72" t="str">
        <f>IF(ISBLANK(R339), "", 3 + (R339 -VLOOKUP(U339,Anthro_Calc!C:P,10,FALSE)) / (VLOOKUP(U339,Anthro_Calc!C:P,10,FALSE) - VLOOKUP(U339,Anthro_Calc!C:P,9,FALSE)))</f>
        <v/>
      </c>
      <c r="Y339" s="120" t="str">
        <f t="shared" si="265"/>
        <v/>
      </c>
      <c r="Z339" s="117" t="str">
        <f t="shared" si="266"/>
        <v/>
      </c>
      <c r="AA339" s="104" t="str">
        <f t="shared" si="267"/>
        <v/>
      </c>
      <c r="AB339" s="71"/>
      <c r="AC339" s="74"/>
      <c r="AD339" s="78"/>
      <c r="AE339" s="75" t="str">
        <f t="shared" si="268"/>
        <v/>
      </c>
      <c r="AF339" s="72">
        <f t="shared" si="269"/>
        <v>0</v>
      </c>
      <c r="AG339" s="72">
        <f t="shared" si="270"/>
        <v>0</v>
      </c>
      <c r="AH339" s="72" t="str">
        <f t="shared" si="271"/>
        <v>0</v>
      </c>
      <c r="AI339" s="72" t="str">
        <f>IF(ISBLANK(AD339), "", (POWER(AD339/VLOOKUP(AH339,Anthro_Calc!C:P,13,FALSE),VLOOKUP(AH339,Anthro_Calc!C:P,12,FALSE))-1) / (VLOOKUP(AH339,Anthro_Calc!C:P,14,FALSE)*VLOOKUP(AH339,Anthro_Calc!C:P,12,FALSE)))</f>
        <v/>
      </c>
      <c r="AJ339" s="72" t="str">
        <f>IF(ISBLANK(AD339), "", -3 + (AD339 -VLOOKUP(AH339,Anthro_Calc!C:P,4,FALSE)) / (VLOOKUP(AH339,Anthro_Calc!C:P,5,FALSE) - VLOOKUP(AH339,Anthro_Calc!C:P,4,FALSE)))</f>
        <v/>
      </c>
      <c r="AK339" s="72" t="str">
        <f>IF(ISBLANK(AD339), "", 3 + (AD339 -VLOOKUP(AH339,Anthro_Calc!C:P,10,FALSE)) / (VLOOKUP(AH339,Anthro_Calc!C:P,10,FALSE) - VLOOKUP(AH339,Anthro_Calc!C:P,9,FALSE)))</f>
        <v/>
      </c>
      <c r="AL339" s="120" t="str">
        <f t="shared" si="272"/>
        <v/>
      </c>
      <c r="AM339" s="117" t="str">
        <f t="shared" si="273"/>
        <v/>
      </c>
      <c r="AN339" s="104" t="str">
        <f t="shared" si="274"/>
        <v/>
      </c>
      <c r="AO339" s="76" t="str">
        <f t="shared" si="251"/>
        <v/>
      </c>
      <c r="AP339" s="77"/>
      <c r="AQ339" s="77" t="str">
        <f t="shared" si="275"/>
        <v/>
      </c>
      <c r="AR339" s="71"/>
      <c r="AS339" s="74"/>
      <c r="AT339" s="82"/>
      <c r="AU339" s="75" t="str">
        <f t="shared" si="252"/>
        <v/>
      </c>
      <c r="AV339" s="72">
        <f t="shared" si="276"/>
        <v>0</v>
      </c>
      <c r="AW339" s="72">
        <f t="shared" si="277"/>
        <v>0</v>
      </c>
      <c r="AX339" s="72" t="str">
        <f t="shared" si="278"/>
        <v>0</v>
      </c>
      <c r="AY339" s="72" t="str">
        <f>IF(ISBLANK(AT339), "", (POWER(AT339/VLOOKUP(AX339,Anthro_Calc!C:P,13,FALSE),VLOOKUP(AX339,Anthro_Calc!C:P,12,FALSE))-1) / (VLOOKUP(AX339,Anthro_Calc!C:P,14,FALSE)*VLOOKUP(AX339,Anthro_Calc!C:P,12,FALSE)))</f>
        <v/>
      </c>
      <c r="AZ339" s="72" t="str">
        <f>IF(ISBLANK(AT339), "", -3 + (AT339 -VLOOKUP(AX339,Anthro_Calc!C:P,4,FALSE)) / (VLOOKUP(AX339,Anthro_Calc!C:P,5,FALSE) - VLOOKUP(AX339,Anthro_Calc!C:P,4,FALSE)))</f>
        <v/>
      </c>
      <c r="BA339" s="72" t="str">
        <f>IF(ISBLANK(AT339), "", 3 + (AT339 -VLOOKUP(AX339,Anthro_Calc!C:P,10,FALSE)) / (VLOOKUP(AX339,Anthro_Calc!C:P,10,FALSE) - VLOOKUP(AX339,Anthro_Calc!C:P,9,FALSE)))</f>
        <v/>
      </c>
      <c r="BB339" s="120" t="str">
        <f t="shared" si="279"/>
        <v/>
      </c>
      <c r="BC339" s="117" t="str">
        <f t="shared" si="280"/>
        <v/>
      </c>
      <c r="BD339" s="104" t="str">
        <f t="shared" si="253"/>
        <v/>
      </c>
      <c r="BE339" s="76" t="str">
        <f t="shared" si="254"/>
        <v/>
      </c>
      <c r="BF339" s="73" t="str">
        <f t="shared" si="281"/>
        <v/>
      </c>
      <c r="BG339" s="73" t="str">
        <f t="shared" si="255"/>
        <v/>
      </c>
      <c r="BH339" s="77"/>
      <c r="BI339" s="133"/>
      <c r="BJ339" s="71"/>
      <c r="BK339" s="74"/>
      <c r="BL339" s="78"/>
      <c r="BM339" s="75" t="str">
        <f t="shared" si="256"/>
        <v/>
      </c>
      <c r="BN339" s="72">
        <f t="shared" si="282"/>
        <v>0</v>
      </c>
      <c r="BO339" s="72">
        <f t="shared" si="299"/>
        <v>0</v>
      </c>
      <c r="BP339" s="72" t="str">
        <f t="shared" si="283"/>
        <v>0</v>
      </c>
      <c r="BQ339" s="72" t="str">
        <f>IF(ISBLANK(BL339), "", (POWER(BL339/VLOOKUP(BP339,Anthro_Calc!C:P,13,FALSE),VLOOKUP(BP339,Anthro_Calc!C:P,12,FALSE))-1) / (VLOOKUP(BP339,Anthro_Calc!C:P,14,FALSE)*VLOOKUP(BP339,Anthro_Calc!C:P,12,FALSE)))</f>
        <v/>
      </c>
      <c r="BR339" s="72" t="str">
        <f>IF(ISBLANK(BL339), "", -3 + (BL339 -VLOOKUP(BP339,Anthro_Calc!C:P,4,FALSE)) / (VLOOKUP(BP339,Anthro_Calc!C:P,5,FALSE) - VLOOKUP(BP339,Anthro_Calc!C:P,4,FALSE)))</f>
        <v/>
      </c>
      <c r="BS339" s="72" t="str">
        <f>IF(ISBLANK(BL339), "", 3 + (BL339 -VLOOKUP(BP339,Anthro_Calc!C:P,10,FALSE)) / (VLOOKUP(BP339,Anthro_Calc!C:P,10,FALSE) - VLOOKUP(BP339,Anthro_Calc!C:P,9,FALSE)))</f>
        <v/>
      </c>
      <c r="BT339" s="120" t="str">
        <f t="shared" si="284"/>
        <v/>
      </c>
      <c r="BU339" s="117" t="str">
        <f t="shared" si="285"/>
        <v/>
      </c>
      <c r="BV339" s="104" t="str">
        <f t="shared" si="286"/>
        <v/>
      </c>
      <c r="BW339" s="73" t="str">
        <f t="shared" si="257"/>
        <v/>
      </c>
      <c r="BX339" s="77"/>
      <c r="BY339" s="73" t="str">
        <f>IF(ISBLANK(BL339), "", VLOOKUP(Z339&amp;" "&amp;BV339&amp;" "&amp;BW339,Graduation_Criteria!$D$2:$E$34,2,FALSE))</f>
        <v/>
      </c>
      <c r="BZ339" s="73" t="str">
        <f t="shared" si="258"/>
        <v/>
      </c>
      <c r="CA339" s="71"/>
      <c r="CB339" s="74"/>
      <c r="CC339" s="74"/>
      <c r="CD339" s="115" t="str">
        <f t="shared" si="259"/>
        <v/>
      </c>
      <c r="CE339" s="79">
        <f t="shared" si="287"/>
        <v>0</v>
      </c>
      <c r="CF339" s="79">
        <f t="shared" si="288"/>
        <v>0</v>
      </c>
      <c r="CG339" s="79" t="str">
        <f t="shared" si="289"/>
        <v>0</v>
      </c>
      <c r="CH339" s="79" t="str">
        <f>IF(ISBLANK(CC339), "", (POWER(CC339/VLOOKUP(CG339,Anthro_Calc!C:P,13,FALSE),VLOOKUP(CG339,Anthro_Calc!C:P,12,FALSE))-1) / (VLOOKUP(CG339,Anthro_Calc!C:P,14,FALSE)*VLOOKUP(CG339,Anthro_Calc!C:P,12,FALSE)))</f>
        <v/>
      </c>
      <c r="CI339" s="79" t="str">
        <f>IF(ISBLANK(CC339), "", -3 + (CC339 -VLOOKUP(CG339,Anthro_Calc!C:P,4,FALSE)) / (VLOOKUP(CG339,Anthro_Calc!C:P,5,FALSE) - VLOOKUP(CG339,Anthro_Calc!C:P,4,FALSE)))</f>
        <v/>
      </c>
      <c r="CJ339" s="79" t="str">
        <f>IF(ISBLANK(CC339), "", 3 + (CC339 -VLOOKUP(CG339,Anthro_Calc!C:P,10,FALSE)) / (VLOOKUP(CG339,Anthro_Calc!C:P,10,FALSE) - VLOOKUP(CG339,Anthro_Calc!C:P,9,FALSE)))</f>
        <v/>
      </c>
      <c r="CK339" s="129" t="str">
        <f t="shared" si="290"/>
        <v/>
      </c>
      <c r="CL339" s="117" t="str">
        <f t="shared" si="291"/>
        <v/>
      </c>
      <c r="CM339" s="104" t="str">
        <f t="shared" si="292"/>
        <v/>
      </c>
      <c r="CN339" s="77"/>
      <c r="CO339" s="71"/>
      <c r="CP339" s="74"/>
      <c r="CQ339" s="74"/>
      <c r="CR339" s="118" t="str">
        <f t="shared" si="260"/>
        <v/>
      </c>
      <c r="CS339" s="119">
        <f t="shared" si="293"/>
        <v>0</v>
      </c>
      <c r="CT339" s="119">
        <f t="shared" si="294"/>
        <v>0</v>
      </c>
      <c r="CU339" s="119" t="str">
        <f t="shared" si="295"/>
        <v>0</v>
      </c>
      <c r="CV339" s="119" t="str">
        <f>IF(ISBLANK(CQ339), "", (POWER(CQ339/VLOOKUP(CU339,Anthro_Calc!C:P,13,FALSE),VLOOKUP(CU339,Anthro_Calc!C:P,12,FALSE))-1) / (VLOOKUP(CU339,Anthro_Calc!C:P,14,FALSE)*VLOOKUP(CU339,Anthro_Calc!C:P,12,FALSE)))</f>
        <v/>
      </c>
      <c r="CW339" s="119" t="str">
        <f>IF(ISBLANK(CQ339), "", -3 + (CQ339 -VLOOKUP(CU339,Anthro_Calc!C:P,4,FALSE)) / (VLOOKUP(CU339,Anthro_Calc!C:P,5,FALSE) - VLOOKUP(CU339,Anthro_Calc!C:P,4,FALSE)))</f>
        <v/>
      </c>
      <c r="CX339" s="119" t="str">
        <f>IF(ISBLANK(CQ339), "", 3 + (CQ339 -VLOOKUP(CU339,Anthro_Calc!C:P,10,FALSE)) / (VLOOKUP(CU339,Anthro_Calc!C:P,10,FALSE) - VLOOKUP(CU339,Anthro_Calc!C:P,9,FALSE)))</f>
        <v/>
      </c>
      <c r="CY339" s="128" t="str">
        <f t="shared" si="296"/>
        <v/>
      </c>
      <c r="CZ339" s="117" t="str">
        <f t="shared" si="297"/>
        <v/>
      </c>
      <c r="DA339" s="104" t="str">
        <f t="shared" si="298"/>
        <v/>
      </c>
      <c r="DB339" s="135"/>
    </row>
    <row r="340" spans="1:106" s="80" customFormat="1" ht="15" customHeight="1">
      <c r="A340" s="134">
        <f t="shared" si="250"/>
        <v>336</v>
      </c>
      <c r="B340" s="66"/>
      <c r="C340" s="66"/>
      <c r="D340" s="66"/>
      <c r="E340" s="66"/>
      <c r="F340" s="66"/>
      <c r="G340" s="66"/>
      <c r="H340" s="66"/>
      <c r="I340" s="66"/>
      <c r="J340" s="66"/>
      <c r="K340" s="66"/>
      <c r="L340" s="66"/>
      <c r="M340" s="71"/>
      <c r="N340" s="69" t="str">
        <f t="shared" ca="1" si="261"/>
        <v/>
      </c>
      <c r="O340" s="70"/>
      <c r="P340" s="70"/>
      <c r="Q340" s="71"/>
      <c r="R340" s="82"/>
      <c r="S340" s="72" t="str">
        <f t="shared" si="262"/>
        <v/>
      </c>
      <c r="T340" s="72" t="str">
        <f t="shared" si="263"/>
        <v/>
      </c>
      <c r="U340" s="72" t="str">
        <f t="shared" si="264"/>
        <v/>
      </c>
      <c r="V340" s="72" t="str">
        <f>IF(ISBLANK(R340), "", (POWER(R340/VLOOKUP(U340,Anthro_Calc!C:P,13,FALSE),VLOOKUP(U340,Anthro_Calc!C:P,12,FALSE))-1) / (VLOOKUP(U340,Anthro_Calc!C:P,14,FALSE)*VLOOKUP(U340,Anthro_Calc!C:P,12,FALSE)))</f>
        <v/>
      </c>
      <c r="W340" s="72" t="str">
        <f>IF(ISBLANK(R340), "", -3 + (R340 -VLOOKUP(U340,Anthro_Calc!C:P,4,FALSE)) / (VLOOKUP(U340,Anthro_Calc!C:P,5,FALSE) - VLOOKUP(U340,Anthro_Calc!C:P,4,FALSE)))</f>
        <v/>
      </c>
      <c r="X340" s="72" t="str">
        <f>IF(ISBLANK(R340), "", 3 + (R340 -VLOOKUP(U340,Anthro_Calc!C:P,10,FALSE)) / (VLOOKUP(U340,Anthro_Calc!C:P,10,FALSE) - VLOOKUP(U340,Anthro_Calc!C:P,9,FALSE)))</f>
        <v/>
      </c>
      <c r="Y340" s="120" t="str">
        <f t="shared" si="265"/>
        <v/>
      </c>
      <c r="Z340" s="117" t="str">
        <f t="shared" si="266"/>
        <v/>
      </c>
      <c r="AA340" s="104" t="str">
        <f t="shared" si="267"/>
        <v/>
      </c>
      <c r="AB340" s="71"/>
      <c r="AC340" s="74"/>
      <c r="AD340" s="78"/>
      <c r="AE340" s="75" t="str">
        <f t="shared" si="268"/>
        <v/>
      </c>
      <c r="AF340" s="72">
        <f t="shared" si="269"/>
        <v>0</v>
      </c>
      <c r="AG340" s="72">
        <f t="shared" si="270"/>
        <v>0</v>
      </c>
      <c r="AH340" s="72" t="str">
        <f t="shared" si="271"/>
        <v>0</v>
      </c>
      <c r="AI340" s="72" t="str">
        <f>IF(ISBLANK(AD340), "", (POWER(AD340/VLOOKUP(AH340,Anthro_Calc!C:P,13,FALSE),VLOOKUP(AH340,Anthro_Calc!C:P,12,FALSE))-1) / (VLOOKUP(AH340,Anthro_Calc!C:P,14,FALSE)*VLOOKUP(AH340,Anthro_Calc!C:P,12,FALSE)))</f>
        <v/>
      </c>
      <c r="AJ340" s="72" t="str">
        <f>IF(ISBLANK(AD340), "", -3 + (AD340 -VLOOKUP(AH340,Anthro_Calc!C:P,4,FALSE)) / (VLOOKUP(AH340,Anthro_Calc!C:P,5,FALSE) - VLOOKUP(AH340,Anthro_Calc!C:P,4,FALSE)))</f>
        <v/>
      </c>
      <c r="AK340" s="72" t="str">
        <f>IF(ISBLANK(AD340), "", 3 + (AD340 -VLOOKUP(AH340,Anthro_Calc!C:P,10,FALSE)) / (VLOOKUP(AH340,Anthro_Calc!C:P,10,FALSE) - VLOOKUP(AH340,Anthro_Calc!C:P,9,FALSE)))</f>
        <v/>
      </c>
      <c r="AL340" s="120" t="str">
        <f t="shared" si="272"/>
        <v/>
      </c>
      <c r="AM340" s="117" t="str">
        <f t="shared" si="273"/>
        <v/>
      </c>
      <c r="AN340" s="104" t="str">
        <f t="shared" si="274"/>
        <v/>
      </c>
      <c r="AO340" s="76" t="str">
        <f t="shared" si="251"/>
        <v/>
      </c>
      <c r="AP340" s="77"/>
      <c r="AQ340" s="77" t="str">
        <f t="shared" si="275"/>
        <v/>
      </c>
      <c r="AR340" s="71"/>
      <c r="AS340" s="74"/>
      <c r="AT340" s="82"/>
      <c r="AU340" s="75" t="str">
        <f t="shared" si="252"/>
        <v/>
      </c>
      <c r="AV340" s="72">
        <f t="shared" si="276"/>
        <v>0</v>
      </c>
      <c r="AW340" s="72">
        <f t="shared" si="277"/>
        <v>0</v>
      </c>
      <c r="AX340" s="72" t="str">
        <f t="shared" si="278"/>
        <v>0</v>
      </c>
      <c r="AY340" s="72" t="str">
        <f>IF(ISBLANK(AT340), "", (POWER(AT340/VLOOKUP(AX340,Anthro_Calc!C:P,13,FALSE),VLOOKUP(AX340,Anthro_Calc!C:P,12,FALSE))-1) / (VLOOKUP(AX340,Anthro_Calc!C:P,14,FALSE)*VLOOKUP(AX340,Anthro_Calc!C:P,12,FALSE)))</f>
        <v/>
      </c>
      <c r="AZ340" s="72" t="str">
        <f>IF(ISBLANK(AT340), "", -3 + (AT340 -VLOOKUP(AX340,Anthro_Calc!C:P,4,FALSE)) / (VLOOKUP(AX340,Anthro_Calc!C:P,5,FALSE) - VLOOKUP(AX340,Anthro_Calc!C:P,4,FALSE)))</f>
        <v/>
      </c>
      <c r="BA340" s="72" t="str">
        <f>IF(ISBLANK(AT340), "", 3 + (AT340 -VLOOKUP(AX340,Anthro_Calc!C:P,10,FALSE)) / (VLOOKUP(AX340,Anthro_Calc!C:P,10,FALSE) - VLOOKUP(AX340,Anthro_Calc!C:P,9,FALSE)))</f>
        <v/>
      </c>
      <c r="BB340" s="120" t="str">
        <f t="shared" si="279"/>
        <v/>
      </c>
      <c r="BC340" s="117" t="str">
        <f t="shared" si="280"/>
        <v/>
      </c>
      <c r="BD340" s="104" t="str">
        <f t="shared" si="253"/>
        <v/>
      </c>
      <c r="BE340" s="76" t="str">
        <f t="shared" si="254"/>
        <v/>
      </c>
      <c r="BF340" s="73" t="str">
        <f t="shared" si="281"/>
        <v/>
      </c>
      <c r="BG340" s="73" t="str">
        <f t="shared" si="255"/>
        <v/>
      </c>
      <c r="BH340" s="77"/>
      <c r="BI340" s="133"/>
      <c r="BJ340" s="71"/>
      <c r="BK340" s="74"/>
      <c r="BL340" s="78"/>
      <c r="BM340" s="75" t="str">
        <f t="shared" si="256"/>
        <v/>
      </c>
      <c r="BN340" s="72">
        <f t="shared" si="282"/>
        <v>0</v>
      </c>
      <c r="BO340" s="72">
        <f t="shared" si="299"/>
        <v>0</v>
      </c>
      <c r="BP340" s="72" t="str">
        <f t="shared" si="283"/>
        <v>0</v>
      </c>
      <c r="BQ340" s="72" t="str">
        <f>IF(ISBLANK(BL340), "", (POWER(BL340/VLOOKUP(BP340,Anthro_Calc!C:P,13,FALSE),VLOOKUP(BP340,Anthro_Calc!C:P,12,FALSE))-1) / (VLOOKUP(BP340,Anthro_Calc!C:P,14,FALSE)*VLOOKUP(BP340,Anthro_Calc!C:P,12,FALSE)))</f>
        <v/>
      </c>
      <c r="BR340" s="72" t="str">
        <f>IF(ISBLANK(BL340), "", -3 + (BL340 -VLOOKUP(BP340,Anthro_Calc!C:P,4,FALSE)) / (VLOOKUP(BP340,Anthro_Calc!C:P,5,FALSE) - VLOOKUP(BP340,Anthro_Calc!C:P,4,FALSE)))</f>
        <v/>
      </c>
      <c r="BS340" s="72" t="str">
        <f>IF(ISBLANK(BL340), "", 3 + (BL340 -VLOOKUP(BP340,Anthro_Calc!C:P,10,FALSE)) / (VLOOKUP(BP340,Anthro_Calc!C:P,10,FALSE) - VLOOKUP(BP340,Anthro_Calc!C:P,9,FALSE)))</f>
        <v/>
      </c>
      <c r="BT340" s="120" t="str">
        <f t="shared" si="284"/>
        <v/>
      </c>
      <c r="BU340" s="117" t="str">
        <f t="shared" si="285"/>
        <v/>
      </c>
      <c r="BV340" s="104" t="str">
        <f t="shared" si="286"/>
        <v/>
      </c>
      <c r="BW340" s="73" t="str">
        <f t="shared" si="257"/>
        <v/>
      </c>
      <c r="BX340" s="77"/>
      <c r="BY340" s="73" t="str">
        <f>IF(ISBLANK(BL340), "", VLOOKUP(Z340&amp;" "&amp;BV340&amp;" "&amp;BW340,Graduation_Criteria!$D$2:$E$34,2,FALSE))</f>
        <v/>
      </c>
      <c r="BZ340" s="73" t="str">
        <f t="shared" si="258"/>
        <v/>
      </c>
      <c r="CA340" s="71"/>
      <c r="CB340" s="74"/>
      <c r="CC340" s="74"/>
      <c r="CD340" s="115" t="str">
        <f t="shared" si="259"/>
        <v/>
      </c>
      <c r="CE340" s="79">
        <f t="shared" si="287"/>
        <v>0</v>
      </c>
      <c r="CF340" s="79">
        <f t="shared" si="288"/>
        <v>0</v>
      </c>
      <c r="CG340" s="79" t="str">
        <f t="shared" si="289"/>
        <v>0</v>
      </c>
      <c r="CH340" s="79" t="str">
        <f>IF(ISBLANK(CC340), "", (POWER(CC340/VLOOKUP(CG340,Anthro_Calc!C:P,13,FALSE),VLOOKUP(CG340,Anthro_Calc!C:P,12,FALSE))-1) / (VLOOKUP(CG340,Anthro_Calc!C:P,14,FALSE)*VLOOKUP(CG340,Anthro_Calc!C:P,12,FALSE)))</f>
        <v/>
      </c>
      <c r="CI340" s="79" t="str">
        <f>IF(ISBLANK(CC340), "", -3 + (CC340 -VLOOKUP(CG340,Anthro_Calc!C:P,4,FALSE)) / (VLOOKUP(CG340,Anthro_Calc!C:P,5,FALSE) - VLOOKUP(CG340,Anthro_Calc!C:P,4,FALSE)))</f>
        <v/>
      </c>
      <c r="CJ340" s="79" t="str">
        <f>IF(ISBLANK(CC340), "", 3 + (CC340 -VLOOKUP(CG340,Anthro_Calc!C:P,10,FALSE)) / (VLOOKUP(CG340,Anthro_Calc!C:P,10,FALSE) - VLOOKUP(CG340,Anthro_Calc!C:P,9,FALSE)))</f>
        <v/>
      </c>
      <c r="CK340" s="129" t="str">
        <f t="shared" si="290"/>
        <v/>
      </c>
      <c r="CL340" s="117" t="str">
        <f t="shared" si="291"/>
        <v/>
      </c>
      <c r="CM340" s="104" t="str">
        <f t="shared" si="292"/>
        <v/>
      </c>
      <c r="CN340" s="77"/>
      <c r="CO340" s="71"/>
      <c r="CP340" s="74"/>
      <c r="CQ340" s="74"/>
      <c r="CR340" s="118" t="str">
        <f t="shared" si="260"/>
        <v/>
      </c>
      <c r="CS340" s="119">
        <f t="shared" si="293"/>
        <v>0</v>
      </c>
      <c r="CT340" s="119">
        <f t="shared" si="294"/>
        <v>0</v>
      </c>
      <c r="CU340" s="119" t="str">
        <f t="shared" si="295"/>
        <v>0</v>
      </c>
      <c r="CV340" s="119" t="str">
        <f>IF(ISBLANK(CQ340), "", (POWER(CQ340/VLOOKUP(CU340,Anthro_Calc!C:P,13,FALSE),VLOOKUP(CU340,Anthro_Calc!C:P,12,FALSE))-1) / (VLOOKUP(CU340,Anthro_Calc!C:P,14,FALSE)*VLOOKUP(CU340,Anthro_Calc!C:P,12,FALSE)))</f>
        <v/>
      </c>
      <c r="CW340" s="119" t="str">
        <f>IF(ISBLANK(CQ340), "", -3 + (CQ340 -VLOOKUP(CU340,Anthro_Calc!C:P,4,FALSE)) / (VLOOKUP(CU340,Anthro_Calc!C:P,5,FALSE) - VLOOKUP(CU340,Anthro_Calc!C:P,4,FALSE)))</f>
        <v/>
      </c>
      <c r="CX340" s="119" t="str">
        <f>IF(ISBLANK(CQ340), "", 3 + (CQ340 -VLOOKUP(CU340,Anthro_Calc!C:P,10,FALSE)) / (VLOOKUP(CU340,Anthro_Calc!C:P,10,FALSE) - VLOOKUP(CU340,Anthro_Calc!C:P,9,FALSE)))</f>
        <v/>
      </c>
      <c r="CY340" s="128" t="str">
        <f t="shared" si="296"/>
        <v/>
      </c>
      <c r="CZ340" s="117" t="str">
        <f t="shared" si="297"/>
        <v/>
      </c>
      <c r="DA340" s="104" t="str">
        <f t="shared" si="298"/>
        <v/>
      </c>
      <c r="DB340" s="135"/>
    </row>
    <row r="341" spans="1:106" s="80" customFormat="1" ht="15" customHeight="1">
      <c r="A341" s="134">
        <f t="shared" si="250"/>
        <v>337</v>
      </c>
      <c r="B341" s="66"/>
      <c r="C341" s="66"/>
      <c r="D341" s="66"/>
      <c r="E341" s="66"/>
      <c r="F341" s="66"/>
      <c r="G341" s="66"/>
      <c r="H341" s="66"/>
      <c r="I341" s="66"/>
      <c r="J341" s="66"/>
      <c r="K341" s="66"/>
      <c r="L341" s="66"/>
      <c r="M341" s="71"/>
      <c r="N341" s="69" t="str">
        <f t="shared" ca="1" si="261"/>
        <v/>
      </c>
      <c r="O341" s="70"/>
      <c r="P341" s="70"/>
      <c r="Q341" s="71"/>
      <c r="R341" s="82"/>
      <c r="S341" s="72" t="str">
        <f t="shared" si="262"/>
        <v/>
      </c>
      <c r="T341" s="72" t="str">
        <f t="shared" si="263"/>
        <v/>
      </c>
      <c r="U341" s="72" t="str">
        <f t="shared" si="264"/>
        <v/>
      </c>
      <c r="V341" s="72" t="str">
        <f>IF(ISBLANK(R341), "", (POWER(R341/VLOOKUP(U341,Anthro_Calc!C:P,13,FALSE),VLOOKUP(U341,Anthro_Calc!C:P,12,FALSE))-1) / (VLOOKUP(U341,Anthro_Calc!C:P,14,FALSE)*VLOOKUP(U341,Anthro_Calc!C:P,12,FALSE)))</f>
        <v/>
      </c>
      <c r="W341" s="72" t="str">
        <f>IF(ISBLANK(R341), "", -3 + (R341 -VLOOKUP(U341,Anthro_Calc!C:P,4,FALSE)) / (VLOOKUP(U341,Anthro_Calc!C:P,5,FALSE) - VLOOKUP(U341,Anthro_Calc!C:P,4,FALSE)))</f>
        <v/>
      </c>
      <c r="X341" s="72" t="str">
        <f>IF(ISBLANK(R341), "", 3 + (R341 -VLOOKUP(U341,Anthro_Calc!C:P,10,FALSE)) / (VLOOKUP(U341,Anthro_Calc!C:P,10,FALSE) - VLOOKUP(U341,Anthro_Calc!C:P,9,FALSE)))</f>
        <v/>
      </c>
      <c r="Y341" s="120" t="str">
        <f t="shared" si="265"/>
        <v/>
      </c>
      <c r="Z341" s="117" t="str">
        <f t="shared" si="266"/>
        <v/>
      </c>
      <c r="AA341" s="104" t="str">
        <f t="shared" si="267"/>
        <v/>
      </c>
      <c r="AB341" s="71"/>
      <c r="AC341" s="74"/>
      <c r="AD341" s="78"/>
      <c r="AE341" s="75" t="str">
        <f t="shared" si="268"/>
        <v/>
      </c>
      <c r="AF341" s="72">
        <f t="shared" si="269"/>
        <v>0</v>
      </c>
      <c r="AG341" s="72">
        <f t="shared" si="270"/>
        <v>0</v>
      </c>
      <c r="AH341" s="72" t="str">
        <f t="shared" si="271"/>
        <v>0</v>
      </c>
      <c r="AI341" s="72" t="str">
        <f>IF(ISBLANK(AD341), "", (POWER(AD341/VLOOKUP(AH341,Anthro_Calc!C:P,13,FALSE),VLOOKUP(AH341,Anthro_Calc!C:P,12,FALSE))-1) / (VLOOKUP(AH341,Anthro_Calc!C:P,14,FALSE)*VLOOKUP(AH341,Anthro_Calc!C:P,12,FALSE)))</f>
        <v/>
      </c>
      <c r="AJ341" s="72" t="str">
        <f>IF(ISBLANK(AD341), "", -3 + (AD341 -VLOOKUP(AH341,Anthro_Calc!C:P,4,FALSE)) / (VLOOKUP(AH341,Anthro_Calc!C:P,5,FALSE) - VLOOKUP(AH341,Anthro_Calc!C:P,4,FALSE)))</f>
        <v/>
      </c>
      <c r="AK341" s="72" t="str">
        <f>IF(ISBLANK(AD341), "", 3 + (AD341 -VLOOKUP(AH341,Anthro_Calc!C:P,10,FALSE)) / (VLOOKUP(AH341,Anthro_Calc!C:P,10,FALSE) - VLOOKUP(AH341,Anthro_Calc!C:P,9,FALSE)))</f>
        <v/>
      </c>
      <c r="AL341" s="120" t="str">
        <f t="shared" si="272"/>
        <v/>
      </c>
      <c r="AM341" s="117" t="str">
        <f t="shared" si="273"/>
        <v/>
      </c>
      <c r="AN341" s="104" t="str">
        <f t="shared" si="274"/>
        <v/>
      </c>
      <c r="AO341" s="76" t="str">
        <f t="shared" si="251"/>
        <v/>
      </c>
      <c r="AP341" s="77"/>
      <c r="AQ341" s="77" t="str">
        <f t="shared" si="275"/>
        <v/>
      </c>
      <c r="AR341" s="71"/>
      <c r="AS341" s="74"/>
      <c r="AT341" s="82"/>
      <c r="AU341" s="75" t="str">
        <f t="shared" si="252"/>
        <v/>
      </c>
      <c r="AV341" s="72">
        <f t="shared" si="276"/>
        <v>0</v>
      </c>
      <c r="AW341" s="72">
        <f t="shared" si="277"/>
        <v>0</v>
      </c>
      <c r="AX341" s="72" t="str">
        <f t="shared" si="278"/>
        <v>0</v>
      </c>
      <c r="AY341" s="72" t="str">
        <f>IF(ISBLANK(AT341), "", (POWER(AT341/VLOOKUP(AX341,Anthro_Calc!C:P,13,FALSE),VLOOKUP(AX341,Anthro_Calc!C:P,12,FALSE))-1) / (VLOOKUP(AX341,Anthro_Calc!C:P,14,FALSE)*VLOOKUP(AX341,Anthro_Calc!C:P,12,FALSE)))</f>
        <v/>
      </c>
      <c r="AZ341" s="72" t="str">
        <f>IF(ISBLANK(AT341), "", -3 + (AT341 -VLOOKUP(AX341,Anthro_Calc!C:P,4,FALSE)) / (VLOOKUP(AX341,Anthro_Calc!C:P,5,FALSE) - VLOOKUP(AX341,Anthro_Calc!C:P,4,FALSE)))</f>
        <v/>
      </c>
      <c r="BA341" s="72" t="str">
        <f>IF(ISBLANK(AT341), "", 3 + (AT341 -VLOOKUP(AX341,Anthro_Calc!C:P,10,FALSE)) / (VLOOKUP(AX341,Anthro_Calc!C:P,10,FALSE) - VLOOKUP(AX341,Anthro_Calc!C:P,9,FALSE)))</f>
        <v/>
      </c>
      <c r="BB341" s="120" t="str">
        <f t="shared" si="279"/>
        <v/>
      </c>
      <c r="BC341" s="117" t="str">
        <f t="shared" si="280"/>
        <v/>
      </c>
      <c r="BD341" s="104" t="str">
        <f t="shared" si="253"/>
        <v/>
      </c>
      <c r="BE341" s="76" t="str">
        <f t="shared" si="254"/>
        <v/>
      </c>
      <c r="BF341" s="73" t="str">
        <f t="shared" si="281"/>
        <v/>
      </c>
      <c r="BG341" s="73" t="str">
        <f t="shared" si="255"/>
        <v/>
      </c>
      <c r="BH341" s="77"/>
      <c r="BI341" s="133"/>
      <c r="BJ341" s="71"/>
      <c r="BK341" s="74"/>
      <c r="BL341" s="78"/>
      <c r="BM341" s="75" t="str">
        <f t="shared" si="256"/>
        <v/>
      </c>
      <c r="BN341" s="72">
        <f t="shared" si="282"/>
        <v>0</v>
      </c>
      <c r="BO341" s="72">
        <f t="shared" si="299"/>
        <v>0</v>
      </c>
      <c r="BP341" s="72" t="str">
        <f t="shared" si="283"/>
        <v>0</v>
      </c>
      <c r="BQ341" s="72" t="str">
        <f>IF(ISBLANK(BL341), "", (POWER(BL341/VLOOKUP(BP341,Anthro_Calc!C:P,13,FALSE),VLOOKUP(BP341,Anthro_Calc!C:P,12,FALSE))-1) / (VLOOKUP(BP341,Anthro_Calc!C:P,14,FALSE)*VLOOKUP(BP341,Anthro_Calc!C:P,12,FALSE)))</f>
        <v/>
      </c>
      <c r="BR341" s="72" t="str">
        <f>IF(ISBLANK(BL341), "", -3 + (BL341 -VLOOKUP(BP341,Anthro_Calc!C:P,4,FALSE)) / (VLOOKUP(BP341,Anthro_Calc!C:P,5,FALSE) - VLOOKUP(BP341,Anthro_Calc!C:P,4,FALSE)))</f>
        <v/>
      </c>
      <c r="BS341" s="72" t="str">
        <f>IF(ISBLANK(BL341), "", 3 + (BL341 -VLOOKUP(BP341,Anthro_Calc!C:P,10,FALSE)) / (VLOOKUP(BP341,Anthro_Calc!C:P,10,FALSE) - VLOOKUP(BP341,Anthro_Calc!C:P,9,FALSE)))</f>
        <v/>
      </c>
      <c r="BT341" s="120" t="str">
        <f t="shared" si="284"/>
        <v/>
      </c>
      <c r="BU341" s="117" t="str">
        <f t="shared" si="285"/>
        <v/>
      </c>
      <c r="BV341" s="104" t="str">
        <f t="shared" si="286"/>
        <v/>
      </c>
      <c r="BW341" s="73" t="str">
        <f t="shared" si="257"/>
        <v/>
      </c>
      <c r="BX341" s="77"/>
      <c r="BY341" s="73" t="str">
        <f>IF(ISBLANK(BL341), "", VLOOKUP(Z341&amp;" "&amp;BV341&amp;" "&amp;BW341,Graduation_Criteria!$D$2:$E$34,2,FALSE))</f>
        <v/>
      </c>
      <c r="BZ341" s="73" t="str">
        <f t="shared" si="258"/>
        <v/>
      </c>
      <c r="CA341" s="71"/>
      <c r="CB341" s="74"/>
      <c r="CC341" s="74"/>
      <c r="CD341" s="115" t="str">
        <f t="shared" si="259"/>
        <v/>
      </c>
      <c r="CE341" s="79">
        <f t="shared" si="287"/>
        <v>0</v>
      </c>
      <c r="CF341" s="79">
        <f t="shared" si="288"/>
        <v>0</v>
      </c>
      <c r="CG341" s="79" t="str">
        <f t="shared" si="289"/>
        <v>0</v>
      </c>
      <c r="CH341" s="79" t="str">
        <f>IF(ISBLANK(CC341), "", (POWER(CC341/VLOOKUP(CG341,Anthro_Calc!C:P,13,FALSE),VLOOKUP(CG341,Anthro_Calc!C:P,12,FALSE))-1) / (VLOOKUP(CG341,Anthro_Calc!C:P,14,FALSE)*VLOOKUP(CG341,Anthro_Calc!C:P,12,FALSE)))</f>
        <v/>
      </c>
      <c r="CI341" s="79" t="str">
        <f>IF(ISBLANK(CC341), "", -3 + (CC341 -VLOOKUP(CG341,Anthro_Calc!C:P,4,FALSE)) / (VLOOKUP(CG341,Anthro_Calc!C:P,5,FALSE) - VLOOKUP(CG341,Anthro_Calc!C:P,4,FALSE)))</f>
        <v/>
      </c>
      <c r="CJ341" s="79" t="str">
        <f>IF(ISBLANK(CC341), "", 3 + (CC341 -VLOOKUP(CG341,Anthro_Calc!C:P,10,FALSE)) / (VLOOKUP(CG341,Anthro_Calc!C:P,10,FALSE) - VLOOKUP(CG341,Anthro_Calc!C:P,9,FALSE)))</f>
        <v/>
      </c>
      <c r="CK341" s="129" t="str">
        <f t="shared" si="290"/>
        <v/>
      </c>
      <c r="CL341" s="117" t="str">
        <f t="shared" si="291"/>
        <v/>
      </c>
      <c r="CM341" s="104" t="str">
        <f t="shared" si="292"/>
        <v/>
      </c>
      <c r="CN341" s="77"/>
      <c r="CO341" s="71"/>
      <c r="CP341" s="74"/>
      <c r="CQ341" s="74"/>
      <c r="CR341" s="118" t="str">
        <f t="shared" si="260"/>
        <v/>
      </c>
      <c r="CS341" s="119">
        <f t="shared" si="293"/>
        <v>0</v>
      </c>
      <c r="CT341" s="119">
        <f t="shared" si="294"/>
        <v>0</v>
      </c>
      <c r="CU341" s="119" t="str">
        <f t="shared" si="295"/>
        <v>0</v>
      </c>
      <c r="CV341" s="119" t="str">
        <f>IF(ISBLANK(CQ341), "", (POWER(CQ341/VLOOKUP(CU341,Anthro_Calc!C:P,13,FALSE),VLOOKUP(CU341,Anthro_Calc!C:P,12,FALSE))-1) / (VLOOKUP(CU341,Anthro_Calc!C:P,14,FALSE)*VLOOKUP(CU341,Anthro_Calc!C:P,12,FALSE)))</f>
        <v/>
      </c>
      <c r="CW341" s="119" t="str">
        <f>IF(ISBLANK(CQ341), "", -3 + (CQ341 -VLOOKUP(CU341,Anthro_Calc!C:P,4,FALSE)) / (VLOOKUP(CU341,Anthro_Calc!C:P,5,FALSE) - VLOOKUP(CU341,Anthro_Calc!C:P,4,FALSE)))</f>
        <v/>
      </c>
      <c r="CX341" s="119" t="str">
        <f>IF(ISBLANK(CQ341), "", 3 + (CQ341 -VLOOKUP(CU341,Anthro_Calc!C:P,10,FALSE)) / (VLOOKUP(CU341,Anthro_Calc!C:P,10,FALSE) - VLOOKUP(CU341,Anthro_Calc!C:P,9,FALSE)))</f>
        <v/>
      </c>
      <c r="CY341" s="128" t="str">
        <f t="shared" si="296"/>
        <v/>
      </c>
      <c r="CZ341" s="117" t="str">
        <f t="shared" si="297"/>
        <v/>
      </c>
      <c r="DA341" s="104" t="str">
        <f t="shared" si="298"/>
        <v/>
      </c>
      <c r="DB341" s="135"/>
    </row>
    <row r="342" spans="1:106" s="80" customFormat="1" ht="15" customHeight="1">
      <c r="A342" s="134">
        <f t="shared" si="250"/>
        <v>338</v>
      </c>
      <c r="B342" s="66"/>
      <c r="C342" s="66"/>
      <c r="D342" s="66"/>
      <c r="E342" s="66"/>
      <c r="F342" s="66"/>
      <c r="G342" s="66"/>
      <c r="H342" s="66"/>
      <c r="I342" s="66"/>
      <c r="J342" s="66"/>
      <c r="K342" s="66"/>
      <c r="L342" s="66"/>
      <c r="M342" s="71"/>
      <c r="N342" s="69" t="str">
        <f t="shared" ca="1" si="261"/>
        <v/>
      </c>
      <c r="O342" s="70"/>
      <c r="P342" s="70"/>
      <c r="Q342" s="71"/>
      <c r="R342" s="82"/>
      <c r="S342" s="72" t="str">
        <f t="shared" si="262"/>
        <v/>
      </c>
      <c r="T342" s="72" t="str">
        <f t="shared" si="263"/>
        <v/>
      </c>
      <c r="U342" s="72" t="str">
        <f t="shared" si="264"/>
        <v/>
      </c>
      <c r="V342" s="72" t="str">
        <f>IF(ISBLANK(R342), "", (POWER(R342/VLOOKUP(U342,Anthro_Calc!C:P,13,FALSE),VLOOKUP(U342,Anthro_Calc!C:P,12,FALSE))-1) / (VLOOKUP(U342,Anthro_Calc!C:P,14,FALSE)*VLOOKUP(U342,Anthro_Calc!C:P,12,FALSE)))</f>
        <v/>
      </c>
      <c r="W342" s="72" t="str">
        <f>IF(ISBLANK(R342), "", -3 + (R342 -VLOOKUP(U342,Anthro_Calc!C:P,4,FALSE)) / (VLOOKUP(U342,Anthro_Calc!C:P,5,FALSE) - VLOOKUP(U342,Anthro_Calc!C:P,4,FALSE)))</f>
        <v/>
      </c>
      <c r="X342" s="72" t="str">
        <f>IF(ISBLANK(R342), "", 3 + (R342 -VLOOKUP(U342,Anthro_Calc!C:P,10,FALSE)) / (VLOOKUP(U342,Anthro_Calc!C:P,10,FALSE) - VLOOKUP(U342,Anthro_Calc!C:P,9,FALSE)))</f>
        <v/>
      </c>
      <c r="Y342" s="120" t="str">
        <f t="shared" si="265"/>
        <v/>
      </c>
      <c r="Z342" s="117" t="str">
        <f t="shared" si="266"/>
        <v/>
      </c>
      <c r="AA342" s="104" t="str">
        <f t="shared" si="267"/>
        <v/>
      </c>
      <c r="AB342" s="71"/>
      <c r="AC342" s="74"/>
      <c r="AD342" s="78"/>
      <c r="AE342" s="75" t="str">
        <f t="shared" si="268"/>
        <v/>
      </c>
      <c r="AF342" s="72">
        <f t="shared" si="269"/>
        <v>0</v>
      </c>
      <c r="AG342" s="72">
        <f t="shared" si="270"/>
        <v>0</v>
      </c>
      <c r="AH342" s="72" t="str">
        <f t="shared" si="271"/>
        <v>0</v>
      </c>
      <c r="AI342" s="72" t="str">
        <f>IF(ISBLANK(AD342), "", (POWER(AD342/VLOOKUP(AH342,Anthro_Calc!C:P,13,FALSE),VLOOKUP(AH342,Anthro_Calc!C:P,12,FALSE))-1) / (VLOOKUP(AH342,Anthro_Calc!C:P,14,FALSE)*VLOOKUP(AH342,Anthro_Calc!C:P,12,FALSE)))</f>
        <v/>
      </c>
      <c r="AJ342" s="72" t="str">
        <f>IF(ISBLANK(AD342), "", -3 + (AD342 -VLOOKUP(AH342,Anthro_Calc!C:P,4,FALSE)) / (VLOOKUP(AH342,Anthro_Calc!C:P,5,FALSE) - VLOOKUP(AH342,Anthro_Calc!C:P,4,FALSE)))</f>
        <v/>
      </c>
      <c r="AK342" s="72" t="str">
        <f>IF(ISBLANK(AD342), "", 3 + (AD342 -VLOOKUP(AH342,Anthro_Calc!C:P,10,FALSE)) / (VLOOKUP(AH342,Anthro_Calc!C:P,10,FALSE) - VLOOKUP(AH342,Anthro_Calc!C:P,9,FALSE)))</f>
        <v/>
      </c>
      <c r="AL342" s="120" t="str">
        <f t="shared" si="272"/>
        <v/>
      </c>
      <c r="AM342" s="117" t="str">
        <f t="shared" si="273"/>
        <v/>
      </c>
      <c r="AN342" s="104" t="str">
        <f t="shared" si="274"/>
        <v/>
      </c>
      <c r="AO342" s="76" t="str">
        <f t="shared" si="251"/>
        <v/>
      </c>
      <c r="AP342" s="77"/>
      <c r="AQ342" s="77" t="str">
        <f t="shared" si="275"/>
        <v/>
      </c>
      <c r="AR342" s="71"/>
      <c r="AS342" s="74"/>
      <c r="AT342" s="82"/>
      <c r="AU342" s="75" t="str">
        <f t="shared" si="252"/>
        <v/>
      </c>
      <c r="AV342" s="72">
        <f t="shared" si="276"/>
        <v>0</v>
      </c>
      <c r="AW342" s="72">
        <f t="shared" si="277"/>
        <v>0</v>
      </c>
      <c r="AX342" s="72" t="str">
        <f t="shared" si="278"/>
        <v>0</v>
      </c>
      <c r="AY342" s="72" t="str">
        <f>IF(ISBLANK(AT342), "", (POWER(AT342/VLOOKUP(AX342,Anthro_Calc!C:P,13,FALSE),VLOOKUP(AX342,Anthro_Calc!C:P,12,FALSE))-1) / (VLOOKUP(AX342,Anthro_Calc!C:P,14,FALSE)*VLOOKUP(AX342,Anthro_Calc!C:P,12,FALSE)))</f>
        <v/>
      </c>
      <c r="AZ342" s="72" t="str">
        <f>IF(ISBLANK(AT342), "", -3 + (AT342 -VLOOKUP(AX342,Anthro_Calc!C:P,4,FALSE)) / (VLOOKUP(AX342,Anthro_Calc!C:P,5,FALSE) - VLOOKUP(AX342,Anthro_Calc!C:P,4,FALSE)))</f>
        <v/>
      </c>
      <c r="BA342" s="72" t="str">
        <f>IF(ISBLANK(AT342), "", 3 + (AT342 -VLOOKUP(AX342,Anthro_Calc!C:P,10,FALSE)) / (VLOOKUP(AX342,Anthro_Calc!C:P,10,FALSE) - VLOOKUP(AX342,Anthro_Calc!C:P,9,FALSE)))</f>
        <v/>
      </c>
      <c r="BB342" s="120" t="str">
        <f t="shared" si="279"/>
        <v/>
      </c>
      <c r="BC342" s="117" t="str">
        <f t="shared" si="280"/>
        <v/>
      </c>
      <c r="BD342" s="104" t="str">
        <f t="shared" si="253"/>
        <v/>
      </c>
      <c r="BE342" s="76" t="str">
        <f t="shared" si="254"/>
        <v/>
      </c>
      <c r="BF342" s="73" t="str">
        <f t="shared" si="281"/>
        <v/>
      </c>
      <c r="BG342" s="73" t="str">
        <f t="shared" si="255"/>
        <v/>
      </c>
      <c r="BH342" s="77"/>
      <c r="BI342" s="133"/>
      <c r="BJ342" s="71"/>
      <c r="BK342" s="74"/>
      <c r="BL342" s="78"/>
      <c r="BM342" s="75" t="str">
        <f t="shared" si="256"/>
        <v/>
      </c>
      <c r="BN342" s="72">
        <f t="shared" si="282"/>
        <v>0</v>
      </c>
      <c r="BO342" s="72">
        <f t="shared" si="299"/>
        <v>0</v>
      </c>
      <c r="BP342" s="72" t="str">
        <f t="shared" si="283"/>
        <v>0</v>
      </c>
      <c r="BQ342" s="72" t="str">
        <f>IF(ISBLANK(BL342), "", (POWER(BL342/VLOOKUP(BP342,Anthro_Calc!C:P,13,FALSE),VLOOKUP(BP342,Anthro_Calc!C:P,12,FALSE))-1) / (VLOOKUP(BP342,Anthro_Calc!C:P,14,FALSE)*VLOOKUP(BP342,Anthro_Calc!C:P,12,FALSE)))</f>
        <v/>
      </c>
      <c r="BR342" s="72" t="str">
        <f>IF(ISBLANK(BL342), "", -3 + (BL342 -VLOOKUP(BP342,Anthro_Calc!C:P,4,FALSE)) / (VLOOKUP(BP342,Anthro_Calc!C:P,5,FALSE) - VLOOKUP(BP342,Anthro_Calc!C:P,4,FALSE)))</f>
        <v/>
      </c>
      <c r="BS342" s="72" t="str">
        <f>IF(ISBLANK(BL342), "", 3 + (BL342 -VLOOKUP(BP342,Anthro_Calc!C:P,10,FALSE)) / (VLOOKUP(BP342,Anthro_Calc!C:P,10,FALSE) - VLOOKUP(BP342,Anthro_Calc!C:P,9,FALSE)))</f>
        <v/>
      </c>
      <c r="BT342" s="120" t="str">
        <f t="shared" si="284"/>
        <v/>
      </c>
      <c r="BU342" s="117" t="str">
        <f t="shared" si="285"/>
        <v/>
      </c>
      <c r="BV342" s="104" t="str">
        <f t="shared" si="286"/>
        <v/>
      </c>
      <c r="BW342" s="73" t="str">
        <f t="shared" si="257"/>
        <v/>
      </c>
      <c r="BX342" s="77"/>
      <c r="BY342" s="73" t="str">
        <f>IF(ISBLANK(BL342), "", VLOOKUP(Z342&amp;" "&amp;BV342&amp;" "&amp;BW342,Graduation_Criteria!$D$2:$E$34,2,FALSE))</f>
        <v/>
      </c>
      <c r="BZ342" s="73" t="str">
        <f t="shared" si="258"/>
        <v/>
      </c>
      <c r="CA342" s="71"/>
      <c r="CB342" s="74"/>
      <c r="CC342" s="74"/>
      <c r="CD342" s="115" t="str">
        <f t="shared" si="259"/>
        <v/>
      </c>
      <c r="CE342" s="79">
        <f t="shared" si="287"/>
        <v>0</v>
      </c>
      <c r="CF342" s="79">
        <f t="shared" si="288"/>
        <v>0</v>
      </c>
      <c r="CG342" s="79" t="str">
        <f t="shared" si="289"/>
        <v>0</v>
      </c>
      <c r="CH342" s="79" t="str">
        <f>IF(ISBLANK(CC342), "", (POWER(CC342/VLOOKUP(CG342,Anthro_Calc!C:P,13,FALSE),VLOOKUP(CG342,Anthro_Calc!C:P,12,FALSE))-1) / (VLOOKUP(CG342,Anthro_Calc!C:P,14,FALSE)*VLOOKUP(CG342,Anthro_Calc!C:P,12,FALSE)))</f>
        <v/>
      </c>
      <c r="CI342" s="79" t="str">
        <f>IF(ISBLANK(CC342), "", -3 + (CC342 -VLOOKUP(CG342,Anthro_Calc!C:P,4,FALSE)) / (VLOOKUP(CG342,Anthro_Calc!C:P,5,FALSE) - VLOOKUP(CG342,Anthro_Calc!C:P,4,FALSE)))</f>
        <v/>
      </c>
      <c r="CJ342" s="79" t="str">
        <f>IF(ISBLANK(CC342), "", 3 + (CC342 -VLOOKUP(CG342,Anthro_Calc!C:P,10,FALSE)) / (VLOOKUP(CG342,Anthro_Calc!C:P,10,FALSE) - VLOOKUP(CG342,Anthro_Calc!C:P,9,FALSE)))</f>
        <v/>
      </c>
      <c r="CK342" s="129" t="str">
        <f t="shared" si="290"/>
        <v/>
      </c>
      <c r="CL342" s="117" t="str">
        <f t="shared" si="291"/>
        <v/>
      </c>
      <c r="CM342" s="104" t="str">
        <f t="shared" si="292"/>
        <v/>
      </c>
      <c r="CN342" s="77"/>
      <c r="CO342" s="71"/>
      <c r="CP342" s="74"/>
      <c r="CQ342" s="74"/>
      <c r="CR342" s="118" t="str">
        <f t="shared" si="260"/>
        <v/>
      </c>
      <c r="CS342" s="119">
        <f t="shared" si="293"/>
        <v>0</v>
      </c>
      <c r="CT342" s="119">
        <f t="shared" si="294"/>
        <v>0</v>
      </c>
      <c r="CU342" s="119" t="str">
        <f t="shared" si="295"/>
        <v>0</v>
      </c>
      <c r="CV342" s="119" t="str">
        <f>IF(ISBLANK(CQ342), "", (POWER(CQ342/VLOOKUP(CU342,Anthro_Calc!C:P,13,FALSE),VLOOKUP(CU342,Anthro_Calc!C:P,12,FALSE))-1) / (VLOOKUP(CU342,Anthro_Calc!C:P,14,FALSE)*VLOOKUP(CU342,Anthro_Calc!C:P,12,FALSE)))</f>
        <v/>
      </c>
      <c r="CW342" s="119" t="str">
        <f>IF(ISBLANK(CQ342), "", -3 + (CQ342 -VLOOKUP(CU342,Anthro_Calc!C:P,4,FALSE)) / (VLOOKUP(CU342,Anthro_Calc!C:P,5,FALSE) - VLOOKUP(CU342,Anthro_Calc!C:P,4,FALSE)))</f>
        <v/>
      </c>
      <c r="CX342" s="119" t="str">
        <f>IF(ISBLANK(CQ342), "", 3 + (CQ342 -VLOOKUP(CU342,Anthro_Calc!C:P,10,FALSE)) / (VLOOKUP(CU342,Anthro_Calc!C:P,10,FALSE) - VLOOKUP(CU342,Anthro_Calc!C:P,9,FALSE)))</f>
        <v/>
      </c>
      <c r="CY342" s="128" t="str">
        <f t="shared" si="296"/>
        <v/>
      </c>
      <c r="CZ342" s="117" t="str">
        <f t="shared" si="297"/>
        <v/>
      </c>
      <c r="DA342" s="104" t="str">
        <f t="shared" si="298"/>
        <v/>
      </c>
      <c r="DB342" s="135"/>
    </row>
    <row r="343" spans="1:106" s="80" customFormat="1" ht="15" customHeight="1">
      <c r="A343" s="134">
        <f t="shared" si="250"/>
        <v>339</v>
      </c>
      <c r="B343" s="66"/>
      <c r="C343" s="66"/>
      <c r="D343" s="66"/>
      <c r="E343" s="66"/>
      <c r="F343" s="66"/>
      <c r="G343" s="66"/>
      <c r="H343" s="66"/>
      <c r="I343" s="66"/>
      <c r="J343" s="66"/>
      <c r="K343" s="66"/>
      <c r="L343" s="66"/>
      <c r="M343" s="71"/>
      <c r="N343" s="69" t="str">
        <f t="shared" ca="1" si="261"/>
        <v/>
      </c>
      <c r="O343" s="70"/>
      <c r="P343" s="70"/>
      <c r="Q343" s="71"/>
      <c r="R343" s="82"/>
      <c r="S343" s="72" t="str">
        <f t="shared" si="262"/>
        <v/>
      </c>
      <c r="T343" s="72" t="str">
        <f t="shared" si="263"/>
        <v/>
      </c>
      <c r="U343" s="72" t="str">
        <f t="shared" si="264"/>
        <v/>
      </c>
      <c r="V343" s="72" t="str">
        <f>IF(ISBLANK(R343), "", (POWER(R343/VLOOKUP(U343,Anthro_Calc!C:P,13,FALSE),VLOOKUP(U343,Anthro_Calc!C:P,12,FALSE))-1) / (VLOOKUP(U343,Anthro_Calc!C:P,14,FALSE)*VLOOKUP(U343,Anthro_Calc!C:P,12,FALSE)))</f>
        <v/>
      </c>
      <c r="W343" s="72" t="str">
        <f>IF(ISBLANK(R343), "", -3 + (R343 -VLOOKUP(U343,Anthro_Calc!C:P,4,FALSE)) / (VLOOKUP(U343,Anthro_Calc!C:P,5,FALSE) - VLOOKUP(U343,Anthro_Calc!C:P,4,FALSE)))</f>
        <v/>
      </c>
      <c r="X343" s="72" t="str">
        <f>IF(ISBLANK(R343), "", 3 + (R343 -VLOOKUP(U343,Anthro_Calc!C:P,10,FALSE)) / (VLOOKUP(U343,Anthro_Calc!C:P,10,FALSE) - VLOOKUP(U343,Anthro_Calc!C:P,9,FALSE)))</f>
        <v/>
      </c>
      <c r="Y343" s="120" t="str">
        <f t="shared" si="265"/>
        <v/>
      </c>
      <c r="Z343" s="117" t="str">
        <f t="shared" si="266"/>
        <v/>
      </c>
      <c r="AA343" s="104" t="str">
        <f t="shared" si="267"/>
        <v/>
      </c>
      <c r="AB343" s="71"/>
      <c r="AC343" s="74"/>
      <c r="AD343" s="78"/>
      <c r="AE343" s="75" t="str">
        <f t="shared" si="268"/>
        <v/>
      </c>
      <c r="AF343" s="72">
        <f t="shared" si="269"/>
        <v>0</v>
      </c>
      <c r="AG343" s="72">
        <f t="shared" si="270"/>
        <v>0</v>
      </c>
      <c r="AH343" s="72" t="str">
        <f t="shared" si="271"/>
        <v>0</v>
      </c>
      <c r="AI343" s="72" t="str">
        <f>IF(ISBLANK(AD343), "", (POWER(AD343/VLOOKUP(AH343,Anthro_Calc!C:P,13,FALSE),VLOOKUP(AH343,Anthro_Calc!C:P,12,FALSE))-1) / (VLOOKUP(AH343,Anthro_Calc!C:P,14,FALSE)*VLOOKUP(AH343,Anthro_Calc!C:P,12,FALSE)))</f>
        <v/>
      </c>
      <c r="AJ343" s="72" t="str">
        <f>IF(ISBLANK(AD343), "", -3 + (AD343 -VLOOKUP(AH343,Anthro_Calc!C:P,4,FALSE)) / (VLOOKUP(AH343,Anthro_Calc!C:P,5,FALSE) - VLOOKUP(AH343,Anthro_Calc!C:P,4,FALSE)))</f>
        <v/>
      </c>
      <c r="AK343" s="72" t="str">
        <f>IF(ISBLANK(AD343), "", 3 + (AD343 -VLOOKUP(AH343,Anthro_Calc!C:P,10,FALSE)) / (VLOOKUP(AH343,Anthro_Calc!C:P,10,FALSE) - VLOOKUP(AH343,Anthro_Calc!C:P,9,FALSE)))</f>
        <v/>
      </c>
      <c r="AL343" s="120" t="str">
        <f t="shared" si="272"/>
        <v/>
      </c>
      <c r="AM343" s="117" t="str">
        <f t="shared" si="273"/>
        <v/>
      </c>
      <c r="AN343" s="104" t="str">
        <f t="shared" si="274"/>
        <v/>
      </c>
      <c r="AO343" s="76" t="str">
        <f t="shared" si="251"/>
        <v/>
      </c>
      <c r="AP343" s="77"/>
      <c r="AQ343" s="77" t="str">
        <f t="shared" si="275"/>
        <v/>
      </c>
      <c r="AR343" s="71"/>
      <c r="AS343" s="74"/>
      <c r="AT343" s="82"/>
      <c r="AU343" s="75" t="str">
        <f t="shared" si="252"/>
        <v/>
      </c>
      <c r="AV343" s="72">
        <f t="shared" si="276"/>
        <v>0</v>
      </c>
      <c r="AW343" s="72">
        <f t="shared" si="277"/>
        <v>0</v>
      </c>
      <c r="AX343" s="72" t="str">
        <f t="shared" si="278"/>
        <v>0</v>
      </c>
      <c r="AY343" s="72" t="str">
        <f>IF(ISBLANK(AT343), "", (POWER(AT343/VLOOKUP(AX343,Anthro_Calc!C:P,13,FALSE),VLOOKUP(AX343,Anthro_Calc!C:P,12,FALSE))-1) / (VLOOKUP(AX343,Anthro_Calc!C:P,14,FALSE)*VLOOKUP(AX343,Anthro_Calc!C:P,12,FALSE)))</f>
        <v/>
      </c>
      <c r="AZ343" s="72" t="str">
        <f>IF(ISBLANK(AT343), "", -3 + (AT343 -VLOOKUP(AX343,Anthro_Calc!C:P,4,FALSE)) / (VLOOKUP(AX343,Anthro_Calc!C:P,5,FALSE) - VLOOKUP(AX343,Anthro_Calc!C:P,4,FALSE)))</f>
        <v/>
      </c>
      <c r="BA343" s="72" t="str">
        <f>IF(ISBLANK(AT343), "", 3 + (AT343 -VLOOKUP(AX343,Anthro_Calc!C:P,10,FALSE)) / (VLOOKUP(AX343,Anthro_Calc!C:P,10,FALSE) - VLOOKUP(AX343,Anthro_Calc!C:P,9,FALSE)))</f>
        <v/>
      </c>
      <c r="BB343" s="120" t="str">
        <f t="shared" si="279"/>
        <v/>
      </c>
      <c r="BC343" s="117" t="str">
        <f t="shared" si="280"/>
        <v/>
      </c>
      <c r="BD343" s="104" t="str">
        <f t="shared" si="253"/>
        <v/>
      </c>
      <c r="BE343" s="76" t="str">
        <f t="shared" si="254"/>
        <v/>
      </c>
      <c r="BF343" s="73" t="str">
        <f t="shared" si="281"/>
        <v/>
      </c>
      <c r="BG343" s="73" t="str">
        <f t="shared" si="255"/>
        <v/>
      </c>
      <c r="BH343" s="77"/>
      <c r="BI343" s="133"/>
      <c r="BJ343" s="71"/>
      <c r="BK343" s="74"/>
      <c r="BL343" s="78"/>
      <c r="BM343" s="75" t="str">
        <f t="shared" si="256"/>
        <v/>
      </c>
      <c r="BN343" s="72">
        <f t="shared" si="282"/>
        <v>0</v>
      </c>
      <c r="BO343" s="72">
        <f t="shared" si="299"/>
        <v>0</v>
      </c>
      <c r="BP343" s="72" t="str">
        <f t="shared" si="283"/>
        <v>0</v>
      </c>
      <c r="BQ343" s="72" t="str">
        <f>IF(ISBLANK(BL343), "", (POWER(BL343/VLOOKUP(BP343,Anthro_Calc!C:P,13,FALSE),VLOOKUP(BP343,Anthro_Calc!C:P,12,FALSE))-1) / (VLOOKUP(BP343,Anthro_Calc!C:P,14,FALSE)*VLOOKUP(BP343,Anthro_Calc!C:P,12,FALSE)))</f>
        <v/>
      </c>
      <c r="BR343" s="72" t="str">
        <f>IF(ISBLANK(BL343), "", -3 + (BL343 -VLOOKUP(BP343,Anthro_Calc!C:P,4,FALSE)) / (VLOOKUP(BP343,Anthro_Calc!C:P,5,FALSE) - VLOOKUP(BP343,Anthro_Calc!C:P,4,FALSE)))</f>
        <v/>
      </c>
      <c r="BS343" s="72" t="str">
        <f>IF(ISBLANK(BL343), "", 3 + (BL343 -VLOOKUP(BP343,Anthro_Calc!C:P,10,FALSE)) / (VLOOKUP(BP343,Anthro_Calc!C:P,10,FALSE) - VLOOKUP(BP343,Anthro_Calc!C:P,9,FALSE)))</f>
        <v/>
      </c>
      <c r="BT343" s="120" t="str">
        <f t="shared" si="284"/>
        <v/>
      </c>
      <c r="BU343" s="117" t="str">
        <f t="shared" si="285"/>
        <v/>
      </c>
      <c r="BV343" s="104" t="str">
        <f t="shared" si="286"/>
        <v/>
      </c>
      <c r="BW343" s="73" t="str">
        <f t="shared" si="257"/>
        <v/>
      </c>
      <c r="BX343" s="77"/>
      <c r="BY343" s="73" t="str">
        <f>IF(ISBLANK(BL343), "", VLOOKUP(Z343&amp;" "&amp;BV343&amp;" "&amp;BW343,Graduation_Criteria!$D$2:$E$34,2,FALSE))</f>
        <v/>
      </c>
      <c r="BZ343" s="73" t="str">
        <f t="shared" si="258"/>
        <v/>
      </c>
      <c r="CA343" s="71"/>
      <c r="CB343" s="74"/>
      <c r="CC343" s="74"/>
      <c r="CD343" s="115" t="str">
        <f t="shared" si="259"/>
        <v/>
      </c>
      <c r="CE343" s="79">
        <f t="shared" si="287"/>
        <v>0</v>
      </c>
      <c r="CF343" s="79">
        <f t="shared" si="288"/>
        <v>0</v>
      </c>
      <c r="CG343" s="79" t="str">
        <f t="shared" si="289"/>
        <v>0</v>
      </c>
      <c r="CH343" s="79" t="str">
        <f>IF(ISBLANK(CC343), "", (POWER(CC343/VLOOKUP(CG343,Anthro_Calc!C:P,13,FALSE),VLOOKUP(CG343,Anthro_Calc!C:P,12,FALSE))-1) / (VLOOKUP(CG343,Anthro_Calc!C:P,14,FALSE)*VLOOKUP(CG343,Anthro_Calc!C:P,12,FALSE)))</f>
        <v/>
      </c>
      <c r="CI343" s="79" t="str">
        <f>IF(ISBLANK(CC343), "", -3 + (CC343 -VLOOKUP(CG343,Anthro_Calc!C:P,4,FALSE)) / (VLOOKUP(CG343,Anthro_Calc!C:P,5,FALSE) - VLOOKUP(CG343,Anthro_Calc!C:P,4,FALSE)))</f>
        <v/>
      </c>
      <c r="CJ343" s="79" t="str">
        <f>IF(ISBLANK(CC343), "", 3 + (CC343 -VLOOKUP(CG343,Anthro_Calc!C:P,10,FALSE)) / (VLOOKUP(CG343,Anthro_Calc!C:P,10,FALSE) - VLOOKUP(CG343,Anthro_Calc!C:P,9,FALSE)))</f>
        <v/>
      </c>
      <c r="CK343" s="129" t="str">
        <f t="shared" si="290"/>
        <v/>
      </c>
      <c r="CL343" s="117" t="str">
        <f t="shared" si="291"/>
        <v/>
      </c>
      <c r="CM343" s="104" t="str">
        <f t="shared" si="292"/>
        <v/>
      </c>
      <c r="CN343" s="77"/>
      <c r="CO343" s="71"/>
      <c r="CP343" s="74"/>
      <c r="CQ343" s="74"/>
      <c r="CR343" s="118" t="str">
        <f t="shared" si="260"/>
        <v/>
      </c>
      <c r="CS343" s="119">
        <f t="shared" si="293"/>
        <v>0</v>
      </c>
      <c r="CT343" s="119">
        <f t="shared" si="294"/>
        <v>0</v>
      </c>
      <c r="CU343" s="119" t="str">
        <f t="shared" si="295"/>
        <v>0</v>
      </c>
      <c r="CV343" s="119" t="str">
        <f>IF(ISBLANK(CQ343), "", (POWER(CQ343/VLOOKUP(CU343,Anthro_Calc!C:P,13,FALSE),VLOOKUP(CU343,Anthro_Calc!C:P,12,FALSE))-1) / (VLOOKUP(CU343,Anthro_Calc!C:P,14,FALSE)*VLOOKUP(CU343,Anthro_Calc!C:P,12,FALSE)))</f>
        <v/>
      </c>
      <c r="CW343" s="119" t="str">
        <f>IF(ISBLANK(CQ343), "", -3 + (CQ343 -VLOOKUP(CU343,Anthro_Calc!C:P,4,FALSE)) / (VLOOKUP(CU343,Anthro_Calc!C:P,5,FALSE) - VLOOKUP(CU343,Anthro_Calc!C:P,4,FALSE)))</f>
        <v/>
      </c>
      <c r="CX343" s="119" t="str">
        <f>IF(ISBLANK(CQ343), "", 3 + (CQ343 -VLOOKUP(CU343,Anthro_Calc!C:P,10,FALSE)) / (VLOOKUP(CU343,Anthro_Calc!C:P,10,FALSE) - VLOOKUP(CU343,Anthro_Calc!C:P,9,FALSE)))</f>
        <v/>
      </c>
      <c r="CY343" s="128" t="str">
        <f t="shared" si="296"/>
        <v/>
      </c>
      <c r="CZ343" s="117" t="str">
        <f t="shared" si="297"/>
        <v/>
      </c>
      <c r="DA343" s="104" t="str">
        <f t="shared" si="298"/>
        <v/>
      </c>
      <c r="DB343" s="135"/>
    </row>
    <row r="344" spans="1:106" s="80" customFormat="1" ht="15" customHeight="1">
      <c r="A344" s="134">
        <f t="shared" si="250"/>
        <v>340</v>
      </c>
      <c r="B344" s="66"/>
      <c r="C344" s="66"/>
      <c r="D344" s="66"/>
      <c r="E344" s="66"/>
      <c r="F344" s="66"/>
      <c r="G344" s="66"/>
      <c r="H344" s="66"/>
      <c r="I344" s="66"/>
      <c r="J344" s="66"/>
      <c r="K344" s="66"/>
      <c r="L344" s="66"/>
      <c r="M344" s="71"/>
      <c r="N344" s="69" t="str">
        <f t="shared" ca="1" si="261"/>
        <v/>
      </c>
      <c r="O344" s="70"/>
      <c r="P344" s="70"/>
      <c r="Q344" s="71"/>
      <c r="R344" s="82"/>
      <c r="S344" s="72" t="str">
        <f t="shared" si="262"/>
        <v/>
      </c>
      <c r="T344" s="72" t="str">
        <f t="shared" si="263"/>
        <v/>
      </c>
      <c r="U344" s="72" t="str">
        <f t="shared" si="264"/>
        <v/>
      </c>
      <c r="V344" s="72" t="str">
        <f>IF(ISBLANK(R344), "", (POWER(R344/VLOOKUP(U344,Anthro_Calc!C:P,13,FALSE),VLOOKUP(U344,Anthro_Calc!C:P,12,FALSE))-1) / (VLOOKUP(U344,Anthro_Calc!C:P,14,FALSE)*VLOOKUP(U344,Anthro_Calc!C:P,12,FALSE)))</f>
        <v/>
      </c>
      <c r="W344" s="72" t="str">
        <f>IF(ISBLANK(R344), "", -3 + (R344 -VLOOKUP(U344,Anthro_Calc!C:P,4,FALSE)) / (VLOOKUP(U344,Anthro_Calc!C:P,5,FALSE) - VLOOKUP(U344,Anthro_Calc!C:P,4,FALSE)))</f>
        <v/>
      </c>
      <c r="X344" s="72" t="str">
        <f>IF(ISBLANK(R344), "", 3 + (R344 -VLOOKUP(U344,Anthro_Calc!C:P,10,FALSE)) / (VLOOKUP(U344,Anthro_Calc!C:P,10,FALSE) - VLOOKUP(U344,Anthro_Calc!C:P,9,FALSE)))</f>
        <v/>
      </c>
      <c r="Y344" s="120" t="str">
        <f t="shared" si="265"/>
        <v/>
      </c>
      <c r="Z344" s="117" t="str">
        <f t="shared" si="266"/>
        <v/>
      </c>
      <c r="AA344" s="104" t="str">
        <f t="shared" si="267"/>
        <v/>
      </c>
      <c r="AB344" s="71"/>
      <c r="AC344" s="74"/>
      <c r="AD344" s="78"/>
      <c r="AE344" s="75" t="str">
        <f t="shared" si="268"/>
        <v/>
      </c>
      <c r="AF344" s="72">
        <f t="shared" si="269"/>
        <v>0</v>
      </c>
      <c r="AG344" s="72">
        <f t="shared" si="270"/>
        <v>0</v>
      </c>
      <c r="AH344" s="72" t="str">
        <f t="shared" si="271"/>
        <v>0</v>
      </c>
      <c r="AI344" s="72" t="str">
        <f>IF(ISBLANK(AD344), "", (POWER(AD344/VLOOKUP(AH344,Anthro_Calc!C:P,13,FALSE),VLOOKUP(AH344,Anthro_Calc!C:P,12,FALSE))-1) / (VLOOKUP(AH344,Anthro_Calc!C:P,14,FALSE)*VLOOKUP(AH344,Anthro_Calc!C:P,12,FALSE)))</f>
        <v/>
      </c>
      <c r="AJ344" s="72" t="str">
        <f>IF(ISBLANK(AD344), "", -3 + (AD344 -VLOOKUP(AH344,Anthro_Calc!C:P,4,FALSE)) / (VLOOKUP(AH344,Anthro_Calc!C:P,5,FALSE) - VLOOKUP(AH344,Anthro_Calc!C:P,4,FALSE)))</f>
        <v/>
      </c>
      <c r="AK344" s="72" t="str">
        <f>IF(ISBLANK(AD344), "", 3 + (AD344 -VLOOKUP(AH344,Anthro_Calc!C:P,10,FALSE)) / (VLOOKUP(AH344,Anthro_Calc!C:P,10,FALSE) - VLOOKUP(AH344,Anthro_Calc!C:P,9,FALSE)))</f>
        <v/>
      </c>
      <c r="AL344" s="120" t="str">
        <f t="shared" si="272"/>
        <v/>
      </c>
      <c r="AM344" s="117" t="str">
        <f t="shared" si="273"/>
        <v/>
      </c>
      <c r="AN344" s="104" t="str">
        <f t="shared" si="274"/>
        <v/>
      </c>
      <c r="AO344" s="76" t="str">
        <f t="shared" si="251"/>
        <v/>
      </c>
      <c r="AP344" s="77"/>
      <c r="AQ344" s="77" t="str">
        <f t="shared" si="275"/>
        <v/>
      </c>
      <c r="AR344" s="71"/>
      <c r="AS344" s="74"/>
      <c r="AT344" s="82"/>
      <c r="AU344" s="75" t="str">
        <f t="shared" si="252"/>
        <v/>
      </c>
      <c r="AV344" s="72">
        <f t="shared" si="276"/>
        <v>0</v>
      </c>
      <c r="AW344" s="72">
        <f t="shared" si="277"/>
        <v>0</v>
      </c>
      <c r="AX344" s="72" t="str">
        <f t="shared" si="278"/>
        <v>0</v>
      </c>
      <c r="AY344" s="72" t="str">
        <f>IF(ISBLANK(AT344), "", (POWER(AT344/VLOOKUP(AX344,Anthro_Calc!C:P,13,FALSE),VLOOKUP(AX344,Anthro_Calc!C:P,12,FALSE))-1) / (VLOOKUP(AX344,Anthro_Calc!C:P,14,FALSE)*VLOOKUP(AX344,Anthro_Calc!C:P,12,FALSE)))</f>
        <v/>
      </c>
      <c r="AZ344" s="72" t="str">
        <f>IF(ISBLANK(AT344), "", -3 + (AT344 -VLOOKUP(AX344,Anthro_Calc!C:P,4,FALSE)) / (VLOOKUP(AX344,Anthro_Calc!C:P,5,FALSE) - VLOOKUP(AX344,Anthro_Calc!C:P,4,FALSE)))</f>
        <v/>
      </c>
      <c r="BA344" s="72" t="str">
        <f>IF(ISBLANK(AT344), "", 3 + (AT344 -VLOOKUP(AX344,Anthro_Calc!C:P,10,FALSE)) / (VLOOKUP(AX344,Anthro_Calc!C:P,10,FALSE) - VLOOKUP(AX344,Anthro_Calc!C:P,9,FALSE)))</f>
        <v/>
      </c>
      <c r="BB344" s="120" t="str">
        <f t="shared" si="279"/>
        <v/>
      </c>
      <c r="BC344" s="117" t="str">
        <f t="shared" si="280"/>
        <v/>
      </c>
      <c r="BD344" s="104" t="str">
        <f t="shared" si="253"/>
        <v/>
      </c>
      <c r="BE344" s="76" t="str">
        <f t="shared" si="254"/>
        <v/>
      </c>
      <c r="BF344" s="73" t="str">
        <f t="shared" si="281"/>
        <v/>
      </c>
      <c r="BG344" s="73" t="str">
        <f t="shared" si="255"/>
        <v/>
      </c>
      <c r="BH344" s="77"/>
      <c r="BI344" s="133"/>
      <c r="BJ344" s="71"/>
      <c r="BK344" s="74"/>
      <c r="BL344" s="78"/>
      <c r="BM344" s="75" t="str">
        <f t="shared" si="256"/>
        <v/>
      </c>
      <c r="BN344" s="72">
        <f t="shared" si="282"/>
        <v>0</v>
      </c>
      <c r="BO344" s="72">
        <f t="shared" si="299"/>
        <v>0</v>
      </c>
      <c r="BP344" s="72" t="str">
        <f t="shared" si="283"/>
        <v>0</v>
      </c>
      <c r="BQ344" s="72" t="str">
        <f>IF(ISBLANK(BL344), "", (POWER(BL344/VLOOKUP(BP344,Anthro_Calc!C:P,13,FALSE),VLOOKUP(BP344,Anthro_Calc!C:P,12,FALSE))-1) / (VLOOKUP(BP344,Anthro_Calc!C:P,14,FALSE)*VLOOKUP(BP344,Anthro_Calc!C:P,12,FALSE)))</f>
        <v/>
      </c>
      <c r="BR344" s="72" t="str">
        <f>IF(ISBLANK(BL344), "", -3 + (BL344 -VLOOKUP(BP344,Anthro_Calc!C:P,4,FALSE)) / (VLOOKUP(BP344,Anthro_Calc!C:P,5,FALSE) - VLOOKUP(BP344,Anthro_Calc!C:P,4,FALSE)))</f>
        <v/>
      </c>
      <c r="BS344" s="72" t="str">
        <f>IF(ISBLANK(BL344), "", 3 + (BL344 -VLOOKUP(BP344,Anthro_Calc!C:P,10,FALSE)) / (VLOOKUP(BP344,Anthro_Calc!C:P,10,FALSE) - VLOOKUP(BP344,Anthro_Calc!C:P,9,FALSE)))</f>
        <v/>
      </c>
      <c r="BT344" s="120" t="str">
        <f t="shared" si="284"/>
        <v/>
      </c>
      <c r="BU344" s="117" t="str">
        <f t="shared" si="285"/>
        <v/>
      </c>
      <c r="BV344" s="104" t="str">
        <f t="shared" si="286"/>
        <v/>
      </c>
      <c r="BW344" s="73" t="str">
        <f t="shared" si="257"/>
        <v/>
      </c>
      <c r="BX344" s="77"/>
      <c r="BY344" s="73" t="str">
        <f>IF(ISBLANK(BL344), "", VLOOKUP(Z344&amp;" "&amp;BV344&amp;" "&amp;BW344,Graduation_Criteria!$D$2:$E$34,2,FALSE))</f>
        <v/>
      </c>
      <c r="BZ344" s="73" t="str">
        <f t="shared" si="258"/>
        <v/>
      </c>
      <c r="CA344" s="71"/>
      <c r="CB344" s="74"/>
      <c r="CC344" s="74"/>
      <c r="CD344" s="115" t="str">
        <f t="shared" si="259"/>
        <v/>
      </c>
      <c r="CE344" s="79">
        <f t="shared" si="287"/>
        <v>0</v>
      </c>
      <c r="CF344" s="79">
        <f t="shared" si="288"/>
        <v>0</v>
      </c>
      <c r="CG344" s="79" t="str">
        <f t="shared" si="289"/>
        <v>0</v>
      </c>
      <c r="CH344" s="79" t="str">
        <f>IF(ISBLANK(CC344), "", (POWER(CC344/VLOOKUP(CG344,Anthro_Calc!C:P,13,FALSE),VLOOKUP(CG344,Anthro_Calc!C:P,12,FALSE))-1) / (VLOOKUP(CG344,Anthro_Calc!C:P,14,FALSE)*VLOOKUP(CG344,Anthro_Calc!C:P,12,FALSE)))</f>
        <v/>
      </c>
      <c r="CI344" s="79" t="str">
        <f>IF(ISBLANK(CC344), "", -3 + (CC344 -VLOOKUP(CG344,Anthro_Calc!C:P,4,FALSE)) / (VLOOKUP(CG344,Anthro_Calc!C:P,5,FALSE) - VLOOKUP(CG344,Anthro_Calc!C:P,4,FALSE)))</f>
        <v/>
      </c>
      <c r="CJ344" s="79" t="str">
        <f>IF(ISBLANK(CC344), "", 3 + (CC344 -VLOOKUP(CG344,Anthro_Calc!C:P,10,FALSE)) / (VLOOKUP(CG344,Anthro_Calc!C:P,10,FALSE) - VLOOKUP(CG344,Anthro_Calc!C:P,9,FALSE)))</f>
        <v/>
      </c>
      <c r="CK344" s="129" t="str">
        <f t="shared" si="290"/>
        <v/>
      </c>
      <c r="CL344" s="117" t="str">
        <f t="shared" si="291"/>
        <v/>
      </c>
      <c r="CM344" s="104" t="str">
        <f t="shared" si="292"/>
        <v/>
      </c>
      <c r="CN344" s="77"/>
      <c r="CO344" s="71"/>
      <c r="CP344" s="74"/>
      <c r="CQ344" s="74"/>
      <c r="CR344" s="118" t="str">
        <f t="shared" si="260"/>
        <v/>
      </c>
      <c r="CS344" s="119">
        <f t="shared" si="293"/>
        <v>0</v>
      </c>
      <c r="CT344" s="119">
        <f t="shared" si="294"/>
        <v>0</v>
      </c>
      <c r="CU344" s="119" t="str">
        <f t="shared" si="295"/>
        <v>0</v>
      </c>
      <c r="CV344" s="119" t="str">
        <f>IF(ISBLANK(CQ344), "", (POWER(CQ344/VLOOKUP(CU344,Anthro_Calc!C:P,13,FALSE),VLOOKUP(CU344,Anthro_Calc!C:P,12,FALSE))-1) / (VLOOKUP(CU344,Anthro_Calc!C:P,14,FALSE)*VLOOKUP(CU344,Anthro_Calc!C:P,12,FALSE)))</f>
        <v/>
      </c>
      <c r="CW344" s="119" t="str">
        <f>IF(ISBLANK(CQ344), "", -3 + (CQ344 -VLOOKUP(CU344,Anthro_Calc!C:P,4,FALSE)) / (VLOOKUP(CU344,Anthro_Calc!C:P,5,FALSE) - VLOOKUP(CU344,Anthro_Calc!C:P,4,FALSE)))</f>
        <v/>
      </c>
      <c r="CX344" s="119" t="str">
        <f>IF(ISBLANK(CQ344), "", 3 + (CQ344 -VLOOKUP(CU344,Anthro_Calc!C:P,10,FALSE)) / (VLOOKUP(CU344,Anthro_Calc!C:P,10,FALSE) - VLOOKUP(CU344,Anthro_Calc!C:P,9,FALSE)))</f>
        <v/>
      </c>
      <c r="CY344" s="128" t="str">
        <f t="shared" si="296"/>
        <v/>
      </c>
      <c r="CZ344" s="117" t="str">
        <f t="shared" si="297"/>
        <v/>
      </c>
      <c r="DA344" s="104" t="str">
        <f t="shared" si="298"/>
        <v/>
      </c>
      <c r="DB344" s="135"/>
    </row>
    <row r="345" spans="1:106" s="80" customFormat="1" ht="15" customHeight="1">
      <c r="A345" s="134">
        <f t="shared" si="250"/>
        <v>341</v>
      </c>
      <c r="B345" s="66"/>
      <c r="C345" s="66"/>
      <c r="D345" s="66"/>
      <c r="E345" s="66"/>
      <c r="F345" s="66"/>
      <c r="G345" s="66"/>
      <c r="H345" s="66"/>
      <c r="I345" s="66"/>
      <c r="J345" s="66"/>
      <c r="K345" s="66"/>
      <c r="L345" s="66"/>
      <c r="M345" s="71"/>
      <c r="N345" s="69" t="str">
        <f t="shared" ca="1" si="261"/>
        <v/>
      </c>
      <c r="O345" s="70"/>
      <c r="P345" s="70"/>
      <c r="Q345" s="71"/>
      <c r="R345" s="82"/>
      <c r="S345" s="72" t="str">
        <f t="shared" si="262"/>
        <v/>
      </c>
      <c r="T345" s="72" t="str">
        <f t="shared" si="263"/>
        <v/>
      </c>
      <c r="U345" s="72" t="str">
        <f t="shared" si="264"/>
        <v/>
      </c>
      <c r="V345" s="72" t="str">
        <f>IF(ISBLANK(R345), "", (POWER(R345/VLOOKUP(U345,Anthro_Calc!C:P,13,FALSE),VLOOKUP(U345,Anthro_Calc!C:P,12,FALSE))-1) / (VLOOKUP(U345,Anthro_Calc!C:P,14,FALSE)*VLOOKUP(U345,Anthro_Calc!C:P,12,FALSE)))</f>
        <v/>
      </c>
      <c r="W345" s="72" t="str">
        <f>IF(ISBLANK(R345), "", -3 + (R345 -VLOOKUP(U345,Anthro_Calc!C:P,4,FALSE)) / (VLOOKUP(U345,Anthro_Calc!C:P,5,FALSE) - VLOOKUP(U345,Anthro_Calc!C:P,4,FALSE)))</f>
        <v/>
      </c>
      <c r="X345" s="72" t="str">
        <f>IF(ISBLANK(R345), "", 3 + (R345 -VLOOKUP(U345,Anthro_Calc!C:P,10,FALSE)) / (VLOOKUP(U345,Anthro_Calc!C:P,10,FALSE) - VLOOKUP(U345,Anthro_Calc!C:P,9,FALSE)))</f>
        <v/>
      </c>
      <c r="Y345" s="120" t="str">
        <f t="shared" si="265"/>
        <v/>
      </c>
      <c r="Z345" s="117" t="str">
        <f t="shared" si="266"/>
        <v/>
      </c>
      <c r="AA345" s="104" t="str">
        <f t="shared" si="267"/>
        <v/>
      </c>
      <c r="AB345" s="71"/>
      <c r="AC345" s="74"/>
      <c r="AD345" s="78"/>
      <c r="AE345" s="75" t="str">
        <f t="shared" si="268"/>
        <v/>
      </c>
      <c r="AF345" s="72">
        <f t="shared" si="269"/>
        <v>0</v>
      </c>
      <c r="AG345" s="72">
        <f t="shared" si="270"/>
        <v>0</v>
      </c>
      <c r="AH345" s="72" t="str">
        <f t="shared" si="271"/>
        <v>0</v>
      </c>
      <c r="AI345" s="72" t="str">
        <f>IF(ISBLANK(AD345), "", (POWER(AD345/VLOOKUP(AH345,Anthro_Calc!C:P,13,FALSE),VLOOKUP(AH345,Anthro_Calc!C:P,12,FALSE))-1) / (VLOOKUP(AH345,Anthro_Calc!C:P,14,FALSE)*VLOOKUP(AH345,Anthro_Calc!C:P,12,FALSE)))</f>
        <v/>
      </c>
      <c r="AJ345" s="72" t="str">
        <f>IF(ISBLANK(AD345), "", -3 + (AD345 -VLOOKUP(AH345,Anthro_Calc!C:P,4,FALSE)) / (VLOOKUP(AH345,Anthro_Calc!C:P,5,FALSE) - VLOOKUP(AH345,Anthro_Calc!C:P,4,FALSE)))</f>
        <v/>
      </c>
      <c r="AK345" s="72" t="str">
        <f>IF(ISBLANK(AD345), "", 3 + (AD345 -VLOOKUP(AH345,Anthro_Calc!C:P,10,FALSE)) / (VLOOKUP(AH345,Anthro_Calc!C:P,10,FALSE) - VLOOKUP(AH345,Anthro_Calc!C:P,9,FALSE)))</f>
        <v/>
      </c>
      <c r="AL345" s="120" t="str">
        <f t="shared" si="272"/>
        <v/>
      </c>
      <c r="AM345" s="117" t="str">
        <f t="shared" si="273"/>
        <v/>
      </c>
      <c r="AN345" s="104" t="str">
        <f t="shared" si="274"/>
        <v/>
      </c>
      <c r="AO345" s="76" t="str">
        <f t="shared" si="251"/>
        <v/>
      </c>
      <c r="AP345" s="77"/>
      <c r="AQ345" s="77" t="str">
        <f t="shared" si="275"/>
        <v/>
      </c>
      <c r="AR345" s="71"/>
      <c r="AS345" s="74"/>
      <c r="AT345" s="82"/>
      <c r="AU345" s="75" t="str">
        <f t="shared" si="252"/>
        <v/>
      </c>
      <c r="AV345" s="72">
        <f t="shared" si="276"/>
        <v>0</v>
      </c>
      <c r="AW345" s="72">
        <f t="shared" si="277"/>
        <v>0</v>
      </c>
      <c r="AX345" s="72" t="str">
        <f t="shared" si="278"/>
        <v>0</v>
      </c>
      <c r="AY345" s="72" t="str">
        <f>IF(ISBLANK(AT345), "", (POWER(AT345/VLOOKUP(AX345,Anthro_Calc!C:P,13,FALSE),VLOOKUP(AX345,Anthro_Calc!C:P,12,FALSE))-1) / (VLOOKUP(AX345,Anthro_Calc!C:P,14,FALSE)*VLOOKUP(AX345,Anthro_Calc!C:P,12,FALSE)))</f>
        <v/>
      </c>
      <c r="AZ345" s="72" t="str">
        <f>IF(ISBLANK(AT345), "", -3 + (AT345 -VLOOKUP(AX345,Anthro_Calc!C:P,4,FALSE)) / (VLOOKUP(AX345,Anthro_Calc!C:P,5,FALSE) - VLOOKUP(AX345,Anthro_Calc!C:P,4,FALSE)))</f>
        <v/>
      </c>
      <c r="BA345" s="72" t="str">
        <f>IF(ISBLANK(AT345), "", 3 + (AT345 -VLOOKUP(AX345,Anthro_Calc!C:P,10,FALSE)) / (VLOOKUP(AX345,Anthro_Calc!C:P,10,FALSE) - VLOOKUP(AX345,Anthro_Calc!C:P,9,FALSE)))</f>
        <v/>
      </c>
      <c r="BB345" s="120" t="str">
        <f t="shared" si="279"/>
        <v/>
      </c>
      <c r="BC345" s="117" t="str">
        <f t="shared" si="280"/>
        <v/>
      </c>
      <c r="BD345" s="104" t="str">
        <f t="shared" si="253"/>
        <v/>
      </c>
      <c r="BE345" s="76" t="str">
        <f t="shared" si="254"/>
        <v/>
      </c>
      <c r="BF345" s="73" t="str">
        <f t="shared" si="281"/>
        <v/>
      </c>
      <c r="BG345" s="73" t="str">
        <f t="shared" si="255"/>
        <v/>
      </c>
      <c r="BH345" s="77"/>
      <c r="BI345" s="133"/>
      <c r="BJ345" s="71"/>
      <c r="BK345" s="74"/>
      <c r="BL345" s="78"/>
      <c r="BM345" s="75" t="str">
        <f t="shared" si="256"/>
        <v/>
      </c>
      <c r="BN345" s="72">
        <f t="shared" si="282"/>
        <v>0</v>
      </c>
      <c r="BO345" s="72">
        <f t="shared" si="299"/>
        <v>0</v>
      </c>
      <c r="BP345" s="72" t="str">
        <f t="shared" si="283"/>
        <v>0</v>
      </c>
      <c r="BQ345" s="72" t="str">
        <f>IF(ISBLANK(BL345), "", (POWER(BL345/VLOOKUP(BP345,Anthro_Calc!C:P,13,FALSE),VLOOKUP(BP345,Anthro_Calc!C:P,12,FALSE))-1) / (VLOOKUP(BP345,Anthro_Calc!C:P,14,FALSE)*VLOOKUP(BP345,Anthro_Calc!C:P,12,FALSE)))</f>
        <v/>
      </c>
      <c r="BR345" s="72" t="str">
        <f>IF(ISBLANK(BL345), "", -3 + (BL345 -VLOOKUP(BP345,Anthro_Calc!C:P,4,FALSE)) / (VLOOKUP(BP345,Anthro_Calc!C:P,5,FALSE) - VLOOKUP(BP345,Anthro_Calc!C:P,4,FALSE)))</f>
        <v/>
      </c>
      <c r="BS345" s="72" t="str">
        <f>IF(ISBLANK(BL345), "", 3 + (BL345 -VLOOKUP(BP345,Anthro_Calc!C:P,10,FALSE)) / (VLOOKUP(BP345,Anthro_Calc!C:P,10,FALSE) - VLOOKUP(BP345,Anthro_Calc!C:P,9,FALSE)))</f>
        <v/>
      </c>
      <c r="BT345" s="120" t="str">
        <f t="shared" si="284"/>
        <v/>
      </c>
      <c r="BU345" s="117" t="str">
        <f t="shared" si="285"/>
        <v/>
      </c>
      <c r="BV345" s="104" t="str">
        <f t="shared" si="286"/>
        <v/>
      </c>
      <c r="BW345" s="73" t="str">
        <f t="shared" si="257"/>
        <v/>
      </c>
      <c r="BX345" s="77"/>
      <c r="BY345" s="73" t="str">
        <f>IF(ISBLANK(BL345), "", VLOOKUP(Z345&amp;" "&amp;BV345&amp;" "&amp;BW345,Graduation_Criteria!$D$2:$E$34,2,FALSE))</f>
        <v/>
      </c>
      <c r="BZ345" s="73" t="str">
        <f t="shared" si="258"/>
        <v/>
      </c>
      <c r="CA345" s="71"/>
      <c r="CB345" s="74"/>
      <c r="CC345" s="74"/>
      <c r="CD345" s="115" t="str">
        <f t="shared" si="259"/>
        <v/>
      </c>
      <c r="CE345" s="79">
        <f t="shared" si="287"/>
        <v>0</v>
      </c>
      <c r="CF345" s="79">
        <f t="shared" si="288"/>
        <v>0</v>
      </c>
      <c r="CG345" s="79" t="str">
        <f t="shared" si="289"/>
        <v>0</v>
      </c>
      <c r="CH345" s="79" t="str">
        <f>IF(ISBLANK(CC345), "", (POWER(CC345/VLOOKUP(CG345,Anthro_Calc!C:P,13,FALSE),VLOOKUP(CG345,Anthro_Calc!C:P,12,FALSE))-1) / (VLOOKUP(CG345,Anthro_Calc!C:P,14,FALSE)*VLOOKUP(CG345,Anthro_Calc!C:P,12,FALSE)))</f>
        <v/>
      </c>
      <c r="CI345" s="79" t="str">
        <f>IF(ISBLANK(CC345), "", -3 + (CC345 -VLOOKUP(CG345,Anthro_Calc!C:P,4,FALSE)) / (VLOOKUP(CG345,Anthro_Calc!C:P,5,FALSE) - VLOOKUP(CG345,Anthro_Calc!C:P,4,FALSE)))</f>
        <v/>
      </c>
      <c r="CJ345" s="79" t="str">
        <f>IF(ISBLANK(CC345), "", 3 + (CC345 -VLOOKUP(CG345,Anthro_Calc!C:P,10,FALSE)) / (VLOOKUP(CG345,Anthro_Calc!C:P,10,FALSE) - VLOOKUP(CG345,Anthro_Calc!C:P,9,FALSE)))</f>
        <v/>
      </c>
      <c r="CK345" s="129" t="str">
        <f t="shared" si="290"/>
        <v/>
      </c>
      <c r="CL345" s="117" t="str">
        <f t="shared" si="291"/>
        <v/>
      </c>
      <c r="CM345" s="104" t="str">
        <f t="shared" si="292"/>
        <v/>
      </c>
      <c r="CN345" s="77"/>
      <c r="CO345" s="71"/>
      <c r="CP345" s="74"/>
      <c r="CQ345" s="74"/>
      <c r="CR345" s="118" t="str">
        <f t="shared" si="260"/>
        <v/>
      </c>
      <c r="CS345" s="119">
        <f t="shared" si="293"/>
        <v>0</v>
      </c>
      <c r="CT345" s="119">
        <f t="shared" si="294"/>
        <v>0</v>
      </c>
      <c r="CU345" s="119" t="str">
        <f t="shared" si="295"/>
        <v>0</v>
      </c>
      <c r="CV345" s="119" t="str">
        <f>IF(ISBLANK(CQ345), "", (POWER(CQ345/VLOOKUP(CU345,Anthro_Calc!C:P,13,FALSE),VLOOKUP(CU345,Anthro_Calc!C:P,12,FALSE))-1) / (VLOOKUP(CU345,Anthro_Calc!C:P,14,FALSE)*VLOOKUP(CU345,Anthro_Calc!C:P,12,FALSE)))</f>
        <v/>
      </c>
      <c r="CW345" s="119" t="str">
        <f>IF(ISBLANK(CQ345), "", -3 + (CQ345 -VLOOKUP(CU345,Anthro_Calc!C:P,4,FALSE)) / (VLOOKUP(CU345,Anthro_Calc!C:P,5,FALSE) - VLOOKUP(CU345,Anthro_Calc!C:P,4,FALSE)))</f>
        <v/>
      </c>
      <c r="CX345" s="119" t="str">
        <f>IF(ISBLANK(CQ345), "", 3 + (CQ345 -VLOOKUP(CU345,Anthro_Calc!C:P,10,FALSE)) / (VLOOKUP(CU345,Anthro_Calc!C:P,10,FALSE) - VLOOKUP(CU345,Anthro_Calc!C:P,9,FALSE)))</f>
        <v/>
      </c>
      <c r="CY345" s="128" t="str">
        <f t="shared" si="296"/>
        <v/>
      </c>
      <c r="CZ345" s="117" t="str">
        <f t="shared" si="297"/>
        <v/>
      </c>
      <c r="DA345" s="104" t="str">
        <f t="shared" si="298"/>
        <v/>
      </c>
      <c r="DB345" s="135"/>
    </row>
    <row r="346" spans="1:106" s="80" customFormat="1" ht="15" customHeight="1">
      <c r="A346" s="134">
        <f t="shared" si="250"/>
        <v>342</v>
      </c>
      <c r="B346" s="66"/>
      <c r="C346" s="66"/>
      <c r="D346" s="66"/>
      <c r="E346" s="66"/>
      <c r="F346" s="66"/>
      <c r="G346" s="66"/>
      <c r="H346" s="66"/>
      <c r="I346" s="66"/>
      <c r="J346" s="66"/>
      <c r="K346" s="66"/>
      <c r="L346" s="66"/>
      <c r="M346" s="71"/>
      <c r="N346" s="69" t="str">
        <f t="shared" ca="1" si="261"/>
        <v/>
      </c>
      <c r="O346" s="70"/>
      <c r="P346" s="70"/>
      <c r="Q346" s="71"/>
      <c r="R346" s="82"/>
      <c r="S346" s="72" t="str">
        <f t="shared" si="262"/>
        <v/>
      </c>
      <c r="T346" s="72" t="str">
        <f t="shared" si="263"/>
        <v/>
      </c>
      <c r="U346" s="72" t="str">
        <f t="shared" si="264"/>
        <v/>
      </c>
      <c r="V346" s="72" t="str">
        <f>IF(ISBLANK(R346), "", (POWER(R346/VLOOKUP(U346,Anthro_Calc!C:P,13,FALSE),VLOOKUP(U346,Anthro_Calc!C:P,12,FALSE))-1) / (VLOOKUP(U346,Anthro_Calc!C:P,14,FALSE)*VLOOKUP(U346,Anthro_Calc!C:P,12,FALSE)))</f>
        <v/>
      </c>
      <c r="W346" s="72" t="str">
        <f>IF(ISBLANK(R346), "", -3 + (R346 -VLOOKUP(U346,Anthro_Calc!C:P,4,FALSE)) / (VLOOKUP(U346,Anthro_Calc!C:P,5,FALSE) - VLOOKUP(U346,Anthro_Calc!C:P,4,FALSE)))</f>
        <v/>
      </c>
      <c r="X346" s="72" t="str">
        <f>IF(ISBLANK(R346), "", 3 + (R346 -VLOOKUP(U346,Anthro_Calc!C:P,10,FALSE)) / (VLOOKUP(U346,Anthro_Calc!C:P,10,FALSE) - VLOOKUP(U346,Anthro_Calc!C:P,9,FALSE)))</f>
        <v/>
      </c>
      <c r="Y346" s="120" t="str">
        <f t="shared" si="265"/>
        <v/>
      </c>
      <c r="Z346" s="117" t="str">
        <f t="shared" si="266"/>
        <v/>
      </c>
      <c r="AA346" s="104" t="str">
        <f t="shared" si="267"/>
        <v/>
      </c>
      <c r="AB346" s="71"/>
      <c r="AC346" s="74"/>
      <c r="AD346" s="78"/>
      <c r="AE346" s="75" t="str">
        <f t="shared" si="268"/>
        <v/>
      </c>
      <c r="AF346" s="72">
        <f t="shared" si="269"/>
        <v>0</v>
      </c>
      <c r="AG346" s="72">
        <f t="shared" si="270"/>
        <v>0</v>
      </c>
      <c r="AH346" s="72" t="str">
        <f t="shared" si="271"/>
        <v>0</v>
      </c>
      <c r="AI346" s="72" t="str">
        <f>IF(ISBLANK(AD346), "", (POWER(AD346/VLOOKUP(AH346,Anthro_Calc!C:P,13,FALSE),VLOOKUP(AH346,Anthro_Calc!C:P,12,FALSE))-1) / (VLOOKUP(AH346,Anthro_Calc!C:P,14,FALSE)*VLOOKUP(AH346,Anthro_Calc!C:P,12,FALSE)))</f>
        <v/>
      </c>
      <c r="AJ346" s="72" t="str">
        <f>IF(ISBLANK(AD346), "", -3 + (AD346 -VLOOKUP(AH346,Anthro_Calc!C:P,4,FALSE)) / (VLOOKUP(AH346,Anthro_Calc!C:P,5,FALSE) - VLOOKUP(AH346,Anthro_Calc!C:P,4,FALSE)))</f>
        <v/>
      </c>
      <c r="AK346" s="72" t="str">
        <f>IF(ISBLANK(AD346), "", 3 + (AD346 -VLOOKUP(AH346,Anthro_Calc!C:P,10,FALSE)) / (VLOOKUP(AH346,Anthro_Calc!C:P,10,FALSE) - VLOOKUP(AH346,Anthro_Calc!C:P,9,FALSE)))</f>
        <v/>
      </c>
      <c r="AL346" s="120" t="str">
        <f t="shared" si="272"/>
        <v/>
      </c>
      <c r="AM346" s="117" t="str">
        <f t="shared" si="273"/>
        <v/>
      </c>
      <c r="AN346" s="104" t="str">
        <f t="shared" si="274"/>
        <v/>
      </c>
      <c r="AO346" s="76" t="str">
        <f t="shared" si="251"/>
        <v/>
      </c>
      <c r="AP346" s="77"/>
      <c r="AQ346" s="77" t="str">
        <f t="shared" si="275"/>
        <v/>
      </c>
      <c r="AR346" s="71"/>
      <c r="AS346" s="74"/>
      <c r="AT346" s="82"/>
      <c r="AU346" s="75" t="str">
        <f t="shared" si="252"/>
        <v/>
      </c>
      <c r="AV346" s="72">
        <f t="shared" si="276"/>
        <v>0</v>
      </c>
      <c r="AW346" s="72">
        <f t="shared" si="277"/>
        <v>0</v>
      </c>
      <c r="AX346" s="72" t="str">
        <f t="shared" si="278"/>
        <v>0</v>
      </c>
      <c r="AY346" s="72" t="str">
        <f>IF(ISBLANK(AT346), "", (POWER(AT346/VLOOKUP(AX346,Anthro_Calc!C:P,13,FALSE),VLOOKUP(AX346,Anthro_Calc!C:P,12,FALSE))-1) / (VLOOKUP(AX346,Anthro_Calc!C:P,14,FALSE)*VLOOKUP(AX346,Anthro_Calc!C:P,12,FALSE)))</f>
        <v/>
      </c>
      <c r="AZ346" s="72" t="str">
        <f>IF(ISBLANK(AT346), "", -3 + (AT346 -VLOOKUP(AX346,Anthro_Calc!C:P,4,FALSE)) / (VLOOKUP(AX346,Anthro_Calc!C:P,5,FALSE) - VLOOKUP(AX346,Anthro_Calc!C:P,4,FALSE)))</f>
        <v/>
      </c>
      <c r="BA346" s="72" t="str">
        <f>IF(ISBLANK(AT346), "", 3 + (AT346 -VLOOKUP(AX346,Anthro_Calc!C:P,10,FALSE)) / (VLOOKUP(AX346,Anthro_Calc!C:P,10,FALSE) - VLOOKUP(AX346,Anthro_Calc!C:P,9,FALSE)))</f>
        <v/>
      </c>
      <c r="BB346" s="120" t="str">
        <f t="shared" si="279"/>
        <v/>
      </c>
      <c r="BC346" s="117" t="str">
        <f t="shared" si="280"/>
        <v/>
      </c>
      <c r="BD346" s="104" t="str">
        <f t="shared" si="253"/>
        <v/>
      </c>
      <c r="BE346" s="76" t="str">
        <f t="shared" si="254"/>
        <v/>
      </c>
      <c r="BF346" s="73" t="str">
        <f t="shared" si="281"/>
        <v/>
      </c>
      <c r="BG346" s="73" t="str">
        <f t="shared" si="255"/>
        <v/>
      </c>
      <c r="BH346" s="77"/>
      <c r="BI346" s="133"/>
      <c r="BJ346" s="71"/>
      <c r="BK346" s="74"/>
      <c r="BL346" s="78"/>
      <c r="BM346" s="75" t="str">
        <f t="shared" si="256"/>
        <v/>
      </c>
      <c r="BN346" s="72">
        <f t="shared" si="282"/>
        <v>0</v>
      </c>
      <c r="BO346" s="72">
        <f t="shared" si="299"/>
        <v>0</v>
      </c>
      <c r="BP346" s="72" t="str">
        <f t="shared" si="283"/>
        <v>0</v>
      </c>
      <c r="BQ346" s="72" t="str">
        <f>IF(ISBLANK(BL346), "", (POWER(BL346/VLOOKUP(BP346,Anthro_Calc!C:P,13,FALSE),VLOOKUP(BP346,Anthro_Calc!C:P,12,FALSE))-1) / (VLOOKUP(BP346,Anthro_Calc!C:P,14,FALSE)*VLOOKUP(BP346,Anthro_Calc!C:P,12,FALSE)))</f>
        <v/>
      </c>
      <c r="BR346" s="72" t="str">
        <f>IF(ISBLANK(BL346), "", -3 + (BL346 -VLOOKUP(BP346,Anthro_Calc!C:P,4,FALSE)) / (VLOOKUP(BP346,Anthro_Calc!C:P,5,FALSE) - VLOOKUP(BP346,Anthro_Calc!C:P,4,FALSE)))</f>
        <v/>
      </c>
      <c r="BS346" s="72" t="str">
        <f>IF(ISBLANK(BL346), "", 3 + (BL346 -VLOOKUP(BP346,Anthro_Calc!C:P,10,FALSE)) / (VLOOKUP(BP346,Anthro_Calc!C:P,10,FALSE) - VLOOKUP(BP346,Anthro_Calc!C:P,9,FALSE)))</f>
        <v/>
      </c>
      <c r="BT346" s="120" t="str">
        <f t="shared" si="284"/>
        <v/>
      </c>
      <c r="BU346" s="117" t="str">
        <f t="shared" si="285"/>
        <v/>
      </c>
      <c r="BV346" s="104" t="str">
        <f t="shared" si="286"/>
        <v/>
      </c>
      <c r="BW346" s="73" t="str">
        <f t="shared" si="257"/>
        <v/>
      </c>
      <c r="BX346" s="77"/>
      <c r="BY346" s="73" t="str">
        <f>IF(ISBLANK(BL346), "", VLOOKUP(Z346&amp;" "&amp;BV346&amp;" "&amp;BW346,Graduation_Criteria!$D$2:$E$34,2,FALSE))</f>
        <v/>
      </c>
      <c r="BZ346" s="73" t="str">
        <f t="shared" si="258"/>
        <v/>
      </c>
      <c r="CA346" s="71"/>
      <c r="CB346" s="74"/>
      <c r="CC346" s="74"/>
      <c r="CD346" s="115" t="str">
        <f t="shared" si="259"/>
        <v/>
      </c>
      <c r="CE346" s="79">
        <f t="shared" si="287"/>
        <v>0</v>
      </c>
      <c r="CF346" s="79">
        <f t="shared" si="288"/>
        <v>0</v>
      </c>
      <c r="CG346" s="79" t="str">
        <f t="shared" si="289"/>
        <v>0</v>
      </c>
      <c r="CH346" s="79" t="str">
        <f>IF(ISBLANK(CC346), "", (POWER(CC346/VLOOKUP(CG346,Anthro_Calc!C:P,13,FALSE),VLOOKUP(CG346,Anthro_Calc!C:P,12,FALSE))-1) / (VLOOKUP(CG346,Anthro_Calc!C:P,14,FALSE)*VLOOKUP(CG346,Anthro_Calc!C:P,12,FALSE)))</f>
        <v/>
      </c>
      <c r="CI346" s="79" t="str">
        <f>IF(ISBLANK(CC346), "", -3 + (CC346 -VLOOKUP(CG346,Anthro_Calc!C:P,4,FALSE)) / (VLOOKUP(CG346,Anthro_Calc!C:P,5,FALSE) - VLOOKUP(CG346,Anthro_Calc!C:P,4,FALSE)))</f>
        <v/>
      </c>
      <c r="CJ346" s="79" t="str">
        <f>IF(ISBLANK(CC346), "", 3 + (CC346 -VLOOKUP(CG346,Anthro_Calc!C:P,10,FALSE)) / (VLOOKUP(CG346,Anthro_Calc!C:P,10,FALSE) - VLOOKUP(CG346,Anthro_Calc!C:P,9,FALSE)))</f>
        <v/>
      </c>
      <c r="CK346" s="129" t="str">
        <f t="shared" si="290"/>
        <v/>
      </c>
      <c r="CL346" s="117" t="str">
        <f t="shared" si="291"/>
        <v/>
      </c>
      <c r="CM346" s="104" t="str">
        <f t="shared" si="292"/>
        <v/>
      </c>
      <c r="CN346" s="77"/>
      <c r="CO346" s="71"/>
      <c r="CP346" s="74"/>
      <c r="CQ346" s="74"/>
      <c r="CR346" s="118" t="str">
        <f t="shared" si="260"/>
        <v/>
      </c>
      <c r="CS346" s="119">
        <f t="shared" si="293"/>
        <v>0</v>
      </c>
      <c r="CT346" s="119">
        <f t="shared" si="294"/>
        <v>0</v>
      </c>
      <c r="CU346" s="119" t="str">
        <f t="shared" si="295"/>
        <v>0</v>
      </c>
      <c r="CV346" s="119" t="str">
        <f>IF(ISBLANK(CQ346), "", (POWER(CQ346/VLOOKUP(CU346,Anthro_Calc!C:P,13,FALSE),VLOOKUP(CU346,Anthro_Calc!C:P,12,FALSE))-1) / (VLOOKUP(CU346,Anthro_Calc!C:P,14,FALSE)*VLOOKUP(CU346,Anthro_Calc!C:P,12,FALSE)))</f>
        <v/>
      </c>
      <c r="CW346" s="119" t="str">
        <f>IF(ISBLANK(CQ346), "", -3 + (CQ346 -VLOOKUP(CU346,Anthro_Calc!C:P,4,FALSE)) / (VLOOKUP(CU346,Anthro_Calc!C:P,5,FALSE) - VLOOKUP(CU346,Anthro_Calc!C:P,4,FALSE)))</f>
        <v/>
      </c>
      <c r="CX346" s="119" t="str">
        <f>IF(ISBLANK(CQ346), "", 3 + (CQ346 -VLOOKUP(CU346,Anthro_Calc!C:P,10,FALSE)) / (VLOOKUP(CU346,Anthro_Calc!C:P,10,FALSE) - VLOOKUP(CU346,Anthro_Calc!C:P,9,FALSE)))</f>
        <v/>
      </c>
      <c r="CY346" s="128" t="str">
        <f t="shared" si="296"/>
        <v/>
      </c>
      <c r="CZ346" s="117" t="str">
        <f t="shared" si="297"/>
        <v/>
      </c>
      <c r="DA346" s="104" t="str">
        <f t="shared" si="298"/>
        <v/>
      </c>
      <c r="DB346" s="135"/>
    </row>
    <row r="347" spans="1:106" s="80" customFormat="1" ht="15" customHeight="1">
      <c r="A347" s="134">
        <f t="shared" si="250"/>
        <v>343</v>
      </c>
      <c r="B347" s="66"/>
      <c r="C347" s="66"/>
      <c r="D347" s="66"/>
      <c r="E347" s="66"/>
      <c r="F347" s="66"/>
      <c r="G347" s="66"/>
      <c r="H347" s="66"/>
      <c r="I347" s="66"/>
      <c r="J347" s="66"/>
      <c r="K347" s="66"/>
      <c r="L347" s="66"/>
      <c r="M347" s="71"/>
      <c r="N347" s="69" t="str">
        <f t="shared" ca="1" si="261"/>
        <v/>
      </c>
      <c r="O347" s="70"/>
      <c r="P347" s="70"/>
      <c r="Q347" s="71"/>
      <c r="R347" s="82"/>
      <c r="S347" s="72" t="str">
        <f t="shared" si="262"/>
        <v/>
      </c>
      <c r="T347" s="72" t="str">
        <f t="shared" si="263"/>
        <v/>
      </c>
      <c r="U347" s="72" t="str">
        <f t="shared" si="264"/>
        <v/>
      </c>
      <c r="V347" s="72" t="str">
        <f>IF(ISBLANK(R347), "", (POWER(R347/VLOOKUP(U347,Anthro_Calc!C:P,13,FALSE),VLOOKUP(U347,Anthro_Calc!C:P,12,FALSE))-1) / (VLOOKUP(U347,Anthro_Calc!C:P,14,FALSE)*VLOOKUP(U347,Anthro_Calc!C:P,12,FALSE)))</f>
        <v/>
      </c>
      <c r="W347" s="72" t="str">
        <f>IF(ISBLANK(R347), "", -3 + (R347 -VLOOKUP(U347,Anthro_Calc!C:P,4,FALSE)) / (VLOOKUP(U347,Anthro_Calc!C:P,5,FALSE) - VLOOKUP(U347,Anthro_Calc!C:P,4,FALSE)))</f>
        <v/>
      </c>
      <c r="X347" s="72" t="str">
        <f>IF(ISBLANK(R347), "", 3 + (R347 -VLOOKUP(U347,Anthro_Calc!C:P,10,FALSE)) / (VLOOKUP(U347,Anthro_Calc!C:P,10,FALSE) - VLOOKUP(U347,Anthro_Calc!C:P,9,FALSE)))</f>
        <v/>
      </c>
      <c r="Y347" s="120" t="str">
        <f t="shared" si="265"/>
        <v/>
      </c>
      <c r="Z347" s="117" t="str">
        <f t="shared" si="266"/>
        <v/>
      </c>
      <c r="AA347" s="104" t="str">
        <f t="shared" si="267"/>
        <v/>
      </c>
      <c r="AB347" s="71"/>
      <c r="AC347" s="74"/>
      <c r="AD347" s="78"/>
      <c r="AE347" s="75" t="str">
        <f t="shared" si="268"/>
        <v/>
      </c>
      <c r="AF347" s="72">
        <f t="shared" si="269"/>
        <v>0</v>
      </c>
      <c r="AG347" s="72">
        <f t="shared" si="270"/>
        <v>0</v>
      </c>
      <c r="AH347" s="72" t="str">
        <f t="shared" si="271"/>
        <v>0</v>
      </c>
      <c r="AI347" s="72" t="str">
        <f>IF(ISBLANK(AD347), "", (POWER(AD347/VLOOKUP(AH347,Anthro_Calc!C:P,13,FALSE),VLOOKUP(AH347,Anthro_Calc!C:P,12,FALSE))-1) / (VLOOKUP(AH347,Anthro_Calc!C:P,14,FALSE)*VLOOKUP(AH347,Anthro_Calc!C:P,12,FALSE)))</f>
        <v/>
      </c>
      <c r="AJ347" s="72" t="str">
        <f>IF(ISBLANK(AD347), "", -3 + (AD347 -VLOOKUP(AH347,Anthro_Calc!C:P,4,FALSE)) / (VLOOKUP(AH347,Anthro_Calc!C:P,5,FALSE) - VLOOKUP(AH347,Anthro_Calc!C:P,4,FALSE)))</f>
        <v/>
      </c>
      <c r="AK347" s="72" t="str">
        <f>IF(ISBLANK(AD347), "", 3 + (AD347 -VLOOKUP(AH347,Anthro_Calc!C:P,10,FALSE)) / (VLOOKUP(AH347,Anthro_Calc!C:P,10,FALSE) - VLOOKUP(AH347,Anthro_Calc!C:P,9,FALSE)))</f>
        <v/>
      </c>
      <c r="AL347" s="120" t="str">
        <f t="shared" si="272"/>
        <v/>
      </c>
      <c r="AM347" s="117" t="str">
        <f t="shared" si="273"/>
        <v/>
      </c>
      <c r="AN347" s="104" t="str">
        <f t="shared" si="274"/>
        <v/>
      </c>
      <c r="AO347" s="76" t="str">
        <f t="shared" si="251"/>
        <v/>
      </c>
      <c r="AP347" s="77"/>
      <c r="AQ347" s="77" t="str">
        <f t="shared" si="275"/>
        <v/>
      </c>
      <c r="AR347" s="71"/>
      <c r="AS347" s="74"/>
      <c r="AT347" s="82"/>
      <c r="AU347" s="75" t="str">
        <f t="shared" si="252"/>
        <v/>
      </c>
      <c r="AV347" s="72">
        <f t="shared" si="276"/>
        <v>0</v>
      </c>
      <c r="AW347" s="72">
        <f t="shared" si="277"/>
        <v>0</v>
      </c>
      <c r="AX347" s="72" t="str">
        <f t="shared" si="278"/>
        <v>0</v>
      </c>
      <c r="AY347" s="72" t="str">
        <f>IF(ISBLANK(AT347), "", (POWER(AT347/VLOOKUP(AX347,Anthro_Calc!C:P,13,FALSE),VLOOKUP(AX347,Anthro_Calc!C:P,12,FALSE))-1) / (VLOOKUP(AX347,Anthro_Calc!C:P,14,FALSE)*VLOOKUP(AX347,Anthro_Calc!C:P,12,FALSE)))</f>
        <v/>
      </c>
      <c r="AZ347" s="72" t="str">
        <f>IF(ISBLANK(AT347), "", -3 + (AT347 -VLOOKUP(AX347,Anthro_Calc!C:P,4,FALSE)) / (VLOOKUP(AX347,Anthro_Calc!C:P,5,FALSE) - VLOOKUP(AX347,Anthro_Calc!C:P,4,FALSE)))</f>
        <v/>
      </c>
      <c r="BA347" s="72" t="str">
        <f>IF(ISBLANK(AT347), "", 3 + (AT347 -VLOOKUP(AX347,Anthro_Calc!C:P,10,FALSE)) / (VLOOKUP(AX347,Anthro_Calc!C:P,10,FALSE) - VLOOKUP(AX347,Anthro_Calc!C:P,9,FALSE)))</f>
        <v/>
      </c>
      <c r="BB347" s="120" t="str">
        <f t="shared" si="279"/>
        <v/>
      </c>
      <c r="BC347" s="117" t="str">
        <f t="shared" si="280"/>
        <v/>
      </c>
      <c r="BD347" s="104" t="str">
        <f t="shared" si="253"/>
        <v/>
      </c>
      <c r="BE347" s="76" t="str">
        <f t="shared" si="254"/>
        <v/>
      </c>
      <c r="BF347" s="73" t="str">
        <f t="shared" si="281"/>
        <v/>
      </c>
      <c r="BG347" s="73" t="str">
        <f t="shared" si="255"/>
        <v/>
      </c>
      <c r="BH347" s="77"/>
      <c r="BI347" s="133"/>
      <c r="BJ347" s="71"/>
      <c r="BK347" s="74"/>
      <c r="BL347" s="78"/>
      <c r="BM347" s="75" t="str">
        <f t="shared" si="256"/>
        <v/>
      </c>
      <c r="BN347" s="72">
        <f t="shared" si="282"/>
        <v>0</v>
      </c>
      <c r="BO347" s="72">
        <f t="shared" si="299"/>
        <v>0</v>
      </c>
      <c r="BP347" s="72" t="str">
        <f t="shared" si="283"/>
        <v>0</v>
      </c>
      <c r="BQ347" s="72" t="str">
        <f>IF(ISBLANK(BL347), "", (POWER(BL347/VLOOKUP(BP347,Anthro_Calc!C:P,13,FALSE),VLOOKUP(BP347,Anthro_Calc!C:P,12,FALSE))-1) / (VLOOKUP(BP347,Anthro_Calc!C:P,14,FALSE)*VLOOKUP(BP347,Anthro_Calc!C:P,12,FALSE)))</f>
        <v/>
      </c>
      <c r="BR347" s="72" t="str">
        <f>IF(ISBLANK(BL347), "", -3 + (BL347 -VLOOKUP(BP347,Anthro_Calc!C:P,4,FALSE)) / (VLOOKUP(BP347,Anthro_Calc!C:P,5,FALSE) - VLOOKUP(BP347,Anthro_Calc!C:P,4,FALSE)))</f>
        <v/>
      </c>
      <c r="BS347" s="72" t="str">
        <f>IF(ISBLANK(BL347), "", 3 + (BL347 -VLOOKUP(BP347,Anthro_Calc!C:P,10,FALSE)) / (VLOOKUP(BP347,Anthro_Calc!C:P,10,FALSE) - VLOOKUP(BP347,Anthro_Calc!C:P,9,FALSE)))</f>
        <v/>
      </c>
      <c r="BT347" s="120" t="str">
        <f t="shared" si="284"/>
        <v/>
      </c>
      <c r="BU347" s="117" t="str">
        <f t="shared" si="285"/>
        <v/>
      </c>
      <c r="BV347" s="104" t="str">
        <f t="shared" si="286"/>
        <v/>
      </c>
      <c r="BW347" s="73" t="str">
        <f t="shared" si="257"/>
        <v/>
      </c>
      <c r="BX347" s="77"/>
      <c r="BY347" s="73" t="str">
        <f>IF(ISBLANK(BL347), "", VLOOKUP(Z347&amp;" "&amp;BV347&amp;" "&amp;BW347,Graduation_Criteria!$D$2:$E$34,2,FALSE))</f>
        <v/>
      </c>
      <c r="BZ347" s="73" t="str">
        <f t="shared" si="258"/>
        <v/>
      </c>
      <c r="CA347" s="71"/>
      <c r="CB347" s="74"/>
      <c r="CC347" s="74"/>
      <c r="CD347" s="115" t="str">
        <f t="shared" si="259"/>
        <v/>
      </c>
      <c r="CE347" s="79">
        <f t="shared" si="287"/>
        <v>0</v>
      </c>
      <c r="CF347" s="79">
        <f t="shared" si="288"/>
        <v>0</v>
      </c>
      <c r="CG347" s="79" t="str">
        <f t="shared" si="289"/>
        <v>0</v>
      </c>
      <c r="CH347" s="79" t="str">
        <f>IF(ISBLANK(CC347), "", (POWER(CC347/VLOOKUP(CG347,Anthro_Calc!C:P,13,FALSE),VLOOKUP(CG347,Anthro_Calc!C:P,12,FALSE))-1) / (VLOOKUP(CG347,Anthro_Calc!C:P,14,FALSE)*VLOOKUP(CG347,Anthro_Calc!C:P,12,FALSE)))</f>
        <v/>
      </c>
      <c r="CI347" s="79" t="str">
        <f>IF(ISBLANK(CC347), "", -3 + (CC347 -VLOOKUP(CG347,Anthro_Calc!C:P,4,FALSE)) / (VLOOKUP(CG347,Anthro_Calc!C:P,5,FALSE) - VLOOKUP(CG347,Anthro_Calc!C:P,4,FALSE)))</f>
        <v/>
      </c>
      <c r="CJ347" s="79" t="str">
        <f>IF(ISBLANK(CC347), "", 3 + (CC347 -VLOOKUP(CG347,Anthro_Calc!C:P,10,FALSE)) / (VLOOKUP(CG347,Anthro_Calc!C:P,10,FALSE) - VLOOKUP(CG347,Anthro_Calc!C:P,9,FALSE)))</f>
        <v/>
      </c>
      <c r="CK347" s="129" t="str">
        <f t="shared" si="290"/>
        <v/>
      </c>
      <c r="CL347" s="117" t="str">
        <f t="shared" si="291"/>
        <v/>
      </c>
      <c r="CM347" s="104" t="str">
        <f t="shared" si="292"/>
        <v/>
      </c>
      <c r="CN347" s="77"/>
      <c r="CO347" s="71"/>
      <c r="CP347" s="74"/>
      <c r="CQ347" s="74"/>
      <c r="CR347" s="118" t="str">
        <f t="shared" si="260"/>
        <v/>
      </c>
      <c r="CS347" s="119">
        <f t="shared" si="293"/>
        <v>0</v>
      </c>
      <c r="CT347" s="119">
        <f t="shared" si="294"/>
        <v>0</v>
      </c>
      <c r="CU347" s="119" t="str">
        <f t="shared" si="295"/>
        <v>0</v>
      </c>
      <c r="CV347" s="119" t="str">
        <f>IF(ISBLANK(CQ347), "", (POWER(CQ347/VLOOKUP(CU347,Anthro_Calc!C:P,13,FALSE),VLOOKUP(CU347,Anthro_Calc!C:P,12,FALSE))-1) / (VLOOKUP(CU347,Anthro_Calc!C:P,14,FALSE)*VLOOKUP(CU347,Anthro_Calc!C:P,12,FALSE)))</f>
        <v/>
      </c>
      <c r="CW347" s="119" t="str">
        <f>IF(ISBLANK(CQ347), "", -3 + (CQ347 -VLOOKUP(CU347,Anthro_Calc!C:P,4,FALSE)) / (VLOOKUP(CU347,Anthro_Calc!C:P,5,FALSE) - VLOOKUP(CU347,Anthro_Calc!C:P,4,FALSE)))</f>
        <v/>
      </c>
      <c r="CX347" s="119" t="str">
        <f>IF(ISBLANK(CQ347), "", 3 + (CQ347 -VLOOKUP(CU347,Anthro_Calc!C:P,10,FALSE)) / (VLOOKUP(CU347,Anthro_Calc!C:P,10,FALSE) - VLOOKUP(CU347,Anthro_Calc!C:P,9,FALSE)))</f>
        <v/>
      </c>
      <c r="CY347" s="128" t="str">
        <f t="shared" si="296"/>
        <v/>
      </c>
      <c r="CZ347" s="117" t="str">
        <f t="shared" si="297"/>
        <v/>
      </c>
      <c r="DA347" s="104" t="str">
        <f t="shared" si="298"/>
        <v/>
      </c>
      <c r="DB347" s="135"/>
    </row>
    <row r="348" spans="1:106" s="80" customFormat="1" ht="15" customHeight="1">
      <c r="A348" s="134">
        <f t="shared" si="250"/>
        <v>344</v>
      </c>
      <c r="B348" s="66"/>
      <c r="C348" s="66"/>
      <c r="D348" s="66"/>
      <c r="E348" s="66"/>
      <c r="F348" s="66"/>
      <c r="G348" s="66"/>
      <c r="H348" s="66"/>
      <c r="I348" s="66"/>
      <c r="J348" s="66"/>
      <c r="K348" s="66"/>
      <c r="L348" s="66"/>
      <c r="M348" s="71"/>
      <c r="N348" s="69" t="str">
        <f t="shared" ca="1" si="261"/>
        <v/>
      </c>
      <c r="O348" s="70"/>
      <c r="P348" s="70"/>
      <c r="Q348" s="71"/>
      <c r="R348" s="82"/>
      <c r="S348" s="72" t="str">
        <f t="shared" si="262"/>
        <v/>
      </c>
      <c r="T348" s="72" t="str">
        <f t="shared" si="263"/>
        <v/>
      </c>
      <c r="U348" s="72" t="str">
        <f t="shared" si="264"/>
        <v/>
      </c>
      <c r="V348" s="72" t="str">
        <f>IF(ISBLANK(R348), "", (POWER(R348/VLOOKUP(U348,Anthro_Calc!C:P,13,FALSE),VLOOKUP(U348,Anthro_Calc!C:P,12,FALSE))-1) / (VLOOKUP(U348,Anthro_Calc!C:P,14,FALSE)*VLOOKUP(U348,Anthro_Calc!C:P,12,FALSE)))</f>
        <v/>
      </c>
      <c r="W348" s="72" t="str">
        <f>IF(ISBLANK(R348), "", -3 + (R348 -VLOOKUP(U348,Anthro_Calc!C:P,4,FALSE)) / (VLOOKUP(U348,Anthro_Calc!C:P,5,FALSE) - VLOOKUP(U348,Anthro_Calc!C:P,4,FALSE)))</f>
        <v/>
      </c>
      <c r="X348" s="72" t="str">
        <f>IF(ISBLANK(R348), "", 3 + (R348 -VLOOKUP(U348,Anthro_Calc!C:P,10,FALSE)) / (VLOOKUP(U348,Anthro_Calc!C:P,10,FALSE) - VLOOKUP(U348,Anthro_Calc!C:P,9,FALSE)))</f>
        <v/>
      </c>
      <c r="Y348" s="120" t="str">
        <f t="shared" si="265"/>
        <v/>
      </c>
      <c r="Z348" s="117" t="str">
        <f t="shared" si="266"/>
        <v/>
      </c>
      <c r="AA348" s="104" t="str">
        <f t="shared" si="267"/>
        <v/>
      </c>
      <c r="AB348" s="71"/>
      <c r="AC348" s="74"/>
      <c r="AD348" s="78"/>
      <c r="AE348" s="75" t="str">
        <f t="shared" si="268"/>
        <v/>
      </c>
      <c r="AF348" s="72">
        <f t="shared" si="269"/>
        <v>0</v>
      </c>
      <c r="AG348" s="72">
        <f t="shared" si="270"/>
        <v>0</v>
      </c>
      <c r="AH348" s="72" t="str">
        <f t="shared" si="271"/>
        <v>0</v>
      </c>
      <c r="AI348" s="72" t="str">
        <f>IF(ISBLANK(AD348), "", (POWER(AD348/VLOOKUP(AH348,Anthro_Calc!C:P,13,FALSE),VLOOKUP(AH348,Anthro_Calc!C:P,12,FALSE))-1) / (VLOOKUP(AH348,Anthro_Calc!C:P,14,FALSE)*VLOOKUP(AH348,Anthro_Calc!C:P,12,FALSE)))</f>
        <v/>
      </c>
      <c r="AJ348" s="72" t="str">
        <f>IF(ISBLANK(AD348), "", -3 + (AD348 -VLOOKUP(AH348,Anthro_Calc!C:P,4,FALSE)) / (VLOOKUP(AH348,Anthro_Calc!C:P,5,FALSE) - VLOOKUP(AH348,Anthro_Calc!C:P,4,FALSE)))</f>
        <v/>
      </c>
      <c r="AK348" s="72" t="str">
        <f>IF(ISBLANK(AD348), "", 3 + (AD348 -VLOOKUP(AH348,Anthro_Calc!C:P,10,FALSE)) / (VLOOKUP(AH348,Anthro_Calc!C:P,10,FALSE) - VLOOKUP(AH348,Anthro_Calc!C:P,9,FALSE)))</f>
        <v/>
      </c>
      <c r="AL348" s="120" t="str">
        <f t="shared" si="272"/>
        <v/>
      </c>
      <c r="AM348" s="117" t="str">
        <f t="shared" si="273"/>
        <v/>
      </c>
      <c r="AN348" s="104" t="str">
        <f t="shared" si="274"/>
        <v/>
      </c>
      <c r="AO348" s="76" t="str">
        <f t="shared" si="251"/>
        <v/>
      </c>
      <c r="AP348" s="77"/>
      <c r="AQ348" s="77" t="str">
        <f t="shared" si="275"/>
        <v/>
      </c>
      <c r="AR348" s="71"/>
      <c r="AS348" s="74"/>
      <c r="AT348" s="82"/>
      <c r="AU348" s="75" t="str">
        <f t="shared" si="252"/>
        <v/>
      </c>
      <c r="AV348" s="72">
        <f t="shared" si="276"/>
        <v>0</v>
      </c>
      <c r="AW348" s="72">
        <f t="shared" si="277"/>
        <v>0</v>
      </c>
      <c r="AX348" s="72" t="str">
        <f t="shared" si="278"/>
        <v>0</v>
      </c>
      <c r="AY348" s="72" t="str">
        <f>IF(ISBLANK(AT348), "", (POWER(AT348/VLOOKUP(AX348,Anthro_Calc!C:P,13,FALSE),VLOOKUP(AX348,Anthro_Calc!C:P,12,FALSE))-1) / (VLOOKUP(AX348,Anthro_Calc!C:P,14,FALSE)*VLOOKUP(AX348,Anthro_Calc!C:P,12,FALSE)))</f>
        <v/>
      </c>
      <c r="AZ348" s="72" t="str">
        <f>IF(ISBLANK(AT348), "", -3 + (AT348 -VLOOKUP(AX348,Anthro_Calc!C:P,4,FALSE)) / (VLOOKUP(AX348,Anthro_Calc!C:P,5,FALSE) - VLOOKUP(AX348,Anthro_Calc!C:P,4,FALSE)))</f>
        <v/>
      </c>
      <c r="BA348" s="72" t="str">
        <f>IF(ISBLANK(AT348), "", 3 + (AT348 -VLOOKUP(AX348,Anthro_Calc!C:P,10,FALSE)) / (VLOOKUP(AX348,Anthro_Calc!C:P,10,FALSE) - VLOOKUP(AX348,Anthro_Calc!C:P,9,FALSE)))</f>
        <v/>
      </c>
      <c r="BB348" s="120" t="str">
        <f t="shared" si="279"/>
        <v/>
      </c>
      <c r="BC348" s="117" t="str">
        <f t="shared" si="280"/>
        <v/>
      </c>
      <c r="BD348" s="104" t="str">
        <f t="shared" si="253"/>
        <v/>
      </c>
      <c r="BE348" s="76" t="str">
        <f t="shared" si="254"/>
        <v/>
      </c>
      <c r="BF348" s="73" t="str">
        <f t="shared" si="281"/>
        <v/>
      </c>
      <c r="BG348" s="73" t="str">
        <f t="shared" si="255"/>
        <v/>
      </c>
      <c r="BH348" s="77"/>
      <c r="BI348" s="133"/>
      <c r="BJ348" s="71"/>
      <c r="BK348" s="74"/>
      <c r="BL348" s="78"/>
      <c r="BM348" s="75" t="str">
        <f t="shared" si="256"/>
        <v/>
      </c>
      <c r="BN348" s="72">
        <f t="shared" si="282"/>
        <v>0</v>
      </c>
      <c r="BO348" s="72">
        <f t="shared" si="299"/>
        <v>0</v>
      </c>
      <c r="BP348" s="72" t="str">
        <f t="shared" si="283"/>
        <v>0</v>
      </c>
      <c r="BQ348" s="72" t="str">
        <f>IF(ISBLANK(BL348), "", (POWER(BL348/VLOOKUP(BP348,Anthro_Calc!C:P,13,FALSE),VLOOKUP(BP348,Anthro_Calc!C:P,12,FALSE))-1) / (VLOOKUP(BP348,Anthro_Calc!C:P,14,FALSE)*VLOOKUP(BP348,Anthro_Calc!C:P,12,FALSE)))</f>
        <v/>
      </c>
      <c r="BR348" s="72" t="str">
        <f>IF(ISBLANK(BL348), "", -3 + (BL348 -VLOOKUP(BP348,Anthro_Calc!C:P,4,FALSE)) / (VLOOKUP(BP348,Anthro_Calc!C:P,5,FALSE) - VLOOKUP(BP348,Anthro_Calc!C:P,4,FALSE)))</f>
        <v/>
      </c>
      <c r="BS348" s="72" t="str">
        <f>IF(ISBLANK(BL348), "", 3 + (BL348 -VLOOKUP(BP348,Anthro_Calc!C:P,10,FALSE)) / (VLOOKUP(BP348,Anthro_Calc!C:P,10,FALSE) - VLOOKUP(BP348,Anthro_Calc!C:P,9,FALSE)))</f>
        <v/>
      </c>
      <c r="BT348" s="120" t="str">
        <f t="shared" si="284"/>
        <v/>
      </c>
      <c r="BU348" s="117" t="str">
        <f t="shared" si="285"/>
        <v/>
      </c>
      <c r="BV348" s="104" t="str">
        <f t="shared" si="286"/>
        <v/>
      </c>
      <c r="BW348" s="73" t="str">
        <f t="shared" si="257"/>
        <v/>
      </c>
      <c r="BX348" s="77"/>
      <c r="BY348" s="73" t="str">
        <f>IF(ISBLANK(BL348), "", VLOOKUP(Z348&amp;" "&amp;BV348&amp;" "&amp;BW348,Graduation_Criteria!$D$2:$E$34,2,FALSE))</f>
        <v/>
      </c>
      <c r="BZ348" s="73" t="str">
        <f t="shared" si="258"/>
        <v/>
      </c>
      <c r="CA348" s="71"/>
      <c r="CB348" s="74"/>
      <c r="CC348" s="74"/>
      <c r="CD348" s="115" t="str">
        <f t="shared" si="259"/>
        <v/>
      </c>
      <c r="CE348" s="79">
        <f t="shared" si="287"/>
        <v>0</v>
      </c>
      <c r="CF348" s="79">
        <f t="shared" si="288"/>
        <v>0</v>
      </c>
      <c r="CG348" s="79" t="str">
        <f t="shared" si="289"/>
        <v>0</v>
      </c>
      <c r="CH348" s="79" t="str">
        <f>IF(ISBLANK(CC348), "", (POWER(CC348/VLOOKUP(CG348,Anthro_Calc!C:P,13,FALSE),VLOOKUP(CG348,Anthro_Calc!C:P,12,FALSE))-1) / (VLOOKUP(CG348,Anthro_Calc!C:P,14,FALSE)*VLOOKUP(CG348,Anthro_Calc!C:P,12,FALSE)))</f>
        <v/>
      </c>
      <c r="CI348" s="79" t="str">
        <f>IF(ISBLANK(CC348), "", -3 + (CC348 -VLOOKUP(CG348,Anthro_Calc!C:P,4,FALSE)) / (VLOOKUP(CG348,Anthro_Calc!C:P,5,FALSE) - VLOOKUP(CG348,Anthro_Calc!C:P,4,FALSE)))</f>
        <v/>
      </c>
      <c r="CJ348" s="79" t="str">
        <f>IF(ISBLANK(CC348), "", 3 + (CC348 -VLOOKUP(CG348,Anthro_Calc!C:P,10,FALSE)) / (VLOOKUP(CG348,Anthro_Calc!C:P,10,FALSE) - VLOOKUP(CG348,Anthro_Calc!C:P,9,FALSE)))</f>
        <v/>
      </c>
      <c r="CK348" s="129" t="str">
        <f t="shared" si="290"/>
        <v/>
      </c>
      <c r="CL348" s="117" t="str">
        <f t="shared" si="291"/>
        <v/>
      </c>
      <c r="CM348" s="104" t="str">
        <f t="shared" si="292"/>
        <v/>
      </c>
      <c r="CN348" s="77"/>
      <c r="CO348" s="71"/>
      <c r="CP348" s="74"/>
      <c r="CQ348" s="74"/>
      <c r="CR348" s="118" t="str">
        <f t="shared" si="260"/>
        <v/>
      </c>
      <c r="CS348" s="119">
        <f t="shared" si="293"/>
        <v>0</v>
      </c>
      <c r="CT348" s="119">
        <f t="shared" si="294"/>
        <v>0</v>
      </c>
      <c r="CU348" s="119" t="str">
        <f t="shared" si="295"/>
        <v>0</v>
      </c>
      <c r="CV348" s="119" t="str">
        <f>IF(ISBLANK(CQ348), "", (POWER(CQ348/VLOOKUP(CU348,Anthro_Calc!C:P,13,FALSE),VLOOKUP(CU348,Anthro_Calc!C:P,12,FALSE))-1) / (VLOOKUP(CU348,Anthro_Calc!C:P,14,FALSE)*VLOOKUP(CU348,Anthro_Calc!C:P,12,FALSE)))</f>
        <v/>
      </c>
      <c r="CW348" s="119" t="str">
        <f>IF(ISBLANK(CQ348), "", -3 + (CQ348 -VLOOKUP(CU348,Anthro_Calc!C:P,4,FALSE)) / (VLOOKUP(CU348,Anthro_Calc!C:P,5,FALSE) - VLOOKUP(CU348,Anthro_Calc!C:P,4,FALSE)))</f>
        <v/>
      </c>
      <c r="CX348" s="119" t="str">
        <f>IF(ISBLANK(CQ348), "", 3 + (CQ348 -VLOOKUP(CU348,Anthro_Calc!C:P,10,FALSE)) / (VLOOKUP(CU348,Anthro_Calc!C:P,10,FALSE) - VLOOKUP(CU348,Anthro_Calc!C:P,9,FALSE)))</f>
        <v/>
      </c>
      <c r="CY348" s="128" t="str">
        <f t="shared" si="296"/>
        <v/>
      </c>
      <c r="CZ348" s="117" t="str">
        <f t="shared" si="297"/>
        <v/>
      </c>
      <c r="DA348" s="104" t="str">
        <f t="shared" si="298"/>
        <v/>
      </c>
      <c r="DB348" s="135"/>
    </row>
    <row r="349" spans="1:106" s="80" customFormat="1" ht="15" customHeight="1">
      <c r="A349" s="134">
        <f t="shared" si="250"/>
        <v>345</v>
      </c>
      <c r="B349" s="66"/>
      <c r="C349" s="66"/>
      <c r="D349" s="66"/>
      <c r="E349" s="66"/>
      <c r="F349" s="66"/>
      <c r="G349" s="66"/>
      <c r="H349" s="66"/>
      <c r="I349" s="66"/>
      <c r="J349" s="66"/>
      <c r="K349" s="66"/>
      <c r="L349" s="66"/>
      <c r="M349" s="71"/>
      <c r="N349" s="69" t="str">
        <f t="shared" ca="1" si="261"/>
        <v/>
      </c>
      <c r="O349" s="70"/>
      <c r="P349" s="70"/>
      <c r="Q349" s="71"/>
      <c r="R349" s="82"/>
      <c r="S349" s="72" t="str">
        <f t="shared" si="262"/>
        <v/>
      </c>
      <c r="T349" s="72" t="str">
        <f t="shared" si="263"/>
        <v/>
      </c>
      <c r="U349" s="72" t="str">
        <f t="shared" si="264"/>
        <v/>
      </c>
      <c r="V349" s="72" t="str">
        <f>IF(ISBLANK(R349), "", (POWER(R349/VLOOKUP(U349,Anthro_Calc!C:P,13,FALSE),VLOOKUP(U349,Anthro_Calc!C:P,12,FALSE))-1) / (VLOOKUP(U349,Anthro_Calc!C:P,14,FALSE)*VLOOKUP(U349,Anthro_Calc!C:P,12,FALSE)))</f>
        <v/>
      </c>
      <c r="W349" s="72" t="str">
        <f>IF(ISBLANK(R349), "", -3 + (R349 -VLOOKUP(U349,Anthro_Calc!C:P,4,FALSE)) / (VLOOKUP(U349,Anthro_Calc!C:P,5,FALSE) - VLOOKUP(U349,Anthro_Calc!C:P,4,FALSE)))</f>
        <v/>
      </c>
      <c r="X349" s="72" t="str">
        <f>IF(ISBLANK(R349), "", 3 + (R349 -VLOOKUP(U349,Anthro_Calc!C:P,10,FALSE)) / (VLOOKUP(U349,Anthro_Calc!C:P,10,FALSE) - VLOOKUP(U349,Anthro_Calc!C:P,9,FALSE)))</f>
        <v/>
      </c>
      <c r="Y349" s="120" t="str">
        <f t="shared" si="265"/>
        <v/>
      </c>
      <c r="Z349" s="117" t="str">
        <f t="shared" si="266"/>
        <v/>
      </c>
      <c r="AA349" s="104" t="str">
        <f t="shared" si="267"/>
        <v/>
      </c>
      <c r="AB349" s="71"/>
      <c r="AC349" s="74"/>
      <c r="AD349" s="78"/>
      <c r="AE349" s="75" t="str">
        <f t="shared" si="268"/>
        <v/>
      </c>
      <c r="AF349" s="72">
        <f t="shared" si="269"/>
        <v>0</v>
      </c>
      <c r="AG349" s="72">
        <f t="shared" si="270"/>
        <v>0</v>
      </c>
      <c r="AH349" s="72" t="str">
        <f t="shared" si="271"/>
        <v>0</v>
      </c>
      <c r="AI349" s="72" t="str">
        <f>IF(ISBLANK(AD349), "", (POWER(AD349/VLOOKUP(AH349,Anthro_Calc!C:P,13,FALSE),VLOOKUP(AH349,Anthro_Calc!C:P,12,FALSE))-1) / (VLOOKUP(AH349,Anthro_Calc!C:P,14,FALSE)*VLOOKUP(AH349,Anthro_Calc!C:P,12,FALSE)))</f>
        <v/>
      </c>
      <c r="AJ349" s="72" t="str">
        <f>IF(ISBLANK(AD349), "", -3 + (AD349 -VLOOKUP(AH349,Anthro_Calc!C:P,4,FALSE)) / (VLOOKUP(AH349,Anthro_Calc!C:P,5,FALSE) - VLOOKUP(AH349,Anthro_Calc!C:P,4,FALSE)))</f>
        <v/>
      </c>
      <c r="AK349" s="72" t="str">
        <f>IF(ISBLANK(AD349), "", 3 + (AD349 -VLOOKUP(AH349,Anthro_Calc!C:P,10,FALSE)) / (VLOOKUP(AH349,Anthro_Calc!C:P,10,FALSE) - VLOOKUP(AH349,Anthro_Calc!C:P,9,FALSE)))</f>
        <v/>
      </c>
      <c r="AL349" s="120" t="str">
        <f t="shared" si="272"/>
        <v/>
      </c>
      <c r="AM349" s="117" t="str">
        <f t="shared" si="273"/>
        <v/>
      </c>
      <c r="AN349" s="104" t="str">
        <f t="shared" si="274"/>
        <v/>
      </c>
      <c r="AO349" s="76" t="str">
        <f t="shared" si="251"/>
        <v/>
      </c>
      <c r="AP349" s="77"/>
      <c r="AQ349" s="77" t="str">
        <f t="shared" si="275"/>
        <v/>
      </c>
      <c r="AR349" s="71"/>
      <c r="AS349" s="74"/>
      <c r="AT349" s="82"/>
      <c r="AU349" s="75" t="str">
        <f t="shared" si="252"/>
        <v/>
      </c>
      <c r="AV349" s="72">
        <f t="shared" si="276"/>
        <v>0</v>
      </c>
      <c r="AW349" s="72">
        <f t="shared" si="277"/>
        <v>0</v>
      </c>
      <c r="AX349" s="72" t="str">
        <f t="shared" si="278"/>
        <v>0</v>
      </c>
      <c r="AY349" s="72" t="str">
        <f>IF(ISBLANK(AT349), "", (POWER(AT349/VLOOKUP(AX349,Anthro_Calc!C:P,13,FALSE),VLOOKUP(AX349,Anthro_Calc!C:P,12,FALSE))-1) / (VLOOKUP(AX349,Anthro_Calc!C:P,14,FALSE)*VLOOKUP(AX349,Anthro_Calc!C:P,12,FALSE)))</f>
        <v/>
      </c>
      <c r="AZ349" s="72" t="str">
        <f>IF(ISBLANK(AT349), "", -3 + (AT349 -VLOOKUP(AX349,Anthro_Calc!C:P,4,FALSE)) / (VLOOKUP(AX349,Anthro_Calc!C:P,5,FALSE) - VLOOKUP(AX349,Anthro_Calc!C:P,4,FALSE)))</f>
        <v/>
      </c>
      <c r="BA349" s="72" t="str">
        <f>IF(ISBLANK(AT349), "", 3 + (AT349 -VLOOKUP(AX349,Anthro_Calc!C:P,10,FALSE)) / (VLOOKUP(AX349,Anthro_Calc!C:P,10,FALSE) - VLOOKUP(AX349,Anthro_Calc!C:P,9,FALSE)))</f>
        <v/>
      </c>
      <c r="BB349" s="120" t="str">
        <f t="shared" si="279"/>
        <v/>
      </c>
      <c r="BC349" s="117" t="str">
        <f t="shared" si="280"/>
        <v/>
      </c>
      <c r="BD349" s="104" t="str">
        <f t="shared" si="253"/>
        <v/>
      </c>
      <c r="BE349" s="76" t="str">
        <f t="shared" si="254"/>
        <v/>
      </c>
      <c r="BF349" s="73" t="str">
        <f t="shared" si="281"/>
        <v/>
      </c>
      <c r="BG349" s="73" t="str">
        <f t="shared" si="255"/>
        <v/>
      </c>
      <c r="BH349" s="77"/>
      <c r="BI349" s="133"/>
      <c r="BJ349" s="71"/>
      <c r="BK349" s="74"/>
      <c r="BL349" s="78"/>
      <c r="BM349" s="75" t="str">
        <f t="shared" si="256"/>
        <v/>
      </c>
      <c r="BN349" s="72">
        <f t="shared" si="282"/>
        <v>0</v>
      </c>
      <c r="BO349" s="72">
        <f t="shared" si="299"/>
        <v>0</v>
      </c>
      <c r="BP349" s="72" t="str">
        <f t="shared" si="283"/>
        <v>0</v>
      </c>
      <c r="BQ349" s="72" t="str">
        <f>IF(ISBLANK(BL349), "", (POWER(BL349/VLOOKUP(BP349,Anthro_Calc!C:P,13,FALSE),VLOOKUP(BP349,Anthro_Calc!C:P,12,FALSE))-1) / (VLOOKUP(BP349,Anthro_Calc!C:P,14,FALSE)*VLOOKUP(BP349,Anthro_Calc!C:P,12,FALSE)))</f>
        <v/>
      </c>
      <c r="BR349" s="72" t="str">
        <f>IF(ISBLANK(BL349), "", -3 + (BL349 -VLOOKUP(BP349,Anthro_Calc!C:P,4,FALSE)) / (VLOOKUP(BP349,Anthro_Calc!C:P,5,FALSE) - VLOOKUP(BP349,Anthro_Calc!C:P,4,FALSE)))</f>
        <v/>
      </c>
      <c r="BS349" s="72" t="str">
        <f>IF(ISBLANK(BL349), "", 3 + (BL349 -VLOOKUP(BP349,Anthro_Calc!C:P,10,FALSE)) / (VLOOKUP(BP349,Anthro_Calc!C:P,10,FALSE) - VLOOKUP(BP349,Anthro_Calc!C:P,9,FALSE)))</f>
        <v/>
      </c>
      <c r="BT349" s="120" t="str">
        <f t="shared" si="284"/>
        <v/>
      </c>
      <c r="BU349" s="117" t="str">
        <f t="shared" si="285"/>
        <v/>
      </c>
      <c r="BV349" s="104" t="str">
        <f t="shared" si="286"/>
        <v/>
      </c>
      <c r="BW349" s="73" t="str">
        <f t="shared" si="257"/>
        <v/>
      </c>
      <c r="BX349" s="77"/>
      <c r="BY349" s="73" t="str">
        <f>IF(ISBLANK(BL349), "", VLOOKUP(Z349&amp;" "&amp;BV349&amp;" "&amp;BW349,Graduation_Criteria!$D$2:$E$34,2,FALSE))</f>
        <v/>
      </c>
      <c r="BZ349" s="73" t="str">
        <f t="shared" si="258"/>
        <v/>
      </c>
      <c r="CA349" s="71"/>
      <c r="CB349" s="74"/>
      <c r="CC349" s="74"/>
      <c r="CD349" s="115" t="str">
        <f t="shared" si="259"/>
        <v/>
      </c>
      <c r="CE349" s="79">
        <f t="shared" si="287"/>
        <v>0</v>
      </c>
      <c r="CF349" s="79">
        <f t="shared" si="288"/>
        <v>0</v>
      </c>
      <c r="CG349" s="79" t="str">
        <f t="shared" si="289"/>
        <v>0</v>
      </c>
      <c r="CH349" s="79" t="str">
        <f>IF(ISBLANK(CC349), "", (POWER(CC349/VLOOKUP(CG349,Anthro_Calc!C:P,13,FALSE),VLOOKUP(CG349,Anthro_Calc!C:P,12,FALSE))-1) / (VLOOKUP(CG349,Anthro_Calc!C:P,14,FALSE)*VLOOKUP(CG349,Anthro_Calc!C:P,12,FALSE)))</f>
        <v/>
      </c>
      <c r="CI349" s="79" t="str">
        <f>IF(ISBLANK(CC349), "", -3 + (CC349 -VLOOKUP(CG349,Anthro_Calc!C:P,4,FALSE)) / (VLOOKUP(CG349,Anthro_Calc!C:P,5,FALSE) - VLOOKUP(CG349,Anthro_Calc!C:P,4,FALSE)))</f>
        <v/>
      </c>
      <c r="CJ349" s="79" t="str">
        <f>IF(ISBLANK(CC349), "", 3 + (CC349 -VLOOKUP(CG349,Anthro_Calc!C:P,10,FALSE)) / (VLOOKUP(CG349,Anthro_Calc!C:P,10,FALSE) - VLOOKUP(CG349,Anthro_Calc!C:P,9,FALSE)))</f>
        <v/>
      </c>
      <c r="CK349" s="129" t="str">
        <f t="shared" si="290"/>
        <v/>
      </c>
      <c r="CL349" s="117" t="str">
        <f t="shared" si="291"/>
        <v/>
      </c>
      <c r="CM349" s="104" t="str">
        <f t="shared" si="292"/>
        <v/>
      </c>
      <c r="CN349" s="77"/>
      <c r="CO349" s="71"/>
      <c r="CP349" s="74"/>
      <c r="CQ349" s="74"/>
      <c r="CR349" s="118" t="str">
        <f t="shared" si="260"/>
        <v/>
      </c>
      <c r="CS349" s="119">
        <f t="shared" si="293"/>
        <v>0</v>
      </c>
      <c r="CT349" s="119">
        <f t="shared" si="294"/>
        <v>0</v>
      </c>
      <c r="CU349" s="119" t="str">
        <f t="shared" si="295"/>
        <v>0</v>
      </c>
      <c r="CV349" s="119" t="str">
        <f>IF(ISBLANK(CQ349), "", (POWER(CQ349/VLOOKUP(CU349,Anthro_Calc!C:P,13,FALSE),VLOOKUP(CU349,Anthro_Calc!C:P,12,FALSE))-1) / (VLOOKUP(CU349,Anthro_Calc!C:P,14,FALSE)*VLOOKUP(CU349,Anthro_Calc!C:P,12,FALSE)))</f>
        <v/>
      </c>
      <c r="CW349" s="119" t="str">
        <f>IF(ISBLANK(CQ349), "", -3 + (CQ349 -VLOOKUP(CU349,Anthro_Calc!C:P,4,FALSE)) / (VLOOKUP(CU349,Anthro_Calc!C:P,5,FALSE) - VLOOKUP(CU349,Anthro_Calc!C:P,4,FALSE)))</f>
        <v/>
      </c>
      <c r="CX349" s="119" t="str">
        <f>IF(ISBLANK(CQ349), "", 3 + (CQ349 -VLOOKUP(CU349,Anthro_Calc!C:P,10,FALSE)) / (VLOOKUP(CU349,Anthro_Calc!C:P,10,FALSE) - VLOOKUP(CU349,Anthro_Calc!C:P,9,FALSE)))</f>
        <v/>
      </c>
      <c r="CY349" s="128" t="str">
        <f t="shared" si="296"/>
        <v/>
      </c>
      <c r="CZ349" s="117" t="str">
        <f t="shared" si="297"/>
        <v/>
      </c>
      <c r="DA349" s="104" t="str">
        <f t="shared" si="298"/>
        <v/>
      </c>
      <c r="DB349" s="135"/>
    </row>
    <row r="350" spans="1:106" s="80" customFormat="1" ht="15" customHeight="1">
      <c r="A350" s="134">
        <f t="shared" si="250"/>
        <v>346</v>
      </c>
      <c r="B350" s="66"/>
      <c r="C350" s="66"/>
      <c r="D350" s="66"/>
      <c r="E350" s="66"/>
      <c r="F350" s="66"/>
      <c r="G350" s="66"/>
      <c r="H350" s="66"/>
      <c r="I350" s="66"/>
      <c r="J350" s="66"/>
      <c r="K350" s="66"/>
      <c r="L350" s="66"/>
      <c r="M350" s="71"/>
      <c r="N350" s="69" t="str">
        <f t="shared" ca="1" si="261"/>
        <v/>
      </c>
      <c r="O350" s="70"/>
      <c r="P350" s="70"/>
      <c r="Q350" s="71"/>
      <c r="R350" s="82"/>
      <c r="S350" s="72" t="str">
        <f t="shared" si="262"/>
        <v/>
      </c>
      <c r="T350" s="72" t="str">
        <f t="shared" si="263"/>
        <v/>
      </c>
      <c r="U350" s="72" t="str">
        <f t="shared" si="264"/>
        <v/>
      </c>
      <c r="V350" s="72" t="str">
        <f>IF(ISBLANK(R350), "", (POWER(R350/VLOOKUP(U350,Anthro_Calc!C:P,13,FALSE),VLOOKUP(U350,Anthro_Calc!C:P,12,FALSE))-1) / (VLOOKUP(U350,Anthro_Calc!C:P,14,FALSE)*VLOOKUP(U350,Anthro_Calc!C:P,12,FALSE)))</f>
        <v/>
      </c>
      <c r="W350" s="72" t="str">
        <f>IF(ISBLANK(R350), "", -3 + (R350 -VLOOKUP(U350,Anthro_Calc!C:P,4,FALSE)) / (VLOOKUP(U350,Anthro_Calc!C:P,5,FALSE) - VLOOKUP(U350,Anthro_Calc!C:P,4,FALSE)))</f>
        <v/>
      </c>
      <c r="X350" s="72" t="str">
        <f>IF(ISBLANK(R350), "", 3 + (R350 -VLOOKUP(U350,Anthro_Calc!C:P,10,FALSE)) / (VLOOKUP(U350,Anthro_Calc!C:P,10,FALSE) - VLOOKUP(U350,Anthro_Calc!C:P,9,FALSE)))</f>
        <v/>
      </c>
      <c r="Y350" s="120" t="str">
        <f t="shared" si="265"/>
        <v/>
      </c>
      <c r="Z350" s="117" t="str">
        <f t="shared" si="266"/>
        <v/>
      </c>
      <c r="AA350" s="104" t="str">
        <f t="shared" si="267"/>
        <v/>
      </c>
      <c r="AB350" s="71"/>
      <c r="AC350" s="74"/>
      <c r="AD350" s="78"/>
      <c r="AE350" s="75" t="str">
        <f t="shared" si="268"/>
        <v/>
      </c>
      <c r="AF350" s="72">
        <f t="shared" si="269"/>
        <v>0</v>
      </c>
      <c r="AG350" s="72">
        <f t="shared" si="270"/>
        <v>0</v>
      </c>
      <c r="AH350" s="72" t="str">
        <f t="shared" si="271"/>
        <v>0</v>
      </c>
      <c r="AI350" s="72" t="str">
        <f>IF(ISBLANK(AD350), "", (POWER(AD350/VLOOKUP(AH350,Anthro_Calc!C:P,13,FALSE),VLOOKUP(AH350,Anthro_Calc!C:P,12,FALSE))-1) / (VLOOKUP(AH350,Anthro_Calc!C:P,14,FALSE)*VLOOKUP(AH350,Anthro_Calc!C:P,12,FALSE)))</f>
        <v/>
      </c>
      <c r="AJ350" s="72" t="str">
        <f>IF(ISBLANK(AD350), "", -3 + (AD350 -VLOOKUP(AH350,Anthro_Calc!C:P,4,FALSE)) / (VLOOKUP(AH350,Anthro_Calc!C:P,5,FALSE) - VLOOKUP(AH350,Anthro_Calc!C:P,4,FALSE)))</f>
        <v/>
      </c>
      <c r="AK350" s="72" t="str">
        <f>IF(ISBLANK(AD350), "", 3 + (AD350 -VLOOKUP(AH350,Anthro_Calc!C:P,10,FALSE)) / (VLOOKUP(AH350,Anthro_Calc!C:P,10,FALSE) - VLOOKUP(AH350,Anthro_Calc!C:P,9,FALSE)))</f>
        <v/>
      </c>
      <c r="AL350" s="120" t="str">
        <f t="shared" si="272"/>
        <v/>
      </c>
      <c r="AM350" s="117" t="str">
        <f t="shared" si="273"/>
        <v/>
      </c>
      <c r="AN350" s="104" t="str">
        <f t="shared" si="274"/>
        <v/>
      </c>
      <c r="AO350" s="76" t="str">
        <f t="shared" si="251"/>
        <v/>
      </c>
      <c r="AP350" s="77"/>
      <c r="AQ350" s="77" t="str">
        <f t="shared" si="275"/>
        <v/>
      </c>
      <c r="AR350" s="71"/>
      <c r="AS350" s="74"/>
      <c r="AT350" s="82"/>
      <c r="AU350" s="75" t="str">
        <f t="shared" si="252"/>
        <v/>
      </c>
      <c r="AV350" s="72">
        <f t="shared" si="276"/>
        <v>0</v>
      </c>
      <c r="AW350" s="72">
        <f t="shared" si="277"/>
        <v>0</v>
      </c>
      <c r="AX350" s="72" t="str">
        <f t="shared" si="278"/>
        <v>0</v>
      </c>
      <c r="AY350" s="72" t="str">
        <f>IF(ISBLANK(AT350), "", (POWER(AT350/VLOOKUP(AX350,Anthro_Calc!C:P,13,FALSE),VLOOKUP(AX350,Anthro_Calc!C:P,12,FALSE))-1) / (VLOOKUP(AX350,Anthro_Calc!C:P,14,FALSE)*VLOOKUP(AX350,Anthro_Calc!C:P,12,FALSE)))</f>
        <v/>
      </c>
      <c r="AZ350" s="72" t="str">
        <f>IF(ISBLANK(AT350), "", -3 + (AT350 -VLOOKUP(AX350,Anthro_Calc!C:P,4,FALSE)) / (VLOOKUP(AX350,Anthro_Calc!C:P,5,FALSE) - VLOOKUP(AX350,Anthro_Calc!C:P,4,FALSE)))</f>
        <v/>
      </c>
      <c r="BA350" s="72" t="str">
        <f>IF(ISBLANK(AT350), "", 3 + (AT350 -VLOOKUP(AX350,Anthro_Calc!C:P,10,FALSE)) / (VLOOKUP(AX350,Anthro_Calc!C:P,10,FALSE) - VLOOKUP(AX350,Anthro_Calc!C:P,9,FALSE)))</f>
        <v/>
      </c>
      <c r="BB350" s="120" t="str">
        <f t="shared" si="279"/>
        <v/>
      </c>
      <c r="BC350" s="117" t="str">
        <f t="shared" si="280"/>
        <v/>
      </c>
      <c r="BD350" s="104" t="str">
        <f t="shared" si="253"/>
        <v/>
      </c>
      <c r="BE350" s="76" t="str">
        <f t="shared" si="254"/>
        <v/>
      </c>
      <c r="BF350" s="73" t="str">
        <f t="shared" si="281"/>
        <v/>
      </c>
      <c r="BG350" s="73" t="str">
        <f t="shared" si="255"/>
        <v/>
      </c>
      <c r="BH350" s="77"/>
      <c r="BI350" s="133"/>
      <c r="BJ350" s="71"/>
      <c r="BK350" s="74"/>
      <c r="BL350" s="78"/>
      <c r="BM350" s="75" t="str">
        <f t="shared" si="256"/>
        <v/>
      </c>
      <c r="BN350" s="72">
        <f t="shared" si="282"/>
        <v>0</v>
      </c>
      <c r="BO350" s="72">
        <f t="shared" si="299"/>
        <v>0</v>
      </c>
      <c r="BP350" s="72" t="str">
        <f t="shared" si="283"/>
        <v>0</v>
      </c>
      <c r="BQ350" s="72" t="str">
        <f>IF(ISBLANK(BL350), "", (POWER(BL350/VLOOKUP(BP350,Anthro_Calc!C:P,13,FALSE),VLOOKUP(BP350,Anthro_Calc!C:P,12,FALSE))-1) / (VLOOKUP(BP350,Anthro_Calc!C:P,14,FALSE)*VLOOKUP(BP350,Anthro_Calc!C:P,12,FALSE)))</f>
        <v/>
      </c>
      <c r="BR350" s="72" t="str">
        <f>IF(ISBLANK(BL350), "", -3 + (BL350 -VLOOKUP(BP350,Anthro_Calc!C:P,4,FALSE)) / (VLOOKUP(BP350,Anthro_Calc!C:P,5,FALSE) - VLOOKUP(BP350,Anthro_Calc!C:P,4,FALSE)))</f>
        <v/>
      </c>
      <c r="BS350" s="72" t="str">
        <f>IF(ISBLANK(BL350), "", 3 + (BL350 -VLOOKUP(BP350,Anthro_Calc!C:P,10,FALSE)) / (VLOOKUP(BP350,Anthro_Calc!C:P,10,FALSE) - VLOOKUP(BP350,Anthro_Calc!C:P,9,FALSE)))</f>
        <v/>
      </c>
      <c r="BT350" s="120" t="str">
        <f t="shared" si="284"/>
        <v/>
      </c>
      <c r="BU350" s="117" t="str">
        <f t="shared" si="285"/>
        <v/>
      </c>
      <c r="BV350" s="104" t="str">
        <f t="shared" si="286"/>
        <v/>
      </c>
      <c r="BW350" s="73" t="str">
        <f t="shared" si="257"/>
        <v/>
      </c>
      <c r="BX350" s="77"/>
      <c r="BY350" s="73" t="str">
        <f>IF(ISBLANK(BL350), "", VLOOKUP(Z350&amp;" "&amp;BV350&amp;" "&amp;BW350,Graduation_Criteria!$D$2:$E$34,2,FALSE))</f>
        <v/>
      </c>
      <c r="BZ350" s="73" t="str">
        <f t="shared" si="258"/>
        <v/>
      </c>
      <c r="CA350" s="71"/>
      <c r="CB350" s="74"/>
      <c r="CC350" s="74"/>
      <c r="CD350" s="115" t="str">
        <f t="shared" si="259"/>
        <v/>
      </c>
      <c r="CE350" s="79">
        <f t="shared" si="287"/>
        <v>0</v>
      </c>
      <c r="CF350" s="79">
        <f t="shared" si="288"/>
        <v>0</v>
      </c>
      <c r="CG350" s="79" t="str">
        <f t="shared" si="289"/>
        <v>0</v>
      </c>
      <c r="CH350" s="79" t="str">
        <f>IF(ISBLANK(CC350), "", (POWER(CC350/VLOOKUP(CG350,Anthro_Calc!C:P,13,FALSE),VLOOKUP(CG350,Anthro_Calc!C:P,12,FALSE))-1) / (VLOOKUP(CG350,Anthro_Calc!C:P,14,FALSE)*VLOOKUP(CG350,Anthro_Calc!C:P,12,FALSE)))</f>
        <v/>
      </c>
      <c r="CI350" s="79" t="str">
        <f>IF(ISBLANK(CC350), "", -3 + (CC350 -VLOOKUP(CG350,Anthro_Calc!C:P,4,FALSE)) / (VLOOKUP(CG350,Anthro_Calc!C:P,5,FALSE) - VLOOKUP(CG350,Anthro_Calc!C:P,4,FALSE)))</f>
        <v/>
      </c>
      <c r="CJ350" s="79" t="str">
        <f>IF(ISBLANK(CC350), "", 3 + (CC350 -VLOOKUP(CG350,Anthro_Calc!C:P,10,FALSE)) / (VLOOKUP(CG350,Anthro_Calc!C:P,10,FALSE) - VLOOKUP(CG350,Anthro_Calc!C:P,9,FALSE)))</f>
        <v/>
      </c>
      <c r="CK350" s="129" t="str">
        <f t="shared" si="290"/>
        <v/>
      </c>
      <c r="CL350" s="117" t="str">
        <f t="shared" si="291"/>
        <v/>
      </c>
      <c r="CM350" s="104" t="str">
        <f t="shared" si="292"/>
        <v/>
      </c>
      <c r="CN350" s="77"/>
      <c r="CO350" s="71"/>
      <c r="CP350" s="74"/>
      <c r="CQ350" s="74"/>
      <c r="CR350" s="118" t="str">
        <f t="shared" si="260"/>
        <v/>
      </c>
      <c r="CS350" s="119">
        <f t="shared" si="293"/>
        <v>0</v>
      </c>
      <c r="CT350" s="119">
        <f t="shared" si="294"/>
        <v>0</v>
      </c>
      <c r="CU350" s="119" t="str">
        <f t="shared" si="295"/>
        <v>0</v>
      </c>
      <c r="CV350" s="119" t="str">
        <f>IF(ISBLANK(CQ350), "", (POWER(CQ350/VLOOKUP(CU350,Anthro_Calc!C:P,13,FALSE),VLOOKUP(CU350,Anthro_Calc!C:P,12,FALSE))-1) / (VLOOKUP(CU350,Anthro_Calc!C:P,14,FALSE)*VLOOKUP(CU350,Anthro_Calc!C:P,12,FALSE)))</f>
        <v/>
      </c>
      <c r="CW350" s="119" t="str">
        <f>IF(ISBLANK(CQ350), "", -3 + (CQ350 -VLOOKUP(CU350,Anthro_Calc!C:P,4,FALSE)) / (VLOOKUP(CU350,Anthro_Calc!C:P,5,FALSE) - VLOOKUP(CU350,Anthro_Calc!C:P,4,FALSE)))</f>
        <v/>
      </c>
      <c r="CX350" s="119" t="str">
        <f>IF(ISBLANK(CQ350), "", 3 + (CQ350 -VLOOKUP(CU350,Anthro_Calc!C:P,10,FALSE)) / (VLOOKUP(CU350,Anthro_Calc!C:P,10,FALSE) - VLOOKUP(CU350,Anthro_Calc!C:P,9,FALSE)))</f>
        <v/>
      </c>
      <c r="CY350" s="128" t="str">
        <f t="shared" si="296"/>
        <v/>
      </c>
      <c r="CZ350" s="117" t="str">
        <f t="shared" si="297"/>
        <v/>
      </c>
      <c r="DA350" s="104" t="str">
        <f t="shared" si="298"/>
        <v/>
      </c>
      <c r="DB350" s="135"/>
    </row>
    <row r="351" spans="1:106" s="80" customFormat="1" ht="15" customHeight="1">
      <c r="A351" s="134">
        <f t="shared" si="250"/>
        <v>347</v>
      </c>
      <c r="B351" s="66"/>
      <c r="C351" s="66"/>
      <c r="D351" s="66"/>
      <c r="E351" s="66"/>
      <c r="F351" s="66"/>
      <c r="G351" s="66"/>
      <c r="H351" s="66"/>
      <c r="I351" s="66"/>
      <c r="J351" s="66"/>
      <c r="K351" s="66"/>
      <c r="L351" s="66"/>
      <c r="M351" s="71"/>
      <c r="N351" s="69" t="str">
        <f t="shared" ca="1" si="261"/>
        <v/>
      </c>
      <c r="O351" s="70"/>
      <c r="P351" s="70"/>
      <c r="Q351" s="71"/>
      <c r="R351" s="82"/>
      <c r="S351" s="72" t="str">
        <f t="shared" si="262"/>
        <v/>
      </c>
      <c r="T351" s="72" t="str">
        <f t="shared" si="263"/>
        <v/>
      </c>
      <c r="U351" s="72" t="str">
        <f t="shared" si="264"/>
        <v/>
      </c>
      <c r="V351" s="72" t="str">
        <f>IF(ISBLANK(R351), "", (POWER(R351/VLOOKUP(U351,Anthro_Calc!C:P,13,FALSE),VLOOKUP(U351,Anthro_Calc!C:P,12,FALSE))-1) / (VLOOKUP(U351,Anthro_Calc!C:P,14,FALSE)*VLOOKUP(U351,Anthro_Calc!C:P,12,FALSE)))</f>
        <v/>
      </c>
      <c r="W351" s="72" t="str">
        <f>IF(ISBLANK(R351), "", -3 + (R351 -VLOOKUP(U351,Anthro_Calc!C:P,4,FALSE)) / (VLOOKUP(U351,Anthro_Calc!C:P,5,FALSE) - VLOOKUP(U351,Anthro_Calc!C:P,4,FALSE)))</f>
        <v/>
      </c>
      <c r="X351" s="72" t="str">
        <f>IF(ISBLANK(R351), "", 3 + (R351 -VLOOKUP(U351,Anthro_Calc!C:P,10,FALSE)) / (VLOOKUP(U351,Anthro_Calc!C:P,10,FALSE) - VLOOKUP(U351,Anthro_Calc!C:P,9,FALSE)))</f>
        <v/>
      </c>
      <c r="Y351" s="120" t="str">
        <f t="shared" si="265"/>
        <v/>
      </c>
      <c r="Z351" s="117" t="str">
        <f t="shared" si="266"/>
        <v/>
      </c>
      <c r="AA351" s="104" t="str">
        <f t="shared" si="267"/>
        <v/>
      </c>
      <c r="AB351" s="71"/>
      <c r="AC351" s="74"/>
      <c r="AD351" s="78"/>
      <c r="AE351" s="75" t="str">
        <f t="shared" si="268"/>
        <v/>
      </c>
      <c r="AF351" s="72">
        <f t="shared" si="269"/>
        <v>0</v>
      </c>
      <c r="AG351" s="72">
        <f t="shared" si="270"/>
        <v>0</v>
      </c>
      <c r="AH351" s="72" t="str">
        <f t="shared" si="271"/>
        <v>0</v>
      </c>
      <c r="AI351" s="72" t="str">
        <f>IF(ISBLANK(AD351), "", (POWER(AD351/VLOOKUP(AH351,Anthro_Calc!C:P,13,FALSE),VLOOKUP(AH351,Anthro_Calc!C:P,12,FALSE))-1) / (VLOOKUP(AH351,Anthro_Calc!C:P,14,FALSE)*VLOOKUP(AH351,Anthro_Calc!C:P,12,FALSE)))</f>
        <v/>
      </c>
      <c r="AJ351" s="72" t="str">
        <f>IF(ISBLANK(AD351), "", -3 + (AD351 -VLOOKUP(AH351,Anthro_Calc!C:P,4,FALSE)) / (VLOOKUP(AH351,Anthro_Calc!C:P,5,FALSE) - VLOOKUP(AH351,Anthro_Calc!C:P,4,FALSE)))</f>
        <v/>
      </c>
      <c r="AK351" s="72" t="str">
        <f>IF(ISBLANK(AD351), "", 3 + (AD351 -VLOOKUP(AH351,Anthro_Calc!C:P,10,FALSE)) / (VLOOKUP(AH351,Anthro_Calc!C:P,10,FALSE) - VLOOKUP(AH351,Anthro_Calc!C:P,9,FALSE)))</f>
        <v/>
      </c>
      <c r="AL351" s="120" t="str">
        <f t="shared" si="272"/>
        <v/>
      </c>
      <c r="AM351" s="117" t="str">
        <f t="shared" si="273"/>
        <v/>
      </c>
      <c r="AN351" s="104" t="str">
        <f t="shared" si="274"/>
        <v/>
      </c>
      <c r="AO351" s="76" t="str">
        <f t="shared" si="251"/>
        <v/>
      </c>
      <c r="AP351" s="77"/>
      <c r="AQ351" s="77" t="str">
        <f t="shared" si="275"/>
        <v/>
      </c>
      <c r="AR351" s="71"/>
      <c r="AS351" s="74"/>
      <c r="AT351" s="82"/>
      <c r="AU351" s="75" t="str">
        <f t="shared" si="252"/>
        <v/>
      </c>
      <c r="AV351" s="72">
        <f t="shared" si="276"/>
        <v>0</v>
      </c>
      <c r="AW351" s="72">
        <f t="shared" si="277"/>
        <v>0</v>
      </c>
      <c r="AX351" s="72" t="str">
        <f t="shared" si="278"/>
        <v>0</v>
      </c>
      <c r="AY351" s="72" t="str">
        <f>IF(ISBLANK(AT351), "", (POWER(AT351/VLOOKUP(AX351,Anthro_Calc!C:P,13,FALSE),VLOOKUP(AX351,Anthro_Calc!C:P,12,FALSE))-1) / (VLOOKUP(AX351,Anthro_Calc!C:P,14,FALSE)*VLOOKUP(AX351,Anthro_Calc!C:P,12,FALSE)))</f>
        <v/>
      </c>
      <c r="AZ351" s="72" t="str">
        <f>IF(ISBLANK(AT351), "", -3 + (AT351 -VLOOKUP(AX351,Anthro_Calc!C:P,4,FALSE)) / (VLOOKUP(AX351,Anthro_Calc!C:P,5,FALSE) - VLOOKUP(AX351,Anthro_Calc!C:P,4,FALSE)))</f>
        <v/>
      </c>
      <c r="BA351" s="72" t="str">
        <f>IF(ISBLANK(AT351), "", 3 + (AT351 -VLOOKUP(AX351,Anthro_Calc!C:P,10,FALSE)) / (VLOOKUP(AX351,Anthro_Calc!C:P,10,FALSE) - VLOOKUP(AX351,Anthro_Calc!C:P,9,FALSE)))</f>
        <v/>
      </c>
      <c r="BB351" s="120" t="str">
        <f t="shared" si="279"/>
        <v/>
      </c>
      <c r="BC351" s="117" t="str">
        <f t="shared" si="280"/>
        <v/>
      </c>
      <c r="BD351" s="104" t="str">
        <f t="shared" si="253"/>
        <v/>
      </c>
      <c r="BE351" s="76" t="str">
        <f t="shared" si="254"/>
        <v/>
      </c>
      <c r="BF351" s="73" t="str">
        <f t="shared" si="281"/>
        <v/>
      </c>
      <c r="BG351" s="73" t="str">
        <f t="shared" si="255"/>
        <v/>
      </c>
      <c r="BH351" s="77"/>
      <c r="BI351" s="133"/>
      <c r="BJ351" s="71"/>
      <c r="BK351" s="74"/>
      <c r="BL351" s="78"/>
      <c r="BM351" s="75" t="str">
        <f t="shared" si="256"/>
        <v/>
      </c>
      <c r="BN351" s="72">
        <f t="shared" si="282"/>
        <v>0</v>
      </c>
      <c r="BO351" s="72">
        <f t="shared" si="299"/>
        <v>0</v>
      </c>
      <c r="BP351" s="72" t="str">
        <f t="shared" si="283"/>
        <v>0</v>
      </c>
      <c r="BQ351" s="72" t="str">
        <f>IF(ISBLANK(BL351), "", (POWER(BL351/VLOOKUP(BP351,Anthro_Calc!C:P,13,FALSE),VLOOKUP(BP351,Anthro_Calc!C:P,12,FALSE))-1) / (VLOOKUP(BP351,Anthro_Calc!C:P,14,FALSE)*VLOOKUP(BP351,Anthro_Calc!C:P,12,FALSE)))</f>
        <v/>
      </c>
      <c r="BR351" s="72" t="str">
        <f>IF(ISBLANK(BL351), "", -3 + (BL351 -VLOOKUP(BP351,Anthro_Calc!C:P,4,FALSE)) / (VLOOKUP(BP351,Anthro_Calc!C:P,5,FALSE) - VLOOKUP(BP351,Anthro_Calc!C:P,4,FALSE)))</f>
        <v/>
      </c>
      <c r="BS351" s="72" t="str">
        <f>IF(ISBLANK(BL351), "", 3 + (BL351 -VLOOKUP(BP351,Anthro_Calc!C:P,10,FALSE)) / (VLOOKUP(BP351,Anthro_Calc!C:P,10,FALSE) - VLOOKUP(BP351,Anthro_Calc!C:P,9,FALSE)))</f>
        <v/>
      </c>
      <c r="BT351" s="120" t="str">
        <f t="shared" si="284"/>
        <v/>
      </c>
      <c r="BU351" s="117" t="str">
        <f t="shared" si="285"/>
        <v/>
      </c>
      <c r="BV351" s="104" t="str">
        <f t="shared" si="286"/>
        <v/>
      </c>
      <c r="BW351" s="73" t="str">
        <f t="shared" si="257"/>
        <v/>
      </c>
      <c r="BX351" s="77"/>
      <c r="BY351" s="73" t="str">
        <f>IF(ISBLANK(BL351), "", VLOOKUP(Z351&amp;" "&amp;BV351&amp;" "&amp;BW351,Graduation_Criteria!$D$2:$E$34,2,FALSE))</f>
        <v/>
      </c>
      <c r="BZ351" s="73" t="str">
        <f t="shared" si="258"/>
        <v/>
      </c>
      <c r="CA351" s="71"/>
      <c r="CB351" s="74"/>
      <c r="CC351" s="74"/>
      <c r="CD351" s="115" t="str">
        <f t="shared" si="259"/>
        <v/>
      </c>
      <c r="CE351" s="79">
        <f t="shared" si="287"/>
        <v>0</v>
      </c>
      <c r="CF351" s="79">
        <f t="shared" si="288"/>
        <v>0</v>
      </c>
      <c r="CG351" s="79" t="str">
        <f t="shared" si="289"/>
        <v>0</v>
      </c>
      <c r="CH351" s="79" t="str">
        <f>IF(ISBLANK(CC351), "", (POWER(CC351/VLOOKUP(CG351,Anthro_Calc!C:P,13,FALSE),VLOOKUP(CG351,Anthro_Calc!C:P,12,FALSE))-1) / (VLOOKUP(CG351,Anthro_Calc!C:P,14,FALSE)*VLOOKUP(CG351,Anthro_Calc!C:P,12,FALSE)))</f>
        <v/>
      </c>
      <c r="CI351" s="79" t="str">
        <f>IF(ISBLANK(CC351), "", -3 + (CC351 -VLOOKUP(CG351,Anthro_Calc!C:P,4,FALSE)) / (VLOOKUP(CG351,Anthro_Calc!C:P,5,FALSE) - VLOOKUP(CG351,Anthro_Calc!C:P,4,FALSE)))</f>
        <v/>
      </c>
      <c r="CJ351" s="79" t="str">
        <f>IF(ISBLANK(CC351), "", 3 + (CC351 -VLOOKUP(CG351,Anthro_Calc!C:P,10,FALSE)) / (VLOOKUP(CG351,Anthro_Calc!C:P,10,FALSE) - VLOOKUP(CG351,Anthro_Calc!C:P,9,FALSE)))</f>
        <v/>
      </c>
      <c r="CK351" s="129" t="str">
        <f t="shared" si="290"/>
        <v/>
      </c>
      <c r="CL351" s="117" t="str">
        <f t="shared" si="291"/>
        <v/>
      </c>
      <c r="CM351" s="104" t="str">
        <f t="shared" si="292"/>
        <v/>
      </c>
      <c r="CN351" s="77"/>
      <c r="CO351" s="71"/>
      <c r="CP351" s="74"/>
      <c r="CQ351" s="74"/>
      <c r="CR351" s="118" t="str">
        <f t="shared" si="260"/>
        <v/>
      </c>
      <c r="CS351" s="119">
        <f t="shared" si="293"/>
        <v>0</v>
      </c>
      <c r="CT351" s="119">
        <f t="shared" si="294"/>
        <v>0</v>
      </c>
      <c r="CU351" s="119" t="str">
        <f t="shared" si="295"/>
        <v>0</v>
      </c>
      <c r="CV351" s="119" t="str">
        <f>IF(ISBLANK(CQ351), "", (POWER(CQ351/VLOOKUP(CU351,Anthro_Calc!C:P,13,FALSE),VLOOKUP(CU351,Anthro_Calc!C:P,12,FALSE))-1) / (VLOOKUP(CU351,Anthro_Calc!C:P,14,FALSE)*VLOOKUP(CU351,Anthro_Calc!C:P,12,FALSE)))</f>
        <v/>
      </c>
      <c r="CW351" s="119" t="str">
        <f>IF(ISBLANK(CQ351), "", -3 + (CQ351 -VLOOKUP(CU351,Anthro_Calc!C:P,4,FALSE)) / (VLOOKUP(CU351,Anthro_Calc!C:P,5,FALSE) - VLOOKUP(CU351,Anthro_Calc!C:P,4,FALSE)))</f>
        <v/>
      </c>
      <c r="CX351" s="119" t="str">
        <f>IF(ISBLANK(CQ351), "", 3 + (CQ351 -VLOOKUP(CU351,Anthro_Calc!C:P,10,FALSE)) / (VLOOKUP(CU351,Anthro_Calc!C:P,10,FALSE) - VLOOKUP(CU351,Anthro_Calc!C:P,9,FALSE)))</f>
        <v/>
      </c>
      <c r="CY351" s="128" t="str">
        <f t="shared" si="296"/>
        <v/>
      </c>
      <c r="CZ351" s="117" t="str">
        <f t="shared" si="297"/>
        <v/>
      </c>
      <c r="DA351" s="104" t="str">
        <f t="shared" si="298"/>
        <v/>
      </c>
      <c r="DB351" s="135"/>
    </row>
    <row r="352" spans="1:106" s="80" customFormat="1" ht="15" customHeight="1">
      <c r="A352" s="134">
        <f t="shared" si="250"/>
        <v>348</v>
      </c>
      <c r="B352" s="66"/>
      <c r="C352" s="66"/>
      <c r="D352" s="66"/>
      <c r="E352" s="66"/>
      <c r="F352" s="66"/>
      <c r="G352" s="66"/>
      <c r="H352" s="66"/>
      <c r="I352" s="66"/>
      <c r="J352" s="66"/>
      <c r="K352" s="66"/>
      <c r="L352" s="66"/>
      <c r="M352" s="71"/>
      <c r="N352" s="69" t="str">
        <f t="shared" ca="1" si="261"/>
        <v/>
      </c>
      <c r="O352" s="70"/>
      <c r="P352" s="70"/>
      <c r="Q352" s="71"/>
      <c r="R352" s="82"/>
      <c r="S352" s="72" t="str">
        <f t="shared" si="262"/>
        <v/>
      </c>
      <c r="T352" s="72" t="str">
        <f t="shared" si="263"/>
        <v/>
      </c>
      <c r="U352" s="72" t="str">
        <f t="shared" si="264"/>
        <v/>
      </c>
      <c r="V352" s="72" t="str">
        <f>IF(ISBLANK(R352), "", (POWER(R352/VLOOKUP(U352,Anthro_Calc!C:P,13,FALSE),VLOOKUP(U352,Anthro_Calc!C:P,12,FALSE))-1) / (VLOOKUP(U352,Anthro_Calc!C:P,14,FALSE)*VLOOKUP(U352,Anthro_Calc!C:P,12,FALSE)))</f>
        <v/>
      </c>
      <c r="W352" s="72" t="str">
        <f>IF(ISBLANK(R352), "", -3 + (R352 -VLOOKUP(U352,Anthro_Calc!C:P,4,FALSE)) / (VLOOKUP(U352,Anthro_Calc!C:P,5,FALSE) - VLOOKUP(U352,Anthro_Calc!C:P,4,FALSE)))</f>
        <v/>
      </c>
      <c r="X352" s="72" t="str">
        <f>IF(ISBLANK(R352), "", 3 + (R352 -VLOOKUP(U352,Anthro_Calc!C:P,10,FALSE)) / (VLOOKUP(U352,Anthro_Calc!C:P,10,FALSE) - VLOOKUP(U352,Anthro_Calc!C:P,9,FALSE)))</f>
        <v/>
      </c>
      <c r="Y352" s="120" t="str">
        <f t="shared" si="265"/>
        <v/>
      </c>
      <c r="Z352" s="117" t="str">
        <f t="shared" si="266"/>
        <v/>
      </c>
      <c r="AA352" s="104" t="str">
        <f t="shared" si="267"/>
        <v/>
      </c>
      <c r="AB352" s="71"/>
      <c r="AC352" s="74"/>
      <c r="AD352" s="78"/>
      <c r="AE352" s="75" t="str">
        <f t="shared" si="268"/>
        <v/>
      </c>
      <c r="AF352" s="72">
        <f t="shared" si="269"/>
        <v>0</v>
      </c>
      <c r="AG352" s="72">
        <f t="shared" si="270"/>
        <v>0</v>
      </c>
      <c r="AH352" s="72" t="str">
        <f t="shared" si="271"/>
        <v>0</v>
      </c>
      <c r="AI352" s="72" t="str">
        <f>IF(ISBLANK(AD352), "", (POWER(AD352/VLOOKUP(AH352,Anthro_Calc!C:P,13,FALSE),VLOOKUP(AH352,Anthro_Calc!C:P,12,FALSE))-1) / (VLOOKUP(AH352,Anthro_Calc!C:P,14,FALSE)*VLOOKUP(AH352,Anthro_Calc!C:P,12,FALSE)))</f>
        <v/>
      </c>
      <c r="AJ352" s="72" t="str">
        <f>IF(ISBLANK(AD352), "", -3 + (AD352 -VLOOKUP(AH352,Anthro_Calc!C:P,4,FALSE)) / (VLOOKUP(AH352,Anthro_Calc!C:P,5,FALSE) - VLOOKUP(AH352,Anthro_Calc!C:P,4,FALSE)))</f>
        <v/>
      </c>
      <c r="AK352" s="72" t="str">
        <f>IF(ISBLANK(AD352), "", 3 + (AD352 -VLOOKUP(AH352,Anthro_Calc!C:P,10,FALSE)) / (VLOOKUP(AH352,Anthro_Calc!C:P,10,FALSE) - VLOOKUP(AH352,Anthro_Calc!C:P,9,FALSE)))</f>
        <v/>
      </c>
      <c r="AL352" s="120" t="str">
        <f t="shared" si="272"/>
        <v/>
      </c>
      <c r="AM352" s="117" t="str">
        <f t="shared" si="273"/>
        <v/>
      </c>
      <c r="AN352" s="104" t="str">
        <f t="shared" si="274"/>
        <v/>
      </c>
      <c r="AO352" s="76" t="str">
        <f t="shared" si="251"/>
        <v/>
      </c>
      <c r="AP352" s="77"/>
      <c r="AQ352" s="77" t="str">
        <f t="shared" si="275"/>
        <v/>
      </c>
      <c r="AR352" s="71"/>
      <c r="AS352" s="74"/>
      <c r="AT352" s="82"/>
      <c r="AU352" s="75" t="str">
        <f t="shared" si="252"/>
        <v/>
      </c>
      <c r="AV352" s="72">
        <f t="shared" si="276"/>
        <v>0</v>
      </c>
      <c r="AW352" s="72">
        <f t="shared" si="277"/>
        <v>0</v>
      </c>
      <c r="AX352" s="72" t="str">
        <f t="shared" si="278"/>
        <v>0</v>
      </c>
      <c r="AY352" s="72" t="str">
        <f>IF(ISBLANK(AT352), "", (POWER(AT352/VLOOKUP(AX352,Anthro_Calc!C:P,13,FALSE),VLOOKUP(AX352,Anthro_Calc!C:P,12,FALSE))-1) / (VLOOKUP(AX352,Anthro_Calc!C:P,14,FALSE)*VLOOKUP(AX352,Anthro_Calc!C:P,12,FALSE)))</f>
        <v/>
      </c>
      <c r="AZ352" s="72" t="str">
        <f>IF(ISBLANK(AT352), "", -3 + (AT352 -VLOOKUP(AX352,Anthro_Calc!C:P,4,FALSE)) / (VLOOKUP(AX352,Anthro_Calc!C:P,5,FALSE) - VLOOKUP(AX352,Anthro_Calc!C:P,4,FALSE)))</f>
        <v/>
      </c>
      <c r="BA352" s="72" t="str">
        <f>IF(ISBLANK(AT352), "", 3 + (AT352 -VLOOKUP(AX352,Anthro_Calc!C:P,10,FALSE)) / (VLOOKUP(AX352,Anthro_Calc!C:P,10,FALSE) - VLOOKUP(AX352,Anthro_Calc!C:P,9,FALSE)))</f>
        <v/>
      </c>
      <c r="BB352" s="120" t="str">
        <f t="shared" si="279"/>
        <v/>
      </c>
      <c r="BC352" s="117" t="str">
        <f t="shared" si="280"/>
        <v/>
      </c>
      <c r="BD352" s="104" t="str">
        <f t="shared" si="253"/>
        <v/>
      </c>
      <c r="BE352" s="76" t="str">
        <f t="shared" si="254"/>
        <v/>
      </c>
      <c r="BF352" s="73" t="str">
        <f t="shared" si="281"/>
        <v/>
      </c>
      <c r="BG352" s="73" t="str">
        <f t="shared" si="255"/>
        <v/>
      </c>
      <c r="BH352" s="77"/>
      <c r="BI352" s="133"/>
      <c r="BJ352" s="71"/>
      <c r="BK352" s="74"/>
      <c r="BL352" s="78"/>
      <c r="BM352" s="75" t="str">
        <f t="shared" si="256"/>
        <v/>
      </c>
      <c r="BN352" s="72">
        <f t="shared" si="282"/>
        <v>0</v>
      </c>
      <c r="BO352" s="72">
        <f t="shared" si="299"/>
        <v>0</v>
      </c>
      <c r="BP352" s="72" t="str">
        <f t="shared" si="283"/>
        <v>0</v>
      </c>
      <c r="BQ352" s="72" t="str">
        <f>IF(ISBLANK(BL352), "", (POWER(BL352/VLOOKUP(BP352,Anthro_Calc!C:P,13,FALSE),VLOOKUP(BP352,Anthro_Calc!C:P,12,FALSE))-1) / (VLOOKUP(BP352,Anthro_Calc!C:P,14,FALSE)*VLOOKUP(BP352,Anthro_Calc!C:P,12,FALSE)))</f>
        <v/>
      </c>
      <c r="BR352" s="72" t="str">
        <f>IF(ISBLANK(BL352), "", -3 + (BL352 -VLOOKUP(BP352,Anthro_Calc!C:P,4,FALSE)) / (VLOOKUP(BP352,Anthro_Calc!C:P,5,FALSE) - VLOOKUP(BP352,Anthro_Calc!C:P,4,FALSE)))</f>
        <v/>
      </c>
      <c r="BS352" s="72" t="str">
        <f>IF(ISBLANK(BL352), "", 3 + (BL352 -VLOOKUP(BP352,Anthro_Calc!C:P,10,FALSE)) / (VLOOKUP(BP352,Anthro_Calc!C:P,10,FALSE) - VLOOKUP(BP352,Anthro_Calc!C:P,9,FALSE)))</f>
        <v/>
      </c>
      <c r="BT352" s="120" t="str">
        <f t="shared" si="284"/>
        <v/>
      </c>
      <c r="BU352" s="117" t="str">
        <f t="shared" si="285"/>
        <v/>
      </c>
      <c r="BV352" s="104" t="str">
        <f t="shared" si="286"/>
        <v/>
      </c>
      <c r="BW352" s="73" t="str">
        <f t="shared" si="257"/>
        <v/>
      </c>
      <c r="BX352" s="77"/>
      <c r="BY352" s="73" t="str">
        <f>IF(ISBLANK(BL352), "", VLOOKUP(Z352&amp;" "&amp;BV352&amp;" "&amp;BW352,Graduation_Criteria!$D$2:$E$34,2,FALSE))</f>
        <v/>
      </c>
      <c r="BZ352" s="73" t="str">
        <f t="shared" si="258"/>
        <v/>
      </c>
      <c r="CA352" s="71"/>
      <c r="CB352" s="74"/>
      <c r="CC352" s="74"/>
      <c r="CD352" s="115" t="str">
        <f t="shared" si="259"/>
        <v/>
      </c>
      <c r="CE352" s="79">
        <f t="shared" si="287"/>
        <v>0</v>
      </c>
      <c r="CF352" s="79">
        <f t="shared" si="288"/>
        <v>0</v>
      </c>
      <c r="CG352" s="79" t="str">
        <f t="shared" si="289"/>
        <v>0</v>
      </c>
      <c r="CH352" s="79" t="str">
        <f>IF(ISBLANK(CC352), "", (POWER(CC352/VLOOKUP(CG352,Anthro_Calc!C:P,13,FALSE),VLOOKUP(CG352,Anthro_Calc!C:P,12,FALSE))-1) / (VLOOKUP(CG352,Anthro_Calc!C:P,14,FALSE)*VLOOKUP(CG352,Anthro_Calc!C:P,12,FALSE)))</f>
        <v/>
      </c>
      <c r="CI352" s="79" t="str">
        <f>IF(ISBLANK(CC352), "", -3 + (CC352 -VLOOKUP(CG352,Anthro_Calc!C:P,4,FALSE)) / (VLOOKUP(CG352,Anthro_Calc!C:P,5,FALSE) - VLOOKUP(CG352,Anthro_Calc!C:P,4,FALSE)))</f>
        <v/>
      </c>
      <c r="CJ352" s="79" t="str">
        <f>IF(ISBLANK(CC352), "", 3 + (CC352 -VLOOKUP(CG352,Anthro_Calc!C:P,10,FALSE)) / (VLOOKUP(CG352,Anthro_Calc!C:P,10,FALSE) - VLOOKUP(CG352,Anthro_Calc!C:P,9,FALSE)))</f>
        <v/>
      </c>
      <c r="CK352" s="129" t="str">
        <f t="shared" si="290"/>
        <v/>
      </c>
      <c r="CL352" s="117" t="str">
        <f t="shared" si="291"/>
        <v/>
      </c>
      <c r="CM352" s="104" t="str">
        <f t="shared" si="292"/>
        <v/>
      </c>
      <c r="CN352" s="77"/>
      <c r="CO352" s="71"/>
      <c r="CP352" s="74"/>
      <c r="CQ352" s="74"/>
      <c r="CR352" s="118" t="str">
        <f t="shared" si="260"/>
        <v/>
      </c>
      <c r="CS352" s="119">
        <f t="shared" si="293"/>
        <v>0</v>
      </c>
      <c r="CT352" s="119">
        <f t="shared" si="294"/>
        <v>0</v>
      </c>
      <c r="CU352" s="119" t="str">
        <f t="shared" si="295"/>
        <v>0</v>
      </c>
      <c r="CV352" s="119" t="str">
        <f>IF(ISBLANK(CQ352), "", (POWER(CQ352/VLOOKUP(CU352,Anthro_Calc!C:P,13,FALSE),VLOOKUP(CU352,Anthro_Calc!C:P,12,FALSE))-1) / (VLOOKUP(CU352,Anthro_Calc!C:P,14,FALSE)*VLOOKUP(CU352,Anthro_Calc!C:P,12,FALSE)))</f>
        <v/>
      </c>
      <c r="CW352" s="119" t="str">
        <f>IF(ISBLANK(CQ352), "", -3 + (CQ352 -VLOOKUP(CU352,Anthro_Calc!C:P,4,FALSE)) / (VLOOKUP(CU352,Anthro_Calc!C:P,5,FALSE) - VLOOKUP(CU352,Anthro_Calc!C:P,4,FALSE)))</f>
        <v/>
      </c>
      <c r="CX352" s="119" t="str">
        <f>IF(ISBLANK(CQ352), "", 3 + (CQ352 -VLOOKUP(CU352,Anthro_Calc!C:P,10,FALSE)) / (VLOOKUP(CU352,Anthro_Calc!C:P,10,FALSE) - VLOOKUP(CU352,Anthro_Calc!C:P,9,FALSE)))</f>
        <v/>
      </c>
      <c r="CY352" s="128" t="str">
        <f t="shared" si="296"/>
        <v/>
      </c>
      <c r="CZ352" s="117" t="str">
        <f t="shared" si="297"/>
        <v/>
      </c>
      <c r="DA352" s="104" t="str">
        <f t="shared" si="298"/>
        <v/>
      </c>
      <c r="DB352" s="135"/>
    </row>
    <row r="353" spans="1:106" s="80" customFormat="1" ht="15" customHeight="1">
      <c r="A353" s="134">
        <f t="shared" si="250"/>
        <v>349</v>
      </c>
      <c r="B353" s="66"/>
      <c r="C353" s="66"/>
      <c r="D353" s="66"/>
      <c r="E353" s="66"/>
      <c r="F353" s="66"/>
      <c r="G353" s="66"/>
      <c r="H353" s="66"/>
      <c r="I353" s="66"/>
      <c r="J353" s="66"/>
      <c r="K353" s="66"/>
      <c r="L353" s="66"/>
      <c r="M353" s="71"/>
      <c r="N353" s="69" t="str">
        <f t="shared" ca="1" si="261"/>
        <v/>
      </c>
      <c r="O353" s="70"/>
      <c r="P353" s="70"/>
      <c r="Q353" s="71"/>
      <c r="R353" s="82"/>
      <c r="S353" s="72" t="str">
        <f t="shared" si="262"/>
        <v/>
      </c>
      <c r="T353" s="72" t="str">
        <f t="shared" si="263"/>
        <v/>
      </c>
      <c r="U353" s="72" t="str">
        <f t="shared" si="264"/>
        <v/>
      </c>
      <c r="V353" s="72" t="str">
        <f>IF(ISBLANK(R353), "", (POWER(R353/VLOOKUP(U353,Anthro_Calc!C:P,13,FALSE),VLOOKUP(U353,Anthro_Calc!C:P,12,FALSE))-1) / (VLOOKUP(U353,Anthro_Calc!C:P,14,FALSE)*VLOOKUP(U353,Anthro_Calc!C:P,12,FALSE)))</f>
        <v/>
      </c>
      <c r="W353" s="72" t="str">
        <f>IF(ISBLANK(R353), "", -3 + (R353 -VLOOKUP(U353,Anthro_Calc!C:P,4,FALSE)) / (VLOOKUP(U353,Anthro_Calc!C:P,5,FALSE) - VLOOKUP(U353,Anthro_Calc!C:P,4,FALSE)))</f>
        <v/>
      </c>
      <c r="X353" s="72" t="str">
        <f>IF(ISBLANK(R353), "", 3 + (R353 -VLOOKUP(U353,Anthro_Calc!C:P,10,FALSE)) / (VLOOKUP(U353,Anthro_Calc!C:P,10,FALSE) - VLOOKUP(U353,Anthro_Calc!C:P,9,FALSE)))</f>
        <v/>
      </c>
      <c r="Y353" s="120" t="str">
        <f t="shared" si="265"/>
        <v/>
      </c>
      <c r="Z353" s="117" t="str">
        <f t="shared" si="266"/>
        <v/>
      </c>
      <c r="AA353" s="104" t="str">
        <f t="shared" si="267"/>
        <v/>
      </c>
      <c r="AB353" s="71"/>
      <c r="AC353" s="74"/>
      <c r="AD353" s="78"/>
      <c r="AE353" s="75" t="str">
        <f t="shared" si="268"/>
        <v/>
      </c>
      <c r="AF353" s="72">
        <f t="shared" si="269"/>
        <v>0</v>
      </c>
      <c r="AG353" s="72">
        <f t="shared" si="270"/>
        <v>0</v>
      </c>
      <c r="AH353" s="72" t="str">
        <f t="shared" si="271"/>
        <v>0</v>
      </c>
      <c r="AI353" s="72" t="str">
        <f>IF(ISBLANK(AD353), "", (POWER(AD353/VLOOKUP(AH353,Anthro_Calc!C:P,13,FALSE),VLOOKUP(AH353,Anthro_Calc!C:P,12,FALSE))-1) / (VLOOKUP(AH353,Anthro_Calc!C:P,14,FALSE)*VLOOKUP(AH353,Anthro_Calc!C:P,12,FALSE)))</f>
        <v/>
      </c>
      <c r="AJ353" s="72" t="str">
        <f>IF(ISBLANK(AD353), "", -3 + (AD353 -VLOOKUP(AH353,Anthro_Calc!C:P,4,FALSE)) / (VLOOKUP(AH353,Anthro_Calc!C:P,5,FALSE) - VLOOKUP(AH353,Anthro_Calc!C:P,4,FALSE)))</f>
        <v/>
      </c>
      <c r="AK353" s="72" t="str">
        <f>IF(ISBLANK(AD353), "", 3 + (AD353 -VLOOKUP(AH353,Anthro_Calc!C:P,10,FALSE)) / (VLOOKUP(AH353,Anthro_Calc!C:P,10,FALSE) - VLOOKUP(AH353,Anthro_Calc!C:P,9,FALSE)))</f>
        <v/>
      </c>
      <c r="AL353" s="120" t="str">
        <f t="shared" si="272"/>
        <v/>
      </c>
      <c r="AM353" s="117" t="str">
        <f t="shared" si="273"/>
        <v/>
      </c>
      <c r="AN353" s="104" t="str">
        <f t="shared" si="274"/>
        <v/>
      </c>
      <c r="AO353" s="76" t="str">
        <f t="shared" si="251"/>
        <v/>
      </c>
      <c r="AP353" s="77"/>
      <c r="AQ353" s="77" t="str">
        <f t="shared" si="275"/>
        <v/>
      </c>
      <c r="AR353" s="71"/>
      <c r="AS353" s="74"/>
      <c r="AT353" s="82"/>
      <c r="AU353" s="75" t="str">
        <f t="shared" si="252"/>
        <v/>
      </c>
      <c r="AV353" s="72">
        <f t="shared" si="276"/>
        <v>0</v>
      </c>
      <c r="AW353" s="72">
        <f t="shared" si="277"/>
        <v>0</v>
      </c>
      <c r="AX353" s="72" t="str">
        <f t="shared" si="278"/>
        <v>0</v>
      </c>
      <c r="AY353" s="72" t="str">
        <f>IF(ISBLANK(AT353), "", (POWER(AT353/VLOOKUP(AX353,Anthro_Calc!C:P,13,FALSE),VLOOKUP(AX353,Anthro_Calc!C:P,12,FALSE))-1) / (VLOOKUP(AX353,Anthro_Calc!C:P,14,FALSE)*VLOOKUP(AX353,Anthro_Calc!C:P,12,FALSE)))</f>
        <v/>
      </c>
      <c r="AZ353" s="72" t="str">
        <f>IF(ISBLANK(AT353), "", -3 + (AT353 -VLOOKUP(AX353,Anthro_Calc!C:P,4,FALSE)) / (VLOOKUP(AX353,Anthro_Calc!C:P,5,FALSE) - VLOOKUP(AX353,Anthro_Calc!C:P,4,FALSE)))</f>
        <v/>
      </c>
      <c r="BA353" s="72" t="str">
        <f>IF(ISBLANK(AT353), "", 3 + (AT353 -VLOOKUP(AX353,Anthro_Calc!C:P,10,FALSE)) / (VLOOKUP(AX353,Anthro_Calc!C:P,10,FALSE) - VLOOKUP(AX353,Anthro_Calc!C:P,9,FALSE)))</f>
        <v/>
      </c>
      <c r="BB353" s="120" t="str">
        <f t="shared" si="279"/>
        <v/>
      </c>
      <c r="BC353" s="117" t="str">
        <f t="shared" si="280"/>
        <v/>
      </c>
      <c r="BD353" s="104" t="str">
        <f t="shared" si="253"/>
        <v/>
      </c>
      <c r="BE353" s="76" t="str">
        <f t="shared" si="254"/>
        <v/>
      </c>
      <c r="BF353" s="73" t="str">
        <f t="shared" si="281"/>
        <v/>
      </c>
      <c r="BG353" s="73" t="str">
        <f t="shared" si="255"/>
        <v/>
      </c>
      <c r="BH353" s="77"/>
      <c r="BI353" s="133"/>
      <c r="BJ353" s="71"/>
      <c r="BK353" s="74"/>
      <c r="BL353" s="78"/>
      <c r="BM353" s="75" t="str">
        <f t="shared" si="256"/>
        <v/>
      </c>
      <c r="BN353" s="72">
        <f t="shared" si="282"/>
        <v>0</v>
      </c>
      <c r="BO353" s="72">
        <f t="shared" si="299"/>
        <v>0</v>
      </c>
      <c r="BP353" s="72" t="str">
        <f t="shared" si="283"/>
        <v>0</v>
      </c>
      <c r="BQ353" s="72" t="str">
        <f>IF(ISBLANK(BL353), "", (POWER(BL353/VLOOKUP(BP353,Anthro_Calc!C:P,13,FALSE),VLOOKUP(BP353,Anthro_Calc!C:P,12,FALSE))-1) / (VLOOKUP(BP353,Anthro_Calc!C:P,14,FALSE)*VLOOKUP(BP353,Anthro_Calc!C:P,12,FALSE)))</f>
        <v/>
      </c>
      <c r="BR353" s="72" t="str">
        <f>IF(ISBLANK(BL353), "", -3 + (BL353 -VLOOKUP(BP353,Anthro_Calc!C:P,4,FALSE)) / (VLOOKUP(BP353,Anthro_Calc!C:P,5,FALSE) - VLOOKUP(BP353,Anthro_Calc!C:P,4,FALSE)))</f>
        <v/>
      </c>
      <c r="BS353" s="72" t="str">
        <f>IF(ISBLANK(BL353), "", 3 + (BL353 -VLOOKUP(BP353,Anthro_Calc!C:P,10,FALSE)) / (VLOOKUP(BP353,Anthro_Calc!C:P,10,FALSE) - VLOOKUP(BP353,Anthro_Calc!C:P,9,FALSE)))</f>
        <v/>
      </c>
      <c r="BT353" s="120" t="str">
        <f t="shared" si="284"/>
        <v/>
      </c>
      <c r="BU353" s="117" t="str">
        <f t="shared" si="285"/>
        <v/>
      </c>
      <c r="BV353" s="104" t="str">
        <f t="shared" si="286"/>
        <v/>
      </c>
      <c r="BW353" s="73" t="str">
        <f t="shared" si="257"/>
        <v/>
      </c>
      <c r="BX353" s="77"/>
      <c r="BY353" s="73" t="str">
        <f>IF(ISBLANK(BL353), "", VLOOKUP(Z353&amp;" "&amp;BV353&amp;" "&amp;BW353,Graduation_Criteria!$D$2:$E$34,2,FALSE))</f>
        <v/>
      </c>
      <c r="BZ353" s="73" t="str">
        <f t="shared" si="258"/>
        <v/>
      </c>
      <c r="CA353" s="71"/>
      <c r="CB353" s="74"/>
      <c r="CC353" s="74"/>
      <c r="CD353" s="115" t="str">
        <f t="shared" si="259"/>
        <v/>
      </c>
      <c r="CE353" s="79">
        <f t="shared" si="287"/>
        <v>0</v>
      </c>
      <c r="CF353" s="79">
        <f t="shared" si="288"/>
        <v>0</v>
      </c>
      <c r="CG353" s="79" t="str">
        <f t="shared" si="289"/>
        <v>0</v>
      </c>
      <c r="CH353" s="79" t="str">
        <f>IF(ISBLANK(CC353), "", (POWER(CC353/VLOOKUP(CG353,Anthro_Calc!C:P,13,FALSE),VLOOKUP(CG353,Anthro_Calc!C:P,12,FALSE))-1) / (VLOOKUP(CG353,Anthro_Calc!C:P,14,FALSE)*VLOOKUP(CG353,Anthro_Calc!C:P,12,FALSE)))</f>
        <v/>
      </c>
      <c r="CI353" s="79" t="str">
        <f>IF(ISBLANK(CC353), "", -3 + (CC353 -VLOOKUP(CG353,Anthro_Calc!C:P,4,FALSE)) / (VLOOKUP(CG353,Anthro_Calc!C:P,5,FALSE) - VLOOKUP(CG353,Anthro_Calc!C:P,4,FALSE)))</f>
        <v/>
      </c>
      <c r="CJ353" s="79" t="str">
        <f>IF(ISBLANK(CC353), "", 3 + (CC353 -VLOOKUP(CG353,Anthro_Calc!C:P,10,FALSE)) / (VLOOKUP(CG353,Anthro_Calc!C:P,10,FALSE) - VLOOKUP(CG353,Anthro_Calc!C:P,9,FALSE)))</f>
        <v/>
      </c>
      <c r="CK353" s="129" t="str">
        <f t="shared" si="290"/>
        <v/>
      </c>
      <c r="CL353" s="117" t="str">
        <f t="shared" si="291"/>
        <v/>
      </c>
      <c r="CM353" s="104" t="str">
        <f t="shared" si="292"/>
        <v/>
      </c>
      <c r="CN353" s="77"/>
      <c r="CO353" s="71"/>
      <c r="CP353" s="74"/>
      <c r="CQ353" s="74"/>
      <c r="CR353" s="118" t="str">
        <f t="shared" si="260"/>
        <v/>
      </c>
      <c r="CS353" s="119">
        <f t="shared" si="293"/>
        <v>0</v>
      </c>
      <c r="CT353" s="119">
        <f t="shared" si="294"/>
        <v>0</v>
      </c>
      <c r="CU353" s="119" t="str">
        <f t="shared" si="295"/>
        <v>0</v>
      </c>
      <c r="CV353" s="119" t="str">
        <f>IF(ISBLANK(CQ353), "", (POWER(CQ353/VLOOKUP(CU353,Anthro_Calc!C:P,13,FALSE),VLOOKUP(CU353,Anthro_Calc!C:P,12,FALSE))-1) / (VLOOKUP(CU353,Anthro_Calc!C:P,14,FALSE)*VLOOKUP(CU353,Anthro_Calc!C:P,12,FALSE)))</f>
        <v/>
      </c>
      <c r="CW353" s="119" t="str">
        <f>IF(ISBLANK(CQ353), "", -3 + (CQ353 -VLOOKUP(CU353,Anthro_Calc!C:P,4,FALSE)) / (VLOOKUP(CU353,Anthro_Calc!C:P,5,FALSE) - VLOOKUP(CU353,Anthro_Calc!C:P,4,FALSE)))</f>
        <v/>
      </c>
      <c r="CX353" s="119" t="str">
        <f>IF(ISBLANK(CQ353), "", 3 + (CQ353 -VLOOKUP(CU353,Anthro_Calc!C:P,10,FALSE)) / (VLOOKUP(CU353,Anthro_Calc!C:P,10,FALSE) - VLOOKUP(CU353,Anthro_Calc!C:P,9,FALSE)))</f>
        <v/>
      </c>
      <c r="CY353" s="128" t="str">
        <f t="shared" si="296"/>
        <v/>
      </c>
      <c r="CZ353" s="117" t="str">
        <f t="shared" si="297"/>
        <v/>
      </c>
      <c r="DA353" s="104" t="str">
        <f t="shared" si="298"/>
        <v/>
      </c>
      <c r="DB353" s="135"/>
    </row>
    <row r="354" spans="1:106" s="80" customFormat="1" ht="15" customHeight="1">
      <c r="A354" s="134">
        <f t="shared" si="250"/>
        <v>350</v>
      </c>
      <c r="B354" s="66"/>
      <c r="C354" s="66"/>
      <c r="D354" s="66"/>
      <c r="E354" s="66"/>
      <c r="F354" s="66"/>
      <c r="G354" s="66"/>
      <c r="H354" s="66"/>
      <c r="I354" s="66"/>
      <c r="J354" s="66"/>
      <c r="K354" s="66"/>
      <c r="L354" s="66"/>
      <c r="M354" s="71"/>
      <c r="N354" s="69" t="str">
        <f t="shared" ca="1" si="261"/>
        <v/>
      </c>
      <c r="O354" s="70"/>
      <c r="P354" s="70"/>
      <c r="Q354" s="71"/>
      <c r="R354" s="82"/>
      <c r="S354" s="72" t="str">
        <f t="shared" si="262"/>
        <v/>
      </c>
      <c r="T354" s="72" t="str">
        <f t="shared" si="263"/>
        <v/>
      </c>
      <c r="U354" s="72" t="str">
        <f t="shared" si="264"/>
        <v/>
      </c>
      <c r="V354" s="72" t="str">
        <f>IF(ISBLANK(R354), "", (POWER(R354/VLOOKUP(U354,Anthro_Calc!C:P,13,FALSE),VLOOKUP(U354,Anthro_Calc!C:P,12,FALSE))-1) / (VLOOKUP(U354,Anthro_Calc!C:P,14,FALSE)*VLOOKUP(U354,Anthro_Calc!C:P,12,FALSE)))</f>
        <v/>
      </c>
      <c r="W354" s="72" t="str">
        <f>IF(ISBLANK(R354), "", -3 + (R354 -VLOOKUP(U354,Anthro_Calc!C:P,4,FALSE)) / (VLOOKUP(U354,Anthro_Calc!C:P,5,FALSE) - VLOOKUP(U354,Anthro_Calc!C:P,4,FALSE)))</f>
        <v/>
      </c>
      <c r="X354" s="72" t="str">
        <f>IF(ISBLANK(R354), "", 3 + (R354 -VLOOKUP(U354,Anthro_Calc!C:P,10,FALSE)) / (VLOOKUP(U354,Anthro_Calc!C:P,10,FALSE) - VLOOKUP(U354,Anthro_Calc!C:P,9,FALSE)))</f>
        <v/>
      </c>
      <c r="Y354" s="120" t="str">
        <f t="shared" si="265"/>
        <v/>
      </c>
      <c r="Z354" s="117" t="str">
        <f t="shared" si="266"/>
        <v/>
      </c>
      <c r="AA354" s="104" t="str">
        <f t="shared" si="267"/>
        <v/>
      </c>
      <c r="AB354" s="71"/>
      <c r="AC354" s="74"/>
      <c r="AD354" s="78"/>
      <c r="AE354" s="75" t="str">
        <f t="shared" si="268"/>
        <v/>
      </c>
      <c r="AF354" s="72">
        <f t="shared" si="269"/>
        <v>0</v>
      </c>
      <c r="AG354" s="72">
        <f t="shared" si="270"/>
        <v>0</v>
      </c>
      <c r="AH354" s="72" t="str">
        <f t="shared" si="271"/>
        <v>0</v>
      </c>
      <c r="AI354" s="72" t="str">
        <f>IF(ISBLANK(AD354), "", (POWER(AD354/VLOOKUP(AH354,Anthro_Calc!C:P,13,FALSE),VLOOKUP(AH354,Anthro_Calc!C:P,12,FALSE))-1) / (VLOOKUP(AH354,Anthro_Calc!C:P,14,FALSE)*VLOOKUP(AH354,Anthro_Calc!C:P,12,FALSE)))</f>
        <v/>
      </c>
      <c r="AJ354" s="72" t="str">
        <f>IF(ISBLANK(AD354), "", -3 + (AD354 -VLOOKUP(AH354,Anthro_Calc!C:P,4,FALSE)) / (VLOOKUP(AH354,Anthro_Calc!C:P,5,FALSE) - VLOOKUP(AH354,Anthro_Calc!C:P,4,FALSE)))</f>
        <v/>
      </c>
      <c r="AK354" s="72" t="str">
        <f>IF(ISBLANK(AD354), "", 3 + (AD354 -VLOOKUP(AH354,Anthro_Calc!C:P,10,FALSE)) / (VLOOKUP(AH354,Anthro_Calc!C:P,10,FALSE) - VLOOKUP(AH354,Anthro_Calc!C:P,9,FALSE)))</f>
        <v/>
      </c>
      <c r="AL354" s="120" t="str">
        <f t="shared" si="272"/>
        <v/>
      </c>
      <c r="AM354" s="117" t="str">
        <f t="shared" si="273"/>
        <v/>
      </c>
      <c r="AN354" s="104" t="str">
        <f t="shared" si="274"/>
        <v/>
      </c>
      <c r="AO354" s="76" t="str">
        <f t="shared" si="251"/>
        <v/>
      </c>
      <c r="AP354" s="77"/>
      <c r="AQ354" s="77" t="str">
        <f t="shared" si="275"/>
        <v/>
      </c>
      <c r="AR354" s="71"/>
      <c r="AS354" s="74"/>
      <c r="AT354" s="82"/>
      <c r="AU354" s="75" t="str">
        <f t="shared" si="252"/>
        <v/>
      </c>
      <c r="AV354" s="72">
        <f t="shared" si="276"/>
        <v>0</v>
      </c>
      <c r="AW354" s="72">
        <f t="shared" si="277"/>
        <v>0</v>
      </c>
      <c r="AX354" s="72" t="str">
        <f t="shared" si="278"/>
        <v>0</v>
      </c>
      <c r="AY354" s="72" t="str">
        <f>IF(ISBLANK(AT354), "", (POWER(AT354/VLOOKUP(AX354,Anthro_Calc!C:P,13,FALSE),VLOOKUP(AX354,Anthro_Calc!C:P,12,FALSE))-1) / (VLOOKUP(AX354,Anthro_Calc!C:P,14,FALSE)*VLOOKUP(AX354,Anthro_Calc!C:P,12,FALSE)))</f>
        <v/>
      </c>
      <c r="AZ354" s="72" t="str">
        <f>IF(ISBLANK(AT354), "", -3 + (AT354 -VLOOKUP(AX354,Anthro_Calc!C:P,4,FALSE)) / (VLOOKUP(AX354,Anthro_Calc!C:P,5,FALSE) - VLOOKUP(AX354,Anthro_Calc!C:P,4,FALSE)))</f>
        <v/>
      </c>
      <c r="BA354" s="72" t="str">
        <f>IF(ISBLANK(AT354), "", 3 + (AT354 -VLOOKUP(AX354,Anthro_Calc!C:P,10,FALSE)) / (VLOOKUP(AX354,Anthro_Calc!C:P,10,FALSE) - VLOOKUP(AX354,Anthro_Calc!C:P,9,FALSE)))</f>
        <v/>
      </c>
      <c r="BB354" s="120" t="str">
        <f t="shared" si="279"/>
        <v/>
      </c>
      <c r="BC354" s="117" t="str">
        <f t="shared" si="280"/>
        <v/>
      </c>
      <c r="BD354" s="104" t="str">
        <f t="shared" si="253"/>
        <v/>
      </c>
      <c r="BE354" s="76" t="str">
        <f t="shared" si="254"/>
        <v/>
      </c>
      <c r="BF354" s="73" t="str">
        <f t="shared" si="281"/>
        <v/>
      </c>
      <c r="BG354" s="73" t="str">
        <f t="shared" si="255"/>
        <v/>
      </c>
      <c r="BH354" s="77"/>
      <c r="BI354" s="133"/>
      <c r="BJ354" s="71"/>
      <c r="BK354" s="74"/>
      <c r="BL354" s="78"/>
      <c r="BM354" s="75" t="str">
        <f t="shared" si="256"/>
        <v/>
      </c>
      <c r="BN354" s="72">
        <f t="shared" si="282"/>
        <v>0</v>
      </c>
      <c r="BO354" s="72">
        <f t="shared" si="299"/>
        <v>0</v>
      </c>
      <c r="BP354" s="72" t="str">
        <f t="shared" si="283"/>
        <v>0</v>
      </c>
      <c r="BQ354" s="72" t="str">
        <f>IF(ISBLANK(BL354), "", (POWER(BL354/VLOOKUP(BP354,Anthro_Calc!C:P,13,FALSE),VLOOKUP(BP354,Anthro_Calc!C:P,12,FALSE))-1) / (VLOOKUP(BP354,Anthro_Calc!C:P,14,FALSE)*VLOOKUP(BP354,Anthro_Calc!C:P,12,FALSE)))</f>
        <v/>
      </c>
      <c r="BR354" s="72" t="str">
        <f>IF(ISBLANK(BL354), "", -3 + (BL354 -VLOOKUP(BP354,Anthro_Calc!C:P,4,FALSE)) / (VLOOKUP(BP354,Anthro_Calc!C:P,5,FALSE) - VLOOKUP(BP354,Anthro_Calc!C:P,4,FALSE)))</f>
        <v/>
      </c>
      <c r="BS354" s="72" t="str">
        <f>IF(ISBLANK(BL354), "", 3 + (BL354 -VLOOKUP(BP354,Anthro_Calc!C:P,10,FALSE)) / (VLOOKUP(BP354,Anthro_Calc!C:P,10,FALSE) - VLOOKUP(BP354,Anthro_Calc!C:P,9,FALSE)))</f>
        <v/>
      </c>
      <c r="BT354" s="120" t="str">
        <f t="shared" si="284"/>
        <v/>
      </c>
      <c r="BU354" s="117" t="str">
        <f t="shared" si="285"/>
        <v/>
      </c>
      <c r="BV354" s="104" t="str">
        <f t="shared" si="286"/>
        <v/>
      </c>
      <c r="BW354" s="73" t="str">
        <f t="shared" si="257"/>
        <v/>
      </c>
      <c r="BX354" s="77"/>
      <c r="BY354" s="73" t="str">
        <f>IF(ISBLANK(BL354), "", VLOOKUP(Z354&amp;" "&amp;BV354&amp;" "&amp;BW354,Graduation_Criteria!$D$2:$E$34,2,FALSE))</f>
        <v/>
      </c>
      <c r="BZ354" s="73" t="str">
        <f t="shared" si="258"/>
        <v/>
      </c>
      <c r="CA354" s="71"/>
      <c r="CB354" s="74"/>
      <c r="CC354" s="74"/>
      <c r="CD354" s="115" t="str">
        <f t="shared" si="259"/>
        <v/>
      </c>
      <c r="CE354" s="79">
        <f t="shared" si="287"/>
        <v>0</v>
      </c>
      <c r="CF354" s="79">
        <f t="shared" si="288"/>
        <v>0</v>
      </c>
      <c r="CG354" s="79" t="str">
        <f t="shared" si="289"/>
        <v>0</v>
      </c>
      <c r="CH354" s="79" t="str">
        <f>IF(ISBLANK(CC354), "", (POWER(CC354/VLOOKUP(CG354,Anthro_Calc!C:P,13,FALSE),VLOOKUP(CG354,Anthro_Calc!C:P,12,FALSE))-1) / (VLOOKUP(CG354,Anthro_Calc!C:P,14,FALSE)*VLOOKUP(CG354,Anthro_Calc!C:P,12,FALSE)))</f>
        <v/>
      </c>
      <c r="CI354" s="79" t="str">
        <f>IF(ISBLANK(CC354), "", -3 + (CC354 -VLOOKUP(CG354,Anthro_Calc!C:P,4,FALSE)) / (VLOOKUP(CG354,Anthro_Calc!C:P,5,FALSE) - VLOOKUP(CG354,Anthro_Calc!C:P,4,FALSE)))</f>
        <v/>
      </c>
      <c r="CJ354" s="79" t="str">
        <f>IF(ISBLANK(CC354), "", 3 + (CC354 -VLOOKUP(CG354,Anthro_Calc!C:P,10,FALSE)) / (VLOOKUP(CG354,Anthro_Calc!C:P,10,FALSE) - VLOOKUP(CG354,Anthro_Calc!C:P,9,FALSE)))</f>
        <v/>
      </c>
      <c r="CK354" s="129" t="str">
        <f t="shared" si="290"/>
        <v/>
      </c>
      <c r="CL354" s="117" t="str">
        <f t="shared" si="291"/>
        <v/>
      </c>
      <c r="CM354" s="104" t="str">
        <f t="shared" si="292"/>
        <v/>
      </c>
      <c r="CN354" s="77"/>
      <c r="CO354" s="71"/>
      <c r="CP354" s="74"/>
      <c r="CQ354" s="74"/>
      <c r="CR354" s="118" t="str">
        <f t="shared" si="260"/>
        <v/>
      </c>
      <c r="CS354" s="119">
        <f t="shared" si="293"/>
        <v>0</v>
      </c>
      <c r="CT354" s="119">
        <f t="shared" si="294"/>
        <v>0</v>
      </c>
      <c r="CU354" s="119" t="str">
        <f t="shared" si="295"/>
        <v>0</v>
      </c>
      <c r="CV354" s="119" t="str">
        <f>IF(ISBLANK(CQ354), "", (POWER(CQ354/VLOOKUP(CU354,Anthro_Calc!C:P,13,FALSE),VLOOKUP(CU354,Anthro_Calc!C:P,12,FALSE))-1) / (VLOOKUP(CU354,Anthro_Calc!C:P,14,FALSE)*VLOOKUP(CU354,Anthro_Calc!C:P,12,FALSE)))</f>
        <v/>
      </c>
      <c r="CW354" s="119" t="str">
        <f>IF(ISBLANK(CQ354), "", -3 + (CQ354 -VLOOKUP(CU354,Anthro_Calc!C:P,4,FALSE)) / (VLOOKUP(CU354,Anthro_Calc!C:P,5,FALSE) - VLOOKUP(CU354,Anthro_Calc!C:P,4,FALSE)))</f>
        <v/>
      </c>
      <c r="CX354" s="119" t="str">
        <f>IF(ISBLANK(CQ354), "", 3 + (CQ354 -VLOOKUP(CU354,Anthro_Calc!C:P,10,FALSE)) / (VLOOKUP(CU354,Anthro_Calc!C:P,10,FALSE) - VLOOKUP(CU354,Anthro_Calc!C:P,9,FALSE)))</f>
        <v/>
      </c>
      <c r="CY354" s="128" t="str">
        <f t="shared" si="296"/>
        <v/>
      </c>
      <c r="CZ354" s="117" t="str">
        <f t="shared" si="297"/>
        <v/>
      </c>
      <c r="DA354" s="104" t="str">
        <f t="shared" si="298"/>
        <v/>
      </c>
      <c r="DB354" s="135"/>
    </row>
    <row r="355" spans="1:106" s="80" customFormat="1" ht="15" customHeight="1">
      <c r="A355" s="134">
        <f t="shared" si="250"/>
        <v>351</v>
      </c>
      <c r="B355" s="66"/>
      <c r="C355" s="66"/>
      <c r="D355" s="66"/>
      <c r="E355" s="66"/>
      <c r="F355" s="66"/>
      <c r="G355" s="66"/>
      <c r="H355" s="66"/>
      <c r="I355" s="66"/>
      <c r="J355" s="66"/>
      <c r="K355" s="66"/>
      <c r="L355" s="66"/>
      <c r="M355" s="71"/>
      <c r="N355" s="69" t="str">
        <f t="shared" ca="1" si="261"/>
        <v/>
      </c>
      <c r="O355" s="70"/>
      <c r="P355" s="70"/>
      <c r="Q355" s="71"/>
      <c r="R355" s="82"/>
      <c r="S355" s="72" t="str">
        <f t="shared" si="262"/>
        <v/>
      </c>
      <c r="T355" s="72" t="str">
        <f t="shared" si="263"/>
        <v/>
      </c>
      <c r="U355" s="72" t="str">
        <f t="shared" si="264"/>
        <v/>
      </c>
      <c r="V355" s="72" t="str">
        <f>IF(ISBLANK(R355), "", (POWER(R355/VLOOKUP(U355,Anthro_Calc!C:P,13,FALSE),VLOOKUP(U355,Anthro_Calc!C:P,12,FALSE))-1) / (VLOOKUP(U355,Anthro_Calc!C:P,14,FALSE)*VLOOKUP(U355,Anthro_Calc!C:P,12,FALSE)))</f>
        <v/>
      </c>
      <c r="W355" s="72" t="str">
        <f>IF(ISBLANK(R355), "", -3 + (R355 -VLOOKUP(U355,Anthro_Calc!C:P,4,FALSE)) / (VLOOKUP(U355,Anthro_Calc!C:P,5,FALSE) - VLOOKUP(U355,Anthro_Calc!C:P,4,FALSE)))</f>
        <v/>
      </c>
      <c r="X355" s="72" t="str">
        <f>IF(ISBLANK(R355), "", 3 + (R355 -VLOOKUP(U355,Anthro_Calc!C:P,10,FALSE)) / (VLOOKUP(U355,Anthro_Calc!C:P,10,FALSE) - VLOOKUP(U355,Anthro_Calc!C:P,9,FALSE)))</f>
        <v/>
      </c>
      <c r="Y355" s="120" t="str">
        <f t="shared" si="265"/>
        <v/>
      </c>
      <c r="Z355" s="117" t="str">
        <f t="shared" si="266"/>
        <v/>
      </c>
      <c r="AA355" s="104" t="str">
        <f t="shared" si="267"/>
        <v/>
      </c>
      <c r="AB355" s="71"/>
      <c r="AC355" s="74"/>
      <c r="AD355" s="78"/>
      <c r="AE355" s="75" t="str">
        <f t="shared" si="268"/>
        <v/>
      </c>
      <c r="AF355" s="72">
        <f t="shared" si="269"/>
        <v>0</v>
      </c>
      <c r="AG355" s="72">
        <f t="shared" si="270"/>
        <v>0</v>
      </c>
      <c r="AH355" s="72" t="str">
        <f t="shared" si="271"/>
        <v>0</v>
      </c>
      <c r="AI355" s="72" t="str">
        <f>IF(ISBLANK(AD355), "", (POWER(AD355/VLOOKUP(AH355,Anthro_Calc!C:P,13,FALSE),VLOOKUP(AH355,Anthro_Calc!C:P,12,FALSE))-1) / (VLOOKUP(AH355,Anthro_Calc!C:P,14,FALSE)*VLOOKUP(AH355,Anthro_Calc!C:P,12,FALSE)))</f>
        <v/>
      </c>
      <c r="AJ355" s="72" t="str">
        <f>IF(ISBLANK(AD355), "", -3 + (AD355 -VLOOKUP(AH355,Anthro_Calc!C:P,4,FALSE)) / (VLOOKUP(AH355,Anthro_Calc!C:P,5,FALSE) - VLOOKUP(AH355,Anthro_Calc!C:P,4,FALSE)))</f>
        <v/>
      </c>
      <c r="AK355" s="72" t="str">
        <f>IF(ISBLANK(AD355), "", 3 + (AD355 -VLOOKUP(AH355,Anthro_Calc!C:P,10,FALSE)) / (VLOOKUP(AH355,Anthro_Calc!C:P,10,FALSE) - VLOOKUP(AH355,Anthro_Calc!C:P,9,FALSE)))</f>
        <v/>
      </c>
      <c r="AL355" s="120" t="str">
        <f t="shared" si="272"/>
        <v/>
      </c>
      <c r="AM355" s="117" t="str">
        <f t="shared" si="273"/>
        <v/>
      </c>
      <c r="AN355" s="104" t="str">
        <f t="shared" si="274"/>
        <v/>
      </c>
      <c r="AO355" s="76" t="str">
        <f t="shared" si="251"/>
        <v/>
      </c>
      <c r="AP355" s="77"/>
      <c r="AQ355" s="77" t="str">
        <f t="shared" si="275"/>
        <v/>
      </c>
      <c r="AR355" s="71"/>
      <c r="AS355" s="74"/>
      <c r="AT355" s="82"/>
      <c r="AU355" s="75" t="str">
        <f t="shared" si="252"/>
        <v/>
      </c>
      <c r="AV355" s="72">
        <f t="shared" si="276"/>
        <v>0</v>
      </c>
      <c r="AW355" s="72">
        <f t="shared" si="277"/>
        <v>0</v>
      </c>
      <c r="AX355" s="72" t="str">
        <f t="shared" si="278"/>
        <v>0</v>
      </c>
      <c r="AY355" s="72" t="str">
        <f>IF(ISBLANK(AT355), "", (POWER(AT355/VLOOKUP(AX355,Anthro_Calc!C:P,13,FALSE),VLOOKUP(AX355,Anthro_Calc!C:P,12,FALSE))-1) / (VLOOKUP(AX355,Anthro_Calc!C:P,14,FALSE)*VLOOKUP(AX355,Anthro_Calc!C:P,12,FALSE)))</f>
        <v/>
      </c>
      <c r="AZ355" s="72" t="str">
        <f>IF(ISBLANK(AT355), "", -3 + (AT355 -VLOOKUP(AX355,Anthro_Calc!C:P,4,FALSE)) / (VLOOKUP(AX355,Anthro_Calc!C:P,5,FALSE) - VLOOKUP(AX355,Anthro_Calc!C:P,4,FALSE)))</f>
        <v/>
      </c>
      <c r="BA355" s="72" t="str">
        <f>IF(ISBLANK(AT355), "", 3 + (AT355 -VLOOKUP(AX355,Anthro_Calc!C:P,10,FALSE)) / (VLOOKUP(AX355,Anthro_Calc!C:P,10,FALSE) - VLOOKUP(AX355,Anthro_Calc!C:P,9,FALSE)))</f>
        <v/>
      </c>
      <c r="BB355" s="120" t="str">
        <f t="shared" si="279"/>
        <v/>
      </c>
      <c r="BC355" s="117" t="str">
        <f t="shared" si="280"/>
        <v/>
      </c>
      <c r="BD355" s="104" t="str">
        <f t="shared" si="253"/>
        <v/>
      </c>
      <c r="BE355" s="76" t="str">
        <f t="shared" si="254"/>
        <v/>
      </c>
      <c r="BF355" s="73" t="str">
        <f t="shared" si="281"/>
        <v/>
      </c>
      <c r="BG355" s="73" t="str">
        <f t="shared" si="255"/>
        <v/>
      </c>
      <c r="BH355" s="77"/>
      <c r="BI355" s="133"/>
      <c r="BJ355" s="71"/>
      <c r="BK355" s="74"/>
      <c r="BL355" s="78"/>
      <c r="BM355" s="75" t="str">
        <f t="shared" si="256"/>
        <v/>
      </c>
      <c r="BN355" s="72">
        <f t="shared" si="282"/>
        <v>0</v>
      </c>
      <c r="BO355" s="72">
        <f t="shared" si="299"/>
        <v>0</v>
      </c>
      <c r="BP355" s="72" t="str">
        <f t="shared" si="283"/>
        <v>0</v>
      </c>
      <c r="BQ355" s="72" t="str">
        <f>IF(ISBLANK(BL355), "", (POWER(BL355/VLOOKUP(BP355,Anthro_Calc!C:P,13,FALSE),VLOOKUP(BP355,Anthro_Calc!C:P,12,FALSE))-1) / (VLOOKUP(BP355,Anthro_Calc!C:P,14,FALSE)*VLOOKUP(BP355,Anthro_Calc!C:P,12,FALSE)))</f>
        <v/>
      </c>
      <c r="BR355" s="72" t="str">
        <f>IF(ISBLANK(BL355), "", -3 + (BL355 -VLOOKUP(BP355,Anthro_Calc!C:P,4,FALSE)) / (VLOOKUP(BP355,Anthro_Calc!C:P,5,FALSE) - VLOOKUP(BP355,Anthro_Calc!C:P,4,FALSE)))</f>
        <v/>
      </c>
      <c r="BS355" s="72" t="str">
        <f>IF(ISBLANK(BL355), "", 3 + (BL355 -VLOOKUP(BP355,Anthro_Calc!C:P,10,FALSE)) / (VLOOKUP(BP355,Anthro_Calc!C:P,10,FALSE) - VLOOKUP(BP355,Anthro_Calc!C:P,9,FALSE)))</f>
        <v/>
      </c>
      <c r="BT355" s="120" t="str">
        <f t="shared" si="284"/>
        <v/>
      </c>
      <c r="BU355" s="117" t="str">
        <f t="shared" si="285"/>
        <v/>
      </c>
      <c r="BV355" s="104" t="str">
        <f t="shared" si="286"/>
        <v/>
      </c>
      <c r="BW355" s="73" t="str">
        <f t="shared" si="257"/>
        <v/>
      </c>
      <c r="BX355" s="77"/>
      <c r="BY355" s="73" t="str">
        <f>IF(ISBLANK(BL355), "", VLOOKUP(Z355&amp;" "&amp;BV355&amp;" "&amp;BW355,Graduation_Criteria!$D$2:$E$34,2,FALSE))</f>
        <v/>
      </c>
      <c r="BZ355" s="73" t="str">
        <f t="shared" si="258"/>
        <v/>
      </c>
      <c r="CA355" s="71"/>
      <c r="CB355" s="74"/>
      <c r="CC355" s="74"/>
      <c r="CD355" s="115" t="str">
        <f t="shared" si="259"/>
        <v/>
      </c>
      <c r="CE355" s="79">
        <f t="shared" si="287"/>
        <v>0</v>
      </c>
      <c r="CF355" s="79">
        <f t="shared" si="288"/>
        <v>0</v>
      </c>
      <c r="CG355" s="79" t="str">
        <f t="shared" si="289"/>
        <v>0</v>
      </c>
      <c r="CH355" s="79" t="str">
        <f>IF(ISBLANK(CC355), "", (POWER(CC355/VLOOKUP(CG355,Anthro_Calc!C:P,13,FALSE),VLOOKUP(CG355,Anthro_Calc!C:P,12,FALSE))-1) / (VLOOKUP(CG355,Anthro_Calc!C:P,14,FALSE)*VLOOKUP(CG355,Anthro_Calc!C:P,12,FALSE)))</f>
        <v/>
      </c>
      <c r="CI355" s="79" t="str">
        <f>IF(ISBLANK(CC355), "", -3 + (CC355 -VLOOKUP(CG355,Anthro_Calc!C:P,4,FALSE)) / (VLOOKUP(CG355,Anthro_Calc!C:P,5,FALSE) - VLOOKUP(CG355,Anthro_Calc!C:P,4,FALSE)))</f>
        <v/>
      </c>
      <c r="CJ355" s="79" t="str">
        <f>IF(ISBLANK(CC355), "", 3 + (CC355 -VLOOKUP(CG355,Anthro_Calc!C:P,10,FALSE)) / (VLOOKUP(CG355,Anthro_Calc!C:P,10,FALSE) - VLOOKUP(CG355,Anthro_Calc!C:P,9,FALSE)))</f>
        <v/>
      </c>
      <c r="CK355" s="129" t="str">
        <f t="shared" si="290"/>
        <v/>
      </c>
      <c r="CL355" s="117" t="str">
        <f t="shared" si="291"/>
        <v/>
      </c>
      <c r="CM355" s="104" t="str">
        <f t="shared" si="292"/>
        <v/>
      </c>
      <c r="CN355" s="77"/>
      <c r="CO355" s="71"/>
      <c r="CP355" s="74"/>
      <c r="CQ355" s="74"/>
      <c r="CR355" s="118" t="str">
        <f t="shared" si="260"/>
        <v/>
      </c>
      <c r="CS355" s="119">
        <f t="shared" si="293"/>
        <v>0</v>
      </c>
      <c r="CT355" s="119">
        <f t="shared" si="294"/>
        <v>0</v>
      </c>
      <c r="CU355" s="119" t="str">
        <f t="shared" si="295"/>
        <v>0</v>
      </c>
      <c r="CV355" s="119" t="str">
        <f>IF(ISBLANK(CQ355), "", (POWER(CQ355/VLOOKUP(CU355,Anthro_Calc!C:P,13,FALSE),VLOOKUP(CU355,Anthro_Calc!C:P,12,FALSE))-1) / (VLOOKUP(CU355,Anthro_Calc!C:P,14,FALSE)*VLOOKUP(CU355,Anthro_Calc!C:P,12,FALSE)))</f>
        <v/>
      </c>
      <c r="CW355" s="119" t="str">
        <f>IF(ISBLANK(CQ355), "", -3 + (CQ355 -VLOOKUP(CU355,Anthro_Calc!C:P,4,FALSE)) / (VLOOKUP(CU355,Anthro_Calc!C:P,5,FALSE) - VLOOKUP(CU355,Anthro_Calc!C:P,4,FALSE)))</f>
        <v/>
      </c>
      <c r="CX355" s="119" t="str">
        <f>IF(ISBLANK(CQ355), "", 3 + (CQ355 -VLOOKUP(CU355,Anthro_Calc!C:P,10,FALSE)) / (VLOOKUP(CU355,Anthro_Calc!C:P,10,FALSE) - VLOOKUP(CU355,Anthro_Calc!C:P,9,FALSE)))</f>
        <v/>
      </c>
      <c r="CY355" s="128" t="str">
        <f t="shared" si="296"/>
        <v/>
      </c>
      <c r="CZ355" s="117" t="str">
        <f t="shared" si="297"/>
        <v/>
      </c>
      <c r="DA355" s="104" t="str">
        <f t="shared" si="298"/>
        <v/>
      </c>
      <c r="DB355" s="135"/>
    </row>
    <row r="356" spans="1:106" s="80" customFormat="1" ht="15" customHeight="1">
      <c r="A356" s="134">
        <f t="shared" si="250"/>
        <v>352</v>
      </c>
      <c r="B356" s="66"/>
      <c r="C356" s="66"/>
      <c r="D356" s="66"/>
      <c r="E356" s="66"/>
      <c r="F356" s="66"/>
      <c r="G356" s="66"/>
      <c r="H356" s="66"/>
      <c r="I356" s="66"/>
      <c r="J356" s="66"/>
      <c r="K356" s="66"/>
      <c r="L356" s="66"/>
      <c r="M356" s="71"/>
      <c r="N356" s="69" t="str">
        <f t="shared" ca="1" si="261"/>
        <v/>
      </c>
      <c r="O356" s="70"/>
      <c r="P356" s="70"/>
      <c r="Q356" s="71"/>
      <c r="R356" s="82"/>
      <c r="S356" s="72" t="str">
        <f t="shared" si="262"/>
        <v/>
      </c>
      <c r="T356" s="72" t="str">
        <f t="shared" si="263"/>
        <v/>
      </c>
      <c r="U356" s="72" t="str">
        <f t="shared" si="264"/>
        <v/>
      </c>
      <c r="V356" s="72" t="str">
        <f>IF(ISBLANK(R356), "", (POWER(R356/VLOOKUP(U356,Anthro_Calc!C:P,13,FALSE),VLOOKUP(U356,Anthro_Calc!C:P,12,FALSE))-1) / (VLOOKUP(U356,Anthro_Calc!C:P,14,FALSE)*VLOOKUP(U356,Anthro_Calc!C:P,12,FALSE)))</f>
        <v/>
      </c>
      <c r="W356" s="72" t="str">
        <f>IF(ISBLANK(R356), "", -3 + (R356 -VLOOKUP(U356,Anthro_Calc!C:P,4,FALSE)) / (VLOOKUP(U356,Anthro_Calc!C:P,5,FALSE) - VLOOKUP(U356,Anthro_Calc!C:P,4,FALSE)))</f>
        <v/>
      </c>
      <c r="X356" s="72" t="str">
        <f>IF(ISBLANK(R356), "", 3 + (R356 -VLOOKUP(U356,Anthro_Calc!C:P,10,FALSE)) / (VLOOKUP(U356,Anthro_Calc!C:P,10,FALSE) - VLOOKUP(U356,Anthro_Calc!C:P,9,FALSE)))</f>
        <v/>
      </c>
      <c r="Y356" s="120" t="str">
        <f t="shared" si="265"/>
        <v/>
      </c>
      <c r="Z356" s="117" t="str">
        <f t="shared" si="266"/>
        <v/>
      </c>
      <c r="AA356" s="104" t="str">
        <f t="shared" si="267"/>
        <v/>
      </c>
      <c r="AB356" s="71"/>
      <c r="AC356" s="74"/>
      <c r="AD356" s="78"/>
      <c r="AE356" s="75" t="str">
        <f t="shared" si="268"/>
        <v/>
      </c>
      <c r="AF356" s="72">
        <f t="shared" si="269"/>
        <v>0</v>
      </c>
      <c r="AG356" s="72">
        <f t="shared" si="270"/>
        <v>0</v>
      </c>
      <c r="AH356" s="72" t="str">
        <f t="shared" si="271"/>
        <v>0</v>
      </c>
      <c r="AI356" s="72" t="str">
        <f>IF(ISBLANK(AD356), "", (POWER(AD356/VLOOKUP(AH356,Anthro_Calc!C:P,13,FALSE),VLOOKUP(AH356,Anthro_Calc!C:P,12,FALSE))-1) / (VLOOKUP(AH356,Anthro_Calc!C:P,14,FALSE)*VLOOKUP(AH356,Anthro_Calc!C:P,12,FALSE)))</f>
        <v/>
      </c>
      <c r="AJ356" s="72" t="str">
        <f>IF(ISBLANK(AD356), "", -3 + (AD356 -VLOOKUP(AH356,Anthro_Calc!C:P,4,FALSE)) / (VLOOKUP(AH356,Anthro_Calc!C:P,5,FALSE) - VLOOKUP(AH356,Anthro_Calc!C:P,4,FALSE)))</f>
        <v/>
      </c>
      <c r="AK356" s="72" t="str">
        <f>IF(ISBLANK(AD356), "", 3 + (AD356 -VLOOKUP(AH356,Anthro_Calc!C:P,10,FALSE)) / (VLOOKUP(AH356,Anthro_Calc!C:P,10,FALSE) - VLOOKUP(AH356,Anthro_Calc!C:P,9,FALSE)))</f>
        <v/>
      </c>
      <c r="AL356" s="120" t="str">
        <f t="shared" si="272"/>
        <v/>
      </c>
      <c r="AM356" s="117" t="str">
        <f t="shared" si="273"/>
        <v/>
      </c>
      <c r="AN356" s="104" t="str">
        <f t="shared" si="274"/>
        <v/>
      </c>
      <c r="AO356" s="76" t="str">
        <f t="shared" si="251"/>
        <v/>
      </c>
      <c r="AP356" s="77"/>
      <c r="AQ356" s="77" t="str">
        <f t="shared" si="275"/>
        <v/>
      </c>
      <c r="AR356" s="71"/>
      <c r="AS356" s="74"/>
      <c r="AT356" s="82"/>
      <c r="AU356" s="75" t="str">
        <f t="shared" si="252"/>
        <v/>
      </c>
      <c r="AV356" s="72">
        <f t="shared" si="276"/>
        <v>0</v>
      </c>
      <c r="AW356" s="72">
        <f t="shared" si="277"/>
        <v>0</v>
      </c>
      <c r="AX356" s="72" t="str">
        <f t="shared" si="278"/>
        <v>0</v>
      </c>
      <c r="AY356" s="72" t="str">
        <f>IF(ISBLANK(AT356), "", (POWER(AT356/VLOOKUP(AX356,Anthro_Calc!C:P,13,FALSE),VLOOKUP(AX356,Anthro_Calc!C:P,12,FALSE))-1) / (VLOOKUP(AX356,Anthro_Calc!C:P,14,FALSE)*VLOOKUP(AX356,Anthro_Calc!C:P,12,FALSE)))</f>
        <v/>
      </c>
      <c r="AZ356" s="72" t="str">
        <f>IF(ISBLANK(AT356), "", -3 + (AT356 -VLOOKUP(AX356,Anthro_Calc!C:P,4,FALSE)) / (VLOOKUP(AX356,Anthro_Calc!C:P,5,FALSE) - VLOOKUP(AX356,Anthro_Calc!C:P,4,FALSE)))</f>
        <v/>
      </c>
      <c r="BA356" s="72" t="str">
        <f>IF(ISBLANK(AT356), "", 3 + (AT356 -VLOOKUP(AX356,Anthro_Calc!C:P,10,FALSE)) / (VLOOKUP(AX356,Anthro_Calc!C:P,10,FALSE) - VLOOKUP(AX356,Anthro_Calc!C:P,9,FALSE)))</f>
        <v/>
      </c>
      <c r="BB356" s="120" t="str">
        <f t="shared" si="279"/>
        <v/>
      </c>
      <c r="BC356" s="117" t="str">
        <f t="shared" si="280"/>
        <v/>
      </c>
      <c r="BD356" s="104" t="str">
        <f t="shared" si="253"/>
        <v/>
      </c>
      <c r="BE356" s="76" t="str">
        <f t="shared" si="254"/>
        <v/>
      </c>
      <c r="BF356" s="73" t="str">
        <f t="shared" si="281"/>
        <v/>
      </c>
      <c r="BG356" s="73" t="str">
        <f t="shared" si="255"/>
        <v/>
      </c>
      <c r="BH356" s="77"/>
      <c r="BI356" s="133"/>
      <c r="BJ356" s="71"/>
      <c r="BK356" s="74"/>
      <c r="BL356" s="78"/>
      <c r="BM356" s="75" t="str">
        <f t="shared" si="256"/>
        <v/>
      </c>
      <c r="BN356" s="72">
        <f t="shared" si="282"/>
        <v>0</v>
      </c>
      <c r="BO356" s="72">
        <f t="shared" si="299"/>
        <v>0</v>
      </c>
      <c r="BP356" s="72" t="str">
        <f t="shared" si="283"/>
        <v>0</v>
      </c>
      <c r="BQ356" s="72" t="str">
        <f>IF(ISBLANK(BL356), "", (POWER(BL356/VLOOKUP(BP356,Anthro_Calc!C:P,13,FALSE),VLOOKUP(BP356,Anthro_Calc!C:P,12,FALSE))-1) / (VLOOKUP(BP356,Anthro_Calc!C:P,14,FALSE)*VLOOKUP(BP356,Anthro_Calc!C:P,12,FALSE)))</f>
        <v/>
      </c>
      <c r="BR356" s="72" t="str">
        <f>IF(ISBLANK(BL356), "", -3 + (BL356 -VLOOKUP(BP356,Anthro_Calc!C:P,4,FALSE)) / (VLOOKUP(BP356,Anthro_Calc!C:P,5,FALSE) - VLOOKUP(BP356,Anthro_Calc!C:P,4,FALSE)))</f>
        <v/>
      </c>
      <c r="BS356" s="72" t="str">
        <f>IF(ISBLANK(BL356), "", 3 + (BL356 -VLOOKUP(BP356,Anthro_Calc!C:P,10,FALSE)) / (VLOOKUP(BP356,Anthro_Calc!C:P,10,FALSE) - VLOOKUP(BP356,Anthro_Calc!C:P,9,FALSE)))</f>
        <v/>
      </c>
      <c r="BT356" s="120" t="str">
        <f t="shared" si="284"/>
        <v/>
      </c>
      <c r="BU356" s="117" t="str">
        <f t="shared" si="285"/>
        <v/>
      </c>
      <c r="BV356" s="104" t="str">
        <f t="shared" si="286"/>
        <v/>
      </c>
      <c r="BW356" s="73" t="str">
        <f t="shared" si="257"/>
        <v/>
      </c>
      <c r="BX356" s="77"/>
      <c r="BY356" s="73" t="str">
        <f>IF(ISBLANK(BL356), "", VLOOKUP(Z356&amp;" "&amp;BV356&amp;" "&amp;BW356,Graduation_Criteria!$D$2:$E$34,2,FALSE))</f>
        <v/>
      </c>
      <c r="BZ356" s="73" t="str">
        <f t="shared" si="258"/>
        <v/>
      </c>
      <c r="CA356" s="71"/>
      <c r="CB356" s="74"/>
      <c r="CC356" s="74"/>
      <c r="CD356" s="115" t="str">
        <f t="shared" si="259"/>
        <v/>
      </c>
      <c r="CE356" s="79">
        <f t="shared" si="287"/>
        <v>0</v>
      </c>
      <c r="CF356" s="79">
        <f t="shared" si="288"/>
        <v>0</v>
      </c>
      <c r="CG356" s="79" t="str">
        <f t="shared" si="289"/>
        <v>0</v>
      </c>
      <c r="CH356" s="79" t="str">
        <f>IF(ISBLANK(CC356), "", (POWER(CC356/VLOOKUP(CG356,Anthro_Calc!C:P,13,FALSE),VLOOKUP(CG356,Anthro_Calc!C:P,12,FALSE))-1) / (VLOOKUP(CG356,Anthro_Calc!C:P,14,FALSE)*VLOOKUP(CG356,Anthro_Calc!C:P,12,FALSE)))</f>
        <v/>
      </c>
      <c r="CI356" s="79" t="str">
        <f>IF(ISBLANK(CC356), "", -3 + (CC356 -VLOOKUP(CG356,Anthro_Calc!C:P,4,FALSE)) / (VLOOKUP(CG356,Anthro_Calc!C:P,5,FALSE) - VLOOKUP(CG356,Anthro_Calc!C:P,4,FALSE)))</f>
        <v/>
      </c>
      <c r="CJ356" s="79" t="str">
        <f>IF(ISBLANK(CC356), "", 3 + (CC356 -VLOOKUP(CG356,Anthro_Calc!C:P,10,FALSE)) / (VLOOKUP(CG356,Anthro_Calc!C:P,10,FALSE) - VLOOKUP(CG356,Anthro_Calc!C:P,9,FALSE)))</f>
        <v/>
      </c>
      <c r="CK356" s="129" t="str">
        <f t="shared" si="290"/>
        <v/>
      </c>
      <c r="CL356" s="117" t="str">
        <f t="shared" si="291"/>
        <v/>
      </c>
      <c r="CM356" s="104" t="str">
        <f t="shared" si="292"/>
        <v/>
      </c>
      <c r="CN356" s="77"/>
      <c r="CO356" s="71"/>
      <c r="CP356" s="74"/>
      <c r="CQ356" s="74"/>
      <c r="CR356" s="118" t="str">
        <f t="shared" si="260"/>
        <v/>
      </c>
      <c r="CS356" s="119">
        <f t="shared" si="293"/>
        <v>0</v>
      </c>
      <c r="CT356" s="119">
        <f t="shared" si="294"/>
        <v>0</v>
      </c>
      <c r="CU356" s="119" t="str">
        <f t="shared" si="295"/>
        <v>0</v>
      </c>
      <c r="CV356" s="119" t="str">
        <f>IF(ISBLANK(CQ356), "", (POWER(CQ356/VLOOKUP(CU356,Anthro_Calc!C:P,13,FALSE),VLOOKUP(CU356,Anthro_Calc!C:P,12,FALSE))-1) / (VLOOKUP(CU356,Anthro_Calc!C:P,14,FALSE)*VLOOKUP(CU356,Anthro_Calc!C:P,12,FALSE)))</f>
        <v/>
      </c>
      <c r="CW356" s="119" t="str">
        <f>IF(ISBLANK(CQ356), "", -3 + (CQ356 -VLOOKUP(CU356,Anthro_Calc!C:P,4,FALSE)) / (VLOOKUP(CU356,Anthro_Calc!C:P,5,FALSE) - VLOOKUP(CU356,Anthro_Calc!C:P,4,FALSE)))</f>
        <v/>
      </c>
      <c r="CX356" s="119" t="str">
        <f>IF(ISBLANK(CQ356), "", 3 + (CQ356 -VLOOKUP(CU356,Anthro_Calc!C:P,10,FALSE)) / (VLOOKUP(CU356,Anthro_Calc!C:P,10,FALSE) - VLOOKUP(CU356,Anthro_Calc!C:P,9,FALSE)))</f>
        <v/>
      </c>
      <c r="CY356" s="128" t="str">
        <f t="shared" si="296"/>
        <v/>
      </c>
      <c r="CZ356" s="117" t="str">
        <f t="shared" si="297"/>
        <v/>
      </c>
      <c r="DA356" s="104" t="str">
        <f t="shared" si="298"/>
        <v/>
      </c>
      <c r="DB356" s="135"/>
    </row>
    <row r="357" spans="1:106" s="80" customFormat="1" ht="15" customHeight="1">
      <c r="A357" s="134">
        <f t="shared" si="250"/>
        <v>353</v>
      </c>
      <c r="B357" s="66"/>
      <c r="C357" s="66"/>
      <c r="D357" s="66"/>
      <c r="E357" s="66"/>
      <c r="F357" s="66"/>
      <c r="G357" s="66"/>
      <c r="H357" s="66"/>
      <c r="I357" s="66"/>
      <c r="J357" s="66"/>
      <c r="K357" s="66"/>
      <c r="L357" s="66"/>
      <c r="M357" s="71"/>
      <c r="N357" s="69" t="str">
        <f t="shared" ca="1" si="261"/>
        <v/>
      </c>
      <c r="O357" s="70"/>
      <c r="P357" s="70"/>
      <c r="Q357" s="71"/>
      <c r="R357" s="82"/>
      <c r="S357" s="72" t="str">
        <f t="shared" si="262"/>
        <v/>
      </c>
      <c r="T357" s="72" t="str">
        <f t="shared" si="263"/>
        <v/>
      </c>
      <c r="U357" s="72" t="str">
        <f t="shared" si="264"/>
        <v/>
      </c>
      <c r="V357" s="72" t="str">
        <f>IF(ISBLANK(R357), "", (POWER(R357/VLOOKUP(U357,Anthro_Calc!C:P,13,FALSE),VLOOKUP(U357,Anthro_Calc!C:P,12,FALSE))-1) / (VLOOKUP(U357,Anthro_Calc!C:P,14,FALSE)*VLOOKUP(U357,Anthro_Calc!C:P,12,FALSE)))</f>
        <v/>
      </c>
      <c r="W357" s="72" t="str">
        <f>IF(ISBLANK(R357), "", -3 + (R357 -VLOOKUP(U357,Anthro_Calc!C:P,4,FALSE)) / (VLOOKUP(U357,Anthro_Calc!C:P,5,FALSE) - VLOOKUP(U357,Anthro_Calc!C:P,4,FALSE)))</f>
        <v/>
      </c>
      <c r="X357" s="72" t="str">
        <f>IF(ISBLANK(R357), "", 3 + (R357 -VLOOKUP(U357,Anthro_Calc!C:P,10,FALSE)) / (VLOOKUP(U357,Anthro_Calc!C:P,10,FALSE) - VLOOKUP(U357,Anthro_Calc!C:P,9,FALSE)))</f>
        <v/>
      </c>
      <c r="Y357" s="120" t="str">
        <f t="shared" si="265"/>
        <v/>
      </c>
      <c r="Z357" s="117" t="str">
        <f t="shared" si="266"/>
        <v/>
      </c>
      <c r="AA357" s="104" t="str">
        <f t="shared" si="267"/>
        <v/>
      </c>
      <c r="AB357" s="71"/>
      <c r="AC357" s="74"/>
      <c r="AD357" s="78"/>
      <c r="AE357" s="75" t="str">
        <f t="shared" si="268"/>
        <v/>
      </c>
      <c r="AF357" s="72">
        <f t="shared" si="269"/>
        <v>0</v>
      </c>
      <c r="AG357" s="72">
        <f t="shared" si="270"/>
        <v>0</v>
      </c>
      <c r="AH357" s="72" t="str">
        <f t="shared" si="271"/>
        <v>0</v>
      </c>
      <c r="AI357" s="72" t="str">
        <f>IF(ISBLANK(AD357), "", (POWER(AD357/VLOOKUP(AH357,Anthro_Calc!C:P,13,FALSE),VLOOKUP(AH357,Anthro_Calc!C:P,12,FALSE))-1) / (VLOOKUP(AH357,Anthro_Calc!C:P,14,FALSE)*VLOOKUP(AH357,Anthro_Calc!C:P,12,FALSE)))</f>
        <v/>
      </c>
      <c r="AJ357" s="72" t="str">
        <f>IF(ISBLANK(AD357), "", -3 + (AD357 -VLOOKUP(AH357,Anthro_Calc!C:P,4,FALSE)) / (VLOOKUP(AH357,Anthro_Calc!C:P,5,FALSE) - VLOOKUP(AH357,Anthro_Calc!C:P,4,FALSE)))</f>
        <v/>
      </c>
      <c r="AK357" s="72" t="str">
        <f>IF(ISBLANK(AD357), "", 3 + (AD357 -VLOOKUP(AH357,Anthro_Calc!C:P,10,FALSE)) / (VLOOKUP(AH357,Anthro_Calc!C:P,10,FALSE) - VLOOKUP(AH357,Anthro_Calc!C:P,9,FALSE)))</f>
        <v/>
      </c>
      <c r="AL357" s="120" t="str">
        <f t="shared" si="272"/>
        <v/>
      </c>
      <c r="AM357" s="117" t="str">
        <f t="shared" si="273"/>
        <v/>
      </c>
      <c r="AN357" s="104" t="str">
        <f t="shared" si="274"/>
        <v/>
      </c>
      <c r="AO357" s="76" t="str">
        <f t="shared" si="251"/>
        <v/>
      </c>
      <c r="AP357" s="77"/>
      <c r="AQ357" s="77" t="str">
        <f t="shared" si="275"/>
        <v/>
      </c>
      <c r="AR357" s="71"/>
      <c r="AS357" s="74"/>
      <c r="AT357" s="82"/>
      <c r="AU357" s="75" t="str">
        <f t="shared" si="252"/>
        <v/>
      </c>
      <c r="AV357" s="72">
        <f t="shared" si="276"/>
        <v>0</v>
      </c>
      <c r="AW357" s="72">
        <f t="shared" si="277"/>
        <v>0</v>
      </c>
      <c r="AX357" s="72" t="str">
        <f t="shared" si="278"/>
        <v>0</v>
      </c>
      <c r="AY357" s="72" t="str">
        <f>IF(ISBLANK(AT357), "", (POWER(AT357/VLOOKUP(AX357,Anthro_Calc!C:P,13,FALSE),VLOOKUP(AX357,Anthro_Calc!C:P,12,FALSE))-1) / (VLOOKUP(AX357,Anthro_Calc!C:P,14,FALSE)*VLOOKUP(AX357,Anthro_Calc!C:P,12,FALSE)))</f>
        <v/>
      </c>
      <c r="AZ357" s="72" t="str">
        <f>IF(ISBLANK(AT357), "", -3 + (AT357 -VLOOKUP(AX357,Anthro_Calc!C:P,4,FALSE)) / (VLOOKUP(AX357,Anthro_Calc!C:P,5,FALSE) - VLOOKUP(AX357,Anthro_Calc!C:P,4,FALSE)))</f>
        <v/>
      </c>
      <c r="BA357" s="72" t="str">
        <f>IF(ISBLANK(AT357), "", 3 + (AT357 -VLOOKUP(AX357,Anthro_Calc!C:P,10,FALSE)) / (VLOOKUP(AX357,Anthro_Calc!C:P,10,FALSE) - VLOOKUP(AX357,Anthro_Calc!C:P,9,FALSE)))</f>
        <v/>
      </c>
      <c r="BB357" s="120" t="str">
        <f t="shared" si="279"/>
        <v/>
      </c>
      <c r="BC357" s="117" t="str">
        <f t="shared" si="280"/>
        <v/>
      </c>
      <c r="BD357" s="104" t="str">
        <f t="shared" si="253"/>
        <v/>
      </c>
      <c r="BE357" s="76" t="str">
        <f t="shared" si="254"/>
        <v/>
      </c>
      <c r="BF357" s="73" t="str">
        <f t="shared" si="281"/>
        <v/>
      </c>
      <c r="BG357" s="73" t="str">
        <f t="shared" si="255"/>
        <v/>
      </c>
      <c r="BH357" s="77"/>
      <c r="BI357" s="133"/>
      <c r="BJ357" s="71"/>
      <c r="BK357" s="74"/>
      <c r="BL357" s="78"/>
      <c r="BM357" s="75" t="str">
        <f t="shared" si="256"/>
        <v/>
      </c>
      <c r="BN357" s="72">
        <f t="shared" si="282"/>
        <v>0</v>
      </c>
      <c r="BO357" s="72">
        <f t="shared" si="299"/>
        <v>0</v>
      </c>
      <c r="BP357" s="72" t="str">
        <f t="shared" si="283"/>
        <v>0</v>
      </c>
      <c r="BQ357" s="72" t="str">
        <f>IF(ISBLANK(BL357), "", (POWER(BL357/VLOOKUP(BP357,Anthro_Calc!C:P,13,FALSE),VLOOKUP(BP357,Anthro_Calc!C:P,12,FALSE))-1) / (VLOOKUP(BP357,Anthro_Calc!C:P,14,FALSE)*VLOOKUP(BP357,Anthro_Calc!C:P,12,FALSE)))</f>
        <v/>
      </c>
      <c r="BR357" s="72" t="str">
        <f>IF(ISBLANK(BL357), "", -3 + (BL357 -VLOOKUP(BP357,Anthro_Calc!C:P,4,FALSE)) / (VLOOKUP(BP357,Anthro_Calc!C:P,5,FALSE) - VLOOKUP(BP357,Anthro_Calc!C:P,4,FALSE)))</f>
        <v/>
      </c>
      <c r="BS357" s="72" t="str">
        <f>IF(ISBLANK(BL357), "", 3 + (BL357 -VLOOKUP(BP357,Anthro_Calc!C:P,10,FALSE)) / (VLOOKUP(BP357,Anthro_Calc!C:P,10,FALSE) - VLOOKUP(BP357,Anthro_Calc!C:P,9,FALSE)))</f>
        <v/>
      </c>
      <c r="BT357" s="120" t="str">
        <f t="shared" si="284"/>
        <v/>
      </c>
      <c r="BU357" s="117" t="str">
        <f t="shared" si="285"/>
        <v/>
      </c>
      <c r="BV357" s="104" t="str">
        <f t="shared" si="286"/>
        <v/>
      </c>
      <c r="BW357" s="73" t="str">
        <f t="shared" si="257"/>
        <v/>
      </c>
      <c r="BX357" s="77"/>
      <c r="BY357" s="73" t="str">
        <f>IF(ISBLANK(BL357), "", VLOOKUP(Z357&amp;" "&amp;BV357&amp;" "&amp;BW357,Graduation_Criteria!$D$2:$E$34,2,FALSE))</f>
        <v/>
      </c>
      <c r="BZ357" s="73" t="str">
        <f t="shared" si="258"/>
        <v/>
      </c>
      <c r="CA357" s="71"/>
      <c r="CB357" s="74"/>
      <c r="CC357" s="74"/>
      <c r="CD357" s="115" t="str">
        <f t="shared" si="259"/>
        <v/>
      </c>
      <c r="CE357" s="79">
        <f t="shared" si="287"/>
        <v>0</v>
      </c>
      <c r="CF357" s="79">
        <f t="shared" si="288"/>
        <v>0</v>
      </c>
      <c r="CG357" s="79" t="str">
        <f t="shared" si="289"/>
        <v>0</v>
      </c>
      <c r="CH357" s="79" t="str">
        <f>IF(ISBLANK(CC357), "", (POWER(CC357/VLOOKUP(CG357,Anthro_Calc!C:P,13,FALSE),VLOOKUP(CG357,Anthro_Calc!C:P,12,FALSE))-1) / (VLOOKUP(CG357,Anthro_Calc!C:P,14,FALSE)*VLOOKUP(CG357,Anthro_Calc!C:P,12,FALSE)))</f>
        <v/>
      </c>
      <c r="CI357" s="79" t="str">
        <f>IF(ISBLANK(CC357), "", -3 + (CC357 -VLOOKUP(CG357,Anthro_Calc!C:P,4,FALSE)) / (VLOOKUP(CG357,Anthro_Calc!C:P,5,FALSE) - VLOOKUP(CG357,Anthro_Calc!C:P,4,FALSE)))</f>
        <v/>
      </c>
      <c r="CJ357" s="79" t="str">
        <f>IF(ISBLANK(CC357), "", 3 + (CC357 -VLOOKUP(CG357,Anthro_Calc!C:P,10,FALSE)) / (VLOOKUP(CG357,Anthro_Calc!C:P,10,FALSE) - VLOOKUP(CG357,Anthro_Calc!C:P,9,FALSE)))</f>
        <v/>
      </c>
      <c r="CK357" s="129" t="str">
        <f t="shared" si="290"/>
        <v/>
      </c>
      <c r="CL357" s="117" t="str">
        <f t="shared" si="291"/>
        <v/>
      </c>
      <c r="CM357" s="104" t="str">
        <f t="shared" si="292"/>
        <v/>
      </c>
      <c r="CN357" s="77"/>
      <c r="CO357" s="71"/>
      <c r="CP357" s="74"/>
      <c r="CQ357" s="74"/>
      <c r="CR357" s="118" t="str">
        <f t="shared" si="260"/>
        <v/>
      </c>
      <c r="CS357" s="119">
        <f t="shared" si="293"/>
        <v>0</v>
      </c>
      <c r="CT357" s="119">
        <f t="shared" si="294"/>
        <v>0</v>
      </c>
      <c r="CU357" s="119" t="str">
        <f t="shared" si="295"/>
        <v>0</v>
      </c>
      <c r="CV357" s="119" t="str">
        <f>IF(ISBLANK(CQ357), "", (POWER(CQ357/VLOOKUP(CU357,Anthro_Calc!C:P,13,FALSE),VLOOKUP(CU357,Anthro_Calc!C:P,12,FALSE))-1) / (VLOOKUP(CU357,Anthro_Calc!C:P,14,FALSE)*VLOOKUP(CU357,Anthro_Calc!C:P,12,FALSE)))</f>
        <v/>
      </c>
      <c r="CW357" s="119" t="str">
        <f>IF(ISBLANK(CQ357), "", -3 + (CQ357 -VLOOKUP(CU357,Anthro_Calc!C:P,4,FALSE)) / (VLOOKUP(CU357,Anthro_Calc!C:P,5,FALSE) - VLOOKUP(CU357,Anthro_Calc!C:P,4,FALSE)))</f>
        <v/>
      </c>
      <c r="CX357" s="119" t="str">
        <f>IF(ISBLANK(CQ357), "", 3 + (CQ357 -VLOOKUP(CU357,Anthro_Calc!C:P,10,FALSE)) / (VLOOKUP(CU357,Anthro_Calc!C:P,10,FALSE) - VLOOKUP(CU357,Anthro_Calc!C:P,9,FALSE)))</f>
        <v/>
      </c>
      <c r="CY357" s="128" t="str">
        <f t="shared" si="296"/>
        <v/>
      </c>
      <c r="CZ357" s="117" t="str">
        <f t="shared" si="297"/>
        <v/>
      </c>
      <c r="DA357" s="104" t="str">
        <f t="shared" si="298"/>
        <v/>
      </c>
      <c r="DB357" s="135"/>
    </row>
    <row r="358" spans="1:106" s="80" customFormat="1" ht="15" customHeight="1">
      <c r="A358" s="134">
        <f t="shared" si="250"/>
        <v>354</v>
      </c>
      <c r="B358" s="66"/>
      <c r="C358" s="66"/>
      <c r="D358" s="66"/>
      <c r="E358" s="66"/>
      <c r="F358" s="66"/>
      <c r="G358" s="66"/>
      <c r="H358" s="66"/>
      <c r="I358" s="66"/>
      <c r="J358" s="66"/>
      <c r="K358" s="66"/>
      <c r="L358" s="66"/>
      <c r="M358" s="71"/>
      <c r="N358" s="69" t="str">
        <f t="shared" ca="1" si="261"/>
        <v/>
      </c>
      <c r="O358" s="70"/>
      <c r="P358" s="70"/>
      <c r="Q358" s="71"/>
      <c r="R358" s="82"/>
      <c r="S358" s="72" t="str">
        <f t="shared" si="262"/>
        <v/>
      </c>
      <c r="T358" s="72" t="str">
        <f t="shared" si="263"/>
        <v/>
      </c>
      <c r="U358" s="72" t="str">
        <f t="shared" si="264"/>
        <v/>
      </c>
      <c r="V358" s="72" t="str">
        <f>IF(ISBLANK(R358), "", (POWER(R358/VLOOKUP(U358,Anthro_Calc!C:P,13,FALSE),VLOOKUP(U358,Anthro_Calc!C:P,12,FALSE))-1) / (VLOOKUP(U358,Anthro_Calc!C:P,14,FALSE)*VLOOKUP(U358,Anthro_Calc!C:P,12,FALSE)))</f>
        <v/>
      </c>
      <c r="W358" s="72" t="str">
        <f>IF(ISBLANK(R358), "", -3 + (R358 -VLOOKUP(U358,Anthro_Calc!C:P,4,FALSE)) / (VLOOKUP(U358,Anthro_Calc!C:P,5,FALSE) - VLOOKUP(U358,Anthro_Calc!C:P,4,FALSE)))</f>
        <v/>
      </c>
      <c r="X358" s="72" t="str">
        <f>IF(ISBLANK(R358), "", 3 + (R358 -VLOOKUP(U358,Anthro_Calc!C:P,10,FALSE)) / (VLOOKUP(U358,Anthro_Calc!C:P,10,FALSE) - VLOOKUP(U358,Anthro_Calc!C:P,9,FALSE)))</f>
        <v/>
      </c>
      <c r="Y358" s="120" t="str">
        <f t="shared" si="265"/>
        <v/>
      </c>
      <c r="Z358" s="117" t="str">
        <f t="shared" si="266"/>
        <v/>
      </c>
      <c r="AA358" s="104" t="str">
        <f t="shared" si="267"/>
        <v/>
      </c>
      <c r="AB358" s="71"/>
      <c r="AC358" s="74"/>
      <c r="AD358" s="78"/>
      <c r="AE358" s="75" t="str">
        <f t="shared" si="268"/>
        <v/>
      </c>
      <c r="AF358" s="72">
        <f t="shared" si="269"/>
        <v>0</v>
      </c>
      <c r="AG358" s="72">
        <f t="shared" si="270"/>
        <v>0</v>
      </c>
      <c r="AH358" s="72" t="str">
        <f t="shared" si="271"/>
        <v>0</v>
      </c>
      <c r="AI358" s="72" t="str">
        <f>IF(ISBLANK(AD358), "", (POWER(AD358/VLOOKUP(AH358,Anthro_Calc!C:P,13,FALSE),VLOOKUP(AH358,Anthro_Calc!C:P,12,FALSE))-1) / (VLOOKUP(AH358,Anthro_Calc!C:P,14,FALSE)*VLOOKUP(AH358,Anthro_Calc!C:P,12,FALSE)))</f>
        <v/>
      </c>
      <c r="AJ358" s="72" t="str">
        <f>IF(ISBLANK(AD358), "", -3 + (AD358 -VLOOKUP(AH358,Anthro_Calc!C:P,4,FALSE)) / (VLOOKUP(AH358,Anthro_Calc!C:P,5,FALSE) - VLOOKUP(AH358,Anthro_Calc!C:P,4,FALSE)))</f>
        <v/>
      </c>
      <c r="AK358" s="72" t="str">
        <f>IF(ISBLANK(AD358), "", 3 + (AD358 -VLOOKUP(AH358,Anthro_Calc!C:P,10,FALSE)) / (VLOOKUP(AH358,Anthro_Calc!C:P,10,FALSE) - VLOOKUP(AH358,Anthro_Calc!C:P,9,FALSE)))</f>
        <v/>
      </c>
      <c r="AL358" s="120" t="str">
        <f t="shared" si="272"/>
        <v/>
      </c>
      <c r="AM358" s="117" t="str">
        <f t="shared" si="273"/>
        <v/>
      </c>
      <c r="AN358" s="104" t="str">
        <f t="shared" si="274"/>
        <v/>
      </c>
      <c r="AO358" s="76" t="str">
        <f t="shared" si="251"/>
        <v/>
      </c>
      <c r="AP358" s="77"/>
      <c r="AQ358" s="77" t="str">
        <f t="shared" si="275"/>
        <v/>
      </c>
      <c r="AR358" s="71"/>
      <c r="AS358" s="74"/>
      <c r="AT358" s="82"/>
      <c r="AU358" s="75" t="str">
        <f t="shared" si="252"/>
        <v/>
      </c>
      <c r="AV358" s="72">
        <f t="shared" si="276"/>
        <v>0</v>
      </c>
      <c r="AW358" s="72">
        <f t="shared" si="277"/>
        <v>0</v>
      </c>
      <c r="AX358" s="72" t="str">
        <f t="shared" si="278"/>
        <v>0</v>
      </c>
      <c r="AY358" s="72" t="str">
        <f>IF(ISBLANK(AT358), "", (POWER(AT358/VLOOKUP(AX358,Anthro_Calc!C:P,13,FALSE),VLOOKUP(AX358,Anthro_Calc!C:P,12,FALSE))-1) / (VLOOKUP(AX358,Anthro_Calc!C:P,14,FALSE)*VLOOKUP(AX358,Anthro_Calc!C:P,12,FALSE)))</f>
        <v/>
      </c>
      <c r="AZ358" s="72" t="str">
        <f>IF(ISBLANK(AT358), "", -3 + (AT358 -VLOOKUP(AX358,Anthro_Calc!C:P,4,FALSE)) / (VLOOKUP(AX358,Anthro_Calc!C:P,5,FALSE) - VLOOKUP(AX358,Anthro_Calc!C:P,4,FALSE)))</f>
        <v/>
      </c>
      <c r="BA358" s="72" t="str">
        <f>IF(ISBLANK(AT358), "", 3 + (AT358 -VLOOKUP(AX358,Anthro_Calc!C:P,10,FALSE)) / (VLOOKUP(AX358,Anthro_Calc!C:P,10,FALSE) - VLOOKUP(AX358,Anthro_Calc!C:P,9,FALSE)))</f>
        <v/>
      </c>
      <c r="BB358" s="120" t="str">
        <f t="shared" si="279"/>
        <v/>
      </c>
      <c r="BC358" s="117" t="str">
        <f t="shared" si="280"/>
        <v/>
      </c>
      <c r="BD358" s="104" t="str">
        <f t="shared" si="253"/>
        <v/>
      </c>
      <c r="BE358" s="76" t="str">
        <f t="shared" si="254"/>
        <v/>
      </c>
      <c r="BF358" s="73" t="str">
        <f t="shared" si="281"/>
        <v/>
      </c>
      <c r="BG358" s="73" t="str">
        <f t="shared" si="255"/>
        <v/>
      </c>
      <c r="BH358" s="77"/>
      <c r="BI358" s="133"/>
      <c r="BJ358" s="71"/>
      <c r="BK358" s="74"/>
      <c r="BL358" s="78"/>
      <c r="BM358" s="75" t="str">
        <f t="shared" si="256"/>
        <v/>
      </c>
      <c r="BN358" s="72">
        <f t="shared" si="282"/>
        <v>0</v>
      </c>
      <c r="BO358" s="72">
        <f t="shared" si="299"/>
        <v>0</v>
      </c>
      <c r="BP358" s="72" t="str">
        <f t="shared" si="283"/>
        <v>0</v>
      </c>
      <c r="BQ358" s="72" t="str">
        <f>IF(ISBLANK(BL358), "", (POWER(BL358/VLOOKUP(BP358,Anthro_Calc!C:P,13,FALSE),VLOOKUP(BP358,Anthro_Calc!C:P,12,FALSE))-1) / (VLOOKUP(BP358,Anthro_Calc!C:P,14,FALSE)*VLOOKUP(BP358,Anthro_Calc!C:P,12,FALSE)))</f>
        <v/>
      </c>
      <c r="BR358" s="72" t="str">
        <f>IF(ISBLANK(BL358), "", -3 + (BL358 -VLOOKUP(BP358,Anthro_Calc!C:P,4,FALSE)) / (VLOOKUP(BP358,Anthro_Calc!C:P,5,FALSE) - VLOOKUP(BP358,Anthro_Calc!C:P,4,FALSE)))</f>
        <v/>
      </c>
      <c r="BS358" s="72" t="str">
        <f>IF(ISBLANK(BL358), "", 3 + (BL358 -VLOOKUP(BP358,Anthro_Calc!C:P,10,FALSE)) / (VLOOKUP(BP358,Anthro_Calc!C:P,10,FALSE) - VLOOKUP(BP358,Anthro_Calc!C:P,9,FALSE)))</f>
        <v/>
      </c>
      <c r="BT358" s="120" t="str">
        <f t="shared" si="284"/>
        <v/>
      </c>
      <c r="BU358" s="117" t="str">
        <f t="shared" si="285"/>
        <v/>
      </c>
      <c r="BV358" s="104" t="str">
        <f t="shared" si="286"/>
        <v/>
      </c>
      <c r="BW358" s="73" t="str">
        <f t="shared" si="257"/>
        <v/>
      </c>
      <c r="BX358" s="77"/>
      <c r="BY358" s="73" t="str">
        <f>IF(ISBLANK(BL358), "", VLOOKUP(Z358&amp;" "&amp;BV358&amp;" "&amp;BW358,Graduation_Criteria!$D$2:$E$34,2,FALSE))</f>
        <v/>
      </c>
      <c r="BZ358" s="73" t="str">
        <f t="shared" si="258"/>
        <v/>
      </c>
      <c r="CA358" s="71"/>
      <c r="CB358" s="74"/>
      <c r="CC358" s="74"/>
      <c r="CD358" s="115" t="str">
        <f t="shared" si="259"/>
        <v/>
      </c>
      <c r="CE358" s="79">
        <f t="shared" si="287"/>
        <v>0</v>
      </c>
      <c r="CF358" s="79">
        <f t="shared" si="288"/>
        <v>0</v>
      </c>
      <c r="CG358" s="79" t="str">
        <f t="shared" si="289"/>
        <v>0</v>
      </c>
      <c r="CH358" s="79" t="str">
        <f>IF(ISBLANK(CC358), "", (POWER(CC358/VLOOKUP(CG358,Anthro_Calc!C:P,13,FALSE),VLOOKUP(CG358,Anthro_Calc!C:P,12,FALSE))-1) / (VLOOKUP(CG358,Anthro_Calc!C:P,14,FALSE)*VLOOKUP(CG358,Anthro_Calc!C:P,12,FALSE)))</f>
        <v/>
      </c>
      <c r="CI358" s="79" t="str">
        <f>IF(ISBLANK(CC358), "", -3 + (CC358 -VLOOKUP(CG358,Anthro_Calc!C:P,4,FALSE)) / (VLOOKUP(CG358,Anthro_Calc!C:P,5,FALSE) - VLOOKUP(CG358,Anthro_Calc!C:P,4,FALSE)))</f>
        <v/>
      </c>
      <c r="CJ358" s="79" t="str">
        <f>IF(ISBLANK(CC358), "", 3 + (CC358 -VLOOKUP(CG358,Anthro_Calc!C:P,10,FALSE)) / (VLOOKUP(CG358,Anthro_Calc!C:P,10,FALSE) - VLOOKUP(CG358,Anthro_Calc!C:P,9,FALSE)))</f>
        <v/>
      </c>
      <c r="CK358" s="129" t="str">
        <f t="shared" si="290"/>
        <v/>
      </c>
      <c r="CL358" s="117" t="str">
        <f t="shared" si="291"/>
        <v/>
      </c>
      <c r="CM358" s="104" t="str">
        <f t="shared" si="292"/>
        <v/>
      </c>
      <c r="CN358" s="77"/>
      <c r="CO358" s="71"/>
      <c r="CP358" s="74"/>
      <c r="CQ358" s="74"/>
      <c r="CR358" s="118" t="str">
        <f t="shared" si="260"/>
        <v/>
      </c>
      <c r="CS358" s="119">
        <f t="shared" si="293"/>
        <v>0</v>
      </c>
      <c r="CT358" s="119">
        <f t="shared" si="294"/>
        <v>0</v>
      </c>
      <c r="CU358" s="119" t="str">
        <f t="shared" si="295"/>
        <v>0</v>
      </c>
      <c r="CV358" s="119" t="str">
        <f>IF(ISBLANK(CQ358), "", (POWER(CQ358/VLOOKUP(CU358,Anthro_Calc!C:P,13,FALSE),VLOOKUP(CU358,Anthro_Calc!C:P,12,FALSE))-1) / (VLOOKUP(CU358,Anthro_Calc!C:P,14,FALSE)*VLOOKUP(CU358,Anthro_Calc!C:P,12,FALSE)))</f>
        <v/>
      </c>
      <c r="CW358" s="119" t="str">
        <f>IF(ISBLANK(CQ358), "", -3 + (CQ358 -VLOOKUP(CU358,Anthro_Calc!C:P,4,FALSE)) / (VLOOKUP(CU358,Anthro_Calc!C:P,5,FALSE) - VLOOKUP(CU358,Anthro_Calc!C:P,4,FALSE)))</f>
        <v/>
      </c>
      <c r="CX358" s="119" t="str">
        <f>IF(ISBLANK(CQ358), "", 3 + (CQ358 -VLOOKUP(CU358,Anthro_Calc!C:P,10,FALSE)) / (VLOOKUP(CU358,Anthro_Calc!C:P,10,FALSE) - VLOOKUP(CU358,Anthro_Calc!C:P,9,FALSE)))</f>
        <v/>
      </c>
      <c r="CY358" s="128" t="str">
        <f t="shared" si="296"/>
        <v/>
      </c>
      <c r="CZ358" s="117" t="str">
        <f t="shared" si="297"/>
        <v/>
      </c>
      <c r="DA358" s="104" t="str">
        <f t="shared" si="298"/>
        <v/>
      </c>
      <c r="DB358" s="135"/>
    </row>
    <row r="359" spans="1:106" s="80" customFormat="1" ht="15" customHeight="1">
      <c r="A359" s="134">
        <f t="shared" si="250"/>
        <v>355</v>
      </c>
      <c r="B359" s="66"/>
      <c r="C359" s="66"/>
      <c r="D359" s="66"/>
      <c r="E359" s="66"/>
      <c r="F359" s="66"/>
      <c r="G359" s="66"/>
      <c r="H359" s="66"/>
      <c r="I359" s="66"/>
      <c r="J359" s="66"/>
      <c r="K359" s="66"/>
      <c r="L359" s="66"/>
      <c r="M359" s="71"/>
      <c r="N359" s="69" t="str">
        <f t="shared" ca="1" si="261"/>
        <v/>
      </c>
      <c r="O359" s="70"/>
      <c r="P359" s="70"/>
      <c r="Q359" s="71"/>
      <c r="R359" s="82"/>
      <c r="S359" s="72" t="str">
        <f t="shared" si="262"/>
        <v/>
      </c>
      <c r="T359" s="72" t="str">
        <f t="shared" si="263"/>
        <v/>
      </c>
      <c r="U359" s="72" t="str">
        <f t="shared" si="264"/>
        <v/>
      </c>
      <c r="V359" s="72" t="str">
        <f>IF(ISBLANK(R359), "", (POWER(R359/VLOOKUP(U359,Anthro_Calc!C:P,13,FALSE),VLOOKUP(U359,Anthro_Calc!C:P,12,FALSE))-1) / (VLOOKUP(U359,Anthro_Calc!C:P,14,FALSE)*VLOOKUP(U359,Anthro_Calc!C:P,12,FALSE)))</f>
        <v/>
      </c>
      <c r="W359" s="72" t="str">
        <f>IF(ISBLANK(R359), "", -3 + (R359 -VLOOKUP(U359,Anthro_Calc!C:P,4,FALSE)) / (VLOOKUP(U359,Anthro_Calc!C:P,5,FALSE) - VLOOKUP(U359,Anthro_Calc!C:P,4,FALSE)))</f>
        <v/>
      </c>
      <c r="X359" s="72" t="str">
        <f>IF(ISBLANK(R359), "", 3 + (R359 -VLOOKUP(U359,Anthro_Calc!C:P,10,FALSE)) / (VLOOKUP(U359,Anthro_Calc!C:P,10,FALSE) - VLOOKUP(U359,Anthro_Calc!C:P,9,FALSE)))</f>
        <v/>
      </c>
      <c r="Y359" s="120" t="str">
        <f t="shared" si="265"/>
        <v/>
      </c>
      <c r="Z359" s="117" t="str">
        <f t="shared" si="266"/>
        <v/>
      </c>
      <c r="AA359" s="104" t="str">
        <f t="shared" si="267"/>
        <v/>
      </c>
      <c r="AB359" s="71"/>
      <c r="AC359" s="74"/>
      <c r="AD359" s="78"/>
      <c r="AE359" s="75" t="str">
        <f t="shared" si="268"/>
        <v/>
      </c>
      <c r="AF359" s="72">
        <f t="shared" si="269"/>
        <v>0</v>
      </c>
      <c r="AG359" s="72">
        <f t="shared" si="270"/>
        <v>0</v>
      </c>
      <c r="AH359" s="72" t="str">
        <f t="shared" si="271"/>
        <v>0</v>
      </c>
      <c r="AI359" s="72" t="str">
        <f>IF(ISBLANK(AD359), "", (POWER(AD359/VLOOKUP(AH359,Anthro_Calc!C:P,13,FALSE),VLOOKUP(AH359,Anthro_Calc!C:P,12,FALSE))-1) / (VLOOKUP(AH359,Anthro_Calc!C:P,14,FALSE)*VLOOKUP(AH359,Anthro_Calc!C:P,12,FALSE)))</f>
        <v/>
      </c>
      <c r="AJ359" s="72" t="str">
        <f>IF(ISBLANK(AD359), "", -3 + (AD359 -VLOOKUP(AH359,Anthro_Calc!C:P,4,FALSE)) / (VLOOKUP(AH359,Anthro_Calc!C:P,5,FALSE) - VLOOKUP(AH359,Anthro_Calc!C:P,4,FALSE)))</f>
        <v/>
      </c>
      <c r="AK359" s="72" t="str">
        <f>IF(ISBLANK(AD359), "", 3 + (AD359 -VLOOKUP(AH359,Anthro_Calc!C:P,10,FALSE)) / (VLOOKUP(AH359,Anthro_Calc!C:P,10,FALSE) - VLOOKUP(AH359,Anthro_Calc!C:P,9,FALSE)))</f>
        <v/>
      </c>
      <c r="AL359" s="120" t="str">
        <f t="shared" si="272"/>
        <v/>
      </c>
      <c r="AM359" s="117" t="str">
        <f t="shared" si="273"/>
        <v/>
      </c>
      <c r="AN359" s="104" t="str">
        <f t="shared" si="274"/>
        <v/>
      </c>
      <c r="AO359" s="76" t="str">
        <f t="shared" si="251"/>
        <v/>
      </c>
      <c r="AP359" s="77"/>
      <c r="AQ359" s="77" t="str">
        <f t="shared" si="275"/>
        <v/>
      </c>
      <c r="AR359" s="71"/>
      <c r="AS359" s="74"/>
      <c r="AT359" s="82"/>
      <c r="AU359" s="75" t="str">
        <f t="shared" si="252"/>
        <v/>
      </c>
      <c r="AV359" s="72">
        <f t="shared" si="276"/>
        <v>0</v>
      </c>
      <c r="AW359" s="72">
        <f t="shared" si="277"/>
        <v>0</v>
      </c>
      <c r="AX359" s="72" t="str">
        <f t="shared" si="278"/>
        <v>0</v>
      </c>
      <c r="AY359" s="72" t="str">
        <f>IF(ISBLANK(AT359), "", (POWER(AT359/VLOOKUP(AX359,Anthro_Calc!C:P,13,FALSE),VLOOKUP(AX359,Anthro_Calc!C:P,12,FALSE))-1) / (VLOOKUP(AX359,Anthro_Calc!C:P,14,FALSE)*VLOOKUP(AX359,Anthro_Calc!C:P,12,FALSE)))</f>
        <v/>
      </c>
      <c r="AZ359" s="72" t="str">
        <f>IF(ISBLANK(AT359), "", -3 + (AT359 -VLOOKUP(AX359,Anthro_Calc!C:P,4,FALSE)) / (VLOOKUP(AX359,Anthro_Calc!C:P,5,FALSE) - VLOOKUP(AX359,Anthro_Calc!C:P,4,FALSE)))</f>
        <v/>
      </c>
      <c r="BA359" s="72" t="str">
        <f>IF(ISBLANK(AT359), "", 3 + (AT359 -VLOOKUP(AX359,Anthro_Calc!C:P,10,FALSE)) / (VLOOKUP(AX359,Anthro_Calc!C:P,10,FALSE) - VLOOKUP(AX359,Anthro_Calc!C:P,9,FALSE)))</f>
        <v/>
      </c>
      <c r="BB359" s="120" t="str">
        <f t="shared" si="279"/>
        <v/>
      </c>
      <c r="BC359" s="117" t="str">
        <f t="shared" si="280"/>
        <v/>
      </c>
      <c r="BD359" s="104" t="str">
        <f t="shared" si="253"/>
        <v/>
      </c>
      <c r="BE359" s="76" t="str">
        <f t="shared" si="254"/>
        <v/>
      </c>
      <c r="BF359" s="73" t="str">
        <f t="shared" si="281"/>
        <v/>
      </c>
      <c r="BG359" s="73" t="str">
        <f t="shared" si="255"/>
        <v/>
      </c>
      <c r="BH359" s="77"/>
      <c r="BI359" s="133"/>
      <c r="BJ359" s="71"/>
      <c r="BK359" s="74"/>
      <c r="BL359" s="78"/>
      <c r="BM359" s="75" t="str">
        <f t="shared" si="256"/>
        <v/>
      </c>
      <c r="BN359" s="72">
        <f t="shared" si="282"/>
        <v>0</v>
      </c>
      <c r="BO359" s="72">
        <f t="shared" si="299"/>
        <v>0</v>
      </c>
      <c r="BP359" s="72" t="str">
        <f t="shared" si="283"/>
        <v>0</v>
      </c>
      <c r="BQ359" s="72" t="str">
        <f>IF(ISBLANK(BL359), "", (POWER(BL359/VLOOKUP(BP359,Anthro_Calc!C:P,13,FALSE),VLOOKUP(BP359,Anthro_Calc!C:P,12,FALSE))-1) / (VLOOKUP(BP359,Anthro_Calc!C:P,14,FALSE)*VLOOKUP(BP359,Anthro_Calc!C:P,12,FALSE)))</f>
        <v/>
      </c>
      <c r="BR359" s="72" t="str">
        <f>IF(ISBLANK(BL359), "", -3 + (BL359 -VLOOKUP(BP359,Anthro_Calc!C:P,4,FALSE)) / (VLOOKUP(BP359,Anthro_Calc!C:P,5,FALSE) - VLOOKUP(BP359,Anthro_Calc!C:P,4,FALSE)))</f>
        <v/>
      </c>
      <c r="BS359" s="72" t="str">
        <f>IF(ISBLANK(BL359), "", 3 + (BL359 -VLOOKUP(BP359,Anthro_Calc!C:P,10,FALSE)) / (VLOOKUP(BP359,Anthro_Calc!C:P,10,FALSE) - VLOOKUP(BP359,Anthro_Calc!C:P,9,FALSE)))</f>
        <v/>
      </c>
      <c r="BT359" s="120" t="str">
        <f t="shared" si="284"/>
        <v/>
      </c>
      <c r="BU359" s="117" t="str">
        <f t="shared" si="285"/>
        <v/>
      </c>
      <c r="BV359" s="104" t="str">
        <f t="shared" si="286"/>
        <v/>
      </c>
      <c r="BW359" s="73" t="str">
        <f t="shared" si="257"/>
        <v/>
      </c>
      <c r="BX359" s="77"/>
      <c r="BY359" s="73" t="str">
        <f>IF(ISBLANK(BL359), "", VLOOKUP(Z359&amp;" "&amp;BV359&amp;" "&amp;BW359,Graduation_Criteria!$D$2:$E$34,2,FALSE))</f>
        <v/>
      </c>
      <c r="BZ359" s="73" t="str">
        <f t="shared" si="258"/>
        <v/>
      </c>
      <c r="CA359" s="71"/>
      <c r="CB359" s="74"/>
      <c r="CC359" s="74"/>
      <c r="CD359" s="115" t="str">
        <f t="shared" si="259"/>
        <v/>
      </c>
      <c r="CE359" s="79">
        <f t="shared" si="287"/>
        <v>0</v>
      </c>
      <c r="CF359" s="79">
        <f t="shared" si="288"/>
        <v>0</v>
      </c>
      <c r="CG359" s="79" t="str">
        <f t="shared" si="289"/>
        <v>0</v>
      </c>
      <c r="CH359" s="79" t="str">
        <f>IF(ISBLANK(CC359), "", (POWER(CC359/VLOOKUP(CG359,Anthro_Calc!C:P,13,FALSE),VLOOKUP(CG359,Anthro_Calc!C:P,12,FALSE))-1) / (VLOOKUP(CG359,Anthro_Calc!C:P,14,FALSE)*VLOOKUP(CG359,Anthro_Calc!C:P,12,FALSE)))</f>
        <v/>
      </c>
      <c r="CI359" s="79" t="str">
        <f>IF(ISBLANK(CC359), "", -3 + (CC359 -VLOOKUP(CG359,Anthro_Calc!C:P,4,FALSE)) / (VLOOKUP(CG359,Anthro_Calc!C:P,5,FALSE) - VLOOKUP(CG359,Anthro_Calc!C:P,4,FALSE)))</f>
        <v/>
      </c>
      <c r="CJ359" s="79" t="str">
        <f>IF(ISBLANK(CC359), "", 3 + (CC359 -VLOOKUP(CG359,Anthro_Calc!C:P,10,FALSE)) / (VLOOKUP(CG359,Anthro_Calc!C:P,10,FALSE) - VLOOKUP(CG359,Anthro_Calc!C:P,9,FALSE)))</f>
        <v/>
      </c>
      <c r="CK359" s="129" t="str">
        <f t="shared" si="290"/>
        <v/>
      </c>
      <c r="CL359" s="117" t="str">
        <f t="shared" si="291"/>
        <v/>
      </c>
      <c r="CM359" s="104" t="str">
        <f t="shared" si="292"/>
        <v/>
      </c>
      <c r="CN359" s="77"/>
      <c r="CO359" s="71"/>
      <c r="CP359" s="74"/>
      <c r="CQ359" s="74"/>
      <c r="CR359" s="118" t="str">
        <f t="shared" si="260"/>
        <v/>
      </c>
      <c r="CS359" s="119">
        <f t="shared" si="293"/>
        <v>0</v>
      </c>
      <c r="CT359" s="119">
        <f t="shared" si="294"/>
        <v>0</v>
      </c>
      <c r="CU359" s="119" t="str">
        <f t="shared" si="295"/>
        <v>0</v>
      </c>
      <c r="CV359" s="119" t="str">
        <f>IF(ISBLANK(CQ359), "", (POWER(CQ359/VLOOKUP(CU359,Anthro_Calc!C:P,13,FALSE),VLOOKUP(CU359,Anthro_Calc!C:P,12,FALSE))-1) / (VLOOKUP(CU359,Anthro_Calc!C:P,14,FALSE)*VLOOKUP(CU359,Anthro_Calc!C:P,12,FALSE)))</f>
        <v/>
      </c>
      <c r="CW359" s="119" t="str">
        <f>IF(ISBLANK(CQ359), "", -3 + (CQ359 -VLOOKUP(CU359,Anthro_Calc!C:P,4,FALSE)) / (VLOOKUP(CU359,Anthro_Calc!C:P,5,FALSE) - VLOOKUP(CU359,Anthro_Calc!C:P,4,FALSE)))</f>
        <v/>
      </c>
      <c r="CX359" s="119" t="str">
        <f>IF(ISBLANK(CQ359), "", 3 + (CQ359 -VLOOKUP(CU359,Anthro_Calc!C:P,10,FALSE)) / (VLOOKUP(CU359,Anthro_Calc!C:P,10,FALSE) - VLOOKUP(CU359,Anthro_Calc!C:P,9,FALSE)))</f>
        <v/>
      </c>
      <c r="CY359" s="128" t="str">
        <f t="shared" si="296"/>
        <v/>
      </c>
      <c r="CZ359" s="117" t="str">
        <f t="shared" si="297"/>
        <v/>
      </c>
      <c r="DA359" s="104" t="str">
        <f t="shared" si="298"/>
        <v/>
      </c>
      <c r="DB359" s="135"/>
    </row>
    <row r="360" spans="1:106" s="80" customFormat="1" ht="15" customHeight="1">
      <c r="A360" s="134">
        <f t="shared" si="250"/>
        <v>356</v>
      </c>
      <c r="B360" s="66"/>
      <c r="C360" s="66"/>
      <c r="D360" s="66"/>
      <c r="E360" s="66"/>
      <c r="F360" s="66"/>
      <c r="G360" s="66"/>
      <c r="H360" s="66"/>
      <c r="I360" s="66"/>
      <c r="J360" s="66"/>
      <c r="K360" s="66"/>
      <c r="L360" s="66"/>
      <c r="M360" s="71"/>
      <c r="N360" s="69" t="str">
        <f t="shared" ca="1" si="261"/>
        <v/>
      </c>
      <c r="O360" s="70"/>
      <c r="P360" s="70"/>
      <c r="Q360" s="71"/>
      <c r="R360" s="82"/>
      <c r="S360" s="72" t="str">
        <f t="shared" si="262"/>
        <v/>
      </c>
      <c r="T360" s="72" t="str">
        <f t="shared" si="263"/>
        <v/>
      </c>
      <c r="U360" s="72" t="str">
        <f t="shared" si="264"/>
        <v/>
      </c>
      <c r="V360" s="72" t="str">
        <f>IF(ISBLANK(R360), "", (POWER(R360/VLOOKUP(U360,Anthro_Calc!C:P,13,FALSE),VLOOKUP(U360,Anthro_Calc!C:P,12,FALSE))-1) / (VLOOKUP(U360,Anthro_Calc!C:P,14,FALSE)*VLOOKUP(U360,Anthro_Calc!C:P,12,FALSE)))</f>
        <v/>
      </c>
      <c r="W360" s="72" t="str">
        <f>IF(ISBLANK(R360), "", -3 + (R360 -VLOOKUP(U360,Anthro_Calc!C:P,4,FALSE)) / (VLOOKUP(U360,Anthro_Calc!C:P,5,FALSE) - VLOOKUP(U360,Anthro_Calc!C:P,4,FALSE)))</f>
        <v/>
      </c>
      <c r="X360" s="72" t="str">
        <f>IF(ISBLANK(R360), "", 3 + (R360 -VLOOKUP(U360,Anthro_Calc!C:P,10,FALSE)) / (VLOOKUP(U360,Anthro_Calc!C:P,10,FALSE) - VLOOKUP(U360,Anthro_Calc!C:P,9,FALSE)))</f>
        <v/>
      </c>
      <c r="Y360" s="120" t="str">
        <f t="shared" si="265"/>
        <v/>
      </c>
      <c r="Z360" s="117" t="str">
        <f t="shared" si="266"/>
        <v/>
      </c>
      <c r="AA360" s="104" t="str">
        <f t="shared" si="267"/>
        <v/>
      </c>
      <c r="AB360" s="71"/>
      <c r="AC360" s="74"/>
      <c r="AD360" s="78"/>
      <c r="AE360" s="75" t="str">
        <f t="shared" si="268"/>
        <v/>
      </c>
      <c r="AF360" s="72">
        <f t="shared" si="269"/>
        <v>0</v>
      </c>
      <c r="AG360" s="72">
        <f t="shared" si="270"/>
        <v>0</v>
      </c>
      <c r="AH360" s="72" t="str">
        <f t="shared" si="271"/>
        <v>0</v>
      </c>
      <c r="AI360" s="72" t="str">
        <f>IF(ISBLANK(AD360), "", (POWER(AD360/VLOOKUP(AH360,Anthro_Calc!C:P,13,FALSE),VLOOKUP(AH360,Anthro_Calc!C:P,12,FALSE))-1) / (VLOOKUP(AH360,Anthro_Calc!C:P,14,FALSE)*VLOOKUP(AH360,Anthro_Calc!C:P,12,FALSE)))</f>
        <v/>
      </c>
      <c r="AJ360" s="72" t="str">
        <f>IF(ISBLANK(AD360), "", -3 + (AD360 -VLOOKUP(AH360,Anthro_Calc!C:P,4,FALSE)) / (VLOOKUP(AH360,Anthro_Calc!C:P,5,FALSE) - VLOOKUP(AH360,Anthro_Calc!C:P,4,FALSE)))</f>
        <v/>
      </c>
      <c r="AK360" s="72" t="str">
        <f>IF(ISBLANK(AD360), "", 3 + (AD360 -VLOOKUP(AH360,Anthro_Calc!C:P,10,FALSE)) / (VLOOKUP(AH360,Anthro_Calc!C:P,10,FALSE) - VLOOKUP(AH360,Anthro_Calc!C:P,9,FALSE)))</f>
        <v/>
      </c>
      <c r="AL360" s="120" t="str">
        <f t="shared" si="272"/>
        <v/>
      </c>
      <c r="AM360" s="117" t="str">
        <f t="shared" si="273"/>
        <v/>
      </c>
      <c r="AN360" s="104" t="str">
        <f t="shared" si="274"/>
        <v/>
      </c>
      <c r="AO360" s="76" t="str">
        <f t="shared" si="251"/>
        <v/>
      </c>
      <c r="AP360" s="77"/>
      <c r="AQ360" s="77" t="str">
        <f t="shared" si="275"/>
        <v/>
      </c>
      <c r="AR360" s="71"/>
      <c r="AS360" s="74"/>
      <c r="AT360" s="82"/>
      <c r="AU360" s="75" t="str">
        <f t="shared" si="252"/>
        <v/>
      </c>
      <c r="AV360" s="72">
        <f t="shared" si="276"/>
        <v>0</v>
      </c>
      <c r="AW360" s="72">
        <f t="shared" si="277"/>
        <v>0</v>
      </c>
      <c r="AX360" s="72" t="str">
        <f t="shared" si="278"/>
        <v>0</v>
      </c>
      <c r="AY360" s="72" t="str">
        <f>IF(ISBLANK(AT360), "", (POWER(AT360/VLOOKUP(AX360,Anthro_Calc!C:P,13,FALSE),VLOOKUP(AX360,Anthro_Calc!C:P,12,FALSE))-1) / (VLOOKUP(AX360,Anthro_Calc!C:P,14,FALSE)*VLOOKUP(AX360,Anthro_Calc!C:P,12,FALSE)))</f>
        <v/>
      </c>
      <c r="AZ360" s="72" t="str">
        <f>IF(ISBLANK(AT360), "", -3 + (AT360 -VLOOKUP(AX360,Anthro_Calc!C:P,4,FALSE)) / (VLOOKUP(AX360,Anthro_Calc!C:P,5,FALSE) - VLOOKUP(AX360,Anthro_Calc!C:P,4,FALSE)))</f>
        <v/>
      </c>
      <c r="BA360" s="72" t="str">
        <f>IF(ISBLANK(AT360), "", 3 + (AT360 -VLOOKUP(AX360,Anthro_Calc!C:P,10,FALSE)) / (VLOOKUP(AX360,Anthro_Calc!C:P,10,FALSE) - VLOOKUP(AX360,Anthro_Calc!C:P,9,FALSE)))</f>
        <v/>
      </c>
      <c r="BB360" s="120" t="str">
        <f t="shared" si="279"/>
        <v/>
      </c>
      <c r="BC360" s="117" t="str">
        <f t="shared" si="280"/>
        <v/>
      </c>
      <c r="BD360" s="104" t="str">
        <f t="shared" si="253"/>
        <v/>
      </c>
      <c r="BE360" s="76" t="str">
        <f t="shared" si="254"/>
        <v/>
      </c>
      <c r="BF360" s="73" t="str">
        <f t="shared" si="281"/>
        <v/>
      </c>
      <c r="BG360" s="73" t="str">
        <f t="shared" si="255"/>
        <v/>
      </c>
      <c r="BH360" s="77"/>
      <c r="BI360" s="133"/>
      <c r="BJ360" s="71"/>
      <c r="BK360" s="74"/>
      <c r="BL360" s="78"/>
      <c r="BM360" s="75" t="str">
        <f t="shared" si="256"/>
        <v/>
      </c>
      <c r="BN360" s="72">
        <f t="shared" si="282"/>
        <v>0</v>
      </c>
      <c r="BO360" s="72">
        <f t="shared" si="299"/>
        <v>0</v>
      </c>
      <c r="BP360" s="72" t="str">
        <f t="shared" si="283"/>
        <v>0</v>
      </c>
      <c r="BQ360" s="72" t="str">
        <f>IF(ISBLANK(BL360), "", (POWER(BL360/VLOOKUP(BP360,Anthro_Calc!C:P,13,FALSE),VLOOKUP(BP360,Anthro_Calc!C:P,12,FALSE))-1) / (VLOOKUP(BP360,Anthro_Calc!C:P,14,FALSE)*VLOOKUP(BP360,Anthro_Calc!C:P,12,FALSE)))</f>
        <v/>
      </c>
      <c r="BR360" s="72" t="str">
        <f>IF(ISBLANK(BL360), "", -3 + (BL360 -VLOOKUP(BP360,Anthro_Calc!C:P,4,FALSE)) / (VLOOKUP(BP360,Anthro_Calc!C:P,5,FALSE) - VLOOKUP(BP360,Anthro_Calc!C:P,4,FALSE)))</f>
        <v/>
      </c>
      <c r="BS360" s="72" t="str">
        <f>IF(ISBLANK(BL360), "", 3 + (BL360 -VLOOKUP(BP360,Anthro_Calc!C:P,10,FALSE)) / (VLOOKUP(BP360,Anthro_Calc!C:P,10,FALSE) - VLOOKUP(BP360,Anthro_Calc!C:P,9,FALSE)))</f>
        <v/>
      </c>
      <c r="BT360" s="120" t="str">
        <f t="shared" si="284"/>
        <v/>
      </c>
      <c r="BU360" s="117" t="str">
        <f t="shared" si="285"/>
        <v/>
      </c>
      <c r="BV360" s="104" t="str">
        <f t="shared" si="286"/>
        <v/>
      </c>
      <c r="BW360" s="73" t="str">
        <f t="shared" si="257"/>
        <v/>
      </c>
      <c r="BX360" s="77"/>
      <c r="BY360" s="73" t="str">
        <f>IF(ISBLANK(BL360), "", VLOOKUP(Z360&amp;" "&amp;BV360&amp;" "&amp;BW360,Graduation_Criteria!$D$2:$E$34,2,FALSE))</f>
        <v/>
      </c>
      <c r="BZ360" s="73" t="str">
        <f t="shared" si="258"/>
        <v/>
      </c>
      <c r="CA360" s="71"/>
      <c r="CB360" s="74"/>
      <c r="CC360" s="74"/>
      <c r="CD360" s="115" t="str">
        <f t="shared" si="259"/>
        <v/>
      </c>
      <c r="CE360" s="79">
        <f t="shared" si="287"/>
        <v>0</v>
      </c>
      <c r="CF360" s="79">
        <f t="shared" si="288"/>
        <v>0</v>
      </c>
      <c r="CG360" s="79" t="str">
        <f t="shared" si="289"/>
        <v>0</v>
      </c>
      <c r="CH360" s="79" t="str">
        <f>IF(ISBLANK(CC360), "", (POWER(CC360/VLOOKUP(CG360,Anthro_Calc!C:P,13,FALSE),VLOOKUP(CG360,Anthro_Calc!C:P,12,FALSE))-1) / (VLOOKUP(CG360,Anthro_Calc!C:P,14,FALSE)*VLOOKUP(CG360,Anthro_Calc!C:P,12,FALSE)))</f>
        <v/>
      </c>
      <c r="CI360" s="79" t="str">
        <f>IF(ISBLANK(CC360), "", -3 + (CC360 -VLOOKUP(CG360,Anthro_Calc!C:P,4,FALSE)) / (VLOOKUP(CG360,Anthro_Calc!C:P,5,FALSE) - VLOOKUP(CG360,Anthro_Calc!C:P,4,FALSE)))</f>
        <v/>
      </c>
      <c r="CJ360" s="79" t="str">
        <f>IF(ISBLANK(CC360), "", 3 + (CC360 -VLOOKUP(CG360,Anthro_Calc!C:P,10,FALSE)) / (VLOOKUP(CG360,Anthro_Calc!C:P,10,FALSE) - VLOOKUP(CG360,Anthro_Calc!C:P,9,FALSE)))</f>
        <v/>
      </c>
      <c r="CK360" s="129" t="str">
        <f t="shared" si="290"/>
        <v/>
      </c>
      <c r="CL360" s="117" t="str">
        <f t="shared" si="291"/>
        <v/>
      </c>
      <c r="CM360" s="104" t="str">
        <f t="shared" si="292"/>
        <v/>
      </c>
      <c r="CN360" s="77"/>
      <c r="CO360" s="71"/>
      <c r="CP360" s="74"/>
      <c r="CQ360" s="74"/>
      <c r="CR360" s="118" t="str">
        <f t="shared" si="260"/>
        <v/>
      </c>
      <c r="CS360" s="119">
        <f t="shared" si="293"/>
        <v>0</v>
      </c>
      <c r="CT360" s="119">
        <f t="shared" si="294"/>
        <v>0</v>
      </c>
      <c r="CU360" s="119" t="str">
        <f t="shared" si="295"/>
        <v>0</v>
      </c>
      <c r="CV360" s="119" t="str">
        <f>IF(ISBLANK(CQ360), "", (POWER(CQ360/VLOOKUP(CU360,Anthro_Calc!C:P,13,FALSE),VLOOKUP(CU360,Anthro_Calc!C:P,12,FALSE))-1) / (VLOOKUP(CU360,Anthro_Calc!C:P,14,FALSE)*VLOOKUP(CU360,Anthro_Calc!C:P,12,FALSE)))</f>
        <v/>
      </c>
      <c r="CW360" s="119" t="str">
        <f>IF(ISBLANK(CQ360), "", -3 + (CQ360 -VLOOKUP(CU360,Anthro_Calc!C:P,4,FALSE)) / (VLOOKUP(CU360,Anthro_Calc!C:P,5,FALSE) - VLOOKUP(CU360,Anthro_Calc!C:P,4,FALSE)))</f>
        <v/>
      </c>
      <c r="CX360" s="119" t="str">
        <f>IF(ISBLANK(CQ360), "", 3 + (CQ360 -VLOOKUP(CU360,Anthro_Calc!C:P,10,FALSE)) / (VLOOKUP(CU360,Anthro_Calc!C:P,10,FALSE) - VLOOKUP(CU360,Anthro_Calc!C:P,9,FALSE)))</f>
        <v/>
      </c>
      <c r="CY360" s="128" t="str">
        <f t="shared" si="296"/>
        <v/>
      </c>
      <c r="CZ360" s="117" t="str">
        <f t="shared" si="297"/>
        <v/>
      </c>
      <c r="DA360" s="104" t="str">
        <f t="shared" si="298"/>
        <v/>
      </c>
      <c r="DB360" s="135"/>
    </row>
    <row r="361" spans="1:106" s="80" customFormat="1" ht="15" customHeight="1">
      <c r="A361" s="134">
        <f t="shared" si="250"/>
        <v>357</v>
      </c>
      <c r="B361" s="66"/>
      <c r="C361" s="66"/>
      <c r="D361" s="66"/>
      <c r="E361" s="66"/>
      <c r="F361" s="66"/>
      <c r="G361" s="66"/>
      <c r="H361" s="66"/>
      <c r="I361" s="66"/>
      <c r="J361" s="66"/>
      <c r="K361" s="66"/>
      <c r="L361" s="66"/>
      <c r="M361" s="71"/>
      <c r="N361" s="69" t="str">
        <f t="shared" ca="1" si="261"/>
        <v/>
      </c>
      <c r="O361" s="70"/>
      <c r="P361" s="70"/>
      <c r="Q361" s="71"/>
      <c r="R361" s="82"/>
      <c r="S361" s="72" t="str">
        <f t="shared" si="262"/>
        <v/>
      </c>
      <c r="T361" s="72" t="str">
        <f t="shared" si="263"/>
        <v/>
      </c>
      <c r="U361" s="72" t="str">
        <f t="shared" si="264"/>
        <v/>
      </c>
      <c r="V361" s="72" t="str">
        <f>IF(ISBLANK(R361), "", (POWER(R361/VLOOKUP(U361,Anthro_Calc!C:P,13,FALSE),VLOOKUP(U361,Anthro_Calc!C:P,12,FALSE))-1) / (VLOOKUP(U361,Anthro_Calc!C:P,14,FALSE)*VLOOKUP(U361,Anthro_Calc!C:P,12,FALSE)))</f>
        <v/>
      </c>
      <c r="W361" s="72" t="str">
        <f>IF(ISBLANK(R361), "", -3 + (R361 -VLOOKUP(U361,Anthro_Calc!C:P,4,FALSE)) / (VLOOKUP(U361,Anthro_Calc!C:P,5,FALSE) - VLOOKUP(U361,Anthro_Calc!C:P,4,FALSE)))</f>
        <v/>
      </c>
      <c r="X361" s="72" t="str">
        <f>IF(ISBLANK(R361), "", 3 + (R361 -VLOOKUP(U361,Anthro_Calc!C:P,10,FALSE)) / (VLOOKUP(U361,Anthro_Calc!C:P,10,FALSE) - VLOOKUP(U361,Anthro_Calc!C:P,9,FALSE)))</f>
        <v/>
      </c>
      <c r="Y361" s="120" t="str">
        <f t="shared" si="265"/>
        <v/>
      </c>
      <c r="Z361" s="117" t="str">
        <f t="shared" si="266"/>
        <v/>
      </c>
      <c r="AA361" s="104" t="str">
        <f t="shared" si="267"/>
        <v/>
      </c>
      <c r="AB361" s="71"/>
      <c r="AC361" s="74"/>
      <c r="AD361" s="78"/>
      <c r="AE361" s="75" t="str">
        <f t="shared" si="268"/>
        <v/>
      </c>
      <c r="AF361" s="72">
        <f t="shared" si="269"/>
        <v>0</v>
      </c>
      <c r="AG361" s="72">
        <f t="shared" si="270"/>
        <v>0</v>
      </c>
      <c r="AH361" s="72" t="str">
        <f t="shared" si="271"/>
        <v>0</v>
      </c>
      <c r="AI361" s="72" t="str">
        <f>IF(ISBLANK(AD361), "", (POWER(AD361/VLOOKUP(AH361,Anthro_Calc!C:P,13,FALSE),VLOOKUP(AH361,Anthro_Calc!C:P,12,FALSE))-1) / (VLOOKUP(AH361,Anthro_Calc!C:P,14,FALSE)*VLOOKUP(AH361,Anthro_Calc!C:P,12,FALSE)))</f>
        <v/>
      </c>
      <c r="AJ361" s="72" t="str">
        <f>IF(ISBLANK(AD361), "", -3 + (AD361 -VLOOKUP(AH361,Anthro_Calc!C:P,4,FALSE)) / (VLOOKUP(AH361,Anthro_Calc!C:P,5,FALSE) - VLOOKUP(AH361,Anthro_Calc!C:P,4,FALSE)))</f>
        <v/>
      </c>
      <c r="AK361" s="72" t="str">
        <f>IF(ISBLANK(AD361), "", 3 + (AD361 -VLOOKUP(AH361,Anthro_Calc!C:P,10,FALSE)) / (VLOOKUP(AH361,Anthro_Calc!C:P,10,FALSE) - VLOOKUP(AH361,Anthro_Calc!C:P,9,FALSE)))</f>
        <v/>
      </c>
      <c r="AL361" s="120" t="str">
        <f t="shared" si="272"/>
        <v/>
      </c>
      <c r="AM361" s="117" t="str">
        <f t="shared" si="273"/>
        <v/>
      </c>
      <c r="AN361" s="104" t="str">
        <f t="shared" si="274"/>
        <v/>
      </c>
      <c r="AO361" s="76" t="str">
        <f t="shared" si="251"/>
        <v/>
      </c>
      <c r="AP361" s="77"/>
      <c r="AQ361" s="77" t="str">
        <f t="shared" si="275"/>
        <v/>
      </c>
      <c r="AR361" s="71"/>
      <c r="AS361" s="74"/>
      <c r="AT361" s="82"/>
      <c r="AU361" s="75" t="str">
        <f t="shared" si="252"/>
        <v/>
      </c>
      <c r="AV361" s="72">
        <f t="shared" si="276"/>
        <v>0</v>
      </c>
      <c r="AW361" s="72">
        <f t="shared" si="277"/>
        <v>0</v>
      </c>
      <c r="AX361" s="72" t="str">
        <f t="shared" si="278"/>
        <v>0</v>
      </c>
      <c r="AY361" s="72" t="str">
        <f>IF(ISBLANK(AT361), "", (POWER(AT361/VLOOKUP(AX361,Anthro_Calc!C:P,13,FALSE),VLOOKUP(AX361,Anthro_Calc!C:P,12,FALSE))-1) / (VLOOKUP(AX361,Anthro_Calc!C:P,14,FALSE)*VLOOKUP(AX361,Anthro_Calc!C:P,12,FALSE)))</f>
        <v/>
      </c>
      <c r="AZ361" s="72" t="str">
        <f>IF(ISBLANK(AT361), "", -3 + (AT361 -VLOOKUP(AX361,Anthro_Calc!C:P,4,FALSE)) / (VLOOKUP(AX361,Anthro_Calc!C:P,5,FALSE) - VLOOKUP(AX361,Anthro_Calc!C:P,4,FALSE)))</f>
        <v/>
      </c>
      <c r="BA361" s="72" t="str">
        <f>IF(ISBLANK(AT361), "", 3 + (AT361 -VLOOKUP(AX361,Anthro_Calc!C:P,10,FALSE)) / (VLOOKUP(AX361,Anthro_Calc!C:P,10,FALSE) - VLOOKUP(AX361,Anthro_Calc!C:P,9,FALSE)))</f>
        <v/>
      </c>
      <c r="BB361" s="120" t="str">
        <f t="shared" si="279"/>
        <v/>
      </c>
      <c r="BC361" s="117" t="str">
        <f t="shared" si="280"/>
        <v/>
      </c>
      <c r="BD361" s="104" t="str">
        <f t="shared" si="253"/>
        <v/>
      </c>
      <c r="BE361" s="76" t="str">
        <f t="shared" si="254"/>
        <v/>
      </c>
      <c r="BF361" s="73" t="str">
        <f t="shared" si="281"/>
        <v/>
      </c>
      <c r="BG361" s="73" t="str">
        <f t="shared" si="255"/>
        <v/>
      </c>
      <c r="BH361" s="77"/>
      <c r="BI361" s="133"/>
      <c r="BJ361" s="71"/>
      <c r="BK361" s="74"/>
      <c r="BL361" s="78"/>
      <c r="BM361" s="75" t="str">
        <f t="shared" si="256"/>
        <v/>
      </c>
      <c r="BN361" s="72">
        <f t="shared" si="282"/>
        <v>0</v>
      </c>
      <c r="BO361" s="72">
        <f t="shared" si="299"/>
        <v>0</v>
      </c>
      <c r="BP361" s="72" t="str">
        <f t="shared" si="283"/>
        <v>0</v>
      </c>
      <c r="BQ361" s="72" t="str">
        <f>IF(ISBLANK(BL361), "", (POWER(BL361/VLOOKUP(BP361,Anthro_Calc!C:P,13,FALSE),VLOOKUP(BP361,Anthro_Calc!C:P,12,FALSE))-1) / (VLOOKUP(BP361,Anthro_Calc!C:P,14,FALSE)*VLOOKUP(BP361,Anthro_Calc!C:P,12,FALSE)))</f>
        <v/>
      </c>
      <c r="BR361" s="72" t="str">
        <f>IF(ISBLANK(BL361), "", -3 + (BL361 -VLOOKUP(BP361,Anthro_Calc!C:P,4,FALSE)) / (VLOOKUP(BP361,Anthro_Calc!C:P,5,FALSE) - VLOOKUP(BP361,Anthro_Calc!C:P,4,FALSE)))</f>
        <v/>
      </c>
      <c r="BS361" s="72" t="str">
        <f>IF(ISBLANK(BL361), "", 3 + (BL361 -VLOOKUP(BP361,Anthro_Calc!C:P,10,FALSE)) / (VLOOKUP(BP361,Anthro_Calc!C:P,10,FALSE) - VLOOKUP(BP361,Anthro_Calc!C:P,9,FALSE)))</f>
        <v/>
      </c>
      <c r="BT361" s="120" t="str">
        <f t="shared" si="284"/>
        <v/>
      </c>
      <c r="BU361" s="117" t="str">
        <f t="shared" si="285"/>
        <v/>
      </c>
      <c r="BV361" s="104" t="str">
        <f t="shared" si="286"/>
        <v/>
      </c>
      <c r="BW361" s="73" t="str">
        <f t="shared" si="257"/>
        <v/>
      </c>
      <c r="BX361" s="77"/>
      <c r="BY361" s="73" t="str">
        <f>IF(ISBLANK(BL361), "", VLOOKUP(Z361&amp;" "&amp;BV361&amp;" "&amp;BW361,Graduation_Criteria!$D$2:$E$34,2,FALSE))</f>
        <v/>
      </c>
      <c r="BZ361" s="73" t="str">
        <f t="shared" si="258"/>
        <v/>
      </c>
      <c r="CA361" s="71"/>
      <c r="CB361" s="74"/>
      <c r="CC361" s="74"/>
      <c r="CD361" s="115" t="str">
        <f t="shared" si="259"/>
        <v/>
      </c>
      <c r="CE361" s="79">
        <f t="shared" si="287"/>
        <v>0</v>
      </c>
      <c r="CF361" s="79">
        <f t="shared" si="288"/>
        <v>0</v>
      </c>
      <c r="CG361" s="79" t="str">
        <f t="shared" si="289"/>
        <v>0</v>
      </c>
      <c r="CH361" s="79" t="str">
        <f>IF(ISBLANK(CC361), "", (POWER(CC361/VLOOKUP(CG361,Anthro_Calc!C:P,13,FALSE),VLOOKUP(CG361,Anthro_Calc!C:P,12,FALSE))-1) / (VLOOKUP(CG361,Anthro_Calc!C:P,14,FALSE)*VLOOKUP(CG361,Anthro_Calc!C:P,12,FALSE)))</f>
        <v/>
      </c>
      <c r="CI361" s="79" t="str">
        <f>IF(ISBLANK(CC361), "", -3 + (CC361 -VLOOKUP(CG361,Anthro_Calc!C:P,4,FALSE)) / (VLOOKUP(CG361,Anthro_Calc!C:P,5,FALSE) - VLOOKUP(CG361,Anthro_Calc!C:P,4,FALSE)))</f>
        <v/>
      </c>
      <c r="CJ361" s="79" t="str">
        <f>IF(ISBLANK(CC361), "", 3 + (CC361 -VLOOKUP(CG361,Anthro_Calc!C:P,10,FALSE)) / (VLOOKUP(CG361,Anthro_Calc!C:P,10,FALSE) - VLOOKUP(CG361,Anthro_Calc!C:P,9,FALSE)))</f>
        <v/>
      </c>
      <c r="CK361" s="129" t="str">
        <f t="shared" si="290"/>
        <v/>
      </c>
      <c r="CL361" s="117" t="str">
        <f t="shared" si="291"/>
        <v/>
      </c>
      <c r="CM361" s="104" t="str">
        <f t="shared" si="292"/>
        <v/>
      </c>
      <c r="CN361" s="77"/>
      <c r="CO361" s="71"/>
      <c r="CP361" s="74"/>
      <c r="CQ361" s="74"/>
      <c r="CR361" s="118" t="str">
        <f t="shared" si="260"/>
        <v/>
      </c>
      <c r="CS361" s="119">
        <f t="shared" si="293"/>
        <v>0</v>
      </c>
      <c r="CT361" s="119">
        <f t="shared" si="294"/>
        <v>0</v>
      </c>
      <c r="CU361" s="119" t="str">
        <f t="shared" si="295"/>
        <v>0</v>
      </c>
      <c r="CV361" s="119" t="str">
        <f>IF(ISBLANK(CQ361), "", (POWER(CQ361/VLOOKUP(CU361,Anthro_Calc!C:P,13,FALSE),VLOOKUP(CU361,Anthro_Calc!C:P,12,FALSE))-1) / (VLOOKUP(CU361,Anthro_Calc!C:P,14,FALSE)*VLOOKUP(CU361,Anthro_Calc!C:P,12,FALSE)))</f>
        <v/>
      </c>
      <c r="CW361" s="119" t="str">
        <f>IF(ISBLANK(CQ361), "", -3 + (CQ361 -VLOOKUP(CU361,Anthro_Calc!C:P,4,FALSE)) / (VLOOKUP(CU361,Anthro_Calc!C:P,5,FALSE) - VLOOKUP(CU361,Anthro_Calc!C:P,4,FALSE)))</f>
        <v/>
      </c>
      <c r="CX361" s="119" t="str">
        <f>IF(ISBLANK(CQ361), "", 3 + (CQ361 -VLOOKUP(CU361,Anthro_Calc!C:P,10,FALSE)) / (VLOOKUP(CU361,Anthro_Calc!C:P,10,FALSE) - VLOOKUP(CU361,Anthro_Calc!C:P,9,FALSE)))</f>
        <v/>
      </c>
      <c r="CY361" s="128" t="str">
        <f t="shared" si="296"/>
        <v/>
      </c>
      <c r="CZ361" s="117" t="str">
        <f t="shared" si="297"/>
        <v/>
      </c>
      <c r="DA361" s="104" t="str">
        <f t="shared" si="298"/>
        <v/>
      </c>
      <c r="DB361" s="135"/>
    </row>
    <row r="362" spans="1:106" s="80" customFormat="1" ht="15" customHeight="1">
      <c r="A362" s="134">
        <f t="shared" si="250"/>
        <v>358</v>
      </c>
      <c r="B362" s="66"/>
      <c r="C362" s="66"/>
      <c r="D362" s="66"/>
      <c r="E362" s="66"/>
      <c r="F362" s="66"/>
      <c r="G362" s="66"/>
      <c r="H362" s="66"/>
      <c r="I362" s="66"/>
      <c r="J362" s="66"/>
      <c r="K362" s="66"/>
      <c r="L362" s="66"/>
      <c r="M362" s="71"/>
      <c r="N362" s="69" t="str">
        <f t="shared" ca="1" si="261"/>
        <v/>
      </c>
      <c r="O362" s="70"/>
      <c r="P362" s="70"/>
      <c r="Q362" s="71"/>
      <c r="R362" s="82"/>
      <c r="S362" s="72" t="str">
        <f t="shared" si="262"/>
        <v/>
      </c>
      <c r="T362" s="72" t="str">
        <f t="shared" si="263"/>
        <v/>
      </c>
      <c r="U362" s="72" t="str">
        <f t="shared" si="264"/>
        <v/>
      </c>
      <c r="V362" s="72" t="str">
        <f>IF(ISBLANK(R362), "", (POWER(R362/VLOOKUP(U362,Anthro_Calc!C:P,13,FALSE),VLOOKUP(U362,Anthro_Calc!C:P,12,FALSE))-1) / (VLOOKUP(U362,Anthro_Calc!C:P,14,FALSE)*VLOOKUP(U362,Anthro_Calc!C:P,12,FALSE)))</f>
        <v/>
      </c>
      <c r="W362" s="72" t="str">
        <f>IF(ISBLANK(R362), "", -3 + (R362 -VLOOKUP(U362,Anthro_Calc!C:P,4,FALSE)) / (VLOOKUP(U362,Anthro_Calc!C:P,5,FALSE) - VLOOKUP(U362,Anthro_Calc!C:P,4,FALSE)))</f>
        <v/>
      </c>
      <c r="X362" s="72" t="str">
        <f>IF(ISBLANK(R362), "", 3 + (R362 -VLOOKUP(U362,Anthro_Calc!C:P,10,FALSE)) / (VLOOKUP(U362,Anthro_Calc!C:P,10,FALSE) - VLOOKUP(U362,Anthro_Calc!C:P,9,FALSE)))</f>
        <v/>
      </c>
      <c r="Y362" s="120" t="str">
        <f t="shared" si="265"/>
        <v/>
      </c>
      <c r="Z362" s="117" t="str">
        <f t="shared" si="266"/>
        <v/>
      </c>
      <c r="AA362" s="104" t="str">
        <f t="shared" si="267"/>
        <v/>
      </c>
      <c r="AB362" s="71"/>
      <c r="AC362" s="74"/>
      <c r="AD362" s="78"/>
      <c r="AE362" s="75" t="str">
        <f t="shared" si="268"/>
        <v/>
      </c>
      <c r="AF362" s="72">
        <f t="shared" si="269"/>
        <v>0</v>
      </c>
      <c r="AG362" s="72">
        <f t="shared" si="270"/>
        <v>0</v>
      </c>
      <c r="AH362" s="72" t="str">
        <f t="shared" si="271"/>
        <v>0</v>
      </c>
      <c r="AI362" s="72" t="str">
        <f>IF(ISBLANK(AD362), "", (POWER(AD362/VLOOKUP(AH362,Anthro_Calc!C:P,13,FALSE),VLOOKUP(AH362,Anthro_Calc!C:P,12,FALSE))-1) / (VLOOKUP(AH362,Anthro_Calc!C:P,14,FALSE)*VLOOKUP(AH362,Anthro_Calc!C:P,12,FALSE)))</f>
        <v/>
      </c>
      <c r="AJ362" s="72" t="str">
        <f>IF(ISBLANK(AD362), "", -3 + (AD362 -VLOOKUP(AH362,Anthro_Calc!C:P,4,FALSE)) / (VLOOKUP(AH362,Anthro_Calc!C:P,5,FALSE) - VLOOKUP(AH362,Anthro_Calc!C:P,4,FALSE)))</f>
        <v/>
      </c>
      <c r="AK362" s="72" t="str">
        <f>IF(ISBLANK(AD362), "", 3 + (AD362 -VLOOKUP(AH362,Anthro_Calc!C:P,10,FALSE)) / (VLOOKUP(AH362,Anthro_Calc!C:P,10,FALSE) - VLOOKUP(AH362,Anthro_Calc!C:P,9,FALSE)))</f>
        <v/>
      </c>
      <c r="AL362" s="120" t="str">
        <f t="shared" si="272"/>
        <v/>
      </c>
      <c r="AM362" s="117" t="str">
        <f t="shared" si="273"/>
        <v/>
      </c>
      <c r="AN362" s="104" t="str">
        <f t="shared" si="274"/>
        <v/>
      </c>
      <c r="AO362" s="76" t="str">
        <f t="shared" si="251"/>
        <v/>
      </c>
      <c r="AP362" s="77"/>
      <c r="AQ362" s="77" t="str">
        <f t="shared" si="275"/>
        <v/>
      </c>
      <c r="AR362" s="71"/>
      <c r="AS362" s="74"/>
      <c r="AT362" s="82"/>
      <c r="AU362" s="75" t="str">
        <f t="shared" si="252"/>
        <v/>
      </c>
      <c r="AV362" s="72">
        <f t="shared" si="276"/>
        <v>0</v>
      </c>
      <c r="AW362" s="72">
        <f t="shared" si="277"/>
        <v>0</v>
      </c>
      <c r="AX362" s="72" t="str">
        <f t="shared" si="278"/>
        <v>0</v>
      </c>
      <c r="AY362" s="72" t="str">
        <f>IF(ISBLANK(AT362), "", (POWER(AT362/VLOOKUP(AX362,Anthro_Calc!C:P,13,FALSE),VLOOKUP(AX362,Anthro_Calc!C:P,12,FALSE))-1) / (VLOOKUP(AX362,Anthro_Calc!C:P,14,FALSE)*VLOOKUP(AX362,Anthro_Calc!C:P,12,FALSE)))</f>
        <v/>
      </c>
      <c r="AZ362" s="72" t="str">
        <f>IF(ISBLANK(AT362), "", -3 + (AT362 -VLOOKUP(AX362,Anthro_Calc!C:P,4,FALSE)) / (VLOOKUP(AX362,Anthro_Calc!C:P,5,FALSE) - VLOOKUP(AX362,Anthro_Calc!C:P,4,FALSE)))</f>
        <v/>
      </c>
      <c r="BA362" s="72" t="str">
        <f>IF(ISBLANK(AT362), "", 3 + (AT362 -VLOOKUP(AX362,Anthro_Calc!C:P,10,FALSE)) / (VLOOKUP(AX362,Anthro_Calc!C:P,10,FALSE) - VLOOKUP(AX362,Anthro_Calc!C:P,9,FALSE)))</f>
        <v/>
      </c>
      <c r="BB362" s="120" t="str">
        <f t="shared" si="279"/>
        <v/>
      </c>
      <c r="BC362" s="117" t="str">
        <f t="shared" si="280"/>
        <v/>
      </c>
      <c r="BD362" s="104" t="str">
        <f t="shared" si="253"/>
        <v/>
      </c>
      <c r="BE362" s="76" t="str">
        <f t="shared" si="254"/>
        <v/>
      </c>
      <c r="BF362" s="73" t="str">
        <f t="shared" si="281"/>
        <v/>
      </c>
      <c r="BG362" s="73" t="str">
        <f t="shared" si="255"/>
        <v/>
      </c>
      <c r="BH362" s="77"/>
      <c r="BI362" s="133"/>
      <c r="BJ362" s="71"/>
      <c r="BK362" s="74"/>
      <c r="BL362" s="78"/>
      <c r="BM362" s="75" t="str">
        <f t="shared" si="256"/>
        <v/>
      </c>
      <c r="BN362" s="72">
        <f t="shared" si="282"/>
        <v>0</v>
      </c>
      <c r="BO362" s="72">
        <f t="shared" si="299"/>
        <v>0</v>
      </c>
      <c r="BP362" s="72" t="str">
        <f t="shared" si="283"/>
        <v>0</v>
      </c>
      <c r="BQ362" s="72" t="str">
        <f>IF(ISBLANK(BL362), "", (POWER(BL362/VLOOKUP(BP362,Anthro_Calc!C:P,13,FALSE),VLOOKUP(BP362,Anthro_Calc!C:P,12,FALSE))-1) / (VLOOKUP(BP362,Anthro_Calc!C:P,14,FALSE)*VLOOKUP(BP362,Anthro_Calc!C:P,12,FALSE)))</f>
        <v/>
      </c>
      <c r="BR362" s="72" t="str">
        <f>IF(ISBLANK(BL362), "", -3 + (BL362 -VLOOKUP(BP362,Anthro_Calc!C:P,4,FALSE)) / (VLOOKUP(BP362,Anthro_Calc!C:P,5,FALSE) - VLOOKUP(BP362,Anthro_Calc!C:P,4,FALSE)))</f>
        <v/>
      </c>
      <c r="BS362" s="72" t="str">
        <f>IF(ISBLANK(BL362), "", 3 + (BL362 -VLOOKUP(BP362,Anthro_Calc!C:P,10,FALSE)) / (VLOOKUP(BP362,Anthro_Calc!C:P,10,FALSE) - VLOOKUP(BP362,Anthro_Calc!C:P,9,FALSE)))</f>
        <v/>
      </c>
      <c r="BT362" s="120" t="str">
        <f t="shared" si="284"/>
        <v/>
      </c>
      <c r="BU362" s="117" t="str">
        <f t="shared" si="285"/>
        <v/>
      </c>
      <c r="BV362" s="104" t="str">
        <f t="shared" si="286"/>
        <v/>
      </c>
      <c r="BW362" s="73" t="str">
        <f t="shared" si="257"/>
        <v/>
      </c>
      <c r="BX362" s="77"/>
      <c r="BY362" s="73" t="str">
        <f>IF(ISBLANK(BL362), "", VLOOKUP(Z362&amp;" "&amp;BV362&amp;" "&amp;BW362,Graduation_Criteria!$D$2:$E$34,2,FALSE))</f>
        <v/>
      </c>
      <c r="BZ362" s="73" t="str">
        <f t="shared" si="258"/>
        <v/>
      </c>
      <c r="CA362" s="71"/>
      <c r="CB362" s="74"/>
      <c r="CC362" s="74"/>
      <c r="CD362" s="115" t="str">
        <f t="shared" si="259"/>
        <v/>
      </c>
      <c r="CE362" s="79">
        <f t="shared" si="287"/>
        <v>0</v>
      </c>
      <c r="CF362" s="79">
        <f t="shared" si="288"/>
        <v>0</v>
      </c>
      <c r="CG362" s="79" t="str">
        <f t="shared" si="289"/>
        <v>0</v>
      </c>
      <c r="CH362" s="79" t="str">
        <f>IF(ISBLANK(CC362), "", (POWER(CC362/VLOOKUP(CG362,Anthro_Calc!C:P,13,FALSE),VLOOKUP(CG362,Anthro_Calc!C:P,12,FALSE))-1) / (VLOOKUP(CG362,Anthro_Calc!C:P,14,FALSE)*VLOOKUP(CG362,Anthro_Calc!C:P,12,FALSE)))</f>
        <v/>
      </c>
      <c r="CI362" s="79" t="str">
        <f>IF(ISBLANK(CC362), "", -3 + (CC362 -VLOOKUP(CG362,Anthro_Calc!C:P,4,FALSE)) / (VLOOKUP(CG362,Anthro_Calc!C:P,5,FALSE) - VLOOKUP(CG362,Anthro_Calc!C:P,4,FALSE)))</f>
        <v/>
      </c>
      <c r="CJ362" s="79" t="str">
        <f>IF(ISBLANK(CC362), "", 3 + (CC362 -VLOOKUP(CG362,Anthro_Calc!C:P,10,FALSE)) / (VLOOKUP(CG362,Anthro_Calc!C:P,10,FALSE) - VLOOKUP(CG362,Anthro_Calc!C:P,9,FALSE)))</f>
        <v/>
      </c>
      <c r="CK362" s="129" t="str">
        <f t="shared" si="290"/>
        <v/>
      </c>
      <c r="CL362" s="117" t="str">
        <f t="shared" si="291"/>
        <v/>
      </c>
      <c r="CM362" s="104" t="str">
        <f t="shared" si="292"/>
        <v/>
      </c>
      <c r="CN362" s="77"/>
      <c r="CO362" s="71"/>
      <c r="CP362" s="74"/>
      <c r="CQ362" s="74"/>
      <c r="CR362" s="118" t="str">
        <f t="shared" si="260"/>
        <v/>
      </c>
      <c r="CS362" s="119">
        <f t="shared" si="293"/>
        <v>0</v>
      </c>
      <c r="CT362" s="119">
        <f t="shared" si="294"/>
        <v>0</v>
      </c>
      <c r="CU362" s="119" t="str">
        <f t="shared" si="295"/>
        <v>0</v>
      </c>
      <c r="CV362" s="119" t="str">
        <f>IF(ISBLANK(CQ362), "", (POWER(CQ362/VLOOKUP(CU362,Anthro_Calc!C:P,13,FALSE),VLOOKUP(CU362,Anthro_Calc!C:P,12,FALSE))-1) / (VLOOKUP(CU362,Anthro_Calc!C:P,14,FALSE)*VLOOKUP(CU362,Anthro_Calc!C:P,12,FALSE)))</f>
        <v/>
      </c>
      <c r="CW362" s="119" t="str">
        <f>IF(ISBLANK(CQ362), "", -3 + (CQ362 -VLOOKUP(CU362,Anthro_Calc!C:P,4,FALSE)) / (VLOOKUP(CU362,Anthro_Calc!C:P,5,FALSE) - VLOOKUP(CU362,Anthro_Calc!C:P,4,FALSE)))</f>
        <v/>
      </c>
      <c r="CX362" s="119" t="str">
        <f>IF(ISBLANK(CQ362), "", 3 + (CQ362 -VLOOKUP(CU362,Anthro_Calc!C:P,10,FALSE)) / (VLOOKUP(CU362,Anthro_Calc!C:P,10,FALSE) - VLOOKUP(CU362,Anthro_Calc!C:P,9,FALSE)))</f>
        <v/>
      </c>
      <c r="CY362" s="128" t="str">
        <f t="shared" si="296"/>
        <v/>
      </c>
      <c r="CZ362" s="117" t="str">
        <f t="shared" si="297"/>
        <v/>
      </c>
      <c r="DA362" s="104" t="str">
        <f t="shared" si="298"/>
        <v/>
      </c>
      <c r="DB362" s="135"/>
    </row>
    <row r="363" spans="1:106" s="80" customFormat="1" ht="15" customHeight="1">
      <c r="A363" s="134">
        <f t="shared" si="250"/>
        <v>359</v>
      </c>
      <c r="B363" s="66"/>
      <c r="C363" s="66"/>
      <c r="D363" s="66"/>
      <c r="E363" s="66"/>
      <c r="F363" s="66"/>
      <c r="G363" s="66"/>
      <c r="H363" s="66"/>
      <c r="I363" s="66"/>
      <c r="J363" s="66"/>
      <c r="K363" s="66"/>
      <c r="L363" s="66"/>
      <c r="M363" s="71"/>
      <c r="N363" s="69" t="str">
        <f t="shared" ca="1" si="261"/>
        <v/>
      </c>
      <c r="O363" s="70"/>
      <c r="P363" s="70"/>
      <c r="Q363" s="71"/>
      <c r="R363" s="82"/>
      <c r="S363" s="72" t="str">
        <f t="shared" si="262"/>
        <v/>
      </c>
      <c r="T363" s="72" t="str">
        <f t="shared" si="263"/>
        <v/>
      </c>
      <c r="U363" s="72" t="str">
        <f t="shared" si="264"/>
        <v/>
      </c>
      <c r="V363" s="72" t="str">
        <f>IF(ISBLANK(R363), "", (POWER(R363/VLOOKUP(U363,Anthro_Calc!C:P,13,FALSE),VLOOKUP(U363,Anthro_Calc!C:P,12,FALSE))-1) / (VLOOKUP(U363,Anthro_Calc!C:P,14,FALSE)*VLOOKUP(U363,Anthro_Calc!C:P,12,FALSE)))</f>
        <v/>
      </c>
      <c r="W363" s="72" t="str">
        <f>IF(ISBLANK(R363), "", -3 + (R363 -VLOOKUP(U363,Anthro_Calc!C:P,4,FALSE)) / (VLOOKUP(U363,Anthro_Calc!C:P,5,FALSE) - VLOOKUP(U363,Anthro_Calc!C:P,4,FALSE)))</f>
        <v/>
      </c>
      <c r="X363" s="72" t="str">
        <f>IF(ISBLANK(R363), "", 3 + (R363 -VLOOKUP(U363,Anthro_Calc!C:P,10,FALSE)) / (VLOOKUP(U363,Anthro_Calc!C:P,10,FALSE) - VLOOKUP(U363,Anthro_Calc!C:P,9,FALSE)))</f>
        <v/>
      </c>
      <c r="Y363" s="120" t="str">
        <f t="shared" si="265"/>
        <v/>
      </c>
      <c r="Z363" s="117" t="str">
        <f t="shared" si="266"/>
        <v/>
      </c>
      <c r="AA363" s="104" t="str">
        <f t="shared" si="267"/>
        <v/>
      </c>
      <c r="AB363" s="71"/>
      <c r="AC363" s="74"/>
      <c r="AD363" s="78"/>
      <c r="AE363" s="75" t="str">
        <f t="shared" si="268"/>
        <v/>
      </c>
      <c r="AF363" s="72">
        <f t="shared" si="269"/>
        <v>0</v>
      </c>
      <c r="AG363" s="72">
        <f t="shared" si="270"/>
        <v>0</v>
      </c>
      <c r="AH363" s="72" t="str">
        <f t="shared" si="271"/>
        <v>0</v>
      </c>
      <c r="AI363" s="72" t="str">
        <f>IF(ISBLANK(AD363), "", (POWER(AD363/VLOOKUP(AH363,Anthro_Calc!C:P,13,FALSE),VLOOKUP(AH363,Anthro_Calc!C:P,12,FALSE))-1) / (VLOOKUP(AH363,Anthro_Calc!C:P,14,FALSE)*VLOOKUP(AH363,Anthro_Calc!C:P,12,FALSE)))</f>
        <v/>
      </c>
      <c r="AJ363" s="72" t="str">
        <f>IF(ISBLANK(AD363), "", -3 + (AD363 -VLOOKUP(AH363,Anthro_Calc!C:P,4,FALSE)) / (VLOOKUP(AH363,Anthro_Calc!C:P,5,FALSE) - VLOOKUP(AH363,Anthro_Calc!C:P,4,FALSE)))</f>
        <v/>
      </c>
      <c r="AK363" s="72" t="str">
        <f>IF(ISBLANK(AD363), "", 3 + (AD363 -VLOOKUP(AH363,Anthro_Calc!C:P,10,FALSE)) / (VLOOKUP(AH363,Anthro_Calc!C:P,10,FALSE) - VLOOKUP(AH363,Anthro_Calc!C:P,9,FALSE)))</f>
        <v/>
      </c>
      <c r="AL363" s="120" t="str">
        <f t="shared" si="272"/>
        <v/>
      </c>
      <c r="AM363" s="117" t="str">
        <f t="shared" si="273"/>
        <v/>
      </c>
      <c r="AN363" s="104" t="str">
        <f t="shared" si="274"/>
        <v/>
      </c>
      <c r="AO363" s="76" t="str">
        <f t="shared" si="251"/>
        <v/>
      </c>
      <c r="AP363" s="77"/>
      <c r="AQ363" s="77" t="str">
        <f t="shared" si="275"/>
        <v/>
      </c>
      <c r="AR363" s="71"/>
      <c r="AS363" s="74"/>
      <c r="AT363" s="82"/>
      <c r="AU363" s="75" t="str">
        <f t="shared" si="252"/>
        <v/>
      </c>
      <c r="AV363" s="72">
        <f t="shared" si="276"/>
        <v>0</v>
      </c>
      <c r="AW363" s="72">
        <f t="shared" si="277"/>
        <v>0</v>
      </c>
      <c r="AX363" s="72" t="str">
        <f t="shared" si="278"/>
        <v>0</v>
      </c>
      <c r="AY363" s="72" t="str">
        <f>IF(ISBLANK(AT363), "", (POWER(AT363/VLOOKUP(AX363,Anthro_Calc!C:P,13,FALSE),VLOOKUP(AX363,Anthro_Calc!C:P,12,FALSE))-1) / (VLOOKUP(AX363,Anthro_Calc!C:P,14,FALSE)*VLOOKUP(AX363,Anthro_Calc!C:P,12,FALSE)))</f>
        <v/>
      </c>
      <c r="AZ363" s="72" t="str">
        <f>IF(ISBLANK(AT363), "", -3 + (AT363 -VLOOKUP(AX363,Anthro_Calc!C:P,4,FALSE)) / (VLOOKUP(AX363,Anthro_Calc!C:P,5,FALSE) - VLOOKUP(AX363,Anthro_Calc!C:P,4,FALSE)))</f>
        <v/>
      </c>
      <c r="BA363" s="72" t="str">
        <f>IF(ISBLANK(AT363), "", 3 + (AT363 -VLOOKUP(AX363,Anthro_Calc!C:P,10,FALSE)) / (VLOOKUP(AX363,Anthro_Calc!C:P,10,FALSE) - VLOOKUP(AX363,Anthro_Calc!C:P,9,FALSE)))</f>
        <v/>
      </c>
      <c r="BB363" s="120" t="str">
        <f t="shared" si="279"/>
        <v/>
      </c>
      <c r="BC363" s="117" t="str">
        <f t="shared" si="280"/>
        <v/>
      </c>
      <c r="BD363" s="104" t="str">
        <f t="shared" si="253"/>
        <v/>
      </c>
      <c r="BE363" s="76" t="str">
        <f t="shared" si="254"/>
        <v/>
      </c>
      <c r="BF363" s="73" t="str">
        <f t="shared" si="281"/>
        <v/>
      </c>
      <c r="BG363" s="73" t="str">
        <f t="shared" si="255"/>
        <v/>
      </c>
      <c r="BH363" s="77"/>
      <c r="BI363" s="133"/>
      <c r="BJ363" s="71"/>
      <c r="BK363" s="74"/>
      <c r="BL363" s="78"/>
      <c r="BM363" s="75" t="str">
        <f t="shared" si="256"/>
        <v/>
      </c>
      <c r="BN363" s="72">
        <f t="shared" si="282"/>
        <v>0</v>
      </c>
      <c r="BO363" s="72">
        <f t="shared" si="299"/>
        <v>0</v>
      </c>
      <c r="BP363" s="72" t="str">
        <f t="shared" si="283"/>
        <v>0</v>
      </c>
      <c r="BQ363" s="72" t="str">
        <f>IF(ISBLANK(BL363), "", (POWER(BL363/VLOOKUP(BP363,Anthro_Calc!C:P,13,FALSE),VLOOKUP(BP363,Anthro_Calc!C:P,12,FALSE))-1) / (VLOOKUP(BP363,Anthro_Calc!C:P,14,FALSE)*VLOOKUP(BP363,Anthro_Calc!C:P,12,FALSE)))</f>
        <v/>
      </c>
      <c r="BR363" s="72" t="str">
        <f>IF(ISBLANK(BL363), "", -3 + (BL363 -VLOOKUP(BP363,Anthro_Calc!C:P,4,FALSE)) / (VLOOKUP(BP363,Anthro_Calc!C:P,5,FALSE) - VLOOKUP(BP363,Anthro_Calc!C:P,4,FALSE)))</f>
        <v/>
      </c>
      <c r="BS363" s="72" t="str">
        <f>IF(ISBLANK(BL363), "", 3 + (BL363 -VLOOKUP(BP363,Anthro_Calc!C:P,10,FALSE)) / (VLOOKUP(BP363,Anthro_Calc!C:P,10,FALSE) - VLOOKUP(BP363,Anthro_Calc!C:P,9,FALSE)))</f>
        <v/>
      </c>
      <c r="BT363" s="120" t="str">
        <f t="shared" si="284"/>
        <v/>
      </c>
      <c r="BU363" s="117" t="str">
        <f t="shared" si="285"/>
        <v/>
      </c>
      <c r="BV363" s="104" t="str">
        <f t="shared" si="286"/>
        <v/>
      </c>
      <c r="BW363" s="73" t="str">
        <f t="shared" si="257"/>
        <v/>
      </c>
      <c r="BX363" s="77"/>
      <c r="BY363" s="73" t="str">
        <f>IF(ISBLANK(BL363), "", VLOOKUP(Z363&amp;" "&amp;BV363&amp;" "&amp;BW363,Graduation_Criteria!$D$2:$E$34,2,FALSE))</f>
        <v/>
      </c>
      <c r="BZ363" s="73" t="str">
        <f t="shared" si="258"/>
        <v/>
      </c>
      <c r="CA363" s="71"/>
      <c r="CB363" s="74"/>
      <c r="CC363" s="74"/>
      <c r="CD363" s="115" t="str">
        <f t="shared" si="259"/>
        <v/>
      </c>
      <c r="CE363" s="79">
        <f t="shared" si="287"/>
        <v>0</v>
      </c>
      <c r="CF363" s="79">
        <f t="shared" si="288"/>
        <v>0</v>
      </c>
      <c r="CG363" s="79" t="str">
        <f t="shared" si="289"/>
        <v>0</v>
      </c>
      <c r="CH363" s="79" t="str">
        <f>IF(ISBLANK(CC363), "", (POWER(CC363/VLOOKUP(CG363,Anthro_Calc!C:P,13,FALSE),VLOOKUP(CG363,Anthro_Calc!C:P,12,FALSE))-1) / (VLOOKUP(CG363,Anthro_Calc!C:P,14,FALSE)*VLOOKUP(CG363,Anthro_Calc!C:P,12,FALSE)))</f>
        <v/>
      </c>
      <c r="CI363" s="79" t="str">
        <f>IF(ISBLANK(CC363), "", -3 + (CC363 -VLOOKUP(CG363,Anthro_Calc!C:P,4,FALSE)) / (VLOOKUP(CG363,Anthro_Calc!C:P,5,FALSE) - VLOOKUP(CG363,Anthro_Calc!C:P,4,FALSE)))</f>
        <v/>
      </c>
      <c r="CJ363" s="79" t="str">
        <f>IF(ISBLANK(CC363), "", 3 + (CC363 -VLOOKUP(CG363,Anthro_Calc!C:P,10,FALSE)) / (VLOOKUP(CG363,Anthro_Calc!C:P,10,FALSE) - VLOOKUP(CG363,Anthro_Calc!C:P,9,FALSE)))</f>
        <v/>
      </c>
      <c r="CK363" s="129" t="str">
        <f t="shared" si="290"/>
        <v/>
      </c>
      <c r="CL363" s="117" t="str">
        <f t="shared" si="291"/>
        <v/>
      </c>
      <c r="CM363" s="104" t="str">
        <f t="shared" si="292"/>
        <v/>
      </c>
      <c r="CN363" s="77"/>
      <c r="CO363" s="71"/>
      <c r="CP363" s="74"/>
      <c r="CQ363" s="74"/>
      <c r="CR363" s="118" t="str">
        <f t="shared" si="260"/>
        <v/>
      </c>
      <c r="CS363" s="119">
        <f t="shared" si="293"/>
        <v>0</v>
      </c>
      <c r="CT363" s="119">
        <f t="shared" si="294"/>
        <v>0</v>
      </c>
      <c r="CU363" s="119" t="str">
        <f t="shared" si="295"/>
        <v>0</v>
      </c>
      <c r="CV363" s="119" t="str">
        <f>IF(ISBLANK(CQ363), "", (POWER(CQ363/VLOOKUP(CU363,Anthro_Calc!C:P,13,FALSE),VLOOKUP(CU363,Anthro_Calc!C:P,12,FALSE))-1) / (VLOOKUP(CU363,Anthro_Calc!C:P,14,FALSE)*VLOOKUP(CU363,Anthro_Calc!C:P,12,FALSE)))</f>
        <v/>
      </c>
      <c r="CW363" s="119" t="str">
        <f>IF(ISBLANK(CQ363), "", -3 + (CQ363 -VLOOKUP(CU363,Anthro_Calc!C:P,4,FALSE)) / (VLOOKUP(CU363,Anthro_Calc!C:P,5,FALSE) - VLOOKUP(CU363,Anthro_Calc!C:P,4,FALSE)))</f>
        <v/>
      </c>
      <c r="CX363" s="119" t="str">
        <f>IF(ISBLANK(CQ363), "", 3 + (CQ363 -VLOOKUP(CU363,Anthro_Calc!C:P,10,FALSE)) / (VLOOKUP(CU363,Anthro_Calc!C:P,10,FALSE) - VLOOKUP(CU363,Anthro_Calc!C:P,9,FALSE)))</f>
        <v/>
      </c>
      <c r="CY363" s="128" t="str">
        <f t="shared" si="296"/>
        <v/>
      </c>
      <c r="CZ363" s="117" t="str">
        <f t="shared" si="297"/>
        <v/>
      </c>
      <c r="DA363" s="104" t="str">
        <f t="shared" si="298"/>
        <v/>
      </c>
      <c r="DB363" s="135"/>
    </row>
    <row r="364" spans="1:106" s="80" customFormat="1" ht="15" customHeight="1">
      <c r="A364" s="134">
        <f t="shared" si="250"/>
        <v>360</v>
      </c>
      <c r="B364" s="66"/>
      <c r="C364" s="66"/>
      <c r="D364" s="66"/>
      <c r="E364" s="66"/>
      <c r="F364" s="66"/>
      <c r="G364" s="66"/>
      <c r="H364" s="66"/>
      <c r="I364" s="66"/>
      <c r="J364" s="66"/>
      <c r="K364" s="66"/>
      <c r="L364" s="66"/>
      <c r="M364" s="71"/>
      <c r="N364" s="69" t="str">
        <f t="shared" ca="1" si="261"/>
        <v/>
      </c>
      <c r="O364" s="70"/>
      <c r="P364" s="70"/>
      <c r="Q364" s="71"/>
      <c r="R364" s="82"/>
      <c r="S364" s="72" t="str">
        <f t="shared" si="262"/>
        <v/>
      </c>
      <c r="T364" s="72" t="str">
        <f t="shared" si="263"/>
        <v/>
      </c>
      <c r="U364" s="72" t="str">
        <f t="shared" si="264"/>
        <v/>
      </c>
      <c r="V364" s="72" t="str">
        <f>IF(ISBLANK(R364), "", (POWER(R364/VLOOKUP(U364,Anthro_Calc!C:P,13,FALSE),VLOOKUP(U364,Anthro_Calc!C:P,12,FALSE))-1) / (VLOOKUP(U364,Anthro_Calc!C:P,14,FALSE)*VLOOKUP(U364,Anthro_Calc!C:P,12,FALSE)))</f>
        <v/>
      </c>
      <c r="W364" s="72" t="str">
        <f>IF(ISBLANK(R364), "", -3 + (R364 -VLOOKUP(U364,Anthro_Calc!C:P,4,FALSE)) / (VLOOKUP(U364,Anthro_Calc!C:P,5,FALSE) - VLOOKUP(U364,Anthro_Calc!C:P,4,FALSE)))</f>
        <v/>
      </c>
      <c r="X364" s="72" t="str">
        <f>IF(ISBLANK(R364), "", 3 + (R364 -VLOOKUP(U364,Anthro_Calc!C:P,10,FALSE)) / (VLOOKUP(U364,Anthro_Calc!C:P,10,FALSE) - VLOOKUP(U364,Anthro_Calc!C:P,9,FALSE)))</f>
        <v/>
      </c>
      <c r="Y364" s="120" t="str">
        <f t="shared" si="265"/>
        <v/>
      </c>
      <c r="Z364" s="117" t="str">
        <f t="shared" si="266"/>
        <v/>
      </c>
      <c r="AA364" s="104" t="str">
        <f t="shared" si="267"/>
        <v/>
      </c>
      <c r="AB364" s="71"/>
      <c r="AC364" s="74"/>
      <c r="AD364" s="78"/>
      <c r="AE364" s="75" t="str">
        <f t="shared" si="268"/>
        <v/>
      </c>
      <c r="AF364" s="72">
        <f t="shared" si="269"/>
        <v>0</v>
      </c>
      <c r="AG364" s="72">
        <f t="shared" si="270"/>
        <v>0</v>
      </c>
      <c r="AH364" s="72" t="str">
        <f t="shared" si="271"/>
        <v>0</v>
      </c>
      <c r="AI364" s="72" t="str">
        <f>IF(ISBLANK(AD364), "", (POWER(AD364/VLOOKUP(AH364,Anthro_Calc!C:P,13,FALSE),VLOOKUP(AH364,Anthro_Calc!C:P,12,FALSE))-1) / (VLOOKUP(AH364,Anthro_Calc!C:P,14,FALSE)*VLOOKUP(AH364,Anthro_Calc!C:P,12,FALSE)))</f>
        <v/>
      </c>
      <c r="AJ364" s="72" t="str">
        <f>IF(ISBLANK(AD364), "", -3 + (AD364 -VLOOKUP(AH364,Anthro_Calc!C:P,4,FALSE)) / (VLOOKUP(AH364,Anthro_Calc!C:P,5,FALSE) - VLOOKUP(AH364,Anthro_Calc!C:P,4,FALSE)))</f>
        <v/>
      </c>
      <c r="AK364" s="72" t="str">
        <f>IF(ISBLANK(AD364), "", 3 + (AD364 -VLOOKUP(AH364,Anthro_Calc!C:P,10,FALSE)) / (VLOOKUP(AH364,Anthro_Calc!C:P,10,FALSE) - VLOOKUP(AH364,Anthro_Calc!C:P,9,FALSE)))</f>
        <v/>
      </c>
      <c r="AL364" s="120" t="str">
        <f t="shared" si="272"/>
        <v/>
      </c>
      <c r="AM364" s="117" t="str">
        <f t="shared" si="273"/>
        <v/>
      </c>
      <c r="AN364" s="104" t="str">
        <f t="shared" si="274"/>
        <v/>
      </c>
      <c r="AO364" s="76" t="str">
        <f t="shared" si="251"/>
        <v/>
      </c>
      <c r="AP364" s="77"/>
      <c r="AQ364" s="77" t="str">
        <f t="shared" si="275"/>
        <v/>
      </c>
      <c r="AR364" s="71"/>
      <c r="AS364" s="74"/>
      <c r="AT364" s="82"/>
      <c r="AU364" s="75" t="str">
        <f t="shared" si="252"/>
        <v/>
      </c>
      <c r="AV364" s="72">
        <f t="shared" si="276"/>
        <v>0</v>
      </c>
      <c r="AW364" s="72">
        <f t="shared" si="277"/>
        <v>0</v>
      </c>
      <c r="AX364" s="72" t="str">
        <f t="shared" si="278"/>
        <v>0</v>
      </c>
      <c r="AY364" s="72" t="str">
        <f>IF(ISBLANK(AT364), "", (POWER(AT364/VLOOKUP(AX364,Anthro_Calc!C:P,13,FALSE),VLOOKUP(AX364,Anthro_Calc!C:P,12,FALSE))-1) / (VLOOKUP(AX364,Anthro_Calc!C:P,14,FALSE)*VLOOKUP(AX364,Anthro_Calc!C:P,12,FALSE)))</f>
        <v/>
      </c>
      <c r="AZ364" s="72" t="str">
        <f>IF(ISBLANK(AT364), "", -3 + (AT364 -VLOOKUP(AX364,Anthro_Calc!C:P,4,FALSE)) / (VLOOKUP(AX364,Anthro_Calc!C:P,5,FALSE) - VLOOKUP(AX364,Anthro_Calc!C:P,4,FALSE)))</f>
        <v/>
      </c>
      <c r="BA364" s="72" t="str">
        <f>IF(ISBLANK(AT364), "", 3 + (AT364 -VLOOKUP(AX364,Anthro_Calc!C:P,10,FALSE)) / (VLOOKUP(AX364,Anthro_Calc!C:P,10,FALSE) - VLOOKUP(AX364,Anthro_Calc!C:P,9,FALSE)))</f>
        <v/>
      </c>
      <c r="BB364" s="120" t="str">
        <f t="shared" si="279"/>
        <v/>
      </c>
      <c r="BC364" s="117" t="str">
        <f t="shared" si="280"/>
        <v/>
      </c>
      <c r="BD364" s="104" t="str">
        <f t="shared" si="253"/>
        <v/>
      </c>
      <c r="BE364" s="76" t="str">
        <f t="shared" si="254"/>
        <v/>
      </c>
      <c r="BF364" s="73" t="str">
        <f t="shared" si="281"/>
        <v/>
      </c>
      <c r="BG364" s="73" t="str">
        <f t="shared" si="255"/>
        <v/>
      </c>
      <c r="BH364" s="77"/>
      <c r="BI364" s="133"/>
      <c r="BJ364" s="71"/>
      <c r="BK364" s="74"/>
      <c r="BL364" s="78"/>
      <c r="BM364" s="75" t="str">
        <f t="shared" si="256"/>
        <v/>
      </c>
      <c r="BN364" s="72">
        <f t="shared" si="282"/>
        <v>0</v>
      </c>
      <c r="BO364" s="72">
        <f t="shared" si="299"/>
        <v>0</v>
      </c>
      <c r="BP364" s="72" t="str">
        <f t="shared" si="283"/>
        <v>0</v>
      </c>
      <c r="BQ364" s="72" t="str">
        <f>IF(ISBLANK(BL364), "", (POWER(BL364/VLOOKUP(BP364,Anthro_Calc!C:P,13,FALSE),VLOOKUP(BP364,Anthro_Calc!C:P,12,FALSE))-1) / (VLOOKUP(BP364,Anthro_Calc!C:P,14,FALSE)*VLOOKUP(BP364,Anthro_Calc!C:P,12,FALSE)))</f>
        <v/>
      </c>
      <c r="BR364" s="72" t="str">
        <f>IF(ISBLANK(BL364), "", -3 + (BL364 -VLOOKUP(BP364,Anthro_Calc!C:P,4,FALSE)) / (VLOOKUP(BP364,Anthro_Calc!C:P,5,FALSE) - VLOOKUP(BP364,Anthro_Calc!C:P,4,FALSE)))</f>
        <v/>
      </c>
      <c r="BS364" s="72" t="str">
        <f>IF(ISBLANK(BL364), "", 3 + (BL364 -VLOOKUP(BP364,Anthro_Calc!C:P,10,FALSE)) / (VLOOKUP(BP364,Anthro_Calc!C:P,10,FALSE) - VLOOKUP(BP364,Anthro_Calc!C:P,9,FALSE)))</f>
        <v/>
      </c>
      <c r="BT364" s="120" t="str">
        <f t="shared" si="284"/>
        <v/>
      </c>
      <c r="BU364" s="117" t="str">
        <f t="shared" si="285"/>
        <v/>
      </c>
      <c r="BV364" s="104" t="str">
        <f t="shared" si="286"/>
        <v/>
      </c>
      <c r="BW364" s="73" t="str">
        <f t="shared" si="257"/>
        <v/>
      </c>
      <c r="BX364" s="77"/>
      <c r="BY364" s="73" t="str">
        <f>IF(ISBLANK(BL364), "", VLOOKUP(Z364&amp;" "&amp;BV364&amp;" "&amp;BW364,Graduation_Criteria!$D$2:$E$34,2,FALSE))</f>
        <v/>
      </c>
      <c r="BZ364" s="73" t="str">
        <f t="shared" si="258"/>
        <v/>
      </c>
      <c r="CA364" s="71"/>
      <c r="CB364" s="74"/>
      <c r="CC364" s="74"/>
      <c r="CD364" s="115" t="str">
        <f t="shared" si="259"/>
        <v/>
      </c>
      <c r="CE364" s="79">
        <f t="shared" si="287"/>
        <v>0</v>
      </c>
      <c r="CF364" s="79">
        <f t="shared" si="288"/>
        <v>0</v>
      </c>
      <c r="CG364" s="79" t="str">
        <f t="shared" si="289"/>
        <v>0</v>
      </c>
      <c r="CH364" s="79" t="str">
        <f>IF(ISBLANK(CC364), "", (POWER(CC364/VLOOKUP(CG364,Anthro_Calc!C:P,13,FALSE),VLOOKUP(CG364,Anthro_Calc!C:P,12,FALSE))-1) / (VLOOKUP(CG364,Anthro_Calc!C:P,14,FALSE)*VLOOKUP(CG364,Anthro_Calc!C:P,12,FALSE)))</f>
        <v/>
      </c>
      <c r="CI364" s="79" t="str">
        <f>IF(ISBLANK(CC364), "", -3 + (CC364 -VLOOKUP(CG364,Anthro_Calc!C:P,4,FALSE)) / (VLOOKUP(CG364,Anthro_Calc!C:P,5,FALSE) - VLOOKUP(CG364,Anthro_Calc!C:P,4,FALSE)))</f>
        <v/>
      </c>
      <c r="CJ364" s="79" t="str">
        <f>IF(ISBLANK(CC364), "", 3 + (CC364 -VLOOKUP(CG364,Anthro_Calc!C:P,10,FALSE)) / (VLOOKUP(CG364,Anthro_Calc!C:P,10,FALSE) - VLOOKUP(CG364,Anthro_Calc!C:P,9,FALSE)))</f>
        <v/>
      </c>
      <c r="CK364" s="129" t="str">
        <f t="shared" si="290"/>
        <v/>
      </c>
      <c r="CL364" s="117" t="str">
        <f t="shared" si="291"/>
        <v/>
      </c>
      <c r="CM364" s="104" t="str">
        <f t="shared" si="292"/>
        <v/>
      </c>
      <c r="CN364" s="77"/>
      <c r="CO364" s="71"/>
      <c r="CP364" s="74"/>
      <c r="CQ364" s="74"/>
      <c r="CR364" s="118" t="str">
        <f t="shared" si="260"/>
        <v/>
      </c>
      <c r="CS364" s="119">
        <f t="shared" si="293"/>
        <v>0</v>
      </c>
      <c r="CT364" s="119">
        <f t="shared" si="294"/>
        <v>0</v>
      </c>
      <c r="CU364" s="119" t="str">
        <f t="shared" si="295"/>
        <v>0</v>
      </c>
      <c r="CV364" s="119" t="str">
        <f>IF(ISBLANK(CQ364), "", (POWER(CQ364/VLOOKUP(CU364,Anthro_Calc!C:P,13,FALSE),VLOOKUP(CU364,Anthro_Calc!C:P,12,FALSE))-1) / (VLOOKUP(CU364,Anthro_Calc!C:P,14,FALSE)*VLOOKUP(CU364,Anthro_Calc!C:P,12,FALSE)))</f>
        <v/>
      </c>
      <c r="CW364" s="119" t="str">
        <f>IF(ISBLANK(CQ364), "", -3 + (CQ364 -VLOOKUP(CU364,Anthro_Calc!C:P,4,FALSE)) / (VLOOKUP(CU364,Anthro_Calc!C:P,5,FALSE) - VLOOKUP(CU364,Anthro_Calc!C:P,4,FALSE)))</f>
        <v/>
      </c>
      <c r="CX364" s="119" t="str">
        <f>IF(ISBLANK(CQ364), "", 3 + (CQ364 -VLOOKUP(CU364,Anthro_Calc!C:P,10,FALSE)) / (VLOOKUP(CU364,Anthro_Calc!C:P,10,FALSE) - VLOOKUP(CU364,Anthro_Calc!C:P,9,FALSE)))</f>
        <v/>
      </c>
      <c r="CY364" s="128" t="str">
        <f t="shared" si="296"/>
        <v/>
      </c>
      <c r="CZ364" s="117" t="str">
        <f t="shared" si="297"/>
        <v/>
      </c>
      <c r="DA364" s="104" t="str">
        <f t="shared" si="298"/>
        <v/>
      </c>
      <c r="DB364" s="135"/>
    </row>
    <row r="365" spans="1:106" s="80" customFormat="1" ht="15" customHeight="1">
      <c r="A365" s="134">
        <f t="shared" si="250"/>
        <v>361</v>
      </c>
      <c r="B365" s="66"/>
      <c r="C365" s="66"/>
      <c r="D365" s="66"/>
      <c r="E365" s="66"/>
      <c r="F365" s="66"/>
      <c r="G365" s="66"/>
      <c r="H365" s="66"/>
      <c r="I365" s="66"/>
      <c r="J365" s="66"/>
      <c r="K365" s="66"/>
      <c r="L365" s="66"/>
      <c r="M365" s="71"/>
      <c r="N365" s="69" t="str">
        <f t="shared" ca="1" si="261"/>
        <v/>
      </c>
      <c r="O365" s="70"/>
      <c r="P365" s="70"/>
      <c r="Q365" s="71"/>
      <c r="R365" s="82"/>
      <c r="S365" s="72" t="str">
        <f t="shared" si="262"/>
        <v/>
      </c>
      <c r="T365" s="72" t="str">
        <f t="shared" si="263"/>
        <v/>
      </c>
      <c r="U365" s="72" t="str">
        <f t="shared" si="264"/>
        <v/>
      </c>
      <c r="V365" s="72" t="str">
        <f>IF(ISBLANK(R365), "", (POWER(R365/VLOOKUP(U365,Anthro_Calc!C:P,13,FALSE),VLOOKUP(U365,Anthro_Calc!C:P,12,FALSE))-1) / (VLOOKUP(U365,Anthro_Calc!C:P,14,FALSE)*VLOOKUP(U365,Anthro_Calc!C:P,12,FALSE)))</f>
        <v/>
      </c>
      <c r="W365" s="72" t="str">
        <f>IF(ISBLANK(R365), "", -3 + (R365 -VLOOKUP(U365,Anthro_Calc!C:P,4,FALSE)) / (VLOOKUP(U365,Anthro_Calc!C:P,5,FALSE) - VLOOKUP(U365,Anthro_Calc!C:P,4,FALSE)))</f>
        <v/>
      </c>
      <c r="X365" s="72" t="str">
        <f>IF(ISBLANK(R365), "", 3 + (R365 -VLOOKUP(U365,Anthro_Calc!C:P,10,FALSE)) / (VLOOKUP(U365,Anthro_Calc!C:P,10,FALSE) - VLOOKUP(U365,Anthro_Calc!C:P,9,FALSE)))</f>
        <v/>
      </c>
      <c r="Y365" s="120" t="str">
        <f t="shared" si="265"/>
        <v/>
      </c>
      <c r="Z365" s="117" t="str">
        <f t="shared" si="266"/>
        <v/>
      </c>
      <c r="AA365" s="104" t="str">
        <f t="shared" si="267"/>
        <v/>
      </c>
      <c r="AB365" s="71"/>
      <c r="AC365" s="74"/>
      <c r="AD365" s="78"/>
      <c r="AE365" s="75" t="str">
        <f t="shared" si="268"/>
        <v/>
      </c>
      <c r="AF365" s="72">
        <f t="shared" si="269"/>
        <v>0</v>
      </c>
      <c r="AG365" s="72">
        <f t="shared" si="270"/>
        <v>0</v>
      </c>
      <c r="AH365" s="72" t="str">
        <f t="shared" si="271"/>
        <v>0</v>
      </c>
      <c r="AI365" s="72" t="str">
        <f>IF(ISBLANK(AD365), "", (POWER(AD365/VLOOKUP(AH365,Anthro_Calc!C:P,13,FALSE),VLOOKUP(AH365,Anthro_Calc!C:P,12,FALSE))-1) / (VLOOKUP(AH365,Anthro_Calc!C:P,14,FALSE)*VLOOKUP(AH365,Anthro_Calc!C:P,12,FALSE)))</f>
        <v/>
      </c>
      <c r="AJ365" s="72" t="str">
        <f>IF(ISBLANK(AD365), "", -3 + (AD365 -VLOOKUP(AH365,Anthro_Calc!C:P,4,FALSE)) / (VLOOKUP(AH365,Anthro_Calc!C:P,5,FALSE) - VLOOKUP(AH365,Anthro_Calc!C:P,4,FALSE)))</f>
        <v/>
      </c>
      <c r="AK365" s="72" t="str">
        <f>IF(ISBLANK(AD365), "", 3 + (AD365 -VLOOKUP(AH365,Anthro_Calc!C:P,10,FALSE)) / (VLOOKUP(AH365,Anthro_Calc!C:P,10,FALSE) - VLOOKUP(AH365,Anthro_Calc!C:P,9,FALSE)))</f>
        <v/>
      </c>
      <c r="AL365" s="120" t="str">
        <f t="shared" si="272"/>
        <v/>
      </c>
      <c r="AM365" s="117" t="str">
        <f t="shared" si="273"/>
        <v/>
      </c>
      <c r="AN365" s="104" t="str">
        <f t="shared" si="274"/>
        <v/>
      </c>
      <c r="AO365" s="76" t="str">
        <f t="shared" si="251"/>
        <v/>
      </c>
      <c r="AP365" s="77"/>
      <c r="AQ365" s="77" t="str">
        <f t="shared" si="275"/>
        <v/>
      </c>
      <c r="AR365" s="71"/>
      <c r="AS365" s="74"/>
      <c r="AT365" s="82"/>
      <c r="AU365" s="75" t="str">
        <f t="shared" si="252"/>
        <v/>
      </c>
      <c r="AV365" s="72">
        <f t="shared" si="276"/>
        <v>0</v>
      </c>
      <c r="AW365" s="72">
        <f t="shared" si="277"/>
        <v>0</v>
      </c>
      <c r="AX365" s="72" t="str">
        <f t="shared" si="278"/>
        <v>0</v>
      </c>
      <c r="AY365" s="72" t="str">
        <f>IF(ISBLANK(AT365), "", (POWER(AT365/VLOOKUP(AX365,Anthro_Calc!C:P,13,FALSE),VLOOKUP(AX365,Anthro_Calc!C:P,12,FALSE))-1) / (VLOOKUP(AX365,Anthro_Calc!C:P,14,FALSE)*VLOOKUP(AX365,Anthro_Calc!C:P,12,FALSE)))</f>
        <v/>
      </c>
      <c r="AZ365" s="72" t="str">
        <f>IF(ISBLANK(AT365), "", -3 + (AT365 -VLOOKUP(AX365,Anthro_Calc!C:P,4,FALSE)) / (VLOOKUP(AX365,Anthro_Calc!C:P,5,FALSE) - VLOOKUP(AX365,Anthro_Calc!C:P,4,FALSE)))</f>
        <v/>
      </c>
      <c r="BA365" s="72" t="str">
        <f>IF(ISBLANK(AT365), "", 3 + (AT365 -VLOOKUP(AX365,Anthro_Calc!C:P,10,FALSE)) / (VLOOKUP(AX365,Anthro_Calc!C:P,10,FALSE) - VLOOKUP(AX365,Anthro_Calc!C:P,9,FALSE)))</f>
        <v/>
      </c>
      <c r="BB365" s="120" t="str">
        <f t="shared" si="279"/>
        <v/>
      </c>
      <c r="BC365" s="117" t="str">
        <f t="shared" si="280"/>
        <v/>
      </c>
      <c r="BD365" s="104" t="str">
        <f t="shared" si="253"/>
        <v/>
      </c>
      <c r="BE365" s="76" t="str">
        <f t="shared" si="254"/>
        <v/>
      </c>
      <c r="BF365" s="73" t="str">
        <f t="shared" si="281"/>
        <v/>
      </c>
      <c r="BG365" s="73" t="str">
        <f t="shared" si="255"/>
        <v/>
      </c>
      <c r="BH365" s="77"/>
      <c r="BI365" s="133"/>
      <c r="BJ365" s="71"/>
      <c r="BK365" s="74"/>
      <c r="BL365" s="78"/>
      <c r="BM365" s="75" t="str">
        <f t="shared" si="256"/>
        <v/>
      </c>
      <c r="BN365" s="72">
        <f t="shared" si="282"/>
        <v>0</v>
      </c>
      <c r="BO365" s="72">
        <f t="shared" si="299"/>
        <v>0</v>
      </c>
      <c r="BP365" s="72" t="str">
        <f t="shared" si="283"/>
        <v>0</v>
      </c>
      <c r="BQ365" s="72" t="str">
        <f>IF(ISBLANK(BL365), "", (POWER(BL365/VLOOKUP(BP365,Anthro_Calc!C:P,13,FALSE),VLOOKUP(BP365,Anthro_Calc!C:P,12,FALSE))-1) / (VLOOKUP(BP365,Anthro_Calc!C:P,14,FALSE)*VLOOKUP(BP365,Anthro_Calc!C:P,12,FALSE)))</f>
        <v/>
      </c>
      <c r="BR365" s="72" t="str">
        <f>IF(ISBLANK(BL365), "", -3 + (BL365 -VLOOKUP(BP365,Anthro_Calc!C:P,4,FALSE)) / (VLOOKUP(BP365,Anthro_Calc!C:P,5,FALSE) - VLOOKUP(BP365,Anthro_Calc!C:P,4,FALSE)))</f>
        <v/>
      </c>
      <c r="BS365" s="72" t="str">
        <f>IF(ISBLANK(BL365), "", 3 + (BL365 -VLOOKUP(BP365,Anthro_Calc!C:P,10,FALSE)) / (VLOOKUP(BP365,Anthro_Calc!C:P,10,FALSE) - VLOOKUP(BP365,Anthro_Calc!C:P,9,FALSE)))</f>
        <v/>
      </c>
      <c r="BT365" s="120" t="str">
        <f t="shared" si="284"/>
        <v/>
      </c>
      <c r="BU365" s="117" t="str">
        <f t="shared" si="285"/>
        <v/>
      </c>
      <c r="BV365" s="104" t="str">
        <f t="shared" si="286"/>
        <v/>
      </c>
      <c r="BW365" s="73" t="str">
        <f t="shared" si="257"/>
        <v/>
      </c>
      <c r="BX365" s="77"/>
      <c r="BY365" s="73" t="str">
        <f>IF(ISBLANK(BL365), "", VLOOKUP(Z365&amp;" "&amp;BV365&amp;" "&amp;BW365,Graduation_Criteria!$D$2:$E$34,2,FALSE))</f>
        <v/>
      </c>
      <c r="BZ365" s="73" t="str">
        <f t="shared" si="258"/>
        <v/>
      </c>
      <c r="CA365" s="71"/>
      <c r="CB365" s="74"/>
      <c r="CC365" s="74"/>
      <c r="CD365" s="115" t="str">
        <f t="shared" si="259"/>
        <v/>
      </c>
      <c r="CE365" s="79">
        <f t="shared" si="287"/>
        <v>0</v>
      </c>
      <c r="CF365" s="79">
        <f t="shared" si="288"/>
        <v>0</v>
      </c>
      <c r="CG365" s="79" t="str">
        <f t="shared" si="289"/>
        <v>0</v>
      </c>
      <c r="CH365" s="79" t="str">
        <f>IF(ISBLANK(CC365), "", (POWER(CC365/VLOOKUP(CG365,Anthro_Calc!C:P,13,FALSE),VLOOKUP(CG365,Anthro_Calc!C:P,12,FALSE))-1) / (VLOOKUP(CG365,Anthro_Calc!C:P,14,FALSE)*VLOOKUP(CG365,Anthro_Calc!C:P,12,FALSE)))</f>
        <v/>
      </c>
      <c r="CI365" s="79" t="str">
        <f>IF(ISBLANK(CC365), "", -3 + (CC365 -VLOOKUP(CG365,Anthro_Calc!C:P,4,FALSE)) / (VLOOKUP(CG365,Anthro_Calc!C:P,5,FALSE) - VLOOKUP(CG365,Anthro_Calc!C:P,4,FALSE)))</f>
        <v/>
      </c>
      <c r="CJ365" s="79" t="str">
        <f>IF(ISBLANK(CC365), "", 3 + (CC365 -VLOOKUP(CG365,Anthro_Calc!C:P,10,FALSE)) / (VLOOKUP(CG365,Anthro_Calc!C:P,10,FALSE) - VLOOKUP(CG365,Anthro_Calc!C:P,9,FALSE)))</f>
        <v/>
      </c>
      <c r="CK365" s="129" t="str">
        <f t="shared" si="290"/>
        <v/>
      </c>
      <c r="CL365" s="117" t="str">
        <f t="shared" si="291"/>
        <v/>
      </c>
      <c r="CM365" s="104" t="str">
        <f t="shared" si="292"/>
        <v/>
      </c>
      <c r="CN365" s="77"/>
      <c r="CO365" s="71"/>
      <c r="CP365" s="74"/>
      <c r="CQ365" s="74"/>
      <c r="CR365" s="118" t="str">
        <f t="shared" si="260"/>
        <v/>
      </c>
      <c r="CS365" s="119">
        <f t="shared" si="293"/>
        <v>0</v>
      </c>
      <c r="CT365" s="119">
        <f t="shared" si="294"/>
        <v>0</v>
      </c>
      <c r="CU365" s="119" t="str">
        <f t="shared" si="295"/>
        <v>0</v>
      </c>
      <c r="CV365" s="119" t="str">
        <f>IF(ISBLANK(CQ365), "", (POWER(CQ365/VLOOKUP(CU365,Anthro_Calc!C:P,13,FALSE),VLOOKUP(CU365,Anthro_Calc!C:P,12,FALSE))-1) / (VLOOKUP(CU365,Anthro_Calc!C:P,14,FALSE)*VLOOKUP(CU365,Anthro_Calc!C:P,12,FALSE)))</f>
        <v/>
      </c>
      <c r="CW365" s="119" t="str">
        <f>IF(ISBLANK(CQ365), "", -3 + (CQ365 -VLOOKUP(CU365,Anthro_Calc!C:P,4,FALSE)) / (VLOOKUP(CU365,Anthro_Calc!C:P,5,FALSE) - VLOOKUP(CU365,Anthro_Calc!C:P,4,FALSE)))</f>
        <v/>
      </c>
      <c r="CX365" s="119" t="str">
        <f>IF(ISBLANK(CQ365), "", 3 + (CQ365 -VLOOKUP(CU365,Anthro_Calc!C:P,10,FALSE)) / (VLOOKUP(CU365,Anthro_Calc!C:P,10,FALSE) - VLOOKUP(CU365,Anthro_Calc!C:P,9,FALSE)))</f>
        <v/>
      </c>
      <c r="CY365" s="128" t="str">
        <f t="shared" si="296"/>
        <v/>
      </c>
      <c r="CZ365" s="117" t="str">
        <f t="shared" si="297"/>
        <v/>
      </c>
      <c r="DA365" s="104" t="str">
        <f t="shared" si="298"/>
        <v/>
      </c>
      <c r="DB365" s="135"/>
    </row>
    <row r="366" spans="1:106" s="80" customFormat="1" ht="15" customHeight="1">
      <c r="A366" s="134">
        <f t="shared" si="250"/>
        <v>362</v>
      </c>
      <c r="B366" s="66"/>
      <c r="C366" s="66"/>
      <c r="D366" s="66"/>
      <c r="E366" s="66"/>
      <c r="F366" s="66"/>
      <c r="G366" s="66"/>
      <c r="H366" s="66"/>
      <c r="I366" s="66"/>
      <c r="J366" s="66"/>
      <c r="K366" s="66"/>
      <c r="L366" s="66"/>
      <c r="M366" s="71"/>
      <c r="N366" s="69" t="str">
        <f t="shared" ca="1" si="261"/>
        <v/>
      </c>
      <c r="O366" s="70"/>
      <c r="P366" s="70"/>
      <c r="Q366" s="71"/>
      <c r="R366" s="82"/>
      <c r="S366" s="72" t="str">
        <f t="shared" si="262"/>
        <v/>
      </c>
      <c r="T366" s="72" t="str">
        <f t="shared" si="263"/>
        <v/>
      </c>
      <c r="U366" s="72" t="str">
        <f t="shared" si="264"/>
        <v/>
      </c>
      <c r="V366" s="72" t="str">
        <f>IF(ISBLANK(R366), "", (POWER(R366/VLOOKUP(U366,Anthro_Calc!C:P,13,FALSE),VLOOKUP(U366,Anthro_Calc!C:P,12,FALSE))-1) / (VLOOKUP(U366,Anthro_Calc!C:P,14,FALSE)*VLOOKUP(U366,Anthro_Calc!C:P,12,FALSE)))</f>
        <v/>
      </c>
      <c r="W366" s="72" t="str">
        <f>IF(ISBLANK(R366), "", -3 + (R366 -VLOOKUP(U366,Anthro_Calc!C:P,4,FALSE)) / (VLOOKUP(U366,Anthro_Calc!C:P,5,FALSE) - VLOOKUP(U366,Anthro_Calc!C:P,4,FALSE)))</f>
        <v/>
      </c>
      <c r="X366" s="72" t="str">
        <f>IF(ISBLANK(R366), "", 3 + (R366 -VLOOKUP(U366,Anthro_Calc!C:P,10,FALSE)) / (VLOOKUP(U366,Anthro_Calc!C:P,10,FALSE) - VLOOKUP(U366,Anthro_Calc!C:P,9,FALSE)))</f>
        <v/>
      </c>
      <c r="Y366" s="120" t="str">
        <f t="shared" si="265"/>
        <v/>
      </c>
      <c r="Z366" s="117" t="str">
        <f t="shared" si="266"/>
        <v/>
      </c>
      <c r="AA366" s="104" t="str">
        <f t="shared" si="267"/>
        <v/>
      </c>
      <c r="AB366" s="71"/>
      <c r="AC366" s="74"/>
      <c r="AD366" s="78"/>
      <c r="AE366" s="75" t="str">
        <f t="shared" si="268"/>
        <v/>
      </c>
      <c r="AF366" s="72">
        <f t="shared" si="269"/>
        <v>0</v>
      </c>
      <c r="AG366" s="72">
        <f t="shared" si="270"/>
        <v>0</v>
      </c>
      <c r="AH366" s="72" t="str">
        <f t="shared" si="271"/>
        <v>0</v>
      </c>
      <c r="AI366" s="72" t="str">
        <f>IF(ISBLANK(AD366), "", (POWER(AD366/VLOOKUP(AH366,Anthro_Calc!C:P,13,FALSE),VLOOKUP(AH366,Anthro_Calc!C:P,12,FALSE))-1) / (VLOOKUP(AH366,Anthro_Calc!C:P,14,FALSE)*VLOOKUP(AH366,Anthro_Calc!C:P,12,FALSE)))</f>
        <v/>
      </c>
      <c r="AJ366" s="72" t="str">
        <f>IF(ISBLANK(AD366), "", -3 + (AD366 -VLOOKUP(AH366,Anthro_Calc!C:P,4,FALSE)) / (VLOOKUP(AH366,Anthro_Calc!C:P,5,FALSE) - VLOOKUP(AH366,Anthro_Calc!C:P,4,FALSE)))</f>
        <v/>
      </c>
      <c r="AK366" s="72" t="str">
        <f>IF(ISBLANK(AD366), "", 3 + (AD366 -VLOOKUP(AH366,Anthro_Calc!C:P,10,FALSE)) / (VLOOKUP(AH366,Anthro_Calc!C:P,10,FALSE) - VLOOKUP(AH366,Anthro_Calc!C:P,9,FALSE)))</f>
        <v/>
      </c>
      <c r="AL366" s="120" t="str">
        <f t="shared" si="272"/>
        <v/>
      </c>
      <c r="AM366" s="117" t="str">
        <f t="shared" si="273"/>
        <v/>
      </c>
      <c r="AN366" s="104" t="str">
        <f t="shared" si="274"/>
        <v/>
      </c>
      <c r="AO366" s="76" t="str">
        <f t="shared" si="251"/>
        <v/>
      </c>
      <c r="AP366" s="77"/>
      <c r="AQ366" s="77" t="str">
        <f t="shared" si="275"/>
        <v/>
      </c>
      <c r="AR366" s="71"/>
      <c r="AS366" s="74"/>
      <c r="AT366" s="82"/>
      <c r="AU366" s="75" t="str">
        <f t="shared" si="252"/>
        <v/>
      </c>
      <c r="AV366" s="72">
        <f t="shared" si="276"/>
        <v>0</v>
      </c>
      <c r="AW366" s="72">
        <f t="shared" si="277"/>
        <v>0</v>
      </c>
      <c r="AX366" s="72" t="str">
        <f t="shared" si="278"/>
        <v>0</v>
      </c>
      <c r="AY366" s="72" t="str">
        <f>IF(ISBLANK(AT366), "", (POWER(AT366/VLOOKUP(AX366,Anthro_Calc!C:P,13,FALSE),VLOOKUP(AX366,Anthro_Calc!C:P,12,FALSE))-1) / (VLOOKUP(AX366,Anthro_Calc!C:P,14,FALSE)*VLOOKUP(AX366,Anthro_Calc!C:P,12,FALSE)))</f>
        <v/>
      </c>
      <c r="AZ366" s="72" t="str">
        <f>IF(ISBLANK(AT366), "", -3 + (AT366 -VLOOKUP(AX366,Anthro_Calc!C:P,4,FALSE)) / (VLOOKUP(AX366,Anthro_Calc!C:P,5,FALSE) - VLOOKUP(AX366,Anthro_Calc!C:P,4,FALSE)))</f>
        <v/>
      </c>
      <c r="BA366" s="72" t="str">
        <f>IF(ISBLANK(AT366), "", 3 + (AT366 -VLOOKUP(AX366,Anthro_Calc!C:P,10,FALSE)) / (VLOOKUP(AX366,Anthro_Calc!C:P,10,FALSE) - VLOOKUP(AX366,Anthro_Calc!C:P,9,FALSE)))</f>
        <v/>
      </c>
      <c r="BB366" s="120" t="str">
        <f t="shared" si="279"/>
        <v/>
      </c>
      <c r="BC366" s="117" t="str">
        <f t="shared" si="280"/>
        <v/>
      </c>
      <c r="BD366" s="104" t="str">
        <f t="shared" si="253"/>
        <v/>
      </c>
      <c r="BE366" s="76" t="str">
        <f t="shared" si="254"/>
        <v/>
      </c>
      <c r="BF366" s="73" t="str">
        <f t="shared" si="281"/>
        <v/>
      </c>
      <c r="BG366" s="73" t="str">
        <f t="shared" si="255"/>
        <v/>
      </c>
      <c r="BH366" s="77"/>
      <c r="BI366" s="133"/>
      <c r="BJ366" s="71"/>
      <c r="BK366" s="74"/>
      <c r="BL366" s="78"/>
      <c r="BM366" s="75" t="str">
        <f t="shared" si="256"/>
        <v/>
      </c>
      <c r="BN366" s="72">
        <f t="shared" si="282"/>
        <v>0</v>
      </c>
      <c r="BO366" s="72">
        <f t="shared" si="299"/>
        <v>0</v>
      </c>
      <c r="BP366" s="72" t="str">
        <f t="shared" si="283"/>
        <v>0</v>
      </c>
      <c r="BQ366" s="72" t="str">
        <f>IF(ISBLANK(BL366), "", (POWER(BL366/VLOOKUP(BP366,Anthro_Calc!C:P,13,FALSE),VLOOKUP(BP366,Anthro_Calc!C:P,12,FALSE))-1) / (VLOOKUP(BP366,Anthro_Calc!C:P,14,FALSE)*VLOOKUP(BP366,Anthro_Calc!C:P,12,FALSE)))</f>
        <v/>
      </c>
      <c r="BR366" s="72" t="str">
        <f>IF(ISBLANK(BL366), "", -3 + (BL366 -VLOOKUP(BP366,Anthro_Calc!C:P,4,FALSE)) / (VLOOKUP(BP366,Anthro_Calc!C:P,5,FALSE) - VLOOKUP(BP366,Anthro_Calc!C:P,4,FALSE)))</f>
        <v/>
      </c>
      <c r="BS366" s="72" t="str">
        <f>IF(ISBLANK(BL366), "", 3 + (BL366 -VLOOKUP(BP366,Anthro_Calc!C:P,10,FALSE)) / (VLOOKUP(BP366,Anthro_Calc!C:P,10,FALSE) - VLOOKUP(BP366,Anthro_Calc!C:P,9,FALSE)))</f>
        <v/>
      </c>
      <c r="BT366" s="120" t="str">
        <f t="shared" si="284"/>
        <v/>
      </c>
      <c r="BU366" s="117" t="str">
        <f t="shared" si="285"/>
        <v/>
      </c>
      <c r="BV366" s="104" t="str">
        <f t="shared" si="286"/>
        <v/>
      </c>
      <c r="BW366" s="73" t="str">
        <f t="shared" si="257"/>
        <v/>
      </c>
      <c r="BX366" s="77"/>
      <c r="BY366" s="73" t="str">
        <f>IF(ISBLANK(BL366), "", VLOOKUP(Z366&amp;" "&amp;BV366&amp;" "&amp;BW366,Graduation_Criteria!$D$2:$E$34,2,FALSE))</f>
        <v/>
      </c>
      <c r="BZ366" s="73" t="str">
        <f t="shared" si="258"/>
        <v/>
      </c>
      <c r="CA366" s="71"/>
      <c r="CB366" s="74"/>
      <c r="CC366" s="74"/>
      <c r="CD366" s="115" t="str">
        <f t="shared" si="259"/>
        <v/>
      </c>
      <c r="CE366" s="79">
        <f t="shared" si="287"/>
        <v>0</v>
      </c>
      <c r="CF366" s="79">
        <f t="shared" si="288"/>
        <v>0</v>
      </c>
      <c r="CG366" s="79" t="str">
        <f t="shared" si="289"/>
        <v>0</v>
      </c>
      <c r="CH366" s="79" t="str">
        <f>IF(ISBLANK(CC366), "", (POWER(CC366/VLOOKUP(CG366,Anthro_Calc!C:P,13,FALSE),VLOOKUP(CG366,Anthro_Calc!C:P,12,FALSE))-1) / (VLOOKUP(CG366,Anthro_Calc!C:P,14,FALSE)*VLOOKUP(CG366,Anthro_Calc!C:P,12,FALSE)))</f>
        <v/>
      </c>
      <c r="CI366" s="79" t="str">
        <f>IF(ISBLANK(CC366), "", -3 + (CC366 -VLOOKUP(CG366,Anthro_Calc!C:P,4,FALSE)) / (VLOOKUP(CG366,Anthro_Calc!C:P,5,FALSE) - VLOOKUP(CG366,Anthro_Calc!C:P,4,FALSE)))</f>
        <v/>
      </c>
      <c r="CJ366" s="79" t="str">
        <f>IF(ISBLANK(CC366), "", 3 + (CC366 -VLOOKUP(CG366,Anthro_Calc!C:P,10,FALSE)) / (VLOOKUP(CG366,Anthro_Calc!C:P,10,FALSE) - VLOOKUP(CG366,Anthro_Calc!C:P,9,FALSE)))</f>
        <v/>
      </c>
      <c r="CK366" s="129" t="str">
        <f t="shared" si="290"/>
        <v/>
      </c>
      <c r="CL366" s="117" t="str">
        <f t="shared" si="291"/>
        <v/>
      </c>
      <c r="CM366" s="104" t="str">
        <f t="shared" si="292"/>
        <v/>
      </c>
      <c r="CN366" s="77"/>
      <c r="CO366" s="71"/>
      <c r="CP366" s="74"/>
      <c r="CQ366" s="74"/>
      <c r="CR366" s="118" t="str">
        <f t="shared" si="260"/>
        <v/>
      </c>
      <c r="CS366" s="119">
        <f t="shared" si="293"/>
        <v>0</v>
      </c>
      <c r="CT366" s="119">
        <f t="shared" si="294"/>
        <v>0</v>
      </c>
      <c r="CU366" s="119" t="str">
        <f t="shared" si="295"/>
        <v>0</v>
      </c>
      <c r="CV366" s="119" t="str">
        <f>IF(ISBLANK(CQ366), "", (POWER(CQ366/VLOOKUP(CU366,Anthro_Calc!C:P,13,FALSE),VLOOKUP(CU366,Anthro_Calc!C:P,12,FALSE))-1) / (VLOOKUP(CU366,Anthro_Calc!C:P,14,FALSE)*VLOOKUP(CU366,Anthro_Calc!C:P,12,FALSE)))</f>
        <v/>
      </c>
      <c r="CW366" s="119" t="str">
        <f>IF(ISBLANK(CQ366), "", -3 + (CQ366 -VLOOKUP(CU366,Anthro_Calc!C:P,4,FALSE)) / (VLOOKUP(CU366,Anthro_Calc!C:P,5,FALSE) - VLOOKUP(CU366,Anthro_Calc!C:P,4,FALSE)))</f>
        <v/>
      </c>
      <c r="CX366" s="119" t="str">
        <f>IF(ISBLANK(CQ366), "", 3 + (CQ366 -VLOOKUP(CU366,Anthro_Calc!C:P,10,FALSE)) / (VLOOKUP(CU366,Anthro_Calc!C:P,10,FALSE) - VLOOKUP(CU366,Anthro_Calc!C:P,9,FALSE)))</f>
        <v/>
      </c>
      <c r="CY366" s="128" t="str">
        <f t="shared" si="296"/>
        <v/>
      </c>
      <c r="CZ366" s="117" t="str">
        <f t="shared" si="297"/>
        <v/>
      </c>
      <c r="DA366" s="104" t="str">
        <f t="shared" si="298"/>
        <v/>
      </c>
      <c r="DB366" s="135"/>
    </row>
    <row r="367" spans="1:106" s="80" customFormat="1" ht="15" customHeight="1">
      <c r="A367" s="134">
        <f t="shared" si="250"/>
        <v>363</v>
      </c>
      <c r="B367" s="66"/>
      <c r="C367" s="66"/>
      <c r="D367" s="66"/>
      <c r="E367" s="66"/>
      <c r="F367" s="66"/>
      <c r="G367" s="66"/>
      <c r="H367" s="66"/>
      <c r="I367" s="66"/>
      <c r="J367" s="66"/>
      <c r="K367" s="66"/>
      <c r="L367" s="66"/>
      <c r="M367" s="71"/>
      <c r="N367" s="69" t="str">
        <f t="shared" ca="1" si="261"/>
        <v/>
      </c>
      <c r="O367" s="70"/>
      <c r="P367" s="70"/>
      <c r="Q367" s="71"/>
      <c r="R367" s="82"/>
      <c r="S367" s="72" t="str">
        <f t="shared" si="262"/>
        <v/>
      </c>
      <c r="T367" s="72" t="str">
        <f t="shared" si="263"/>
        <v/>
      </c>
      <c r="U367" s="72" t="str">
        <f t="shared" si="264"/>
        <v/>
      </c>
      <c r="V367" s="72" t="str">
        <f>IF(ISBLANK(R367), "", (POWER(R367/VLOOKUP(U367,Anthro_Calc!C:P,13,FALSE),VLOOKUP(U367,Anthro_Calc!C:P,12,FALSE))-1) / (VLOOKUP(U367,Anthro_Calc!C:P,14,FALSE)*VLOOKUP(U367,Anthro_Calc!C:P,12,FALSE)))</f>
        <v/>
      </c>
      <c r="W367" s="72" t="str">
        <f>IF(ISBLANK(R367), "", -3 + (R367 -VLOOKUP(U367,Anthro_Calc!C:P,4,FALSE)) / (VLOOKUP(U367,Anthro_Calc!C:P,5,FALSE) - VLOOKUP(U367,Anthro_Calc!C:P,4,FALSE)))</f>
        <v/>
      </c>
      <c r="X367" s="72" t="str">
        <f>IF(ISBLANK(R367), "", 3 + (R367 -VLOOKUP(U367,Anthro_Calc!C:P,10,FALSE)) / (VLOOKUP(U367,Anthro_Calc!C:P,10,FALSE) - VLOOKUP(U367,Anthro_Calc!C:P,9,FALSE)))</f>
        <v/>
      </c>
      <c r="Y367" s="120" t="str">
        <f t="shared" si="265"/>
        <v/>
      </c>
      <c r="Z367" s="117" t="str">
        <f t="shared" si="266"/>
        <v/>
      </c>
      <c r="AA367" s="104" t="str">
        <f t="shared" si="267"/>
        <v/>
      </c>
      <c r="AB367" s="71"/>
      <c r="AC367" s="74"/>
      <c r="AD367" s="78"/>
      <c r="AE367" s="75" t="str">
        <f t="shared" si="268"/>
        <v/>
      </c>
      <c r="AF367" s="72">
        <f t="shared" si="269"/>
        <v>0</v>
      </c>
      <c r="AG367" s="72">
        <f t="shared" si="270"/>
        <v>0</v>
      </c>
      <c r="AH367" s="72" t="str">
        <f t="shared" si="271"/>
        <v>0</v>
      </c>
      <c r="AI367" s="72" t="str">
        <f>IF(ISBLANK(AD367), "", (POWER(AD367/VLOOKUP(AH367,Anthro_Calc!C:P,13,FALSE),VLOOKUP(AH367,Anthro_Calc!C:P,12,FALSE))-1) / (VLOOKUP(AH367,Anthro_Calc!C:P,14,FALSE)*VLOOKUP(AH367,Anthro_Calc!C:P,12,FALSE)))</f>
        <v/>
      </c>
      <c r="AJ367" s="72" t="str">
        <f>IF(ISBLANK(AD367), "", -3 + (AD367 -VLOOKUP(AH367,Anthro_Calc!C:P,4,FALSE)) / (VLOOKUP(AH367,Anthro_Calc!C:P,5,FALSE) - VLOOKUP(AH367,Anthro_Calc!C:P,4,FALSE)))</f>
        <v/>
      </c>
      <c r="AK367" s="72" t="str">
        <f>IF(ISBLANK(AD367), "", 3 + (AD367 -VLOOKUP(AH367,Anthro_Calc!C:P,10,FALSE)) / (VLOOKUP(AH367,Anthro_Calc!C:P,10,FALSE) - VLOOKUP(AH367,Anthro_Calc!C:P,9,FALSE)))</f>
        <v/>
      </c>
      <c r="AL367" s="120" t="str">
        <f t="shared" si="272"/>
        <v/>
      </c>
      <c r="AM367" s="117" t="str">
        <f t="shared" si="273"/>
        <v/>
      </c>
      <c r="AN367" s="104" t="str">
        <f t="shared" si="274"/>
        <v/>
      </c>
      <c r="AO367" s="76" t="str">
        <f t="shared" si="251"/>
        <v/>
      </c>
      <c r="AP367" s="77"/>
      <c r="AQ367" s="77" t="str">
        <f t="shared" si="275"/>
        <v/>
      </c>
      <c r="AR367" s="71"/>
      <c r="AS367" s="74"/>
      <c r="AT367" s="82"/>
      <c r="AU367" s="75" t="str">
        <f t="shared" si="252"/>
        <v/>
      </c>
      <c r="AV367" s="72">
        <f t="shared" si="276"/>
        <v>0</v>
      </c>
      <c r="AW367" s="72">
        <f t="shared" si="277"/>
        <v>0</v>
      </c>
      <c r="AX367" s="72" t="str">
        <f t="shared" si="278"/>
        <v>0</v>
      </c>
      <c r="AY367" s="72" t="str">
        <f>IF(ISBLANK(AT367), "", (POWER(AT367/VLOOKUP(AX367,Anthro_Calc!C:P,13,FALSE),VLOOKUP(AX367,Anthro_Calc!C:P,12,FALSE))-1) / (VLOOKUP(AX367,Anthro_Calc!C:P,14,FALSE)*VLOOKUP(AX367,Anthro_Calc!C:P,12,FALSE)))</f>
        <v/>
      </c>
      <c r="AZ367" s="72" t="str">
        <f>IF(ISBLANK(AT367), "", -3 + (AT367 -VLOOKUP(AX367,Anthro_Calc!C:P,4,FALSE)) / (VLOOKUP(AX367,Anthro_Calc!C:P,5,FALSE) - VLOOKUP(AX367,Anthro_Calc!C:P,4,FALSE)))</f>
        <v/>
      </c>
      <c r="BA367" s="72" t="str">
        <f>IF(ISBLANK(AT367), "", 3 + (AT367 -VLOOKUP(AX367,Anthro_Calc!C:P,10,FALSE)) / (VLOOKUP(AX367,Anthro_Calc!C:P,10,FALSE) - VLOOKUP(AX367,Anthro_Calc!C:P,9,FALSE)))</f>
        <v/>
      </c>
      <c r="BB367" s="120" t="str">
        <f t="shared" si="279"/>
        <v/>
      </c>
      <c r="BC367" s="117" t="str">
        <f t="shared" si="280"/>
        <v/>
      </c>
      <c r="BD367" s="104" t="str">
        <f t="shared" si="253"/>
        <v/>
      </c>
      <c r="BE367" s="76" t="str">
        <f t="shared" si="254"/>
        <v/>
      </c>
      <c r="BF367" s="73" t="str">
        <f t="shared" si="281"/>
        <v/>
      </c>
      <c r="BG367" s="73" t="str">
        <f t="shared" si="255"/>
        <v/>
      </c>
      <c r="BH367" s="77"/>
      <c r="BI367" s="133"/>
      <c r="BJ367" s="71"/>
      <c r="BK367" s="74"/>
      <c r="BL367" s="78"/>
      <c r="BM367" s="75" t="str">
        <f t="shared" si="256"/>
        <v/>
      </c>
      <c r="BN367" s="72">
        <f t="shared" si="282"/>
        <v>0</v>
      </c>
      <c r="BO367" s="72">
        <f t="shared" si="299"/>
        <v>0</v>
      </c>
      <c r="BP367" s="72" t="str">
        <f t="shared" si="283"/>
        <v>0</v>
      </c>
      <c r="BQ367" s="72" t="str">
        <f>IF(ISBLANK(BL367), "", (POWER(BL367/VLOOKUP(BP367,Anthro_Calc!C:P,13,FALSE),VLOOKUP(BP367,Anthro_Calc!C:P,12,FALSE))-1) / (VLOOKUP(BP367,Anthro_Calc!C:P,14,FALSE)*VLOOKUP(BP367,Anthro_Calc!C:P,12,FALSE)))</f>
        <v/>
      </c>
      <c r="BR367" s="72" t="str">
        <f>IF(ISBLANK(BL367), "", -3 + (BL367 -VLOOKUP(BP367,Anthro_Calc!C:P,4,FALSE)) / (VLOOKUP(BP367,Anthro_Calc!C:P,5,FALSE) - VLOOKUP(BP367,Anthro_Calc!C:P,4,FALSE)))</f>
        <v/>
      </c>
      <c r="BS367" s="72" t="str">
        <f>IF(ISBLANK(BL367), "", 3 + (BL367 -VLOOKUP(BP367,Anthro_Calc!C:P,10,FALSE)) / (VLOOKUP(BP367,Anthro_Calc!C:P,10,FALSE) - VLOOKUP(BP367,Anthro_Calc!C:P,9,FALSE)))</f>
        <v/>
      </c>
      <c r="BT367" s="120" t="str">
        <f t="shared" si="284"/>
        <v/>
      </c>
      <c r="BU367" s="117" t="str">
        <f t="shared" si="285"/>
        <v/>
      </c>
      <c r="BV367" s="104" t="str">
        <f t="shared" si="286"/>
        <v/>
      </c>
      <c r="BW367" s="73" t="str">
        <f t="shared" si="257"/>
        <v/>
      </c>
      <c r="BX367" s="77"/>
      <c r="BY367" s="73" t="str">
        <f>IF(ISBLANK(BL367), "", VLOOKUP(Z367&amp;" "&amp;BV367&amp;" "&amp;BW367,Graduation_Criteria!$D$2:$E$34,2,FALSE))</f>
        <v/>
      </c>
      <c r="BZ367" s="73" t="str">
        <f t="shared" si="258"/>
        <v/>
      </c>
      <c r="CA367" s="71"/>
      <c r="CB367" s="74"/>
      <c r="CC367" s="74"/>
      <c r="CD367" s="115" t="str">
        <f t="shared" si="259"/>
        <v/>
      </c>
      <c r="CE367" s="79">
        <f t="shared" si="287"/>
        <v>0</v>
      </c>
      <c r="CF367" s="79">
        <f t="shared" si="288"/>
        <v>0</v>
      </c>
      <c r="CG367" s="79" t="str">
        <f t="shared" si="289"/>
        <v>0</v>
      </c>
      <c r="CH367" s="79" t="str">
        <f>IF(ISBLANK(CC367), "", (POWER(CC367/VLOOKUP(CG367,Anthro_Calc!C:P,13,FALSE),VLOOKUP(CG367,Anthro_Calc!C:P,12,FALSE))-1) / (VLOOKUP(CG367,Anthro_Calc!C:P,14,FALSE)*VLOOKUP(CG367,Anthro_Calc!C:P,12,FALSE)))</f>
        <v/>
      </c>
      <c r="CI367" s="79" t="str">
        <f>IF(ISBLANK(CC367), "", -3 + (CC367 -VLOOKUP(CG367,Anthro_Calc!C:P,4,FALSE)) / (VLOOKUP(CG367,Anthro_Calc!C:P,5,FALSE) - VLOOKUP(CG367,Anthro_Calc!C:P,4,FALSE)))</f>
        <v/>
      </c>
      <c r="CJ367" s="79" t="str">
        <f>IF(ISBLANK(CC367), "", 3 + (CC367 -VLOOKUP(CG367,Anthro_Calc!C:P,10,FALSE)) / (VLOOKUP(CG367,Anthro_Calc!C:P,10,FALSE) - VLOOKUP(CG367,Anthro_Calc!C:P,9,FALSE)))</f>
        <v/>
      </c>
      <c r="CK367" s="129" t="str">
        <f t="shared" si="290"/>
        <v/>
      </c>
      <c r="CL367" s="117" t="str">
        <f t="shared" si="291"/>
        <v/>
      </c>
      <c r="CM367" s="104" t="str">
        <f t="shared" si="292"/>
        <v/>
      </c>
      <c r="CN367" s="77"/>
      <c r="CO367" s="71"/>
      <c r="CP367" s="74"/>
      <c r="CQ367" s="74"/>
      <c r="CR367" s="118" t="str">
        <f t="shared" si="260"/>
        <v/>
      </c>
      <c r="CS367" s="119">
        <f t="shared" si="293"/>
        <v>0</v>
      </c>
      <c r="CT367" s="119">
        <f t="shared" si="294"/>
        <v>0</v>
      </c>
      <c r="CU367" s="119" t="str">
        <f t="shared" si="295"/>
        <v>0</v>
      </c>
      <c r="CV367" s="119" t="str">
        <f>IF(ISBLANK(CQ367), "", (POWER(CQ367/VLOOKUP(CU367,Anthro_Calc!C:P,13,FALSE),VLOOKUP(CU367,Anthro_Calc!C:P,12,FALSE))-1) / (VLOOKUP(CU367,Anthro_Calc!C:P,14,FALSE)*VLOOKUP(CU367,Anthro_Calc!C:P,12,FALSE)))</f>
        <v/>
      </c>
      <c r="CW367" s="119" t="str">
        <f>IF(ISBLANK(CQ367), "", -3 + (CQ367 -VLOOKUP(CU367,Anthro_Calc!C:P,4,FALSE)) / (VLOOKUP(CU367,Anthro_Calc!C:P,5,FALSE) - VLOOKUP(CU367,Anthro_Calc!C:P,4,FALSE)))</f>
        <v/>
      </c>
      <c r="CX367" s="119" t="str">
        <f>IF(ISBLANK(CQ367), "", 3 + (CQ367 -VLOOKUP(CU367,Anthro_Calc!C:P,10,FALSE)) / (VLOOKUP(CU367,Anthro_Calc!C:P,10,FALSE) - VLOOKUP(CU367,Anthro_Calc!C:P,9,FALSE)))</f>
        <v/>
      </c>
      <c r="CY367" s="128" t="str">
        <f t="shared" si="296"/>
        <v/>
      </c>
      <c r="CZ367" s="117" t="str">
        <f t="shared" si="297"/>
        <v/>
      </c>
      <c r="DA367" s="104" t="str">
        <f t="shared" si="298"/>
        <v/>
      </c>
      <c r="DB367" s="135"/>
    </row>
    <row r="368" spans="1:106" s="80" customFormat="1" ht="15" customHeight="1">
      <c r="A368" s="134">
        <f t="shared" si="250"/>
        <v>364</v>
      </c>
      <c r="B368" s="66"/>
      <c r="C368" s="66"/>
      <c r="D368" s="66"/>
      <c r="E368" s="66"/>
      <c r="F368" s="66"/>
      <c r="G368" s="66"/>
      <c r="H368" s="66"/>
      <c r="I368" s="66"/>
      <c r="J368" s="66"/>
      <c r="K368" s="66"/>
      <c r="L368" s="66"/>
      <c r="M368" s="71"/>
      <c r="N368" s="69" t="str">
        <f t="shared" ca="1" si="261"/>
        <v/>
      </c>
      <c r="O368" s="70"/>
      <c r="P368" s="70"/>
      <c r="Q368" s="71"/>
      <c r="R368" s="82"/>
      <c r="S368" s="72" t="str">
        <f t="shared" si="262"/>
        <v/>
      </c>
      <c r="T368" s="72" t="str">
        <f t="shared" si="263"/>
        <v/>
      </c>
      <c r="U368" s="72" t="str">
        <f t="shared" si="264"/>
        <v/>
      </c>
      <c r="V368" s="72" t="str">
        <f>IF(ISBLANK(R368), "", (POWER(R368/VLOOKUP(U368,Anthro_Calc!C:P,13,FALSE),VLOOKUP(U368,Anthro_Calc!C:P,12,FALSE))-1) / (VLOOKUP(U368,Anthro_Calc!C:P,14,FALSE)*VLOOKUP(U368,Anthro_Calc!C:P,12,FALSE)))</f>
        <v/>
      </c>
      <c r="W368" s="72" t="str">
        <f>IF(ISBLANK(R368), "", -3 + (R368 -VLOOKUP(U368,Anthro_Calc!C:P,4,FALSE)) / (VLOOKUP(U368,Anthro_Calc!C:P,5,FALSE) - VLOOKUP(U368,Anthro_Calc!C:P,4,FALSE)))</f>
        <v/>
      </c>
      <c r="X368" s="72" t="str">
        <f>IF(ISBLANK(R368), "", 3 + (R368 -VLOOKUP(U368,Anthro_Calc!C:P,10,FALSE)) / (VLOOKUP(U368,Anthro_Calc!C:P,10,FALSE) - VLOOKUP(U368,Anthro_Calc!C:P,9,FALSE)))</f>
        <v/>
      </c>
      <c r="Y368" s="120" t="str">
        <f t="shared" si="265"/>
        <v/>
      </c>
      <c r="Z368" s="117" t="str">
        <f t="shared" si="266"/>
        <v/>
      </c>
      <c r="AA368" s="104" t="str">
        <f t="shared" si="267"/>
        <v/>
      </c>
      <c r="AB368" s="71"/>
      <c r="AC368" s="74"/>
      <c r="AD368" s="78"/>
      <c r="AE368" s="75" t="str">
        <f t="shared" si="268"/>
        <v/>
      </c>
      <c r="AF368" s="72">
        <f t="shared" si="269"/>
        <v>0</v>
      </c>
      <c r="AG368" s="72">
        <f t="shared" si="270"/>
        <v>0</v>
      </c>
      <c r="AH368" s="72" t="str">
        <f t="shared" si="271"/>
        <v>0</v>
      </c>
      <c r="AI368" s="72" t="str">
        <f>IF(ISBLANK(AD368), "", (POWER(AD368/VLOOKUP(AH368,Anthro_Calc!C:P,13,FALSE),VLOOKUP(AH368,Anthro_Calc!C:P,12,FALSE))-1) / (VLOOKUP(AH368,Anthro_Calc!C:P,14,FALSE)*VLOOKUP(AH368,Anthro_Calc!C:P,12,FALSE)))</f>
        <v/>
      </c>
      <c r="AJ368" s="72" t="str">
        <f>IF(ISBLANK(AD368), "", -3 + (AD368 -VLOOKUP(AH368,Anthro_Calc!C:P,4,FALSE)) / (VLOOKUP(AH368,Anthro_Calc!C:P,5,FALSE) - VLOOKUP(AH368,Anthro_Calc!C:P,4,FALSE)))</f>
        <v/>
      </c>
      <c r="AK368" s="72" t="str">
        <f>IF(ISBLANK(AD368), "", 3 + (AD368 -VLOOKUP(AH368,Anthro_Calc!C:P,10,FALSE)) / (VLOOKUP(AH368,Anthro_Calc!C:P,10,FALSE) - VLOOKUP(AH368,Anthro_Calc!C:P,9,FALSE)))</f>
        <v/>
      </c>
      <c r="AL368" s="120" t="str">
        <f t="shared" si="272"/>
        <v/>
      </c>
      <c r="AM368" s="117" t="str">
        <f t="shared" si="273"/>
        <v/>
      </c>
      <c r="AN368" s="104" t="str">
        <f t="shared" si="274"/>
        <v/>
      </c>
      <c r="AO368" s="76" t="str">
        <f t="shared" si="251"/>
        <v/>
      </c>
      <c r="AP368" s="77"/>
      <c r="AQ368" s="77" t="str">
        <f t="shared" si="275"/>
        <v/>
      </c>
      <c r="AR368" s="71"/>
      <c r="AS368" s="74"/>
      <c r="AT368" s="82"/>
      <c r="AU368" s="75" t="str">
        <f t="shared" si="252"/>
        <v/>
      </c>
      <c r="AV368" s="72">
        <f t="shared" si="276"/>
        <v>0</v>
      </c>
      <c r="AW368" s="72">
        <f t="shared" si="277"/>
        <v>0</v>
      </c>
      <c r="AX368" s="72" t="str">
        <f t="shared" si="278"/>
        <v>0</v>
      </c>
      <c r="AY368" s="72" t="str">
        <f>IF(ISBLANK(AT368), "", (POWER(AT368/VLOOKUP(AX368,Anthro_Calc!C:P,13,FALSE),VLOOKUP(AX368,Anthro_Calc!C:P,12,FALSE))-1) / (VLOOKUP(AX368,Anthro_Calc!C:P,14,FALSE)*VLOOKUP(AX368,Anthro_Calc!C:P,12,FALSE)))</f>
        <v/>
      </c>
      <c r="AZ368" s="72" t="str">
        <f>IF(ISBLANK(AT368), "", -3 + (AT368 -VLOOKUP(AX368,Anthro_Calc!C:P,4,FALSE)) / (VLOOKUP(AX368,Anthro_Calc!C:P,5,FALSE) - VLOOKUP(AX368,Anthro_Calc!C:P,4,FALSE)))</f>
        <v/>
      </c>
      <c r="BA368" s="72" t="str">
        <f>IF(ISBLANK(AT368), "", 3 + (AT368 -VLOOKUP(AX368,Anthro_Calc!C:P,10,FALSE)) / (VLOOKUP(AX368,Anthro_Calc!C:P,10,FALSE) - VLOOKUP(AX368,Anthro_Calc!C:P,9,FALSE)))</f>
        <v/>
      </c>
      <c r="BB368" s="120" t="str">
        <f t="shared" si="279"/>
        <v/>
      </c>
      <c r="BC368" s="117" t="str">
        <f t="shared" si="280"/>
        <v/>
      </c>
      <c r="BD368" s="104" t="str">
        <f t="shared" si="253"/>
        <v/>
      </c>
      <c r="BE368" s="76" t="str">
        <f t="shared" si="254"/>
        <v/>
      </c>
      <c r="BF368" s="73" t="str">
        <f t="shared" si="281"/>
        <v/>
      </c>
      <c r="BG368" s="73" t="str">
        <f t="shared" si="255"/>
        <v/>
      </c>
      <c r="BH368" s="77"/>
      <c r="BI368" s="133"/>
      <c r="BJ368" s="71"/>
      <c r="BK368" s="74"/>
      <c r="BL368" s="78"/>
      <c r="BM368" s="75" t="str">
        <f t="shared" si="256"/>
        <v/>
      </c>
      <c r="BN368" s="72">
        <f t="shared" si="282"/>
        <v>0</v>
      </c>
      <c r="BO368" s="72">
        <f t="shared" si="299"/>
        <v>0</v>
      </c>
      <c r="BP368" s="72" t="str">
        <f t="shared" si="283"/>
        <v>0</v>
      </c>
      <c r="BQ368" s="72" t="str">
        <f>IF(ISBLANK(BL368), "", (POWER(BL368/VLOOKUP(BP368,Anthro_Calc!C:P,13,FALSE),VLOOKUP(BP368,Anthro_Calc!C:P,12,FALSE))-1) / (VLOOKUP(BP368,Anthro_Calc!C:P,14,FALSE)*VLOOKUP(BP368,Anthro_Calc!C:P,12,FALSE)))</f>
        <v/>
      </c>
      <c r="BR368" s="72" t="str">
        <f>IF(ISBLANK(BL368), "", -3 + (BL368 -VLOOKUP(BP368,Anthro_Calc!C:P,4,FALSE)) / (VLOOKUP(BP368,Anthro_Calc!C:P,5,FALSE) - VLOOKUP(BP368,Anthro_Calc!C:P,4,FALSE)))</f>
        <v/>
      </c>
      <c r="BS368" s="72" t="str">
        <f>IF(ISBLANK(BL368), "", 3 + (BL368 -VLOOKUP(BP368,Anthro_Calc!C:P,10,FALSE)) / (VLOOKUP(BP368,Anthro_Calc!C:P,10,FALSE) - VLOOKUP(BP368,Anthro_Calc!C:P,9,FALSE)))</f>
        <v/>
      </c>
      <c r="BT368" s="120" t="str">
        <f t="shared" si="284"/>
        <v/>
      </c>
      <c r="BU368" s="117" t="str">
        <f t="shared" si="285"/>
        <v/>
      </c>
      <c r="BV368" s="104" t="str">
        <f t="shared" si="286"/>
        <v/>
      </c>
      <c r="BW368" s="73" t="str">
        <f t="shared" si="257"/>
        <v/>
      </c>
      <c r="BX368" s="77"/>
      <c r="BY368" s="73" t="str">
        <f>IF(ISBLANK(BL368), "", VLOOKUP(Z368&amp;" "&amp;BV368&amp;" "&amp;BW368,Graduation_Criteria!$D$2:$E$34,2,FALSE))</f>
        <v/>
      </c>
      <c r="BZ368" s="73" t="str">
        <f t="shared" si="258"/>
        <v/>
      </c>
      <c r="CA368" s="71"/>
      <c r="CB368" s="74"/>
      <c r="CC368" s="74"/>
      <c r="CD368" s="115" t="str">
        <f t="shared" si="259"/>
        <v/>
      </c>
      <c r="CE368" s="79">
        <f t="shared" si="287"/>
        <v>0</v>
      </c>
      <c r="CF368" s="79">
        <f t="shared" si="288"/>
        <v>0</v>
      </c>
      <c r="CG368" s="79" t="str">
        <f t="shared" si="289"/>
        <v>0</v>
      </c>
      <c r="CH368" s="79" t="str">
        <f>IF(ISBLANK(CC368), "", (POWER(CC368/VLOOKUP(CG368,Anthro_Calc!C:P,13,FALSE),VLOOKUP(CG368,Anthro_Calc!C:P,12,FALSE))-1) / (VLOOKUP(CG368,Anthro_Calc!C:P,14,FALSE)*VLOOKUP(CG368,Anthro_Calc!C:P,12,FALSE)))</f>
        <v/>
      </c>
      <c r="CI368" s="79" t="str">
        <f>IF(ISBLANK(CC368), "", -3 + (CC368 -VLOOKUP(CG368,Anthro_Calc!C:P,4,FALSE)) / (VLOOKUP(CG368,Anthro_Calc!C:P,5,FALSE) - VLOOKUP(CG368,Anthro_Calc!C:P,4,FALSE)))</f>
        <v/>
      </c>
      <c r="CJ368" s="79" t="str">
        <f>IF(ISBLANK(CC368), "", 3 + (CC368 -VLOOKUP(CG368,Anthro_Calc!C:P,10,FALSE)) / (VLOOKUP(CG368,Anthro_Calc!C:P,10,FALSE) - VLOOKUP(CG368,Anthro_Calc!C:P,9,FALSE)))</f>
        <v/>
      </c>
      <c r="CK368" s="129" t="str">
        <f t="shared" si="290"/>
        <v/>
      </c>
      <c r="CL368" s="117" t="str">
        <f t="shared" si="291"/>
        <v/>
      </c>
      <c r="CM368" s="104" t="str">
        <f t="shared" si="292"/>
        <v/>
      </c>
      <c r="CN368" s="77"/>
      <c r="CO368" s="71"/>
      <c r="CP368" s="74"/>
      <c r="CQ368" s="74"/>
      <c r="CR368" s="118" t="str">
        <f t="shared" si="260"/>
        <v/>
      </c>
      <c r="CS368" s="119">
        <f t="shared" si="293"/>
        <v>0</v>
      </c>
      <c r="CT368" s="119">
        <f t="shared" si="294"/>
        <v>0</v>
      </c>
      <c r="CU368" s="119" t="str">
        <f t="shared" si="295"/>
        <v>0</v>
      </c>
      <c r="CV368" s="119" t="str">
        <f>IF(ISBLANK(CQ368), "", (POWER(CQ368/VLOOKUP(CU368,Anthro_Calc!C:P,13,FALSE),VLOOKUP(CU368,Anthro_Calc!C:P,12,FALSE))-1) / (VLOOKUP(CU368,Anthro_Calc!C:P,14,FALSE)*VLOOKUP(CU368,Anthro_Calc!C:P,12,FALSE)))</f>
        <v/>
      </c>
      <c r="CW368" s="119" t="str">
        <f>IF(ISBLANK(CQ368), "", -3 + (CQ368 -VLOOKUP(CU368,Anthro_Calc!C:P,4,FALSE)) / (VLOOKUP(CU368,Anthro_Calc!C:P,5,FALSE) - VLOOKUP(CU368,Anthro_Calc!C:P,4,FALSE)))</f>
        <v/>
      </c>
      <c r="CX368" s="119" t="str">
        <f>IF(ISBLANK(CQ368), "", 3 + (CQ368 -VLOOKUP(CU368,Anthro_Calc!C:P,10,FALSE)) / (VLOOKUP(CU368,Anthro_Calc!C:P,10,FALSE) - VLOOKUP(CU368,Anthro_Calc!C:P,9,FALSE)))</f>
        <v/>
      </c>
      <c r="CY368" s="128" t="str">
        <f t="shared" si="296"/>
        <v/>
      </c>
      <c r="CZ368" s="117" t="str">
        <f t="shared" si="297"/>
        <v/>
      </c>
      <c r="DA368" s="104" t="str">
        <f t="shared" si="298"/>
        <v/>
      </c>
      <c r="DB368" s="135"/>
    </row>
    <row r="369" spans="1:106" s="80" customFormat="1" ht="15" customHeight="1">
      <c r="A369" s="134">
        <f t="shared" si="250"/>
        <v>365</v>
      </c>
      <c r="B369" s="66"/>
      <c r="C369" s="66"/>
      <c r="D369" s="66"/>
      <c r="E369" s="66"/>
      <c r="F369" s="66"/>
      <c r="G369" s="66"/>
      <c r="H369" s="66"/>
      <c r="I369" s="66"/>
      <c r="J369" s="66"/>
      <c r="K369" s="66"/>
      <c r="L369" s="66"/>
      <c r="M369" s="71"/>
      <c r="N369" s="69" t="str">
        <f t="shared" ca="1" si="261"/>
        <v/>
      </c>
      <c r="O369" s="70"/>
      <c r="P369" s="70"/>
      <c r="Q369" s="71"/>
      <c r="R369" s="82"/>
      <c r="S369" s="72" t="str">
        <f t="shared" si="262"/>
        <v/>
      </c>
      <c r="T369" s="72" t="str">
        <f t="shared" si="263"/>
        <v/>
      </c>
      <c r="U369" s="72" t="str">
        <f t="shared" si="264"/>
        <v/>
      </c>
      <c r="V369" s="72" t="str">
        <f>IF(ISBLANK(R369), "", (POWER(R369/VLOOKUP(U369,Anthro_Calc!C:P,13,FALSE),VLOOKUP(U369,Anthro_Calc!C:P,12,FALSE))-1) / (VLOOKUP(U369,Anthro_Calc!C:P,14,FALSE)*VLOOKUP(U369,Anthro_Calc!C:P,12,FALSE)))</f>
        <v/>
      </c>
      <c r="W369" s="72" t="str">
        <f>IF(ISBLANK(R369), "", -3 + (R369 -VLOOKUP(U369,Anthro_Calc!C:P,4,FALSE)) / (VLOOKUP(U369,Anthro_Calc!C:P,5,FALSE) - VLOOKUP(U369,Anthro_Calc!C:P,4,FALSE)))</f>
        <v/>
      </c>
      <c r="X369" s="72" t="str">
        <f>IF(ISBLANK(R369), "", 3 + (R369 -VLOOKUP(U369,Anthro_Calc!C:P,10,FALSE)) / (VLOOKUP(U369,Anthro_Calc!C:P,10,FALSE) - VLOOKUP(U369,Anthro_Calc!C:P,9,FALSE)))</f>
        <v/>
      </c>
      <c r="Y369" s="120" t="str">
        <f t="shared" si="265"/>
        <v/>
      </c>
      <c r="Z369" s="117" t="str">
        <f t="shared" si="266"/>
        <v/>
      </c>
      <c r="AA369" s="104" t="str">
        <f t="shared" si="267"/>
        <v/>
      </c>
      <c r="AB369" s="71"/>
      <c r="AC369" s="74"/>
      <c r="AD369" s="78"/>
      <c r="AE369" s="75" t="str">
        <f t="shared" si="268"/>
        <v/>
      </c>
      <c r="AF369" s="72">
        <f t="shared" si="269"/>
        <v>0</v>
      </c>
      <c r="AG369" s="72">
        <f t="shared" si="270"/>
        <v>0</v>
      </c>
      <c r="AH369" s="72" t="str">
        <f t="shared" si="271"/>
        <v>0</v>
      </c>
      <c r="AI369" s="72" t="str">
        <f>IF(ISBLANK(AD369), "", (POWER(AD369/VLOOKUP(AH369,Anthro_Calc!C:P,13,FALSE),VLOOKUP(AH369,Anthro_Calc!C:P,12,FALSE))-1) / (VLOOKUP(AH369,Anthro_Calc!C:P,14,FALSE)*VLOOKUP(AH369,Anthro_Calc!C:P,12,FALSE)))</f>
        <v/>
      </c>
      <c r="AJ369" s="72" t="str">
        <f>IF(ISBLANK(AD369), "", -3 + (AD369 -VLOOKUP(AH369,Anthro_Calc!C:P,4,FALSE)) / (VLOOKUP(AH369,Anthro_Calc!C:P,5,FALSE) - VLOOKUP(AH369,Anthro_Calc!C:P,4,FALSE)))</f>
        <v/>
      </c>
      <c r="AK369" s="72" t="str">
        <f>IF(ISBLANK(AD369), "", 3 + (AD369 -VLOOKUP(AH369,Anthro_Calc!C:P,10,FALSE)) / (VLOOKUP(AH369,Anthro_Calc!C:P,10,FALSE) - VLOOKUP(AH369,Anthro_Calc!C:P,9,FALSE)))</f>
        <v/>
      </c>
      <c r="AL369" s="120" t="str">
        <f t="shared" si="272"/>
        <v/>
      </c>
      <c r="AM369" s="117" t="str">
        <f t="shared" si="273"/>
        <v/>
      </c>
      <c r="AN369" s="104" t="str">
        <f t="shared" si="274"/>
        <v/>
      </c>
      <c r="AO369" s="76" t="str">
        <f t="shared" si="251"/>
        <v/>
      </c>
      <c r="AP369" s="77"/>
      <c r="AQ369" s="77" t="str">
        <f t="shared" si="275"/>
        <v/>
      </c>
      <c r="AR369" s="71"/>
      <c r="AS369" s="74"/>
      <c r="AT369" s="82"/>
      <c r="AU369" s="75" t="str">
        <f t="shared" si="252"/>
        <v/>
      </c>
      <c r="AV369" s="72">
        <f t="shared" si="276"/>
        <v>0</v>
      </c>
      <c r="AW369" s="72">
        <f t="shared" si="277"/>
        <v>0</v>
      </c>
      <c r="AX369" s="72" t="str">
        <f t="shared" si="278"/>
        <v>0</v>
      </c>
      <c r="AY369" s="72" t="str">
        <f>IF(ISBLANK(AT369), "", (POWER(AT369/VLOOKUP(AX369,Anthro_Calc!C:P,13,FALSE),VLOOKUP(AX369,Anthro_Calc!C:P,12,FALSE))-1) / (VLOOKUP(AX369,Anthro_Calc!C:P,14,FALSE)*VLOOKUP(AX369,Anthro_Calc!C:P,12,FALSE)))</f>
        <v/>
      </c>
      <c r="AZ369" s="72" t="str">
        <f>IF(ISBLANK(AT369), "", -3 + (AT369 -VLOOKUP(AX369,Anthro_Calc!C:P,4,FALSE)) / (VLOOKUP(AX369,Anthro_Calc!C:P,5,FALSE) - VLOOKUP(AX369,Anthro_Calc!C:P,4,FALSE)))</f>
        <v/>
      </c>
      <c r="BA369" s="72" t="str">
        <f>IF(ISBLANK(AT369), "", 3 + (AT369 -VLOOKUP(AX369,Anthro_Calc!C:P,10,FALSE)) / (VLOOKUP(AX369,Anthro_Calc!C:P,10,FALSE) - VLOOKUP(AX369,Anthro_Calc!C:P,9,FALSE)))</f>
        <v/>
      </c>
      <c r="BB369" s="120" t="str">
        <f t="shared" si="279"/>
        <v/>
      </c>
      <c r="BC369" s="117" t="str">
        <f t="shared" si="280"/>
        <v/>
      </c>
      <c r="BD369" s="104" t="str">
        <f t="shared" si="253"/>
        <v/>
      </c>
      <c r="BE369" s="76" t="str">
        <f t="shared" si="254"/>
        <v/>
      </c>
      <c r="BF369" s="73" t="str">
        <f t="shared" si="281"/>
        <v/>
      </c>
      <c r="BG369" s="73" t="str">
        <f t="shared" si="255"/>
        <v/>
      </c>
      <c r="BH369" s="77"/>
      <c r="BI369" s="133"/>
      <c r="BJ369" s="71"/>
      <c r="BK369" s="74"/>
      <c r="BL369" s="78"/>
      <c r="BM369" s="75" t="str">
        <f t="shared" si="256"/>
        <v/>
      </c>
      <c r="BN369" s="72">
        <f t="shared" si="282"/>
        <v>0</v>
      </c>
      <c r="BO369" s="72">
        <f t="shared" si="299"/>
        <v>0</v>
      </c>
      <c r="BP369" s="72" t="str">
        <f t="shared" si="283"/>
        <v>0</v>
      </c>
      <c r="BQ369" s="72" t="str">
        <f>IF(ISBLANK(BL369), "", (POWER(BL369/VLOOKUP(BP369,Anthro_Calc!C:P,13,FALSE),VLOOKUP(BP369,Anthro_Calc!C:P,12,FALSE))-1) / (VLOOKUP(BP369,Anthro_Calc!C:P,14,FALSE)*VLOOKUP(BP369,Anthro_Calc!C:P,12,FALSE)))</f>
        <v/>
      </c>
      <c r="BR369" s="72" t="str">
        <f>IF(ISBLANK(BL369), "", -3 + (BL369 -VLOOKUP(BP369,Anthro_Calc!C:P,4,FALSE)) / (VLOOKUP(BP369,Anthro_Calc!C:P,5,FALSE) - VLOOKUP(BP369,Anthro_Calc!C:P,4,FALSE)))</f>
        <v/>
      </c>
      <c r="BS369" s="72" t="str">
        <f>IF(ISBLANK(BL369), "", 3 + (BL369 -VLOOKUP(BP369,Anthro_Calc!C:P,10,FALSE)) / (VLOOKUP(BP369,Anthro_Calc!C:P,10,FALSE) - VLOOKUP(BP369,Anthro_Calc!C:P,9,FALSE)))</f>
        <v/>
      </c>
      <c r="BT369" s="120" t="str">
        <f t="shared" si="284"/>
        <v/>
      </c>
      <c r="BU369" s="117" t="str">
        <f t="shared" si="285"/>
        <v/>
      </c>
      <c r="BV369" s="104" t="str">
        <f t="shared" si="286"/>
        <v/>
      </c>
      <c r="BW369" s="73" t="str">
        <f t="shared" si="257"/>
        <v/>
      </c>
      <c r="BX369" s="77"/>
      <c r="BY369" s="73" t="str">
        <f>IF(ISBLANK(BL369), "", VLOOKUP(Z369&amp;" "&amp;BV369&amp;" "&amp;BW369,Graduation_Criteria!$D$2:$E$34,2,FALSE))</f>
        <v/>
      </c>
      <c r="BZ369" s="73" t="str">
        <f t="shared" si="258"/>
        <v/>
      </c>
      <c r="CA369" s="71"/>
      <c r="CB369" s="74"/>
      <c r="CC369" s="74"/>
      <c r="CD369" s="115" t="str">
        <f t="shared" si="259"/>
        <v/>
      </c>
      <c r="CE369" s="79">
        <f t="shared" si="287"/>
        <v>0</v>
      </c>
      <c r="CF369" s="79">
        <f t="shared" si="288"/>
        <v>0</v>
      </c>
      <c r="CG369" s="79" t="str">
        <f t="shared" si="289"/>
        <v>0</v>
      </c>
      <c r="CH369" s="79" t="str">
        <f>IF(ISBLANK(CC369), "", (POWER(CC369/VLOOKUP(CG369,Anthro_Calc!C:P,13,FALSE),VLOOKUP(CG369,Anthro_Calc!C:P,12,FALSE))-1) / (VLOOKUP(CG369,Anthro_Calc!C:P,14,FALSE)*VLOOKUP(CG369,Anthro_Calc!C:P,12,FALSE)))</f>
        <v/>
      </c>
      <c r="CI369" s="79" t="str">
        <f>IF(ISBLANK(CC369), "", -3 + (CC369 -VLOOKUP(CG369,Anthro_Calc!C:P,4,FALSE)) / (VLOOKUP(CG369,Anthro_Calc!C:P,5,FALSE) - VLOOKUP(CG369,Anthro_Calc!C:P,4,FALSE)))</f>
        <v/>
      </c>
      <c r="CJ369" s="79" t="str">
        <f>IF(ISBLANK(CC369), "", 3 + (CC369 -VLOOKUP(CG369,Anthro_Calc!C:P,10,FALSE)) / (VLOOKUP(CG369,Anthro_Calc!C:P,10,FALSE) - VLOOKUP(CG369,Anthro_Calc!C:P,9,FALSE)))</f>
        <v/>
      </c>
      <c r="CK369" s="129" t="str">
        <f t="shared" si="290"/>
        <v/>
      </c>
      <c r="CL369" s="117" t="str">
        <f t="shared" si="291"/>
        <v/>
      </c>
      <c r="CM369" s="104" t="str">
        <f t="shared" si="292"/>
        <v/>
      </c>
      <c r="CN369" s="77"/>
      <c r="CO369" s="71"/>
      <c r="CP369" s="74"/>
      <c r="CQ369" s="74"/>
      <c r="CR369" s="118" t="str">
        <f t="shared" si="260"/>
        <v/>
      </c>
      <c r="CS369" s="119">
        <f t="shared" si="293"/>
        <v>0</v>
      </c>
      <c r="CT369" s="119">
        <f t="shared" si="294"/>
        <v>0</v>
      </c>
      <c r="CU369" s="119" t="str">
        <f t="shared" si="295"/>
        <v>0</v>
      </c>
      <c r="CV369" s="119" t="str">
        <f>IF(ISBLANK(CQ369), "", (POWER(CQ369/VLOOKUP(CU369,Anthro_Calc!C:P,13,FALSE),VLOOKUP(CU369,Anthro_Calc!C:P,12,FALSE))-1) / (VLOOKUP(CU369,Anthro_Calc!C:P,14,FALSE)*VLOOKUP(CU369,Anthro_Calc!C:P,12,FALSE)))</f>
        <v/>
      </c>
      <c r="CW369" s="119" t="str">
        <f>IF(ISBLANK(CQ369), "", -3 + (CQ369 -VLOOKUP(CU369,Anthro_Calc!C:P,4,FALSE)) / (VLOOKUP(CU369,Anthro_Calc!C:P,5,FALSE) - VLOOKUP(CU369,Anthro_Calc!C:P,4,FALSE)))</f>
        <v/>
      </c>
      <c r="CX369" s="119" t="str">
        <f>IF(ISBLANK(CQ369), "", 3 + (CQ369 -VLOOKUP(CU369,Anthro_Calc!C:P,10,FALSE)) / (VLOOKUP(CU369,Anthro_Calc!C:P,10,FALSE) - VLOOKUP(CU369,Anthro_Calc!C:P,9,FALSE)))</f>
        <v/>
      </c>
      <c r="CY369" s="128" t="str">
        <f t="shared" si="296"/>
        <v/>
      </c>
      <c r="CZ369" s="117" t="str">
        <f t="shared" si="297"/>
        <v/>
      </c>
      <c r="DA369" s="104" t="str">
        <f t="shared" si="298"/>
        <v/>
      </c>
      <c r="DB369" s="135"/>
    </row>
    <row r="370" spans="1:106" s="80" customFormat="1" ht="15" customHeight="1">
      <c r="A370" s="134">
        <f t="shared" si="250"/>
        <v>366</v>
      </c>
      <c r="B370" s="66"/>
      <c r="C370" s="66"/>
      <c r="D370" s="66"/>
      <c r="E370" s="66"/>
      <c r="F370" s="66"/>
      <c r="G370" s="66"/>
      <c r="H370" s="66"/>
      <c r="I370" s="66"/>
      <c r="J370" s="66"/>
      <c r="K370" s="66"/>
      <c r="L370" s="66"/>
      <c r="M370" s="71"/>
      <c r="N370" s="69" t="str">
        <f t="shared" ca="1" si="261"/>
        <v/>
      </c>
      <c r="O370" s="70"/>
      <c r="P370" s="70"/>
      <c r="Q370" s="71"/>
      <c r="R370" s="82"/>
      <c r="S370" s="72" t="str">
        <f t="shared" si="262"/>
        <v/>
      </c>
      <c r="T370" s="72" t="str">
        <f t="shared" si="263"/>
        <v/>
      </c>
      <c r="U370" s="72" t="str">
        <f t="shared" si="264"/>
        <v/>
      </c>
      <c r="V370" s="72" t="str">
        <f>IF(ISBLANK(R370), "", (POWER(R370/VLOOKUP(U370,Anthro_Calc!C:P,13,FALSE),VLOOKUP(U370,Anthro_Calc!C:P,12,FALSE))-1) / (VLOOKUP(U370,Anthro_Calc!C:P,14,FALSE)*VLOOKUP(U370,Anthro_Calc!C:P,12,FALSE)))</f>
        <v/>
      </c>
      <c r="W370" s="72" t="str">
        <f>IF(ISBLANK(R370), "", -3 + (R370 -VLOOKUP(U370,Anthro_Calc!C:P,4,FALSE)) / (VLOOKUP(U370,Anthro_Calc!C:P,5,FALSE) - VLOOKUP(U370,Anthro_Calc!C:P,4,FALSE)))</f>
        <v/>
      </c>
      <c r="X370" s="72" t="str">
        <f>IF(ISBLANK(R370), "", 3 + (R370 -VLOOKUP(U370,Anthro_Calc!C:P,10,FALSE)) / (VLOOKUP(U370,Anthro_Calc!C:P,10,FALSE) - VLOOKUP(U370,Anthro_Calc!C:P,9,FALSE)))</f>
        <v/>
      </c>
      <c r="Y370" s="120" t="str">
        <f t="shared" si="265"/>
        <v/>
      </c>
      <c r="Z370" s="117" t="str">
        <f t="shared" si="266"/>
        <v/>
      </c>
      <c r="AA370" s="104" t="str">
        <f t="shared" si="267"/>
        <v/>
      </c>
      <c r="AB370" s="71"/>
      <c r="AC370" s="74"/>
      <c r="AD370" s="78"/>
      <c r="AE370" s="75" t="str">
        <f t="shared" si="268"/>
        <v/>
      </c>
      <c r="AF370" s="72">
        <f t="shared" si="269"/>
        <v>0</v>
      </c>
      <c r="AG370" s="72">
        <f t="shared" si="270"/>
        <v>0</v>
      </c>
      <c r="AH370" s="72" t="str">
        <f t="shared" si="271"/>
        <v>0</v>
      </c>
      <c r="AI370" s="72" t="str">
        <f>IF(ISBLANK(AD370), "", (POWER(AD370/VLOOKUP(AH370,Anthro_Calc!C:P,13,FALSE),VLOOKUP(AH370,Anthro_Calc!C:P,12,FALSE))-1) / (VLOOKUP(AH370,Anthro_Calc!C:P,14,FALSE)*VLOOKUP(AH370,Anthro_Calc!C:P,12,FALSE)))</f>
        <v/>
      </c>
      <c r="AJ370" s="72" t="str">
        <f>IF(ISBLANK(AD370), "", -3 + (AD370 -VLOOKUP(AH370,Anthro_Calc!C:P,4,FALSE)) / (VLOOKUP(AH370,Anthro_Calc!C:P,5,FALSE) - VLOOKUP(AH370,Anthro_Calc!C:P,4,FALSE)))</f>
        <v/>
      </c>
      <c r="AK370" s="72" t="str">
        <f>IF(ISBLANK(AD370), "", 3 + (AD370 -VLOOKUP(AH370,Anthro_Calc!C:P,10,FALSE)) / (VLOOKUP(AH370,Anthro_Calc!C:P,10,FALSE) - VLOOKUP(AH370,Anthro_Calc!C:P,9,FALSE)))</f>
        <v/>
      </c>
      <c r="AL370" s="120" t="str">
        <f t="shared" si="272"/>
        <v/>
      </c>
      <c r="AM370" s="117" t="str">
        <f t="shared" si="273"/>
        <v/>
      </c>
      <c r="AN370" s="104" t="str">
        <f t="shared" si="274"/>
        <v/>
      </c>
      <c r="AO370" s="76" t="str">
        <f t="shared" si="251"/>
        <v/>
      </c>
      <c r="AP370" s="77"/>
      <c r="AQ370" s="77" t="str">
        <f t="shared" si="275"/>
        <v/>
      </c>
      <c r="AR370" s="71"/>
      <c r="AS370" s="74"/>
      <c r="AT370" s="82"/>
      <c r="AU370" s="75" t="str">
        <f t="shared" si="252"/>
        <v/>
      </c>
      <c r="AV370" s="72">
        <f t="shared" si="276"/>
        <v>0</v>
      </c>
      <c r="AW370" s="72">
        <f t="shared" si="277"/>
        <v>0</v>
      </c>
      <c r="AX370" s="72" t="str">
        <f t="shared" si="278"/>
        <v>0</v>
      </c>
      <c r="AY370" s="72" t="str">
        <f>IF(ISBLANK(AT370), "", (POWER(AT370/VLOOKUP(AX370,Anthro_Calc!C:P,13,FALSE),VLOOKUP(AX370,Anthro_Calc!C:P,12,FALSE))-1) / (VLOOKUP(AX370,Anthro_Calc!C:P,14,FALSE)*VLOOKUP(AX370,Anthro_Calc!C:P,12,FALSE)))</f>
        <v/>
      </c>
      <c r="AZ370" s="72" t="str">
        <f>IF(ISBLANK(AT370), "", -3 + (AT370 -VLOOKUP(AX370,Anthro_Calc!C:P,4,FALSE)) / (VLOOKUP(AX370,Anthro_Calc!C:P,5,FALSE) - VLOOKUP(AX370,Anthro_Calc!C:P,4,FALSE)))</f>
        <v/>
      </c>
      <c r="BA370" s="72" t="str">
        <f>IF(ISBLANK(AT370), "", 3 + (AT370 -VLOOKUP(AX370,Anthro_Calc!C:P,10,FALSE)) / (VLOOKUP(AX370,Anthro_Calc!C:P,10,FALSE) - VLOOKUP(AX370,Anthro_Calc!C:P,9,FALSE)))</f>
        <v/>
      </c>
      <c r="BB370" s="120" t="str">
        <f t="shared" si="279"/>
        <v/>
      </c>
      <c r="BC370" s="117" t="str">
        <f t="shared" si="280"/>
        <v/>
      </c>
      <c r="BD370" s="104" t="str">
        <f t="shared" si="253"/>
        <v/>
      </c>
      <c r="BE370" s="76" t="str">
        <f t="shared" si="254"/>
        <v/>
      </c>
      <c r="BF370" s="73" t="str">
        <f t="shared" si="281"/>
        <v/>
      </c>
      <c r="BG370" s="73" t="str">
        <f t="shared" si="255"/>
        <v/>
      </c>
      <c r="BH370" s="77"/>
      <c r="BI370" s="133"/>
      <c r="BJ370" s="71"/>
      <c r="BK370" s="74"/>
      <c r="BL370" s="78"/>
      <c r="BM370" s="75" t="str">
        <f t="shared" si="256"/>
        <v/>
      </c>
      <c r="BN370" s="72">
        <f t="shared" si="282"/>
        <v>0</v>
      </c>
      <c r="BO370" s="72">
        <f t="shared" si="299"/>
        <v>0</v>
      </c>
      <c r="BP370" s="72" t="str">
        <f t="shared" si="283"/>
        <v>0</v>
      </c>
      <c r="BQ370" s="72" t="str">
        <f>IF(ISBLANK(BL370), "", (POWER(BL370/VLOOKUP(BP370,Anthro_Calc!C:P,13,FALSE),VLOOKUP(BP370,Anthro_Calc!C:P,12,FALSE))-1) / (VLOOKUP(BP370,Anthro_Calc!C:P,14,FALSE)*VLOOKUP(BP370,Anthro_Calc!C:P,12,FALSE)))</f>
        <v/>
      </c>
      <c r="BR370" s="72" t="str">
        <f>IF(ISBLANK(BL370), "", -3 + (BL370 -VLOOKUP(BP370,Anthro_Calc!C:P,4,FALSE)) / (VLOOKUP(BP370,Anthro_Calc!C:P,5,FALSE) - VLOOKUP(BP370,Anthro_Calc!C:P,4,FALSE)))</f>
        <v/>
      </c>
      <c r="BS370" s="72" t="str">
        <f>IF(ISBLANK(BL370), "", 3 + (BL370 -VLOOKUP(BP370,Anthro_Calc!C:P,10,FALSE)) / (VLOOKUP(BP370,Anthro_Calc!C:P,10,FALSE) - VLOOKUP(BP370,Anthro_Calc!C:P,9,FALSE)))</f>
        <v/>
      </c>
      <c r="BT370" s="120" t="str">
        <f t="shared" si="284"/>
        <v/>
      </c>
      <c r="BU370" s="117" t="str">
        <f t="shared" si="285"/>
        <v/>
      </c>
      <c r="BV370" s="104" t="str">
        <f t="shared" si="286"/>
        <v/>
      </c>
      <c r="BW370" s="73" t="str">
        <f t="shared" si="257"/>
        <v/>
      </c>
      <c r="BX370" s="77"/>
      <c r="BY370" s="73" t="str">
        <f>IF(ISBLANK(BL370), "", VLOOKUP(Z370&amp;" "&amp;BV370&amp;" "&amp;BW370,Graduation_Criteria!$D$2:$E$34,2,FALSE))</f>
        <v/>
      </c>
      <c r="BZ370" s="73" t="str">
        <f t="shared" si="258"/>
        <v/>
      </c>
      <c r="CA370" s="71"/>
      <c r="CB370" s="74"/>
      <c r="CC370" s="74"/>
      <c r="CD370" s="115" t="str">
        <f t="shared" si="259"/>
        <v/>
      </c>
      <c r="CE370" s="79">
        <f t="shared" si="287"/>
        <v>0</v>
      </c>
      <c r="CF370" s="79">
        <f t="shared" si="288"/>
        <v>0</v>
      </c>
      <c r="CG370" s="79" t="str">
        <f t="shared" si="289"/>
        <v>0</v>
      </c>
      <c r="CH370" s="79" t="str">
        <f>IF(ISBLANK(CC370), "", (POWER(CC370/VLOOKUP(CG370,Anthro_Calc!C:P,13,FALSE),VLOOKUP(CG370,Anthro_Calc!C:P,12,FALSE))-1) / (VLOOKUP(CG370,Anthro_Calc!C:P,14,FALSE)*VLOOKUP(CG370,Anthro_Calc!C:P,12,FALSE)))</f>
        <v/>
      </c>
      <c r="CI370" s="79" t="str">
        <f>IF(ISBLANK(CC370), "", -3 + (CC370 -VLOOKUP(CG370,Anthro_Calc!C:P,4,FALSE)) / (VLOOKUP(CG370,Anthro_Calc!C:P,5,FALSE) - VLOOKUP(CG370,Anthro_Calc!C:P,4,FALSE)))</f>
        <v/>
      </c>
      <c r="CJ370" s="79" t="str">
        <f>IF(ISBLANK(CC370), "", 3 + (CC370 -VLOOKUP(CG370,Anthro_Calc!C:P,10,FALSE)) / (VLOOKUP(CG370,Anthro_Calc!C:P,10,FALSE) - VLOOKUP(CG370,Anthro_Calc!C:P,9,FALSE)))</f>
        <v/>
      </c>
      <c r="CK370" s="129" t="str">
        <f t="shared" si="290"/>
        <v/>
      </c>
      <c r="CL370" s="117" t="str">
        <f t="shared" si="291"/>
        <v/>
      </c>
      <c r="CM370" s="104" t="str">
        <f t="shared" si="292"/>
        <v/>
      </c>
      <c r="CN370" s="77"/>
      <c r="CO370" s="71"/>
      <c r="CP370" s="74"/>
      <c r="CQ370" s="74"/>
      <c r="CR370" s="118" t="str">
        <f t="shared" si="260"/>
        <v/>
      </c>
      <c r="CS370" s="119">
        <f t="shared" si="293"/>
        <v>0</v>
      </c>
      <c r="CT370" s="119">
        <f t="shared" si="294"/>
        <v>0</v>
      </c>
      <c r="CU370" s="119" t="str">
        <f t="shared" si="295"/>
        <v>0</v>
      </c>
      <c r="CV370" s="119" t="str">
        <f>IF(ISBLANK(CQ370), "", (POWER(CQ370/VLOOKUP(CU370,Anthro_Calc!C:P,13,FALSE),VLOOKUP(CU370,Anthro_Calc!C:P,12,FALSE))-1) / (VLOOKUP(CU370,Anthro_Calc!C:P,14,FALSE)*VLOOKUP(CU370,Anthro_Calc!C:P,12,FALSE)))</f>
        <v/>
      </c>
      <c r="CW370" s="119" t="str">
        <f>IF(ISBLANK(CQ370), "", -3 + (CQ370 -VLOOKUP(CU370,Anthro_Calc!C:P,4,FALSE)) / (VLOOKUP(CU370,Anthro_Calc!C:P,5,FALSE) - VLOOKUP(CU370,Anthro_Calc!C:P,4,FALSE)))</f>
        <v/>
      </c>
      <c r="CX370" s="119" t="str">
        <f>IF(ISBLANK(CQ370), "", 3 + (CQ370 -VLOOKUP(CU370,Anthro_Calc!C:P,10,FALSE)) / (VLOOKUP(CU370,Anthro_Calc!C:P,10,FALSE) - VLOOKUP(CU370,Anthro_Calc!C:P,9,FALSE)))</f>
        <v/>
      </c>
      <c r="CY370" s="128" t="str">
        <f t="shared" si="296"/>
        <v/>
      </c>
      <c r="CZ370" s="117" t="str">
        <f t="shared" si="297"/>
        <v/>
      </c>
      <c r="DA370" s="104" t="str">
        <f t="shared" si="298"/>
        <v/>
      </c>
      <c r="DB370" s="135"/>
    </row>
    <row r="371" spans="1:106" s="80" customFormat="1" ht="15" customHeight="1">
      <c r="A371" s="134">
        <f t="shared" si="250"/>
        <v>367</v>
      </c>
      <c r="B371" s="66"/>
      <c r="C371" s="66"/>
      <c r="D371" s="66"/>
      <c r="E371" s="66"/>
      <c r="F371" s="66"/>
      <c r="G371" s="66"/>
      <c r="H371" s="66"/>
      <c r="I371" s="66"/>
      <c r="J371" s="66"/>
      <c r="K371" s="66"/>
      <c r="L371" s="66"/>
      <c r="M371" s="71"/>
      <c r="N371" s="69" t="str">
        <f t="shared" ca="1" si="261"/>
        <v/>
      </c>
      <c r="O371" s="70"/>
      <c r="P371" s="70"/>
      <c r="Q371" s="71"/>
      <c r="R371" s="82"/>
      <c r="S371" s="72" t="str">
        <f t="shared" si="262"/>
        <v/>
      </c>
      <c r="T371" s="72" t="str">
        <f t="shared" si="263"/>
        <v/>
      </c>
      <c r="U371" s="72" t="str">
        <f t="shared" si="264"/>
        <v/>
      </c>
      <c r="V371" s="72" t="str">
        <f>IF(ISBLANK(R371), "", (POWER(R371/VLOOKUP(U371,Anthro_Calc!C:P,13,FALSE),VLOOKUP(U371,Anthro_Calc!C:P,12,FALSE))-1) / (VLOOKUP(U371,Anthro_Calc!C:P,14,FALSE)*VLOOKUP(U371,Anthro_Calc!C:P,12,FALSE)))</f>
        <v/>
      </c>
      <c r="W371" s="72" t="str">
        <f>IF(ISBLANK(R371), "", -3 + (R371 -VLOOKUP(U371,Anthro_Calc!C:P,4,FALSE)) / (VLOOKUP(U371,Anthro_Calc!C:P,5,FALSE) - VLOOKUP(U371,Anthro_Calc!C:P,4,FALSE)))</f>
        <v/>
      </c>
      <c r="X371" s="72" t="str">
        <f>IF(ISBLANK(R371), "", 3 + (R371 -VLOOKUP(U371,Anthro_Calc!C:P,10,FALSE)) / (VLOOKUP(U371,Anthro_Calc!C:P,10,FALSE) - VLOOKUP(U371,Anthro_Calc!C:P,9,FALSE)))</f>
        <v/>
      </c>
      <c r="Y371" s="120" t="str">
        <f t="shared" si="265"/>
        <v/>
      </c>
      <c r="Z371" s="117" t="str">
        <f t="shared" si="266"/>
        <v/>
      </c>
      <c r="AA371" s="104" t="str">
        <f t="shared" si="267"/>
        <v/>
      </c>
      <c r="AB371" s="71"/>
      <c r="AC371" s="74"/>
      <c r="AD371" s="78"/>
      <c r="AE371" s="75" t="str">
        <f t="shared" si="268"/>
        <v/>
      </c>
      <c r="AF371" s="72">
        <f t="shared" si="269"/>
        <v>0</v>
      </c>
      <c r="AG371" s="72">
        <f t="shared" si="270"/>
        <v>0</v>
      </c>
      <c r="AH371" s="72" t="str">
        <f t="shared" si="271"/>
        <v>0</v>
      </c>
      <c r="AI371" s="72" t="str">
        <f>IF(ISBLANK(AD371), "", (POWER(AD371/VLOOKUP(AH371,Anthro_Calc!C:P,13,FALSE),VLOOKUP(AH371,Anthro_Calc!C:P,12,FALSE))-1) / (VLOOKUP(AH371,Anthro_Calc!C:P,14,FALSE)*VLOOKUP(AH371,Anthro_Calc!C:P,12,FALSE)))</f>
        <v/>
      </c>
      <c r="AJ371" s="72" t="str">
        <f>IF(ISBLANK(AD371), "", -3 + (AD371 -VLOOKUP(AH371,Anthro_Calc!C:P,4,FALSE)) / (VLOOKUP(AH371,Anthro_Calc!C:P,5,FALSE) - VLOOKUP(AH371,Anthro_Calc!C:P,4,FALSE)))</f>
        <v/>
      </c>
      <c r="AK371" s="72" t="str">
        <f>IF(ISBLANK(AD371), "", 3 + (AD371 -VLOOKUP(AH371,Anthro_Calc!C:P,10,FALSE)) / (VLOOKUP(AH371,Anthro_Calc!C:P,10,FALSE) - VLOOKUP(AH371,Anthro_Calc!C:P,9,FALSE)))</f>
        <v/>
      </c>
      <c r="AL371" s="120" t="str">
        <f t="shared" si="272"/>
        <v/>
      </c>
      <c r="AM371" s="117" t="str">
        <f t="shared" si="273"/>
        <v/>
      </c>
      <c r="AN371" s="104" t="str">
        <f t="shared" si="274"/>
        <v/>
      </c>
      <c r="AO371" s="76" t="str">
        <f t="shared" si="251"/>
        <v/>
      </c>
      <c r="AP371" s="77"/>
      <c r="AQ371" s="77" t="str">
        <f t="shared" si="275"/>
        <v/>
      </c>
      <c r="AR371" s="71"/>
      <c r="AS371" s="74"/>
      <c r="AT371" s="82"/>
      <c r="AU371" s="75" t="str">
        <f t="shared" si="252"/>
        <v/>
      </c>
      <c r="AV371" s="72">
        <f t="shared" si="276"/>
        <v>0</v>
      </c>
      <c r="AW371" s="72">
        <f t="shared" si="277"/>
        <v>0</v>
      </c>
      <c r="AX371" s="72" t="str">
        <f t="shared" si="278"/>
        <v>0</v>
      </c>
      <c r="AY371" s="72" t="str">
        <f>IF(ISBLANK(AT371), "", (POWER(AT371/VLOOKUP(AX371,Anthro_Calc!C:P,13,FALSE),VLOOKUP(AX371,Anthro_Calc!C:P,12,FALSE))-1) / (VLOOKUP(AX371,Anthro_Calc!C:P,14,FALSE)*VLOOKUP(AX371,Anthro_Calc!C:P,12,FALSE)))</f>
        <v/>
      </c>
      <c r="AZ371" s="72" t="str">
        <f>IF(ISBLANK(AT371), "", -3 + (AT371 -VLOOKUP(AX371,Anthro_Calc!C:P,4,FALSE)) / (VLOOKUP(AX371,Anthro_Calc!C:P,5,FALSE) - VLOOKUP(AX371,Anthro_Calc!C:P,4,FALSE)))</f>
        <v/>
      </c>
      <c r="BA371" s="72" t="str">
        <f>IF(ISBLANK(AT371), "", 3 + (AT371 -VLOOKUP(AX371,Anthro_Calc!C:P,10,FALSE)) / (VLOOKUP(AX371,Anthro_Calc!C:P,10,FALSE) - VLOOKUP(AX371,Anthro_Calc!C:P,9,FALSE)))</f>
        <v/>
      </c>
      <c r="BB371" s="120" t="str">
        <f t="shared" si="279"/>
        <v/>
      </c>
      <c r="BC371" s="117" t="str">
        <f t="shared" si="280"/>
        <v/>
      </c>
      <c r="BD371" s="104" t="str">
        <f t="shared" si="253"/>
        <v/>
      </c>
      <c r="BE371" s="76" t="str">
        <f t="shared" si="254"/>
        <v/>
      </c>
      <c r="BF371" s="73" t="str">
        <f t="shared" si="281"/>
        <v/>
      </c>
      <c r="BG371" s="73" t="str">
        <f t="shared" si="255"/>
        <v/>
      </c>
      <c r="BH371" s="77"/>
      <c r="BI371" s="133"/>
      <c r="BJ371" s="71"/>
      <c r="BK371" s="74"/>
      <c r="BL371" s="78"/>
      <c r="BM371" s="75" t="str">
        <f t="shared" si="256"/>
        <v/>
      </c>
      <c r="BN371" s="72">
        <f t="shared" si="282"/>
        <v>0</v>
      </c>
      <c r="BO371" s="72">
        <f t="shared" si="299"/>
        <v>0</v>
      </c>
      <c r="BP371" s="72" t="str">
        <f t="shared" si="283"/>
        <v>0</v>
      </c>
      <c r="BQ371" s="72" t="str">
        <f>IF(ISBLANK(BL371), "", (POWER(BL371/VLOOKUP(BP371,Anthro_Calc!C:P,13,FALSE),VLOOKUP(BP371,Anthro_Calc!C:P,12,FALSE))-1) / (VLOOKUP(BP371,Anthro_Calc!C:P,14,FALSE)*VLOOKUP(BP371,Anthro_Calc!C:P,12,FALSE)))</f>
        <v/>
      </c>
      <c r="BR371" s="72" t="str">
        <f>IF(ISBLANK(BL371), "", -3 + (BL371 -VLOOKUP(BP371,Anthro_Calc!C:P,4,FALSE)) / (VLOOKUP(BP371,Anthro_Calc!C:P,5,FALSE) - VLOOKUP(BP371,Anthro_Calc!C:P,4,FALSE)))</f>
        <v/>
      </c>
      <c r="BS371" s="72" t="str">
        <f>IF(ISBLANK(BL371), "", 3 + (BL371 -VLOOKUP(BP371,Anthro_Calc!C:P,10,FALSE)) / (VLOOKUP(BP371,Anthro_Calc!C:P,10,FALSE) - VLOOKUP(BP371,Anthro_Calc!C:P,9,FALSE)))</f>
        <v/>
      </c>
      <c r="BT371" s="120" t="str">
        <f t="shared" si="284"/>
        <v/>
      </c>
      <c r="BU371" s="117" t="str">
        <f t="shared" si="285"/>
        <v/>
      </c>
      <c r="BV371" s="104" t="str">
        <f t="shared" si="286"/>
        <v/>
      </c>
      <c r="BW371" s="73" t="str">
        <f t="shared" si="257"/>
        <v/>
      </c>
      <c r="BX371" s="77"/>
      <c r="BY371" s="73" t="str">
        <f>IF(ISBLANK(BL371), "", VLOOKUP(Z371&amp;" "&amp;BV371&amp;" "&amp;BW371,Graduation_Criteria!$D$2:$E$34,2,FALSE))</f>
        <v/>
      </c>
      <c r="BZ371" s="73" t="str">
        <f t="shared" si="258"/>
        <v/>
      </c>
      <c r="CA371" s="71"/>
      <c r="CB371" s="74"/>
      <c r="CC371" s="74"/>
      <c r="CD371" s="115" t="str">
        <f t="shared" si="259"/>
        <v/>
      </c>
      <c r="CE371" s="79">
        <f t="shared" si="287"/>
        <v>0</v>
      </c>
      <c r="CF371" s="79">
        <f t="shared" si="288"/>
        <v>0</v>
      </c>
      <c r="CG371" s="79" t="str">
        <f t="shared" si="289"/>
        <v>0</v>
      </c>
      <c r="CH371" s="79" t="str">
        <f>IF(ISBLANK(CC371), "", (POWER(CC371/VLOOKUP(CG371,Anthro_Calc!C:P,13,FALSE),VLOOKUP(CG371,Anthro_Calc!C:P,12,FALSE))-1) / (VLOOKUP(CG371,Anthro_Calc!C:P,14,FALSE)*VLOOKUP(CG371,Anthro_Calc!C:P,12,FALSE)))</f>
        <v/>
      </c>
      <c r="CI371" s="79" t="str">
        <f>IF(ISBLANK(CC371), "", -3 + (CC371 -VLOOKUP(CG371,Anthro_Calc!C:P,4,FALSE)) / (VLOOKUP(CG371,Anthro_Calc!C:P,5,FALSE) - VLOOKUP(CG371,Anthro_Calc!C:P,4,FALSE)))</f>
        <v/>
      </c>
      <c r="CJ371" s="79" t="str">
        <f>IF(ISBLANK(CC371), "", 3 + (CC371 -VLOOKUP(CG371,Anthro_Calc!C:P,10,FALSE)) / (VLOOKUP(CG371,Anthro_Calc!C:P,10,FALSE) - VLOOKUP(CG371,Anthro_Calc!C:P,9,FALSE)))</f>
        <v/>
      </c>
      <c r="CK371" s="129" t="str">
        <f t="shared" si="290"/>
        <v/>
      </c>
      <c r="CL371" s="117" t="str">
        <f t="shared" si="291"/>
        <v/>
      </c>
      <c r="CM371" s="104" t="str">
        <f t="shared" si="292"/>
        <v/>
      </c>
      <c r="CN371" s="77"/>
      <c r="CO371" s="71"/>
      <c r="CP371" s="74"/>
      <c r="CQ371" s="74"/>
      <c r="CR371" s="118" t="str">
        <f t="shared" si="260"/>
        <v/>
      </c>
      <c r="CS371" s="119">
        <f t="shared" si="293"/>
        <v>0</v>
      </c>
      <c r="CT371" s="119">
        <f t="shared" si="294"/>
        <v>0</v>
      </c>
      <c r="CU371" s="119" t="str">
        <f t="shared" si="295"/>
        <v>0</v>
      </c>
      <c r="CV371" s="119" t="str">
        <f>IF(ISBLANK(CQ371), "", (POWER(CQ371/VLOOKUP(CU371,Anthro_Calc!C:P,13,FALSE),VLOOKUP(CU371,Anthro_Calc!C:P,12,FALSE))-1) / (VLOOKUP(CU371,Anthro_Calc!C:P,14,FALSE)*VLOOKUP(CU371,Anthro_Calc!C:P,12,FALSE)))</f>
        <v/>
      </c>
      <c r="CW371" s="119" t="str">
        <f>IF(ISBLANK(CQ371), "", -3 + (CQ371 -VLOOKUP(CU371,Anthro_Calc!C:P,4,FALSE)) / (VLOOKUP(CU371,Anthro_Calc!C:P,5,FALSE) - VLOOKUP(CU371,Anthro_Calc!C:P,4,FALSE)))</f>
        <v/>
      </c>
      <c r="CX371" s="119" t="str">
        <f>IF(ISBLANK(CQ371), "", 3 + (CQ371 -VLOOKUP(CU371,Anthro_Calc!C:P,10,FALSE)) / (VLOOKUP(CU371,Anthro_Calc!C:P,10,FALSE) - VLOOKUP(CU371,Anthro_Calc!C:P,9,FALSE)))</f>
        <v/>
      </c>
      <c r="CY371" s="128" t="str">
        <f t="shared" si="296"/>
        <v/>
      </c>
      <c r="CZ371" s="117" t="str">
        <f t="shared" si="297"/>
        <v/>
      </c>
      <c r="DA371" s="104" t="str">
        <f t="shared" si="298"/>
        <v/>
      </c>
      <c r="DB371" s="135"/>
    </row>
    <row r="372" spans="1:106" s="80" customFormat="1" ht="15" customHeight="1">
      <c r="A372" s="134">
        <f t="shared" si="250"/>
        <v>368</v>
      </c>
      <c r="B372" s="66"/>
      <c r="C372" s="66"/>
      <c r="D372" s="66"/>
      <c r="E372" s="66"/>
      <c r="F372" s="66"/>
      <c r="G372" s="66"/>
      <c r="H372" s="66"/>
      <c r="I372" s="66"/>
      <c r="J372" s="66"/>
      <c r="K372" s="66"/>
      <c r="L372" s="66"/>
      <c r="M372" s="71"/>
      <c r="N372" s="69" t="str">
        <f t="shared" ca="1" si="261"/>
        <v/>
      </c>
      <c r="O372" s="70"/>
      <c r="P372" s="70"/>
      <c r="Q372" s="71"/>
      <c r="R372" s="82"/>
      <c r="S372" s="72" t="str">
        <f t="shared" si="262"/>
        <v/>
      </c>
      <c r="T372" s="72" t="str">
        <f t="shared" si="263"/>
        <v/>
      </c>
      <c r="U372" s="72" t="str">
        <f t="shared" si="264"/>
        <v/>
      </c>
      <c r="V372" s="72" t="str">
        <f>IF(ISBLANK(R372), "", (POWER(R372/VLOOKUP(U372,Anthro_Calc!C:P,13,FALSE),VLOOKUP(U372,Anthro_Calc!C:P,12,FALSE))-1) / (VLOOKUP(U372,Anthro_Calc!C:P,14,FALSE)*VLOOKUP(U372,Anthro_Calc!C:P,12,FALSE)))</f>
        <v/>
      </c>
      <c r="W372" s="72" t="str">
        <f>IF(ISBLANK(R372), "", -3 + (R372 -VLOOKUP(U372,Anthro_Calc!C:P,4,FALSE)) / (VLOOKUP(U372,Anthro_Calc!C:P,5,FALSE) - VLOOKUP(U372,Anthro_Calc!C:P,4,FALSE)))</f>
        <v/>
      </c>
      <c r="X372" s="72" t="str">
        <f>IF(ISBLANK(R372), "", 3 + (R372 -VLOOKUP(U372,Anthro_Calc!C:P,10,FALSE)) / (VLOOKUP(U372,Anthro_Calc!C:P,10,FALSE) - VLOOKUP(U372,Anthro_Calc!C:P,9,FALSE)))</f>
        <v/>
      </c>
      <c r="Y372" s="120" t="str">
        <f t="shared" si="265"/>
        <v/>
      </c>
      <c r="Z372" s="117" t="str">
        <f t="shared" si="266"/>
        <v/>
      </c>
      <c r="AA372" s="104" t="str">
        <f t="shared" si="267"/>
        <v/>
      </c>
      <c r="AB372" s="71"/>
      <c r="AC372" s="74"/>
      <c r="AD372" s="78"/>
      <c r="AE372" s="75" t="str">
        <f t="shared" si="268"/>
        <v/>
      </c>
      <c r="AF372" s="72">
        <f t="shared" si="269"/>
        <v>0</v>
      </c>
      <c r="AG372" s="72">
        <f t="shared" si="270"/>
        <v>0</v>
      </c>
      <c r="AH372" s="72" t="str">
        <f t="shared" si="271"/>
        <v>0</v>
      </c>
      <c r="AI372" s="72" t="str">
        <f>IF(ISBLANK(AD372), "", (POWER(AD372/VLOOKUP(AH372,Anthro_Calc!C:P,13,FALSE),VLOOKUP(AH372,Anthro_Calc!C:P,12,FALSE))-1) / (VLOOKUP(AH372,Anthro_Calc!C:P,14,FALSE)*VLOOKUP(AH372,Anthro_Calc!C:P,12,FALSE)))</f>
        <v/>
      </c>
      <c r="AJ372" s="72" t="str">
        <f>IF(ISBLANK(AD372), "", -3 + (AD372 -VLOOKUP(AH372,Anthro_Calc!C:P,4,FALSE)) / (VLOOKUP(AH372,Anthro_Calc!C:P,5,FALSE) - VLOOKUP(AH372,Anthro_Calc!C:P,4,FALSE)))</f>
        <v/>
      </c>
      <c r="AK372" s="72" t="str">
        <f>IF(ISBLANK(AD372), "", 3 + (AD372 -VLOOKUP(AH372,Anthro_Calc!C:P,10,FALSE)) / (VLOOKUP(AH372,Anthro_Calc!C:P,10,FALSE) - VLOOKUP(AH372,Anthro_Calc!C:P,9,FALSE)))</f>
        <v/>
      </c>
      <c r="AL372" s="120" t="str">
        <f t="shared" si="272"/>
        <v/>
      </c>
      <c r="AM372" s="117" t="str">
        <f t="shared" si="273"/>
        <v/>
      </c>
      <c r="AN372" s="104" t="str">
        <f t="shared" si="274"/>
        <v/>
      </c>
      <c r="AO372" s="76" t="str">
        <f t="shared" si="251"/>
        <v/>
      </c>
      <c r="AP372" s="77"/>
      <c r="AQ372" s="77" t="str">
        <f t="shared" si="275"/>
        <v/>
      </c>
      <c r="AR372" s="71"/>
      <c r="AS372" s="74"/>
      <c r="AT372" s="82"/>
      <c r="AU372" s="75" t="str">
        <f t="shared" si="252"/>
        <v/>
      </c>
      <c r="AV372" s="72">
        <f t="shared" si="276"/>
        <v>0</v>
      </c>
      <c r="AW372" s="72">
        <f t="shared" si="277"/>
        <v>0</v>
      </c>
      <c r="AX372" s="72" t="str">
        <f t="shared" si="278"/>
        <v>0</v>
      </c>
      <c r="AY372" s="72" t="str">
        <f>IF(ISBLANK(AT372), "", (POWER(AT372/VLOOKUP(AX372,Anthro_Calc!C:P,13,FALSE),VLOOKUP(AX372,Anthro_Calc!C:P,12,FALSE))-1) / (VLOOKUP(AX372,Anthro_Calc!C:P,14,FALSE)*VLOOKUP(AX372,Anthro_Calc!C:P,12,FALSE)))</f>
        <v/>
      </c>
      <c r="AZ372" s="72" t="str">
        <f>IF(ISBLANK(AT372), "", -3 + (AT372 -VLOOKUP(AX372,Anthro_Calc!C:P,4,FALSE)) / (VLOOKUP(AX372,Anthro_Calc!C:P,5,FALSE) - VLOOKUP(AX372,Anthro_Calc!C:P,4,FALSE)))</f>
        <v/>
      </c>
      <c r="BA372" s="72" t="str">
        <f>IF(ISBLANK(AT372), "", 3 + (AT372 -VLOOKUP(AX372,Anthro_Calc!C:P,10,FALSE)) / (VLOOKUP(AX372,Anthro_Calc!C:P,10,FALSE) - VLOOKUP(AX372,Anthro_Calc!C:P,9,FALSE)))</f>
        <v/>
      </c>
      <c r="BB372" s="120" t="str">
        <f t="shared" si="279"/>
        <v/>
      </c>
      <c r="BC372" s="117" t="str">
        <f t="shared" si="280"/>
        <v/>
      </c>
      <c r="BD372" s="104" t="str">
        <f t="shared" si="253"/>
        <v/>
      </c>
      <c r="BE372" s="76" t="str">
        <f t="shared" si="254"/>
        <v/>
      </c>
      <c r="BF372" s="73" t="str">
        <f t="shared" si="281"/>
        <v/>
      </c>
      <c r="BG372" s="73" t="str">
        <f t="shared" si="255"/>
        <v/>
      </c>
      <c r="BH372" s="77"/>
      <c r="BI372" s="133"/>
      <c r="BJ372" s="71"/>
      <c r="BK372" s="74"/>
      <c r="BL372" s="78"/>
      <c r="BM372" s="75" t="str">
        <f t="shared" si="256"/>
        <v/>
      </c>
      <c r="BN372" s="72">
        <f t="shared" si="282"/>
        <v>0</v>
      </c>
      <c r="BO372" s="72">
        <f t="shared" si="299"/>
        <v>0</v>
      </c>
      <c r="BP372" s="72" t="str">
        <f t="shared" si="283"/>
        <v>0</v>
      </c>
      <c r="BQ372" s="72" t="str">
        <f>IF(ISBLANK(BL372), "", (POWER(BL372/VLOOKUP(BP372,Anthro_Calc!C:P,13,FALSE),VLOOKUP(BP372,Anthro_Calc!C:P,12,FALSE))-1) / (VLOOKUP(BP372,Anthro_Calc!C:P,14,FALSE)*VLOOKUP(BP372,Anthro_Calc!C:P,12,FALSE)))</f>
        <v/>
      </c>
      <c r="BR372" s="72" t="str">
        <f>IF(ISBLANK(BL372), "", -3 + (BL372 -VLOOKUP(BP372,Anthro_Calc!C:P,4,FALSE)) / (VLOOKUP(BP372,Anthro_Calc!C:P,5,FALSE) - VLOOKUP(BP372,Anthro_Calc!C:P,4,FALSE)))</f>
        <v/>
      </c>
      <c r="BS372" s="72" t="str">
        <f>IF(ISBLANK(BL372), "", 3 + (BL372 -VLOOKUP(BP372,Anthro_Calc!C:P,10,FALSE)) / (VLOOKUP(BP372,Anthro_Calc!C:P,10,FALSE) - VLOOKUP(BP372,Anthro_Calc!C:P,9,FALSE)))</f>
        <v/>
      </c>
      <c r="BT372" s="120" t="str">
        <f t="shared" si="284"/>
        <v/>
      </c>
      <c r="BU372" s="117" t="str">
        <f t="shared" si="285"/>
        <v/>
      </c>
      <c r="BV372" s="104" t="str">
        <f t="shared" si="286"/>
        <v/>
      </c>
      <c r="BW372" s="73" t="str">
        <f t="shared" si="257"/>
        <v/>
      </c>
      <c r="BX372" s="77"/>
      <c r="BY372" s="73" t="str">
        <f>IF(ISBLANK(BL372), "", VLOOKUP(Z372&amp;" "&amp;BV372&amp;" "&amp;BW372,Graduation_Criteria!$D$2:$E$34,2,FALSE))</f>
        <v/>
      </c>
      <c r="BZ372" s="73" t="str">
        <f t="shared" si="258"/>
        <v/>
      </c>
      <c r="CA372" s="71"/>
      <c r="CB372" s="74"/>
      <c r="CC372" s="74"/>
      <c r="CD372" s="115" t="str">
        <f t="shared" si="259"/>
        <v/>
      </c>
      <c r="CE372" s="79">
        <f t="shared" si="287"/>
        <v>0</v>
      </c>
      <c r="CF372" s="79">
        <f t="shared" si="288"/>
        <v>0</v>
      </c>
      <c r="CG372" s="79" t="str">
        <f t="shared" si="289"/>
        <v>0</v>
      </c>
      <c r="CH372" s="79" t="str">
        <f>IF(ISBLANK(CC372), "", (POWER(CC372/VLOOKUP(CG372,Anthro_Calc!C:P,13,FALSE),VLOOKUP(CG372,Anthro_Calc!C:P,12,FALSE))-1) / (VLOOKUP(CG372,Anthro_Calc!C:P,14,FALSE)*VLOOKUP(CG372,Anthro_Calc!C:P,12,FALSE)))</f>
        <v/>
      </c>
      <c r="CI372" s="79" t="str">
        <f>IF(ISBLANK(CC372), "", -3 + (CC372 -VLOOKUP(CG372,Anthro_Calc!C:P,4,FALSE)) / (VLOOKUP(CG372,Anthro_Calc!C:P,5,FALSE) - VLOOKUP(CG372,Anthro_Calc!C:P,4,FALSE)))</f>
        <v/>
      </c>
      <c r="CJ372" s="79" t="str">
        <f>IF(ISBLANK(CC372), "", 3 + (CC372 -VLOOKUP(CG372,Anthro_Calc!C:P,10,FALSE)) / (VLOOKUP(CG372,Anthro_Calc!C:P,10,FALSE) - VLOOKUP(CG372,Anthro_Calc!C:P,9,FALSE)))</f>
        <v/>
      </c>
      <c r="CK372" s="129" t="str">
        <f t="shared" si="290"/>
        <v/>
      </c>
      <c r="CL372" s="117" t="str">
        <f t="shared" si="291"/>
        <v/>
      </c>
      <c r="CM372" s="104" t="str">
        <f t="shared" si="292"/>
        <v/>
      </c>
      <c r="CN372" s="77"/>
      <c r="CO372" s="71"/>
      <c r="CP372" s="74"/>
      <c r="CQ372" s="74"/>
      <c r="CR372" s="118" t="str">
        <f t="shared" si="260"/>
        <v/>
      </c>
      <c r="CS372" s="119">
        <f t="shared" si="293"/>
        <v>0</v>
      </c>
      <c r="CT372" s="119">
        <f t="shared" si="294"/>
        <v>0</v>
      </c>
      <c r="CU372" s="119" t="str">
        <f t="shared" si="295"/>
        <v>0</v>
      </c>
      <c r="CV372" s="119" t="str">
        <f>IF(ISBLANK(CQ372), "", (POWER(CQ372/VLOOKUP(CU372,Anthro_Calc!C:P,13,FALSE),VLOOKUP(CU372,Anthro_Calc!C:P,12,FALSE))-1) / (VLOOKUP(CU372,Anthro_Calc!C:P,14,FALSE)*VLOOKUP(CU372,Anthro_Calc!C:P,12,FALSE)))</f>
        <v/>
      </c>
      <c r="CW372" s="119" t="str">
        <f>IF(ISBLANK(CQ372), "", -3 + (CQ372 -VLOOKUP(CU372,Anthro_Calc!C:P,4,FALSE)) / (VLOOKUP(CU372,Anthro_Calc!C:P,5,FALSE) - VLOOKUP(CU372,Anthro_Calc!C:P,4,FALSE)))</f>
        <v/>
      </c>
      <c r="CX372" s="119" t="str">
        <f>IF(ISBLANK(CQ372), "", 3 + (CQ372 -VLOOKUP(CU372,Anthro_Calc!C:P,10,FALSE)) / (VLOOKUP(CU372,Anthro_Calc!C:P,10,FALSE) - VLOOKUP(CU372,Anthro_Calc!C:P,9,FALSE)))</f>
        <v/>
      </c>
      <c r="CY372" s="128" t="str">
        <f t="shared" si="296"/>
        <v/>
      </c>
      <c r="CZ372" s="117" t="str">
        <f t="shared" si="297"/>
        <v/>
      </c>
      <c r="DA372" s="104" t="str">
        <f t="shared" si="298"/>
        <v/>
      </c>
      <c r="DB372" s="135"/>
    </row>
    <row r="373" spans="1:106" s="80" customFormat="1" ht="15" customHeight="1">
      <c r="A373" s="134">
        <f t="shared" si="250"/>
        <v>369</v>
      </c>
      <c r="B373" s="66"/>
      <c r="C373" s="66"/>
      <c r="D373" s="66"/>
      <c r="E373" s="66"/>
      <c r="F373" s="66"/>
      <c r="G373" s="66"/>
      <c r="H373" s="66"/>
      <c r="I373" s="66"/>
      <c r="J373" s="66"/>
      <c r="K373" s="66"/>
      <c r="L373" s="66"/>
      <c r="M373" s="71"/>
      <c r="N373" s="69" t="str">
        <f t="shared" ca="1" si="261"/>
        <v/>
      </c>
      <c r="O373" s="70"/>
      <c r="P373" s="70"/>
      <c r="Q373" s="71"/>
      <c r="R373" s="82"/>
      <c r="S373" s="72" t="str">
        <f t="shared" si="262"/>
        <v/>
      </c>
      <c r="T373" s="72" t="str">
        <f t="shared" si="263"/>
        <v/>
      </c>
      <c r="U373" s="72" t="str">
        <f t="shared" si="264"/>
        <v/>
      </c>
      <c r="V373" s="72" t="str">
        <f>IF(ISBLANK(R373), "", (POWER(R373/VLOOKUP(U373,Anthro_Calc!C:P,13,FALSE),VLOOKUP(U373,Anthro_Calc!C:P,12,FALSE))-1) / (VLOOKUP(U373,Anthro_Calc!C:P,14,FALSE)*VLOOKUP(U373,Anthro_Calc!C:P,12,FALSE)))</f>
        <v/>
      </c>
      <c r="W373" s="72" t="str">
        <f>IF(ISBLANK(R373), "", -3 + (R373 -VLOOKUP(U373,Anthro_Calc!C:P,4,FALSE)) / (VLOOKUP(U373,Anthro_Calc!C:P,5,FALSE) - VLOOKUP(U373,Anthro_Calc!C:P,4,FALSE)))</f>
        <v/>
      </c>
      <c r="X373" s="72" t="str">
        <f>IF(ISBLANK(R373), "", 3 + (R373 -VLOOKUP(U373,Anthro_Calc!C:P,10,FALSE)) / (VLOOKUP(U373,Anthro_Calc!C:P,10,FALSE) - VLOOKUP(U373,Anthro_Calc!C:P,9,FALSE)))</f>
        <v/>
      </c>
      <c r="Y373" s="120" t="str">
        <f t="shared" si="265"/>
        <v/>
      </c>
      <c r="Z373" s="117" t="str">
        <f t="shared" si="266"/>
        <v/>
      </c>
      <c r="AA373" s="104" t="str">
        <f t="shared" si="267"/>
        <v/>
      </c>
      <c r="AB373" s="71"/>
      <c r="AC373" s="74"/>
      <c r="AD373" s="78"/>
      <c r="AE373" s="75" t="str">
        <f t="shared" si="268"/>
        <v/>
      </c>
      <c r="AF373" s="72">
        <f t="shared" si="269"/>
        <v>0</v>
      </c>
      <c r="AG373" s="72">
        <f t="shared" si="270"/>
        <v>0</v>
      </c>
      <c r="AH373" s="72" t="str">
        <f t="shared" si="271"/>
        <v>0</v>
      </c>
      <c r="AI373" s="72" t="str">
        <f>IF(ISBLANK(AD373), "", (POWER(AD373/VLOOKUP(AH373,Anthro_Calc!C:P,13,FALSE),VLOOKUP(AH373,Anthro_Calc!C:P,12,FALSE))-1) / (VLOOKUP(AH373,Anthro_Calc!C:P,14,FALSE)*VLOOKUP(AH373,Anthro_Calc!C:P,12,FALSE)))</f>
        <v/>
      </c>
      <c r="AJ373" s="72" t="str">
        <f>IF(ISBLANK(AD373), "", -3 + (AD373 -VLOOKUP(AH373,Anthro_Calc!C:P,4,FALSE)) / (VLOOKUP(AH373,Anthro_Calc!C:P,5,FALSE) - VLOOKUP(AH373,Anthro_Calc!C:P,4,FALSE)))</f>
        <v/>
      </c>
      <c r="AK373" s="72" t="str">
        <f>IF(ISBLANK(AD373), "", 3 + (AD373 -VLOOKUP(AH373,Anthro_Calc!C:P,10,FALSE)) / (VLOOKUP(AH373,Anthro_Calc!C:P,10,FALSE) - VLOOKUP(AH373,Anthro_Calc!C:P,9,FALSE)))</f>
        <v/>
      </c>
      <c r="AL373" s="120" t="str">
        <f t="shared" si="272"/>
        <v/>
      </c>
      <c r="AM373" s="117" t="str">
        <f t="shared" si="273"/>
        <v/>
      </c>
      <c r="AN373" s="104" t="str">
        <f t="shared" si="274"/>
        <v/>
      </c>
      <c r="AO373" s="76" t="str">
        <f t="shared" si="251"/>
        <v/>
      </c>
      <c r="AP373" s="77"/>
      <c r="AQ373" s="77" t="str">
        <f t="shared" si="275"/>
        <v/>
      </c>
      <c r="AR373" s="71"/>
      <c r="AS373" s="74"/>
      <c r="AT373" s="82"/>
      <c r="AU373" s="75" t="str">
        <f t="shared" si="252"/>
        <v/>
      </c>
      <c r="AV373" s="72">
        <f t="shared" si="276"/>
        <v>0</v>
      </c>
      <c r="AW373" s="72">
        <f t="shared" si="277"/>
        <v>0</v>
      </c>
      <c r="AX373" s="72" t="str">
        <f t="shared" si="278"/>
        <v>0</v>
      </c>
      <c r="AY373" s="72" t="str">
        <f>IF(ISBLANK(AT373), "", (POWER(AT373/VLOOKUP(AX373,Anthro_Calc!C:P,13,FALSE),VLOOKUP(AX373,Anthro_Calc!C:P,12,FALSE))-1) / (VLOOKUP(AX373,Anthro_Calc!C:P,14,FALSE)*VLOOKUP(AX373,Anthro_Calc!C:P,12,FALSE)))</f>
        <v/>
      </c>
      <c r="AZ373" s="72" t="str">
        <f>IF(ISBLANK(AT373), "", -3 + (AT373 -VLOOKUP(AX373,Anthro_Calc!C:P,4,FALSE)) / (VLOOKUP(AX373,Anthro_Calc!C:P,5,FALSE) - VLOOKUP(AX373,Anthro_Calc!C:P,4,FALSE)))</f>
        <v/>
      </c>
      <c r="BA373" s="72" t="str">
        <f>IF(ISBLANK(AT373), "", 3 + (AT373 -VLOOKUP(AX373,Anthro_Calc!C:P,10,FALSE)) / (VLOOKUP(AX373,Anthro_Calc!C:P,10,FALSE) - VLOOKUP(AX373,Anthro_Calc!C:P,9,FALSE)))</f>
        <v/>
      </c>
      <c r="BB373" s="120" t="str">
        <f t="shared" si="279"/>
        <v/>
      </c>
      <c r="BC373" s="117" t="str">
        <f t="shared" si="280"/>
        <v/>
      </c>
      <c r="BD373" s="104" t="str">
        <f t="shared" si="253"/>
        <v/>
      </c>
      <c r="BE373" s="76" t="str">
        <f t="shared" si="254"/>
        <v/>
      </c>
      <c r="BF373" s="73" t="str">
        <f t="shared" si="281"/>
        <v/>
      </c>
      <c r="BG373" s="73" t="str">
        <f t="shared" si="255"/>
        <v/>
      </c>
      <c r="BH373" s="77"/>
      <c r="BI373" s="133"/>
      <c r="BJ373" s="71"/>
      <c r="BK373" s="74"/>
      <c r="BL373" s="78"/>
      <c r="BM373" s="75" t="str">
        <f t="shared" si="256"/>
        <v/>
      </c>
      <c r="BN373" s="72">
        <f t="shared" si="282"/>
        <v>0</v>
      </c>
      <c r="BO373" s="72">
        <f t="shared" si="299"/>
        <v>0</v>
      </c>
      <c r="BP373" s="72" t="str">
        <f t="shared" si="283"/>
        <v>0</v>
      </c>
      <c r="BQ373" s="72" t="str">
        <f>IF(ISBLANK(BL373), "", (POWER(BL373/VLOOKUP(BP373,Anthro_Calc!C:P,13,FALSE),VLOOKUP(BP373,Anthro_Calc!C:P,12,FALSE))-1) / (VLOOKUP(BP373,Anthro_Calc!C:P,14,FALSE)*VLOOKUP(BP373,Anthro_Calc!C:P,12,FALSE)))</f>
        <v/>
      </c>
      <c r="BR373" s="72" t="str">
        <f>IF(ISBLANK(BL373), "", -3 + (BL373 -VLOOKUP(BP373,Anthro_Calc!C:P,4,FALSE)) / (VLOOKUP(BP373,Anthro_Calc!C:P,5,FALSE) - VLOOKUP(BP373,Anthro_Calc!C:P,4,FALSE)))</f>
        <v/>
      </c>
      <c r="BS373" s="72" t="str">
        <f>IF(ISBLANK(BL373), "", 3 + (BL373 -VLOOKUP(BP373,Anthro_Calc!C:P,10,FALSE)) / (VLOOKUP(BP373,Anthro_Calc!C:P,10,FALSE) - VLOOKUP(BP373,Anthro_Calc!C:P,9,FALSE)))</f>
        <v/>
      </c>
      <c r="BT373" s="120" t="str">
        <f t="shared" si="284"/>
        <v/>
      </c>
      <c r="BU373" s="117" t="str">
        <f t="shared" si="285"/>
        <v/>
      </c>
      <c r="BV373" s="104" t="str">
        <f t="shared" si="286"/>
        <v/>
      </c>
      <c r="BW373" s="73" t="str">
        <f t="shared" si="257"/>
        <v/>
      </c>
      <c r="BX373" s="77"/>
      <c r="BY373" s="73" t="str">
        <f>IF(ISBLANK(BL373), "", VLOOKUP(Z373&amp;" "&amp;BV373&amp;" "&amp;BW373,Graduation_Criteria!$D$2:$E$34,2,FALSE))</f>
        <v/>
      </c>
      <c r="BZ373" s="73" t="str">
        <f t="shared" si="258"/>
        <v/>
      </c>
      <c r="CA373" s="71"/>
      <c r="CB373" s="74"/>
      <c r="CC373" s="74"/>
      <c r="CD373" s="115" t="str">
        <f t="shared" si="259"/>
        <v/>
      </c>
      <c r="CE373" s="79">
        <f t="shared" si="287"/>
        <v>0</v>
      </c>
      <c r="CF373" s="79">
        <f t="shared" si="288"/>
        <v>0</v>
      </c>
      <c r="CG373" s="79" t="str">
        <f t="shared" si="289"/>
        <v>0</v>
      </c>
      <c r="CH373" s="79" t="str">
        <f>IF(ISBLANK(CC373), "", (POWER(CC373/VLOOKUP(CG373,Anthro_Calc!C:P,13,FALSE),VLOOKUP(CG373,Anthro_Calc!C:P,12,FALSE))-1) / (VLOOKUP(CG373,Anthro_Calc!C:P,14,FALSE)*VLOOKUP(CG373,Anthro_Calc!C:P,12,FALSE)))</f>
        <v/>
      </c>
      <c r="CI373" s="79" t="str">
        <f>IF(ISBLANK(CC373), "", -3 + (CC373 -VLOOKUP(CG373,Anthro_Calc!C:P,4,FALSE)) / (VLOOKUP(CG373,Anthro_Calc!C:P,5,FALSE) - VLOOKUP(CG373,Anthro_Calc!C:P,4,FALSE)))</f>
        <v/>
      </c>
      <c r="CJ373" s="79" t="str">
        <f>IF(ISBLANK(CC373), "", 3 + (CC373 -VLOOKUP(CG373,Anthro_Calc!C:P,10,FALSE)) / (VLOOKUP(CG373,Anthro_Calc!C:P,10,FALSE) - VLOOKUP(CG373,Anthro_Calc!C:P,9,FALSE)))</f>
        <v/>
      </c>
      <c r="CK373" s="129" t="str">
        <f t="shared" si="290"/>
        <v/>
      </c>
      <c r="CL373" s="117" t="str">
        <f t="shared" si="291"/>
        <v/>
      </c>
      <c r="CM373" s="104" t="str">
        <f t="shared" si="292"/>
        <v/>
      </c>
      <c r="CN373" s="77"/>
      <c r="CO373" s="71"/>
      <c r="CP373" s="74"/>
      <c r="CQ373" s="74"/>
      <c r="CR373" s="118" t="str">
        <f t="shared" si="260"/>
        <v/>
      </c>
      <c r="CS373" s="119">
        <f t="shared" si="293"/>
        <v>0</v>
      </c>
      <c r="CT373" s="119">
        <f t="shared" si="294"/>
        <v>0</v>
      </c>
      <c r="CU373" s="119" t="str">
        <f t="shared" si="295"/>
        <v>0</v>
      </c>
      <c r="CV373" s="119" t="str">
        <f>IF(ISBLANK(CQ373), "", (POWER(CQ373/VLOOKUP(CU373,Anthro_Calc!C:P,13,FALSE),VLOOKUP(CU373,Anthro_Calc!C:P,12,FALSE))-1) / (VLOOKUP(CU373,Anthro_Calc!C:P,14,FALSE)*VLOOKUP(CU373,Anthro_Calc!C:P,12,FALSE)))</f>
        <v/>
      </c>
      <c r="CW373" s="119" t="str">
        <f>IF(ISBLANK(CQ373), "", -3 + (CQ373 -VLOOKUP(CU373,Anthro_Calc!C:P,4,FALSE)) / (VLOOKUP(CU373,Anthro_Calc!C:P,5,FALSE) - VLOOKUP(CU373,Anthro_Calc!C:P,4,FALSE)))</f>
        <v/>
      </c>
      <c r="CX373" s="119" t="str">
        <f>IF(ISBLANK(CQ373), "", 3 + (CQ373 -VLOOKUP(CU373,Anthro_Calc!C:P,10,FALSE)) / (VLOOKUP(CU373,Anthro_Calc!C:P,10,FALSE) - VLOOKUP(CU373,Anthro_Calc!C:P,9,FALSE)))</f>
        <v/>
      </c>
      <c r="CY373" s="128" t="str">
        <f t="shared" si="296"/>
        <v/>
      </c>
      <c r="CZ373" s="117" t="str">
        <f t="shared" si="297"/>
        <v/>
      </c>
      <c r="DA373" s="104" t="str">
        <f t="shared" si="298"/>
        <v/>
      </c>
      <c r="DB373" s="135"/>
    </row>
    <row r="374" spans="1:106" s="80" customFormat="1" ht="15" customHeight="1">
      <c r="A374" s="134">
        <f t="shared" si="250"/>
        <v>370</v>
      </c>
      <c r="B374" s="66"/>
      <c r="C374" s="66"/>
      <c r="D374" s="66"/>
      <c r="E374" s="66"/>
      <c r="F374" s="66"/>
      <c r="G374" s="66"/>
      <c r="H374" s="66"/>
      <c r="I374" s="66"/>
      <c r="J374" s="66"/>
      <c r="K374" s="66"/>
      <c r="L374" s="66"/>
      <c r="M374" s="71"/>
      <c r="N374" s="69" t="str">
        <f t="shared" ca="1" si="261"/>
        <v/>
      </c>
      <c r="O374" s="70"/>
      <c r="P374" s="70"/>
      <c r="Q374" s="71"/>
      <c r="R374" s="82"/>
      <c r="S374" s="72" t="str">
        <f t="shared" si="262"/>
        <v/>
      </c>
      <c r="T374" s="72" t="str">
        <f t="shared" si="263"/>
        <v/>
      </c>
      <c r="U374" s="72" t="str">
        <f t="shared" si="264"/>
        <v/>
      </c>
      <c r="V374" s="72" t="str">
        <f>IF(ISBLANK(R374), "", (POWER(R374/VLOOKUP(U374,Anthro_Calc!C:P,13,FALSE),VLOOKUP(U374,Anthro_Calc!C:P,12,FALSE))-1) / (VLOOKUP(U374,Anthro_Calc!C:P,14,FALSE)*VLOOKUP(U374,Anthro_Calc!C:P,12,FALSE)))</f>
        <v/>
      </c>
      <c r="W374" s="72" t="str">
        <f>IF(ISBLANK(R374), "", -3 + (R374 -VLOOKUP(U374,Anthro_Calc!C:P,4,FALSE)) / (VLOOKUP(U374,Anthro_Calc!C:P,5,FALSE) - VLOOKUP(U374,Anthro_Calc!C:P,4,FALSE)))</f>
        <v/>
      </c>
      <c r="X374" s="72" t="str">
        <f>IF(ISBLANK(R374), "", 3 + (R374 -VLOOKUP(U374,Anthro_Calc!C:P,10,FALSE)) / (VLOOKUP(U374,Anthro_Calc!C:P,10,FALSE) - VLOOKUP(U374,Anthro_Calc!C:P,9,FALSE)))</f>
        <v/>
      </c>
      <c r="Y374" s="120" t="str">
        <f t="shared" si="265"/>
        <v/>
      </c>
      <c r="Z374" s="117" t="str">
        <f t="shared" si="266"/>
        <v/>
      </c>
      <c r="AA374" s="104" t="str">
        <f t="shared" si="267"/>
        <v/>
      </c>
      <c r="AB374" s="71"/>
      <c r="AC374" s="74"/>
      <c r="AD374" s="78"/>
      <c r="AE374" s="75" t="str">
        <f t="shared" si="268"/>
        <v/>
      </c>
      <c r="AF374" s="72">
        <f t="shared" si="269"/>
        <v>0</v>
      </c>
      <c r="AG374" s="72">
        <f t="shared" si="270"/>
        <v>0</v>
      </c>
      <c r="AH374" s="72" t="str">
        <f t="shared" si="271"/>
        <v>0</v>
      </c>
      <c r="AI374" s="72" t="str">
        <f>IF(ISBLANK(AD374), "", (POWER(AD374/VLOOKUP(AH374,Anthro_Calc!C:P,13,FALSE),VLOOKUP(AH374,Anthro_Calc!C:P,12,FALSE))-1) / (VLOOKUP(AH374,Anthro_Calc!C:P,14,FALSE)*VLOOKUP(AH374,Anthro_Calc!C:P,12,FALSE)))</f>
        <v/>
      </c>
      <c r="AJ374" s="72" t="str">
        <f>IF(ISBLANK(AD374), "", -3 + (AD374 -VLOOKUP(AH374,Anthro_Calc!C:P,4,FALSE)) / (VLOOKUP(AH374,Anthro_Calc!C:P,5,FALSE) - VLOOKUP(AH374,Anthro_Calc!C:P,4,FALSE)))</f>
        <v/>
      </c>
      <c r="AK374" s="72" t="str">
        <f>IF(ISBLANK(AD374), "", 3 + (AD374 -VLOOKUP(AH374,Anthro_Calc!C:P,10,FALSE)) / (VLOOKUP(AH374,Anthro_Calc!C:P,10,FALSE) - VLOOKUP(AH374,Anthro_Calc!C:P,9,FALSE)))</f>
        <v/>
      </c>
      <c r="AL374" s="120" t="str">
        <f t="shared" si="272"/>
        <v/>
      </c>
      <c r="AM374" s="117" t="str">
        <f t="shared" si="273"/>
        <v/>
      </c>
      <c r="AN374" s="104" t="str">
        <f t="shared" si="274"/>
        <v/>
      </c>
      <c r="AO374" s="76" t="str">
        <f t="shared" si="251"/>
        <v/>
      </c>
      <c r="AP374" s="77"/>
      <c r="AQ374" s="77" t="str">
        <f t="shared" si="275"/>
        <v/>
      </c>
      <c r="AR374" s="71"/>
      <c r="AS374" s="74"/>
      <c r="AT374" s="82"/>
      <c r="AU374" s="75" t="str">
        <f t="shared" si="252"/>
        <v/>
      </c>
      <c r="AV374" s="72">
        <f t="shared" si="276"/>
        <v>0</v>
      </c>
      <c r="AW374" s="72">
        <f t="shared" si="277"/>
        <v>0</v>
      </c>
      <c r="AX374" s="72" t="str">
        <f t="shared" si="278"/>
        <v>0</v>
      </c>
      <c r="AY374" s="72" t="str">
        <f>IF(ISBLANK(AT374), "", (POWER(AT374/VLOOKUP(AX374,Anthro_Calc!C:P,13,FALSE),VLOOKUP(AX374,Anthro_Calc!C:P,12,FALSE))-1) / (VLOOKUP(AX374,Anthro_Calc!C:P,14,FALSE)*VLOOKUP(AX374,Anthro_Calc!C:P,12,FALSE)))</f>
        <v/>
      </c>
      <c r="AZ374" s="72" t="str">
        <f>IF(ISBLANK(AT374), "", -3 + (AT374 -VLOOKUP(AX374,Anthro_Calc!C:P,4,FALSE)) / (VLOOKUP(AX374,Anthro_Calc!C:P,5,FALSE) - VLOOKUP(AX374,Anthro_Calc!C:P,4,FALSE)))</f>
        <v/>
      </c>
      <c r="BA374" s="72" t="str">
        <f>IF(ISBLANK(AT374), "", 3 + (AT374 -VLOOKUP(AX374,Anthro_Calc!C:P,10,FALSE)) / (VLOOKUP(AX374,Anthro_Calc!C:P,10,FALSE) - VLOOKUP(AX374,Anthro_Calc!C:P,9,FALSE)))</f>
        <v/>
      </c>
      <c r="BB374" s="120" t="str">
        <f t="shared" si="279"/>
        <v/>
      </c>
      <c r="BC374" s="117" t="str">
        <f t="shared" si="280"/>
        <v/>
      </c>
      <c r="BD374" s="104" t="str">
        <f t="shared" si="253"/>
        <v/>
      </c>
      <c r="BE374" s="76" t="str">
        <f t="shared" si="254"/>
        <v/>
      </c>
      <c r="BF374" s="73" t="str">
        <f t="shared" si="281"/>
        <v/>
      </c>
      <c r="BG374" s="73" t="str">
        <f t="shared" si="255"/>
        <v/>
      </c>
      <c r="BH374" s="77"/>
      <c r="BI374" s="133"/>
      <c r="BJ374" s="71"/>
      <c r="BK374" s="74"/>
      <c r="BL374" s="78"/>
      <c r="BM374" s="75" t="str">
        <f t="shared" si="256"/>
        <v/>
      </c>
      <c r="BN374" s="72">
        <f t="shared" si="282"/>
        <v>0</v>
      </c>
      <c r="BO374" s="72">
        <f t="shared" si="299"/>
        <v>0</v>
      </c>
      <c r="BP374" s="72" t="str">
        <f t="shared" si="283"/>
        <v>0</v>
      </c>
      <c r="BQ374" s="72" t="str">
        <f>IF(ISBLANK(BL374), "", (POWER(BL374/VLOOKUP(BP374,Anthro_Calc!C:P,13,FALSE),VLOOKUP(BP374,Anthro_Calc!C:P,12,FALSE))-1) / (VLOOKUP(BP374,Anthro_Calc!C:P,14,FALSE)*VLOOKUP(BP374,Anthro_Calc!C:P,12,FALSE)))</f>
        <v/>
      </c>
      <c r="BR374" s="72" t="str">
        <f>IF(ISBLANK(BL374), "", -3 + (BL374 -VLOOKUP(BP374,Anthro_Calc!C:P,4,FALSE)) / (VLOOKUP(BP374,Anthro_Calc!C:P,5,FALSE) - VLOOKUP(BP374,Anthro_Calc!C:P,4,FALSE)))</f>
        <v/>
      </c>
      <c r="BS374" s="72" t="str">
        <f>IF(ISBLANK(BL374), "", 3 + (BL374 -VLOOKUP(BP374,Anthro_Calc!C:P,10,FALSE)) / (VLOOKUP(BP374,Anthro_Calc!C:P,10,FALSE) - VLOOKUP(BP374,Anthro_Calc!C:P,9,FALSE)))</f>
        <v/>
      </c>
      <c r="BT374" s="120" t="str">
        <f t="shared" si="284"/>
        <v/>
      </c>
      <c r="BU374" s="117" t="str">
        <f t="shared" si="285"/>
        <v/>
      </c>
      <c r="BV374" s="104" t="str">
        <f t="shared" si="286"/>
        <v/>
      </c>
      <c r="BW374" s="73" t="str">
        <f t="shared" si="257"/>
        <v/>
      </c>
      <c r="BX374" s="77"/>
      <c r="BY374" s="73" t="str">
        <f>IF(ISBLANK(BL374), "", VLOOKUP(Z374&amp;" "&amp;BV374&amp;" "&amp;BW374,Graduation_Criteria!$D$2:$E$34,2,FALSE))</f>
        <v/>
      </c>
      <c r="BZ374" s="73" t="str">
        <f t="shared" si="258"/>
        <v/>
      </c>
      <c r="CA374" s="71"/>
      <c r="CB374" s="74"/>
      <c r="CC374" s="74"/>
      <c r="CD374" s="115" t="str">
        <f t="shared" si="259"/>
        <v/>
      </c>
      <c r="CE374" s="79">
        <f t="shared" si="287"/>
        <v>0</v>
      </c>
      <c r="CF374" s="79">
        <f t="shared" si="288"/>
        <v>0</v>
      </c>
      <c r="CG374" s="79" t="str">
        <f t="shared" si="289"/>
        <v>0</v>
      </c>
      <c r="CH374" s="79" t="str">
        <f>IF(ISBLANK(CC374), "", (POWER(CC374/VLOOKUP(CG374,Anthro_Calc!C:P,13,FALSE),VLOOKUP(CG374,Anthro_Calc!C:P,12,FALSE))-1) / (VLOOKUP(CG374,Anthro_Calc!C:P,14,FALSE)*VLOOKUP(CG374,Anthro_Calc!C:P,12,FALSE)))</f>
        <v/>
      </c>
      <c r="CI374" s="79" t="str">
        <f>IF(ISBLANK(CC374), "", -3 + (CC374 -VLOOKUP(CG374,Anthro_Calc!C:P,4,FALSE)) / (VLOOKUP(CG374,Anthro_Calc!C:P,5,FALSE) - VLOOKUP(CG374,Anthro_Calc!C:P,4,FALSE)))</f>
        <v/>
      </c>
      <c r="CJ374" s="79" t="str">
        <f>IF(ISBLANK(CC374), "", 3 + (CC374 -VLOOKUP(CG374,Anthro_Calc!C:P,10,FALSE)) / (VLOOKUP(CG374,Anthro_Calc!C:P,10,FALSE) - VLOOKUP(CG374,Anthro_Calc!C:P,9,FALSE)))</f>
        <v/>
      </c>
      <c r="CK374" s="129" t="str">
        <f t="shared" si="290"/>
        <v/>
      </c>
      <c r="CL374" s="117" t="str">
        <f t="shared" si="291"/>
        <v/>
      </c>
      <c r="CM374" s="104" t="str">
        <f t="shared" si="292"/>
        <v/>
      </c>
      <c r="CN374" s="77"/>
      <c r="CO374" s="71"/>
      <c r="CP374" s="74"/>
      <c r="CQ374" s="74"/>
      <c r="CR374" s="118" t="str">
        <f t="shared" si="260"/>
        <v/>
      </c>
      <c r="CS374" s="119">
        <f t="shared" si="293"/>
        <v>0</v>
      </c>
      <c r="CT374" s="119">
        <f t="shared" si="294"/>
        <v>0</v>
      </c>
      <c r="CU374" s="119" t="str">
        <f t="shared" si="295"/>
        <v>0</v>
      </c>
      <c r="CV374" s="119" t="str">
        <f>IF(ISBLANK(CQ374), "", (POWER(CQ374/VLOOKUP(CU374,Anthro_Calc!C:P,13,FALSE),VLOOKUP(CU374,Anthro_Calc!C:P,12,FALSE))-1) / (VLOOKUP(CU374,Anthro_Calc!C:P,14,FALSE)*VLOOKUP(CU374,Anthro_Calc!C:P,12,FALSE)))</f>
        <v/>
      </c>
      <c r="CW374" s="119" t="str">
        <f>IF(ISBLANK(CQ374), "", -3 + (CQ374 -VLOOKUP(CU374,Anthro_Calc!C:P,4,FALSE)) / (VLOOKUP(CU374,Anthro_Calc!C:P,5,FALSE) - VLOOKUP(CU374,Anthro_Calc!C:P,4,FALSE)))</f>
        <v/>
      </c>
      <c r="CX374" s="119" t="str">
        <f>IF(ISBLANK(CQ374), "", 3 + (CQ374 -VLOOKUP(CU374,Anthro_Calc!C:P,10,FALSE)) / (VLOOKUP(CU374,Anthro_Calc!C:P,10,FALSE) - VLOOKUP(CU374,Anthro_Calc!C:P,9,FALSE)))</f>
        <v/>
      </c>
      <c r="CY374" s="128" t="str">
        <f t="shared" si="296"/>
        <v/>
      </c>
      <c r="CZ374" s="117" t="str">
        <f t="shared" si="297"/>
        <v/>
      </c>
      <c r="DA374" s="104" t="str">
        <f t="shared" si="298"/>
        <v/>
      </c>
      <c r="DB374" s="135"/>
    </row>
    <row r="375" spans="1:106" s="80" customFormat="1" ht="15" customHeight="1">
      <c r="A375" s="134">
        <f t="shared" si="250"/>
        <v>371</v>
      </c>
      <c r="B375" s="66"/>
      <c r="C375" s="66"/>
      <c r="D375" s="66"/>
      <c r="E375" s="66"/>
      <c r="F375" s="66"/>
      <c r="G375" s="66"/>
      <c r="H375" s="66"/>
      <c r="I375" s="66"/>
      <c r="J375" s="66"/>
      <c r="K375" s="66"/>
      <c r="L375" s="66"/>
      <c r="M375" s="71"/>
      <c r="N375" s="69" t="str">
        <f t="shared" ca="1" si="261"/>
        <v/>
      </c>
      <c r="O375" s="70"/>
      <c r="P375" s="70"/>
      <c r="Q375" s="71"/>
      <c r="R375" s="82"/>
      <c r="S375" s="72" t="str">
        <f t="shared" si="262"/>
        <v/>
      </c>
      <c r="T375" s="72" t="str">
        <f t="shared" si="263"/>
        <v/>
      </c>
      <c r="U375" s="72" t="str">
        <f t="shared" si="264"/>
        <v/>
      </c>
      <c r="V375" s="72" t="str">
        <f>IF(ISBLANK(R375), "", (POWER(R375/VLOOKUP(U375,Anthro_Calc!C:P,13,FALSE),VLOOKUP(U375,Anthro_Calc!C:P,12,FALSE))-1) / (VLOOKUP(U375,Anthro_Calc!C:P,14,FALSE)*VLOOKUP(U375,Anthro_Calc!C:P,12,FALSE)))</f>
        <v/>
      </c>
      <c r="W375" s="72" t="str">
        <f>IF(ISBLANK(R375), "", -3 + (R375 -VLOOKUP(U375,Anthro_Calc!C:P,4,FALSE)) / (VLOOKUP(U375,Anthro_Calc!C:P,5,FALSE) - VLOOKUP(U375,Anthro_Calc!C:P,4,FALSE)))</f>
        <v/>
      </c>
      <c r="X375" s="72" t="str">
        <f>IF(ISBLANK(R375), "", 3 + (R375 -VLOOKUP(U375,Anthro_Calc!C:P,10,FALSE)) / (VLOOKUP(U375,Anthro_Calc!C:P,10,FALSE) - VLOOKUP(U375,Anthro_Calc!C:P,9,FALSE)))</f>
        <v/>
      </c>
      <c r="Y375" s="120" t="str">
        <f t="shared" si="265"/>
        <v/>
      </c>
      <c r="Z375" s="117" t="str">
        <f t="shared" si="266"/>
        <v/>
      </c>
      <c r="AA375" s="104" t="str">
        <f t="shared" si="267"/>
        <v/>
      </c>
      <c r="AB375" s="71"/>
      <c r="AC375" s="74"/>
      <c r="AD375" s="78"/>
      <c r="AE375" s="75" t="str">
        <f t="shared" si="268"/>
        <v/>
      </c>
      <c r="AF375" s="72">
        <f t="shared" si="269"/>
        <v>0</v>
      </c>
      <c r="AG375" s="72">
        <f t="shared" si="270"/>
        <v>0</v>
      </c>
      <c r="AH375" s="72" t="str">
        <f t="shared" si="271"/>
        <v>0</v>
      </c>
      <c r="AI375" s="72" t="str">
        <f>IF(ISBLANK(AD375), "", (POWER(AD375/VLOOKUP(AH375,Anthro_Calc!C:P,13,FALSE),VLOOKUP(AH375,Anthro_Calc!C:P,12,FALSE))-1) / (VLOOKUP(AH375,Anthro_Calc!C:P,14,FALSE)*VLOOKUP(AH375,Anthro_Calc!C:P,12,FALSE)))</f>
        <v/>
      </c>
      <c r="AJ375" s="72" t="str">
        <f>IF(ISBLANK(AD375), "", -3 + (AD375 -VLOOKUP(AH375,Anthro_Calc!C:P,4,FALSE)) / (VLOOKUP(AH375,Anthro_Calc!C:P,5,FALSE) - VLOOKUP(AH375,Anthro_Calc!C:P,4,FALSE)))</f>
        <v/>
      </c>
      <c r="AK375" s="72" t="str">
        <f>IF(ISBLANK(AD375), "", 3 + (AD375 -VLOOKUP(AH375,Anthro_Calc!C:P,10,FALSE)) / (VLOOKUP(AH375,Anthro_Calc!C:P,10,FALSE) - VLOOKUP(AH375,Anthro_Calc!C:P,9,FALSE)))</f>
        <v/>
      </c>
      <c r="AL375" s="120" t="str">
        <f t="shared" si="272"/>
        <v/>
      </c>
      <c r="AM375" s="117" t="str">
        <f t="shared" si="273"/>
        <v/>
      </c>
      <c r="AN375" s="104" t="str">
        <f t="shared" si="274"/>
        <v/>
      </c>
      <c r="AO375" s="76" t="str">
        <f t="shared" si="251"/>
        <v/>
      </c>
      <c r="AP375" s="77"/>
      <c r="AQ375" s="77" t="str">
        <f t="shared" si="275"/>
        <v/>
      </c>
      <c r="AR375" s="71"/>
      <c r="AS375" s="74"/>
      <c r="AT375" s="82"/>
      <c r="AU375" s="75" t="str">
        <f t="shared" si="252"/>
        <v/>
      </c>
      <c r="AV375" s="72">
        <f t="shared" si="276"/>
        <v>0</v>
      </c>
      <c r="AW375" s="72">
        <f t="shared" si="277"/>
        <v>0</v>
      </c>
      <c r="AX375" s="72" t="str">
        <f t="shared" si="278"/>
        <v>0</v>
      </c>
      <c r="AY375" s="72" t="str">
        <f>IF(ISBLANK(AT375), "", (POWER(AT375/VLOOKUP(AX375,Anthro_Calc!C:P,13,FALSE),VLOOKUP(AX375,Anthro_Calc!C:P,12,FALSE))-1) / (VLOOKUP(AX375,Anthro_Calc!C:P,14,FALSE)*VLOOKUP(AX375,Anthro_Calc!C:P,12,FALSE)))</f>
        <v/>
      </c>
      <c r="AZ375" s="72" t="str">
        <f>IF(ISBLANK(AT375), "", -3 + (AT375 -VLOOKUP(AX375,Anthro_Calc!C:P,4,FALSE)) / (VLOOKUP(AX375,Anthro_Calc!C:P,5,FALSE) - VLOOKUP(AX375,Anthro_Calc!C:P,4,FALSE)))</f>
        <v/>
      </c>
      <c r="BA375" s="72" t="str">
        <f>IF(ISBLANK(AT375), "", 3 + (AT375 -VLOOKUP(AX375,Anthro_Calc!C:P,10,FALSE)) / (VLOOKUP(AX375,Anthro_Calc!C:P,10,FALSE) - VLOOKUP(AX375,Anthro_Calc!C:P,9,FALSE)))</f>
        <v/>
      </c>
      <c r="BB375" s="120" t="str">
        <f t="shared" si="279"/>
        <v/>
      </c>
      <c r="BC375" s="117" t="str">
        <f t="shared" si="280"/>
        <v/>
      </c>
      <c r="BD375" s="104" t="str">
        <f t="shared" si="253"/>
        <v/>
      </c>
      <c r="BE375" s="76" t="str">
        <f t="shared" si="254"/>
        <v/>
      </c>
      <c r="BF375" s="73" t="str">
        <f t="shared" si="281"/>
        <v/>
      </c>
      <c r="BG375" s="73" t="str">
        <f t="shared" si="255"/>
        <v/>
      </c>
      <c r="BH375" s="77"/>
      <c r="BI375" s="133"/>
      <c r="BJ375" s="71"/>
      <c r="BK375" s="74"/>
      <c r="BL375" s="78"/>
      <c r="BM375" s="75" t="str">
        <f t="shared" si="256"/>
        <v/>
      </c>
      <c r="BN375" s="72">
        <f t="shared" si="282"/>
        <v>0</v>
      </c>
      <c r="BO375" s="72">
        <f t="shared" si="299"/>
        <v>0</v>
      </c>
      <c r="BP375" s="72" t="str">
        <f t="shared" si="283"/>
        <v>0</v>
      </c>
      <c r="BQ375" s="72" t="str">
        <f>IF(ISBLANK(BL375), "", (POWER(BL375/VLOOKUP(BP375,Anthro_Calc!C:P,13,FALSE),VLOOKUP(BP375,Anthro_Calc!C:P,12,FALSE))-1) / (VLOOKUP(BP375,Anthro_Calc!C:P,14,FALSE)*VLOOKUP(BP375,Anthro_Calc!C:P,12,FALSE)))</f>
        <v/>
      </c>
      <c r="BR375" s="72" t="str">
        <f>IF(ISBLANK(BL375), "", -3 + (BL375 -VLOOKUP(BP375,Anthro_Calc!C:P,4,FALSE)) / (VLOOKUP(BP375,Anthro_Calc!C:P,5,FALSE) - VLOOKUP(BP375,Anthro_Calc!C:P,4,FALSE)))</f>
        <v/>
      </c>
      <c r="BS375" s="72" t="str">
        <f>IF(ISBLANK(BL375), "", 3 + (BL375 -VLOOKUP(BP375,Anthro_Calc!C:P,10,FALSE)) / (VLOOKUP(BP375,Anthro_Calc!C:P,10,FALSE) - VLOOKUP(BP375,Anthro_Calc!C:P,9,FALSE)))</f>
        <v/>
      </c>
      <c r="BT375" s="120" t="str">
        <f t="shared" si="284"/>
        <v/>
      </c>
      <c r="BU375" s="117" t="str">
        <f t="shared" si="285"/>
        <v/>
      </c>
      <c r="BV375" s="104" t="str">
        <f t="shared" si="286"/>
        <v/>
      </c>
      <c r="BW375" s="73" t="str">
        <f t="shared" si="257"/>
        <v/>
      </c>
      <c r="BX375" s="77"/>
      <c r="BY375" s="73" t="str">
        <f>IF(ISBLANK(BL375), "", VLOOKUP(Z375&amp;" "&amp;BV375&amp;" "&amp;BW375,Graduation_Criteria!$D$2:$E$34,2,FALSE))</f>
        <v/>
      </c>
      <c r="BZ375" s="73" t="str">
        <f t="shared" si="258"/>
        <v/>
      </c>
      <c r="CA375" s="71"/>
      <c r="CB375" s="74"/>
      <c r="CC375" s="74"/>
      <c r="CD375" s="115" t="str">
        <f t="shared" si="259"/>
        <v/>
      </c>
      <c r="CE375" s="79">
        <f t="shared" si="287"/>
        <v>0</v>
      </c>
      <c r="CF375" s="79">
        <f t="shared" si="288"/>
        <v>0</v>
      </c>
      <c r="CG375" s="79" t="str">
        <f t="shared" si="289"/>
        <v>0</v>
      </c>
      <c r="CH375" s="79" t="str">
        <f>IF(ISBLANK(CC375), "", (POWER(CC375/VLOOKUP(CG375,Anthro_Calc!C:P,13,FALSE),VLOOKUP(CG375,Anthro_Calc!C:P,12,FALSE))-1) / (VLOOKUP(CG375,Anthro_Calc!C:P,14,FALSE)*VLOOKUP(CG375,Anthro_Calc!C:P,12,FALSE)))</f>
        <v/>
      </c>
      <c r="CI375" s="79" t="str">
        <f>IF(ISBLANK(CC375), "", -3 + (CC375 -VLOOKUP(CG375,Anthro_Calc!C:P,4,FALSE)) / (VLOOKUP(CG375,Anthro_Calc!C:P,5,FALSE) - VLOOKUP(CG375,Anthro_Calc!C:P,4,FALSE)))</f>
        <v/>
      </c>
      <c r="CJ375" s="79" t="str">
        <f>IF(ISBLANK(CC375), "", 3 + (CC375 -VLOOKUP(CG375,Anthro_Calc!C:P,10,FALSE)) / (VLOOKUP(CG375,Anthro_Calc!C:P,10,FALSE) - VLOOKUP(CG375,Anthro_Calc!C:P,9,FALSE)))</f>
        <v/>
      </c>
      <c r="CK375" s="129" t="str">
        <f t="shared" si="290"/>
        <v/>
      </c>
      <c r="CL375" s="117" t="str">
        <f t="shared" si="291"/>
        <v/>
      </c>
      <c r="CM375" s="104" t="str">
        <f t="shared" si="292"/>
        <v/>
      </c>
      <c r="CN375" s="77"/>
      <c r="CO375" s="71"/>
      <c r="CP375" s="74"/>
      <c r="CQ375" s="74"/>
      <c r="CR375" s="118" t="str">
        <f t="shared" si="260"/>
        <v/>
      </c>
      <c r="CS375" s="119">
        <f t="shared" si="293"/>
        <v>0</v>
      </c>
      <c r="CT375" s="119">
        <f t="shared" si="294"/>
        <v>0</v>
      </c>
      <c r="CU375" s="119" t="str">
        <f t="shared" si="295"/>
        <v>0</v>
      </c>
      <c r="CV375" s="119" t="str">
        <f>IF(ISBLANK(CQ375), "", (POWER(CQ375/VLOOKUP(CU375,Anthro_Calc!C:P,13,FALSE),VLOOKUP(CU375,Anthro_Calc!C:P,12,FALSE))-1) / (VLOOKUP(CU375,Anthro_Calc!C:P,14,FALSE)*VLOOKUP(CU375,Anthro_Calc!C:P,12,FALSE)))</f>
        <v/>
      </c>
      <c r="CW375" s="119" t="str">
        <f>IF(ISBLANK(CQ375), "", -3 + (CQ375 -VLOOKUP(CU375,Anthro_Calc!C:P,4,FALSE)) / (VLOOKUP(CU375,Anthro_Calc!C:P,5,FALSE) - VLOOKUP(CU375,Anthro_Calc!C:P,4,FALSE)))</f>
        <v/>
      </c>
      <c r="CX375" s="119" t="str">
        <f>IF(ISBLANK(CQ375), "", 3 + (CQ375 -VLOOKUP(CU375,Anthro_Calc!C:P,10,FALSE)) / (VLOOKUP(CU375,Anthro_Calc!C:P,10,FALSE) - VLOOKUP(CU375,Anthro_Calc!C:P,9,FALSE)))</f>
        <v/>
      </c>
      <c r="CY375" s="128" t="str">
        <f t="shared" si="296"/>
        <v/>
      </c>
      <c r="CZ375" s="117" t="str">
        <f t="shared" si="297"/>
        <v/>
      </c>
      <c r="DA375" s="104" t="str">
        <f t="shared" si="298"/>
        <v/>
      </c>
      <c r="DB375" s="135"/>
    </row>
    <row r="376" spans="1:106" s="80" customFormat="1" ht="15" customHeight="1">
      <c r="A376" s="134">
        <f t="shared" si="250"/>
        <v>372</v>
      </c>
      <c r="B376" s="66"/>
      <c r="C376" s="66"/>
      <c r="D376" s="66"/>
      <c r="E376" s="66"/>
      <c r="F376" s="66"/>
      <c r="G376" s="66"/>
      <c r="H376" s="66"/>
      <c r="I376" s="66"/>
      <c r="J376" s="66"/>
      <c r="K376" s="66"/>
      <c r="L376" s="66"/>
      <c r="M376" s="71"/>
      <c r="N376" s="69" t="str">
        <f t="shared" ca="1" si="261"/>
        <v/>
      </c>
      <c r="O376" s="70"/>
      <c r="P376" s="70"/>
      <c r="Q376" s="71"/>
      <c r="R376" s="82"/>
      <c r="S376" s="72" t="str">
        <f t="shared" si="262"/>
        <v/>
      </c>
      <c r="T376" s="72" t="str">
        <f t="shared" si="263"/>
        <v/>
      </c>
      <c r="U376" s="72" t="str">
        <f t="shared" si="264"/>
        <v/>
      </c>
      <c r="V376" s="72" t="str">
        <f>IF(ISBLANK(R376), "", (POWER(R376/VLOOKUP(U376,Anthro_Calc!C:P,13,FALSE),VLOOKUP(U376,Anthro_Calc!C:P,12,FALSE))-1) / (VLOOKUP(U376,Anthro_Calc!C:P,14,FALSE)*VLOOKUP(U376,Anthro_Calc!C:P,12,FALSE)))</f>
        <v/>
      </c>
      <c r="W376" s="72" t="str">
        <f>IF(ISBLANK(R376), "", -3 + (R376 -VLOOKUP(U376,Anthro_Calc!C:P,4,FALSE)) / (VLOOKUP(U376,Anthro_Calc!C:P,5,FALSE) - VLOOKUP(U376,Anthro_Calc!C:P,4,FALSE)))</f>
        <v/>
      </c>
      <c r="X376" s="72" t="str">
        <f>IF(ISBLANK(R376), "", 3 + (R376 -VLOOKUP(U376,Anthro_Calc!C:P,10,FALSE)) / (VLOOKUP(U376,Anthro_Calc!C:P,10,FALSE) - VLOOKUP(U376,Anthro_Calc!C:P,9,FALSE)))</f>
        <v/>
      </c>
      <c r="Y376" s="120" t="str">
        <f t="shared" si="265"/>
        <v/>
      </c>
      <c r="Z376" s="117" t="str">
        <f t="shared" si="266"/>
        <v/>
      </c>
      <c r="AA376" s="104" t="str">
        <f t="shared" si="267"/>
        <v/>
      </c>
      <c r="AB376" s="71"/>
      <c r="AC376" s="74"/>
      <c r="AD376" s="78"/>
      <c r="AE376" s="75" t="str">
        <f t="shared" si="268"/>
        <v/>
      </c>
      <c r="AF376" s="72">
        <f t="shared" si="269"/>
        <v>0</v>
      </c>
      <c r="AG376" s="72">
        <f t="shared" si="270"/>
        <v>0</v>
      </c>
      <c r="AH376" s="72" t="str">
        <f t="shared" si="271"/>
        <v>0</v>
      </c>
      <c r="AI376" s="72" t="str">
        <f>IF(ISBLANK(AD376), "", (POWER(AD376/VLOOKUP(AH376,Anthro_Calc!C:P,13,FALSE),VLOOKUP(AH376,Anthro_Calc!C:P,12,FALSE))-1) / (VLOOKUP(AH376,Anthro_Calc!C:P,14,FALSE)*VLOOKUP(AH376,Anthro_Calc!C:P,12,FALSE)))</f>
        <v/>
      </c>
      <c r="AJ376" s="72" t="str">
        <f>IF(ISBLANK(AD376), "", -3 + (AD376 -VLOOKUP(AH376,Anthro_Calc!C:P,4,FALSE)) / (VLOOKUP(AH376,Anthro_Calc!C:P,5,FALSE) - VLOOKUP(AH376,Anthro_Calc!C:P,4,FALSE)))</f>
        <v/>
      </c>
      <c r="AK376" s="72" t="str">
        <f>IF(ISBLANK(AD376), "", 3 + (AD376 -VLOOKUP(AH376,Anthro_Calc!C:P,10,FALSE)) / (VLOOKUP(AH376,Anthro_Calc!C:P,10,FALSE) - VLOOKUP(AH376,Anthro_Calc!C:P,9,FALSE)))</f>
        <v/>
      </c>
      <c r="AL376" s="120" t="str">
        <f t="shared" si="272"/>
        <v/>
      </c>
      <c r="AM376" s="117" t="str">
        <f t="shared" si="273"/>
        <v/>
      </c>
      <c r="AN376" s="104" t="str">
        <f t="shared" si="274"/>
        <v/>
      </c>
      <c r="AO376" s="76" t="str">
        <f t="shared" si="251"/>
        <v/>
      </c>
      <c r="AP376" s="77"/>
      <c r="AQ376" s="77" t="str">
        <f t="shared" si="275"/>
        <v/>
      </c>
      <c r="AR376" s="71"/>
      <c r="AS376" s="74"/>
      <c r="AT376" s="82"/>
      <c r="AU376" s="75" t="str">
        <f t="shared" si="252"/>
        <v/>
      </c>
      <c r="AV376" s="72">
        <f t="shared" si="276"/>
        <v>0</v>
      </c>
      <c r="AW376" s="72">
        <f t="shared" si="277"/>
        <v>0</v>
      </c>
      <c r="AX376" s="72" t="str">
        <f t="shared" si="278"/>
        <v>0</v>
      </c>
      <c r="AY376" s="72" t="str">
        <f>IF(ISBLANK(AT376), "", (POWER(AT376/VLOOKUP(AX376,Anthro_Calc!C:P,13,FALSE),VLOOKUP(AX376,Anthro_Calc!C:P,12,FALSE))-1) / (VLOOKUP(AX376,Anthro_Calc!C:P,14,FALSE)*VLOOKUP(AX376,Anthro_Calc!C:P,12,FALSE)))</f>
        <v/>
      </c>
      <c r="AZ376" s="72" t="str">
        <f>IF(ISBLANK(AT376), "", -3 + (AT376 -VLOOKUP(AX376,Anthro_Calc!C:P,4,FALSE)) / (VLOOKUP(AX376,Anthro_Calc!C:P,5,FALSE) - VLOOKUP(AX376,Anthro_Calc!C:P,4,FALSE)))</f>
        <v/>
      </c>
      <c r="BA376" s="72" t="str">
        <f>IF(ISBLANK(AT376), "", 3 + (AT376 -VLOOKUP(AX376,Anthro_Calc!C:P,10,FALSE)) / (VLOOKUP(AX376,Anthro_Calc!C:P,10,FALSE) - VLOOKUP(AX376,Anthro_Calc!C:P,9,FALSE)))</f>
        <v/>
      </c>
      <c r="BB376" s="120" t="str">
        <f t="shared" si="279"/>
        <v/>
      </c>
      <c r="BC376" s="117" t="str">
        <f t="shared" si="280"/>
        <v/>
      </c>
      <c r="BD376" s="104" t="str">
        <f t="shared" si="253"/>
        <v/>
      </c>
      <c r="BE376" s="76" t="str">
        <f t="shared" si="254"/>
        <v/>
      </c>
      <c r="BF376" s="73" t="str">
        <f t="shared" si="281"/>
        <v/>
      </c>
      <c r="BG376" s="73" t="str">
        <f t="shared" si="255"/>
        <v/>
      </c>
      <c r="BH376" s="77"/>
      <c r="BI376" s="133"/>
      <c r="BJ376" s="71"/>
      <c r="BK376" s="74"/>
      <c r="BL376" s="78"/>
      <c r="BM376" s="75" t="str">
        <f t="shared" si="256"/>
        <v/>
      </c>
      <c r="BN376" s="72">
        <f t="shared" si="282"/>
        <v>0</v>
      </c>
      <c r="BO376" s="72">
        <f t="shared" si="299"/>
        <v>0</v>
      </c>
      <c r="BP376" s="72" t="str">
        <f t="shared" si="283"/>
        <v>0</v>
      </c>
      <c r="BQ376" s="72" t="str">
        <f>IF(ISBLANK(BL376), "", (POWER(BL376/VLOOKUP(BP376,Anthro_Calc!C:P,13,FALSE),VLOOKUP(BP376,Anthro_Calc!C:P,12,FALSE))-1) / (VLOOKUP(BP376,Anthro_Calc!C:P,14,FALSE)*VLOOKUP(BP376,Anthro_Calc!C:P,12,FALSE)))</f>
        <v/>
      </c>
      <c r="BR376" s="72" t="str">
        <f>IF(ISBLANK(BL376), "", -3 + (BL376 -VLOOKUP(BP376,Anthro_Calc!C:P,4,FALSE)) / (VLOOKUP(BP376,Anthro_Calc!C:P,5,FALSE) - VLOOKUP(BP376,Anthro_Calc!C:P,4,FALSE)))</f>
        <v/>
      </c>
      <c r="BS376" s="72" t="str">
        <f>IF(ISBLANK(BL376), "", 3 + (BL376 -VLOOKUP(BP376,Anthro_Calc!C:P,10,FALSE)) / (VLOOKUP(BP376,Anthro_Calc!C:P,10,FALSE) - VLOOKUP(BP376,Anthro_Calc!C:P,9,FALSE)))</f>
        <v/>
      </c>
      <c r="BT376" s="120" t="str">
        <f t="shared" si="284"/>
        <v/>
      </c>
      <c r="BU376" s="117" t="str">
        <f t="shared" si="285"/>
        <v/>
      </c>
      <c r="BV376" s="104" t="str">
        <f t="shared" si="286"/>
        <v/>
      </c>
      <c r="BW376" s="73" t="str">
        <f t="shared" si="257"/>
        <v/>
      </c>
      <c r="BX376" s="77"/>
      <c r="BY376" s="73" t="str">
        <f>IF(ISBLANK(BL376), "", VLOOKUP(Z376&amp;" "&amp;BV376&amp;" "&amp;BW376,Graduation_Criteria!$D$2:$E$34,2,FALSE))</f>
        <v/>
      </c>
      <c r="BZ376" s="73" t="str">
        <f t="shared" si="258"/>
        <v/>
      </c>
      <c r="CA376" s="71"/>
      <c r="CB376" s="74"/>
      <c r="CC376" s="74"/>
      <c r="CD376" s="115" t="str">
        <f t="shared" si="259"/>
        <v/>
      </c>
      <c r="CE376" s="79">
        <f t="shared" si="287"/>
        <v>0</v>
      </c>
      <c r="CF376" s="79">
        <f t="shared" si="288"/>
        <v>0</v>
      </c>
      <c r="CG376" s="79" t="str">
        <f t="shared" si="289"/>
        <v>0</v>
      </c>
      <c r="CH376" s="79" t="str">
        <f>IF(ISBLANK(CC376), "", (POWER(CC376/VLOOKUP(CG376,Anthro_Calc!C:P,13,FALSE),VLOOKUP(CG376,Anthro_Calc!C:P,12,FALSE))-1) / (VLOOKUP(CG376,Anthro_Calc!C:P,14,FALSE)*VLOOKUP(CG376,Anthro_Calc!C:P,12,FALSE)))</f>
        <v/>
      </c>
      <c r="CI376" s="79" t="str">
        <f>IF(ISBLANK(CC376), "", -3 + (CC376 -VLOOKUP(CG376,Anthro_Calc!C:P,4,FALSE)) / (VLOOKUP(CG376,Anthro_Calc!C:P,5,FALSE) - VLOOKUP(CG376,Anthro_Calc!C:P,4,FALSE)))</f>
        <v/>
      </c>
      <c r="CJ376" s="79" t="str">
        <f>IF(ISBLANK(CC376), "", 3 + (CC376 -VLOOKUP(CG376,Anthro_Calc!C:P,10,FALSE)) / (VLOOKUP(CG376,Anthro_Calc!C:P,10,FALSE) - VLOOKUP(CG376,Anthro_Calc!C:P,9,FALSE)))</f>
        <v/>
      </c>
      <c r="CK376" s="129" t="str">
        <f t="shared" si="290"/>
        <v/>
      </c>
      <c r="CL376" s="117" t="str">
        <f t="shared" si="291"/>
        <v/>
      </c>
      <c r="CM376" s="104" t="str">
        <f t="shared" si="292"/>
        <v/>
      </c>
      <c r="CN376" s="77"/>
      <c r="CO376" s="71"/>
      <c r="CP376" s="74"/>
      <c r="CQ376" s="74"/>
      <c r="CR376" s="118" t="str">
        <f t="shared" si="260"/>
        <v/>
      </c>
      <c r="CS376" s="119">
        <f t="shared" si="293"/>
        <v>0</v>
      </c>
      <c r="CT376" s="119">
        <f t="shared" si="294"/>
        <v>0</v>
      </c>
      <c r="CU376" s="119" t="str">
        <f t="shared" si="295"/>
        <v>0</v>
      </c>
      <c r="CV376" s="119" t="str">
        <f>IF(ISBLANK(CQ376), "", (POWER(CQ376/VLOOKUP(CU376,Anthro_Calc!C:P,13,FALSE),VLOOKUP(CU376,Anthro_Calc!C:P,12,FALSE))-1) / (VLOOKUP(CU376,Anthro_Calc!C:P,14,FALSE)*VLOOKUP(CU376,Anthro_Calc!C:P,12,FALSE)))</f>
        <v/>
      </c>
      <c r="CW376" s="119" t="str">
        <f>IF(ISBLANK(CQ376), "", -3 + (CQ376 -VLOOKUP(CU376,Anthro_Calc!C:P,4,FALSE)) / (VLOOKUP(CU376,Anthro_Calc!C:P,5,FALSE) - VLOOKUP(CU376,Anthro_Calc!C:P,4,FALSE)))</f>
        <v/>
      </c>
      <c r="CX376" s="119" t="str">
        <f>IF(ISBLANK(CQ376), "", 3 + (CQ376 -VLOOKUP(CU376,Anthro_Calc!C:P,10,FALSE)) / (VLOOKUP(CU376,Anthro_Calc!C:P,10,FALSE) - VLOOKUP(CU376,Anthro_Calc!C:P,9,FALSE)))</f>
        <v/>
      </c>
      <c r="CY376" s="128" t="str">
        <f t="shared" si="296"/>
        <v/>
      </c>
      <c r="CZ376" s="117" t="str">
        <f t="shared" si="297"/>
        <v/>
      </c>
      <c r="DA376" s="104" t="str">
        <f t="shared" si="298"/>
        <v/>
      </c>
      <c r="DB376" s="135"/>
    </row>
    <row r="377" spans="1:106" s="80" customFormat="1" ht="15" customHeight="1">
      <c r="A377" s="134">
        <f t="shared" si="250"/>
        <v>373</v>
      </c>
      <c r="B377" s="66"/>
      <c r="C377" s="66"/>
      <c r="D377" s="66"/>
      <c r="E377" s="66"/>
      <c r="F377" s="66"/>
      <c r="G377" s="66"/>
      <c r="H377" s="66"/>
      <c r="I377" s="66"/>
      <c r="J377" s="66"/>
      <c r="K377" s="66"/>
      <c r="L377" s="66"/>
      <c r="M377" s="71"/>
      <c r="N377" s="69" t="str">
        <f t="shared" ca="1" si="261"/>
        <v/>
      </c>
      <c r="O377" s="70"/>
      <c r="P377" s="70"/>
      <c r="Q377" s="71"/>
      <c r="R377" s="82"/>
      <c r="S377" s="72" t="str">
        <f t="shared" si="262"/>
        <v/>
      </c>
      <c r="T377" s="72" t="str">
        <f t="shared" si="263"/>
        <v/>
      </c>
      <c r="U377" s="72" t="str">
        <f t="shared" si="264"/>
        <v/>
      </c>
      <c r="V377" s="72" t="str">
        <f>IF(ISBLANK(R377), "", (POWER(R377/VLOOKUP(U377,Anthro_Calc!C:P,13,FALSE),VLOOKUP(U377,Anthro_Calc!C:P,12,FALSE))-1) / (VLOOKUP(U377,Anthro_Calc!C:P,14,FALSE)*VLOOKUP(U377,Anthro_Calc!C:P,12,FALSE)))</f>
        <v/>
      </c>
      <c r="W377" s="72" t="str">
        <f>IF(ISBLANK(R377), "", -3 + (R377 -VLOOKUP(U377,Anthro_Calc!C:P,4,FALSE)) / (VLOOKUP(U377,Anthro_Calc!C:P,5,FALSE) - VLOOKUP(U377,Anthro_Calc!C:P,4,FALSE)))</f>
        <v/>
      </c>
      <c r="X377" s="72" t="str">
        <f>IF(ISBLANK(R377), "", 3 + (R377 -VLOOKUP(U377,Anthro_Calc!C:P,10,FALSE)) / (VLOOKUP(U377,Anthro_Calc!C:P,10,FALSE) - VLOOKUP(U377,Anthro_Calc!C:P,9,FALSE)))</f>
        <v/>
      </c>
      <c r="Y377" s="120" t="str">
        <f t="shared" si="265"/>
        <v/>
      </c>
      <c r="Z377" s="117" t="str">
        <f t="shared" si="266"/>
        <v/>
      </c>
      <c r="AA377" s="104" t="str">
        <f t="shared" si="267"/>
        <v/>
      </c>
      <c r="AB377" s="71"/>
      <c r="AC377" s="74"/>
      <c r="AD377" s="78"/>
      <c r="AE377" s="75" t="str">
        <f t="shared" si="268"/>
        <v/>
      </c>
      <c r="AF377" s="72">
        <f t="shared" si="269"/>
        <v>0</v>
      </c>
      <c r="AG377" s="72">
        <f t="shared" si="270"/>
        <v>0</v>
      </c>
      <c r="AH377" s="72" t="str">
        <f t="shared" si="271"/>
        <v>0</v>
      </c>
      <c r="AI377" s="72" t="str">
        <f>IF(ISBLANK(AD377), "", (POWER(AD377/VLOOKUP(AH377,Anthro_Calc!C:P,13,FALSE),VLOOKUP(AH377,Anthro_Calc!C:P,12,FALSE))-1) / (VLOOKUP(AH377,Anthro_Calc!C:P,14,FALSE)*VLOOKUP(AH377,Anthro_Calc!C:P,12,FALSE)))</f>
        <v/>
      </c>
      <c r="AJ377" s="72" t="str">
        <f>IF(ISBLANK(AD377), "", -3 + (AD377 -VLOOKUP(AH377,Anthro_Calc!C:P,4,FALSE)) / (VLOOKUP(AH377,Anthro_Calc!C:P,5,FALSE) - VLOOKUP(AH377,Anthro_Calc!C:P,4,FALSE)))</f>
        <v/>
      </c>
      <c r="AK377" s="72" t="str">
        <f>IF(ISBLANK(AD377), "", 3 + (AD377 -VLOOKUP(AH377,Anthro_Calc!C:P,10,FALSE)) / (VLOOKUP(AH377,Anthro_Calc!C:P,10,FALSE) - VLOOKUP(AH377,Anthro_Calc!C:P,9,FALSE)))</f>
        <v/>
      </c>
      <c r="AL377" s="120" t="str">
        <f t="shared" si="272"/>
        <v/>
      </c>
      <c r="AM377" s="117" t="str">
        <f t="shared" si="273"/>
        <v/>
      </c>
      <c r="AN377" s="104" t="str">
        <f t="shared" si="274"/>
        <v/>
      </c>
      <c r="AO377" s="76" t="str">
        <f t="shared" si="251"/>
        <v/>
      </c>
      <c r="AP377" s="77"/>
      <c r="AQ377" s="77" t="str">
        <f t="shared" si="275"/>
        <v/>
      </c>
      <c r="AR377" s="71"/>
      <c r="AS377" s="74"/>
      <c r="AT377" s="82"/>
      <c r="AU377" s="75" t="str">
        <f t="shared" si="252"/>
        <v/>
      </c>
      <c r="AV377" s="72">
        <f t="shared" si="276"/>
        <v>0</v>
      </c>
      <c r="AW377" s="72">
        <f t="shared" si="277"/>
        <v>0</v>
      </c>
      <c r="AX377" s="72" t="str">
        <f t="shared" si="278"/>
        <v>0</v>
      </c>
      <c r="AY377" s="72" t="str">
        <f>IF(ISBLANK(AT377), "", (POWER(AT377/VLOOKUP(AX377,Anthro_Calc!C:P,13,FALSE),VLOOKUP(AX377,Anthro_Calc!C:P,12,FALSE))-1) / (VLOOKUP(AX377,Anthro_Calc!C:P,14,FALSE)*VLOOKUP(AX377,Anthro_Calc!C:P,12,FALSE)))</f>
        <v/>
      </c>
      <c r="AZ377" s="72" t="str">
        <f>IF(ISBLANK(AT377), "", -3 + (AT377 -VLOOKUP(AX377,Anthro_Calc!C:P,4,FALSE)) / (VLOOKUP(AX377,Anthro_Calc!C:P,5,FALSE) - VLOOKUP(AX377,Anthro_Calc!C:P,4,FALSE)))</f>
        <v/>
      </c>
      <c r="BA377" s="72" t="str">
        <f>IF(ISBLANK(AT377), "", 3 + (AT377 -VLOOKUP(AX377,Anthro_Calc!C:P,10,FALSE)) / (VLOOKUP(AX377,Anthro_Calc!C:P,10,FALSE) - VLOOKUP(AX377,Anthro_Calc!C:P,9,FALSE)))</f>
        <v/>
      </c>
      <c r="BB377" s="120" t="str">
        <f t="shared" si="279"/>
        <v/>
      </c>
      <c r="BC377" s="117" t="str">
        <f t="shared" si="280"/>
        <v/>
      </c>
      <c r="BD377" s="104" t="str">
        <f t="shared" si="253"/>
        <v/>
      </c>
      <c r="BE377" s="76" t="str">
        <f t="shared" si="254"/>
        <v/>
      </c>
      <c r="BF377" s="73" t="str">
        <f t="shared" si="281"/>
        <v/>
      </c>
      <c r="BG377" s="73" t="str">
        <f t="shared" si="255"/>
        <v/>
      </c>
      <c r="BH377" s="77"/>
      <c r="BI377" s="133"/>
      <c r="BJ377" s="71"/>
      <c r="BK377" s="74"/>
      <c r="BL377" s="78"/>
      <c r="BM377" s="75" t="str">
        <f t="shared" si="256"/>
        <v/>
      </c>
      <c r="BN377" s="72">
        <f t="shared" si="282"/>
        <v>0</v>
      </c>
      <c r="BO377" s="72">
        <f t="shared" si="299"/>
        <v>0</v>
      </c>
      <c r="BP377" s="72" t="str">
        <f t="shared" si="283"/>
        <v>0</v>
      </c>
      <c r="BQ377" s="72" t="str">
        <f>IF(ISBLANK(BL377), "", (POWER(BL377/VLOOKUP(BP377,Anthro_Calc!C:P,13,FALSE),VLOOKUP(BP377,Anthro_Calc!C:P,12,FALSE))-1) / (VLOOKUP(BP377,Anthro_Calc!C:P,14,FALSE)*VLOOKUP(BP377,Anthro_Calc!C:P,12,FALSE)))</f>
        <v/>
      </c>
      <c r="BR377" s="72" t="str">
        <f>IF(ISBLANK(BL377), "", -3 + (BL377 -VLOOKUP(BP377,Anthro_Calc!C:P,4,FALSE)) / (VLOOKUP(BP377,Anthro_Calc!C:P,5,FALSE) - VLOOKUP(BP377,Anthro_Calc!C:P,4,FALSE)))</f>
        <v/>
      </c>
      <c r="BS377" s="72" t="str">
        <f>IF(ISBLANK(BL377), "", 3 + (BL377 -VLOOKUP(BP377,Anthro_Calc!C:P,10,FALSE)) / (VLOOKUP(BP377,Anthro_Calc!C:P,10,FALSE) - VLOOKUP(BP377,Anthro_Calc!C:P,9,FALSE)))</f>
        <v/>
      </c>
      <c r="BT377" s="120" t="str">
        <f t="shared" si="284"/>
        <v/>
      </c>
      <c r="BU377" s="117" t="str">
        <f t="shared" si="285"/>
        <v/>
      </c>
      <c r="BV377" s="104" t="str">
        <f t="shared" si="286"/>
        <v/>
      </c>
      <c r="BW377" s="73" t="str">
        <f t="shared" si="257"/>
        <v/>
      </c>
      <c r="BX377" s="77"/>
      <c r="BY377" s="73" t="str">
        <f>IF(ISBLANK(BL377), "", VLOOKUP(Z377&amp;" "&amp;BV377&amp;" "&amp;BW377,Graduation_Criteria!$D$2:$E$34,2,FALSE))</f>
        <v/>
      </c>
      <c r="BZ377" s="73" t="str">
        <f t="shared" si="258"/>
        <v/>
      </c>
      <c r="CA377" s="71"/>
      <c r="CB377" s="74"/>
      <c r="CC377" s="74"/>
      <c r="CD377" s="115" t="str">
        <f t="shared" si="259"/>
        <v/>
      </c>
      <c r="CE377" s="79">
        <f t="shared" si="287"/>
        <v>0</v>
      </c>
      <c r="CF377" s="79">
        <f t="shared" si="288"/>
        <v>0</v>
      </c>
      <c r="CG377" s="79" t="str">
        <f t="shared" si="289"/>
        <v>0</v>
      </c>
      <c r="CH377" s="79" t="str">
        <f>IF(ISBLANK(CC377), "", (POWER(CC377/VLOOKUP(CG377,Anthro_Calc!C:P,13,FALSE),VLOOKUP(CG377,Anthro_Calc!C:P,12,FALSE))-1) / (VLOOKUP(CG377,Anthro_Calc!C:P,14,FALSE)*VLOOKUP(CG377,Anthro_Calc!C:P,12,FALSE)))</f>
        <v/>
      </c>
      <c r="CI377" s="79" t="str">
        <f>IF(ISBLANK(CC377), "", -3 + (CC377 -VLOOKUP(CG377,Anthro_Calc!C:P,4,FALSE)) / (VLOOKUP(CG377,Anthro_Calc!C:P,5,FALSE) - VLOOKUP(CG377,Anthro_Calc!C:P,4,FALSE)))</f>
        <v/>
      </c>
      <c r="CJ377" s="79" t="str">
        <f>IF(ISBLANK(CC377), "", 3 + (CC377 -VLOOKUP(CG377,Anthro_Calc!C:P,10,FALSE)) / (VLOOKUP(CG377,Anthro_Calc!C:P,10,FALSE) - VLOOKUP(CG377,Anthro_Calc!C:P,9,FALSE)))</f>
        <v/>
      </c>
      <c r="CK377" s="129" t="str">
        <f t="shared" si="290"/>
        <v/>
      </c>
      <c r="CL377" s="117" t="str">
        <f t="shared" si="291"/>
        <v/>
      </c>
      <c r="CM377" s="104" t="str">
        <f t="shared" si="292"/>
        <v/>
      </c>
      <c r="CN377" s="77"/>
      <c r="CO377" s="71"/>
      <c r="CP377" s="74"/>
      <c r="CQ377" s="74"/>
      <c r="CR377" s="118" t="str">
        <f t="shared" si="260"/>
        <v/>
      </c>
      <c r="CS377" s="119">
        <f t="shared" si="293"/>
        <v>0</v>
      </c>
      <c r="CT377" s="119">
        <f t="shared" si="294"/>
        <v>0</v>
      </c>
      <c r="CU377" s="119" t="str">
        <f t="shared" si="295"/>
        <v>0</v>
      </c>
      <c r="CV377" s="119" t="str">
        <f>IF(ISBLANK(CQ377), "", (POWER(CQ377/VLOOKUP(CU377,Anthro_Calc!C:P,13,FALSE),VLOOKUP(CU377,Anthro_Calc!C:P,12,FALSE))-1) / (VLOOKUP(CU377,Anthro_Calc!C:P,14,FALSE)*VLOOKUP(CU377,Anthro_Calc!C:P,12,FALSE)))</f>
        <v/>
      </c>
      <c r="CW377" s="119" t="str">
        <f>IF(ISBLANK(CQ377), "", -3 + (CQ377 -VLOOKUP(CU377,Anthro_Calc!C:P,4,FALSE)) / (VLOOKUP(CU377,Anthro_Calc!C:P,5,FALSE) - VLOOKUP(CU377,Anthro_Calc!C:P,4,FALSE)))</f>
        <v/>
      </c>
      <c r="CX377" s="119" t="str">
        <f>IF(ISBLANK(CQ377), "", 3 + (CQ377 -VLOOKUP(CU377,Anthro_Calc!C:P,10,FALSE)) / (VLOOKUP(CU377,Anthro_Calc!C:P,10,FALSE) - VLOOKUP(CU377,Anthro_Calc!C:P,9,FALSE)))</f>
        <v/>
      </c>
      <c r="CY377" s="128" t="str">
        <f t="shared" si="296"/>
        <v/>
      </c>
      <c r="CZ377" s="117" t="str">
        <f t="shared" si="297"/>
        <v/>
      </c>
      <c r="DA377" s="104" t="str">
        <f t="shared" si="298"/>
        <v/>
      </c>
      <c r="DB377" s="135"/>
    </row>
    <row r="378" spans="1:106" s="80" customFormat="1" ht="15" customHeight="1">
      <c r="A378" s="134">
        <f t="shared" si="250"/>
        <v>374</v>
      </c>
      <c r="B378" s="66"/>
      <c r="C378" s="66"/>
      <c r="D378" s="66"/>
      <c r="E378" s="66"/>
      <c r="F378" s="66"/>
      <c r="G378" s="66"/>
      <c r="H378" s="66"/>
      <c r="I378" s="66"/>
      <c r="J378" s="66"/>
      <c r="K378" s="66"/>
      <c r="L378" s="66"/>
      <c r="M378" s="71"/>
      <c r="N378" s="69" t="str">
        <f t="shared" ca="1" si="261"/>
        <v/>
      </c>
      <c r="O378" s="70"/>
      <c r="P378" s="70"/>
      <c r="Q378" s="71"/>
      <c r="R378" s="82"/>
      <c r="S378" s="72" t="str">
        <f t="shared" si="262"/>
        <v/>
      </c>
      <c r="T378" s="72" t="str">
        <f t="shared" si="263"/>
        <v/>
      </c>
      <c r="U378" s="72" t="str">
        <f t="shared" si="264"/>
        <v/>
      </c>
      <c r="V378" s="72" t="str">
        <f>IF(ISBLANK(R378), "", (POWER(R378/VLOOKUP(U378,Anthro_Calc!C:P,13,FALSE),VLOOKUP(U378,Anthro_Calc!C:P,12,FALSE))-1) / (VLOOKUP(U378,Anthro_Calc!C:P,14,FALSE)*VLOOKUP(U378,Anthro_Calc!C:P,12,FALSE)))</f>
        <v/>
      </c>
      <c r="W378" s="72" t="str">
        <f>IF(ISBLANK(R378), "", -3 + (R378 -VLOOKUP(U378,Anthro_Calc!C:P,4,FALSE)) / (VLOOKUP(U378,Anthro_Calc!C:P,5,FALSE) - VLOOKUP(U378,Anthro_Calc!C:P,4,FALSE)))</f>
        <v/>
      </c>
      <c r="X378" s="72" t="str">
        <f>IF(ISBLANK(R378), "", 3 + (R378 -VLOOKUP(U378,Anthro_Calc!C:P,10,FALSE)) / (VLOOKUP(U378,Anthro_Calc!C:P,10,FALSE) - VLOOKUP(U378,Anthro_Calc!C:P,9,FALSE)))</f>
        <v/>
      </c>
      <c r="Y378" s="120" t="str">
        <f t="shared" si="265"/>
        <v/>
      </c>
      <c r="Z378" s="117" t="str">
        <f t="shared" si="266"/>
        <v/>
      </c>
      <c r="AA378" s="104" t="str">
        <f t="shared" si="267"/>
        <v/>
      </c>
      <c r="AB378" s="71"/>
      <c r="AC378" s="74"/>
      <c r="AD378" s="78"/>
      <c r="AE378" s="75" t="str">
        <f t="shared" si="268"/>
        <v/>
      </c>
      <c r="AF378" s="72">
        <f t="shared" si="269"/>
        <v>0</v>
      </c>
      <c r="AG378" s="72">
        <f t="shared" si="270"/>
        <v>0</v>
      </c>
      <c r="AH378" s="72" t="str">
        <f t="shared" si="271"/>
        <v>0</v>
      </c>
      <c r="AI378" s="72" t="str">
        <f>IF(ISBLANK(AD378), "", (POWER(AD378/VLOOKUP(AH378,Anthro_Calc!C:P,13,FALSE),VLOOKUP(AH378,Anthro_Calc!C:P,12,FALSE))-1) / (VLOOKUP(AH378,Anthro_Calc!C:P,14,FALSE)*VLOOKUP(AH378,Anthro_Calc!C:P,12,FALSE)))</f>
        <v/>
      </c>
      <c r="AJ378" s="72" t="str">
        <f>IF(ISBLANK(AD378), "", -3 + (AD378 -VLOOKUP(AH378,Anthro_Calc!C:P,4,FALSE)) / (VLOOKUP(AH378,Anthro_Calc!C:P,5,FALSE) - VLOOKUP(AH378,Anthro_Calc!C:P,4,FALSE)))</f>
        <v/>
      </c>
      <c r="AK378" s="72" t="str">
        <f>IF(ISBLANK(AD378), "", 3 + (AD378 -VLOOKUP(AH378,Anthro_Calc!C:P,10,FALSE)) / (VLOOKUP(AH378,Anthro_Calc!C:P,10,FALSE) - VLOOKUP(AH378,Anthro_Calc!C:P,9,FALSE)))</f>
        <v/>
      </c>
      <c r="AL378" s="120" t="str">
        <f t="shared" si="272"/>
        <v/>
      </c>
      <c r="AM378" s="117" t="str">
        <f t="shared" si="273"/>
        <v/>
      </c>
      <c r="AN378" s="104" t="str">
        <f t="shared" si="274"/>
        <v/>
      </c>
      <c r="AO378" s="76" t="str">
        <f t="shared" si="251"/>
        <v/>
      </c>
      <c r="AP378" s="77"/>
      <c r="AQ378" s="77" t="str">
        <f t="shared" si="275"/>
        <v/>
      </c>
      <c r="AR378" s="71"/>
      <c r="AS378" s="74"/>
      <c r="AT378" s="82"/>
      <c r="AU378" s="75" t="str">
        <f t="shared" si="252"/>
        <v/>
      </c>
      <c r="AV378" s="72">
        <f t="shared" si="276"/>
        <v>0</v>
      </c>
      <c r="AW378" s="72">
        <f t="shared" si="277"/>
        <v>0</v>
      </c>
      <c r="AX378" s="72" t="str">
        <f t="shared" si="278"/>
        <v>0</v>
      </c>
      <c r="AY378" s="72" t="str">
        <f>IF(ISBLANK(AT378), "", (POWER(AT378/VLOOKUP(AX378,Anthro_Calc!C:P,13,FALSE),VLOOKUP(AX378,Anthro_Calc!C:P,12,FALSE))-1) / (VLOOKUP(AX378,Anthro_Calc!C:P,14,FALSE)*VLOOKUP(AX378,Anthro_Calc!C:P,12,FALSE)))</f>
        <v/>
      </c>
      <c r="AZ378" s="72" t="str">
        <f>IF(ISBLANK(AT378), "", -3 + (AT378 -VLOOKUP(AX378,Anthro_Calc!C:P,4,FALSE)) / (VLOOKUP(AX378,Anthro_Calc!C:P,5,FALSE) - VLOOKUP(AX378,Anthro_Calc!C:P,4,FALSE)))</f>
        <v/>
      </c>
      <c r="BA378" s="72" t="str">
        <f>IF(ISBLANK(AT378), "", 3 + (AT378 -VLOOKUP(AX378,Anthro_Calc!C:P,10,FALSE)) / (VLOOKUP(AX378,Anthro_Calc!C:P,10,FALSE) - VLOOKUP(AX378,Anthro_Calc!C:P,9,FALSE)))</f>
        <v/>
      </c>
      <c r="BB378" s="120" t="str">
        <f t="shared" si="279"/>
        <v/>
      </c>
      <c r="BC378" s="117" t="str">
        <f t="shared" si="280"/>
        <v/>
      </c>
      <c r="BD378" s="104" t="str">
        <f t="shared" si="253"/>
        <v/>
      </c>
      <c r="BE378" s="76" t="str">
        <f t="shared" si="254"/>
        <v/>
      </c>
      <c r="BF378" s="73" t="str">
        <f t="shared" si="281"/>
        <v/>
      </c>
      <c r="BG378" s="73" t="str">
        <f t="shared" si="255"/>
        <v/>
      </c>
      <c r="BH378" s="77"/>
      <c r="BI378" s="133"/>
      <c r="BJ378" s="71"/>
      <c r="BK378" s="74"/>
      <c r="BL378" s="78"/>
      <c r="BM378" s="75" t="str">
        <f t="shared" si="256"/>
        <v/>
      </c>
      <c r="BN378" s="72">
        <f t="shared" si="282"/>
        <v>0</v>
      </c>
      <c r="BO378" s="72">
        <f t="shared" si="299"/>
        <v>0</v>
      </c>
      <c r="BP378" s="72" t="str">
        <f t="shared" si="283"/>
        <v>0</v>
      </c>
      <c r="BQ378" s="72" t="str">
        <f>IF(ISBLANK(BL378), "", (POWER(BL378/VLOOKUP(BP378,Anthro_Calc!C:P,13,FALSE),VLOOKUP(BP378,Anthro_Calc!C:P,12,FALSE))-1) / (VLOOKUP(BP378,Anthro_Calc!C:P,14,FALSE)*VLOOKUP(BP378,Anthro_Calc!C:P,12,FALSE)))</f>
        <v/>
      </c>
      <c r="BR378" s="72" t="str">
        <f>IF(ISBLANK(BL378), "", -3 + (BL378 -VLOOKUP(BP378,Anthro_Calc!C:P,4,FALSE)) / (VLOOKUP(BP378,Anthro_Calc!C:P,5,FALSE) - VLOOKUP(BP378,Anthro_Calc!C:P,4,FALSE)))</f>
        <v/>
      </c>
      <c r="BS378" s="72" t="str">
        <f>IF(ISBLANK(BL378), "", 3 + (BL378 -VLOOKUP(BP378,Anthro_Calc!C:P,10,FALSE)) / (VLOOKUP(BP378,Anthro_Calc!C:P,10,FALSE) - VLOOKUP(BP378,Anthro_Calc!C:P,9,FALSE)))</f>
        <v/>
      </c>
      <c r="BT378" s="120" t="str">
        <f t="shared" si="284"/>
        <v/>
      </c>
      <c r="BU378" s="117" t="str">
        <f t="shared" si="285"/>
        <v/>
      </c>
      <c r="BV378" s="104" t="str">
        <f t="shared" si="286"/>
        <v/>
      </c>
      <c r="BW378" s="73" t="str">
        <f t="shared" si="257"/>
        <v/>
      </c>
      <c r="BX378" s="77"/>
      <c r="BY378" s="73" t="str">
        <f>IF(ISBLANK(BL378), "", VLOOKUP(Z378&amp;" "&amp;BV378&amp;" "&amp;BW378,Graduation_Criteria!$D$2:$E$34,2,FALSE))</f>
        <v/>
      </c>
      <c r="BZ378" s="73" t="str">
        <f t="shared" si="258"/>
        <v/>
      </c>
      <c r="CA378" s="71"/>
      <c r="CB378" s="74"/>
      <c r="CC378" s="74"/>
      <c r="CD378" s="115" t="str">
        <f t="shared" si="259"/>
        <v/>
      </c>
      <c r="CE378" s="79">
        <f t="shared" si="287"/>
        <v>0</v>
      </c>
      <c r="CF378" s="79">
        <f t="shared" si="288"/>
        <v>0</v>
      </c>
      <c r="CG378" s="79" t="str">
        <f t="shared" si="289"/>
        <v>0</v>
      </c>
      <c r="CH378" s="79" t="str">
        <f>IF(ISBLANK(CC378), "", (POWER(CC378/VLOOKUP(CG378,Anthro_Calc!C:P,13,FALSE),VLOOKUP(CG378,Anthro_Calc!C:P,12,FALSE))-1) / (VLOOKUP(CG378,Anthro_Calc!C:P,14,FALSE)*VLOOKUP(CG378,Anthro_Calc!C:P,12,FALSE)))</f>
        <v/>
      </c>
      <c r="CI378" s="79" t="str">
        <f>IF(ISBLANK(CC378), "", -3 + (CC378 -VLOOKUP(CG378,Anthro_Calc!C:P,4,FALSE)) / (VLOOKUP(CG378,Anthro_Calc!C:P,5,FALSE) - VLOOKUP(CG378,Anthro_Calc!C:P,4,FALSE)))</f>
        <v/>
      </c>
      <c r="CJ378" s="79" t="str">
        <f>IF(ISBLANK(CC378), "", 3 + (CC378 -VLOOKUP(CG378,Anthro_Calc!C:P,10,FALSE)) / (VLOOKUP(CG378,Anthro_Calc!C:P,10,FALSE) - VLOOKUP(CG378,Anthro_Calc!C:P,9,FALSE)))</f>
        <v/>
      </c>
      <c r="CK378" s="129" t="str">
        <f t="shared" si="290"/>
        <v/>
      </c>
      <c r="CL378" s="117" t="str">
        <f t="shared" si="291"/>
        <v/>
      </c>
      <c r="CM378" s="104" t="str">
        <f t="shared" si="292"/>
        <v/>
      </c>
      <c r="CN378" s="77"/>
      <c r="CO378" s="71"/>
      <c r="CP378" s="74"/>
      <c r="CQ378" s="74"/>
      <c r="CR378" s="118" t="str">
        <f t="shared" si="260"/>
        <v/>
      </c>
      <c r="CS378" s="119">
        <f t="shared" si="293"/>
        <v>0</v>
      </c>
      <c r="CT378" s="119">
        <f t="shared" si="294"/>
        <v>0</v>
      </c>
      <c r="CU378" s="119" t="str">
        <f t="shared" si="295"/>
        <v>0</v>
      </c>
      <c r="CV378" s="119" t="str">
        <f>IF(ISBLANK(CQ378), "", (POWER(CQ378/VLOOKUP(CU378,Anthro_Calc!C:P,13,FALSE),VLOOKUP(CU378,Anthro_Calc!C:P,12,FALSE))-1) / (VLOOKUP(CU378,Anthro_Calc!C:P,14,FALSE)*VLOOKUP(CU378,Anthro_Calc!C:P,12,FALSE)))</f>
        <v/>
      </c>
      <c r="CW378" s="119" t="str">
        <f>IF(ISBLANK(CQ378), "", -3 + (CQ378 -VLOOKUP(CU378,Anthro_Calc!C:P,4,FALSE)) / (VLOOKUP(CU378,Anthro_Calc!C:P,5,FALSE) - VLOOKUP(CU378,Anthro_Calc!C:P,4,FALSE)))</f>
        <v/>
      </c>
      <c r="CX378" s="119" t="str">
        <f>IF(ISBLANK(CQ378), "", 3 + (CQ378 -VLOOKUP(CU378,Anthro_Calc!C:P,10,FALSE)) / (VLOOKUP(CU378,Anthro_Calc!C:P,10,FALSE) - VLOOKUP(CU378,Anthro_Calc!C:P,9,FALSE)))</f>
        <v/>
      </c>
      <c r="CY378" s="128" t="str">
        <f t="shared" si="296"/>
        <v/>
      </c>
      <c r="CZ378" s="117" t="str">
        <f t="shared" si="297"/>
        <v/>
      </c>
      <c r="DA378" s="104" t="str">
        <f t="shared" si="298"/>
        <v/>
      </c>
      <c r="DB378" s="135"/>
    </row>
    <row r="379" spans="1:106" s="80" customFormat="1" ht="15" customHeight="1">
      <c r="A379" s="134">
        <f t="shared" si="250"/>
        <v>375</v>
      </c>
      <c r="B379" s="66"/>
      <c r="C379" s="66"/>
      <c r="D379" s="66"/>
      <c r="E379" s="66"/>
      <c r="F379" s="66"/>
      <c r="G379" s="66"/>
      <c r="H379" s="66"/>
      <c r="I379" s="66"/>
      <c r="J379" s="66"/>
      <c r="K379" s="66"/>
      <c r="L379" s="66"/>
      <c r="M379" s="71"/>
      <c r="N379" s="69" t="str">
        <f t="shared" ca="1" si="261"/>
        <v/>
      </c>
      <c r="O379" s="70"/>
      <c r="P379" s="70"/>
      <c r="Q379" s="71"/>
      <c r="R379" s="82"/>
      <c r="S379" s="72" t="str">
        <f t="shared" si="262"/>
        <v/>
      </c>
      <c r="T379" s="72" t="str">
        <f t="shared" si="263"/>
        <v/>
      </c>
      <c r="U379" s="72" t="str">
        <f t="shared" si="264"/>
        <v/>
      </c>
      <c r="V379" s="72" t="str">
        <f>IF(ISBLANK(R379), "", (POWER(R379/VLOOKUP(U379,Anthro_Calc!C:P,13,FALSE),VLOOKUP(U379,Anthro_Calc!C:P,12,FALSE))-1) / (VLOOKUP(U379,Anthro_Calc!C:P,14,FALSE)*VLOOKUP(U379,Anthro_Calc!C:P,12,FALSE)))</f>
        <v/>
      </c>
      <c r="W379" s="72" t="str">
        <f>IF(ISBLANK(R379), "", -3 + (R379 -VLOOKUP(U379,Anthro_Calc!C:P,4,FALSE)) / (VLOOKUP(U379,Anthro_Calc!C:P,5,FALSE) - VLOOKUP(U379,Anthro_Calc!C:P,4,FALSE)))</f>
        <v/>
      </c>
      <c r="X379" s="72" t="str">
        <f>IF(ISBLANK(R379), "", 3 + (R379 -VLOOKUP(U379,Anthro_Calc!C:P,10,FALSE)) / (VLOOKUP(U379,Anthro_Calc!C:P,10,FALSE) - VLOOKUP(U379,Anthro_Calc!C:P,9,FALSE)))</f>
        <v/>
      </c>
      <c r="Y379" s="120" t="str">
        <f t="shared" si="265"/>
        <v/>
      </c>
      <c r="Z379" s="117" t="str">
        <f t="shared" si="266"/>
        <v/>
      </c>
      <c r="AA379" s="104" t="str">
        <f t="shared" si="267"/>
        <v/>
      </c>
      <c r="AB379" s="71"/>
      <c r="AC379" s="74"/>
      <c r="AD379" s="78"/>
      <c r="AE379" s="75" t="str">
        <f t="shared" si="268"/>
        <v/>
      </c>
      <c r="AF379" s="72">
        <f t="shared" si="269"/>
        <v>0</v>
      </c>
      <c r="AG379" s="72">
        <f t="shared" si="270"/>
        <v>0</v>
      </c>
      <c r="AH379" s="72" t="str">
        <f t="shared" si="271"/>
        <v>0</v>
      </c>
      <c r="AI379" s="72" t="str">
        <f>IF(ISBLANK(AD379), "", (POWER(AD379/VLOOKUP(AH379,Anthro_Calc!C:P,13,FALSE),VLOOKUP(AH379,Anthro_Calc!C:P,12,FALSE))-1) / (VLOOKUP(AH379,Anthro_Calc!C:P,14,FALSE)*VLOOKUP(AH379,Anthro_Calc!C:P,12,FALSE)))</f>
        <v/>
      </c>
      <c r="AJ379" s="72" t="str">
        <f>IF(ISBLANK(AD379), "", -3 + (AD379 -VLOOKUP(AH379,Anthro_Calc!C:P,4,FALSE)) / (VLOOKUP(AH379,Anthro_Calc!C:P,5,FALSE) - VLOOKUP(AH379,Anthro_Calc!C:P,4,FALSE)))</f>
        <v/>
      </c>
      <c r="AK379" s="72" t="str">
        <f>IF(ISBLANK(AD379), "", 3 + (AD379 -VLOOKUP(AH379,Anthro_Calc!C:P,10,FALSE)) / (VLOOKUP(AH379,Anthro_Calc!C:P,10,FALSE) - VLOOKUP(AH379,Anthro_Calc!C:P,9,FALSE)))</f>
        <v/>
      </c>
      <c r="AL379" s="120" t="str">
        <f t="shared" si="272"/>
        <v/>
      </c>
      <c r="AM379" s="117" t="str">
        <f t="shared" si="273"/>
        <v/>
      </c>
      <c r="AN379" s="104" t="str">
        <f t="shared" si="274"/>
        <v/>
      </c>
      <c r="AO379" s="76" t="str">
        <f t="shared" si="251"/>
        <v/>
      </c>
      <c r="AP379" s="77"/>
      <c r="AQ379" s="77" t="str">
        <f t="shared" si="275"/>
        <v/>
      </c>
      <c r="AR379" s="71"/>
      <c r="AS379" s="74"/>
      <c r="AT379" s="82"/>
      <c r="AU379" s="75" t="str">
        <f t="shared" si="252"/>
        <v/>
      </c>
      <c r="AV379" s="72">
        <f t="shared" si="276"/>
        <v>0</v>
      </c>
      <c r="AW379" s="72">
        <f t="shared" si="277"/>
        <v>0</v>
      </c>
      <c r="AX379" s="72" t="str">
        <f t="shared" si="278"/>
        <v>0</v>
      </c>
      <c r="AY379" s="72" t="str">
        <f>IF(ISBLANK(AT379), "", (POWER(AT379/VLOOKUP(AX379,Anthro_Calc!C:P,13,FALSE),VLOOKUP(AX379,Anthro_Calc!C:P,12,FALSE))-1) / (VLOOKUP(AX379,Anthro_Calc!C:P,14,FALSE)*VLOOKUP(AX379,Anthro_Calc!C:P,12,FALSE)))</f>
        <v/>
      </c>
      <c r="AZ379" s="72" t="str">
        <f>IF(ISBLANK(AT379), "", -3 + (AT379 -VLOOKUP(AX379,Anthro_Calc!C:P,4,FALSE)) / (VLOOKUP(AX379,Anthro_Calc!C:P,5,FALSE) - VLOOKUP(AX379,Anthro_Calc!C:P,4,FALSE)))</f>
        <v/>
      </c>
      <c r="BA379" s="72" t="str">
        <f>IF(ISBLANK(AT379), "", 3 + (AT379 -VLOOKUP(AX379,Anthro_Calc!C:P,10,FALSE)) / (VLOOKUP(AX379,Anthro_Calc!C:P,10,FALSE) - VLOOKUP(AX379,Anthro_Calc!C:P,9,FALSE)))</f>
        <v/>
      </c>
      <c r="BB379" s="120" t="str">
        <f t="shared" si="279"/>
        <v/>
      </c>
      <c r="BC379" s="117" t="str">
        <f t="shared" si="280"/>
        <v/>
      </c>
      <c r="BD379" s="104" t="str">
        <f t="shared" si="253"/>
        <v/>
      </c>
      <c r="BE379" s="76" t="str">
        <f t="shared" si="254"/>
        <v/>
      </c>
      <c r="BF379" s="73" t="str">
        <f t="shared" si="281"/>
        <v/>
      </c>
      <c r="BG379" s="73" t="str">
        <f t="shared" si="255"/>
        <v/>
      </c>
      <c r="BH379" s="77"/>
      <c r="BI379" s="133"/>
      <c r="BJ379" s="71"/>
      <c r="BK379" s="74"/>
      <c r="BL379" s="78"/>
      <c r="BM379" s="75" t="str">
        <f t="shared" si="256"/>
        <v/>
      </c>
      <c r="BN379" s="72">
        <f t="shared" si="282"/>
        <v>0</v>
      </c>
      <c r="BO379" s="72">
        <f t="shared" si="299"/>
        <v>0</v>
      </c>
      <c r="BP379" s="72" t="str">
        <f t="shared" si="283"/>
        <v>0</v>
      </c>
      <c r="BQ379" s="72" t="str">
        <f>IF(ISBLANK(BL379), "", (POWER(BL379/VLOOKUP(BP379,Anthro_Calc!C:P,13,FALSE),VLOOKUP(BP379,Anthro_Calc!C:P,12,FALSE))-1) / (VLOOKUP(BP379,Anthro_Calc!C:P,14,FALSE)*VLOOKUP(BP379,Anthro_Calc!C:P,12,FALSE)))</f>
        <v/>
      </c>
      <c r="BR379" s="72" t="str">
        <f>IF(ISBLANK(BL379), "", -3 + (BL379 -VLOOKUP(BP379,Anthro_Calc!C:P,4,FALSE)) / (VLOOKUP(BP379,Anthro_Calc!C:P,5,FALSE) - VLOOKUP(BP379,Anthro_Calc!C:P,4,FALSE)))</f>
        <v/>
      </c>
      <c r="BS379" s="72" t="str">
        <f>IF(ISBLANK(BL379), "", 3 + (BL379 -VLOOKUP(BP379,Anthro_Calc!C:P,10,FALSE)) / (VLOOKUP(BP379,Anthro_Calc!C:P,10,FALSE) - VLOOKUP(BP379,Anthro_Calc!C:P,9,FALSE)))</f>
        <v/>
      </c>
      <c r="BT379" s="120" t="str">
        <f t="shared" si="284"/>
        <v/>
      </c>
      <c r="BU379" s="117" t="str">
        <f t="shared" si="285"/>
        <v/>
      </c>
      <c r="BV379" s="104" t="str">
        <f t="shared" si="286"/>
        <v/>
      </c>
      <c r="BW379" s="73" t="str">
        <f t="shared" si="257"/>
        <v/>
      </c>
      <c r="BX379" s="77"/>
      <c r="BY379" s="73" t="str">
        <f>IF(ISBLANK(BL379), "", VLOOKUP(Z379&amp;" "&amp;BV379&amp;" "&amp;BW379,Graduation_Criteria!$D$2:$E$34,2,FALSE))</f>
        <v/>
      </c>
      <c r="BZ379" s="73" t="str">
        <f t="shared" si="258"/>
        <v/>
      </c>
      <c r="CA379" s="71"/>
      <c r="CB379" s="74"/>
      <c r="CC379" s="74"/>
      <c r="CD379" s="115" t="str">
        <f t="shared" si="259"/>
        <v/>
      </c>
      <c r="CE379" s="79">
        <f t="shared" si="287"/>
        <v>0</v>
      </c>
      <c r="CF379" s="79">
        <f t="shared" si="288"/>
        <v>0</v>
      </c>
      <c r="CG379" s="79" t="str">
        <f t="shared" si="289"/>
        <v>0</v>
      </c>
      <c r="CH379" s="79" t="str">
        <f>IF(ISBLANK(CC379), "", (POWER(CC379/VLOOKUP(CG379,Anthro_Calc!C:P,13,FALSE),VLOOKUP(CG379,Anthro_Calc!C:P,12,FALSE))-1) / (VLOOKUP(CG379,Anthro_Calc!C:P,14,FALSE)*VLOOKUP(CG379,Anthro_Calc!C:P,12,FALSE)))</f>
        <v/>
      </c>
      <c r="CI379" s="79" t="str">
        <f>IF(ISBLANK(CC379), "", -3 + (CC379 -VLOOKUP(CG379,Anthro_Calc!C:P,4,FALSE)) / (VLOOKUP(CG379,Anthro_Calc!C:P,5,FALSE) - VLOOKUP(CG379,Anthro_Calc!C:P,4,FALSE)))</f>
        <v/>
      </c>
      <c r="CJ379" s="79" t="str">
        <f>IF(ISBLANK(CC379), "", 3 + (CC379 -VLOOKUP(CG379,Anthro_Calc!C:P,10,FALSE)) / (VLOOKUP(CG379,Anthro_Calc!C:P,10,FALSE) - VLOOKUP(CG379,Anthro_Calc!C:P,9,FALSE)))</f>
        <v/>
      </c>
      <c r="CK379" s="129" t="str">
        <f t="shared" si="290"/>
        <v/>
      </c>
      <c r="CL379" s="117" t="str">
        <f t="shared" si="291"/>
        <v/>
      </c>
      <c r="CM379" s="104" t="str">
        <f t="shared" si="292"/>
        <v/>
      </c>
      <c r="CN379" s="77"/>
      <c r="CO379" s="71"/>
      <c r="CP379" s="74"/>
      <c r="CQ379" s="74"/>
      <c r="CR379" s="118" t="str">
        <f t="shared" si="260"/>
        <v/>
      </c>
      <c r="CS379" s="119">
        <f t="shared" si="293"/>
        <v>0</v>
      </c>
      <c r="CT379" s="119">
        <f t="shared" si="294"/>
        <v>0</v>
      </c>
      <c r="CU379" s="119" t="str">
        <f t="shared" si="295"/>
        <v>0</v>
      </c>
      <c r="CV379" s="119" t="str">
        <f>IF(ISBLANK(CQ379), "", (POWER(CQ379/VLOOKUP(CU379,Anthro_Calc!C:P,13,FALSE),VLOOKUP(CU379,Anthro_Calc!C:P,12,FALSE))-1) / (VLOOKUP(CU379,Anthro_Calc!C:P,14,FALSE)*VLOOKUP(CU379,Anthro_Calc!C:P,12,FALSE)))</f>
        <v/>
      </c>
      <c r="CW379" s="119" t="str">
        <f>IF(ISBLANK(CQ379), "", -3 + (CQ379 -VLOOKUP(CU379,Anthro_Calc!C:P,4,FALSE)) / (VLOOKUP(CU379,Anthro_Calc!C:P,5,FALSE) - VLOOKUP(CU379,Anthro_Calc!C:P,4,FALSE)))</f>
        <v/>
      </c>
      <c r="CX379" s="119" t="str">
        <f>IF(ISBLANK(CQ379), "", 3 + (CQ379 -VLOOKUP(CU379,Anthro_Calc!C:P,10,FALSE)) / (VLOOKUP(CU379,Anthro_Calc!C:P,10,FALSE) - VLOOKUP(CU379,Anthro_Calc!C:P,9,FALSE)))</f>
        <v/>
      </c>
      <c r="CY379" s="128" t="str">
        <f t="shared" si="296"/>
        <v/>
      </c>
      <c r="CZ379" s="117" t="str">
        <f t="shared" si="297"/>
        <v/>
      </c>
      <c r="DA379" s="104" t="str">
        <f t="shared" si="298"/>
        <v/>
      </c>
      <c r="DB379" s="135"/>
    </row>
    <row r="380" spans="1:106" s="80" customFormat="1" ht="15" customHeight="1">
      <c r="A380" s="134">
        <f t="shared" si="250"/>
        <v>376</v>
      </c>
      <c r="B380" s="66"/>
      <c r="C380" s="66"/>
      <c r="D380" s="66"/>
      <c r="E380" s="66"/>
      <c r="F380" s="66"/>
      <c r="G380" s="66"/>
      <c r="H380" s="66"/>
      <c r="I380" s="66"/>
      <c r="J380" s="66"/>
      <c r="K380" s="66"/>
      <c r="L380" s="66"/>
      <c r="M380" s="71"/>
      <c r="N380" s="69" t="str">
        <f t="shared" ca="1" si="261"/>
        <v/>
      </c>
      <c r="O380" s="70"/>
      <c r="P380" s="70"/>
      <c r="Q380" s="71"/>
      <c r="R380" s="82"/>
      <c r="S380" s="72" t="str">
        <f t="shared" si="262"/>
        <v/>
      </c>
      <c r="T380" s="72" t="str">
        <f t="shared" si="263"/>
        <v/>
      </c>
      <c r="U380" s="72" t="str">
        <f t="shared" si="264"/>
        <v/>
      </c>
      <c r="V380" s="72" t="str">
        <f>IF(ISBLANK(R380), "", (POWER(R380/VLOOKUP(U380,Anthro_Calc!C:P,13,FALSE),VLOOKUP(U380,Anthro_Calc!C:P,12,FALSE))-1) / (VLOOKUP(U380,Anthro_Calc!C:P,14,FALSE)*VLOOKUP(U380,Anthro_Calc!C:P,12,FALSE)))</f>
        <v/>
      </c>
      <c r="W380" s="72" t="str">
        <f>IF(ISBLANK(R380), "", -3 + (R380 -VLOOKUP(U380,Anthro_Calc!C:P,4,FALSE)) / (VLOOKUP(U380,Anthro_Calc!C:P,5,FALSE) - VLOOKUP(U380,Anthro_Calc!C:P,4,FALSE)))</f>
        <v/>
      </c>
      <c r="X380" s="72" t="str">
        <f>IF(ISBLANK(R380), "", 3 + (R380 -VLOOKUP(U380,Anthro_Calc!C:P,10,FALSE)) / (VLOOKUP(U380,Anthro_Calc!C:P,10,FALSE) - VLOOKUP(U380,Anthro_Calc!C:P,9,FALSE)))</f>
        <v/>
      </c>
      <c r="Y380" s="120" t="str">
        <f t="shared" si="265"/>
        <v/>
      </c>
      <c r="Z380" s="117" t="str">
        <f t="shared" si="266"/>
        <v/>
      </c>
      <c r="AA380" s="104" t="str">
        <f t="shared" si="267"/>
        <v/>
      </c>
      <c r="AB380" s="71"/>
      <c r="AC380" s="74"/>
      <c r="AD380" s="78"/>
      <c r="AE380" s="75" t="str">
        <f t="shared" si="268"/>
        <v/>
      </c>
      <c r="AF380" s="72">
        <f t="shared" si="269"/>
        <v>0</v>
      </c>
      <c r="AG380" s="72">
        <f t="shared" si="270"/>
        <v>0</v>
      </c>
      <c r="AH380" s="72" t="str">
        <f t="shared" si="271"/>
        <v>0</v>
      </c>
      <c r="AI380" s="72" t="str">
        <f>IF(ISBLANK(AD380), "", (POWER(AD380/VLOOKUP(AH380,Anthro_Calc!C:P,13,FALSE),VLOOKUP(AH380,Anthro_Calc!C:P,12,FALSE))-1) / (VLOOKUP(AH380,Anthro_Calc!C:P,14,FALSE)*VLOOKUP(AH380,Anthro_Calc!C:P,12,FALSE)))</f>
        <v/>
      </c>
      <c r="AJ380" s="72" t="str">
        <f>IF(ISBLANK(AD380), "", -3 + (AD380 -VLOOKUP(AH380,Anthro_Calc!C:P,4,FALSE)) / (VLOOKUP(AH380,Anthro_Calc!C:P,5,FALSE) - VLOOKUP(AH380,Anthro_Calc!C:P,4,FALSE)))</f>
        <v/>
      </c>
      <c r="AK380" s="72" t="str">
        <f>IF(ISBLANK(AD380), "", 3 + (AD380 -VLOOKUP(AH380,Anthro_Calc!C:P,10,FALSE)) / (VLOOKUP(AH380,Anthro_Calc!C:P,10,FALSE) - VLOOKUP(AH380,Anthro_Calc!C:P,9,FALSE)))</f>
        <v/>
      </c>
      <c r="AL380" s="120" t="str">
        <f t="shared" si="272"/>
        <v/>
      </c>
      <c r="AM380" s="117" t="str">
        <f t="shared" si="273"/>
        <v/>
      </c>
      <c r="AN380" s="104" t="str">
        <f t="shared" si="274"/>
        <v/>
      </c>
      <c r="AO380" s="76" t="str">
        <f t="shared" si="251"/>
        <v/>
      </c>
      <c r="AP380" s="77"/>
      <c r="AQ380" s="77" t="str">
        <f t="shared" si="275"/>
        <v/>
      </c>
      <c r="AR380" s="71"/>
      <c r="AS380" s="74"/>
      <c r="AT380" s="82"/>
      <c r="AU380" s="75" t="str">
        <f t="shared" si="252"/>
        <v/>
      </c>
      <c r="AV380" s="72">
        <f t="shared" si="276"/>
        <v>0</v>
      </c>
      <c r="AW380" s="72">
        <f t="shared" si="277"/>
        <v>0</v>
      </c>
      <c r="AX380" s="72" t="str">
        <f t="shared" si="278"/>
        <v>0</v>
      </c>
      <c r="AY380" s="72" t="str">
        <f>IF(ISBLANK(AT380), "", (POWER(AT380/VLOOKUP(AX380,Anthro_Calc!C:P,13,FALSE),VLOOKUP(AX380,Anthro_Calc!C:P,12,FALSE))-1) / (VLOOKUP(AX380,Anthro_Calc!C:P,14,FALSE)*VLOOKUP(AX380,Anthro_Calc!C:P,12,FALSE)))</f>
        <v/>
      </c>
      <c r="AZ380" s="72" t="str">
        <f>IF(ISBLANK(AT380), "", -3 + (AT380 -VLOOKUP(AX380,Anthro_Calc!C:P,4,FALSE)) / (VLOOKUP(AX380,Anthro_Calc!C:P,5,FALSE) - VLOOKUP(AX380,Anthro_Calc!C:P,4,FALSE)))</f>
        <v/>
      </c>
      <c r="BA380" s="72" t="str">
        <f>IF(ISBLANK(AT380), "", 3 + (AT380 -VLOOKUP(AX380,Anthro_Calc!C:P,10,FALSE)) / (VLOOKUP(AX380,Anthro_Calc!C:P,10,FALSE) - VLOOKUP(AX380,Anthro_Calc!C:P,9,FALSE)))</f>
        <v/>
      </c>
      <c r="BB380" s="120" t="str">
        <f t="shared" si="279"/>
        <v/>
      </c>
      <c r="BC380" s="117" t="str">
        <f t="shared" si="280"/>
        <v/>
      </c>
      <c r="BD380" s="104" t="str">
        <f t="shared" si="253"/>
        <v/>
      </c>
      <c r="BE380" s="76" t="str">
        <f t="shared" si="254"/>
        <v/>
      </c>
      <c r="BF380" s="73" t="str">
        <f t="shared" si="281"/>
        <v/>
      </c>
      <c r="BG380" s="73" t="str">
        <f t="shared" si="255"/>
        <v/>
      </c>
      <c r="BH380" s="77"/>
      <c r="BI380" s="133"/>
      <c r="BJ380" s="71"/>
      <c r="BK380" s="74"/>
      <c r="BL380" s="78"/>
      <c r="BM380" s="75" t="str">
        <f t="shared" si="256"/>
        <v/>
      </c>
      <c r="BN380" s="72">
        <f t="shared" si="282"/>
        <v>0</v>
      </c>
      <c r="BO380" s="72">
        <f t="shared" si="299"/>
        <v>0</v>
      </c>
      <c r="BP380" s="72" t="str">
        <f t="shared" si="283"/>
        <v>0</v>
      </c>
      <c r="BQ380" s="72" t="str">
        <f>IF(ISBLANK(BL380), "", (POWER(BL380/VLOOKUP(BP380,Anthro_Calc!C:P,13,FALSE),VLOOKUP(BP380,Anthro_Calc!C:P,12,FALSE))-1) / (VLOOKUP(BP380,Anthro_Calc!C:P,14,FALSE)*VLOOKUP(BP380,Anthro_Calc!C:P,12,FALSE)))</f>
        <v/>
      </c>
      <c r="BR380" s="72" t="str">
        <f>IF(ISBLANK(BL380), "", -3 + (BL380 -VLOOKUP(BP380,Anthro_Calc!C:P,4,FALSE)) / (VLOOKUP(BP380,Anthro_Calc!C:P,5,FALSE) - VLOOKUP(BP380,Anthro_Calc!C:P,4,FALSE)))</f>
        <v/>
      </c>
      <c r="BS380" s="72" t="str">
        <f>IF(ISBLANK(BL380), "", 3 + (BL380 -VLOOKUP(BP380,Anthro_Calc!C:P,10,FALSE)) / (VLOOKUP(BP380,Anthro_Calc!C:P,10,FALSE) - VLOOKUP(BP380,Anthro_Calc!C:P,9,FALSE)))</f>
        <v/>
      </c>
      <c r="BT380" s="120" t="str">
        <f t="shared" si="284"/>
        <v/>
      </c>
      <c r="BU380" s="117" t="str">
        <f t="shared" si="285"/>
        <v/>
      </c>
      <c r="BV380" s="104" t="str">
        <f t="shared" si="286"/>
        <v/>
      </c>
      <c r="BW380" s="73" t="str">
        <f t="shared" si="257"/>
        <v/>
      </c>
      <c r="BX380" s="77"/>
      <c r="BY380" s="73" t="str">
        <f>IF(ISBLANK(BL380), "", VLOOKUP(Z380&amp;" "&amp;BV380&amp;" "&amp;BW380,Graduation_Criteria!$D$2:$E$34,2,FALSE))</f>
        <v/>
      </c>
      <c r="BZ380" s="73" t="str">
        <f t="shared" si="258"/>
        <v/>
      </c>
      <c r="CA380" s="71"/>
      <c r="CB380" s="74"/>
      <c r="CC380" s="74"/>
      <c r="CD380" s="115" t="str">
        <f t="shared" si="259"/>
        <v/>
      </c>
      <c r="CE380" s="79">
        <f t="shared" si="287"/>
        <v>0</v>
      </c>
      <c r="CF380" s="79">
        <f t="shared" si="288"/>
        <v>0</v>
      </c>
      <c r="CG380" s="79" t="str">
        <f t="shared" si="289"/>
        <v>0</v>
      </c>
      <c r="CH380" s="79" t="str">
        <f>IF(ISBLANK(CC380), "", (POWER(CC380/VLOOKUP(CG380,Anthro_Calc!C:P,13,FALSE),VLOOKUP(CG380,Anthro_Calc!C:P,12,FALSE))-1) / (VLOOKUP(CG380,Anthro_Calc!C:P,14,FALSE)*VLOOKUP(CG380,Anthro_Calc!C:P,12,FALSE)))</f>
        <v/>
      </c>
      <c r="CI380" s="79" t="str">
        <f>IF(ISBLANK(CC380), "", -3 + (CC380 -VLOOKUP(CG380,Anthro_Calc!C:P,4,FALSE)) / (VLOOKUP(CG380,Anthro_Calc!C:P,5,FALSE) - VLOOKUP(CG380,Anthro_Calc!C:P,4,FALSE)))</f>
        <v/>
      </c>
      <c r="CJ380" s="79" t="str">
        <f>IF(ISBLANK(CC380), "", 3 + (CC380 -VLOOKUP(CG380,Anthro_Calc!C:P,10,FALSE)) / (VLOOKUP(CG380,Anthro_Calc!C:P,10,FALSE) - VLOOKUP(CG380,Anthro_Calc!C:P,9,FALSE)))</f>
        <v/>
      </c>
      <c r="CK380" s="129" t="str">
        <f t="shared" si="290"/>
        <v/>
      </c>
      <c r="CL380" s="117" t="str">
        <f t="shared" si="291"/>
        <v/>
      </c>
      <c r="CM380" s="104" t="str">
        <f t="shared" si="292"/>
        <v/>
      </c>
      <c r="CN380" s="77"/>
      <c r="CO380" s="71"/>
      <c r="CP380" s="74"/>
      <c r="CQ380" s="74"/>
      <c r="CR380" s="118" t="str">
        <f t="shared" si="260"/>
        <v/>
      </c>
      <c r="CS380" s="119">
        <f t="shared" si="293"/>
        <v>0</v>
      </c>
      <c r="CT380" s="119">
        <f t="shared" si="294"/>
        <v>0</v>
      </c>
      <c r="CU380" s="119" t="str">
        <f t="shared" si="295"/>
        <v>0</v>
      </c>
      <c r="CV380" s="119" t="str">
        <f>IF(ISBLANK(CQ380), "", (POWER(CQ380/VLOOKUP(CU380,Anthro_Calc!C:P,13,FALSE),VLOOKUP(CU380,Anthro_Calc!C:P,12,FALSE))-1) / (VLOOKUP(CU380,Anthro_Calc!C:P,14,FALSE)*VLOOKUP(CU380,Anthro_Calc!C:P,12,FALSE)))</f>
        <v/>
      </c>
      <c r="CW380" s="119" t="str">
        <f>IF(ISBLANK(CQ380), "", -3 + (CQ380 -VLOOKUP(CU380,Anthro_Calc!C:P,4,FALSE)) / (VLOOKUP(CU380,Anthro_Calc!C:P,5,FALSE) - VLOOKUP(CU380,Anthro_Calc!C:P,4,FALSE)))</f>
        <v/>
      </c>
      <c r="CX380" s="119" t="str">
        <f>IF(ISBLANK(CQ380), "", 3 + (CQ380 -VLOOKUP(CU380,Anthro_Calc!C:P,10,FALSE)) / (VLOOKUP(CU380,Anthro_Calc!C:P,10,FALSE) - VLOOKUP(CU380,Anthro_Calc!C:P,9,FALSE)))</f>
        <v/>
      </c>
      <c r="CY380" s="128" t="str">
        <f t="shared" si="296"/>
        <v/>
      </c>
      <c r="CZ380" s="117" t="str">
        <f t="shared" si="297"/>
        <v/>
      </c>
      <c r="DA380" s="104" t="str">
        <f t="shared" si="298"/>
        <v/>
      </c>
      <c r="DB380" s="135"/>
    </row>
    <row r="381" spans="1:106" s="80" customFormat="1" ht="15" customHeight="1">
      <c r="A381" s="134">
        <f t="shared" si="250"/>
        <v>377</v>
      </c>
      <c r="B381" s="66"/>
      <c r="C381" s="66"/>
      <c r="D381" s="66"/>
      <c r="E381" s="66"/>
      <c r="F381" s="66"/>
      <c r="G381" s="66"/>
      <c r="H381" s="66"/>
      <c r="I381" s="66"/>
      <c r="J381" s="66"/>
      <c r="K381" s="66"/>
      <c r="L381" s="66"/>
      <c r="M381" s="71"/>
      <c r="N381" s="69" t="str">
        <f t="shared" ca="1" si="261"/>
        <v/>
      </c>
      <c r="O381" s="70"/>
      <c r="P381" s="70"/>
      <c r="Q381" s="71"/>
      <c r="R381" s="82"/>
      <c r="S381" s="72" t="str">
        <f t="shared" si="262"/>
        <v/>
      </c>
      <c r="T381" s="72" t="str">
        <f t="shared" si="263"/>
        <v/>
      </c>
      <c r="U381" s="72" t="str">
        <f t="shared" si="264"/>
        <v/>
      </c>
      <c r="V381" s="72" t="str">
        <f>IF(ISBLANK(R381), "", (POWER(R381/VLOOKUP(U381,Anthro_Calc!C:P,13,FALSE),VLOOKUP(U381,Anthro_Calc!C:P,12,FALSE))-1) / (VLOOKUP(U381,Anthro_Calc!C:P,14,FALSE)*VLOOKUP(U381,Anthro_Calc!C:P,12,FALSE)))</f>
        <v/>
      </c>
      <c r="W381" s="72" t="str">
        <f>IF(ISBLANK(R381), "", -3 + (R381 -VLOOKUP(U381,Anthro_Calc!C:P,4,FALSE)) / (VLOOKUP(U381,Anthro_Calc!C:P,5,FALSE) - VLOOKUP(U381,Anthro_Calc!C:P,4,FALSE)))</f>
        <v/>
      </c>
      <c r="X381" s="72" t="str">
        <f>IF(ISBLANK(R381), "", 3 + (R381 -VLOOKUP(U381,Anthro_Calc!C:P,10,FALSE)) / (VLOOKUP(U381,Anthro_Calc!C:P,10,FALSE) - VLOOKUP(U381,Anthro_Calc!C:P,9,FALSE)))</f>
        <v/>
      </c>
      <c r="Y381" s="120" t="str">
        <f t="shared" si="265"/>
        <v/>
      </c>
      <c r="Z381" s="117" t="str">
        <f t="shared" si="266"/>
        <v/>
      </c>
      <c r="AA381" s="104" t="str">
        <f t="shared" si="267"/>
        <v/>
      </c>
      <c r="AB381" s="71"/>
      <c r="AC381" s="74"/>
      <c r="AD381" s="78"/>
      <c r="AE381" s="75" t="str">
        <f t="shared" si="268"/>
        <v/>
      </c>
      <c r="AF381" s="72">
        <f t="shared" si="269"/>
        <v>0</v>
      </c>
      <c r="AG381" s="72">
        <f t="shared" si="270"/>
        <v>0</v>
      </c>
      <c r="AH381" s="72" t="str">
        <f t="shared" si="271"/>
        <v>0</v>
      </c>
      <c r="AI381" s="72" t="str">
        <f>IF(ISBLANK(AD381), "", (POWER(AD381/VLOOKUP(AH381,Anthro_Calc!C:P,13,FALSE),VLOOKUP(AH381,Anthro_Calc!C:P,12,FALSE))-1) / (VLOOKUP(AH381,Anthro_Calc!C:P,14,FALSE)*VLOOKUP(AH381,Anthro_Calc!C:P,12,FALSE)))</f>
        <v/>
      </c>
      <c r="AJ381" s="72" t="str">
        <f>IF(ISBLANK(AD381), "", -3 + (AD381 -VLOOKUP(AH381,Anthro_Calc!C:P,4,FALSE)) / (VLOOKUP(AH381,Anthro_Calc!C:P,5,FALSE) - VLOOKUP(AH381,Anthro_Calc!C:P,4,FALSE)))</f>
        <v/>
      </c>
      <c r="AK381" s="72" t="str">
        <f>IF(ISBLANK(AD381), "", 3 + (AD381 -VLOOKUP(AH381,Anthro_Calc!C:P,10,FALSE)) / (VLOOKUP(AH381,Anthro_Calc!C:P,10,FALSE) - VLOOKUP(AH381,Anthro_Calc!C:P,9,FALSE)))</f>
        <v/>
      </c>
      <c r="AL381" s="120" t="str">
        <f t="shared" si="272"/>
        <v/>
      </c>
      <c r="AM381" s="117" t="str">
        <f t="shared" si="273"/>
        <v/>
      </c>
      <c r="AN381" s="104" t="str">
        <f t="shared" si="274"/>
        <v/>
      </c>
      <c r="AO381" s="76" t="str">
        <f t="shared" si="251"/>
        <v/>
      </c>
      <c r="AP381" s="77"/>
      <c r="AQ381" s="77" t="str">
        <f t="shared" si="275"/>
        <v/>
      </c>
      <c r="AR381" s="71"/>
      <c r="AS381" s="74"/>
      <c r="AT381" s="82"/>
      <c r="AU381" s="75" t="str">
        <f t="shared" si="252"/>
        <v/>
      </c>
      <c r="AV381" s="72">
        <f t="shared" si="276"/>
        <v>0</v>
      </c>
      <c r="AW381" s="72">
        <f t="shared" si="277"/>
        <v>0</v>
      </c>
      <c r="AX381" s="72" t="str">
        <f t="shared" si="278"/>
        <v>0</v>
      </c>
      <c r="AY381" s="72" t="str">
        <f>IF(ISBLANK(AT381), "", (POWER(AT381/VLOOKUP(AX381,Anthro_Calc!C:P,13,FALSE),VLOOKUP(AX381,Anthro_Calc!C:P,12,FALSE))-1) / (VLOOKUP(AX381,Anthro_Calc!C:P,14,FALSE)*VLOOKUP(AX381,Anthro_Calc!C:P,12,FALSE)))</f>
        <v/>
      </c>
      <c r="AZ381" s="72" t="str">
        <f>IF(ISBLANK(AT381), "", -3 + (AT381 -VLOOKUP(AX381,Anthro_Calc!C:P,4,FALSE)) / (VLOOKUP(AX381,Anthro_Calc!C:P,5,FALSE) - VLOOKUP(AX381,Anthro_Calc!C:P,4,FALSE)))</f>
        <v/>
      </c>
      <c r="BA381" s="72" t="str">
        <f>IF(ISBLANK(AT381), "", 3 + (AT381 -VLOOKUP(AX381,Anthro_Calc!C:P,10,FALSE)) / (VLOOKUP(AX381,Anthro_Calc!C:P,10,FALSE) - VLOOKUP(AX381,Anthro_Calc!C:P,9,FALSE)))</f>
        <v/>
      </c>
      <c r="BB381" s="120" t="str">
        <f t="shared" si="279"/>
        <v/>
      </c>
      <c r="BC381" s="117" t="str">
        <f t="shared" si="280"/>
        <v/>
      </c>
      <c r="BD381" s="104" t="str">
        <f t="shared" si="253"/>
        <v/>
      </c>
      <c r="BE381" s="76" t="str">
        <f t="shared" si="254"/>
        <v/>
      </c>
      <c r="BF381" s="73" t="str">
        <f t="shared" si="281"/>
        <v/>
      </c>
      <c r="BG381" s="73" t="str">
        <f t="shared" si="255"/>
        <v/>
      </c>
      <c r="BH381" s="77"/>
      <c r="BI381" s="133"/>
      <c r="BJ381" s="71"/>
      <c r="BK381" s="74"/>
      <c r="BL381" s="78"/>
      <c r="BM381" s="75" t="str">
        <f t="shared" si="256"/>
        <v/>
      </c>
      <c r="BN381" s="72">
        <f t="shared" si="282"/>
        <v>0</v>
      </c>
      <c r="BO381" s="72">
        <f t="shared" si="299"/>
        <v>0</v>
      </c>
      <c r="BP381" s="72" t="str">
        <f t="shared" si="283"/>
        <v>0</v>
      </c>
      <c r="BQ381" s="72" t="str">
        <f>IF(ISBLANK(BL381), "", (POWER(BL381/VLOOKUP(BP381,Anthro_Calc!C:P,13,FALSE),VLOOKUP(BP381,Anthro_Calc!C:P,12,FALSE))-1) / (VLOOKUP(BP381,Anthro_Calc!C:P,14,FALSE)*VLOOKUP(BP381,Anthro_Calc!C:P,12,FALSE)))</f>
        <v/>
      </c>
      <c r="BR381" s="72" t="str">
        <f>IF(ISBLANK(BL381), "", -3 + (BL381 -VLOOKUP(BP381,Anthro_Calc!C:P,4,FALSE)) / (VLOOKUP(BP381,Anthro_Calc!C:P,5,FALSE) - VLOOKUP(BP381,Anthro_Calc!C:P,4,FALSE)))</f>
        <v/>
      </c>
      <c r="BS381" s="72" t="str">
        <f>IF(ISBLANK(BL381), "", 3 + (BL381 -VLOOKUP(BP381,Anthro_Calc!C:P,10,FALSE)) / (VLOOKUP(BP381,Anthro_Calc!C:P,10,FALSE) - VLOOKUP(BP381,Anthro_Calc!C:P,9,FALSE)))</f>
        <v/>
      </c>
      <c r="BT381" s="120" t="str">
        <f t="shared" si="284"/>
        <v/>
      </c>
      <c r="BU381" s="117" t="str">
        <f t="shared" si="285"/>
        <v/>
      </c>
      <c r="BV381" s="104" t="str">
        <f t="shared" si="286"/>
        <v/>
      </c>
      <c r="BW381" s="73" t="str">
        <f t="shared" si="257"/>
        <v/>
      </c>
      <c r="BX381" s="77"/>
      <c r="BY381" s="73" t="str">
        <f>IF(ISBLANK(BL381), "", VLOOKUP(Z381&amp;" "&amp;BV381&amp;" "&amp;BW381,Graduation_Criteria!$D$2:$E$34,2,FALSE))</f>
        <v/>
      </c>
      <c r="BZ381" s="73" t="str">
        <f t="shared" si="258"/>
        <v/>
      </c>
      <c r="CA381" s="71"/>
      <c r="CB381" s="74"/>
      <c r="CC381" s="74"/>
      <c r="CD381" s="115" t="str">
        <f t="shared" si="259"/>
        <v/>
      </c>
      <c r="CE381" s="79">
        <f t="shared" si="287"/>
        <v>0</v>
      </c>
      <c r="CF381" s="79">
        <f t="shared" si="288"/>
        <v>0</v>
      </c>
      <c r="CG381" s="79" t="str">
        <f t="shared" si="289"/>
        <v>0</v>
      </c>
      <c r="CH381" s="79" t="str">
        <f>IF(ISBLANK(CC381), "", (POWER(CC381/VLOOKUP(CG381,Anthro_Calc!C:P,13,FALSE),VLOOKUP(CG381,Anthro_Calc!C:P,12,FALSE))-1) / (VLOOKUP(CG381,Anthro_Calc!C:P,14,FALSE)*VLOOKUP(CG381,Anthro_Calc!C:P,12,FALSE)))</f>
        <v/>
      </c>
      <c r="CI381" s="79" t="str">
        <f>IF(ISBLANK(CC381), "", -3 + (CC381 -VLOOKUP(CG381,Anthro_Calc!C:P,4,FALSE)) / (VLOOKUP(CG381,Anthro_Calc!C:P,5,FALSE) - VLOOKUP(CG381,Anthro_Calc!C:P,4,FALSE)))</f>
        <v/>
      </c>
      <c r="CJ381" s="79" t="str">
        <f>IF(ISBLANK(CC381), "", 3 + (CC381 -VLOOKUP(CG381,Anthro_Calc!C:P,10,FALSE)) / (VLOOKUP(CG381,Anthro_Calc!C:P,10,FALSE) - VLOOKUP(CG381,Anthro_Calc!C:P,9,FALSE)))</f>
        <v/>
      </c>
      <c r="CK381" s="129" t="str">
        <f t="shared" si="290"/>
        <v/>
      </c>
      <c r="CL381" s="117" t="str">
        <f t="shared" si="291"/>
        <v/>
      </c>
      <c r="CM381" s="104" t="str">
        <f t="shared" si="292"/>
        <v/>
      </c>
      <c r="CN381" s="77"/>
      <c r="CO381" s="71"/>
      <c r="CP381" s="74"/>
      <c r="CQ381" s="74"/>
      <c r="CR381" s="118" t="str">
        <f t="shared" si="260"/>
        <v/>
      </c>
      <c r="CS381" s="119">
        <f t="shared" si="293"/>
        <v>0</v>
      </c>
      <c r="CT381" s="119">
        <f t="shared" si="294"/>
        <v>0</v>
      </c>
      <c r="CU381" s="119" t="str">
        <f t="shared" si="295"/>
        <v>0</v>
      </c>
      <c r="CV381" s="119" t="str">
        <f>IF(ISBLANK(CQ381), "", (POWER(CQ381/VLOOKUP(CU381,Anthro_Calc!C:P,13,FALSE),VLOOKUP(CU381,Anthro_Calc!C:P,12,FALSE))-1) / (VLOOKUP(CU381,Anthro_Calc!C:P,14,FALSE)*VLOOKUP(CU381,Anthro_Calc!C:P,12,FALSE)))</f>
        <v/>
      </c>
      <c r="CW381" s="119" t="str">
        <f>IF(ISBLANK(CQ381), "", -3 + (CQ381 -VLOOKUP(CU381,Anthro_Calc!C:P,4,FALSE)) / (VLOOKUP(CU381,Anthro_Calc!C:P,5,FALSE) - VLOOKUP(CU381,Anthro_Calc!C:P,4,FALSE)))</f>
        <v/>
      </c>
      <c r="CX381" s="119" t="str">
        <f>IF(ISBLANK(CQ381), "", 3 + (CQ381 -VLOOKUP(CU381,Anthro_Calc!C:P,10,FALSE)) / (VLOOKUP(CU381,Anthro_Calc!C:P,10,FALSE) - VLOOKUP(CU381,Anthro_Calc!C:P,9,FALSE)))</f>
        <v/>
      </c>
      <c r="CY381" s="128" t="str">
        <f t="shared" si="296"/>
        <v/>
      </c>
      <c r="CZ381" s="117" t="str">
        <f t="shared" si="297"/>
        <v/>
      </c>
      <c r="DA381" s="104" t="str">
        <f t="shared" si="298"/>
        <v/>
      </c>
      <c r="DB381" s="135"/>
    </row>
    <row r="382" spans="1:106" s="80" customFormat="1" ht="15" customHeight="1">
      <c r="A382" s="134">
        <f t="shared" si="250"/>
        <v>378</v>
      </c>
      <c r="B382" s="66"/>
      <c r="C382" s="66"/>
      <c r="D382" s="66"/>
      <c r="E382" s="66"/>
      <c r="F382" s="66"/>
      <c r="G382" s="66"/>
      <c r="H382" s="66"/>
      <c r="I382" s="66"/>
      <c r="J382" s="66"/>
      <c r="K382" s="66"/>
      <c r="L382" s="66"/>
      <c r="M382" s="71"/>
      <c r="N382" s="69" t="str">
        <f t="shared" ca="1" si="261"/>
        <v/>
      </c>
      <c r="O382" s="70"/>
      <c r="P382" s="70"/>
      <c r="Q382" s="71"/>
      <c r="R382" s="82"/>
      <c r="S382" s="72" t="str">
        <f t="shared" si="262"/>
        <v/>
      </c>
      <c r="T382" s="72" t="str">
        <f t="shared" si="263"/>
        <v/>
      </c>
      <c r="U382" s="72" t="str">
        <f t="shared" si="264"/>
        <v/>
      </c>
      <c r="V382" s="72" t="str">
        <f>IF(ISBLANK(R382), "", (POWER(R382/VLOOKUP(U382,Anthro_Calc!C:P,13,FALSE),VLOOKUP(U382,Anthro_Calc!C:P,12,FALSE))-1) / (VLOOKUP(U382,Anthro_Calc!C:P,14,FALSE)*VLOOKUP(U382,Anthro_Calc!C:P,12,FALSE)))</f>
        <v/>
      </c>
      <c r="W382" s="72" t="str">
        <f>IF(ISBLANK(R382), "", -3 + (R382 -VLOOKUP(U382,Anthro_Calc!C:P,4,FALSE)) / (VLOOKUP(U382,Anthro_Calc!C:P,5,FALSE) - VLOOKUP(U382,Anthro_Calc!C:P,4,FALSE)))</f>
        <v/>
      </c>
      <c r="X382" s="72" t="str">
        <f>IF(ISBLANK(R382), "", 3 + (R382 -VLOOKUP(U382,Anthro_Calc!C:P,10,FALSE)) / (VLOOKUP(U382,Anthro_Calc!C:P,10,FALSE) - VLOOKUP(U382,Anthro_Calc!C:P,9,FALSE)))</f>
        <v/>
      </c>
      <c r="Y382" s="120" t="str">
        <f t="shared" si="265"/>
        <v/>
      </c>
      <c r="Z382" s="117" t="str">
        <f t="shared" si="266"/>
        <v/>
      </c>
      <c r="AA382" s="104" t="str">
        <f t="shared" si="267"/>
        <v/>
      </c>
      <c r="AB382" s="71"/>
      <c r="AC382" s="74"/>
      <c r="AD382" s="78"/>
      <c r="AE382" s="75" t="str">
        <f t="shared" si="268"/>
        <v/>
      </c>
      <c r="AF382" s="72">
        <f t="shared" si="269"/>
        <v>0</v>
      </c>
      <c r="AG382" s="72">
        <f t="shared" si="270"/>
        <v>0</v>
      </c>
      <c r="AH382" s="72" t="str">
        <f t="shared" si="271"/>
        <v>0</v>
      </c>
      <c r="AI382" s="72" t="str">
        <f>IF(ISBLANK(AD382), "", (POWER(AD382/VLOOKUP(AH382,Anthro_Calc!C:P,13,FALSE),VLOOKUP(AH382,Anthro_Calc!C:P,12,FALSE))-1) / (VLOOKUP(AH382,Anthro_Calc!C:P,14,FALSE)*VLOOKUP(AH382,Anthro_Calc!C:P,12,FALSE)))</f>
        <v/>
      </c>
      <c r="AJ382" s="72" t="str">
        <f>IF(ISBLANK(AD382), "", -3 + (AD382 -VLOOKUP(AH382,Anthro_Calc!C:P,4,FALSE)) / (VLOOKUP(AH382,Anthro_Calc!C:P,5,FALSE) - VLOOKUP(AH382,Anthro_Calc!C:P,4,FALSE)))</f>
        <v/>
      </c>
      <c r="AK382" s="72" t="str">
        <f>IF(ISBLANK(AD382), "", 3 + (AD382 -VLOOKUP(AH382,Anthro_Calc!C:P,10,FALSE)) / (VLOOKUP(AH382,Anthro_Calc!C:P,10,FALSE) - VLOOKUP(AH382,Anthro_Calc!C:P,9,FALSE)))</f>
        <v/>
      </c>
      <c r="AL382" s="120" t="str">
        <f t="shared" si="272"/>
        <v/>
      </c>
      <c r="AM382" s="117" t="str">
        <f t="shared" si="273"/>
        <v/>
      </c>
      <c r="AN382" s="104" t="str">
        <f t="shared" si="274"/>
        <v/>
      </c>
      <c r="AO382" s="76" t="str">
        <f t="shared" si="251"/>
        <v/>
      </c>
      <c r="AP382" s="77"/>
      <c r="AQ382" s="77" t="str">
        <f t="shared" si="275"/>
        <v/>
      </c>
      <c r="AR382" s="71"/>
      <c r="AS382" s="74"/>
      <c r="AT382" s="82"/>
      <c r="AU382" s="75" t="str">
        <f t="shared" si="252"/>
        <v/>
      </c>
      <c r="AV382" s="72">
        <f t="shared" si="276"/>
        <v>0</v>
      </c>
      <c r="AW382" s="72">
        <f t="shared" si="277"/>
        <v>0</v>
      </c>
      <c r="AX382" s="72" t="str">
        <f t="shared" si="278"/>
        <v>0</v>
      </c>
      <c r="AY382" s="72" t="str">
        <f>IF(ISBLANK(AT382), "", (POWER(AT382/VLOOKUP(AX382,Anthro_Calc!C:P,13,FALSE),VLOOKUP(AX382,Anthro_Calc!C:P,12,FALSE))-1) / (VLOOKUP(AX382,Anthro_Calc!C:P,14,FALSE)*VLOOKUP(AX382,Anthro_Calc!C:P,12,FALSE)))</f>
        <v/>
      </c>
      <c r="AZ382" s="72" t="str">
        <f>IF(ISBLANK(AT382), "", -3 + (AT382 -VLOOKUP(AX382,Anthro_Calc!C:P,4,FALSE)) / (VLOOKUP(AX382,Anthro_Calc!C:P,5,FALSE) - VLOOKUP(AX382,Anthro_Calc!C:P,4,FALSE)))</f>
        <v/>
      </c>
      <c r="BA382" s="72" t="str">
        <f>IF(ISBLANK(AT382), "", 3 + (AT382 -VLOOKUP(AX382,Anthro_Calc!C:P,10,FALSE)) / (VLOOKUP(AX382,Anthro_Calc!C:P,10,FALSE) - VLOOKUP(AX382,Anthro_Calc!C:P,9,FALSE)))</f>
        <v/>
      </c>
      <c r="BB382" s="120" t="str">
        <f t="shared" si="279"/>
        <v/>
      </c>
      <c r="BC382" s="117" t="str">
        <f t="shared" si="280"/>
        <v/>
      </c>
      <c r="BD382" s="104" t="str">
        <f t="shared" si="253"/>
        <v/>
      </c>
      <c r="BE382" s="76" t="str">
        <f t="shared" si="254"/>
        <v/>
      </c>
      <c r="BF382" s="73" t="str">
        <f t="shared" si="281"/>
        <v/>
      </c>
      <c r="BG382" s="73" t="str">
        <f t="shared" si="255"/>
        <v/>
      </c>
      <c r="BH382" s="77"/>
      <c r="BI382" s="133"/>
      <c r="BJ382" s="71"/>
      <c r="BK382" s="74"/>
      <c r="BL382" s="78"/>
      <c r="BM382" s="75" t="str">
        <f t="shared" si="256"/>
        <v/>
      </c>
      <c r="BN382" s="72">
        <f t="shared" si="282"/>
        <v>0</v>
      </c>
      <c r="BO382" s="72">
        <f t="shared" si="299"/>
        <v>0</v>
      </c>
      <c r="BP382" s="72" t="str">
        <f t="shared" si="283"/>
        <v>0</v>
      </c>
      <c r="BQ382" s="72" t="str">
        <f>IF(ISBLANK(BL382), "", (POWER(BL382/VLOOKUP(BP382,Anthro_Calc!C:P,13,FALSE),VLOOKUP(BP382,Anthro_Calc!C:P,12,FALSE))-1) / (VLOOKUP(BP382,Anthro_Calc!C:P,14,FALSE)*VLOOKUP(BP382,Anthro_Calc!C:P,12,FALSE)))</f>
        <v/>
      </c>
      <c r="BR382" s="72" t="str">
        <f>IF(ISBLANK(BL382), "", -3 + (BL382 -VLOOKUP(BP382,Anthro_Calc!C:P,4,FALSE)) / (VLOOKUP(BP382,Anthro_Calc!C:P,5,FALSE) - VLOOKUP(BP382,Anthro_Calc!C:P,4,FALSE)))</f>
        <v/>
      </c>
      <c r="BS382" s="72" t="str">
        <f>IF(ISBLANK(BL382), "", 3 + (BL382 -VLOOKUP(BP382,Anthro_Calc!C:P,10,FALSE)) / (VLOOKUP(BP382,Anthro_Calc!C:P,10,FALSE) - VLOOKUP(BP382,Anthro_Calc!C:P,9,FALSE)))</f>
        <v/>
      </c>
      <c r="BT382" s="120" t="str">
        <f t="shared" si="284"/>
        <v/>
      </c>
      <c r="BU382" s="117" t="str">
        <f t="shared" si="285"/>
        <v/>
      </c>
      <c r="BV382" s="104" t="str">
        <f t="shared" si="286"/>
        <v/>
      </c>
      <c r="BW382" s="73" t="str">
        <f t="shared" si="257"/>
        <v/>
      </c>
      <c r="BX382" s="77"/>
      <c r="BY382" s="73" t="str">
        <f>IF(ISBLANK(BL382), "", VLOOKUP(Z382&amp;" "&amp;BV382&amp;" "&amp;BW382,Graduation_Criteria!$D$2:$E$34,2,FALSE))</f>
        <v/>
      </c>
      <c r="BZ382" s="73" t="str">
        <f t="shared" si="258"/>
        <v/>
      </c>
      <c r="CA382" s="71"/>
      <c r="CB382" s="74"/>
      <c r="CC382" s="74"/>
      <c r="CD382" s="115" t="str">
        <f t="shared" si="259"/>
        <v/>
      </c>
      <c r="CE382" s="79">
        <f t="shared" si="287"/>
        <v>0</v>
      </c>
      <c r="CF382" s="79">
        <f t="shared" si="288"/>
        <v>0</v>
      </c>
      <c r="CG382" s="79" t="str">
        <f t="shared" si="289"/>
        <v>0</v>
      </c>
      <c r="CH382" s="79" t="str">
        <f>IF(ISBLANK(CC382), "", (POWER(CC382/VLOOKUP(CG382,Anthro_Calc!C:P,13,FALSE),VLOOKUP(CG382,Anthro_Calc!C:P,12,FALSE))-1) / (VLOOKUP(CG382,Anthro_Calc!C:P,14,FALSE)*VLOOKUP(CG382,Anthro_Calc!C:P,12,FALSE)))</f>
        <v/>
      </c>
      <c r="CI382" s="79" t="str">
        <f>IF(ISBLANK(CC382), "", -3 + (CC382 -VLOOKUP(CG382,Anthro_Calc!C:P,4,FALSE)) / (VLOOKUP(CG382,Anthro_Calc!C:P,5,FALSE) - VLOOKUP(CG382,Anthro_Calc!C:P,4,FALSE)))</f>
        <v/>
      </c>
      <c r="CJ382" s="79" t="str">
        <f>IF(ISBLANK(CC382), "", 3 + (CC382 -VLOOKUP(CG382,Anthro_Calc!C:P,10,FALSE)) / (VLOOKUP(CG382,Anthro_Calc!C:P,10,FALSE) - VLOOKUP(CG382,Anthro_Calc!C:P,9,FALSE)))</f>
        <v/>
      </c>
      <c r="CK382" s="129" t="str">
        <f t="shared" si="290"/>
        <v/>
      </c>
      <c r="CL382" s="117" t="str">
        <f t="shared" si="291"/>
        <v/>
      </c>
      <c r="CM382" s="104" t="str">
        <f t="shared" si="292"/>
        <v/>
      </c>
      <c r="CN382" s="77"/>
      <c r="CO382" s="71"/>
      <c r="CP382" s="74"/>
      <c r="CQ382" s="74"/>
      <c r="CR382" s="118" t="str">
        <f t="shared" si="260"/>
        <v/>
      </c>
      <c r="CS382" s="119">
        <f t="shared" si="293"/>
        <v>0</v>
      </c>
      <c r="CT382" s="119">
        <f t="shared" si="294"/>
        <v>0</v>
      </c>
      <c r="CU382" s="119" t="str">
        <f t="shared" si="295"/>
        <v>0</v>
      </c>
      <c r="CV382" s="119" t="str">
        <f>IF(ISBLANK(CQ382), "", (POWER(CQ382/VLOOKUP(CU382,Anthro_Calc!C:P,13,FALSE),VLOOKUP(CU382,Anthro_Calc!C:P,12,FALSE))-1) / (VLOOKUP(CU382,Anthro_Calc!C:P,14,FALSE)*VLOOKUP(CU382,Anthro_Calc!C:P,12,FALSE)))</f>
        <v/>
      </c>
      <c r="CW382" s="119" t="str">
        <f>IF(ISBLANK(CQ382), "", -3 + (CQ382 -VLOOKUP(CU382,Anthro_Calc!C:P,4,FALSE)) / (VLOOKUP(CU382,Anthro_Calc!C:P,5,FALSE) - VLOOKUP(CU382,Anthro_Calc!C:P,4,FALSE)))</f>
        <v/>
      </c>
      <c r="CX382" s="119" t="str">
        <f>IF(ISBLANK(CQ382), "", 3 + (CQ382 -VLOOKUP(CU382,Anthro_Calc!C:P,10,FALSE)) / (VLOOKUP(CU382,Anthro_Calc!C:P,10,FALSE) - VLOOKUP(CU382,Anthro_Calc!C:P,9,FALSE)))</f>
        <v/>
      </c>
      <c r="CY382" s="128" t="str">
        <f t="shared" si="296"/>
        <v/>
      </c>
      <c r="CZ382" s="117" t="str">
        <f t="shared" si="297"/>
        <v/>
      </c>
      <c r="DA382" s="104" t="str">
        <f t="shared" si="298"/>
        <v/>
      </c>
      <c r="DB382" s="135"/>
    </row>
    <row r="383" spans="1:106" s="80" customFormat="1" ht="15" customHeight="1">
      <c r="A383" s="134">
        <f t="shared" si="250"/>
        <v>379</v>
      </c>
      <c r="B383" s="66"/>
      <c r="C383" s="66"/>
      <c r="D383" s="66"/>
      <c r="E383" s="66"/>
      <c r="F383" s="66"/>
      <c r="G383" s="66"/>
      <c r="H383" s="66"/>
      <c r="I383" s="66"/>
      <c r="J383" s="66"/>
      <c r="K383" s="66"/>
      <c r="L383" s="66"/>
      <c r="M383" s="71"/>
      <c r="N383" s="69" t="str">
        <f t="shared" ca="1" si="261"/>
        <v/>
      </c>
      <c r="O383" s="70"/>
      <c r="P383" s="70"/>
      <c r="Q383" s="71"/>
      <c r="R383" s="82"/>
      <c r="S383" s="72" t="str">
        <f t="shared" si="262"/>
        <v/>
      </c>
      <c r="T383" s="72" t="str">
        <f t="shared" si="263"/>
        <v/>
      </c>
      <c r="U383" s="72" t="str">
        <f t="shared" si="264"/>
        <v/>
      </c>
      <c r="V383" s="72" t="str">
        <f>IF(ISBLANK(R383), "", (POWER(R383/VLOOKUP(U383,Anthro_Calc!C:P,13,FALSE),VLOOKUP(U383,Anthro_Calc!C:P,12,FALSE))-1) / (VLOOKUP(U383,Anthro_Calc!C:P,14,FALSE)*VLOOKUP(U383,Anthro_Calc!C:P,12,FALSE)))</f>
        <v/>
      </c>
      <c r="W383" s="72" t="str">
        <f>IF(ISBLANK(R383), "", -3 + (R383 -VLOOKUP(U383,Anthro_Calc!C:P,4,FALSE)) / (VLOOKUP(U383,Anthro_Calc!C:P,5,FALSE) - VLOOKUP(U383,Anthro_Calc!C:P,4,FALSE)))</f>
        <v/>
      </c>
      <c r="X383" s="72" t="str">
        <f>IF(ISBLANK(R383), "", 3 + (R383 -VLOOKUP(U383,Anthro_Calc!C:P,10,FALSE)) / (VLOOKUP(U383,Anthro_Calc!C:P,10,FALSE) - VLOOKUP(U383,Anthro_Calc!C:P,9,FALSE)))</f>
        <v/>
      </c>
      <c r="Y383" s="120" t="str">
        <f t="shared" si="265"/>
        <v/>
      </c>
      <c r="Z383" s="117" t="str">
        <f t="shared" si="266"/>
        <v/>
      </c>
      <c r="AA383" s="104" t="str">
        <f t="shared" si="267"/>
        <v/>
      </c>
      <c r="AB383" s="71"/>
      <c r="AC383" s="74"/>
      <c r="AD383" s="78"/>
      <c r="AE383" s="75" t="str">
        <f t="shared" si="268"/>
        <v/>
      </c>
      <c r="AF383" s="72">
        <f t="shared" si="269"/>
        <v>0</v>
      </c>
      <c r="AG383" s="72">
        <f t="shared" si="270"/>
        <v>0</v>
      </c>
      <c r="AH383" s="72" t="str">
        <f t="shared" si="271"/>
        <v>0</v>
      </c>
      <c r="AI383" s="72" t="str">
        <f>IF(ISBLANK(AD383), "", (POWER(AD383/VLOOKUP(AH383,Anthro_Calc!C:P,13,FALSE),VLOOKUP(AH383,Anthro_Calc!C:P,12,FALSE))-1) / (VLOOKUP(AH383,Anthro_Calc!C:P,14,FALSE)*VLOOKUP(AH383,Anthro_Calc!C:P,12,FALSE)))</f>
        <v/>
      </c>
      <c r="AJ383" s="72" t="str">
        <f>IF(ISBLANK(AD383), "", -3 + (AD383 -VLOOKUP(AH383,Anthro_Calc!C:P,4,FALSE)) / (VLOOKUP(AH383,Anthro_Calc!C:P,5,FALSE) - VLOOKUP(AH383,Anthro_Calc!C:P,4,FALSE)))</f>
        <v/>
      </c>
      <c r="AK383" s="72" t="str">
        <f>IF(ISBLANK(AD383), "", 3 + (AD383 -VLOOKUP(AH383,Anthro_Calc!C:P,10,FALSE)) / (VLOOKUP(AH383,Anthro_Calc!C:P,10,FALSE) - VLOOKUP(AH383,Anthro_Calc!C:P,9,FALSE)))</f>
        <v/>
      </c>
      <c r="AL383" s="120" t="str">
        <f t="shared" si="272"/>
        <v/>
      </c>
      <c r="AM383" s="117" t="str">
        <f t="shared" si="273"/>
        <v/>
      </c>
      <c r="AN383" s="104" t="str">
        <f t="shared" si="274"/>
        <v/>
      </c>
      <c r="AO383" s="76" t="str">
        <f t="shared" si="251"/>
        <v/>
      </c>
      <c r="AP383" s="77"/>
      <c r="AQ383" s="77" t="str">
        <f t="shared" si="275"/>
        <v/>
      </c>
      <c r="AR383" s="71"/>
      <c r="AS383" s="74"/>
      <c r="AT383" s="82"/>
      <c r="AU383" s="75" t="str">
        <f t="shared" si="252"/>
        <v/>
      </c>
      <c r="AV383" s="72">
        <f t="shared" si="276"/>
        <v>0</v>
      </c>
      <c r="AW383" s="72">
        <f t="shared" si="277"/>
        <v>0</v>
      </c>
      <c r="AX383" s="72" t="str">
        <f t="shared" si="278"/>
        <v>0</v>
      </c>
      <c r="AY383" s="72" t="str">
        <f>IF(ISBLANK(AT383), "", (POWER(AT383/VLOOKUP(AX383,Anthro_Calc!C:P,13,FALSE),VLOOKUP(AX383,Anthro_Calc!C:P,12,FALSE))-1) / (VLOOKUP(AX383,Anthro_Calc!C:P,14,FALSE)*VLOOKUP(AX383,Anthro_Calc!C:P,12,FALSE)))</f>
        <v/>
      </c>
      <c r="AZ383" s="72" t="str">
        <f>IF(ISBLANK(AT383), "", -3 + (AT383 -VLOOKUP(AX383,Anthro_Calc!C:P,4,FALSE)) / (VLOOKUP(AX383,Anthro_Calc!C:P,5,FALSE) - VLOOKUP(AX383,Anthro_Calc!C:P,4,FALSE)))</f>
        <v/>
      </c>
      <c r="BA383" s="72" t="str">
        <f>IF(ISBLANK(AT383), "", 3 + (AT383 -VLOOKUP(AX383,Anthro_Calc!C:P,10,FALSE)) / (VLOOKUP(AX383,Anthro_Calc!C:P,10,FALSE) - VLOOKUP(AX383,Anthro_Calc!C:P,9,FALSE)))</f>
        <v/>
      </c>
      <c r="BB383" s="120" t="str">
        <f t="shared" si="279"/>
        <v/>
      </c>
      <c r="BC383" s="117" t="str">
        <f t="shared" si="280"/>
        <v/>
      </c>
      <c r="BD383" s="104" t="str">
        <f t="shared" si="253"/>
        <v/>
      </c>
      <c r="BE383" s="76" t="str">
        <f t="shared" si="254"/>
        <v/>
      </c>
      <c r="BF383" s="73" t="str">
        <f t="shared" si="281"/>
        <v/>
      </c>
      <c r="BG383" s="73" t="str">
        <f t="shared" si="255"/>
        <v/>
      </c>
      <c r="BH383" s="77"/>
      <c r="BI383" s="133"/>
      <c r="BJ383" s="71"/>
      <c r="BK383" s="74"/>
      <c r="BL383" s="78"/>
      <c r="BM383" s="75" t="str">
        <f t="shared" si="256"/>
        <v/>
      </c>
      <c r="BN383" s="72">
        <f t="shared" si="282"/>
        <v>0</v>
      </c>
      <c r="BO383" s="72">
        <f t="shared" si="299"/>
        <v>0</v>
      </c>
      <c r="BP383" s="72" t="str">
        <f t="shared" si="283"/>
        <v>0</v>
      </c>
      <c r="BQ383" s="72" t="str">
        <f>IF(ISBLANK(BL383), "", (POWER(BL383/VLOOKUP(BP383,Anthro_Calc!C:P,13,FALSE),VLOOKUP(BP383,Anthro_Calc!C:P,12,FALSE))-1) / (VLOOKUP(BP383,Anthro_Calc!C:P,14,FALSE)*VLOOKUP(BP383,Anthro_Calc!C:P,12,FALSE)))</f>
        <v/>
      </c>
      <c r="BR383" s="72" t="str">
        <f>IF(ISBLANK(BL383), "", -3 + (BL383 -VLOOKUP(BP383,Anthro_Calc!C:P,4,FALSE)) / (VLOOKUP(BP383,Anthro_Calc!C:P,5,FALSE) - VLOOKUP(BP383,Anthro_Calc!C:P,4,FALSE)))</f>
        <v/>
      </c>
      <c r="BS383" s="72" t="str">
        <f>IF(ISBLANK(BL383), "", 3 + (BL383 -VLOOKUP(BP383,Anthro_Calc!C:P,10,FALSE)) / (VLOOKUP(BP383,Anthro_Calc!C:P,10,FALSE) - VLOOKUP(BP383,Anthro_Calc!C:P,9,FALSE)))</f>
        <v/>
      </c>
      <c r="BT383" s="120" t="str">
        <f t="shared" si="284"/>
        <v/>
      </c>
      <c r="BU383" s="117" t="str">
        <f t="shared" si="285"/>
        <v/>
      </c>
      <c r="BV383" s="104" t="str">
        <f t="shared" si="286"/>
        <v/>
      </c>
      <c r="BW383" s="73" t="str">
        <f t="shared" si="257"/>
        <v/>
      </c>
      <c r="BX383" s="77"/>
      <c r="BY383" s="73" t="str">
        <f>IF(ISBLANK(BL383), "", VLOOKUP(Z383&amp;" "&amp;BV383&amp;" "&amp;BW383,Graduation_Criteria!$D$2:$E$34,2,FALSE))</f>
        <v/>
      </c>
      <c r="BZ383" s="73" t="str">
        <f t="shared" si="258"/>
        <v/>
      </c>
      <c r="CA383" s="71"/>
      <c r="CB383" s="74"/>
      <c r="CC383" s="74"/>
      <c r="CD383" s="115" t="str">
        <f t="shared" si="259"/>
        <v/>
      </c>
      <c r="CE383" s="79">
        <f t="shared" si="287"/>
        <v>0</v>
      </c>
      <c r="CF383" s="79">
        <f t="shared" si="288"/>
        <v>0</v>
      </c>
      <c r="CG383" s="79" t="str">
        <f t="shared" si="289"/>
        <v>0</v>
      </c>
      <c r="CH383" s="79" t="str">
        <f>IF(ISBLANK(CC383), "", (POWER(CC383/VLOOKUP(CG383,Anthro_Calc!C:P,13,FALSE),VLOOKUP(CG383,Anthro_Calc!C:P,12,FALSE))-1) / (VLOOKUP(CG383,Anthro_Calc!C:P,14,FALSE)*VLOOKUP(CG383,Anthro_Calc!C:P,12,FALSE)))</f>
        <v/>
      </c>
      <c r="CI383" s="79" t="str">
        <f>IF(ISBLANK(CC383), "", -3 + (CC383 -VLOOKUP(CG383,Anthro_Calc!C:P,4,FALSE)) / (VLOOKUP(CG383,Anthro_Calc!C:P,5,FALSE) - VLOOKUP(CG383,Anthro_Calc!C:P,4,FALSE)))</f>
        <v/>
      </c>
      <c r="CJ383" s="79" t="str">
        <f>IF(ISBLANK(CC383), "", 3 + (CC383 -VLOOKUP(CG383,Anthro_Calc!C:P,10,FALSE)) / (VLOOKUP(CG383,Anthro_Calc!C:P,10,FALSE) - VLOOKUP(CG383,Anthro_Calc!C:P,9,FALSE)))</f>
        <v/>
      </c>
      <c r="CK383" s="129" t="str">
        <f t="shared" si="290"/>
        <v/>
      </c>
      <c r="CL383" s="117" t="str">
        <f t="shared" si="291"/>
        <v/>
      </c>
      <c r="CM383" s="104" t="str">
        <f t="shared" si="292"/>
        <v/>
      </c>
      <c r="CN383" s="77"/>
      <c r="CO383" s="71"/>
      <c r="CP383" s="74"/>
      <c r="CQ383" s="74"/>
      <c r="CR383" s="118" t="str">
        <f t="shared" si="260"/>
        <v/>
      </c>
      <c r="CS383" s="119">
        <f t="shared" si="293"/>
        <v>0</v>
      </c>
      <c r="CT383" s="119">
        <f t="shared" si="294"/>
        <v>0</v>
      </c>
      <c r="CU383" s="119" t="str">
        <f t="shared" si="295"/>
        <v>0</v>
      </c>
      <c r="CV383" s="119" t="str">
        <f>IF(ISBLANK(CQ383), "", (POWER(CQ383/VLOOKUP(CU383,Anthro_Calc!C:P,13,FALSE),VLOOKUP(CU383,Anthro_Calc!C:P,12,FALSE))-1) / (VLOOKUP(CU383,Anthro_Calc!C:P,14,FALSE)*VLOOKUP(CU383,Anthro_Calc!C:P,12,FALSE)))</f>
        <v/>
      </c>
      <c r="CW383" s="119" t="str">
        <f>IF(ISBLANK(CQ383), "", -3 + (CQ383 -VLOOKUP(CU383,Anthro_Calc!C:P,4,FALSE)) / (VLOOKUP(CU383,Anthro_Calc!C:P,5,FALSE) - VLOOKUP(CU383,Anthro_Calc!C:P,4,FALSE)))</f>
        <v/>
      </c>
      <c r="CX383" s="119" t="str">
        <f>IF(ISBLANK(CQ383), "", 3 + (CQ383 -VLOOKUP(CU383,Anthro_Calc!C:P,10,FALSE)) / (VLOOKUP(CU383,Anthro_Calc!C:P,10,FALSE) - VLOOKUP(CU383,Anthro_Calc!C:P,9,FALSE)))</f>
        <v/>
      </c>
      <c r="CY383" s="128" t="str">
        <f t="shared" si="296"/>
        <v/>
      </c>
      <c r="CZ383" s="117" t="str">
        <f t="shared" si="297"/>
        <v/>
      </c>
      <c r="DA383" s="104" t="str">
        <f t="shared" si="298"/>
        <v/>
      </c>
      <c r="DB383" s="135"/>
    </row>
    <row r="384" spans="1:106" s="80" customFormat="1" ht="15" customHeight="1">
      <c r="A384" s="134">
        <f t="shared" si="250"/>
        <v>380</v>
      </c>
      <c r="B384" s="66"/>
      <c r="C384" s="66"/>
      <c r="D384" s="66"/>
      <c r="E384" s="66"/>
      <c r="F384" s="66"/>
      <c r="G384" s="66"/>
      <c r="H384" s="66"/>
      <c r="I384" s="66"/>
      <c r="J384" s="66"/>
      <c r="K384" s="66"/>
      <c r="L384" s="66"/>
      <c r="M384" s="71"/>
      <c r="N384" s="69" t="str">
        <f t="shared" ca="1" si="261"/>
        <v/>
      </c>
      <c r="O384" s="70"/>
      <c r="P384" s="70"/>
      <c r="Q384" s="71"/>
      <c r="R384" s="82"/>
      <c r="S384" s="72" t="str">
        <f t="shared" si="262"/>
        <v/>
      </c>
      <c r="T384" s="72" t="str">
        <f t="shared" si="263"/>
        <v/>
      </c>
      <c r="U384" s="72" t="str">
        <f t="shared" si="264"/>
        <v/>
      </c>
      <c r="V384" s="72" t="str">
        <f>IF(ISBLANK(R384), "", (POWER(R384/VLOOKUP(U384,Anthro_Calc!C:P,13,FALSE),VLOOKUP(U384,Anthro_Calc!C:P,12,FALSE))-1) / (VLOOKUP(U384,Anthro_Calc!C:P,14,FALSE)*VLOOKUP(U384,Anthro_Calc!C:P,12,FALSE)))</f>
        <v/>
      </c>
      <c r="W384" s="72" t="str">
        <f>IF(ISBLANK(R384), "", -3 + (R384 -VLOOKUP(U384,Anthro_Calc!C:P,4,FALSE)) / (VLOOKUP(U384,Anthro_Calc!C:P,5,FALSE) - VLOOKUP(U384,Anthro_Calc!C:P,4,FALSE)))</f>
        <v/>
      </c>
      <c r="X384" s="72" t="str">
        <f>IF(ISBLANK(R384), "", 3 + (R384 -VLOOKUP(U384,Anthro_Calc!C:P,10,FALSE)) / (VLOOKUP(U384,Anthro_Calc!C:P,10,FALSE) - VLOOKUP(U384,Anthro_Calc!C:P,9,FALSE)))</f>
        <v/>
      </c>
      <c r="Y384" s="120" t="str">
        <f t="shared" si="265"/>
        <v/>
      </c>
      <c r="Z384" s="117" t="str">
        <f t="shared" si="266"/>
        <v/>
      </c>
      <c r="AA384" s="104" t="str">
        <f t="shared" si="267"/>
        <v/>
      </c>
      <c r="AB384" s="71"/>
      <c r="AC384" s="74"/>
      <c r="AD384" s="78"/>
      <c r="AE384" s="75" t="str">
        <f t="shared" si="268"/>
        <v/>
      </c>
      <c r="AF384" s="72">
        <f t="shared" si="269"/>
        <v>0</v>
      </c>
      <c r="AG384" s="72">
        <f t="shared" si="270"/>
        <v>0</v>
      </c>
      <c r="AH384" s="72" t="str">
        <f t="shared" si="271"/>
        <v>0</v>
      </c>
      <c r="AI384" s="72" t="str">
        <f>IF(ISBLANK(AD384), "", (POWER(AD384/VLOOKUP(AH384,Anthro_Calc!C:P,13,FALSE),VLOOKUP(AH384,Anthro_Calc!C:P,12,FALSE))-1) / (VLOOKUP(AH384,Anthro_Calc!C:P,14,FALSE)*VLOOKUP(AH384,Anthro_Calc!C:P,12,FALSE)))</f>
        <v/>
      </c>
      <c r="AJ384" s="72" t="str">
        <f>IF(ISBLANK(AD384), "", -3 + (AD384 -VLOOKUP(AH384,Anthro_Calc!C:P,4,FALSE)) / (VLOOKUP(AH384,Anthro_Calc!C:P,5,FALSE) - VLOOKUP(AH384,Anthro_Calc!C:P,4,FALSE)))</f>
        <v/>
      </c>
      <c r="AK384" s="72" t="str">
        <f>IF(ISBLANK(AD384), "", 3 + (AD384 -VLOOKUP(AH384,Anthro_Calc!C:P,10,FALSE)) / (VLOOKUP(AH384,Anthro_Calc!C:P,10,FALSE) - VLOOKUP(AH384,Anthro_Calc!C:P,9,FALSE)))</f>
        <v/>
      </c>
      <c r="AL384" s="120" t="str">
        <f t="shared" si="272"/>
        <v/>
      </c>
      <c r="AM384" s="117" t="str">
        <f t="shared" si="273"/>
        <v/>
      </c>
      <c r="AN384" s="104" t="str">
        <f t="shared" si="274"/>
        <v/>
      </c>
      <c r="AO384" s="76" t="str">
        <f t="shared" si="251"/>
        <v/>
      </c>
      <c r="AP384" s="77"/>
      <c r="AQ384" s="77" t="str">
        <f t="shared" si="275"/>
        <v/>
      </c>
      <c r="AR384" s="71"/>
      <c r="AS384" s="74"/>
      <c r="AT384" s="82"/>
      <c r="AU384" s="75" t="str">
        <f t="shared" si="252"/>
        <v/>
      </c>
      <c r="AV384" s="72">
        <f t="shared" si="276"/>
        <v>0</v>
      </c>
      <c r="AW384" s="72">
        <f t="shared" si="277"/>
        <v>0</v>
      </c>
      <c r="AX384" s="72" t="str">
        <f t="shared" si="278"/>
        <v>0</v>
      </c>
      <c r="AY384" s="72" t="str">
        <f>IF(ISBLANK(AT384), "", (POWER(AT384/VLOOKUP(AX384,Anthro_Calc!C:P,13,FALSE),VLOOKUP(AX384,Anthro_Calc!C:P,12,FALSE))-1) / (VLOOKUP(AX384,Anthro_Calc!C:P,14,FALSE)*VLOOKUP(AX384,Anthro_Calc!C:P,12,FALSE)))</f>
        <v/>
      </c>
      <c r="AZ384" s="72" t="str">
        <f>IF(ISBLANK(AT384), "", -3 + (AT384 -VLOOKUP(AX384,Anthro_Calc!C:P,4,FALSE)) / (VLOOKUP(AX384,Anthro_Calc!C:P,5,FALSE) - VLOOKUP(AX384,Anthro_Calc!C:P,4,FALSE)))</f>
        <v/>
      </c>
      <c r="BA384" s="72" t="str">
        <f>IF(ISBLANK(AT384), "", 3 + (AT384 -VLOOKUP(AX384,Anthro_Calc!C:P,10,FALSE)) / (VLOOKUP(AX384,Anthro_Calc!C:P,10,FALSE) - VLOOKUP(AX384,Anthro_Calc!C:P,9,FALSE)))</f>
        <v/>
      </c>
      <c r="BB384" s="120" t="str">
        <f t="shared" si="279"/>
        <v/>
      </c>
      <c r="BC384" s="117" t="str">
        <f t="shared" si="280"/>
        <v/>
      </c>
      <c r="BD384" s="104" t="str">
        <f t="shared" si="253"/>
        <v/>
      </c>
      <c r="BE384" s="76" t="str">
        <f t="shared" si="254"/>
        <v/>
      </c>
      <c r="BF384" s="73" t="str">
        <f t="shared" si="281"/>
        <v/>
      </c>
      <c r="BG384" s="73" t="str">
        <f t="shared" si="255"/>
        <v/>
      </c>
      <c r="BH384" s="77"/>
      <c r="BI384" s="133"/>
      <c r="BJ384" s="71"/>
      <c r="BK384" s="74"/>
      <c r="BL384" s="78"/>
      <c r="BM384" s="75" t="str">
        <f t="shared" si="256"/>
        <v/>
      </c>
      <c r="BN384" s="72">
        <f t="shared" si="282"/>
        <v>0</v>
      </c>
      <c r="BO384" s="72">
        <f t="shared" si="299"/>
        <v>0</v>
      </c>
      <c r="BP384" s="72" t="str">
        <f t="shared" si="283"/>
        <v>0</v>
      </c>
      <c r="BQ384" s="72" t="str">
        <f>IF(ISBLANK(BL384), "", (POWER(BL384/VLOOKUP(BP384,Anthro_Calc!C:P,13,FALSE),VLOOKUP(BP384,Anthro_Calc!C:P,12,FALSE))-1) / (VLOOKUP(BP384,Anthro_Calc!C:P,14,FALSE)*VLOOKUP(BP384,Anthro_Calc!C:P,12,FALSE)))</f>
        <v/>
      </c>
      <c r="BR384" s="72" t="str">
        <f>IF(ISBLANK(BL384), "", -3 + (BL384 -VLOOKUP(BP384,Anthro_Calc!C:P,4,FALSE)) / (VLOOKUP(BP384,Anthro_Calc!C:P,5,FALSE) - VLOOKUP(BP384,Anthro_Calc!C:P,4,FALSE)))</f>
        <v/>
      </c>
      <c r="BS384" s="72" t="str">
        <f>IF(ISBLANK(BL384), "", 3 + (BL384 -VLOOKUP(BP384,Anthro_Calc!C:P,10,FALSE)) / (VLOOKUP(BP384,Anthro_Calc!C:P,10,FALSE) - VLOOKUP(BP384,Anthro_Calc!C:P,9,FALSE)))</f>
        <v/>
      </c>
      <c r="BT384" s="120" t="str">
        <f t="shared" si="284"/>
        <v/>
      </c>
      <c r="BU384" s="117" t="str">
        <f t="shared" si="285"/>
        <v/>
      </c>
      <c r="BV384" s="104" t="str">
        <f t="shared" si="286"/>
        <v/>
      </c>
      <c r="BW384" s="73" t="str">
        <f t="shared" si="257"/>
        <v/>
      </c>
      <c r="BX384" s="77"/>
      <c r="BY384" s="73" t="str">
        <f>IF(ISBLANK(BL384), "", VLOOKUP(Z384&amp;" "&amp;BV384&amp;" "&amp;BW384,Graduation_Criteria!$D$2:$E$34,2,FALSE))</f>
        <v/>
      </c>
      <c r="BZ384" s="73" t="str">
        <f t="shared" si="258"/>
        <v/>
      </c>
      <c r="CA384" s="71"/>
      <c r="CB384" s="74"/>
      <c r="CC384" s="74"/>
      <c r="CD384" s="115" t="str">
        <f t="shared" si="259"/>
        <v/>
      </c>
      <c r="CE384" s="79">
        <f t="shared" si="287"/>
        <v>0</v>
      </c>
      <c r="CF384" s="79">
        <f t="shared" si="288"/>
        <v>0</v>
      </c>
      <c r="CG384" s="79" t="str">
        <f t="shared" si="289"/>
        <v>0</v>
      </c>
      <c r="CH384" s="79" t="str">
        <f>IF(ISBLANK(CC384), "", (POWER(CC384/VLOOKUP(CG384,Anthro_Calc!C:P,13,FALSE),VLOOKUP(CG384,Anthro_Calc!C:P,12,FALSE))-1) / (VLOOKUP(CG384,Anthro_Calc!C:P,14,FALSE)*VLOOKUP(CG384,Anthro_Calc!C:P,12,FALSE)))</f>
        <v/>
      </c>
      <c r="CI384" s="79" t="str">
        <f>IF(ISBLANK(CC384), "", -3 + (CC384 -VLOOKUP(CG384,Anthro_Calc!C:P,4,FALSE)) / (VLOOKUP(CG384,Anthro_Calc!C:P,5,FALSE) - VLOOKUP(CG384,Anthro_Calc!C:P,4,FALSE)))</f>
        <v/>
      </c>
      <c r="CJ384" s="79" t="str">
        <f>IF(ISBLANK(CC384), "", 3 + (CC384 -VLOOKUP(CG384,Anthro_Calc!C:P,10,FALSE)) / (VLOOKUP(CG384,Anthro_Calc!C:P,10,FALSE) - VLOOKUP(CG384,Anthro_Calc!C:P,9,FALSE)))</f>
        <v/>
      </c>
      <c r="CK384" s="129" t="str">
        <f t="shared" si="290"/>
        <v/>
      </c>
      <c r="CL384" s="117" t="str">
        <f t="shared" si="291"/>
        <v/>
      </c>
      <c r="CM384" s="104" t="str">
        <f t="shared" si="292"/>
        <v/>
      </c>
      <c r="CN384" s="77"/>
      <c r="CO384" s="71"/>
      <c r="CP384" s="74"/>
      <c r="CQ384" s="74"/>
      <c r="CR384" s="118" t="str">
        <f t="shared" si="260"/>
        <v/>
      </c>
      <c r="CS384" s="119">
        <f t="shared" si="293"/>
        <v>0</v>
      </c>
      <c r="CT384" s="119">
        <f t="shared" si="294"/>
        <v>0</v>
      </c>
      <c r="CU384" s="119" t="str">
        <f t="shared" si="295"/>
        <v>0</v>
      </c>
      <c r="CV384" s="119" t="str">
        <f>IF(ISBLANK(CQ384), "", (POWER(CQ384/VLOOKUP(CU384,Anthro_Calc!C:P,13,FALSE),VLOOKUP(CU384,Anthro_Calc!C:P,12,FALSE))-1) / (VLOOKUP(CU384,Anthro_Calc!C:P,14,FALSE)*VLOOKUP(CU384,Anthro_Calc!C:P,12,FALSE)))</f>
        <v/>
      </c>
      <c r="CW384" s="119" t="str">
        <f>IF(ISBLANK(CQ384), "", -3 + (CQ384 -VLOOKUP(CU384,Anthro_Calc!C:P,4,FALSE)) / (VLOOKUP(CU384,Anthro_Calc!C:P,5,FALSE) - VLOOKUP(CU384,Anthro_Calc!C:P,4,FALSE)))</f>
        <v/>
      </c>
      <c r="CX384" s="119" t="str">
        <f>IF(ISBLANK(CQ384), "", 3 + (CQ384 -VLOOKUP(CU384,Anthro_Calc!C:P,10,FALSE)) / (VLOOKUP(CU384,Anthro_Calc!C:P,10,FALSE) - VLOOKUP(CU384,Anthro_Calc!C:P,9,FALSE)))</f>
        <v/>
      </c>
      <c r="CY384" s="128" t="str">
        <f t="shared" si="296"/>
        <v/>
      </c>
      <c r="CZ384" s="117" t="str">
        <f t="shared" si="297"/>
        <v/>
      </c>
      <c r="DA384" s="104" t="str">
        <f t="shared" si="298"/>
        <v/>
      </c>
      <c r="DB384" s="135"/>
    </row>
    <row r="385" spans="1:106" s="80" customFormat="1" ht="15" customHeight="1">
      <c r="A385" s="134">
        <f t="shared" si="250"/>
        <v>381</v>
      </c>
      <c r="B385" s="66"/>
      <c r="C385" s="66"/>
      <c r="D385" s="66"/>
      <c r="E385" s="66"/>
      <c r="F385" s="66"/>
      <c r="G385" s="66"/>
      <c r="H385" s="66"/>
      <c r="I385" s="66"/>
      <c r="J385" s="66"/>
      <c r="K385" s="66"/>
      <c r="L385" s="66"/>
      <c r="M385" s="71"/>
      <c r="N385" s="69" t="str">
        <f t="shared" ca="1" si="261"/>
        <v/>
      </c>
      <c r="O385" s="70"/>
      <c r="P385" s="70"/>
      <c r="Q385" s="71"/>
      <c r="R385" s="82"/>
      <c r="S385" s="72" t="str">
        <f t="shared" si="262"/>
        <v/>
      </c>
      <c r="T385" s="72" t="str">
        <f t="shared" si="263"/>
        <v/>
      </c>
      <c r="U385" s="72" t="str">
        <f t="shared" si="264"/>
        <v/>
      </c>
      <c r="V385" s="72" t="str">
        <f>IF(ISBLANK(R385), "", (POWER(R385/VLOOKUP(U385,Anthro_Calc!C:P,13,FALSE),VLOOKUP(U385,Anthro_Calc!C:P,12,FALSE))-1) / (VLOOKUP(U385,Anthro_Calc!C:P,14,FALSE)*VLOOKUP(U385,Anthro_Calc!C:P,12,FALSE)))</f>
        <v/>
      </c>
      <c r="W385" s="72" t="str">
        <f>IF(ISBLANK(R385), "", -3 + (R385 -VLOOKUP(U385,Anthro_Calc!C:P,4,FALSE)) / (VLOOKUP(U385,Anthro_Calc!C:P,5,FALSE) - VLOOKUP(U385,Anthro_Calc!C:P,4,FALSE)))</f>
        <v/>
      </c>
      <c r="X385" s="72" t="str">
        <f>IF(ISBLANK(R385), "", 3 + (R385 -VLOOKUP(U385,Anthro_Calc!C:P,10,FALSE)) / (VLOOKUP(U385,Anthro_Calc!C:P,10,FALSE) - VLOOKUP(U385,Anthro_Calc!C:P,9,FALSE)))</f>
        <v/>
      </c>
      <c r="Y385" s="120" t="str">
        <f t="shared" si="265"/>
        <v/>
      </c>
      <c r="Z385" s="117" t="str">
        <f t="shared" si="266"/>
        <v/>
      </c>
      <c r="AA385" s="104" t="str">
        <f t="shared" si="267"/>
        <v/>
      </c>
      <c r="AB385" s="71"/>
      <c r="AC385" s="74"/>
      <c r="AD385" s="78"/>
      <c r="AE385" s="75" t="str">
        <f t="shared" si="268"/>
        <v/>
      </c>
      <c r="AF385" s="72">
        <f t="shared" si="269"/>
        <v>0</v>
      </c>
      <c r="AG385" s="72">
        <f t="shared" si="270"/>
        <v>0</v>
      </c>
      <c r="AH385" s="72" t="str">
        <f t="shared" si="271"/>
        <v>0</v>
      </c>
      <c r="AI385" s="72" t="str">
        <f>IF(ISBLANK(AD385), "", (POWER(AD385/VLOOKUP(AH385,Anthro_Calc!C:P,13,FALSE),VLOOKUP(AH385,Anthro_Calc!C:P,12,FALSE))-1) / (VLOOKUP(AH385,Anthro_Calc!C:P,14,FALSE)*VLOOKUP(AH385,Anthro_Calc!C:P,12,FALSE)))</f>
        <v/>
      </c>
      <c r="AJ385" s="72" t="str">
        <f>IF(ISBLANK(AD385), "", -3 + (AD385 -VLOOKUP(AH385,Anthro_Calc!C:P,4,FALSE)) / (VLOOKUP(AH385,Anthro_Calc!C:P,5,FALSE) - VLOOKUP(AH385,Anthro_Calc!C:P,4,FALSE)))</f>
        <v/>
      </c>
      <c r="AK385" s="72" t="str">
        <f>IF(ISBLANK(AD385), "", 3 + (AD385 -VLOOKUP(AH385,Anthro_Calc!C:P,10,FALSE)) / (VLOOKUP(AH385,Anthro_Calc!C:P,10,FALSE) - VLOOKUP(AH385,Anthro_Calc!C:P,9,FALSE)))</f>
        <v/>
      </c>
      <c r="AL385" s="120" t="str">
        <f t="shared" si="272"/>
        <v/>
      </c>
      <c r="AM385" s="117" t="str">
        <f t="shared" si="273"/>
        <v/>
      </c>
      <c r="AN385" s="104" t="str">
        <f t="shared" si="274"/>
        <v/>
      </c>
      <c r="AO385" s="76" t="str">
        <f t="shared" si="251"/>
        <v/>
      </c>
      <c r="AP385" s="77"/>
      <c r="AQ385" s="77" t="str">
        <f t="shared" si="275"/>
        <v/>
      </c>
      <c r="AR385" s="71"/>
      <c r="AS385" s="74"/>
      <c r="AT385" s="82"/>
      <c r="AU385" s="75" t="str">
        <f t="shared" si="252"/>
        <v/>
      </c>
      <c r="AV385" s="72">
        <f t="shared" si="276"/>
        <v>0</v>
      </c>
      <c r="AW385" s="72">
        <f t="shared" si="277"/>
        <v>0</v>
      </c>
      <c r="AX385" s="72" t="str">
        <f t="shared" si="278"/>
        <v>0</v>
      </c>
      <c r="AY385" s="72" t="str">
        <f>IF(ISBLANK(AT385), "", (POWER(AT385/VLOOKUP(AX385,Anthro_Calc!C:P,13,FALSE),VLOOKUP(AX385,Anthro_Calc!C:P,12,FALSE))-1) / (VLOOKUP(AX385,Anthro_Calc!C:P,14,FALSE)*VLOOKUP(AX385,Anthro_Calc!C:P,12,FALSE)))</f>
        <v/>
      </c>
      <c r="AZ385" s="72" t="str">
        <f>IF(ISBLANK(AT385), "", -3 + (AT385 -VLOOKUP(AX385,Anthro_Calc!C:P,4,FALSE)) / (VLOOKUP(AX385,Anthro_Calc!C:P,5,FALSE) - VLOOKUP(AX385,Anthro_Calc!C:P,4,FALSE)))</f>
        <v/>
      </c>
      <c r="BA385" s="72" t="str">
        <f>IF(ISBLANK(AT385), "", 3 + (AT385 -VLOOKUP(AX385,Anthro_Calc!C:P,10,FALSE)) / (VLOOKUP(AX385,Anthro_Calc!C:P,10,FALSE) - VLOOKUP(AX385,Anthro_Calc!C:P,9,FALSE)))</f>
        <v/>
      </c>
      <c r="BB385" s="120" t="str">
        <f t="shared" si="279"/>
        <v/>
      </c>
      <c r="BC385" s="117" t="str">
        <f t="shared" si="280"/>
        <v/>
      </c>
      <c r="BD385" s="104" t="str">
        <f t="shared" si="253"/>
        <v/>
      </c>
      <c r="BE385" s="76" t="str">
        <f t="shared" si="254"/>
        <v/>
      </c>
      <c r="BF385" s="73" t="str">
        <f t="shared" si="281"/>
        <v/>
      </c>
      <c r="BG385" s="73" t="str">
        <f t="shared" si="255"/>
        <v/>
      </c>
      <c r="BH385" s="77"/>
      <c r="BI385" s="133"/>
      <c r="BJ385" s="71"/>
      <c r="BK385" s="74"/>
      <c r="BL385" s="78"/>
      <c r="BM385" s="75" t="str">
        <f t="shared" si="256"/>
        <v/>
      </c>
      <c r="BN385" s="72">
        <f t="shared" si="282"/>
        <v>0</v>
      </c>
      <c r="BO385" s="72">
        <f t="shared" si="299"/>
        <v>0</v>
      </c>
      <c r="BP385" s="72" t="str">
        <f t="shared" si="283"/>
        <v>0</v>
      </c>
      <c r="BQ385" s="72" t="str">
        <f>IF(ISBLANK(BL385), "", (POWER(BL385/VLOOKUP(BP385,Anthro_Calc!C:P,13,FALSE),VLOOKUP(BP385,Anthro_Calc!C:P,12,FALSE))-1) / (VLOOKUP(BP385,Anthro_Calc!C:P,14,FALSE)*VLOOKUP(BP385,Anthro_Calc!C:P,12,FALSE)))</f>
        <v/>
      </c>
      <c r="BR385" s="72" t="str">
        <f>IF(ISBLANK(BL385), "", -3 + (BL385 -VLOOKUP(BP385,Anthro_Calc!C:P,4,FALSE)) / (VLOOKUP(BP385,Anthro_Calc!C:P,5,FALSE) - VLOOKUP(BP385,Anthro_Calc!C:P,4,FALSE)))</f>
        <v/>
      </c>
      <c r="BS385" s="72" t="str">
        <f>IF(ISBLANK(BL385), "", 3 + (BL385 -VLOOKUP(BP385,Anthro_Calc!C:P,10,FALSE)) / (VLOOKUP(BP385,Anthro_Calc!C:P,10,FALSE) - VLOOKUP(BP385,Anthro_Calc!C:P,9,FALSE)))</f>
        <v/>
      </c>
      <c r="BT385" s="120" t="str">
        <f t="shared" si="284"/>
        <v/>
      </c>
      <c r="BU385" s="117" t="str">
        <f t="shared" si="285"/>
        <v/>
      </c>
      <c r="BV385" s="104" t="str">
        <f t="shared" si="286"/>
        <v/>
      </c>
      <c r="BW385" s="73" t="str">
        <f t="shared" si="257"/>
        <v/>
      </c>
      <c r="BX385" s="77"/>
      <c r="BY385" s="73" t="str">
        <f>IF(ISBLANK(BL385), "", VLOOKUP(Z385&amp;" "&amp;BV385&amp;" "&amp;BW385,Graduation_Criteria!$D$2:$E$34,2,FALSE))</f>
        <v/>
      </c>
      <c r="BZ385" s="73" t="str">
        <f t="shared" si="258"/>
        <v/>
      </c>
      <c r="CA385" s="71"/>
      <c r="CB385" s="74"/>
      <c r="CC385" s="74"/>
      <c r="CD385" s="115" t="str">
        <f t="shared" si="259"/>
        <v/>
      </c>
      <c r="CE385" s="79">
        <f t="shared" si="287"/>
        <v>0</v>
      </c>
      <c r="CF385" s="79">
        <f t="shared" si="288"/>
        <v>0</v>
      </c>
      <c r="CG385" s="79" t="str">
        <f t="shared" si="289"/>
        <v>0</v>
      </c>
      <c r="CH385" s="79" t="str">
        <f>IF(ISBLANK(CC385), "", (POWER(CC385/VLOOKUP(CG385,Anthro_Calc!C:P,13,FALSE),VLOOKUP(CG385,Anthro_Calc!C:P,12,FALSE))-1) / (VLOOKUP(CG385,Anthro_Calc!C:P,14,FALSE)*VLOOKUP(CG385,Anthro_Calc!C:P,12,FALSE)))</f>
        <v/>
      </c>
      <c r="CI385" s="79" t="str">
        <f>IF(ISBLANK(CC385), "", -3 + (CC385 -VLOOKUP(CG385,Anthro_Calc!C:P,4,FALSE)) / (VLOOKUP(CG385,Anthro_Calc!C:P,5,FALSE) - VLOOKUP(CG385,Anthro_Calc!C:P,4,FALSE)))</f>
        <v/>
      </c>
      <c r="CJ385" s="79" t="str">
        <f>IF(ISBLANK(CC385), "", 3 + (CC385 -VLOOKUP(CG385,Anthro_Calc!C:P,10,FALSE)) / (VLOOKUP(CG385,Anthro_Calc!C:P,10,FALSE) - VLOOKUP(CG385,Anthro_Calc!C:P,9,FALSE)))</f>
        <v/>
      </c>
      <c r="CK385" s="129" t="str">
        <f t="shared" si="290"/>
        <v/>
      </c>
      <c r="CL385" s="117" t="str">
        <f t="shared" si="291"/>
        <v/>
      </c>
      <c r="CM385" s="104" t="str">
        <f t="shared" si="292"/>
        <v/>
      </c>
      <c r="CN385" s="77"/>
      <c r="CO385" s="71"/>
      <c r="CP385" s="74"/>
      <c r="CQ385" s="74"/>
      <c r="CR385" s="118" t="str">
        <f t="shared" si="260"/>
        <v/>
      </c>
      <c r="CS385" s="119">
        <f t="shared" si="293"/>
        <v>0</v>
      </c>
      <c r="CT385" s="119">
        <f t="shared" si="294"/>
        <v>0</v>
      </c>
      <c r="CU385" s="119" t="str">
        <f t="shared" si="295"/>
        <v>0</v>
      </c>
      <c r="CV385" s="119" t="str">
        <f>IF(ISBLANK(CQ385), "", (POWER(CQ385/VLOOKUP(CU385,Anthro_Calc!C:P,13,FALSE),VLOOKUP(CU385,Anthro_Calc!C:P,12,FALSE))-1) / (VLOOKUP(CU385,Anthro_Calc!C:P,14,FALSE)*VLOOKUP(CU385,Anthro_Calc!C:P,12,FALSE)))</f>
        <v/>
      </c>
      <c r="CW385" s="119" t="str">
        <f>IF(ISBLANK(CQ385), "", -3 + (CQ385 -VLOOKUP(CU385,Anthro_Calc!C:P,4,FALSE)) / (VLOOKUP(CU385,Anthro_Calc!C:P,5,FALSE) - VLOOKUP(CU385,Anthro_Calc!C:P,4,FALSE)))</f>
        <v/>
      </c>
      <c r="CX385" s="119" t="str">
        <f>IF(ISBLANK(CQ385), "", 3 + (CQ385 -VLOOKUP(CU385,Anthro_Calc!C:P,10,FALSE)) / (VLOOKUP(CU385,Anthro_Calc!C:P,10,FALSE) - VLOOKUP(CU385,Anthro_Calc!C:P,9,FALSE)))</f>
        <v/>
      </c>
      <c r="CY385" s="128" t="str">
        <f t="shared" si="296"/>
        <v/>
      </c>
      <c r="CZ385" s="117" t="str">
        <f t="shared" si="297"/>
        <v/>
      </c>
      <c r="DA385" s="104" t="str">
        <f t="shared" si="298"/>
        <v/>
      </c>
      <c r="DB385" s="135"/>
    </row>
    <row r="386" spans="1:106" s="80" customFormat="1" ht="15" customHeight="1">
      <c r="A386" s="134">
        <f t="shared" si="250"/>
        <v>382</v>
      </c>
      <c r="B386" s="66"/>
      <c r="C386" s="66"/>
      <c r="D386" s="66"/>
      <c r="E386" s="66"/>
      <c r="F386" s="66"/>
      <c r="G386" s="66"/>
      <c r="H386" s="66"/>
      <c r="I386" s="66"/>
      <c r="J386" s="66"/>
      <c r="K386" s="66"/>
      <c r="L386" s="66"/>
      <c r="M386" s="71"/>
      <c r="N386" s="69" t="str">
        <f t="shared" ca="1" si="261"/>
        <v/>
      </c>
      <c r="O386" s="70"/>
      <c r="P386" s="70"/>
      <c r="Q386" s="71"/>
      <c r="R386" s="82"/>
      <c r="S386" s="72" t="str">
        <f t="shared" si="262"/>
        <v/>
      </c>
      <c r="T386" s="72" t="str">
        <f t="shared" si="263"/>
        <v/>
      </c>
      <c r="U386" s="72" t="str">
        <f t="shared" si="264"/>
        <v/>
      </c>
      <c r="V386" s="72" t="str">
        <f>IF(ISBLANK(R386), "", (POWER(R386/VLOOKUP(U386,Anthro_Calc!C:P,13,FALSE),VLOOKUP(U386,Anthro_Calc!C:P,12,FALSE))-1) / (VLOOKUP(U386,Anthro_Calc!C:P,14,FALSE)*VLOOKUP(U386,Anthro_Calc!C:P,12,FALSE)))</f>
        <v/>
      </c>
      <c r="W386" s="72" t="str">
        <f>IF(ISBLANK(R386), "", -3 + (R386 -VLOOKUP(U386,Anthro_Calc!C:P,4,FALSE)) / (VLOOKUP(U386,Anthro_Calc!C:P,5,FALSE) - VLOOKUP(U386,Anthro_Calc!C:P,4,FALSE)))</f>
        <v/>
      </c>
      <c r="X386" s="72" t="str">
        <f>IF(ISBLANK(R386), "", 3 + (R386 -VLOOKUP(U386,Anthro_Calc!C:P,10,FALSE)) / (VLOOKUP(U386,Anthro_Calc!C:P,10,FALSE) - VLOOKUP(U386,Anthro_Calc!C:P,9,FALSE)))</f>
        <v/>
      </c>
      <c r="Y386" s="120" t="str">
        <f t="shared" si="265"/>
        <v/>
      </c>
      <c r="Z386" s="117" t="str">
        <f t="shared" si="266"/>
        <v/>
      </c>
      <c r="AA386" s="104" t="str">
        <f t="shared" si="267"/>
        <v/>
      </c>
      <c r="AB386" s="71"/>
      <c r="AC386" s="74"/>
      <c r="AD386" s="78"/>
      <c r="AE386" s="75" t="str">
        <f t="shared" si="268"/>
        <v/>
      </c>
      <c r="AF386" s="72">
        <f t="shared" si="269"/>
        <v>0</v>
      </c>
      <c r="AG386" s="72">
        <f t="shared" si="270"/>
        <v>0</v>
      </c>
      <c r="AH386" s="72" t="str">
        <f t="shared" si="271"/>
        <v>0</v>
      </c>
      <c r="AI386" s="72" t="str">
        <f>IF(ISBLANK(AD386), "", (POWER(AD386/VLOOKUP(AH386,Anthro_Calc!C:P,13,FALSE),VLOOKUP(AH386,Anthro_Calc!C:P,12,FALSE))-1) / (VLOOKUP(AH386,Anthro_Calc!C:P,14,FALSE)*VLOOKUP(AH386,Anthro_Calc!C:P,12,FALSE)))</f>
        <v/>
      </c>
      <c r="AJ386" s="72" t="str">
        <f>IF(ISBLANK(AD386), "", -3 + (AD386 -VLOOKUP(AH386,Anthro_Calc!C:P,4,FALSE)) / (VLOOKUP(AH386,Anthro_Calc!C:P,5,FALSE) - VLOOKUP(AH386,Anthro_Calc!C:P,4,FALSE)))</f>
        <v/>
      </c>
      <c r="AK386" s="72" t="str">
        <f>IF(ISBLANK(AD386), "", 3 + (AD386 -VLOOKUP(AH386,Anthro_Calc!C:P,10,FALSE)) / (VLOOKUP(AH386,Anthro_Calc!C:P,10,FALSE) - VLOOKUP(AH386,Anthro_Calc!C:P,9,FALSE)))</f>
        <v/>
      </c>
      <c r="AL386" s="120" t="str">
        <f t="shared" si="272"/>
        <v/>
      </c>
      <c r="AM386" s="117" t="str">
        <f t="shared" si="273"/>
        <v/>
      </c>
      <c r="AN386" s="104" t="str">
        <f t="shared" si="274"/>
        <v/>
      </c>
      <c r="AO386" s="76" t="str">
        <f t="shared" si="251"/>
        <v/>
      </c>
      <c r="AP386" s="77"/>
      <c r="AQ386" s="77" t="str">
        <f t="shared" si="275"/>
        <v/>
      </c>
      <c r="AR386" s="71"/>
      <c r="AS386" s="74"/>
      <c r="AT386" s="82"/>
      <c r="AU386" s="75" t="str">
        <f t="shared" si="252"/>
        <v/>
      </c>
      <c r="AV386" s="72">
        <f t="shared" si="276"/>
        <v>0</v>
      </c>
      <c r="AW386" s="72">
        <f t="shared" si="277"/>
        <v>0</v>
      </c>
      <c r="AX386" s="72" t="str">
        <f t="shared" si="278"/>
        <v>0</v>
      </c>
      <c r="AY386" s="72" t="str">
        <f>IF(ISBLANK(AT386), "", (POWER(AT386/VLOOKUP(AX386,Anthro_Calc!C:P,13,FALSE),VLOOKUP(AX386,Anthro_Calc!C:P,12,FALSE))-1) / (VLOOKUP(AX386,Anthro_Calc!C:P,14,FALSE)*VLOOKUP(AX386,Anthro_Calc!C:P,12,FALSE)))</f>
        <v/>
      </c>
      <c r="AZ386" s="72" t="str">
        <f>IF(ISBLANK(AT386), "", -3 + (AT386 -VLOOKUP(AX386,Anthro_Calc!C:P,4,FALSE)) / (VLOOKUP(AX386,Anthro_Calc!C:P,5,FALSE) - VLOOKUP(AX386,Anthro_Calc!C:P,4,FALSE)))</f>
        <v/>
      </c>
      <c r="BA386" s="72" t="str">
        <f>IF(ISBLANK(AT386), "", 3 + (AT386 -VLOOKUP(AX386,Anthro_Calc!C:P,10,FALSE)) / (VLOOKUP(AX386,Anthro_Calc!C:P,10,FALSE) - VLOOKUP(AX386,Anthro_Calc!C:P,9,FALSE)))</f>
        <v/>
      </c>
      <c r="BB386" s="120" t="str">
        <f t="shared" si="279"/>
        <v/>
      </c>
      <c r="BC386" s="117" t="str">
        <f t="shared" si="280"/>
        <v/>
      </c>
      <c r="BD386" s="104" t="str">
        <f t="shared" si="253"/>
        <v/>
      </c>
      <c r="BE386" s="76" t="str">
        <f t="shared" si="254"/>
        <v/>
      </c>
      <c r="BF386" s="73" t="str">
        <f t="shared" si="281"/>
        <v/>
      </c>
      <c r="BG386" s="73" t="str">
        <f t="shared" si="255"/>
        <v/>
      </c>
      <c r="BH386" s="77"/>
      <c r="BI386" s="133"/>
      <c r="BJ386" s="71"/>
      <c r="BK386" s="74"/>
      <c r="BL386" s="78"/>
      <c r="BM386" s="75" t="str">
        <f t="shared" si="256"/>
        <v/>
      </c>
      <c r="BN386" s="72">
        <f t="shared" si="282"/>
        <v>0</v>
      </c>
      <c r="BO386" s="72">
        <f t="shared" si="299"/>
        <v>0</v>
      </c>
      <c r="BP386" s="72" t="str">
        <f t="shared" si="283"/>
        <v>0</v>
      </c>
      <c r="BQ386" s="72" t="str">
        <f>IF(ISBLANK(BL386), "", (POWER(BL386/VLOOKUP(BP386,Anthro_Calc!C:P,13,FALSE),VLOOKUP(BP386,Anthro_Calc!C:P,12,FALSE))-1) / (VLOOKUP(BP386,Anthro_Calc!C:P,14,FALSE)*VLOOKUP(BP386,Anthro_Calc!C:P,12,FALSE)))</f>
        <v/>
      </c>
      <c r="BR386" s="72" t="str">
        <f>IF(ISBLANK(BL386), "", -3 + (BL386 -VLOOKUP(BP386,Anthro_Calc!C:P,4,FALSE)) / (VLOOKUP(BP386,Anthro_Calc!C:P,5,FALSE) - VLOOKUP(BP386,Anthro_Calc!C:P,4,FALSE)))</f>
        <v/>
      </c>
      <c r="BS386" s="72" t="str">
        <f>IF(ISBLANK(BL386), "", 3 + (BL386 -VLOOKUP(BP386,Anthro_Calc!C:P,10,FALSE)) / (VLOOKUP(BP386,Anthro_Calc!C:P,10,FALSE) - VLOOKUP(BP386,Anthro_Calc!C:P,9,FALSE)))</f>
        <v/>
      </c>
      <c r="BT386" s="120" t="str">
        <f t="shared" si="284"/>
        <v/>
      </c>
      <c r="BU386" s="117" t="str">
        <f t="shared" si="285"/>
        <v/>
      </c>
      <c r="BV386" s="104" t="str">
        <f t="shared" si="286"/>
        <v/>
      </c>
      <c r="BW386" s="73" t="str">
        <f t="shared" si="257"/>
        <v/>
      </c>
      <c r="BX386" s="77"/>
      <c r="BY386" s="73" t="str">
        <f>IF(ISBLANK(BL386), "", VLOOKUP(Z386&amp;" "&amp;BV386&amp;" "&amp;BW386,Graduation_Criteria!$D$2:$E$34,2,FALSE))</f>
        <v/>
      </c>
      <c r="BZ386" s="73" t="str">
        <f t="shared" si="258"/>
        <v/>
      </c>
      <c r="CA386" s="71"/>
      <c r="CB386" s="74"/>
      <c r="CC386" s="74"/>
      <c r="CD386" s="115" t="str">
        <f t="shared" si="259"/>
        <v/>
      </c>
      <c r="CE386" s="79">
        <f t="shared" si="287"/>
        <v>0</v>
      </c>
      <c r="CF386" s="79">
        <f t="shared" si="288"/>
        <v>0</v>
      </c>
      <c r="CG386" s="79" t="str">
        <f t="shared" si="289"/>
        <v>0</v>
      </c>
      <c r="CH386" s="79" t="str">
        <f>IF(ISBLANK(CC386), "", (POWER(CC386/VLOOKUP(CG386,Anthro_Calc!C:P,13,FALSE),VLOOKUP(CG386,Anthro_Calc!C:P,12,FALSE))-1) / (VLOOKUP(CG386,Anthro_Calc!C:P,14,FALSE)*VLOOKUP(CG386,Anthro_Calc!C:P,12,FALSE)))</f>
        <v/>
      </c>
      <c r="CI386" s="79" t="str">
        <f>IF(ISBLANK(CC386), "", -3 + (CC386 -VLOOKUP(CG386,Anthro_Calc!C:P,4,FALSE)) / (VLOOKUP(CG386,Anthro_Calc!C:P,5,FALSE) - VLOOKUP(CG386,Anthro_Calc!C:P,4,FALSE)))</f>
        <v/>
      </c>
      <c r="CJ386" s="79" t="str">
        <f>IF(ISBLANK(CC386), "", 3 + (CC386 -VLOOKUP(CG386,Anthro_Calc!C:P,10,FALSE)) / (VLOOKUP(CG386,Anthro_Calc!C:P,10,FALSE) - VLOOKUP(CG386,Anthro_Calc!C:P,9,FALSE)))</f>
        <v/>
      </c>
      <c r="CK386" s="129" t="str">
        <f t="shared" si="290"/>
        <v/>
      </c>
      <c r="CL386" s="117" t="str">
        <f t="shared" si="291"/>
        <v/>
      </c>
      <c r="CM386" s="104" t="str">
        <f t="shared" si="292"/>
        <v/>
      </c>
      <c r="CN386" s="77"/>
      <c r="CO386" s="71"/>
      <c r="CP386" s="74"/>
      <c r="CQ386" s="74"/>
      <c r="CR386" s="118" t="str">
        <f t="shared" si="260"/>
        <v/>
      </c>
      <c r="CS386" s="119">
        <f t="shared" si="293"/>
        <v>0</v>
      </c>
      <c r="CT386" s="119">
        <f t="shared" si="294"/>
        <v>0</v>
      </c>
      <c r="CU386" s="119" t="str">
        <f t="shared" si="295"/>
        <v>0</v>
      </c>
      <c r="CV386" s="119" t="str">
        <f>IF(ISBLANK(CQ386), "", (POWER(CQ386/VLOOKUP(CU386,Anthro_Calc!C:P,13,FALSE),VLOOKUP(CU386,Anthro_Calc!C:P,12,FALSE))-1) / (VLOOKUP(CU386,Anthro_Calc!C:P,14,FALSE)*VLOOKUP(CU386,Anthro_Calc!C:P,12,FALSE)))</f>
        <v/>
      </c>
      <c r="CW386" s="119" t="str">
        <f>IF(ISBLANK(CQ386), "", -3 + (CQ386 -VLOOKUP(CU386,Anthro_Calc!C:P,4,FALSE)) / (VLOOKUP(CU386,Anthro_Calc!C:P,5,FALSE) - VLOOKUP(CU386,Anthro_Calc!C:P,4,FALSE)))</f>
        <v/>
      </c>
      <c r="CX386" s="119" t="str">
        <f>IF(ISBLANK(CQ386), "", 3 + (CQ386 -VLOOKUP(CU386,Anthro_Calc!C:P,10,FALSE)) / (VLOOKUP(CU386,Anthro_Calc!C:P,10,FALSE) - VLOOKUP(CU386,Anthro_Calc!C:P,9,FALSE)))</f>
        <v/>
      </c>
      <c r="CY386" s="128" t="str">
        <f t="shared" si="296"/>
        <v/>
      </c>
      <c r="CZ386" s="117" t="str">
        <f t="shared" si="297"/>
        <v/>
      </c>
      <c r="DA386" s="104" t="str">
        <f t="shared" si="298"/>
        <v/>
      </c>
      <c r="DB386" s="135"/>
    </row>
    <row r="387" spans="1:106" s="80" customFormat="1" ht="15" customHeight="1">
      <c r="A387" s="134">
        <f t="shared" si="250"/>
        <v>383</v>
      </c>
      <c r="B387" s="66"/>
      <c r="C387" s="66"/>
      <c r="D387" s="66"/>
      <c r="E387" s="66"/>
      <c r="F387" s="66"/>
      <c r="G387" s="66"/>
      <c r="H387" s="66"/>
      <c r="I387" s="66"/>
      <c r="J387" s="66"/>
      <c r="K387" s="66"/>
      <c r="L387" s="66"/>
      <c r="M387" s="71"/>
      <c r="N387" s="69" t="str">
        <f t="shared" ca="1" si="261"/>
        <v/>
      </c>
      <c r="O387" s="70"/>
      <c r="P387" s="70"/>
      <c r="Q387" s="71"/>
      <c r="R387" s="82"/>
      <c r="S387" s="72" t="str">
        <f t="shared" si="262"/>
        <v/>
      </c>
      <c r="T387" s="72" t="str">
        <f t="shared" si="263"/>
        <v/>
      </c>
      <c r="U387" s="72" t="str">
        <f t="shared" si="264"/>
        <v/>
      </c>
      <c r="V387" s="72" t="str">
        <f>IF(ISBLANK(R387), "", (POWER(R387/VLOOKUP(U387,Anthro_Calc!C:P,13,FALSE),VLOOKUP(U387,Anthro_Calc!C:P,12,FALSE))-1) / (VLOOKUP(U387,Anthro_Calc!C:P,14,FALSE)*VLOOKUP(U387,Anthro_Calc!C:P,12,FALSE)))</f>
        <v/>
      </c>
      <c r="W387" s="72" t="str">
        <f>IF(ISBLANK(R387), "", -3 + (R387 -VLOOKUP(U387,Anthro_Calc!C:P,4,FALSE)) / (VLOOKUP(U387,Anthro_Calc!C:P,5,FALSE) - VLOOKUP(U387,Anthro_Calc!C:P,4,FALSE)))</f>
        <v/>
      </c>
      <c r="X387" s="72" t="str">
        <f>IF(ISBLANK(R387), "", 3 + (R387 -VLOOKUP(U387,Anthro_Calc!C:P,10,FALSE)) / (VLOOKUP(U387,Anthro_Calc!C:P,10,FALSE) - VLOOKUP(U387,Anthro_Calc!C:P,9,FALSE)))</f>
        <v/>
      </c>
      <c r="Y387" s="120" t="str">
        <f t="shared" si="265"/>
        <v/>
      </c>
      <c r="Z387" s="117" t="str">
        <f t="shared" si="266"/>
        <v/>
      </c>
      <c r="AA387" s="104" t="str">
        <f t="shared" si="267"/>
        <v/>
      </c>
      <c r="AB387" s="71"/>
      <c r="AC387" s="74"/>
      <c r="AD387" s="78"/>
      <c r="AE387" s="75" t="str">
        <f t="shared" si="268"/>
        <v/>
      </c>
      <c r="AF387" s="72">
        <f t="shared" si="269"/>
        <v>0</v>
      </c>
      <c r="AG387" s="72">
        <f t="shared" si="270"/>
        <v>0</v>
      </c>
      <c r="AH387" s="72" t="str">
        <f t="shared" si="271"/>
        <v>0</v>
      </c>
      <c r="AI387" s="72" t="str">
        <f>IF(ISBLANK(AD387), "", (POWER(AD387/VLOOKUP(AH387,Anthro_Calc!C:P,13,FALSE),VLOOKUP(AH387,Anthro_Calc!C:P,12,FALSE))-1) / (VLOOKUP(AH387,Anthro_Calc!C:P,14,FALSE)*VLOOKUP(AH387,Anthro_Calc!C:P,12,FALSE)))</f>
        <v/>
      </c>
      <c r="AJ387" s="72" t="str">
        <f>IF(ISBLANK(AD387), "", -3 + (AD387 -VLOOKUP(AH387,Anthro_Calc!C:P,4,FALSE)) / (VLOOKUP(AH387,Anthro_Calc!C:P,5,FALSE) - VLOOKUP(AH387,Anthro_Calc!C:P,4,FALSE)))</f>
        <v/>
      </c>
      <c r="AK387" s="72" t="str">
        <f>IF(ISBLANK(AD387), "", 3 + (AD387 -VLOOKUP(AH387,Anthro_Calc!C:P,10,FALSE)) / (VLOOKUP(AH387,Anthro_Calc!C:P,10,FALSE) - VLOOKUP(AH387,Anthro_Calc!C:P,9,FALSE)))</f>
        <v/>
      </c>
      <c r="AL387" s="120" t="str">
        <f t="shared" si="272"/>
        <v/>
      </c>
      <c r="AM387" s="117" t="str">
        <f t="shared" si="273"/>
        <v/>
      </c>
      <c r="AN387" s="104" t="str">
        <f t="shared" si="274"/>
        <v/>
      </c>
      <c r="AO387" s="76" t="str">
        <f t="shared" si="251"/>
        <v/>
      </c>
      <c r="AP387" s="77"/>
      <c r="AQ387" s="77" t="str">
        <f t="shared" si="275"/>
        <v/>
      </c>
      <c r="AR387" s="71"/>
      <c r="AS387" s="74"/>
      <c r="AT387" s="82"/>
      <c r="AU387" s="75" t="str">
        <f t="shared" si="252"/>
        <v/>
      </c>
      <c r="AV387" s="72">
        <f t="shared" si="276"/>
        <v>0</v>
      </c>
      <c r="AW387" s="72">
        <f t="shared" si="277"/>
        <v>0</v>
      </c>
      <c r="AX387" s="72" t="str">
        <f t="shared" si="278"/>
        <v>0</v>
      </c>
      <c r="AY387" s="72" t="str">
        <f>IF(ISBLANK(AT387), "", (POWER(AT387/VLOOKUP(AX387,Anthro_Calc!C:P,13,FALSE),VLOOKUP(AX387,Anthro_Calc!C:P,12,FALSE))-1) / (VLOOKUP(AX387,Anthro_Calc!C:P,14,FALSE)*VLOOKUP(AX387,Anthro_Calc!C:P,12,FALSE)))</f>
        <v/>
      </c>
      <c r="AZ387" s="72" t="str">
        <f>IF(ISBLANK(AT387), "", -3 + (AT387 -VLOOKUP(AX387,Anthro_Calc!C:P,4,FALSE)) / (VLOOKUP(AX387,Anthro_Calc!C:P,5,FALSE) - VLOOKUP(AX387,Anthro_Calc!C:P,4,FALSE)))</f>
        <v/>
      </c>
      <c r="BA387" s="72" t="str">
        <f>IF(ISBLANK(AT387), "", 3 + (AT387 -VLOOKUP(AX387,Anthro_Calc!C:P,10,FALSE)) / (VLOOKUP(AX387,Anthro_Calc!C:P,10,FALSE) - VLOOKUP(AX387,Anthro_Calc!C:P,9,FALSE)))</f>
        <v/>
      </c>
      <c r="BB387" s="120" t="str">
        <f t="shared" si="279"/>
        <v/>
      </c>
      <c r="BC387" s="117" t="str">
        <f t="shared" si="280"/>
        <v/>
      </c>
      <c r="BD387" s="104" t="str">
        <f t="shared" si="253"/>
        <v/>
      </c>
      <c r="BE387" s="76" t="str">
        <f t="shared" si="254"/>
        <v/>
      </c>
      <c r="BF387" s="73" t="str">
        <f t="shared" si="281"/>
        <v/>
      </c>
      <c r="BG387" s="73" t="str">
        <f t="shared" si="255"/>
        <v/>
      </c>
      <c r="BH387" s="77"/>
      <c r="BI387" s="133"/>
      <c r="BJ387" s="71"/>
      <c r="BK387" s="74"/>
      <c r="BL387" s="78"/>
      <c r="BM387" s="75" t="str">
        <f t="shared" si="256"/>
        <v/>
      </c>
      <c r="BN387" s="72">
        <f t="shared" si="282"/>
        <v>0</v>
      </c>
      <c r="BO387" s="72">
        <f t="shared" si="299"/>
        <v>0</v>
      </c>
      <c r="BP387" s="72" t="str">
        <f t="shared" si="283"/>
        <v>0</v>
      </c>
      <c r="BQ387" s="72" t="str">
        <f>IF(ISBLANK(BL387), "", (POWER(BL387/VLOOKUP(BP387,Anthro_Calc!C:P,13,FALSE),VLOOKUP(BP387,Anthro_Calc!C:P,12,FALSE))-1) / (VLOOKUP(BP387,Anthro_Calc!C:P,14,FALSE)*VLOOKUP(BP387,Anthro_Calc!C:P,12,FALSE)))</f>
        <v/>
      </c>
      <c r="BR387" s="72" t="str">
        <f>IF(ISBLANK(BL387), "", -3 + (BL387 -VLOOKUP(BP387,Anthro_Calc!C:P,4,FALSE)) / (VLOOKUP(BP387,Anthro_Calc!C:P,5,FALSE) - VLOOKUP(BP387,Anthro_Calc!C:P,4,FALSE)))</f>
        <v/>
      </c>
      <c r="BS387" s="72" t="str">
        <f>IF(ISBLANK(BL387), "", 3 + (BL387 -VLOOKUP(BP387,Anthro_Calc!C:P,10,FALSE)) / (VLOOKUP(BP387,Anthro_Calc!C:P,10,FALSE) - VLOOKUP(BP387,Anthro_Calc!C:P,9,FALSE)))</f>
        <v/>
      </c>
      <c r="BT387" s="120" t="str">
        <f t="shared" si="284"/>
        <v/>
      </c>
      <c r="BU387" s="117" t="str">
        <f t="shared" si="285"/>
        <v/>
      </c>
      <c r="BV387" s="104" t="str">
        <f t="shared" si="286"/>
        <v/>
      </c>
      <c r="BW387" s="73" t="str">
        <f t="shared" si="257"/>
        <v/>
      </c>
      <c r="BX387" s="77"/>
      <c r="BY387" s="73" t="str">
        <f>IF(ISBLANK(BL387), "", VLOOKUP(Z387&amp;" "&amp;BV387&amp;" "&amp;BW387,Graduation_Criteria!$D$2:$E$34,2,FALSE))</f>
        <v/>
      </c>
      <c r="BZ387" s="73" t="str">
        <f t="shared" si="258"/>
        <v/>
      </c>
      <c r="CA387" s="71"/>
      <c r="CB387" s="74"/>
      <c r="CC387" s="74"/>
      <c r="CD387" s="115" t="str">
        <f t="shared" si="259"/>
        <v/>
      </c>
      <c r="CE387" s="79">
        <f t="shared" si="287"/>
        <v>0</v>
      </c>
      <c r="CF387" s="79">
        <f t="shared" si="288"/>
        <v>0</v>
      </c>
      <c r="CG387" s="79" t="str">
        <f t="shared" si="289"/>
        <v>0</v>
      </c>
      <c r="CH387" s="79" t="str">
        <f>IF(ISBLANK(CC387), "", (POWER(CC387/VLOOKUP(CG387,Anthro_Calc!C:P,13,FALSE),VLOOKUP(CG387,Anthro_Calc!C:P,12,FALSE))-1) / (VLOOKUP(CG387,Anthro_Calc!C:P,14,FALSE)*VLOOKUP(CG387,Anthro_Calc!C:P,12,FALSE)))</f>
        <v/>
      </c>
      <c r="CI387" s="79" t="str">
        <f>IF(ISBLANK(CC387), "", -3 + (CC387 -VLOOKUP(CG387,Anthro_Calc!C:P,4,FALSE)) / (VLOOKUP(CG387,Anthro_Calc!C:P,5,FALSE) - VLOOKUP(CG387,Anthro_Calc!C:P,4,FALSE)))</f>
        <v/>
      </c>
      <c r="CJ387" s="79" t="str">
        <f>IF(ISBLANK(CC387), "", 3 + (CC387 -VLOOKUP(CG387,Anthro_Calc!C:P,10,FALSE)) / (VLOOKUP(CG387,Anthro_Calc!C:P,10,FALSE) - VLOOKUP(CG387,Anthro_Calc!C:P,9,FALSE)))</f>
        <v/>
      </c>
      <c r="CK387" s="129" t="str">
        <f t="shared" si="290"/>
        <v/>
      </c>
      <c r="CL387" s="117" t="str">
        <f t="shared" si="291"/>
        <v/>
      </c>
      <c r="CM387" s="104" t="str">
        <f t="shared" si="292"/>
        <v/>
      </c>
      <c r="CN387" s="77"/>
      <c r="CO387" s="71"/>
      <c r="CP387" s="74"/>
      <c r="CQ387" s="74"/>
      <c r="CR387" s="118" t="str">
        <f t="shared" si="260"/>
        <v/>
      </c>
      <c r="CS387" s="119">
        <f t="shared" si="293"/>
        <v>0</v>
      </c>
      <c r="CT387" s="119">
        <f t="shared" si="294"/>
        <v>0</v>
      </c>
      <c r="CU387" s="119" t="str">
        <f t="shared" si="295"/>
        <v>0</v>
      </c>
      <c r="CV387" s="119" t="str">
        <f>IF(ISBLANK(CQ387), "", (POWER(CQ387/VLOOKUP(CU387,Anthro_Calc!C:P,13,FALSE),VLOOKUP(CU387,Anthro_Calc!C:P,12,FALSE))-1) / (VLOOKUP(CU387,Anthro_Calc!C:P,14,FALSE)*VLOOKUP(CU387,Anthro_Calc!C:P,12,FALSE)))</f>
        <v/>
      </c>
      <c r="CW387" s="119" t="str">
        <f>IF(ISBLANK(CQ387), "", -3 + (CQ387 -VLOOKUP(CU387,Anthro_Calc!C:P,4,FALSE)) / (VLOOKUP(CU387,Anthro_Calc!C:P,5,FALSE) - VLOOKUP(CU387,Anthro_Calc!C:P,4,FALSE)))</f>
        <v/>
      </c>
      <c r="CX387" s="119" t="str">
        <f>IF(ISBLANK(CQ387), "", 3 + (CQ387 -VLOOKUP(CU387,Anthro_Calc!C:P,10,FALSE)) / (VLOOKUP(CU387,Anthro_Calc!C:P,10,FALSE) - VLOOKUP(CU387,Anthro_Calc!C:P,9,FALSE)))</f>
        <v/>
      </c>
      <c r="CY387" s="128" t="str">
        <f t="shared" si="296"/>
        <v/>
      </c>
      <c r="CZ387" s="117" t="str">
        <f t="shared" si="297"/>
        <v/>
      </c>
      <c r="DA387" s="104" t="str">
        <f t="shared" si="298"/>
        <v/>
      </c>
      <c r="DB387" s="135"/>
    </row>
    <row r="388" spans="1:106" s="80" customFormat="1" ht="15" customHeight="1">
      <c r="A388" s="134">
        <f t="shared" si="250"/>
        <v>384</v>
      </c>
      <c r="B388" s="66"/>
      <c r="C388" s="66"/>
      <c r="D388" s="66"/>
      <c r="E388" s="66"/>
      <c r="F388" s="66"/>
      <c r="G388" s="66"/>
      <c r="H388" s="66"/>
      <c r="I388" s="66"/>
      <c r="J388" s="66"/>
      <c r="K388" s="66"/>
      <c r="L388" s="66"/>
      <c r="M388" s="71"/>
      <c r="N388" s="69" t="str">
        <f t="shared" ca="1" si="261"/>
        <v/>
      </c>
      <c r="O388" s="70"/>
      <c r="P388" s="70"/>
      <c r="Q388" s="71"/>
      <c r="R388" s="82"/>
      <c r="S388" s="72" t="str">
        <f t="shared" si="262"/>
        <v/>
      </c>
      <c r="T388" s="72" t="str">
        <f t="shared" si="263"/>
        <v/>
      </c>
      <c r="U388" s="72" t="str">
        <f t="shared" si="264"/>
        <v/>
      </c>
      <c r="V388" s="72" t="str">
        <f>IF(ISBLANK(R388), "", (POWER(R388/VLOOKUP(U388,Anthro_Calc!C:P,13,FALSE),VLOOKUP(U388,Anthro_Calc!C:P,12,FALSE))-1) / (VLOOKUP(U388,Anthro_Calc!C:P,14,FALSE)*VLOOKUP(U388,Anthro_Calc!C:P,12,FALSE)))</f>
        <v/>
      </c>
      <c r="W388" s="72" t="str">
        <f>IF(ISBLANK(R388), "", -3 + (R388 -VLOOKUP(U388,Anthro_Calc!C:P,4,FALSE)) / (VLOOKUP(U388,Anthro_Calc!C:P,5,FALSE) - VLOOKUP(U388,Anthro_Calc!C:P,4,FALSE)))</f>
        <v/>
      </c>
      <c r="X388" s="72" t="str">
        <f>IF(ISBLANK(R388), "", 3 + (R388 -VLOOKUP(U388,Anthro_Calc!C:P,10,FALSE)) / (VLOOKUP(U388,Anthro_Calc!C:P,10,FALSE) - VLOOKUP(U388,Anthro_Calc!C:P,9,FALSE)))</f>
        <v/>
      </c>
      <c r="Y388" s="120" t="str">
        <f t="shared" si="265"/>
        <v/>
      </c>
      <c r="Z388" s="117" t="str">
        <f t="shared" si="266"/>
        <v/>
      </c>
      <c r="AA388" s="104" t="str">
        <f t="shared" si="267"/>
        <v/>
      </c>
      <c r="AB388" s="71"/>
      <c r="AC388" s="74"/>
      <c r="AD388" s="78"/>
      <c r="AE388" s="75" t="str">
        <f t="shared" si="268"/>
        <v/>
      </c>
      <c r="AF388" s="72">
        <f t="shared" si="269"/>
        <v>0</v>
      </c>
      <c r="AG388" s="72">
        <f t="shared" si="270"/>
        <v>0</v>
      </c>
      <c r="AH388" s="72" t="str">
        <f t="shared" si="271"/>
        <v>0</v>
      </c>
      <c r="AI388" s="72" t="str">
        <f>IF(ISBLANK(AD388), "", (POWER(AD388/VLOOKUP(AH388,Anthro_Calc!C:P,13,FALSE),VLOOKUP(AH388,Anthro_Calc!C:P,12,FALSE))-1) / (VLOOKUP(AH388,Anthro_Calc!C:P,14,FALSE)*VLOOKUP(AH388,Anthro_Calc!C:P,12,FALSE)))</f>
        <v/>
      </c>
      <c r="AJ388" s="72" t="str">
        <f>IF(ISBLANK(AD388), "", -3 + (AD388 -VLOOKUP(AH388,Anthro_Calc!C:P,4,FALSE)) / (VLOOKUP(AH388,Anthro_Calc!C:P,5,FALSE) - VLOOKUP(AH388,Anthro_Calc!C:P,4,FALSE)))</f>
        <v/>
      </c>
      <c r="AK388" s="72" t="str">
        <f>IF(ISBLANK(AD388), "", 3 + (AD388 -VLOOKUP(AH388,Anthro_Calc!C:P,10,FALSE)) / (VLOOKUP(AH388,Anthro_Calc!C:P,10,FALSE) - VLOOKUP(AH388,Anthro_Calc!C:P,9,FALSE)))</f>
        <v/>
      </c>
      <c r="AL388" s="120" t="str">
        <f t="shared" si="272"/>
        <v/>
      </c>
      <c r="AM388" s="117" t="str">
        <f t="shared" si="273"/>
        <v/>
      </c>
      <c r="AN388" s="104" t="str">
        <f t="shared" si="274"/>
        <v/>
      </c>
      <c r="AO388" s="76" t="str">
        <f t="shared" si="251"/>
        <v/>
      </c>
      <c r="AP388" s="77"/>
      <c r="AQ388" s="77" t="str">
        <f t="shared" si="275"/>
        <v/>
      </c>
      <c r="AR388" s="71"/>
      <c r="AS388" s="74"/>
      <c r="AT388" s="82"/>
      <c r="AU388" s="75" t="str">
        <f t="shared" si="252"/>
        <v/>
      </c>
      <c r="AV388" s="72">
        <f t="shared" si="276"/>
        <v>0</v>
      </c>
      <c r="AW388" s="72">
        <f t="shared" si="277"/>
        <v>0</v>
      </c>
      <c r="AX388" s="72" t="str">
        <f t="shared" si="278"/>
        <v>0</v>
      </c>
      <c r="AY388" s="72" t="str">
        <f>IF(ISBLANK(AT388), "", (POWER(AT388/VLOOKUP(AX388,Anthro_Calc!C:P,13,FALSE),VLOOKUP(AX388,Anthro_Calc!C:P,12,FALSE))-1) / (VLOOKUP(AX388,Anthro_Calc!C:P,14,FALSE)*VLOOKUP(AX388,Anthro_Calc!C:P,12,FALSE)))</f>
        <v/>
      </c>
      <c r="AZ388" s="72" t="str">
        <f>IF(ISBLANK(AT388), "", -3 + (AT388 -VLOOKUP(AX388,Anthro_Calc!C:P,4,FALSE)) / (VLOOKUP(AX388,Anthro_Calc!C:P,5,FALSE) - VLOOKUP(AX388,Anthro_Calc!C:P,4,FALSE)))</f>
        <v/>
      </c>
      <c r="BA388" s="72" t="str">
        <f>IF(ISBLANK(AT388), "", 3 + (AT388 -VLOOKUP(AX388,Anthro_Calc!C:P,10,FALSE)) / (VLOOKUP(AX388,Anthro_Calc!C:P,10,FALSE) - VLOOKUP(AX388,Anthro_Calc!C:P,9,FALSE)))</f>
        <v/>
      </c>
      <c r="BB388" s="120" t="str">
        <f t="shared" si="279"/>
        <v/>
      </c>
      <c r="BC388" s="117" t="str">
        <f t="shared" si="280"/>
        <v/>
      </c>
      <c r="BD388" s="104" t="str">
        <f t="shared" si="253"/>
        <v/>
      </c>
      <c r="BE388" s="76" t="str">
        <f t="shared" si="254"/>
        <v/>
      </c>
      <c r="BF388" s="73" t="str">
        <f t="shared" si="281"/>
        <v/>
      </c>
      <c r="BG388" s="73" t="str">
        <f t="shared" si="255"/>
        <v/>
      </c>
      <c r="BH388" s="77"/>
      <c r="BI388" s="133"/>
      <c r="BJ388" s="71"/>
      <c r="BK388" s="74"/>
      <c r="BL388" s="78"/>
      <c r="BM388" s="75" t="str">
        <f t="shared" si="256"/>
        <v/>
      </c>
      <c r="BN388" s="72">
        <f t="shared" si="282"/>
        <v>0</v>
      </c>
      <c r="BO388" s="72">
        <f t="shared" si="299"/>
        <v>0</v>
      </c>
      <c r="BP388" s="72" t="str">
        <f t="shared" si="283"/>
        <v>0</v>
      </c>
      <c r="BQ388" s="72" t="str">
        <f>IF(ISBLANK(BL388), "", (POWER(BL388/VLOOKUP(BP388,Anthro_Calc!C:P,13,FALSE),VLOOKUP(BP388,Anthro_Calc!C:P,12,FALSE))-1) / (VLOOKUP(BP388,Anthro_Calc!C:P,14,FALSE)*VLOOKUP(BP388,Anthro_Calc!C:P,12,FALSE)))</f>
        <v/>
      </c>
      <c r="BR388" s="72" t="str">
        <f>IF(ISBLANK(BL388), "", -3 + (BL388 -VLOOKUP(BP388,Anthro_Calc!C:P,4,FALSE)) / (VLOOKUP(BP388,Anthro_Calc!C:P,5,FALSE) - VLOOKUP(BP388,Anthro_Calc!C:P,4,FALSE)))</f>
        <v/>
      </c>
      <c r="BS388" s="72" t="str">
        <f>IF(ISBLANK(BL388), "", 3 + (BL388 -VLOOKUP(BP388,Anthro_Calc!C:P,10,FALSE)) / (VLOOKUP(BP388,Anthro_Calc!C:P,10,FALSE) - VLOOKUP(BP388,Anthro_Calc!C:P,9,FALSE)))</f>
        <v/>
      </c>
      <c r="BT388" s="120" t="str">
        <f t="shared" si="284"/>
        <v/>
      </c>
      <c r="BU388" s="117" t="str">
        <f t="shared" si="285"/>
        <v/>
      </c>
      <c r="BV388" s="104" t="str">
        <f t="shared" si="286"/>
        <v/>
      </c>
      <c r="BW388" s="73" t="str">
        <f t="shared" si="257"/>
        <v/>
      </c>
      <c r="BX388" s="77"/>
      <c r="BY388" s="73" t="str">
        <f>IF(ISBLANK(BL388), "", VLOOKUP(Z388&amp;" "&amp;BV388&amp;" "&amp;BW388,Graduation_Criteria!$D$2:$E$34,2,FALSE))</f>
        <v/>
      </c>
      <c r="BZ388" s="73" t="str">
        <f t="shared" si="258"/>
        <v/>
      </c>
      <c r="CA388" s="71"/>
      <c r="CB388" s="74"/>
      <c r="CC388" s="74"/>
      <c r="CD388" s="115" t="str">
        <f t="shared" si="259"/>
        <v/>
      </c>
      <c r="CE388" s="79">
        <f t="shared" si="287"/>
        <v>0</v>
      </c>
      <c r="CF388" s="79">
        <f t="shared" si="288"/>
        <v>0</v>
      </c>
      <c r="CG388" s="79" t="str">
        <f t="shared" si="289"/>
        <v>0</v>
      </c>
      <c r="CH388" s="79" t="str">
        <f>IF(ISBLANK(CC388), "", (POWER(CC388/VLOOKUP(CG388,Anthro_Calc!C:P,13,FALSE),VLOOKUP(CG388,Anthro_Calc!C:P,12,FALSE))-1) / (VLOOKUP(CG388,Anthro_Calc!C:P,14,FALSE)*VLOOKUP(CG388,Anthro_Calc!C:P,12,FALSE)))</f>
        <v/>
      </c>
      <c r="CI388" s="79" t="str">
        <f>IF(ISBLANK(CC388), "", -3 + (CC388 -VLOOKUP(CG388,Anthro_Calc!C:P,4,FALSE)) / (VLOOKUP(CG388,Anthro_Calc!C:P,5,FALSE) - VLOOKUP(CG388,Anthro_Calc!C:P,4,FALSE)))</f>
        <v/>
      </c>
      <c r="CJ388" s="79" t="str">
        <f>IF(ISBLANK(CC388), "", 3 + (CC388 -VLOOKUP(CG388,Anthro_Calc!C:P,10,FALSE)) / (VLOOKUP(CG388,Anthro_Calc!C:P,10,FALSE) - VLOOKUP(CG388,Anthro_Calc!C:P,9,FALSE)))</f>
        <v/>
      </c>
      <c r="CK388" s="129" t="str">
        <f t="shared" si="290"/>
        <v/>
      </c>
      <c r="CL388" s="117" t="str">
        <f t="shared" si="291"/>
        <v/>
      </c>
      <c r="CM388" s="104" t="str">
        <f t="shared" si="292"/>
        <v/>
      </c>
      <c r="CN388" s="77"/>
      <c r="CO388" s="71"/>
      <c r="CP388" s="74"/>
      <c r="CQ388" s="74"/>
      <c r="CR388" s="118" t="str">
        <f t="shared" si="260"/>
        <v/>
      </c>
      <c r="CS388" s="119">
        <f t="shared" si="293"/>
        <v>0</v>
      </c>
      <c r="CT388" s="119">
        <f t="shared" si="294"/>
        <v>0</v>
      </c>
      <c r="CU388" s="119" t="str">
        <f t="shared" si="295"/>
        <v>0</v>
      </c>
      <c r="CV388" s="119" t="str">
        <f>IF(ISBLANK(CQ388), "", (POWER(CQ388/VLOOKUP(CU388,Anthro_Calc!C:P,13,FALSE),VLOOKUP(CU388,Anthro_Calc!C:P,12,FALSE))-1) / (VLOOKUP(CU388,Anthro_Calc!C:P,14,FALSE)*VLOOKUP(CU388,Anthro_Calc!C:P,12,FALSE)))</f>
        <v/>
      </c>
      <c r="CW388" s="119" t="str">
        <f>IF(ISBLANK(CQ388), "", -3 + (CQ388 -VLOOKUP(CU388,Anthro_Calc!C:P,4,FALSE)) / (VLOOKUP(CU388,Anthro_Calc!C:P,5,FALSE) - VLOOKUP(CU388,Anthro_Calc!C:P,4,FALSE)))</f>
        <v/>
      </c>
      <c r="CX388" s="119" t="str">
        <f>IF(ISBLANK(CQ388), "", 3 + (CQ388 -VLOOKUP(CU388,Anthro_Calc!C:P,10,FALSE)) / (VLOOKUP(CU388,Anthro_Calc!C:P,10,FALSE) - VLOOKUP(CU388,Anthro_Calc!C:P,9,FALSE)))</f>
        <v/>
      </c>
      <c r="CY388" s="128" t="str">
        <f t="shared" si="296"/>
        <v/>
      </c>
      <c r="CZ388" s="117" t="str">
        <f t="shared" si="297"/>
        <v/>
      </c>
      <c r="DA388" s="104" t="str">
        <f t="shared" si="298"/>
        <v/>
      </c>
      <c r="DB388" s="135"/>
    </row>
    <row r="389" spans="1:106" s="80" customFormat="1" ht="15" customHeight="1">
      <c r="A389" s="134">
        <f t="shared" ref="A389:A452" si="300">ROW()-4</f>
        <v>385</v>
      </c>
      <c r="B389" s="66"/>
      <c r="C389" s="66"/>
      <c r="D389" s="66"/>
      <c r="E389" s="66"/>
      <c r="F389" s="66"/>
      <c r="G389" s="66"/>
      <c r="H389" s="66"/>
      <c r="I389" s="66"/>
      <c r="J389" s="66"/>
      <c r="K389" s="66"/>
      <c r="L389" s="66"/>
      <c r="M389" s="71"/>
      <c r="N389" s="69" t="str">
        <f t="shared" ca="1" si="261"/>
        <v/>
      </c>
      <c r="O389" s="70"/>
      <c r="P389" s="70"/>
      <c r="Q389" s="71"/>
      <c r="R389" s="82"/>
      <c r="S389" s="72" t="str">
        <f t="shared" si="262"/>
        <v/>
      </c>
      <c r="T389" s="72" t="str">
        <f t="shared" si="263"/>
        <v/>
      </c>
      <c r="U389" s="72" t="str">
        <f t="shared" si="264"/>
        <v/>
      </c>
      <c r="V389" s="72" t="str">
        <f>IF(ISBLANK(R389), "", (POWER(R389/VLOOKUP(U389,Anthro_Calc!C:P,13,FALSE),VLOOKUP(U389,Anthro_Calc!C:P,12,FALSE))-1) / (VLOOKUP(U389,Anthro_Calc!C:P,14,FALSE)*VLOOKUP(U389,Anthro_Calc!C:P,12,FALSE)))</f>
        <v/>
      </c>
      <c r="W389" s="72" t="str">
        <f>IF(ISBLANK(R389), "", -3 + (R389 -VLOOKUP(U389,Anthro_Calc!C:P,4,FALSE)) / (VLOOKUP(U389,Anthro_Calc!C:P,5,FALSE) - VLOOKUP(U389,Anthro_Calc!C:P,4,FALSE)))</f>
        <v/>
      </c>
      <c r="X389" s="72" t="str">
        <f>IF(ISBLANK(R389), "", 3 + (R389 -VLOOKUP(U389,Anthro_Calc!C:P,10,FALSE)) / (VLOOKUP(U389,Anthro_Calc!C:P,10,FALSE) - VLOOKUP(U389,Anthro_Calc!C:P,9,FALSE)))</f>
        <v/>
      </c>
      <c r="Y389" s="120" t="str">
        <f t="shared" si="265"/>
        <v/>
      </c>
      <c r="Z389" s="117" t="str">
        <f t="shared" si="266"/>
        <v/>
      </c>
      <c r="AA389" s="104" t="str">
        <f t="shared" si="267"/>
        <v/>
      </c>
      <c r="AB389" s="71"/>
      <c r="AC389" s="74"/>
      <c r="AD389" s="78"/>
      <c r="AE389" s="75" t="str">
        <f t="shared" si="268"/>
        <v/>
      </c>
      <c r="AF389" s="72">
        <f t="shared" si="269"/>
        <v>0</v>
      </c>
      <c r="AG389" s="72">
        <f t="shared" si="270"/>
        <v>0</v>
      </c>
      <c r="AH389" s="72" t="str">
        <f t="shared" si="271"/>
        <v>0</v>
      </c>
      <c r="AI389" s="72" t="str">
        <f>IF(ISBLANK(AD389), "", (POWER(AD389/VLOOKUP(AH389,Anthro_Calc!C:P,13,FALSE),VLOOKUP(AH389,Anthro_Calc!C:P,12,FALSE))-1) / (VLOOKUP(AH389,Anthro_Calc!C:P,14,FALSE)*VLOOKUP(AH389,Anthro_Calc!C:P,12,FALSE)))</f>
        <v/>
      </c>
      <c r="AJ389" s="72" t="str">
        <f>IF(ISBLANK(AD389), "", -3 + (AD389 -VLOOKUP(AH389,Anthro_Calc!C:P,4,FALSE)) / (VLOOKUP(AH389,Anthro_Calc!C:P,5,FALSE) - VLOOKUP(AH389,Anthro_Calc!C:P,4,FALSE)))</f>
        <v/>
      </c>
      <c r="AK389" s="72" t="str">
        <f>IF(ISBLANK(AD389), "", 3 + (AD389 -VLOOKUP(AH389,Anthro_Calc!C:P,10,FALSE)) / (VLOOKUP(AH389,Anthro_Calc!C:P,10,FALSE) - VLOOKUP(AH389,Anthro_Calc!C:P,9,FALSE)))</f>
        <v/>
      </c>
      <c r="AL389" s="120" t="str">
        <f t="shared" si="272"/>
        <v/>
      </c>
      <c r="AM389" s="117" t="str">
        <f t="shared" si="273"/>
        <v/>
      </c>
      <c r="AN389" s="104" t="str">
        <f t="shared" si="274"/>
        <v/>
      </c>
      <c r="AO389" s="76" t="str">
        <f t="shared" ref="AO389:AO452" si="301">IF(ISBLANK(AD389), "", IF(AE389&gt;=200,"Yes",IF(AD389&gt;0,"No","")))</f>
        <v/>
      </c>
      <c r="AP389" s="77"/>
      <c r="AQ389" s="77" t="str">
        <f t="shared" si="275"/>
        <v/>
      </c>
      <c r="AR389" s="71"/>
      <c r="AS389" s="74"/>
      <c r="AT389" s="82"/>
      <c r="AU389" s="75" t="str">
        <f t="shared" ref="AU389:AU452" si="302">IF(ISBLANK(AT389), "", ROUND((AT389-R389)*1000, 0))</f>
        <v/>
      </c>
      <c r="AV389" s="72">
        <f t="shared" si="276"/>
        <v>0</v>
      </c>
      <c r="AW389" s="72">
        <f t="shared" si="277"/>
        <v>0</v>
      </c>
      <c r="AX389" s="72" t="str">
        <f t="shared" si="278"/>
        <v>0</v>
      </c>
      <c r="AY389" s="72" t="str">
        <f>IF(ISBLANK(AT389), "", (POWER(AT389/VLOOKUP(AX389,Anthro_Calc!C:P,13,FALSE),VLOOKUP(AX389,Anthro_Calc!C:P,12,FALSE))-1) / (VLOOKUP(AX389,Anthro_Calc!C:P,14,FALSE)*VLOOKUP(AX389,Anthro_Calc!C:P,12,FALSE)))</f>
        <v/>
      </c>
      <c r="AZ389" s="72" t="str">
        <f>IF(ISBLANK(AT389), "", -3 + (AT389 -VLOOKUP(AX389,Anthro_Calc!C:P,4,FALSE)) / (VLOOKUP(AX389,Anthro_Calc!C:P,5,FALSE) - VLOOKUP(AX389,Anthro_Calc!C:P,4,FALSE)))</f>
        <v/>
      </c>
      <c r="BA389" s="72" t="str">
        <f>IF(ISBLANK(AT389), "", 3 + (AT389 -VLOOKUP(AX389,Anthro_Calc!C:P,10,FALSE)) / (VLOOKUP(AX389,Anthro_Calc!C:P,10,FALSE) - VLOOKUP(AX389,Anthro_Calc!C:P,9,FALSE)))</f>
        <v/>
      </c>
      <c r="BB389" s="120" t="str">
        <f t="shared" si="279"/>
        <v/>
      </c>
      <c r="BC389" s="117" t="str">
        <f t="shared" si="280"/>
        <v/>
      </c>
      <c r="BD389" s="104" t="str">
        <f t="shared" ref="BD389:BD452" si="303">IF(AND(ISERROR(FIND("Mild",$D$2)),BC389="MILD"),"NORMAL",BC389)</f>
        <v/>
      </c>
      <c r="BE389" s="76" t="str">
        <f t="shared" ref="BE389:BE452" si="304">IF(ISBLANK(AT389), "", IF(AU389&gt;=400,"Yes",IF(AT389&gt;0,"No","")))</f>
        <v/>
      </c>
      <c r="BF389" s="73" t="str">
        <f t="shared" si="281"/>
        <v/>
      </c>
      <c r="BG389" s="73" t="str">
        <f t="shared" ref="BG389:BG452" si="305">IF(AND(BE389="No", OR(O389=2, O389=3)), "Refer child to health centre", IF(ISBLANK(AT389), "", "Continue to Monitor"))</f>
        <v/>
      </c>
      <c r="BH389" s="77"/>
      <c r="BI389" s="133"/>
      <c r="BJ389" s="71"/>
      <c r="BK389" s="74"/>
      <c r="BL389" s="78"/>
      <c r="BM389" s="75" t="str">
        <f t="shared" ref="BM389:BM452" si="306">IF(ISBLANK(BL389), "", ROUND((BL389-R389)*1000, 0))</f>
        <v/>
      </c>
      <c r="BN389" s="72">
        <f t="shared" si="282"/>
        <v>0</v>
      </c>
      <c r="BO389" s="72">
        <f t="shared" si="299"/>
        <v>0</v>
      </c>
      <c r="BP389" s="72" t="str">
        <f t="shared" si="283"/>
        <v>0</v>
      </c>
      <c r="BQ389" s="72" t="str">
        <f>IF(ISBLANK(BL389), "", (POWER(BL389/VLOOKUP(BP389,Anthro_Calc!C:P,13,FALSE),VLOOKUP(BP389,Anthro_Calc!C:P,12,FALSE))-1) / (VLOOKUP(BP389,Anthro_Calc!C:P,14,FALSE)*VLOOKUP(BP389,Anthro_Calc!C:P,12,FALSE)))</f>
        <v/>
      </c>
      <c r="BR389" s="72" t="str">
        <f>IF(ISBLANK(BL389), "", -3 + (BL389 -VLOOKUP(BP389,Anthro_Calc!C:P,4,FALSE)) / (VLOOKUP(BP389,Anthro_Calc!C:P,5,FALSE) - VLOOKUP(BP389,Anthro_Calc!C:P,4,FALSE)))</f>
        <v/>
      </c>
      <c r="BS389" s="72" t="str">
        <f>IF(ISBLANK(BL389), "", 3 + (BL389 -VLOOKUP(BP389,Anthro_Calc!C:P,10,FALSE)) / (VLOOKUP(BP389,Anthro_Calc!C:P,10,FALSE) - VLOOKUP(BP389,Anthro_Calc!C:P,9,FALSE)))</f>
        <v/>
      </c>
      <c r="BT389" s="120" t="str">
        <f t="shared" si="284"/>
        <v/>
      </c>
      <c r="BU389" s="117" t="str">
        <f t="shared" si="285"/>
        <v/>
      </c>
      <c r="BV389" s="104" t="str">
        <f t="shared" si="286"/>
        <v/>
      </c>
      <c r="BW389" s="73" t="str">
        <f t="shared" ref="BW389:BW452" si="307">IF(ISBLANK(BL389), "", IF(BM389&gt;=900,"Yes",IF(BL389&gt;0,"No","")))</f>
        <v/>
      </c>
      <c r="BX389" s="77"/>
      <c r="BY389" s="73" t="str">
        <f>IF(ISBLANK(BL389), "", VLOOKUP(Z389&amp;" "&amp;BV389&amp;" "&amp;BW389,Graduation_Criteria!$D$2:$E$34,2,FALSE))</f>
        <v/>
      </c>
      <c r="BZ389" s="73" t="str">
        <f t="shared" ref="BZ389:BZ452" si="308">IF(OR(ISBLANK(BL389), BY389="SHOULD NOT BE ADMITTED"), "", IF(BY389="GRADUATED", "CONTINUE MONITOR", IF(O389&gt;=3,"REFER TO HOSPITAL","REPEAT HEARTH")))</f>
        <v/>
      </c>
      <c r="CA389" s="71"/>
      <c r="CB389" s="74"/>
      <c r="CC389" s="74"/>
      <c r="CD389" s="115" t="str">
        <f t="shared" ref="CD389:CD452" si="309">IF(ISBLANK(CC389), "", (CC389-R389)*1000)</f>
        <v/>
      </c>
      <c r="CE389" s="79">
        <f t="shared" si="287"/>
        <v>0</v>
      </c>
      <c r="CF389" s="79">
        <f t="shared" si="288"/>
        <v>0</v>
      </c>
      <c r="CG389" s="79" t="str">
        <f t="shared" si="289"/>
        <v>0</v>
      </c>
      <c r="CH389" s="79" t="str">
        <f>IF(ISBLANK(CC389), "", (POWER(CC389/VLOOKUP(CG389,Anthro_Calc!C:P,13,FALSE),VLOOKUP(CG389,Anthro_Calc!C:P,12,FALSE))-1) / (VLOOKUP(CG389,Anthro_Calc!C:P,14,FALSE)*VLOOKUP(CG389,Anthro_Calc!C:P,12,FALSE)))</f>
        <v/>
      </c>
      <c r="CI389" s="79" t="str">
        <f>IF(ISBLANK(CC389), "", -3 + (CC389 -VLOOKUP(CG389,Anthro_Calc!C:P,4,FALSE)) / (VLOOKUP(CG389,Anthro_Calc!C:P,5,FALSE) - VLOOKUP(CG389,Anthro_Calc!C:P,4,FALSE)))</f>
        <v/>
      </c>
      <c r="CJ389" s="79" t="str">
        <f>IF(ISBLANK(CC389), "", 3 + (CC389 -VLOOKUP(CG389,Anthro_Calc!C:P,10,FALSE)) / (VLOOKUP(CG389,Anthro_Calc!C:P,10,FALSE) - VLOOKUP(CG389,Anthro_Calc!C:P,9,FALSE)))</f>
        <v/>
      </c>
      <c r="CK389" s="129" t="str">
        <f t="shared" si="290"/>
        <v/>
      </c>
      <c r="CL389" s="117" t="str">
        <f t="shared" si="291"/>
        <v/>
      </c>
      <c r="CM389" s="104" t="str">
        <f t="shared" si="292"/>
        <v/>
      </c>
      <c r="CN389" s="77"/>
      <c r="CO389" s="71"/>
      <c r="CP389" s="74"/>
      <c r="CQ389" s="74"/>
      <c r="CR389" s="118" t="str">
        <f t="shared" ref="CR389:CR452" si="310">IF(ISBLANK(CQ389), "", (CQ389-R389)*1000)</f>
        <v/>
      </c>
      <c r="CS389" s="119">
        <f t="shared" si="293"/>
        <v>0</v>
      </c>
      <c r="CT389" s="119">
        <f t="shared" si="294"/>
        <v>0</v>
      </c>
      <c r="CU389" s="119" t="str">
        <f t="shared" si="295"/>
        <v>0</v>
      </c>
      <c r="CV389" s="119" t="str">
        <f>IF(ISBLANK(CQ389), "", (POWER(CQ389/VLOOKUP(CU389,Anthro_Calc!C:P,13,FALSE),VLOOKUP(CU389,Anthro_Calc!C:P,12,FALSE))-1) / (VLOOKUP(CU389,Anthro_Calc!C:P,14,FALSE)*VLOOKUP(CU389,Anthro_Calc!C:P,12,FALSE)))</f>
        <v/>
      </c>
      <c r="CW389" s="119" t="str">
        <f>IF(ISBLANK(CQ389), "", -3 + (CQ389 -VLOOKUP(CU389,Anthro_Calc!C:P,4,FALSE)) / (VLOOKUP(CU389,Anthro_Calc!C:P,5,FALSE) - VLOOKUP(CU389,Anthro_Calc!C:P,4,FALSE)))</f>
        <v/>
      </c>
      <c r="CX389" s="119" t="str">
        <f>IF(ISBLANK(CQ389), "", 3 + (CQ389 -VLOOKUP(CU389,Anthro_Calc!C:P,10,FALSE)) / (VLOOKUP(CU389,Anthro_Calc!C:P,10,FALSE) - VLOOKUP(CU389,Anthro_Calc!C:P,9,FALSE)))</f>
        <v/>
      </c>
      <c r="CY389" s="128" t="str">
        <f t="shared" si="296"/>
        <v/>
      </c>
      <c r="CZ389" s="117" t="str">
        <f t="shared" si="297"/>
        <v/>
      </c>
      <c r="DA389" s="104" t="str">
        <f t="shared" si="298"/>
        <v/>
      </c>
      <c r="DB389" s="135"/>
    </row>
    <row r="390" spans="1:106" s="80" customFormat="1" ht="15" customHeight="1">
      <c r="A390" s="134">
        <f t="shared" si="300"/>
        <v>386</v>
      </c>
      <c r="B390" s="66"/>
      <c r="C390" s="66"/>
      <c r="D390" s="66"/>
      <c r="E390" s="66"/>
      <c r="F390" s="66"/>
      <c r="G390" s="66"/>
      <c r="H390" s="66"/>
      <c r="I390" s="66"/>
      <c r="J390" s="66"/>
      <c r="K390" s="66"/>
      <c r="L390" s="66"/>
      <c r="M390" s="71"/>
      <c r="N390" s="69" t="str">
        <f t="shared" ref="N390:N453" ca="1" si="311">IF(ISBLANK(M390), "", ROUND((TODAY()-M390)/365*12,0))</f>
        <v/>
      </c>
      <c r="O390" s="70"/>
      <c r="P390" s="70"/>
      <c r="Q390" s="71"/>
      <c r="R390" s="82"/>
      <c r="S390" s="72" t="str">
        <f t="shared" ref="S390:S453" si="312">IF(ISBLANK(R390), "", ROUND((Q390-M390)/30.4,0))</f>
        <v/>
      </c>
      <c r="T390" s="72" t="str">
        <f t="shared" ref="T390:T453" si="313">IF(ISBLANK(R390), "", Q390-M390)</f>
        <v/>
      </c>
      <c r="U390" s="72" t="str">
        <f t="shared" ref="U390:U453" si="314">L390&amp;T390</f>
        <v/>
      </c>
      <c r="V390" s="72" t="str">
        <f>IF(ISBLANK(R390), "", (POWER(R390/VLOOKUP(U390,Anthro_Calc!C:P,13,FALSE),VLOOKUP(U390,Anthro_Calc!C:P,12,FALSE))-1) / (VLOOKUP(U390,Anthro_Calc!C:P,14,FALSE)*VLOOKUP(U390,Anthro_Calc!C:P,12,FALSE)))</f>
        <v/>
      </c>
      <c r="W390" s="72" t="str">
        <f>IF(ISBLANK(R390), "", -3 + (R390 -VLOOKUP(U390,Anthro_Calc!C:P,4,FALSE)) / (VLOOKUP(U390,Anthro_Calc!C:P,5,FALSE) - VLOOKUP(U390,Anthro_Calc!C:P,4,FALSE)))</f>
        <v/>
      </c>
      <c r="X390" s="72" t="str">
        <f>IF(ISBLANK(R390), "", 3 + (R390 -VLOOKUP(U390,Anthro_Calc!C:P,10,FALSE)) / (VLOOKUP(U390,Anthro_Calc!C:P,10,FALSE) - VLOOKUP(U390,Anthro_Calc!C:P,9,FALSE)))</f>
        <v/>
      </c>
      <c r="Y390" s="120" t="str">
        <f t="shared" ref="Y390:Y453" si="315">IF(V390="", "", IF(V390&gt;3, X390, IF(V390&lt;-3, W390, V390)))</f>
        <v/>
      </c>
      <c r="Z390" s="117" t="str">
        <f t="shared" ref="Z390:Z453" si="316">IF(ISBLANK(R390), "", IF(OR(Y390 &lt; -5, Y390&gt;5), "Please check weight and DOB again", IF(Y390&lt;=-3,"SEVERE", IF(Y390&lt;=-2,"MODERATE", IF(Y390&lt;=-1, "MILD", "Child is healthy. Do NOT admit into PDH")))))</f>
        <v/>
      </c>
      <c r="AA390" s="104" t="str">
        <f t="shared" ref="AA390:AA453" si="317">IF(AND(ISERROR(FIND("Mild",$D$2)),Z390="MILD"),"NORMAL",Z390)</f>
        <v/>
      </c>
      <c r="AB390" s="71"/>
      <c r="AC390" s="74"/>
      <c r="AD390" s="78"/>
      <c r="AE390" s="75" t="str">
        <f t="shared" ref="AE390:AE453" si="318">IF(ISBLANK(AD390), "", ROUND((AD390-R390)*1000, 0))</f>
        <v/>
      </c>
      <c r="AF390" s="72">
        <f t="shared" ref="AF390:AF453" si="319">ROUND((AB390-M390)/30.4,0)</f>
        <v>0</v>
      </c>
      <c r="AG390" s="72">
        <f t="shared" ref="AG390:AG453" si="320">AB390-M390</f>
        <v>0</v>
      </c>
      <c r="AH390" s="72" t="str">
        <f t="shared" ref="AH390:AH453" si="321">L390&amp;AG390</f>
        <v>0</v>
      </c>
      <c r="AI390" s="72" t="str">
        <f>IF(ISBLANK(AD390), "", (POWER(AD390/VLOOKUP(AH390,Anthro_Calc!C:P,13,FALSE),VLOOKUP(AH390,Anthro_Calc!C:P,12,FALSE))-1) / (VLOOKUP(AH390,Anthro_Calc!C:P,14,FALSE)*VLOOKUP(AH390,Anthro_Calc!C:P,12,FALSE)))</f>
        <v/>
      </c>
      <c r="AJ390" s="72" t="str">
        <f>IF(ISBLANK(AD390), "", -3 + (AD390 -VLOOKUP(AH390,Anthro_Calc!C:P,4,FALSE)) / (VLOOKUP(AH390,Anthro_Calc!C:P,5,FALSE) - VLOOKUP(AH390,Anthro_Calc!C:P,4,FALSE)))</f>
        <v/>
      </c>
      <c r="AK390" s="72" t="str">
        <f>IF(ISBLANK(AD390), "", 3 + (AD390 -VLOOKUP(AH390,Anthro_Calc!C:P,10,FALSE)) / (VLOOKUP(AH390,Anthro_Calc!C:P,10,FALSE) - VLOOKUP(AH390,Anthro_Calc!C:P,9,FALSE)))</f>
        <v/>
      </c>
      <c r="AL390" s="120" t="str">
        <f t="shared" ref="AL390:AL453" si="322">IF(AI390="", "", IF(AI390&gt;3, AK390, IF(AI390&lt;-3, AJ390, AI390)))</f>
        <v/>
      </c>
      <c r="AM390" s="117" t="str">
        <f t="shared" ref="AM390:AM453" si="323">IF(ISBLANK(AD390), "", IF(OR(AL390&lt; - 5, AL390 &gt; 5), "Please check weight and DOB again", IF(AL390&lt;=-3,"SEVERE", IF(AL390&lt;=-2,"MODERATE", IF(AL390&lt;=-1, "MILD", "NORMAL")))))</f>
        <v/>
      </c>
      <c r="AN390" s="104" t="str">
        <f t="shared" ref="AN390:AN453" si="324">IF(AND(ISERROR(FIND("Mild",$D$2)),AM390="MILD"),"NORMAL",AM390)</f>
        <v/>
      </c>
      <c r="AO390" s="76" t="str">
        <f t="shared" si="301"/>
        <v/>
      </c>
      <c r="AP390" s="77"/>
      <c r="AQ390" s="77" t="str">
        <f t="shared" ref="AQ390:AQ453" si="325">IF(AN390="NORMAL","GRADUATED",IF(AN390="MILD", "GRADUATED", IF(AN390="MODERATE","NOT-GRADUATED",IF(AN390="SEVERE","NOT-GRADUATED",""))))</f>
        <v/>
      </c>
      <c r="AR390" s="71"/>
      <c r="AS390" s="74"/>
      <c r="AT390" s="82"/>
      <c r="AU390" s="75" t="str">
        <f t="shared" si="302"/>
        <v/>
      </c>
      <c r="AV390" s="72">
        <f t="shared" ref="AV390:AV453" si="326">ROUND((AR390-M390)/30.4,0)</f>
        <v>0</v>
      </c>
      <c r="AW390" s="72">
        <f t="shared" ref="AW390:AW453" si="327">AR390-M390</f>
        <v>0</v>
      </c>
      <c r="AX390" s="72" t="str">
        <f t="shared" ref="AX390:AX453" si="328">L390&amp;AW390</f>
        <v>0</v>
      </c>
      <c r="AY390" s="72" t="str">
        <f>IF(ISBLANK(AT390), "", (POWER(AT390/VLOOKUP(AX390,Anthro_Calc!C:P,13,FALSE),VLOOKUP(AX390,Anthro_Calc!C:P,12,FALSE))-1) / (VLOOKUP(AX390,Anthro_Calc!C:P,14,FALSE)*VLOOKUP(AX390,Anthro_Calc!C:P,12,FALSE)))</f>
        <v/>
      </c>
      <c r="AZ390" s="72" t="str">
        <f>IF(ISBLANK(AT390), "", -3 + (AT390 -VLOOKUP(AX390,Anthro_Calc!C:P,4,FALSE)) / (VLOOKUP(AX390,Anthro_Calc!C:P,5,FALSE) - VLOOKUP(AX390,Anthro_Calc!C:P,4,FALSE)))</f>
        <v/>
      </c>
      <c r="BA390" s="72" t="str">
        <f>IF(ISBLANK(AT390), "", 3 + (AT390 -VLOOKUP(AX390,Anthro_Calc!C:P,10,FALSE)) / (VLOOKUP(AX390,Anthro_Calc!C:P,10,FALSE) - VLOOKUP(AX390,Anthro_Calc!C:P,9,FALSE)))</f>
        <v/>
      </c>
      <c r="BB390" s="120" t="str">
        <f t="shared" ref="BB390:BB453" si="329">IF(AY390="", "", IF(AY390&gt;3, BA390, IF(AY390&lt;-3, AZ390, AY390)))</f>
        <v/>
      </c>
      <c r="BC390" s="117" t="str">
        <f t="shared" ref="BC390:BC453" si="330">IF(ISBLANK(AT390), "", IF(OR(BB390&lt;-5, BB390&gt;5), "Please check weight and DOB again", IF(BB390&lt;=-3,"SEVERE", IF(BB390&lt;=-2,"MODERATE", IF(BB390&lt;=-1, "MILD", "NORMAL")))))</f>
        <v/>
      </c>
      <c r="BD390" s="104" t="str">
        <f t="shared" si="303"/>
        <v/>
      </c>
      <c r="BE390" s="76" t="str">
        <f t="shared" si="304"/>
        <v/>
      </c>
      <c r="BF390" s="73" t="str">
        <f t="shared" ref="BF390:BF453" si="331">IF(BD390="NORMAL","GRADUATED",IF(BD390="MILD", "GRADUATED", IF(BD390="MODERATE","NOT-GRADUATED",IF(BD390="SEVERE","NOT-GRADUATED",""))))</f>
        <v/>
      </c>
      <c r="BG390" s="73" t="str">
        <f t="shared" si="305"/>
        <v/>
      </c>
      <c r="BH390" s="77"/>
      <c r="BI390" s="133"/>
      <c r="BJ390" s="71"/>
      <c r="BK390" s="74"/>
      <c r="BL390" s="78"/>
      <c r="BM390" s="75" t="str">
        <f t="shared" si="306"/>
        <v/>
      </c>
      <c r="BN390" s="72">
        <f t="shared" ref="BN390:BN453" si="332">ROUND((BJ390-M390)/30.4,0)</f>
        <v>0</v>
      </c>
      <c r="BO390" s="72">
        <f t="shared" si="299"/>
        <v>0</v>
      </c>
      <c r="BP390" s="72" t="str">
        <f t="shared" ref="BP390:BP453" si="333">L390&amp;BO390</f>
        <v>0</v>
      </c>
      <c r="BQ390" s="72" t="str">
        <f>IF(ISBLANK(BL390), "", (POWER(BL390/VLOOKUP(BP390,Anthro_Calc!C:P,13,FALSE),VLOOKUP(BP390,Anthro_Calc!C:P,12,FALSE))-1) / (VLOOKUP(BP390,Anthro_Calc!C:P,14,FALSE)*VLOOKUP(BP390,Anthro_Calc!C:P,12,FALSE)))</f>
        <v/>
      </c>
      <c r="BR390" s="72" t="str">
        <f>IF(ISBLANK(BL390), "", -3 + (BL390 -VLOOKUP(BP390,Anthro_Calc!C:P,4,FALSE)) / (VLOOKUP(BP390,Anthro_Calc!C:P,5,FALSE) - VLOOKUP(BP390,Anthro_Calc!C:P,4,FALSE)))</f>
        <v/>
      </c>
      <c r="BS390" s="72" t="str">
        <f>IF(ISBLANK(BL390), "", 3 + (BL390 -VLOOKUP(BP390,Anthro_Calc!C:P,10,FALSE)) / (VLOOKUP(BP390,Anthro_Calc!C:P,10,FALSE) - VLOOKUP(BP390,Anthro_Calc!C:P,9,FALSE)))</f>
        <v/>
      </c>
      <c r="BT390" s="120" t="str">
        <f t="shared" ref="BT390:BT453" si="334">IF(BQ390="", "", IF(BQ390&gt;3, BS390, IF(BQ390&lt;-3, BR390, BQ390)))</f>
        <v/>
      </c>
      <c r="BU390" s="117" t="str">
        <f t="shared" ref="BU390:BU453" si="335">IF(ISBLANK(BL390), "", IF(OR(BT390 &lt;-5, BT390&gt;5), "Please check weight and DOB again", IF(BT390&lt;=-3,"SEVERE", IF(BT390&lt;=-2,"MODERATE", IF(BT390&lt;=-1, "MILD", "NORMAL")))))</f>
        <v/>
      </c>
      <c r="BV390" s="104" t="str">
        <f t="shared" ref="BV390:BV453" si="336">IF(AND(ISERROR(FIND("Mild",$D$2)),BU390="MILD"),"NORMAL",BU390)</f>
        <v/>
      </c>
      <c r="BW390" s="73" t="str">
        <f t="shared" si="307"/>
        <v/>
      </c>
      <c r="BX390" s="77"/>
      <c r="BY390" s="73" t="str">
        <f>IF(ISBLANK(BL390), "", VLOOKUP(Z390&amp;" "&amp;BV390&amp;" "&amp;BW390,Graduation_Criteria!$D$2:$E$34,2,FALSE))</f>
        <v/>
      </c>
      <c r="BZ390" s="73" t="str">
        <f t="shared" si="308"/>
        <v/>
      </c>
      <c r="CA390" s="71"/>
      <c r="CB390" s="74"/>
      <c r="CC390" s="74"/>
      <c r="CD390" s="115" t="str">
        <f t="shared" si="309"/>
        <v/>
      </c>
      <c r="CE390" s="79">
        <f t="shared" ref="CE390:CE453" si="337">ROUND((CA390-M390)/30.4,0)</f>
        <v>0</v>
      </c>
      <c r="CF390" s="79">
        <f t="shared" ref="CF390:CF453" si="338">CA390-M390</f>
        <v>0</v>
      </c>
      <c r="CG390" s="79" t="str">
        <f t="shared" ref="CG390:CG453" si="339">L390&amp;CF390</f>
        <v>0</v>
      </c>
      <c r="CH390" s="79" t="str">
        <f>IF(ISBLANK(CC390), "", (POWER(CC390/VLOOKUP(CG390,Anthro_Calc!C:P,13,FALSE),VLOOKUP(CG390,Anthro_Calc!C:P,12,FALSE))-1) / (VLOOKUP(CG390,Anthro_Calc!C:P,14,FALSE)*VLOOKUP(CG390,Anthro_Calc!C:P,12,FALSE)))</f>
        <v/>
      </c>
      <c r="CI390" s="79" t="str">
        <f>IF(ISBLANK(CC390), "", -3 + (CC390 -VLOOKUP(CG390,Anthro_Calc!C:P,4,FALSE)) / (VLOOKUP(CG390,Anthro_Calc!C:P,5,FALSE) - VLOOKUP(CG390,Anthro_Calc!C:P,4,FALSE)))</f>
        <v/>
      </c>
      <c r="CJ390" s="79" t="str">
        <f>IF(ISBLANK(CC390), "", 3 + (CC390 -VLOOKUP(CG390,Anthro_Calc!C:P,10,FALSE)) / (VLOOKUP(CG390,Anthro_Calc!C:P,10,FALSE) - VLOOKUP(CG390,Anthro_Calc!C:P,9,FALSE)))</f>
        <v/>
      </c>
      <c r="CK390" s="129" t="str">
        <f t="shared" ref="CK390:CK453" si="340">IF(CH390="", "", IF(CH390&gt;3, CJ390, IF(CH390&lt;-3, CI390, CH390)))</f>
        <v/>
      </c>
      <c r="CL390" s="117" t="str">
        <f t="shared" ref="CL390:CL453" si="341">IF(ISBLANK(CC390), "", IF(OR(CK390&lt;-5, CK390&gt;5), "Please check weight and DOB again", IF(CK390&lt;=-3,"SEVERE", IF(CK390&lt;=-2,"MODERATE", IF(CK390&lt;=-1, "MILD", "NORMAL")))))</f>
        <v/>
      </c>
      <c r="CM390" s="104" t="str">
        <f t="shared" ref="CM390:CM453" si="342">IF(AND(ISERROR(FIND("Mild",$D$2)),CL390="MILD"),"NORMAL",CL390)</f>
        <v/>
      </c>
      <c r="CN390" s="77"/>
      <c r="CO390" s="71"/>
      <c r="CP390" s="74"/>
      <c r="CQ390" s="74"/>
      <c r="CR390" s="118" t="str">
        <f t="shared" si="310"/>
        <v/>
      </c>
      <c r="CS390" s="119">
        <f t="shared" ref="CS390:CS453" si="343">ROUND((CO390-M390)/30.4,0)</f>
        <v>0</v>
      </c>
      <c r="CT390" s="119">
        <f t="shared" ref="CT390:CT453" si="344">CO390-M390</f>
        <v>0</v>
      </c>
      <c r="CU390" s="119" t="str">
        <f t="shared" ref="CU390:CU453" si="345">L390&amp;CT390</f>
        <v>0</v>
      </c>
      <c r="CV390" s="119" t="str">
        <f>IF(ISBLANK(CQ390), "", (POWER(CQ390/VLOOKUP(CU390,Anthro_Calc!C:P,13,FALSE),VLOOKUP(CU390,Anthro_Calc!C:P,12,FALSE))-1) / (VLOOKUP(CU390,Anthro_Calc!C:P,14,FALSE)*VLOOKUP(CU390,Anthro_Calc!C:P,12,FALSE)))</f>
        <v/>
      </c>
      <c r="CW390" s="119" t="str">
        <f>IF(ISBLANK(CQ390), "", -3 + (CQ390 -VLOOKUP(CU390,Anthro_Calc!C:P,4,FALSE)) / (VLOOKUP(CU390,Anthro_Calc!C:P,5,FALSE) - VLOOKUP(CU390,Anthro_Calc!C:P,4,FALSE)))</f>
        <v/>
      </c>
      <c r="CX390" s="119" t="str">
        <f>IF(ISBLANK(CQ390), "", 3 + (CQ390 -VLOOKUP(CU390,Anthro_Calc!C:P,10,FALSE)) / (VLOOKUP(CU390,Anthro_Calc!C:P,10,FALSE) - VLOOKUP(CU390,Anthro_Calc!C:P,9,FALSE)))</f>
        <v/>
      </c>
      <c r="CY390" s="128" t="str">
        <f t="shared" ref="CY390:CY453" si="346">IF(CV390="", "", IF(CV390&gt;3, CX390, IF(CV390&lt;-3, CW390, CV390)))</f>
        <v/>
      </c>
      <c r="CZ390" s="117" t="str">
        <f t="shared" ref="CZ390:CZ453" si="347">IF(ISBLANK(CQ390),"",IF(OR(CY390&lt;-5,CY390&gt;5),"Please check weight and DOB again",IF(CY390&lt;=-3,"SEVERE",IF(CY390&lt;=-2,"MODERATE",IF(CY390&lt;=-1,"MILD","NORMAL")))))</f>
        <v/>
      </c>
      <c r="DA390" s="104" t="str">
        <f t="shared" ref="DA390:DA453" si="348">IF(AND(ISERROR(FIND("Mild",$D$2)),CZ390="MILD"),"NORMAL",CZ390)</f>
        <v/>
      </c>
      <c r="DB390" s="135"/>
    </row>
    <row r="391" spans="1:106" s="80" customFormat="1" ht="15" customHeight="1">
      <c r="A391" s="134">
        <f t="shared" si="300"/>
        <v>387</v>
      </c>
      <c r="B391" s="66"/>
      <c r="C391" s="66"/>
      <c r="D391" s="66"/>
      <c r="E391" s="66"/>
      <c r="F391" s="66"/>
      <c r="G391" s="66"/>
      <c r="H391" s="66"/>
      <c r="I391" s="66"/>
      <c r="J391" s="66"/>
      <c r="K391" s="66"/>
      <c r="L391" s="66"/>
      <c r="M391" s="71"/>
      <c r="N391" s="69" t="str">
        <f t="shared" ca="1" si="311"/>
        <v/>
      </c>
      <c r="O391" s="70"/>
      <c r="P391" s="70"/>
      <c r="Q391" s="71"/>
      <c r="R391" s="82"/>
      <c r="S391" s="72" t="str">
        <f t="shared" si="312"/>
        <v/>
      </c>
      <c r="T391" s="72" t="str">
        <f t="shared" si="313"/>
        <v/>
      </c>
      <c r="U391" s="72" t="str">
        <f t="shared" si="314"/>
        <v/>
      </c>
      <c r="V391" s="72" t="str">
        <f>IF(ISBLANK(R391), "", (POWER(R391/VLOOKUP(U391,Anthro_Calc!C:P,13,FALSE),VLOOKUP(U391,Anthro_Calc!C:P,12,FALSE))-1) / (VLOOKUP(U391,Anthro_Calc!C:P,14,FALSE)*VLOOKUP(U391,Anthro_Calc!C:P,12,FALSE)))</f>
        <v/>
      </c>
      <c r="W391" s="72" t="str">
        <f>IF(ISBLANK(R391), "", -3 + (R391 -VLOOKUP(U391,Anthro_Calc!C:P,4,FALSE)) / (VLOOKUP(U391,Anthro_Calc!C:P,5,FALSE) - VLOOKUP(U391,Anthro_Calc!C:P,4,FALSE)))</f>
        <v/>
      </c>
      <c r="X391" s="72" t="str">
        <f>IF(ISBLANK(R391), "", 3 + (R391 -VLOOKUP(U391,Anthro_Calc!C:P,10,FALSE)) / (VLOOKUP(U391,Anthro_Calc!C:P,10,FALSE) - VLOOKUP(U391,Anthro_Calc!C:P,9,FALSE)))</f>
        <v/>
      </c>
      <c r="Y391" s="120" t="str">
        <f t="shared" si="315"/>
        <v/>
      </c>
      <c r="Z391" s="117" t="str">
        <f t="shared" si="316"/>
        <v/>
      </c>
      <c r="AA391" s="104" t="str">
        <f t="shared" si="317"/>
        <v/>
      </c>
      <c r="AB391" s="71"/>
      <c r="AC391" s="74"/>
      <c r="AD391" s="78"/>
      <c r="AE391" s="75" t="str">
        <f t="shared" si="318"/>
        <v/>
      </c>
      <c r="AF391" s="72">
        <f t="shared" si="319"/>
        <v>0</v>
      </c>
      <c r="AG391" s="72">
        <f t="shared" si="320"/>
        <v>0</v>
      </c>
      <c r="AH391" s="72" t="str">
        <f t="shared" si="321"/>
        <v>0</v>
      </c>
      <c r="AI391" s="72" t="str">
        <f>IF(ISBLANK(AD391), "", (POWER(AD391/VLOOKUP(AH391,Anthro_Calc!C:P,13,FALSE),VLOOKUP(AH391,Anthro_Calc!C:P,12,FALSE))-1) / (VLOOKUP(AH391,Anthro_Calc!C:P,14,FALSE)*VLOOKUP(AH391,Anthro_Calc!C:P,12,FALSE)))</f>
        <v/>
      </c>
      <c r="AJ391" s="72" t="str">
        <f>IF(ISBLANK(AD391), "", -3 + (AD391 -VLOOKUP(AH391,Anthro_Calc!C:P,4,FALSE)) / (VLOOKUP(AH391,Anthro_Calc!C:P,5,FALSE) - VLOOKUP(AH391,Anthro_Calc!C:P,4,FALSE)))</f>
        <v/>
      </c>
      <c r="AK391" s="72" t="str">
        <f>IF(ISBLANK(AD391), "", 3 + (AD391 -VLOOKUP(AH391,Anthro_Calc!C:P,10,FALSE)) / (VLOOKUP(AH391,Anthro_Calc!C:P,10,FALSE) - VLOOKUP(AH391,Anthro_Calc!C:P,9,FALSE)))</f>
        <v/>
      </c>
      <c r="AL391" s="120" t="str">
        <f t="shared" si="322"/>
        <v/>
      </c>
      <c r="AM391" s="117" t="str">
        <f t="shared" si="323"/>
        <v/>
      </c>
      <c r="AN391" s="104" t="str">
        <f t="shared" si="324"/>
        <v/>
      </c>
      <c r="AO391" s="76" t="str">
        <f t="shared" si="301"/>
        <v/>
      </c>
      <c r="AP391" s="77"/>
      <c r="AQ391" s="77" t="str">
        <f t="shared" si="325"/>
        <v/>
      </c>
      <c r="AR391" s="71"/>
      <c r="AS391" s="74"/>
      <c r="AT391" s="82"/>
      <c r="AU391" s="75" t="str">
        <f t="shared" si="302"/>
        <v/>
      </c>
      <c r="AV391" s="72">
        <f t="shared" si="326"/>
        <v>0</v>
      </c>
      <c r="AW391" s="72">
        <f t="shared" si="327"/>
        <v>0</v>
      </c>
      <c r="AX391" s="72" t="str">
        <f t="shared" si="328"/>
        <v>0</v>
      </c>
      <c r="AY391" s="72" t="str">
        <f>IF(ISBLANK(AT391), "", (POWER(AT391/VLOOKUP(AX391,Anthro_Calc!C:P,13,FALSE),VLOOKUP(AX391,Anthro_Calc!C:P,12,FALSE))-1) / (VLOOKUP(AX391,Anthro_Calc!C:P,14,FALSE)*VLOOKUP(AX391,Anthro_Calc!C:P,12,FALSE)))</f>
        <v/>
      </c>
      <c r="AZ391" s="72" t="str">
        <f>IF(ISBLANK(AT391), "", -3 + (AT391 -VLOOKUP(AX391,Anthro_Calc!C:P,4,FALSE)) / (VLOOKUP(AX391,Anthro_Calc!C:P,5,FALSE) - VLOOKUP(AX391,Anthro_Calc!C:P,4,FALSE)))</f>
        <v/>
      </c>
      <c r="BA391" s="72" t="str">
        <f>IF(ISBLANK(AT391), "", 3 + (AT391 -VLOOKUP(AX391,Anthro_Calc!C:P,10,FALSE)) / (VLOOKUP(AX391,Anthro_Calc!C:P,10,FALSE) - VLOOKUP(AX391,Anthro_Calc!C:P,9,FALSE)))</f>
        <v/>
      </c>
      <c r="BB391" s="120" t="str">
        <f t="shared" si="329"/>
        <v/>
      </c>
      <c r="BC391" s="117" t="str">
        <f t="shared" si="330"/>
        <v/>
      </c>
      <c r="BD391" s="104" t="str">
        <f t="shared" si="303"/>
        <v/>
      </c>
      <c r="BE391" s="76" t="str">
        <f t="shared" si="304"/>
        <v/>
      </c>
      <c r="BF391" s="73" t="str">
        <f t="shared" si="331"/>
        <v/>
      </c>
      <c r="BG391" s="73" t="str">
        <f t="shared" si="305"/>
        <v/>
      </c>
      <c r="BH391" s="77"/>
      <c r="BI391" s="133"/>
      <c r="BJ391" s="71"/>
      <c r="BK391" s="74"/>
      <c r="BL391" s="78"/>
      <c r="BM391" s="75" t="str">
        <f t="shared" si="306"/>
        <v/>
      </c>
      <c r="BN391" s="72">
        <f t="shared" si="332"/>
        <v>0</v>
      </c>
      <c r="BO391" s="72">
        <f t="shared" ref="BO391:BO454" si="349">BJ391-M391</f>
        <v>0</v>
      </c>
      <c r="BP391" s="72" t="str">
        <f t="shared" si="333"/>
        <v>0</v>
      </c>
      <c r="BQ391" s="72" t="str">
        <f>IF(ISBLANK(BL391), "", (POWER(BL391/VLOOKUP(BP391,Anthro_Calc!C:P,13,FALSE),VLOOKUP(BP391,Anthro_Calc!C:P,12,FALSE))-1) / (VLOOKUP(BP391,Anthro_Calc!C:P,14,FALSE)*VLOOKUP(BP391,Anthro_Calc!C:P,12,FALSE)))</f>
        <v/>
      </c>
      <c r="BR391" s="72" t="str">
        <f>IF(ISBLANK(BL391), "", -3 + (BL391 -VLOOKUP(BP391,Anthro_Calc!C:P,4,FALSE)) / (VLOOKUP(BP391,Anthro_Calc!C:P,5,FALSE) - VLOOKUP(BP391,Anthro_Calc!C:P,4,FALSE)))</f>
        <v/>
      </c>
      <c r="BS391" s="72" t="str">
        <f>IF(ISBLANK(BL391), "", 3 + (BL391 -VLOOKUP(BP391,Anthro_Calc!C:P,10,FALSE)) / (VLOOKUP(BP391,Anthro_Calc!C:P,10,FALSE) - VLOOKUP(BP391,Anthro_Calc!C:P,9,FALSE)))</f>
        <v/>
      </c>
      <c r="BT391" s="120" t="str">
        <f t="shared" si="334"/>
        <v/>
      </c>
      <c r="BU391" s="117" t="str">
        <f t="shared" si="335"/>
        <v/>
      </c>
      <c r="BV391" s="104" t="str">
        <f t="shared" si="336"/>
        <v/>
      </c>
      <c r="BW391" s="73" t="str">
        <f t="shared" si="307"/>
        <v/>
      </c>
      <c r="BX391" s="77"/>
      <c r="BY391" s="73" t="str">
        <f>IF(ISBLANK(BL391), "", VLOOKUP(Z391&amp;" "&amp;BV391&amp;" "&amp;BW391,Graduation_Criteria!$D$2:$E$34,2,FALSE))</f>
        <v/>
      </c>
      <c r="BZ391" s="73" t="str">
        <f t="shared" si="308"/>
        <v/>
      </c>
      <c r="CA391" s="71"/>
      <c r="CB391" s="74"/>
      <c r="CC391" s="74"/>
      <c r="CD391" s="115" t="str">
        <f t="shared" si="309"/>
        <v/>
      </c>
      <c r="CE391" s="79">
        <f t="shared" si="337"/>
        <v>0</v>
      </c>
      <c r="CF391" s="79">
        <f t="shared" si="338"/>
        <v>0</v>
      </c>
      <c r="CG391" s="79" t="str">
        <f t="shared" si="339"/>
        <v>0</v>
      </c>
      <c r="CH391" s="79" t="str">
        <f>IF(ISBLANK(CC391), "", (POWER(CC391/VLOOKUP(CG391,Anthro_Calc!C:P,13,FALSE),VLOOKUP(CG391,Anthro_Calc!C:P,12,FALSE))-1) / (VLOOKUP(CG391,Anthro_Calc!C:P,14,FALSE)*VLOOKUP(CG391,Anthro_Calc!C:P,12,FALSE)))</f>
        <v/>
      </c>
      <c r="CI391" s="79" t="str">
        <f>IF(ISBLANK(CC391), "", -3 + (CC391 -VLOOKUP(CG391,Anthro_Calc!C:P,4,FALSE)) / (VLOOKUP(CG391,Anthro_Calc!C:P,5,FALSE) - VLOOKUP(CG391,Anthro_Calc!C:P,4,FALSE)))</f>
        <v/>
      </c>
      <c r="CJ391" s="79" t="str">
        <f>IF(ISBLANK(CC391), "", 3 + (CC391 -VLOOKUP(CG391,Anthro_Calc!C:P,10,FALSE)) / (VLOOKUP(CG391,Anthro_Calc!C:P,10,FALSE) - VLOOKUP(CG391,Anthro_Calc!C:P,9,FALSE)))</f>
        <v/>
      </c>
      <c r="CK391" s="129" t="str">
        <f t="shared" si="340"/>
        <v/>
      </c>
      <c r="CL391" s="117" t="str">
        <f t="shared" si="341"/>
        <v/>
      </c>
      <c r="CM391" s="104" t="str">
        <f t="shared" si="342"/>
        <v/>
      </c>
      <c r="CN391" s="77"/>
      <c r="CO391" s="71"/>
      <c r="CP391" s="74"/>
      <c r="CQ391" s="74"/>
      <c r="CR391" s="118" t="str">
        <f t="shared" si="310"/>
        <v/>
      </c>
      <c r="CS391" s="119">
        <f t="shared" si="343"/>
        <v>0</v>
      </c>
      <c r="CT391" s="119">
        <f t="shared" si="344"/>
        <v>0</v>
      </c>
      <c r="CU391" s="119" t="str">
        <f t="shared" si="345"/>
        <v>0</v>
      </c>
      <c r="CV391" s="119" t="str">
        <f>IF(ISBLANK(CQ391), "", (POWER(CQ391/VLOOKUP(CU391,Anthro_Calc!C:P,13,FALSE),VLOOKUP(CU391,Anthro_Calc!C:P,12,FALSE))-1) / (VLOOKUP(CU391,Anthro_Calc!C:P,14,FALSE)*VLOOKUP(CU391,Anthro_Calc!C:P,12,FALSE)))</f>
        <v/>
      </c>
      <c r="CW391" s="119" t="str">
        <f>IF(ISBLANK(CQ391), "", -3 + (CQ391 -VLOOKUP(CU391,Anthro_Calc!C:P,4,FALSE)) / (VLOOKUP(CU391,Anthro_Calc!C:P,5,FALSE) - VLOOKUP(CU391,Anthro_Calc!C:P,4,FALSE)))</f>
        <v/>
      </c>
      <c r="CX391" s="119" t="str">
        <f>IF(ISBLANK(CQ391), "", 3 + (CQ391 -VLOOKUP(CU391,Anthro_Calc!C:P,10,FALSE)) / (VLOOKUP(CU391,Anthro_Calc!C:P,10,FALSE) - VLOOKUP(CU391,Anthro_Calc!C:P,9,FALSE)))</f>
        <v/>
      </c>
      <c r="CY391" s="128" t="str">
        <f t="shared" si="346"/>
        <v/>
      </c>
      <c r="CZ391" s="117" t="str">
        <f t="shared" si="347"/>
        <v/>
      </c>
      <c r="DA391" s="104" t="str">
        <f t="shared" si="348"/>
        <v/>
      </c>
      <c r="DB391" s="135"/>
    </row>
    <row r="392" spans="1:106" s="80" customFormat="1" ht="15" customHeight="1">
      <c r="A392" s="134">
        <f t="shared" si="300"/>
        <v>388</v>
      </c>
      <c r="B392" s="66"/>
      <c r="C392" s="66"/>
      <c r="D392" s="66"/>
      <c r="E392" s="66"/>
      <c r="F392" s="66"/>
      <c r="G392" s="66"/>
      <c r="H392" s="66"/>
      <c r="I392" s="66"/>
      <c r="J392" s="66"/>
      <c r="K392" s="66"/>
      <c r="L392" s="66"/>
      <c r="M392" s="71"/>
      <c r="N392" s="69" t="str">
        <f t="shared" ca="1" si="311"/>
        <v/>
      </c>
      <c r="O392" s="70"/>
      <c r="P392" s="70"/>
      <c r="Q392" s="71"/>
      <c r="R392" s="82"/>
      <c r="S392" s="72" t="str">
        <f t="shared" si="312"/>
        <v/>
      </c>
      <c r="T392" s="72" t="str">
        <f t="shared" si="313"/>
        <v/>
      </c>
      <c r="U392" s="72" t="str">
        <f t="shared" si="314"/>
        <v/>
      </c>
      <c r="V392" s="72" t="str">
        <f>IF(ISBLANK(R392), "", (POWER(R392/VLOOKUP(U392,Anthro_Calc!C:P,13,FALSE),VLOOKUP(U392,Anthro_Calc!C:P,12,FALSE))-1) / (VLOOKUP(U392,Anthro_Calc!C:P,14,FALSE)*VLOOKUP(U392,Anthro_Calc!C:P,12,FALSE)))</f>
        <v/>
      </c>
      <c r="W392" s="72" t="str">
        <f>IF(ISBLANK(R392), "", -3 + (R392 -VLOOKUP(U392,Anthro_Calc!C:P,4,FALSE)) / (VLOOKUP(U392,Anthro_Calc!C:P,5,FALSE) - VLOOKUP(U392,Anthro_Calc!C:P,4,FALSE)))</f>
        <v/>
      </c>
      <c r="X392" s="72" t="str">
        <f>IF(ISBLANK(R392), "", 3 + (R392 -VLOOKUP(U392,Anthro_Calc!C:P,10,FALSE)) / (VLOOKUP(U392,Anthro_Calc!C:P,10,FALSE) - VLOOKUP(U392,Anthro_Calc!C:P,9,FALSE)))</f>
        <v/>
      </c>
      <c r="Y392" s="120" t="str">
        <f t="shared" si="315"/>
        <v/>
      </c>
      <c r="Z392" s="117" t="str">
        <f t="shared" si="316"/>
        <v/>
      </c>
      <c r="AA392" s="104" t="str">
        <f t="shared" si="317"/>
        <v/>
      </c>
      <c r="AB392" s="71"/>
      <c r="AC392" s="74"/>
      <c r="AD392" s="78"/>
      <c r="AE392" s="75" t="str">
        <f t="shared" si="318"/>
        <v/>
      </c>
      <c r="AF392" s="72">
        <f t="shared" si="319"/>
        <v>0</v>
      </c>
      <c r="AG392" s="72">
        <f t="shared" si="320"/>
        <v>0</v>
      </c>
      <c r="AH392" s="72" t="str">
        <f t="shared" si="321"/>
        <v>0</v>
      </c>
      <c r="AI392" s="72" t="str">
        <f>IF(ISBLANK(AD392), "", (POWER(AD392/VLOOKUP(AH392,Anthro_Calc!C:P,13,FALSE),VLOOKUP(AH392,Anthro_Calc!C:P,12,FALSE))-1) / (VLOOKUP(AH392,Anthro_Calc!C:P,14,FALSE)*VLOOKUP(AH392,Anthro_Calc!C:P,12,FALSE)))</f>
        <v/>
      </c>
      <c r="AJ392" s="72" t="str">
        <f>IF(ISBLANK(AD392), "", -3 + (AD392 -VLOOKUP(AH392,Anthro_Calc!C:P,4,FALSE)) / (VLOOKUP(AH392,Anthro_Calc!C:P,5,FALSE) - VLOOKUP(AH392,Anthro_Calc!C:P,4,FALSE)))</f>
        <v/>
      </c>
      <c r="AK392" s="72" t="str">
        <f>IF(ISBLANK(AD392), "", 3 + (AD392 -VLOOKUP(AH392,Anthro_Calc!C:P,10,FALSE)) / (VLOOKUP(AH392,Anthro_Calc!C:P,10,FALSE) - VLOOKUP(AH392,Anthro_Calc!C:P,9,FALSE)))</f>
        <v/>
      </c>
      <c r="AL392" s="120" t="str">
        <f t="shared" si="322"/>
        <v/>
      </c>
      <c r="AM392" s="117" t="str">
        <f t="shared" si="323"/>
        <v/>
      </c>
      <c r="AN392" s="104" t="str">
        <f t="shared" si="324"/>
        <v/>
      </c>
      <c r="AO392" s="76" t="str">
        <f t="shared" si="301"/>
        <v/>
      </c>
      <c r="AP392" s="77"/>
      <c r="AQ392" s="77" t="str">
        <f t="shared" si="325"/>
        <v/>
      </c>
      <c r="AR392" s="71"/>
      <c r="AS392" s="74"/>
      <c r="AT392" s="82"/>
      <c r="AU392" s="75" t="str">
        <f t="shared" si="302"/>
        <v/>
      </c>
      <c r="AV392" s="72">
        <f t="shared" si="326"/>
        <v>0</v>
      </c>
      <c r="AW392" s="72">
        <f t="shared" si="327"/>
        <v>0</v>
      </c>
      <c r="AX392" s="72" t="str">
        <f t="shared" si="328"/>
        <v>0</v>
      </c>
      <c r="AY392" s="72" t="str">
        <f>IF(ISBLANK(AT392), "", (POWER(AT392/VLOOKUP(AX392,Anthro_Calc!C:P,13,FALSE),VLOOKUP(AX392,Anthro_Calc!C:P,12,FALSE))-1) / (VLOOKUP(AX392,Anthro_Calc!C:P,14,FALSE)*VLOOKUP(AX392,Anthro_Calc!C:P,12,FALSE)))</f>
        <v/>
      </c>
      <c r="AZ392" s="72" t="str">
        <f>IF(ISBLANK(AT392), "", -3 + (AT392 -VLOOKUP(AX392,Anthro_Calc!C:P,4,FALSE)) / (VLOOKUP(AX392,Anthro_Calc!C:P,5,FALSE) - VLOOKUP(AX392,Anthro_Calc!C:P,4,FALSE)))</f>
        <v/>
      </c>
      <c r="BA392" s="72" t="str">
        <f>IF(ISBLANK(AT392), "", 3 + (AT392 -VLOOKUP(AX392,Anthro_Calc!C:P,10,FALSE)) / (VLOOKUP(AX392,Anthro_Calc!C:P,10,FALSE) - VLOOKUP(AX392,Anthro_Calc!C:P,9,FALSE)))</f>
        <v/>
      </c>
      <c r="BB392" s="120" t="str">
        <f t="shared" si="329"/>
        <v/>
      </c>
      <c r="BC392" s="117" t="str">
        <f t="shared" si="330"/>
        <v/>
      </c>
      <c r="BD392" s="104" t="str">
        <f t="shared" si="303"/>
        <v/>
      </c>
      <c r="BE392" s="76" t="str">
        <f t="shared" si="304"/>
        <v/>
      </c>
      <c r="BF392" s="73" t="str">
        <f t="shared" si="331"/>
        <v/>
      </c>
      <c r="BG392" s="73" t="str">
        <f t="shared" si="305"/>
        <v/>
      </c>
      <c r="BH392" s="77"/>
      <c r="BI392" s="133"/>
      <c r="BJ392" s="71"/>
      <c r="BK392" s="74"/>
      <c r="BL392" s="78"/>
      <c r="BM392" s="75" t="str">
        <f t="shared" si="306"/>
        <v/>
      </c>
      <c r="BN392" s="72">
        <f t="shared" si="332"/>
        <v>0</v>
      </c>
      <c r="BO392" s="72">
        <f t="shared" si="349"/>
        <v>0</v>
      </c>
      <c r="BP392" s="72" t="str">
        <f t="shared" si="333"/>
        <v>0</v>
      </c>
      <c r="BQ392" s="72" t="str">
        <f>IF(ISBLANK(BL392), "", (POWER(BL392/VLOOKUP(BP392,Anthro_Calc!C:P,13,FALSE),VLOOKUP(BP392,Anthro_Calc!C:P,12,FALSE))-1) / (VLOOKUP(BP392,Anthro_Calc!C:P,14,FALSE)*VLOOKUP(BP392,Anthro_Calc!C:P,12,FALSE)))</f>
        <v/>
      </c>
      <c r="BR392" s="72" t="str">
        <f>IF(ISBLANK(BL392), "", -3 + (BL392 -VLOOKUP(BP392,Anthro_Calc!C:P,4,FALSE)) / (VLOOKUP(BP392,Anthro_Calc!C:P,5,FALSE) - VLOOKUP(BP392,Anthro_Calc!C:P,4,FALSE)))</f>
        <v/>
      </c>
      <c r="BS392" s="72" t="str">
        <f>IF(ISBLANK(BL392), "", 3 + (BL392 -VLOOKUP(BP392,Anthro_Calc!C:P,10,FALSE)) / (VLOOKUP(BP392,Anthro_Calc!C:P,10,FALSE) - VLOOKUP(BP392,Anthro_Calc!C:P,9,FALSE)))</f>
        <v/>
      </c>
      <c r="BT392" s="120" t="str">
        <f t="shared" si="334"/>
        <v/>
      </c>
      <c r="BU392" s="117" t="str">
        <f t="shared" si="335"/>
        <v/>
      </c>
      <c r="BV392" s="104" t="str">
        <f t="shared" si="336"/>
        <v/>
      </c>
      <c r="BW392" s="73" t="str">
        <f t="shared" si="307"/>
        <v/>
      </c>
      <c r="BX392" s="77"/>
      <c r="BY392" s="73" t="str">
        <f>IF(ISBLANK(BL392), "", VLOOKUP(Z392&amp;" "&amp;BV392&amp;" "&amp;BW392,Graduation_Criteria!$D$2:$E$34,2,FALSE))</f>
        <v/>
      </c>
      <c r="BZ392" s="73" t="str">
        <f t="shared" si="308"/>
        <v/>
      </c>
      <c r="CA392" s="71"/>
      <c r="CB392" s="74"/>
      <c r="CC392" s="74"/>
      <c r="CD392" s="115" t="str">
        <f t="shared" si="309"/>
        <v/>
      </c>
      <c r="CE392" s="79">
        <f t="shared" si="337"/>
        <v>0</v>
      </c>
      <c r="CF392" s="79">
        <f t="shared" si="338"/>
        <v>0</v>
      </c>
      <c r="CG392" s="79" t="str">
        <f t="shared" si="339"/>
        <v>0</v>
      </c>
      <c r="CH392" s="79" t="str">
        <f>IF(ISBLANK(CC392), "", (POWER(CC392/VLOOKUP(CG392,Anthro_Calc!C:P,13,FALSE),VLOOKUP(CG392,Anthro_Calc!C:P,12,FALSE))-1) / (VLOOKUP(CG392,Anthro_Calc!C:P,14,FALSE)*VLOOKUP(CG392,Anthro_Calc!C:P,12,FALSE)))</f>
        <v/>
      </c>
      <c r="CI392" s="79" t="str">
        <f>IF(ISBLANK(CC392), "", -3 + (CC392 -VLOOKUP(CG392,Anthro_Calc!C:P,4,FALSE)) / (VLOOKUP(CG392,Anthro_Calc!C:P,5,FALSE) - VLOOKUP(CG392,Anthro_Calc!C:P,4,FALSE)))</f>
        <v/>
      </c>
      <c r="CJ392" s="79" t="str">
        <f>IF(ISBLANK(CC392), "", 3 + (CC392 -VLOOKUP(CG392,Anthro_Calc!C:P,10,FALSE)) / (VLOOKUP(CG392,Anthro_Calc!C:P,10,FALSE) - VLOOKUP(CG392,Anthro_Calc!C:P,9,FALSE)))</f>
        <v/>
      </c>
      <c r="CK392" s="129" t="str">
        <f t="shared" si="340"/>
        <v/>
      </c>
      <c r="CL392" s="117" t="str">
        <f t="shared" si="341"/>
        <v/>
      </c>
      <c r="CM392" s="104" t="str">
        <f t="shared" si="342"/>
        <v/>
      </c>
      <c r="CN392" s="77"/>
      <c r="CO392" s="71"/>
      <c r="CP392" s="74"/>
      <c r="CQ392" s="74"/>
      <c r="CR392" s="118" t="str">
        <f t="shared" si="310"/>
        <v/>
      </c>
      <c r="CS392" s="119">
        <f t="shared" si="343"/>
        <v>0</v>
      </c>
      <c r="CT392" s="119">
        <f t="shared" si="344"/>
        <v>0</v>
      </c>
      <c r="CU392" s="119" t="str">
        <f t="shared" si="345"/>
        <v>0</v>
      </c>
      <c r="CV392" s="119" t="str">
        <f>IF(ISBLANK(CQ392), "", (POWER(CQ392/VLOOKUP(CU392,Anthro_Calc!C:P,13,FALSE),VLOOKUP(CU392,Anthro_Calc!C:P,12,FALSE))-1) / (VLOOKUP(CU392,Anthro_Calc!C:P,14,FALSE)*VLOOKUP(CU392,Anthro_Calc!C:P,12,FALSE)))</f>
        <v/>
      </c>
      <c r="CW392" s="119" t="str">
        <f>IF(ISBLANK(CQ392), "", -3 + (CQ392 -VLOOKUP(CU392,Anthro_Calc!C:P,4,FALSE)) / (VLOOKUP(CU392,Anthro_Calc!C:P,5,FALSE) - VLOOKUP(CU392,Anthro_Calc!C:P,4,FALSE)))</f>
        <v/>
      </c>
      <c r="CX392" s="119" t="str">
        <f>IF(ISBLANK(CQ392), "", 3 + (CQ392 -VLOOKUP(CU392,Anthro_Calc!C:P,10,FALSE)) / (VLOOKUP(CU392,Anthro_Calc!C:P,10,FALSE) - VLOOKUP(CU392,Anthro_Calc!C:P,9,FALSE)))</f>
        <v/>
      </c>
      <c r="CY392" s="128" t="str">
        <f t="shared" si="346"/>
        <v/>
      </c>
      <c r="CZ392" s="117" t="str">
        <f t="shared" si="347"/>
        <v/>
      </c>
      <c r="DA392" s="104" t="str">
        <f t="shared" si="348"/>
        <v/>
      </c>
      <c r="DB392" s="135"/>
    </row>
    <row r="393" spans="1:106" s="80" customFormat="1" ht="15" customHeight="1">
      <c r="A393" s="134">
        <f t="shared" si="300"/>
        <v>389</v>
      </c>
      <c r="B393" s="66"/>
      <c r="C393" s="66"/>
      <c r="D393" s="66"/>
      <c r="E393" s="66"/>
      <c r="F393" s="66"/>
      <c r="G393" s="66"/>
      <c r="H393" s="66"/>
      <c r="I393" s="66"/>
      <c r="J393" s="66"/>
      <c r="K393" s="66"/>
      <c r="L393" s="66"/>
      <c r="M393" s="71"/>
      <c r="N393" s="69" t="str">
        <f t="shared" ca="1" si="311"/>
        <v/>
      </c>
      <c r="O393" s="70"/>
      <c r="P393" s="70"/>
      <c r="Q393" s="71"/>
      <c r="R393" s="82"/>
      <c r="S393" s="72" t="str">
        <f t="shared" si="312"/>
        <v/>
      </c>
      <c r="T393" s="72" t="str">
        <f t="shared" si="313"/>
        <v/>
      </c>
      <c r="U393" s="72" t="str">
        <f t="shared" si="314"/>
        <v/>
      </c>
      <c r="V393" s="72" t="str">
        <f>IF(ISBLANK(R393), "", (POWER(R393/VLOOKUP(U393,Anthro_Calc!C:P,13,FALSE),VLOOKUP(U393,Anthro_Calc!C:P,12,FALSE))-1) / (VLOOKUP(U393,Anthro_Calc!C:P,14,FALSE)*VLOOKUP(U393,Anthro_Calc!C:P,12,FALSE)))</f>
        <v/>
      </c>
      <c r="W393" s="72" t="str">
        <f>IF(ISBLANK(R393), "", -3 + (R393 -VLOOKUP(U393,Anthro_Calc!C:P,4,FALSE)) / (VLOOKUP(U393,Anthro_Calc!C:P,5,FALSE) - VLOOKUP(U393,Anthro_Calc!C:P,4,FALSE)))</f>
        <v/>
      </c>
      <c r="X393" s="72" t="str">
        <f>IF(ISBLANK(R393), "", 3 + (R393 -VLOOKUP(U393,Anthro_Calc!C:P,10,FALSE)) / (VLOOKUP(U393,Anthro_Calc!C:P,10,FALSE) - VLOOKUP(U393,Anthro_Calc!C:P,9,FALSE)))</f>
        <v/>
      </c>
      <c r="Y393" s="120" t="str">
        <f t="shared" si="315"/>
        <v/>
      </c>
      <c r="Z393" s="117" t="str">
        <f t="shared" si="316"/>
        <v/>
      </c>
      <c r="AA393" s="104" t="str">
        <f t="shared" si="317"/>
        <v/>
      </c>
      <c r="AB393" s="71"/>
      <c r="AC393" s="74"/>
      <c r="AD393" s="78"/>
      <c r="AE393" s="75" t="str">
        <f t="shared" si="318"/>
        <v/>
      </c>
      <c r="AF393" s="72">
        <f t="shared" si="319"/>
        <v>0</v>
      </c>
      <c r="AG393" s="72">
        <f t="shared" si="320"/>
        <v>0</v>
      </c>
      <c r="AH393" s="72" t="str">
        <f t="shared" si="321"/>
        <v>0</v>
      </c>
      <c r="AI393" s="72" t="str">
        <f>IF(ISBLANK(AD393), "", (POWER(AD393/VLOOKUP(AH393,Anthro_Calc!C:P,13,FALSE),VLOOKUP(AH393,Anthro_Calc!C:P,12,FALSE))-1) / (VLOOKUP(AH393,Anthro_Calc!C:P,14,FALSE)*VLOOKUP(AH393,Anthro_Calc!C:P,12,FALSE)))</f>
        <v/>
      </c>
      <c r="AJ393" s="72" t="str">
        <f>IF(ISBLANK(AD393), "", -3 + (AD393 -VLOOKUP(AH393,Anthro_Calc!C:P,4,FALSE)) / (VLOOKUP(AH393,Anthro_Calc!C:P,5,FALSE) - VLOOKUP(AH393,Anthro_Calc!C:P,4,FALSE)))</f>
        <v/>
      </c>
      <c r="AK393" s="72" t="str">
        <f>IF(ISBLANK(AD393), "", 3 + (AD393 -VLOOKUP(AH393,Anthro_Calc!C:P,10,FALSE)) / (VLOOKUP(AH393,Anthro_Calc!C:P,10,FALSE) - VLOOKUP(AH393,Anthro_Calc!C:P,9,FALSE)))</f>
        <v/>
      </c>
      <c r="AL393" s="120" t="str">
        <f t="shared" si="322"/>
        <v/>
      </c>
      <c r="AM393" s="117" t="str">
        <f t="shared" si="323"/>
        <v/>
      </c>
      <c r="AN393" s="104" t="str">
        <f t="shared" si="324"/>
        <v/>
      </c>
      <c r="AO393" s="76" t="str">
        <f t="shared" si="301"/>
        <v/>
      </c>
      <c r="AP393" s="77"/>
      <c r="AQ393" s="77" t="str">
        <f t="shared" si="325"/>
        <v/>
      </c>
      <c r="AR393" s="71"/>
      <c r="AS393" s="74"/>
      <c r="AT393" s="82"/>
      <c r="AU393" s="75" t="str">
        <f t="shared" si="302"/>
        <v/>
      </c>
      <c r="AV393" s="72">
        <f t="shared" si="326"/>
        <v>0</v>
      </c>
      <c r="AW393" s="72">
        <f t="shared" si="327"/>
        <v>0</v>
      </c>
      <c r="AX393" s="72" t="str">
        <f t="shared" si="328"/>
        <v>0</v>
      </c>
      <c r="AY393" s="72" t="str">
        <f>IF(ISBLANK(AT393), "", (POWER(AT393/VLOOKUP(AX393,Anthro_Calc!C:P,13,FALSE),VLOOKUP(AX393,Anthro_Calc!C:P,12,FALSE))-1) / (VLOOKUP(AX393,Anthro_Calc!C:P,14,FALSE)*VLOOKUP(AX393,Anthro_Calc!C:P,12,FALSE)))</f>
        <v/>
      </c>
      <c r="AZ393" s="72" t="str">
        <f>IF(ISBLANK(AT393), "", -3 + (AT393 -VLOOKUP(AX393,Anthro_Calc!C:P,4,FALSE)) / (VLOOKUP(AX393,Anthro_Calc!C:P,5,FALSE) - VLOOKUP(AX393,Anthro_Calc!C:P,4,FALSE)))</f>
        <v/>
      </c>
      <c r="BA393" s="72" t="str">
        <f>IF(ISBLANK(AT393), "", 3 + (AT393 -VLOOKUP(AX393,Anthro_Calc!C:P,10,FALSE)) / (VLOOKUP(AX393,Anthro_Calc!C:P,10,FALSE) - VLOOKUP(AX393,Anthro_Calc!C:P,9,FALSE)))</f>
        <v/>
      </c>
      <c r="BB393" s="120" t="str">
        <f t="shared" si="329"/>
        <v/>
      </c>
      <c r="BC393" s="117" t="str">
        <f t="shared" si="330"/>
        <v/>
      </c>
      <c r="BD393" s="104" t="str">
        <f t="shared" si="303"/>
        <v/>
      </c>
      <c r="BE393" s="76" t="str">
        <f t="shared" si="304"/>
        <v/>
      </c>
      <c r="BF393" s="73" t="str">
        <f t="shared" si="331"/>
        <v/>
      </c>
      <c r="BG393" s="73" t="str">
        <f t="shared" si="305"/>
        <v/>
      </c>
      <c r="BH393" s="77"/>
      <c r="BI393" s="133"/>
      <c r="BJ393" s="71"/>
      <c r="BK393" s="74"/>
      <c r="BL393" s="78"/>
      <c r="BM393" s="75" t="str">
        <f t="shared" si="306"/>
        <v/>
      </c>
      <c r="BN393" s="72">
        <f t="shared" si="332"/>
        <v>0</v>
      </c>
      <c r="BO393" s="72">
        <f t="shared" si="349"/>
        <v>0</v>
      </c>
      <c r="BP393" s="72" t="str">
        <f t="shared" si="333"/>
        <v>0</v>
      </c>
      <c r="BQ393" s="72" t="str">
        <f>IF(ISBLANK(BL393), "", (POWER(BL393/VLOOKUP(BP393,Anthro_Calc!C:P,13,FALSE),VLOOKUP(BP393,Anthro_Calc!C:P,12,FALSE))-1) / (VLOOKUP(BP393,Anthro_Calc!C:P,14,FALSE)*VLOOKUP(BP393,Anthro_Calc!C:P,12,FALSE)))</f>
        <v/>
      </c>
      <c r="BR393" s="72" t="str">
        <f>IF(ISBLANK(BL393), "", -3 + (BL393 -VLOOKUP(BP393,Anthro_Calc!C:P,4,FALSE)) / (VLOOKUP(BP393,Anthro_Calc!C:P,5,FALSE) - VLOOKUP(BP393,Anthro_Calc!C:P,4,FALSE)))</f>
        <v/>
      </c>
      <c r="BS393" s="72" t="str">
        <f>IF(ISBLANK(BL393), "", 3 + (BL393 -VLOOKUP(BP393,Anthro_Calc!C:P,10,FALSE)) / (VLOOKUP(BP393,Anthro_Calc!C:P,10,FALSE) - VLOOKUP(BP393,Anthro_Calc!C:P,9,FALSE)))</f>
        <v/>
      </c>
      <c r="BT393" s="120" t="str">
        <f t="shared" si="334"/>
        <v/>
      </c>
      <c r="BU393" s="117" t="str">
        <f t="shared" si="335"/>
        <v/>
      </c>
      <c r="BV393" s="104" t="str">
        <f t="shared" si="336"/>
        <v/>
      </c>
      <c r="BW393" s="73" t="str">
        <f t="shared" si="307"/>
        <v/>
      </c>
      <c r="BX393" s="77"/>
      <c r="BY393" s="73" t="str">
        <f>IF(ISBLANK(BL393), "", VLOOKUP(Z393&amp;" "&amp;BV393&amp;" "&amp;BW393,Graduation_Criteria!$D$2:$E$34,2,FALSE))</f>
        <v/>
      </c>
      <c r="BZ393" s="73" t="str">
        <f t="shared" si="308"/>
        <v/>
      </c>
      <c r="CA393" s="71"/>
      <c r="CB393" s="74"/>
      <c r="CC393" s="74"/>
      <c r="CD393" s="115" t="str">
        <f t="shared" si="309"/>
        <v/>
      </c>
      <c r="CE393" s="79">
        <f t="shared" si="337"/>
        <v>0</v>
      </c>
      <c r="CF393" s="79">
        <f t="shared" si="338"/>
        <v>0</v>
      </c>
      <c r="CG393" s="79" t="str">
        <f t="shared" si="339"/>
        <v>0</v>
      </c>
      <c r="CH393" s="79" t="str">
        <f>IF(ISBLANK(CC393), "", (POWER(CC393/VLOOKUP(CG393,Anthro_Calc!C:P,13,FALSE),VLOOKUP(CG393,Anthro_Calc!C:P,12,FALSE))-1) / (VLOOKUP(CG393,Anthro_Calc!C:P,14,FALSE)*VLOOKUP(CG393,Anthro_Calc!C:P,12,FALSE)))</f>
        <v/>
      </c>
      <c r="CI393" s="79" t="str">
        <f>IF(ISBLANK(CC393), "", -3 + (CC393 -VLOOKUP(CG393,Anthro_Calc!C:P,4,FALSE)) / (VLOOKUP(CG393,Anthro_Calc!C:P,5,FALSE) - VLOOKUP(CG393,Anthro_Calc!C:P,4,FALSE)))</f>
        <v/>
      </c>
      <c r="CJ393" s="79" t="str">
        <f>IF(ISBLANK(CC393), "", 3 + (CC393 -VLOOKUP(CG393,Anthro_Calc!C:P,10,FALSE)) / (VLOOKUP(CG393,Anthro_Calc!C:P,10,FALSE) - VLOOKUP(CG393,Anthro_Calc!C:P,9,FALSE)))</f>
        <v/>
      </c>
      <c r="CK393" s="129" t="str">
        <f t="shared" si="340"/>
        <v/>
      </c>
      <c r="CL393" s="117" t="str">
        <f t="shared" si="341"/>
        <v/>
      </c>
      <c r="CM393" s="104" t="str">
        <f t="shared" si="342"/>
        <v/>
      </c>
      <c r="CN393" s="77"/>
      <c r="CO393" s="71"/>
      <c r="CP393" s="74"/>
      <c r="CQ393" s="74"/>
      <c r="CR393" s="118" t="str">
        <f t="shared" si="310"/>
        <v/>
      </c>
      <c r="CS393" s="119">
        <f t="shared" si="343"/>
        <v>0</v>
      </c>
      <c r="CT393" s="119">
        <f t="shared" si="344"/>
        <v>0</v>
      </c>
      <c r="CU393" s="119" t="str">
        <f t="shared" si="345"/>
        <v>0</v>
      </c>
      <c r="CV393" s="119" t="str">
        <f>IF(ISBLANK(CQ393), "", (POWER(CQ393/VLOOKUP(CU393,Anthro_Calc!C:P,13,FALSE),VLOOKUP(CU393,Anthro_Calc!C:P,12,FALSE))-1) / (VLOOKUP(CU393,Anthro_Calc!C:P,14,FALSE)*VLOOKUP(CU393,Anthro_Calc!C:P,12,FALSE)))</f>
        <v/>
      </c>
      <c r="CW393" s="119" t="str">
        <f>IF(ISBLANK(CQ393), "", -3 + (CQ393 -VLOOKUP(CU393,Anthro_Calc!C:P,4,FALSE)) / (VLOOKUP(CU393,Anthro_Calc!C:P,5,FALSE) - VLOOKUP(CU393,Anthro_Calc!C:P,4,FALSE)))</f>
        <v/>
      </c>
      <c r="CX393" s="119" t="str">
        <f>IF(ISBLANK(CQ393), "", 3 + (CQ393 -VLOOKUP(CU393,Anthro_Calc!C:P,10,FALSE)) / (VLOOKUP(CU393,Anthro_Calc!C:P,10,FALSE) - VLOOKUP(CU393,Anthro_Calc!C:P,9,FALSE)))</f>
        <v/>
      </c>
      <c r="CY393" s="128" t="str">
        <f t="shared" si="346"/>
        <v/>
      </c>
      <c r="CZ393" s="117" t="str">
        <f t="shared" si="347"/>
        <v/>
      </c>
      <c r="DA393" s="104" t="str">
        <f t="shared" si="348"/>
        <v/>
      </c>
      <c r="DB393" s="135"/>
    </row>
    <row r="394" spans="1:106" s="80" customFormat="1" ht="15" customHeight="1">
      <c r="A394" s="134">
        <f t="shared" si="300"/>
        <v>390</v>
      </c>
      <c r="B394" s="66"/>
      <c r="C394" s="66"/>
      <c r="D394" s="66"/>
      <c r="E394" s="66"/>
      <c r="F394" s="66"/>
      <c r="G394" s="66"/>
      <c r="H394" s="66"/>
      <c r="I394" s="66"/>
      <c r="J394" s="66"/>
      <c r="K394" s="66"/>
      <c r="L394" s="66"/>
      <c r="M394" s="71"/>
      <c r="N394" s="69" t="str">
        <f t="shared" ca="1" si="311"/>
        <v/>
      </c>
      <c r="O394" s="70"/>
      <c r="P394" s="70"/>
      <c r="Q394" s="71"/>
      <c r="R394" s="82"/>
      <c r="S394" s="72" t="str">
        <f t="shared" si="312"/>
        <v/>
      </c>
      <c r="T394" s="72" t="str">
        <f t="shared" si="313"/>
        <v/>
      </c>
      <c r="U394" s="72" t="str">
        <f t="shared" si="314"/>
        <v/>
      </c>
      <c r="V394" s="72" t="str">
        <f>IF(ISBLANK(R394), "", (POWER(R394/VLOOKUP(U394,Anthro_Calc!C:P,13,FALSE),VLOOKUP(U394,Anthro_Calc!C:P,12,FALSE))-1) / (VLOOKUP(U394,Anthro_Calc!C:P,14,FALSE)*VLOOKUP(U394,Anthro_Calc!C:P,12,FALSE)))</f>
        <v/>
      </c>
      <c r="W394" s="72" t="str">
        <f>IF(ISBLANK(R394), "", -3 + (R394 -VLOOKUP(U394,Anthro_Calc!C:P,4,FALSE)) / (VLOOKUP(U394,Anthro_Calc!C:P,5,FALSE) - VLOOKUP(U394,Anthro_Calc!C:P,4,FALSE)))</f>
        <v/>
      </c>
      <c r="X394" s="72" t="str">
        <f>IF(ISBLANK(R394), "", 3 + (R394 -VLOOKUP(U394,Anthro_Calc!C:P,10,FALSE)) / (VLOOKUP(U394,Anthro_Calc!C:P,10,FALSE) - VLOOKUP(U394,Anthro_Calc!C:P,9,FALSE)))</f>
        <v/>
      </c>
      <c r="Y394" s="120" t="str">
        <f t="shared" si="315"/>
        <v/>
      </c>
      <c r="Z394" s="117" t="str">
        <f t="shared" si="316"/>
        <v/>
      </c>
      <c r="AA394" s="104" t="str">
        <f t="shared" si="317"/>
        <v/>
      </c>
      <c r="AB394" s="71"/>
      <c r="AC394" s="74"/>
      <c r="AD394" s="78"/>
      <c r="AE394" s="75" t="str">
        <f t="shared" si="318"/>
        <v/>
      </c>
      <c r="AF394" s="72">
        <f t="shared" si="319"/>
        <v>0</v>
      </c>
      <c r="AG394" s="72">
        <f t="shared" si="320"/>
        <v>0</v>
      </c>
      <c r="AH394" s="72" t="str">
        <f t="shared" si="321"/>
        <v>0</v>
      </c>
      <c r="AI394" s="72" t="str">
        <f>IF(ISBLANK(AD394), "", (POWER(AD394/VLOOKUP(AH394,Anthro_Calc!C:P,13,FALSE),VLOOKUP(AH394,Anthro_Calc!C:P,12,FALSE))-1) / (VLOOKUP(AH394,Anthro_Calc!C:P,14,FALSE)*VLOOKUP(AH394,Anthro_Calc!C:P,12,FALSE)))</f>
        <v/>
      </c>
      <c r="AJ394" s="72" t="str">
        <f>IF(ISBLANK(AD394), "", -3 + (AD394 -VLOOKUP(AH394,Anthro_Calc!C:P,4,FALSE)) / (VLOOKUP(AH394,Anthro_Calc!C:P,5,FALSE) - VLOOKUP(AH394,Anthro_Calc!C:P,4,FALSE)))</f>
        <v/>
      </c>
      <c r="AK394" s="72" t="str">
        <f>IF(ISBLANK(AD394), "", 3 + (AD394 -VLOOKUP(AH394,Anthro_Calc!C:P,10,FALSE)) / (VLOOKUP(AH394,Anthro_Calc!C:P,10,FALSE) - VLOOKUP(AH394,Anthro_Calc!C:P,9,FALSE)))</f>
        <v/>
      </c>
      <c r="AL394" s="120" t="str">
        <f t="shared" si="322"/>
        <v/>
      </c>
      <c r="AM394" s="117" t="str">
        <f t="shared" si="323"/>
        <v/>
      </c>
      <c r="AN394" s="104" t="str">
        <f t="shared" si="324"/>
        <v/>
      </c>
      <c r="AO394" s="76" t="str">
        <f t="shared" si="301"/>
        <v/>
      </c>
      <c r="AP394" s="77"/>
      <c r="AQ394" s="77" t="str">
        <f t="shared" si="325"/>
        <v/>
      </c>
      <c r="AR394" s="71"/>
      <c r="AS394" s="74"/>
      <c r="AT394" s="82"/>
      <c r="AU394" s="75" t="str">
        <f t="shared" si="302"/>
        <v/>
      </c>
      <c r="AV394" s="72">
        <f t="shared" si="326"/>
        <v>0</v>
      </c>
      <c r="AW394" s="72">
        <f t="shared" si="327"/>
        <v>0</v>
      </c>
      <c r="AX394" s="72" t="str">
        <f t="shared" si="328"/>
        <v>0</v>
      </c>
      <c r="AY394" s="72" t="str">
        <f>IF(ISBLANK(AT394), "", (POWER(AT394/VLOOKUP(AX394,Anthro_Calc!C:P,13,FALSE),VLOOKUP(AX394,Anthro_Calc!C:P,12,FALSE))-1) / (VLOOKUP(AX394,Anthro_Calc!C:P,14,FALSE)*VLOOKUP(AX394,Anthro_Calc!C:P,12,FALSE)))</f>
        <v/>
      </c>
      <c r="AZ394" s="72" t="str">
        <f>IF(ISBLANK(AT394), "", -3 + (AT394 -VLOOKUP(AX394,Anthro_Calc!C:P,4,FALSE)) / (VLOOKUP(AX394,Anthro_Calc!C:P,5,FALSE) - VLOOKUP(AX394,Anthro_Calc!C:P,4,FALSE)))</f>
        <v/>
      </c>
      <c r="BA394" s="72" t="str">
        <f>IF(ISBLANK(AT394), "", 3 + (AT394 -VLOOKUP(AX394,Anthro_Calc!C:P,10,FALSE)) / (VLOOKUP(AX394,Anthro_Calc!C:P,10,FALSE) - VLOOKUP(AX394,Anthro_Calc!C:P,9,FALSE)))</f>
        <v/>
      </c>
      <c r="BB394" s="120" t="str">
        <f t="shared" si="329"/>
        <v/>
      </c>
      <c r="BC394" s="117" t="str">
        <f t="shared" si="330"/>
        <v/>
      </c>
      <c r="BD394" s="104" t="str">
        <f t="shared" si="303"/>
        <v/>
      </c>
      <c r="BE394" s="76" t="str">
        <f t="shared" si="304"/>
        <v/>
      </c>
      <c r="BF394" s="73" t="str">
        <f t="shared" si="331"/>
        <v/>
      </c>
      <c r="BG394" s="73" t="str">
        <f t="shared" si="305"/>
        <v/>
      </c>
      <c r="BH394" s="77"/>
      <c r="BI394" s="133"/>
      <c r="BJ394" s="71"/>
      <c r="BK394" s="74"/>
      <c r="BL394" s="78"/>
      <c r="BM394" s="75" t="str">
        <f t="shared" si="306"/>
        <v/>
      </c>
      <c r="BN394" s="72">
        <f t="shared" si="332"/>
        <v>0</v>
      </c>
      <c r="BO394" s="72">
        <f t="shared" si="349"/>
        <v>0</v>
      </c>
      <c r="BP394" s="72" t="str">
        <f t="shared" si="333"/>
        <v>0</v>
      </c>
      <c r="BQ394" s="72" t="str">
        <f>IF(ISBLANK(BL394), "", (POWER(BL394/VLOOKUP(BP394,Anthro_Calc!C:P,13,FALSE),VLOOKUP(BP394,Anthro_Calc!C:P,12,FALSE))-1) / (VLOOKUP(BP394,Anthro_Calc!C:P,14,FALSE)*VLOOKUP(BP394,Anthro_Calc!C:P,12,FALSE)))</f>
        <v/>
      </c>
      <c r="BR394" s="72" t="str">
        <f>IF(ISBLANK(BL394), "", -3 + (BL394 -VLOOKUP(BP394,Anthro_Calc!C:P,4,FALSE)) / (VLOOKUP(BP394,Anthro_Calc!C:P,5,FALSE) - VLOOKUP(BP394,Anthro_Calc!C:P,4,FALSE)))</f>
        <v/>
      </c>
      <c r="BS394" s="72" t="str">
        <f>IF(ISBLANK(BL394), "", 3 + (BL394 -VLOOKUP(BP394,Anthro_Calc!C:P,10,FALSE)) / (VLOOKUP(BP394,Anthro_Calc!C:P,10,FALSE) - VLOOKUP(BP394,Anthro_Calc!C:P,9,FALSE)))</f>
        <v/>
      </c>
      <c r="BT394" s="120" t="str">
        <f t="shared" si="334"/>
        <v/>
      </c>
      <c r="BU394" s="117" t="str">
        <f t="shared" si="335"/>
        <v/>
      </c>
      <c r="BV394" s="104" t="str">
        <f t="shared" si="336"/>
        <v/>
      </c>
      <c r="BW394" s="73" t="str">
        <f t="shared" si="307"/>
        <v/>
      </c>
      <c r="BX394" s="77"/>
      <c r="BY394" s="73" t="str">
        <f>IF(ISBLANK(BL394), "", VLOOKUP(Z394&amp;" "&amp;BV394&amp;" "&amp;BW394,Graduation_Criteria!$D$2:$E$34,2,FALSE))</f>
        <v/>
      </c>
      <c r="BZ394" s="73" t="str">
        <f t="shared" si="308"/>
        <v/>
      </c>
      <c r="CA394" s="71"/>
      <c r="CB394" s="74"/>
      <c r="CC394" s="74"/>
      <c r="CD394" s="115" t="str">
        <f t="shared" si="309"/>
        <v/>
      </c>
      <c r="CE394" s="79">
        <f t="shared" si="337"/>
        <v>0</v>
      </c>
      <c r="CF394" s="79">
        <f t="shared" si="338"/>
        <v>0</v>
      </c>
      <c r="CG394" s="79" t="str">
        <f t="shared" si="339"/>
        <v>0</v>
      </c>
      <c r="CH394" s="79" t="str">
        <f>IF(ISBLANK(CC394), "", (POWER(CC394/VLOOKUP(CG394,Anthro_Calc!C:P,13,FALSE),VLOOKUP(CG394,Anthro_Calc!C:P,12,FALSE))-1) / (VLOOKUP(CG394,Anthro_Calc!C:P,14,FALSE)*VLOOKUP(CG394,Anthro_Calc!C:P,12,FALSE)))</f>
        <v/>
      </c>
      <c r="CI394" s="79" t="str">
        <f>IF(ISBLANK(CC394), "", -3 + (CC394 -VLOOKUP(CG394,Anthro_Calc!C:P,4,FALSE)) / (VLOOKUP(CG394,Anthro_Calc!C:P,5,FALSE) - VLOOKUP(CG394,Anthro_Calc!C:P,4,FALSE)))</f>
        <v/>
      </c>
      <c r="CJ394" s="79" t="str">
        <f>IF(ISBLANK(CC394), "", 3 + (CC394 -VLOOKUP(CG394,Anthro_Calc!C:P,10,FALSE)) / (VLOOKUP(CG394,Anthro_Calc!C:P,10,FALSE) - VLOOKUP(CG394,Anthro_Calc!C:P,9,FALSE)))</f>
        <v/>
      </c>
      <c r="CK394" s="129" t="str">
        <f t="shared" si="340"/>
        <v/>
      </c>
      <c r="CL394" s="117" t="str">
        <f t="shared" si="341"/>
        <v/>
      </c>
      <c r="CM394" s="104" t="str">
        <f t="shared" si="342"/>
        <v/>
      </c>
      <c r="CN394" s="77"/>
      <c r="CO394" s="71"/>
      <c r="CP394" s="74"/>
      <c r="CQ394" s="74"/>
      <c r="CR394" s="118" t="str">
        <f t="shared" si="310"/>
        <v/>
      </c>
      <c r="CS394" s="119">
        <f t="shared" si="343"/>
        <v>0</v>
      </c>
      <c r="CT394" s="119">
        <f t="shared" si="344"/>
        <v>0</v>
      </c>
      <c r="CU394" s="119" t="str">
        <f t="shared" si="345"/>
        <v>0</v>
      </c>
      <c r="CV394" s="119" t="str">
        <f>IF(ISBLANK(CQ394), "", (POWER(CQ394/VLOOKUP(CU394,Anthro_Calc!C:P,13,FALSE),VLOOKUP(CU394,Anthro_Calc!C:P,12,FALSE))-1) / (VLOOKUP(CU394,Anthro_Calc!C:P,14,FALSE)*VLOOKUP(CU394,Anthro_Calc!C:P,12,FALSE)))</f>
        <v/>
      </c>
      <c r="CW394" s="119" t="str">
        <f>IF(ISBLANK(CQ394), "", -3 + (CQ394 -VLOOKUP(CU394,Anthro_Calc!C:P,4,FALSE)) / (VLOOKUP(CU394,Anthro_Calc!C:P,5,FALSE) - VLOOKUP(CU394,Anthro_Calc!C:P,4,FALSE)))</f>
        <v/>
      </c>
      <c r="CX394" s="119" t="str">
        <f>IF(ISBLANK(CQ394), "", 3 + (CQ394 -VLOOKUP(CU394,Anthro_Calc!C:P,10,FALSE)) / (VLOOKUP(CU394,Anthro_Calc!C:P,10,FALSE) - VLOOKUP(CU394,Anthro_Calc!C:P,9,FALSE)))</f>
        <v/>
      </c>
      <c r="CY394" s="128" t="str">
        <f t="shared" si="346"/>
        <v/>
      </c>
      <c r="CZ394" s="117" t="str">
        <f t="shared" si="347"/>
        <v/>
      </c>
      <c r="DA394" s="104" t="str">
        <f t="shared" si="348"/>
        <v/>
      </c>
      <c r="DB394" s="135"/>
    </row>
    <row r="395" spans="1:106" s="80" customFormat="1" ht="15" customHeight="1">
      <c r="A395" s="134">
        <f t="shared" si="300"/>
        <v>391</v>
      </c>
      <c r="B395" s="66"/>
      <c r="C395" s="66"/>
      <c r="D395" s="66"/>
      <c r="E395" s="66"/>
      <c r="F395" s="66"/>
      <c r="G395" s="66"/>
      <c r="H395" s="66"/>
      <c r="I395" s="66"/>
      <c r="J395" s="66"/>
      <c r="K395" s="66"/>
      <c r="L395" s="66"/>
      <c r="M395" s="71"/>
      <c r="N395" s="69" t="str">
        <f t="shared" ca="1" si="311"/>
        <v/>
      </c>
      <c r="O395" s="70"/>
      <c r="P395" s="70"/>
      <c r="Q395" s="71"/>
      <c r="R395" s="82"/>
      <c r="S395" s="72" t="str">
        <f t="shared" si="312"/>
        <v/>
      </c>
      <c r="T395" s="72" t="str">
        <f t="shared" si="313"/>
        <v/>
      </c>
      <c r="U395" s="72" t="str">
        <f t="shared" si="314"/>
        <v/>
      </c>
      <c r="V395" s="72" t="str">
        <f>IF(ISBLANK(R395), "", (POWER(R395/VLOOKUP(U395,Anthro_Calc!C:P,13,FALSE),VLOOKUP(U395,Anthro_Calc!C:P,12,FALSE))-1) / (VLOOKUP(U395,Anthro_Calc!C:P,14,FALSE)*VLOOKUP(U395,Anthro_Calc!C:P,12,FALSE)))</f>
        <v/>
      </c>
      <c r="W395" s="72" t="str">
        <f>IF(ISBLANK(R395), "", -3 + (R395 -VLOOKUP(U395,Anthro_Calc!C:P,4,FALSE)) / (VLOOKUP(U395,Anthro_Calc!C:P,5,FALSE) - VLOOKUP(U395,Anthro_Calc!C:P,4,FALSE)))</f>
        <v/>
      </c>
      <c r="X395" s="72" t="str">
        <f>IF(ISBLANK(R395), "", 3 + (R395 -VLOOKUP(U395,Anthro_Calc!C:P,10,FALSE)) / (VLOOKUP(U395,Anthro_Calc!C:P,10,FALSE) - VLOOKUP(U395,Anthro_Calc!C:P,9,FALSE)))</f>
        <v/>
      </c>
      <c r="Y395" s="120" t="str">
        <f t="shared" si="315"/>
        <v/>
      </c>
      <c r="Z395" s="117" t="str">
        <f t="shared" si="316"/>
        <v/>
      </c>
      <c r="AA395" s="104" t="str">
        <f t="shared" si="317"/>
        <v/>
      </c>
      <c r="AB395" s="71"/>
      <c r="AC395" s="74"/>
      <c r="AD395" s="78"/>
      <c r="AE395" s="75" t="str">
        <f t="shared" si="318"/>
        <v/>
      </c>
      <c r="AF395" s="72">
        <f t="shared" si="319"/>
        <v>0</v>
      </c>
      <c r="AG395" s="72">
        <f t="shared" si="320"/>
        <v>0</v>
      </c>
      <c r="AH395" s="72" t="str">
        <f t="shared" si="321"/>
        <v>0</v>
      </c>
      <c r="AI395" s="72" t="str">
        <f>IF(ISBLANK(AD395), "", (POWER(AD395/VLOOKUP(AH395,Anthro_Calc!C:P,13,FALSE),VLOOKUP(AH395,Anthro_Calc!C:P,12,FALSE))-1) / (VLOOKUP(AH395,Anthro_Calc!C:P,14,FALSE)*VLOOKUP(AH395,Anthro_Calc!C:P,12,FALSE)))</f>
        <v/>
      </c>
      <c r="AJ395" s="72" t="str">
        <f>IF(ISBLANK(AD395), "", -3 + (AD395 -VLOOKUP(AH395,Anthro_Calc!C:P,4,FALSE)) / (VLOOKUP(AH395,Anthro_Calc!C:P,5,FALSE) - VLOOKUP(AH395,Anthro_Calc!C:P,4,FALSE)))</f>
        <v/>
      </c>
      <c r="AK395" s="72" t="str">
        <f>IF(ISBLANK(AD395), "", 3 + (AD395 -VLOOKUP(AH395,Anthro_Calc!C:P,10,FALSE)) / (VLOOKUP(AH395,Anthro_Calc!C:P,10,FALSE) - VLOOKUP(AH395,Anthro_Calc!C:P,9,FALSE)))</f>
        <v/>
      </c>
      <c r="AL395" s="120" t="str">
        <f t="shared" si="322"/>
        <v/>
      </c>
      <c r="AM395" s="117" t="str">
        <f t="shared" si="323"/>
        <v/>
      </c>
      <c r="AN395" s="104" t="str">
        <f t="shared" si="324"/>
        <v/>
      </c>
      <c r="AO395" s="76" t="str">
        <f t="shared" si="301"/>
        <v/>
      </c>
      <c r="AP395" s="77"/>
      <c r="AQ395" s="77" t="str">
        <f t="shared" si="325"/>
        <v/>
      </c>
      <c r="AR395" s="71"/>
      <c r="AS395" s="74"/>
      <c r="AT395" s="82"/>
      <c r="AU395" s="75" t="str">
        <f t="shared" si="302"/>
        <v/>
      </c>
      <c r="AV395" s="72">
        <f t="shared" si="326"/>
        <v>0</v>
      </c>
      <c r="AW395" s="72">
        <f t="shared" si="327"/>
        <v>0</v>
      </c>
      <c r="AX395" s="72" t="str">
        <f t="shared" si="328"/>
        <v>0</v>
      </c>
      <c r="AY395" s="72" t="str">
        <f>IF(ISBLANK(AT395), "", (POWER(AT395/VLOOKUP(AX395,Anthro_Calc!C:P,13,FALSE),VLOOKUP(AX395,Anthro_Calc!C:P,12,FALSE))-1) / (VLOOKUP(AX395,Anthro_Calc!C:P,14,FALSE)*VLOOKUP(AX395,Anthro_Calc!C:P,12,FALSE)))</f>
        <v/>
      </c>
      <c r="AZ395" s="72" t="str">
        <f>IF(ISBLANK(AT395), "", -3 + (AT395 -VLOOKUP(AX395,Anthro_Calc!C:P,4,FALSE)) / (VLOOKUP(AX395,Anthro_Calc!C:P,5,FALSE) - VLOOKUP(AX395,Anthro_Calc!C:P,4,FALSE)))</f>
        <v/>
      </c>
      <c r="BA395" s="72" t="str">
        <f>IF(ISBLANK(AT395), "", 3 + (AT395 -VLOOKUP(AX395,Anthro_Calc!C:P,10,FALSE)) / (VLOOKUP(AX395,Anthro_Calc!C:P,10,FALSE) - VLOOKUP(AX395,Anthro_Calc!C:P,9,FALSE)))</f>
        <v/>
      </c>
      <c r="BB395" s="120" t="str">
        <f t="shared" si="329"/>
        <v/>
      </c>
      <c r="BC395" s="117" t="str">
        <f t="shared" si="330"/>
        <v/>
      </c>
      <c r="BD395" s="104" t="str">
        <f t="shared" si="303"/>
        <v/>
      </c>
      <c r="BE395" s="76" t="str">
        <f t="shared" si="304"/>
        <v/>
      </c>
      <c r="BF395" s="73" t="str">
        <f t="shared" si="331"/>
        <v/>
      </c>
      <c r="BG395" s="73" t="str">
        <f t="shared" si="305"/>
        <v/>
      </c>
      <c r="BH395" s="77"/>
      <c r="BI395" s="133"/>
      <c r="BJ395" s="71"/>
      <c r="BK395" s="74"/>
      <c r="BL395" s="78"/>
      <c r="BM395" s="75" t="str">
        <f t="shared" si="306"/>
        <v/>
      </c>
      <c r="BN395" s="72">
        <f t="shared" si="332"/>
        <v>0</v>
      </c>
      <c r="BO395" s="72">
        <f t="shared" si="349"/>
        <v>0</v>
      </c>
      <c r="BP395" s="72" t="str">
        <f t="shared" si="333"/>
        <v>0</v>
      </c>
      <c r="BQ395" s="72" t="str">
        <f>IF(ISBLANK(BL395), "", (POWER(BL395/VLOOKUP(BP395,Anthro_Calc!C:P,13,FALSE),VLOOKUP(BP395,Anthro_Calc!C:P,12,FALSE))-1) / (VLOOKUP(BP395,Anthro_Calc!C:P,14,FALSE)*VLOOKUP(BP395,Anthro_Calc!C:P,12,FALSE)))</f>
        <v/>
      </c>
      <c r="BR395" s="72" t="str">
        <f>IF(ISBLANK(BL395), "", -3 + (BL395 -VLOOKUP(BP395,Anthro_Calc!C:P,4,FALSE)) / (VLOOKUP(BP395,Anthro_Calc!C:P,5,FALSE) - VLOOKUP(BP395,Anthro_Calc!C:P,4,FALSE)))</f>
        <v/>
      </c>
      <c r="BS395" s="72" t="str">
        <f>IF(ISBLANK(BL395), "", 3 + (BL395 -VLOOKUP(BP395,Anthro_Calc!C:P,10,FALSE)) / (VLOOKUP(BP395,Anthro_Calc!C:P,10,FALSE) - VLOOKUP(BP395,Anthro_Calc!C:P,9,FALSE)))</f>
        <v/>
      </c>
      <c r="BT395" s="120" t="str">
        <f t="shared" si="334"/>
        <v/>
      </c>
      <c r="BU395" s="117" t="str">
        <f t="shared" si="335"/>
        <v/>
      </c>
      <c r="BV395" s="104" t="str">
        <f t="shared" si="336"/>
        <v/>
      </c>
      <c r="BW395" s="73" t="str">
        <f t="shared" si="307"/>
        <v/>
      </c>
      <c r="BX395" s="77"/>
      <c r="BY395" s="73" t="str">
        <f>IF(ISBLANK(BL395), "", VLOOKUP(Z395&amp;" "&amp;BV395&amp;" "&amp;BW395,Graduation_Criteria!$D$2:$E$34,2,FALSE))</f>
        <v/>
      </c>
      <c r="BZ395" s="73" t="str">
        <f t="shared" si="308"/>
        <v/>
      </c>
      <c r="CA395" s="71"/>
      <c r="CB395" s="74"/>
      <c r="CC395" s="74"/>
      <c r="CD395" s="115" t="str">
        <f t="shared" si="309"/>
        <v/>
      </c>
      <c r="CE395" s="79">
        <f t="shared" si="337"/>
        <v>0</v>
      </c>
      <c r="CF395" s="79">
        <f t="shared" si="338"/>
        <v>0</v>
      </c>
      <c r="CG395" s="79" t="str">
        <f t="shared" si="339"/>
        <v>0</v>
      </c>
      <c r="CH395" s="79" t="str">
        <f>IF(ISBLANK(CC395), "", (POWER(CC395/VLOOKUP(CG395,Anthro_Calc!C:P,13,FALSE),VLOOKUP(CG395,Anthro_Calc!C:P,12,FALSE))-1) / (VLOOKUP(CG395,Anthro_Calc!C:P,14,FALSE)*VLOOKUP(CG395,Anthro_Calc!C:P,12,FALSE)))</f>
        <v/>
      </c>
      <c r="CI395" s="79" t="str">
        <f>IF(ISBLANK(CC395), "", -3 + (CC395 -VLOOKUP(CG395,Anthro_Calc!C:P,4,FALSE)) / (VLOOKUP(CG395,Anthro_Calc!C:P,5,FALSE) - VLOOKUP(CG395,Anthro_Calc!C:P,4,FALSE)))</f>
        <v/>
      </c>
      <c r="CJ395" s="79" t="str">
        <f>IF(ISBLANK(CC395), "", 3 + (CC395 -VLOOKUP(CG395,Anthro_Calc!C:P,10,FALSE)) / (VLOOKUP(CG395,Anthro_Calc!C:P,10,FALSE) - VLOOKUP(CG395,Anthro_Calc!C:P,9,FALSE)))</f>
        <v/>
      </c>
      <c r="CK395" s="129" t="str">
        <f t="shared" si="340"/>
        <v/>
      </c>
      <c r="CL395" s="117" t="str">
        <f t="shared" si="341"/>
        <v/>
      </c>
      <c r="CM395" s="104" t="str">
        <f t="shared" si="342"/>
        <v/>
      </c>
      <c r="CN395" s="77"/>
      <c r="CO395" s="71"/>
      <c r="CP395" s="74"/>
      <c r="CQ395" s="74"/>
      <c r="CR395" s="118" t="str">
        <f t="shared" si="310"/>
        <v/>
      </c>
      <c r="CS395" s="119">
        <f t="shared" si="343"/>
        <v>0</v>
      </c>
      <c r="CT395" s="119">
        <f t="shared" si="344"/>
        <v>0</v>
      </c>
      <c r="CU395" s="119" t="str">
        <f t="shared" si="345"/>
        <v>0</v>
      </c>
      <c r="CV395" s="119" t="str">
        <f>IF(ISBLANK(CQ395), "", (POWER(CQ395/VLOOKUP(CU395,Anthro_Calc!C:P,13,FALSE),VLOOKUP(CU395,Anthro_Calc!C:P,12,FALSE))-1) / (VLOOKUP(CU395,Anthro_Calc!C:P,14,FALSE)*VLOOKUP(CU395,Anthro_Calc!C:P,12,FALSE)))</f>
        <v/>
      </c>
      <c r="CW395" s="119" t="str">
        <f>IF(ISBLANK(CQ395), "", -3 + (CQ395 -VLOOKUP(CU395,Anthro_Calc!C:P,4,FALSE)) / (VLOOKUP(CU395,Anthro_Calc!C:P,5,FALSE) - VLOOKUP(CU395,Anthro_Calc!C:P,4,FALSE)))</f>
        <v/>
      </c>
      <c r="CX395" s="119" t="str">
        <f>IF(ISBLANK(CQ395), "", 3 + (CQ395 -VLOOKUP(CU395,Anthro_Calc!C:P,10,FALSE)) / (VLOOKUP(CU395,Anthro_Calc!C:P,10,FALSE) - VLOOKUP(CU395,Anthro_Calc!C:P,9,FALSE)))</f>
        <v/>
      </c>
      <c r="CY395" s="128" t="str">
        <f t="shared" si="346"/>
        <v/>
      </c>
      <c r="CZ395" s="117" t="str">
        <f t="shared" si="347"/>
        <v/>
      </c>
      <c r="DA395" s="104" t="str">
        <f t="shared" si="348"/>
        <v/>
      </c>
      <c r="DB395" s="135"/>
    </row>
    <row r="396" spans="1:106" s="80" customFormat="1" ht="15" customHeight="1">
      <c r="A396" s="134">
        <f t="shared" si="300"/>
        <v>392</v>
      </c>
      <c r="B396" s="66"/>
      <c r="C396" s="66"/>
      <c r="D396" s="66"/>
      <c r="E396" s="66"/>
      <c r="F396" s="66"/>
      <c r="G396" s="66"/>
      <c r="H396" s="66"/>
      <c r="I396" s="66"/>
      <c r="J396" s="66"/>
      <c r="K396" s="66"/>
      <c r="L396" s="66"/>
      <c r="M396" s="71"/>
      <c r="N396" s="69" t="str">
        <f t="shared" ca="1" si="311"/>
        <v/>
      </c>
      <c r="O396" s="70"/>
      <c r="P396" s="70"/>
      <c r="Q396" s="71"/>
      <c r="R396" s="82"/>
      <c r="S396" s="72" t="str">
        <f t="shared" si="312"/>
        <v/>
      </c>
      <c r="T396" s="72" t="str">
        <f t="shared" si="313"/>
        <v/>
      </c>
      <c r="U396" s="72" t="str">
        <f t="shared" si="314"/>
        <v/>
      </c>
      <c r="V396" s="72" t="str">
        <f>IF(ISBLANK(R396), "", (POWER(R396/VLOOKUP(U396,Anthro_Calc!C:P,13,FALSE),VLOOKUP(U396,Anthro_Calc!C:P,12,FALSE))-1) / (VLOOKUP(U396,Anthro_Calc!C:P,14,FALSE)*VLOOKUP(U396,Anthro_Calc!C:P,12,FALSE)))</f>
        <v/>
      </c>
      <c r="W396" s="72" t="str">
        <f>IF(ISBLANK(R396), "", -3 + (R396 -VLOOKUP(U396,Anthro_Calc!C:P,4,FALSE)) / (VLOOKUP(U396,Anthro_Calc!C:P,5,FALSE) - VLOOKUP(U396,Anthro_Calc!C:P,4,FALSE)))</f>
        <v/>
      </c>
      <c r="X396" s="72" t="str">
        <f>IF(ISBLANK(R396), "", 3 + (R396 -VLOOKUP(U396,Anthro_Calc!C:P,10,FALSE)) / (VLOOKUP(U396,Anthro_Calc!C:P,10,FALSE) - VLOOKUP(U396,Anthro_Calc!C:P,9,FALSE)))</f>
        <v/>
      </c>
      <c r="Y396" s="120" t="str">
        <f t="shared" si="315"/>
        <v/>
      </c>
      <c r="Z396" s="117" t="str">
        <f t="shared" si="316"/>
        <v/>
      </c>
      <c r="AA396" s="104" t="str">
        <f t="shared" si="317"/>
        <v/>
      </c>
      <c r="AB396" s="71"/>
      <c r="AC396" s="74"/>
      <c r="AD396" s="78"/>
      <c r="AE396" s="75" t="str">
        <f t="shared" si="318"/>
        <v/>
      </c>
      <c r="AF396" s="72">
        <f t="shared" si="319"/>
        <v>0</v>
      </c>
      <c r="AG396" s="72">
        <f t="shared" si="320"/>
        <v>0</v>
      </c>
      <c r="AH396" s="72" t="str">
        <f t="shared" si="321"/>
        <v>0</v>
      </c>
      <c r="AI396" s="72" t="str">
        <f>IF(ISBLANK(AD396), "", (POWER(AD396/VLOOKUP(AH396,Anthro_Calc!C:P,13,FALSE),VLOOKUP(AH396,Anthro_Calc!C:P,12,FALSE))-1) / (VLOOKUP(AH396,Anthro_Calc!C:P,14,FALSE)*VLOOKUP(AH396,Anthro_Calc!C:P,12,FALSE)))</f>
        <v/>
      </c>
      <c r="AJ396" s="72" t="str">
        <f>IF(ISBLANK(AD396), "", -3 + (AD396 -VLOOKUP(AH396,Anthro_Calc!C:P,4,FALSE)) / (VLOOKUP(AH396,Anthro_Calc!C:P,5,FALSE) - VLOOKUP(AH396,Anthro_Calc!C:P,4,FALSE)))</f>
        <v/>
      </c>
      <c r="AK396" s="72" t="str">
        <f>IF(ISBLANK(AD396), "", 3 + (AD396 -VLOOKUP(AH396,Anthro_Calc!C:P,10,FALSE)) / (VLOOKUP(AH396,Anthro_Calc!C:P,10,FALSE) - VLOOKUP(AH396,Anthro_Calc!C:P,9,FALSE)))</f>
        <v/>
      </c>
      <c r="AL396" s="120" t="str">
        <f t="shared" si="322"/>
        <v/>
      </c>
      <c r="AM396" s="117" t="str">
        <f t="shared" si="323"/>
        <v/>
      </c>
      <c r="AN396" s="104" t="str">
        <f t="shared" si="324"/>
        <v/>
      </c>
      <c r="AO396" s="76" t="str">
        <f t="shared" si="301"/>
        <v/>
      </c>
      <c r="AP396" s="77"/>
      <c r="AQ396" s="77" t="str">
        <f t="shared" si="325"/>
        <v/>
      </c>
      <c r="AR396" s="71"/>
      <c r="AS396" s="74"/>
      <c r="AT396" s="82"/>
      <c r="AU396" s="75" t="str">
        <f t="shared" si="302"/>
        <v/>
      </c>
      <c r="AV396" s="72">
        <f t="shared" si="326"/>
        <v>0</v>
      </c>
      <c r="AW396" s="72">
        <f t="shared" si="327"/>
        <v>0</v>
      </c>
      <c r="AX396" s="72" t="str">
        <f t="shared" si="328"/>
        <v>0</v>
      </c>
      <c r="AY396" s="72" t="str">
        <f>IF(ISBLANK(AT396), "", (POWER(AT396/VLOOKUP(AX396,Anthro_Calc!C:P,13,FALSE),VLOOKUP(AX396,Anthro_Calc!C:P,12,FALSE))-1) / (VLOOKUP(AX396,Anthro_Calc!C:P,14,FALSE)*VLOOKUP(AX396,Anthro_Calc!C:P,12,FALSE)))</f>
        <v/>
      </c>
      <c r="AZ396" s="72" t="str">
        <f>IF(ISBLANK(AT396), "", -3 + (AT396 -VLOOKUP(AX396,Anthro_Calc!C:P,4,FALSE)) / (VLOOKUP(AX396,Anthro_Calc!C:P,5,FALSE) - VLOOKUP(AX396,Anthro_Calc!C:P,4,FALSE)))</f>
        <v/>
      </c>
      <c r="BA396" s="72" t="str">
        <f>IF(ISBLANK(AT396), "", 3 + (AT396 -VLOOKUP(AX396,Anthro_Calc!C:P,10,FALSE)) / (VLOOKUP(AX396,Anthro_Calc!C:P,10,FALSE) - VLOOKUP(AX396,Anthro_Calc!C:P,9,FALSE)))</f>
        <v/>
      </c>
      <c r="BB396" s="120" t="str">
        <f t="shared" si="329"/>
        <v/>
      </c>
      <c r="BC396" s="117" t="str">
        <f t="shared" si="330"/>
        <v/>
      </c>
      <c r="BD396" s="104" t="str">
        <f t="shared" si="303"/>
        <v/>
      </c>
      <c r="BE396" s="76" t="str">
        <f t="shared" si="304"/>
        <v/>
      </c>
      <c r="BF396" s="73" t="str">
        <f t="shared" si="331"/>
        <v/>
      </c>
      <c r="BG396" s="73" t="str">
        <f t="shared" si="305"/>
        <v/>
      </c>
      <c r="BH396" s="77"/>
      <c r="BI396" s="133"/>
      <c r="BJ396" s="71"/>
      <c r="BK396" s="74"/>
      <c r="BL396" s="78"/>
      <c r="BM396" s="75" t="str">
        <f t="shared" si="306"/>
        <v/>
      </c>
      <c r="BN396" s="72">
        <f t="shared" si="332"/>
        <v>0</v>
      </c>
      <c r="BO396" s="72">
        <f t="shared" si="349"/>
        <v>0</v>
      </c>
      <c r="BP396" s="72" t="str">
        <f t="shared" si="333"/>
        <v>0</v>
      </c>
      <c r="BQ396" s="72" t="str">
        <f>IF(ISBLANK(BL396), "", (POWER(BL396/VLOOKUP(BP396,Anthro_Calc!C:P,13,FALSE),VLOOKUP(BP396,Anthro_Calc!C:P,12,FALSE))-1) / (VLOOKUP(BP396,Anthro_Calc!C:P,14,FALSE)*VLOOKUP(BP396,Anthro_Calc!C:P,12,FALSE)))</f>
        <v/>
      </c>
      <c r="BR396" s="72" t="str">
        <f>IF(ISBLANK(BL396), "", -3 + (BL396 -VLOOKUP(BP396,Anthro_Calc!C:P,4,FALSE)) / (VLOOKUP(BP396,Anthro_Calc!C:P,5,FALSE) - VLOOKUP(BP396,Anthro_Calc!C:P,4,FALSE)))</f>
        <v/>
      </c>
      <c r="BS396" s="72" t="str">
        <f>IF(ISBLANK(BL396), "", 3 + (BL396 -VLOOKUP(BP396,Anthro_Calc!C:P,10,FALSE)) / (VLOOKUP(BP396,Anthro_Calc!C:P,10,FALSE) - VLOOKUP(BP396,Anthro_Calc!C:P,9,FALSE)))</f>
        <v/>
      </c>
      <c r="BT396" s="120" t="str">
        <f t="shared" si="334"/>
        <v/>
      </c>
      <c r="BU396" s="117" t="str">
        <f t="shared" si="335"/>
        <v/>
      </c>
      <c r="BV396" s="104" t="str">
        <f t="shared" si="336"/>
        <v/>
      </c>
      <c r="BW396" s="73" t="str">
        <f t="shared" si="307"/>
        <v/>
      </c>
      <c r="BX396" s="77"/>
      <c r="BY396" s="73" t="str">
        <f>IF(ISBLANK(BL396), "", VLOOKUP(Z396&amp;" "&amp;BV396&amp;" "&amp;BW396,Graduation_Criteria!$D$2:$E$34,2,FALSE))</f>
        <v/>
      </c>
      <c r="BZ396" s="73" t="str">
        <f t="shared" si="308"/>
        <v/>
      </c>
      <c r="CA396" s="71"/>
      <c r="CB396" s="74"/>
      <c r="CC396" s="74"/>
      <c r="CD396" s="115" t="str">
        <f t="shared" si="309"/>
        <v/>
      </c>
      <c r="CE396" s="79">
        <f t="shared" si="337"/>
        <v>0</v>
      </c>
      <c r="CF396" s="79">
        <f t="shared" si="338"/>
        <v>0</v>
      </c>
      <c r="CG396" s="79" t="str">
        <f t="shared" si="339"/>
        <v>0</v>
      </c>
      <c r="CH396" s="79" t="str">
        <f>IF(ISBLANK(CC396), "", (POWER(CC396/VLOOKUP(CG396,Anthro_Calc!C:P,13,FALSE),VLOOKUP(CG396,Anthro_Calc!C:P,12,FALSE))-1) / (VLOOKUP(CG396,Anthro_Calc!C:P,14,FALSE)*VLOOKUP(CG396,Anthro_Calc!C:P,12,FALSE)))</f>
        <v/>
      </c>
      <c r="CI396" s="79" t="str">
        <f>IF(ISBLANK(CC396), "", -3 + (CC396 -VLOOKUP(CG396,Anthro_Calc!C:P,4,FALSE)) / (VLOOKUP(CG396,Anthro_Calc!C:P,5,FALSE) - VLOOKUP(CG396,Anthro_Calc!C:P,4,FALSE)))</f>
        <v/>
      </c>
      <c r="CJ396" s="79" t="str">
        <f>IF(ISBLANK(CC396), "", 3 + (CC396 -VLOOKUP(CG396,Anthro_Calc!C:P,10,FALSE)) / (VLOOKUP(CG396,Anthro_Calc!C:P,10,FALSE) - VLOOKUP(CG396,Anthro_Calc!C:P,9,FALSE)))</f>
        <v/>
      </c>
      <c r="CK396" s="129" t="str">
        <f t="shared" si="340"/>
        <v/>
      </c>
      <c r="CL396" s="117" t="str">
        <f t="shared" si="341"/>
        <v/>
      </c>
      <c r="CM396" s="104" t="str">
        <f t="shared" si="342"/>
        <v/>
      </c>
      <c r="CN396" s="77"/>
      <c r="CO396" s="71"/>
      <c r="CP396" s="74"/>
      <c r="CQ396" s="74"/>
      <c r="CR396" s="118" t="str">
        <f t="shared" si="310"/>
        <v/>
      </c>
      <c r="CS396" s="119">
        <f t="shared" si="343"/>
        <v>0</v>
      </c>
      <c r="CT396" s="119">
        <f t="shared" si="344"/>
        <v>0</v>
      </c>
      <c r="CU396" s="119" t="str">
        <f t="shared" si="345"/>
        <v>0</v>
      </c>
      <c r="CV396" s="119" t="str">
        <f>IF(ISBLANK(CQ396), "", (POWER(CQ396/VLOOKUP(CU396,Anthro_Calc!C:P,13,FALSE),VLOOKUP(CU396,Anthro_Calc!C:P,12,FALSE))-1) / (VLOOKUP(CU396,Anthro_Calc!C:P,14,FALSE)*VLOOKUP(CU396,Anthro_Calc!C:P,12,FALSE)))</f>
        <v/>
      </c>
      <c r="CW396" s="119" t="str">
        <f>IF(ISBLANK(CQ396), "", -3 + (CQ396 -VLOOKUP(CU396,Anthro_Calc!C:P,4,FALSE)) / (VLOOKUP(CU396,Anthro_Calc!C:P,5,FALSE) - VLOOKUP(CU396,Anthro_Calc!C:P,4,FALSE)))</f>
        <v/>
      </c>
      <c r="CX396" s="119" t="str">
        <f>IF(ISBLANK(CQ396), "", 3 + (CQ396 -VLOOKUP(CU396,Anthro_Calc!C:P,10,FALSE)) / (VLOOKUP(CU396,Anthro_Calc!C:P,10,FALSE) - VLOOKUP(CU396,Anthro_Calc!C:P,9,FALSE)))</f>
        <v/>
      </c>
      <c r="CY396" s="128" t="str">
        <f t="shared" si="346"/>
        <v/>
      </c>
      <c r="CZ396" s="117" t="str">
        <f t="shared" si="347"/>
        <v/>
      </c>
      <c r="DA396" s="104" t="str">
        <f t="shared" si="348"/>
        <v/>
      </c>
      <c r="DB396" s="135"/>
    </row>
    <row r="397" spans="1:106" s="80" customFormat="1" ht="15" customHeight="1">
      <c r="A397" s="134">
        <f t="shared" si="300"/>
        <v>393</v>
      </c>
      <c r="B397" s="66"/>
      <c r="C397" s="66"/>
      <c r="D397" s="66"/>
      <c r="E397" s="66"/>
      <c r="F397" s="66"/>
      <c r="G397" s="66"/>
      <c r="H397" s="66"/>
      <c r="I397" s="66"/>
      <c r="J397" s="66"/>
      <c r="K397" s="66"/>
      <c r="L397" s="66"/>
      <c r="M397" s="71"/>
      <c r="N397" s="69" t="str">
        <f t="shared" ca="1" si="311"/>
        <v/>
      </c>
      <c r="O397" s="70"/>
      <c r="P397" s="70"/>
      <c r="Q397" s="71"/>
      <c r="R397" s="82"/>
      <c r="S397" s="72" t="str">
        <f t="shared" si="312"/>
        <v/>
      </c>
      <c r="T397" s="72" t="str">
        <f t="shared" si="313"/>
        <v/>
      </c>
      <c r="U397" s="72" t="str">
        <f t="shared" si="314"/>
        <v/>
      </c>
      <c r="V397" s="72" t="str">
        <f>IF(ISBLANK(R397), "", (POWER(R397/VLOOKUP(U397,Anthro_Calc!C:P,13,FALSE),VLOOKUP(U397,Anthro_Calc!C:P,12,FALSE))-1) / (VLOOKUP(U397,Anthro_Calc!C:P,14,FALSE)*VLOOKUP(U397,Anthro_Calc!C:P,12,FALSE)))</f>
        <v/>
      </c>
      <c r="W397" s="72" t="str">
        <f>IF(ISBLANK(R397), "", -3 + (R397 -VLOOKUP(U397,Anthro_Calc!C:P,4,FALSE)) / (VLOOKUP(U397,Anthro_Calc!C:P,5,FALSE) - VLOOKUP(U397,Anthro_Calc!C:P,4,FALSE)))</f>
        <v/>
      </c>
      <c r="X397" s="72" t="str">
        <f>IF(ISBLANK(R397), "", 3 + (R397 -VLOOKUP(U397,Anthro_Calc!C:P,10,FALSE)) / (VLOOKUP(U397,Anthro_Calc!C:P,10,FALSE) - VLOOKUP(U397,Anthro_Calc!C:P,9,FALSE)))</f>
        <v/>
      </c>
      <c r="Y397" s="120" t="str">
        <f t="shared" si="315"/>
        <v/>
      </c>
      <c r="Z397" s="117" t="str">
        <f t="shared" si="316"/>
        <v/>
      </c>
      <c r="AA397" s="104" t="str">
        <f t="shared" si="317"/>
        <v/>
      </c>
      <c r="AB397" s="71"/>
      <c r="AC397" s="74"/>
      <c r="AD397" s="78"/>
      <c r="AE397" s="75" t="str">
        <f t="shared" si="318"/>
        <v/>
      </c>
      <c r="AF397" s="72">
        <f t="shared" si="319"/>
        <v>0</v>
      </c>
      <c r="AG397" s="72">
        <f t="shared" si="320"/>
        <v>0</v>
      </c>
      <c r="AH397" s="72" t="str">
        <f t="shared" si="321"/>
        <v>0</v>
      </c>
      <c r="AI397" s="72" t="str">
        <f>IF(ISBLANK(AD397), "", (POWER(AD397/VLOOKUP(AH397,Anthro_Calc!C:P,13,FALSE),VLOOKUP(AH397,Anthro_Calc!C:P,12,FALSE))-1) / (VLOOKUP(AH397,Anthro_Calc!C:P,14,FALSE)*VLOOKUP(AH397,Anthro_Calc!C:P,12,FALSE)))</f>
        <v/>
      </c>
      <c r="AJ397" s="72" t="str">
        <f>IF(ISBLANK(AD397), "", -3 + (AD397 -VLOOKUP(AH397,Anthro_Calc!C:P,4,FALSE)) / (VLOOKUP(AH397,Anthro_Calc!C:P,5,FALSE) - VLOOKUP(AH397,Anthro_Calc!C:P,4,FALSE)))</f>
        <v/>
      </c>
      <c r="AK397" s="72" t="str">
        <f>IF(ISBLANK(AD397), "", 3 + (AD397 -VLOOKUP(AH397,Anthro_Calc!C:P,10,FALSE)) / (VLOOKUP(AH397,Anthro_Calc!C:P,10,FALSE) - VLOOKUP(AH397,Anthro_Calc!C:P,9,FALSE)))</f>
        <v/>
      </c>
      <c r="AL397" s="120" t="str">
        <f t="shared" si="322"/>
        <v/>
      </c>
      <c r="AM397" s="117" t="str">
        <f t="shared" si="323"/>
        <v/>
      </c>
      <c r="AN397" s="104" t="str">
        <f t="shared" si="324"/>
        <v/>
      </c>
      <c r="AO397" s="76" t="str">
        <f t="shared" si="301"/>
        <v/>
      </c>
      <c r="AP397" s="77"/>
      <c r="AQ397" s="77" t="str">
        <f t="shared" si="325"/>
        <v/>
      </c>
      <c r="AR397" s="71"/>
      <c r="AS397" s="74"/>
      <c r="AT397" s="82"/>
      <c r="AU397" s="75" t="str">
        <f t="shared" si="302"/>
        <v/>
      </c>
      <c r="AV397" s="72">
        <f t="shared" si="326"/>
        <v>0</v>
      </c>
      <c r="AW397" s="72">
        <f t="shared" si="327"/>
        <v>0</v>
      </c>
      <c r="AX397" s="72" t="str">
        <f t="shared" si="328"/>
        <v>0</v>
      </c>
      <c r="AY397" s="72" t="str">
        <f>IF(ISBLANK(AT397), "", (POWER(AT397/VLOOKUP(AX397,Anthro_Calc!C:P,13,FALSE),VLOOKUP(AX397,Anthro_Calc!C:P,12,FALSE))-1) / (VLOOKUP(AX397,Anthro_Calc!C:P,14,FALSE)*VLOOKUP(AX397,Anthro_Calc!C:P,12,FALSE)))</f>
        <v/>
      </c>
      <c r="AZ397" s="72" t="str">
        <f>IF(ISBLANK(AT397), "", -3 + (AT397 -VLOOKUP(AX397,Anthro_Calc!C:P,4,FALSE)) / (VLOOKUP(AX397,Anthro_Calc!C:P,5,FALSE) - VLOOKUP(AX397,Anthro_Calc!C:P,4,FALSE)))</f>
        <v/>
      </c>
      <c r="BA397" s="72" t="str">
        <f>IF(ISBLANK(AT397), "", 3 + (AT397 -VLOOKUP(AX397,Anthro_Calc!C:P,10,FALSE)) / (VLOOKUP(AX397,Anthro_Calc!C:P,10,FALSE) - VLOOKUP(AX397,Anthro_Calc!C:P,9,FALSE)))</f>
        <v/>
      </c>
      <c r="BB397" s="120" t="str">
        <f t="shared" si="329"/>
        <v/>
      </c>
      <c r="BC397" s="117" t="str">
        <f t="shared" si="330"/>
        <v/>
      </c>
      <c r="BD397" s="104" t="str">
        <f t="shared" si="303"/>
        <v/>
      </c>
      <c r="BE397" s="76" t="str">
        <f t="shared" si="304"/>
        <v/>
      </c>
      <c r="BF397" s="73" t="str">
        <f t="shared" si="331"/>
        <v/>
      </c>
      <c r="BG397" s="73" t="str">
        <f t="shared" si="305"/>
        <v/>
      </c>
      <c r="BH397" s="77"/>
      <c r="BI397" s="133"/>
      <c r="BJ397" s="71"/>
      <c r="BK397" s="74"/>
      <c r="BL397" s="78"/>
      <c r="BM397" s="75" t="str">
        <f t="shared" si="306"/>
        <v/>
      </c>
      <c r="BN397" s="72">
        <f t="shared" si="332"/>
        <v>0</v>
      </c>
      <c r="BO397" s="72">
        <f t="shared" si="349"/>
        <v>0</v>
      </c>
      <c r="BP397" s="72" t="str">
        <f t="shared" si="333"/>
        <v>0</v>
      </c>
      <c r="BQ397" s="72" t="str">
        <f>IF(ISBLANK(BL397), "", (POWER(BL397/VLOOKUP(BP397,Anthro_Calc!C:P,13,FALSE),VLOOKUP(BP397,Anthro_Calc!C:P,12,FALSE))-1) / (VLOOKUP(BP397,Anthro_Calc!C:P,14,FALSE)*VLOOKUP(BP397,Anthro_Calc!C:P,12,FALSE)))</f>
        <v/>
      </c>
      <c r="BR397" s="72" t="str">
        <f>IF(ISBLANK(BL397), "", -3 + (BL397 -VLOOKUP(BP397,Anthro_Calc!C:P,4,FALSE)) / (VLOOKUP(BP397,Anthro_Calc!C:P,5,FALSE) - VLOOKUP(BP397,Anthro_Calc!C:P,4,FALSE)))</f>
        <v/>
      </c>
      <c r="BS397" s="72" t="str">
        <f>IF(ISBLANK(BL397), "", 3 + (BL397 -VLOOKUP(BP397,Anthro_Calc!C:P,10,FALSE)) / (VLOOKUP(BP397,Anthro_Calc!C:P,10,FALSE) - VLOOKUP(BP397,Anthro_Calc!C:P,9,FALSE)))</f>
        <v/>
      </c>
      <c r="BT397" s="120" t="str">
        <f t="shared" si="334"/>
        <v/>
      </c>
      <c r="BU397" s="117" t="str">
        <f t="shared" si="335"/>
        <v/>
      </c>
      <c r="BV397" s="104" t="str">
        <f t="shared" si="336"/>
        <v/>
      </c>
      <c r="BW397" s="73" t="str">
        <f t="shared" si="307"/>
        <v/>
      </c>
      <c r="BX397" s="77"/>
      <c r="BY397" s="73" t="str">
        <f>IF(ISBLANK(BL397), "", VLOOKUP(Z397&amp;" "&amp;BV397&amp;" "&amp;BW397,Graduation_Criteria!$D$2:$E$34,2,FALSE))</f>
        <v/>
      </c>
      <c r="BZ397" s="73" t="str">
        <f t="shared" si="308"/>
        <v/>
      </c>
      <c r="CA397" s="71"/>
      <c r="CB397" s="74"/>
      <c r="CC397" s="74"/>
      <c r="CD397" s="115" t="str">
        <f t="shared" si="309"/>
        <v/>
      </c>
      <c r="CE397" s="79">
        <f t="shared" si="337"/>
        <v>0</v>
      </c>
      <c r="CF397" s="79">
        <f t="shared" si="338"/>
        <v>0</v>
      </c>
      <c r="CG397" s="79" t="str">
        <f t="shared" si="339"/>
        <v>0</v>
      </c>
      <c r="CH397" s="79" t="str">
        <f>IF(ISBLANK(CC397), "", (POWER(CC397/VLOOKUP(CG397,Anthro_Calc!C:P,13,FALSE),VLOOKUP(CG397,Anthro_Calc!C:P,12,FALSE))-1) / (VLOOKUP(CG397,Anthro_Calc!C:P,14,FALSE)*VLOOKUP(CG397,Anthro_Calc!C:P,12,FALSE)))</f>
        <v/>
      </c>
      <c r="CI397" s="79" t="str">
        <f>IF(ISBLANK(CC397), "", -3 + (CC397 -VLOOKUP(CG397,Anthro_Calc!C:P,4,FALSE)) / (VLOOKUP(CG397,Anthro_Calc!C:P,5,FALSE) - VLOOKUP(CG397,Anthro_Calc!C:P,4,FALSE)))</f>
        <v/>
      </c>
      <c r="CJ397" s="79" t="str">
        <f>IF(ISBLANK(CC397), "", 3 + (CC397 -VLOOKUP(CG397,Anthro_Calc!C:P,10,FALSE)) / (VLOOKUP(CG397,Anthro_Calc!C:P,10,FALSE) - VLOOKUP(CG397,Anthro_Calc!C:P,9,FALSE)))</f>
        <v/>
      </c>
      <c r="CK397" s="129" t="str">
        <f t="shared" si="340"/>
        <v/>
      </c>
      <c r="CL397" s="117" t="str">
        <f t="shared" si="341"/>
        <v/>
      </c>
      <c r="CM397" s="104" t="str">
        <f t="shared" si="342"/>
        <v/>
      </c>
      <c r="CN397" s="77"/>
      <c r="CO397" s="71"/>
      <c r="CP397" s="74"/>
      <c r="CQ397" s="74"/>
      <c r="CR397" s="118" t="str">
        <f t="shared" si="310"/>
        <v/>
      </c>
      <c r="CS397" s="119">
        <f t="shared" si="343"/>
        <v>0</v>
      </c>
      <c r="CT397" s="119">
        <f t="shared" si="344"/>
        <v>0</v>
      </c>
      <c r="CU397" s="119" t="str">
        <f t="shared" si="345"/>
        <v>0</v>
      </c>
      <c r="CV397" s="119" t="str">
        <f>IF(ISBLANK(CQ397), "", (POWER(CQ397/VLOOKUP(CU397,Anthro_Calc!C:P,13,FALSE),VLOOKUP(CU397,Anthro_Calc!C:P,12,FALSE))-1) / (VLOOKUP(CU397,Anthro_Calc!C:P,14,FALSE)*VLOOKUP(CU397,Anthro_Calc!C:P,12,FALSE)))</f>
        <v/>
      </c>
      <c r="CW397" s="119" t="str">
        <f>IF(ISBLANK(CQ397), "", -3 + (CQ397 -VLOOKUP(CU397,Anthro_Calc!C:P,4,FALSE)) / (VLOOKUP(CU397,Anthro_Calc!C:P,5,FALSE) - VLOOKUP(CU397,Anthro_Calc!C:P,4,FALSE)))</f>
        <v/>
      </c>
      <c r="CX397" s="119" t="str">
        <f>IF(ISBLANK(CQ397), "", 3 + (CQ397 -VLOOKUP(CU397,Anthro_Calc!C:P,10,FALSE)) / (VLOOKUP(CU397,Anthro_Calc!C:P,10,FALSE) - VLOOKUP(CU397,Anthro_Calc!C:P,9,FALSE)))</f>
        <v/>
      </c>
      <c r="CY397" s="128" t="str">
        <f t="shared" si="346"/>
        <v/>
      </c>
      <c r="CZ397" s="117" t="str">
        <f t="shared" si="347"/>
        <v/>
      </c>
      <c r="DA397" s="104" t="str">
        <f t="shared" si="348"/>
        <v/>
      </c>
      <c r="DB397" s="135"/>
    </row>
    <row r="398" spans="1:106" s="80" customFormat="1" ht="15" customHeight="1">
      <c r="A398" s="134">
        <f t="shared" si="300"/>
        <v>394</v>
      </c>
      <c r="B398" s="66"/>
      <c r="C398" s="66"/>
      <c r="D398" s="66"/>
      <c r="E398" s="66"/>
      <c r="F398" s="66"/>
      <c r="G398" s="66"/>
      <c r="H398" s="66"/>
      <c r="I398" s="66"/>
      <c r="J398" s="66"/>
      <c r="K398" s="66"/>
      <c r="L398" s="66"/>
      <c r="M398" s="71"/>
      <c r="N398" s="69" t="str">
        <f t="shared" ca="1" si="311"/>
        <v/>
      </c>
      <c r="O398" s="70"/>
      <c r="P398" s="70"/>
      <c r="Q398" s="71"/>
      <c r="R398" s="82"/>
      <c r="S398" s="72" t="str">
        <f t="shared" si="312"/>
        <v/>
      </c>
      <c r="T398" s="72" t="str">
        <f t="shared" si="313"/>
        <v/>
      </c>
      <c r="U398" s="72" t="str">
        <f t="shared" si="314"/>
        <v/>
      </c>
      <c r="V398" s="72" t="str">
        <f>IF(ISBLANK(R398), "", (POWER(R398/VLOOKUP(U398,Anthro_Calc!C:P,13,FALSE),VLOOKUP(U398,Anthro_Calc!C:P,12,FALSE))-1) / (VLOOKUP(U398,Anthro_Calc!C:P,14,FALSE)*VLOOKUP(U398,Anthro_Calc!C:P,12,FALSE)))</f>
        <v/>
      </c>
      <c r="W398" s="72" t="str">
        <f>IF(ISBLANK(R398), "", -3 + (R398 -VLOOKUP(U398,Anthro_Calc!C:P,4,FALSE)) / (VLOOKUP(U398,Anthro_Calc!C:P,5,FALSE) - VLOOKUP(U398,Anthro_Calc!C:P,4,FALSE)))</f>
        <v/>
      </c>
      <c r="X398" s="72" t="str">
        <f>IF(ISBLANK(R398), "", 3 + (R398 -VLOOKUP(U398,Anthro_Calc!C:P,10,FALSE)) / (VLOOKUP(U398,Anthro_Calc!C:P,10,FALSE) - VLOOKUP(U398,Anthro_Calc!C:P,9,FALSE)))</f>
        <v/>
      </c>
      <c r="Y398" s="120" t="str">
        <f t="shared" si="315"/>
        <v/>
      </c>
      <c r="Z398" s="117" t="str">
        <f t="shared" si="316"/>
        <v/>
      </c>
      <c r="AA398" s="104" t="str">
        <f t="shared" si="317"/>
        <v/>
      </c>
      <c r="AB398" s="71"/>
      <c r="AC398" s="74"/>
      <c r="AD398" s="78"/>
      <c r="AE398" s="75" t="str">
        <f t="shared" si="318"/>
        <v/>
      </c>
      <c r="AF398" s="72">
        <f t="shared" si="319"/>
        <v>0</v>
      </c>
      <c r="AG398" s="72">
        <f t="shared" si="320"/>
        <v>0</v>
      </c>
      <c r="AH398" s="72" t="str">
        <f t="shared" si="321"/>
        <v>0</v>
      </c>
      <c r="AI398" s="72" t="str">
        <f>IF(ISBLANK(AD398), "", (POWER(AD398/VLOOKUP(AH398,Anthro_Calc!C:P,13,FALSE),VLOOKUP(AH398,Anthro_Calc!C:P,12,FALSE))-1) / (VLOOKUP(AH398,Anthro_Calc!C:P,14,FALSE)*VLOOKUP(AH398,Anthro_Calc!C:P,12,FALSE)))</f>
        <v/>
      </c>
      <c r="AJ398" s="72" t="str">
        <f>IF(ISBLANK(AD398), "", -3 + (AD398 -VLOOKUP(AH398,Anthro_Calc!C:P,4,FALSE)) / (VLOOKUP(AH398,Anthro_Calc!C:P,5,FALSE) - VLOOKUP(AH398,Anthro_Calc!C:P,4,FALSE)))</f>
        <v/>
      </c>
      <c r="AK398" s="72" t="str">
        <f>IF(ISBLANK(AD398), "", 3 + (AD398 -VLOOKUP(AH398,Anthro_Calc!C:P,10,FALSE)) / (VLOOKUP(AH398,Anthro_Calc!C:P,10,FALSE) - VLOOKUP(AH398,Anthro_Calc!C:P,9,FALSE)))</f>
        <v/>
      </c>
      <c r="AL398" s="120" t="str">
        <f t="shared" si="322"/>
        <v/>
      </c>
      <c r="AM398" s="117" t="str">
        <f t="shared" si="323"/>
        <v/>
      </c>
      <c r="AN398" s="104" t="str">
        <f t="shared" si="324"/>
        <v/>
      </c>
      <c r="AO398" s="76" t="str">
        <f t="shared" si="301"/>
        <v/>
      </c>
      <c r="AP398" s="77"/>
      <c r="AQ398" s="77" t="str">
        <f t="shared" si="325"/>
        <v/>
      </c>
      <c r="AR398" s="71"/>
      <c r="AS398" s="74"/>
      <c r="AT398" s="82"/>
      <c r="AU398" s="75" t="str">
        <f t="shared" si="302"/>
        <v/>
      </c>
      <c r="AV398" s="72">
        <f t="shared" si="326"/>
        <v>0</v>
      </c>
      <c r="AW398" s="72">
        <f t="shared" si="327"/>
        <v>0</v>
      </c>
      <c r="AX398" s="72" t="str">
        <f t="shared" si="328"/>
        <v>0</v>
      </c>
      <c r="AY398" s="72" t="str">
        <f>IF(ISBLANK(AT398), "", (POWER(AT398/VLOOKUP(AX398,Anthro_Calc!C:P,13,FALSE),VLOOKUP(AX398,Anthro_Calc!C:P,12,FALSE))-1) / (VLOOKUP(AX398,Anthro_Calc!C:P,14,FALSE)*VLOOKUP(AX398,Anthro_Calc!C:P,12,FALSE)))</f>
        <v/>
      </c>
      <c r="AZ398" s="72" t="str">
        <f>IF(ISBLANK(AT398), "", -3 + (AT398 -VLOOKUP(AX398,Anthro_Calc!C:P,4,FALSE)) / (VLOOKUP(AX398,Anthro_Calc!C:P,5,FALSE) - VLOOKUP(AX398,Anthro_Calc!C:P,4,FALSE)))</f>
        <v/>
      </c>
      <c r="BA398" s="72" t="str">
        <f>IF(ISBLANK(AT398), "", 3 + (AT398 -VLOOKUP(AX398,Anthro_Calc!C:P,10,FALSE)) / (VLOOKUP(AX398,Anthro_Calc!C:P,10,FALSE) - VLOOKUP(AX398,Anthro_Calc!C:P,9,FALSE)))</f>
        <v/>
      </c>
      <c r="BB398" s="120" t="str">
        <f t="shared" si="329"/>
        <v/>
      </c>
      <c r="BC398" s="117" t="str">
        <f t="shared" si="330"/>
        <v/>
      </c>
      <c r="BD398" s="104" t="str">
        <f t="shared" si="303"/>
        <v/>
      </c>
      <c r="BE398" s="76" t="str">
        <f t="shared" si="304"/>
        <v/>
      </c>
      <c r="BF398" s="73" t="str">
        <f t="shared" si="331"/>
        <v/>
      </c>
      <c r="BG398" s="73" t="str">
        <f t="shared" si="305"/>
        <v/>
      </c>
      <c r="BH398" s="77"/>
      <c r="BI398" s="133"/>
      <c r="BJ398" s="71"/>
      <c r="BK398" s="74"/>
      <c r="BL398" s="78"/>
      <c r="BM398" s="75" t="str">
        <f t="shared" si="306"/>
        <v/>
      </c>
      <c r="BN398" s="72">
        <f t="shared" si="332"/>
        <v>0</v>
      </c>
      <c r="BO398" s="72">
        <f t="shared" si="349"/>
        <v>0</v>
      </c>
      <c r="BP398" s="72" t="str">
        <f t="shared" si="333"/>
        <v>0</v>
      </c>
      <c r="BQ398" s="72" t="str">
        <f>IF(ISBLANK(BL398), "", (POWER(BL398/VLOOKUP(BP398,Anthro_Calc!C:P,13,FALSE),VLOOKUP(BP398,Anthro_Calc!C:P,12,FALSE))-1) / (VLOOKUP(BP398,Anthro_Calc!C:P,14,FALSE)*VLOOKUP(BP398,Anthro_Calc!C:P,12,FALSE)))</f>
        <v/>
      </c>
      <c r="BR398" s="72" t="str">
        <f>IF(ISBLANK(BL398), "", -3 + (BL398 -VLOOKUP(BP398,Anthro_Calc!C:P,4,FALSE)) / (VLOOKUP(BP398,Anthro_Calc!C:P,5,FALSE) - VLOOKUP(BP398,Anthro_Calc!C:P,4,FALSE)))</f>
        <v/>
      </c>
      <c r="BS398" s="72" t="str">
        <f>IF(ISBLANK(BL398), "", 3 + (BL398 -VLOOKUP(BP398,Anthro_Calc!C:P,10,FALSE)) / (VLOOKUP(BP398,Anthro_Calc!C:P,10,FALSE) - VLOOKUP(BP398,Anthro_Calc!C:P,9,FALSE)))</f>
        <v/>
      </c>
      <c r="BT398" s="120" t="str">
        <f t="shared" si="334"/>
        <v/>
      </c>
      <c r="BU398" s="117" t="str">
        <f t="shared" si="335"/>
        <v/>
      </c>
      <c r="BV398" s="104" t="str">
        <f t="shared" si="336"/>
        <v/>
      </c>
      <c r="BW398" s="73" t="str">
        <f t="shared" si="307"/>
        <v/>
      </c>
      <c r="BX398" s="77"/>
      <c r="BY398" s="73" t="str">
        <f>IF(ISBLANK(BL398), "", VLOOKUP(Z398&amp;" "&amp;BV398&amp;" "&amp;BW398,Graduation_Criteria!$D$2:$E$34,2,FALSE))</f>
        <v/>
      </c>
      <c r="BZ398" s="73" t="str">
        <f t="shared" si="308"/>
        <v/>
      </c>
      <c r="CA398" s="71"/>
      <c r="CB398" s="74"/>
      <c r="CC398" s="74"/>
      <c r="CD398" s="115" t="str">
        <f t="shared" si="309"/>
        <v/>
      </c>
      <c r="CE398" s="79">
        <f t="shared" si="337"/>
        <v>0</v>
      </c>
      <c r="CF398" s="79">
        <f t="shared" si="338"/>
        <v>0</v>
      </c>
      <c r="CG398" s="79" t="str">
        <f t="shared" si="339"/>
        <v>0</v>
      </c>
      <c r="CH398" s="79" t="str">
        <f>IF(ISBLANK(CC398), "", (POWER(CC398/VLOOKUP(CG398,Anthro_Calc!C:P,13,FALSE),VLOOKUP(CG398,Anthro_Calc!C:P,12,FALSE))-1) / (VLOOKUP(CG398,Anthro_Calc!C:P,14,FALSE)*VLOOKUP(CG398,Anthro_Calc!C:P,12,FALSE)))</f>
        <v/>
      </c>
      <c r="CI398" s="79" t="str">
        <f>IF(ISBLANK(CC398), "", -3 + (CC398 -VLOOKUP(CG398,Anthro_Calc!C:P,4,FALSE)) / (VLOOKUP(CG398,Anthro_Calc!C:P,5,FALSE) - VLOOKUP(CG398,Anthro_Calc!C:P,4,FALSE)))</f>
        <v/>
      </c>
      <c r="CJ398" s="79" t="str">
        <f>IF(ISBLANK(CC398), "", 3 + (CC398 -VLOOKUP(CG398,Anthro_Calc!C:P,10,FALSE)) / (VLOOKUP(CG398,Anthro_Calc!C:P,10,FALSE) - VLOOKUP(CG398,Anthro_Calc!C:P,9,FALSE)))</f>
        <v/>
      </c>
      <c r="CK398" s="129" t="str">
        <f t="shared" si="340"/>
        <v/>
      </c>
      <c r="CL398" s="117" t="str">
        <f t="shared" si="341"/>
        <v/>
      </c>
      <c r="CM398" s="104" t="str">
        <f t="shared" si="342"/>
        <v/>
      </c>
      <c r="CN398" s="77"/>
      <c r="CO398" s="71"/>
      <c r="CP398" s="74"/>
      <c r="CQ398" s="74"/>
      <c r="CR398" s="118" t="str">
        <f t="shared" si="310"/>
        <v/>
      </c>
      <c r="CS398" s="119">
        <f t="shared" si="343"/>
        <v>0</v>
      </c>
      <c r="CT398" s="119">
        <f t="shared" si="344"/>
        <v>0</v>
      </c>
      <c r="CU398" s="119" t="str">
        <f t="shared" si="345"/>
        <v>0</v>
      </c>
      <c r="CV398" s="119" t="str">
        <f>IF(ISBLANK(CQ398), "", (POWER(CQ398/VLOOKUP(CU398,Anthro_Calc!C:P,13,FALSE),VLOOKUP(CU398,Anthro_Calc!C:P,12,FALSE))-1) / (VLOOKUP(CU398,Anthro_Calc!C:P,14,FALSE)*VLOOKUP(CU398,Anthro_Calc!C:P,12,FALSE)))</f>
        <v/>
      </c>
      <c r="CW398" s="119" t="str">
        <f>IF(ISBLANK(CQ398), "", -3 + (CQ398 -VLOOKUP(CU398,Anthro_Calc!C:P,4,FALSE)) / (VLOOKUP(CU398,Anthro_Calc!C:P,5,FALSE) - VLOOKUP(CU398,Anthro_Calc!C:P,4,FALSE)))</f>
        <v/>
      </c>
      <c r="CX398" s="119" t="str">
        <f>IF(ISBLANK(CQ398), "", 3 + (CQ398 -VLOOKUP(CU398,Anthro_Calc!C:P,10,FALSE)) / (VLOOKUP(CU398,Anthro_Calc!C:P,10,FALSE) - VLOOKUP(CU398,Anthro_Calc!C:P,9,FALSE)))</f>
        <v/>
      </c>
      <c r="CY398" s="128" t="str">
        <f t="shared" si="346"/>
        <v/>
      </c>
      <c r="CZ398" s="117" t="str">
        <f t="shared" si="347"/>
        <v/>
      </c>
      <c r="DA398" s="104" t="str">
        <f t="shared" si="348"/>
        <v/>
      </c>
      <c r="DB398" s="135"/>
    </row>
    <row r="399" spans="1:106" s="80" customFormat="1" ht="15" customHeight="1">
      <c r="A399" s="134">
        <f t="shared" si="300"/>
        <v>395</v>
      </c>
      <c r="B399" s="66"/>
      <c r="C399" s="66"/>
      <c r="D399" s="66"/>
      <c r="E399" s="66"/>
      <c r="F399" s="66"/>
      <c r="G399" s="66"/>
      <c r="H399" s="66"/>
      <c r="I399" s="66"/>
      <c r="J399" s="66"/>
      <c r="K399" s="66"/>
      <c r="L399" s="66"/>
      <c r="M399" s="71"/>
      <c r="N399" s="69" t="str">
        <f t="shared" ca="1" si="311"/>
        <v/>
      </c>
      <c r="O399" s="70"/>
      <c r="P399" s="70"/>
      <c r="Q399" s="71"/>
      <c r="R399" s="82"/>
      <c r="S399" s="72" t="str">
        <f t="shared" si="312"/>
        <v/>
      </c>
      <c r="T399" s="72" t="str">
        <f t="shared" si="313"/>
        <v/>
      </c>
      <c r="U399" s="72" t="str">
        <f t="shared" si="314"/>
        <v/>
      </c>
      <c r="V399" s="72" t="str">
        <f>IF(ISBLANK(R399), "", (POWER(R399/VLOOKUP(U399,Anthro_Calc!C:P,13,FALSE),VLOOKUP(U399,Anthro_Calc!C:P,12,FALSE))-1) / (VLOOKUP(U399,Anthro_Calc!C:P,14,FALSE)*VLOOKUP(U399,Anthro_Calc!C:P,12,FALSE)))</f>
        <v/>
      </c>
      <c r="W399" s="72" t="str">
        <f>IF(ISBLANK(R399), "", -3 + (R399 -VLOOKUP(U399,Anthro_Calc!C:P,4,FALSE)) / (VLOOKUP(U399,Anthro_Calc!C:P,5,FALSE) - VLOOKUP(U399,Anthro_Calc!C:P,4,FALSE)))</f>
        <v/>
      </c>
      <c r="X399" s="72" t="str">
        <f>IF(ISBLANK(R399), "", 3 + (R399 -VLOOKUP(U399,Anthro_Calc!C:P,10,FALSE)) / (VLOOKUP(U399,Anthro_Calc!C:P,10,FALSE) - VLOOKUP(U399,Anthro_Calc!C:P,9,FALSE)))</f>
        <v/>
      </c>
      <c r="Y399" s="120" t="str">
        <f t="shared" si="315"/>
        <v/>
      </c>
      <c r="Z399" s="117" t="str">
        <f t="shared" si="316"/>
        <v/>
      </c>
      <c r="AA399" s="104" t="str">
        <f t="shared" si="317"/>
        <v/>
      </c>
      <c r="AB399" s="71"/>
      <c r="AC399" s="74"/>
      <c r="AD399" s="78"/>
      <c r="AE399" s="75" t="str">
        <f t="shared" si="318"/>
        <v/>
      </c>
      <c r="AF399" s="72">
        <f t="shared" si="319"/>
        <v>0</v>
      </c>
      <c r="AG399" s="72">
        <f t="shared" si="320"/>
        <v>0</v>
      </c>
      <c r="AH399" s="72" t="str">
        <f t="shared" si="321"/>
        <v>0</v>
      </c>
      <c r="AI399" s="72" t="str">
        <f>IF(ISBLANK(AD399), "", (POWER(AD399/VLOOKUP(AH399,Anthro_Calc!C:P,13,FALSE),VLOOKUP(AH399,Anthro_Calc!C:P,12,FALSE))-1) / (VLOOKUP(AH399,Anthro_Calc!C:P,14,FALSE)*VLOOKUP(AH399,Anthro_Calc!C:P,12,FALSE)))</f>
        <v/>
      </c>
      <c r="AJ399" s="72" t="str">
        <f>IF(ISBLANK(AD399), "", -3 + (AD399 -VLOOKUP(AH399,Anthro_Calc!C:P,4,FALSE)) / (VLOOKUP(AH399,Anthro_Calc!C:P,5,FALSE) - VLOOKUP(AH399,Anthro_Calc!C:P,4,FALSE)))</f>
        <v/>
      </c>
      <c r="AK399" s="72" t="str">
        <f>IF(ISBLANK(AD399), "", 3 + (AD399 -VLOOKUP(AH399,Anthro_Calc!C:P,10,FALSE)) / (VLOOKUP(AH399,Anthro_Calc!C:P,10,FALSE) - VLOOKUP(AH399,Anthro_Calc!C:P,9,FALSE)))</f>
        <v/>
      </c>
      <c r="AL399" s="120" t="str">
        <f t="shared" si="322"/>
        <v/>
      </c>
      <c r="AM399" s="117" t="str">
        <f t="shared" si="323"/>
        <v/>
      </c>
      <c r="AN399" s="104" t="str">
        <f t="shared" si="324"/>
        <v/>
      </c>
      <c r="AO399" s="76" t="str">
        <f t="shared" si="301"/>
        <v/>
      </c>
      <c r="AP399" s="77"/>
      <c r="AQ399" s="77" t="str">
        <f t="shared" si="325"/>
        <v/>
      </c>
      <c r="AR399" s="71"/>
      <c r="AS399" s="74"/>
      <c r="AT399" s="82"/>
      <c r="AU399" s="75" t="str">
        <f t="shared" si="302"/>
        <v/>
      </c>
      <c r="AV399" s="72">
        <f t="shared" si="326"/>
        <v>0</v>
      </c>
      <c r="AW399" s="72">
        <f t="shared" si="327"/>
        <v>0</v>
      </c>
      <c r="AX399" s="72" t="str">
        <f t="shared" si="328"/>
        <v>0</v>
      </c>
      <c r="AY399" s="72" t="str">
        <f>IF(ISBLANK(AT399), "", (POWER(AT399/VLOOKUP(AX399,Anthro_Calc!C:P,13,FALSE),VLOOKUP(AX399,Anthro_Calc!C:P,12,FALSE))-1) / (VLOOKUP(AX399,Anthro_Calc!C:P,14,FALSE)*VLOOKUP(AX399,Anthro_Calc!C:P,12,FALSE)))</f>
        <v/>
      </c>
      <c r="AZ399" s="72" t="str">
        <f>IF(ISBLANK(AT399), "", -3 + (AT399 -VLOOKUP(AX399,Anthro_Calc!C:P,4,FALSE)) / (VLOOKUP(AX399,Anthro_Calc!C:P,5,FALSE) - VLOOKUP(AX399,Anthro_Calc!C:P,4,FALSE)))</f>
        <v/>
      </c>
      <c r="BA399" s="72" t="str">
        <f>IF(ISBLANK(AT399), "", 3 + (AT399 -VLOOKUP(AX399,Anthro_Calc!C:P,10,FALSE)) / (VLOOKUP(AX399,Anthro_Calc!C:P,10,FALSE) - VLOOKUP(AX399,Anthro_Calc!C:P,9,FALSE)))</f>
        <v/>
      </c>
      <c r="BB399" s="120" t="str">
        <f t="shared" si="329"/>
        <v/>
      </c>
      <c r="BC399" s="117" t="str">
        <f t="shared" si="330"/>
        <v/>
      </c>
      <c r="BD399" s="104" t="str">
        <f t="shared" si="303"/>
        <v/>
      </c>
      <c r="BE399" s="76" t="str">
        <f t="shared" si="304"/>
        <v/>
      </c>
      <c r="BF399" s="73" t="str">
        <f t="shared" si="331"/>
        <v/>
      </c>
      <c r="BG399" s="73" t="str">
        <f t="shared" si="305"/>
        <v/>
      </c>
      <c r="BH399" s="77"/>
      <c r="BI399" s="133"/>
      <c r="BJ399" s="71"/>
      <c r="BK399" s="74"/>
      <c r="BL399" s="78"/>
      <c r="BM399" s="75" t="str">
        <f t="shared" si="306"/>
        <v/>
      </c>
      <c r="BN399" s="72">
        <f t="shared" si="332"/>
        <v>0</v>
      </c>
      <c r="BO399" s="72">
        <f t="shared" si="349"/>
        <v>0</v>
      </c>
      <c r="BP399" s="72" t="str">
        <f t="shared" si="333"/>
        <v>0</v>
      </c>
      <c r="BQ399" s="72" t="str">
        <f>IF(ISBLANK(BL399), "", (POWER(BL399/VLOOKUP(BP399,Anthro_Calc!C:P,13,FALSE),VLOOKUP(BP399,Anthro_Calc!C:P,12,FALSE))-1) / (VLOOKUP(BP399,Anthro_Calc!C:P,14,FALSE)*VLOOKUP(BP399,Anthro_Calc!C:P,12,FALSE)))</f>
        <v/>
      </c>
      <c r="BR399" s="72" t="str">
        <f>IF(ISBLANK(BL399), "", -3 + (BL399 -VLOOKUP(BP399,Anthro_Calc!C:P,4,FALSE)) / (VLOOKUP(BP399,Anthro_Calc!C:P,5,FALSE) - VLOOKUP(BP399,Anthro_Calc!C:P,4,FALSE)))</f>
        <v/>
      </c>
      <c r="BS399" s="72" t="str">
        <f>IF(ISBLANK(BL399), "", 3 + (BL399 -VLOOKUP(BP399,Anthro_Calc!C:P,10,FALSE)) / (VLOOKUP(BP399,Anthro_Calc!C:P,10,FALSE) - VLOOKUP(BP399,Anthro_Calc!C:P,9,FALSE)))</f>
        <v/>
      </c>
      <c r="BT399" s="120" t="str">
        <f t="shared" si="334"/>
        <v/>
      </c>
      <c r="BU399" s="117" t="str">
        <f t="shared" si="335"/>
        <v/>
      </c>
      <c r="BV399" s="104" t="str">
        <f t="shared" si="336"/>
        <v/>
      </c>
      <c r="BW399" s="73" t="str">
        <f t="shared" si="307"/>
        <v/>
      </c>
      <c r="BX399" s="77"/>
      <c r="BY399" s="73" t="str">
        <f>IF(ISBLANK(BL399), "", VLOOKUP(Z399&amp;" "&amp;BV399&amp;" "&amp;BW399,Graduation_Criteria!$D$2:$E$34,2,FALSE))</f>
        <v/>
      </c>
      <c r="BZ399" s="73" t="str">
        <f t="shared" si="308"/>
        <v/>
      </c>
      <c r="CA399" s="71"/>
      <c r="CB399" s="74"/>
      <c r="CC399" s="74"/>
      <c r="CD399" s="115" t="str">
        <f t="shared" si="309"/>
        <v/>
      </c>
      <c r="CE399" s="79">
        <f t="shared" si="337"/>
        <v>0</v>
      </c>
      <c r="CF399" s="79">
        <f t="shared" si="338"/>
        <v>0</v>
      </c>
      <c r="CG399" s="79" t="str">
        <f t="shared" si="339"/>
        <v>0</v>
      </c>
      <c r="CH399" s="79" t="str">
        <f>IF(ISBLANK(CC399), "", (POWER(CC399/VLOOKUP(CG399,Anthro_Calc!C:P,13,FALSE),VLOOKUP(CG399,Anthro_Calc!C:P,12,FALSE))-1) / (VLOOKUP(CG399,Anthro_Calc!C:P,14,FALSE)*VLOOKUP(CG399,Anthro_Calc!C:P,12,FALSE)))</f>
        <v/>
      </c>
      <c r="CI399" s="79" t="str">
        <f>IF(ISBLANK(CC399), "", -3 + (CC399 -VLOOKUP(CG399,Anthro_Calc!C:P,4,FALSE)) / (VLOOKUP(CG399,Anthro_Calc!C:P,5,FALSE) - VLOOKUP(CG399,Anthro_Calc!C:P,4,FALSE)))</f>
        <v/>
      </c>
      <c r="CJ399" s="79" t="str">
        <f>IF(ISBLANK(CC399), "", 3 + (CC399 -VLOOKUP(CG399,Anthro_Calc!C:P,10,FALSE)) / (VLOOKUP(CG399,Anthro_Calc!C:P,10,FALSE) - VLOOKUP(CG399,Anthro_Calc!C:P,9,FALSE)))</f>
        <v/>
      </c>
      <c r="CK399" s="129" t="str">
        <f t="shared" si="340"/>
        <v/>
      </c>
      <c r="CL399" s="117" t="str">
        <f t="shared" si="341"/>
        <v/>
      </c>
      <c r="CM399" s="104" t="str">
        <f t="shared" si="342"/>
        <v/>
      </c>
      <c r="CN399" s="77"/>
      <c r="CO399" s="71"/>
      <c r="CP399" s="74"/>
      <c r="CQ399" s="74"/>
      <c r="CR399" s="118" t="str">
        <f t="shared" si="310"/>
        <v/>
      </c>
      <c r="CS399" s="119">
        <f t="shared" si="343"/>
        <v>0</v>
      </c>
      <c r="CT399" s="119">
        <f t="shared" si="344"/>
        <v>0</v>
      </c>
      <c r="CU399" s="119" t="str">
        <f t="shared" si="345"/>
        <v>0</v>
      </c>
      <c r="CV399" s="119" t="str">
        <f>IF(ISBLANK(CQ399), "", (POWER(CQ399/VLOOKUP(CU399,Anthro_Calc!C:P,13,FALSE),VLOOKUP(CU399,Anthro_Calc!C:P,12,FALSE))-1) / (VLOOKUP(CU399,Anthro_Calc!C:P,14,FALSE)*VLOOKUP(CU399,Anthro_Calc!C:P,12,FALSE)))</f>
        <v/>
      </c>
      <c r="CW399" s="119" t="str">
        <f>IF(ISBLANK(CQ399), "", -3 + (CQ399 -VLOOKUP(CU399,Anthro_Calc!C:P,4,FALSE)) / (VLOOKUP(CU399,Anthro_Calc!C:P,5,FALSE) - VLOOKUP(CU399,Anthro_Calc!C:P,4,FALSE)))</f>
        <v/>
      </c>
      <c r="CX399" s="119" t="str">
        <f>IF(ISBLANK(CQ399), "", 3 + (CQ399 -VLOOKUP(CU399,Anthro_Calc!C:P,10,FALSE)) / (VLOOKUP(CU399,Anthro_Calc!C:P,10,FALSE) - VLOOKUP(CU399,Anthro_Calc!C:P,9,FALSE)))</f>
        <v/>
      </c>
      <c r="CY399" s="128" t="str">
        <f t="shared" si="346"/>
        <v/>
      </c>
      <c r="CZ399" s="117" t="str">
        <f t="shared" si="347"/>
        <v/>
      </c>
      <c r="DA399" s="104" t="str">
        <f t="shared" si="348"/>
        <v/>
      </c>
      <c r="DB399" s="135"/>
    </row>
    <row r="400" spans="1:106" s="80" customFormat="1" ht="15" customHeight="1">
      <c r="A400" s="134">
        <f t="shared" si="300"/>
        <v>396</v>
      </c>
      <c r="B400" s="66"/>
      <c r="C400" s="66"/>
      <c r="D400" s="66"/>
      <c r="E400" s="66"/>
      <c r="F400" s="66"/>
      <c r="G400" s="66"/>
      <c r="H400" s="66"/>
      <c r="I400" s="66"/>
      <c r="J400" s="66"/>
      <c r="K400" s="66"/>
      <c r="L400" s="66"/>
      <c r="M400" s="71"/>
      <c r="N400" s="69" t="str">
        <f t="shared" ca="1" si="311"/>
        <v/>
      </c>
      <c r="O400" s="70"/>
      <c r="P400" s="70"/>
      <c r="Q400" s="71"/>
      <c r="R400" s="82"/>
      <c r="S400" s="72" t="str">
        <f t="shared" si="312"/>
        <v/>
      </c>
      <c r="T400" s="72" t="str">
        <f t="shared" si="313"/>
        <v/>
      </c>
      <c r="U400" s="72" t="str">
        <f t="shared" si="314"/>
        <v/>
      </c>
      <c r="V400" s="72" t="str">
        <f>IF(ISBLANK(R400), "", (POWER(R400/VLOOKUP(U400,Anthro_Calc!C:P,13,FALSE),VLOOKUP(U400,Anthro_Calc!C:P,12,FALSE))-1) / (VLOOKUP(U400,Anthro_Calc!C:P,14,FALSE)*VLOOKUP(U400,Anthro_Calc!C:P,12,FALSE)))</f>
        <v/>
      </c>
      <c r="W400" s="72" t="str">
        <f>IF(ISBLANK(R400), "", -3 + (R400 -VLOOKUP(U400,Anthro_Calc!C:P,4,FALSE)) / (VLOOKUP(U400,Anthro_Calc!C:P,5,FALSE) - VLOOKUP(U400,Anthro_Calc!C:P,4,FALSE)))</f>
        <v/>
      </c>
      <c r="X400" s="72" t="str">
        <f>IF(ISBLANK(R400), "", 3 + (R400 -VLOOKUP(U400,Anthro_Calc!C:P,10,FALSE)) / (VLOOKUP(U400,Anthro_Calc!C:P,10,FALSE) - VLOOKUP(U400,Anthro_Calc!C:P,9,FALSE)))</f>
        <v/>
      </c>
      <c r="Y400" s="120" t="str">
        <f t="shared" si="315"/>
        <v/>
      </c>
      <c r="Z400" s="117" t="str">
        <f t="shared" si="316"/>
        <v/>
      </c>
      <c r="AA400" s="104" t="str">
        <f t="shared" si="317"/>
        <v/>
      </c>
      <c r="AB400" s="71"/>
      <c r="AC400" s="74"/>
      <c r="AD400" s="78"/>
      <c r="AE400" s="75" t="str">
        <f t="shared" si="318"/>
        <v/>
      </c>
      <c r="AF400" s="72">
        <f t="shared" si="319"/>
        <v>0</v>
      </c>
      <c r="AG400" s="72">
        <f t="shared" si="320"/>
        <v>0</v>
      </c>
      <c r="AH400" s="72" t="str">
        <f t="shared" si="321"/>
        <v>0</v>
      </c>
      <c r="AI400" s="72" t="str">
        <f>IF(ISBLANK(AD400), "", (POWER(AD400/VLOOKUP(AH400,Anthro_Calc!C:P,13,FALSE),VLOOKUP(AH400,Anthro_Calc!C:P,12,FALSE))-1) / (VLOOKUP(AH400,Anthro_Calc!C:P,14,FALSE)*VLOOKUP(AH400,Anthro_Calc!C:P,12,FALSE)))</f>
        <v/>
      </c>
      <c r="AJ400" s="72" t="str">
        <f>IF(ISBLANK(AD400), "", -3 + (AD400 -VLOOKUP(AH400,Anthro_Calc!C:P,4,FALSE)) / (VLOOKUP(AH400,Anthro_Calc!C:P,5,FALSE) - VLOOKUP(AH400,Anthro_Calc!C:P,4,FALSE)))</f>
        <v/>
      </c>
      <c r="AK400" s="72" t="str">
        <f>IF(ISBLANK(AD400), "", 3 + (AD400 -VLOOKUP(AH400,Anthro_Calc!C:P,10,FALSE)) / (VLOOKUP(AH400,Anthro_Calc!C:P,10,FALSE) - VLOOKUP(AH400,Anthro_Calc!C:P,9,FALSE)))</f>
        <v/>
      </c>
      <c r="AL400" s="120" t="str">
        <f t="shared" si="322"/>
        <v/>
      </c>
      <c r="AM400" s="117" t="str">
        <f t="shared" si="323"/>
        <v/>
      </c>
      <c r="AN400" s="104" t="str">
        <f t="shared" si="324"/>
        <v/>
      </c>
      <c r="AO400" s="76" t="str">
        <f t="shared" si="301"/>
        <v/>
      </c>
      <c r="AP400" s="77"/>
      <c r="AQ400" s="77" t="str">
        <f t="shared" si="325"/>
        <v/>
      </c>
      <c r="AR400" s="71"/>
      <c r="AS400" s="74"/>
      <c r="AT400" s="82"/>
      <c r="AU400" s="75" t="str">
        <f t="shared" si="302"/>
        <v/>
      </c>
      <c r="AV400" s="72">
        <f t="shared" si="326"/>
        <v>0</v>
      </c>
      <c r="AW400" s="72">
        <f t="shared" si="327"/>
        <v>0</v>
      </c>
      <c r="AX400" s="72" t="str">
        <f t="shared" si="328"/>
        <v>0</v>
      </c>
      <c r="AY400" s="72" t="str">
        <f>IF(ISBLANK(AT400), "", (POWER(AT400/VLOOKUP(AX400,Anthro_Calc!C:P,13,FALSE),VLOOKUP(AX400,Anthro_Calc!C:P,12,FALSE))-1) / (VLOOKUP(AX400,Anthro_Calc!C:P,14,FALSE)*VLOOKUP(AX400,Anthro_Calc!C:P,12,FALSE)))</f>
        <v/>
      </c>
      <c r="AZ400" s="72" t="str">
        <f>IF(ISBLANK(AT400), "", -3 + (AT400 -VLOOKUP(AX400,Anthro_Calc!C:P,4,FALSE)) / (VLOOKUP(AX400,Anthro_Calc!C:P,5,FALSE) - VLOOKUP(AX400,Anthro_Calc!C:P,4,FALSE)))</f>
        <v/>
      </c>
      <c r="BA400" s="72" t="str">
        <f>IF(ISBLANK(AT400), "", 3 + (AT400 -VLOOKUP(AX400,Anthro_Calc!C:P,10,FALSE)) / (VLOOKUP(AX400,Anthro_Calc!C:P,10,FALSE) - VLOOKUP(AX400,Anthro_Calc!C:P,9,FALSE)))</f>
        <v/>
      </c>
      <c r="BB400" s="120" t="str">
        <f t="shared" si="329"/>
        <v/>
      </c>
      <c r="BC400" s="117" t="str">
        <f t="shared" si="330"/>
        <v/>
      </c>
      <c r="BD400" s="104" t="str">
        <f t="shared" si="303"/>
        <v/>
      </c>
      <c r="BE400" s="76" t="str">
        <f t="shared" si="304"/>
        <v/>
      </c>
      <c r="BF400" s="73" t="str">
        <f t="shared" si="331"/>
        <v/>
      </c>
      <c r="BG400" s="73" t="str">
        <f t="shared" si="305"/>
        <v/>
      </c>
      <c r="BH400" s="77"/>
      <c r="BI400" s="133"/>
      <c r="BJ400" s="71"/>
      <c r="BK400" s="74"/>
      <c r="BL400" s="78"/>
      <c r="BM400" s="75" t="str">
        <f t="shared" si="306"/>
        <v/>
      </c>
      <c r="BN400" s="72">
        <f t="shared" si="332"/>
        <v>0</v>
      </c>
      <c r="BO400" s="72">
        <f t="shared" si="349"/>
        <v>0</v>
      </c>
      <c r="BP400" s="72" t="str">
        <f t="shared" si="333"/>
        <v>0</v>
      </c>
      <c r="BQ400" s="72" t="str">
        <f>IF(ISBLANK(BL400), "", (POWER(BL400/VLOOKUP(BP400,Anthro_Calc!C:P,13,FALSE),VLOOKUP(BP400,Anthro_Calc!C:P,12,FALSE))-1) / (VLOOKUP(BP400,Anthro_Calc!C:P,14,FALSE)*VLOOKUP(BP400,Anthro_Calc!C:P,12,FALSE)))</f>
        <v/>
      </c>
      <c r="BR400" s="72" t="str">
        <f>IF(ISBLANK(BL400), "", -3 + (BL400 -VLOOKUP(BP400,Anthro_Calc!C:P,4,FALSE)) / (VLOOKUP(BP400,Anthro_Calc!C:P,5,FALSE) - VLOOKUP(BP400,Anthro_Calc!C:P,4,FALSE)))</f>
        <v/>
      </c>
      <c r="BS400" s="72" t="str">
        <f>IF(ISBLANK(BL400), "", 3 + (BL400 -VLOOKUP(BP400,Anthro_Calc!C:P,10,FALSE)) / (VLOOKUP(BP400,Anthro_Calc!C:P,10,FALSE) - VLOOKUP(BP400,Anthro_Calc!C:P,9,FALSE)))</f>
        <v/>
      </c>
      <c r="BT400" s="120" t="str">
        <f t="shared" si="334"/>
        <v/>
      </c>
      <c r="BU400" s="117" t="str">
        <f t="shared" si="335"/>
        <v/>
      </c>
      <c r="BV400" s="104" t="str">
        <f t="shared" si="336"/>
        <v/>
      </c>
      <c r="BW400" s="73" t="str">
        <f t="shared" si="307"/>
        <v/>
      </c>
      <c r="BX400" s="77"/>
      <c r="BY400" s="73" t="str">
        <f>IF(ISBLANK(BL400), "", VLOOKUP(Z400&amp;" "&amp;BV400&amp;" "&amp;BW400,Graduation_Criteria!$D$2:$E$34,2,FALSE))</f>
        <v/>
      </c>
      <c r="BZ400" s="73" t="str">
        <f t="shared" si="308"/>
        <v/>
      </c>
      <c r="CA400" s="71"/>
      <c r="CB400" s="74"/>
      <c r="CC400" s="74"/>
      <c r="CD400" s="115" t="str">
        <f t="shared" si="309"/>
        <v/>
      </c>
      <c r="CE400" s="79">
        <f t="shared" si="337"/>
        <v>0</v>
      </c>
      <c r="CF400" s="79">
        <f t="shared" si="338"/>
        <v>0</v>
      </c>
      <c r="CG400" s="79" t="str">
        <f t="shared" si="339"/>
        <v>0</v>
      </c>
      <c r="CH400" s="79" t="str">
        <f>IF(ISBLANK(CC400), "", (POWER(CC400/VLOOKUP(CG400,Anthro_Calc!C:P,13,FALSE),VLOOKUP(CG400,Anthro_Calc!C:P,12,FALSE))-1) / (VLOOKUP(CG400,Anthro_Calc!C:P,14,FALSE)*VLOOKUP(CG400,Anthro_Calc!C:P,12,FALSE)))</f>
        <v/>
      </c>
      <c r="CI400" s="79" t="str">
        <f>IF(ISBLANK(CC400), "", -3 + (CC400 -VLOOKUP(CG400,Anthro_Calc!C:P,4,FALSE)) / (VLOOKUP(CG400,Anthro_Calc!C:P,5,FALSE) - VLOOKUP(CG400,Anthro_Calc!C:P,4,FALSE)))</f>
        <v/>
      </c>
      <c r="CJ400" s="79" t="str">
        <f>IF(ISBLANK(CC400), "", 3 + (CC400 -VLOOKUP(CG400,Anthro_Calc!C:P,10,FALSE)) / (VLOOKUP(CG400,Anthro_Calc!C:P,10,FALSE) - VLOOKUP(CG400,Anthro_Calc!C:P,9,FALSE)))</f>
        <v/>
      </c>
      <c r="CK400" s="129" t="str">
        <f t="shared" si="340"/>
        <v/>
      </c>
      <c r="CL400" s="117" t="str">
        <f t="shared" si="341"/>
        <v/>
      </c>
      <c r="CM400" s="104" t="str">
        <f t="shared" si="342"/>
        <v/>
      </c>
      <c r="CN400" s="77"/>
      <c r="CO400" s="71"/>
      <c r="CP400" s="74"/>
      <c r="CQ400" s="74"/>
      <c r="CR400" s="118" t="str">
        <f t="shared" si="310"/>
        <v/>
      </c>
      <c r="CS400" s="119">
        <f t="shared" si="343"/>
        <v>0</v>
      </c>
      <c r="CT400" s="119">
        <f t="shared" si="344"/>
        <v>0</v>
      </c>
      <c r="CU400" s="119" t="str">
        <f t="shared" si="345"/>
        <v>0</v>
      </c>
      <c r="CV400" s="119" t="str">
        <f>IF(ISBLANK(CQ400), "", (POWER(CQ400/VLOOKUP(CU400,Anthro_Calc!C:P,13,FALSE),VLOOKUP(CU400,Anthro_Calc!C:P,12,FALSE))-1) / (VLOOKUP(CU400,Anthro_Calc!C:P,14,FALSE)*VLOOKUP(CU400,Anthro_Calc!C:P,12,FALSE)))</f>
        <v/>
      </c>
      <c r="CW400" s="119" t="str">
        <f>IF(ISBLANK(CQ400), "", -3 + (CQ400 -VLOOKUP(CU400,Anthro_Calc!C:P,4,FALSE)) / (VLOOKUP(CU400,Anthro_Calc!C:P,5,FALSE) - VLOOKUP(CU400,Anthro_Calc!C:P,4,FALSE)))</f>
        <v/>
      </c>
      <c r="CX400" s="119" t="str">
        <f>IF(ISBLANK(CQ400), "", 3 + (CQ400 -VLOOKUP(CU400,Anthro_Calc!C:P,10,FALSE)) / (VLOOKUP(CU400,Anthro_Calc!C:P,10,FALSE) - VLOOKUP(CU400,Anthro_Calc!C:P,9,FALSE)))</f>
        <v/>
      </c>
      <c r="CY400" s="128" t="str">
        <f t="shared" si="346"/>
        <v/>
      </c>
      <c r="CZ400" s="117" t="str">
        <f t="shared" si="347"/>
        <v/>
      </c>
      <c r="DA400" s="104" t="str">
        <f t="shared" si="348"/>
        <v/>
      </c>
      <c r="DB400" s="135"/>
    </row>
    <row r="401" spans="1:106" s="80" customFormat="1" ht="15" customHeight="1">
      <c r="A401" s="134">
        <f t="shared" si="300"/>
        <v>397</v>
      </c>
      <c r="B401" s="66"/>
      <c r="C401" s="66"/>
      <c r="D401" s="66"/>
      <c r="E401" s="66"/>
      <c r="F401" s="66"/>
      <c r="G401" s="66"/>
      <c r="H401" s="66"/>
      <c r="I401" s="66"/>
      <c r="J401" s="66"/>
      <c r="K401" s="66"/>
      <c r="L401" s="66"/>
      <c r="M401" s="71"/>
      <c r="N401" s="69" t="str">
        <f t="shared" ca="1" si="311"/>
        <v/>
      </c>
      <c r="O401" s="70"/>
      <c r="P401" s="70"/>
      <c r="Q401" s="71"/>
      <c r="R401" s="82"/>
      <c r="S401" s="72" t="str">
        <f t="shared" si="312"/>
        <v/>
      </c>
      <c r="T401" s="72" t="str">
        <f t="shared" si="313"/>
        <v/>
      </c>
      <c r="U401" s="72" t="str">
        <f t="shared" si="314"/>
        <v/>
      </c>
      <c r="V401" s="72" t="str">
        <f>IF(ISBLANK(R401), "", (POWER(R401/VLOOKUP(U401,Anthro_Calc!C:P,13,FALSE),VLOOKUP(U401,Anthro_Calc!C:P,12,FALSE))-1) / (VLOOKUP(U401,Anthro_Calc!C:P,14,FALSE)*VLOOKUP(U401,Anthro_Calc!C:P,12,FALSE)))</f>
        <v/>
      </c>
      <c r="W401" s="72" t="str">
        <f>IF(ISBLANK(R401), "", -3 + (R401 -VLOOKUP(U401,Anthro_Calc!C:P,4,FALSE)) / (VLOOKUP(U401,Anthro_Calc!C:P,5,FALSE) - VLOOKUP(U401,Anthro_Calc!C:P,4,FALSE)))</f>
        <v/>
      </c>
      <c r="X401" s="72" t="str">
        <f>IF(ISBLANK(R401), "", 3 + (R401 -VLOOKUP(U401,Anthro_Calc!C:P,10,FALSE)) / (VLOOKUP(U401,Anthro_Calc!C:P,10,FALSE) - VLOOKUP(U401,Anthro_Calc!C:P,9,FALSE)))</f>
        <v/>
      </c>
      <c r="Y401" s="120" t="str">
        <f t="shared" si="315"/>
        <v/>
      </c>
      <c r="Z401" s="117" t="str">
        <f t="shared" si="316"/>
        <v/>
      </c>
      <c r="AA401" s="104" t="str">
        <f t="shared" si="317"/>
        <v/>
      </c>
      <c r="AB401" s="71"/>
      <c r="AC401" s="74"/>
      <c r="AD401" s="78"/>
      <c r="AE401" s="75" t="str">
        <f t="shared" si="318"/>
        <v/>
      </c>
      <c r="AF401" s="72">
        <f t="shared" si="319"/>
        <v>0</v>
      </c>
      <c r="AG401" s="72">
        <f t="shared" si="320"/>
        <v>0</v>
      </c>
      <c r="AH401" s="72" t="str">
        <f t="shared" si="321"/>
        <v>0</v>
      </c>
      <c r="AI401" s="72" t="str">
        <f>IF(ISBLANK(AD401), "", (POWER(AD401/VLOOKUP(AH401,Anthro_Calc!C:P,13,FALSE),VLOOKUP(AH401,Anthro_Calc!C:P,12,FALSE))-1) / (VLOOKUP(AH401,Anthro_Calc!C:P,14,FALSE)*VLOOKUP(AH401,Anthro_Calc!C:P,12,FALSE)))</f>
        <v/>
      </c>
      <c r="AJ401" s="72" t="str">
        <f>IF(ISBLANK(AD401), "", -3 + (AD401 -VLOOKUP(AH401,Anthro_Calc!C:P,4,FALSE)) / (VLOOKUP(AH401,Anthro_Calc!C:P,5,FALSE) - VLOOKUP(AH401,Anthro_Calc!C:P,4,FALSE)))</f>
        <v/>
      </c>
      <c r="AK401" s="72" t="str">
        <f>IF(ISBLANK(AD401), "", 3 + (AD401 -VLOOKUP(AH401,Anthro_Calc!C:P,10,FALSE)) / (VLOOKUP(AH401,Anthro_Calc!C:P,10,FALSE) - VLOOKUP(AH401,Anthro_Calc!C:P,9,FALSE)))</f>
        <v/>
      </c>
      <c r="AL401" s="120" t="str">
        <f t="shared" si="322"/>
        <v/>
      </c>
      <c r="AM401" s="117" t="str">
        <f t="shared" si="323"/>
        <v/>
      </c>
      <c r="AN401" s="104" t="str">
        <f t="shared" si="324"/>
        <v/>
      </c>
      <c r="AO401" s="76" t="str">
        <f t="shared" si="301"/>
        <v/>
      </c>
      <c r="AP401" s="77"/>
      <c r="AQ401" s="77" t="str">
        <f t="shared" si="325"/>
        <v/>
      </c>
      <c r="AR401" s="71"/>
      <c r="AS401" s="74"/>
      <c r="AT401" s="82"/>
      <c r="AU401" s="75" t="str">
        <f t="shared" si="302"/>
        <v/>
      </c>
      <c r="AV401" s="72">
        <f t="shared" si="326"/>
        <v>0</v>
      </c>
      <c r="AW401" s="72">
        <f t="shared" si="327"/>
        <v>0</v>
      </c>
      <c r="AX401" s="72" t="str">
        <f t="shared" si="328"/>
        <v>0</v>
      </c>
      <c r="AY401" s="72" t="str">
        <f>IF(ISBLANK(AT401), "", (POWER(AT401/VLOOKUP(AX401,Anthro_Calc!C:P,13,FALSE),VLOOKUP(AX401,Anthro_Calc!C:P,12,FALSE))-1) / (VLOOKUP(AX401,Anthro_Calc!C:P,14,FALSE)*VLOOKUP(AX401,Anthro_Calc!C:P,12,FALSE)))</f>
        <v/>
      </c>
      <c r="AZ401" s="72" t="str">
        <f>IF(ISBLANK(AT401), "", -3 + (AT401 -VLOOKUP(AX401,Anthro_Calc!C:P,4,FALSE)) / (VLOOKUP(AX401,Anthro_Calc!C:P,5,FALSE) - VLOOKUP(AX401,Anthro_Calc!C:P,4,FALSE)))</f>
        <v/>
      </c>
      <c r="BA401" s="72" t="str">
        <f>IF(ISBLANK(AT401), "", 3 + (AT401 -VLOOKUP(AX401,Anthro_Calc!C:P,10,FALSE)) / (VLOOKUP(AX401,Anthro_Calc!C:P,10,FALSE) - VLOOKUP(AX401,Anthro_Calc!C:P,9,FALSE)))</f>
        <v/>
      </c>
      <c r="BB401" s="120" t="str">
        <f t="shared" si="329"/>
        <v/>
      </c>
      <c r="BC401" s="117" t="str">
        <f t="shared" si="330"/>
        <v/>
      </c>
      <c r="BD401" s="104" t="str">
        <f t="shared" si="303"/>
        <v/>
      </c>
      <c r="BE401" s="76" t="str">
        <f t="shared" si="304"/>
        <v/>
      </c>
      <c r="BF401" s="73" t="str">
        <f t="shared" si="331"/>
        <v/>
      </c>
      <c r="BG401" s="73" t="str">
        <f t="shared" si="305"/>
        <v/>
      </c>
      <c r="BH401" s="77"/>
      <c r="BI401" s="133"/>
      <c r="BJ401" s="71"/>
      <c r="BK401" s="74"/>
      <c r="BL401" s="78"/>
      <c r="BM401" s="75" t="str">
        <f t="shared" si="306"/>
        <v/>
      </c>
      <c r="BN401" s="72">
        <f t="shared" si="332"/>
        <v>0</v>
      </c>
      <c r="BO401" s="72">
        <f t="shared" si="349"/>
        <v>0</v>
      </c>
      <c r="BP401" s="72" t="str">
        <f t="shared" si="333"/>
        <v>0</v>
      </c>
      <c r="BQ401" s="72" t="str">
        <f>IF(ISBLANK(BL401), "", (POWER(BL401/VLOOKUP(BP401,Anthro_Calc!C:P,13,FALSE),VLOOKUP(BP401,Anthro_Calc!C:P,12,FALSE))-1) / (VLOOKUP(BP401,Anthro_Calc!C:P,14,FALSE)*VLOOKUP(BP401,Anthro_Calc!C:P,12,FALSE)))</f>
        <v/>
      </c>
      <c r="BR401" s="72" t="str">
        <f>IF(ISBLANK(BL401), "", -3 + (BL401 -VLOOKUP(BP401,Anthro_Calc!C:P,4,FALSE)) / (VLOOKUP(BP401,Anthro_Calc!C:P,5,FALSE) - VLOOKUP(BP401,Anthro_Calc!C:P,4,FALSE)))</f>
        <v/>
      </c>
      <c r="BS401" s="72" t="str">
        <f>IF(ISBLANK(BL401), "", 3 + (BL401 -VLOOKUP(BP401,Anthro_Calc!C:P,10,FALSE)) / (VLOOKUP(BP401,Anthro_Calc!C:P,10,FALSE) - VLOOKUP(BP401,Anthro_Calc!C:P,9,FALSE)))</f>
        <v/>
      </c>
      <c r="BT401" s="120" t="str">
        <f t="shared" si="334"/>
        <v/>
      </c>
      <c r="BU401" s="117" t="str">
        <f t="shared" si="335"/>
        <v/>
      </c>
      <c r="BV401" s="104" t="str">
        <f t="shared" si="336"/>
        <v/>
      </c>
      <c r="BW401" s="73" t="str">
        <f t="shared" si="307"/>
        <v/>
      </c>
      <c r="BX401" s="77"/>
      <c r="BY401" s="73" t="str">
        <f>IF(ISBLANK(BL401), "", VLOOKUP(Z401&amp;" "&amp;BV401&amp;" "&amp;BW401,Graduation_Criteria!$D$2:$E$34,2,FALSE))</f>
        <v/>
      </c>
      <c r="BZ401" s="73" t="str">
        <f t="shared" si="308"/>
        <v/>
      </c>
      <c r="CA401" s="71"/>
      <c r="CB401" s="74"/>
      <c r="CC401" s="74"/>
      <c r="CD401" s="115" t="str">
        <f t="shared" si="309"/>
        <v/>
      </c>
      <c r="CE401" s="79">
        <f t="shared" si="337"/>
        <v>0</v>
      </c>
      <c r="CF401" s="79">
        <f t="shared" si="338"/>
        <v>0</v>
      </c>
      <c r="CG401" s="79" t="str">
        <f t="shared" si="339"/>
        <v>0</v>
      </c>
      <c r="CH401" s="79" t="str">
        <f>IF(ISBLANK(CC401), "", (POWER(CC401/VLOOKUP(CG401,Anthro_Calc!C:P,13,FALSE),VLOOKUP(CG401,Anthro_Calc!C:P,12,FALSE))-1) / (VLOOKUP(CG401,Anthro_Calc!C:P,14,FALSE)*VLOOKUP(CG401,Anthro_Calc!C:P,12,FALSE)))</f>
        <v/>
      </c>
      <c r="CI401" s="79" t="str">
        <f>IF(ISBLANK(CC401), "", -3 + (CC401 -VLOOKUP(CG401,Anthro_Calc!C:P,4,FALSE)) / (VLOOKUP(CG401,Anthro_Calc!C:P,5,FALSE) - VLOOKUP(CG401,Anthro_Calc!C:P,4,FALSE)))</f>
        <v/>
      </c>
      <c r="CJ401" s="79" t="str">
        <f>IF(ISBLANK(CC401), "", 3 + (CC401 -VLOOKUP(CG401,Anthro_Calc!C:P,10,FALSE)) / (VLOOKUP(CG401,Anthro_Calc!C:P,10,FALSE) - VLOOKUP(CG401,Anthro_Calc!C:P,9,FALSE)))</f>
        <v/>
      </c>
      <c r="CK401" s="129" t="str">
        <f t="shared" si="340"/>
        <v/>
      </c>
      <c r="CL401" s="117" t="str">
        <f t="shared" si="341"/>
        <v/>
      </c>
      <c r="CM401" s="104" t="str">
        <f t="shared" si="342"/>
        <v/>
      </c>
      <c r="CN401" s="77"/>
      <c r="CO401" s="71"/>
      <c r="CP401" s="74"/>
      <c r="CQ401" s="74"/>
      <c r="CR401" s="118" t="str">
        <f t="shared" si="310"/>
        <v/>
      </c>
      <c r="CS401" s="119">
        <f t="shared" si="343"/>
        <v>0</v>
      </c>
      <c r="CT401" s="119">
        <f t="shared" si="344"/>
        <v>0</v>
      </c>
      <c r="CU401" s="119" t="str">
        <f t="shared" si="345"/>
        <v>0</v>
      </c>
      <c r="CV401" s="119" t="str">
        <f>IF(ISBLANK(CQ401), "", (POWER(CQ401/VLOOKUP(CU401,Anthro_Calc!C:P,13,FALSE),VLOOKUP(CU401,Anthro_Calc!C:P,12,FALSE))-1) / (VLOOKUP(CU401,Anthro_Calc!C:P,14,FALSE)*VLOOKUP(CU401,Anthro_Calc!C:P,12,FALSE)))</f>
        <v/>
      </c>
      <c r="CW401" s="119" t="str">
        <f>IF(ISBLANK(CQ401), "", -3 + (CQ401 -VLOOKUP(CU401,Anthro_Calc!C:P,4,FALSE)) / (VLOOKUP(CU401,Anthro_Calc!C:P,5,FALSE) - VLOOKUP(CU401,Anthro_Calc!C:P,4,FALSE)))</f>
        <v/>
      </c>
      <c r="CX401" s="119" t="str">
        <f>IF(ISBLANK(CQ401), "", 3 + (CQ401 -VLOOKUP(CU401,Anthro_Calc!C:P,10,FALSE)) / (VLOOKUP(CU401,Anthro_Calc!C:P,10,FALSE) - VLOOKUP(CU401,Anthro_Calc!C:P,9,FALSE)))</f>
        <v/>
      </c>
      <c r="CY401" s="128" t="str">
        <f t="shared" si="346"/>
        <v/>
      </c>
      <c r="CZ401" s="117" t="str">
        <f t="shared" si="347"/>
        <v/>
      </c>
      <c r="DA401" s="104" t="str">
        <f t="shared" si="348"/>
        <v/>
      </c>
      <c r="DB401" s="135"/>
    </row>
    <row r="402" spans="1:106" s="80" customFormat="1" ht="15" customHeight="1">
      <c r="A402" s="134">
        <f t="shared" si="300"/>
        <v>398</v>
      </c>
      <c r="B402" s="66"/>
      <c r="C402" s="66"/>
      <c r="D402" s="66"/>
      <c r="E402" s="66"/>
      <c r="F402" s="66"/>
      <c r="G402" s="66"/>
      <c r="H402" s="66"/>
      <c r="I402" s="66"/>
      <c r="J402" s="66"/>
      <c r="K402" s="66"/>
      <c r="L402" s="66"/>
      <c r="M402" s="71"/>
      <c r="N402" s="69" t="str">
        <f t="shared" ca="1" si="311"/>
        <v/>
      </c>
      <c r="O402" s="70"/>
      <c r="P402" s="70"/>
      <c r="Q402" s="71"/>
      <c r="R402" s="82"/>
      <c r="S402" s="72" t="str">
        <f t="shared" si="312"/>
        <v/>
      </c>
      <c r="T402" s="72" t="str">
        <f t="shared" si="313"/>
        <v/>
      </c>
      <c r="U402" s="72" t="str">
        <f t="shared" si="314"/>
        <v/>
      </c>
      <c r="V402" s="72" t="str">
        <f>IF(ISBLANK(R402), "", (POWER(R402/VLOOKUP(U402,Anthro_Calc!C:P,13,FALSE),VLOOKUP(U402,Anthro_Calc!C:P,12,FALSE))-1) / (VLOOKUP(U402,Anthro_Calc!C:P,14,FALSE)*VLOOKUP(U402,Anthro_Calc!C:P,12,FALSE)))</f>
        <v/>
      </c>
      <c r="W402" s="72" t="str">
        <f>IF(ISBLANK(R402), "", -3 + (R402 -VLOOKUP(U402,Anthro_Calc!C:P,4,FALSE)) / (VLOOKUP(U402,Anthro_Calc!C:P,5,FALSE) - VLOOKUP(U402,Anthro_Calc!C:P,4,FALSE)))</f>
        <v/>
      </c>
      <c r="X402" s="72" t="str">
        <f>IF(ISBLANK(R402), "", 3 + (R402 -VLOOKUP(U402,Anthro_Calc!C:P,10,FALSE)) / (VLOOKUP(U402,Anthro_Calc!C:P,10,FALSE) - VLOOKUP(U402,Anthro_Calc!C:P,9,FALSE)))</f>
        <v/>
      </c>
      <c r="Y402" s="120" t="str">
        <f t="shared" si="315"/>
        <v/>
      </c>
      <c r="Z402" s="117" t="str">
        <f t="shared" si="316"/>
        <v/>
      </c>
      <c r="AA402" s="104" t="str">
        <f t="shared" si="317"/>
        <v/>
      </c>
      <c r="AB402" s="71"/>
      <c r="AC402" s="74"/>
      <c r="AD402" s="78"/>
      <c r="AE402" s="75" t="str">
        <f t="shared" si="318"/>
        <v/>
      </c>
      <c r="AF402" s="72">
        <f t="shared" si="319"/>
        <v>0</v>
      </c>
      <c r="AG402" s="72">
        <f t="shared" si="320"/>
        <v>0</v>
      </c>
      <c r="AH402" s="72" t="str">
        <f t="shared" si="321"/>
        <v>0</v>
      </c>
      <c r="AI402" s="72" t="str">
        <f>IF(ISBLANK(AD402), "", (POWER(AD402/VLOOKUP(AH402,Anthro_Calc!C:P,13,FALSE),VLOOKUP(AH402,Anthro_Calc!C:P,12,FALSE))-1) / (VLOOKUP(AH402,Anthro_Calc!C:P,14,FALSE)*VLOOKUP(AH402,Anthro_Calc!C:P,12,FALSE)))</f>
        <v/>
      </c>
      <c r="AJ402" s="72" t="str">
        <f>IF(ISBLANK(AD402), "", -3 + (AD402 -VLOOKUP(AH402,Anthro_Calc!C:P,4,FALSE)) / (VLOOKUP(AH402,Anthro_Calc!C:P,5,FALSE) - VLOOKUP(AH402,Anthro_Calc!C:P,4,FALSE)))</f>
        <v/>
      </c>
      <c r="AK402" s="72" t="str">
        <f>IF(ISBLANK(AD402), "", 3 + (AD402 -VLOOKUP(AH402,Anthro_Calc!C:P,10,FALSE)) / (VLOOKUP(AH402,Anthro_Calc!C:P,10,FALSE) - VLOOKUP(AH402,Anthro_Calc!C:P,9,FALSE)))</f>
        <v/>
      </c>
      <c r="AL402" s="120" t="str">
        <f t="shared" si="322"/>
        <v/>
      </c>
      <c r="AM402" s="117" t="str">
        <f t="shared" si="323"/>
        <v/>
      </c>
      <c r="AN402" s="104" t="str">
        <f t="shared" si="324"/>
        <v/>
      </c>
      <c r="AO402" s="76" t="str">
        <f t="shared" si="301"/>
        <v/>
      </c>
      <c r="AP402" s="77"/>
      <c r="AQ402" s="77" t="str">
        <f t="shared" si="325"/>
        <v/>
      </c>
      <c r="AR402" s="71"/>
      <c r="AS402" s="74"/>
      <c r="AT402" s="82"/>
      <c r="AU402" s="75" t="str">
        <f t="shared" si="302"/>
        <v/>
      </c>
      <c r="AV402" s="72">
        <f t="shared" si="326"/>
        <v>0</v>
      </c>
      <c r="AW402" s="72">
        <f t="shared" si="327"/>
        <v>0</v>
      </c>
      <c r="AX402" s="72" t="str">
        <f t="shared" si="328"/>
        <v>0</v>
      </c>
      <c r="AY402" s="72" t="str">
        <f>IF(ISBLANK(AT402), "", (POWER(AT402/VLOOKUP(AX402,Anthro_Calc!C:P,13,FALSE),VLOOKUP(AX402,Anthro_Calc!C:P,12,FALSE))-1) / (VLOOKUP(AX402,Anthro_Calc!C:P,14,FALSE)*VLOOKUP(AX402,Anthro_Calc!C:P,12,FALSE)))</f>
        <v/>
      </c>
      <c r="AZ402" s="72" t="str">
        <f>IF(ISBLANK(AT402), "", -3 + (AT402 -VLOOKUP(AX402,Anthro_Calc!C:P,4,FALSE)) / (VLOOKUP(AX402,Anthro_Calc!C:P,5,FALSE) - VLOOKUP(AX402,Anthro_Calc!C:P,4,FALSE)))</f>
        <v/>
      </c>
      <c r="BA402" s="72" t="str">
        <f>IF(ISBLANK(AT402), "", 3 + (AT402 -VLOOKUP(AX402,Anthro_Calc!C:P,10,FALSE)) / (VLOOKUP(AX402,Anthro_Calc!C:P,10,FALSE) - VLOOKUP(AX402,Anthro_Calc!C:P,9,FALSE)))</f>
        <v/>
      </c>
      <c r="BB402" s="120" t="str">
        <f t="shared" si="329"/>
        <v/>
      </c>
      <c r="BC402" s="117" t="str">
        <f t="shared" si="330"/>
        <v/>
      </c>
      <c r="BD402" s="104" t="str">
        <f t="shared" si="303"/>
        <v/>
      </c>
      <c r="BE402" s="76" t="str">
        <f t="shared" si="304"/>
        <v/>
      </c>
      <c r="BF402" s="73" t="str">
        <f t="shared" si="331"/>
        <v/>
      </c>
      <c r="BG402" s="73" t="str">
        <f t="shared" si="305"/>
        <v/>
      </c>
      <c r="BH402" s="77"/>
      <c r="BI402" s="133"/>
      <c r="BJ402" s="71"/>
      <c r="BK402" s="74"/>
      <c r="BL402" s="78"/>
      <c r="BM402" s="75" t="str">
        <f t="shared" si="306"/>
        <v/>
      </c>
      <c r="BN402" s="72">
        <f t="shared" si="332"/>
        <v>0</v>
      </c>
      <c r="BO402" s="72">
        <f t="shared" si="349"/>
        <v>0</v>
      </c>
      <c r="BP402" s="72" t="str">
        <f t="shared" si="333"/>
        <v>0</v>
      </c>
      <c r="BQ402" s="72" t="str">
        <f>IF(ISBLANK(BL402), "", (POWER(BL402/VLOOKUP(BP402,Anthro_Calc!C:P,13,FALSE),VLOOKUP(BP402,Anthro_Calc!C:P,12,FALSE))-1) / (VLOOKUP(BP402,Anthro_Calc!C:P,14,FALSE)*VLOOKUP(BP402,Anthro_Calc!C:P,12,FALSE)))</f>
        <v/>
      </c>
      <c r="BR402" s="72" t="str">
        <f>IF(ISBLANK(BL402), "", -3 + (BL402 -VLOOKUP(BP402,Anthro_Calc!C:P,4,FALSE)) / (VLOOKUP(BP402,Anthro_Calc!C:P,5,FALSE) - VLOOKUP(BP402,Anthro_Calc!C:P,4,FALSE)))</f>
        <v/>
      </c>
      <c r="BS402" s="72" t="str">
        <f>IF(ISBLANK(BL402), "", 3 + (BL402 -VLOOKUP(BP402,Anthro_Calc!C:P,10,FALSE)) / (VLOOKUP(BP402,Anthro_Calc!C:P,10,FALSE) - VLOOKUP(BP402,Anthro_Calc!C:P,9,FALSE)))</f>
        <v/>
      </c>
      <c r="BT402" s="120" t="str">
        <f t="shared" si="334"/>
        <v/>
      </c>
      <c r="BU402" s="117" t="str">
        <f t="shared" si="335"/>
        <v/>
      </c>
      <c r="BV402" s="104" t="str">
        <f t="shared" si="336"/>
        <v/>
      </c>
      <c r="BW402" s="73" t="str">
        <f t="shared" si="307"/>
        <v/>
      </c>
      <c r="BX402" s="77"/>
      <c r="BY402" s="73" t="str">
        <f>IF(ISBLANK(BL402), "", VLOOKUP(Z402&amp;" "&amp;BV402&amp;" "&amp;BW402,Graduation_Criteria!$D$2:$E$34,2,FALSE))</f>
        <v/>
      </c>
      <c r="BZ402" s="73" t="str">
        <f t="shared" si="308"/>
        <v/>
      </c>
      <c r="CA402" s="71"/>
      <c r="CB402" s="74"/>
      <c r="CC402" s="74"/>
      <c r="CD402" s="115" t="str">
        <f t="shared" si="309"/>
        <v/>
      </c>
      <c r="CE402" s="79">
        <f t="shared" si="337"/>
        <v>0</v>
      </c>
      <c r="CF402" s="79">
        <f t="shared" si="338"/>
        <v>0</v>
      </c>
      <c r="CG402" s="79" t="str">
        <f t="shared" si="339"/>
        <v>0</v>
      </c>
      <c r="CH402" s="79" t="str">
        <f>IF(ISBLANK(CC402), "", (POWER(CC402/VLOOKUP(CG402,Anthro_Calc!C:P,13,FALSE),VLOOKUP(CG402,Anthro_Calc!C:P,12,FALSE))-1) / (VLOOKUP(CG402,Anthro_Calc!C:P,14,FALSE)*VLOOKUP(CG402,Anthro_Calc!C:P,12,FALSE)))</f>
        <v/>
      </c>
      <c r="CI402" s="79" t="str">
        <f>IF(ISBLANK(CC402), "", -3 + (CC402 -VLOOKUP(CG402,Anthro_Calc!C:P,4,FALSE)) / (VLOOKUP(CG402,Anthro_Calc!C:P,5,FALSE) - VLOOKUP(CG402,Anthro_Calc!C:P,4,FALSE)))</f>
        <v/>
      </c>
      <c r="CJ402" s="79" t="str">
        <f>IF(ISBLANK(CC402), "", 3 + (CC402 -VLOOKUP(CG402,Anthro_Calc!C:P,10,FALSE)) / (VLOOKUP(CG402,Anthro_Calc!C:P,10,FALSE) - VLOOKUP(CG402,Anthro_Calc!C:P,9,FALSE)))</f>
        <v/>
      </c>
      <c r="CK402" s="129" t="str">
        <f t="shared" si="340"/>
        <v/>
      </c>
      <c r="CL402" s="117" t="str">
        <f t="shared" si="341"/>
        <v/>
      </c>
      <c r="CM402" s="104" t="str">
        <f t="shared" si="342"/>
        <v/>
      </c>
      <c r="CN402" s="77"/>
      <c r="CO402" s="71"/>
      <c r="CP402" s="74"/>
      <c r="CQ402" s="74"/>
      <c r="CR402" s="118" t="str">
        <f t="shared" si="310"/>
        <v/>
      </c>
      <c r="CS402" s="119">
        <f t="shared" si="343"/>
        <v>0</v>
      </c>
      <c r="CT402" s="119">
        <f t="shared" si="344"/>
        <v>0</v>
      </c>
      <c r="CU402" s="119" t="str">
        <f t="shared" si="345"/>
        <v>0</v>
      </c>
      <c r="CV402" s="119" t="str">
        <f>IF(ISBLANK(CQ402), "", (POWER(CQ402/VLOOKUP(CU402,Anthro_Calc!C:P,13,FALSE),VLOOKUP(CU402,Anthro_Calc!C:P,12,FALSE))-1) / (VLOOKUP(CU402,Anthro_Calc!C:P,14,FALSE)*VLOOKUP(CU402,Anthro_Calc!C:P,12,FALSE)))</f>
        <v/>
      </c>
      <c r="CW402" s="119" t="str">
        <f>IF(ISBLANK(CQ402), "", -3 + (CQ402 -VLOOKUP(CU402,Anthro_Calc!C:P,4,FALSE)) / (VLOOKUP(CU402,Anthro_Calc!C:P,5,FALSE) - VLOOKUP(CU402,Anthro_Calc!C:P,4,FALSE)))</f>
        <v/>
      </c>
      <c r="CX402" s="119" t="str">
        <f>IF(ISBLANK(CQ402), "", 3 + (CQ402 -VLOOKUP(CU402,Anthro_Calc!C:P,10,FALSE)) / (VLOOKUP(CU402,Anthro_Calc!C:P,10,FALSE) - VLOOKUP(CU402,Anthro_Calc!C:P,9,FALSE)))</f>
        <v/>
      </c>
      <c r="CY402" s="128" t="str">
        <f t="shared" si="346"/>
        <v/>
      </c>
      <c r="CZ402" s="117" t="str">
        <f t="shared" si="347"/>
        <v/>
      </c>
      <c r="DA402" s="104" t="str">
        <f t="shared" si="348"/>
        <v/>
      </c>
      <c r="DB402" s="135"/>
    </row>
    <row r="403" spans="1:106" s="80" customFormat="1" ht="15" customHeight="1">
      <c r="A403" s="134">
        <f t="shared" si="300"/>
        <v>399</v>
      </c>
      <c r="B403" s="66"/>
      <c r="C403" s="66"/>
      <c r="D403" s="66"/>
      <c r="E403" s="66"/>
      <c r="F403" s="66"/>
      <c r="G403" s="66"/>
      <c r="H403" s="66"/>
      <c r="I403" s="66"/>
      <c r="J403" s="66"/>
      <c r="K403" s="66"/>
      <c r="L403" s="66"/>
      <c r="M403" s="71"/>
      <c r="N403" s="69" t="str">
        <f t="shared" ca="1" si="311"/>
        <v/>
      </c>
      <c r="O403" s="70"/>
      <c r="P403" s="70"/>
      <c r="Q403" s="71"/>
      <c r="R403" s="82"/>
      <c r="S403" s="72" t="str">
        <f t="shared" si="312"/>
        <v/>
      </c>
      <c r="T403" s="72" t="str">
        <f t="shared" si="313"/>
        <v/>
      </c>
      <c r="U403" s="72" t="str">
        <f t="shared" si="314"/>
        <v/>
      </c>
      <c r="V403" s="72" t="str">
        <f>IF(ISBLANK(R403), "", (POWER(R403/VLOOKUP(U403,Anthro_Calc!C:P,13,FALSE),VLOOKUP(U403,Anthro_Calc!C:P,12,FALSE))-1) / (VLOOKUP(U403,Anthro_Calc!C:P,14,FALSE)*VLOOKUP(U403,Anthro_Calc!C:P,12,FALSE)))</f>
        <v/>
      </c>
      <c r="W403" s="72" t="str">
        <f>IF(ISBLANK(R403), "", -3 + (R403 -VLOOKUP(U403,Anthro_Calc!C:P,4,FALSE)) / (VLOOKUP(U403,Anthro_Calc!C:P,5,FALSE) - VLOOKUP(U403,Anthro_Calc!C:P,4,FALSE)))</f>
        <v/>
      </c>
      <c r="X403" s="72" t="str">
        <f>IF(ISBLANK(R403), "", 3 + (R403 -VLOOKUP(U403,Anthro_Calc!C:P,10,FALSE)) / (VLOOKUP(U403,Anthro_Calc!C:P,10,FALSE) - VLOOKUP(U403,Anthro_Calc!C:P,9,FALSE)))</f>
        <v/>
      </c>
      <c r="Y403" s="120" t="str">
        <f t="shared" si="315"/>
        <v/>
      </c>
      <c r="Z403" s="117" t="str">
        <f t="shared" si="316"/>
        <v/>
      </c>
      <c r="AA403" s="104" t="str">
        <f t="shared" si="317"/>
        <v/>
      </c>
      <c r="AB403" s="71"/>
      <c r="AC403" s="74"/>
      <c r="AD403" s="78"/>
      <c r="AE403" s="75" t="str">
        <f t="shared" si="318"/>
        <v/>
      </c>
      <c r="AF403" s="72">
        <f t="shared" si="319"/>
        <v>0</v>
      </c>
      <c r="AG403" s="72">
        <f t="shared" si="320"/>
        <v>0</v>
      </c>
      <c r="AH403" s="72" t="str">
        <f t="shared" si="321"/>
        <v>0</v>
      </c>
      <c r="AI403" s="72" t="str">
        <f>IF(ISBLANK(AD403), "", (POWER(AD403/VLOOKUP(AH403,Anthro_Calc!C:P,13,FALSE),VLOOKUP(AH403,Anthro_Calc!C:P,12,FALSE))-1) / (VLOOKUP(AH403,Anthro_Calc!C:P,14,FALSE)*VLOOKUP(AH403,Anthro_Calc!C:P,12,FALSE)))</f>
        <v/>
      </c>
      <c r="AJ403" s="72" t="str">
        <f>IF(ISBLANK(AD403), "", -3 + (AD403 -VLOOKUP(AH403,Anthro_Calc!C:P,4,FALSE)) / (VLOOKUP(AH403,Anthro_Calc!C:P,5,FALSE) - VLOOKUP(AH403,Anthro_Calc!C:P,4,FALSE)))</f>
        <v/>
      </c>
      <c r="AK403" s="72" t="str">
        <f>IF(ISBLANK(AD403), "", 3 + (AD403 -VLOOKUP(AH403,Anthro_Calc!C:P,10,FALSE)) / (VLOOKUP(AH403,Anthro_Calc!C:P,10,FALSE) - VLOOKUP(AH403,Anthro_Calc!C:P,9,FALSE)))</f>
        <v/>
      </c>
      <c r="AL403" s="120" t="str">
        <f t="shared" si="322"/>
        <v/>
      </c>
      <c r="AM403" s="117" t="str">
        <f t="shared" si="323"/>
        <v/>
      </c>
      <c r="AN403" s="104" t="str">
        <f t="shared" si="324"/>
        <v/>
      </c>
      <c r="AO403" s="76" t="str">
        <f t="shared" si="301"/>
        <v/>
      </c>
      <c r="AP403" s="77"/>
      <c r="AQ403" s="77" t="str">
        <f t="shared" si="325"/>
        <v/>
      </c>
      <c r="AR403" s="71"/>
      <c r="AS403" s="74"/>
      <c r="AT403" s="82"/>
      <c r="AU403" s="75" t="str">
        <f t="shared" si="302"/>
        <v/>
      </c>
      <c r="AV403" s="72">
        <f t="shared" si="326"/>
        <v>0</v>
      </c>
      <c r="AW403" s="72">
        <f t="shared" si="327"/>
        <v>0</v>
      </c>
      <c r="AX403" s="72" t="str">
        <f t="shared" si="328"/>
        <v>0</v>
      </c>
      <c r="AY403" s="72" t="str">
        <f>IF(ISBLANK(AT403), "", (POWER(AT403/VLOOKUP(AX403,Anthro_Calc!C:P,13,FALSE),VLOOKUP(AX403,Anthro_Calc!C:P,12,FALSE))-1) / (VLOOKUP(AX403,Anthro_Calc!C:P,14,FALSE)*VLOOKUP(AX403,Anthro_Calc!C:P,12,FALSE)))</f>
        <v/>
      </c>
      <c r="AZ403" s="72" t="str">
        <f>IF(ISBLANK(AT403), "", -3 + (AT403 -VLOOKUP(AX403,Anthro_Calc!C:P,4,FALSE)) / (VLOOKUP(AX403,Anthro_Calc!C:P,5,FALSE) - VLOOKUP(AX403,Anthro_Calc!C:P,4,FALSE)))</f>
        <v/>
      </c>
      <c r="BA403" s="72" t="str">
        <f>IF(ISBLANK(AT403), "", 3 + (AT403 -VLOOKUP(AX403,Anthro_Calc!C:P,10,FALSE)) / (VLOOKUP(AX403,Anthro_Calc!C:P,10,FALSE) - VLOOKUP(AX403,Anthro_Calc!C:P,9,FALSE)))</f>
        <v/>
      </c>
      <c r="BB403" s="120" t="str">
        <f t="shared" si="329"/>
        <v/>
      </c>
      <c r="BC403" s="117" t="str">
        <f t="shared" si="330"/>
        <v/>
      </c>
      <c r="BD403" s="104" t="str">
        <f t="shared" si="303"/>
        <v/>
      </c>
      <c r="BE403" s="76" t="str">
        <f t="shared" si="304"/>
        <v/>
      </c>
      <c r="BF403" s="73" t="str">
        <f t="shared" si="331"/>
        <v/>
      </c>
      <c r="BG403" s="73" t="str">
        <f t="shared" si="305"/>
        <v/>
      </c>
      <c r="BH403" s="77"/>
      <c r="BI403" s="133"/>
      <c r="BJ403" s="71"/>
      <c r="BK403" s="74"/>
      <c r="BL403" s="78"/>
      <c r="BM403" s="75" t="str">
        <f t="shared" si="306"/>
        <v/>
      </c>
      <c r="BN403" s="72">
        <f t="shared" si="332"/>
        <v>0</v>
      </c>
      <c r="BO403" s="72">
        <f t="shared" si="349"/>
        <v>0</v>
      </c>
      <c r="BP403" s="72" t="str">
        <f t="shared" si="333"/>
        <v>0</v>
      </c>
      <c r="BQ403" s="72" t="str">
        <f>IF(ISBLANK(BL403), "", (POWER(BL403/VLOOKUP(BP403,Anthro_Calc!C:P,13,FALSE),VLOOKUP(BP403,Anthro_Calc!C:P,12,FALSE))-1) / (VLOOKUP(BP403,Anthro_Calc!C:P,14,FALSE)*VLOOKUP(BP403,Anthro_Calc!C:P,12,FALSE)))</f>
        <v/>
      </c>
      <c r="BR403" s="72" t="str">
        <f>IF(ISBLANK(BL403), "", -3 + (BL403 -VLOOKUP(BP403,Anthro_Calc!C:P,4,FALSE)) / (VLOOKUP(BP403,Anthro_Calc!C:P,5,FALSE) - VLOOKUP(BP403,Anthro_Calc!C:P,4,FALSE)))</f>
        <v/>
      </c>
      <c r="BS403" s="72" t="str">
        <f>IF(ISBLANK(BL403), "", 3 + (BL403 -VLOOKUP(BP403,Anthro_Calc!C:P,10,FALSE)) / (VLOOKUP(BP403,Anthro_Calc!C:P,10,FALSE) - VLOOKUP(BP403,Anthro_Calc!C:P,9,FALSE)))</f>
        <v/>
      </c>
      <c r="BT403" s="120" t="str">
        <f t="shared" si="334"/>
        <v/>
      </c>
      <c r="BU403" s="117" t="str">
        <f t="shared" si="335"/>
        <v/>
      </c>
      <c r="BV403" s="104" t="str">
        <f t="shared" si="336"/>
        <v/>
      </c>
      <c r="BW403" s="73" t="str">
        <f t="shared" si="307"/>
        <v/>
      </c>
      <c r="BX403" s="77"/>
      <c r="BY403" s="73" t="str">
        <f>IF(ISBLANK(BL403), "", VLOOKUP(Z403&amp;" "&amp;BV403&amp;" "&amp;BW403,Graduation_Criteria!$D$2:$E$34,2,FALSE))</f>
        <v/>
      </c>
      <c r="BZ403" s="73" t="str">
        <f t="shared" si="308"/>
        <v/>
      </c>
      <c r="CA403" s="71"/>
      <c r="CB403" s="74"/>
      <c r="CC403" s="74"/>
      <c r="CD403" s="115" t="str">
        <f t="shared" si="309"/>
        <v/>
      </c>
      <c r="CE403" s="79">
        <f t="shared" si="337"/>
        <v>0</v>
      </c>
      <c r="CF403" s="79">
        <f t="shared" si="338"/>
        <v>0</v>
      </c>
      <c r="CG403" s="79" t="str">
        <f t="shared" si="339"/>
        <v>0</v>
      </c>
      <c r="CH403" s="79" t="str">
        <f>IF(ISBLANK(CC403), "", (POWER(CC403/VLOOKUP(CG403,Anthro_Calc!C:P,13,FALSE),VLOOKUP(CG403,Anthro_Calc!C:P,12,FALSE))-1) / (VLOOKUP(CG403,Anthro_Calc!C:P,14,FALSE)*VLOOKUP(CG403,Anthro_Calc!C:P,12,FALSE)))</f>
        <v/>
      </c>
      <c r="CI403" s="79" t="str">
        <f>IF(ISBLANK(CC403), "", -3 + (CC403 -VLOOKUP(CG403,Anthro_Calc!C:P,4,FALSE)) / (VLOOKUP(CG403,Anthro_Calc!C:P,5,FALSE) - VLOOKUP(CG403,Anthro_Calc!C:P,4,FALSE)))</f>
        <v/>
      </c>
      <c r="CJ403" s="79" t="str">
        <f>IF(ISBLANK(CC403), "", 3 + (CC403 -VLOOKUP(CG403,Anthro_Calc!C:P,10,FALSE)) / (VLOOKUP(CG403,Anthro_Calc!C:P,10,FALSE) - VLOOKUP(CG403,Anthro_Calc!C:P,9,FALSE)))</f>
        <v/>
      </c>
      <c r="CK403" s="129" t="str">
        <f t="shared" si="340"/>
        <v/>
      </c>
      <c r="CL403" s="117" t="str">
        <f t="shared" si="341"/>
        <v/>
      </c>
      <c r="CM403" s="104" t="str">
        <f t="shared" si="342"/>
        <v/>
      </c>
      <c r="CN403" s="77"/>
      <c r="CO403" s="71"/>
      <c r="CP403" s="74"/>
      <c r="CQ403" s="74"/>
      <c r="CR403" s="118" t="str">
        <f t="shared" si="310"/>
        <v/>
      </c>
      <c r="CS403" s="119">
        <f t="shared" si="343"/>
        <v>0</v>
      </c>
      <c r="CT403" s="119">
        <f t="shared" si="344"/>
        <v>0</v>
      </c>
      <c r="CU403" s="119" t="str">
        <f t="shared" si="345"/>
        <v>0</v>
      </c>
      <c r="CV403" s="119" t="str">
        <f>IF(ISBLANK(CQ403), "", (POWER(CQ403/VLOOKUP(CU403,Anthro_Calc!C:P,13,FALSE),VLOOKUP(CU403,Anthro_Calc!C:P,12,FALSE))-1) / (VLOOKUP(CU403,Anthro_Calc!C:P,14,FALSE)*VLOOKUP(CU403,Anthro_Calc!C:P,12,FALSE)))</f>
        <v/>
      </c>
      <c r="CW403" s="119" t="str">
        <f>IF(ISBLANK(CQ403), "", -3 + (CQ403 -VLOOKUP(CU403,Anthro_Calc!C:P,4,FALSE)) / (VLOOKUP(CU403,Anthro_Calc!C:P,5,FALSE) - VLOOKUP(CU403,Anthro_Calc!C:P,4,FALSE)))</f>
        <v/>
      </c>
      <c r="CX403" s="119" t="str">
        <f>IF(ISBLANK(CQ403), "", 3 + (CQ403 -VLOOKUP(CU403,Anthro_Calc!C:P,10,FALSE)) / (VLOOKUP(CU403,Anthro_Calc!C:P,10,FALSE) - VLOOKUP(CU403,Anthro_Calc!C:P,9,FALSE)))</f>
        <v/>
      </c>
      <c r="CY403" s="128" t="str">
        <f t="shared" si="346"/>
        <v/>
      </c>
      <c r="CZ403" s="117" t="str">
        <f t="shared" si="347"/>
        <v/>
      </c>
      <c r="DA403" s="104" t="str">
        <f t="shared" si="348"/>
        <v/>
      </c>
      <c r="DB403" s="135"/>
    </row>
    <row r="404" spans="1:106" s="80" customFormat="1" ht="15" customHeight="1">
      <c r="A404" s="134">
        <f t="shared" si="300"/>
        <v>400</v>
      </c>
      <c r="B404" s="66"/>
      <c r="C404" s="66"/>
      <c r="D404" s="66"/>
      <c r="E404" s="66"/>
      <c r="F404" s="66"/>
      <c r="G404" s="66"/>
      <c r="H404" s="66"/>
      <c r="I404" s="66"/>
      <c r="J404" s="66"/>
      <c r="K404" s="66"/>
      <c r="L404" s="66"/>
      <c r="M404" s="71"/>
      <c r="N404" s="69" t="str">
        <f t="shared" ca="1" si="311"/>
        <v/>
      </c>
      <c r="O404" s="70"/>
      <c r="P404" s="70"/>
      <c r="Q404" s="71"/>
      <c r="R404" s="82"/>
      <c r="S404" s="72" t="str">
        <f t="shared" si="312"/>
        <v/>
      </c>
      <c r="T404" s="72" t="str">
        <f t="shared" si="313"/>
        <v/>
      </c>
      <c r="U404" s="72" t="str">
        <f t="shared" si="314"/>
        <v/>
      </c>
      <c r="V404" s="72" t="str">
        <f>IF(ISBLANK(R404), "", (POWER(R404/VLOOKUP(U404,Anthro_Calc!C:P,13,FALSE),VLOOKUP(U404,Anthro_Calc!C:P,12,FALSE))-1) / (VLOOKUP(U404,Anthro_Calc!C:P,14,FALSE)*VLOOKUP(U404,Anthro_Calc!C:P,12,FALSE)))</f>
        <v/>
      </c>
      <c r="W404" s="72" t="str">
        <f>IF(ISBLANK(R404), "", -3 + (R404 -VLOOKUP(U404,Anthro_Calc!C:P,4,FALSE)) / (VLOOKUP(U404,Anthro_Calc!C:P,5,FALSE) - VLOOKUP(U404,Anthro_Calc!C:P,4,FALSE)))</f>
        <v/>
      </c>
      <c r="X404" s="72" t="str">
        <f>IF(ISBLANK(R404), "", 3 + (R404 -VLOOKUP(U404,Anthro_Calc!C:P,10,FALSE)) / (VLOOKUP(U404,Anthro_Calc!C:P,10,FALSE) - VLOOKUP(U404,Anthro_Calc!C:P,9,FALSE)))</f>
        <v/>
      </c>
      <c r="Y404" s="120" t="str">
        <f t="shared" si="315"/>
        <v/>
      </c>
      <c r="Z404" s="117" t="str">
        <f t="shared" si="316"/>
        <v/>
      </c>
      <c r="AA404" s="104" t="str">
        <f t="shared" si="317"/>
        <v/>
      </c>
      <c r="AB404" s="71"/>
      <c r="AC404" s="74"/>
      <c r="AD404" s="78"/>
      <c r="AE404" s="75" t="str">
        <f t="shared" si="318"/>
        <v/>
      </c>
      <c r="AF404" s="72">
        <f t="shared" si="319"/>
        <v>0</v>
      </c>
      <c r="AG404" s="72">
        <f t="shared" si="320"/>
        <v>0</v>
      </c>
      <c r="AH404" s="72" t="str">
        <f t="shared" si="321"/>
        <v>0</v>
      </c>
      <c r="AI404" s="72" t="str">
        <f>IF(ISBLANK(AD404), "", (POWER(AD404/VLOOKUP(AH404,Anthro_Calc!C:P,13,FALSE),VLOOKUP(AH404,Anthro_Calc!C:P,12,FALSE))-1) / (VLOOKUP(AH404,Anthro_Calc!C:P,14,FALSE)*VLOOKUP(AH404,Anthro_Calc!C:P,12,FALSE)))</f>
        <v/>
      </c>
      <c r="AJ404" s="72" t="str">
        <f>IF(ISBLANK(AD404), "", -3 + (AD404 -VLOOKUP(AH404,Anthro_Calc!C:P,4,FALSE)) / (VLOOKUP(AH404,Anthro_Calc!C:P,5,FALSE) - VLOOKUP(AH404,Anthro_Calc!C:P,4,FALSE)))</f>
        <v/>
      </c>
      <c r="AK404" s="72" t="str">
        <f>IF(ISBLANK(AD404), "", 3 + (AD404 -VLOOKUP(AH404,Anthro_Calc!C:P,10,FALSE)) / (VLOOKUP(AH404,Anthro_Calc!C:P,10,FALSE) - VLOOKUP(AH404,Anthro_Calc!C:P,9,FALSE)))</f>
        <v/>
      </c>
      <c r="AL404" s="120" t="str">
        <f t="shared" si="322"/>
        <v/>
      </c>
      <c r="AM404" s="117" t="str">
        <f t="shared" si="323"/>
        <v/>
      </c>
      <c r="AN404" s="104" t="str">
        <f t="shared" si="324"/>
        <v/>
      </c>
      <c r="AO404" s="76" t="str">
        <f t="shared" si="301"/>
        <v/>
      </c>
      <c r="AP404" s="77"/>
      <c r="AQ404" s="77" t="str">
        <f t="shared" si="325"/>
        <v/>
      </c>
      <c r="AR404" s="71"/>
      <c r="AS404" s="74"/>
      <c r="AT404" s="82"/>
      <c r="AU404" s="75" t="str">
        <f t="shared" si="302"/>
        <v/>
      </c>
      <c r="AV404" s="72">
        <f t="shared" si="326"/>
        <v>0</v>
      </c>
      <c r="AW404" s="72">
        <f t="shared" si="327"/>
        <v>0</v>
      </c>
      <c r="AX404" s="72" t="str">
        <f t="shared" si="328"/>
        <v>0</v>
      </c>
      <c r="AY404" s="72" t="str">
        <f>IF(ISBLANK(AT404), "", (POWER(AT404/VLOOKUP(AX404,Anthro_Calc!C:P,13,FALSE),VLOOKUP(AX404,Anthro_Calc!C:P,12,FALSE))-1) / (VLOOKUP(AX404,Anthro_Calc!C:P,14,FALSE)*VLOOKUP(AX404,Anthro_Calc!C:P,12,FALSE)))</f>
        <v/>
      </c>
      <c r="AZ404" s="72" t="str">
        <f>IF(ISBLANK(AT404), "", -3 + (AT404 -VLOOKUP(AX404,Anthro_Calc!C:P,4,FALSE)) / (VLOOKUP(AX404,Anthro_Calc!C:P,5,FALSE) - VLOOKUP(AX404,Anthro_Calc!C:P,4,FALSE)))</f>
        <v/>
      </c>
      <c r="BA404" s="72" t="str">
        <f>IF(ISBLANK(AT404), "", 3 + (AT404 -VLOOKUP(AX404,Anthro_Calc!C:P,10,FALSE)) / (VLOOKUP(AX404,Anthro_Calc!C:P,10,FALSE) - VLOOKUP(AX404,Anthro_Calc!C:P,9,FALSE)))</f>
        <v/>
      </c>
      <c r="BB404" s="120" t="str">
        <f t="shared" si="329"/>
        <v/>
      </c>
      <c r="BC404" s="117" t="str">
        <f t="shared" si="330"/>
        <v/>
      </c>
      <c r="BD404" s="104" t="str">
        <f t="shared" si="303"/>
        <v/>
      </c>
      <c r="BE404" s="76" t="str">
        <f t="shared" si="304"/>
        <v/>
      </c>
      <c r="BF404" s="73" t="str">
        <f t="shared" si="331"/>
        <v/>
      </c>
      <c r="BG404" s="73" t="str">
        <f t="shared" si="305"/>
        <v/>
      </c>
      <c r="BH404" s="77"/>
      <c r="BI404" s="133"/>
      <c r="BJ404" s="71"/>
      <c r="BK404" s="74"/>
      <c r="BL404" s="78"/>
      <c r="BM404" s="75" t="str">
        <f t="shared" si="306"/>
        <v/>
      </c>
      <c r="BN404" s="72">
        <f t="shared" si="332"/>
        <v>0</v>
      </c>
      <c r="BO404" s="72">
        <f t="shared" si="349"/>
        <v>0</v>
      </c>
      <c r="BP404" s="72" t="str">
        <f t="shared" si="333"/>
        <v>0</v>
      </c>
      <c r="BQ404" s="72" t="str">
        <f>IF(ISBLANK(BL404), "", (POWER(BL404/VLOOKUP(BP404,Anthro_Calc!C:P,13,FALSE),VLOOKUP(BP404,Anthro_Calc!C:P,12,FALSE))-1) / (VLOOKUP(BP404,Anthro_Calc!C:P,14,FALSE)*VLOOKUP(BP404,Anthro_Calc!C:P,12,FALSE)))</f>
        <v/>
      </c>
      <c r="BR404" s="72" t="str">
        <f>IF(ISBLANK(BL404), "", -3 + (BL404 -VLOOKUP(BP404,Anthro_Calc!C:P,4,FALSE)) / (VLOOKUP(BP404,Anthro_Calc!C:P,5,FALSE) - VLOOKUP(BP404,Anthro_Calc!C:P,4,FALSE)))</f>
        <v/>
      </c>
      <c r="BS404" s="72" t="str">
        <f>IF(ISBLANK(BL404), "", 3 + (BL404 -VLOOKUP(BP404,Anthro_Calc!C:P,10,FALSE)) / (VLOOKUP(BP404,Anthro_Calc!C:P,10,FALSE) - VLOOKUP(BP404,Anthro_Calc!C:P,9,FALSE)))</f>
        <v/>
      </c>
      <c r="BT404" s="120" t="str">
        <f t="shared" si="334"/>
        <v/>
      </c>
      <c r="BU404" s="117" t="str">
        <f t="shared" si="335"/>
        <v/>
      </c>
      <c r="BV404" s="104" t="str">
        <f t="shared" si="336"/>
        <v/>
      </c>
      <c r="BW404" s="73" t="str">
        <f t="shared" si="307"/>
        <v/>
      </c>
      <c r="BX404" s="77"/>
      <c r="BY404" s="73" t="str">
        <f>IF(ISBLANK(BL404), "", VLOOKUP(Z404&amp;" "&amp;BV404&amp;" "&amp;BW404,Graduation_Criteria!$D$2:$E$34,2,FALSE))</f>
        <v/>
      </c>
      <c r="BZ404" s="73" t="str">
        <f t="shared" si="308"/>
        <v/>
      </c>
      <c r="CA404" s="71"/>
      <c r="CB404" s="74"/>
      <c r="CC404" s="74"/>
      <c r="CD404" s="115" t="str">
        <f t="shared" si="309"/>
        <v/>
      </c>
      <c r="CE404" s="79">
        <f t="shared" si="337"/>
        <v>0</v>
      </c>
      <c r="CF404" s="79">
        <f t="shared" si="338"/>
        <v>0</v>
      </c>
      <c r="CG404" s="79" t="str">
        <f t="shared" si="339"/>
        <v>0</v>
      </c>
      <c r="CH404" s="79" t="str">
        <f>IF(ISBLANK(CC404), "", (POWER(CC404/VLOOKUP(CG404,Anthro_Calc!C:P,13,FALSE),VLOOKUP(CG404,Anthro_Calc!C:P,12,FALSE))-1) / (VLOOKUP(CG404,Anthro_Calc!C:P,14,FALSE)*VLOOKUP(CG404,Anthro_Calc!C:P,12,FALSE)))</f>
        <v/>
      </c>
      <c r="CI404" s="79" t="str">
        <f>IF(ISBLANK(CC404), "", -3 + (CC404 -VLOOKUP(CG404,Anthro_Calc!C:P,4,FALSE)) / (VLOOKUP(CG404,Anthro_Calc!C:P,5,FALSE) - VLOOKUP(CG404,Anthro_Calc!C:P,4,FALSE)))</f>
        <v/>
      </c>
      <c r="CJ404" s="79" t="str">
        <f>IF(ISBLANK(CC404), "", 3 + (CC404 -VLOOKUP(CG404,Anthro_Calc!C:P,10,FALSE)) / (VLOOKUP(CG404,Anthro_Calc!C:P,10,FALSE) - VLOOKUP(CG404,Anthro_Calc!C:P,9,FALSE)))</f>
        <v/>
      </c>
      <c r="CK404" s="129" t="str">
        <f t="shared" si="340"/>
        <v/>
      </c>
      <c r="CL404" s="117" t="str">
        <f t="shared" si="341"/>
        <v/>
      </c>
      <c r="CM404" s="104" t="str">
        <f t="shared" si="342"/>
        <v/>
      </c>
      <c r="CN404" s="77"/>
      <c r="CO404" s="71"/>
      <c r="CP404" s="74"/>
      <c r="CQ404" s="74"/>
      <c r="CR404" s="118" t="str">
        <f t="shared" si="310"/>
        <v/>
      </c>
      <c r="CS404" s="119">
        <f t="shared" si="343"/>
        <v>0</v>
      </c>
      <c r="CT404" s="119">
        <f t="shared" si="344"/>
        <v>0</v>
      </c>
      <c r="CU404" s="119" t="str">
        <f t="shared" si="345"/>
        <v>0</v>
      </c>
      <c r="CV404" s="119" t="str">
        <f>IF(ISBLANK(CQ404), "", (POWER(CQ404/VLOOKUP(CU404,Anthro_Calc!C:P,13,FALSE),VLOOKUP(CU404,Anthro_Calc!C:P,12,FALSE))-1) / (VLOOKUP(CU404,Anthro_Calc!C:P,14,FALSE)*VLOOKUP(CU404,Anthro_Calc!C:P,12,FALSE)))</f>
        <v/>
      </c>
      <c r="CW404" s="119" t="str">
        <f>IF(ISBLANK(CQ404), "", -3 + (CQ404 -VLOOKUP(CU404,Anthro_Calc!C:P,4,FALSE)) / (VLOOKUP(CU404,Anthro_Calc!C:P,5,FALSE) - VLOOKUP(CU404,Anthro_Calc!C:P,4,FALSE)))</f>
        <v/>
      </c>
      <c r="CX404" s="119" t="str">
        <f>IF(ISBLANK(CQ404), "", 3 + (CQ404 -VLOOKUP(CU404,Anthro_Calc!C:P,10,FALSE)) / (VLOOKUP(CU404,Anthro_Calc!C:P,10,FALSE) - VLOOKUP(CU404,Anthro_Calc!C:P,9,FALSE)))</f>
        <v/>
      </c>
      <c r="CY404" s="128" t="str">
        <f t="shared" si="346"/>
        <v/>
      </c>
      <c r="CZ404" s="117" t="str">
        <f t="shared" si="347"/>
        <v/>
      </c>
      <c r="DA404" s="104" t="str">
        <f t="shared" si="348"/>
        <v/>
      </c>
      <c r="DB404" s="135"/>
    </row>
    <row r="405" spans="1:106" s="80" customFormat="1" ht="15" customHeight="1">
      <c r="A405" s="134">
        <f t="shared" si="300"/>
        <v>401</v>
      </c>
      <c r="B405" s="66"/>
      <c r="C405" s="66"/>
      <c r="D405" s="66"/>
      <c r="E405" s="66"/>
      <c r="F405" s="66"/>
      <c r="G405" s="66"/>
      <c r="H405" s="66"/>
      <c r="I405" s="66"/>
      <c r="J405" s="66"/>
      <c r="K405" s="66"/>
      <c r="L405" s="66"/>
      <c r="M405" s="71"/>
      <c r="N405" s="69" t="str">
        <f t="shared" ca="1" si="311"/>
        <v/>
      </c>
      <c r="O405" s="70"/>
      <c r="P405" s="70"/>
      <c r="Q405" s="71"/>
      <c r="R405" s="82"/>
      <c r="S405" s="72" t="str">
        <f t="shared" si="312"/>
        <v/>
      </c>
      <c r="T405" s="72" t="str">
        <f t="shared" si="313"/>
        <v/>
      </c>
      <c r="U405" s="72" t="str">
        <f t="shared" si="314"/>
        <v/>
      </c>
      <c r="V405" s="72" t="str">
        <f>IF(ISBLANK(R405), "", (POWER(R405/VLOOKUP(U405,Anthro_Calc!C:P,13,FALSE),VLOOKUP(U405,Anthro_Calc!C:P,12,FALSE))-1) / (VLOOKUP(U405,Anthro_Calc!C:P,14,FALSE)*VLOOKUP(U405,Anthro_Calc!C:P,12,FALSE)))</f>
        <v/>
      </c>
      <c r="W405" s="72" t="str">
        <f>IF(ISBLANK(R405), "", -3 + (R405 -VLOOKUP(U405,Anthro_Calc!C:P,4,FALSE)) / (VLOOKUP(U405,Anthro_Calc!C:P,5,FALSE) - VLOOKUP(U405,Anthro_Calc!C:P,4,FALSE)))</f>
        <v/>
      </c>
      <c r="X405" s="72" t="str">
        <f>IF(ISBLANK(R405), "", 3 + (R405 -VLOOKUP(U405,Anthro_Calc!C:P,10,FALSE)) / (VLOOKUP(U405,Anthro_Calc!C:P,10,FALSE) - VLOOKUP(U405,Anthro_Calc!C:P,9,FALSE)))</f>
        <v/>
      </c>
      <c r="Y405" s="120" t="str">
        <f t="shared" si="315"/>
        <v/>
      </c>
      <c r="Z405" s="117" t="str">
        <f t="shared" si="316"/>
        <v/>
      </c>
      <c r="AA405" s="104" t="str">
        <f t="shared" si="317"/>
        <v/>
      </c>
      <c r="AB405" s="71"/>
      <c r="AC405" s="74"/>
      <c r="AD405" s="78"/>
      <c r="AE405" s="75" t="str">
        <f t="shared" si="318"/>
        <v/>
      </c>
      <c r="AF405" s="72">
        <f t="shared" si="319"/>
        <v>0</v>
      </c>
      <c r="AG405" s="72">
        <f t="shared" si="320"/>
        <v>0</v>
      </c>
      <c r="AH405" s="72" t="str">
        <f t="shared" si="321"/>
        <v>0</v>
      </c>
      <c r="AI405" s="72" t="str">
        <f>IF(ISBLANK(AD405), "", (POWER(AD405/VLOOKUP(AH405,Anthro_Calc!C:P,13,FALSE),VLOOKUP(AH405,Anthro_Calc!C:P,12,FALSE))-1) / (VLOOKUP(AH405,Anthro_Calc!C:P,14,FALSE)*VLOOKUP(AH405,Anthro_Calc!C:P,12,FALSE)))</f>
        <v/>
      </c>
      <c r="AJ405" s="72" t="str">
        <f>IF(ISBLANK(AD405), "", -3 + (AD405 -VLOOKUP(AH405,Anthro_Calc!C:P,4,FALSE)) / (VLOOKUP(AH405,Anthro_Calc!C:P,5,FALSE) - VLOOKUP(AH405,Anthro_Calc!C:P,4,FALSE)))</f>
        <v/>
      </c>
      <c r="AK405" s="72" t="str">
        <f>IF(ISBLANK(AD405), "", 3 + (AD405 -VLOOKUP(AH405,Anthro_Calc!C:P,10,FALSE)) / (VLOOKUP(AH405,Anthro_Calc!C:P,10,FALSE) - VLOOKUP(AH405,Anthro_Calc!C:P,9,FALSE)))</f>
        <v/>
      </c>
      <c r="AL405" s="120" t="str">
        <f t="shared" si="322"/>
        <v/>
      </c>
      <c r="AM405" s="117" t="str">
        <f t="shared" si="323"/>
        <v/>
      </c>
      <c r="AN405" s="104" t="str">
        <f t="shared" si="324"/>
        <v/>
      </c>
      <c r="AO405" s="76" t="str">
        <f t="shared" si="301"/>
        <v/>
      </c>
      <c r="AP405" s="77"/>
      <c r="AQ405" s="77" t="str">
        <f t="shared" si="325"/>
        <v/>
      </c>
      <c r="AR405" s="71"/>
      <c r="AS405" s="74"/>
      <c r="AT405" s="82"/>
      <c r="AU405" s="75" t="str">
        <f t="shared" si="302"/>
        <v/>
      </c>
      <c r="AV405" s="72">
        <f t="shared" si="326"/>
        <v>0</v>
      </c>
      <c r="AW405" s="72">
        <f t="shared" si="327"/>
        <v>0</v>
      </c>
      <c r="AX405" s="72" t="str">
        <f t="shared" si="328"/>
        <v>0</v>
      </c>
      <c r="AY405" s="72" t="str">
        <f>IF(ISBLANK(AT405), "", (POWER(AT405/VLOOKUP(AX405,Anthro_Calc!C:P,13,FALSE),VLOOKUP(AX405,Anthro_Calc!C:P,12,FALSE))-1) / (VLOOKUP(AX405,Anthro_Calc!C:P,14,FALSE)*VLOOKUP(AX405,Anthro_Calc!C:P,12,FALSE)))</f>
        <v/>
      </c>
      <c r="AZ405" s="72" t="str">
        <f>IF(ISBLANK(AT405), "", -3 + (AT405 -VLOOKUP(AX405,Anthro_Calc!C:P,4,FALSE)) / (VLOOKUP(AX405,Anthro_Calc!C:P,5,FALSE) - VLOOKUP(AX405,Anthro_Calc!C:P,4,FALSE)))</f>
        <v/>
      </c>
      <c r="BA405" s="72" t="str">
        <f>IF(ISBLANK(AT405), "", 3 + (AT405 -VLOOKUP(AX405,Anthro_Calc!C:P,10,FALSE)) / (VLOOKUP(AX405,Anthro_Calc!C:P,10,FALSE) - VLOOKUP(AX405,Anthro_Calc!C:P,9,FALSE)))</f>
        <v/>
      </c>
      <c r="BB405" s="120" t="str">
        <f t="shared" si="329"/>
        <v/>
      </c>
      <c r="BC405" s="117" t="str">
        <f t="shared" si="330"/>
        <v/>
      </c>
      <c r="BD405" s="104" t="str">
        <f t="shared" si="303"/>
        <v/>
      </c>
      <c r="BE405" s="76" t="str">
        <f t="shared" si="304"/>
        <v/>
      </c>
      <c r="BF405" s="73" t="str">
        <f t="shared" si="331"/>
        <v/>
      </c>
      <c r="BG405" s="73" t="str">
        <f t="shared" si="305"/>
        <v/>
      </c>
      <c r="BH405" s="77"/>
      <c r="BI405" s="133"/>
      <c r="BJ405" s="71"/>
      <c r="BK405" s="74"/>
      <c r="BL405" s="78"/>
      <c r="BM405" s="75" t="str">
        <f t="shared" si="306"/>
        <v/>
      </c>
      <c r="BN405" s="72">
        <f t="shared" si="332"/>
        <v>0</v>
      </c>
      <c r="BO405" s="72">
        <f t="shared" si="349"/>
        <v>0</v>
      </c>
      <c r="BP405" s="72" t="str">
        <f t="shared" si="333"/>
        <v>0</v>
      </c>
      <c r="BQ405" s="72" t="str">
        <f>IF(ISBLANK(BL405), "", (POWER(BL405/VLOOKUP(BP405,Anthro_Calc!C:P,13,FALSE),VLOOKUP(BP405,Anthro_Calc!C:P,12,FALSE))-1) / (VLOOKUP(BP405,Anthro_Calc!C:P,14,FALSE)*VLOOKUP(BP405,Anthro_Calc!C:P,12,FALSE)))</f>
        <v/>
      </c>
      <c r="BR405" s="72" t="str">
        <f>IF(ISBLANK(BL405), "", -3 + (BL405 -VLOOKUP(BP405,Anthro_Calc!C:P,4,FALSE)) / (VLOOKUP(BP405,Anthro_Calc!C:P,5,FALSE) - VLOOKUP(BP405,Anthro_Calc!C:P,4,FALSE)))</f>
        <v/>
      </c>
      <c r="BS405" s="72" t="str">
        <f>IF(ISBLANK(BL405), "", 3 + (BL405 -VLOOKUP(BP405,Anthro_Calc!C:P,10,FALSE)) / (VLOOKUP(BP405,Anthro_Calc!C:P,10,FALSE) - VLOOKUP(BP405,Anthro_Calc!C:P,9,FALSE)))</f>
        <v/>
      </c>
      <c r="BT405" s="120" t="str">
        <f t="shared" si="334"/>
        <v/>
      </c>
      <c r="BU405" s="117" t="str">
        <f t="shared" si="335"/>
        <v/>
      </c>
      <c r="BV405" s="104" t="str">
        <f t="shared" si="336"/>
        <v/>
      </c>
      <c r="BW405" s="73" t="str">
        <f t="shared" si="307"/>
        <v/>
      </c>
      <c r="BX405" s="77"/>
      <c r="BY405" s="73" t="str">
        <f>IF(ISBLANK(BL405), "", VLOOKUP(Z405&amp;" "&amp;BV405&amp;" "&amp;BW405,Graduation_Criteria!$D$2:$E$34,2,FALSE))</f>
        <v/>
      </c>
      <c r="BZ405" s="73" t="str">
        <f t="shared" si="308"/>
        <v/>
      </c>
      <c r="CA405" s="71"/>
      <c r="CB405" s="74"/>
      <c r="CC405" s="74"/>
      <c r="CD405" s="115" t="str">
        <f t="shared" si="309"/>
        <v/>
      </c>
      <c r="CE405" s="79">
        <f t="shared" si="337"/>
        <v>0</v>
      </c>
      <c r="CF405" s="79">
        <f t="shared" si="338"/>
        <v>0</v>
      </c>
      <c r="CG405" s="79" t="str">
        <f t="shared" si="339"/>
        <v>0</v>
      </c>
      <c r="CH405" s="79" t="str">
        <f>IF(ISBLANK(CC405), "", (POWER(CC405/VLOOKUP(CG405,Anthro_Calc!C:P,13,FALSE),VLOOKUP(CG405,Anthro_Calc!C:P,12,FALSE))-1) / (VLOOKUP(CG405,Anthro_Calc!C:P,14,FALSE)*VLOOKUP(CG405,Anthro_Calc!C:P,12,FALSE)))</f>
        <v/>
      </c>
      <c r="CI405" s="79" t="str">
        <f>IF(ISBLANK(CC405), "", -3 + (CC405 -VLOOKUP(CG405,Anthro_Calc!C:P,4,FALSE)) / (VLOOKUP(CG405,Anthro_Calc!C:P,5,FALSE) - VLOOKUP(CG405,Anthro_Calc!C:P,4,FALSE)))</f>
        <v/>
      </c>
      <c r="CJ405" s="79" t="str">
        <f>IF(ISBLANK(CC405), "", 3 + (CC405 -VLOOKUP(CG405,Anthro_Calc!C:P,10,FALSE)) / (VLOOKUP(CG405,Anthro_Calc!C:P,10,FALSE) - VLOOKUP(CG405,Anthro_Calc!C:P,9,FALSE)))</f>
        <v/>
      </c>
      <c r="CK405" s="129" t="str">
        <f t="shared" si="340"/>
        <v/>
      </c>
      <c r="CL405" s="117" t="str">
        <f t="shared" si="341"/>
        <v/>
      </c>
      <c r="CM405" s="104" t="str">
        <f t="shared" si="342"/>
        <v/>
      </c>
      <c r="CN405" s="77"/>
      <c r="CO405" s="71"/>
      <c r="CP405" s="74"/>
      <c r="CQ405" s="74"/>
      <c r="CR405" s="118" t="str">
        <f t="shared" si="310"/>
        <v/>
      </c>
      <c r="CS405" s="119">
        <f t="shared" si="343"/>
        <v>0</v>
      </c>
      <c r="CT405" s="119">
        <f t="shared" si="344"/>
        <v>0</v>
      </c>
      <c r="CU405" s="119" t="str">
        <f t="shared" si="345"/>
        <v>0</v>
      </c>
      <c r="CV405" s="119" t="str">
        <f>IF(ISBLANK(CQ405), "", (POWER(CQ405/VLOOKUP(CU405,Anthro_Calc!C:P,13,FALSE),VLOOKUP(CU405,Anthro_Calc!C:P,12,FALSE))-1) / (VLOOKUP(CU405,Anthro_Calc!C:P,14,FALSE)*VLOOKUP(CU405,Anthro_Calc!C:P,12,FALSE)))</f>
        <v/>
      </c>
      <c r="CW405" s="119" t="str">
        <f>IF(ISBLANK(CQ405), "", -3 + (CQ405 -VLOOKUP(CU405,Anthro_Calc!C:P,4,FALSE)) / (VLOOKUP(CU405,Anthro_Calc!C:P,5,FALSE) - VLOOKUP(CU405,Anthro_Calc!C:P,4,FALSE)))</f>
        <v/>
      </c>
      <c r="CX405" s="119" t="str">
        <f>IF(ISBLANK(CQ405), "", 3 + (CQ405 -VLOOKUP(CU405,Anthro_Calc!C:P,10,FALSE)) / (VLOOKUP(CU405,Anthro_Calc!C:P,10,FALSE) - VLOOKUP(CU405,Anthro_Calc!C:P,9,FALSE)))</f>
        <v/>
      </c>
      <c r="CY405" s="128" t="str">
        <f t="shared" si="346"/>
        <v/>
      </c>
      <c r="CZ405" s="117" t="str">
        <f t="shared" si="347"/>
        <v/>
      </c>
      <c r="DA405" s="104" t="str">
        <f t="shared" si="348"/>
        <v/>
      </c>
      <c r="DB405" s="135"/>
    </row>
    <row r="406" spans="1:106" s="80" customFormat="1" ht="15" customHeight="1">
      <c r="A406" s="134">
        <f t="shared" si="300"/>
        <v>402</v>
      </c>
      <c r="B406" s="66"/>
      <c r="C406" s="66"/>
      <c r="D406" s="66"/>
      <c r="E406" s="66"/>
      <c r="F406" s="66"/>
      <c r="G406" s="66"/>
      <c r="H406" s="66"/>
      <c r="I406" s="66"/>
      <c r="J406" s="66"/>
      <c r="K406" s="66"/>
      <c r="L406" s="66"/>
      <c r="M406" s="71"/>
      <c r="N406" s="69" t="str">
        <f t="shared" ca="1" si="311"/>
        <v/>
      </c>
      <c r="O406" s="70"/>
      <c r="P406" s="70"/>
      <c r="Q406" s="71"/>
      <c r="R406" s="82"/>
      <c r="S406" s="72" t="str">
        <f t="shared" si="312"/>
        <v/>
      </c>
      <c r="T406" s="72" t="str">
        <f t="shared" si="313"/>
        <v/>
      </c>
      <c r="U406" s="72" t="str">
        <f t="shared" si="314"/>
        <v/>
      </c>
      <c r="V406" s="72" t="str">
        <f>IF(ISBLANK(R406), "", (POWER(R406/VLOOKUP(U406,Anthro_Calc!C:P,13,FALSE),VLOOKUP(U406,Anthro_Calc!C:P,12,FALSE))-1) / (VLOOKUP(U406,Anthro_Calc!C:P,14,FALSE)*VLOOKUP(U406,Anthro_Calc!C:P,12,FALSE)))</f>
        <v/>
      </c>
      <c r="W406" s="72" t="str">
        <f>IF(ISBLANK(R406), "", -3 + (R406 -VLOOKUP(U406,Anthro_Calc!C:P,4,FALSE)) / (VLOOKUP(U406,Anthro_Calc!C:P,5,FALSE) - VLOOKUP(U406,Anthro_Calc!C:P,4,FALSE)))</f>
        <v/>
      </c>
      <c r="X406" s="72" t="str">
        <f>IF(ISBLANK(R406), "", 3 + (R406 -VLOOKUP(U406,Anthro_Calc!C:P,10,FALSE)) / (VLOOKUP(U406,Anthro_Calc!C:P,10,FALSE) - VLOOKUP(U406,Anthro_Calc!C:P,9,FALSE)))</f>
        <v/>
      </c>
      <c r="Y406" s="120" t="str">
        <f t="shared" si="315"/>
        <v/>
      </c>
      <c r="Z406" s="117" t="str">
        <f t="shared" si="316"/>
        <v/>
      </c>
      <c r="AA406" s="104" t="str">
        <f t="shared" si="317"/>
        <v/>
      </c>
      <c r="AB406" s="71"/>
      <c r="AC406" s="74"/>
      <c r="AD406" s="78"/>
      <c r="AE406" s="75" t="str">
        <f t="shared" si="318"/>
        <v/>
      </c>
      <c r="AF406" s="72">
        <f t="shared" si="319"/>
        <v>0</v>
      </c>
      <c r="AG406" s="72">
        <f t="shared" si="320"/>
        <v>0</v>
      </c>
      <c r="AH406" s="72" t="str">
        <f t="shared" si="321"/>
        <v>0</v>
      </c>
      <c r="AI406" s="72" t="str">
        <f>IF(ISBLANK(AD406), "", (POWER(AD406/VLOOKUP(AH406,Anthro_Calc!C:P,13,FALSE),VLOOKUP(AH406,Anthro_Calc!C:P,12,FALSE))-1) / (VLOOKUP(AH406,Anthro_Calc!C:P,14,FALSE)*VLOOKUP(AH406,Anthro_Calc!C:P,12,FALSE)))</f>
        <v/>
      </c>
      <c r="AJ406" s="72" t="str">
        <f>IF(ISBLANK(AD406), "", -3 + (AD406 -VLOOKUP(AH406,Anthro_Calc!C:P,4,FALSE)) / (VLOOKUP(AH406,Anthro_Calc!C:P,5,FALSE) - VLOOKUP(AH406,Anthro_Calc!C:P,4,FALSE)))</f>
        <v/>
      </c>
      <c r="AK406" s="72" t="str">
        <f>IF(ISBLANK(AD406), "", 3 + (AD406 -VLOOKUP(AH406,Anthro_Calc!C:P,10,FALSE)) / (VLOOKUP(AH406,Anthro_Calc!C:P,10,FALSE) - VLOOKUP(AH406,Anthro_Calc!C:P,9,FALSE)))</f>
        <v/>
      </c>
      <c r="AL406" s="120" t="str">
        <f t="shared" si="322"/>
        <v/>
      </c>
      <c r="AM406" s="117" t="str">
        <f t="shared" si="323"/>
        <v/>
      </c>
      <c r="AN406" s="104" t="str">
        <f t="shared" si="324"/>
        <v/>
      </c>
      <c r="AO406" s="76" t="str">
        <f t="shared" si="301"/>
        <v/>
      </c>
      <c r="AP406" s="77"/>
      <c r="AQ406" s="77" t="str">
        <f t="shared" si="325"/>
        <v/>
      </c>
      <c r="AR406" s="71"/>
      <c r="AS406" s="74"/>
      <c r="AT406" s="82"/>
      <c r="AU406" s="75" t="str">
        <f t="shared" si="302"/>
        <v/>
      </c>
      <c r="AV406" s="72">
        <f t="shared" si="326"/>
        <v>0</v>
      </c>
      <c r="AW406" s="72">
        <f t="shared" si="327"/>
        <v>0</v>
      </c>
      <c r="AX406" s="72" t="str">
        <f t="shared" si="328"/>
        <v>0</v>
      </c>
      <c r="AY406" s="72" t="str">
        <f>IF(ISBLANK(AT406), "", (POWER(AT406/VLOOKUP(AX406,Anthro_Calc!C:P,13,FALSE),VLOOKUP(AX406,Anthro_Calc!C:P,12,FALSE))-1) / (VLOOKUP(AX406,Anthro_Calc!C:P,14,FALSE)*VLOOKUP(AX406,Anthro_Calc!C:P,12,FALSE)))</f>
        <v/>
      </c>
      <c r="AZ406" s="72" t="str">
        <f>IF(ISBLANK(AT406), "", -3 + (AT406 -VLOOKUP(AX406,Anthro_Calc!C:P,4,FALSE)) / (VLOOKUP(AX406,Anthro_Calc!C:P,5,FALSE) - VLOOKUP(AX406,Anthro_Calc!C:P,4,FALSE)))</f>
        <v/>
      </c>
      <c r="BA406" s="72" t="str">
        <f>IF(ISBLANK(AT406), "", 3 + (AT406 -VLOOKUP(AX406,Anthro_Calc!C:P,10,FALSE)) / (VLOOKUP(AX406,Anthro_Calc!C:P,10,FALSE) - VLOOKUP(AX406,Anthro_Calc!C:P,9,FALSE)))</f>
        <v/>
      </c>
      <c r="BB406" s="120" t="str">
        <f t="shared" si="329"/>
        <v/>
      </c>
      <c r="BC406" s="117" t="str">
        <f t="shared" si="330"/>
        <v/>
      </c>
      <c r="BD406" s="104" t="str">
        <f t="shared" si="303"/>
        <v/>
      </c>
      <c r="BE406" s="76" t="str">
        <f t="shared" si="304"/>
        <v/>
      </c>
      <c r="BF406" s="73" t="str">
        <f t="shared" si="331"/>
        <v/>
      </c>
      <c r="BG406" s="73" t="str">
        <f t="shared" si="305"/>
        <v/>
      </c>
      <c r="BH406" s="77"/>
      <c r="BI406" s="133"/>
      <c r="BJ406" s="71"/>
      <c r="BK406" s="74"/>
      <c r="BL406" s="78"/>
      <c r="BM406" s="75" t="str">
        <f t="shared" si="306"/>
        <v/>
      </c>
      <c r="BN406" s="72">
        <f t="shared" si="332"/>
        <v>0</v>
      </c>
      <c r="BO406" s="72">
        <f t="shared" si="349"/>
        <v>0</v>
      </c>
      <c r="BP406" s="72" t="str">
        <f t="shared" si="333"/>
        <v>0</v>
      </c>
      <c r="BQ406" s="72" t="str">
        <f>IF(ISBLANK(BL406), "", (POWER(BL406/VLOOKUP(BP406,Anthro_Calc!C:P,13,FALSE),VLOOKUP(BP406,Anthro_Calc!C:P,12,FALSE))-1) / (VLOOKUP(BP406,Anthro_Calc!C:P,14,FALSE)*VLOOKUP(BP406,Anthro_Calc!C:P,12,FALSE)))</f>
        <v/>
      </c>
      <c r="BR406" s="72" t="str">
        <f>IF(ISBLANK(BL406), "", -3 + (BL406 -VLOOKUP(BP406,Anthro_Calc!C:P,4,FALSE)) / (VLOOKUP(BP406,Anthro_Calc!C:P,5,FALSE) - VLOOKUP(BP406,Anthro_Calc!C:P,4,FALSE)))</f>
        <v/>
      </c>
      <c r="BS406" s="72" t="str">
        <f>IF(ISBLANK(BL406), "", 3 + (BL406 -VLOOKUP(BP406,Anthro_Calc!C:P,10,FALSE)) / (VLOOKUP(BP406,Anthro_Calc!C:P,10,FALSE) - VLOOKUP(BP406,Anthro_Calc!C:P,9,FALSE)))</f>
        <v/>
      </c>
      <c r="BT406" s="120" t="str">
        <f t="shared" si="334"/>
        <v/>
      </c>
      <c r="BU406" s="117" t="str">
        <f t="shared" si="335"/>
        <v/>
      </c>
      <c r="BV406" s="104" t="str">
        <f t="shared" si="336"/>
        <v/>
      </c>
      <c r="BW406" s="73" t="str">
        <f t="shared" si="307"/>
        <v/>
      </c>
      <c r="BX406" s="77"/>
      <c r="BY406" s="73" t="str">
        <f>IF(ISBLANK(BL406), "", VLOOKUP(Z406&amp;" "&amp;BV406&amp;" "&amp;BW406,Graduation_Criteria!$D$2:$E$34,2,FALSE))</f>
        <v/>
      </c>
      <c r="BZ406" s="73" t="str">
        <f t="shared" si="308"/>
        <v/>
      </c>
      <c r="CA406" s="71"/>
      <c r="CB406" s="74"/>
      <c r="CC406" s="74"/>
      <c r="CD406" s="115" t="str">
        <f t="shared" si="309"/>
        <v/>
      </c>
      <c r="CE406" s="79">
        <f t="shared" si="337"/>
        <v>0</v>
      </c>
      <c r="CF406" s="79">
        <f t="shared" si="338"/>
        <v>0</v>
      </c>
      <c r="CG406" s="79" t="str">
        <f t="shared" si="339"/>
        <v>0</v>
      </c>
      <c r="CH406" s="79" t="str">
        <f>IF(ISBLANK(CC406), "", (POWER(CC406/VLOOKUP(CG406,Anthro_Calc!C:P,13,FALSE),VLOOKUP(CG406,Anthro_Calc!C:P,12,FALSE))-1) / (VLOOKUP(CG406,Anthro_Calc!C:P,14,FALSE)*VLOOKUP(CG406,Anthro_Calc!C:P,12,FALSE)))</f>
        <v/>
      </c>
      <c r="CI406" s="79" t="str">
        <f>IF(ISBLANK(CC406), "", -3 + (CC406 -VLOOKUP(CG406,Anthro_Calc!C:P,4,FALSE)) / (VLOOKUP(CG406,Anthro_Calc!C:P,5,FALSE) - VLOOKUP(CG406,Anthro_Calc!C:P,4,FALSE)))</f>
        <v/>
      </c>
      <c r="CJ406" s="79" t="str">
        <f>IF(ISBLANK(CC406), "", 3 + (CC406 -VLOOKUP(CG406,Anthro_Calc!C:P,10,FALSE)) / (VLOOKUP(CG406,Anthro_Calc!C:P,10,FALSE) - VLOOKUP(CG406,Anthro_Calc!C:P,9,FALSE)))</f>
        <v/>
      </c>
      <c r="CK406" s="129" t="str">
        <f t="shared" si="340"/>
        <v/>
      </c>
      <c r="CL406" s="117" t="str">
        <f t="shared" si="341"/>
        <v/>
      </c>
      <c r="CM406" s="104" t="str">
        <f t="shared" si="342"/>
        <v/>
      </c>
      <c r="CN406" s="77"/>
      <c r="CO406" s="71"/>
      <c r="CP406" s="74"/>
      <c r="CQ406" s="74"/>
      <c r="CR406" s="118" t="str">
        <f t="shared" si="310"/>
        <v/>
      </c>
      <c r="CS406" s="119">
        <f t="shared" si="343"/>
        <v>0</v>
      </c>
      <c r="CT406" s="119">
        <f t="shared" si="344"/>
        <v>0</v>
      </c>
      <c r="CU406" s="119" t="str">
        <f t="shared" si="345"/>
        <v>0</v>
      </c>
      <c r="CV406" s="119" t="str">
        <f>IF(ISBLANK(CQ406), "", (POWER(CQ406/VLOOKUP(CU406,Anthro_Calc!C:P,13,FALSE),VLOOKUP(CU406,Anthro_Calc!C:P,12,FALSE))-1) / (VLOOKUP(CU406,Anthro_Calc!C:P,14,FALSE)*VLOOKUP(CU406,Anthro_Calc!C:P,12,FALSE)))</f>
        <v/>
      </c>
      <c r="CW406" s="119" t="str">
        <f>IF(ISBLANK(CQ406), "", -3 + (CQ406 -VLOOKUP(CU406,Anthro_Calc!C:P,4,FALSE)) / (VLOOKUP(CU406,Anthro_Calc!C:P,5,FALSE) - VLOOKUP(CU406,Anthro_Calc!C:P,4,FALSE)))</f>
        <v/>
      </c>
      <c r="CX406" s="119" t="str">
        <f>IF(ISBLANK(CQ406), "", 3 + (CQ406 -VLOOKUP(CU406,Anthro_Calc!C:P,10,FALSE)) / (VLOOKUP(CU406,Anthro_Calc!C:P,10,FALSE) - VLOOKUP(CU406,Anthro_Calc!C:P,9,FALSE)))</f>
        <v/>
      </c>
      <c r="CY406" s="128" t="str">
        <f t="shared" si="346"/>
        <v/>
      </c>
      <c r="CZ406" s="117" t="str">
        <f t="shared" si="347"/>
        <v/>
      </c>
      <c r="DA406" s="104" t="str">
        <f t="shared" si="348"/>
        <v/>
      </c>
      <c r="DB406" s="135"/>
    </row>
    <row r="407" spans="1:106" s="80" customFormat="1" ht="15" customHeight="1">
      <c r="A407" s="134">
        <f t="shared" si="300"/>
        <v>403</v>
      </c>
      <c r="B407" s="66"/>
      <c r="C407" s="66"/>
      <c r="D407" s="66"/>
      <c r="E407" s="66"/>
      <c r="F407" s="66"/>
      <c r="G407" s="66"/>
      <c r="H407" s="66"/>
      <c r="I407" s="66"/>
      <c r="J407" s="66"/>
      <c r="K407" s="66"/>
      <c r="L407" s="66"/>
      <c r="M407" s="71"/>
      <c r="N407" s="69" t="str">
        <f t="shared" ca="1" si="311"/>
        <v/>
      </c>
      <c r="O407" s="70"/>
      <c r="P407" s="70"/>
      <c r="Q407" s="71"/>
      <c r="R407" s="82"/>
      <c r="S407" s="72" t="str">
        <f t="shared" si="312"/>
        <v/>
      </c>
      <c r="T407" s="72" t="str">
        <f t="shared" si="313"/>
        <v/>
      </c>
      <c r="U407" s="72" t="str">
        <f t="shared" si="314"/>
        <v/>
      </c>
      <c r="V407" s="72" t="str">
        <f>IF(ISBLANK(R407), "", (POWER(R407/VLOOKUP(U407,Anthro_Calc!C:P,13,FALSE),VLOOKUP(U407,Anthro_Calc!C:P,12,FALSE))-1) / (VLOOKUP(U407,Anthro_Calc!C:P,14,FALSE)*VLOOKUP(U407,Anthro_Calc!C:P,12,FALSE)))</f>
        <v/>
      </c>
      <c r="W407" s="72" t="str">
        <f>IF(ISBLANK(R407), "", -3 + (R407 -VLOOKUP(U407,Anthro_Calc!C:P,4,FALSE)) / (VLOOKUP(U407,Anthro_Calc!C:P,5,FALSE) - VLOOKUP(U407,Anthro_Calc!C:P,4,FALSE)))</f>
        <v/>
      </c>
      <c r="X407" s="72" t="str">
        <f>IF(ISBLANK(R407), "", 3 + (R407 -VLOOKUP(U407,Anthro_Calc!C:P,10,FALSE)) / (VLOOKUP(U407,Anthro_Calc!C:P,10,FALSE) - VLOOKUP(U407,Anthro_Calc!C:P,9,FALSE)))</f>
        <v/>
      </c>
      <c r="Y407" s="120" t="str">
        <f t="shared" si="315"/>
        <v/>
      </c>
      <c r="Z407" s="117" t="str">
        <f t="shared" si="316"/>
        <v/>
      </c>
      <c r="AA407" s="104" t="str">
        <f t="shared" si="317"/>
        <v/>
      </c>
      <c r="AB407" s="71"/>
      <c r="AC407" s="74"/>
      <c r="AD407" s="78"/>
      <c r="AE407" s="75" t="str">
        <f t="shared" si="318"/>
        <v/>
      </c>
      <c r="AF407" s="72">
        <f t="shared" si="319"/>
        <v>0</v>
      </c>
      <c r="AG407" s="72">
        <f t="shared" si="320"/>
        <v>0</v>
      </c>
      <c r="AH407" s="72" t="str">
        <f t="shared" si="321"/>
        <v>0</v>
      </c>
      <c r="AI407" s="72" t="str">
        <f>IF(ISBLANK(AD407), "", (POWER(AD407/VLOOKUP(AH407,Anthro_Calc!C:P,13,FALSE),VLOOKUP(AH407,Anthro_Calc!C:P,12,FALSE))-1) / (VLOOKUP(AH407,Anthro_Calc!C:P,14,FALSE)*VLOOKUP(AH407,Anthro_Calc!C:P,12,FALSE)))</f>
        <v/>
      </c>
      <c r="AJ407" s="72" t="str">
        <f>IF(ISBLANK(AD407), "", -3 + (AD407 -VLOOKUP(AH407,Anthro_Calc!C:P,4,FALSE)) / (VLOOKUP(AH407,Anthro_Calc!C:P,5,FALSE) - VLOOKUP(AH407,Anthro_Calc!C:P,4,FALSE)))</f>
        <v/>
      </c>
      <c r="AK407" s="72" t="str">
        <f>IF(ISBLANK(AD407), "", 3 + (AD407 -VLOOKUP(AH407,Anthro_Calc!C:P,10,FALSE)) / (VLOOKUP(AH407,Anthro_Calc!C:P,10,FALSE) - VLOOKUP(AH407,Anthro_Calc!C:P,9,FALSE)))</f>
        <v/>
      </c>
      <c r="AL407" s="120" t="str">
        <f t="shared" si="322"/>
        <v/>
      </c>
      <c r="AM407" s="117" t="str">
        <f t="shared" si="323"/>
        <v/>
      </c>
      <c r="AN407" s="104" t="str">
        <f t="shared" si="324"/>
        <v/>
      </c>
      <c r="AO407" s="76" t="str">
        <f t="shared" si="301"/>
        <v/>
      </c>
      <c r="AP407" s="77"/>
      <c r="AQ407" s="77" t="str">
        <f t="shared" si="325"/>
        <v/>
      </c>
      <c r="AR407" s="71"/>
      <c r="AS407" s="74"/>
      <c r="AT407" s="82"/>
      <c r="AU407" s="75" t="str">
        <f t="shared" si="302"/>
        <v/>
      </c>
      <c r="AV407" s="72">
        <f t="shared" si="326"/>
        <v>0</v>
      </c>
      <c r="AW407" s="72">
        <f t="shared" si="327"/>
        <v>0</v>
      </c>
      <c r="AX407" s="72" t="str">
        <f t="shared" si="328"/>
        <v>0</v>
      </c>
      <c r="AY407" s="72" t="str">
        <f>IF(ISBLANK(AT407), "", (POWER(AT407/VLOOKUP(AX407,Anthro_Calc!C:P,13,FALSE),VLOOKUP(AX407,Anthro_Calc!C:P,12,FALSE))-1) / (VLOOKUP(AX407,Anthro_Calc!C:P,14,FALSE)*VLOOKUP(AX407,Anthro_Calc!C:P,12,FALSE)))</f>
        <v/>
      </c>
      <c r="AZ407" s="72" t="str">
        <f>IF(ISBLANK(AT407), "", -3 + (AT407 -VLOOKUP(AX407,Anthro_Calc!C:P,4,FALSE)) / (VLOOKUP(AX407,Anthro_Calc!C:P,5,FALSE) - VLOOKUP(AX407,Anthro_Calc!C:P,4,FALSE)))</f>
        <v/>
      </c>
      <c r="BA407" s="72" t="str">
        <f>IF(ISBLANK(AT407), "", 3 + (AT407 -VLOOKUP(AX407,Anthro_Calc!C:P,10,FALSE)) / (VLOOKUP(AX407,Anthro_Calc!C:P,10,FALSE) - VLOOKUP(AX407,Anthro_Calc!C:P,9,FALSE)))</f>
        <v/>
      </c>
      <c r="BB407" s="120" t="str">
        <f t="shared" si="329"/>
        <v/>
      </c>
      <c r="BC407" s="117" t="str">
        <f t="shared" si="330"/>
        <v/>
      </c>
      <c r="BD407" s="104" t="str">
        <f t="shared" si="303"/>
        <v/>
      </c>
      <c r="BE407" s="76" t="str">
        <f t="shared" si="304"/>
        <v/>
      </c>
      <c r="BF407" s="73" t="str">
        <f t="shared" si="331"/>
        <v/>
      </c>
      <c r="BG407" s="73" t="str">
        <f t="shared" si="305"/>
        <v/>
      </c>
      <c r="BH407" s="77"/>
      <c r="BI407" s="133"/>
      <c r="BJ407" s="71"/>
      <c r="BK407" s="74"/>
      <c r="BL407" s="78"/>
      <c r="BM407" s="75" t="str">
        <f t="shared" si="306"/>
        <v/>
      </c>
      <c r="BN407" s="72">
        <f t="shared" si="332"/>
        <v>0</v>
      </c>
      <c r="BO407" s="72">
        <f t="shared" si="349"/>
        <v>0</v>
      </c>
      <c r="BP407" s="72" t="str">
        <f t="shared" si="333"/>
        <v>0</v>
      </c>
      <c r="BQ407" s="72" t="str">
        <f>IF(ISBLANK(BL407), "", (POWER(BL407/VLOOKUP(BP407,Anthro_Calc!C:P,13,FALSE),VLOOKUP(BP407,Anthro_Calc!C:P,12,FALSE))-1) / (VLOOKUP(BP407,Anthro_Calc!C:P,14,FALSE)*VLOOKUP(BP407,Anthro_Calc!C:P,12,FALSE)))</f>
        <v/>
      </c>
      <c r="BR407" s="72" t="str">
        <f>IF(ISBLANK(BL407), "", -3 + (BL407 -VLOOKUP(BP407,Anthro_Calc!C:P,4,FALSE)) / (VLOOKUP(BP407,Anthro_Calc!C:P,5,FALSE) - VLOOKUP(BP407,Anthro_Calc!C:P,4,FALSE)))</f>
        <v/>
      </c>
      <c r="BS407" s="72" t="str">
        <f>IF(ISBLANK(BL407), "", 3 + (BL407 -VLOOKUP(BP407,Anthro_Calc!C:P,10,FALSE)) / (VLOOKUP(BP407,Anthro_Calc!C:P,10,FALSE) - VLOOKUP(BP407,Anthro_Calc!C:P,9,FALSE)))</f>
        <v/>
      </c>
      <c r="BT407" s="120" t="str">
        <f t="shared" si="334"/>
        <v/>
      </c>
      <c r="BU407" s="117" t="str">
        <f t="shared" si="335"/>
        <v/>
      </c>
      <c r="BV407" s="104" t="str">
        <f t="shared" si="336"/>
        <v/>
      </c>
      <c r="BW407" s="73" t="str">
        <f t="shared" si="307"/>
        <v/>
      </c>
      <c r="BX407" s="77"/>
      <c r="BY407" s="73" t="str">
        <f>IF(ISBLANK(BL407), "", VLOOKUP(Z407&amp;" "&amp;BV407&amp;" "&amp;BW407,Graduation_Criteria!$D$2:$E$34,2,FALSE))</f>
        <v/>
      </c>
      <c r="BZ407" s="73" t="str">
        <f t="shared" si="308"/>
        <v/>
      </c>
      <c r="CA407" s="71"/>
      <c r="CB407" s="74"/>
      <c r="CC407" s="74"/>
      <c r="CD407" s="115" t="str">
        <f t="shared" si="309"/>
        <v/>
      </c>
      <c r="CE407" s="79">
        <f t="shared" si="337"/>
        <v>0</v>
      </c>
      <c r="CF407" s="79">
        <f t="shared" si="338"/>
        <v>0</v>
      </c>
      <c r="CG407" s="79" t="str">
        <f t="shared" si="339"/>
        <v>0</v>
      </c>
      <c r="CH407" s="79" t="str">
        <f>IF(ISBLANK(CC407), "", (POWER(CC407/VLOOKUP(CG407,Anthro_Calc!C:P,13,FALSE),VLOOKUP(CG407,Anthro_Calc!C:P,12,FALSE))-1) / (VLOOKUP(CG407,Anthro_Calc!C:P,14,FALSE)*VLOOKUP(CG407,Anthro_Calc!C:P,12,FALSE)))</f>
        <v/>
      </c>
      <c r="CI407" s="79" t="str">
        <f>IF(ISBLANK(CC407), "", -3 + (CC407 -VLOOKUP(CG407,Anthro_Calc!C:P,4,FALSE)) / (VLOOKUP(CG407,Anthro_Calc!C:P,5,FALSE) - VLOOKUP(CG407,Anthro_Calc!C:P,4,FALSE)))</f>
        <v/>
      </c>
      <c r="CJ407" s="79" t="str">
        <f>IF(ISBLANK(CC407), "", 3 + (CC407 -VLOOKUP(CG407,Anthro_Calc!C:P,10,FALSE)) / (VLOOKUP(CG407,Anthro_Calc!C:P,10,FALSE) - VLOOKUP(CG407,Anthro_Calc!C:P,9,FALSE)))</f>
        <v/>
      </c>
      <c r="CK407" s="129" t="str">
        <f t="shared" si="340"/>
        <v/>
      </c>
      <c r="CL407" s="117" t="str">
        <f t="shared" si="341"/>
        <v/>
      </c>
      <c r="CM407" s="104" t="str">
        <f t="shared" si="342"/>
        <v/>
      </c>
      <c r="CN407" s="77"/>
      <c r="CO407" s="71"/>
      <c r="CP407" s="74"/>
      <c r="CQ407" s="74"/>
      <c r="CR407" s="118" t="str">
        <f t="shared" si="310"/>
        <v/>
      </c>
      <c r="CS407" s="119">
        <f t="shared" si="343"/>
        <v>0</v>
      </c>
      <c r="CT407" s="119">
        <f t="shared" si="344"/>
        <v>0</v>
      </c>
      <c r="CU407" s="119" t="str">
        <f t="shared" si="345"/>
        <v>0</v>
      </c>
      <c r="CV407" s="119" t="str">
        <f>IF(ISBLANK(CQ407), "", (POWER(CQ407/VLOOKUP(CU407,Anthro_Calc!C:P,13,FALSE),VLOOKUP(CU407,Anthro_Calc!C:P,12,FALSE))-1) / (VLOOKUP(CU407,Anthro_Calc!C:P,14,FALSE)*VLOOKUP(CU407,Anthro_Calc!C:P,12,FALSE)))</f>
        <v/>
      </c>
      <c r="CW407" s="119" t="str">
        <f>IF(ISBLANK(CQ407), "", -3 + (CQ407 -VLOOKUP(CU407,Anthro_Calc!C:P,4,FALSE)) / (VLOOKUP(CU407,Anthro_Calc!C:P,5,FALSE) - VLOOKUP(CU407,Anthro_Calc!C:P,4,FALSE)))</f>
        <v/>
      </c>
      <c r="CX407" s="119" t="str">
        <f>IF(ISBLANK(CQ407), "", 3 + (CQ407 -VLOOKUP(CU407,Anthro_Calc!C:P,10,FALSE)) / (VLOOKUP(CU407,Anthro_Calc!C:P,10,FALSE) - VLOOKUP(CU407,Anthro_Calc!C:P,9,FALSE)))</f>
        <v/>
      </c>
      <c r="CY407" s="128" t="str">
        <f t="shared" si="346"/>
        <v/>
      </c>
      <c r="CZ407" s="117" t="str">
        <f t="shared" si="347"/>
        <v/>
      </c>
      <c r="DA407" s="104" t="str">
        <f t="shared" si="348"/>
        <v/>
      </c>
      <c r="DB407" s="135"/>
    </row>
    <row r="408" spans="1:106" s="80" customFormat="1" ht="15" customHeight="1">
      <c r="A408" s="134">
        <f t="shared" si="300"/>
        <v>404</v>
      </c>
      <c r="B408" s="66"/>
      <c r="C408" s="66"/>
      <c r="D408" s="66"/>
      <c r="E408" s="66"/>
      <c r="F408" s="66"/>
      <c r="G408" s="66"/>
      <c r="H408" s="66"/>
      <c r="I408" s="66"/>
      <c r="J408" s="66"/>
      <c r="K408" s="66"/>
      <c r="L408" s="66"/>
      <c r="M408" s="71"/>
      <c r="N408" s="69" t="str">
        <f t="shared" ca="1" si="311"/>
        <v/>
      </c>
      <c r="O408" s="70"/>
      <c r="P408" s="70"/>
      <c r="Q408" s="71"/>
      <c r="R408" s="82"/>
      <c r="S408" s="72" t="str">
        <f t="shared" si="312"/>
        <v/>
      </c>
      <c r="T408" s="72" t="str">
        <f t="shared" si="313"/>
        <v/>
      </c>
      <c r="U408" s="72" t="str">
        <f t="shared" si="314"/>
        <v/>
      </c>
      <c r="V408" s="72" t="str">
        <f>IF(ISBLANK(R408), "", (POWER(R408/VLOOKUP(U408,Anthro_Calc!C:P,13,FALSE),VLOOKUP(U408,Anthro_Calc!C:P,12,FALSE))-1) / (VLOOKUP(U408,Anthro_Calc!C:P,14,FALSE)*VLOOKUP(U408,Anthro_Calc!C:P,12,FALSE)))</f>
        <v/>
      </c>
      <c r="W408" s="72" t="str">
        <f>IF(ISBLANK(R408), "", -3 + (R408 -VLOOKUP(U408,Anthro_Calc!C:P,4,FALSE)) / (VLOOKUP(U408,Anthro_Calc!C:P,5,FALSE) - VLOOKUP(U408,Anthro_Calc!C:P,4,FALSE)))</f>
        <v/>
      </c>
      <c r="X408" s="72" t="str">
        <f>IF(ISBLANK(R408), "", 3 + (R408 -VLOOKUP(U408,Anthro_Calc!C:P,10,FALSE)) / (VLOOKUP(U408,Anthro_Calc!C:P,10,FALSE) - VLOOKUP(U408,Anthro_Calc!C:P,9,FALSE)))</f>
        <v/>
      </c>
      <c r="Y408" s="120" t="str">
        <f t="shared" si="315"/>
        <v/>
      </c>
      <c r="Z408" s="117" t="str">
        <f t="shared" si="316"/>
        <v/>
      </c>
      <c r="AA408" s="104" t="str">
        <f t="shared" si="317"/>
        <v/>
      </c>
      <c r="AB408" s="71"/>
      <c r="AC408" s="74"/>
      <c r="AD408" s="78"/>
      <c r="AE408" s="75" t="str">
        <f t="shared" si="318"/>
        <v/>
      </c>
      <c r="AF408" s="72">
        <f t="shared" si="319"/>
        <v>0</v>
      </c>
      <c r="AG408" s="72">
        <f t="shared" si="320"/>
        <v>0</v>
      </c>
      <c r="AH408" s="72" t="str">
        <f t="shared" si="321"/>
        <v>0</v>
      </c>
      <c r="AI408" s="72" t="str">
        <f>IF(ISBLANK(AD408), "", (POWER(AD408/VLOOKUP(AH408,Anthro_Calc!C:P,13,FALSE),VLOOKUP(AH408,Anthro_Calc!C:P,12,FALSE))-1) / (VLOOKUP(AH408,Anthro_Calc!C:P,14,FALSE)*VLOOKUP(AH408,Anthro_Calc!C:P,12,FALSE)))</f>
        <v/>
      </c>
      <c r="AJ408" s="72" t="str">
        <f>IF(ISBLANK(AD408), "", -3 + (AD408 -VLOOKUP(AH408,Anthro_Calc!C:P,4,FALSE)) / (VLOOKUP(AH408,Anthro_Calc!C:P,5,FALSE) - VLOOKUP(AH408,Anthro_Calc!C:P,4,FALSE)))</f>
        <v/>
      </c>
      <c r="AK408" s="72" t="str">
        <f>IF(ISBLANK(AD408), "", 3 + (AD408 -VLOOKUP(AH408,Anthro_Calc!C:P,10,FALSE)) / (VLOOKUP(AH408,Anthro_Calc!C:P,10,FALSE) - VLOOKUP(AH408,Anthro_Calc!C:P,9,FALSE)))</f>
        <v/>
      </c>
      <c r="AL408" s="120" t="str">
        <f t="shared" si="322"/>
        <v/>
      </c>
      <c r="AM408" s="117" t="str">
        <f t="shared" si="323"/>
        <v/>
      </c>
      <c r="AN408" s="104" t="str">
        <f t="shared" si="324"/>
        <v/>
      </c>
      <c r="AO408" s="76" t="str">
        <f t="shared" si="301"/>
        <v/>
      </c>
      <c r="AP408" s="77"/>
      <c r="AQ408" s="77" t="str">
        <f t="shared" si="325"/>
        <v/>
      </c>
      <c r="AR408" s="71"/>
      <c r="AS408" s="74"/>
      <c r="AT408" s="82"/>
      <c r="AU408" s="75" t="str">
        <f t="shared" si="302"/>
        <v/>
      </c>
      <c r="AV408" s="72">
        <f t="shared" si="326"/>
        <v>0</v>
      </c>
      <c r="AW408" s="72">
        <f t="shared" si="327"/>
        <v>0</v>
      </c>
      <c r="AX408" s="72" t="str">
        <f t="shared" si="328"/>
        <v>0</v>
      </c>
      <c r="AY408" s="72" t="str">
        <f>IF(ISBLANK(AT408), "", (POWER(AT408/VLOOKUP(AX408,Anthro_Calc!C:P,13,FALSE),VLOOKUP(AX408,Anthro_Calc!C:P,12,FALSE))-1) / (VLOOKUP(AX408,Anthro_Calc!C:P,14,FALSE)*VLOOKUP(AX408,Anthro_Calc!C:P,12,FALSE)))</f>
        <v/>
      </c>
      <c r="AZ408" s="72" t="str">
        <f>IF(ISBLANK(AT408), "", -3 + (AT408 -VLOOKUP(AX408,Anthro_Calc!C:P,4,FALSE)) / (VLOOKUP(AX408,Anthro_Calc!C:P,5,FALSE) - VLOOKUP(AX408,Anthro_Calc!C:P,4,FALSE)))</f>
        <v/>
      </c>
      <c r="BA408" s="72" t="str">
        <f>IF(ISBLANK(AT408), "", 3 + (AT408 -VLOOKUP(AX408,Anthro_Calc!C:P,10,FALSE)) / (VLOOKUP(AX408,Anthro_Calc!C:P,10,FALSE) - VLOOKUP(AX408,Anthro_Calc!C:P,9,FALSE)))</f>
        <v/>
      </c>
      <c r="BB408" s="120" t="str">
        <f t="shared" si="329"/>
        <v/>
      </c>
      <c r="BC408" s="117" t="str">
        <f t="shared" si="330"/>
        <v/>
      </c>
      <c r="BD408" s="104" t="str">
        <f t="shared" si="303"/>
        <v/>
      </c>
      <c r="BE408" s="76" t="str">
        <f t="shared" si="304"/>
        <v/>
      </c>
      <c r="BF408" s="73" t="str">
        <f t="shared" si="331"/>
        <v/>
      </c>
      <c r="BG408" s="73" t="str">
        <f t="shared" si="305"/>
        <v/>
      </c>
      <c r="BH408" s="77"/>
      <c r="BI408" s="133"/>
      <c r="BJ408" s="71"/>
      <c r="BK408" s="74"/>
      <c r="BL408" s="78"/>
      <c r="BM408" s="75" t="str">
        <f t="shared" si="306"/>
        <v/>
      </c>
      <c r="BN408" s="72">
        <f t="shared" si="332"/>
        <v>0</v>
      </c>
      <c r="BO408" s="72">
        <f t="shared" si="349"/>
        <v>0</v>
      </c>
      <c r="BP408" s="72" t="str">
        <f t="shared" si="333"/>
        <v>0</v>
      </c>
      <c r="BQ408" s="72" t="str">
        <f>IF(ISBLANK(BL408), "", (POWER(BL408/VLOOKUP(BP408,Anthro_Calc!C:P,13,FALSE),VLOOKUP(BP408,Anthro_Calc!C:P,12,FALSE))-1) / (VLOOKUP(BP408,Anthro_Calc!C:P,14,FALSE)*VLOOKUP(BP408,Anthro_Calc!C:P,12,FALSE)))</f>
        <v/>
      </c>
      <c r="BR408" s="72" t="str">
        <f>IF(ISBLANK(BL408), "", -3 + (BL408 -VLOOKUP(BP408,Anthro_Calc!C:P,4,FALSE)) / (VLOOKUP(BP408,Anthro_Calc!C:P,5,FALSE) - VLOOKUP(BP408,Anthro_Calc!C:P,4,FALSE)))</f>
        <v/>
      </c>
      <c r="BS408" s="72" t="str">
        <f>IF(ISBLANK(BL408), "", 3 + (BL408 -VLOOKUP(BP408,Anthro_Calc!C:P,10,FALSE)) / (VLOOKUP(BP408,Anthro_Calc!C:P,10,FALSE) - VLOOKUP(BP408,Anthro_Calc!C:P,9,FALSE)))</f>
        <v/>
      </c>
      <c r="BT408" s="120" t="str">
        <f t="shared" si="334"/>
        <v/>
      </c>
      <c r="BU408" s="117" t="str">
        <f t="shared" si="335"/>
        <v/>
      </c>
      <c r="BV408" s="104" t="str">
        <f t="shared" si="336"/>
        <v/>
      </c>
      <c r="BW408" s="73" t="str">
        <f t="shared" si="307"/>
        <v/>
      </c>
      <c r="BX408" s="77"/>
      <c r="BY408" s="73" t="str">
        <f>IF(ISBLANK(BL408), "", VLOOKUP(Z408&amp;" "&amp;BV408&amp;" "&amp;BW408,Graduation_Criteria!$D$2:$E$34,2,FALSE))</f>
        <v/>
      </c>
      <c r="BZ408" s="73" t="str">
        <f t="shared" si="308"/>
        <v/>
      </c>
      <c r="CA408" s="71"/>
      <c r="CB408" s="74"/>
      <c r="CC408" s="74"/>
      <c r="CD408" s="115" t="str">
        <f t="shared" si="309"/>
        <v/>
      </c>
      <c r="CE408" s="79">
        <f t="shared" si="337"/>
        <v>0</v>
      </c>
      <c r="CF408" s="79">
        <f t="shared" si="338"/>
        <v>0</v>
      </c>
      <c r="CG408" s="79" t="str">
        <f t="shared" si="339"/>
        <v>0</v>
      </c>
      <c r="CH408" s="79" t="str">
        <f>IF(ISBLANK(CC408), "", (POWER(CC408/VLOOKUP(CG408,Anthro_Calc!C:P,13,FALSE),VLOOKUP(CG408,Anthro_Calc!C:P,12,FALSE))-1) / (VLOOKUP(CG408,Anthro_Calc!C:P,14,FALSE)*VLOOKUP(CG408,Anthro_Calc!C:P,12,FALSE)))</f>
        <v/>
      </c>
      <c r="CI408" s="79" t="str">
        <f>IF(ISBLANK(CC408), "", -3 + (CC408 -VLOOKUP(CG408,Anthro_Calc!C:P,4,FALSE)) / (VLOOKUP(CG408,Anthro_Calc!C:P,5,FALSE) - VLOOKUP(CG408,Anthro_Calc!C:P,4,FALSE)))</f>
        <v/>
      </c>
      <c r="CJ408" s="79" t="str">
        <f>IF(ISBLANK(CC408), "", 3 + (CC408 -VLOOKUP(CG408,Anthro_Calc!C:P,10,FALSE)) / (VLOOKUP(CG408,Anthro_Calc!C:P,10,FALSE) - VLOOKUP(CG408,Anthro_Calc!C:P,9,FALSE)))</f>
        <v/>
      </c>
      <c r="CK408" s="129" t="str">
        <f t="shared" si="340"/>
        <v/>
      </c>
      <c r="CL408" s="117" t="str">
        <f t="shared" si="341"/>
        <v/>
      </c>
      <c r="CM408" s="104" t="str">
        <f t="shared" si="342"/>
        <v/>
      </c>
      <c r="CN408" s="77"/>
      <c r="CO408" s="71"/>
      <c r="CP408" s="74"/>
      <c r="CQ408" s="74"/>
      <c r="CR408" s="118" t="str">
        <f t="shared" si="310"/>
        <v/>
      </c>
      <c r="CS408" s="119">
        <f t="shared" si="343"/>
        <v>0</v>
      </c>
      <c r="CT408" s="119">
        <f t="shared" si="344"/>
        <v>0</v>
      </c>
      <c r="CU408" s="119" t="str">
        <f t="shared" si="345"/>
        <v>0</v>
      </c>
      <c r="CV408" s="119" t="str">
        <f>IF(ISBLANK(CQ408), "", (POWER(CQ408/VLOOKUP(CU408,Anthro_Calc!C:P,13,FALSE),VLOOKUP(CU408,Anthro_Calc!C:P,12,FALSE))-1) / (VLOOKUP(CU408,Anthro_Calc!C:P,14,FALSE)*VLOOKUP(CU408,Anthro_Calc!C:P,12,FALSE)))</f>
        <v/>
      </c>
      <c r="CW408" s="119" t="str">
        <f>IF(ISBLANK(CQ408), "", -3 + (CQ408 -VLOOKUP(CU408,Anthro_Calc!C:P,4,FALSE)) / (VLOOKUP(CU408,Anthro_Calc!C:P,5,FALSE) - VLOOKUP(CU408,Anthro_Calc!C:P,4,FALSE)))</f>
        <v/>
      </c>
      <c r="CX408" s="119" t="str">
        <f>IF(ISBLANK(CQ408), "", 3 + (CQ408 -VLOOKUP(CU408,Anthro_Calc!C:P,10,FALSE)) / (VLOOKUP(CU408,Anthro_Calc!C:P,10,FALSE) - VLOOKUP(CU408,Anthro_Calc!C:P,9,FALSE)))</f>
        <v/>
      </c>
      <c r="CY408" s="128" t="str">
        <f t="shared" si="346"/>
        <v/>
      </c>
      <c r="CZ408" s="117" t="str">
        <f t="shared" si="347"/>
        <v/>
      </c>
      <c r="DA408" s="104" t="str">
        <f t="shared" si="348"/>
        <v/>
      </c>
      <c r="DB408" s="135"/>
    </row>
    <row r="409" spans="1:106" s="80" customFormat="1" ht="15" customHeight="1">
      <c r="A409" s="134">
        <f t="shared" si="300"/>
        <v>405</v>
      </c>
      <c r="B409" s="66"/>
      <c r="C409" s="66"/>
      <c r="D409" s="66"/>
      <c r="E409" s="66"/>
      <c r="F409" s="66"/>
      <c r="G409" s="66"/>
      <c r="H409" s="66"/>
      <c r="I409" s="66"/>
      <c r="J409" s="66"/>
      <c r="K409" s="66"/>
      <c r="L409" s="66"/>
      <c r="M409" s="71"/>
      <c r="N409" s="69" t="str">
        <f t="shared" ca="1" si="311"/>
        <v/>
      </c>
      <c r="O409" s="70"/>
      <c r="P409" s="70"/>
      <c r="Q409" s="71"/>
      <c r="R409" s="82"/>
      <c r="S409" s="72" t="str">
        <f t="shared" si="312"/>
        <v/>
      </c>
      <c r="T409" s="72" t="str">
        <f t="shared" si="313"/>
        <v/>
      </c>
      <c r="U409" s="72" t="str">
        <f t="shared" si="314"/>
        <v/>
      </c>
      <c r="V409" s="72" t="str">
        <f>IF(ISBLANK(R409), "", (POWER(R409/VLOOKUP(U409,Anthro_Calc!C:P,13,FALSE),VLOOKUP(U409,Anthro_Calc!C:P,12,FALSE))-1) / (VLOOKUP(U409,Anthro_Calc!C:P,14,FALSE)*VLOOKUP(U409,Anthro_Calc!C:P,12,FALSE)))</f>
        <v/>
      </c>
      <c r="W409" s="72" t="str">
        <f>IF(ISBLANK(R409), "", -3 + (R409 -VLOOKUP(U409,Anthro_Calc!C:P,4,FALSE)) / (VLOOKUP(U409,Anthro_Calc!C:P,5,FALSE) - VLOOKUP(U409,Anthro_Calc!C:P,4,FALSE)))</f>
        <v/>
      </c>
      <c r="X409" s="72" t="str">
        <f>IF(ISBLANK(R409), "", 3 + (R409 -VLOOKUP(U409,Anthro_Calc!C:P,10,FALSE)) / (VLOOKUP(U409,Anthro_Calc!C:P,10,FALSE) - VLOOKUP(U409,Anthro_Calc!C:P,9,FALSE)))</f>
        <v/>
      </c>
      <c r="Y409" s="120" t="str">
        <f t="shared" si="315"/>
        <v/>
      </c>
      <c r="Z409" s="117" t="str">
        <f t="shared" si="316"/>
        <v/>
      </c>
      <c r="AA409" s="104" t="str">
        <f t="shared" si="317"/>
        <v/>
      </c>
      <c r="AB409" s="71"/>
      <c r="AC409" s="74"/>
      <c r="AD409" s="78"/>
      <c r="AE409" s="75" t="str">
        <f t="shared" si="318"/>
        <v/>
      </c>
      <c r="AF409" s="72">
        <f t="shared" si="319"/>
        <v>0</v>
      </c>
      <c r="AG409" s="72">
        <f t="shared" si="320"/>
        <v>0</v>
      </c>
      <c r="AH409" s="72" t="str">
        <f t="shared" si="321"/>
        <v>0</v>
      </c>
      <c r="AI409" s="72" t="str">
        <f>IF(ISBLANK(AD409), "", (POWER(AD409/VLOOKUP(AH409,Anthro_Calc!C:P,13,FALSE),VLOOKUP(AH409,Anthro_Calc!C:P,12,FALSE))-1) / (VLOOKUP(AH409,Anthro_Calc!C:P,14,FALSE)*VLOOKUP(AH409,Anthro_Calc!C:P,12,FALSE)))</f>
        <v/>
      </c>
      <c r="AJ409" s="72" t="str">
        <f>IF(ISBLANK(AD409), "", -3 + (AD409 -VLOOKUP(AH409,Anthro_Calc!C:P,4,FALSE)) / (VLOOKUP(AH409,Anthro_Calc!C:P,5,FALSE) - VLOOKUP(AH409,Anthro_Calc!C:P,4,FALSE)))</f>
        <v/>
      </c>
      <c r="AK409" s="72" t="str">
        <f>IF(ISBLANK(AD409), "", 3 + (AD409 -VLOOKUP(AH409,Anthro_Calc!C:P,10,FALSE)) / (VLOOKUP(AH409,Anthro_Calc!C:P,10,FALSE) - VLOOKUP(AH409,Anthro_Calc!C:P,9,FALSE)))</f>
        <v/>
      </c>
      <c r="AL409" s="120" t="str">
        <f t="shared" si="322"/>
        <v/>
      </c>
      <c r="AM409" s="117" t="str">
        <f t="shared" si="323"/>
        <v/>
      </c>
      <c r="AN409" s="104" t="str">
        <f t="shared" si="324"/>
        <v/>
      </c>
      <c r="AO409" s="76" t="str">
        <f t="shared" si="301"/>
        <v/>
      </c>
      <c r="AP409" s="77"/>
      <c r="AQ409" s="77" t="str">
        <f t="shared" si="325"/>
        <v/>
      </c>
      <c r="AR409" s="71"/>
      <c r="AS409" s="74"/>
      <c r="AT409" s="82"/>
      <c r="AU409" s="75" t="str">
        <f t="shared" si="302"/>
        <v/>
      </c>
      <c r="AV409" s="72">
        <f t="shared" si="326"/>
        <v>0</v>
      </c>
      <c r="AW409" s="72">
        <f t="shared" si="327"/>
        <v>0</v>
      </c>
      <c r="AX409" s="72" t="str">
        <f t="shared" si="328"/>
        <v>0</v>
      </c>
      <c r="AY409" s="72" t="str">
        <f>IF(ISBLANK(AT409), "", (POWER(AT409/VLOOKUP(AX409,Anthro_Calc!C:P,13,FALSE),VLOOKUP(AX409,Anthro_Calc!C:P,12,FALSE))-1) / (VLOOKUP(AX409,Anthro_Calc!C:P,14,FALSE)*VLOOKUP(AX409,Anthro_Calc!C:P,12,FALSE)))</f>
        <v/>
      </c>
      <c r="AZ409" s="72" t="str">
        <f>IF(ISBLANK(AT409), "", -3 + (AT409 -VLOOKUP(AX409,Anthro_Calc!C:P,4,FALSE)) / (VLOOKUP(AX409,Anthro_Calc!C:P,5,FALSE) - VLOOKUP(AX409,Anthro_Calc!C:P,4,FALSE)))</f>
        <v/>
      </c>
      <c r="BA409" s="72" t="str">
        <f>IF(ISBLANK(AT409), "", 3 + (AT409 -VLOOKUP(AX409,Anthro_Calc!C:P,10,FALSE)) / (VLOOKUP(AX409,Anthro_Calc!C:P,10,FALSE) - VLOOKUP(AX409,Anthro_Calc!C:P,9,FALSE)))</f>
        <v/>
      </c>
      <c r="BB409" s="120" t="str">
        <f t="shared" si="329"/>
        <v/>
      </c>
      <c r="BC409" s="117" t="str">
        <f t="shared" si="330"/>
        <v/>
      </c>
      <c r="BD409" s="104" t="str">
        <f t="shared" si="303"/>
        <v/>
      </c>
      <c r="BE409" s="76" t="str">
        <f t="shared" si="304"/>
        <v/>
      </c>
      <c r="BF409" s="73" t="str">
        <f t="shared" si="331"/>
        <v/>
      </c>
      <c r="BG409" s="73" t="str">
        <f t="shared" si="305"/>
        <v/>
      </c>
      <c r="BH409" s="77"/>
      <c r="BI409" s="133"/>
      <c r="BJ409" s="71"/>
      <c r="BK409" s="74"/>
      <c r="BL409" s="78"/>
      <c r="BM409" s="75" t="str">
        <f t="shared" si="306"/>
        <v/>
      </c>
      <c r="BN409" s="72">
        <f t="shared" si="332"/>
        <v>0</v>
      </c>
      <c r="BO409" s="72">
        <f t="shared" si="349"/>
        <v>0</v>
      </c>
      <c r="BP409" s="72" t="str">
        <f t="shared" si="333"/>
        <v>0</v>
      </c>
      <c r="BQ409" s="72" t="str">
        <f>IF(ISBLANK(BL409), "", (POWER(BL409/VLOOKUP(BP409,Anthro_Calc!C:P,13,FALSE),VLOOKUP(BP409,Anthro_Calc!C:P,12,FALSE))-1) / (VLOOKUP(BP409,Anthro_Calc!C:P,14,FALSE)*VLOOKUP(BP409,Anthro_Calc!C:P,12,FALSE)))</f>
        <v/>
      </c>
      <c r="BR409" s="72" t="str">
        <f>IF(ISBLANK(BL409), "", -3 + (BL409 -VLOOKUP(BP409,Anthro_Calc!C:P,4,FALSE)) / (VLOOKUP(BP409,Anthro_Calc!C:P,5,FALSE) - VLOOKUP(BP409,Anthro_Calc!C:P,4,FALSE)))</f>
        <v/>
      </c>
      <c r="BS409" s="72" t="str">
        <f>IF(ISBLANK(BL409), "", 3 + (BL409 -VLOOKUP(BP409,Anthro_Calc!C:P,10,FALSE)) / (VLOOKUP(BP409,Anthro_Calc!C:P,10,FALSE) - VLOOKUP(BP409,Anthro_Calc!C:P,9,FALSE)))</f>
        <v/>
      </c>
      <c r="BT409" s="120" t="str">
        <f t="shared" si="334"/>
        <v/>
      </c>
      <c r="BU409" s="117" t="str">
        <f t="shared" si="335"/>
        <v/>
      </c>
      <c r="BV409" s="104" t="str">
        <f t="shared" si="336"/>
        <v/>
      </c>
      <c r="BW409" s="73" t="str">
        <f t="shared" si="307"/>
        <v/>
      </c>
      <c r="BX409" s="77"/>
      <c r="BY409" s="73" t="str">
        <f>IF(ISBLANK(BL409), "", VLOOKUP(Z409&amp;" "&amp;BV409&amp;" "&amp;BW409,Graduation_Criteria!$D$2:$E$34,2,FALSE))</f>
        <v/>
      </c>
      <c r="BZ409" s="73" t="str">
        <f t="shared" si="308"/>
        <v/>
      </c>
      <c r="CA409" s="71"/>
      <c r="CB409" s="74"/>
      <c r="CC409" s="74"/>
      <c r="CD409" s="115" t="str">
        <f t="shared" si="309"/>
        <v/>
      </c>
      <c r="CE409" s="79">
        <f t="shared" si="337"/>
        <v>0</v>
      </c>
      <c r="CF409" s="79">
        <f t="shared" si="338"/>
        <v>0</v>
      </c>
      <c r="CG409" s="79" t="str">
        <f t="shared" si="339"/>
        <v>0</v>
      </c>
      <c r="CH409" s="79" t="str">
        <f>IF(ISBLANK(CC409), "", (POWER(CC409/VLOOKUP(CG409,Anthro_Calc!C:P,13,FALSE),VLOOKUP(CG409,Anthro_Calc!C:P,12,FALSE))-1) / (VLOOKUP(CG409,Anthro_Calc!C:P,14,FALSE)*VLOOKUP(CG409,Anthro_Calc!C:P,12,FALSE)))</f>
        <v/>
      </c>
      <c r="CI409" s="79" t="str">
        <f>IF(ISBLANK(CC409), "", -3 + (CC409 -VLOOKUP(CG409,Anthro_Calc!C:P,4,FALSE)) / (VLOOKUP(CG409,Anthro_Calc!C:P,5,FALSE) - VLOOKUP(CG409,Anthro_Calc!C:P,4,FALSE)))</f>
        <v/>
      </c>
      <c r="CJ409" s="79" t="str">
        <f>IF(ISBLANK(CC409), "", 3 + (CC409 -VLOOKUP(CG409,Anthro_Calc!C:P,10,FALSE)) / (VLOOKUP(CG409,Anthro_Calc!C:P,10,FALSE) - VLOOKUP(CG409,Anthro_Calc!C:P,9,FALSE)))</f>
        <v/>
      </c>
      <c r="CK409" s="129" t="str">
        <f t="shared" si="340"/>
        <v/>
      </c>
      <c r="CL409" s="117" t="str">
        <f t="shared" si="341"/>
        <v/>
      </c>
      <c r="CM409" s="104" t="str">
        <f t="shared" si="342"/>
        <v/>
      </c>
      <c r="CN409" s="77"/>
      <c r="CO409" s="71"/>
      <c r="CP409" s="74"/>
      <c r="CQ409" s="74"/>
      <c r="CR409" s="118" t="str">
        <f t="shared" si="310"/>
        <v/>
      </c>
      <c r="CS409" s="119">
        <f t="shared" si="343"/>
        <v>0</v>
      </c>
      <c r="CT409" s="119">
        <f t="shared" si="344"/>
        <v>0</v>
      </c>
      <c r="CU409" s="119" t="str">
        <f t="shared" si="345"/>
        <v>0</v>
      </c>
      <c r="CV409" s="119" t="str">
        <f>IF(ISBLANK(CQ409), "", (POWER(CQ409/VLOOKUP(CU409,Anthro_Calc!C:P,13,FALSE),VLOOKUP(CU409,Anthro_Calc!C:P,12,FALSE))-1) / (VLOOKUP(CU409,Anthro_Calc!C:P,14,FALSE)*VLOOKUP(CU409,Anthro_Calc!C:P,12,FALSE)))</f>
        <v/>
      </c>
      <c r="CW409" s="119" t="str">
        <f>IF(ISBLANK(CQ409), "", -3 + (CQ409 -VLOOKUP(CU409,Anthro_Calc!C:P,4,FALSE)) / (VLOOKUP(CU409,Anthro_Calc!C:P,5,FALSE) - VLOOKUP(CU409,Anthro_Calc!C:P,4,FALSE)))</f>
        <v/>
      </c>
      <c r="CX409" s="119" t="str">
        <f>IF(ISBLANK(CQ409), "", 3 + (CQ409 -VLOOKUP(CU409,Anthro_Calc!C:P,10,FALSE)) / (VLOOKUP(CU409,Anthro_Calc!C:P,10,FALSE) - VLOOKUP(CU409,Anthro_Calc!C:P,9,FALSE)))</f>
        <v/>
      </c>
      <c r="CY409" s="128" t="str">
        <f t="shared" si="346"/>
        <v/>
      </c>
      <c r="CZ409" s="117" t="str">
        <f t="shared" si="347"/>
        <v/>
      </c>
      <c r="DA409" s="104" t="str">
        <f t="shared" si="348"/>
        <v/>
      </c>
      <c r="DB409" s="135"/>
    </row>
    <row r="410" spans="1:106" s="80" customFormat="1" ht="15" customHeight="1">
      <c r="A410" s="134">
        <f t="shared" si="300"/>
        <v>406</v>
      </c>
      <c r="B410" s="66"/>
      <c r="C410" s="66"/>
      <c r="D410" s="66"/>
      <c r="E410" s="66"/>
      <c r="F410" s="66"/>
      <c r="G410" s="66"/>
      <c r="H410" s="66"/>
      <c r="I410" s="66"/>
      <c r="J410" s="66"/>
      <c r="K410" s="66"/>
      <c r="L410" s="66"/>
      <c r="M410" s="71"/>
      <c r="N410" s="69" t="str">
        <f t="shared" ca="1" si="311"/>
        <v/>
      </c>
      <c r="O410" s="70"/>
      <c r="P410" s="70"/>
      <c r="Q410" s="71"/>
      <c r="R410" s="82"/>
      <c r="S410" s="72" t="str">
        <f t="shared" si="312"/>
        <v/>
      </c>
      <c r="T410" s="72" t="str">
        <f t="shared" si="313"/>
        <v/>
      </c>
      <c r="U410" s="72" t="str">
        <f t="shared" si="314"/>
        <v/>
      </c>
      <c r="V410" s="72" t="str">
        <f>IF(ISBLANK(R410), "", (POWER(R410/VLOOKUP(U410,Anthro_Calc!C:P,13,FALSE),VLOOKUP(U410,Anthro_Calc!C:P,12,FALSE))-1) / (VLOOKUP(U410,Anthro_Calc!C:P,14,FALSE)*VLOOKUP(U410,Anthro_Calc!C:P,12,FALSE)))</f>
        <v/>
      </c>
      <c r="W410" s="72" t="str">
        <f>IF(ISBLANK(R410), "", -3 + (R410 -VLOOKUP(U410,Anthro_Calc!C:P,4,FALSE)) / (VLOOKUP(U410,Anthro_Calc!C:P,5,FALSE) - VLOOKUP(U410,Anthro_Calc!C:P,4,FALSE)))</f>
        <v/>
      </c>
      <c r="X410" s="72" t="str">
        <f>IF(ISBLANK(R410), "", 3 + (R410 -VLOOKUP(U410,Anthro_Calc!C:P,10,FALSE)) / (VLOOKUP(U410,Anthro_Calc!C:P,10,FALSE) - VLOOKUP(U410,Anthro_Calc!C:P,9,FALSE)))</f>
        <v/>
      </c>
      <c r="Y410" s="120" t="str">
        <f t="shared" si="315"/>
        <v/>
      </c>
      <c r="Z410" s="117" t="str">
        <f t="shared" si="316"/>
        <v/>
      </c>
      <c r="AA410" s="104" t="str">
        <f t="shared" si="317"/>
        <v/>
      </c>
      <c r="AB410" s="71"/>
      <c r="AC410" s="74"/>
      <c r="AD410" s="78"/>
      <c r="AE410" s="75" t="str">
        <f t="shared" si="318"/>
        <v/>
      </c>
      <c r="AF410" s="72">
        <f t="shared" si="319"/>
        <v>0</v>
      </c>
      <c r="AG410" s="72">
        <f t="shared" si="320"/>
        <v>0</v>
      </c>
      <c r="AH410" s="72" t="str">
        <f t="shared" si="321"/>
        <v>0</v>
      </c>
      <c r="AI410" s="72" t="str">
        <f>IF(ISBLANK(AD410), "", (POWER(AD410/VLOOKUP(AH410,Anthro_Calc!C:P,13,FALSE),VLOOKUP(AH410,Anthro_Calc!C:P,12,FALSE))-1) / (VLOOKUP(AH410,Anthro_Calc!C:P,14,FALSE)*VLOOKUP(AH410,Anthro_Calc!C:P,12,FALSE)))</f>
        <v/>
      </c>
      <c r="AJ410" s="72" t="str">
        <f>IF(ISBLANK(AD410), "", -3 + (AD410 -VLOOKUP(AH410,Anthro_Calc!C:P,4,FALSE)) / (VLOOKUP(AH410,Anthro_Calc!C:P,5,FALSE) - VLOOKUP(AH410,Anthro_Calc!C:P,4,FALSE)))</f>
        <v/>
      </c>
      <c r="AK410" s="72" t="str">
        <f>IF(ISBLANK(AD410), "", 3 + (AD410 -VLOOKUP(AH410,Anthro_Calc!C:P,10,FALSE)) / (VLOOKUP(AH410,Anthro_Calc!C:P,10,FALSE) - VLOOKUP(AH410,Anthro_Calc!C:P,9,FALSE)))</f>
        <v/>
      </c>
      <c r="AL410" s="120" t="str">
        <f t="shared" si="322"/>
        <v/>
      </c>
      <c r="AM410" s="117" t="str">
        <f t="shared" si="323"/>
        <v/>
      </c>
      <c r="AN410" s="104" t="str">
        <f t="shared" si="324"/>
        <v/>
      </c>
      <c r="AO410" s="76" t="str">
        <f t="shared" si="301"/>
        <v/>
      </c>
      <c r="AP410" s="77"/>
      <c r="AQ410" s="77" t="str">
        <f t="shared" si="325"/>
        <v/>
      </c>
      <c r="AR410" s="71"/>
      <c r="AS410" s="74"/>
      <c r="AT410" s="82"/>
      <c r="AU410" s="75" t="str">
        <f t="shared" si="302"/>
        <v/>
      </c>
      <c r="AV410" s="72">
        <f t="shared" si="326"/>
        <v>0</v>
      </c>
      <c r="AW410" s="72">
        <f t="shared" si="327"/>
        <v>0</v>
      </c>
      <c r="AX410" s="72" t="str">
        <f t="shared" si="328"/>
        <v>0</v>
      </c>
      <c r="AY410" s="72" t="str">
        <f>IF(ISBLANK(AT410), "", (POWER(AT410/VLOOKUP(AX410,Anthro_Calc!C:P,13,FALSE),VLOOKUP(AX410,Anthro_Calc!C:P,12,FALSE))-1) / (VLOOKUP(AX410,Anthro_Calc!C:P,14,FALSE)*VLOOKUP(AX410,Anthro_Calc!C:P,12,FALSE)))</f>
        <v/>
      </c>
      <c r="AZ410" s="72" t="str">
        <f>IF(ISBLANK(AT410), "", -3 + (AT410 -VLOOKUP(AX410,Anthro_Calc!C:P,4,FALSE)) / (VLOOKUP(AX410,Anthro_Calc!C:P,5,FALSE) - VLOOKUP(AX410,Anthro_Calc!C:P,4,FALSE)))</f>
        <v/>
      </c>
      <c r="BA410" s="72" t="str">
        <f>IF(ISBLANK(AT410), "", 3 + (AT410 -VLOOKUP(AX410,Anthro_Calc!C:P,10,FALSE)) / (VLOOKUP(AX410,Anthro_Calc!C:P,10,FALSE) - VLOOKUP(AX410,Anthro_Calc!C:P,9,FALSE)))</f>
        <v/>
      </c>
      <c r="BB410" s="120" t="str">
        <f t="shared" si="329"/>
        <v/>
      </c>
      <c r="BC410" s="117" t="str">
        <f t="shared" si="330"/>
        <v/>
      </c>
      <c r="BD410" s="104" t="str">
        <f t="shared" si="303"/>
        <v/>
      </c>
      <c r="BE410" s="76" t="str">
        <f t="shared" si="304"/>
        <v/>
      </c>
      <c r="BF410" s="73" t="str">
        <f t="shared" si="331"/>
        <v/>
      </c>
      <c r="BG410" s="73" t="str">
        <f t="shared" si="305"/>
        <v/>
      </c>
      <c r="BH410" s="77"/>
      <c r="BI410" s="133"/>
      <c r="BJ410" s="71"/>
      <c r="BK410" s="74"/>
      <c r="BL410" s="78"/>
      <c r="BM410" s="75" t="str">
        <f t="shared" si="306"/>
        <v/>
      </c>
      <c r="BN410" s="72">
        <f t="shared" si="332"/>
        <v>0</v>
      </c>
      <c r="BO410" s="72">
        <f t="shared" si="349"/>
        <v>0</v>
      </c>
      <c r="BP410" s="72" t="str">
        <f t="shared" si="333"/>
        <v>0</v>
      </c>
      <c r="BQ410" s="72" t="str">
        <f>IF(ISBLANK(BL410), "", (POWER(BL410/VLOOKUP(BP410,Anthro_Calc!C:P,13,FALSE),VLOOKUP(BP410,Anthro_Calc!C:P,12,FALSE))-1) / (VLOOKUP(BP410,Anthro_Calc!C:P,14,FALSE)*VLOOKUP(BP410,Anthro_Calc!C:P,12,FALSE)))</f>
        <v/>
      </c>
      <c r="BR410" s="72" t="str">
        <f>IF(ISBLANK(BL410), "", -3 + (BL410 -VLOOKUP(BP410,Anthro_Calc!C:P,4,FALSE)) / (VLOOKUP(BP410,Anthro_Calc!C:P,5,FALSE) - VLOOKUP(BP410,Anthro_Calc!C:P,4,FALSE)))</f>
        <v/>
      </c>
      <c r="BS410" s="72" t="str">
        <f>IF(ISBLANK(BL410), "", 3 + (BL410 -VLOOKUP(BP410,Anthro_Calc!C:P,10,FALSE)) / (VLOOKUP(BP410,Anthro_Calc!C:P,10,FALSE) - VLOOKUP(BP410,Anthro_Calc!C:P,9,FALSE)))</f>
        <v/>
      </c>
      <c r="BT410" s="120" t="str">
        <f t="shared" si="334"/>
        <v/>
      </c>
      <c r="BU410" s="117" t="str">
        <f t="shared" si="335"/>
        <v/>
      </c>
      <c r="BV410" s="104" t="str">
        <f t="shared" si="336"/>
        <v/>
      </c>
      <c r="BW410" s="73" t="str">
        <f t="shared" si="307"/>
        <v/>
      </c>
      <c r="BX410" s="77"/>
      <c r="BY410" s="73" t="str">
        <f>IF(ISBLANK(BL410), "", VLOOKUP(Z410&amp;" "&amp;BV410&amp;" "&amp;BW410,Graduation_Criteria!$D$2:$E$34,2,FALSE))</f>
        <v/>
      </c>
      <c r="BZ410" s="73" t="str">
        <f t="shared" si="308"/>
        <v/>
      </c>
      <c r="CA410" s="71"/>
      <c r="CB410" s="74"/>
      <c r="CC410" s="74"/>
      <c r="CD410" s="115" t="str">
        <f t="shared" si="309"/>
        <v/>
      </c>
      <c r="CE410" s="79">
        <f t="shared" si="337"/>
        <v>0</v>
      </c>
      <c r="CF410" s="79">
        <f t="shared" si="338"/>
        <v>0</v>
      </c>
      <c r="CG410" s="79" t="str">
        <f t="shared" si="339"/>
        <v>0</v>
      </c>
      <c r="CH410" s="79" t="str">
        <f>IF(ISBLANK(CC410), "", (POWER(CC410/VLOOKUP(CG410,Anthro_Calc!C:P,13,FALSE),VLOOKUP(CG410,Anthro_Calc!C:P,12,FALSE))-1) / (VLOOKUP(CG410,Anthro_Calc!C:P,14,FALSE)*VLOOKUP(CG410,Anthro_Calc!C:P,12,FALSE)))</f>
        <v/>
      </c>
      <c r="CI410" s="79" t="str">
        <f>IF(ISBLANK(CC410), "", -3 + (CC410 -VLOOKUP(CG410,Anthro_Calc!C:P,4,FALSE)) / (VLOOKUP(CG410,Anthro_Calc!C:P,5,FALSE) - VLOOKUP(CG410,Anthro_Calc!C:P,4,FALSE)))</f>
        <v/>
      </c>
      <c r="CJ410" s="79" t="str">
        <f>IF(ISBLANK(CC410), "", 3 + (CC410 -VLOOKUP(CG410,Anthro_Calc!C:P,10,FALSE)) / (VLOOKUP(CG410,Anthro_Calc!C:P,10,FALSE) - VLOOKUP(CG410,Anthro_Calc!C:P,9,FALSE)))</f>
        <v/>
      </c>
      <c r="CK410" s="129" t="str">
        <f t="shared" si="340"/>
        <v/>
      </c>
      <c r="CL410" s="117" t="str">
        <f t="shared" si="341"/>
        <v/>
      </c>
      <c r="CM410" s="104" t="str">
        <f t="shared" si="342"/>
        <v/>
      </c>
      <c r="CN410" s="77"/>
      <c r="CO410" s="71"/>
      <c r="CP410" s="74"/>
      <c r="CQ410" s="74"/>
      <c r="CR410" s="118" t="str">
        <f t="shared" si="310"/>
        <v/>
      </c>
      <c r="CS410" s="119">
        <f t="shared" si="343"/>
        <v>0</v>
      </c>
      <c r="CT410" s="119">
        <f t="shared" si="344"/>
        <v>0</v>
      </c>
      <c r="CU410" s="119" t="str">
        <f t="shared" si="345"/>
        <v>0</v>
      </c>
      <c r="CV410" s="119" t="str">
        <f>IF(ISBLANK(CQ410), "", (POWER(CQ410/VLOOKUP(CU410,Anthro_Calc!C:P,13,FALSE),VLOOKUP(CU410,Anthro_Calc!C:P,12,FALSE))-1) / (VLOOKUP(CU410,Anthro_Calc!C:P,14,FALSE)*VLOOKUP(CU410,Anthro_Calc!C:P,12,FALSE)))</f>
        <v/>
      </c>
      <c r="CW410" s="119" t="str">
        <f>IF(ISBLANK(CQ410), "", -3 + (CQ410 -VLOOKUP(CU410,Anthro_Calc!C:P,4,FALSE)) / (VLOOKUP(CU410,Anthro_Calc!C:P,5,FALSE) - VLOOKUP(CU410,Anthro_Calc!C:P,4,FALSE)))</f>
        <v/>
      </c>
      <c r="CX410" s="119" t="str">
        <f>IF(ISBLANK(CQ410), "", 3 + (CQ410 -VLOOKUP(CU410,Anthro_Calc!C:P,10,FALSE)) / (VLOOKUP(CU410,Anthro_Calc!C:P,10,FALSE) - VLOOKUP(CU410,Anthro_Calc!C:P,9,FALSE)))</f>
        <v/>
      </c>
      <c r="CY410" s="128" t="str">
        <f t="shared" si="346"/>
        <v/>
      </c>
      <c r="CZ410" s="117" t="str">
        <f t="shared" si="347"/>
        <v/>
      </c>
      <c r="DA410" s="104" t="str">
        <f t="shared" si="348"/>
        <v/>
      </c>
      <c r="DB410" s="135"/>
    </row>
    <row r="411" spans="1:106" s="80" customFormat="1" ht="15" customHeight="1">
      <c r="A411" s="134">
        <f t="shared" si="300"/>
        <v>407</v>
      </c>
      <c r="B411" s="66"/>
      <c r="C411" s="66"/>
      <c r="D411" s="66"/>
      <c r="E411" s="66"/>
      <c r="F411" s="66"/>
      <c r="G411" s="66"/>
      <c r="H411" s="66"/>
      <c r="I411" s="66"/>
      <c r="J411" s="66"/>
      <c r="K411" s="66"/>
      <c r="L411" s="66"/>
      <c r="M411" s="71"/>
      <c r="N411" s="69" t="str">
        <f t="shared" ca="1" si="311"/>
        <v/>
      </c>
      <c r="O411" s="70"/>
      <c r="P411" s="70"/>
      <c r="Q411" s="71"/>
      <c r="R411" s="82"/>
      <c r="S411" s="72" t="str">
        <f t="shared" si="312"/>
        <v/>
      </c>
      <c r="T411" s="72" t="str">
        <f t="shared" si="313"/>
        <v/>
      </c>
      <c r="U411" s="72" t="str">
        <f t="shared" si="314"/>
        <v/>
      </c>
      <c r="V411" s="72" t="str">
        <f>IF(ISBLANK(R411), "", (POWER(R411/VLOOKUP(U411,Anthro_Calc!C:P,13,FALSE),VLOOKUP(U411,Anthro_Calc!C:P,12,FALSE))-1) / (VLOOKUP(U411,Anthro_Calc!C:P,14,FALSE)*VLOOKUP(U411,Anthro_Calc!C:P,12,FALSE)))</f>
        <v/>
      </c>
      <c r="W411" s="72" t="str">
        <f>IF(ISBLANK(R411), "", -3 + (R411 -VLOOKUP(U411,Anthro_Calc!C:P,4,FALSE)) / (VLOOKUP(U411,Anthro_Calc!C:P,5,FALSE) - VLOOKUP(U411,Anthro_Calc!C:P,4,FALSE)))</f>
        <v/>
      </c>
      <c r="X411" s="72" t="str">
        <f>IF(ISBLANK(R411), "", 3 + (R411 -VLOOKUP(U411,Anthro_Calc!C:P,10,FALSE)) / (VLOOKUP(U411,Anthro_Calc!C:P,10,FALSE) - VLOOKUP(U411,Anthro_Calc!C:P,9,FALSE)))</f>
        <v/>
      </c>
      <c r="Y411" s="120" t="str">
        <f t="shared" si="315"/>
        <v/>
      </c>
      <c r="Z411" s="117" t="str">
        <f t="shared" si="316"/>
        <v/>
      </c>
      <c r="AA411" s="104" t="str">
        <f t="shared" si="317"/>
        <v/>
      </c>
      <c r="AB411" s="71"/>
      <c r="AC411" s="74"/>
      <c r="AD411" s="78"/>
      <c r="AE411" s="75" t="str">
        <f t="shared" si="318"/>
        <v/>
      </c>
      <c r="AF411" s="72">
        <f t="shared" si="319"/>
        <v>0</v>
      </c>
      <c r="AG411" s="72">
        <f t="shared" si="320"/>
        <v>0</v>
      </c>
      <c r="AH411" s="72" t="str">
        <f t="shared" si="321"/>
        <v>0</v>
      </c>
      <c r="AI411" s="72" t="str">
        <f>IF(ISBLANK(AD411), "", (POWER(AD411/VLOOKUP(AH411,Anthro_Calc!C:P,13,FALSE),VLOOKUP(AH411,Anthro_Calc!C:P,12,FALSE))-1) / (VLOOKUP(AH411,Anthro_Calc!C:P,14,FALSE)*VLOOKUP(AH411,Anthro_Calc!C:P,12,FALSE)))</f>
        <v/>
      </c>
      <c r="AJ411" s="72" t="str">
        <f>IF(ISBLANK(AD411), "", -3 + (AD411 -VLOOKUP(AH411,Anthro_Calc!C:P,4,FALSE)) / (VLOOKUP(AH411,Anthro_Calc!C:P,5,FALSE) - VLOOKUP(AH411,Anthro_Calc!C:P,4,FALSE)))</f>
        <v/>
      </c>
      <c r="AK411" s="72" t="str">
        <f>IF(ISBLANK(AD411), "", 3 + (AD411 -VLOOKUP(AH411,Anthro_Calc!C:P,10,FALSE)) / (VLOOKUP(AH411,Anthro_Calc!C:P,10,FALSE) - VLOOKUP(AH411,Anthro_Calc!C:P,9,FALSE)))</f>
        <v/>
      </c>
      <c r="AL411" s="120" t="str">
        <f t="shared" si="322"/>
        <v/>
      </c>
      <c r="AM411" s="117" t="str">
        <f t="shared" si="323"/>
        <v/>
      </c>
      <c r="AN411" s="104" t="str">
        <f t="shared" si="324"/>
        <v/>
      </c>
      <c r="AO411" s="76" t="str">
        <f t="shared" si="301"/>
        <v/>
      </c>
      <c r="AP411" s="77"/>
      <c r="AQ411" s="77" t="str">
        <f t="shared" si="325"/>
        <v/>
      </c>
      <c r="AR411" s="71"/>
      <c r="AS411" s="74"/>
      <c r="AT411" s="82"/>
      <c r="AU411" s="75" t="str">
        <f t="shared" si="302"/>
        <v/>
      </c>
      <c r="AV411" s="72">
        <f t="shared" si="326"/>
        <v>0</v>
      </c>
      <c r="AW411" s="72">
        <f t="shared" si="327"/>
        <v>0</v>
      </c>
      <c r="AX411" s="72" t="str">
        <f t="shared" si="328"/>
        <v>0</v>
      </c>
      <c r="AY411" s="72" t="str">
        <f>IF(ISBLANK(AT411), "", (POWER(AT411/VLOOKUP(AX411,Anthro_Calc!C:P,13,FALSE),VLOOKUP(AX411,Anthro_Calc!C:P,12,FALSE))-1) / (VLOOKUP(AX411,Anthro_Calc!C:P,14,FALSE)*VLOOKUP(AX411,Anthro_Calc!C:P,12,FALSE)))</f>
        <v/>
      </c>
      <c r="AZ411" s="72" t="str">
        <f>IF(ISBLANK(AT411), "", -3 + (AT411 -VLOOKUP(AX411,Anthro_Calc!C:P,4,FALSE)) / (VLOOKUP(AX411,Anthro_Calc!C:P,5,FALSE) - VLOOKUP(AX411,Anthro_Calc!C:P,4,FALSE)))</f>
        <v/>
      </c>
      <c r="BA411" s="72" t="str">
        <f>IF(ISBLANK(AT411), "", 3 + (AT411 -VLOOKUP(AX411,Anthro_Calc!C:P,10,FALSE)) / (VLOOKUP(AX411,Anthro_Calc!C:P,10,FALSE) - VLOOKUP(AX411,Anthro_Calc!C:P,9,FALSE)))</f>
        <v/>
      </c>
      <c r="BB411" s="120" t="str">
        <f t="shared" si="329"/>
        <v/>
      </c>
      <c r="BC411" s="117" t="str">
        <f t="shared" si="330"/>
        <v/>
      </c>
      <c r="BD411" s="104" t="str">
        <f t="shared" si="303"/>
        <v/>
      </c>
      <c r="BE411" s="76" t="str">
        <f t="shared" si="304"/>
        <v/>
      </c>
      <c r="BF411" s="73" t="str">
        <f t="shared" si="331"/>
        <v/>
      </c>
      <c r="BG411" s="73" t="str">
        <f t="shared" si="305"/>
        <v/>
      </c>
      <c r="BH411" s="77"/>
      <c r="BI411" s="133"/>
      <c r="BJ411" s="71"/>
      <c r="BK411" s="74"/>
      <c r="BL411" s="78"/>
      <c r="BM411" s="75" t="str">
        <f t="shared" si="306"/>
        <v/>
      </c>
      <c r="BN411" s="72">
        <f t="shared" si="332"/>
        <v>0</v>
      </c>
      <c r="BO411" s="72">
        <f t="shared" si="349"/>
        <v>0</v>
      </c>
      <c r="BP411" s="72" t="str">
        <f t="shared" si="333"/>
        <v>0</v>
      </c>
      <c r="BQ411" s="72" t="str">
        <f>IF(ISBLANK(BL411), "", (POWER(BL411/VLOOKUP(BP411,Anthro_Calc!C:P,13,FALSE),VLOOKUP(BP411,Anthro_Calc!C:P,12,FALSE))-1) / (VLOOKUP(BP411,Anthro_Calc!C:P,14,FALSE)*VLOOKUP(BP411,Anthro_Calc!C:P,12,FALSE)))</f>
        <v/>
      </c>
      <c r="BR411" s="72" t="str">
        <f>IF(ISBLANK(BL411), "", -3 + (BL411 -VLOOKUP(BP411,Anthro_Calc!C:P,4,FALSE)) / (VLOOKUP(BP411,Anthro_Calc!C:P,5,FALSE) - VLOOKUP(BP411,Anthro_Calc!C:P,4,FALSE)))</f>
        <v/>
      </c>
      <c r="BS411" s="72" t="str">
        <f>IF(ISBLANK(BL411), "", 3 + (BL411 -VLOOKUP(BP411,Anthro_Calc!C:P,10,FALSE)) / (VLOOKUP(BP411,Anthro_Calc!C:P,10,FALSE) - VLOOKUP(BP411,Anthro_Calc!C:P,9,FALSE)))</f>
        <v/>
      </c>
      <c r="BT411" s="120" t="str">
        <f t="shared" si="334"/>
        <v/>
      </c>
      <c r="BU411" s="117" t="str">
        <f t="shared" si="335"/>
        <v/>
      </c>
      <c r="BV411" s="104" t="str">
        <f t="shared" si="336"/>
        <v/>
      </c>
      <c r="BW411" s="73" t="str">
        <f t="shared" si="307"/>
        <v/>
      </c>
      <c r="BX411" s="77"/>
      <c r="BY411" s="73" t="str">
        <f>IF(ISBLANK(BL411), "", VLOOKUP(Z411&amp;" "&amp;BV411&amp;" "&amp;BW411,Graduation_Criteria!$D$2:$E$34,2,FALSE))</f>
        <v/>
      </c>
      <c r="BZ411" s="73" t="str">
        <f t="shared" si="308"/>
        <v/>
      </c>
      <c r="CA411" s="71"/>
      <c r="CB411" s="74"/>
      <c r="CC411" s="74"/>
      <c r="CD411" s="115" t="str">
        <f t="shared" si="309"/>
        <v/>
      </c>
      <c r="CE411" s="79">
        <f t="shared" si="337"/>
        <v>0</v>
      </c>
      <c r="CF411" s="79">
        <f t="shared" si="338"/>
        <v>0</v>
      </c>
      <c r="CG411" s="79" t="str">
        <f t="shared" si="339"/>
        <v>0</v>
      </c>
      <c r="CH411" s="79" t="str">
        <f>IF(ISBLANK(CC411), "", (POWER(CC411/VLOOKUP(CG411,Anthro_Calc!C:P,13,FALSE),VLOOKUP(CG411,Anthro_Calc!C:P,12,FALSE))-1) / (VLOOKUP(CG411,Anthro_Calc!C:P,14,FALSE)*VLOOKUP(CG411,Anthro_Calc!C:P,12,FALSE)))</f>
        <v/>
      </c>
      <c r="CI411" s="79" t="str">
        <f>IF(ISBLANK(CC411), "", -3 + (CC411 -VLOOKUP(CG411,Anthro_Calc!C:P,4,FALSE)) / (VLOOKUP(CG411,Anthro_Calc!C:P,5,FALSE) - VLOOKUP(CG411,Anthro_Calc!C:P,4,FALSE)))</f>
        <v/>
      </c>
      <c r="CJ411" s="79" t="str">
        <f>IF(ISBLANK(CC411), "", 3 + (CC411 -VLOOKUP(CG411,Anthro_Calc!C:P,10,FALSE)) / (VLOOKUP(CG411,Anthro_Calc!C:P,10,FALSE) - VLOOKUP(CG411,Anthro_Calc!C:P,9,FALSE)))</f>
        <v/>
      </c>
      <c r="CK411" s="129" t="str">
        <f t="shared" si="340"/>
        <v/>
      </c>
      <c r="CL411" s="117" t="str">
        <f t="shared" si="341"/>
        <v/>
      </c>
      <c r="CM411" s="104" t="str">
        <f t="shared" si="342"/>
        <v/>
      </c>
      <c r="CN411" s="77"/>
      <c r="CO411" s="71"/>
      <c r="CP411" s="74"/>
      <c r="CQ411" s="74"/>
      <c r="CR411" s="118" t="str">
        <f t="shared" si="310"/>
        <v/>
      </c>
      <c r="CS411" s="119">
        <f t="shared" si="343"/>
        <v>0</v>
      </c>
      <c r="CT411" s="119">
        <f t="shared" si="344"/>
        <v>0</v>
      </c>
      <c r="CU411" s="119" t="str">
        <f t="shared" si="345"/>
        <v>0</v>
      </c>
      <c r="CV411" s="119" t="str">
        <f>IF(ISBLANK(CQ411), "", (POWER(CQ411/VLOOKUP(CU411,Anthro_Calc!C:P,13,FALSE),VLOOKUP(CU411,Anthro_Calc!C:P,12,FALSE))-1) / (VLOOKUP(CU411,Anthro_Calc!C:P,14,FALSE)*VLOOKUP(CU411,Anthro_Calc!C:P,12,FALSE)))</f>
        <v/>
      </c>
      <c r="CW411" s="119" t="str">
        <f>IF(ISBLANK(CQ411), "", -3 + (CQ411 -VLOOKUP(CU411,Anthro_Calc!C:P,4,FALSE)) / (VLOOKUP(CU411,Anthro_Calc!C:P,5,FALSE) - VLOOKUP(CU411,Anthro_Calc!C:P,4,FALSE)))</f>
        <v/>
      </c>
      <c r="CX411" s="119" t="str">
        <f>IF(ISBLANK(CQ411), "", 3 + (CQ411 -VLOOKUP(CU411,Anthro_Calc!C:P,10,FALSE)) / (VLOOKUP(CU411,Anthro_Calc!C:P,10,FALSE) - VLOOKUP(CU411,Anthro_Calc!C:P,9,FALSE)))</f>
        <v/>
      </c>
      <c r="CY411" s="128" t="str">
        <f t="shared" si="346"/>
        <v/>
      </c>
      <c r="CZ411" s="117" t="str">
        <f t="shared" si="347"/>
        <v/>
      </c>
      <c r="DA411" s="104" t="str">
        <f t="shared" si="348"/>
        <v/>
      </c>
      <c r="DB411" s="135"/>
    </row>
    <row r="412" spans="1:106" s="80" customFormat="1" ht="15" customHeight="1">
      <c r="A412" s="134">
        <f t="shared" si="300"/>
        <v>408</v>
      </c>
      <c r="B412" s="66"/>
      <c r="C412" s="66"/>
      <c r="D412" s="66"/>
      <c r="E412" s="66"/>
      <c r="F412" s="66"/>
      <c r="G412" s="66"/>
      <c r="H412" s="66"/>
      <c r="I412" s="66"/>
      <c r="J412" s="66"/>
      <c r="K412" s="66"/>
      <c r="L412" s="66"/>
      <c r="M412" s="71"/>
      <c r="N412" s="69" t="str">
        <f t="shared" ca="1" si="311"/>
        <v/>
      </c>
      <c r="O412" s="70"/>
      <c r="P412" s="70"/>
      <c r="Q412" s="71"/>
      <c r="R412" s="82"/>
      <c r="S412" s="72" t="str">
        <f t="shared" si="312"/>
        <v/>
      </c>
      <c r="T412" s="72" t="str">
        <f t="shared" si="313"/>
        <v/>
      </c>
      <c r="U412" s="72" t="str">
        <f t="shared" si="314"/>
        <v/>
      </c>
      <c r="V412" s="72" t="str">
        <f>IF(ISBLANK(R412), "", (POWER(R412/VLOOKUP(U412,Anthro_Calc!C:P,13,FALSE),VLOOKUP(U412,Anthro_Calc!C:P,12,FALSE))-1) / (VLOOKUP(U412,Anthro_Calc!C:P,14,FALSE)*VLOOKUP(U412,Anthro_Calc!C:P,12,FALSE)))</f>
        <v/>
      </c>
      <c r="W412" s="72" t="str">
        <f>IF(ISBLANK(R412), "", -3 + (R412 -VLOOKUP(U412,Anthro_Calc!C:P,4,FALSE)) / (VLOOKUP(U412,Anthro_Calc!C:P,5,FALSE) - VLOOKUP(U412,Anthro_Calc!C:P,4,FALSE)))</f>
        <v/>
      </c>
      <c r="X412" s="72" t="str">
        <f>IF(ISBLANK(R412), "", 3 + (R412 -VLOOKUP(U412,Anthro_Calc!C:P,10,FALSE)) / (VLOOKUP(U412,Anthro_Calc!C:P,10,FALSE) - VLOOKUP(U412,Anthro_Calc!C:P,9,FALSE)))</f>
        <v/>
      </c>
      <c r="Y412" s="120" t="str">
        <f t="shared" si="315"/>
        <v/>
      </c>
      <c r="Z412" s="117" t="str">
        <f t="shared" si="316"/>
        <v/>
      </c>
      <c r="AA412" s="104" t="str">
        <f t="shared" si="317"/>
        <v/>
      </c>
      <c r="AB412" s="71"/>
      <c r="AC412" s="74"/>
      <c r="AD412" s="78"/>
      <c r="AE412" s="75" t="str">
        <f t="shared" si="318"/>
        <v/>
      </c>
      <c r="AF412" s="72">
        <f t="shared" si="319"/>
        <v>0</v>
      </c>
      <c r="AG412" s="72">
        <f t="shared" si="320"/>
        <v>0</v>
      </c>
      <c r="AH412" s="72" t="str">
        <f t="shared" si="321"/>
        <v>0</v>
      </c>
      <c r="AI412" s="72" t="str">
        <f>IF(ISBLANK(AD412), "", (POWER(AD412/VLOOKUP(AH412,Anthro_Calc!C:P,13,FALSE),VLOOKUP(AH412,Anthro_Calc!C:P,12,FALSE))-1) / (VLOOKUP(AH412,Anthro_Calc!C:P,14,FALSE)*VLOOKUP(AH412,Anthro_Calc!C:P,12,FALSE)))</f>
        <v/>
      </c>
      <c r="AJ412" s="72" t="str">
        <f>IF(ISBLANK(AD412), "", -3 + (AD412 -VLOOKUP(AH412,Anthro_Calc!C:P,4,FALSE)) / (VLOOKUP(AH412,Anthro_Calc!C:P,5,FALSE) - VLOOKUP(AH412,Anthro_Calc!C:P,4,FALSE)))</f>
        <v/>
      </c>
      <c r="AK412" s="72" t="str">
        <f>IF(ISBLANK(AD412), "", 3 + (AD412 -VLOOKUP(AH412,Anthro_Calc!C:P,10,FALSE)) / (VLOOKUP(AH412,Anthro_Calc!C:P,10,FALSE) - VLOOKUP(AH412,Anthro_Calc!C:P,9,FALSE)))</f>
        <v/>
      </c>
      <c r="AL412" s="120" t="str">
        <f t="shared" si="322"/>
        <v/>
      </c>
      <c r="AM412" s="117" t="str">
        <f t="shared" si="323"/>
        <v/>
      </c>
      <c r="AN412" s="104" t="str">
        <f t="shared" si="324"/>
        <v/>
      </c>
      <c r="AO412" s="76" t="str">
        <f t="shared" si="301"/>
        <v/>
      </c>
      <c r="AP412" s="77"/>
      <c r="AQ412" s="77" t="str">
        <f t="shared" si="325"/>
        <v/>
      </c>
      <c r="AR412" s="71"/>
      <c r="AS412" s="74"/>
      <c r="AT412" s="82"/>
      <c r="AU412" s="75" t="str">
        <f t="shared" si="302"/>
        <v/>
      </c>
      <c r="AV412" s="72">
        <f t="shared" si="326"/>
        <v>0</v>
      </c>
      <c r="AW412" s="72">
        <f t="shared" si="327"/>
        <v>0</v>
      </c>
      <c r="AX412" s="72" t="str">
        <f t="shared" si="328"/>
        <v>0</v>
      </c>
      <c r="AY412" s="72" t="str">
        <f>IF(ISBLANK(AT412), "", (POWER(AT412/VLOOKUP(AX412,Anthro_Calc!C:P,13,FALSE),VLOOKUP(AX412,Anthro_Calc!C:P,12,FALSE))-1) / (VLOOKUP(AX412,Anthro_Calc!C:P,14,FALSE)*VLOOKUP(AX412,Anthro_Calc!C:P,12,FALSE)))</f>
        <v/>
      </c>
      <c r="AZ412" s="72" t="str">
        <f>IF(ISBLANK(AT412), "", -3 + (AT412 -VLOOKUP(AX412,Anthro_Calc!C:P,4,FALSE)) / (VLOOKUP(AX412,Anthro_Calc!C:P,5,FALSE) - VLOOKUP(AX412,Anthro_Calc!C:P,4,FALSE)))</f>
        <v/>
      </c>
      <c r="BA412" s="72" t="str">
        <f>IF(ISBLANK(AT412), "", 3 + (AT412 -VLOOKUP(AX412,Anthro_Calc!C:P,10,FALSE)) / (VLOOKUP(AX412,Anthro_Calc!C:P,10,FALSE) - VLOOKUP(AX412,Anthro_Calc!C:P,9,FALSE)))</f>
        <v/>
      </c>
      <c r="BB412" s="120" t="str">
        <f t="shared" si="329"/>
        <v/>
      </c>
      <c r="BC412" s="117" t="str">
        <f t="shared" si="330"/>
        <v/>
      </c>
      <c r="BD412" s="104" t="str">
        <f t="shared" si="303"/>
        <v/>
      </c>
      <c r="BE412" s="76" t="str">
        <f t="shared" si="304"/>
        <v/>
      </c>
      <c r="BF412" s="73" t="str">
        <f t="shared" si="331"/>
        <v/>
      </c>
      <c r="BG412" s="73" t="str">
        <f t="shared" si="305"/>
        <v/>
      </c>
      <c r="BH412" s="77"/>
      <c r="BI412" s="133"/>
      <c r="BJ412" s="71"/>
      <c r="BK412" s="74"/>
      <c r="BL412" s="78"/>
      <c r="BM412" s="75" t="str">
        <f t="shared" si="306"/>
        <v/>
      </c>
      <c r="BN412" s="72">
        <f t="shared" si="332"/>
        <v>0</v>
      </c>
      <c r="BO412" s="72">
        <f t="shared" si="349"/>
        <v>0</v>
      </c>
      <c r="BP412" s="72" t="str">
        <f t="shared" si="333"/>
        <v>0</v>
      </c>
      <c r="BQ412" s="72" t="str">
        <f>IF(ISBLANK(BL412), "", (POWER(BL412/VLOOKUP(BP412,Anthro_Calc!C:P,13,FALSE),VLOOKUP(BP412,Anthro_Calc!C:P,12,FALSE))-1) / (VLOOKUP(BP412,Anthro_Calc!C:P,14,FALSE)*VLOOKUP(BP412,Anthro_Calc!C:P,12,FALSE)))</f>
        <v/>
      </c>
      <c r="BR412" s="72" t="str">
        <f>IF(ISBLANK(BL412), "", -3 + (BL412 -VLOOKUP(BP412,Anthro_Calc!C:P,4,FALSE)) / (VLOOKUP(BP412,Anthro_Calc!C:P,5,FALSE) - VLOOKUP(BP412,Anthro_Calc!C:P,4,FALSE)))</f>
        <v/>
      </c>
      <c r="BS412" s="72" t="str">
        <f>IF(ISBLANK(BL412), "", 3 + (BL412 -VLOOKUP(BP412,Anthro_Calc!C:P,10,FALSE)) / (VLOOKUP(BP412,Anthro_Calc!C:P,10,FALSE) - VLOOKUP(BP412,Anthro_Calc!C:P,9,FALSE)))</f>
        <v/>
      </c>
      <c r="BT412" s="120" t="str">
        <f t="shared" si="334"/>
        <v/>
      </c>
      <c r="BU412" s="117" t="str">
        <f t="shared" si="335"/>
        <v/>
      </c>
      <c r="BV412" s="104" t="str">
        <f t="shared" si="336"/>
        <v/>
      </c>
      <c r="BW412" s="73" t="str">
        <f t="shared" si="307"/>
        <v/>
      </c>
      <c r="BX412" s="77"/>
      <c r="BY412" s="73" t="str">
        <f>IF(ISBLANK(BL412), "", VLOOKUP(Z412&amp;" "&amp;BV412&amp;" "&amp;BW412,Graduation_Criteria!$D$2:$E$34,2,FALSE))</f>
        <v/>
      </c>
      <c r="BZ412" s="73" t="str">
        <f t="shared" si="308"/>
        <v/>
      </c>
      <c r="CA412" s="71"/>
      <c r="CB412" s="74"/>
      <c r="CC412" s="74"/>
      <c r="CD412" s="115" t="str">
        <f t="shared" si="309"/>
        <v/>
      </c>
      <c r="CE412" s="79">
        <f t="shared" si="337"/>
        <v>0</v>
      </c>
      <c r="CF412" s="79">
        <f t="shared" si="338"/>
        <v>0</v>
      </c>
      <c r="CG412" s="79" t="str">
        <f t="shared" si="339"/>
        <v>0</v>
      </c>
      <c r="CH412" s="79" t="str">
        <f>IF(ISBLANK(CC412), "", (POWER(CC412/VLOOKUP(CG412,Anthro_Calc!C:P,13,FALSE),VLOOKUP(CG412,Anthro_Calc!C:P,12,FALSE))-1) / (VLOOKUP(CG412,Anthro_Calc!C:P,14,FALSE)*VLOOKUP(CG412,Anthro_Calc!C:P,12,FALSE)))</f>
        <v/>
      </c>
      <c r="CI412" s="79" t="str">
        <f>IF(ISBLANK(CC412), "", -3 + (CC412 -VLOOKUP(CG412,Anthro_Calc!C:P,4,FALSE)) / (VLOOKUP(CG412,Anthro_Calc!C:P,5,FALSE) - VLOOKUP(CG412,Anthro_Calc!C:P,4,FALSE)))</f>
        <v/>
      </c>
      <c r="CJ412" s="79" t="str">
        <f>IF(ISBLANK(CC412), "", 3 + (CC412 -VLOOKUP(CG412,Anthro_Calc!C:P,10,FALSE)) / (VLOOKUP(CG412,Anthro_Calc!C:P,10,FALSE) - VLOOKUP(CG412,Anthro_Calc!C:P,9,FALSE)))</f>
        <v/>
      </c>
      <c r="CK412" s="129" t="str">
        <f t="shared" si="340"/>
        <v/>
      </c>
      <c r="CL412" s="117" t="str">
        <f t="shared" si="341"/>
        <v/>
      </c>
      <c r="CM412" s="104" t="str">
        <f t="shared" si="342"/>
        <v/>
      </c>
      <c r="CN412" s="77"/>
      <c r="CO412" s="71"/>
      <c r="CP412" s="74"/>
      <c r="CQ412" s="74"/>
      <c r="CR412" s="118" t="str">
        <f t="shared" si="310"/>
        <v/>
      </c>
      <c r="CS412" s="119">
        <f t="shared" si="343"/>
        <v>0</v>
      </c>
      <c r="CT412" s="119">
        <f t="shared" si="344"/>
        <v>0</v>
      </c>
      <c r="CU412" s="119" t="str">
        <f t="shared" si="345"/>
        <v>0</v>
      </c>
      <c r="CV412" s="119" t="str">
        <f>IF(ISBLANK(CQ412), "", (POWER(CQ412/VLOOKUP(CU412,Anthro_Calc!C:P,13,FALSE),VLOOKUP(CU412,Anthro_Calc!C:P,12,FALSE))-1) / (VLOOKUP(CU412,Anthro_Calc!C:P,14,FALSE)*VLOOKUP(CU412,Anthro_Calc!C:P,12,FALSE)))</f>
        <v/>
      </c>
      <c r="CW412" s="119" t="str">
        <f>IF(ISBLANK(CQ412), "", -3 + (CQ412 -VLOOKUP(CU412,Anthro_Calc!C:P,4,FALSE)) / (VLOOKUP(CU412,Anthro_Calc!C:P,5,FALSE) - VLOOKUP(CU412,Anthro_Calc!C:P,4,FALSE)))</f>
        <v/>
      </c>
      <c r="CX412" s="119" t="str">
        <f>IF(ISBLANK(CQ412), "", 3 + (CQ412 -VLOOKUP(CU412,Anthro_Calc!C:P,10,FALSE)) / (VLOOKUP(CU412,Anthro_Calc!C:P,10,FALSE) - VLOOKUP(CU412,Anthro_Calc!C:P,9,FALSE)))</f>
        <v/>
      </c>
      <c r="CY412" s="128" t="str">
        <f t="shared" si="346"/>
        <v/>
      </c>
      <c r="CZ412" s="117" t="str">
        <f t="shared" si="347"/>
        <v/>
      </c>
      <c r="DA412" s="104" t="str">
        <f t="shared" si="348"/>
        <v/>
      </c>
      <c r="DB412" s="135"/>
    </row>
    <row r="413" spans="1:106" s="80" customFormat="1" ht="15" customHeight="1">
      <c r="A413" s="134">
        <f t="shared" si="300"/>
        <v>409</v>
      </c>
      <c r="B413" s="66"/>
      <c r="C413" s="66"/>
      <c r="D413" s="66"/>
      <c r="E413" s="66"/>
      <c r="F413" s="66"/>
      <c r="G413" s="66"/>
      <c r="H413" s="66"/>
      <c r="I413" s="66"/>
      <c r="J413" s="66"/>
      <c r="K413" s="66"/>
      <c r="L413" s="66"/>
      <c r="M413" s="71"/>
      <c r="N413" s="69" t="str">
        <f t="shared" ca="1" si="311"/>
        <v/>
      </c>
      <c r="O413" s="70"/>
      <c r="P413" s="70"/>
      <c r="Q413" s="71"/>
      <c r="R413" s="82"/>
      <c r="S413" s="72" t="str">
        <f t="shared" si="312"/>
        <v/>
      </c>
      <c r="T413" s="72" t="str">
        <f t="shared" si="313"/>
        <v/>
      </c>
      <c r="U413" s="72" t="str">
        <f t="shared" si="314"/>
        <v/>
      </c>
      <c r="V413" s="72" t="str">
        <f>IF(ISBLANK(R413), "", (POWER(R413/VLOOKUP(U413,Anthro_Calc!C:P,13,FALSE),VLOOKUP(U413,Anthro_Calc!C:P,12,FALSE))-1) / (VLOOKUP(U413,Anthro_Calc!C:P,14,FALSE)*VLOOKUP(U413,Anthro_Calc!C:P,12,FALSE)))</f>
        <v/>
      </c>
      <c r="W413" s="72" t="str">
        <f>IF(ISBLANK(R413), "", -3 + (R413 -VLOOKUP(U413,Anthro_Calc!C:P,4,FALSE)) / (VLOOKUP(U413,Anthro_Calc!C:P,5,FALSE) - VLOOKUP(U413,Anthro_Calc!C:P,4,FALSE)))</f>
        <v/>
      </c>
      <c r="X413" s="72" t="str">
        <f>IF(ISBLANK(R413), "", 3 + (R413 -VLOOKUP(U413,Anthro_Calc!C:P,10,FALSE)) / (VLOOKUP(U413,Anthro_Calc!C:P,10,FALSE) - VLOOKUP(U413,Anthro_Calc!C:P,9,FALSE)))</f>
        <v/>
      </c>
      <c r="Y413" s="120" t="str">
        <f t="shared" si="315"/>
        <v/>
      </c>
      <c r="Z413" s="117" t="str">
        <f t="shared" si="316"/>
        <v/>
      </c>
      <c r="AA413" s="104" t="str">
        <f t="shared" si="317"/>
        <v/>
      </c>
      <c r="AB413" s="71"/>
      <c r="AC413" s="74"/>
      <c r="AD413" s="78"/>
      <c r="AE413" s="75" t="str">
        <f t="shared" si="318"/>
        <v/>
      </c>
      <c r="AF413" s="72">
        <f t="shared" si="319"/>
        <v>0</v>
      </c>
      <c r="AG413" s="72">
        <f t="shared" si="320"/>
        <v>0</v>
      </c>
      <c r="AH413" s="72" t="str">
        <f t="shared" si="321"/>
        <v>0</v>
      </c>
      <c r="AI413" s="72" t="str">
        <f>IF(ISBLANK(AD413), "", (POWER(AD413/VLOOKUP(AH413,Anthro_Calc!C:P,13,FALSE),VLOOKUP(AH413,Anthro_Calc!C:P,12,FALSE))-1) / (VLOOKUP(AH413,Anthro_Calc!C:P,14,FALSE)*VLOOKUP(AH413,Anthro_Calc!C:P,12,FALSE)))</f>
        <v/>
      </c>
      <c r="AJ413" s="72" t="str">
        <f>IF(ISBLANK(AD413), "", -3 + (AD413 -VLOOKUP(AH413,Anthro_Calc!C:P,4,FALSE)) / (VLOOKUP(AH413,Anthro_Calc!C:P,5,FALSE) - VLOOKUP(AH413,Anthro_Calc!C:P,4,FALSE)))</f>
        <v/>
      </c>
      <c r="AK413" s="72" t="str">
        <f>IF(ISBLANK(AD413), "", 3 + (AD413 -VLOOKUP(AH413,Anthro_Calc!C:P,10,FALSE)) / (VLOOKUP(AH413,Anthro_Calc!C:P,10,FALSE) - VLOOKUP(AH413,Anthro_Calc!C:P,9,FALSE)))</f>
        <v/>
      </c>
      <c r="AL413" s="120" t="str">
        <f t="shared" si="322"/>
        <v/>
      </c>
      <c r="AM413" s="117" t="str">
        <f t="shared" si="323"/>
        <v/>
      </c>
      <c r="AN413" s="104" t="str">
        <f t="shared" si="324"/>
        <v/>
      </c>
      <c r="AO413" s="76" t="str">
        <f t="shared" si="301"/>
        <v/>
      </c>
      <c r="AP413" s="77"/>
      <c r="AQ413" s="77" t="str">
        <f t="shared" si="325"/>
        <v/>
      </c>
      <c r="AR413" s="71"/>
      <c r="AS413" s="74"/>
      <c r="AT413" s="82"/>
      <c r="AU413" s="75" t="str">
        <f t="shared" si="302"/>
        <v/>
      </c>
      <c r="AV413" s="72">
        <f t="shared" si="326"/>
        <v>0</v>
      </c>
      <c r="AW413" s="72">
        <f t="shared" si="327"/>
        <v>0</v>
      </c>
      <c r="AX413" s="72" t="str">
        <f t="shared" si="328"/>
        <v>0</v>
      </c>
      <c r="AY413" s="72" t="str">
        <f>IF(ISBLANK(AT413), "", (POWER(AT413/VLOOKUP(AX413,Anthro_Calc!C:P,13,FALSE),VLOOKUP(AX413,Anthro_Calc!C:P,12,FALSE))-1) / (VLOOKUP(AX413,Anthro_Calc!C:P,14,FALSE)*VLOOKUP(AX413,Anthro_Calc!C:P,12,FALSE)))</f>
        <v/>
      </c>
      <c r="AZ413" s="72" t="str">
        <f>IF(ISBLANK(AT413), "", -3 + (AT413 -VLOOKUP(AX413,Anthro_Calc!C:P,4,FALSE)) / (VLOOKUP(AX413,Anthro_Calc!C:P,5,FALSE) - VLOOKUP(AX413,Anthro_Calc!C:P,4,FALSE)))</f>
        <v/>
      </c>
      <c r="BA413" s="72" t="str">
        <f>IF(ISBLANK(AT413), "", 3 + (AT413 -VLOOKUP(AX413,Anthro_Calc!C:P,10,FALSE)) / (VLOOKUP(AX413,Anthro_Calc!C:P,10,FALSE) - VLOOKUP(AX413,Anthro_Calc!C:P,9,FALSE)))</f>
        <v/>
      </c>
      <c r="BB413" s="120" t="str">
        <f t="shared" si="329"/>
        <v/>
      </c>
      <c r="BC413" s="117" t="str">
        <f t="shared" si="330"/>
        <v/>
      </c>
      <c r="BD413" s="104" t="str">
        <f t="shared" si="303"/>
        <v/>
      </c>
      <c r="BE413" s="76" t="str">
        <f t="shared" si="304"/>
        <v/>
      </c>
      <c r="BF413" s="73" t="str">
        <f t="shared" si="331"/>
        <v/>
      </c>
      <c r="BG413" s="73" t="str">
        <f t="shared" si="305"/>
        <v/>
      </c>
      <c r="BH413" s="77"/>
      <c r="BI413" s="133"/>
      <c r="BJ413" s="71"/>
      <c r="BK413" s="74"/>
      <c r="BL413" s="78"/>
      <c r="BM413" s="75" t="str">
        <f t="shared" si="306"/>
        <v/>
      </c>
      <c r="BN413" s="72">
        <f t="shared" si="332"/>
        <v>0</v>
      </c>
      <c r="BO413" s="72">
        <f t="shared" si="349"/>
        <v>0</v>
      </c>
      <c r="BP413" s="72" t="str">
        <f t="shared" si="333"/>
        <v>0</v>
      </c>
      <c r="BQ413" s="72" t="str">
        <f>IF(ISBLANK(BL413), "", (POWER(BL413/VLOOKUP(BP413,Anthro_Calc!C:P,13,FALSE),VLOOKUP(BP413,Anthro_Calc!C:P,12,FALSE))-1) / (VLOOKUP(BP413,Anthro_Calc!C:P,14,FALSE)*VLOOKUP(BP413,Anthro_Calc!C:P,12,FALSE)))</f>
        <v/>
      </c>
      <c r="BR413" s="72" t="str">
        <f>IF(ISBLANK(BL413), "", -3 + (BL413 -VLOOKUP(BP413,Anthro_Calc!C:P,4,FALSE)) / (VLOOKUP(BP413,Anthro_Calc!C:P,5,FALSE) - VLOOKUP(BP413,Anthro_Calc!C:P,4,FALSE)))</f>
        <v/>
      </c>
      <c r="BS413" s="72" t="str">
        <f>IF(ISBLANK(BL413), "", 3 + (BL413 -VLOOKUP(BP413,Anthro_Calc!C:P,10,FALSE)) / (VLOOKUP(BP413,Anthro_Calc!C:P,10,FALSE) - VLOOKUP(BP413,Anthro_Calc!C:P,9,FALSE)))</f>
        <v/>
      </c>
      <c r="BT413" s="120" t="str">
        <f t="shared" si="334"/>
        <v/>
      </c>
      <c r="BU413" s="117" t="str">
        <f t="shared" si="335"/>
        <v/>
      </c>
      <c r="BV413" s="104" t="str">
        <f t="shared" si="336"/>
        <v/>
      </c>
      <c r="BW413" s="73" t="str">
        <f t="shared" si="307"/>
        <v/>
      </c>
      <c r="BX413" s="77"/>
      <c r="BY413" s="73" t="str">
        <f>IF(ISBLANK(BL413), "", VLOOKUP(Z413&amp;" "&amp;BV413&amp;" "&amp;BW413,Graduation_Criteria!$D$2:$E$34,2,FALSE))</f>
        <v/>
      </c>
      <c r="BZ413" s="73" t="str">
        <f t="shared" si="308"/>
        <v/>
      </c>
      <c r="CA413" s="71"/>
      <c r="CB413" s="74"/>
      <c r="CC413" s="74"/>
      <c r="CD413" s="115" t="str">
        <f t="shared" si="309"/>
        <v/>
      </c>
      <c r="CE413" s="79">
        <f t="shared" si="337"/>
        <v>0</v>
      </c>
      <c r="CF413" s="79">
        <f t="shared" si="338"/>
        <v>0</v>
      </c>
      <c r="CG413" s="79" t="str">
        <f t="shared" si="339"/>
        <v>0</v>
      </c>
      <c r="CH413" s="79" t="str">
        <f>IF(ISBLANK(CC413), "", (POWER(CC413/VLOOKUP(CG413,Anthro_Calc!C:P,13,FALSE),VLOOKUP(CG413,Anthro_Calc!C:P,12,FALSE))-1) / (VLOOKUP(CG413,Anthro_Calc!C:P,14,FALSE)*VLOOKUP(CG413,Anthro_Calc!C:P,12,FALSE)))</f>
        <v/>
      </c>
      <c r="CI413" s="79" t="str">
        <f>IF(ISBLANK(CC413), "", -3 + (CC413 -VLOOKUP(CG413,Anthro_Calc!C:P,4,FALSE)) / (VLOOKUP(CG413,Anthro_Calc!C:P,5,FALSE) - VLOOKUP(CG413,Anthro_Calc!C:P,4,FALSE)))</f>
        <v/>
      </c>
      <c r="CJ413" s="79" t="str">
        <f>IF(ISBLANK(CC413), "", 3 + (CC413 -VLOOKUP(CG413,Anthro_Calc!C:P,10,FALSE)) / (VLOOKUP(CG413,Anthro_Calc!C:P,10,FALSE) - VLOOKUP(CG413,Anthro_Calc!C:P,9,FALSE)))</f>
        <v/>
      </c>
      <c r="CK413" s="129" t="str">
        <f t="shared" si="340"/>
        <v/>
      </c>
      <c r="CL413" s="117" t="str">
        <f t="shared" si="341"/>
        <v/>
      </c>
      <c r="CM413" s="104" t="str">
        <f t="shared" si="342"/>
        <v/>
      </c>
      <c r="CN413" s="77"/>
      <c r="CO413" s="71"/>
      <c r="CP413" s="74"/>
      <c r="CQ413" s="74"/>
      <c r="CR413" s="118" t="str">
        <f t="shared" si="310"/>
        <v/>
      </c>
      <c r="CS413" s="119">
        <f t="shared" si="343"/>
        <v>0</v>
      </c>
      <c r="CT413" s="119">
        <f t="shared" si="344"/>
        <v>0</v>
      </c>
      <c r="CU413" s="119" t="str">
        <f t="shared" si="345"/>
        <v>0</v>
      </c>
      <c r="CV413" s="119" t="str">
        <f>IF(ISBLANK(CQ413), "", (POWER(CQ413/VLOOKUP(CU413,Anthro_Calc!C:P,13,FALSE),VLOOKUP(CU413,Anthro_Calc!C:P,12,FALSE))-1) / (VLOOKUP(CU413,Anthro_Calc!C:P,14,FALSE)*VLOOKUP(CU413,Anthro_Calc!C:P,12,FALSE)))</f>
        <v/>
      </c>
      <c r="CW413" s="119" t="str">
        <f>IF(ISBLANK(CQ413), "", -3 + (CQ413 -VLOOKUP(CU413,Anthro_Calc!C:P,4,FALSE)) / (VLOOKUP(CU413,Anthro_Calc!C:P,5,FALSE) - VLOOKUP(CU413,Anthro_Calc!C:P,4,FALSE)))</f>
        <v/>
      </c>
      <c r="CX413" s="119" t="str">
        <f>IF(ISBLANK(CQ413), "", 3 + (CQ413 -VLOOKUP(CU413,Anthro_Calc!C:P,10,FALSE)) / (VLOOKUP(CU413,Anthro_Calc!C:P,10,FALSE) - VLOOKUP(CU413,Anthro_Calc!C:P,9,FALSE)))</f>
        <v/>
      </c>
      <c r="CY413" s="128" t="str">
        <f t="shared" si="346"/>
        <v/>
      </c>
      <c r="CZ413" s="117" t="str">
        <f t="shared" si="347"/>
        <v/>
      </c>
      <c r="DA413" s="104" t="str">
        <f t="shared" si="348"/>
        <v/>
      </c>
      <c r="DB413" s="135"/>
    </row>
    <row r="414" spans="1:106" s="80" customFormat="1" ht="15" customHeight="1">
      <c r="A414" s="134">
        <f t="shared" si="300"/>
        <v>410</v>
      </c>
      <c r="B414" s="66"/>
      <c r="C414" s="66"/>
      <c r="D414" s="66"/>
      <c r="E414" s="66"/>
      <c r="F414" s="66"/>
      <c r="G414" s="66"/>
      <c r="H414" s="66"/>
      <c r="I414" s="66"/>
      <c r="J414" s="66"/>
      <c r="K414" s="66"/>
      <c r="L414" s="66"/>
      <c r="M414" s="71"/>
      <c r="N414" s="69" t="str">
        <f t="shared" ca="1" si="311"/>
        <v/>
      </c>
      <c r="O414" s="70"/>
      <c r="P414" s="70"/>
      <c r="Q414" s="71"/>
      <c r="R414" s="82"/>
      <c r="S414" s="72" t="str">
        <f t="shared" si="312"/>
        <v/>
      </c>
      <c r="T414" s="72" t="str">
        <f t="shared" si="313"/>
        <v/>
      </c>
      <c r="U414" s="72" t="str">
        <f t="shared" si="314"/>
        <v/>
      </c>
      <c r="V414" s="72" t="str">
        <f>IF(ISBLANK(R414), "", (POWER(R414/VLOOKUP(U414,Anthro_Calc!C:P,13,FALSE),VLOOKUP(U414,Anthro_Calc!C:P,12,FALSE))-1) / (VLOOKUP(U414,Anthro_Calc!C:P,14,FALSE)*VLOOKUP(U414,Anthro_Calc!C:P,12,FALSE)))</f>
        <v/>
      </c>
      <c r="W414" s="72" t="str">
        <f>IF(ISBLANK(R414), "", -3 + (R414 -VLOOKUP(U414,Anthro_Calc!C:P,4,FALSE)) / (VLOOKUP(U414,Anthro_Calc!C:P,5,FALSE) - VLOOKUP(U414,Anthro_Calc!C:P,4,FALSE)))</f>
        <v/>
      </c>
      <c r="X414" s="72" t="str">
        <f>IF(ISBLANK(R414), "", 3 + (R414 -VLOOKUP(U414,Anthro_Calc!C:P,10,FALSE)) / (VLOOKUP(U414,Anthro_Calc!C:P,10,FALSE) - VLOOKUP(U414,Anthro_Calc!C:P,9,FALSE)))</f>
        <v/>
      </c>
      <c r="Y414" s="120" t="str">
        <f t="shared" si="315"/>
        <v/>
      </c>
      <c r="Z414" s="117" t="str">
        <f t="shared" si="316"/>
        <v/>
      </c>
      <c r="AA414" s="104" t="str">
        <f t="shared" si="317"/>
        <v/>
      </c>
      <c r="AB414" s="71"/>
      <c r="AC414" s="74"/>
      <c r="AD414" s="78"/>
      <c r="AE414" s="75" t="str">
        <f t="shared" si="318"/>
        <v/>
      </c>
      <c r="AF414" s="72">
        <f t="shared" si="319"/>
        <v>0</v>
      </c>
      <c r="AG414" s="72">
        <f t="shared" si="320"/>
        <v>0</v>
      </c>
      <c r="AH414" s="72" t="str">
        <f t="shared" si="321"/>
        <v>0</v>
      </c>
      <c r="AI414" s="72" t="str">
        <f>IF(ISBLANK(AD414), "", (POWER(AD414/VLOOKUP(AH414,Anthro_Calc!C:P,13,FALSE),VLOOKUP(AH414,Anthro_Calc!C:P,12,FALSE))-1) / (VLOOKUP(AH414,Anthro_Calc!C:P,14,FALSE)*VLOOKUP(AH414,Anthro_Calc!C:P,12,FALSE)))</f>
        <v/>
      </c>
      <c r="AJ414" s="72" t="str">
        <f>IF(ISBLANK(AD414), "", -3 + (AD414 -VLOOKUP(AH414,Anthro_Calc!C:P,4,FALSE)) / (VLOOKUP(AH414,Anthro_Calc!C:P,5,FALSE) - VLOOKUP(AH414,Anthro_Calc!C:P,4,FALSE)))</f>
        <v/>
      </c>
      <c r="AK414" s="72" t="str">
        <f>IF(ISBLANK(AD414), "", 3 + (AD414 -VLOOKUP(AH414,Anthro_Calc!C:P,10,FALSE)) / (VLOOKUP(AH414,Anthro_Calc!C:P,10,FALSE) - VLOOKUP(AH414,Anthro_Calc!C:P,9,FALSE)))</f>
        <v/>
      </c>
      <c r="AL414" s="120" t="str">
        <f t="shared" si="322"/>
        <v/>
      </c>
      <c r="AM414" s="117" t="str">
        <f t="shared" si="323"/>
        <v/>
      </c>
      <c r="AN414" s="104" t="str">
        <f t="shared" si="324"/>
        <v/>
      </c>
      <c r="AO414" s="76" t="str">
        <f t="shared" si="301"/>
        <v/>
      </c>
      <c r="AP414" s="77"/>
      <c r="AQ414" s="77" t="str">
        <f t="shared" si="325"/>
        <v/>
      </c>
      <c r="AR414" s="71"/>
      <c r="AS414" s="74"/>
      <c r="AT414" s="82"/>
      <c r="AU414" s="75" t="str">
        <f t="shared" si="302"/>
        <v/>
      </c>
      <c r="AV414" s="72">
        <f t="shared" si="326"/>
        <v>0</v>
      </c>
      <c r="AW414" s="72">
        <f t="shared" si="327"/>
        <v>0</v>
      </c>
      <c r="AX414" s="72" t="str">
        <f t="shared" si="328"/>
        <v>0</v>
      </c>
      <c r="AY414" s="72" t="str">
        <f>IF(ISBLANK(AT414), "", (POWER(AT414/VLOOKUP(AX414,Anthro_Calc!C:P,13,FALSE),VLOOKUP(AX414,Anthro_Calc!C:P,12,FALSE))-1) / (VLOOKUP(AX414,Anthro_Calc!C:P,14,FALSE)*VLOOKUP(AX414,Anthro_Calc!C:P,12,FALSE)))</f>
        <v/>
      </c>
      <c r="AZ414" s="72" t="str">
        <f>IF(ISBLANK(AT414), "", -3 + (AT414 -VLOOKUP(AX414,Anthro_Calc!C:P,4,FALSE)) / (VLOOKUP(AX414,Anthro_Calc!C:P,5,FALSE) - VLOOKUP(AX414,Anthro_Calc!C:P,4,FALSE)))</f>
        <v/>
      </c>
      <c r="BA414" s="72" t="str">
        <f>IF(ISBLANK(AT414), "", 3 + (AT414 -VLOOKUP(AX414,Anthro_Calc!C:P,10,FALSE)) / (VLOOKUP(AX414,Anthro_Calc!C:P,10,FALSE) - VLOOKUP(AX414,Anthro_Calc!C:P,9,FALSE)))</f>
        <v/>
      </c>
      <c r="BB414" s="120" t="str">
        <f t="shared" si="329"/>
        <v/>
      </c>
      <c r="BC414" s="117" t="str">
        <f t="shared" si="330"/>
        <v/>
      </c>
      <c r="BD414" s="104" t="str">
        <f t="shared" si="303"/>
        <v/>
      </c>
      <c r="BE414" s="76" t="str">
        <f t="shared" si="304"/>
        <v/>
      </c>
      <c r="BF414" s="73" t="str">
        <f t="shared" si="331"/>
        <v/>
      </c>
      <c r="BG414" s="73" t="str">
        <f t="shared" si="305"/>
        <v/>
      </c>
      <c r="BH414" s="77"/>
      <c r="BI414" s="133"/>
      <c r="BJ414" s="71"/>
      <c r="BK414" s="74"/>
      <c r="BL414" s="78"/>
      <c r="BM414" s="75" t="str">
        <f t="shared" si="306"/>
        <v/>
      </c>
      <c r="BN414" s="72">
        <f t="shared" si="332"/>
        <v>0</v>
      </c>
      <c r="BO414" s="72">
        <f t="shared" si="349"/>
        <v>0</v>
      </c>
      <c r="BP414" s="72" t="str">
        <f t="shared" si="333"/>
        <v>0</v>
      </c>
      <c r="BQ414" s="72" t="str">
        <f>IF(ISBLANK(BL414), "", (POWER(BL414/VLOOKUP(BP414,Anthro_Calc!C:P,13,FALSE),VLOOKUP(BP414,Anthro_Calc!C:P,12,FALSE))-1) / (VLOOKUP(BP414,Anthro_Calc!C:P,14,FALSE)*VLOOKUP(BP414,Anthro_Calc!C:P,12,FALSE)))</f>
        <v/>
      </c>
      <c r="BR414" s="72" t="str">
        <f>IF(ISBLANK(BL414), "", -3 + (BL414 -VLOOKUP(BP414,Anthro_Calc!C:P,4,FALSE)) / (VLOOKUP(BP414,Anthro_Calc!C:P,5,FALSE) - VLOOKUP(BP414,Anthro_Calc!C:P,4,FALSE)))</f>
        <v/>
      </c>
      <c r="BS414" s="72" t="str">
        <f>IF(ISBLANK(BL414), "", 3 + (BL414 -VLOOKUP(BP414,Anthro_Calc!C:P,10,FALSE)) / (VLOOKUP(BP414,Anthro_Calc!C:P,10,FALSE) - VLOOKUP(BP414,Anthro_Calc!C:P,9,FALSE)))</f>
        <v/>
      </c>
      <c r="BT414" s="120" t="str">
        <f t="shared" si="334"/>
        <v/>
      </c>
      <c r="BU414" s="117" t="str">
        <f t="shared" si="335"/>
        <v/>
      </c>
      <c r="BV414" s="104" t="str">
        <f t="shared" si="336"/>
        <v/>
      </c>
      <c r="BW414" s="73" t="str">
        <f t="shared" si="307"/>
        <v/>
      </c>
      <c r="BX414" s="77"/>
      <c r="BY414" s="73" t="str">
        <f>IF(ISBLANK(BL414), "", VLOOKUP(Z414&amp;" "&amp;BV414&amp;" "&amp;BW414,Graduation_Criteria!$D$2:$E$34,2,FALSE))</f>
        <v/>
      </c>
      <c r="BZ414" s="73" t="str">
        <f t="shared" si="308"/>
        <v/>
      </c>
      <c r="CA414" s="71"/>
      <c r="CB414" s="74"/>
      <c r="CC414" s="74"/>
      <c r="CD414" s="115" t="str">
        <f t="shared" si="309"/>
        <v/>
      </c>
      <c r="CE414" s="79">
        <f t="shared" si="337"/>
        <v>0</v>
      </c>
      <c r="CF414" s="79">
        <f t="shared" si="338"/>
        <v>0</v>
      </c>
      <c r="CG414" s="79" t="str">
        <f t="shared" si="339"/>
        <v>0</v>
      </c>
      <c r="CH414" s="79" t="str">
        <f>IF(ISBLANK(CC414), "", (POWER(CC414/VLOOKUP(CG414,Anthro_Calc!C:P,13,FALSE),VLOOKUP(CG414,Anthro_Calc!C:P,12,FALSE))-1) / (VLOOKUP(CG414,Anthro_Calc!C:P,14,FALSE)*VLOOKUP(CG414,Anthro_Calc!C:P,12,FALSE)))</f>
        <v/>
      </c>
      <c r="CI414" s="79" t="str">
        <f>IF(ISBLANK(CC414), "", -3 + (CC414 -VLOOKUP(CG414,Anthro_Calc!C:P,4,FALSE)) / (VLOOKUP(CG414,Anthro_Calc!C:P,5,FALSE) - VLOOKUP(CG414,Anthro_Calc!C:P,4,FALSE)))</f>
        <v/>
      </c>
      <c r="CJ414" s="79" t="str">
        <f>IF(ISBLANK(CC414), "", 3 + (CC414 -VLOOKUP(CG414,Anthro_Calc!C:P,10,FALSE)) / (VLOOKUP(CG414,Anthro_Calc!C:P,10,FALSE) - VLOOKUP(CG414,Anthro_Calc!C:P,9,FALSE)))</f>
        <v/>
      </c>
      <c r="CK414" s="129" t="str">
        <f t="shared" si="340"/>
        <v/>
      </c>
      <c r="CL414" s="117" t="str">
        <f t="shared" si="341"/>
        <v/>
      </c>
      <c r="CM414" s="104" t="str">
        <f t="shared" si="342"/>
        <v/>
      </c>
      <c r="CN414" s="77"/>
      <c r="CO414" s="71"/>
      <c r="CP414" s="74"/>
      <c r="CQ414" s="74"/>
      <c r="CR414" s="118" t="str">
        <f t="shared" si="310"/>
        <v/>
      </c>
      <c r="CS414" s="119">
        <f t="shared" si="343"/>
        <v>0</v>
      </c>
      <c r="CT414" s="119">
        <f t="shared" si="344"/>
        <v>0</v>
      </c>
      <c r="CU414" s="119" t="str">
        <f t="shared" si="345"/>
        <v>0</v>
      </c>
      <c r="CV414" s="119" t="str">
        <f>IF(ISBLANK(CQ414), "", (POWER(CQ414/VLOOKUP(CU414,Anthro_Calc!C:P,13,FALSE),VLOOKUP(CU414,Anthro_Calc!C:P,12,FALSE))-1) / (VLOOKUP(CU414,Anthro_Calc!C:P,14,FALSE)*VLOOKUP(CU414,Anthro_Calc!C:P,12,FALSE)))</f>
        <v/>
      </c>
      <c r="CW414" s="119" t="str">
        <f>IF(ISBLANK(CQ414), "", -3 + (CQ414 -VLOOKUP(CU414,Anthro_Calc!C:P,4,FALSE)) / (VLOOKUP(CU414,Anthro_Calc!C:P,5,FALSE) - VLOOKUP(CU414,Anthro_Calc!C:P,4,FALSE)))</f>
        <v/>
      </c>
      <c r="CX414" s="119" t="str">
        <f>IF(ISBLANK(CQ414), "", 3 + (CQ414 -VLOOKUP(CU414,Anthro_Calc!C:P,10,FALSE)) / (VLOOKUP(CU414,Anthro_Calc!C:P,10,FALSE) - VLOOKUP(CU414,Anthro_Calc!C:P,9,FALSE)))</f>
        <v/>
      </c>
      <c r="CY414" s="128" t="str">
        <f t="shared" si="346"/>
        <v/>
      </c>
      <c r="CZ414" s="117" t="str">
        <f t="shared" si="347"/>
        <v/>
      </c>
      <c r="DA414" s="104" t="str">
        <f t="shared" si="348"/>
        <v/>
      </c>
      <c r="DB414" s="135"/>
    </row>
    <row r="415" spans="1:106" s="80" customFormat="1" ht="15" customHeight="1">
      <c r="A415" s="134">
        <f t="shared" si="300"/>
        <v>411</v>
      </c>
      <c r="B415" s="66"/>
      <c r="C415" s="66"/>
      <c r="D415" s="66"/>
      <c r="E415" s="66"/>
      <c r="F415" s="66"/>
      <c r="G415" s="66"/>
      <c r="H415" s="66"/>
      <c r="I415" s="66"/>
      <c r="J415" s="66"/>
      <c r="K415" s="66"/>
      <c r="L415" s="66"/>
      <c r="M415" s="71"/>
      <c r="N415" s="69" t="str">
        <f t="shared" ca="1" si="311"/>
        <v/>
      </c>
      <c r="O415" s="70"/>
      <c r="P415" s="70"/>
      <c r="Q415" s="71"/>
      <c r="R415" s="82"/>
      <c r="S415" s="72" t="str">
        <f t="shared" si="312"/>
        <v/>
      </c>
      <c r="T415" s="72" t="str">
        <f t="shared" si="313"/>
        <v/>
      </c>
      <c r="U415" s="72" t="str">
        <f t="shared" si="314"/>
        <v/>
      </c>
      <c r="V415" s="72" t="str">
        <f>IF(ISBLANK(R415), "", (POWER(R415/VLOOKUP(U415,Anthro_Calc!C:P,13,FALSE),VLOOKUP(U415,Anthro_Calc!C:P,12,FALSE))-1) / (VLOOKUP(U415,Anthro_Calc!C:P,14,FALSE)*VLOOKUP(U415,Anthro_Calc!C:P,12,FALSE)))</f>
        <v/>
      </c>
      <c r="W415" s="72" t="str">
        <f>IF(ISBLANK(R415), "", -3 + (R415 -VLOOKUP(U415,Anthro_Calc!C:P,4,FALSE)) / (VLOOKUP(U415,Anthro_Calc!C:P,5,FALSE) - VLOOKUP(U415,Anthro_Calc!C:P,4,FALSE)))</f>
        <v/>
      </c>
      <c r="X415" s="72" t="str">
        <f>IF(ISBLANK(R415), "", 3 + (R415 -VLOOKUP(U415,Anthro_Calc!C:P,10,FALSE)) / (VLOOKUP(U415,Anthro_Calc!C:P,10,FALSE) - VLOOKUP(U415,Anthro_Calc!C:P,9,FALSE)))</f>
        <v/>
      </c>
      <c r="Y415" s="120" t="str">
        <f t="shared" si="315"/>
        <v/>
      </c>
      <c r="Z415" s="117" t="str">
        <f t="shared" si="316"/>
        <v/>
      </c>
      <c r="AA415" s="104" t="str">
        <f t="shared" si="317"/>
        <v/>
      </c>
      <c r="AB415" s="71"/>
      <c r="AC415" s="74"/>
      <c r="AD415" s="78"/>
      <c r="AE415" s="75" t="str">
        <f t="shared" si="318"/>
        <v/>
      </c>
      <c r="AF415" s="72">
        <f t="shared" si="319"/>
        <v>0</v>
      </c>
      <c r="AG415" s="72">
        <f t="shared" si="320"/>
        <v>0</v>
      </c>
      <c r="AH415" s="72" t="str">
        <f t="shared" si="321"/>
        <v>0</v>
      </c>
      <c r="AI415" s="72" t="str">
        <f>IF(ISBLANK(AD415), "", (POWER(AD415/VLOOKUP(AH415,Anthro_Calc!C:P,13,FALSE),VLOOKUP(AH415,Anthro_Calc!C:P,12,FALSE))-1) / (VLOOKUP(AH415,Anthro_Calc!C:P,14,FALSE)*VLOOKUP(AH415,Anthro_Calc!C:P,12,FALSE)))</f>
        <v/>
      </c>
      <c r="AJ415" s="72" t="str">
        <f>IF(ISBLANK(AD415), "", -3 + (AD415 -VLOOKUP(AH415,Anthro_Calc!C:P,4,FALSE)) / (VLOOKUP(AH415,Anthro_Calc!C:P,5,FALSE) - VLOOKUP(AH415,Anthro_Calc!C:P,4,FALSE)))</f>
        <v/>
      </c>
      <c r="AK415" s="72" t="str">
        <f>IF(ISBLANK(AD415), "", 3 + (AD415 -VLOOKUP(AH415,Anthro_Calc!C:P,10,FALSE)) / (VLOOKUP(AH415,Anthro_Calc!C:P,10,FALSE) - VLOOKUP(AH415,Anthro_Calc!C:P,9,FALSE)))</f>
        <v/>
      </c>
      <c r="AL415" s="120" t="str">
        <f t="shared" si="322"/>
        <v/>
      </c>
      <c r="AM415" s="117" t="str">
        <f t="shared" si="323"/>
        <v/>
      </c>
      <c r="AN415" s="104" t="str">
        <f t="shared" si="324"/>
        <v/>
      </c>
      <c r="AO415" s="76" t="str">
        <f t="shared" si="301"/>
        <v/>
      </c>
      <c r="AP415" s="77"/>
      <c r="AQ415" s="77" t="str">
        <f t="shared" si="325"/>
        <v/>
      </c>
      <c r="AR415" s="71"/>
      <c r="AS415" s="74"/>
      <c r="AT415" s="82"/>
      <c r="AU415" s="75" t="str">
        <f t="shared" si="302"/>
        <v/>
      </c>
      <c r="AV415" s="72">
        <f t="shared" si="326"/>
        <v>0</v>
      </c>
      <c r="AW415" s="72">
        <f t="shared" si="327"/>
        <v>0</v>
      </c>
      <c r="AX415" s="72" t="str">
        <f t="shared" si="328"/>
        <v>0</v>
      </c>
      <c r="AY415" s="72" t="str">
        <f>IF(ISBLANK(AT415), "", (POWER(AT415/VLOOKUP(AX415,Anthro_Calc!C:P,13,FALSE),VLOOKUP(AX415,Anthro_Calc!C:P,12,FALSE))-1) / (VLOOKUP(AX415,Anthro_Calc!C:P,14,FALSE)*VLOOKUP(AX415,Anthro_Calc!C:P,12,FALSE)))</f>
        <v/>
      </c>
      <c r="AZ415" s="72" t="str">
        <f>IF(ISBLANK(AT415), "", -3 + (AT415 -VLOOKUP(AX415,Anthro_Calc!C:P,4,FALSE)) / (VLOOKUP(AX415,Anthro_Calc!C:P,5,FALSE) - VLOOKUP(AX415,Anthro_Calc!C:P,4,FALSE)))</f>
        <v/>
      </c>
      <c r="BA415" s="72" t="str">
        <f>IF(ISBLANK(AT415), "", 3 + (AT415 -VLOOKUP(AX415,Anthro_Calc!C:P,10,FALSE)) / (VLOOKUP(AX415,Anthro_Calc!C:P,10,FALSE) - VLOOKUP(AX415,Anthro_Calc!C:P,9,FALSE)))</f>
        <v/>
      </c>
      <c r="BB415" s="120" t="str">
        <f t="shared" si="329"/>
        <v/>
      </c>
      <c r="BC415" s="117" t="str">
        <f t="shared" si="330"/>
        <v/>
      </c>
      <c r="BD415" s="104" t="str">
        <f t="shared" si="303"/>
        <v/>
      </c>
      <c r="BE415" s="76" t="str">
        <f t="shared" si="304"/>
        <v/>
      </c>
      <c r="BF415" s="73" t="str">
        <f t="shared" si="331"/>
        <v/>
      </c>
      <c r="BG415" s="73" t="str">
        <f t="shared" si="305"/>
        <v/>
      </c>
      <c r="BH415" s="77"/>
      <c r="BI415" s="133"/>
      <c r="BJ415" s="71"/>
      <c r="BK415" s="74"/>
      <c r="BL415" s="78"/>
      <c r="BM415" s="75" t="str">
        <f t="shared" si="306"/>
        <v/>
      </c>
      <c r="BN415" s="72">
        <f t="shared" si="332"/>
        <v>0</v>
      </c>
      <c r="BO415" s="72">
        <f t="shared" si="349"/>
        <v>0</v>
      </c>
      <c r="BP415" s="72" t="str">
        <f t="shared" si="333"/>
        <v>0</v>
      </c>
      <c r="BQ415" s="72" t="str">
        <f>IF(ISBLANK(BL415), "", (POWER(BL415/VLOOKUP(BP415,Anthro_Calc!C:P,13,FALSE),VLOOKUP(BP415,Anthro_Calc!C:P,12,FALSE))-1) / (VLOOKUP(BP415,Anthro_Calc!C:P,14,FALSE)*VLOOKUP(BP415,Anthro_Calc!C:P,12,FALSE)))</f>
        <v/>
      </c>
      <c r="BR415" s="72" t="str">
        <f>IF(ISBLANK(BL415), "", -3 + (BL415 -VLOOKUP(BP415,Anthro_Calc!C:P,4,FALSE)) / (VLOOKUP(BP415,Anthro_Calc!C:P,5,FALSE) - VLOOKUP(BP415,Anthro_Calc!C:P,4,FALSE)))</f>
        <v/>
      </c>
      <c r="BS415" s="72" t="str">
        <f>IF(ISBLANK(BL415), "", 3 + (BL415 -VLOOKUP(BP415,Anthro_Calc!C:P,10,FALSE)) / (VLOOKUP(BP415,Anthro_Calc!C:P,10,FALSE) - VLOOKUP(BP415,Anthro_Calc!C:P,9,FALSE)))</f>
        <v/>
      </c>
      <c r="BT415" s="120" t="str">
        <f t="shared" si="334"/>
        <v/>
      </c>
      <c r="BU415" s="117" t="str">
        <f t="shared" si="335"/>
        <v/>
      </c>
      <c r="BV415" s="104" t="str">
        <f t="shared" si="336"/>
        <v/>
      </c>
      <c r="BW415" s="73" t="str">
        <f t="shared" si="307"/>
        <v/>
      </c>
      <c r="BX415" s="77"/>
      <c r="BY415" s="73" t="str">
        <f>IF(ISBLANK(BL415), "", VLOOKUP(Z415&amp;" "&amp;BV415&amp;" "&amp;BW415,Graduation_Criteria!$D$2:$E$34,2,FALSE))</f>
        <v/>
      </c>
      <c r="BZ415" s="73" t="str">
        <f t="shared" si="308"/>
        <v/>
      </c>
      <c r="CA415" s="71"/>
      <c r="CB415" s="74"/>
      <c r="CC415" s="74"/>
      <c r="CD415" s="115" t="str">
        <f t="shared" si="309"/>
        <v/>
      </c>
      <c r="CE415" s="79">
        <f t="shared" si="337"/>
        <v>0</v>
      </c>
      <c r="CF415" s="79">
        <f t="shared" si="338"/>
        <v>0</v>
      </c>
      <c r="CG415" s="79" t="str">
        <f t="shared" si="339"/>
        <v>0</v>
      </c>
      <c r="CH415" s="79" t="str">
        <f>IF(ISBLANK(CC415), "", (POWER(CC415/VLOOKUP(CG415,Anthro_Calc!C:P,13,FALSE),VLOOKUP(CG415,Anthro_Calc!C:P,12,FALSE))-1) / (VLOOKUP(CG415,Anthro_Calc!C:P,14,FALSE)*VLOOKUP(CG415,Anthro_Calc!C:P,12,FALSE)))</f>
        <v/>
      </c>
      <c r="CI415" s="79" t="str">
        <f>IF(ISBLANK(CC415), "", -3 + (CC415 -VLOOKUP(CG415,Anthro_Calc!C:P,4,FALSE)) / (VLOOKUP(CG415,Anthro_Calc!C:P,5,FALSE) - VLOOKUP(CG415,Anthro_Calc!C:P,4,FALSE)))</f>
        <v/>
      </c>
      <c r="CJ415" s="79" t="str">
        <f>IF(ISBLANK(CC415), "", 3 + (CC415 -VLOOKUP(CG415,Anthro_Calc!C:P,10,FALSE)) / (VLOOKUP(CG415,Anthro_Calc!C:P,10,FALSE) - VLOOKUP(CG415,Anthro_Calc!C:P,9,FALSE)))</f>
        <v/>
      </c>
      <c r="CK415" s="129" t="str">
        <f t="shared" si="340"/>
        <v/>
      </c>
      <c r="CL415" s="117" t="str">
        <f t="shared" si="341"/>
        <v/>
      </c>
      <c r="CM415" s="104" t="str">
        <f t="shared" si="342"/>
        <v/>
      </c>
      <c r="CN415" s="77"/>
      <c r="CO415" s="71"/>
      <c r="CP415" s="74"/>
      <c r="CQ415" s="74"/>
      <c r="CR415" s="118" t="str">
        <f t="shared" si="310"/>
        <v/>
      </c>
      <c r="CS415" s="119">
        <f t="shared" si="343"/>
        <v>0</v>
      </c>
      <c r="CT415" s="119">
        <f t="shared" si="344"/>
        <v>0</v>
      </c>
      <c r="CU415" s="119" t="str">
        <f t="shared" si="345"/>
        <v>0</v>
      </c>
      <c r="CV415" s="119" t="str">
        <f>IF(ISBLANK(CQ415), "", (POWER(CQ415/VLOOKUP(CU415,Anthro_Calc!C:P,13,FALSE),VLOOKUP(CU415,Anthro_Calc!C:P,12,FALSE))-1) / (VLOOKUP(CU415,Anthro_Calc!C:P,14,FALSE)*VLOOKUP(CU415,Anthro_Calc!C:P,12,FALSE)))</f>
        <v/>
      </c>
      <c r="CW415" s="119" t="str">
        <f>IF(ISBLANK(CQ415), "", -3 + (CQ415 -VLOOKUP(CU415,Anthro_Calc!C:P,4,FALSE)) / (VLOOKUP(CU415,Anthro_Calc!C:P,5,FALSE) - VLOOKUP(CU415,Anthro_Calc!C:P,4,FALSE)))</f>
        <v/>
      </c>
      <c r="CX415" s="119" t="str">
        <f>IF(ISBLANK(CQ415), "", 3 + (CQ415 -VLOOKUP(CU415,Anthro_Calc!C:P,10,FALSE)) / (VLOOKUP(CU415,Anthro_Calc!C:P,10,FALSE) - VLOOKUP(CU415,Anthro_Calc!C:P,9,FALSE)))</f>
        <v/>
      </c>
      <c r="CY415" s="128" t="str">
        <f t="shared" si="346"/>
        <v/>
      </c>
      <c r="CZ415" s="117" t="str">
        <f t="shared" si="347"/>
        <v/>
      </c>
      <c r="DA415" s="104" t="str">
        <f t="shared" si="348"/>
        <v/>
      </c>
      <c r="DB415" s="135"/>
    </row>
    <row r="416" spans="1:106" s="80" customFormat="1" ht="15" customHeight="1">
      <c r="A416" s="134">
        <f t="shared" si="300"/>
        <v>412</v>
      </c>
      <c r="B416" s="66"/>
      <c r="C416" s="66"/>
      <c r="D416" s="66"/>
      <c r="E416" s="66"/>
      <c r="F416" s="66"/>
      <c r="G416" s="66"/>
      <c r="H416" s="66"/>
      <c r="I416" s="66"/>
      <c r="J416" s="66"/>
      <c r="K416" s="66"/>
      <c r="L416" s="66"/>
      <c r="M416" s="71"/>
      <c r="N416" s="69" t="str">
        <f t="shared" ca="1" si="311"/>
        <v/>
      </c>
      <c r="O416" s="70"/>
      <c r="P416" s="70"/>
      <c r="Q416" s="71"/>
      <c r="R416" s="82"/>
      <c r="S416" s="72" t="str">
        <f t="shared" si="312"/>
        <v/>
      </c>
      <c r="T416" s="72" t="str">
        <f t="shared" si="313"/>
        <v/>
      </c>
      <c r="U416" s="72" t="str">
        <f t="shared" si="314"/>
        <v/>
      </c>
      <c r="V416" s="72" t="str">
        <f>IF(ISBLANK(R416), "", (POWER(R416/VLOOKUP(U416,Anthro_Calc!C:P,13,FALSE),VLOOKUP(U416,Anthro_Calc!C:P,12,FALSE))-1) / (VLOOKUP(U416,Anthro_Calc!C:P,14,FALSE)*VLOOKUP(U416,Anthro_Calc!C:P,12,FALSE)))</f>
        <v/>
      </c>
      <c r="W416" s="72" t="str">
        <f>IF(ISBLANK(R416), "", -3 + (R416 -VLOOKUP(U416,Anthro_Calc!C:P,4,FALSE)) / (VLOOKUP(U416,Anthro_Calc!C:P,5,FALSE) - VLOOKUP(U416,Anthro_Calc!C:P,4,FALSE)))</f>
        <v/>
      </c>
      <c r="X416" s="72" t="str">
        <f>IF(ISBLANK(R416), "", 3 + (R416 -VLOOKUP(U416,Anthro_Calc!C:P,10,FALSE)) / (VLOOKUP(U416,Anthro_Calc!C:P,10,FALSE) - VLOOKUP(U416,Anthro_Calc!C:P,9,FALSE)))</f>
        <v/>
      </c>
      <c r="Y416" s="120" t="str">
        <f t="shared" si="315"/>
        <v/>
      </c>
      <c r="Z416" s="117" t="str">
        <f t="shared" si="316"/>
        <v/>
      </c>
      <c r="AA416" s="104" t="str">
        <f t="shared" si="317"/>
        <v/>
      </c>
      <c r="AB416" s="71"/>
      <c r="AC416" s="74"/>
      <c r="AD416" s="78"/>
      <c r="AE416" s="75" t="str">
        <f t="shared" si="318"/>
        <v/>
      </c>
      <c r="AF416" s="72">
        <f t="shared" si="319"/>
        <v>0</v>
      </c>
      <c r="AG416" s="72">
        <f t="shared" si="320"/>
        <v>0</v>
      </c>
      <c r="AH416" s="72" t="str">
        <f t="shared" si="321"/>
        <v>0</v>
      </c>
      <c r="AI416" s="72" t="str">
        <f>IF(ISBLANK(AD416), "", (POWER(AD416/VLOOKUP(AH416,Anthro_Calc!C:P,13,FALSE),VLOOKUP(AH416,Anthro_Calc!C:P,12,FALSE))-1) / (VLOOKUP(AH416,Anthro_Calc!C:P,14,FALSE)*VLOOKUP(AH416,Anthro_Calc!C:P,12,FALSE)))</f>
        <v/>
      </c>
      <c r="AJ416" s="72" t="str">
        <f>IF(ISBLANK(AD416), "", -3 + (AD416 -VLOOKUP(AH416,Anthro_Calc!C:P,4,FALSE)) / (VLOOKUP(AH416,Anthro_Calc!C:P,5,FALSE) - VLOOKUP(AH416,Anthro_Calc!C:P,4,FALSE)))</f>
        <v/>
      </c>
      <c r="AK416" s="72" t="str">
        <f>IF(ISBLANK(AD416), "", 3 + (AD416 -VLOOKUP(AH416,Anthro_Calc!C:P,10,FALSE)) / (VLOOKUP(AH416,Anthro_Calc!C:P,10,FALSE) - VLOOKUP(AH416,Anthro_Calc!C:P,9,FALSE)))</f>
        <v/>
      </c>
      <c r="AL416" s="120" t="str">
        <f t="shared" si="322"/>
        <v/>
      </c>
      <c r="AM416" s="117" t="str">
        <f t="shared" si="323"/>
        <v/>
      </c>
      <c r="AN416" s="104" t="str">
        <f t="shared" si="324"/>
        <v/>
      </c>
      <c r="AO416" s="76" t="str">
        <f t="shared" si="301"/>
        <v/>
      </c>
      <c r="AP416" s="77"/>
      <c r="AQ416" s="77" t="str">
        <f t="shared" si="325"/>
        <v/>
      </c>
      <c r="AR416" s="71"/>
      <c r="AS416" s="74"/>
      <c r="AT416" s="82"/>
      <c r="AU416" s="75" t="str">
        <f t="shared" si="302"/>
        <v/>
      </c>
      <c r="AV416" s="72">
        <f t="shared" si="326"/>
        <v>0</v>
      </c>
      <c r="AW416" s="72">
        <f t="shared" si="327"/>
        <v>0</v>
      </c>
      <c r="AX416" s="72" t="str">
        <f t="shared" si="328"/>
        <v>0</v>
      </c>
      <c r="AY416" s="72" t="str">
        <f>IF(ISBLANK(AT416), "", (POWER(AT416/VLOOKUP(AX416,Anthro_Calc!C:P,13,FALSE),VLOOKUP(AX416,Anthro_Calc!C:P,12,FALSE))-1) / (VLOOKUP(AX416,Anthro_Calc!C:P,14,FALSE)*VLOOKUP(AX416,Anthro_Calc!C:P,12,FALSE)))</f>
        <v/>
      </c>
      <c r="AZ416" s="72" t="str">
        <f>IF(ISBLANK(AT416), "", -3 + (AT416 -VLOOKUP(AX416,Anthro_Calc!C:P,4,FALSE)) / (VLOOKUP(AX416,Anthro_Calc!C:P,5,FALSE) - VLOOKUP(AX416,Anthro_Calc!C:P,4,FALSE)))</f>
        <v/>
      </c>
      <c r="BA416" s="72" t="str">
        <f>IF(ISBLANK(AT416), "", 3 + (AT416 -VLOOKUP(AX416,Anthro_Calc!C:P,10,FALSE)) / (VLOOKUP(AX416,Anthro_Calc!C:P,10,FALSE) - VLOOKUP(AX416,Anthro_Calc!C:P,9,FALSE)))</f>
        <v/>
      </c>
      <c r="BB416" s="120" t="str">
        <f t="shared" si="329"/>
        <v/>
      </c>
      <c r="BC416" s="117" t="str">
        <f t="shared" si="330"/>
        <v/>
      </c>
      <c r="BD416" s="104" t="str">
        <f t="shared" si="303"/>
        <v/>
      </c>
      <c r="BE416" s="76" t="str">
        <f t="shared" si="304"/>
        <v/>
      </c>
      <c r="BF416" s="73" t="str">
        <f t="shared" si="331"/>
        <v/>
      </c>
      <c r="BG416" s="73" t="str">
        <f t="shared" si="305"/>
        <v/>
      </c>
      <c r="BH416" s="77"/>
      <c r="BI416" s="133"/>
      <c r="BJ416" s="71"/>
      <c r="BK416" s="74"/>
      <c r="BL416" s="78"/>
      <c r="BM416" s="75" t="str">
        <f t="shared" si="306"/>
        <v/>
      </c>
      <c r="BN416" s="72">
        <f t="shared" si="332"/>
        <v>0</v>
      </c>
      <c r="BO416" s="72">
        <f t="shared" si="349"/>
        <v>0</v>
      </c>
      <c r="BP416" s="72" t="str">
        <f t="shared" si="333"/>
        <v>0</v>
      </c>
      <c r="BQ416" s="72" t="str">
        <f>IF(ISBLANK(BL416), "", (POWER(BL416/VLOOKUP(BP416,Anthro_Calc!C:P,13,FALSE),VLOOKUP(BP416,Anthro_Calc!C:P,12,FALSE))-1) / (VLOOKUP(BP416,Anthro_Calc!C:P,14,FALSE)*VLOOKUP(BP416,Anthro_Calc!C:P,12,FALSE)))</f>
        <v/>
      </c>
      <c r="BR416" s="72" t="str">
        <f>IF(ISBLANK(BL416), "", -3 + (BL416 -VLOOKUP(BP416,Anthro_Calc!C:P,4,FALSE)) / (VLOOKUP(BP416,Anthro_Calc!C:P,5,FALSE) - VLOOKUP(BP416,Anthro_Calc!C:P,4,FALSE)))</f>
        <v/>
      </c>
      <c r="BS416" s="72" t="str">
        <f>IF(ISBLANK(BL416), "", 3 + (BL416 -VLOOKUP(BP416,Anthro_Calc!C:P,10,FALSE)) / (VLOOKUP(BP416,Anthro_Calc!C:P,10,FALSE) - VLOOKUP(BP416,Anthro_Calc!C:P,9,FALSE)))</f>
        <v/>
      </c>
      <c r="BT416" s="120" t="str">
        <f t="shared" si="334"/>
        <v/>
      </c>
      <c r="BU416" s="117" t="str">
        <f t="shared" si="335"/>
        <v/>
      </c>
      <c r="BV416" s="104" t="str">
        <f t="shared" si="336"/>
        <v/>
      </c>
      <c r="BW416" s="73" t="str">
        <f t="shared" si="307"/>
        <v/>
      </c>
      <c r="BX416" s="77"/>
      <c r="BY416" s="73" t="str">
        <f>IF(ISBLANK(BL416), "", VLOOKUP(Z416&amp;" "&amp;BV416&amp;" "&amp;BW416,Graduation_Criteria!$D$2:$E$34,2,FALSE))</f>
        <v/>
      </c>
      <c r="BZ416" s="73" t="str">
        <f t="shared" si="308"/>
        <v/>
      </c>
      <c r="CA416" s="71"/>
      <c r="CB416" s="74"/>
      <c r="CC416" s="74"/>
      <c r="CD416" s="115" t="str">
        <f t="shared" si="309"/>
        <v/>
      </c>
      <c r="CE416" s="79">
        <f t="shared" si="337"/>
        <v>0</v>
      </c>
      <c r="CF416" s="79">
        <f t="shared" si="338"/>
        <v>0</v>
      </c>
      <c r="CG416" s="79" t="str">
        <f t="shared" si="339"/>
        <v>0</v>
      </c>
      <c r="CH416" s="79" t="str">
        <f>IF(ISBLANK(CC416), "", (POWER(CC416/VLOOKUP(CG416,Anthro_Calc!C:P,13,FALSE),VLOOKUP(CG416,Anthro_Calc!C:P,12,FALSE))-1) / (VLOOKUP(CG416,Anthro_Calc!C:P,14,FALSE)*VLOOKUP(CG416,Anthro_Calc!C:P,12,FALSE)))</f>
        <v/>
      </c>
      <c r="CI416" s="79" t="str">
        <f>IF(ISBLANK(CC416), "", -3 + (CC416 -VLOOKUP(CG416,Anthro_Calc!C:P,4,FALSE)) / (VLOOKUP(CG416,Anthro_Calc!C:P,5,FALSE) - VLOOKUP(CG416,Anthro_Calc!C:P,4,FALSE)))</f>
        <v/>
      </c>
      <c r="CJ416" s="79" t="str">
        <f>IF(ISBLANK(CC416), "", 3 + (CC416 -VLOOKUP(CG416,Anthro_Calc!C:P,10,FALSE)) / (VLOOKUP(CG416,Anthro_Calc!C:P,10,FALSE) - VLOOKUP(CG416,Anthro_Calc!C:P,9,FALSE)))</f>
        <v/>
      </c>
      <c r="CK416" s="129" t="str">
        <f t="shared" si="340"/>
        <v/>
      </c>
      <c r="CL416" s="117" t="str">
        <f t="shared" si="341"/>
        <v/>
      </c>
      <c r="CM416" s="104" t="str">
        <f t="shared" si="342"/>
        <v/>
      </c>
      <c r="CN416" s="77"/>
      <c r="CO416" s="71"/>
      <c r="CP416" s="74"/>
      <c r="CQ416" s="74"/>
      <c r="CR416" s="118" t="str">
        <f t="shared" si="310"/>
        <v/>
      </c>
      <c r="CS416" s="119">
        <f t="shared" si="343"/>
        <v>0</v>
      </c>
      <c r="CT416" s="119">
        <f t="shared" si="344"/>
        <v>0</v>
      </c>
      <c r="CU416" s="119" t="str">
        <f t="shared" si="345"/>
        <v>0</v>
      </c>
      <c r="CV416" s="119" t="str">
        <f>IF(ISBLANK(CQ416), "", (POWER(CQ416/VLOOKUP(CU416,Anthro_Calc!C:P,13,FALSE),VLOOKUP(CU416,Anthro_Calc!C:P,12,FALSE))-1) / (VLOOKUP(CU416,Anthro_Calc!C:P,14,FALSE)*VLOOKUP(CU416,Anthro_Calc!C:P,12,FALSE)))</f>
        <v/>
      </c>
      <c r="CW416" s="119" t="str">
        <f>IF(ISBLANK(CQ416), "", -3 + (CQ416 -VLOOKUP(CU416,Anthro_Calc!C:P,4,FALSE)) / (VLOOKUP(CU416,Anthro_Calc!C:P,5,FALSE) - VLOOKUP(CU416,Anthro_Calc!C:P,4,FALSE)))</f>
        <v/>
      </c>
      <c r="CX416" s="119" t="str">
        <f>IF(ISBLANK(CQ416), "", 3 + (CQ416 -VLOOKUP(CU416,Anthro_Calc!C:P,10,FALSE)) / (VLOOKUP(CU416,Anthro_Calc!C:P,10,FALSE) - VLOOKUP(CU416,Anthro_Calc!C:P,9,FALSE)))</f>
        <v/>
      </c>
      <c r="CY416" s="128" t="str">
        <f t="shared" si="346"/>
        <v/>
      </c>
      <c r="CZ416" s="117" t="str">
        <f t="shared" si="347"/>
        <v/>
      </c>
      <c r="DA416" s="104" t="str">
        <f t="shared" si="348"/>
        <v/>
      </c>
      <c r="DB416" s="135"/>
    </row>
    <row r="417" spans="1:106" s="80" customFormat="1" ht="15" customHeight="1">
      <c r="A417" s="134">
        <f t="shared" si="300"/>
        <v>413</v>
      </c>
      <c r="B417" s="66"/>
      <c r="C417" s="66"/>
      <c r="D417" s="66"/>
      <c r="E417" s="66"/>
      <c r="F417" s="66"/>
      <c r="G417" s="66"/>
      <c r="H417" s="66"/>
      <c r="I417" s="66"/>
      <c r="J417" s="66"/>
      <c r="K417" s="66"/>
      <c r="L417" s="66"/>
      <c r="M417" s="71"/>
      <c r="N417" s="69" t="str">
        <f t="shared" ca="1" si="311"/>
        <v/>
      </c>
      <c r="O417" s="70"/>
      <c r="P417" s="70"/>
      <c r="Q417" s="71"/>
      <c r="R417" s="82"/>
      <c r="S417" s="72" t="str">
        <f t="shared" si="312"/>
        <v/>
      </c>
      <c r="T417" s="72" t="str">
        <f t="shared" si="313"/>
        <v/>
      </c>
      <c r="U417" s="72" t="str">
        <f t="shared" si="314"/>
        <v/>
      </c>
      <c r="V417" s="72" t="str">
        <f>IF(ISBLANK(R417), "", (POWER(R417/VLOOKUP(U417,Anthro_Calc!C:P,13,FALSE),VLOOKUP(U417,Anthro_Calc!C:P,12,FALSE))-1) / (VLOOKUP(U417,Anthro_Calc!C:P,14,FALSE)*VLOOKUP(U417,Anthro_Calc!C:P,12,FALSE)))</f>
        <v/>
      </c>
      <c r="W417" s="72" t="str">
        <f>IF(ISBLANK(R417), "", -3 + (R417 -VLOOKUP(U417,Anthro_Calc!C:P,4,FALSE)) / (VLOOKUP(U417,Anthro_Calc!C:P,5,FALSE) - VLOOKUP(U417,Anthro_Calc!C:P,4,FALSE)))</f>
        <v/>
      </c>
      <c r="X417" s="72" t="str">
        <f>IF(ISBLANK(R417), "", 3 + (R417 -VLOOKUP(U417,Anthro_Calc!C:P,10,FALSE)) / (VLOOKUP(U417,Anthro_Calc!C:P,10,FALSE) - VLOOKUP(U417,Anthro_Calc!C:P,9,FALSE)))</f>
        <v/>
      </c>
      <c r="Y417" s="120" t="str">
        <f t="shared" si="315"/>
        <v/>
      </c>
      <c r="Z417" s="117" t="str">
        <f t="shared" si="316"/>
        <v/>
      </c>
      <c r="AA417" s="104" t="str">
        <f t="shared" si="317"/>
        <v/>
      </c>
      <c r="AB417" s="71"/>
      <c r="AC417" s="74"/>
      <c r="AD417" s="78"/>
      <c r="AE417" s="75" t="str">
        <f t="shared" si="318"/>
        <v/>
      </c>
      <c r="AF417" s="72">
        <f t="shared" si="319"/>
        <v>0</v>
      </c>
      <c r="AG417" s="72">
        <f t="shared" si="320"/>
        <v>0</v>
      </c>
      <c r="AH417" s="72" t="str">
        <f t="shared" si="321"/>
        <v>0</v>
      </c>
      <c r="AI417" s="72" t="str">
        <f>IF(ISBLANK(AD417), "", (POWER(AD417/VLOOKUP(AH417,Anthro_Calc!C:P,13,FALSE),VLOOKUP(AH417,Anthro_Calc!C:P,12,FALSE))-1) / (VLOOKUP(AH417,Anthro_Calc!C:P,14,FALSE)*VLOOKUP(AH417,Anthro_Calc!C:P,12,FALSE)))</f>
        <v/>
      </c>
      <c r="AJ417" s="72" t="str">
        <f>IF(ISBLANK(AD417), "", -3 + (AD417 -VLOOKUP(AH417,Anthro_Calc!C:P,4,FALSE)) / (VLOOKUP(AH417,Anthro_Calc!C:P,5,FALSE) - VLOOKUP(AH417,Anthro_Calc!C:P,4,FALSE)))</f>
        <v/>
      </c>
      <c r="AK417" s="72" t="str">
        <f>IF(ISBLANK(AD417), "", 3 + (AD417 -VLOOKUP(AH417,Anthro_Calc!C:P,10,FALSE)) / (VLOOKUP(AH417,Anthro_Calc!C:P,10,FALSE) - VLOOKUP(AH417,Anthro_Calc!C:P,9,FALSE)))</f>
        <v/>
      </c>
      <c r="AL417" s="120" t="str">
        <f t="shared" si="322"/>
        <v/>
      </c>
      <c r="AM417" s="117" t="str">
        <f t="shared" si="323"/>
        <v/>
      </c>
      <c r="AN417" s="104" t="str">
        <f t="shared" si="324"/>
        <v/>
      </c>
      <c r="AO417" s="76" t="str">
        <f t="shared" si="301"/>
        <v/>
      </c>
      <c r="AP417" s="77"/>
      <c r="AQ417" s="77" t="str">
        <f t="shared" si="325"/>
        <v/>
      </c>
      <c r="AR417" s="71"/>
      <c r="AS417" s="74"/>
      <c r="AT417" s="82"/>
      <c r="AU417" s="75" t="str">
        <f t="shared" si="302"/>
        <v/>
      </c>
      <c r="AV417" s="72">
        <f t="shared" si="326"/>
        <v>0</v>
      </c>
      <c r="AW417" s="72">
        <f t="shared" si="327"/>
        <v>0</v>
      </c>
      <c r="AX417" s="72" t="str">
        <f t="shared" si="328"/>
        <v>0</v>
      </c>
      <c r="AY417" s="72" t="str">
        <f>IF(ISBLANK(AT417), "", (POWER(AT417/VLOOKUP(AX417,Anthro_Calc!C:P,13,FALSE),VLOOKUP(AX417,Anthro_Calc!C:P,12,FALSE))-1) / (VLOOKUP(AX417,Anthro_Calc!C:P,14,FALSE)*VLOOKUP(AX417,Anthro_Calc!C:P,12,FALSE)))</f>
        <v/>
      </c>
      <c r="AZ417" s="72" t="str">
        <f>IF(ISBLANK(AT417), "", -3 + (AT417 -VLOOKUP(AX417,Anthro_Calc!C:P,4,FALSE)) / (VLOOKUP(AX417,Anthro_Calc!C:P,5,FALSE) - VLOOKUP(AX417,Anthro_Calc!C:P,4,FALSE)))</f>
        <v/>
      </c>
      <c r="BA417" s="72" t="str">
        <f>IF(ISBLANK(AT417), "", 3 + (AT417 -VLOOKUP(AX417,Anthro_Calc!C:P,10,FALSE)) / (VLOOKUP(AX417,Anthro_Calc!C:P,10,FALSE) - VLOOKUP(AX417,Anthro_Calc!C:P,9,FALSE)))</f>
        <v/>
      </c>
      <c r="BB417" s="120" t="str">
        <f t="shared" si="329"/>
        <v/>
      </c>
      <c r="BC417" s="117" t="str">
        <f t="shared" si="330"/>
        <v/>
      </c>
      <c r="BD417" s="104" t="str">
        <f t="shared" si="303"/>
        <v/>
      </c>
      <c r="BE417" s="76" t="str">
        <f t="shared" si="304"/>
        <v/>
      </c>
      <c r="BF417" s="73" t="str">
        <f t="shared" si="331"/>
        <v/>
      </c>
      <c r="BG417" s="73" t="str">
        <f t="shared" si="305"/>
        <v/>
      </c>
      <c r="BH417" s="77"/>
      <c r="BI417" s="133"/>
      <c r="BJ417" s="71"/>
      <c r="BK417" s="74"/>
      <c r="BL417" s="78"/>
      <c r="BM417" s="75" t="str">
        <f t="shared" si="306"/>
        <v/>
      </c>
      <c r="BN417" s="72">
        <f t="shared" si="332"/>
        <v>0</v>
      </c>
      <c r="BO417" s="72">
        <f t="shared" si="349"/>
        <v>0</v>
      </c>
      <c r="BP417" s="72" t="str">
        <f t="shared" si="333"/>
        <v>0</v>
      </c>
      <c r="BQ417" s="72" t="str">
        <f>IF(ISBLANK(BL417), "", (POWER(BL417/VLOOKUP(BP417,Anthro_Calc!C:P,13,FALSE),VLOOKUP(BP417,Anthro_Calc!C:P,12,FALSE))-1) / (VLOOKUP(BP417,Anthro_Calc!C:P,14,FALSE)*VLOOKUP(BP417,Anthro_Calc!C:P,12,FALSE)))</f>
        <v/>
      </c>
      <c r="BR417" s="72" t="str">
        <f>IF(ISBLANK(BL417), "", -3 + (BL417 -VLOOKUP(BP417,Anthro_Calc!C:P,4,FALSE)) / (VLOOKUP(BP417,Anthro_Calc!C:P,5,FALSE) - VLOOKUP(BP417,Anthro_Calc!C:P,4,FALSE)))</f>
        <v/>
      </c>
      <c r="BS417" s="72" t="str">
        <f>IF(ISBLANK(BL417), "", 3 + (BL417 -VLOOKUP(BP417,Anthro_Calc!C:P,10,FALSE)) / (VLOOKUP(BP417,Anthro_Calc!C:P,10,FALSE) - VLOOKUP(BP417,Anthro_Calc!C:P,9,FALSE)))</f>
        <v/>
      </c>
      <c r="BT417" s="120" t="str">
        <f t="shared" si="334"/>
        <v/>
      </c>
      <c r="BU417" s="117" t="str">
        <f t="shared" si="335"/>
        <v/>
      </c>
      <c r="BV417" s="104" t="str">
        <f t="shared" si="336"/>
        <v/>
      </c>
      <c r="BW417" s="73" t="str">
        <f t="shared" si="307"/>
        <v/>
      </c>
      <c r="BX417" s="77"/>
      <c r="BY417" s="73" t="str">
        <f>IF(ISBLANK(BL417), "", VLOOKUP(Z417&amp;" "&amp;BV417&amp;" "&amp;BW417,Graduation_Criteria!$D$2:$E$34,2,FALSE))</f>
        <v/>
      </c>
      <c r="BZ417" s="73" t="str">
        <f t="shared" si="308"/>
        <v/>
      </c>
      <c r="CA417" s="71"/>
      <c r="CB417" s="74"/>
      <c r="CC417" s="74"/>
      <c r="CD417" s="115" t="str">
        <f t="shared" si="309"/>
        <v/>
      </c>
      <c r="CE417" s="79">
        <f t="shared" si="337"/>
        <v>0</v>
      </c>
      <c r="CF417" s="79">
        <f t="shared" si="338"/>
        <v>0</v>
      </c>
      <c r="CG417" s="79" t="str">
        <f t="shared" si="339"/>
        <v>0</v>
      </c>
      <c r="CH417" s="79" t="str">
        <f>IF(ISBLANK(CC417), "", (POWER(CC417/VLOOKUP(CG417,Anthro_Calc!C:P,13,FALSE),VLOOKUP(CG417,Anthro_Calc!C:P,12,FALSE))-1) / (VLOOKUP(CG417,Anthro_Calc!C:P,14,FALSE)*VLOOKUP(CG417,Anthro_Calc!C:P,12,FALSE)))</f>
        <v/>
      </c>
      <c r="CI417" s="79" t="str">
        <f>IF(ISBLANK(CC417), "", -3 + (CC417 -VLOOKUP(CG417,Anthro_Calc!C:P,4,FALSE)) / (VLOOKUP(CG417,Anthro_Calc!C:P,5,FALSE) - VLOOKUP(CG417,Anthro_Calc!C:P,4,FALSE)))</f>
        <v/>
      </c>
      <c r="CJ417" s="79" t="str">
        <f>IF(ISBLANK(CC417), "", 3 + (CC417 -VLOOKUP(CG417,Anthro_Calc!C:P,10,FALSE)) / (VLOOKUP(CG417,Anthro_Calc!C:P,10,FALSE) - VLOOKUP(CG417,Anthro_Calc!C:P,9,FALSE)))</f>
        <v/>
      </c>
      <c r="CK417" s="129" t="str">
        <f t="shared" si="340"/>
        <v/>
      </c>
      <c r="CL417" s="117" t="str">
        <f t="shared" si="341"/>
        <v/>
      </c>
      <c r="CM417" s="104" t="str">
        <f t="shared" si="342"/>
        <v/>
      </c>
      <c r="CN417" s="77"/>
      <c r="CO417" s="71"/>
      <c r="CP417" s="74"/>
      <c r="CQ417" s="74"/>
      <c r="CR417" s="118" t="str">
        <f t="shared" si="310"/>
        <v/>
      </c>
      <c r="CS417" s="119">
        <f t="shared" si="343"/>
        <v>0</v>
      </c>
      <c r="CT417" s="119">
        <f t="shared" si="344"/>
        <v>0</v>
      </c>
      <c r="CU417" s="119" t="str">
        <f t="shared" si="345"/>
        <v>0</v>
      </c>
      <c r="CV417" s="119" t="str">
        <f>IF(ISBLANK(CQ417), "", (POWER(CQ417/VLOOKUP(CU417,Anthro_Calc!C:P,13,FALSE),VLOOKUP(CU417,Anthro_Calc!C:P,12,FALSE))-1) / (VLOOKUP(CU417,Anthro_Calc!C:P,14,FALSE)*VLOOKUP(CU417,Anthro_Calc!C:P,12,FALSE)))</f>
        <v/>
      </c>
      <c r="CW417" s="119" t="str">
        <f>IF(ISBLANK(CQ417), "", -3 + (CQ417 -VLOOKUP(CU417,Anthro_Calc!C:P,4,FALSE)) / (VLOOKUP(CU417,Anthro_Calc!C:P,5,FALSE) - VLOOKUP(CU417,Anthro_Calc!C:P,4,FALSE)))</f>
        <v/>
      </c>
      <c r="CX417" s="119" t="str">
        <f>IF(ISBLANK(CQ417), "", 3 + (CQ417 -VLOOKUP(CU417,Anthro_Calc!C:P,10,FALSE)) / (VLOOKUP(CU417,Anthro_Calc!C:P,10,FALSE) - VLOOKUP(CU417,Anthro_Calc!C:P,9,FALSE)))</f>
        <v/>
      </c>
      <c r="CY417" s="128" t="str">
        <f t="shared" si="346"/>
        <v/>
      </c>
      <c r="CZ417" s="117" t="str">
        <f t="shared" si="347"/>
        <v/>
      </c>
      <c r="DA417" s="104" t="str">
        <f t="shared" si="348"/>
        <v/>
      </c>
      <c r="DB417" s="135"/>
    </row>
    <row r="418" spans="1:106" s="80" customFormat="1" ht="15" customHeight="1">
      <c r="A418" s="134">
        <f t="shared" si="300"/>
        <v>414</v>
      </c>
      <c r="B418" s="66"/>
      <c r="C418" s="66"/>
      <c r="D418" s="66"/>
      <c r="E418" s="66"/>
      <c r="F418" s="66"/>
      <c r="G418" s="66"/>
      <c r="H418" s="66"/>
      <c r="I418" s="66"/>
      <c r="J418" s="66"/>
      <c r="K418" s="66"/>
      <c r="L418" s="66"/>
      <c r="M418" s="71"/>
      <c r="N418" s="69" t="str">
        <f t="shared" ca="1" si="311"/>
        <v/>
      </c>
      <c r="O418" s="70"/>
      <c r="P418" s="70"/>
      <c r="Q418" s="71"/>
      <c r="R418" s="82"/>
      <c r="S418" s="72" t="str">
        <f t="shared" si="312"/>
        <v/>
      </c>
      <c r="T418" s="72" t="str">
        <f t="shared" si="313"/>
        <v/>
      </c>
      <c r="U418" s="72" t="str">
        <f t="shared" si="314"/>
        <v/>
      </c>
      <c r="V418" s="72" t="str">
        <f>IF(ISBLANK(R418), "", (POWER(R418/VLOOKUP(U418,Anthro_Calc!C:P,13,FALSE),VLOOKUP(U418,Anthro_Calc!C:P,12,FALSE))-1) / (VLOOKUP(U418,Anthro_Calc!C:P,14,FALSE)*VLOOKUP(U418,Anthro_Calc!C:P,12,FALSE)))</f>
        <v/>
      </c>
      <c r="W418" s="72" t="str">
        <f>IF(ISBLANK(R418), "", -3 + (R418 -VLOOKUP(U418,Anthro_Calc!C:P,4,FALSE)) / (VLOOKUP(U418,Anthro_Calc!C:P,5,FALSE) - VLOOKUP(U418,Anthro_Calc!C:P,4,FALSE)))</f>
        <v/>
      </c>
      <c r="X418" s="72" t="str">
        <f>IF(ISBLANK(R418), "", 3 + (R418 -VLOOKUP(U418,Anthro_Calc!C:P,10,FALSE)) / (VLOOKUP(U418,Anthro_Calc!C:P,10,FALSE) - VLOOKUP(U418,Anthro_Calc!C:P,9,FALSE)))</f>
        <v/>
      </c>
      <c r="Y418" s="120" t="str">
        <f t="shared" si="315"/>
        <v/>
      </c>
      <c r="Z418" s="117" t="str">
        <f t="shared" si="316"/>
        <v/>
      </c>
      <c r="AA418" s="104" t="str">
        <f t="shared" si="317"/>
        <v/>
      </c>
      <c r="AB418" s="71"/>
      <c r="AC418" s="74"/>
      <c r="AD418" s="78"/>
      <c r="AE418" s="75" t="str">
        <f t="shared" si="318"/>
        <v/>
      </c>
      <c r="AF418" s="72">
        <f t="shared" si="319"/>
        <v>0</v>
      </c>
      <c r="AG418" s="72">
        <f t="shared" si="320"/>
        <v>0</v>
      </c>
      <c r="AH418" s="72" t="str">
        <f t="shared" si="321"/>
        <v>0</v>
      </c>
      <c r="AI418" s="72" t="str">
        <f>IF(ISBLANK(AD418), "", (POWER(AD418/VLOOKUP(AH418,Anthro_Calc!C:P,13,FALSE),VLOOKUP(AH418,Anthro_Calc!C:P,12,FALSE))-1) / (VLOOKUP(AH418,Anthro_Calc!C:P,14,FALSE)*VLOOKUP(AH418,Anthro_Calc!C:P,12,FALSE)))</f>
        <v/>
      </c>
      <c r="AJ418" s="72" t="str">
        <f>IF(ISBLANK(AD418), "", -3 + (AD418 -VLOOKUP(AH418,Anthro_Calc!C:P,4,FALSE)) / (VLOOKUP(AH418,Anthro_Calc!C:P,5,FALSE) - VLOOKUP(AH418,Anthro_Calc!C:P,4,FALSE)))</f>
        <v/>
      </c>
      <c r="AK418" s="72" t="str">
        <f>IF(ISBLANK(AD418), "", 3 + (AD418 -VLOOKUP(AH418,Anthro_Calc!C:P,10,FALSE)) / (VLOOKUP(AH418,Anthro_Calc!C:P,10,FALSE) - VLOOKUP(AH418,Anthro_Calc!C:P,9,FALSE)))</f>
        <v/>
      </c>
      <c r="AL418" s="120" t="str">
        <f t="shared" si="322"/>
        <v/>
      </c>
      <c r="AM418" s="117" t="str">
        <f t="shared" si="323"/>
        <v/>
      </c>
      <c r="AN418" s="104" t="str">
        <f t="shared" si="324"/>
        <v/>
      </c>
      <c r="AO418" s="76" t="str">
        <f t="shared" si="301"/>
        <v/>
      </c>
      <c r="AP418" s="77"/>
      <c r="AQ418" s="77" t="str">
        <f t="shared" si="325"/>
        <v/>
      </c>
      <c r="AR418" s="71"/>
      <c r="AS418" s="74"/>
      <c r="AT418" s="82"/>
      <c r="AU418" s="75" t="str">
        <f t="shared" si="302"/>
        <v/>
      </c>
      <c r="AV418" s="72">
        <f t="shared" si="326"/>
        <v>0</v>
      </c>
      <c r="AW418" s="72">
        <f t="shared" si="327"/>
        <v>0</v>
      </c>
      <c r="AX418" s="72" t="str">
        <f t="shared" si="328"/>
        <v>0</v>
      </c>
      <c r="AY418" s="72" t="str">
        <f>IF(ISBLANK(AT418), "", (POWER(AT418/VLOOKUP(AX418,Anthro_Calc!C:P,13,FALSE),VLOOKUP(AX418,Anthro_Calc!C:P,12,FALSE))-1) / (VLOOKUP(AX418,Anthro_Calc!C:P,14,FALSE)*VLOOKUP(AX418,Anthro_Calc!C:P,12,FALSE)))</f>
        <v/>
      </c>
      <c r="AZ418" s="72" t="str">
        <f>IF(ISBLANK(AT418), "", -3 + (AT418 -VLOOKUP(AX418,Anthro_Calc!C:P,4,FALSE)) / (VLOOKUP(AX418,Anthro_Calc!C:P,5,FALSE) - VLOOKUP(AX418,Anthro_Calc!C:P,4,FALSE)))</f>
        <v/>
      </c>
      <c r="BA418" s="72" t="str">
        <f>IF(ISBLANK(AT418), "", 3 + (AT418 -VLOOKUP(AX418,Anthro_Calc!C:P,10,FALSE)) / (VLOOKUP(AX418,Anthro_Calc!C:P,10,FALSE) - VLOOKUP(AX418,Anthro_Calc!C:P,9,FALSE)))</f>
        <v/>
      </c>
      <c r="BB418" s="120" t="str">
        <f t="shared" si="329"/>
        <v/>
      </c>
      <c r="BC418" s="117" t="str">
        <f t="shared" si="330"/>
        <v/>
      </c>
      <c r="BD418" s="104" t="str">
        <f t="shared" si="303"/>
        <v/>
      </c>
      <c r="BE418" s="76" t="str">
        <f t="shared" si="304"/>
        <v/>
      </c>
      <c r="BF418" s="73" t="str">
        <f t="shared" si="331"/>
        <v/>
      </c>
      <c r="BG418" s="73" t="str">
        <f t="shared" si="305"/>
        <v/>
      </c>
      <c r="BH418" s="77"/>
      <c r="BI418" s="133"/>
      <c r="BJ418" s="71"/>
      <c r="BK418" s="74"/>
      <c r="BL418" s="78"/>
      <c r="BM418" s="75" t="str">
        <f t="shared" si="306"/>
        <v/>
      </c>
      <c r="BN418" s="72">
        <f t="shared" si="332"/>
        <v>0</v>
      </c>
      <c r="BO418" s="72">
        <f t="shared" si="349"/>
        <v>0</v>
      </c>
      <c r="BP418" s="72" t="str">
        <f t="shared" si="333"/>
        <v>0</v>
      </c>
      <c r="BQ418" s="72" t="str">
        <f>IF(ISBLANK(BL418), "", (POWER(BL418/VLOOKUP(BP418,Anthro_Calc!C:P,13,FALSE),VLOOKUP(BP418,Anthro_Calc!C:P,12,FALSE))-1) / (VLOOKUP(BP418,Anthro_Calc!C:P,14,FALSE)*VLOOKUP(BP418,Anthro_Calc!C:P,12,FALSE)))</f>
        <v/>
      </c>
      <c r="BR418" s="72" t="str">
        <f>IF(ISBLANK(BL418), "", -3 + (BL418 -VLOOKUP(BP418,Anthro_Calc!C:P,4,FALSE)) / (VLOOKUP(BP418,Anthro_Calc!C:P,5,FALSE) - VLOOKUP(BP418,Anthro_Calc!C:P,4,FALSE)))</f>
        <v/>
      </c>
      <c r="BS418" s="72" t="str">
        <f>IF(ISBLANK(BL418), "", 3 + (BL418 -VLOOKUP(BP418,Anthro_Calc!C:P,10,FALSE)) / (VLOOKUP(BP418,Anthro_Calc!C:P,10,FALSE) - VLOOKUP(BP418,Anthro_Calc!C:P,9,FALSE)))</f>
        <v/>
      </c>
      <c r="BT418" s="120" t="str">
        <f t="shared" si="334"/>
        <v/>
      </c>
      <c r="BU418" s="117" t="str">
        <f t="shared" si="335"/>
        <v/>
      </c>
      <c r="BV418" s="104" t="str">
        <f t="shared" si="336"/>
        <v/>
      </c>
      <c r="BW418" s="73" t="str">
        <f t="shared" si="307"/>
        <v/>
      </c>
      <c r="BX418" s="77"/>
      <c r="BY418" s="73" t="str">
        <f>IF(ISBLANK(BL418), "", VLOOKUP(Z418&amp;" "&amp;BV418&amp;" "&amp;BW418,Graduation_Criteria!$D$2:$E$34,2,FALSE))</f>
        <v/>
      </c>
      <c r="BZ418" s="73" t="str">
        <f t="shared" si="308"/>
        <v/>
      </c>
      <c r="CA418" s="71"/>
      <c r="CB418" s="74"/>
      <c r="CC418" s="74"/>
      <c r="CD418" s="115" t="str">
        <f t="shared" si="309"/>
        <v/>
      </c>
      <c r="CE418" s="79">
        <f t="shared" si="337"/>
        <v>0</v>
      </c>
      <c r="CF418" s="79">
        <f t="shared" si="338"/>
        <v>0</v>
      </c>
      <c r="CG418" s="79" t="str">
        <f t="shared" si="339"/>
        <v>0</v>
      </c>
      <c r="CH418" s="79" t="str">
        <f>IF(ISBLANK(CC418), "", (POWER(CC418/VLOOKUP(CG418,Anthro_Calc!C:P,13,FALSE),VLOOKUP(CG418,Anthro_Calc!C:P,12,FALSE))-1) / (VLOOKUP(CG418,Anthro_Calc!C:P,14,FALSE)*VLOOKUP(CG418,Anthro_Calc!C:P,12,FALSE)))</f>
        <v/>
      </c>
      <c r="CI418" s="79" t="str">
        <f>IF(ISBLANK(CC418), "", -3 + (CC418 -VLOOKUP(CG418,Anthro_Calc!C:P,4,FALSE)) / (VLOOKUP(CG418,Anthro_Calc!C:P,5,FALSE) - VLOOKUP(CG418,Anthro_Calc!C:P,4,FALSE)))</f>
        <v/>
      </c>
      <c r="CJ418" s="79" t="str">
        <f>IF(ISBLANK(CC418), "", 3 + (CC418 -VLOOKUP(CG418,Anthro_Calc!C:P,10,FALSE)) / (VLOOKUP(CG418,Anthro_Calc!C:P,10,FALSE) - VLOOKUP(CG418,Anthro_Calc!C:P,9,FALSE)))</f>
        <v/>
      </c>
      <c r="CK418" s="129" t="str">
        <f t="shared" si="340"/>
        <v/>
      </c>
      <c r="CL418" s="117" t="str">
        <f t="shared" si="341"/>
        <v/>
      </c>
      <c r="CM418" s="104" t="str">
        <f t="shared" si="342"/>
        <v/>
      </c>
      <c r="CN418" s="77"/>
      <c r="CO418" s="71"/>
      <c r="CP418" s="74"/>
      <c r="CQ418" s="74"/>
      <c r="CR418" s="118" t="str">
        <f t="shared" si="310"/>
        <v/>
      </c>
      <c r="CS418" s="119">
        <f t="shared" si="343"/>
        <v>0</v>
      </c>
      <c r="CT418" s="119">
        <f t="shared" si="344"/>
        <v>0</v>
      </c>
      <c r="CU418" s="119" t="str">
        <f t="shared" si="345"/>
        <v>0</v>
      </c>
      <c r="CV418" s="119" t="str">
        <f>IF(ISBLANK(CQ418), "", (POWER(CQ418/VLOOKUP(CU418,Anthro_Calc!C:P,13,FALSE),VLOOKUP(CU418,Anthro_Calc!C:P,12,FALSE))-1) / (VLOOKUP(CU418,Anthro_Calc!C:P,14,FALSE)*VLOOKUP(CU418,Anthro_Calc!C:P,12,FALSE)))</f>
        <v/>
      </c>
      <c r="CW418" s="119" t="str">
        <f>IF(ISBLANK(CQ418), "", -3 + (CQ418 -VLOOKUP(CU418,Anthro_Calc!C:P,4,FALSE)) / (VLOOKUP(CU418,Anthro_Calc!C:P,5,FALSE) - VLOOKUP(CU418,Anthro_Calc!C:P,4,FALSE)))</f>
        <v/>
      </c>
      <c r="CX418" s="119" t="str">
        <f>IF(ISBLANK(CQ418), "", 3 + (CQ418 -VLOOKUP(CU418,Anthro_Calc!C:P,10,FALSE)) / (VLOOKUP(CU418,Anthro_Calc!C:P,10,FALSE) - VLOOKUP(CU418,Anthro_Calc!C:P,9,FALSE)))</f>
        <v/>
      </c>
      <c r="CY418" s="128" t="str">
        <f t="shared" si="346"/>
        <v/>
      </c>
      <c r="CZ418" s="117" t="str">
        <f t="shared" si="347"/>
        <v/>
      </c>
      <c r="DA418" s="104" t="str">
        <f t="shared" si="348"/>
        <v/>
      </c>
      <c r="DB418" s="135"/>
    </row>
    <row r="419" spans="1:106" s="80" customFormat="1" ht="15" customHeight="1">
      <c r="A419" s="134">
        <f t="shared" si="300"/>
        <v>415</v>
      </c>
      <c r="B419" s="66"/>
      <c r="C419" s="66"/>
      <c r="D419" s="66"/>
      <c r="E419" s="66"/>
      <c r="F419" s="66"/>
      <c r="G419" s="66"/>
      <c r="H419" s="66"/>
      <c r="I419" s="66"/>
      <c r="J419" s="66"/>
      <c r="K419" s="66"/>
      <c r="L419" s="66"/>
      <c r="M419" s="71"/>
      <c r="N419" s="69" t="str">
        <f t="shared" ca="1" si="311"/>
        <v/>
      </c>
      <c r="O419" s="70"/>
      <c r="P419" s="70"/>
      <c r="Q419" s="71"/>
      <c r="R419" s="82"/>
      <c r="S419" s="72" t="str">
        <f t="shared" si="312"/>
        <v/>
      </c>
      <c r="T419" s="72" t="str">
        <f t="shared" si="313"/>
        <v/>
      </c>
      <c r="U419" s="72" t="str">
        <f t="shared" si="314"/>
        <v/>
      </c>
      <c r="V419" s="72" t="str">
        <f>IF(ISBLANK(R419), "", (POWER(R419/VLOOKUP(U419,Anthro_Calc!C:P,13,FALSE),VLOOKUP(U419,Anthro_Calc!C:P,12,FALSE))-1) / (VLOOKUP(U419,Anthro_Calc!C:P,14,FALSE)*VLOOKUP(U419,Anthro_Calc!C:P,12,FALSE)))</f>
        <v/>
      </c>
      <c r="W419" s="72" t="str">
        <f>IF(ISBLANK(R419), "", -3 + (R419 -VLOOKUP(U419,Anthro_Calc!C:P,4,FALSE)) / (VLOOKUP(U419,Anthro_Calc!C:P,5,FALSE) - VLOOKUP(U419,Anthro_Calc!C:P,4,FALSE)))</f>
        <v/>
      </c>
      <c r="X419" s="72" t="str">
        <f>IF(ISBLANK(R419), "", 3 + (R419 -VLOOKUP(U419,Anthro_Calc!C:P,10,FALSE)) / (VLOOKUP(U419,Anthro_Calc!C:P,10,FALSE) - VLOOKUP(U419,Anthro_Calc!C:P,9,FALSE)))</f>
        <v/>
      </c>
      <c r="Y419" s="120" t="str">
        <f t="shared" si="315"/>
        <v/>
      </c>
      <c r="Z419" s="117" t="str">
        <f t="shared" si="316"/>
        <v/>
      </c>
      <c r="AA419" s="104" t="str">
        <f t="shared" si="317"/>
        <v/>
      </c>
      <c r="AB419" s="71"/>
      <c r="AC419" s="74"/>
      <c r="AD419" s="78"/>
      <c r="AE419" s="75" t="str">
        <f t="shared" si="318"/>
        <v/>
      </c>
      <c r="AF419" s="72">
        <f t="shared" si="319"/>
        <v>0</v>
      </c>
      <c r="AG419" s="72">
        <f t="shared" si="320"/>
        <v>0</v>
      </c>
      <c r="AH419" s="72" t="str">
        <f t="shared" si="321"/>
        <v>0</v>
      </c>
      <c r="AI419" s="72" t="str">
        <f>IF(ISBLANK(AD419), "", (POWER(AD419/VLOOKUP(AH419,Anthro_Calc!C:P,13,FALSE),VLOOKUP(AH419,Anthro_Calc!C:P,12,FALSE))-1) / (VLOOKUP(AH419,Anthro_Calc!C:P,14,FALSE)*VLOOKUP(AH419,Anthro_Calc!C:P,12,FALSE)))</f>
        <v/>
      </c>
      <c r="AJ419" s="72" t="str">
        <f>IF(ISBLANK(AD419), "", -3 + (AD419 -VLOOKUP(AH419,Anthro_Calc!C:P,4,FALSE)) / (VLOOKUP(AH419,Anthro_Calc!C:P,5,FALSE) - VLOOKUP(AH419,Anthro_Calc!C:P,4,FALSE)))</f>
        <v/>
      </c>
      <c r="AK419" s="72" t="str">
        <f>IF(ISBLANK(AD419), "", 3 + (AD419 -VLOOKUP(AH419,Anthro_Calc!C:P,10,FALSE)) / (VLOOKUP(AH419,Anthro_Calc!C:P,10,FALSE) - VLOOKUP(AH419,Anthro_Calc!C:P,9,FALSE)))</f>
        <v/>
      </c>
      <c r="AL419" s="120" t="str">
        <f t="shared" si="322"/>
        <v/>
      </c>
      <c r="AM419" s="117" t="str">
        <f t="shared" si="323"/>
        <v/>
      </c>
      <c r="AN419" s="104" t="str">
        <f t="shared" si="324"/>
        <v/>
      </c>
      <c r="AO419" s="76" t="str">
        <f t="shared" si="301"/>
        <v/>
      </c>
      <c r="AP419" s="77"/>
      <c r="AQ419" s="77" t="str">
        <f t="shared" si="325"/>
        <v/>
      </c>
      <c r="AR419" s="71"/>
      <c r="AS419" s="74"/>
      <c r="AT419" s="82"/>
      <c r="AU419" s="75" t="str">
        <f t="shared" si="302"/>
        <v/>
      </c>
      <c r="AV419" s="72">
        <f t="shared" si="326"/>
        <v>0</v>
      </c>
      <c r="AW419" s="72">
        <f t="shared" si="327"/>
        <v>0</v>
      </c>
      <c r="AX419" s="72" t="str">
        <f t="shared" si="328"/>
        <v>0</v>
      </c>
      <c r="AY419" s="72" t="str">
        <f>IF(ISBLANK(AT419), "", (POWER(AT419/VLOOKUP(AX419,Anthro_Calc!C:P,13,FALSE),VLOOKUP(AX419,Anthro_Calc!C:P,12,FALSE))-1) / (VLOOKUP(AX419,Anthro_Calc!C:P,14,FALSE)*VLOOKUP(AX419,Anthro_Calc!C:P,12,FALSE)))</f>
        <v/>
      </c>
      <c r="AZ419" s="72" t="str">
        <f>IF(ISBLANK(AT419), "", -3 + (AT419 -VLOOKUP(AX419,Anthro_Calc!C:P,4,FALSE)) / (VLOOKUP(AX419,Anthro_Calc!C:P,5,FALSE) - VLOOKUP(AX419,Anthro_Calc!C:P,4,FALSE)))</f>
        <v/>
      </c>
      <c r="BA419" s="72" t="str">
        <f>IF(ISBLANK(AT419), "", 3 + (AT419 -VLOOKUP(AX419,Anthro_Calc!C:P,10,FALSE)) / (VLOOKUP(AX419,Anthro_Calc!C:P,10,FALSE) - VLOOKUP(AX419,Anthro_Calc!C:P,9,FALSE)))</f>
        <v/>
      </c>
      <c r="BB419" s="120" t="str">
        <f t="shared" si="329"/>
        <v/>
      </c>
      <c r="BC419" s="117" t="str">
        <f t="shared" si="330"/>
        <v/>
      </c>
      <c r="BD419" s="104" t="str">
        <f t="shared" si="303"/>
        <v/>
      </c>
      <c r="BE419" s="76" t="str">
        <f t="shared" si="304"/>
        <v/>
      </c>
      <c r="BF419" s="73" t="str">
        <f t="shared" si="331"/>
        <v/>
      </c>
      <c r="BG419" s="73" t="str">
        <f t="shared" si="305"/>
        <v/>
      </c>
      <c r="BH419" s="77"/>
      <c r="BI419" s="133"/>
      <c r="BJ419" s="71"/>
      <c r="BK419" s="74"/>
      <c r="BL419" s="78"/>
      <c r="BM419" s="75" t="str">
        <f t="shared" si="306"/>
        <v/>
      </c>
      <c r="BN419" s="72">
        <f t="shared" si="332"/>
        <v>0</v>
      </c>
      <c r="BO419" s="72">
        <f t="shared" si="349"/>
        <v>0</v>
      </c>
      <c r="BP419" s="72" t="str">
        <f t="shared" si="333"/>
        <v>0</v>
      </c>
      <c r="BQ419" s="72" t="str">
        <f>IF(ISBLANK(BL419), "", (POWER(BL419/VLOOKUP(BP419,Anthro_Calc!C:P,13,FALSE),VLOOKUP(BP419,Anthro_Calc!C:P,12,FALSE))-1) / (VLOOKUP(BP419,Anthro_Calc!C:P,14,FALSE)*VLOOKUP(BP419,Anthro_Calc!C:P,12,FALSE)))</f>
        <v/>
      </c>
      <c r="BR419" s="72" t="str">
        <f>IF(ISBLANK(BL419), "", -3 + (BL419 -VLOOKUP(BP419,Anthro_Calc!C:P,4,FALSE)) / (VLOOKUP(BP419,Anthro_Calc!C:P,5,FALSE) - VLOOKUP(BP419,Anthro_Calc!C:P,4,FALSE)))</f>
        <v/>
      </c>
      <c r="BS419" s="72" t="str">
        <f>IF(ISBLANK(BL419), "", 3 + (BL419 -VLOOKUP(BP419,Anthro_Calc!C:P,10,FALSE)) / (VLOOKUP(BP419,Anthro_Calc!C:P,10,FALSE) - VLOOKUP(BP419,Anthro_Calc!C:P,9,FALSE)))</f>
        <v/>
      </c>
      <c r="BT419" s="120" t="str">
        <f t="shared" si="334"/>
        <v/>
      </c>
      <c r="BU419" s="117" t="str">
        <f t="shared" si="335"/>
        <v/>
      </c>
      <c r="BV419" s="104" t="str">
        <f t="shared" si="336"/>
        <v/>
      </c>
      <c r="BW419" s="73" t="str">
        <f t="shared" si="307"/>
        <v/>
      </c>
      <c r="BX419" s="77"/>
      <c r="BY419" s="73" t="str">
        <f>IF(ISBLANK(BL419), "", VLOOKUP(Z419&amp;" "&amp;BV419&amp;" "&amp;BW419,Graduation_Criteria!$D$2:$E$34,2,FALSE))</f>
        <v/>
      </c>
      <c r="BZ419" s="73" t="str">
        <f t="shared" si="308"/>
        <v/>
      </c>
      <c r="CA419" s="71"/>
      <c r="CB419" s="74"/>
      <c r="CC419" s="74"/>
      <c r="CD419" s="115" t="str">
        <f t="shared" si="309"/>
        <v/>
      </c>
      <c r="CE419" s="79">
        <f t="shared" si="337"/>
        <v>0</v>
      </c>
      <c r="CF419" s="79">
        <f t="shared" si="338"/>
        <v>0</v>
      </c>
      <c r="CG419" s="79" t="str">
        <f t="shared" si="339"/>
        <v>0</v>
      </c>
      <c r="CH419" s="79" t="str">
        <f>IF(ISBLANK(CC419), "", (POWER(CC419/VLOOKUP(CG419,Anthro_Calc!C:P,13,FALSE),VLOOKUP(CG419,Anthro_Calc!C:P,12,FALSE))-1) / (VLOOKUP(CG419,Anthro_Calc!C:P,14,FALSE)*VLOOKUP(CG419,Anthro_Calc!C:P,12,FALSE)))</f>
        <v/>
      </c>
      <c r="CI419" s="79" t="str">
        <f>IF(ISBLANK(CC419), "", -3 + (CC419 -VLOOKUP(CG419,Anthro_Calc!C:P,4,FALSE)) / (VLOOKUP(CG419,Anthro_Calc!C:P,5,FALSE) - VLOOKUP(CG419,Anthro_Calc!C:P,4,FALSE)))</f>
        <v/>
      </c>
      <c r="CJ419" s="79" t="str">
        <f>IF(ISBLANK(CC419), "", 3 + (CC419 -VLOOKUP(CG419,Anthro_Calc!C:P,10,FALSE)) / (VLOOKUP(CG419,Anthro_Calc!C:P,10,FALSE) - VLOOKUP(CG419,Anthro_Calc!C:P,9,FALSE)))</f>
        <v/>
      </c>
      <c r="CK419" s="129" t="str">
        <f t="shared" si="340"/>
        <v/>
      </c>
      <c r="CL419" s="117" t="str">
        <f t="shared" si="341"/>
        <v/>
      </c>
      <c r="CM419" s="104" t="str">
        <f t="shared" si="342"/>
        <v/>
      </c>
      <c r="CN419" s="77"/>
      <c r="CO419" s="71"/>
      <c r="CP419" s="74"/>
      <c r="CQ419" s="74"/>
      <c r="CR419" s="118" t="str">
        <f t="shared" si="310"/>
        <v/>
      </c>
      <c r="CS419" s="119">
        <f t="shared" si="343"/>
        <v>0</v>
      </c>
      <c r="CT419" s="119">
        <f t="shared" si="344"/>
        <v>0</v>
      </c>
      <c r="CU419" s="119" t="str">
        <f t="shared" si="345"/>
        <v>0</v>
      </c>
      <c r="CV419" s="119" t="str">
        <f>IF(ISBLANK(CQ419), "", (POWER(CQ419/VLOOKUP(CU419,Anthro_Calc!C:P,13,FALSE),VLOOKUP(CU419,Anthro_Calc!C:P,12,FALSE))-1) / (VLOOKUP(CU419,Anthro_Calc!C:P,14,FALSE)*VLOOKUP(CU419,Anthro_Calc!C:P,12,FALSE)))</f>
        <v/>
      </c>
      <c r="CW419" s="119" t="str">
        <f>IF(ISBLANK(CQ419), "", -3 + (CQ419 -VLOOKUP(CU419,Anthro_Calc!C:P,4,FALSE)) / (VLOOKUP(CU419,Anthro_Calc!C:P,5,FALSE) - VLOOKUP(CU419,Anthro_Calc!C:P,4,FALSE)))</f>
        <v/>
      </c>
      <c r="CX419" s="119" t="str">
        <f>IF(ISBLANK(CQ419), "", 3 + (CQ419 -VLOOKUP(CU419,Anthro_Calc!C:P,10,FALSE)) / (VLOOKUP(CU419,Anthro_Calc!C:P,10,FALSE) - VLOOKUP(CU419,Anthro_Calc!C:P,9,FALSE)))</f>
        <v/>
      </c>
      <c r="CY419" s="128" t="str">
        <f t="shared" si="346"/>
        <v/>
      </c>
      <c r="CZ419" s="117" t="str">
        <f t="shared" si="347"/>
        <v/>
      </c>
      <c r="DA419" s="104" t="str">
        <f t="shared" si="348"/>
        <v/>
      </c>
      <c r="DB419" s="135"/>
    </row>
    <row r="420" spans="1:106" s="80" customFormat="1" ht="15" customHeight="1">
      <c r="A420" s="134">
        <f t="shared" si="300"/>
        <v>416</v>
      </c>
      <c r="B420" s="66"/>
      <c r="C420" s="66"/>
      <c r="D420" s="66"/>
      <c r="E420" s="66"/>
      <c r="F420" s="66"/>
      <c r="G420" s="66"/>
      <c r="H420" s="66"/>
      <c r="I420" s="66"/>
      <c r="J420" s="66"/>
      <c r="K420" s="66"/>
      <c r="L420" s="66"/>
      <c r="M420" s="71"/>
      <c r="N420" s="69" t="str">
        <f t="shared" ca="1" si="311"/>
        <v/>
      </c>
      <c r="O420" s="70"/>
      <c r="P420" s="70"/>
      <c r="Q420" s="71"/>
      <c r="R420" s="82"/>
      <c r="S420" s="72" t="str">
        <f t="shared" si="312"/>
        <v/>
      </c>
      <c r="T420" s="72" t="str">
        <f t="shared" si="313"/>
        <v/>
      </c>
      <c r="U420" s="72" t="str">
        <f t="shared" si="314"/>
        <v/>
      </c>
      <c r="V420" s="72" t="str">
        <f>IF(ISBLANK(R420), "", (POWER(R420/VLOOKUP(U420,Anthro_Calc!C:P,13,FALSE),VLOOKUP(U420,Anthro_Calc!C:P,12,FALSE))-1) / (VLOOKUP(U420,Anthro_Calc!C:P,14,FALSE)*VLOOKUP(U420,Anthro_Calc!C:P,12,FALSE)))</f>
        <v/>
      </c>
      <c r="W420" s="72" t="str">
        <f>IF(ISBLANK(R420), "", -3 + (R420 -VLOOKUP(U420,Anthro_Calc!C:P,4,FALSE)) / (VLOOKUP(U420,Anthro_Calc!C:P,5,FALSE) - VLOOKUP(U420,Anthro_Calc!C:P,4,FALSE)))</f>
        <v/>
      </c>
      <c r="X420" s="72" t="str">
        <f>IF(ISBLANK(R420), "", 3 + (R420 -VLOOKUP(U420,Anthro_Calc!C:P,10,FALSE)) / (VLOOKUP(U420,Anthro_Calc!C:P,10,FALSE) - VLOOKUP(U420,Anthro_Calc!C:P,9,FALSE)))</f>
        <v/>
      </c>
      <c r="Y420" s="120" t="str">
        <f t="shared" si="315"/>
        <v/>
      </c>
      <c r="Z420" s="117" t="str">
        <f t="shared" si="316"/>
        <v/>
      </c>
      <c r="AA420" s="104" t="str">
        <f t="shared" si="317"/>
        <v/>
      </c>
      <c r="AB420" s="71"/>
      <c r="AC420" s="74"/>
      <c r="AD420" s="78"/>
      <c r="AE420" s="75" t="str">
        <f t="shared" si="318"/>
        <v/>
      </c>
      <c r="AF420" s="72">
        <f t="shared" si="319"/>
        <v>0</v>
      </c>
      <c r="AG420" s="72">
        <f t="shared" si="320"/>
        <v>0</v>
      </c>
      <c r="AH420" s="72" t="str">
        <f t="shared" si="321"/>
        <v>0</v>
      </c>
      <c r="AI420" s="72" t="str">
        <f>IF(ISBLANK(AD420), "", (POWER(AD420/VLOOKUP(AH420,Anthro_Calc!C:P,13,FALSE),VLOOKUP(AH420,Anthro_Calc!C:P,12,FALSE))-1) / (VLOOKUP(AH420,Anthro_Calc!C:P,14,FALSE)*VLOOKUP(AH420,Anthro_Calc!C:P,12,FALSE)))</f>
        <v/>
      </c>
      <c r="AJ420" s="72" t="str">
        <f>IF(ISBLANK(AD420), "", -3 + (AD420 -VLOOKUP(AH420,Anthro_Calc!C:P,4,FALSE)) / (VLOOKUP(AH420,Anthro_Calc!C:P,5,FALSE) - VLOOKUP(AH420,Anthro_Calc!C:P,4,FALSE)))</f>
        <v/>
      </c>
      <c r="AK420" s="72" t="str">
        <f>IF(ISBLANK(AD420), "", 3 + (AD420 -VLOOKUP(AH420,Anthro_Calc!C:P,10,FALSE)) / (VLOOKUP(AH420,Anthro_Calc!C:P,10,FALSE) - VLOOKUP(AH420,Anthro_Calc!C:P,9,FALSE)))</f>
        <v/>
      </c>
      <c r="AL420" s="120" t="str">
        <f t="shared" si="322"/>
        <v/>
      </c>
      <c r="AM420" s="117" t="str">
        <f t="shared" si="323"/>
        <v/>
      </c>
      <c r="AN420" s="104" t="str">
        <f t="shared" si="324"/>
        <v/>
      </c>
      <c r="AO420" s="76" t="str">
        <f t="shared" si="301"/>
        <v/>
      </c>
      <c r="AP420" s="77"/>
      <c r="AQ420" s="77" t="str">
        <f t="shared" si="325"/>
        <v/>
      </c>
      <c r="AR420" s="71"/>
      <c r="AS420" s="74"/>
      <c r="AT420" s="82"/>
      <c r="AU420" s="75" t="str">
        <f t="shared" si="302"/>
        <v/>
      </c>
      <c r="AV420" s="72">
        <f t="shared" si="326"/>
        <v>0</v>
      </c>
      <c r="AW420" s="72">
        <f t="shared" si="327"/>
        <v>0</v>
      </c>
      <c r="AX420" s="72" t="str">
        <f t="shared" si="328"/>
        <v>0</v>
      </c>
      <c r="AY420" s="72" t="str">
        <f>IF(ISBLANK(AT420), "", (POWER(AT420/VLOOKUP(AX420,Anthro_Calc!C:P,13,FALSE),VLOOKUP(AX420,Anthro_Calc!C:P,12,FALSE))-1) / (VLOOKUP(AX420,Anthro_Calc!C:P,14,FALSE)*VLOOKUP(AX420,Anthro_Calc!C:P,12,FALSE)))</f>
        <v/>
      </c>
      <c r="AZ420" s="72" t="str">
        <f>IF(ISBLANK(AT420), "", -3 + (AT420 -VLOOKUP(AX420,Anthro_Calc!C:P,4,FALSE)) / (VLOOKUP(AX420,Anthro_Calc!C:P,5,FALSE) - VLOOKUP(AX420,Anthro_Calc!C:P,4,FALSE)))</f>
        <v/>
      </c>
      <c r="BA420" s="72" t="str">
        <f>IF(ISBLANK(AT420), "", 3 + (AT420 -VLOOKUP(AX420,Anthro_Calc!C:P,10,FALSE)) / (VLOOKUP(AX420,Anthro_Calc!C:P,10,FALSE) - VLOOKUP(AX420,Anthro_Calc!C:P,9,FALSE)))</f>
        <v/>
      </c>
      <c r="BB420" s="120" t="str">
        <f t="shared" si="329"/>
        <v/>
      </c>
      <c r="BC420" s="117" t="str">
        <f t="shared" si="330"/>
        <v/>
      </c>
      <c r="BD420" s="104" t="str">
        <f t="shared" si="303"/>
        <v/>
      </c>
      <c r="BE420" s="76" t="str">
        <f t="shared" si="304"/>
        <v/>
      </c>
      <c r="BF420" s="73" t="str">
        <f t="shared" si="331"/>
        <v/>
      </c>
      <c r="BG420" s="73" t="str">
        <f t="shared" si="305"/>
        <v/>
      </c>
      <c r="BH420" s="77"/>
      <c r="BI420" s="133"/>
      <c r="BJ420" s="71"/>
      <c r="BK420" s="74"/>
      <c r="BL420" s="78"/>
      <c r="BM420" s="75" t="str">
        <f t="shared" si="306"/>
        <v/>
      </c>
      <c r="BN420" s="72">
        <f t="shared" si="332"/>
        <v>0</v>
      </c>
      <c r="BO420" s="72">
        <f t="shared" si="349"/>
        <v>0</v>
      </c>
      <c r="BP420" s="72" t="str">
        <f t="shared" si="333"/>
        <v>0</v>
      </c>
      <c r="BQ420" s="72" t="str">
        <f>IF(ISBLANK(BL420), "", (POWER(BL420/VLOOKUP(BP420,Anthro_Calc!C:P,13,FALSE),VLOOKUP(BP420,Anthro_Calc!C:P,12,FALSE))-1) / (VLOOKUP(BP420,Anthro_Calc!C:P,14,FALSE)*VLOOKUP(BP420,Anthro_Calc!C:P,12,FALSE)))</f>
        <v/>
      </c>
      <c r="BR420" s="72" t="str">
        <f>IF(ISBLANK(BL420), "", -3 + (BL420 -VLOOKUP(BP420,Anthro_Calc!C:P,4,FALSE)) / (VLOOKUP(BP420,Anthro_Calc!C:P,5,FALSE) - VLOOKUP(BP420,Anthro_Calc!C:P,4,FALSE)))</f>
        <v/>
      </c>
      <c r="BS420" s="72" t="str">
        <f>IF(ISBLANK(BL420), "", 3 + (BL420 -VLOOKUP(BP420,Anthro_Calc!C:P,10,FALSE)) / (VLOOKUP(BP420,Anthro_Calc!C:P,10,FALSE) - VLOOKUP(BP420,Anthro_Calc!C:P,9,FALSE)))</f>
        <v/>
      </c>
      <c r="BT420" s="120" t="str">
        <f t="shared" si="334"/>
        <v/>
      </c>
      <c r="BU420" s="117" t="str">
        <f t="shared" si="335"/>
        <v/>
      </c>
      <c r="BV420" s="104" t="str">
        <f t="shared" si="336"/>
        <v/>
      </c>
      <c r="BW420" s="73" t="str">
        <f t="shared" si="307"/>
        <v/>
      </c>
      <c r="BX420" s="77"/>
      <c r="BY420" s="73" t="str">
        <f>IF(ISBLANK(BL420), "", VLOOKUP(Z420&amp;" "&amp;BV420&amp;" "&amp;BW420,Graduation_Criteria!$D$2:$E$34,2,FALSE))</f>
        <v/>
      </c>
      <c r="BZ420" s="73" t="str">
        <f t="shared" si="308"/>
        <v/>
      </c>
      <c r="CA420" s="71"/>
      <c r="CB420" s="74"/>
      <c r="CC420" s="74"/>
      <c r="CD420" s="115" t="str">
        <f t="shared" si="309"/>
        <v/>
      </c>
      <c r="CE420" s="79">
        <f t="shared" si="337"/>
        <v>0</v>
      </c>
      <c r="CF420" s="79">
        <f t="shared" si="338"/>
        <v>0</v>
      </c>
      <c r="CG420" s="79" t="str">
        <f t="shared" si="339"/>
        <v>0</v>
      </c>
      <c r="CH420" s="79" t="str">
        <f>IF(ISBLANK(CC420), "", (POWER(CC420/VLOOKUP(CG420,Anthro_Calc!C:P,13,FALSE),VLOOKUP(CG420,Anthro_Calc!C:P,12,FALSE))-1) / (VLOOKUP(CG420,Anthro_Calc!C:P,14,FALSE)*VLOOKUP(CG420,Anthro_Calc!C:P,12,FALSE)))</f>
        <v/>
      </c>
      <c r="CI420" s="79" t="str">
        <f>IF(ISBLANK(CC420), "", -3 + (CC420 -VLOOKUP(CG420,Anthro_Calc!C:P,4,FALSE)) / (VLOOKUP(CG420,Anthro_Calc!C:P,5,FALSE) - VLOOKUP(CG420,Anthro_Calc!C:P,4,FALSE)))</f>
        <v/>
      </c>
      <c r="CJ420" s="79" t="str">
        <f>IF(ISBLANK(CC420), "", 3 + (CC420 -VLOOKUP(CG420,Anthro_Calc!C:P,10,FALSE)) / (VLOOKUP(CG420,Anthro_Calc!C:P,10,FALSE) - VLOOKUP(CG420,Anthro_Calc!C:P,9,FALSE)))</f>
        <v/>
      </c>
      <c r="CK420" s="129" t="str">
        <f t="shared" si="340"/>
        <v/>
      </c>
      <c r="CL420" s="117" t="str">
        <f t="shared" si="341"/>
        <v/>
      </c>
      <c r="CM420" s="104" t="str">
        <f t="shared" si="342"/>
        <v/>
      </c>
      <c r="CN420" s="77"/>
      <c r="CO420" s="71"/>
      <c r="CP420" s="74"/>
      <c r="CQ420" s="74"/>
      <c r="CR420" s="118" t="str">
        <f t="shared" si="310"/>
        <v/>
      </c>
      <c r="CS420" s="119">
        <f t="shared" si="343"/>
        <v>0</v>
      </c>
      <c r="CT420" s="119">
        <f t="shared" si="344"/>
        <v>0</v>
      </c>
      <c r="CU420" s="119" t="str">
        <f t="shared" si="345"/>
        <v>0</v>
      </c>
      <c r="CV420" s="119" t="str">
        <f>IF(ISBLANK(CQ420), "", (POWER(CQ420/VLOOKUP(CU420,Anthro_Calc!C:P,13,FALSE),VLOOKUP(CU420,Anthro_Calc!C:P,12,FALSE))-1) / (VLOOKUP(CU420,Anthro_Calc!C:P,14,FALSE)*VLOOKUP(CU420,Anthro_Calc!C:P,12,FALSE)))</f>
        <v/>
      </c>
      <c r="CW420" s="119" t="str">
        <f>IF(ISBLANK(CQ420), "", -3 + (CQ420 -VLOOKUP(CU420,Anthro_Calc!C:P,4,FALSE)) / (VLOOKUP(CU420,Anthro_Calc!C:P,5,FALSE) - VLOOKUP(CU420,Anthro_Calc!C:P,4,FALSE)))</f>
        <v/>
      </c>
      <c r="CX420" s="119" t="str">
        <f>IF(ISBLANK(CQ420), "", 3 + (CQ420 -VLOOKUP(CU420,Anthro_Calc!C:P,10,FALSE)) / (VLOOKUP(CU420,Anthro_Calc!C:P,10,FALSE) - VLOOKUP(CU420,Anthro_Calc!C:P,9,FALSE)))</f>
        <v/>
      </c>
      <c r="CY420" s="128" t="str">
        <f t="shared" si="346"/>
        <v/>
      </c>
      <c r="CZ420" s="117" t="str">
        <f t="shared" si="347"/>
        <v/>
      </c>
      <c r="DA420" s="104" t="str">
        <f t="shared" si="348"/>
        <v/>
      </c>
      <c r="DB420" s="135"/>
    </row>
    <row r="421" spans="1:106" s="80" customFormat="1" ht="15" customHeight="1">
      <c r="A421" s="134">
        <f t="shared" si="300"/>
        <v>417</v>
      </c>
      <c r="B421" s="66"/>
      <c r="C421" s="66"/>
      <c r="D421" s="66"/>
      <c r="E421" s="66"/>
      <c r="F421" s="66"/>
      <c r="G421" s="66"/>
      <c r="H421" s="66"/>
      <c r="I421" s="66"/>
      <c r="J421" s="66"/>
      <c r="K421" s="66"/>
      <c r="L421" s="66"/>
      <c r="M421" s="71"/>
      <c r="N421" s="69" t="str">
        <f t="shared" ca="1" si="311"/>
        <v/>
      </c>
      <c r="O421" s="70"/>
      <c r="P421" s="70"/>
      <c r="Q421" s="71"/>
      <c r="R421" s="82"/>
      <c r="S421" s="72" t="str">
        <f t="shared" si="312"/>
        <v/>
      </c>
      <c r="T421" s="72" t="str">
        <f t="shared" si="313"/>
        <v/>
      </c>
      <c r="U421" s="72" t="str">
        <f t="shared" si="314"/>
        <v/>
      </c>
      <c r="V421" s="72" t="str">
        <f>IF(ISBLANK(R421), "", (POWER(R421/VLOOKUP(U421,Anthro_Calc!C:P,13,FALSE),VLOOKUP(U421,Anthro_Calc!C:P,12,FALSE))-1) / (VLOOKUP(U421,Anthro_Calc!C:P,14,FALSE)*VLOOKUP(U421,Anthro_Calc!C:P,12,FALSE)))</f>
        <v/>
      </c>
      <c r="W421" s="72" t="str">
        <f>IF(ISBLANK(R421), "", -3 + (R421 -VLOOKUP(U421,Anthro_Calc!C:P,4,FALSE)) / (VLOOKUP(U421,Anthro_Calc!C:P,5,FALSE) - VLOOKUP(U421,Anthro_Calc!C:P,4,FALSE)))</f>
        <v/>
      </c>
      <c r="X421" s="72" t="str">
        <f>IF(ISBLANK(R421), "", 3 + (R421 -VLOOKUP(U421,Anthro_Calc!C:P,10,FALSE)) / (VLOOKUP(U421,Anthro_Calc!C:P,10,FALSE) - VLOOKUP(U421,Anthro_Calc!C:P,9,FALSE)))</f>
        <v/>
      </c>
      <c r="Y421" s="120" t="str">
        <f t="shared" si="315"/>
        <v/>
      </c>
      <c r="Z421" s="117" t="str">
        <f t="shared" si="316"/>
        <v/>
      </c>
      <c r="AA421" s="104" t="str">
        <f t="shared" si="317"/>
        <v/>
      </c>
      <c r="AB421" s="71"/>
      <c r="AC421" s="74"/>
      <c r="AD421" s="78"/>
      <c r="AE421" s="75" t="str">
        <f t="shared" si="318"/>
        <v/>
      </c>
      <c r="AF421" s="72">
        <f t="shared" si="319"/>
        <v>0</v>
      </c>
      <c r="AG421" s="72">
        <f t="shared" si="320"/>
        <v>0</v>
      </c>
      <c r="AH421" s="72" t="str">
        <f t="shared" si="321"/>
        <v>0</v>
      </c>
      <c r="AI421" s="72" t="str">
        <f>IF(ISBLANK(AD421), "", (POWER(AD421/VLOOKUP(AH421,Anthro_Calc!C:P,13,FALSE),VLOOKUP(AH421,Anthro_Calc!C:P,12,FALSE))-1) / (VLOOKUP(AH421,Anthro_Calc!C:P,14,FALSE)*VLOOKUP(AH421,Anthro_Calc!C:P,12,FALSE)))</f>
        <v/>
      </c>
      <c r="AJ421" s="72" t="str">
        <f>IF(ISBLANK(AD421), "", -3 + (AD421 -VLOOKUP(AH421,Anthro_Calc!C:P,4,FALSE)) / (VLOOKUP(AH421,Anthro_Calc!C:P,5,FALSE) - VLOOKUP(AH421,Anthro_Calc!C:P,4,FALSE)))</f>
        <v/>
      </c>
      <c r="AK421" s="72" t="str">
        <f>IF(ISBLANK(AD421), "", 3 + (AD421 -VLOOKUP(AH421,Anthro_Calc!C:P,10,FALSE)) / (VLOOKUP(AH421,Anthro_Calc!C:P,10,FALSE) - VLOOKUP(AH421,Anthro_Calc!C:P,9,FALSE)))</f>
        <v/>
      </c>
      <c r="AL421" s="120" t="str">
        <f t="shared" si="322"/>
        <v/>
      </c>
      <c r="AM421" s="117" t="str">
        <f t="shared" si="323"/>
        <v/>
      </c>
      <c r="AN421" s="104" t="str">
        <f t="shared" si="324"/>
        <v/>
      </c>
      <c r="AO421" s="76" t="str">
        <f t="shared" si="301"/>
        <v/>
      </c>
      <c r="AP421" s="77"/>
      <c r="AQ421" s="77" t="str">
        <f t="shared" si="325"/>
        <v/>
      </c>
      <c r="AR421" s="71"/>
      <c r="AS421" s="74"/>
      <c r="AT421" s="82"/>
      <c r="AU421" s="75" t="str">
        <f t="shared" si="302"/>
        <v/>
      </c>
      <c r="AV421" s="72">
        <f t="shared" si="326"/>
        <v>0</v>
      </c>
      <c r="AW421" s="72">
        <f t="shared" si="327"/>
        <v>0</v>
      </c>
      <c r="AX421" s="72" t="str">
        <f t="shared" si="328"/>
        <v>0</v>
      </c>
      <c r="AY421" s="72" t="str">
        <f>IF(ISBLANK(AT421), "", (POWER(AT421/VLOOKUP(AX421,Anthro_Calc!C:P,13,FALSE),VLOOKUP(AX421,Anthro_Calc!C:P,12,FALSE))-1) / (VLOOKUP(AX421,Anthro_Calc!C:P,14,FALSE)*VLOOKUP(AX421,Anthro_Calc!C:P,12,FALSE)))</f>
        <v/>
      </c>
      <c r="AZ421" s="72" t="str">
        <f>IF(ISBLANK(AT421), "", -3 + (AT421 -VLOOKUP(AX421,Anthro_Calc!C:P,4,FALSE)) / (VLOOKUP(AX421,Anthro_Calc!C:P,5,FALSE) - VLOOKUP(AX421,Anthro_Calc!C:P,4,FALSE)))</f>
        <v/>
      </c>
      <c r="BA421" s="72" t="str">
        <f>IF(ISBLANK(AT421), "", 3 + (AT421 -VLOOKUP(AX421,Anthro_Calc!C:P,10,FALSE)) / (VLOOKUP(AX421,Anthro_Calc!C:P,10,FALSE) - VLOOKUP(AX421,Anthro_Calc!C:P,9,FALSE)))</f>
        <v/>
      </c>
      <c r="BB421" s="120" t="str">
        <f t="shared" si="329"/>
        <v/>
      </c>
      <c r="BC421" s="117" t="str">
        <f t="shared" si="330"/>
        <v/>
      </c>
      <c r="BD421" s="104" t="str">
        <f t="shared" si="303"/>
        <v/>
      </c>
      <c r="BE421" s="76" t="str">
        <f t="shared" si="304"/>
        <v/>
      </c>
      <c r="BF421" s="73" t="str">
        <f t="shared" si="331"/>
        <v/>
      </c>
      <c r="BG421" s="73" t="str">
        <f t="shared" si="305"/>
        <v/>
      </c>
      <c r="BH421" s="77"/>
      <c r="BI421" s="133"/>
      <c r="BJ421" s="71"/>
      <c r="BK421" s="74"/>
      <c r="BL421" s="78"/>
      <c r="BM421" s="75" t="str">
        <f t="shared" si="306"/>
        <v/>
      </c>
      <c r="BN421" s="72">
        <f t="shared" si="332"/>
        <v>0</v>
      </c>
      <c r="BO421" s="72">
        <f t="shared" si="349"/>
        <v>0</v>
      </c>
      <c r="BP421" s="72" t="str">
        <f t="shared" si="333"/>
        <v>0</v>
      </c>
      <c r="BQ421" s="72" t="str">
        <f>IF(ISBLANK(BL421), "", (POWER(BL421/VLOOKUP(BP421,Anthro_Calc!C:P,13,FALSE),VLOOKUP(BP421,Anthro_Calc!C:P,12,FALSE))-1) / (VLOOKUP(BP421,Anthro_Calc!C:P,14,FALSE)*VLOOKUP(BP421,Anthro_Calc!C:P,12,FALSE)))</f>
        <v/>
      </c>
      <c r="BR421" s="72" t="str">
        <f>IF(ISBLANK(BL421), "", -3 + (BL421 -VLOOKUP(BP421,Anthro_Calc!C:P,4,FALSE)) / (VLOOKUP(BP421,Anthro_Calc!C:P,5,FALSE) - VLOOKUP(BP421,Anthro_Calc!C:P,4,FALSE)))</f>
        <v/>
      </c>
      <c r="BS421" s="72" t="str">
        <f>IF(ISBLANK(BL421), "", 3 + (BL421 -VLOOKUP(BP421,Anthro_Calc!C:P,10,FALSE)) / (VLOOKUP(BP421,Anthro_Calc!C:P,10,FALSE) - VLOOKUP(BP421,Anthro_Calc!C:P,9,FALSE)))</f>
        <v/>
      </c>
      <c r="BT421" s="120" t="str">
        <f t="shared" si="334"/>
        <v/>
      </c>
      <c r="BU421" s="117" t="str">
        <f t="shared" si="335"/>
        <v/>
      </c>
      <c r="BV421" s="104" t="str">
        <f t="shared" si="336"/>
        <v/>
      </c>
      <c r="BW421" s="73" t="str">
        <f t="shared" si="307"/>
        <v/>
      </c>
      <c r="BX421" s="77"/>
      <c r="BY421" s="73" t="str">
        <f>IF(ISBLANK(BL421), "", VLOOKUP(Z421&amp;" "&amp;BV421&amp;" "&amp;BW421,Graduation_Criteria!$D$2:$E$34,2,FALSE))</f>
        <v/>
      </c>
      <c r="BZ421" s="73" t="str">
        <f t="shared" si="308"/>
        <v/>
      </c>
      <c r="CA421" s="71"/>
      <c r="CB421" s="74"/>
      <c r="CC421" s="74"/>
      <c r="CD421" s="115" t="str">
        <f t="shared" si="309"/>
        <v/>
      </c>
      <c r="CE421" s="79">
        <f t="shared" si="337"/>
        <v>0</v>
      </c>
      <c r="CF421" s="79">
        <f t="shared" si="338"/>
        <v>0</v>
      </c>
      <c r="CG421" s="79" t="str">
        <f t="shared" si="339"/>
        <v>0</v>
      </c>
      <c r="CH421" s="79" t="str">
        <f>IF(ISBLANK(CC421), "", (POWER(CC421/VLOOKUP(CG421,Anthro_Calc!C:P,13,FALSE),VLOOKUP(CG421,Anthro_Calc!C:P,12,FALSE))-1) / (VLOOKUP(CG421,Anthro_Calc!C:P,14,FALSE)*VLOOKUP(CG421,Anthro_Calc!C:P,12,FALSE)))</f>
        <v/>
      </c>
      <c r="CI421" s="79" t="str">
        <f>IF(ISBLANK(CC421), "", -3 + (CC421 -VLOOKUP(CG421,Anthro_Calc!C:P,4,FALSE)) / (VLOOKUP(CG421,Anthro_Calc!C:P,5,FALSE) - VLOOKUP(CG421,Anthro_Calc!C:P,4,FALSE)))</f>
        <v/>
      </c>
      <c r="CJ421" s="79" t="str">
        <f>IF(ISBLANK(CC421), "", 3 + (CC421 -VLOOKUP(CG421,Anthro_Calc!C:P,10,FALSE)) / (VLOOKUP(CG421,Anthro_Calc!C:P,10,FALSE) - VLOOKUP(CG421,Anthro_Calc!C:P,9,FALSE)))</f>
        <v/>
      </c>
      <c r="CK421" s="129" t="str">
        <f t="shared" si="340"/>
        <v/>
      </c>
      <c r="CL421" s="117" t="str">
        <f t="shared" si="341"/>
        <v/>
      </c>
      <c r="CM421" s="104" t="str">
        <f t="shared" si="342"/>
        <v/>
      </c>
      <c r="CN421" s="77"/>
      <c r="CO421" s="71"/>
      <c r="CP421" s="74"/>
      <c r="CQ421" s="74"/>
      <c r="CR421" s="118" t="str">
        <f t="shared" si="310"/>
        <v/>
      </c>
      <c r="CS421" s="119">
        <f t="shared" si="343"/>
        <v>0</v>
      </c>
      <c r="CT421" s="119">
        <f t="shared" si="344"/>
        <v>0</v>
      </c>
      <c r="CU421" s="119" t="str">
        <f t="shared" si="345"/>
        <v>0</v>
      </c>
      <c r="CV421" s="119" t="str">
        <f>IF(ISBLANK(CQ421), "", (POWER(CQ421/VLOOKUP(CU421,Anthro_Calc!C:P,13,FALSE),VLOOKUP(CU421,Anthro_Calc!C:P,12,FALSE))-1) / (VLOOKUP(CU421,Anthro_Calc!C:P,14,FALSE)*VLOOKUP(CU421,Anthro_Calc!C:P,12,FALSE)))</f>
        <v/>
      </c>
      <c r="CW421" s="119" t="str">
        <f>IF(ISBLANK(CQ421), "", -3 + (CQ421 -VLOOKUP(CU421,Anthro_Calc!C:P,4,FALSE)) / (VLOOKUP(CU421,Anthro_Calc!C:P,5,FALSE) - VLOOKUP(CU421,Anthro_Calc!C:P,4,FALSE)))</f>
        <v/>
      </c>
      <c r="CX421" s="119" t="str">
        <f>IF(ISBLANK(CQ421), "", 3 + (CQ421 -VLOOKUP(CU421,Anthro_Calc!C:P,10,FALSE)) / (VLOOKUP(CU421,Anthro_Calc!C:P,10,FALSE) - VLOOKUP(CU421,Anthro_Calc!C:P,9,FALSE)))</f>
        <v/>
      </c>
      <c r="CY421" s="128" t="str">
        <f t="shared" si="346"/>
        <v/>
      </c>
      <c r="CZ421" s="117" t="str">
        <f t="shared" si="347"/>
        <v/>
      </c>
      <c r="DA421" s="104" t="str">
        <f t="shared" si="348"/>
        <v/>
      </c>
      <c r="DB421" s="135"/>
    </row>
    <row r="422" spans="1:106" s="80" customFormat="1" ht="15" customHeight="1">
      <c r="A422" s="134">
        <f t="shared" si="300"/>
        <v>418</v>
      </c>
      <c r="B422" s="66"/>
      <c r="C422" s="66"/>
      <c r="D422" s="66"/>
      <c r="E422" s="66"/>
      <c r="F422" s="66"/>
      <c r="G422" s="66"/>
      <c r="H422" s="66"/>
      <c r="I422" s="66"/>
      <c r="J422" s="66"/>
      <c r="K422" s="66"/>
      <c r="L422" s="66"/>
      <c r="M422" s="71"/>
      <c r="N422" s="69" t="str">
        <f t="shared" ca="1" si="311"/>
        <v/>
      </c>
      <c r="O422" s="70"/>
      <c r="P422" s="70"/>
      <c r="Q422" s="71"/>
      <c r="R422" s="82"/>
      <c r="S422" s="72" t="str">
        <f t="shared" si="312"/>
        <v/>
      </c>
      <c r="T422" s="72" t="str">
        <f t="shared" si="313"/>
        <v/>
      </c>
      <c r="U422" s="72" t="str">
        <f t="shared" si="314"/>
        <v/>
      </c>
      <c r="V422" s="72" t="str">
        <f>IF(ISBLANK(R422), "", (POWER(R422/VLOOKUP(U422,Anthro_Calc!C:P,13,FALSE),VLOOKUP(U422,Anthro_Calc!C:P,12,FALSE))-1) / (VLOOKUP(U422,Anthro_Calc!C:P,14,FALSE)*VLOOKUP(U422,Anthro_Calc!C:P,12,FALSE)))</f>
        <v/>
      </c>
      <c r="W422" s="72" t="str">
        <f>IF(ISBLANK(R422), "", -3 + (R422 -VLOOKUP(U422,Anthro_Calc!C:P,4,FALSE)) / (VLOOKUP(U422,Anthro_Calc!C:P,5,FALSE) - VLOOKUP(U422,Anthro_Calc!C:P,4,FALSE)))</f>
        <v/>
      </c>
      <c r="X422" s="72" t="str">
        <f>IF(ISBLANK(R422), "", 3 + (R422 -VLOOKUP(U422,Anthro_Calc!C:P,10,FALSE)) / (VLOOKUP(U422,Anthro_Calc!C:P,10,FALSE) - VLOOKUP(U422,Anthro_Calc!C:P,9,FALSE)))</f>
        <v/>
      </c>
      <c r="Y422" s="120" t="str">
        <f t="shared" si="315"/>
        <v/>
      </c>
      <c r="Z422" s="117" t="str">
        <f t="shared" si="316"/>
        <v/>
      </c>
      <c r="AA422" s="104" t="str">
        <f t="shared" si="317"/>
        <v/>
      </c>
      <c r="AB422" s="71"/>
      <c r="AC422" s="74"/>
      <c r="AD422" s="78"/>
      <c r="AE422" s="75" t="str">
        <f t="shared" si="318"/>
        <v/>
      </c>
      <c r="AF422" s="72">
        <f t="shared" si="319"/>
        <v>0</v>
      </c>
      <c r="AG422" s="72">
        <f t="shared" si="320"/>
        <v>0</v>
      </c>
      <c r="AH422" s="72" t="str">
        <f t="shared" si="321"/>
        <v>0</v>
      </c>
      <c r="AI422" s="72" t="str">
        <f>IF(ISBLANK(AD422), "", (POWER(AD422/VLOOKUP(AH422,Anthro_Calc!C:P,13,FALSE),VLOOKUP(AH422,Anthro_Calc!C:P,12,FALSE))-1) / (VLOOKUP(AH422,Anthro_Calc!C:P,14,FALSE)*VLOOKUP(AH422,Anthro_Calc!C:P,12,FALSE)))</f>
        <v/>
      </c>
      <c r="AJ422" s="72" t="str">
        <f>IF(ISBLANK(AD422), "", -3 + (AD422 -VLOOKUP(AH422,Anthro_Calc!C:P,4,FALSE)) / (VLOOKUP(AH422,Anthro_Calc!C:P,5,FALSE) - VLOOKUP(AH422,Anthro_Calc!C:P,4,FALSE)))</f>
        <v/>
      </c>
      <c r="AK422" s="72" t="str">
        <f>IF(ISBLANK(AD422), "", 3 + (AD422 -VLOOKUP(AH422,Anthro_Calc!C:P,10,FALSE)) / (VLOOKUP(AH422,Anthro_Calc!C:P,10,FALSE) - VLOOKUP(AH422,Anthro_Calc!C:P,9,FALSE)))</f>
        <v/>
      </c>
      <c r="AL422" s="120" t="str">
        <f t="shared" si="322"/>
        <v/>
      </c>
      <c r="AM422" s="117" t="str">
        <f t="shared" si="323"/>
        <v/>
      </c>
      <c r="AN422" s="104" t="str">
        <f t="shared" si="324"/>
        <v/>
      </c>
      <c r="AO422" s="76" t="str">
        <f t="shared" si="301"/>
        <v/>
      </c>
      <c r="AP422" s="77"/>
      <c r="AQ422" s="77" t="str">
        <f t="shared" si="325"/>
        <v/>
      </c>
      <c r="AR422" s="71"/>
      <c r="AS422" s="74"/>
      <c r="AT422" s="82"/>
      <c r="AU422" s="75" t="str">
        <f t="shared" si="302"/>
        <v/>
      </c>
      <c r="AV422" s="72">
        <f t="shared" si="326"/>
        <v>0</v>
      </c>
      <c r="AW422" s="72">
        <f t="shared" si="327"/>
        <v>0</v>
      </c>
      <c r="AX422" s="72" t="str">
        <f t="shared" si="328"/>
        <v>0</v>
      </c>
      <c r="AY422" s="72" t="str">
        <f>IF(ISBLANK(AT422), "", (POWER(AT422/VLOOKUP(AX422,Anthro_Calc!C:P,13,FALSE),VLOOKUP(AX422,Anthro_Calc!C:P,12,FALSE))-1) / (VLOOKUP(AX422,Anthro_Calc!C:P,14,FALSE)*VLOOKUP(AX422,Anthro_Calc!C:P,12,FALSE)))</f>
        <v/>
      </c>
      <c r="AZ422" s="72" t="str">
        <f>IF(ISBLANK(AT422), "", -3 + (AT422 -VLOOKUP(AX422,Anthro_Calc!C:P,4,FALSE)) / (VLOOKUP(AX422,Anthro_Calc!C:P,5,FALSE) - VLOOKUP(AX422,Anthro_Calc!C:P,4,FALSE)))</f>
        <v/>
      </c>
      <c r="BA422" s="72" t="str">
        <f>IF(ISBLANK(AT422), "", 3 + (AT422 -VLOOKUP(AX422,Anthro_Calc!C:P,10,FALSE)) / (VLOOKUP(AX422,Anthro_Calc!C:P,10,FALSE) - VLOOKUP(AX422,Anthro_Calc!C:P,9,FALSE)))</f>
        <v/>
      </c>
      <c r="BB422" s="120" t="str">
        <f t="shared" si="329"/>
        <v/>
      </c>
      <c r="BC422" s="117" t="str">
        <f t="shared" si="330"/>
        <v/>
      </c>
      <c r="BD422" s="104" t="str">
        <f t="shared" si="303"/>
        <v/>
      </c>
      <c r="BE422" s="76" t="str">
        <f t="shared" si="304"/>
        <v/>
      </c>
      <c r="BF422" s="73" t="str">
        <f t="shared" si="331"/>
        <v/>
      </c>
      <c r="BG422" s="73" t="str">
        <f t="shared" si="305"/>
        <v/>
      </c>
      <c r="BH422" s="77"/>
      <c r="BI422" s="133"/>
      <c r="BJ422" s="71"/>
      <c r="BK422" s="74"/>
      <c r="BL422" s="78"/>
      <c r="BM422" s="75" t="str">
        <f t="shared" si="306"/>
        <v/>
      </c>
      <c r="BN422" s="72">
        <f t="shared" si="332"/>
        <v>0</v>
      </c>
      <c r="BO422" s="72">
        <f t="shared" si="349"/>
        <v>0</v>
      </c>
      <c r="BP422" s="72" t="str">
        <f t="shared" si="333"/>
        <v>0</v>
      </c>
      <c r="BQ422" s="72" t="str">
        <f>IF(ISBLANK(BL422), "", (POWER(BL422/VLOOKUP(BP422,Anthro_Calc!C:P,13,FALSE),VLOOKUP(BP422,Anthro_Calc!C:P,12,FALSE))-1) / (VLOOKUP(BP422,Anthro_Calc!C:P,14,FALSE)*VLOOKUP(BP422,Anthro_Calc!C:P,12,FALSE)))</f>
        <v/>
      </c>
      <c r="BR422" s="72" t="str">
        <f>IF(ISBLANK(BL422), "", -3 + (BL422 -VLOOKUP(BP422,Anthro_Calc!C:P,4,FALSE)) / (VLOOKUP(BP422,Anthro_Calc!C:P,5,FALSE) - VLOOKUP(BP422,Anthro_Calc!C:P,4,FALSE)))</f>
        <v/>
      </c>
      <c r="BS422" s="72" t="str">
        <f>IF(ISBLANK(BL422), "", 3 + (BL422 -VLOOKUP(BP422,Anthro_Calc!C:P,10,FALSE)) / (VLOOKUP(BP422,Anthro_Calc!C:P,10,FALSE) - VLOOKUP(BP422,Anthro_Calc!C:P,9,FALSE)))</f>
        <v/>
      </c>
      <c r="BT422" s="120" t="str">
        <f t="shared" si="334"/>
        <v/>
      </c>
      <c r="BU422" s="117" t="str">
        <f t="shared" si="335"/>
        <v/>
      </c>
      <c r="BV422" s="104" t="str">
        <f t="shared" si="336"/>
        <v/>
      </c>
      <c r="BW422" s="73" t="str">
        <f t="shared" si="307"/>
        <v/>
      </c>
      <c r="BX422" s="77"/>
      <c r="BY422" s="73" t="str">
        <f>IF(ISBLANK(BL422), "", VLOOKUP(Z422&amp;" "&amp;BV422&amp;" "&amp;BW422,Graduation_Criteria!$D$2:$E$34,2,FALSE))</f>
        <v/>
      </c>
      <c r="BZ422" s="73" t="str">
        <f t="shared" si="308"/>
        <v/>
      </c>
      <c r="CA422" s="71"/>
      <c r="CB422" s="74"/>
      <c r="CC422" s="74"/>
      <c r="CD422" s="115" t="str">
        <f t="shared" si="309"/>
        <v/>
      </c>
      <c r="CE422" s="79">
        <f t="shared" si="337"/>
        <v>0</v>
      </c>
      <c r="CF422" s="79">
        <f t="shared" si="338"/>
        <v>0</v>
      </c>
      <c r="CG422" s="79" t="str">
        <f t="shared" si="339"/>
        <v>0</v>
      </c>
      <c r="CH422" s="79" t="str">
        <f>IF(ISBLANK(CC422), "", (POWER(CC422/VLOOKUP(CG422,Anthro_Calc!C:P,13,FALSE),VLOOKUP(CG422,Anthro_Calc!C:P,12,FALSE))-1) / (VLOOKUP(CG422,Anthro_Calc!C:P,14,FALSE)*VLOOKUP(CG422,Anthro_Calc!C:P,12,FALSE)))</f>
        <v/>
      </c>
      <c r="CI422" s="79" t="str">
        <f>IF(ISBLANK(CC422), "", -3 + (CC422 -VLOOKUP(CG422,Anthro_Calc!C:P,4,FALSE)) / (VLOOKUP(CG422,Anthro_Calc!C:P,5,FALSE) - VLOOKUP(CG422,Anthro_Calc!C:P,4,FALSE)))</f>
        <v/>
      </c>
      <c r="CJ422" s="79" t="str">
        <f>IF(ISBLANK(CC422), "", 3 + (CC422 -VLOOKUP(CG422,Anthro_Calc!C:P,10,FALSE)) / (VLOOKUP(CG422,Anthro_Calc!C:P,10,FALSE) - VLOOKUP(CG422,Anthro_Calc!C:P,9,FALSE)))</f>
        <v/>
      </c>
      <c r="CK422" s="129" t="str">
        <f t="shared" si="340"/>
        <v/>
      </c>
      <c r="CL422" s="117" t="str">
        <f t="shared" si="341"/>
        <v/>
      </c>
      <c r="CM422" s="104" t="str">
        <f t="shared" si="342"/>
        <v/>
      </c>
      <c r="CN422" s="77"/>
      <c r="CO422" s="71"/>
      <c r="CP422" s="74"/>
      <c r="CQ422" s="74"/>
      <c r="CR422" s="118" t="str">
        <f t="shared" si="310"/>
        <v/>
      </c>
      <c r="CS422" s="119">
        <f t="shared" si="343"/>
        <v>0</v>
      </c>
      <c r="CT422" s="119">
        <f t="shared" si="344"/>
        <v>0</v>
      </c>
      <c r="CU422" s="119" t="str">
        <f t="shared" si="345"/>
        <v>0</v>
      </c>
      <c r="CV422" s="119" t="str">
        <f>IF(ISBLANK(CQ422), "", (POWER(CQ422/VLOOKUP(CU422,Anthro_Calc!C:P,13,FALSE),VLOOKUP(CU422,Anthro_Calc!C:P,12,FALSE))-1) / (VLOOKUP(CU422,Anthro_Calc!C:P,14,FALSE)*VLOOKUP(CU422,Anthro_Calc!C:P,12,FALSE)))</f>
        <v/>
      </c>
      <c r="CW422" s="119" t="str">
        <f>IF(ISBLANK(CQ422), "", -3 + (CQ422 -VLOOKUP(CU422,Anthro_Calc!C:P,4,FALSE)) / (VLOOKUP(CU422,Anthro_Calc!C:P,5,FALSE) - VLOOKUP(CU422,Anthro_Calc!C:P,4,FALSE)))</f>
        <v/>
      </c>
      <c r="CX422" s="119" t="str">
        <f>IF(ISBLANK(CQ422), "", 3 + (CQ422 -VLOOKUP(CU422,Anthro_Calc!C:P,10,FALSE)) / (VLOOKUP(CU422,Anthro_Calc!C:P,10,FALSE) - VLOOKUP(CU422,Anthro_Calc!C:P,9,FALSE)))</f>
        <v/>
      </c>
      <c r="CY422" s="128" t="str">
        <f t="shared" si="346"/>
        <v/>
      </c>
      <c r="CZ422" s="117" t="str">
        <f t="shared" si="347"/>
        <v/>
      </c>
      <c r="DA422" s="104" t="str">
        <f t="shared" si="348"/>
        <v/>
      </c>
      <c r="DB422" s="135"/>
    </row>
    <row r="423" spans="1:106" s="80" customFormat="1" ht="15" customHeight="1">
      <c r="A423" s="134">
        <f t="shared" si="300"/>
        <v>419</v>
      </c>
      <c r="B423" s="66"/>
      <c r="C423" s="66"/>
      <c r="D423" s="66"/>
      <c r="E423" s="66"/>
      <c r="F423" s="66"/>
      <c r="G423" s="66"/>
      <c r="H423" s="66"/>
      <c r="I423" s="66"/>
      <c r="J423" s="66"/>
      <c r="K423" s="66"/>
      <c r="L423" s="66"/>
      <c r="M423" s="71"/>
      <c r="N423" s="69" t="str">
        <f t="shared" ca="1" si="311"/>
        <v/>
      </c>
      <c r="O423" s="70"/>
      <c r="P423" s="70"/>
      <c r="Q423" s="71"/>
      <c r="R423" s="82"/>
      <c r="S423" s="72" t="str">
        <f t="shared" si="312"/>
        <v/>
      </c>
      <c r="T423" s="72" t="str">
        <f t="shared" si="313"/>
        <v/>
      </c>
      <c r="U423" s="72" t="str">
        <f t="shared" si="314"/>
        <v/>
      </c>
      <c r="V423" s="72" t="str">
        <f>IF(ISBLANK(R423), "", (POWER(R423/VLOOKUP(U423,Anthro_Calc!C:P,13,FALSE),VLOOKUP(U423,Anthro_Calc!C:P,12,FALSE))-1) / (VLOOKUP(U423,Anthro_Calc!C:P,14,FALSE)*VLOOKUP(U423,Anthro_Calc!C:P,12,FALSE)))</f>
        <v/>
      </c>
      <c r="W423" s="72" t="str">
        <f>IF(ISBLANK(R423), "", -3 + (R423 -VLOOKUP(U423,Anthro_Calc!C:P,4,FALSE)) / (VLOOKUP(U423,Anthro_Calc!C:P,5,FALSE) - VLOOKUP(U423,Anthro_Calc!C:P,4,FALSE)))</f>
        <v/>
      </c>
      <c r="X423" s="72" t="str">
        <f>IF(ISBLANK(R423), "", 3 + (R423 -VLOOKUP(U423,Anthro_Calc!C:P,10,FALSE)) / (VLOOKUP(U423,Anthro_Calc!C:P,10,FALSE) - VLOOKUP(U423,Anthro_Calc!C:P,9,FALSE)))</f>
        <v/>
      </c>
      <c r="Y423" s="120" t="str">
        <f t="shared" si="315"/>
        <v/>
      </c>
      <c r="Z423" s="117" t="str">
        <f t="shared" si="316"/>
        <v/>
      </c>
      <c r="AA423" s="104" t="str">
        <f t="shared" si="317"/>
        <v/>
      </c>
      <c r="AB423" s="71"/>
      <c r="AC423" s="74"/>
      <c r="AD423" s="78"/>
      <c r="AE423" s="75" t="str">
        <f t="shared" si="318"/>
        <v/>
      </c>
      <c r="AF423" s="72">
        <f t="shared" si="319"/>
        <v>0</v>
      </c>
      <c r="AG423" s="72">
        <f t="shared" si="320"/>
        <v>0</v>
      </c>
      <c r="AH423" s="72" t="str">
        <f t="shared" si="321"/>
        <v>0</v>
      </c>
      <c r="AI423" s="72" t="str">
        <f>IF(ISBLANK(AD423), "", (POWER(AD423/VLOOKUP(AH423,Anthro_Calc!C:P,13,FALSE),VLOOKUP(AH423,Anthro_Calc!C:P,12,FALSE))-1) / (VLOOKUP(AH423,Anthro_Calc!C:P,14,FALSE)*VLOOKUP(AH423,Anthro_Calc!C:P,12,FALSE)))</f>
        <v/>
      </c>
      <c r="AJ423" s="72" t="str">
        <f>IF(ISBLANK(AD423), "", -3 + (AD423 -VLOOKUP(AH423,Anthro_Calc!C:P,4,FALSE)) / (VLOOKUP(AH423,Anthro_Calc!C:P,5,FALSE) - VLOOKUP(AH423,Anthro_Calc!C:P,4,FALSE)))</f>
        <v/>
      </c>
      <c r="AK423" s="72" t="str">
        <f>IF(ISBLANK(AD423), "", 3 + (AD423 -VLOOKUP(AH423,Anthro_Calc!C:P,10,FALSE)) / (VLOOKUP(AH423,Anthro_Calc!C:P,10,FALSE) - VLOOKUP(AH423,Anthro_Calc!C:P,9,FALSE)))</f>
        <v/>
      </c>
      <c r="AL423" s="120" t="str">
        <f t="shared" si="322"/>
        <v/>
      </c>
      <c r="AM423" s="117" t="str">
        <f t="shared" si="323"/>
        <v/>
      </c>
      <c r="AN423" s="104" t="str">
        <f t="shared" si="324"/>
        <v/>
      </c>
      <c r="AO423" s="76" t="str">
        <f t="shared" si="301"/>
        <v/>
      </c>
      <c r="AP423" s="77"/>
      <c r="AQ423" s="77" t="str">
        <f t="shared" si="325"/>
        <v/>
      </c>
      <c r="AR423" s="71"/>
      <c r="AS423" s="74"/>
      <c r="AT423" s="82"/>
      <c r="AU423" s="75" t="str">
        <f t="shared" si="302"/>
        <v/>
      </c>
      <c r="AV423" s="72">
        <f t="shared" si="326"/>
        <v>0</v>
      </c>
      <c r="AW423" s="72">
        <f t="shared" si="327"/>
        <v>0</v>
      </c>
      <c r="AX423" s="72" t="str">
        <f t="shared" si="328"/>
        <v>0</v>
      </c>
      <c r="AY423" s="72" t="str">
        <f>IF(ISBLANK(AT423), "", (POWER(AT423/VLOOKUP(AX423,Anthro_Calc!C:P,13,FALSE),VLOOKUP(AX423,Anthro_Calc!C:P,12,FALSE))-1) / (VLOOKUP(AX423,Anthro_Calc!C:P,14,FALSE)*VLOOKUP(AX423,Anthro_Calc!C:P,12,FALSE)))</f>
        <v/>
      </c>
      <c r="AZ423" s="72" t="str">
        <f>IF(ISBLANK(AT423), "", -3 + (AT423 -VLOOKUP(AX423,Anthro_Calc!C:P,4,FALSE)) / (VLOOKUP(AX423,Anthro_Calc!C:P,5,FALSE) - VLOOKUP(AX423,Anthro_Calc!C:P,4,FALSE)))</f>
        <v/>
      </c>
      <c r="BA423" s="72" t="str">
        <f>IF(ISBLANK(AT423), "", 3 + (AT423 -VLOOKUP(AX423,Anthro_Calc!C:P,10,FALSE)) / (VLOOKUP(AX423,Anthro_Calc!C:P,10,FALSE) - VLOOKUP(AX423,Anthro_Calc!C:P,9,FALSE)))</f>
        <v/>
      </c>
      <c r="BB423" s="120" t="str">
        <f t="shared" si="329"/>
        <v/>
      </c>
      <c r="BC423" s="117" t="str">
        <f t="shared" si="330"/>
        <v/>
      </c>
      <c r="BD423" s="104" t="str">
        <f t="shared" si="303"/>
        <v/>
      </c>
      <c r="BE423" s="76" t="str">
        <f t="shared" si="304"/>
        <v/>
      </c>
      <c r="BF423" s="73" t="str">
        <f t="shared" si="331"/>
        <v/>
      </c>
      <c r="BG423" s="73" t="str">
        <f t="shared" si="305"/>
        <v/>
      </c>
      <c r="BH423" s="77"/>
      <c r="BI423" s="133"/>
      <c r="BJ423" s="71"/>
      <c r="BK423" s="74"/>
      <c r="BL423" s="78"/>
      <c r="BM423" s="75" t="str">
        <f t="shared" si="306"/>
        <v/>
      </c>
      <c r="BN423" s="72">
        <f t="shared" si="332"/>
        <v>0</v>
      </c>
      <c r="BO423" s="72">
        <f t="shared" si="349"/>
        <v>0</v>
      </c>
      <c r="BP423" s="72" t="str">
        <f t="shared" si="333"/>
        <v>0</v>
      </c>
      <c r="BQ423" s="72" t="str">
        <f>IF(ISBLANK(BL423), "", (POWER(BL423/VLOOKUP(BP423,Anthro_Calc!C:P,13,FALSE),VLOOKUP(BP423,Anthro_Calc!C:P,12,FALSE))-1) / (VLOOKUP(BP423,Anthro_Calc!C:P,14,FALSE)*VLOOKUP(BP423,Anthro_Calc!C:P,12,FALSE)))</f>
        <v/>
      </c>
      <c r="BR423" s="72" t="str">
        <f>IF(ISBLANK(BL423), "", -3 + (BL423 -VLOOKUP(BP423,Anthro_Calc!C:P,4,FALSE)) / (VLOOKUP(BP423,Anthro_Calc!C:P,5,FALSE) - VLOOKUP(BP423,Anthro_Calc!C:P,4,FALSE)))</f>
        <v/>
      </c>
      <c r="BS423" s="72" t="str">
        <f>IF(ISBLANK(BL423), "", 3 + (BL423 -VLOOKUP(BP423,Anthro_Calc!C:P,10,FALSE)) / (VLOOKUP(BP423,Anthro_Calc!C:P,10,FALSE) - VLOOKUP(BP423,Anthro_Calc!C:P,9,FALSE)))</f>
        <v/>
      </c>
      <c r="BT423" s="120" t="str">
        <f t="shared" si="334"/>
        <v/>
      </c>
      <c r="BU423" s="117" t="str">
        <f t="shared" si="335"/>
        <v/>
      </c>
      <c r="BV423" s="104" t="str">
        <f t="shared" si="336"/>
        <v/>
      </c>
      <c r="BW423" s="73" t="str">
        <f t="shared" si="307"/>
        <v/>
      </c>
      <c r="BX423" s="77"/>
      <c r="BY423" s="73" t="str">
        <f>IF(ISBLANK(BL423), "", VLOOKUP(Z423&amp;" "&amp;BV423&amp;" "&amp;BW423,Graduation_Criteria!$D$2:$E$34,2,FALSE))</f>
        <v/>
      </c>
      <c r="BZ423" s="73" t="str">
        <f t="shared" si="308"/>
        <v/>
      </c>
      <c r="CA423" s="71"/>
      <c r="CB423" s="74"/>
      <c r="CC423" s="74"/>
      <c r="CD423" s="115" t="str">
        <f t="shared" si="309"/>
        <v/>
      </c>
      <c r="CE423" s="79">
        <f t="shared" si="337"/>
        <v>0</v>
      </c>
      <c r="CF423" s="79">
        <f t="shared" si="338"/>
        <v>0</v>
      </c>
      <c r="CG423" s="79" t="str">
        <f t="shared" si="339"/>
        <v>0</v>
      </c>
      <c r="CH423" s="79" t="str">
        <f>IF(ISBLANK(CC423), "", (POWER(CC423/VLOOKUP(CG423,Anthro_Calc!C:P,13,FALSE),VLOOKUP(CG423,Anthro_Calc!C:P,12,FALSE))-1) / (VLOOKUP(CG423,Anthro_Calc!C:P,14,FALSE)*VLOOKUP(CG423,Anthro_Calc!C:P,12,FALSE)))</f>
        <v/>
      </c>
      <c r="CI423" s="79" t="str">
        <f>IF(ISBLANK(CC423), "", -3 + (CC423 -VLOOKUP(CG423,Anthro_Calc!C:P,4,FALSE)) / (VLOOKUP(CG423,Anthro_Calc!C:P,5,FALSE) - VLOOKUP(CG423,Anthro_Calc!C:P,4,FALSE)))</f>
        <v/>
      </c>
      <c r="CJ423" s="79" t="str">
        <f>IF(ISBLANK(CC423), "", 3 + (CC423 -VLOOKUP(CG423,Anthro_Calc!C:P,10,FALSE)) / (VLOOKUP(CG423,Anthro_Calc!C:P,10,FALSE) - VLOOKUP(CG423,Anthro_Calc!C:P,9,FALSE)))</f>
        <v/>
      </c>
      <c r="CK423" s="129" t="str">
        <f t="shared" si="340"/>
        <v/>
      </c>
      <c r="CL423" s="117" t="str">
        <f t="shared" si="341"/>
        <v/>
      </c>
      <c r="CM423" s="104" t="str">
        <f t="shared" si="342"/>
        <v/>
      </c>
      <c r="CN423" s="77"/>
      <c r="CO423" s="71"/>
      <c r="CP423" s="74"/>
      <c r="CQ423" s="74"/>
      <c r="CR423" s="118" t="str">
        <f t="shared" si="310"/>
        <v/>
      </c>
      <c r="CS423" s="119">
        <f t="shared" si="343"/>
        <v>0</v>
      </c>
      <c r="CT423" s="119">
        <f t="shared" si="344"/>
        <v>0</v>
      </c>
      <c r="CU423" s="119" t="str">
        <f t="shared" si="345"/>
        <v>0</v>
      </c>
      <c r="CV423" s="119" t="str">
        <f>IF(ISBLANK(CQ423), "", (POWER(CQ423/VLOOKUP(CU423,Anthro_Calc!C:P,13,FALSE),VLOOKUP(CU423,Anthro_Calc!C:P,12,FALSE))-1) / (VLOOKUP(CU423,Anthro_Calc!C:P,14,FALSE)*VLOOKUP(CU423,Anthro_Calc!C:P,12,FALSE)))</f>
        <v/>
      </c>
      <c r="CW423" s="119" t="str">
        <f>IF(ISBLANK(CQ423), "", -3 + (CQ423 -VLOOKUP(CU423,Anthro_Calc!C:P,4,FALSE)) / (VLOOKUP(CU423,Anthro_Calc!C:P,5,FALSE) - VLOOKUP(CU423,Anthro_Calc!C:P,4,FALSE)))</f>
        <v/>
      </c>
      <c r="CX423" s="119" t="str">
        <f>IF(ISBLANK(CQ423), "", 3 + (CQ423 -VLOOKUP(CU423,Anthro_Calc!C:P,10,FALSE)) / (VLOOKUP(CU423,Anthro_Calc!C:P,10,FALSE) - VLOOKUP(CU423,Anthro_Calc!C:P,9,FALSE)))</f>
        <v/>
      </c>
      <c r="CY423" s="128" t="str">
        <f t="shared" si="346"/>
        <v/>
      </c>
      <c r="CZ423" s="117" t="str">
        <f t="shared" si="347"/>
        <v/>
      </c>
      <c r="DA423" s="104" t="str">
        <f t="shared" si="348"/>
        <v/>
      </c>
      <c r="DB423" s="135"/>
    </row>
    <row r="424" spans="1:106" s="80" customFormat="1" ht="15" customHeight="1">
      <c r="A424" s="134">
        <f t="shared" si="300"/>
        <v>420</v>
      </c>
      <c r="B424" s="66"/>
      <c r="C424" s="66"/>
      <c r="D424" s="66"/>
      <c r="E424" s="66"/>
      <c r="F424" s="66"/>
      <c r="G424" s="66"/>
      <c r="H424" s="66"/>
      <c r="I424" s="66"/>
      <c r="J424" s="66"/>
      <c r="K424" s="66"/>
      <c r="L424" s="66"/>
      <c r="M424" s="71"/>
      <c r="N424" s="69" t="str">
        <f t="shared" ca="1" si="311"/>
        <v/>
      </c>
      <c r="O424" s="70"/>
      <c r="P424" s="70"/>
      <c r="Q424" s="71"/>
      <c r="R424" s="82"/>
      <c r="S424" s="72" t="str">
        <f t="shared" si="312"/>
        <v/>
      </c>
      <c r="T424" s="72" t="str">
        <f t="shared" si="313"/>
        <v/>
      </c>
      <c r="U424" s="72" t="str">
        <f t="shared" si="314"/>
        <v/>
      </c>
      <c r="V424" s="72" t="str">
        <f>IF(ISBLANK(R424), "", (POWER(R424/VLOOKUP(U424,Anthro_Calc!C:P,13,FALSE),VLOOKUP(U424,Anthro_Calc!C:P,12,FALSE))-1) / (VLOOKUP(U424,Anthro_Calc!C:P,14,FALSE)*VLOOKUP(U424,Anthro_Calc!C:P,12,FALSE)))</f>
        <v/>
      </c>
      <c r="W424" s="72" t="str">
        <f>IF(ISBLANK(R424), "", -3 + (R424 -VLOOKUP(U424,Anthro_Calc!C:P,4,FALSE)) / (VLOOKUP(U424,Anthro_Calc!C:P,5,FALSE) - VLOOKUP(U424,Anthro_Calc!C:P,4,FALSE)))</f>
        <v/>
      </c>
      <c r="X424" s="72" t="str">
        <f>IF(ISBLANK(R424), "", 3 + (R424 -VLOOKUP(U424,Anthro_Calc!C:P,10,FALSE)) / (VLOOKUP(U424,Anthro_Calc!C:P,10,FALSE) - VLOOKUP(U424,Anthro_Calc!C:P,9,FALSE)))</f>
        <v/>
      </c>
      <c r="Y424" s="120" t="str">
        <f t="shared" si="315"/>
        <v/>
      </c>
      <c r="Z424" s="117" t="str">
        <f t="shared" si="316"/>
        <v/>
      </c>
      <c r="AA424" s="104" t="str">
        <f t="shared" si="317"/>
        <v/>
      </c>
      <c r="AB424" s="71"/>
      <c r="AC424" s="74"/>
      <c r="AD424" s="78"/>
      <c r="AE424" s="75" t="str">
        <f t="shared" si="318"/>
        <v/>
      </c>
      <c r="AF424" s="72">
        <f t="shared" si="319"/>
        <v>0</v>
      </c>
      <c r="AG424" s="72">
        <f t="shared" si="320"/>
        <v>0</v>
      </c>
      <c r="AH424" s="72" t="str">
        <f t="shared" si="321"/>
        <v>0</v>
      </c>
      <c r="AI424" s="72" t="str">
        <f>IF(ISBLANK(AD424), "", (POWER(AD424/VLOOKUP(AH424,Anthro_Calc!C:P,13,FALSE),VLOOKUP(AH424,Anthro_Calc!C:P,12,FALSE))-1) / (VLOOKUP(AH424,Anthro_Calc!C:P,14,FALSE)*VLOOKUP(AH424,Anthro_Calc!C:P,12,FALSE)))</f>
        <v/>
      </c>
      <c r="AJ424" s="72" t="str">
        <f>IF(ISBLANK(AD424), "", -3 + (AD424 -VLOOKUP(AH424,Anthro_Calc!C:P,4,FALSE)) / (VLOOKUP(AH424,Anthro_Calc!C:P,5,FALSE) - VLOOKUP(AH424,Anthro_Calc!C:P,4,FALSE)))</f>
        <v/>
      </c>
      <c r="AK424" s="72" t="str">
        <f>IF(ISBLANK(AD424), "", 3 + (AD424 -VLOOKUP(AH424,Anthro_Calc!C:P,10,FALSE)) / (VLOOKUP(AH424,Anthro_Calc!C:P,10,FALSE) - VLOOKUP(AH424,Anthro_Calc!C:P,9,FALSE)))</f>
        <v/>
      </c>
      <c r="AL424" s="120" t="str">
        <f t="shared" si="322"/>
        <v/>
      </c>
      <c r="AM424" s="117" t="str">
        <f t="shared" si="323"/>
        <v/>
      </c>
      <c r="AN424" s="104" t="str">
        <f t="shared" si="324"/>
        <v/>
      </c>
      <c r="AO424" s="76" t="str">
        <f t="shared" si="301"/>
        <v/>
      </c>
      <c r="AP424" s="77"/>
      <c r="AQ424" s="77" t="str">
        <f t="shared" si="325"/>
        <v/>
      </c>
      <c r="AR424" s="71"/>
      <c r="AS424" s="74"/>
      <c r="AT424" s="82"/>
      <c r="AU424" s="75" t="str">
        <f t="shared" si="302"/>
        <v/>
      </c>
      <c r="AV424" s="72">
        <f t="shared" si="326"/>
        <v>0</v>
      </c>
      <c r="AW424" s="72">
        <f t="shared" si="327"/>
        <v>0</v>
      </c>
      <c r="AX424" s="72" t="str">
        <f t="shared" si="328"/>
        <v>0</v>
      </c>
      <c r="AY424" s="72" t="str">
        <f>IF(ISBLANK(AT424), "", (POWER(AT424/VLOOKUP(AX424,Anthro_Calc!C:P,13,FALSE),VLOOKUP(AX424,Anthro_Calc!C:P,12,FALSE))-1) / (VLOOKUP(AX424,Anthro_Calc!C:P,14,FALSE)*VLOOKUP(AX424,Anthro_Calc!C:P,12,FALSE)))</f>
        <v/>
      </c>
      <c r="AZ424" s="72" t="str">
        <f>IF(ISBLANK(AT424), "", -3 + (AT424 -VLOOKUP(AX424,Anthro_Calc!C:P,4,FALSE)) / (VLOOKUP(AX424,Anthro_Calc!C:P,5,FALSE) - VLOOKUP(AX424,Anthro_Calc!C:P,4,FALSE)))</f>
        <v/>
      </c>
      <c r="BA424" s="72" t="str">
        <f>IF(ISBLANK(AT424), "", 3 + (AT424 -VLOOKUP(AX424,Anthro_Calc!C:P,10,FALSE)) / (VLOOKUP(AX424,Anthro_Calc!C:P,10,FALSE) - VLOOKUP(AX424,Anthro_Calc!C:P,9,FALSE)))</f>
        <v/>
      </c>
      <c r="BB424" s="120" t="str">
        <f t="shared" si="329"/>
        <v/>
      </c>
      <c r="BC424" s="117" t="str">
        <f t="shared" si="330"/>
        <v/>
      </c>
      <c r="BD424" s="104" t="str">
        <f t="shared" si="303"/>
        <v/>
      </c>
      <c r="BE424" s="76" t="str">
        <f t="shared" si="304"/>
        <v/>
      </c>
      <c r="BF424" s="73" t="str">
        <f t="shared" si="331"/>
        <v/>
      </c>
      <c r="BG424" s="73" t="str">
        <f t="shared" si="305"/>
        <v/>
      </c>
      <c r="BH424" s="77"/>
      <c r="BI424" s="133"/>
      <c r="BJ424" s="71"/>
      <c r="BK424" s="74"/>
      <c r="BL424" s="78"/>
      <c r="BM424" s="75" t="str">
        <f t="shared" si="306"/>
        <v/>
      </c>
      <c r="BN424" s="72">
        <f t="shared" si="332"/>
        <v>0</v>
      </c>
      <c r="BO424" s="72">
        <f t="shared" si="349"/>
        <v>0</v>
      </c>
      <c r="BP424" s="72" t="str">
        <f t="shared" si="333"/>
        <v>0</v>
      </c>
      <c r="BQ424" s="72" t="str">
        <f>IF(ISBLANK(BL424), "", (POWER(BL424/VLOOKUP(BP424,Anthro_Calc!C:P,13,FALSE),VLOOKUP(BP424,Anthro_Calc!C:P,12,FALSE))-1) / (VLOOKUP(BP424,Anthro_Calc!C:P,14,FALSE)*VLOOKUP(BP424,Anthro_Calc!C:P,12,FALSE)))</f>
        <v/>
      </c>
      <c r="BR424" s="72" t="str">
        <f>IF(ISBLANK(BL424), "", -3 + (BL424 -VLOOKUP(BP424,Anthro_Calc!C:P,4,FALSE)) / (VLOOKUP(BP424,Anthro_Calc!C:P,5,FALSE) - VLOOKUP(BP424,Anthro_Calc!C:P,4,FALSE)))</f>
        <v/>
      </c>
      <c r="BS424" s="72" t="str">
        <f>IF(ISBLANK(BL424), "", 3 + (BL424 -VLOOKUP(BP424,Anthro_Calc!C:P,10,FALSE)) / (VLOOKUP(BP424,Anthro_Calc!C:P,10,FALSE) - VLOOKUP(BP424,Anthro_Calc!C:P,9,FALSE)))</f>
        <v/>
      </c>
      <c r="BT424" s="120" t="str">
        <f t="shared" si="334"/>
        <v/>
      </c>
      <c r="BU424" s="117" t="str">
        <f t="shared" si="335"/>
        <v/>
      </c>
      <c r="BV424" s="104" t="str">
        <f t="shared" si="336"/>
        <v/>
      </c>
      <c r="BW424" s="73" t="str">
        <f t="shared" si="307"/>
        <v/>
      </c>
      <c r="BX424" s="77"/>
      <c r="BY424" s="73" t="str">
        <f>IF(ISBLANK(BL424), "", VLOOKUP(Z424&amp;" "&amp;BV424&amp;" "&amp;BW424,Graduation_Criteria!$D$2:$E$34,2,FALSE))</f>
        <v/>
      </c>
      <c r="BZ424" s="73" t="str">
        <f t="shared" si="308"/>
        <v/>
      </c>
      <c r="CA424" s="71"/>
      <c r="CB424" s="74"/>
      <c r="CC424" s="74"/>
      <c r="CD424" s="115" t="str">
        <f t="shared" si="309"/>
        <v/>
      </c>
      <c r="CE424" s="79">
        <f t="shared" si="337"/>
        <v>0</v>
      </c>
      <c r="CF424" s="79">
        <f t="shared" si="338"/>
        <v>0</v>
      </c>
      <c r="CG424" s="79" t="str">
        <f t="shared" si="339"/>
        <v>0</v>
      </c>
      <c r="CH424" s="79" t="str">
        <f>IF(ISBLANK(CC424), "", (POWER(CC424/VLOOKUP(CG424,Anthro_Calc!C:P,13,FALSE),VLOOKUP(CG424,Anthro_Calc!C:P,12,FALSE))-1) / (VLOOKUP(CG424,Anthro_Calc!C:P,14,FALSE)*VLOOKUP(CG424,Anthro_Calc!C:P,12,FALSE)))</f>
        <v/>
      </c>
      <c r="CI424" s="79" t="str">
        <f>IF(ISBLANK(CC424), "", -3 + (CC424 -VLOOKUP(CG424,Anthro_Calc!C:P,4,FALSE)) / (VLOOKUP(CG424,Anthro_Calc!C:P,5,FALSE) - VLOOKUP(CG424,Anthro_Calc!C:P,4,FALSE)))</f>
        <v/>
      </c>
      <c r="CJ424" s="79" t="str">
        <f>IF(ISBLANK(CC424), "", 3 + (CC424 -VLOOKUP(CG424,Anthro_Calc!C:P,10,FALSE)) / (VLOOKUP(CG424,Anthro_Calc!C:P,10,FALSE) - VLOOKUP(CG424,Anthro_Calc!C:P,9,FALSE)))</f>
        <v/>
      </c>
      <c r="CK424" s="129" t="str">
        <f t="shared" si="340"/>
        <v/>
      </c>
      <c r="CL424" s="117" t="str">
        <f t="shared" si="341"/>
        <v/>
      </c>
      <c r="CM424" s="104" t="str">
        <f t="shared" si="342"/>
        <v/>
      </c>
      <c r="CN424" s="77"/>
      <c r="CO424" s="71"/>
      <c r="CP424" s="74"/>
      <c r="CQ424" s="74"/>
      <c r="CR424" s="118" t="str">
        <f t="shared" si="310"/>
        <v/>
      </c>
      <c r="CS424" s="119">
        <f t="shared" si="343"/>
        <v>0</v>
      </c>
      <c r="CT424" s="119">
        <f t="shared" si="344"/>
        <v>0</v>
      </c>
      <c r="CU424" s="119" t="str">
        <f t="shared" si="345"/>
        <v>0</v>
      </c>
      <c r="CV424" s="119" t="str">
        <f>IF(ISBLANK(CQ424), "", (POWER(CQ424/VLOOKUP(CU424,Anthro_Calc!C:P,13,FALSE),VLOOKUP(CU424,Anthro_Calc!C:P,12,FALSE))-1) / (VLOOKUP(CU424,Anthro_Calc!C:P,14,FALSE)*VLOOKUP(CU424,Anthro_Calc!C:P,12,FALSE)))</f>
        <v/>
      </c>
      <c r="CW424" s="119" t="str">
        <f>IF(ISBLANK(CQ424), "", -3 + (CQ424 -VLOOKUP(CU424,Anthro_Calc!C:P,4,FALSE)) / (VLOOKUP(CU424,Anthro_Calc!C:P,5,FALSE) - VLOOKUP(CU424,Anthro_Calc!C:P,4,FALSE)))</f>
        <v/>
      </c>
      <c r="CX424" s="119" t="str">
        <f>IF(ISBLANK(CQ424), "", 3 + (CQ424 -VLOOKUP(CU424,Anthro_Calc!C:P,10,FALSE)) / (VLOOKUP(CU424,Anthro_Calc!C:P,10,FALSE) - VLOOKUP(CU424,Anthro_Calc!C:P,9,FALSE)))</f>
        <v/>
      </c>
      <c r="CY424" s="128" t="str">
        <f t="shared" si="346"/>
        <v/>
      </c>
      <c r="CZ424" s="117" t="str">
        <f t="shared" si="347"/>
        <v/>
      </c>
      <c r="DA424" s="104" t="str">
        <f t="shared" si="348"/>
        <v/>
      </c>
      <c r="DB424" s="135"/>
    </row>
    <row r="425" spans="1:106" s="80" customFormat="1" ht="15" customHeight="1">
      <c r="A425" s="134">
        <f t="shared" si="300"/>
        <v>421</v>
      </c>
      <c r="B425" s="66"/>
      <c r="C425" s="66"/>
      <c r="D425" s="66"/>
      <c r="E425" s="66"/>
      <c r="F425" s="66"/>
      <c r="G425" s="66"/>
      <c r="H425" s="66"/>
      <c r="I425" s="66"/>
      <c r="J425" s="66"/>
      <c r="K425" s="66"/>
      <c r="L425" s="66"/>
      <c r="M425" s="71"/>
      <c r="N425" s="69" t="str">
        <f t="shared" ca="1" si="311"/>
        <v/>
      </c>
      <c r="O425" s="70"/>
      <c r="P425" s="70"/>
      <c r="Q425" s="71"/>
      <c r="R425" s="82"/>
      <c r="S425" s="72" t="str">
        <f t="shared" si="312"/>
        <v/>
      </c>
      <c r="T425" s="72" t="str">
        <f t="shared" si="313"/>
        <v/>
      </c>
      <c r="U425" s="72" t="str">
        <f t="shared" si="314"/>
        <v/>
      </c>
      <c r="V425" s="72" t="str">
        <f>IF(ISBLANK(R425), "", (POWER(R425/VLOOKUP(U425,Anthro_Calc!C:P,13,FALSE),VLOOKUP(U425,Anthro_Calc!C:P,12,FALSE))-1) / (VLOOKUP(U425,Anthro_Calc!C:P,14,FALSE)*VLOOKUP(U425,Anthro_Calc!C:P,12,FALSE)))</f>
        <v/>
      </c>
      <c r="W425" s="72" t="str">
        <f>IF(ISBLANK(R425), "", -3 + (R425 -VLOOKUP(U425,Anthro_Calc!C:P,4,FALSE)) / (VLOOKUP(U425,Anthro_Calc!C:P,5,FALSE) - VLOOKUP(U425,Anthro_Calc!C:P,4,FALSE)))</f>
        <v/>
      </c>
      <c r="X425" s="72" t="str">
        <f>IF(ISBLANK(R425), "", 3 + (R425 -VLOOKUP(U425,Anthro_Calc!C:P,10,FALSE)) / (VLOOKUP(U425,Anthro_Calc!C:P,10,FALSE) - VLOOKUP(U425,Anthro_Calc!C:P,9,FALSE)))</f>
        <v/>
      </c>
      <c r="Y425" s="120" t="str">
        <f t="shared" si="315"/>
        <v/>
      </c>
      <c r="Z425" s="117" t="str">
        <f t="shared" si="316"/>
        <v/>
      </c>
      <c r="AA425" s="104" t="str">
        <f t="shared" si="317"/>
        <v/>
      </c>
      <c r="AB425" s="71"/>
      <c r="AC425" s="74"/>
      <c r="AD425" s="78"/>
      <c r="AE425" s="75" t="str">
        <f t="shared" si="318"/>
        <v/>
      </c>
      <c r="AF425" s="72">
        <f t="shared" si="319"/>
        <v>0</v>
      </c>
      <c r="AG425" s="72">
        <f t="shared" si="320"/>
        <v>0</v>
      </c>
      <c r="AH425" s="72" t="str">
        <f t="shared" si="321"/>
        <v>0</v>
      </c>
      <c r="AI425" s="72" t="str">
        <f>IF(ISBLANK(AD425), "", (POWER(AD425/VLOOKUP(AH425,Anthro_Calc!C:P,13,FALSE),VLOOKUP(AH425,Anthro_Calc!C:P,12,FALSE))-1) / (VLOOKUP(AH425,Anthro_Calc!C:P,14,FALSE)*VLOOKUP(AH425,Anthro_Calc!C:P,12,FALSE)))</f>
        <v/>
      </c>
      <c r="AJ425" s="72" t="str">
        <f>IF(ISBLANK(AD425), "", -3 + (AD425 -VLOOKUP(AH425,Anthro_Calc!C:P,4,FALSE)) / (VLOOKUP(AH425,Anthro_Calc!C:P,5,FALSE) - VLOOKUP(AH425,Anthro_Calc!C:P,4,FALSE)))</f>
        <v/>
      </c>
      <c r="AK425" s="72" t="str">
        <f>IF(ISBLANK(AD425), "", 3 + (AD425 -VLOOKUP(AH425,Anthro_Calc!C:P,10,FALSE)) / (VLOOKUP(AH425,Anthro_Calc!C:P,10,FALSE) - VLOOKUP(AH425,Anthro_Calc!C:P,9,FALSE)))</f>
        <v/>
      </c>
      <c r="AL425" s="120" t="str">
        <f t="shared" si="322"/>
        <v/>
      </c>
      <c r="AM425" s="117" t="str">
        <f t="shared" si="323"/>
        <v/>
      </c>
      <c r="AN425" s="104" t="str">
        <f t="shared" si="324"/>
        <v/>
      </c>
      <c r="AO425" s="76" t="str">
        <f t="shared" si="301"/>
        <v/>
      </c>
      <c r="AP425" s="77"/>
      <c r="AQ425" s="77" t="str">
        <f t="shared" si="325"/>
        <v/>
      </c>
      <c r="AR425" s="71"/>
      <c r="AS425" s="74"/>
      <c r="AT425" s="82"/>
      <c r="AU425" s="75" t="str">
        <f t="shared" si="302"/>
        <v/>
      </c>
      <c r="AV425" s="72">
        <f t="shared" si="326"/>
        <v>0</v>
      </c>
      <c r="AW425" s="72">
        <f t="shared" si="327"/>
        <v>0</v>
      </c>
      <c r="AX425" s="72" t="str">
        <f t="shared" si="328"/>
        <v>0</v>
      </c>
      <c r="AY425" s="72" t="str">
        <f>IF(ISBLANK(AT425), "", (POWER(AT425/VLOOKUP(AX425,Anthro_Calc!C:P,13,FALSE),VLOOKUP(AX425,Anthro_Calc!C:P,12,FALSE))-1) / (VLOOKUP(AX425,Anthro_Calc!C:P,14,FALSE)*VLOOKUP(AX425,Anthro_Calc!C:P,12,FALSE)))</f>
        <v/>
      </c>
      <c r="AZ425" s="72" t="str">
        <f>IF(ISBLANK(AT425), "", -3 + (AT425 -VLOOKUP(AX425,Anthro_Calc!C:P,4,FALSE)) / (VLOOKUP(AX425,Anthro_Calc!C:P,5,FALSE) - VLOOKUP(AX425,Anthro_Calc!C:P,4,FALSE)))</f>
        <v/>
      </c>
      <c r="BA425" s="72" t="str">
        <f>IF(ISBLANK(AT425), "", 3 + (AT425 -VLOOKUP(AX425,Anthro_Calc!C:P,10,FALSE)) / (VLOOKUP(AX425,Anthro_Calc!C:P,10,FALSE) - VLOOKUP(AX425,Anthro_Calc!C:P,9,FALSE)))</f>
        <v/>
      </c>
      <c r="BB425" s="120" t="str">
        <f t="shared" si="329"/>
        <v/>
      </c>
      <c r="BC425" s="117" t="str">
        <f t="shared" si="330"/>
        <v/>
      </c>
      <c r="BD425" s="104" t="str">
        <f t="shared" si="303"/>
        <v/>
      </c>
      <c r="BE425" s="76" t="str">
        <f t="shared" si="304"/>
        <v/>
      </c>
      <c r="BF425" s="73" t="str">
        <f t="shared" si="331"/>
        <v/>
      </c>
      <c r="BG425" s="73" t="str">
        <f t="shared" si="305"/>
        <v/>
      </c>
      <c r="BH425" s="77"/>
      <c r="BI425" s="133"/>
      <c r="BJ425" s="71"/>
      <c r="BK425" s="74"/>
      <c r="BL425" s="78"/>
      <c r="BM425" s="75" t="str">
        <f t="shared" si="306"/>
        <v/>
      </c>
      <c r="BN425" s="72">
        <f t="shared" si="332"/>
        <v>0</v>
      </c>
      <c r="BO425" s="72">
        <f t="shared" si="349"/>
        <v>0</v>
      </c>
      <c r="BP425" s="72" t="str">
        <f t="shared" si="333"/>
        <v>0</v>
      </c>
      <c r="BQ425" s="72" t="str">
        <f>IF(ISBLANK(BL425), "", (POWER(BL425/VLOOKUP(BP425,Anthro_Calc!C:P,13,FALSE),VLOOKUP(BP425,Anthro_Calc!C:P,12,FALSE))-1) / (VLOOKUP(BP425,Anthro_Calc!C:P,14,FALSE)*VLOOKUP(BP425,Anthro_Calc!C:P,12,FALSE)))</f>
        <v/>
      </c>
      <c r="BR425" s="72" t="str">
        <f>IF(ISBLANK(BL425), "", -3 + (BL425 -VLOOKUP(BP425,Anthro_Calc!C:P,4,FALSE)) / (VLOOKUP(BP425,Anthro_Calc!C:P,5,FALSE) - VLOOKUP(BP425,Anthro_Calc!C:P,4,FALSE)))</f>
        <v/>
      </c>
      <c r="BS425" s="72" t="str">
        <f>IF(ISBLANK(BL425), "", 3 + (BL425 -VLOOKUP(BP425,Anthro_Calc!C:P,10,FALSE)) / (VLOOKUP(BP425,Anthro_Calc!C:P,10,FALSE) - VLOOKUP(BP425,Anthro_Calc!C:P,9,FALSE)))</f>
        <v/>
      </c>
      <c r="BT425" s="120" t="str">
        <f t="shared" si="334"/>
        <v/>
      </c>
      <c r="BU425" s="117" t="str">
        <f t="shared" si="335"/>
        <v/>
      </c>
      <c r="BV425" s="104" t="str">
        <f t="shared" si="336"/>
        <v/>
      </c>
      <c r="BW425" s="73" t="str">
        <f t="shared" si="307"/>
        <v/>
      </c>
      <c r="BX425" s="77"/>
      <c r="BY425" s="73" t="str">
        <f>IF(ISBLANK(BL425), "", VLOOKUP(Z425&amp;" "&amp;BV425&amp;" "&amp;BW425,Graduation_Criteria!$D$2:$E$34,2,FALSE))</f>
        <v/>
      </c>
      <c r="BZ425" s="73" t="str">
        <f t="shared" si="308"/>
        <v/>
      </c>
      <c r="CA425" s="71"/>
      <c r="CB425" s="74"/>
      <c r="CC425" s="74"/>
      <c r="CD425" s="115" t="str">
        <f t="shared" si="309"/>
        <v/>
      </c>
      <c r="CE425" s="79">
        <f t="shared" si="337"/>
        <v>0</v>
      </c>
      <c r="CF425" s="79">
        <f t="shared" si="338"/>
        <v>0</v>
      </c>
      <c r="CG425" s="79" t="str">
        <f t="shared" si="339"/>
        <v>0</v>
      </c>
      <c r="CH425" s="79" t="str">
        <f>IF(ISBLANK(CC425), "", (POWER(CC425/VLOOKUP(CG425,Anthro_Calc!C:P,13,FALSE),VLOOKUP(CG425,Anthro_Calc!C:P,12,FALSE))-1) / (VLOOKUP(CG425,Anthro_Calc!C:P,14,FALSE)*VLOOKUP(CG425,Anthro_Calc!C:P,12,FALSE)))</f>
        <v/>
      </c>
      <c r="CI425" s="79" t="str">
        <f>IF(ISBLANK(CC425), "", -3 + (CC425 -VLOOKUP(CG425,Anthro_Calc!C:P,4,FALSE)) / (VLOOKUP(CG425,Anthro_Calc!C:P,5,FALSE) - VLOOKUP(CG425,Anthro_Calc!C:P,4,FALSE)))</f>
        <v/>
      </c>
      <c r="CJ425" s="79" t="str">
        <f>IF(ISBLANK(CC425), "", 3 + (CC425 -VLOOKUP(CG425,Anthro_Calc!C:P,10,FALSE)) / (VLOOKUP(CG425,Anthro_Calc!C:P,10,FALSE) - VLOOKUP(CG425,Anthro_Calc!C:P,9,FALSE)))</f>
        <v/>
      </c>
      <c r="CK425" s="129" t="str">
        <f t="shared" si="340"/>
        <v/>
      </c>
      <c r="CL425" s="117" t="str">
        <f t="shared" si="341"/>
        <v/>
      </c>
      <c r="CM425" s="104" t="str">
        <f t="shared" si="342"/>
        <v/>
      </c>
      <c r="CN425" s="77"/>
      <c r="CO425" s="71"/>
      <c r="CP425" s="74"/>
      <c r="CQ425" s="74"/>
      <c r="CR425" s="118" t="str">
        <f t="shared" si="310"/>
        <v/>
      </c>
      <c r="CS425" s="119">
        <f t="shared" si="343"/>
        <v>0</v>
      </c>
      <c r="CT425" s="119">
        <f t="shared" si="344"/>
        <v>0</v>
      </c>
      <c r="CU425" s="119" t="str">
        <f t="shared" si="345"/>
        <v>0</v>
      </c>
      <c r="CV425" s="119" t="str">
        <f>IF(ISBLANK(CQ425), "", (POWER(CQ425/VLOOKUP(CU425,Anthro_Calc!C:P,13,FALSE),VLOOKUP(CU425,Anthro_Calc!C:P,12,FALSE))-1) / (VLOOKUP(CU425,Anthro_Calc!C:P,14,FALSE)*VLOOKUP(CU425,Anthro_Calc!C:P,12,FALSE)))</f>
        <v/>
      </c>
      <c r="CW425" s="119" t="str">
        <f>IF(ISBLANK(CQ425), "", -3 + (CQ425 -VLOOKUP(CU425,Anthro_Calc!C:P,4,FALSE)) / (VLOOKUP(CU425,Anthro_Calc!C:P,5,FALSE) - VLOOKUP(CU425,Anthro_Calc!C:P,4,FALSE)))</f>
        <v/>
      </c>
      <c r="CX425" s="119" t="str">
        <f>IF(ISBLANK(CQ425), "", 3 + (CQ425 -VLOOKUP(CU425,Anthro_Calc!C:P,10,FALSE)) / (VLOOKUP(CU425,Anthro_Calc!C:P,10,FALSE) - VLOOKUP(CU425,Anthro_Calc!C:P,9,FALSE)))</f>
        <v/>
      </c>
      <c r="CY425" s="128" t="str">
        <f t="shared" si="346"/>
        <v/>
      </c>
      <c r="CZ425" s="117" t="str">
        <f t="shared" si="347"/>
        <v/>
      </c>
      <c r="DA425" s="104" t="str">
        <f t="shared" si="348"/>
        <v/>
      </c>
      <c r="DB425" s="135"/>
    </row>
    <row r="426" spans="1:106" s="80" customFormat="1" ht="15" customHeight="1">
      <c r="A426" s="134">
        <f t="shared" si="300"/>
        <v>422</v>
      </c>
      <c r="B426" s="66"/>
      <c r="C426" s="66"/>
      <c r="D426" s="66"/>
      <c r="E426" s="66"/>
      <c r="F426" s="66"/>
      <c r="G426" s="66"/>
      <c r="H426" s="66"/>
      <c r="I426" s="66"/>
      <c r="J426" s="66"/>
      <c r="K426" s="66"/>
      <c r="L426" s="66"/>
      <c r="M426" s="71"/>
      <c r="N426" s="69" t="str">
        <f t="shared" ca="1" si="311"/>
        <v/>
      </c>
      <c r="O426" s="70"/>
      <c r="P426" s="70"/>
      <c r="Q426" s="71"/>
      <c r="R426" s="82"/>
      <c r="S426" s="72" t="str">
        <f t="shared" si="312"/>
        <v/>
      </c>
      <c r="T426" s="72" t="str">
        <f t="shared" si="313"/>
        <v/>
      </c>
      <c r="U426" s="72" t="str">
        <f t="shared" si="314"/>
        <v/>
      </c>
      <c r="V426" s="72" t="str">
        <f>IF(ISBLANK(R426), "", (POWER(R426/VLOOKUP(U426,Anthro_Calc!C:P,13,FALSE),VLOOKUP(U426,Anthro_Calc!C:P,12,FALSE))-1) / (VLOOKUP(U426,Anthro_Calc!C:P,14,FALSE)*VLOOKUP(U426,Anthro_Calc!C:P,12,FALSE)))</f>
        <v/>
      </c>
      <c r="W426" s="72" t="str">
        <f>IF(ISBLANK(R426), "", -3 + (R426 -VLOOKUP(U426,Anthro_Calc!C:P,4,FALSE)) / (VLOOKUP(U426,Anthro_Calc!C:P,5,FALSE) - VLOOKUP(U426,Anthro_Calc!C:P,4,FALSE)))</f>
        <v/>
      </c>
      <c r="X426" s="72" t="str">
        <f>IF(ISBLANK(R426), "", 3 + (R426 -VLOOKUP(U426,Anthro_Calc!C:P,10,FALSE)) / (VLOOKUP(U426,Anthro_Calc!C:P,10,FALSE) - VLOOKUP(U426,Anthro_Calc!C:P,9,FALSE)))</f>
        <v/>
      </c>
      <c r="Y426" s="120" t="str">
        <f t="shared" si="315"/>
        <v/>
      </c>
      <c r="Z426" s="117" t="str">
        <f t="shared" si="316"/>
        <v/>
      </c>
      <c r="AA426" s="104" t="str">
        <f t="shared" si="317"/>
        <v/>
      </c>
      <c r="AB426" s="71"/>
      <c r="AC426" s="74"/>
      <c r="AD426" s="78"/>
      <c r="AE426" s="75" t="str">
        <f t="shared" si="318"/>
        <v/>
      </c>
      <c r="AF426" s="72">
        <f t="shared" si="319"/>
        <v>0</v>
      </c>
      <c r="AG426" s="72">
        <f t="shared" si="320"/>
        <v>0</v>
      </c>
      <c r="AH426" s="72" t="str">
        <f t="shared" si="321"/>
        <v>0</v>
      </c>
      <c r="AI426" s="72" t="str">
        <f>IF(ISBLANK(AD426), "", (POWER(AD426/VLOOKUP(AH426,Anthro_Calc!C:P,13,FALSE),VLOOKUP(AH426,Anthro_Calc!C:P,12,FALSE))-1) / (VLOOKUP(AH426,Anthro_Calc!C:P,14,FALSE)*VLOOKUP(AH426,Anthro_Calc!C:P,12,FALSE)))</f>
        <v/>
      </c>
      <c r="AJ426" s="72" t="str">
        <f>IF(ISBLANK(AD426), "", -3 + (AD426 -VLOOKUP(AH426,Anthro_Calc!C:P,4,FALSE)) / (VLOOKUP(AH426,Anthro_Calc!C:P,5,FALSE) - VLOOKUP(AH426,Anthro_Calc!C:P,4,FALSE)))</f>
        <v/>
      </c>
      <c r="AK426" s="72" t="str">
        <f>IF(ISBLANK(AD426), "", 3 + (AD426 -VLOOKUP(AH426,Anthro_Calc!C:P,10,FALSE)) / (VLOOKUP(AH426,Anthro_Calc!C:P,10,FALSE) - VLOOKUP(AH426,Anthro_Calc!C:P,9,FALSE)))</f>
        <v/>
      </c>
      <c r="AL426" s="120" t="str">
        <f t="shared" si="322"/>
        <v/>
      </c>
      <c r="AM426" s="117" t="str">
        <f t="shared" si="323"/>
        <v/>
      </c>
      <c r="AN426" s="104" t="str">
        <f t="shared" si="324"/>
        <v/>
      </c>
      <c r="AO426" s="76" t="str">
        <f t="shared" si="301"/>
        <v/>
      </c>
      <c r="AP426" s="77"/>
      <c r="AQ426" s="77" t="str">
        <f t="shared" si="325"/>
        <v/>
      </c>
      <c r="AR426" s="71"/>
      <c r="AS426" s="74"/>
      <c r="AT426" s="82"/>
      <c r="AU426" s="75" t="str">
        <f t="shared" si="302"/>
        <v/>
      </c>
      <c r="AV426" s="72">
        <f t="shared" si="326"/>
        <v>0</v>
      </c>
      <c r="AW426" s="72">
        <f t="shared" si="327"/>
        <v>0</v>
      </c>
      <c r="AX426" s="72" t="str">
        <f t="shared" si="328"/>
        <v>0</v>
      </c>
      <c r="AY426" s="72" t="str">
        <f>IF(ISBLANK(AT426), "", (POWER(AT426/VLOOKUP(AX426,Anthro_Calc!C:P,13,FALSE),VLOOKUP(AX426,Anthro_Calc!C:P,12,FALSE))-1) / (VLOOKUP(AX426,Anthro_Calc!C:P,14,FALSE)*VLOOKUP(AX426,Anthro_Calc!C:P,12,FALSE)))</f>
        <v/>
      </c>
      <c r="AZ426" s="72" t="str">
        <f>IF(ISBLANK(AT426), "", -3 + (AT426 -VLOOKUP(AX426,Anthro_Calc!C:P,4,FALSE)) / (VLOOKUP(AX426,Anthro_Calc!C:P,5,FALSE) - VLOOKUP(AX426,Anthro_Calc!C:P,4,FALSE)))</f>
        <v/>
      </c>
      <c r="BA426" s="72" t="str">
        <f>IF(ISBLANK(AT426), "", 3 + (AT426 -VLOOKUP(AX426,Anthro_Calc!C:P,10,FALSE)) / (VLOOKUP(AX426,Anthro_Calc!C:P,10,FALSE) - VLOOKUP(AX426,Anthro_Calc!C:P,9,FALSE)))</f>
        <v/>
      </c>
      <c r="BB426" s="120" t="str">
        <f t="shared" si="329"/>
        <v/>
      </c>
      <c r="BC426" s="117" t="str">
        <f t="shared" si="330"/>
        <v/>
      </c>
      <c r="BD426" s="104" t="str">
        <f t="shared" si="303"/>
        <v/>
      </c>
      <c r="BE426" s="76" t="str">
        <f t="shared" si="304"/>
        <v/>
      </c>
      <c r="BF426" s="73" t="str">
        <f t="shared" si="331"/>
        <v/>
      </c>
      <c r="BG426" s="73" t="str">
        <f t="shared" si="305"/>
        <v/>
      </c>
      <c r="BH426" s="77"/>
      <c r="BI426" s="133"/>
      <c r="BJ426" s="71"/>
      <c r="BK426" s="74"/>
      <c r="BL426" s="78"/>
      <c r="BM426" s="75" t="str">
        <f t="shared" si="306"/>
        <v/>
      </c>
      <c r="BN426" s="72">
        <f t="shared" si="332"/>
        <v>0</v>
      </c>
      <c r="BO426" s="72">
        <f t="shared" si="349"/>
        <v>0</v>
      </c>
      <c r="BP426" s="72" t="str">
        <f t="shared" si="333"/>
        <v>0</v>
      </c>
      <c r="BQ426" s="72" t="str">
        <f>IF(ISBLANK(BL426), "", (POWER(BL426/VLOOKUP(BP426,Anthro_Calc!C:P,13,FALSE),VLOOKUP(BP426,Anthro_Calc!C:P,12,FALSE))-1) / (VLOOKUP(BP426,Anthro_Calc!C:P,14,FALSE)*VLOOKUP(BP426,Anthro_Calc!C:P,12,FALSE)))</f>
        <v/>
      </c>
      <c r="BR426" s="72" t="str">
        <f>IF(ISBLANK(BL426), "", -3 + (BL426 -VLOOKUP(BP426,Anthro_Calc!C:P,4,FALSE)) / (VLOOKUP(BP426,Anthro_Calc!C:P,5,FALSE) - VLOOKUP(BP426,Anthro_Calc!C:P,4,FALSE)))</f>
        <v/>
      </c>
      <c r="BS426" s="72" t="str">
        <f>IF(ISBLANK(BL426), "", 3 + (BL426 -VLOOKUP(BP426,Anthro_Calc!C:P,10,FALSE)) / (VLOOKUP(BP426,Anthro_Calc!C:P,10,FALSE) - VLOOKUP(BP426,Anthro_Calc!C:P,9,FALSE)))</f>
        <v/>
      </c>
      <c r="BT426" s="120" t="str">
        <f t="shared" si="334"/>
        <v/>
      </c>
      <c r="BU426" s="117" t="str">
        <f t="shared" si="335"/>
        <v/>
      </c>
      <c r="BV426" s="104" t="str">
        <f t="shared" si="336"/>
        <v/>
      </c>
      <c r="BW426" s="73" t="str">
        <f t="shared" si="307"/>
        <v/>
      </c>
      <c r="BX426" s="77"/>
      <c r="BY426" s="73" t="str">
        <f>IF(ISBLANK(BL426), "", VLOOKUP(Z426&amp;" "&amp;BV426&amp;" "&amp;BW426,Graduation_Criteria!$D$2:$E$34,2,FALSE))</f>
        <v/>
      </c>
      <c r="BZ426" s="73" t="str">
        <f t="shared" si="308"/>
        <v/>
      </c>
      <c r="CA426" s="71"/>
      <c r="CB426" s="74"/>
      <c r="CC426" s="74"/>
      <c r="CD426" s="115" t="str">
        <f t="shared" si="309"/>
        <v/>
      </c>
      <c r="CE426" s="79">
        <f t="shared" si="337"/>
        <v>0</v>
      </c>
      <c r="CF426" s="79">
        <f t="shared" si="338"/>
        <v>0</v>
      </c>
      <c r="CG426" s="79" t="str">
        <f t="shared" si="339"/>
        <v>0</v>
      </c>
      <c r="CH426" s="79" t="str">
        <f>IF(ISBLANK(CC426), "", (POWER(CC426/VLOOKUP(CG426,Anthro_Calc!C:P,13,FALSE),VLOOKUP(CG426,Anthro_Calc!C:P,12,FALSE))-1) / (VLOOKUP(CG426,Anthro_Calc!C:P,14,FALSE)*VLOOKUP(CG426,Anthro_Calc!C:P,12,FALSE)))</f>
        <v/>
      </c>
      <c r="CI426" s="79" t="str">
        <f>IF(ISBLANK(CC426), "", -3 + (CC426 -VLOOKUP(CG426,Anthro_Calc!C:P,4,FALSE)) / (VLOOKUP(CG426,Anthro_Calc!C:P,5,FALSE) - VLOOKUP(CG426,Anthro_Calc!C:P,4,FALSE)))</f>
        <v/>
      </c>
      <c r="CJ426" s="79" t="str">
        <f>IF(ISBLANK(CC426), "", 3 + (CC426 -VLOOKUP(CG426,Anthro_Calc!C:P,10,FALSE)) / (VLOOKUP(CG426,Anthro_Calc!C:P,10,FALSE) - VLOOKUP(CG426,Anthro_Calc!C:P,9,FALSE)))</f>
        <v/>
      </c>
      <c r="CK426" s="129" t="str">
        <f t="shared" si="340"/>
        <v/>
      </c>
      <c r="CL426" s="117" t="str">
        <f t="shared" si="341"/>
        <v/>
      </c>
      <c r="CM426" s="104" t="str">
        <f t="shared" si="342"/>
        <v/>
      </c>
      <c r="CN426" s="77"/>
      <c r="CO426" s="71"/>
      <c r="CP426" s="74"/>
      <c r="CQ426" s="74"/>
      <c r="CR426" s="118" t="str">
        <f t="shared" si="310"/>
        <v/>
      </c>
      <c r="CS426" s="119">
        <f t="shared" si="343"/>
        <v>0</v>
      </c>
      <c r="CT426" s="119">
        <f t="shared" si="344"/>
        <v>0</v>
      </c>
      <c r="CU426" s="119" t="str">
        <f t="shared" si="345"/>
        <v>0</v>
      </c>
      <c r="CV426" s="119" t="str">
        <f>IF(ISBLANK(CQ426), "", (POWER(CQ426/VLOOKUP(CU426,Anthro_Calc!C:P,13,FALSE),VLOOKUP(CU426,Anthro_Calc!C:P,12,FALSE))-1) / (VLOOKUP(CU426,Anthro_Calc!C:P,14,FALSE)*VLOOKUP(CU426,Anthro_Calc!C:P,12,FALSE)))</f>
        <v/>
      </c>
      <c r="CW426" s="119" t="str">
        <f>IF(ISBLANK(CQ426), "", -3 + (CQ426 -VLOOKUP(CU426,Anthro_Calc!C:P,4,FALSE)) / (VLOOKUP(CU426,Anthro_Calc!C:P,5,FALSE) - VLOOKUP(CU426,Anthro_Calc!C:P,4,FALSE)))</f>
        <v/>
      </c>
      <c r="CX426" s="119" t="str">
        <f>IF(ISBLANK(CQ426), "", 3 + (CQ426 -VLOOKUP(CU426,Anthro_Calc!C:P,10,FALSE)) / (VLOOKUP(CU426,Anthro_Calc!C:P,10,FALSE) - VLOOKUP(CU426,Anthro_Calc!C:P,9,FALSE)))</f>
        <v/>
      </c>
      <c r="CY426" s="128" t="str">
        <f t="shared" si="346"/>
        <v/>
      </c>
      <c r="CZ426" s="117" t="str">
        <f t="shared" si="347"/>
        <v/>
      </c>
      <c r="DA426" s="104" t="str">
        <f t="shared" si="348"/>
        <v/>
      </c>
      <c r="DB426" s="135"/>
    </row>
    <row r="427" spans="1:106" s="80" customFormat="1" ht="15" customHeight="1">
      <c r="A427" s="134">
        <f t="shared" si="300"/>
        <v>423</v>
      </c>
      <c r="B427" s="66"/>
      <c r="C427" s="66"/>
      <c r="D427" s="66"/>
      <c r="E427" s="66"/>
      <c r="F427" s="66"/>
      <c r="G427" s="66"/>
      <c r="H427" s="66"/>
      <c r="I427" s="66"/>
      <c r="J427" s="66"/>
      <c r="K427" s="66"/>
      <c r="L427" s="66"/>
      <c r="M427" s="71"/>
      <c r="N427" s="69" t="str">
        <f t="shared" ca="1" si="311"/>
        <v/>
      </c>
      <c r="O427" s="70"/>
      <c r="P427" s="70"/>
      <c r="Q427" s="71"/>
      <c r="R427" s="82"/>
      <c r="S427" s="72" t="str">
        <f t="shared" si="312"/>
        <v/>
      </c>
      <c r="T427" s="72" t="str">
        <f t="shared" si="313"/>
        <v/>
      </c>
      <c r="U427" s="72" t="str">
        <f t="shared" si="314"/>
        <v/>
      </c>
      <c r="V427" s="72" t="str">
        <f>IF(ISBLANK(R427), "", (POWER(R427/VLOOKUP(U427,Anthro_Calc!C:P,13,FALSE),VLOOKUP(U427,Anthro_Calc!C:P,12,FALSE))-1) / (VLOOKUP(U427,Anthro_Calc!C:P,14,FALSE)*VLOOKUP(U427,Anthro_Calc!C:P,12,FALSE)))</f>
        <v/>
      </c>
      <c r="W427" s="72" t="str">
        <f>IF(ISBLANK(R427), "", -3 + (R427 -VLOOKUP(U427,Anthro_Calc!C:P,4,FALSE)) / (VLOOKUP(U427,Anthro_Calc!C:P,5,FALSE) - VLOOKUP(U427,Anthro_Calc!C:P,4,FALSE)))</f>
        <v/>
      </c>
      <c r="X427" s="72" t="str">
        <f>IF(ISBLANK(R427), "", 3 + (R427 -VLOOKUP(U427,Anthro_Calc!C:P,10,FALSE)) / (VLOOKUP(U427,Anthro_Calc!C:P,10,FALSE) - VLOOKUP(U427,Anthro_Calc!C:P,9,FALSE)))</f>
        <v/>
      </c>
      <c r="Y427" s="120" t="str">
        <f t="shared" si="315"/>
        <v/>
      </c>
      <c r="Z427" s="117" t="str">
        <f t="shared" si="316"/>
        <v/>
      </c>
      <c r="AA427" s="104" t="str">
        <f t="shared" si="317"/>
        <v/>
      </c>
      <c r="AB427" s="71"/>
      <c r="AC427" s="74"/>
      <c r="AD427" s="78"/>
      <c r="AE427" s="75" t="str">
        <f t="shared" si="318"/>
        <v/>
      </c>
      <c r="AF427" s="72">
        <f t="shared" si="319"/>
        <v>0</v>
      </c>
      <c r="AG427" s="72">
        <f t="shared" si="320"/>
        <v>0</v>
      </c>
      <c r="AH427" s="72" t="str">
        <f t="shared" si="321"/>
        <v>0</v>
      </c>
      <c r="AI427" s="72" t="str">
        <f>IF(ISBLANK(AD427), "", (POWER(AD427/VLOOKUP(AH427,Anthro_Calc!C:P,13,FALSE),VLOOKUP(AH427,Anthro_Calc!C:P,12,FALSE))-1) / (VLOOKUP(AH427,Anthro_Calc!C:P,14,FALSE)*VLOOKUP(AH427,Anthro_Calc!C:P,12,FALSE)))</f>
        <v/>
      </c>
      <c r="AJ427" s="72" t="str">
        <f>IF(ISBLANK(AD427), "", -3 + (AD427 -VLOOKUP(AH427,Anthro_Calc!C:P,4,FALSE)) / (VLOOKUP(AH427,Anthro_Calc!C:P,5,FALSE) - VLOOKUP(AH427,Anthro_Calc!C:P,4,FALSE)))</f>
        <v/>
      </c>
      <c r="AK427" s="72" t="str">
        <f>IF(ISBLANK(AD427), "", 3 + (AD427 -VLOOKUP(AH427,Anthro_Calc!C:P,10,FALSE)) / (VLOOKUP(AH427,Anthro_Calc!C:P,10,FALSE) - VLOOKUP(AH427,Anthro_Calc!C:P,9,FALSE)))</f>
        <v/>
      </c>
      <c r="AL427" s="120" t="str">
        <f t="shared" si="322"/>
        <v/>
      </c>
      <c r="AM427" s="117" t="str">
        <f t="shared" si="323"/>
        <v/>
      </c>
      <c r="AN427" s="104" t="str">
        <f t="shared" si="324"/>
        <v/>
      </c>
      <c r="AO427" s="76" t="str">
        <f t="shared" si="301"/>
        <v/>
      </c>
      <c r="AP427" s="77"/>
      <c r="AQ427" s="77" t="str">
        <f t="shared" si="325"/>
        <v/>
      </c>
      <c r="AR427" s="71"/>
      <c r="AS427" s="74"/>
      <c r="AT427" s="82"/>
      <c r="AU427" s="75" t="str">
        <f t="shared" si="302"/>
        <v/>
      </c>
      <c r="AV427" s="72">
        <f t="shared" si="326"/>
        <v>0</v>
      </c>
      <c r="AW427" s="72">
        <f t="shared" si="327"/>
        <v>0</v>
      </c>
      <c r="AX427" s="72" t="str">
        <f t="shared" si="328"/>
        <v>0</v>
      </c>
      <c r="AY427" s="72" t="str">
        <f>IF(ISBLANK(AT427), "", (POWER(AT427/VLOOKUP(AX427,Anthro_Calc!C:P,13,FALSE),VLOOKUP(AX427,Anthro_Calc!C:P,12,FALSE))-1) / (VLOOKUP(AX427,Anthro_Calc!C:P,14,FALSE)*VLOOKUP(AX427,Anthro_Calc!C:P,12,FALSE)))</f>
        <v/>
      </c>
      <c r="AZ427" s="72" t="str">
        <f>IF(ISBLANK(AT427), "", -3 + (AT427 -VLOOKUP(AX427,Anthro_Calc!C:P,4,FALSE)) / (VLOOKUP(AX427,Anthro_Calc!C:P,5,FALSE) - VLOOKUP(AX427,Anthro_Calc!C:P,4,FALSE)))</f>
        <v/>
      </c>
      <c r="BA427" s="72" t="str">
        <f>IF(ISBLANK(AT427), "", 3 + (AT427 -VLOOKUP(AX427,Anthro_Calc!C:P,10,FALSE)) / (VLOOKUP(AX427,Anthro_Calc!C:P,10,FALSE) - VLOOKUP(AX427,Anthro_Calc!C:P,9,FALSE)))</f>
        <v/>
      </c>
      <c r="BB427" s="120" t="str">
        <f t="shared" si="329"/>
        <v/>
      </c>
      <c r="BC427" s="117" t="str">
        <f t="shared" si="330"/>
        <v/>
      </c>
      <c r="BD427" s="104" t="str">
        <f t="shared" si="303"/>
        <v/>
      </c>
      <c r="BE427" s="76" t="str">
        <f t="shared" si="304"/>
        <v/>
      </c>
      <c r="BF427" s="73" t="str">
        <f t="shared" si="331"/>
        <v/>
      </c>
      <c r="BG427" s="73" t="str">
        <f t="shared" si="305"/>
        <v/>
      </c>
      <c r="BH427" s="77"/>
      <c r="BI427" s="133"/>
      <c r="BJ427" s="71"/>
      <c r="BK427" s="74"/>
      <c r="BL427" s="78"/>
      <c r="BM427" s="75" t="str">
        <f t="shared" si="306"/>
        <v/>
      </c>
      <c r="BN427" s="72">
        <f t="shared" si="332"/>
        <v>0</v>
      </c>
      <c r="BO427" s="72">
        <f t="shared" si="349"/>
        <v>0</v>
      </c>
      <c r="BP427" s="72" t="str">
        <f t="shared" si="333"/>
        <v>0</v>
      </c>
      <c r="BQ427" s="72" t="str">
        <f>IF(ISBLANK(BL427), "", (POWER(BL427/VLOOKUP(BP427,Anthro_Calc!C:P,13,FALSE),VLOOKUP(BP427,Anthro_Calc!C:P,12,FALSE))-1) / (VLOOKUP(BP427,Anthro_Calc!C:P,14,FALSE)*VLOOKUP(BP427,Anthro_Calc!C:P,12,FALSE)))</f>
        <v/>
      </c>
      <c r="BR427" s="72" t="str">
        <f>IF(ISBLANK(BL427), "", -3 + (BL427 -VLOOKUP(BP427,Anthro_Calc!C:P,4,FALSE)) / (VLOOKUP(BP427,Anthro_Calc!C:P,5,FALSE) - VLOOKUP(BP427,Anthro_Calc!C:P,4,FALSE)))</f>
        <v/>
      </c>
      <c r="BS427" s="72" t="str">
        <f>IF(ISBLANK(BL427), "", 3 + (BL427 -VLOOKUP(BP427,Anthro_Calc!C:P,10,FALSE)) / (VLOOKUP(BP427,Anthro_Calc!C:P,10,FALSE) - VLOOKUP(BP427,Anthro_Calc!C:P,9,FALSE)))</f>
        <v/>
      </c>
      <c r="BT427" s="120" t="str">
        <f t="shared" si="334"/>
        <v/>
      </c>
      <c r="BU427" s="117" t="str">
        <f t="shared" si="335"/>
        <v/>
      </c>
      <c r="BV427" s="104" t="str">
        <f t="shared" si="336"/>
        <v/>
      </c>
      <c r="BW427" s="73" t="str">
        <f t="shared" si="307"/>
        <v/>
      </c>
      <c r="BX427" s="77"/>
      <c r="BY427" s="73" t="str">
        <f>IF(ISBLANK(BL427), "", VLOOKUP(Z427&amp;" "&amp;BV427&amp;" "&amp;BW427,Graduation_Criteria!$D$2:$E$34,2,FALSE))</f>
        <v/>
      </c>
      <c r="BZ427" s="73" t="str">
        <f t="shared" si="308"/>
        <v/>
      </c>
      <c r="CA427" s="71"/>
      <c r="CB427" s="74"/>
      <c r="CC427" s="74"/>
      <c r="CD427" s="115" t="str">
        <f t="shared" si="309"/>
        <v/>
      </c>
      <c r="CE427" s="79">
        <f t="shared" si="337"/>
        <v>0</v>
      </c>
      <c r="CF427" s="79">
        <f t="shared" si="338"/>
        <v>0</v>
      </c>
      <c r="CG427" s="79" t="str">
        <f t="shared" si="339"/>
        <v>0</v>
      </c>
      <c r="CH427" s="79" t="str">
        <f>IF(ISBLANK(CC427), "", (POWER(CC427/VLOOKUP(CG427,Anthro_Calc!C:P,13,FALSE),VLOOKUP(CG427,Anthro_Calc!C:P,12,FALSE))-1) / (VLOOKUP(CG427,Anthro_Calc!C:P,14,FALSE)*VLOOKUP(CG427,Anthro_Calc!C:P,12,FALSE)))</f>
        <v/>
      </c>
      <c r="CI427" s="79" t="str">
        <f>IF(ISBLANK(CC427), "", -3 + (CC427 -VLOOKUP(CG427,Anthro_Calc!C:P,4,FALSE)) / (VLOOKUP(CG427,Anthro_Calc!C:P,5,FALSE) - VLOOKUP(CG427,Anthro_Calc!C:P,4,FALSE)))</f>
        <v/>
      </c>
      <c r="CJ427" s="79" t="str">
        <f>IF(ISBLANK(CC427), "", 3 + (CC427 -VLOOKUP(CG427,Anthro_Calc!C:P,10,FALSE)) / (VLOOKUP(CG427,Anthro_Calc!C:P,10,FALSE) - VLOOKUP(CG427,Anthro_Calc!C:P,9,FALSE)))</f>
        <v/>
      </c>
      <c r="CK427" s="129" t="str">
        <f t="shared" si="340"/>
        <v/>
      </c>
      <c r="CL427" s="117" t="str">
        <f t="shared" si="341"/>
        <v/>
      </c>
      <c r="CM427" s="104" t="str">
        <f t="shared" si="342"/>
        <v/>
      </c>
      <c r="CN427" s="77"/>
      <c r="CO427" s="71"/>
      <c r="CP427" s="74"/>
      <c r="CQ427" s="74"/>
      <c r="CR427" s="118" t="str">
        <f t="shared" si="310"/>
        <v/>
      </c>
      <c r="CS427" s="119">
        <f t="shared" si="343"/>
        <v>0</v>
      </c>
      <c r="CT427" s="119">
        <f t="shared" si="344"/>
        <v>0</v>
      </c>
      <c r="CU427" s="119" t="str">
        <f t="shared" si="345"/>
        <v>0</v>
      </c>
      <c r="CV427" s="119" t="str">
        <f>IF(ISBLANK(CQ427), "", (POWER(CQ427/VLOOKUP(CU427,Anthro_Calc!C:P,13,FALSE),VLOOKUP(CU427,Anthro_Calc!C:P,12,FALSE))-1) / (VLOOKUP(CU427,Anthro_Calc!C:P,14,FALSE)*VLOOKUP(CU427,Anthro_Calc!C:P,12,FALSE)))</f>
        <v/>
      </c>
      <c r="CW427" s="119" t="str">
        <f>IF(ISBLANK(CQ427), "", -3 + (CQ427 -VLOOKUP(CU427,Anthro_Calc!C:P,4,FALSE)) / (VLOOKUP(CU427,Anthro_Calc!C:P,5,FALSE) - VLOOKUP(CU427,Anthro_Calc!C:P,4,FALSE)))</f>
        <v/>
      </c>
      <c r="CX427" s="119" t="str">
        <f>IF(ISBLANK(CQ427), "", 3 + (CQ427 -VLOOKUP(CU427,Anthro_Calc!C:P,10,FALSE)) / (VLOOKUP(CU427,Anthro_Calc!C:P,10,FALSE) - VLOOKUP(CU427,Anthro_Calc!C:P,9,FALSE)))</f>
        <v/>
      </c>
      <c r="CY427" s="128" t="str">
        <f t="shared" si="346"/>
        <v/>
      </c>
      <c r="CZ427" s="117" t="str">
        <f t="shared" si="347"/>
        <v/>
      </c>
      <c r="DA427" s="104" t="str">
        <f t="shared" si="348"/>
        <v/>
      </c>
      <c r="DB427" s="135"/>
    </row>
    <row r="428" spans="1:106" s="80" customFormat="1" ht="15" customHeight="1">
      <c r="A428" s="134">
        <f t="shared" si="300"/>
        <v>424</v>
      </c>
      <c r="B428" s="66"/>
      <c r="C428" s="66"/>
      <c r="D428" s="66"/>
      <c r="E428" s="66"/>
      <c r="F428" s="66"/>
      <c r="G428" s="66"/>
      <c r="H428" s="66"/>
      <c r="I428" s="66"/>
      <c r="J428" s="66"/>
      <c r="K428" s="66"/>
      <c r="L428" s="66"/>
      <c r="M428" s="71"/>
      <c r="N428" s="69" t="str">
        <f t="shared" ca="1" si="311"/>
        <v/>
      </c>
      <c r="O428" s="70"/>
      <c r="P428" s="70"/>
      <c r="Q428" s="71"/>
      <c r="R428" s="82"/>
      <c r="S428" s="72" t="str">
        <f t="shared" si="312"/>
        <v/>
      </c>
      <c r="T428" s="72" t="str">
        <f t="shared" si="313"/>
        <v/>
      </c>
      <c r="U428" s="72" t="str">
        <f t="shared" si="314"/>
        <v/>
      </c>
      <c r="V428" s="72" t="str">
        <f>IF(ISBLANK(R428), "", (POWER(R428/VLOOKUP(U428,Anthro_Calc!C:P,13,FALSE),VLOOKUP(U428,Anthro_Calc!C:P,12,FALSE))-1) / (VLOOKUP(U428,Anthro_Calc!C:P,14,FALSE)*VLOOKUP(U428,Anthro_Calc!C:P,12,FALSE)))</f>
        <v/>
      </c>
      <c r="W428" s="72" t="str">
        <f>IF(ISBLANK(R428), "", -3 + (R428 -VLOOKUP(U428,Anthro_Calc!C:P,4,FALSE)) / (VLOOKUP(U428,Anthro_Calc!C:P,5,FALSE) - VLOOKUP(U428,Anthro_Calc!C:P,4,FALSE)))</f>
        <v/>
      </c>
      <c r="X428" s="72" t="str">
        <f>IF(ISBLANK(R428), "", 3 + (R428 -VLOOKUP(U428,Anthro_Calc!C:P,10,FALSE)) / (VLOOKUP(U428,Anthro_Calc!C:P,10,FALSE) - VLOOKUP(U428,Anthro_Calc!C:P,9,FALSE)))</f>
        <v/>
      </c>
      <c r="Y428" s="120" t="str">
        <f t="shared" si="315"/>
        <v/>
      </c>
      <c r="Z428" s="117" t="str">
        <f t="shared" si="316"/>
        <v/>
      </c>
      <c r="AA428" s="104" t="str">
        <f t="shared" si="317"/>
        <v/>
      </c>
      <c r="AB428" s="71"/>
      <c r="AC428" s="74"/>
      <c r="AD428" s="78"/>
      <c r="AE428" s="75" t="str">
        <f t="shared" si="318"/>
        <v/>
      </c>
      <c r="AF428" s="72">
        <f t="shared" si="319"/>
        <v>0</v>
      </c>
      <c r="AG428" s="72">
        <f t="shared" si="320"/>
        <v>0</v>
      </c>
      <c r="AH428" s="72" t="str">
        <f t="shared" si="321"/>
        <v>0</v>
      </c>
      <c r="AI428" s="72" t="str">
        <f>IF(ISBLANK(AD428), "", (POWER(AD428/VLOOKUP(AH428,Anthro_Calc!C:P,13,FALSE),VLOOKUP(AH428,Anthro_Calc!C:P,12,FALSE))-1) / (VLOOKUP(AH428,Anthro_Calc!C:P,14,FALSE)*VLOOKUP(AH428,Anthro_Calc!C:P,12,FALSE)))</f>
        <v/>
      </c>
      <c r="AJ428" s="72" t="str">
        <f>IF(ISBLANK(AD428), "", -3 + (AD428 -VLOOKUP(AH428,Anthro_Calc!C:P,4,FALSE)) / (VLOOKUP(AH428,Anthro_Calc!C:P,5,FALSE) - VLOOKUP(AH428,Anthro_Calc!C:P,4,FALSE)))</f>
        <v/>
      </c>
      <c r="AK428" s="72" t="str">
        <f>IF(ISBLANK(AD428), "", 3 + (AD428 -VLOOKUP(AH428,Anthro_Calc!C:P,10,FALSE)) / (VLOOKUP(AH428,Anthro_Calc!C:P,10,FALSE) - VLOOKUP(AH428,Anthro_Calc!C:P,9,FALSE)))</f>
        <v/>
      </c>
      <c r="AL428" s="120" t="str">
        <f t="shared" si="322"/>
        <v/>
      </c>
      <c r="AM428" s="117" t="str">
        <f t="shared" si="323"/>
        <v/>
      </c>
      <c r="AN428" s="104" t="str">
        <f t="shared" si="324"/>
        <v/>
      </c>
      <c r="AO428" s="76" t="str">
        <f t="shared" si="301"/>
        <v/>
      </c>
      <c r="AP428" s="77"/>
      <c r="AQ428" s="77" t="str">
        <f t="shared" si="325"/>
        <v/>
      </c>
      <c r="AR428" s="71"/>
      <c r="AS428" s="74"/>
      <c r="AT428" s="82"/>
      <c r="AU428" s="75" t="str">
        <f t="shared" si="302"/>
        <v/>
      </c>
      <c r="AV428" s="72">
        <f t="shared" si="326"/>
        <v>0</v>
      </c>
      <c r="AW428" s="72">
        <f t="shared" si="327"/>
        <v>0</v>
      </c>
      <c r="AX428" s="72" t="str">
        <f t="shared" si="328"/>
        <v>0</v>
      </c>
      <c r="AY428" s="72" t="str">
        <f>IF(ISBLANK(AT428), "", (POWER(AT428/VLOOKUP(AX428,Anthro_Calc!C:P,13,FALSE),VLOOKUP(AX428,Anthro_Calc!C:P,12,FALSE))-1) / (VLOOKUP(AX428,Anthro_Calc!C:P,14,FALSE)*VLOOKUP(AX428,Anthro_Calc!C:P,12,FALSE)))</f>
        <v/>
      </c>
      <c r="AZ428" s="72" t="str">
        <f>IF(ISBLANK(AT428), "", -3 + (AT428 -VLOOKUP(AX428,Anthro_Calc!C:P,4,FALSE)) / (VLOOKUP(AX428,Anthro_Calc!C:P,5,FALSE) - VLOOKUP(AX428,Anthro_Calc!C:P,4,FALSE)))</f>
        <v/>
      </c>
      <c r="BA428" s="72" t="str">
        <f>IF(ISBLANK(AT428), "", 3 + (AT428 -VLOOKUP(AX428,Anthro_Calc!C:P,10,FALSE)) / (VLOOKUP(AX428,Anthro_Calc!C:P,10,FALSE) - VLOOKUP(AX428,Anthro_Calc!C:P,9,FALSE)))</f>
        <v/>
      </c>
      <c r="BB428" s="120" t="str">
        <f t="shared" si="329"/>
        <v/>
      </c>
      <c r="BC428" s="117" t="str">
        <f t="shared" si="330"/>
        <v/>
      </c>
      <c r="BD428" s="104" t="str">
        <f t="shared" si="303"/>
        <v/>
      </c>
      <c r="BE428" s="76" t="str">
        <f t="shared" si="304"/>
        <v/>
      </c>
      <c r="BF428" s="73" t="str">
        <f t="shared" si="331"/>
        <v/>
      </c>
      <c r="BG428" s="73" t="str">
        <f t="shared" si="305"/>
        <v/>
      </c>
      <c r="BH428" s="77"/>
      <c r="BI428" s="133"/>
      <c r="BJ428" s="71"/>
      <c r="BK428" s="74"/>
      <c r="BL428" s="78"/>
      <c r="BM428" s="75" t="str">
        <f t="shared" si="306"/>
        <v/>
      </c>
      <c r="BN428" s="72">
        <f t="shared" si="332"/>
        <v>0</v>
      </c>
      <c r="BO428" s="72">
        <f t="shared" si="349"/>
        <v>0</v>
      </c>
      <c r="BP428" s="72" t="str">
        <f t="shared" si="333"/>
        <v>0</v>
      </c>
      <c r="BQ428" s="72" t="str">
        <f>IF(ISBLANK(BL428), "", (POWER(BL428/VLOOKUP(BP428,Anthro_Calc!C:P,13,FALSE),VLOOKUP(BP428,Anthro_Calc!C:P,12,FALSE))-1) / (VLOOKUP(BP428,Anthro_Calc!C:P,14,FALSE)*VLOOKUP(BP428,Anthro_Calc!C:P,12,FALSE)))</f>
        <v/>
      </c>
      <c r="BR428" s="72" t="str">
        <f>IF(ISBLANK(BL428), "", -3 + (BL428 -VLOOKUP(BP428,Anthro_Calc!C:P,4,FALSE)) / (VLOOKUP(BP428,Anthro_Calc!C:P,5,FALSE) - VLOOKUP(BP428,Anthro_Calc!C:P,4,FALSE)))</f>
        <v/>
      </c>
      <c r="BS428" s="72" t="str">
        <f>IF(ISBLANK(BL428), "", 3 + (BL428 -VLOOKUP(BP428,Anthro_Calc!C:P,10,FALSE)) / (VLOOKUP(BP428,Anthro_Calc!C:P,10,FALSE) - VLOOKUP(BP428,Anthro_Calc!C:P,9,FALSE)))</f>
        <v/>
      </c>
      <c r="BT428" s="120" t="str">
        <f t="shared" si="334"/>
        <v/>
      </c>
      <c r="BU428" s="117" t="str">
        <f t="shared" si="335"/>
        <v/>
      </c>
      <c r="BV428" s="104" t="str">
        <f t="shared" si="336"/>
        <v/>
      </c>
      <c r="BW428" s="73" t="str">
        <f t="shared" si="307"/>
        <v/>
      </c>
      <c r="BX428" s="77"/>
      <c r="BY428" s="73" t="str">
        <f>IF(ISBLANK(BL428), "", VLOOKUP(Z428&amp;" "&amp;BV428&amp;" "&amp;BW428,Graduation_Criteria!$D$2:$E$34,2,FALSE))</f>
        <v/>
      </c>
      <c r="BZ428" s="73" t="str">
        <f t="shared" si="308"/>
        <v/>
      </c>
      <c r="CA428" s="71"/>
      <c r="CB428" s="74"/>
      <c r="CC428" s="74"/>
      <c r="CD428" s="115" t="str">
        <f t="shared" si="309"/>
        <v/>
      </c>
      <c r="CE428" s="79">
        <f t="shared" si="337"/>
        <v>0</v>
      </c>
      <c r="CF428" s="79">
        <f t="shared" si="338"/>
        <v>0</v>
      </c>
      <c r="CG428" s="79" t="str">
        <f t="shared" si="339"/>
        <v>0</v>
      </c>
      <c r="CH428" s="79" t="str">
        <f>IF(ISBLANK(CC428), "", (POWER(CC428/VLOOKUP(CG428,Anthro_Calc!C:P,13,FALSE),VLOOKUP(CG428,Anthro_Calc!C:P,12,FALSE))-1) / (VLOOKUP(CG428,Anthro_Calc!C:P,14,FALSE)*VLOOKUP(CG428,Anthro_Calc!C:P,12,FALSE)))</f>
        <v/>
      </c>
      <c r="CI428" s="79" t="str">
        <f>IF(ISBLANK(CC428), "", -3 + (CC428 -VLOOKUP(CG428,Anthro_Calc!C:P,4,FALSE)) / (VLOOKUP(CG428,Anthro_Calc!C:P,5,FALSE) - VLOOKUP(CG428,Anthro_Calc!C:P,4,FALSE)))</f>
        <v/>
      </c>
      <c r="CJ428" s="79" t="str">
        <f>IF(ISBLANK(CC428), "", 3 + (CC428 -VLOOKUP(CG428,Anthro_Calc!C:P,10,FALSE)) / (VLOOKUP(CG428,Anthro_Calc!C:P,10,FALSE) - VLOOKUP(CG428,Anthro_Calc!C:P,9,FALSE)))</f>
        <v/>
      </c>
      <c r="CK428" s="129" t="str">
        <f t="shared" si="340"/>
        <v/>
      </c>
      <c r="CL428" s="117" t="str">
        <f t="shared" si="341"/>
        <v/>
      </c>
      <c r="CM428" s="104" t="str">
        <f t="shared" si="342"/>
        <v/>
      </c>
      <c r="CN428" s="77"/>
      <c r="CO428" s="71"/>
      <c r="CP428" s="74"/>
      <c r="CQ428" s="74"/>
      <c r="CR428" s="118" t="str">
        <f t="shared" si="310"/>
        <v/>
      </c>
      <c r="CS428" s="119">
        <f t="shared" si="343"/>
        <v>0</v>
      </c>
      <c r="CT428" s="119">
        <f t="shared" si="344"/>
        <v>0</v>
      </c>
      <c r="CU428" s="119" t="str">
        <f t="shared" si="345"/>
        <v>0</v>
      </c>
      <c r="CV428" s="119" t="str">
        <f>IF(ISBLANK(CQ428), "", (POWER(CQ428/VLOOKUP(CU428,Anthro_Calc!C:P,13,FALSE),VLOOKUP(CU428,Anthro_Calc!C:P,12,FALSE))-1) / (VLOOKUP(CU428,Anthro_Calc!C:P,14,FALSE)*VLOOKUP(CU428,Anthro_Calc!C:P,12,FALSE)))</f>
        <v/>
      </c>
      <c r="CW428" s="119" t="str">
        <f>IF(ISBLANK(CQ428), "", -3 + (CQ428 -VLOOKUP(CU428,Anthro_Calc!C:P,4,FALSE)) / (VLOOKUP(CU428,Anthro_Calc!C:P,5,FALSE) - VLOOKUP(CU428,Anthro_Calc!C:P,4,FALSE)))</f>
        <v/>
      </c>
      <c r="CX428" s="119" t="str">
        <f>IF(ISBLANK(CQ428), "", 3 + (CQ428 -VLOOKUP(CU428,Anthro_Calc!C:P,10,FALSE)) / (VLOOKUP(CU428,Anthro_Calc!C:P,10,FALSE) - VLOOKUP(CU428,Anthro_Calc!C:P,9,FALSE)))</f>
        <v/>
      </c>
      <c r="CY428" s="128" t="str">
        <f t="shared" si="346"/>
        <v/>
      </c>
      <c r="CZ428" s="117" t="str">
        <f t="shared" si="347"/>
        <v/>
      </c>
      <c r="DA428" s="104" t="str">
        <f t="shared" si="348"/>
        <v/>
      </c>
      <c r="DB428" s="135"/>
    </row>
    <row r="429" spans="1:106" s="80" customFormat="1" ht="15" customHeight="1">
      <c r="A429" s="134">
        <f t="shared" si="300"/>
        <v>425</v>
      </c>
      <c r="B429" s="66"/>
      <c r="C429" s="66"/>
      <c r="D429" s="66"/>
      <c r="E429" s="66"/>
      <c r="F429" s="66"/>
      <c r="G429" s="66"/>
      <c r="H429" s="66"/>
      <c r="I429" s="66"/>
      <c r="J429" s="66"/>
      <c r="K429" s="66"/>
      <c r="L429" s="66"/>
      <c r="M429" s="71"/>
      <c r="N429" s="69" t="str">
        <f t="shared" ca="1" si="311"/>
        <v/>
      </c>
      <c r="O429" s="70"/>
      <c r="P429" s="70"/>
      <c r="Q429" s="71"/>
      <c r="R429" s="82"/>
      <c r="S429" s="72" t="str">
        <f t="shared" si="312"/>
        <v/>
      </c>
      <c r="T429" s="72" t="str">
        <f t="shared" si="313"/>
        <v/>
      </c>
      <c r="U429" s="72" t="str">
        <f t="shared" si="314"/>
        <v/>
      </c>
      <c r="V429" s="72" t="str">
        <f>IF(ISBLANK(R429), "", (POWER(R429/VLOOKUP(U429,Anthro_Calc!C:P,13,FALSE),VLOOKUP(U429,Anthro_Calc!C:P,12,FALSE))-1) / (VLOOKUP(U429,Anthro_Calc!C:P,14,FALSE)*VLOOKUP(U429,Anthro_Calc!C:P,12,FALSE)))</f>
        <v/>
      </c>
      <c r="W429" s="72" t="str">
        <f>IF(ISBLANK(R429), "", -3 + (R429 -VLOOKUP(U429,Anthro_Calc!C:P,4,FALSE)) / (VLOOKUP(U429,Anthro_Calc!C:P,5,FALSE) - VLOOKUP(U429,Anthro_Calc!C:P,4,FALSE)))</f>
        <v/>
      </c>
      <c r="X429" s="72" t="str">
        <f>IF(ISBLANK(R429), "", 3 + (R429 -VLOOKUP(U429,Anthro_Calc!C:P,10,FALSE)) / (VLOOKUP(U429,Anthro_Calc!C:P,10,FALSE) - VLOOKUP(U429,Anthro_Calc!C:P,9,FALSE)))</f>
        <v/>
      </c>
      <c r="Y429" s="120" t="str">
        <f t="shared" si="315"/>
        <v/>
      </c>
      <c r="Z429" s="117" t="str">
        <f t="shared" si="316"/>
        <v/>
      </c>
      <c r="AA429" s="104" t="str">
        <f t="shared" si="317"/>
        <v/>
      </c>
      <c r="AB429" s="71"/>
      <c r="AC429" s="74"/>
      <c r="AD429" s="78"/>
      <c r="AE429" s="75" t="str">
        <f t="shared" si="318"/>
        <v/>
      </c>
      <c r="AF429" s="72">
        <f t="shared" si="319"/>
        <v>0</v>
      </c>
      <c r="AG429" s="72">
        <f t="shared" si="320"/>
        <v>0</v>
      </c>
      <c r="AH429" s="72" t="str">
        <f t="shared" si="321"/>
        <v>0</v>
      </c>
      <c r="AI429" s="72" t="str">
        <f>IF(ISBLANK(AD429), "", (POWER(AD429/VLOOKUP(AH429,Anthro_Calc!C:P,13,FALSE),VLOOKUP(AH429,Anthro_Calc!C:P,12,FALSE))-1) / (VLOOKUP(AH429,Anthro_Calc!C:P,14,FALSE)*VLOOKUP(AH429,Anthro_Calc!C:P,12,FALSE)))</f>
        <v/>
      </c>
      <c r="AJ429" s="72" t="str">
        <f>IF(ISBLANK(AD429), "", -3 + (AD429 -VLOOKUP(AH429,Anthro_Calc!C:P,4,FALSE)) / (VLOOKUP(AH429,Anthro_Calc!C:P,5,FALSE) - VLOOKUP(AH429,Anthro_Calc!C:P,4,FALSE)))</f>
        <v/>
      </c>
      <c r="AK429" s="72" t="str">
        <f>IF(ISBLANK(AD429), "", 3 + (AD429 -VLOOKUP(AH429,Anthro_Calc!C:P,10,FALSE)) / (VLOOKUP(AH429,Anthro_Calc!C:P,10,FALSE) - VLOOKUP(AH429,Anthro_Calc!C:P,9,FALSE)))</f>
        <v/>
      </c>
      <c r="AL429" s="120" t="str">
        <f t="shared" si="322"/>
        <v/>
      </c>
      <c r="AM429" s="117" t="str">
        <f t="shared" si="323"/>
        <v/>
      </c>
      <c r="AN429" s="104" t="str">
        <f t="shared" si="324"/>
        <v/>
      </c>
      <c r="AO429" s="76" t="str">
        <f t="shared" si="301"/>
        <v/>
      </c>
      <c r="AP429" s="77"/>
      <c r="AQ429" s="77" t="str">
        <f t="shared" si="325"/>
        <v/>
      </c>
      <c r="AR429" s="71"/>
      <c r="AS429" s="74"/>
      <c r="AT429" s="82"/>
      <c r="AU429" s="75" t="str">
        <f t="shared" si="302"/>
        <v/>
      </c>
      <c r="AV429" s="72">
        <f t="shared" si="326"/>
        <v>0</v>
      </c>
      <c r="AW429" s="72">
        <f t="shared" si="327"/>
        <v>0</v>
      </c>
      <c r="AX429" s="72" t="str">
        <f t="shared" si="328"/>
        <v>0</v>
      </c>
      <c r="AY429" s="72" t="str">
        <f>IF(ISBLANK(AT429), "", (POWER(AT429/VLOOKUP(AX429,Anthro_Calc!C:P,13,FALSE),VLOOKUP(AX429,Anthro_Calc!C:P,12,FALSE))-1) / (VLOOKUP(AX429,Anthro_Calc!C:P,14,FALSE)*VLOOKUP(AX429,Anthro_Calc!C:P,12,FALSE)))</f>
        <v/>
      </c>
      <c r="AZ429" s="72" t="str">
        <f>IF(ISBLANK(AT429), "", -3 + (AT429 -VLOOKUP(AX429,Anthro_Calc!C:P,4,FALSE)) / (VLOOKUP(AX429,Anthro_Calc!C:P,5,FALSE) - VLOOKUP(AX429,Anthro_Calc!C:P,4,FALSE)))</f>
        <v/>
      </c>
      <c r="BA429" s="72" t="str">
        <f>IF(ISBLANK(AT429), "", 3 + (AT429 -VLOOKUP(AX429,Anthro_Calc!C:P,10,FALSE)) / (VLOOKUP(AX429,Anthro_Calc!C:P,10,FALSE) - VLOOKUP(AX429,Anthro_Calc!C:P,9,FALSE)))</f>
        <v/>
      </c>
      <c r="BB429" s="120" t="str">
        <f t="shared" si="329"/>
        <v/>
      </c>
      <c r="BC429" s="117" t="str">
        <f t="shared" si="330"/>
        <v/>
      </c>
      <c r="BD429" s="104" t="str">
        <f t="shared" si="303"/>
        <v/>
      </c>
      <c r="BE429" s="76" t="str">
        <f t="shared" si="304"/>
        <v/>
      </c>
      <c r="BF429" s="73" t="str">
        <f t="shared" si="331"/>
        <v/>
      </c>
      <c r="BG429" s="73" t="str">
        <f t="shared" si="305"/>
        <v/>
      </c>
      <c r="BH429" s="77"/>
      <c r="BI429" s="133"/>
      <c r="BJ429" s="71"/>
      <c r="BK429" s="74"/>
      <c r="BL429" s="78"/>
      <c r="BM429" s="75" t="str">
        <f t="shared" si="306"/>
        <v/>
      </c>
      <c r="BN429" s="72">
        <f t="shared" si="332"/>
        <v>0</v>
      </c>
      <c r="BO429" s="72">
        <f t="shared" si="349"/>
        <v>0</v>
      </c>
      <c r="BP429" s="72" t="str">
        <f t="shared" si="333"/>
        <v>0</v>
      </c>
      <c r="BQ429" s="72" t="str">
        <f>IF(ISBLANK(BL429), "", (POWER(BL429/VLOOKUP(BP429,Anthro_Calc!C:P,13,FALSE),VLOOKUP(BP429,Anthro_Calc!C:P,12,FALSE))-1) / (VLOOKUP(BP429,Anthro_Calc!C:P,14,FALSE)*VLOOKUP(BP429,Anthro_Calc!C:P,12,FALSE)))</f>
        <v/>
      </c>
      <c r="BR429" s="72" t="str">
        <f>IF(ISBLANK(BL429), "", -3 + (BL429 -VLOOKUP(BP429,Anthro_Calc!C:P,4,FALSE)) / (VLOOKUP(BP429,Anthro_Calc!C:P,5,FALSE) - VLOOKUP(BP429,Anthro_Calc!C:P,4,FALSE)))</f>
        <v/>
      </c>
      <c r="BS429" s="72" t="str">
        <f>IF(ISBLANK(BL429), "", 3 + (BL429 -VLOOKUP(BP429,Anthro_Calc!C:P,10,FALSE)) / (VLOOKUP(BP429,Anthro_Calc!C:P,10,FALSE) - VLOOKUP(BP429,Anthro_Calc!C:P,9,FALSE)))</f>
        <v/>
      </c>
      <c r="BT429" s="120" t="str">
        <f t="shared" si="334"/>
        <v/>
      </c>
      <c r="BU429" s="117" t="str">
        <f t="shared" si="335"/>
        <v/>
      </c>
      <c r="BV429" s="104" t="str">
        <f t="shared" si="336"/>
        <v/>
      </c>
      <c r="BW429" s="73" t="str">
        <f t="shared" si="307"/>
        <v/>
      </c>
      <c r="BX429" s="77"/>
      <c r="BY429" s="73" t="str">
        <f>IF(ISBLANK(BL429), "", VLOOKUP(Z429&amp;" "&amp;BV429&amp;" "&amp;BW429,Graduation_Criteria!$D$2:$E$34,2,FALSE))</f>
        <v/>
      </c>
      <c r="BZ429" s="73" t="str">
        <f t="shared" si="308"/>
        <v/>
      </c>
      <c r="CA429" s="71"/>
      <c r="CB429" s="74"/>
      <c r="CC429" s="74"/>
      <c r="CD429" s="115" t="str">
        <f t="shared" si="309"/>
        <v/>
      </c>
      <c r="CE429" s="79">
        <f t="shared" si="337"/>
        <v>0</v>
      </c>
      <c r="CF429" s="79">
        <f t="shared" si="338"/>
        <v>0</v>
      </c>
      <c r="CG429" s="79" t="str">
        <f t="shared" si="339"/>
        <v>0</v>
      </c>
      <c r="CH429" s="79" t="str">
        <f>IF(ISBLANK(CC429), "", (POWER(CC429/VLOOKUP(CG429,Anthro_Calc!C:P,13,FALSE),VLOOKUP(CG429,Anthro_Calc!C:P,12,FALSE))-1) / (VLOOKUP(CG429,Anthro_Calc!C:P,14,FALSE)*VLOOKUP(CG429,Anthro_Calc!C:P,12,FALSE)))</f>
        <v/>
      </c>
      <c r="CI429" s="79" t="str">
        <f>IF(ISBLANK(CC429), "", -3 + (CC429 -VLOOKUP(CG429,Anthro_Calc!C:P,4,FALSE)) / (VLOOKUP(CG429,Anthro_Calc!C:P,5,FALSE) - VLOOKUP(CG429,Anthro_Calc!C:P,4,FALSE)))</f>
        <v/>
      </c>
      <c r="CJ429" s="79" t="str">
        <f>IF(ISBLANK(CC429), "", 3 + (CC429 -VLOOKUP(CG429,Anthro_Calc!C:P,10,FALSE)) / (VLOOKUP(CG429,Anthro_Calc!C:P,10,FALSE) - VLOOKUP(CG429,Anthro_Calc!C:P,9,FALSE)))</f>
        <v/>
      </c>
      <c r="CK429" s="129" t="str">
        <f t="shared" si="340"/>
        <v/>
      </c>
      <c r="CL429" s="117" t="str">
        <f t="shared" si="341"/>
        <v/>
      </c>
      <c r="CM429" s="104" t="str">
        <f t="shared" si="342"/>
        <v/>
      </c>
      <c r="CN429" s="77"/>
      <c r="CO429" s="71"/>
      <c r="CP429" s="74"/>
      <c r="CQ429" s="74"/>
      <c r="CR429" s="118" t="str">
        <f t="shared" si="310"/>
        <v/>
      </c>
      <c r="CS429" s="119">
        <f t="shared" si="343"/>
        <v>0</v>
      </c>
      <c r="CT429" s="119">
        <f t="shared" si="344"/>
        <v>0</v>
      </c>
      <c r="CU429" s="119" t="str">
        <f t="shared" si="345"/>
        <v>0</v>
      </c>
      <c r="CV429" s="119" t="str">
        <f>IF(ISBLANK(CQ429), "", (POWER(CQ429/VLOOKUP(CU429,Anthro_Calc!C:P,13,FALSE),VLOOKUP(CU429,Anthro_Calc!C:P,12,FALSE))-1) / (VLOOKUP(CU429,Anthro_Calc!C:P,14,FALSE)*VLOOKUP(CU429,Anthro_Calc!C:P,12,FALSE)))</f>
        <v/>
      </c>
      <c r="CW429" s="119" t="str">
        <f>IF(ISBLANK(CQ429), "", -3 + (CQ429 -VLOOKUP(CU429,Anthro_Calc!C:P,4,FALSE)) / (VLOOKUP(CU429,Anthro_Calc!C:P,5,FALSE) - VLOOKUP(CU429,Anthro_Calc!C:P,4,FALSE)))</f>
        <v/>
      </c>
      <c r="CX429" s="119" t="str">
        <f>IF(ISBLANK(CQ429), "", 3 + (CQ429 -VLOOKUP(CU429,Anthro_Calc!C:P,10,FALSE)) / (VLOOKUP(CU429,Anthro_Calc!C:P,10,FALSE) - VLOOKUP(CU429,Anthro_Calc!C:P,9,FALSE)))</f>
        <v/>
      </c>
      <c r="CY429" s="128" t="str">
        <f t="shared" si="346"/>
        <v/>
      </c>
      <c r="CZ429" s="117" t="str">
        <f t="shared" si="347"/>
        <v/>
      </c>
      <c r="DA429" s="104" t="str">
        <f t="shared" si="348"/>
        <v/>
      </c>
      <c r="DB429" s="135"/>
    </row>
    <row r="430" spans="1:106" s="80" customFormat="1" ht="15" customHeight="1">
      <c r="A430" s="134">
        <f t="shared" si="300"/>
        <v>426</v>
      </c>
      <c r="B430" s="66"/>
      <c r="C430" s="66"/>
      <c r="D430" s="66"/>
      <c r="E430" s="66"/>
      <c r="F430" s="66"/>
      <c r="G430" s="66"/>
      <c r="H430" s="66"/>
      <c r="I430" s="66"/>
      <c r="J430" s="66"/>
      <c r="K430" s="66"/>
      <c r="L430" s="66"/>
      <c r="M430" s="71"/>
      <c r="N430" s="69" t="str">
        <f t="shared" ca="1" si="311"/>
        <v/>
      </c>
      <c r="O430" s="70"/>
      <c r="P430" s="70"/>
      <c r="Q430" s="71"/>
      <c r="R430" s="82"/>
      <c r="S430" s="72" t="str">
        <f t="shared" si="312"/>
        <v/>
      </c>
      <c r="T430" s="72" t="str">
        <f t="shared" si="313"/>
        <v/>
      </c>
      <c r="U430" s="72" t="str">
        <f t="shared" si="314"/>
        <v/>
      </c>
      <c r="V430" s="72" t="str">
        <f>IF(ISBLANK(R430), "", (POWER(R430/VLOOKUP(U430,Anthro_Calc!C:P,13,FALSE),VLOOKUP(U430,Anthro_Calc!C:P,12,FALSE))-1) / (VLOOKUP(U430,Anthro_Calc!C:P,14,FALSE)*VLOOKUP(U430,Anthro_Calc!C:P,12,FALSE)))</f>
        <v/>
      </c>
      <c r="W430" s="72" t="str">
        <f>IF(ISBLANK(R430), "", -3 + (R430 -VLOOKUP(U430,Anthro_Calc!C:P,4,FALSE)) / (VLOOKUP(U430,Anthro_Calc!C:P,5,FALSE) - VLOOKUP(U430,Anthro_Calc!C:P,4,FALSE)))</f>
        <v/>
      </c>
      <c r="X430" s="72" t="str">
        <f>IF(ISBLANK(R430), "", 3 + (R430 -VLOOKUP(U430,Anthro_Calc!C:P,10,FALSE)) / (VLOOKUP(U430,Anthro_Calc!C:P,10,FALSE) - VLOOKUP(U430,Anthro_Calc!C:P,9,FALSE)))</f>
        <v/>
      </c>
      <c r="Y430" s="120" t="str">
        <f t="shared" si="315"/>
        <v/>
      </c>
      <c r="Z430" s="117" t="str">
        <f t="shared" si="316"/>
        <v/>
      </c>
      <c r="AA430" s="104" t="str">
        <f t="shared" si="317"/>
        <v/>
      </c>
      <c r="AB430" s="71"/>
      <c r="AC430" s="74"/>
      <c r="AD430" s="78"/>
      <c r="AE430" s="75" t="str">
        <f t="shared" si="318"/>
        <v/>
      </c>
      <c r="AF430" s="72">
        <f t="shared" si="319"/>
        <v>0</v>
      </c>
      <c r="AG430" s="72">
        <f t="shared" si="320"/>
        <v>0</v>
      </c>
      <c r="AH430" s="72" t="str">
        <f t="shared" si="321"/>
        <v>0</v>
      </c>
      <c r="AI430" s="72" t="str">
        <f>IF(ISBLANK(AD430), "", (POWER(AD430/VLOOKUP(AH430,Anthro_Calc!C:P,13,FALSE),VLOOKUP(AH430,Anthro_Calc!C:P,12,FALSE))-1) / (VLOOKUP(AH430,Anthro_Calc!C:P,14,FALSE)*VLOOKUP(AH430,Anthro_Calc!C:P,12,FALSE)))</f>
        <v/>
      </c>
      <c r="AJ430" s="72" t="str">
        <f>IF(ISBLANK(AD430), "", -3 + (AD430 -VLOOKUP(AH430,Anthro_Calc!C:P,4,FALSE)) / (VLOOKUP(AH430,Anthro_Calc!C:P,5,FALSE) - VLOOKUP(AH430,Anthro_Calc!C:P,4,FALSE)))</f>
        <v/>
      </c>
      <c r="AK430" s="72" t="str">
        <f>IF(ISBLANK(AD430), "", 3 + (AD430 -VLOOKUP(AH430,Anthro_Calc!C:P,10,FALSE)) / (VLOOKUP(AH430,Anthro_Calc!C:P,10,FALSE) - VLOOKUP(AH430,Anthro_Calc!C:P,9,FALSE)))</f>
        <v/>
      </c>
      <c r="AL430" s="120" t="str">
        <f t="shared" si="322"/>
        <v/>
      </c>
      <c r="AM430" s="117" t="str">
        <f t="shared" si="323"/>
        <v/>
      </c>
      <c r="AN430" s="104" t="str">
        <f t="shared" si="324"/>
        <v/>
      </c>
      <c r="AO430" s="76" t="str">
        <f t="shared" si="301"/>
        <v/>
      </c>
      <c r="AP430" s="77"/>
      <c r="AQ430" s="77" t="str">
        <f t="shared" si="325"/>
        <v/>
      </c>
      <c r="AR430" s="71"/>
      <c r="AS430" s="74"/>
      <c r="AT430" s="82"/>
      <c r="AU430" s="75" t="str">
        <f t="shared" si="302"/>
        <v/>
      </c>
      <c r="AV430" s="72">
        <f t="shared" si="326"/>
        <v>0</v>
      </c>
      <c r="AW430" s="72">
        <f t="shared" si="327"/>
        <v>0</v>
      </c>
      <c r="AX430" s="72" t="str">
        <f t="shared" si="328"/>
        <v>0</v>
      </c>
      <c r="AY430" s="72" t="str">
        <f>IF(ISBLANK(AT430), "", (POWER(AT430/VLOOKUP(AX430,Anthro_Calc!C:P,13,FALSE),VLOOKUP(AX430,Anthro_Calc!C:P,12,FALSE))-1) / (VLOOKUP(AX430,Anthro_Calc!C:P,14,FALSE)*VLOOKUP(AX430,Anthro_Calc!C:P,12,FALSE)))</f>
        <v/>
      </c>
      <c r="AZ430" s="72" t="str">
        <f>IF(ISBLANK(AT430), "", -3 + (AT430 -VLOOKUP(AX430,Anthro_Calc!C:P,4,FALSE)) / (VLOOKUP(AX430,Anthro_Calc!C:P,5,FALSE) - VLOOKUP(AX430,Anthro_Calc!C:P,4,FALSE)))</f>
        <v/>
      </c>
      <c r="BA430" s="72" t="str">
        <f>IF(ISBLANK(AT430), "", 3 + (AT430 -VLOOKUP(AX430,Anthro_Calc!C:P,10,FALSE)) / (VLOOKUP(AX430,Anthro_Calc!C:P,10,FALSE) - VLOOKUP(AX430,Anthro_Calc!C:P,9,FALSE)))</f>
        <v/>
      </c>
      <c r="BB430" s="120" t="str">
        <f t="shared" si="329"/>
        <v/>
      </c>
      <c r="BC430" s="117" t="str">
        <f t="shared" si="330"/>
        <v/>
      </c>
      <c r="BD430" s="104" t="str">
        <f t="shared" si="303"/>
        <v/>
      </c>
      <c r="BE430" s="76" t="str">
        <f t="shared" si="304"/>
        <v/>
      </c>
      <c r="BF430" s="73" t="str">
        <f t="shared" si="331"/>
        <v/>
      </c>
      <c r="BG430" s="73" t="str">
        <f t="shared" si="305"/>
        <v/>
      </c>
      <c r="BH430" s="77"/>
      <c r="BI430" s="133"/>
      <c r="BJ430" s="71"/>
      <c r="BK430" s="74"/>
      <c r="BL430" s="78"/>
      <c r="BM430" s="75" t="str">
        <f t="shared" si="306"/>
        <v/>
      </c>
      <c r="BN430" s="72">
        <f t="shared" si="332"/>
        <v>0</v>
      </c>
      <c r="BO430" s="72">
        <f t="shared" si="349"/>
        <v>0</v>
      </c>
      <c r="BP430" s="72" t="str">
        <f t="shared" si="333"/>
        <v>0</v>
      </c>
      <c r="BQ430" s="72" t="str">
        <f>IF(ISBLANK(BL430), "", (POWER(BL430/VLOOKUP(BP430,Anthro_Calc!C:P,13,FALSE),VLOOKUP(BP430,Anthro_Calc!C:P,12,FALSE))-1) / (VLOOKUP(BP430,Anthro_Calc!C:P,14,FALSE)*VLOOKUP(BP430,Anthro_Calc!C:P,12,FALSE)))</f>
        <v/>
      </c>
      <c r="BR430" s="72" t="str">
        <f>IF(ISBLANK(BL430), "", -3 + (BL430 -VLOOKUP(BP430,Anthro_Calc!C:P,4,FALSE)) / (VLOOKUP(BP430,Anthro_Calc!C:P,5,FALSE) - VLOOKUP(BP430,Anthro_Calc!C:P,4,FALSE)))</f>
        <v/>
      </c>
      <c r="BS430" s="72" t="str">
        <f>IF(ISBLANK(BL430), "", 3 + (BL430 -VLOOKUP(BP430,Anthro_Calc!C:P,10,FALSE)) / (VLOOKUP(BP430,Anthro_Calc!C:P,10,FALSE) - VLOOKUP(BP430,Anthro_Calc!C:P,9,FALSE)))</f>
        <v/>
      </c>
      <c r="BT430" s="120" t="str">
        <f t="shared" si="334"/>
        <v/>
      </c>
      <c r="BU430" s="117" t="str">
        <f t="shared" si="335"/>
        <v/>
      </c>
      <c r="BV430" s="104" t="str">
        <f t="shared" si="336"/>
        <v/>
      </c>
      <c r="BW430" s="73" t="str">
        <f t="shared" si="307"/>
        <v/>
      </c>
      <c r="BX430" s="77"/>
      <c r="BY430" s="73" t="str">
        <f>IF(ISBLANK(BL430), "", VLOOKUP(Z430&amp;" "&amp;BV430&amp;" "&amp;BW430,Graduation_Criteria!$D$2:$E$34,2,FALSE))</f>
        <v/>
      </c>
      <c r="BZ430" s="73" t="str">
        <f t="shared" si="308"/>
        <v/>
      </c>
      <c r="CA430" s="71"/>
      <c r="CB430" s="74"/>
      <c r="CC430" s="74"/>
      <c r="CD430" s="115" t="str">
        <f t="shared" si="309"/>
        <v/>
      </c>
      <c r="CE430" s="79">
        <f t="shared" si="337"/>
        <v>0</v>
      </c>
      <c r="CF430" s="79">
        <f t="shared" si="338"/>
        <v>0</v>
      </c>
      <c r="CG430" s="79" t="str">
        <f t="shared" si="339"/>
        <v>0</v>
      </c>
      <c r="CH430" s="79" t="str">
        <f>IF(ISBLANK(CC430), "", (POWER(CC430/VLOOKUP(CG430,Anthro_Calc!C:P,13,FALSE),VLOOKUP(CG430,Anthro_Calc!C:P,12,FALSE))-1) / (VLOOKUP(CG430,Anthro_Calc!C:P,14,FALSE)*VLOOKUP(CG430,Anthro_Calc!C:P,12,FALSE)))</f>
        <v/>
      </c>
      <c r="CI430" s="79" t="str">
        <f>IF(ISBLANK(CC430), "", -3 + (CC430 -VLOOKUP(CG430,Anthro_Calc!C:P,4,FALSE)) / (VLOOKUP(CG430,Anthro_Calc!C:P,5,FALSE) - VLOOKUP(CG430,Anthro_Calc!C:P,4,FALSE)))</f>
        <v/>
      </c>
      <c r="CJ430" s="79" t="str">
        <f>IF(ISBLANK(CC430), "", 3 + (CC430 -VLOOKUP(CG430,Anthro_Calc!C:P,10,FALSE)) / (VLOOKUP(CG430,Anthro_Calc!C:P,10,FALSE) - VLOOKUP(CG430,Anthro_Calc!C:P,9,FALSE)))</f>
        <v/>
      </c>
      <c r="CK430" s="129" t="str">
        <f t="shared" si="340"/>
        <v/>
      </c>
      <c r="CL430" s="117" t="str">
        <f t="shared" si="341"/>
        <v/>
      </c>
      <c r="CM430" s="104" t="str">
        <f t="shared" si="342"/>
        <v/>
      </c>
      <c r="CN430" s="77"/>
      <c r="CO430" s="71"/>
      <c r="CP430" s="74"/>
      <c r="CQ430" s="74"/>
      <c r="CR430" s="118" t="str">
        <f t="shared" si="310"/>
        <v/>
      </c>
      <c r="CS430" s="119">
        <f t="shared" si="343"/>
        <v>0</v>
      </c>
      <c r="CT430" s="119">
        <f t="shared" si="344"/>
        <v>0</v>
      </c>
      <c r="CU430" s="119" t="str">
        <f t="shared" si="345"/>
        <v>0</v>
      </c>
      <c r="CV430" s="119" t="str">
        <f>IF(ISBLANK(CQ430), "", (POWER(CQ430/VLOOKUP(CU430,Anthro_Calc!C:P,13,FALSE),VLOOKUP(CU430,Anthro_Calc!C:P,12,FALSE))-1) / (VLOOKUP(CU430,Anthro_Calc!C:P,14,FALSE)*VLOOKUP(CU430,Anthro_Calc!C:P,12,FALSE)))</f>
        <v/>
      </c>
      <c r="CW430" s="119" t="str">
        <f>IF(ISBLANK(CQ430), "", -3 + (CQ430 -VLOOKUP(CU430,Anthro_Calc!C:P,4,FALSE)) / (VLOOKUP(CU430,Anthro_Calc!C:P,5,FALSE) - VLOOKUP(CU430,Anthro_Calc!C:P,4,FALSE)))</f>
        <v/>
      </c>
      <c r="CX430" s="119" t="str">
        <f>IF(ISBLANK(CQ430), "", 3 + (CQ430 -VLOOKUP(CU430,Anthro_Calc!C:P,10,FALSE)) / (VLOOKUP(CU430,Anthro_Calc!C:P,10,FALSE) - VLOOKUP(CU430,Anthro_Calc!C:P,9,FALSE)))</f>
        <v/>
      </c>
      <c r="CY430" s="128" t="str">
        <f t="shared" si="346"/>
        <v/>
      </c>
      <c r="CZ430" s="117" t="str">
        <f t="shared" si="347"/>
        <v/>
      </c>
      <c r="DA430" s="104" t="str">
        <f t="shared" si="348"/>
        <v/>
      </c>
      <c r="DB430" s="135"/>
    </row>
    <row r="431" spans="1:106" s="80" customFormat="1" ht="15" customHeight="1">
      <c r="A431" s="134">
        <f t="shared" si="300"/>
        <v>427</v>
      </c>
      <c r="B431" s="66"/>
      <c r="C431" s="66"/>
      <c r="D431" s="66"/>
      <c r="E431" s="66"/>
      <c r="F431" s="66"/>
      <c r="G431" s="66"/>
      <c r="H431" s="66"/>
      <c r="I431" s="66"/>
      <c r="J431" s="66"/>
      <c r="K431" s="66"/>
      <c r="L431" s="66"/>
      <c r="M431" s="71"/>
      <c r="N431" s="69" t="str">
        <f t="shared" ca="1" si="311"/>
        <v/>
      </c>
      <c r="O431" s="70"/>
      <c r="P431" s="70"/>
      <c r="Q431" s="71"/>
      <c r="R431" s="82"/>
      <c r="S431" s="72" t="str">
        <f t="shared" si="312"/>
        <v/>
      </c>
      <c r="T431" s="72" t="str">
        <f t="shared" si="313"/>
        <v/>
      </c>
      <c r="U431" s="72" t="str">
        <f t="shared" si="314"/>
        <v/>
      </c>
      <c r="V431" s="72" t="str">
        <f>IF(ISBLANK(R431), "", (POWER(R431/VLOOKUP(U431,Anthro_Calc!C:P,13,FALSE),VLOOKUP(U431,Anthro_Calc!C:P,12,FALSE))-1) / (VLOOKUP(U431,Anthro_Calc!C:P,14,FALSE)*VLOOKUP(U431,Anthro_Calc!C:P,12,FALSE)))</f>
        <v/>
      </c>
      <c r="W431" s="72" t="str">
        <f>IF(ISBLANK(R431), "", -3 + (R431 -VLOOKUP(U431,Anthro_Calc!C:P,4,FALSE)) / (VLOOKUP(U431,Anthro_Calc!C:P,5,FALSE) - VLOOKUP(U431,Anthro_Calc!C:P,4,FALSE)))</f>
        <v/>
      </c>
      <c r="X431" s="72" t="str">
        <f>IF(ISBLANK(R431), "", 3 + (R431 -VLOOKUP(U431,Anthro_Calc!C:P,10,FALSE)) / (VLOOKUP(U431,Anthro_Calc!C:P,10,FALSE) - VLOOKUP(U431,Anthro_Calc!C:P,9,FALSE)))</f>
        <v/>
      </c>
      <c r="Y431" s="120" t="str">
        <f t="shared" si="315"/>
        <v/>
      </c>
      <c r="Z431" s="117" t="str">
        <f t="shared" si="316"/>
        <v/>
      </c>
      <c r="AA431" s="104" t="str">
        <f t="shared" si="317"/>
        <v/>
      </c>
      <c r="AB431" s="71"/>
      <c r="AC431" s="74"/>
      <c r="AD431" s="78"/>
      <c r="AE431" s="75" t="str">
        <f t="shared" si="318"/>
        <v/>
      </c>
      <c r="AF431" s="72">
        <f t="shared" si="319"/>
        <v>0</v>
      </c>
      <c r="AG431" s="72">
        <f t="shared" si="320"/>
        <v>0</v>
      </c>
      <c r="AH431" s="72" t="str">
        <f t="shared" si="321"/>
        <v>0</v>
      </c>
      <c r="AI431" s="72" t="str">
        <f>IF(ISBLANK(AD431), "", (POWER(AD431/VLOOKUP(AH431,Anthro_Calc!C:P,13,FALSE),VLOOKUP(AH431,Anthro_Calc!C:P,12,FALSE))-1) / (VLOOKUP(AH431,Anthro_Calc!C:P,14,FALSE)*VLOOKUP(AH431,Anthro_Calc!C:P,12,FALSE)))</f>
        <v/>
      </c>
      <c r="AJ431" s="72" t="str">
        <f>IF(ISBLANK(AD431), "", -3 + (AD431 -VLOOKUP(AH431,Anthro_Calc!C:P,4,FALSE)) / (VLOOKUP(AH431,Anthro_Calc!C:P,5,FALSE) - VLOOKUP(AH431,Anthro_Calc!C:P,4,FALSE)))</f>
        <v/>
      </c>
      <c r="AK431" s="72" t="str">
        <f>IF(ISBLANK(AD431), "", 3 + (AD431 -VLOOKUP(AH431,Anthro_Calc!C:P,10,FALSE)) / (VLOOKUP(AH431,Anthro_Calc!C:P,10,FALSE) - VLOOKUP(AH431,Anthro_Calc!C:P,9,FALSE)))</f>
        <v/>
      </c>
      <c r="AL431" s="120" t="str">
        <f t="shared" si="322"/>
        <v/>
      </c>
      <c r="AM431" s="117" t="str">
        <f t="shared" si="323"/>
        <v/>
      </c>
      <c r="AN431" s="104" t="str">
        <f t="shared" si="324"/>
        <v/>
      </c>
      <c r="AO431" s="76" t="str">
        <f t="shared" si="301"/>
        <v/>
      </c>
      <c r="AP431" s="77"/>
      <c r="AQ431" s="77" t="str">
        <f t="shared" si="325"/>
        <v/>
      </c>
      <c r="AR431" s="71"/>
      <c r="AS431" s="74"/>
      <c r="AT431" s="82"/>
      <c r="AU431" s="75" t="str">
        <f t="shared" si="302"/>
        <v/>
      </c>
      <c r="AV431" s="72">
        <f t="shared" si="326"/>
        <v>0</v>
      </c>
      <c r="AW431" s="72">
        <f t="shared" si="327"/>
        <v>0</v>
      </c>
      <c r="AX431" s="72" t="str">
        <f t="shared" si="328"/>
        <v>0</v>
      </c>
      <c r="AY431" s="72" t="str">
        <f>IF(ISBLANK(AT431), "", (POWER(AT431/VLOOKUP(AX431,Anthro_Calc!C:P,13,FALSE),VLOOKUP(AX431,Anthro_Calc!C:P,12,FALSE))-1) / (VLOOKUP(AX431,Anthro_Calc!C:P,14,FALSE)*VLOOKUP(AX431,Anthro_Calc!C:P,12,FALSE)))</f>
        <v/>
      </c>
      <c r="AZ431" s="72" t="str">
        <f>IF(ISBLANK(AT431), "", -3 + (AT431 -VLOOKUP(AX431,Anthro_Calc!C:P,4,FALSE)) / (VLOOKUP(AX431,Anthro_Calc!C:P,5,FALSE) - VLOOKUP(AX431,Anthro_Calc!C:P,4,FALSE)))</f>
        <v/>
      </c>
      <c r="BA431" s="72" t="str">
        <f>IF(ISBLANK(AT431), "", 3 + (AT431 -VLOOKUP(AX431,Anthro_Calc!C:P,10,FALSE)) / (VLOOKUP(AX431,Anthro_Calc!C:P,10,FALSE) - VLOOKUP(AX431,Anthro_Calc!C:P,9,FALSE)))</f>
        <v/>
      </c>
      <c r="BB431" s="120" t="str">
        <f t="shared" si="329"/>
        <v/>
      </c>
      <c r="BC431" s="117" t="str">
        <f t="shared" si="330"/>
        <v/>
      </c>
      <c r="BD431" s="104" t="str">
        <f t="shared" si="303"/>
        <v/>
      </c>
      <c r="BE431" s="76" t="str">
        <f t="shared" si="304"/>
        <v/>
      </c>
      <c r="BF431" s="73" t="str">
        <f t="shared" si="331"/>
        <v/>
      </c>
      <c r="BG431" s="73" t="str">
        <f t="shared" si="305"/>
        <v/>
      </c>
      <c r="BH431" s="77"/>
      <c r="BI431" s="133"/>
      <c r="BJ431" s="71"/>
      <c r="BK431" s="74"/>
      <c r="BL431" s="78"/>
      <c r="BM431" s="75" t="str">
        <f t="shared" si="306"/>
        <v/>
      </c>
      <c r="BN431" s="72">
        <f t="shared" si="332"/>
        <v>0</v>
      </c>
      <c r="BO431" s="72">
        <f t="shared" si="349"/>
        <v>0</v>
      </c>
      <c r="BP431" s="72" t="str">
        <f t="shared" si="333"/>
        <v>0</v>
      </c>
      <c r="BQ431" s="72" t="str">
        <f>IF(ISBLANK(BL431), "", (POWER(BL431/VLOOKUP(BP431,Anthro_Calc!C:P,13,FALSE),VLOOKUP(BP431,Anthro_Calc!C:P,12,FALSE))-1) / (VLOOKUP(BP431,Anthro_Calc!C:P,14,FALSE)*VLOOKUP(BP431,Anthro_Calc!C:P,12,FALSE)))</f>
        <v/>
      </c>
      <c r="BR431" s="72" t="str">
        <f>IF(ISBLANK(BL431), "", -3 + (BL431 -VLOOKUP(BP431,Anthro_Calc!C:P,4,FALSE)) / (VLOOKUP(BP431,Anthro_Calc!C:P,5,FALSE) - VLOOKUP(BP431,Anthro_Calc!C:P,4,FALSE)))</f>
        <v/>
      </c>
      <c r="BS431" s="72" t="str">
        <f>IF(ISBLANK(BL431), "", 3 + (BL431 -VLOOKUP(BP431,Anthro_Calc!C:P,10,FALSE)) / (VLOOKUP(BP431,Anthro_Calc!C:P,10,FALSE) - VLOOKUP(BP431,Anthro_Calc!C:P,9,FALSE)))</f>
        <v/>
      </c>
      <c r="BT431" s="120" t="str">
        <f t="shared" si="334"/>
        <v/>
      </c>
      <c r="BU431" s="117" t="str">
        <f t="shared" si="335"/>
        <v/>
      </c>
      <c r="BV431" s="104" t="str">
        <f t="shared" si="336"/>
        <v/>
      </c>
      <c r="BW431" s="73" t="str">
        <f t="shared" si="307"/>
        <v/>
      </c>
      <c r="BX431" s="77"/>
      <c r="BY431" s="73" t="str">
        <f>IF(ISBLANK(BL431), "", VLOOKUP(Z431&amp;" "&amp;BV431&amp;" "&amp;BW431,Graduation_Criteria!$D$2:$E$34,2,FALSE))</f>
        <v/>
      </c>
      <c r="BZ431" s="73" t="str">
        <f t="shared" si="308"/>
        <v/>
      </c>
      <c r="CA431" s="71"/>
      <c r="CB431" s="74"/>
      <c r="CC431" s="74"/>
      <c r="CD431" s="115" t="str">
        <f t="shared" si="309"/>
        <v/>
      </c>
      <c r="CE431" s="79">
        <f t="shared" si="337"/>
        <v>0</v>
      </c>
      <c r="CF431" s="79">
        <f t="shared" si="338"/>
        <v>0</v>
      </c>
      <c r="CG431" s="79" t="str">
        <f t="shared" si="339"/>
        <v>0</v>
      </c>
      <c r="CH431" s="79" t="str">
        <f>IF(ISBLANK(CC431), "", (POWER(CC431/VLOOKUP(CG431,Anthro_Calc!C:P,13,FALSE),VLOOKUP(CG431,Anthro_Calc!C:P,12,FALSE))-1) / (VLOOKUP(CG431,Anthro_Calc!C:P,14,FALSE)*VLOOKUP(CG431,Anthro_Calc!C:P,12,FALSE)))</f>
        <v/>
      </c>
      <c r="CI431" s="79" t="str">
        <f>IF(ISBLANK(CC431), "", -3 + (CC431 -VLOOKUP(CG431,Anthro_Calc!C:P,4,FALSE)) / (VLOOKUP(CG431,Anthro_Calc!C:P,5,FALSE) - VLOOKUP(CG431,Anthro_Calc!C:P,4,FALSE)))</f>
        <v/>
      </c>
      <c r="CJ431" s="79" t="str">
        <f>IF(ISBLANK(CC431), "", 3 + (CC431 -VLOOKUP(CG431,Anthro_Calc!C:P,10,FALSE)) / (VLOOKUP(CG431,Anthro_Calc!C:P,10,FALSE) - VLOOKUP(CG431,Anthro_Calc!C:P,9,FALSE)))</f>
        <v/>
      </c>
      <c r="CK431" s="129" t="str">
        <f t="shared" si="340"/>
        <v/>
      </c>
      <c r="CL431" s="117" t="str">
        <f t="shared" si="341"/>
        <v/>
      </c>
      <c r="CM431" s="104" t="str">
        <f t="shared" si="342"/>
        <v/>
      </c>
      <c r="CN431" s="77"/>
      <c r="CO431" s="71"/>
      <c r="CP431" s="74"/>
      <c r="CQ431" s="74"/>
      <c r="CR431" s="118" t="str">
        <f t="shared" si="310"/>
        <v/>
      </c>
      <c r="CS431" s="119">
        <f t="shared" si="343"/>
        <v>0</v>
      </c>
      <c r="CT431" s="119">
        <f t="shared" si="344"/>
        <v>0</v>
      </c>
      <c r="CU431" s="119" t="str">
        <f t="shared" si="345"/>
        <v>0</v>
      </c>
      <c r="CV431" s="119" t="str">
        <f>IF(ISBLANK(CQ431), "", (POWER(CQ431/VLOOKUP(CU431,Anthro_Calc!C:P,13,FALSE),VLOOKUP(CU431,Anthro_Calc!C:P,12,FALSE))-1) / (VLOOKUP(CU431,Anthro_Calc!C:P,14,FALSE)*VLOOKUP(CU431,Anthro_Calc!C:P,12,FALSE)))</f>
        <v/>
      </c>
      <c r="CW431" s="119" t="str">
        <f>IF(ISBLANK(CQ431), "", -3 + (CQ431 -VLOOKUP(CU431,Anthro_Calc!C:P,4,FALSE)) / (VLOOKUP(CU431,Anthro_Calc!C:P,5,FALSE) - VLOOKUP(CU431,Anthro_Calc!C:P,4,FALSE)))</f>
        <v/>
      </c>
      <c r="CX431" s="119" t="str">
        <f>IF(ISBLANK(CQ431), "", 3 + (CQ431 -VLOOKUP(CU431,Anthro_Calc!C:P,10,FALSE)) / (VLOOKUP(CU431,Anthro_Calc!C:P,10,FALSE) - VLOOKUP(CU431,Anthro_Calc!C:P,9,FALSE)))</f>
        <v/>
      </c>
      <c r="CY431" s="128" t="str">
        <f t="shared" si="346"/>
        <v/>
      </c>
      <c r="CZ431" s="117" t="str">
        <f t="shared" si="347"/>
        <v/>
      </c>
      <c r="DA431" s="104" t="str">
        <f t="shared" si="348"/>
        <v/>
      </c>
      <c r="DB431" s="135"/>
    </row>
    <row r="432" spans="1:106" s="80" customFormat="1" ht="15" customHeight="1">
      <c r="A432" s="134">
        <f t="shared" si="300"/>
        <v>428</v>
      </c>
      <c r="B432" s="66"/>
      <c r="C432" s="66"/>
      <c r="D432" s="66"/>
      <c r="E432" s="66"/>
      <c r="F432" s="66"/>
      <c r="G432" s="66"/>
      <c r="H432" s="66"/>
      <c r="I432" s="66"/>
      <c r="J432" s="66"/>
      <c r="K432" s="66"/>
      <c r="L432" s="66"/>
      <c r="M432" s="71"/>
      <c r="N432" s="69" t="str">
        <f t="shared" ca="1" si="311"/>
        <v/>
      </c>
      <c r="O432" s="70"/>
      <c r="P432" s="70"/>
      <c r="Q432" s="71"/>
      <c r="R432" s="82"/>
      <c r="S432" s="72" t="str">
        <f t="shared" si="312"/>
        <v/>
      </c>
      <c r="T432" s="72" t="str">
        <f t="shared" si="313"/>
        <v/>
      </c>
      <c r="U432" s="72" t="str">
        <f t="shared" si="314"/>
        <v/>
      </c>
      <c r="V432" s="72" t="str">
        <f>IF(ISBLANK(R432), "", (POWER(R432/VLOOKUP(U432,Anthro_Calc!C:P,13,FALSE),VLOOKUP(U432,Anthro_Calc!C:P,12,FALSE))-1) / (VLOOKUP(U432,Anthro_Calc!C:P,14,FALSE)*VLOOKUP(U432,Anthro_Calc!C:P,12,FALSE)))</f>
        <v/>
      </c>
      <c r="W432" s="72" t="str">
        <f>IF(ISBLANK(R432), "", -3 + (R432 -VLOOKUP(U432,Anthro_Calc!C:P,4,FALSE)) / (VLOOKUP(U432,Anthro_Calc!C:P,5,FALSE) - VLOOKUP(U432,Anthro_Calc!C:P,4,FALSE)))</f>
        <v/>
      </c>
      <c r="X432" s="72" t="str">
        <f>IF(ISBLANK(R432), "", 3 + (R432 -VLOOKUP(U432,Anthro_Calc!C:P,10,FALSE)) / (VLOOKUP(U432,Anthro_Calc!C:P,10,FALSE) - VLOOKUP(U432,Anthro_Calc!C:P,9,FALSE)))</f>
        <v/>
      </c>
      <c r="Y432" s="120" t="str">
        <f t="shared" si="315"/>
        <v/>
      </c>
      <c r="Z432" s="117" t="str">
        <f t="shared" si="316"/>
        <v/>
      </c>
      <c r="AA432" s="104" t="str">
        <f t="shared" si="317"/>
        <v/>
      </c>
      <c r="AB432" s="71"/>
      <c r="AC432" s="74"/>
      <c r="AD432" s="78"/>
      <c r="AE432" s="75" t="str">
        <f t="shared" si="318"/>
        <v/>
      </c>
      <c r="AF432" s="72">
        <f t="shared" si="319"/>
        <v>0</v>
      </c>
      <c r="AG432" s="72">
        <f t="shared" si="320"/>
        <v>0</v>
      </c>
      <c r="AH432" s="72" t="str">
        <f t="shared" si="321"/>
        <v>0</v>
      </c>
      <c r="AI432" s="72" t="str">
        <f>IF(ISBLANK(AD432), "", (POWER(AD432/VLOOKUP(AH432,Anthro_Calc!C:P,13,FALSE),VLOOKUP(AH432,Anthro_Calc!C:P,12,FALSE))-1) / (VLOOKUP(AH432,Anthro_Calc!C:P,14,FALSE)*VLOOKUP(AH432,Anthro_Calc!C:P,12,FALSE)))</f>
        <v/>
      </c>
      <c r="AJ432" s="72" t="str">
        <f>IF(ISBLANK(AD432), "", -3 + (AD432 -VLOOKUP(AH432,Anthro_Calc!C:P,4,FALSE)) / (VLOOKUP(AH432,Anthro_Calc!C:P,5,FALSE) - VLOOKUP(AH432,Anthro_Calc!C:P,4,FALSE)))</f>
        <v/>
      </c>
      <c r="AK432" s="72" t="str">
        <f>IF(ISBLANK(AD432), "", 3 + (AD432 -VLOOKUP(AH432,Anthro_Calc!C:P,10,FALSE)) / (VLOOKUP(AH432,Anthro_Calc!C:P,10,FALSE) - VLOOKUP(AH432,Anthro_Calc!C:P,9,FALSE)))</f>
        <v/>
      </c>
      <c r="AL432" s="120" t="str">
        <f t="shared" si="322"/>
        <v/>
      </c>
      <c r="AM432" s="117" t="str">
        <f t="shared" si="323"/>
        <v/>
      </c>
      <c r="AN432" s="104" t="str">
        <f t="shared" si="324"/>
        <v/>
      </c>
      <c r="AO432" s="76" t="str">
        <f t="shared" si="301"/>
        <v/>
      </c>
      <c r="AP432" s="77"/>
      <c r="AQ432" s="77" t="str">
        <f t="shared" si="325"/>
        <v/>
      </c>
      <c r="AR432" s="71"/>
      <c r="AS432" s="74"/>
      <c r="AT432" s="82"/>
      <c r="AU432" s="75" t="str">
        <f t="shared" si="302"/>
        <v/>
      </c>
      <c r="AV432" s="72">
        <f t="shared" si="326"/>
        <v>0</v>
      </c>
      <c r="AW432" s="72">
        <f t="shared" si="327"/>
        <v>0</v>
      </c>
      <c r="AX432" s="72" t="str">
        <f t="shared" si="328"/>
        <v>0</v>
      </c>
      <c r="AY432" s="72" t="str">
        <f>IF(ISBLANK(AT432), "", (POWER(AT432/VLOOKUP(AX432,Anthro_Calc!C:P,13,FALSE),VLOOKUP(AX432,Anthro_Calc!C:P,12,FALSE))-1) / (VLOOKUP(AX432,Anthro_Calc!C:P,14,FALSE)*VLOOKUP(AX432,Anthro_Calc!C:P,12,FALSE)))</f>
        <v/>
      </c>
      <c r="AZ432" s="72" t="str">
        <f>IF(ISBLANK(AT432), "", -3 + (AT432 -VLOOKUP(AX432,Anthro_Calc!C:P,4,FALSE)) / (VLOOKUP(AX432,Anthro_Calc!C:P,5,FALSE) - VLOOKUP(AX432,Anthro_Calc!C:P,4,FALSE)))</f>
        <v/>
      </c>
      <c r="BA432" s="72" t="str">
        <f>IF(ISBLANK(AT432), "", 3 + (AT432 -VLOOKUP(AX432,Anthro_Calc!C:P,10,FALSE)) / (VLOOKUP(AX432,Anthro_Calc!C:P,10,FALSE) - VLOOKUP(AX432,Anthro_Calc!C:P,9,FALSE)))</f>
        <v/>
      </c>
      <c r="BB432" s="120" t="str">
        <f t="shared" si="329"/>
        <v/>
      </c>
      <c r="BC432" s="117" t="str">
        <f t="shared" si="330"/>
        <v/>
      </c>
      <c r="BD432" s="104" t="str">
        <f t="shared" si="303"/>
        <v/>
      </c>
      <c r="BE432" s="76" t="str">
        <f t="shared" si="304"/>
        <v/>
      </c>
      <c r="BF432" s="73" t="str">
        <f t="shared" si="331"/>
        <v/>
      </c>
      <c r="BG432" s="73" t="str">
        <f t="shared" si="305"/>
        <v/>
      </c>
      <c r="BH432" s="77"/>
      <c r="BI432" s="133"/>
      <c r="BJ432" s="71"/>
      <c r="BK432" s="74"/>
      <c r="BL432" s="78"/>
      <c r="BM432" s="75" t="str">
        <f t="shared" si="306"/>
        <v/>
      </c>
      <c r="BN432" s="72">
        <f t="shared" si="332"/>
        <v>0</v>
      </c>
      <c r="BO432" s="72">
        <f t="shared" si="349"/>
        <v>0</v>
      </c>
      <c r="BP432" s="72" t="str">
        <f t="shared" si="333"/>
        <v>0</v>
      </c>
      <c r="BQ432" s="72" t="str">
        <f>IF(ISBLANK(BL432), "", (POWER(BL432/VLOOKUP(BP432,Anthro_Calc!C:P,13,FALSE),VLOOKUP(BP432,Anthro_Calc!C:P,12,FALSE))-1) / (VLOOKUP(BP432,Anthro_Calc!C:P,14,FALSE)*VLOOKUP(BP432,Anthro_Calc!C:P,12,FALSE)))</f>
        <v/>
      </c>
      <c r="BR432" s="72" t="str">
        <f>IF(ISBLANK(BL432), "", -3 + (BL432 -VLOOKUP(BP432,Anthro_Calc!C:P,4,FALSE)) / (VLOOKUP(BP432,Anthro_Calc!C:P,5,FALSE) - VLOOKUP(BP432,Anthro_Calc!C:P,4,FALSE)))</f>
        <v/>
      </c>
      <c r="BS432" s="72" t="str">
        <f>IF(ISBLANK(BL432), "", 3 + (BL432 -VLOOKUP(BP432,Anthro_Calc!C:P,10,FALSE)) / (VLOOKUP(BP432,Anthro_Calc!C:P,10,FALSE) - VLOOKUP(BP432,Anthro_Calc!C:P,9,FALSE)))</f>
        <v/>
      </c>
      <c r="BT432" s="120" t="str">
        <f t="shared" si="334"/>
        <v/>
      </c>
      <c r="BU432" s="117" t="str">
        <f t="shared" si="335"/>
        <v/>
      </c>
      <c r="BV432" s="104" t="str">
        <f t="shared" si="336"/>
        <v/>
      </c>
      <c r="BW432" s="73" t="str">
        <f t="shared" si="307"/>
        <v/>
      </c>
      <c r="BX432" s="77"/>
      <c r="BY432" s="73" t="str">
        <f>IF(ISBLANK(BL432), "", VLOOKUP(Z432&amp;" "&amp;BV432&amp;" "&amp;BW432,Graduation_Criteria!$D$2:$E$34,2,FALSE))</f>
        <v/>
      </c>
      <c r="BZ432" s="73" t="str">
        <f t="shared" si="308"/>
        <v/>
      </c>
      <c r="CA432" s="71"/>
      <c r="CB432" s="74"/>
      <c r="CC432" s="74"/>
      <c r="CD432" s="115" t="str">
        <f t="shared" si="309"/>
        <v/>
      </c>
      <c r="CE432" s="79">
        <f t="shared" si="337"/>
        <v>0</v>
      </c>
      <c r="CF432" s="79">
        <f t="shared" si="338"/>
        <v>0</v>
      </c>
      <c r="CG432" s="79" t="str">
        <f t="shared" si="339"/>
        <v>0</v>
      </c>
      <c r="CH432" s="79" t="str">
        <f>IF(ISBLANK(CC432), "", (POWER(CC432/VLOOKUP(CG432,Anthro_Calc!C:P,13,FALSE),VLOOKUP(CG432,Anthro_Calc!C:P,12,FALSE))-1) / (VLOOKUP(CG432,Anthro_Calc!C:P,14,FALSE)*VLOOKUP(CG432,Anthro_Calc!C:P,12,FALSE)))</f>
        <v/>
      </c>
      <c r="CI432" s="79" t="str">
        <f>IF(ISBLANK(CC432), "", -3 + (CC432 -VLOOKUP(CG432,Anthro_Calc!C:P,4,FALSE)) / (VLOOKUP(CG432,Anthro_Calc!C:P,5,FALSE) - VLOOKUP(CG432,Anthro_Calc!C:P,4,FALSE)))</f>
        <v/>
      </c>
      <c r="CJ432" s="79" t="str">
        <f>IF(ISBLANK(CC432), "", 3 + (CC432 -VLOOKUP(CG432,Anthro_Calc!C:P,10,FALSE)) / (VLOOKUP(CG432,Anthro_Calc!C:P,10,FALSE) - VLOOKUP(CG432,Anthro_Calc!C:P,9,FALSE)))</f>
        <v/>
      </c>
      <c r="CK432" s="129" t="str">
        <f t="shared" si="340"/>
        <v/>
      </c>
      <c r="CL432" s="117" t="str">
        <f t="shared" si="341"/>
        <v/>
      </c>
      <c r="CM432" s="104" t="str">
        <f t="shared" si="342"/>
        <v/>
      </c>
      <c r="CN432" s="77"/>
      <c r="CO432" s="71"/>
      <c r="CP432" s="74"/>
      <c r="CQ432" s="74"/>
      <c r="CR432" s="118" t="str">
        <f t="shared" si="310"/>
        <v/>
      </c>
      <c r="CS432" s="119">
        <f t="shared" si="343"/>
        <v>0</v>
      </c>
      <c r="CT432" s="119">
        <f t="shared" si="344"/>
        <v>0</v>
      </c>
      <c r="CU432" s="119" t="str">
        <f t="shared" si="345"/>
        <v>0</v>
      </c>
      <c r="CV432" s="119" t="str">
        <f>IF(ISBLANK(CQ432), "", (POWER(CQ432/VLOOKUP(CU432,Anthro_Calc!C:P,13,FALSE),VLOOKUP(CU432,Anthro_Calc!C:P,12,FALSE))-1) / (VLOOKUP(CU432,Anthro_Calc!C:P,14,FALSE)*VLOOKUP(CU432,Anthro_Calc!C:P,12,FALSE)))</f>
        <v/>
      </c>
      <c r="CW432" s="119" t="str">
        <f>IF(ISBLANK(CQ432), "", -3 + (CQ432 -VLOOKUP(CU432,Anthro_Calc!C:P,4,FALSE)) / (VLOOKUP(CU432,Anthro_Calc!C:P,5,FALSE) - VLOOKUP(CU432,Anthro_Calc!C:P,4,FALSE)))</f>
        <v/>
      </c>
      <c r="CX432" s="119" t="str">
        <f>IF(ISBLANK(CQ432), "", 3 + (CQ432 -VLOOKUP(CU432,Anthro_Calc!C:P,10,FALSE)) / (VLOOKUP(CU432,Anthro_Calc!C:P,10,FALSE) - VLOOKUP(CU432,Anthro_Calc!C:P,9,FALSE)))</f>
        <v/>
      </c>
      <c r="CY432" s="128" t="str">
        <f t="shared" si="346"/>
        <v/>
      </c>
      <c r="CZ432" s="117" t="str">
        <f t="shared" si="347"/>
        <v/>
      </c>
      <c r="DA432" s="104" t="str">
        <f t="shared" si="348"/>
        <v/>
      </c>
      <c r="DB432" s="135"/>
    </row>
    <row r="433" spans="1:106" s="80" customFormat="1" ht="15" customHeight="1">
      <c r="A433" s="134">
        <f t="shared" si="300"/>
        <v>429</v>
      </c>
      <c r="B433" s="66"/>
      <c r="C433" s="66"/>
      <c r="D433" s="66"/>
      <c r="E433" s="66"/>
      <c r="F433" s="66"/>
      <c r="G433" s="66"/>
      <c r="H433" s="66"/>
      <c r="I433" s="66"/>
      <c r="J433" s="66"/>
      <c r="K433" s="66"/>
      <c r="L433" s="66"/>
      <c r="M433" s="71"/>
      <c r="N433" s="69" t="str">
        <f t="shared" ca="1" si="311"/>
        <v/>
      </c>
      <c r="O433" s="70"/>
      <c r="P433" s="70"/>
      <c r="Q433" s="71"/>
      <c r="R433" s="82"/>
      <c r="S433" s="72" t="str">
        <f t="shared" si="312"/>
        <v/>
      </c>
      <c r="T433" s="72" t="str">
        <f t="shared" si="313"/>
        <v/>
      </c>
      <c r="U433" s="72" t="str">
        <f t="shared" si="314"/>
        <v/>
      </c>
      <c r="V433" s="72" t="str">
        <f>IF(ISBLANK(R433), "", (POWER(R433/VLOOKUP(U433,Anthro_Calc!C:P,13,FALSE),VLOOKUP(U433,Anthro_Calc!C:P,12,FALSE))-1) / (VLOOKUP(U433,Anthro_Calc!C:P,14,FALSE)*VLOOKUP(U433,Anthro_Calc!C:P,12,FALSE)))</f>
        <v/>
      </c>
      <c r="W433" s="72" t="str">
        <f>IF(ISBLANK(R433), "", -3 + (R433 -VLOOKUP(U433,Anthro_Calc!C:P,4,FALSE)) / (VLOOKUP(U433,Anthro_Calc!C:P,5,FALSE) - VLOOKUP(U433,Anthro_Calc!C:P,4,FALSE)))</f>
        <v/>
      </c>
      <c r="X433" s="72" t="str">
        <f>IF(ISBLANK(R433), "", 3 + (R433 -VLOOKUP(U433,Anthro_Calc!C:P,10,FALSE)) / (VLOOKUP(U433,Anthro_Calc!C:P,10,FALSE) - VLOOKUP(U433,Anthro_Calc!C:P,9,FALSE)))</f>
        <v/>
      </c>
      <c r="Y433" s="120" t="str">
        <f t="shared" si="315"/>
        <v/>
      </c>
      <c r="Z433" s="117" t="str">
        <f t="shared" si="316"/>
        <v/>
      </c>
      <c r="AA433" s="104" t="str">
        <f t="shared" si="317"/>
        <v/>
      </c>
      <c r="AB433" s="71"/>
      <c r="AC433" s="74"/>
      <c r="AD433" s="78"/>
      <c r="AE433" s="75" t="str">
        <f t="shared" si="318"/>
        <v/>
      </c>
      <c r="AF433" s="72">
        <f t="shared" si="319"/>
        <v>0</v>
      </c>
      <c r="AG433" s="72">
        <f t="shared" si="320"/>
        <v>0</v>
      </c>
      <c r="AH433" s="72" t="str">
        <f t="shared" si="321"/>
        <v>0</v>
      </c>
      <c r="AI433" s="72" t="str">
        <f>IF(ISBLANK(AD433), "", (POWER(AD433/VLOOKUP(AH433,Anthro_Calc!C:P,13,FALSE),VLOOKUP(AH433,Anthro_Calc!C:P,12,FALSE))-1) / (VLOOKUP(AH433,Anthro_Calc!C:P,14,FALSE)*VLOOKUP(AH433,Anthro_Calc!C:P,12,FALSE)))</f>
        <v/>
      </c>
      <c r="AJ433" s="72" t="str">
        <f>IF(ISBLANK(AD433), "", -3 + (AD433 -VLOOKUP(AH433,Anthro_Calc!C:P,4,FALSE)) / (VLOOKUP(AH433,Anthro_Calc!C:P,5,FALSE) - VLOOKUP(AH433,Anthro_Calc!C:P,4,FALSE)))</f>
        <v/>
      </c>
      <c r="AK433" s="72" t="str">
        <f>IF(ISBLANK(AD433), "", 3 + (AD433 -VLOOKUP(AH433,Anthro_Calc!C:P,10,FALSE)) / (VLOOKUP(AH433,Anthro_Calc!C:P,10,FALSE) - VLOOKUP(AH433,Anthro_Calc!C:P,9,FALSE)))</f>
        <v/>
      </c>
      <c r="AL433" s="120" t="str">
        <f t="shared" si="322"/>
        <v/>
      </c>
      <c r="AM433" s="117" t="str">
        <f t="shared" si="323"/>
        <v/>
      </c>
      <c r="AN433" s="104" t="str">
        <f t="shared" si="324"/>
        <v/>
      </c>
      <c r="AO433" s="76" t="str">
        <f t="shared" si="301"/>
        <v/>
      </c>
      <c r="AP433" s="77"/>
      <c r="AQ433" s="77" t="str">
        <f t="shared" si="325"/>
        <v/>
      </c>
      <c r="AR433" s="71"/>
      <c r="AS433" s="74"/>
      <c r="AT433" s="82"/>
      <c r="AU433" s="75" t="str">
        <f t="shared" si="302"/>
        <v/>
      </c>
      <c r="AV433" s="72">
        <f t="shared" si="326"/>
        <v>0</v>
      </c>
      <c r="AW433" s="72">
        <f t="shared" si="327"/>
        <v>0</v>
      </c>
      <c r="AX433" s="72" t="str">
        <f t="shared" si="328"/>
        <v>0</v>
      </c>
      <c r="AY433" s="72" t="str">
        <f>IF(ISBLANK(AT433), "", (POWER(AT433/VLOOKUP(AX433,Anthro_Calc!C:P,13,FALSE),VLOOKUP(AX433,Anthro_Calc!C:P,12,FALSE))-1) / (VLOOKUP(AX433,Anthro_Calc!C:P,14,FALSE)*VLOOKUP(AX433,Anthro_Calc!C:P,12,FALSE)))</f>
        <v/>
      </c>
      <c r="AZ433" s="72" t="str">
        <f>IF(ISBLANK(AT433), "", -3 + (AT433 -VLOOKUP(AX433,Anthro_Calc!C:P,4,FALSE)) / (VLOOKUP(AX433,Anthro_Calc!C:P,5,FALSE) - VLOOKUP(AX433,Anthro_Calc!C:P,4,FALSE)))</f>
        <v/>
      </c>
      <c r="BA433" s="72" t="str">
        <f>IF(ISBLANK(AT433), "", 3 + (AT433 -VLOOKUP(AX433,Anthro_Calc!C:P,10,FALSE)) / (VLOOKUP(AX433,Anthro_Calc!C:P,10,FALSE) - VLOOKUP(AX433,Anthro_Calc!C:P,9,FALSE)))</f>
        <v/>
      </c>
      <c r="BB433" s="120" t="str">
        <f t="shared" si="329"/>
        <v/>
      </c>
      <c r="BC433" s="117" t="str">
        <f t="shared" si="330"/>
        <v/>
      </c>
      <c r="BD433" s="104" t="str">
        <f t="shared" si="303"/>
        <v/>
      </c>
      <c r="BE433" s="76" t="str">
        <f t="shared" si="304"/>
        <v/>
      </c>
      <c r="BF433" s="73" t="str">
        <f t="shared" si="331"/>
        <v/>
      </c>
      <c r="BG433" s="73" t="str">
        <f t="shared" si="305"/>
        <v/>
      </c>
      <c r="BH433" s="77"/>
      <c r="BI433" s="133"/>
      <c r="BJ433" s="71"/>
      <c r="BK433" s="74"/>
      <c r="BL433" s="78"/>
      <c r="BM433" s="75" t="str">
        <f t="shared" si="306"/>
        <v/>
      </c>
      <c r="BN433" s="72">
        <f t="shared" si="332"/>
        <v>0</v>
      </c>
      <c r="BO433" s="72">
        <f t="shared" si="349"/>
        <v>0</v>
      </c>
      <c r="BP433" s="72" t="str">
        <f t="shared" si="333"/>
        <v>0</v>
      </c>
      <c r="BQ433" s="72" t="str">
        <f>IF(ISBLANK(BL433), "", (POWER(BL433/VLOOKUP(BP433,Anthro_Calc!C:P,13,FALSE),VLOOKUP(BP433,Anthro_Calc!C:P,12,FALSE))-1) / (VLOOKUP(BP433,Anthro_Calc!C:P,14,FALSE)*VLOOKUP(BP433,Anthro_Calc!C:P,12,FALSE)))</f>
        <v/>
      </c>
      <c r="BR433" s="72" t="str">
        <f>IF(ISBLANK(BL433), "", -3 + (BL433 -VLOOKUP(BP433,Anthro_Calc!C:P,4,FALSE)) / (VLOOKUP(BP433,Anthro_Calc!C:P,5,FALSE) - VLOOKUP(BP433,Anthro_Calc!C:P,4,FALSE)))</f>
        <v/>
      </c>
      <c r="BS433" s="72" t="str">
        <f>IF(ISBLANK(BL433), "", 3 + (BL433 -VLOOKUP(BP433,Anthro_Calc!C:P,10,FALSE)) / (VLOOKUP(BP433,Anthro_Calc!C:P,10,FALSE) - VLOOKUP(BP433,Anthro_Calc!C:P,9,FALSE)))</f>
        <v/>
      </c>
      <c r="BT433" s="120" t="str">
        <f t="shared" si="334"/>
        <v/>
      </c>
      <c r="BU433" s="117" t="str">
        <f t="shared" si="335"/>
        <v/>
      </c>
      <c r="BV433" s="104" t="str">
        <f t="shared" si="336"/>
        <v/>
      </c>
      <c r="BW433" s="73" t="str">
        <f t="shared" si="307"/>
        <v/>
      </c>
      <c r="BX433" s="77"/>
      <c r="BY433" s="73" t="str">
        <f>IF(ISBLANK(BL433), "", VLOOKUP(Z433&amp;" "&amp;BV433&amp;" "&amp;BW433,Graduation_Criteria!$D$2:$E$34,2,FALSE))</f>
        <v/>
      </c>
      <c r="BZ433" s="73" t="str">
        <f t="shared" si="308"/>
        <v/>
      </c>
      <c r="CA433" s="71"/>
      <c r="CB433" s="74"/>
      <c r="CC433" s="74"/>
      <c r="CD433" s="115" t="str">
        <f t="shared" si="309"/>
        <v/>
      </c>
      <c r="CE433" s="79">
        <f t="shared" si="337"/>
        <v>0</v>
      </c>
      <c r="CF433" s="79">
        <f t="shared" si="338"/>
        <v>0</v>
      </c>
      <c r="CG433" s="79" t="str">
        <f t="shared" si="339"/>
        <v>0</v>
      </c>
      <c r="CH433" s="79" t="str">
        <f>IF(ISBLANK(CC433), "", (POWER(CC433/VLOOKUP(CG433,Anthro_Calc!C:P,13,FALSE),VLOOKUP(CG433,Anthro_Calc!C:P,12,FALSE))-1) / (VLOOKUP(CG433,Anthro_Calc!C:P,14,FALSE)*VLOOKUP(CG433,Anthro_Calc!C:P,12,FALSE)))</f>
        <v/>
      </c>
      <c r="CI433" s="79" t="str">
        <f>IF(ISBLANK(CC433), "", -3 + (CC433 -VLOOKUP(CG433,Anthro_Calc!C:P,4,FALSE)) / (VLOOKUP(CG433,Anthro_Calc!C:P,5,FALSE) - VLOOKUP(CG433,Anthro_Calc!C:P,4,FALSE)))</f>
        <v/>
      </c>
      <c r="CJ433" s="79" t="str">
        <f>IF(ISBLANK(CC433), "", 3 + (CC433 -VLOOKUP(CG433,Anthro_Calc!C:P,10,FALSE)) / (VLOOKUP(CG433,Anthro_Calc!C:P,10,FALSE) - VLOOKUP(CG433,Anthro_Calc!C:P,9,FALSE)))</f>
        <v/>
      </c>
      <c r="CK433" s="129" t="str">
        <f t="shared" si="340"/>
        <v/>
      </c>
      <c r="CL433" s="117" t="str">
        <f t="shared" si="341"/>
        <v/>
      </c>
      <c r="CM433" s="104" t="str">
        <f t="shared" si="342"/>
        <v/>
      </c>
      <c r="CN433" s="77"/>
      <c r="CO433" s="71"/>
      <c r="CP433" s="74"/>
      <c r="CQ433" s="74"/>
      <c r="CR433" s="118" t="str">
        <f t="shared" si="310"/>
        <v/>
      </c>
      <c r="CS433" s="119">
        <f t="shared" si="343"/>
        <v>0</v>
      </c>
      <c r="CT433" s="119">
        <f t="shared" si="344"/>
        <v>0</v>
      </c>
      <c r="CU433" s="119" t="str">
        <f t="shared" si="345"/>
        <v>0</v>
      </c>
      <c r="CV433" s="119" t="str">
        <f>IF(ISBLANK(CQ433), "", (POWER(CQ433/VLOOKUP(CU433,Anthro_Calc!C:P,13,FALSE),VLOOKUP(CU433,Anthro_Calc!C:P,12,FALSE))-1) / (VLOOKUP(CU433,Anthro_Calc!C:P,14,FALSE)*VLOOKUP(CU433,Anthro_Calc!C:P,12,FALSE)))</f>
        <v/>
      </c>
      <c r="CW433" s="119" t="str">
        <f>IF(ISBLANK(CQ433), "", -3 + (CQ433 -VLOOKUP(CU433,Anthro_Calc!C:P,4,FALSE)) / (VLOOKUP(CU433,Anthro_Calc!C:P,5,FALSE) - VLOOKUP(CU433,Anthro_Calc!C:P,4,FALSE)))</f>
        <v/>
      </c>
      <c r="CX433" s="119" t="str">
        <f>IF(ISBLANK(CQ433), "", 3 + (CQ433 -VLOOKUP(CU433,Anthro_Calc!C:P,10,FALSE)) / (VLOOKUP(CU433,Anthro_Calc!C:P,10,FALSE) - VLOOKUP(CU433,Anthro_Calc!C:P,9,FALSE)))</f>
        <v/>
      </c>
      <c r="CY433" s="128" t="str">
        <f t="shared" si="346"/>
        <v/>
      </c>
      <c r="CZ433" s="117" t="str">
        <f t="shared" si="347"/>
        <v/>
      </c>
      <c r="DA433" s="104" t="str">
        <f t="shared" si="348"/>
        <v/>
      </c>
      <c r="DB433" s="135"/>
    </row>
    <row r="434" spans="1:106" s="80" customFormat="1" ht="15" customHeight="1">
      <c r="A434" s="134">
        <f t="shared" si="300"/>
        <v>430</v>
      </c>
      <c r="B434" s="66"/>
      <c r="C434" s="66"/>
      <c r="D434" s="66"/>
      <c r="E434" s="66"/>
      <c r="F434" s="66"/>
      <c r="G434" s="66"/>
      <c r="H434" s="66"/>
      <c r="I434" s="66"/>
      <c r="J434" s="66"/>
      <c r="K434" s="66"/>
      <c r="L434" s="66"/>
      <c r="M434" s="71"/>
      <c r="N434" s="69" t="str">
        <f t="shared" ca="1" si="311"/>
        <v/>
      </c>
      <c r="O434" s="70"/>
      <c r="P434" s="70"/>
      <c r="Q434" s="71"/>
      <c r="R434" s="82"/>
      <c r="S434" s="72" t="str">
        <f t="shared" si="312"/>
        <v/>
      </c>
      <c r="T434" s="72" t="str">
        <f t="shared" si="313"/>
        <v/>
      </c>
      <c r="U434" s="72" t="str">
        <f t="shared" si="314"/>
        <v/>
      </c>
      <c r="V434" s="72" t="str">
        <f>IF(ISBLANK(R434), "", (POWER(R434/VLOOKUP(U434,Anthro_Calc!C:P,13,FALSE),VLOOKUP(U434,Anthro_Calc!C:P,12,FALSE))-1) / (VLOOKUP(U434,Anthro_Calc!C:P,14,FALSE)*VLOOKUP(U434,Anthro_Calc!C:P,12,FALSE)))</f>
        <v/>
      </c>
      <c r="W434" s="72" t="str">
        <f>IF(ISBLANK(R434), "", -3 + (R434 -VLOOKUP(U434,Anthro_Calc!C:P,4,FALSE)) / (VLOOKUP(U434,Anthro_Calc!C:P,5,FALSE) - VLOOKUP(U434,Anthro_Calc!C:P,4,FALSE)))</f>
        <v/>
      </c>
      <c r="X434" s="72" t="str">
        <f>IF(ISBLANK(R434), "", 3 + (R434 -VLOOKUP(U434,Anthro_Calc!C:P,10,FALSE)) / (VLOOKUP(U434,Anthro_Calc!C:P,10,FALSE) - VLOOKUP(U434,Anthro_Calc!C:P,9,FALSE)))</f>
        <v/>
      </c>
      <c r="Y434" s="120" t="str">
        <f t="shared" si="315"/>
        <v/>
      </c>
      <c r="Z434" s="117" t="str">
        <f t="shared" si="316"/>
        <v/>
      </c>
      <c r="AA434" s="104" t="str">
        <f t="shared" si="317"/>
        <v/>
      </c>
      <c r="AB434" s="71"/>
      <c r="AC434" s="74"/>
      <c r="AD434" s="78"/>
      <c r="AE434" s="75" t="str">
        <f t="shared" si="318"/>
        <v/>
      </c>
      <c r="AF434" s="72">
        <f t="shared" si="319"/>
        <v>0</v>
      </c>
      <c r="AG434" s="72">
        <f t="shared" si="320"/>
        <v>0</v>
      </c>
      <c r="AH434" s="72" t="str">
        <f t="shared" si="321"/>
        <v>0</v>
      </c>
      <c r="AI434" s="72" t="str">
        <f>IF(ISBLANK(AD434), "", (POWER(AD434/VLOOKUP(AH434,Anthro_Calc!C:P,13,FALSE),VLOOKUP(AH434,Anthro_Calc!C:P,12,FALSE))-1) / (VLOOKUP(AH434,Anthro_Calc!C:P,14,FALSE)*VLOOKUP(AH434,Anthro_Calc!C:P,12,FALSE)))</f>
        <v/>
      </c>
      <c r="AJ434" s="72" t="str">
        <f>IF(ISBLANK(AD434), "", -3 + (AD434 -VLOOKUP(AH434,Anthro_Calc!C:P,4,FALSE)) / (VLOOKUP(AH434,Anthro_Calc!C:P,5,FALSE) - VLOOKUP(AH434,Anthro_Calc!C:P,4,FALSE)))</f>
        <v/>
      </c>
      <c r="AK434" s="72" t="str">
        <f>IF(ISBLANK(AD434), "", 3 + (AD434 -VLOOKUP(AH434,Anthro_Calc!C:P,10,FALSE)) / (VLOOKUP(AH434,Anthro_Calc!C:P,10,FALSE) - VLOOKUP(AH434,Anthro_Calc!C:P,9,FALSE)))</f>
        <v/>
      </c>
      <c r="AL434" s="120" t="str">
        <f t="shared" si="322"/>
        <v/>
      </c>
      <c r="AM434" s="117" t="str">
        <f t="shared" si="323"/>
        <v/>
      </c>
      <c r="AN434" s="104" t="str">
        <f t="shared" si="324"/>
        <v/>
      </c>
      <c r="AO434" s="76" t="str">
        <f t="shared" si="301"/>
        <v/>
      </c>
      <c r="AP434" s="77"/>
      <c r="AQ434" s="77" t="str">
        <f t="shared" si="325"/>
        <v/>
      </c>
      <c r="AR434" s="71"/>
      <c r="AS434" s="74"/>
      <c r="AT434" s="82"/>
      <c r="AU434" s="75" t="str">
        <f t="shared" si="302"/>
        <v/>
      </c>
      <c r="AV434" s="72">
        <f t="shared" si="326"/>
        <v>0</v>
      </c>
      <c r="AW434" s="72">
        <f t="shared" si="327"/>
        <v>0</v>
      </c>
      <c r="AX434" s="72" t="str">
        <f t="shared" si="328"/>
        <v>0</v>
      </c>
      <c r="AY434" s="72" t="str">
        <f>IF(ISBLANK(AT434), "", (POWER(AT434/VLOOKUP(AX434,Anthro_Calc!C:P,13,FALSE),VLOOKUP(AX434,Anthro_Calc!C:P,12,FALSE))-1) / (VLOOKUP(AX434,Anthro_Calc!C:P,14,FALSE)*VLOOKUP(AX434,Anthro_Calc!C:P,12,FALSE)))</f>
        <v/>
      </c>
      <c r="AZ434" s="72" t="str">
        <f>IF(ISBLANK(AT434), "", -3 + (AT434 -VLOOKUP(AX434,Anthro_Calc!C:P,4,FALSE)) / (VLOOKUP(AX434,Anthro_Calc!C:P,5,FALSE) - VLOOKUP(AX434,Anthro_Calc!C:P,4,FALSE)))</f>
        <v/>
      </c>
      <c r="BA434" s="72" t="str">
        <f>IF(ISBLANK(AT434), "", 3 + (AT434 -VLOOKUP(AX434,Anthro_Calc!C:P,10,FALSE)) / (VLOOKUP(AX434,Anthro_Calc!C:P,10,FALSE) - VLOOKUP(AX434,Anthro_Calc!C:P,9,FALSE)))</f>
        <v/>
      </c>
      <c r="BB434" s="120" t="str">
        <f t="shared" si="329"/>
        <v/>
      </c>
      <c r="BC434" s="117" t="str">
        <f t="shared" si="330"/>
        <v/>
      </c>
      <c r="BD434" s="104" t="str">
        <f t="shared" si="303"/>
        <v/>
      </c>
      <c r="BE434" s="76" t="str">
        <f t="shared" si="304"/>
        <v/>
      </c>
      <c r="BF434" s="73" t="str">
        <f t="shared" si="331"/>
        <v/>
      </c>
      <c r="BG434" s="73" t="str">
        <f t="shared" si="305"/>
        <v/>
      </c>
      <c r="BH434" s="77"/>
      <c r="BI434" s="133"/>
      <c r="BJ434" s="71"/>
      <c r="BK434" s="74"/>
      <c r="BL434" s="78"/>
      <c r="BM434" s="75" t="str">
        <f t="shared" si="306"/>
        <v/>
      </c>
      <c r="BN434" s="72">
        <f t="shared" si="332"/>
        <v>0</v>
      </c>
      <c r="BO434" s="72">
        <f t="shared" si="349"/>
        <v>0</v>
      </c>
      <c r="BP434" s="72" t="str">
        <f t="shared" si="333"/>
        <v>0</v>
      </c>
      <c r="BQ434" s="72" t="str">
        <f>IF(ISBLANK(BL434), "", (POWER(BL434/VLOOKUP(BP434,Anthro_Calc!C:P,13,FALSE),VLOOKUP(BP434,Anthro_Calc!C:P,12,FALSE))-1) / (VLOOKUP(BP434,Anthro_Calc!C:P,14,FALSE)*VLOOKUP(BP434,Anthro_Calc!C:P,12,FALSE)))</f>
        <v/>
      </c>
      <c r="BR434" s="72" t="str">
        <f>IF(ISBLANK(BL434), "", -3 + (BL434 -VLOOKUP(BP434,Anthro_Calc!C:P,4,FALSE)) / (VLOOKUP(BP434,Anthro_Calc!C:P,5,FALSE) - VLOOKUP(BP434,Anthro_Calc!C:P,4,FALSE)))</f>
        <v/>
      </c>
      <c r="BS434" s="72" t="str">
        <f>IF(ISBLANK(BL434), "", 3 + (BL434 -VLOOKUP(BP434,Anthro_Calc!C:P,10,FALSE)) / (VLOOKUP(BP434,Anthro_Calc!C:P,10,FALSE) - VLOOKUP(BP434,Anthro_Calc!C:P,9,FALSE)))</f>
        <v/>
      </c>
      <c r="BT434" s="120" t="str">
        <f t="shared" si="334"/>
        <v/>
      </c>
      <c r="BU434" s="117" t="str">
        <f t="shared" si="335"/>
        <v/>
      </c>
      <c r="BV434" s="104" t="str">
        <f t="shared" si="336"/>
        <v/>
      </c>
      <c r="BW434" s="73" t="str">
        <f t="shared" si="307"/>
        <v/>
      </c>
      <c r="BX434" s="77"/>
      <c r="BY434" s="73" t="str">
        <f>IF(ISBLANK(BL434), "", VLOOKUP(Z434&amp;" "&amp;BV434&amp;" "&amp;BW434,Graduation_Criteria!$D$2:$E$34,2,FALSE))</f>
        <v/>
      </c>
      <c r="BZ434" s="73" t="str">
        <f t="shared" si="308"/>
        <v/>
      </c>
      <c r="CA434" s="71"/>
      <c r="CB434" s="74"/>
      <c r="CC434" s="74"/>
      <c r="CD434" s="115" t="str">
        <f t="shared" si="309"/>
        <v/>
      </c>
      <c r="CE434" s="79">
        <f t="shared" si="337"/>
        <v>0</v>
      </c>
      <c r="CF434" s="79">
        <f t="shared" si="338"/>
        <v>0</v>
      </c>
      <c r="CG434" s="79" t="str">
        <f t="shared" si="339"/>
        <v>0</v>
      </c>
      <c r="CH434" s="79" t="str">
        <f>IF(ISBLANK(CC434), "", (POWER(CC434/VLOOKUP(CG434,Anthro_Calc!C:P,13,FALSE),VLOOKUP(CG434,Anthro_Calc!C:P,12,FALSE))-1) / (VLOOKUP(CG434,Anthro_Calc!C:P,14,FALSE)*VLOOKUP(CG434,Anthro_Calc!C:P,12,FALSE)))</f>
        <v/>
      </c>
      <c r="CI434" s="79" t="str">
        <f>IF(ISBLANK(CC434), "", -3 + (CC434 -VLOOKUP(CG434,Anthro_Calc!C:P,4,FALSE)) / (VLOOKUP(CG434,Anthro_Calc!C:P,5,FALSE) - VLOOKUP(CG434,Anthro_Calc!C:P,4,FALSE)))</f>
        <v/>
      </c>
      <c r="CJ434" s="79" t="str">
        <f>IF(ISBLANK(CC434), "", 3 + (CC434 -VLOOKUP(CG434,Anthro_Calc!C:P,10,FALSE)) / (VLOOKUP(CG434,Anthro_Calc!C:P,10,FALSE) - VLOOKUP(CG434,Anthro_Calc!C:P,9,FALSE)))</f>
        <v/>
      </c>
      <c r="CK434" s="129" t="str">
        <f t="shared" si="340"/>
        <v/>
      </c>
      <c r="CL434" s="117" t="str">
        <f t="shared" si="341"/>
        <v/>
      </c>
      <c r="CM434" s="104" t="str">
        <f t="shared" si="342"/>
        <v/>
      </c>
      <c r="CN434" s="77"/>
      <c r="CO434" s="71"/>
      <c r="CP434" s="74"/>
      <c r="CQ434" s="74"/>
      <c r="CR434" s="118" t="str">
        <f t="shared" si="310"/>
        <v/>
      </c>
      <c r="CS434" s="119">
        <f t="shared" si="343"/>
        <v>0</v>
      </c>
      <c r="CT434" s="119">
        <f t="shared" si="344"/>
        <v>0</v>
      </c>
      <c r="CU434" s="119" t="str">
        <f t="shared" si="345"/>
        <v>0</v>
      </c>
      <c r="CV434" s="119" t="str">
        <f>IF(ISBLANK(CQ434), "", (POWER(CQ434/VLOOKUP(CU434,Anthro_Calc!C:P,13,FALSE),VLOOKUP(CU434,Anthro_Calc!C:P,12,FALSE))-1) / (VLOOKUP(CU434,Anthro_Calc!C:P,14,FALSE)*VLOOKUP(CU434,Anthro_Calc!C:P,12,FALSE)))</f>
        <v/>
      </c>
      <c r="CW434" s="119" t="str">
        <f>IF(ISBLANK(CQ434), "", -3 + (CQ434 -VLOOKUP(CU434,Anthro_Calc!C:P,4,FALSE)) / (VLOOKUP(CU434,Anthro_Calc!C:P,5,FALSE) - VLOOKUP(CU434,Anthro_Calc!C:P,4,FALSE)))</f>
        <v/>
      </c>
      <c r="CX434" s="119" t="str">
        <f>IF(ISBLANK(CQ434), "", 3 + (CQ434 -VLOOKUP(CU434,Anthro_Calc!C:P,10,FALSE)) / (VLOOKUP(CU434,Anthro_Calc!C:P,10,FALSE) - VLOOKUP(CU434,Anthro_Calc!C:P,9,FALSE)))</f>
        <v/>
      </c>
      <c r="CY434" s="128" t="str">
        <f t="shared" si="346"/>
        <v/>
      </c>
      <c r="CZ434" s="117" t="str">
        <f t="shared" si="347"/>
        <v/>
      </c>
      <c r="DA434" s="104" t="str">
        <f t="shared" si="348"/>
        <v/>
      </c>
      <c r="DB434" s="135"/>
    </row>
    <row r="435" spans="1:106" s="80" customFormat="1" ht="15" customHeight="1">
      <c r="A435" s="134">
        <f t="shared" si="300"/>
        <v>431</v>
      </c>
      <c r="B435" s="66"/>
      <c r="C435" s="66"/>
      <c r="D435" s="66"/>
      <c r="E435" s="66"/>
      <c r="F435" s="66"/>
      <c r="G435" s="66"/>
      <c r="H435" s="66"/>
      <c r="I435" s="66"/>
      <c r="J435" s="66"/>
      <c r="K435" s="66"/>
      <c r="L435" s="66"/>
      <c r="M435" s="71"/>
      <c r="N435" s="69" t="str">
        <f t="shared" ca="1" si="311"/>
        <v/>
      </c>
      <c r="O435" s="70"/>
      <c r="P435" s="70"/>
      <c r="Q435" s="71"/>
      <c r="R435" s="82"/>
      <c r="S435" s="72" t="str">
        <f t="shared" si="312"/>
        <v/>
      </c>
      <c r="T435" s="72" t="str">
        <f t="shared" si="313"/>
        <v/>
      </c>
      <c r="U435" s="72" t="str">
        <f t="shared" si="314"/>
        <v/>
      </c>
      <c r="V435" s="72" t="str">
        <f>IF(ISBLANK(R435), "", (POWER(R435/VLOOKUP(U435,Anthro_Calc!C:P,13,FALSE),VLOOKUP(U435,Anthro_Calc!C:P,12,FALSE))-1) / (VLOOKUP(U435,Anthro_Calc!C:P,14,FALSE)*VLOOKUP(U435,Anthro_Calc!C:P,12,FALSE)))</f>
        <v/>
      </c>
      <c r="W435" s="72" t="str">
        <f>IF(ISBLANK(R435), "", -3 + (R435 -VLOOKUP(U435,Anthro_Calc!C:P,4,FALSE)) / (VLOOKUP(U435,Anthro_Calc!C:P,5,FALSE) - VLOOKUP(U435,Anthro_Calc!C:P,4,FALSE)))</f>
        <v/>
      </c>
      <c r="X435" s="72" t="str">
        <f>IF(ISBLANK(R435), "", 3 + (R435 -VLOOKUP(U435,Anthro_Calc!C:P,10,FALSE)) / (VLOOKUP(U435,Anthro_Calc!C:P,10,FALSE) - VLOOKUP(U435,Anthro_Calc!C:P,9,FALSE)))</f>
        <v/>
      </c>
      <c r="Y435" s="120" t="str">
        <f t="shared" si="315"/>
        <v/>
      </c>
      <c r="Z435" s="117" t="str">
        <f t="shared" si="316"/>
        <v/>
      </c>
      <c r="AA435" s="104" t="str">
        <f t="shared" si="317"/>
        <v/>
      </c>
      <c r="AB435" s="71"/>
      <c r="AC435" s="74"/>
      <c r="AD435" s="78"/>
      <c r="AE435" s="75" t="str">
        <f t="shared" si="318"/>
        <v/>
      </c>
      <c r="AF435" s="72">
        <f t="shared" si="319"/>
        <v>0</v>
      </c>
      <c r="AG435" s="72">
        <f t="shared" si="320"/>
        <v>0</v>
      </c>
      <c r="AH435" s="72" t="str">
        <f t="shared" si="321"/>
        <v>0</v>
      </c>
      <c r="AI435" s="72" t="str">
        <f>IF(ISBLANK(AD435), "", (POWER(AD435/VLOOKUP(AH435,Anthro_Calc!C:P,13,FALSE),VLOOKUP(AH435,Anthro_Calc!C:P,12,FALSE))-1) / (VLOOKUP(AH435,Anthro_Calc!C:P,14,FALSE)*VLOOKUP(AH435,Anthro_Calc!C:P,12,FALSE)))</f>
        <v/>
      </c>
      <c r="AJ435" s="72" t="str">
        <f>IF(ISBLANK(AD435), "", -3 + (AD435 -VLOOKUP(AH435,Anthro_Calc!C:P,4,FALSE)) / (VLOOKUP(AH435,Anthro_Calc!C:P,5,FALSE) - VLOOKUP(AH435,Anthro_Calc!C:P,4,FALSE)))</f>
        <v/>
      </c>
      <c r="AK435" s="72" t="str">
        <f>IF(ISBLANK(AD435), "", 3 + (AD435 -VLOOKUP(AH435,Anthro_Calc!C:P,10,FALSE)) / (VLOOKUP(AH435,Anthro_Calc!C:P,10,FALSE) - VLOOKUP(AH435,Anthro_Calc!C:P,9,FALSE)))</f>
        <v/>
      </c>
      <c r="AL435" s="120" t="str">
        <f t="shared" si="322"/>
        <v/>
      </c>
      <c r="AM435" s="117" t="str">
        <f t="shared" si="323"/>
        <v/>
      </c>
      <c r="AN435" s="104" t="str">
        <f t="shared" si="324"/>
        <v/>
      </c>
      <c r="AO435" s="76" t="str">
        <f t="shared" si="301"/>
        <v/>
      </c>
      <c r="AP435" s="77"/>
      <c r="AQ435" s="77" t="str">
        <f t="shared" si="325"/>
        <v/>
      </c>
      <c r="AR435" s="71"/>
      <c r="AS435" s="74"/>
      <c r="AT435" s="82"/>
      <c r="AU435" s="75" t="str">
        <f t="shared" si="302"/>
        <v/>
      </c>
      <c r="AV435" s="72">
        <f t="shared" si="326"/>
        <v>0</v>
      </c>
      <c r="AW435" s="72">
        <f t="shared" si="327"/>
        <v>0</v>
      </c>
      <c r="AX435" s="72" t="str">
        <f t="shared" si="328"/>
        <v>0</v>
      </c>
      <c r="AY435" s="72" t="str">
        <f>IF(ISBLANK(AT435), "", (POWER(AT435/VLOOKUP(AX435,Anthro_Calc!C:P,13,FALSE),VLOOKUP(AX435,Anthro_Calc!C:P,12,FALSE))-1) / (VLOOKUP(AX435,Anthro_Calc!C:P,14,FALSE)*VLOOKUP(AX435,Anthro_Calc!C:P,12,FALSE)))</f>
        <v/>
      </c>
      <c r="AZ435" s="72" t="str">
        <f>IF(ISBLANK(AT435), "", -3 + (AT435 -VLOOKUP(AX435,Anthro_Calc!C:P,4,FALSE)) / (VLOOKUP(AX435,Anthro_Calc!C:P,5,FALSE) - VLOOKUP(AX435,Anthro_Calc!C:P,4,FALSE)))</f>
        <v/>
      </c>
      <c r="BA435" s="72" t="str">
        <f>IF(ISBLANK(AT435), "", 3 + (AT435 -VLOOKUP(AX435,Anthro_Calc!C:P,10,FALSE)) / (VLOOKUP(AX435,Anthro_Calc!C:P,10,FALSE) - VLOOKUP(AX435,Anthro_Calc!C:P,9,FALSE)))</f>
        <v/>
      </c>
      <c r="BB435" s="120" t="str">
        <f t="shared" si="329"/>
        <v/>
      </c>
      <c r="BC435" s="117" t="str">
        <f t="shared" si="330"/>
        <v/>
      </c>
      <c r="BD435" s="104" t="str">
        <f t="shared" si="303"/>
        <v/>
      </c>
      <c r="BE435" s="76" t="str">
        <f t="shared" si="304"/>
        <v/>
      </c>
      <c r="BF435" s="73" t="str">
        <f t="shared" si="331"/>
        <v/>
      </c>
      <c r="BG435" s="73" t="str">
        <f t="shared" si="305"/>
        <v/>
      </c>
      <c r="BH435" s="77"/>
      <c r="BI435" s="133"/>
      <c r="BJ435" s="71"/>
      <c r="BK435" s="74"/>
      <c r="BL435" s="78"/>
      <c r="BM435" s="75" t="str">
        <f t="shared" si="306"/>
        <v/>
      </c>
      <c r="BN435" s="72">
        <f t="shared" si="332"/>
        <v>0</v>
      </c>
      <c r="BO435" s="72">
        <f t="shared" si="349"/>
        <v>0</v>
      </c>
      <c r="BP435" s="72" t="str">
        <f t="shared" si="333"/>
        <v>0</v>
      </c>
      <c r="BQ435" s="72" t="str">
        <f>IF(ISBLANK(BL435), "", (POWER(BL435/VLOOKUP(BP435,Anthro_Calc!C:P,13,FALSE),VLOOKUP(BP435,Anthro_Calc!C:P,12,FALSE))-1) / (VLOOKUP(BP435,Anthro_Calc!C:P,14,FALSE)*VLOOKUP(BP435,Anthro_Calc!C:P,12,FALSE)))</f>
        <v/>
      </c>
      <c r="BR435" s="72" t="str">
        <f>IF(ISBLANK(BL435), "", -3 + (BL435 -VLOOKUP(BP435,Anthro_Calc!C:P,4,FALSE)) / (VLOOKUP(BP435,Anthro_Calc!C:P,5,FALSE) - VLOOKUP(BP435,Anthro_Calc!C:P,4,FALSE)))</f>
        <v/>
      </c>
      <c r="BS435" s="72" t="str">
        <f>IF(ISBLANK(BL435), "", 3 + (BL435 -VLOOKUP(BP435,Anthro_Calc!C:P,10,FALSE)) / (VLOOKUP(BP435,Anthro_Calc!C:P,10,FALSE) - VLOOKUP(BP435,Anthro_Calc!C:P,9,FALSE)))</f>
        <v/>
      </c>
      <c r="BT435" s="120" t="str">
        <f t="shared" si="334"/>
        <v/>
      </c>
      <c r="BU435" s="117" t="str">
        <f t="shared" si="335"/>
        <v/>
      </c>
      <c r="BV435" s="104" t="str">
        <f t="shared" si="336"/>
        <v/>
      </c>
      <c r="BW435" s="73" t="str">
        <f t="shared" si="307"/>
        <v/>
      </c>
      <c r="BX435" s="77"/>
      <c r="BY435" s="73" t="str">
        <f>IF(ISBLANK(BL435), "", VLOOKUP(Z435&amp;" "&amp;BV435&amp;" "&amp;BW435,Graduation_Criteria!$D$2:$E$34,2,FALSE))</f>
        <v/>
      </c>
      <c r="BZ435" s="73" t="str">
        <f t="shared" si="308"/>
        <v/>
      </c>
      <c r="CA435" s="71"/>
      <c r="CB435" s="74"/>
      <c r="CC435" s="74"/>
      <c r="CD435" s="115" t="str">
        <f t="shared" si="309"/>
        <v/>
      </c>
      <c r="CE435" s="79">
        <f t="shared" si="337"/>
        <v>0</v>
      </c>
      <c r="CF435" s="79">
        <f t="shared" si="338"/>
        <v>0</v>
      </c>
      <c r="CG435" s="79" t="str">
        <f t="shared" si="339"/>
        <v>0</v>
      </c>
      <c r="CH435" s="79" t="str">
        <f>IF(ISBLANK(CC435), "", (POWER(CC435/VLOOKUP(CG435,Anthro_Calc!C:P,13,FALSE),VLOOKUP(CG435,Anthro_Calc!C:P,12,FALSE))-1) / (VLOOKUP(CG435,Anthro_Calc!C:P,14,FALSE)*VLOOKUP(CG435,Anthro_Calc!C:P,12,FALSE)))</f>
        <v/>
      </c>
      <c r="CI435" s="79" t="str">
        <f>IF(ISBLANK(CC435), "", -3 + (CC435 -VLOOKUP(CG435,Anthro_Calc!C:P,4,FALSE)) / (VLOOKUP(CG435,Anthro_Calc!C:P,5,FALSE) - VLOOKUP(CG435,Anthro_Calc!C:P,4,FALSE)))</f>
        <v/>
      </c>
      <c r="CJ435" s="79" t="str">
        <f>IF(ISBLANK(CC435), "", 3 + (CC435 -VLOOKUP(CG435,Anthro_Calc!C:P,10,FALSE)) / (VLOOKUP(CG435,Anthro_Calc!C:P,10,FALSE) - VLOOKUP(CG435,Anthro_Calc!C:P,9,FALSE)))</f>
        <v/>
      </c>
      <c r="CK435" s="129" t="str">
        <f t="shared" si="340"/>
        <v/>
      </c>
      <c r="CL435" s="117" t="str">
        <f t="shared" si="341"/>
        <v/>
      </c>
      <c r="CM435" s="104" t="str">
        <f t="shared" si="342"/>
        <v/>
      </c>
      <c r="CN435" s="77"/>
      <c r="CO435" s="71"/>
      <c r="CP435" s="74"/>
      <c r="CQ435" s="74"/>
      <c r="CR435" s="118" t="str">
        <f t="shared" si="310"/>
        <v/>
      </c>
      <c r="CS435" s="119">
        <f t="shared" si="343"/>
        <v>0</v>
      </c>
      <c r="CT435" s="119">
        <f t="shared" si="344"/>
        <v>0</v>
      </c>
      <c r="CU435" s="119" t="str">
        <f t="shared" si="345"/>
        <v>0</v>
      </c>
      <c r="CV435" s="119" t="str">
        <f>IF(ISBLANK(CQ435), "", (POWER(CQ435/VLOOKUP(CU435,Anthro_Calc!C:P,13,FALSE),VLOOKUP(CU435,Anthro_Calc!C:P,12,FALSE))-1) / (VLOOKUP(CU435,Anthro_Calc!C:P,14,FALSE)*VLOOKUP(CU435,Anthro_Calc!C:P,12,FALSE)))</f>
        <v/>
      </c>
      <c r="CW435" s="119" t="str">
        <f>IF(ISBLANK(CQ435), "", -3 + (CQ435 -VLOOKUP(CU435,Anthro_Calc!C:P,4,FALSE)) / (VLOOKUP(CU435,Anthro_Calc!C:P,5,FALSE) - VLOOKUP(CU435,Anthro_Calc!C:P,4,FALSE)))</f>
        <v/>
      </c>
      <c r="CX435" s="119" t="str">
        <f>IF(ISBLANK(CQ435), "", 3 + (CQ435 -VLOOKUP(CU435,Anthro_Calc!C:P,10,FALSE)) / (VLOOKUP(CU435,Anthro_Calc!C:P,10,FALSE) - VLOOKUP(CU435,Anthro_Calc!C:P,9,FALSE)))</f>
        <v/>
      </c>
      <c r="CY435" s="128" t="str">
        <f t="shared" si="346"/>
        <v/>
      </c>
      <c r="CZ435" s="117" t="str">
        <f t="shared" si="347"/>
        <v/>
      </c>
      <c r="DA435" s="104" t="str">
        <f t="shared" si="348"/>
        <v/>
      </c>
      <c r="DB435" s="135"/>
    </row>
    <row r="436" spans="1:106" s="80" customFormat="1" ht="15" customHeight="1">
      <c r="A436" s="134">
        <f t="shared" si="300"/>
        <v>432</v>
      </c>
      <c r="B436" s="66"/>
      <c r="C436" s="66"/>
      <c r="D436" s="66"/>
      <c r="E436" s="66"/>
      <c r="F436" s="66"/>
      <c r="G436" s="66"/>
      <c r="H436" s="66"/>
      <c r="I436" s="66"/>
      <c r="J436" s="66"/>
      <c r="K436" s="66"/>
      <c r="L436" s="66"/>
      <c r="M436" s="71"/>
      <c r="N436" s="69" t="str">
        <f t="shared" ca="1" si="311"/>
        <v/>
      </c>
      <c r="O436" s="70"/>
      <c r="P436" s="70"/>
      <c r="Q436" s="71"/>
      <c r="R436" s="82"/>
      <c r="S436" s="72" t="str">
        <f t="shared" si="312"/>
        <v/>
      </c>
      <c r="T436" s="72" t="str">
        <f t="shared" si="313"/>
        <v/>
      </c>
      <c r="U436" s="72" t="str">
        <f t="shared" si="314"/>
        <v/>
      </c>
      <c r="V436" s="72" t="str">
        <f>IF(ISBLANK(R436), "", (POWER(R436/VLOOKUP(U436,Anthro_Calc!C:P,13,FALSE),VLOOKUP(U436,Anthro_Calc!C:P,12,FALSE))-1) / (VLOOKUP(U436,Anthro_Calc!C:P,14,FALSE)*VLOOKUP(U436,Anthro_Calc!C:P,12,FALSE)))</f>
        <v/>
      </c>
      <c r="W436" s="72" t="str">
        <f>IF(ISBLANK(R436), "", -3 + (R436 -VLOOKUP(U436,Anthro_Calc!C:P,4,FALSE)) / (VLOOKUP(U436,Anthro_Calc!C:P,5,FALSE) - VLOOKUP(U436,Anthro_Calc!C:P,4,FALSE)))</f>
        <v/>
      </c>
      <c r="X436" s="72" t="str">
        <f>IF(ISBLANK(R436), "", 3 + (R436 -VLOOKUP(U436,Anthro_Calc!C:P,10,FALSE)) / (VLOOKUP(U436,Anthro_Calc!C:P,10,FALSE) - VLOOKUP(U436,Anthro_Calc!C:P,9,FALSE)))</f>
        <v/>
      </c>
      <c r="Y436" s="120" t="str">
        <f t="shared" si="315"/>
        <v/>
      </c>
      <c r="Z436" s="117" t="str">
        <f t="shared" si="316"/>
        <v/>
      </c>
      <c r="AA436" s="104" t="str">
        <f t="shared" si="317"/>
        <v/>
      </c>
      <c r="AB436" s="71"/>
      <c r="AC436" s="74"/>
      <c r="AD436" s="78"/>
      <c r="AE436" s="75" t="str">
        <f t="shared" si="318"/>
        <v/>
      </c>
      <c r="AF436" s="72">
        <f t="shared" si="319"/>
        <v>0</v>
      </c>
      <c r="AG436" s="72">
        <f t="shared" si="320"/>
        <v>0</v>
      </c>
      <c r="AH436" s="72" t="str">
        <f t="shared" si="321"/>
        <v>0</v>
      </c>
      <c r="AI436" s="72" t="str">
        <f>IF(ISBLANK(AD436), "", (POWER(AD436/VLOOKUP(AH436,Anthro_Calc!C:P,13,FALSE),VLOOKUP(AH436,Anthro_Calc!C:P,12,FALSE))-1) / (VLOOKUP(AH436,Anthro_Calc!C:P,14,FALSE)*VLOOKUP(AH436,Anthro_Calc!C:P,12,FALSE)))</f>
        <v/>
      </c>
      <c r="AJ436" s="72" t="str">
        <f>IF(ISBLANK(AD436), "", -3 + (AD436 -VLOOKUP(AH436,Anthro_Calc!C:P,4,FALSE)) / (VLOOKUP(AH436,Anthro_Calc!C:P,5,FALSE) - VLOOKUP(AH436,Anthro_Calc!C:P,4,FALSE)))</f>
        <v/>
      </c>
      <c r="AK436" s="72" t="str">
        <f>IF(ISBLANK(AD436), "", 3 + (AD436 -VLOOKUP(AH436,Anthro_Calc!C:P,10,FALSE)) / (VLOOKUP(AH436,Anthro_Calc!C:P,10,FALSE) - VLOOKUP(AH436,Anthro_Calc!C:P,9,FALSE)))</f>
        <v/>
      </c>
      <c r="AL436" s="120" t="str">
        <f t="shared" si="322"/>
        <v/>
      </c>
      <c r="AM436" s="117" t="str">
        <f t="shared" si="323"/>
        <v/>
      </c>
      <c r="AN436" s="104" t="str">
        <f t="shared" si="324"/>
        <v/>
      </c>
      <c r="AO436" s="76" t="str">
        <f t="shared" si="301"/>
        <v/>
      </c>
      <c r="AP436" s="77"/>
      <c r="AQ436" s="77" t="str">
        <f t="shared" si="325"/>
        <v/>
      </c>
      <c r="AR436" s="71"/>
      <c r="AS436" s="74"/>
      <c r="AT436" s="82"/>
      <c r="AU436" s="75" t="str">
        <f t="shared" si="302"/>
        <v/>
      </c>
      <c r="AV436" s="72">
        <f t="shared" si="326"/>
        <v>0</v>
      </c>
      <c r="AW436" s="72">
        <f t="shared" si="327"/>
        <v>0</v>
      </c>
      <c r="AX436" s="72" t="str">
        <f t="shared" si="328"/>
        <v>0</v>
      </c>
      <c r="AY436" s="72" t="str">
        <f>IF(ISBLANK(AT436), "", (POWER(AT436/VLOOKUP(AX436,Anthro_Calc!C:P,13,FALSE),VLOOKUP(AX436,Anthro_Calc!C:P,12,FALSE))-1) / (VLOOKUP(AX436,Anthro_Calc!C:P,14,FALSE)*VLOOKUP(AX436,Anthro_Calc!C:P,12,FALSE)))</f>
        <v/>
      </c>
      <c r="AZ436" s="72" t="str">
        <f>IF(ISBLANK(AT436), "", -3 + (AT436 -VLOOKUP(AX436,Anthro_Calc!C:P,4,FALSE)) / (VLOOKUP(AX436,Anthro_Calc!C:P,5,FALSE) - VLOOKUP(AX436,Anthro_Calc!C:P,4,FALSE)))</f>
        <v/>
      </c>
      <c r="BA436" s="72" t="str">
        <f>IF(ISBLANK(AT436), "", 3 + (AT436 -VLOOKUP(AX436,Anthro_Calc!C:P,10,FALSE)) / (VLOOKUP(AX436,Anthro_Calc!C:P,10,FALSE) - VLOOKUP(AX436,Anthro_Calc!C:P,9,FALSE)))</f>
        <v/>
      </c>
      <c r="BB436" s="120" t="str">
        <f t="shared" si="329"/>
        <v/>
      </c>
      <c r="BC436" s="117" t="str">
        <f t="shared" si="330"/>
        <v/>
      </c>
      <c r="BD436" s="104" t="str">
        <f t="shared" si="303"/>
        <v/>
      </c>
      <c r="BE436" s="76" t="str">
        <f t="shared" si="304"/>
        <v/>
      </c>
      <c r="BF436" s="73" t="str">
        <f t="shared" si="331"/>
        <v/>
      </c>
      <c r="BG436" s="73" t="str">
        <f t="shared" si="305"/>
        <v/>
      </c>
      <c r="BH436" s="77"/>
      <c r="BI436" s="133"/>
      <c r="BJ436" s="71"/>
      <c r="BK436" s="74"/>
      <c r="BL436" s="78"/>
      <c r="BM436" s="75" t="str">
        <f t="shared" si="306"/>
        <v/>
      </c>
      <c r="BN436" s="72">
        <f t="shared" si="332"/>
        <v>0</v>
      </c>
      <c r="BO436" s="72">
        <f t="shared" si="349"/>
        <v>0</v>
      </c>
      <c r="BP436" s="72" t="str">
        <f t="shared" si="333"/>
        <v>0</v>
      </c>
      <c r="BQ436" s="72" t="str">
        <f>IF(ISBLANK(BL436), "", (POWER(BL436/VLOOKUP(BP436,Anthro_Calc!C:P,13,FALSE),VLOOKUP(BP436,Anthro_Calc!C:P,12,FALSE))-1) / (VLOOKUP(BP436,Anthro_Calc!C:P,14,FALSE)*VLOOKUP(BP436,Anthro_Calc!C:P,12,FALSE)))</f>
        <v/>
      </c>
      <c r="BR436" s="72" t="str">
        <f>IF(ISBLANK(BL436), "", -3 + (BL436 -VLOOKUP(BP436,Anthro_Calc!C:P,4,FALSE)) / (VLOOKUP(BP436,Anthro_Calc!C:P,5,FALSE) - VLOOKUP(BP436,Anthro_Calc!C:P,4,FALSE)))</f>
        <v/>
      </c>
      <c r="BS436" s="72" t="str">
        <f>IF(ISBLANK(BL436), "", 3 + (BL436 -VLOOKUP(BP436,Anthro_Calc!C:P,10,FALSE)) / (VLOOKUP(BP436,Anthro_Calc!C:P,10,FALSE) - VLOOKUP(BP436,Anthro_Calc!C:P,9,FALSE)))</f>
        <v/>
      </c>
      <c r="BT436" s="120" t="str">
        <f t="shared" si="334"/>
        <v/>
      </c>
      <c r="BU436" s="117" t="str">
        <f t="shared" si="335"/>
        <v/>
      </c>
      <c r="BV436" s="104" t="str">
        <f t="shared" si="336"/>
        <v/>
      </c>
      <c r="BW436" s="73" t="str">
        <f t="shared" si="307"/>
        <v/>
      </c>
      <c r="BX436" s="77"/>
      <c r="BY436" s="73" t="str">
        <f>IF(ISBLANK(BL436), "", VLOOKUP(Z436&amp;" "&amp;BV436&amp;" "&amp;BW436,Graduation_Criteria!$D$2:$E$34,2,FALSE))</f>
        <v/>
      </c>
      <c r="BZ436" s="73" t="str">
        <f t="shared" si="308"/>
        <v/>
      </c>
      <c r="CA436" s="71"/>
      <c r="CB436" s="74"/>
      <c r="CC436" s="74"/>
      <c r="CD436" s="115" t="str">
        <f t="shared" si="309"/>
        <v/>
      </c>
      <c r="CE436" s="79">
        <f t="shared" si="337"/>
        <v>0</v>
      </c>
      <c r="CF436" s="79">
        <f t="shared" si="338"/>
        <v>0</v>
      </c>
      <c r="CG436" s="79" t="str">
        <f t="shared" si="339"/>
        <v>0</v>
      </c>
      <c r="CH436" s="79" t="str">
        <f>IF(ISBLANK(CC436), "", (POWER(CC436/VLOOKUP(CG436,Anthro_Calc!C:P,13,FALSE),VLOOKUP(CG436,Anthro_Calc!C:P,12,FALSE))-1) / (VLOOKUP(CG436,Anthro_Calc!C:P,14,FALSE)*VLOOKUP(CG436,Anthro_Calc!C:P,12,FALSE)))</f>
        <v/>
      </c>
      <c r="CI436" s="79" t="str">
        <f>IF(ISBLANK(CC436), "", -3 + (CC436 -VLOOKUP(CG436,Anthro_Calc!C:P,4,FALSE)) / (VLOOKUP(CG436,Anthro_Calc!C:P,5,FALSE) - VLOOKUP(CG436,Anthro_Calc!C:P,4,FALSE)))</f>
        <v/>
      </c>
      <c r="CJ436" s="79" t="str">
        <f>IF(ISBLANK(CC436), "", 3 + (CC436 -VLOOKUP(CG436,Anthro_Calc!C:P,10,FALSE)) / (VLOOKUP(CG436,Anthro_Calc!C:P,10,FALSE) - VLOOKUP(CG436,Anthro_Calc!C:P,9,FALSE)))</f>
        <v/>
      </c>
      <c r="CK436" s="129" t="str">
        <f t="shared" si="340"/>
        <v/>
      </c>
      <c r="CL436" s="117" t="str">
        <f t="shared" si="341"/>
        <v/>
      </c>
      <c r="CM436" s="104" t="str">
        <f t="shared" si="342"/>
        <v/>
      </c>
      <c r="CN436" s="77"/>
      <c r="CO436" s="71"/>
      <c r="CP436" s="74"/>
      <c r="CQ436" s="74"/>
      <c r="CR436" s="118" t="str">
        <f t="shared" si="310"/>
        <v/>
      </c>
      <c r="CS436" s="119">
        <f t="shared" si="343"/>
        <v>0</v>
      </c>
      <c r="CT436" s="119">
        <f t="shared" si="344"/>
        <v>0</v>
      </c>
      <c r="CU436" s="119" t="str">
        <f t="shared" si="345"/>
        <v>0</v>
      </c>
      <c r="CV436" s="119" t="str">
        <f>IF(ISBLANK(CQ436), "", (POWER(CQ436/VLOOKUP(CU436,Anthro_Calc!C:P,13,FALSE),VLOOKUP(CU436,Anthro_Calc!C:P,12,FALSE))-1) / (VLOOKUP(CU436,Anthro_Calc!C:P,14,FALSE)*VLOOKUP(CU436,Anthro_Calc!C:P,12,FALSE)))</f>
        <v/>
      </c>
      <c r="CW436" s="119" t="str">
        <f>IF(ISBLANK(CQ436), "", -3 + (CQ436 -VLOOKUP(CU436,Anthro_Calc!C:P,4,FALSE)) / (VLOOKUP(CU436,Anthro_Calc!C:P,5,FALSE) - VLOOKUP(CU436,Anthro_Calc!C:P,4,FALSE)))</f>
        <v/>
      </c>
      <c r="CX436" s="119" t="str">
        <f>IF(ISBLANK(CQ436), "", 3 + (CQ436 -VLOOKUP(CU436,Anthro_Calc!C:P,10,FALSE)) / (VLOOKUP(CU436,Anthro_Calc!C:P,10,FALSE) - VLOOKUP(CU436,Anthro_Calc!C:P,9,FALSE)))</f>
        <v/>
      </c>
      <c r="CY436" s="128" t="str">
        <f t="shared" si="346"/>
        <v/>
      </c>
      <c r="CZ436" s="117" t="str">
        <f t="shared" si="347"/>
        <v/>
      </c>
      <c r="DA436" s="104" t="str">
        <f t="shared" si="348"/>
        <v/>
      </c>
      <c r="DB436" s="135"/>
    </row>
    <row r="437" spans="1:106" s="80" customFormat="1" ht="15" customHeight="1">
      <c r="A437" s="134">
        <f t="shared" si="300"/>
        <v>433</v>
      </c>
      <c r="B437" s="66"/>
      <c r="C437" s="66"/>
      <c r="D437" s="66"/>
      <c r="E437" s="66"/>
      <c r="F437" s="66"/>
      <c r="G437" s="66"/>
      <c r="H437" s="66"/>
      <c r="I437" s="66"/>
      <c r="J437" s="66"/>
      <c r="K437" s="66"/>
      <c r="L437" s="66"/>
      <c r="M437" s="71"/>
      <c r="N437" s="69" t="str">
        <f t="shared" ca="1" si="311"/>
        <v/>
      </c>
      <c r="O437" s="70"/>
      <c r="P437" s="70"/>
      <c r="Q437" s="71"/>
      <c r="R437" s="82"/>
      <c r="S437" s="72" t="str">
        <f t="shared" si="312"/>
        <v/>
      </c>
      <c r="T437" s="72" t="str">
        <f t="shared" si="313"/>
        <v/>
      </c>
      <c r="U437" s="72" t="str">
        <f t="shared" si="314"/>
        <v/>
      </c>
      <c r="V437" s="72" t="str">
        <f>IF(ISBLANK(R437), "", (POWER(R437/VLOOKUP(U437,Anthro_Calc!C:P,13,FALSE),VLOOKUP(U437,Anthro_Calc!C:P,12,FALSE))-1) / (VLOOKUP(U437,Anthro_Calc!C:P,14,FALSE)*VLOOKUP(U437,Anthro_Calc!C:P,12,FALSE)))</f>
        <v/>
      </c>
      <c r="W437" s="72" t="str">
        <f>IF(ISBLANK(R437), "", -3 + (R437 -VLOOKUP(U437,Anthro_Calc!C:P,4,FALSE)) / (VLOOKUP(U437,Anthro_Calc!C:P,5,FALSE) - VLOOKUP(U437,Anthro_Calc!C:P,4,FALSE)))</f>
        <v/>
      </c>
      <c r="X437" s="72" t="str">
        <f>IF(ISBLANK(R437), "", 3 + (R437 -VLOOKUP(U437,Anthro_Calc!C:P,10,FALSE)) / (VLOOKUP(U437,Anthro_Calc!C:P,10,FALSE) - VLOOKUP(U437,Anthro_Calc!C:P,9,FALSE)))</f>
        <v/>
      </c>
      <c r="Y437" s="120" t="str">
        <f t="shared" si="315"/>
        <v/>
      </c>
      <c r="Z437" s="117" t="str">
        <f t="shared" si="316"/>
        <v/>
      </c>
      <c r="AA437" s="104" t="str">
        <f t="shared" si="317"/>
        <v/>
      </c>
      <c r="AB437" s="71"/>
      <c r="AC437" s="74"/>
      <c r="AD437" s="78"/>
      <c r="AE437" s="75" t="str">
        <f t="shared" si="318"/>
        <v/>
      </c>
      <c r="AF437" s="72">
        <f t="shared" si="319"/>
        <v>0</v>
      </c>
      <c r="AG437" s="72">
        <f t="shared" si="320"/>
        <v>0</v>
      </c>
      <c r="AH437" s="72" t="str">
        <f t="shared" si="321"/>
        <v>0</v>
      </c>
      <c r="AI437" s="72" t="str">
        <f>IF(ISBLANK(AD437), "", (POWER(AD437/VLOOKUP(AH437,Anthro_Calc!C:P,13,FALSE),VLOOKUP(AH437,Anthro_Calc!C:P,12,FALSE))-1) / (VLOOKUP(AH437,Anthro_Calc!C:P,14,FALSE)*VLOOKUP(AH437,Anthro_Calc!C:P,12,FALSE)))</f>
        <v/>
      </c>
      <c r="AJ437" s="72" t="str">
        <f>IF(ISBLANK(AD437), "", -3 + (AD437 -VLOOKUP(AH437,Anthro_Calc!C:P,4,FALSE)) / (VLOOKUP(AH437,Anthro_Calc!C:P,5,FALSE) - VLOOKUP(AH437,Anthro_Calc!C:P,4,FALSE)))</f>
        <v/>
      </c>
      <c r="AK437" s="72" t="str">
        <f>IF(ISBLANK(AD437), "", 3 + (AD437 -VLOOKUP(AH437,Anthro_Calc!C:P,10,FALSE)) / (VLOOKUP(AH437,Anthro_Calc!C:P,10,FALSE) - VLOOKUP(AH437,Anthro_Calc!C:P,9,FALSE)))</f>
        <v/>
      </c>
      <c r="AL437" s="120" t="str">
        <f t="shared" si="322"/>
        <v/>
      </c>
      <c r="AM437" s="117" t="str">
        <f t="shared" si="323"/>
        <v/>
      </c>
      <c r="AN437" s="104" t="str">
        <f t="shared" si="324"/>
        <v/>
      </c>
      <c r="AO437" s="76" t="str">
        <f t="shared" si="301"/>
        <v/>
      </c>
      <c r="AP437" s="77"/>
      <c r="AQ437" s="77" t="str">
        <f t="shared" si="325"/>
        <v/>
      </c>
      <c r="AR437" s="71"/>
      <c r="AS437" s="74"/>
      <c r="AT437" s="82"/>
      <c r="AU437" s="75" t="str">
        <f t="shared" si="302"/>
        <v/>
      </c>
      <c r="AV437" s="72">
        <f t="shared" si="326"/>
        <v>0</v>
      </c>
      <c r="AW437" s="72">
        <f t="shared" si="327"/>
        <v>0</v>
      </c>
      <c r="AX437" s="72" t="str">
        <f t="shared" si="328"/>
        <v>0</v>
      </c>
      <c r="AY437" s="72" t="str">
        <f>IF(ISBLANK(AT437), "", (POWER(AT437/VLOOKUP(AX437,Anthro_Calc!C:P,13,FALSE),VLOOKUP(AX437,Anthro_Calc!C:P,12,FALSE))-1) / (VLOOKUP(AX437,Anthro_Calc!C:P,14,FALSE)*VLOOKUP(AX437,Anthro_Calc!C:P,12,FALSE)))</f>
        <v/>
      </c>
      <c r="AZ437" s="72" t="str">
        <f>IF(ISBLANK(AT437), "", -3 + (AT437 -VLOOKUP(AX437,Anthro_Calc!C:P,4,FALSE)) / (VLOOKUP(AX437,Anthro_Calc!C:P,5,FALSE) - VLOOKUP(AX437,Anthro_Calc!C:P,4,FALSE)))</f>
        <v/>
      </c>
      <c r="BA437" s="72" t="str">
        <f>IF(ISBLANK(AT437), "", 3 + (AT437 -VLOOKUP(AX437,Anthro_Calc!C:P,10,FALSE)) / (VLOOKUP(AX437,Anthro_Calc!C:P,10,FALSE) - VLOOKUP(AX437,Anthro_Calc!C:P,9,FALSE)))</f>
        <v/>
      </c>
      <c r="BB437" s="120" t="str">
        <f t="shared" si="329"/>
        <v/>
      </c>
      <c r="BC437" s="117" t="str">
        <f t="shared" si="330"/>
        <v/>
      </c>
      <c r="BD437" s="104" t="str">
        <f t="shared" si="303"/>
        <v/>
      </c>
      <c r="BE437" s="76" t="str">
        <f t="shared" si="304"/>
        <v/>
      </c>
      <c r="BF437" s="73" t="str">
        <f t="shared" si="331"/>
        <v/>
      </c>
      <c r="BG437" s="73" t="str">
        <f t="shared" si="305"/>
        <v/>
      </c>
      <c r="BH437" s="77"/>
      <c r="BI437" s="133"/>
      <c r="BJ437" s="71"/>
      <c r="BK437" s="74"/>
      <c r="BL437" s="78"/>
      <c r="BM437" s="75" t="str">
        <f t="shared" si="306"/>
        <v/>
      </c>
      <c r="BN437" s="72">
        <f t="shared" si="332"/>
        <v>0</v>
      </c>
      <c r="BO437" s="72">
        <f t="shared" si="349"/>
        <v>0</v>
      </c>
      <c r="BP437" s="72" t="str">
        <f t="shared" si="333"/>
        <v>0</v>
      </c>
      <c r="BQ437" s="72" t="str">
        <f>IF(ISBLANK(BL437), "", (POWER(BL437/VLOOKUP(BP437,Anthro_Calc!C:P,13,FALSE),VLOOKUP(BP437,Anthro_Calc!C:P,12,FALSE))-1) / (VLOOKUP(BP437,Anthro_Calc!C:P,14,FALSE)*VLOOKUP(BP437,Anthro_Calc!C:P,12,FALSE)))</f>
        <v/>
      </c>
      <c r="BR437" s="72" t="str">
        <f>IF(ISBLANK(BL437), "", -3 + (BL437 -VLOOKUP(BP437,Anthro_Calc!C:P,4,FALSE)) / (VLOOKUP(BP437,Anthro_Calc!C:P,5,FALSE) - VLOOKUP(BP437,Anthro_Calc!C:P,4,FALSE)))</f>
        <v/>
      </c>
      <c r="BS437" s="72" t="str">
        <f>IF(ISBLANK(BL437), "", 3 + (BL437 -VLOOKUP(BP437,Anthro_Calc!C:P,10,FALSE)) / (VLOOKUP(BP437,Anthro_Calc!C:P,10,FALSE) - VLOOKUP(BP437,Anthro_Calc!C:P,9,FALSE)))</f>
        <v/>
      </c>
      <c r="BT437" s="120" t="str">
        <f t="shared" si="334"/>
        <v/>
      </c>
      <c r="BU437" s="117" t="str">
        <f t="shared" si="335"/>
        <v/>
      </c>
      <c r="BV437" s="104" t="str">
        <f t="shared" si="336"/>
        <v/>
      </c>
      <c r="BW437" s="73" t="str">
        <f t="shared" si="307"/>
        <v/>
      </c>
      <c r="BX437" s="77"/>
      <c r="BY437" s="73" t="str">
        <f>IF(ISBLANK(BL437), "", VLOOKUP(Z437&amp;" "&amp;BV437&amp;" "&amp;BW437,Graduation_Criteria!$D$2:$E$34,2,FALSE))</f>
        <v/>
      </c>
      <c r="BZ437" s="73" t="str">
        <f t="shared" si="308"/>
        <v/>
      </c>
      <c r="CA437" s="71"/>
      <c r="CB437" s="74"/>
      <c r="CC437" s="74"/>
      <c r="CD437" s="115" t="str">
        <f t="shared" si="309"/>
        <v/>
      </c>
      <c r="CE437" s="79">
        <f t="shared" si="337"/>
        <v>0</v>
      </c>
      <c r="CF437" s="79">
        <f t="shared" si="338"/>
        <v>0</v>
      </c>
      <c r="CG437" s="79" t="str">
        <f t="shared" si="339"/>
        <v>0</v>
      </c>
      <c r="CH437" s="79" t="str">
        <f>IF(ISBLANK(CC437), "", (POWER(CC437/VLOOKUP(CG437,Anthro_Calc!C:P,13,FALSE),VLOOKUP(CG437,Anthro_Calc!C:P,12,FALSE))-1) / (VLOOKUP(CG437,Anthro_Calc!C:P,14,FALSE)*VLOOKUP(CG437,Anthro_Calc!C:P,12,FALSE)))</f>
        <v/>
      </c>
      <c r="CI437" s="79" t="str">
        <f>IF(ISBLANK(CC437), "", -3 + (CC437 -VLOOKUP(CG437,Anthro_Calc!C:P,4,FALSE)) / (VLOOKUP(CG437,Anthro_Calc!C:P,5,FALSE) - VLOOKUP(CG437,Anthro_Calc!C:P,4,FALSE)))</f>
        <v/>
      </c>
      <c r="CJ437" s="79" t="str">
        <f>IF(ISBLANK(CC437), "", 3 + (CC437 -VLOOKUP(CG437,Anthro_Calc!C:P,10,FALSE)) / (VLOOKUP(CG437,Anthro_Calc!C:P,10,FALSE) - VLOOKUP(CG437,Anthro_Calc!C:P,9,FALSE)))</f>
        <v/>
      </c>
      <c r="CK437" s="129" t="str">
        <f t="shared" si="340"/>
        <v/>
      </c>
      <c r="CL437" s="117" t="str">
        <f t="shared" si="341"/>
        <v/>
      </c>
      <c r="CM437" s="104" t="str">
        <f t="shared" si="342"/>
        <v/>
      </c>
      <c r="CN437" s="77"/>
      <c r="CO437" s="71"/>
      <c r="CP437" s="74"/>
      <c r="CQ437" s="74"/>
      <c r="CR437" s="118" t="str">
        <f t="shared" si="310"/>
        <v/>
      </c>
      <c r="CS437" s="119">
        <f t="shared" si="343"/>
        <v>0</v>
      </c>
      <c r="CT437" s="119">
        <f t="shared" si="344"/>
        <v>0</v>
      </c>
      <c r="CU437" s="119" t="str">
        <f t="shared" si="345"/>
        <v>0</v>
      </c>
      <c r="CV437" s="119" t="str">
        <f>IF(ISBLANK(CQ437), "", (POWER(CQ437/VLOOKUP(CU437,Anthro_Calc!C:P,13,FALSE),VLOOKUP(CU437,Anthro_Calc!C:P,12,FALSE))-1) / (VLOOKUP(CU437,Anthro_Calc!C:P,14,FALSE)*VLOOKUP(CU437,Anthro_Calc!C:P,12,FALSE)))</f>
        <v/>
      </c>
      <c r="CW437" s="119" t="str">
        <f>IF(ISBLANK(CQ437), "", -3 + (CQ437 -VLOOKUP(CU437,Anthro_Calc!C:P,4,FALSE)) / (VLOOKUP(CU437,Anthro_Calc!C:P,5,FALSE) - VLOOKUP(CU437,Anthro_Calc!C:P,4,FALSE)))</f>
        <v/>
      </c>
      <c r="CX437" s="119" t="str">
        <f>IF(ISBLANK(CQ437), "", 3 + (CQ437 -VLOOKUP(CU437,Anthro_Calc!C:P,10,FALSE)) / (VLOOKUP(CU437,Anthro_Calc!C:P,10,FALSE) - VLOOKUP(CU437,Anthro_Calc!C:P,9,FALSE)))</f>
        <v/>
      </c>
      <c r="CY437" s="128" t="str">
        <f t="shared" si="346"/>
        <v/>
      </c>
      <c r="CZ437" s="117" t="str">
        <f t="shared" si="347"/>
        <v/>
      </c>
      <c r="DA437" s="104" t="str">
        <f t="shared" si="348"/>
        <v/>
      </c>
      <c r="DB437" s="135"/>
    </row>
    <row r="438" spans="1:106" s="80" customFormat="1" ht="15" customHeight="1">
      <c r="A438" s="134">
        <f t="shared" si="300"/>
        <v>434</v>
      </c>
      <c r="B438" s="66"/>
      <c r="C438" s="66"/>
      <c r="D438" s="66"/>
      <c r="E438" s="66"/>
      <c r="F438" s="66"/>
      <c r="G438" s="66"/>
      <c r="H438" s="66"/>
      <c r="I438" s="66"/>
      <c r="J438" s="66"/>
      <c r="K438" s="66"/>
      <c r="L438" s="66"/>
      <c r="M438" s="71"/>
      <c r="N438" s="69" t="str">
        <f t="shared" ca="1" si="311"/>
        <v/>
      </c>
      <c r="O438" s="70"/>
      <c r="P438" s="70"/>
      <c r="Q438" s="71"/>
      <c r="R438" s="82"/>
      <c r="S438" s="72" t="str">
        <f t="shared" si="312"/>
        <v/>
      </c>
      <c r="T438" s="72" t="str">
        <f t="shared" si="313"/>
        <v/>
      </c>
      <c r="U438" s="72" t="str">
        <f t="shared" si="314"/>
        <v/>
      </c>
      <c r="V438" s="72" t="str">
        <f>IF(ISBLANK(R438), "", (POWER(R438/VLOOKUP(U438,Anthro_Calc!C:P,13,FALSE),VLOOKUP(U438,Anthro_Calc!C:P,12,FALSE))-1) / (VLOOKUP(U438,Anthro_Calc!C:P,14,FALSE)*VLOOKUP(U438,Anthro_Calc!C:P,12,FALSE)))</f>
        <v/>
      </c>
      <c r="W438" s="72" t="str">
        <f>IF(ISBLANK(R438), "", -3 + (R438 -VLOOKUP(U438,Anthro_Calc!C:P,4,FALSE)) / (VLOOKUP(U438,Anthro_Calc!C:P,5,FALSE) - VLOOKUP(U438,Anthro_Calc!C:P,4,FALSE)))</f>
        <v/>
      </c>
      <c r="X438" s="72" t="str">
        <f>IF(ISBLANK(R438), "", 3 + (R438 -VLOOKUP(U438,Anthro_Calc!C:P,10,FALSE)) / (VLOOKUP(U438,Anthro_Calc!C:P,10,FALSE) - VLOOKUP(U438,Anthro_Calc!C:P,9,FALSE)))</f>
        <v/>
      </c>
      <c r="Y438" s="120" t="str">
        <f t="shared" si="315"/>
        <v/>
      </c>
      <c r="Z438" s="117" t="str">
        <f t="shared" si="316"/>
        <v/>
      </c>
      <c r="AA438" s="104" t="str">
        <f t="shared" si="317"/>
        <v/>
      </c>
      <c r="AB438" s="71"/>
      <c r="AC438" s="74"/>
      <c r="AD438" s="78"/>
      <c r="AE438" s="75" t="str">
        <f t="shared" si="318"/>
        <v/>
      </c>
      <c r="AF438" s="72">
        <f t="shared" si="319"/>
        <v>0</v>
      </c>
      <c r="AG438" s="72">
        <f t="shared" si="320"/>
        <v>0</v>
      </c>
      <c r="AH438" s="72" t="str">
        <f t="shared" si="321"/>
        <v>0</v>
      </c>
      <c r="AI438" s="72" t="str">
        <f>IF(ISBLANK(AD438), "", (POWER(AD438/VLOOKUP(AH438,Anthro_Calc!C:P,13,FALSE),VLOOKUP(AH438,Anthro_Calc!C:P,12,FALSE))-1) / (VLOOKUP(AH438,Anthro_Calc!C:P,14,FALSE)*VLOOKUP(AH438,Anthro_Calc!C:P,12,FALSE)))</f>
        <v/>
      </c>
      <c r="AJ438" s="72" t="str">
        <f>IF(ISBLANK(AD438), "", -3 + (AD438 -VLOOKUP(AH438,Anthro_Calc!C:P,4,FALSE)) / (VLOOKUP(AH438,Anthro_Calc!C:P,5,FALSE) - VLOOKUP(AH438,Anthro_Calc!C:P,4,FALSE)))</f>
        <v/>
      </c>
      <c r="AK438" s="72" t="str">
        <f>IF(ISBLANK(AD438), "", 3 + (AD438 -VLOOKUP(AH438,Anthro_Calc!C:P,10,FALSE)) / (VLOOKUP(AH438,Anthro_Calc!C:P,10,FALSE) - VLOOKUP(AH438,Anthro_Calc!C:P,9,FALSE)))</f>
        <v/>
      </c>
      <c r="AL438" s="120" t="str">
        <f t="shared" si="322"/>
        <v/>
      </c>
      <c r="AM438" s="117" t="str">
        <f t="shared" si="323"/>
        <v/>
      </c>
      <c r="AN438" s="104" t="str">
        <f t="shared" si="324"/>
        <v/>
      </c>
      <c r="AO438" s="76" t="str">
        <f t="shared" si="301"/>
        <v/>
      </c>
      <c r="AP438" s="77"/>
      <c r="AQ438" s="77" t="str">
        <f t="shared" si="325"/>
        <v/>
      </c>
      <c r="AR438" s="71"/>
      <c r="AS438" s="74"/>
      <c r="AT438" s="82"/>
      <c r="AU438" s="75" t="str">
        <f t="shared" si="302"/>
        <v/>
      </c>
      <c r="AV438" s="72">
        <f t="shared" si="326"/>
        <v>0</v>
      </c>
      <c r="AW438" s="72">
        <f t="shared" si="327"/>
        <v>0</v>
      </c>
      <c r="AX438" s="72" t="str">
        <f t="shared" si="328"/>
        <v>0</v>
      </c>
      <c r="AY438" s="72" t="str">
        <f>IF(ISBLANK(AT438), "", (POWER(AT438/VLOOKUP(AX438,Anthro_Calc!C:P,13,FALSE),VLOOKUP(AX438,Anthro_Calc!C:P,12,FALSE))-1) / (VLOOKUP(AX438,Anthro_Calc!C:P,14,FALSE)*VLOOKUP(AX438,Anthro_Calc!C:P,12,FALSE)))</f>
        <v/>
      </c>
      <c r="AZ438" s="72" t="str">
        <f>IF(ISBLANK(AT438), "", -3 + (AT438 -VLOOKUP(AX438,Anthro_Calc!C:P,4,FALSE)) / (VLOOKUP(AX438,Anthro_Calc!C:P,5,FALSE) - VLOOKUP(AX438,Anthro_Calc!C:P,4,FALSE)))</f>
        <v/>
      </c>
      <c r="BA438" s="72" t="str">
        <f>IF(ISBLANK(AT438), "", 3 + (AT438 -VLOOKUP(AX438,Anthro_Calc!C:P,10,FALSE)) / (VLOOKUP(AX438,Anthro_Calc!C:P,10,FALSE) - VLOOKUP(AX438,Anthro_Calc!C:P,9,FALSE)))</f>
        <v/>
      </c>
      <c r="BB438" s="120" t="str">
        <f t="shared" si="329"/>
        <v/>
      </c>
      <c r="BC438" s="117" t="str">
        <f t="shared" si="330"/>
        <v/>
      </c>
      <c r="BD438" s="104" t="str">
        <f t="shared" si="303"/>
        <v/>
      </c>
      <c r="BE438" s="76" t="str">
        <f t="shared" si="304"/>
        <v/>
      </c>
      <c r="BF438" s="73" t="str">
        <f t="shared" si="331"/>
        <v/>
      </c>
      <c r="BG438" s="73" t="str">
        <f t="shared" si="305"/>
        <v/>
      </c>
      <c r="BH438" s="77"/>
      <c r="BI438" s="133"/>
      <c r="BJ438" s="71"/>
      <c r="BK438" s="74"/>
      <c r="BL438" s="78"/>
      <c r="BM438" s="75" t="str">
        <f t="shared" si="306"/>
        <v/>
      </c>
      <c r="BN438" s="72">
        <f t="shared" si="332"/>
        <v>0</v>
      </c>
      <c r="BO438" s="72">
        <f t="shared" si="349"/>
        <v>0</v>
      </c>
      <c r="BP438" s="72" t="str">
        <f t="shared" si="333"/>
        <v>0</v>
      </c>
      <c r="BQ438" s="72" t="str">
        <f>IF(ISBLANK(BL438), "", (POWER(BL438/VLOOKUP(BP438,Anthro_Calc!C:P,13,FALSE),VLOOKUP(BP438,Anthro_Calc!C:P,12,FALSE))-1) / (VLOOKUP(BP438,Anthro_Calc!C:P,14,FALSE)*VLOOKUP(BP438,Anthro_Calc!C:P,12,FALSE)))</f>
        <v/>
      </c>
      <c r="BR438" s="72" t="str">
        <f>IF(ISBLANK(BL438), "", -3 + (BL438 -VLOOKUP(BP438,Anthro_Calc!C:P,4,FALSE)) / (VLOOKUP(BP438,Anthro_Calc!C:P,5,FALSE) - VLOOKUP(BP438,Anthro_Calc!C:P,4,FALSE)))</f>
        <v/>
      </c>
      <c r="BS438" s="72" t="str">
        <f>IF(ISBLANK(BL438), "", 3 + (BL438 -VLOOKUP(BP438,Anthro_Calc!C:P,10,FALSE)) / (VLOOKUP(BP438,Anthro_Calc!C:P,10,FALSE) - VLOOKUP(BP438,Anthro_Calc!C:P,9,FALSE)))</f>
        <v/>
      </c>
      <c r="BT438" s="120" t="str">
        <f t="shared" si="334"/>
        <v/>
      </c>
      <c r="BU438" s="117" t="str">
        <f t="shared" si="335"/>
        <v/>
      </c>
      <c r="BV438" s="104" t="str">
        <f t="shared" si="336"/>
        <v/>
      </c>
      <c r="BW438" s="73" t="str">
        <f t="shared" si="307"/>
        <v/>
      </c>
      <c r="BX438" s="77"/>
      <c r="BY438" s="73" t="str">
        <f>IF(ISBLANK(BL438), "", VLOOKUP(Z438&amp;" "&amp;BV438&amp;" "&amp;BW438,Graduation_Criteria!$D$2:$E$34,2,FALSE))</f>
        <v/>
      </c>
      <c r="BZ438" s="73" t="str">
        <f t="shared" si="308"/>
        <v/>
      </c>
      <c r="CA438" s="71"/>
      <c r="CB438" s="74"/>
      <c r="CC438" s="74"/>
      <c r="CD438" s="115" t="str">
        <f t="shared" si="309"/>
        <v/>
      </c>
      <c r="CE438" s="79">
        <f t="shared" si="337"/>
        <v>0</v>
      </c>
      <c r="CF438" s="79">
        <f t="shared" si="338"/>
        <v>0</v>
      </c>
      <c r="CG438" s="79" t="str">
        <f t="shared" si="339"/>
        <v>0</v>
      </c>
      <c r="CH438" s="79" t="str">
        <f>IF(ISBLANK(CC438), "", (POWER(CC438/VLOOKUP(CG438,Anthro_Calc!C:P,13,FALSE),VLOOKUP(CG438,Anthro_Calc!C:P,12,FALSE))-1) / (VLOOKUP(CG438,Anthro_Calc!C:P,14,FALSE)*VLOOKUP(CG438,Anthro_Calc!C:P,12,FALSE)))</f>
        <v/>
      </c>
      <c r="CI438" s="79" t="str">
        <f>IF(ISBLANK(CC438), "", -3 + (CC438 -VLOOKUP(CG438,Anthro_Calc!C:P,4,FALSE)) / (VLOOKUP(CG438,Anthro_Calc!C:P,5,FALSE) - VLOOKUP(CG438,Anthro_Calc!C:P,4,FALSE)))</f>
        <v/>
      </c>
      <c r="CJ438" s="79" t="str">
        <f>IF(ISBLANK(CC438), "", 3 + (CC438 -VLOOKUP(CG438,Anthro_Calc!C:P,10,FALSE)) / (VLOOKUP(CG438,Anthro_Calc!C:P,10,FALSE) - VLOOKUP(CG438,Anthro_Calc!C:P,9,FALSE)))</f>
        <v/>
      </c>
      <c r="CK438" s="129" t="str">
        <f t="shared" si="340"/>
        <v/>
      </c>
      <c r="CL438" s="117" t="str">
        <f t="shared" si="341"/>
        <v/>
      </c>
      <c r="CM438" s="104" t="str">
        <f t="shared" si="342"/>
        <v/>
      </c>
      <c r="CN438" s="77"/>
      <c r="CO438" s="71"/>
      <c r="CP438" s="74"/>
      <c r="CQ438" s="74"/>
      <c r="CR438" s="118" t="str">
        <f t="shared" si="310"/>
        <v/>
      </c>
      <c r="CS438" s="119">
        <f t="shared" si="343"/>
        <v>0</v>
      </c>
      <c r="CT438" s="119">
        <f t="shared" si="344"/>
        <v>0</v>
      </c>
      <c r="CU438" s="119" t="str">
        <f t="shared" si="345"/>
        <v>0</v>
      </c>
      <c r="CV438" s="119" t="str">
        <f>IF(ISBLANK(CQ438), "", (POWER(CQ438/VLOOKUP(CU438,Anthro_Calc!C:P,13,FALSE),VLOOKUP(CU438,Anthro_Calc!C:P,12,FALSE))-1) / (VLOOKUP(CU438,Anthro_Calc!C:P,14,FALSE)*VLOOKUP(CU438,Anthro_Calc!C:P,12,FALSE)))</f>
        <v/>
      </c>
      <c r="CW438" s="119" t="str">
        <f>IF(ISBLANK(CQ438), "", -3 + (CQ438 -VLOOKUP(CU438,Anthro_Calc!C:P,4,FALSE)) / (VLOOKUP(CU438,Anthro_Calc!C:P,5,FALSE) - VLOOKUP(CU438,Anthro_Calc!C:P,4,FALSE)))</f>
        <v/>
      </c>
      <c r="CX438" s="119" t="str">
        <f>IF(ISBLANK(CQ438), "", 3 + (CQ438 -VLOOKUP(CU438,Anthro_Calc!C:P,10,FALSE)) / (VLOOKUP(CU438,Anthro_Calc!C:P,10,FALSE) - VLOOKUP(CU438,Anthro_Calc!C:P,9,FALSE)))</f>
        <v/>
      </c>
      <c r="CY438" s="128" t="str">
        <f t="shared" si="346"/>
        <v/>
      </c>
      <c r="CZ438" s="117" t="str">
        <f t="shared" si="347"/>
        <v/>
      </c>
      <c r="DA438" s="104" t="str">
        <f t="shared" si="348"/>
        <v/>
      </c>
      <c r="DB438" s="135"/>
    </row>
    <row r="439" spans="1:106" s="80" customFormat="1" ht="15" customHeight="1">
      <c r="A439" s="134">
        <f t="shared" si="300"/>
        <v>435</v>
      </c>
      <c r="B439" s="66"/>
      <c r="C439" s="66"/>
      <c r="D439" s="66"/>
      <c r="E439" s="66"/>
      <c r="F439" s="66"/>
      <c r="G439" s="66"/>
      <c r="H439" s="66"/>
      <c r="I439" s="66"/>
      <c r="J439" s="66"/>
      <c r="K439" s="66"/>
      <c r="L439" s="66"/>
      <c r="M439" s="71"/>
      <c r="N439" s="69" t="str">
        <f t="shared" ca="1" si="311"/>
        <v/>
      </c>
      <c r="O439" s="70"/>
      <c r="P439" s="70"/>
      <c r="Q439" s="71"/>
      <c r="R439" s="82"/>
      <c r="S439" s="72" t="str">
        <f t="shared" si="312"/>
        <v/>
      </c>
      <c r="T439" s="72" t="str">
        <f t="shared" si="313"/>
        <v/>
      </c>
      <c r="U439" s="72" t="str">
        <f t="shared" si="314"/>
        <v/>
      </c>
      <c r="V439" s="72" t="str">
        <f>IF(ISBLANK(R439), "", (POWER(R439/VLOOKUP(U439,Anthro_Calc!C:P,13,FALSE),VLOOKUP(U439,Anthro_Calc!C:P,12,FALSE))-1) / (VLOOKUP(U439,Anthro_Calc!C:P,14,FALSE)*VLOOKUP(U439,Anthro_Calc!C:P,12,FALSE)))</f>
        <v/>
      </c>
      <c r="W439" s="72" t="str">
        <f>IF(ISBLANK(R439), "", -3 + (R439 -VLOOKUP(U439,Anthro_Calc!C:P,4,FALSE)) / (VLOOKUP(U439,Anthro_Calc!C:P,5,FALSE) - VLOOKUP(U439,Anthro_Calc!C:P,4,FALSE)))</f>
        <v/>
      </c>
      <c r="X439" s="72" t="str">
        <f>IF(ISBLANK(R439), "", 3 + (R439 -VLOOKUP(U439,Anthro_Calc!C:P,10,FALSE)) / (VLOOKUP(U439,Anthro_Calc!C:P,10,FALSE) - VLOOKUP(U439,Anthro_Calc!C:P,9,FALSE)))</f>
        <v/>
      </c>
      <c r="Y439" s="120" t="str">
        <f t="shared" si="315"/>
        <v/>
      </c>
      <c r="Z439" s="117" t="str">
        <f t="shared" si="316"/>
        <v/>
      </c>
      <c r="AA439" s="104" t="str">
        <f t="shared" si="317"/>
        <v/>
      </c>
      <c r="AB439" s="71"/>
      <c r="AC439" s="74"/>
      <c r="AD439" s="78"/>
      <c r="AE439" s="75" t="str">
        <f t="shared" si="318"/>
        <v/>
      </c>
      <c r="AF439" s="72">
        <f t="shared" si="319"/>
        <v>0</v>
      </c>
      <c r="AG439" s="72">
        <f t="shared" si="320"/>
        <v>0</v>
      </c>
      <c r="AH439" s="72" t="str">
        <f t="shared" si="321"/>
        <v>0</v>
      </c>
      <c r="AI439" s="72" t="str">
        <f>IF(ISBLANK(AD439), "", (POWER(AD439/VLOOKUP(AH439,Anthro_Calc!C:P,13,FALSE),VLOOKUP(AH439,Anthro_Calc!C:P,12,FALSE))-1) / (VLOOKUP(AH439,Anthro_Calc!C:P,14,FALSE)*VLOOKUP(AH439,Anthro_Calc!C:P,12,FALSE)))</f>
        <v/>
      </c>
      <c r="AJ439" s="72" t="str">
        <f>IF(ISBLANK(AD439), "", -3 + (AD439 -VLOOKUP(AH439,Anthro_Calc!C:P,4,FALSE)) / (VLOOKUP(AH439,Anthro_Calc!C:P,5,FALSE) - VLOOKUP(AH439,Anthro_Calc!C:P,4,FALSE)))</f>
        <v/>
      </c>
      <c r="AK439" s="72" t="str">
        <f>IF(ISBLANK(AD439), "", 3 + (AD439 -VLOOKUP(AH439,Anthro_Calc!C:P,10,FALSE)) / (VLOOKUP(AH439,Anthro_Calc!C:P,10,FALSE) - VLOOKUP(AH439,Anthro_Calc!C:P,9,FALSE)))</f>
        <v/>
      </c>
      <c r="AL439" s="120" t="str">
        <f t="shared" si="322"/>
        <v/>
      </c>
      <c r="AM439" s="117" t="str">
        <f t="shared" si="323"/>
        <v/>
      </c>
      <c r="AN439" s="104" t="str">
        <f t="shared" si="324"/>
        <v/>
      </c>
      <c r="AO439" s="76" t="str">
        <f t="shared" si="301"/>
        <v/>
      </c>
      <c r="AP439" s="77"/>
      <c r="AQ439" s="77" t="str">
        <f t="shared" si="325"/>
        <v/>
      </c>
      <c r="AR439" s="71"/>
      <c r="AS439" s="74"/>
      <c r="AT439" s="82"/>
      <c r="AU439" s="75" t="str">
        <f t="shared" si="302"/>
        <v/>
      </c>
      <c r="AV439" s="72">
        <f t="shared" si="326"/>
        <v>0</v>
      </c>
      <c r="AW439" s="72">
        <f t="shared" si="327"/>
        <v>0</v>
      </c>
      <c r="AX439" s="72" t="str">
        <f t="shared" si="328"/>
        <v>0</v>
      </c>
      <c r="AY439" s="72" t="str">
        <f>IF(ISBLANK(AT439), "", (POWER(AT439/VLOOKUP(AX439,Anthro_Calc!C:P,13,FALSE),VLOOKUP(AX439,Anthro_Calc!C:P,12,FALSE))-1) / (VLOOKUP(AX439,Anthro_Calc!C:P,14,FALSE)*VLOOKUP(AX439,Anthro_Calc!C:P,12,FALSE)))</f>
        <v/>
      </c>
      <c r="AZ439" s="72" t="str">
        <f>IF(ISBLANK(AT439), "", -3 + (AT439 -VLOOKUP(AX439,Anthro_Calc!C:P,4,FALSE)) / (VLOOKUP(AX439,Anthro_Calc!C:P,5,FALSE) - VLOOKUP(AX439,Anthro_Calc!C:P,4,FALSE)))</f>
        <v/>
      </c>
      <c r="BA439" s="72" t="str">
        <f>IF(ISBLANK(AT439), "", 3 + (AT439 -VLOOKUP(AX439,Anthro_Calc!C:P,10,FALSE)) / (VLOOKUP(AX439,Anthro_Calc!C:P,10,FALSE) - VLOOKUP(AX439,Anthro_Calc!C:P,9,FALSE)))</f>
        <v/>
      </c>
      <c r="BB439" s="120" t="str">
        <f t="shared" si="329"/>
        <v/>
      </c>
      <c r="BC439" s="117" t="str">
        <f t="shared" si="330"/>
        <v/>
      </c>
      <c r="BD439" s="104" t="str">
        <f t="shared" si="303"/>
        <v/>
      </c>
      <c r="BE439" s="76" t="str">
        <f t="shared" si="304"/>
        <v/>
      </c>
      <c r="BF439" s="73" t="str">
        <f t="shared" si="331"/>
        <v/>
      </c>
      <c r="BG439" s="73" t="str">
        <f t="shared" si="305"/>
        <v/>
      </c>
      <c r="BH439" s="77"/>
      <c r="BI439" s="133"/>
      <c r="BJ439" s="71"/>
      <c r="BK439" s="74"/>
      <c r="BL439" s="78"/>
      <c r="BM439" s="75" t="str">
        <f t="shared" si="306"/>
        <v/>
      </c>
      <c r="BN439" s="72">
        <f t="shared" si="332"/>
        <v>0</v>
      </c>
      <c r="BO439" s="72">
        <f t="shared" si="349"/>
        <v>0</v>
      </c>
      <c r="BP439" s="72" t="str">
        <f t="shared" si="333"/>
        <v>0</v>
      </c>
      <c r="BQ439" s="72" t="str">
        <f>IF(ISBLANK(BL439), "", (POWER(BL439/VLOOKUP(BP439,Anthro_Calc!C:P,13,FALSE),VLOOKUP(BP439,Anthro_Calc!C:P,12,FALSE))-1) / (VLOOKUP(BP439,Anthro_Calc!C:P,14,FALSE)*VLOOKUP(BP439,Anthro_Calc!C:P,12,FALSE)))</f>
        <v/>
      </c>
      <c r="BR439" s="72" t="str">
        <f>IF(ISBLANK(BL439), "", -3 + (BL439 -VLOOKUP(BP439,Anthro_Calc!C:P,4,FALSE)) / (VLOOKUP(BP439,Anthro_Calc!C:P,5,FALSE) - VLOOKUP(BP439,Anthro_Calc!C:P,4,FALSE)))</f>
        <v/>
      </c>
      <c r="BS439" s="72" t="str">
        <f>IF(ISBLANK(BL439), "", 3 + (BL439 -VLOOKUP(BP439,Anthro_Calc!C:P,10,FALSE)) / (VLOOKUP(BP439,Anthro_Calc!C:P,10,FALSE) - VLOOKUP(BP439,Anthro_Calc!C:P,9,FALSE)))</f>
        <v/>
      </c>
      <c r="BT439" s="120" t="str">
        <f t="shared" si="334"/>
        <v/>
      </c>
      <c r="BU439" s="117" t="str">
        <f t="shared" si="335"/>
        <v/>
      </c>
      <c r="BV439" s="104" t="str">
        <f t="shared" si="336"/>
        <v/>
      </c>
      <c r="BW439" s="73" t="str">
        <f t="shared" si="307"/>
        <v/>
      </c>
      <c r="BX439" s="77"/>
      <c r="BY439" s="73" t="str">
        <f>IF(ISBLANK(BL439), "", VLOOKUP(Z439&amp;" "&amp;BV439&amp;" "&amp;BW439,Graduation_Criteria!$D$2:$E$34,2,FALSE))</f>
        <v/>
      </c>
      <c r="BZ439" s="73" t="str">
        <f t="shared" si="308"/>
        <v/>
      </c>
      <c r="CA439" s="71"/>
      <c r="CB439" s="74"/>
      <c r="CC439" s="74"/>
      <c r="CD439" s="115" t="str">
        <f t="shared" si="309"/>
        <v/>
      </c>
      <c r="CE439" s="79">
        <f t="shared" si="337"/>
        <v>0</v>
      </c>
      <c r="CF439" s="79">
        <f t="shared" si="338"/>
        <v>0</v>
      </c>
      <c r="CG439" s="79" t="str">
        <f t="shared" si="339"/>
        <v>0</v>
      </c>
      <c r="CH439" s="79" t="str">
        <f>IF(ISBLANK(CC439), "", (POWER(CC439/VLOOKUP(CG439,Anthro_Calc!C:P,13,FALSE),VLOOKUP(CG439,Anthro_Calc!C:P,12,FALSE))-1) / (VLOOKUP(CG439,Anthro_Calc!C:P,14,FALSE)*VLOOKUP(CG439,Anthro_Calc!C:P,12,FALSE)))</f>
        <v/>
      </c>
      <c r="CI439" s="79" t="str">
        <f>IF(ISBLANK(CC439), "", -3 + (CC439 -VLOOKUP(CG439,Anthro_Calc!C:P,4,FALSE)) / (VLOOKUP(CG439,Anthro_Calc!C:P,5,FALSE) - VLOOKUP(CG439,Anthro_Calc!C:P,4,FALSE)))</f>
        <v/>
      </c>
      <c r="CJ439" s="79" t="str">
        <f>IF(ISBLANK(CC439), "", 3 + (CC439 -VLOOKUP(CG439,Anthro_Calc!C:P,10,FALSE)) / (VLOOKUP(CG439,Anthro_Calc!C:P,10,FALSE) - VLOOKUP(CG439,Anthro_Calc!C:P,9,FALSE)))</f>
        <v/>
      </c>
      <c r="CK439" s="129" t="str">
        <f t="shared" si="340"/>
        <v/>
      </c>
      <c r="CL439" s="117" t="str">
        <f t="shared" si="341"/>
        <v/>
      </c>
      <c r="CM439" s="104" t="str">
        <f t="shared" si="342"/>
        <v/>
      </c>
      <c r="CN439" s="77"/>
      <c r="CO439" s="71"/>
      <c r="CP439" s="74"/>
      <c r="CQ439" s="74"/>
      <c r="CR439" s="118" t="str">
        <f t="shared" si="310"/>
        <v/>
      </c>
      <c r="CS439" s="119">
        <f t="shared" si="343"/>
        <v>0</v>
      </c>
      <c r="CT439" s="119">
        <f t="shared" si="344"/>
        <v>0</v>
      </c>
      <c r="CU439" s="119" t="str">
        <f t="shared" si="345"/>
        <v>0</v>
      </c>
      <c r="CV439" s="119" t="str">
        <f>IF(ISBLANK(CQ439), "", (POWER(CQ439/VLOOKUP(CU439,Anthro_Calc!C:P,13,FALSE),VLOOKUP(CU439,Anthro_Calc!C:P,12,FALSE))-1) / (VLOOKUP(CU439,Anthro_Calc!C:P,14,FALSE)*VLOOKUP(CU439,Anthro_Calc!C:P,12,FALSE)))</f>
        <v/>
      </c>
      <c r="CW439" s="119" t="str">
        <f>IF(ISBLANK(CQ439), "", -3 + (CQ439 -VLOOKUP(CU439,Anthro_Calc!C:P,4,FALSE)) / (VLOOKUP(CU439,Anthro_Calc!C:P,5,FALSE) - VLOOKUP(CU439,Anthro_Calc!C:P,4,FALSE)))</f>
        <v/>
      </c>
      <c r="CX439" s="119" t="str">
        <f>IF(ISBLANK(CQ439), "", 3 + (CQ439 -VLOOKUP(CU439,Anthro_Calc!C:P,10,FALSE)) / (VLOOKUP(CU439,Anthro_Calc!C:P,10,FALSE) - VLOOKUP(CU439,Anthro_Calc!C:P,9,FALSE)))</f>
        <v/>
      </c>
      <c r="CY439" s="128" t="str">
        <f t="shared" si="346"/>
        <v/>
      </c>
      <c r="CZ439" s="117" t="str">
        <f t="shared" si="347"/>
        <v/>
      </c>
      <c r="DA439" s="104" t="str">
        <f t="shared" si="348"/>
        <v/>
      </c>
      <c r="DB439" s="135"/>
    </row>
    <row r="440" spans="1:106" s="80" customFormat="1" ht="15" customHeight="1">
      <c r="A440" s="134">
        <f t="shared" si="300"/>
        <v>436</v>
      </c>
      <c r="B440" s="66"/>
      <c r="C440" s="66"/>
      <c r="D440" s="66"/>
      <c r="E440" s="66"/>
      <c r="F440" s="66"/>
      <c r="G440" s="66"/>
      <c r="H440" s="66"/>
      <c r="I440" s="66"/>
      <c r="J440" s="66"/>
      <c r="K440" s="66"/>
      <c r="L440" s="66"/>
      <c r="M440" s="71"/>
      <c r="N440" s="69" t="str">
        <f t="shared" ca="1" si="311"/>
        <v/>
      </c>
      <c r="O440" s="70"/>
      <c r="P440" s="70"/>
      <c r="Q440" s="71"/>
      <c r="R440" s="82"/>
      <c r="S440" s="72" t="str">
        <f t="shared" si="312"/>
        <v/>
      </c>
      <c r="T440" s="72" t="str">
        <f t="shared" si="313"/>
        <v/>
      </c>
      <c r="U440" s="72" t="str">
        <f t="shared" si="314"/>
        <v/>
      </c>
      <c r="V440" s="72" t="str">
        <f>IF(ISBLANK(R440), "", (POWER(R440/VLOOKUP(U440,Anthro_Calc!C:P,13,FALSE),VLOOKUP(U440,Anthro_Calc!C:P,12,FALSE))-1) / (VLOOKUP(U440,Anthro_Calc!C:P,14,FALSE)*VLOOKUP(U440,Anthro_Calc!C:P,12,FALSE)))</f>
        <v/>
      </c>
      <c r="W440" s="72" t="str">
        <f>IF(ISBLANK(R440), "", -3 + (R440 -VLOOKUP(U440,Anthro_Calc!C:P,4,FALSE)) / (VLOOKUP(U440,Anthro_Calc!C:P,5,FALSE) - VLOOKUP(U440,Anthro_Calc!C:P,4,FALSE)))</f>
        <v/>
      </c>
      <c r="X440" s="72" t="str">
        <f>IF(ISBLANK(R440), "", 3 + (R440 -VLOOKUP(U440,Anthro_Calc!C:P,10,FALSE)) / (VLOOKUP(U440,Anthro_Calc!C:P,10,FALSE) - VLOOKUP(U440,Anthro_Calc!C:P,9,FALSE)))</f>
        <v/>
      </c>
      <c r="Y440" s="120" t="str">
        <f t="shared" si="315"/>
        <v/>
      </c>
      <c r="Z440" s="117" t="str">
        <f t="shared" si="316"/>
        <v/>
      </c>
      <c r="AA440" s="104" t="str">
        <f t="shared" si="317"/>
        <v/>
      </c>
      <c r="AB440" s="71"/>
      <c r="AC440" s="74"/>
      <c r="AD440" s="78"/>
      <c r="AE440" s="75" t="str">
        <f t="shared" si="318"/>
        <v/>
      </c>
      <c r="AF440" s="72">
        <f t="shared" si="319"/>
        <v>0</v>
      </c>
      <c r="AG440" s="72">
        <f t="shared" si="320"/>
        <v>0</v>
      </c>
      <c r="AH440" s="72" t="str">
        <f t="shared" si="321"/>
        <v>0</v>
      </c>
      <c r="AI440" s="72" t="str">
        <f>IF(ISBLANK(AD440), "", (POWER(AD440/VLOOKUP(AH440,Anthro_Calc!C:P,13,FALSE),VLOOKUP(AH440,Anthro_Calc!C:P,12,FALSE))-1) / (VLOOKUP(AH440,Anthro_Calc!C:P,14,FALSE)*VLOOKUP(AH440,Anthro_Calc!C:P,12,FALSE)))</f>
        <v/>
      </c>
      <c r="AJ440" s="72" t="str">
        <f>IF(ISBLANK(AD440), "", -3 + (AD440 -VLOOKUP(AH440,Anthro_Calc!C:P,4,FALSE)) / (VLOOKUP(AH440,Anthro_Calc!C:P,5,FALSE) - VLOOKUP(AH440,Anthro_Calc!C:P,4,FALSE)))</f>
        <v/>
      </c>
      <c r="AK440" s="72" t="str">
        <f>IF(ISBLANK(AD440), "", 3 + (AD440 -VLOOKUP(AH440,Anthro_Calc!C:P,10,FALSE)) / (VLOOKUP(AH440,Anthro_Calc!C:P,10,FALSE) - VLOOKUP(AH440,Anthro_Calc!C:P,9,FALSE)))</f>
        <v/>
      </c>
      <c r="AL440" s="120" t="str">
        <f t="shared" si="322"/>
        <v/>
      </c>
      <c r="AM440" s="117" t="str">
        <f t="shared" si="323"/>
        <v/>
      </c>
      <c r="AN440" s="104" t="str">
        <f t="shared" si="324"/>
        <v/>
      </c>
      <c r="AO440" s="76" t="str">
        <f t="shared" si="301"/>
        <v/>
      </c>
      <c r="AP440" s="77"/>
      <c r="AQ440" s="77" t="str">
        <f t="shared" si="325"/>
        <v/>
      </c>
      <c r="AR440" s="71"/>
      <c r="AS440" s="74"/>
      <c r="AT440" s="82"/>
      <c r="AU440" s="75" t="str">
        <f t="shared" si="302"/>
        <v/>
      </c>
      <c r="AV440" s="72">
        <f t="shared" si="326"/>
        <v>0</v>
      </c>
      <c r="AW440" s="72">
        <f t="shared" si="327"/>
        <v>0</v>
      </c>
      <c r="AX440" s="72" t="str">
        <f t="shared" si="328"/>
        <v>0</v>
      </c>
      <c r="AY440" s="72" t="str">
        <f>IF(ISBLANK(AT440), "", (POWER(AT440/VLOOKUP(AX440,Anthro_Calc!C:P,13,FALSE),VLOOKUP(AX440,Anthro_Calc!C:P,12,FALSE))-1) / (VLOOKUP(AX440,Anthro_Calc!C:P,14,FALSE)*VLOOKUP(AX440,Anthro_Calc!C:P,12,FALSE)))</f>
        <v/>
      </c>
      <c r="AZ440" s="72" t="str">
        <f>IF(ISBLANK(AT440), "", -3 + (AT440 -VLOOKUP(AX440,Anthro_Calc!C:P,4,FALSE)) / (VLOOKUP(AX440,Anthro_Calc!C:P,5,FALSE) - VLOOKUP(AX440,Anthro_Calc!C:P,4,FALSE)))</f>
        <v/>
      </c>
      <c r="BA440" s="72" t="str">
        <f>IF(ISBLANK(AT440), "", 3 + (AT440 -VLOOKUP(AX440,Anthro_Calc!C:P,10,FALSE)) / (VLOOKUP(AX440,Anthro_Calc!C:P,10,FALSE) - VLOOKUP(AX440,Anthro_Calc!C:P,9,FALSE)))</f>
        <v/>
      </c>
      <c r="BB440" s="120" t="str">
        <f t="shared" si="329"/>
        <v/>
      </c>
      <c r="BC440" s="117" t="str">
        <f t="shared" si="330"/>
        <v/>
      </c>
      <c r="BD440" s="104" t="str">
        <f t="shared" si="303"/>
        <v/>
      </c>
      <c r="BE440" s="76" t="str">
        <f t="shared" si="304"/>
        <v/>
      </c>
      <c r="BF440" s="73" t="str">
        <f t="shared" si="331"/>
        <v/>
      </c>
      <c r="BG440" s="73" t="str">
        <f t="shared" si="305"/>
        <v/>
      </c>
      <c r="BH440" s="77"/>
      <c r="BI440" s="133"/>
      <c r="BJ440" s="71"/>
      <c r="BK440" s="74"/>
      <c r="BL440" s="78"/>
      <c r="BM440" s="75" t="str">
        <f t="shared" si="306"/>
        <v/>
      </c>
      <c r="BN440" s="72">
        <f t="shared" si="332"/>
        <v>0</v>
      </c>
      <c r="BO440" s="72">
        <f t="shared" si="349"/>
        <v>0</v>
      </c>
      <c r="BP440" s="72" t="str">
        <f t="shared" si="333"/>
        <v>0</v>
      </c>
      <c r="BQ440" s="72" t="str">
        <f>IF(ISBLANK(BL440), "", (POWER(BL440/VLOOKUP(BP440,Anthro_Calc!C:P,13,FALSE),VLOOKUP(BP440,Anthro_Calc!C:P,12,FALSE))-1) / (VLOOKUP(BP440,Anthro_Calc!C:P,14,FALSE)*VLOOKUP(BP440,Anthro_Calc!C:P,12,FALSE)))</f>
        <v/>
      </c>
      <c r="BR440" s="72" t="str">
        <f>IF(ISBLANK(BL440), "", -3 + (BL440 -VLOOKUP(BP440,Anthro_Calc!C:P,4,FALSE)) / (VLOOKUP(BP440,Anthro_Calc!C:P,5,FALSE) - VLOOKUP(BP440,Anthro_Calc!C:P,4,FALSE)))</f>
        <v/>
      </c>
      <c r="BS440" s="72" t="str">
        <f>IF(ISBLANK(BL440), "", 3 + (BL440 -VLOOKUP(BP440,Anthro_Calc!C:P,10,FALSE)) / (VLOOKUP(BP440,Anthro_Calc!C:P,10,FALSE) - VLOOKUP(BP440,Anthro_Calc!C:P,9,FALSE)))</f>
        <v/>
      </c>
      <c r="BT440" s="120" t="str">
        <f t="shared" si="334"/>
        <v/>
      </c>
      <c r="BU440" s="117" t="str">
        <f t="shared" si="335"/>
        <v/>
      </c>
      <c r="BV440" s="104" t="str">
        <f t="shared" si="336"/>
        <v/>
      </c>
      <c r="BW440" s="73" t="str">
        <f t="shared" si="307"/>
        <v/>
      </c>
      <c r="BX440" s="77"/>
      <c r="BY440" s="73" t="str">
        <f>IF(ISBLANK(BL440), "", VLOOKUP(Z440&amp;" "&amp;BV440&amp;" "&amp;BW440,Graduation_Criteria!$D$2:$E$34,2,FALSE))</f>
        <v/>
      </c>
      <c r="BZ440" s="73" t="str">
        <f t="shared" si="308"/>
        <v/>
      </c>
      <c r="CA440" s="71"/>
      <c r="CB440" s="74"/>
      <c r="CC440" s="74"/>
      <c r="CD440" s="115" t="str">
        <f t="shared" si="309"/>
        <v/>
      </c>
      <c r="CE440" s="79">
        <f t="shared" si="337"/>
        <v>0</v>
      </c>
      <c r="CF440" s="79">
        <f t="shared" si="338"/>
        <v>0</v>
      </c>
      <c r="CG440" s="79" t="str">
        <f t="shared" si="339"/>
        <v>0</v>
      </c>
      <c r="CH440" s="79" t="str">
        <f>IF(ISBLANK(CC440), "", (POWER(CC440/VLOOKUP(CG440,Anthro_Calc!C:P,13,FALSE),VLOOKUP(CG440,Anthro_Calc!C:P,12,FALSE))-1) / (VLOOKUP(CG440,Anthro_Calc!C:P,14,FALSE)*VLOOKUP(CG440,Anthro_Calc!C:P,12,FALSE)))</f>
        <v/>
      </c>
      <c r="CI440" s="79" t="str">
        <f>IF(ISBLANK(CC440), "", -3 + (CC440 -VLOOKUP(CG440,Anthro_Calc!C:P,4,FALSE)) / (VLOOKUP(CG440,Anthro_Calc!C:P,5,FALSE) - VLOOKUP(CG440,Anthro_Calc!C:P,4,FALSE)))</f>
        <v/>
      </c>
      <c r="CJ440" s="79" t="str">
        <f>IF(ISBLANK(CC440), "", 3 + (CC440 -VLOOKUP(CG440,Anthro_Calc!C:P,10,FALSE)) / (VLOOKUP(CG440,Anthro_Calc!C:P,10,FALSE) - VLOOKUP(CG440,Anthro_Calc!C:P,9,FALSE)))</f>
        <v/>
      </c>
      <c r="CK440" s="129" t="str">
        <f t="shared" si="340"/>
        <v/>
      </c>
      <c r="CL440" s="117" t="str">
        <f t="shared" si="341"/>
        <v/>
      </c>
      <c r="CM440" s="104" t="str">
        <f t="shared" si="342"/>
        <v/>
      </c>
      <c r="CN440" s="77"/>
      <c r="CO440" s="71"/>
      <c r="CP440" s="74"/>
      <c r="CQ440" s="74"/>
      <c r="CR440" s="118" t="str">
        <f t="shared" si="310"/>
        <v/>
      </c>
      <c r="CS440" s="119">
        <f t="shared" si="343"/>
        <v>0</v>
      </c>
      <c r="CT440" s="119">
        <f t="shared" si="344"/>
        <v>0</v>
      </c>
      <c r="CU440" s="119" t="str">
        <f t="shared" si="345"/>
        <v>0</v>
      </c>
      <c r="CV440" s="119" t="str">
        <f>IF(ISBLANK(CQ440), "", (POWER(CQ440/VLOOKUP(CU440,Anthro_Calc!C:P,13,FALSE),VLOOKUP(CU440,Anthro_Calc!C:P,12,FALSE))-1) / (VLOOKUP(CU440,Anthro_Calc!C:P,14,FALSE)*VLOOKUP(CU440,Anthro_Calc!C:P,12,FALSE)))</f>
        <v/>
      </c>
      <c r="CW440" s="119" t="str">
        <f>IF(ISBLANK(CQ440), "", -3 + (CQ440 -VLOOKUP(CU440,Anthro_Calc!C:P,4,FALSE)) / (VLOOKUP(CU440,Anthro_Calc!C:P,5,FALSE) - VLOOKUP(CU440,Anthro_Calc!C:P,4,FALSE)))</f>
        <v/>
      </c>
      <c r="CX440" s="119" t="str">
        <f>IF(ISBLANK(CQ440), "", 3 + (CQ440 -VLOOKUP(CU440,Anthro_Calc!C:P,10,FALSE)) / (VLOOKUP(CU440,Anthro_Calc!C:P,10,FALSE) - VLOOKUP(CU440,Anthro_Calc!C:P,9,FALSE)))</f>
        <v/>
      </c>
      <c r="CY440" s="128" t="str">
        <f t="shared" si="346"/>
        <v/>
      </c>
      <c r="CZ440" s="117" t="str">
        <f t="shared" si="347"/>
        <v/>
      </c>
      <c r="DA440" s="104" t="str">
        <f t="shared" si="348"/>
        <v/>
      </c>
      <c r="DB440" s="135"/>
    </row>
    <row r="441" spans="1:106" s="80" customFormat="1" ht="15" customHeight="1">
      <c r="A441" s="134">
        <f t="shared" si="300"/>
        <v>437</v>
      </c>
      <c r="B441" s="66"/>
      <c r="C441" s="66"/>
      <c r="D441" s="66"/>
      <c r="E441" s="66"/>
      <c r="F441" s="66"/>
      <c r="G441" s="66"/>
      <c r="H441" s="66"/>
      <c r="I441" s="66"/>
      <c r="J441" s="66"/>
      <c r="K441" s="66"/>
      <c r="L441" s="66"/>
      <c r="M441" s="71"/>
      <c r="N441" s="69" t="str">
        <f t="shared" ca="1" si="311"/>
        <v/>
      </c>
      <c r="O441" s="70"/>
      <c r="P441" s="70"/>
      <c r="Q441" s="71"/>
      <c r="R441" s="82"/>
      <c r="S441" s="72" t="str">
        <f t="shared" si="312"/>
        <v/>
      </c>
      <c r="T441" s="72" t="str">
        <f t="shared" si="313"/>
        <v/>
      </c>
      <c r="U441" s="72" t="str">
        <f t="shared" si="314"/>
        <v/>
      </c>
      <c r="V441" s="72" t="str">
        <f>IF(ISBLANK(R441), "", (POWER(R441/VLOOKUP(U441,Anthro_Calc!C:P,13,FALSE),VLOOKUP(U441,Anthro_Calc!C:P,12,FALSE))-1) / (VLOOKUP(U441,Anthro_Calc!C:P,14,FALSE)*VLOOKUP(U441,Anthro_Calc!C:P,12,FALSE)))</f>
        <v/>
      </c>
      <c r="W441" s="72" t="str">
        <f>IF(ISBLANK(R441), "", -3 + (R441 -VLOOKUP(U441,Anthro_Calc!C:P,4,FALSE)) / (VLOOKUP(U441,Anthro_Calc!C:P,5,FALSE) - VLOOKUP(U441,Anthro_Calc!C:P,4,FALSE)))</f>
        <v/>
      </c>
      <c r="X441" s="72" t="str">
        <f>IF(ISBLANK(R441), "", 3 + (R441 -VLOOKUP(U441,Anthro_Calc!C:P,10,FALSE)) / (VLOOKUP(U441,Anthro_Calc!C:P,10,FALSE) - VLOOKUP(U441,Anthro_Calc!C:P,9,FALSE)))</f>
        <v/>
      </c>
      <c r="Y441" s="120" t="str">
        <f t="shared" si="315"/>
        <v/>
      </c>
      <c r="Z441" s="117" t="str">
        <f t="shared" si="316"/>
        <v/>
      </c>
      <c r="AA441" s="104" t="str">
        <f t="shared" si="317"/>
        <v/>
      </c>
      <c r="AB441" s="71"/>
      <c r="AC441" s="74"/>
      <c r="AD441" s="78"/>
      <c r="AE441" s="75" t="str">
        <f t="shared" si="318"/>
        <v/>
      </c>
      <c r="AF441" s="72">
        <f t="shared" si="319"/>
        <v>0</v>
      </c>
      <c r="AG441" s="72">
        <f t="shared" si="320"/>
        <v>0</v>
      </c>
      <c r="AH441" s="72" t="str">
        <f t="shared" si="321"/>
        <v>0</v>
      </c>
      <c r="AI441" s="72" t="str">
        <f>IF(ISBLANK(AD441), "", (POWER(AD441/VLOOKUP(AH441,Anthro_Calc!C:P,13,FALSE),VLOOKUP(AH441,Anthro_Calc!C:P,12,FALSE))-1) / (VLOOKUP(AH441,Anthro_Calc!C:P,14,FALSE)*VLOOKUP(AH441,Anthro_Calc!C:P,12,FALSE)))</f>
        <v/>
      </c>
      <c r="AJ441" s="72" t="str">
        <f>IF(ISBLANK(AD441), "", -3 + (AD441 -VLOOKUP(AH441,Anthro_Calc!C:P,4,FALSE)) / (VLOOKUP(AH441,Anthro_Calc!C:P,5,FALSE) - VLOOKUP(AH441,Anthro_Calc!C:P,4,FALSE)))</f>
        <v/>
      </c>
      <c r="AK441" s="72" t="str">
        <f>IF(ISBLANK(AD441), "", 3 + (AD441 -VLOOKUP(AH441,Anthro_Calc!C:P,10,FALSE)) / (VLOOKUP(AH441,Anthro_Calc!C:P,10,FALSE) - VLOOKUP(AH441,Anthro_Calc!C:P,9,FALSE)))</f>
        <v/>
      </c>
      <c r="AL441" s="120" t="str">
        <f t="shared" si="322"/>
        <v/>
      </c>
      <c r="AM441" s="117" t="str">
        <f t="shared" si="323"/>
        <v/>
      </c>
      <c r="AN441" s="104" t="str">
        <f t="shared" si="324"/>
        <v/>
      </c>
      <c r="AO441" s="76" t="str">
        <f t="shared" si="301"/>
        <v/>
      </c>
      <c r="AP441" s="77"/>
      <c r="AQ441" s="77" t="str">
        <f t="shared" si="325"/>
        <v/>
      </c>
      <c r="AR441" s="71"/>
      <c r="AS441" s="74"/>
      <c r="AT441" s="82"/>
      <c r="AU441" s="75" t="str">
        <f t="shared" si="302"/>
        <v/>
      </c>
      <c r="AV441" s="72">
        <f t="shared" si="326"/>
        <v>0</v>
      </c>
      <c r="AW441" s="72">
        <f t="shared" si="327"/>
        <v>0</v>
      </c>
      <c r="AX441" s="72" t="str">
        <f t="shared" si="328"/>
        <v>0</v>
      </c>
      <c r="AY441" s="72" t="str">
        <f>IF(ISBLANK(AT441), "", (POWER(AT441/VLOOKUP(AX441,Anthro_Calc!C:P,13,FALSE),VLOOKUP(AX441,Anthro_Calc!C:P,12,FALSE))-1) / (VLOOKUP(AX441,Anthro_Calc!C:P,14,FALSE)*VLOOKUP(AX441,Anthro_Calc!C:P,12,FALSE)))</f>
        <v/>
      </c>
      <c r="AZ441" s="72" t="str">
        <f>IF(ISBLANK(AT441), "", -3 + (AT441 -VLOOKUP(AX441,Anthro_Calc!C:P,4,FALSE)) / (VLOOKUP(AX441,Anthro_Calc!C:P,5,FALSE) - VLOOKUP(AX441,Anthro_Calc!C:P,4,FALSE)))</f>
        <v/>
      </c>
      <c r="BA441" s="72" t="str">
        <f>IF(ISBLANK(AT441), "", 3 + (AT441 -VLOOKUP(AX441,Anthro_Calc!C:P,10,FALSE)) / (VLOOKUP(AX441,Anthro_Calc!C:P,10,FALSE) - VLOOKUP(AX441,Anthro_Calc!C:P,9,FALSE)))</f>
        <v/>
      </c>
      <c r="BB441" s="120" t="str">
        <f t="shared" si="329"/>
        <v/>
      </c>
      <c r="BC441" s="117" t="str">
        <f t="shared" si="330"/>
        <v/>
      </c>
      <c r="BD441" s="104" t="str">
        <f t="shared" si="303"/>
        <v/>
      </c>
      <c r="BE441" s="76" t="str">
        <f t="shared" si="304"/>
        <v/>
      </c>
      <c r="BF441" s="73" t="str">
        <f t="shared" si="331"/>
        <v/>
      </c>
      <c r="BG441" s="73" t="str">
        <f t="shared" si="305"/>
        <v/>
      </c>
      <c r="BH441" s="77"/>
      <c r="BI441" s="133"/>
      <c r="BJ441" s="71"/>
      <c r="BK441" s="74"/>
      <c r="BL441" s="78"/>
      <c r="BM441" s="75" t="str">
        <f t="shared" si="306"/>
        <v/>
      </c>
      <c r="BN441" s="72">
        <f t="shared" si="332"/>
        <v>0</v>
      </c>
      <c r="BO441" s="72">
        <f t="shared" si="349"/>
        <v>0</v>
      </c>
      <c r="BP441" s="72" t="str">
        <f t="shared" si="333"/>
        <v>0</v>
      </c>
      <c r="BQ441" s="72" t="str">
        <f>IF(ISBLANK(BL441), "", (POWER(BL441/VLOOKUP(BP441,Anthro_Calc!C:P,13,FALSE),VLOOKUP(BP441,Anthro_Calc!C:P,12,FALSE))-1) / (VLOOKUP(BP441,Anthro_Calc!C:P,14,FALSE)*VLOOKUP(BP441,Anthro_Calc!C:P,12,FALSE)))</f>
        <v/>
      </c>
      <c r="BR441" s="72" t="str">
        <f>IF(ISBLANK(BL441), "", -3 + (BL441 -VLOOKUP(BP441,Anthro_Calc!C:P,4,FALSE)) / (VLOOKUP(BP441,Anthro_Calc!C:P,5,FALSE) - VLOOKUP(BP441,Anthro_Calc!C:P,4,FALSE)))</f>
        <v/>
      </c>
      <c r="BS441" s="72" t="str">
        <f>IF(ISBLANK(BL441), "", 3 + (BL441 -VLOOKUP(BP441,Anthro_Calc!C:P,10,FALSE)) / (VLOOKUP(BP441,Anthro_Calc!C:P,10,FALSE) - VLOOKUP(BP441,Anthro_Calc!C:P,9,FALSE)))</f>
        <v/>
      </c>
      <c r="BT441" s="120" t="str">
        <f t="shared" si="334"/>
        <v/>
      </c>
      <c r="BU441" s="117" t="str">
        <f t="shared" si="335"/>
        <v/>
      </c>
      <c r="BV441" s="104" t="str">
        <f t="shared" si="336"/>
        <v/>
      </c>
      <c r="BW441" s="73" t="str">
        <f t="shared" si="307"/>
        <v/>
      </c>
      <c r="BX441" s="77"/>
      <c r="BY441" s="73" t="str">
        <f>IF(ISBLANK(BL441), "", VLOOKUP(Z441&amp;" "&amp;BV441&amp;" "&amp;BW441,Graduation_Criteria!$D$2:$E$34,2,FALSE))</f>
        <v/>
      </c>
      <c r="BZ441" s="73" t="str">
        <f t="shared" si="308"/>
        <v/>
      </c>
      <c r="CA441" s="71"/>
      <c r="CB441" s="74"/>
      <c r="CC441" s="74"/>
      <c r="CD441" s="115" t="str">
        <f t="shared" si="309"/>
        <v/>
      </c>
      <c r="CE441" s="79">
        <f t="shared" si="337"/>
        <v>0</v>
      </c>
      <c r="CF441" s="79">
        <f t="shared" si="338"/>
        <v>0</v>
      </c>
      <c r="CG441" s="79" t="str">
        <f t="shared" si="339"/>
        <v>0</v>
      </c>
      <c r="CH441" s="79" t="str">
        <f>IF(ISBLANK(CC441), "", (POWER(CC441/VLOOKUP(CG441,Anthro_Calc!C:P,13,FALSE),VLOOKUP(CG441,Anthro_Calc!C:P,12,FALSE))-1) / (VLOOKUP(CG441,Anthro_Calc!C:P,14,FALSE)*VLOOKUP(CG441,Anthro_Calc!C:P,12,FALSE)))</f>
        <v/>
      </c>
      <c r="CI441" s="79" t="str">
        <f>IF(ISBLANK(CC441), "", -3 + (CC441 -VLOOKUP(CG441,Anthro_Calc!C:P,4,FALSE)) / (VLOOKUP(CG441,Anthro_Calc!C:P,5,FALSE) - VLOOKUP(CG441,Anthro_Calc!C:P,4,FALSE)))</f>
        <v/>
      </c>
      <c r="CJ441" s="79" t="str">
        <f>IF(ISBLANK(CC441), "", 3 + (CC441 -VLOOKUP(CG441,Anthro_Calc!C:P,10,FALSE)) / (VLOOKUP(CG441,Anthro_Calc!C:P,10,FALSE) - VLOOKUP(CG441,Anthro_Calc!C:P,9,FALSE)))</f>
        <v/>
      </c>
      <c r="CK441" s="129" t="str">
        <f t="shared" si="340"/>
        <v/>
      </c>
      <c r="CL441" s="117" t="str">
        <f t="shared" si="341"/>
        <v/>
      </c>
      <c r="CM441" s="104" t="str">
        <f t="shared" si="342"/>
        <v/>
      </c>
      <c r="CN441" s="77"/>
      <c r="CO441" s="71"/>
      <c r="CP441" s="74"/>
      <c r="CQ441" s="74"/>
      <c r="CR441" s="118" t="str">
        <f t="shared" si="310"/>
        <v/>
      </c>
      <c r="CS441" s="119">
        <f t="shared" si="343"/>
        <v>0</v>
      </c>
      <c r="CT441" s="119">
        <f t="shared" si="344"/>
        <v>0</v>
      </c>
      <c r="CU441" s="119" t="str">
        <f t="shared" si="345"/>
        <v>0</v>
      </c>
      <c r="CV441" s="119" t="str">
        <f>IF(ISBLANK(CQ441), "", (POWER(CQ441/VLOOKUP(CU441,Anthro_Calc!C:P,13,FALSE),VLOOKUP(CU441,Anthro_Calc!C:P,12,FALSE))-1) / (VLOOKUP(CU441,Anthro_Calc!C:P,14,FALSE)*VLOOKUP(CU441,Anthro_Calc!C:P,12,FALSE)))</f>
        <v/>
      </c>
      <c r="CW441" s="119" t="str">
        <f>IF(ISBLANK(CQ441), "", -3 + (CQ441 -VLOOKUP(CU441,Anthro_Calc!C:P,4,FALSE)) / (VLOOKUP(CU441,Anthro_Calc!C:P,5,FALSE) - VLOOKUP(CU441,Anthro_Calc!C:P,4,FALSE)))</f>
        <v/>
      </c>
      <c r="CX441" s="119" t="str">
        <f>IF(ISBLANK(CQ441), "", 3 + (CQ441 -VLOOKUP(CU441,Anthro_Calc!C:P,10,FALSE)) / (VLOOKUP(CU441,Anthro_Calc!C:P,10,FALSE) - VLOOKUP(CU441,Anthro_Calc!C:P,9,FALSE)))</f>
        <v/>
      </c>
      <c r="CY441" s="128" t="str">
        <f t="shared" si="346"/>
        <v/>
      </c>
      <c r="CZ441" s="117" t="str">
        <f t="shared" si="347"/>
        <v/>
      </c>
      <c r="DA441" s="104" t="str">
        <f t="shared" si="348"/>
        <v/>
      </c>
      <c r="DB441" s="135"/>
    </row>
    <row r="442" spans="1:106" s="80" customFormat="1" ht="15" customHeight="1">
      <c r="A442" s="134">
        <f t="shared" si="300"/>
        <v>438</v>
      </c>
      <c r="B442" s="66"/>
      <c r="C442" s="66"/>
      <c r="D442" s="66"/>
      <c r="E442" s="66"/>
      <c r="F442" s="66"/>
      <c r="G442" s="66"/>
      <c r="H442" s="66"/>
      <c r="I442" s="66"/>
      <c r="J442" s="66"/>
      <c r="K442" s="66"/>
      <c r="L442" s="66"/>
      <c r="M442" s="71"/>
      <c r="N442" s="69" t="str">
        <f t="shared" ca="1" si="311"/>
        <v/>
      </c>
      <c r="O442" s="70"/>
      <c r="P442" s="70"/>
      <c r="Q442" s="71"/>
      <c r="R442" s="82"/>
      <c r="S442" s="72" t="str">
        <f t="shared" si="312"/>
        <v/>
      </c>
      <c r="T442" s="72" t="str">
        <f t="shared" si="313"/>
        <v/>
      </c>
      <c r="U442" s="72" t="str">
        <f t="shared" si="314"/>
        <v/>
      </c>
      <c r="V442" s="72" t="str">
        <f>IF(ISBLANK(R442), "", (POWER(R442/VLOOKUP(U442,Anthro_Calc!C:P,13,FALSE),VLOOKUP(U442,Anthro_Calc!C:P,12,FALSE))-1) / (VLOOKUP(U442,Anthro_Calc!C:P,14,FALSE)*VLOOKUP(U442,Anthro_Calc!C:P,12,FALSE)))</f>
        <v/>
      </c>
      <c r="W442" s="72" t="str">
        <f>IF(ISBLANK(R442), "", -3 + (R442 -VLOOKUP(U442,Anthro_Calc!C:P,4,FALSE)) / (VLOOKUP(U442,Anthro_Calc!C:P,5,FALSE) - VLOOKUP(U442,Anthro_Calc!C:P,4,FALSE)))</f>
        <v/>
      </c>
      <c r="X442" s="72" t="str">
        <f>IF(ISBLANK(R442), "", 3 + (R442 -VLOOKUP(U442,Anthro_Calc!C:P,10,FALSE)) / (VLOOKUP(U442,Anthro_Calc!C:P,10,FALSE) - VLOOKUP(U442,Anthro_Calc!C:P,9,FALSE)))</f>
        <v/>
      </c>
      <c r="Y442" s="120" t="str">
        <f t="shared" si="315"/>
        <v/>
      </c>
      <c r="Z442" s="117" t="str">
        <f t="shared" si="316"/>
        <v/>
      </c>
      <c r="AA442" s="104" t="str">
        <f t="shared" si="317"/>
        <v/>
      </c>
      <c r="AB442" s="71"/>
      <c r="AC442" s="74"/>
      <c r="AD442" s="78"/>
      <c r="AE442" s="75" t="str">
        <f t="shared" si="318"/>
        <v/>
      </c>
      <c r="AF442" s="72">
        <f t="shared" si="319"/>
        <v>0</v>
      </c>
      <c r="AG442" s="72">
        <f t="shared" si="320"/>
        <v>0</v>
      </c>
      <c r="AH442" s="72" t="str">
        <f t="shared" si="321"/>
        <v>0</v>
      </c>
      <c r="AI442" s="72" t="str">
        <f>IF(ISBLANK(AD442), "", (POWER(AD442/VLOOKUP(AH442,Anthro_Calc!C:P,13,FALSE),VLOOKUP(AH442,Anthro_Calc!C:P,12,FALSE))-1) / (VLOOKUP(AH442,Anthro_Calc!C:P,14,FALSE)*VLOOKUP(AH442,Anthro_Calc!C:P,12,FALSE)))</f>
        <v/>
      </c>
      <c r="AJ442" s="72" t="str">
        <f>IF(ISBLANK(AD442), "", -3 + (AD442 -VLOOKUP(AH442,Anthro_Calc!C:P,4,FALSE)) / (VLOOKUP(AH442,Anthro_Calc!C:P,5,FALSE) - VLOOKUP(AH442,Anthro_Calc!C:P,4,FALSE)))</f>
        <v/>
      </c>
      <c r="AK442" s="72" t="str">
        <f>IF(ISBLANK(AD442), "", 3 + (AD442 -VLOOKUP(AH442,Anthro_Calc!C:P,10,FALSE)) / (VLOOKUP(AH442,Anthro_Calc!C:P,10,FALSE) - VLOOKUP(AH442,Anthro_Calc!C:P,9,FALSE)))</f>
        <v/>
      </c>
      <c r="AL442" s="120" t="str">
        <f t="shared" si="322"/>
        <v/>
      </c>
      <c r="AM442" s="117" t="str">
        <f t="shared" si="323"/>
        <v/>
      </c>
      <c r="AN442" s="104" t="str">
        <f t="shared" si="324"/>
        <v/>
      </c>
      <c r="AO442" s="76" t="str">
        <f t="shared" si="301"/>
        <v/>
      </c>
      <c r="AP442" s="77"/>
      <c r="AQ442" s="77" t="str">
        <f t="shared" si="325"/>
        <v/>
      </c>
      <c r="AR442" s="71"/>
      <c r="AS442" s="74"/>
      <c r="AT442" s="82"/>
      <c r="AU442" s="75" t="str">
        <f t="shared" si="302"/>
        <v/>
      </c>
      <c r="AV442" s="72">
        <f t="shared" si="326"/>
        <v>0</v>
      </c>
      <c r="AW442" s="72">
        <f t="shared" si="327"/>
        <v>0</v>
      </c>
      <c r="AX442" s="72" t="str">
        <f t="shared" si="328"/>
        <v>0</v>
      </c>
      <c r="AY442" s="72" t="str">
        <f>IF(ISBLANK(AT442), "", (POWER(AT442/VLOOKUP(AX442,Anthro_Calc!C:P,13,FALSE),VLOOKUP(AX442,Anthro_Calc!C:P,12,FALSE))-1) / (VLOOKUP(AX442,Anthro_Calc!C:P,14,FALSE)*VLOOKUP(AX442,Anthro_Calc!C:P,12,FALSE)))</f>
        <v/>
      </c>
      <c r="AZ442" s="72" t="str">
        <f>IF(ISBLANK(AT442), "", -3 + (AT442 -VLOOKUP(AX442,Anthro_Calc!C:P,4,FALSE)) / (VLOOKUP(AX442,Anthro_Calc!C:P,5,FALSE) - VLOOKUP(AX442,Anthro_Calc!C:P,4,FALSE)))</f>
        <v/>
      </c>
      <c r="BA442" s="72" t="str">
        <f>IF(ISBLANK(AT442), "", 3 + (AT442 -VLOOKUP(AX442,Anthro_Calc!C:P,10,FALSE)) / (VLOOKUP(AX442,Anthro_Calc!C:P,10,FALSE) - VLOOKUP(AX442,Anthro_Calc!C:P,9,FALSE)))</f>
        <v/>
      </c>
      <c r="BB442" s="120" t="str">
        <f t="shared" si="329"/>
        <v/>
      </c>
      <c r="BC442" s="117" t="str">
        <f t="shared" si="330"/>
        <v/>
      </c>
      <c r="BD442" s="104" t="str">
        <f t="shared" si="303"/>
        <v/>
      </c>
      <c r="BE442" s="76" t="str">
        <f t="shared" si="304"/>
        <v/>
      </c>
      <c r="BF442" s="73" t="str">
        <f t="shared" si="331"/>
        <v/>
      </c>
      <c r="BG442" s="73" t="str">
        <f t="shared" si="305"/>
        <v/>
      </c>
      <c r="BH442" s="77"/>
      <c r="BI442" s="133"/>
      <c r="BJ442" s="71"/>
      <c r="BK442" s="74"/>
      <c r="BL442" s="78"/>
      <c r="BM442" s="75" t="str">
        <f t="shared" si="306"/>
        <v/>
      </c>
      <c r="BN442" s="72">
        <f t="shared" si="332"/>
        <v>0</v>
      </c>
      <c r="BO442" s="72">
        <f t="shared" si="349"/>
        <v>0</v>
      </c>
      <c r="BP442" s="72" t="str">
        <f t="shared" si="333"/>
        <v>0</v>
      </c>
      <c r="BQ442" s="72" t="str">
        <f>IF(ISBLANK(BL442), "", (POWER(BL442/VLOOKUP(BP442,Anthro_Calc!C:P,13,FALSE),VLOOKUP(BP442,Anthro_Calc!C:P,12,FALSE))-1) / (VLOOKUP(BP442,Anthro_Calc!C:P,14,FALSE)*VLOOKUP(BP442,Anthro_Calc!C:P,12,FALSE)))</f>
        <v/>
      </c>
      <c r="BR442" s="72" t="str">
        <f>IF(ISBLANK(BL442), "", -3 + (BL442 -VLOOKUP(BP442,Anthro_Calc!C:P,4,FALSE)) / (VLOOKUP(BP442,Anthro_Calc!C:P,5,FALSE) - VLOOKUP(BP442,Anthro_Calc!C:P,4,FALSE)))</f>
        <v/>
      </c>
      <c r="BS442" s="72" t="str">
        <f>IF(ISBLANK(BL442), "", 3 + (BL442 -VLOOKUP(BP442,Anthro_Calc!C:P,10,FALSE)) / (VLOOKUP(BP442,Anthro_Calc!C:P,10,FALSE) - VLOOKUP(BP442,Anthro_Calc!C:P,9,FALSE)))</f>
        <v/>
      </c>
      <c r="BT442" s="120" t="str">
        <f t="shared" si="334"/>
        <v/>
      </c>
      <c r="BU442" s="117" t="str">
        <f t="shared" si="335"/>
        <v/>
      </c>
      <c r="BV442" s="104" t="str">
        <f t="shared" si="336"/>
        <v/>
      </c>
      <c r="BW442" s="73" t="str">
        <f t="shared" si="307"/>
        <v/>
      </c>
      <c r="BX442" s="77"/>
      <c r="BY442" s="73" t="str">
        <f>IF(ISBLANK(BL442), "", VLOOKUP(Z442&amp;" "&amp;BV442&amp;" "&amp;BW442,Graduation_Criteria!$D$2:$E$34,2,FALSE))</f>
        <v/>
      </c>
      <c r="BZ442" s="73" t="str">
        <f t="shared" si="308"/>
        <v/>
      </c>
      <c r="CA442" s="71"/>
      <c r="CB442" s="74"/>
      <c r="CC442" s="74"/>
      <c r="CD442" s="115" t="str">
        <f t="shared" si="309"/>
        <v/>
      </c>
      <c r="CE442" s="79">
        <f t="shared" si="337"/>
        <v>0</v>
      </c>
      <c r="CF442" s="79">
        <f t="shared" si="338"/>
        <v>0</v>
      </c>
      <c r="CG442" s="79" t="str">
        <f t="shared" si="339"/>
        <v>0</v>
      </c>
      <c r="CH442" s="79" t="str">
        <f>IF(ISBLANK(CC442), "", (POWER(CC442/VLOOKUP(CG442,Anthro_Calc!C:P,13,FALSE),VLOOKUP(CG442,Anthro_Calc!C:P,12,FALSE))-1) / (VLOOKUP(CG442,Anthro_Calc!C:P,14,FALSE)*VLOOKUP(CG442,Anthro_Calc!C:P,12,FALSE)))</f>
        <v/>
      </c>
      <c r="CI442" s="79" t="str">
        <f>IF(ISBLANK(CC442), "", -3 + (CC442 -VLOOKUP(CG442,Anthro_Calc!C:P,4,FALSE)) / (VLOOKUP(CG442,Anthro_Calc!C:P,5,FALSE) - VLOOKUP(CG442,Anthro_Calc!C:P,4,FALSE)))</f>
        <v/>
      </c>
      <c r="CJ442" s="79" t="str">
        <f>IF(ISBLANK(CC442), "", 3 + (CC442 -VLOOKUP(CG442,Anthro_Calc!C:P,10,FALSE)) / (VLOOKUP(CG442,Anthro_Calc!C:P,10,FALSE) - VLOOKUP(CG442,Anthro_Calc!C:P,9,FALSE)))</f>
        <v/>
      </c>
      <c r="CK442" s="129" t="str">
        <f t="shared" si="340"/>
        <v/>
      </c>
      <c r="CL442" s="117" t="str">
        <f t="shared" si="341"/>
        <v/>
      </c>
      <c r="CM442" s="104" t="str">
        <f t="shared" si="342"/>
        <v/>
      </c>
      <c r="CN442" s="77"/>
      <c r="CO442" s="71"/>
      <c r="CP442" s="74"/>
      <c r="CQ442" s="74"/>
      <c r="CR442" s="118" t="str">
        <f t="shared" si="310"/>
        <v/>
      </c>
      <c r="CS442" s="119">
        <f t="shared" si="343"/>
        <v>0</v>
      </c>
      <c r="CT442" s="119">
        <f t="shared" si="344"/>
        <v>0</v>
      </c>
      <c r="CU442" s="119" t="str">
        <f t="shared" si="345"/>
        <v>0</v>
      </c>
      <c r="CV442" s="119" t="str">
        <f>IF(ISBLANK(CQ442), "", (POWER(CQ442/VLOOKUP(CU442,Anthro_Calc!C:P,13,FALSE),VLOOKUP(CU442,Anthro_Calc!C:P,12,FALSE))-1) / (VLOOKUP(CU442,Anthro_Calc!C:P,14,FALSE)*VLOOKUP(CU442,Anthro_Calc!C:P,12,FALSE)))</f>
        <v/>
      </c>
      <c r="CW442" s="119" t="str">
        <f>IF(ISBLANK(CQ442), "", -3 + (CQ442 -VLOOKUP(CU442,Anthro_Calc!C:P,4,FALSE)) / (VLOOKUP(CU442,Anthro_Calc!C:P,5,FALSE) - VLOOKUP(CU442,Anthro_Calc!C:P,4,FALSE)))</f>
        <v/>
      </c>
      <c r="CX442" s="119" t="str">
        <f>IF(ISBLANK(CQ442), "", 3 + (CQ442 -VLOOKUP(CU442,Anthro_Calc!C:P,10,FALSE)) / (VLOOKUP(CU442,Anthro_Calc!C:P,10,FALSE) - VLOOKUP(CU442,Anthro_Calc!C:P,9,FALSE)))</f>
        <v/>
      </c>
      <c r="CY442" s="128" t="str">
        <f t="shared" si="346"/>
        <v/>
      </c>
      <c r="CZ442" s="117" t="str">
        <f t="shared" si="347"/>
        <v/>
      </c>
      <c r="DA442" s="104" t="str">
        <f t="shared" si="348"/>
        <v/>
      </c>
      <c r="DB442" s="135"/>
    </row>
    <row r="443" spans="1:106" s="80" customFormat="1" ht="15" customHeight="1">
      <c r="A443" s="134">
        <f t="shared" si="300"/>
        <v>439</v>
      </c>
      <c r="B443" s="66"/>
      <c r="C443" s="66"/>
      <c r="D443" s="66"/>
      <c r="E443" s="66"/>
      <c r="F443" s="66"/>
      <c r="G443" s="66"/>
      <c r="H443" s="66"/>
      <c r="I443" s="66"/>
      <c r="J443" s="66"/>
      <c r="K443" s="66"/>
      <c r="L443" s="66"/>
      <c r="M443" s="71"/>
      <c r="N443" s="69" t="str">
        <f t="shared" ca="1" si="311"/>
        <v/>
      </c>
      <c r="O443" s="70"/>
      <c r="P443" s="70"/>
      <c r="Q443" s="71"/>
      <c r="R443" s="82"/>
      <c r="S443" s="72" t="str">
        <f t="shared" si="312"/>
        <v/>
      </c>
      <c r="T443" s="72" t="str">
        <f t="shared" si="313"/>
        <v/>
      </c>
      <c r="U443" s="72" t="str">
        <f t="shared" si="314"/>
        <v/>
      </c>
      <c r="V443" s="72" t="str">
        <f>IF(ISBLANK(R443), "", (POWER(R443/VLOOKUP(U443,Anthro_Calc!C:P,13,FALSE),VLOOKUP(U443,Anthro_Calc!C:P,12,FALSE))-1) / (VLOOKUP(U443,Anthro_Calc!C:P,14,FALSE)*VLOOKUP(U443,Anthro_Calc!C:P,12,FALSE)))</f>
        <v/>
      </c>
      <c r="W443" s="72" t="str">
        <f>IF(ISBLANK(R443), "", -3 + (R443 -VLOOKUP(U443,Anthro_Calc!C:P,4,FALSE)) / (VLOOKUP(U443,Anthro_Calc!C:P,5,FALSE) - VLOOKUP(U443,Anthro_Calc!C:P,4,FALSE)))</f>
        <v/>
      </c>
      <c r="X443" s="72" t="str">
        <f>IF(ISBLANK(R443), "", 3 + (R443 -VLOOKUP(U443,Anthro_Calc!C:P,10,FALSE)) / (VLOOKUP(U443,Anthro_Calc!C:P,10,FALSE) - VLOOKUP(U443,Anthro_Calc!C:P,9,FALSE)))</f>
        <v/>
      </c>
      <c r="Y443" s="120" t="str">
        <f t="shared" si="315"/>
        <v/>
      </c>
      <c r="Z443" s="117" t="str">
        <f t="shared" si="316"/>
        <v/>
      </c>
      <c r="AA443" s="104" t="str">
        <f t="shared" si="317"/>
        <v/>
      </c>
      <c r="AB443" s="71"/>
      <c r="AC443" s="74"/>
      <c r="AD443" s="78"/>
      <c r="AE443" s="75" t="str">
        <f t="shared" si="318"/>
        <v/>
      </c>
      <c r="AF443" s="72">
        <f t="shared" si="319"/>
        <v>0</v>
      </c>
      <c r="AG443" s="72">
        <f t="shared" si="320"/>
        <v>0</v>
      </c>
      <c r="AH443" s="72" t="str">
        <f t="shared" si="321"/>
        <v>0</v>
      </c>
      <c r="AI443" s="72" t="str">
        <f>IF(ISBLANK(AD443), "", (POWER(AD443/VLOOKUP(AH443,Anthro_Calc!C:P,13,FALSE),VLOOKUP(AH443,Anthro_Calc!C:P,12,FALSE))-1) / (VLOOKUP(AH443,Anthro_Calc!C:P,14,FALSE)*VLOOKUP(AH443,Anthro_Calc!C:P,12,FALSE)))</f>
        <v/>
      </c>
      <c r="AJ443" s="72" t="str">
        <f>IF(ISBLANK(AD443), "", -3 + (AD443 -VLOOKUP(AH443,Anthro_Calc!C:P,4,FALSE)) / (VLOOKUP(AH443,Anthro_Calc!C:P,5,FALSE) - VLOOKUP(AH443,Anthro_Calc!C:P,4,FALSE)))</f>
        <v/>
      </c>
      <c r="AK443" s="72" t="str">
        <f>IF(ISBLANK(AD443), "", 3 + (AD443 -VLOOKUP(AH443,Anthro_Calc!C:P,10,FALSE)) / (VLOOKUP(AH443,Anthro_Calc!C:P,10,FALSE) - VLOOKUP(AH443,Anthro_Calc!C:P,9,FALSE)))</f>
        <v/>
      </c>
      <c r="AL443" s="120" t="str">
        <f t="shared" si="322"/>
        <v/>
      </c>
      <c r="AM443" s="117" t="str">
        <f t="shared" si="323"/>
        <v/>
      </c>
      <c r="AN443" s="104" t="str">
        <f t="shared" si="324"/>
        <v/>
      </c>
      <c r="AO443" s="76" t="str">
        <f t="shared" si="301"/>
        <v/>
      </c>
      <c r="AP443" s="77"/>
      <c r="AQ443" s="77" t="str">
        <f t="shared" si="325"/>
        <v/>
      </c>
      <c r="AR443" s="71"/>
      <c r="AS443" s="74"/>
      <c r="AT443" s="82"/>
      <c r="AU443" s="75" t="str">
        <f t="shared" si="302"/>
        <v/>
      </c>
      <c r="AV443" s="72">
        <f t="shared" si="326"/>
        <v>0</v>
      </c>
      <c r="AW443" s="72">
        <f t="shared" si="327"/>
        <v>0</v>
      </c>
      <c r="AX443" s="72" t="str">
        <f t="shared" si="328"/>
        <v>0</v>
      </c>
      <c r="AY443" s="72" t="str">
        <f>IF(ISBLANK(AT443), "", (POWER(AT443/VLOOKUP(AX443,Anthro_Calc!C:P,13,FALSE),VLOOKUP(AX443,Anthro_Calc!C:P,12,FALSE))-1) / (VLOOKUP(AX443,Anthro_Calc!C:P,14,FALSE)*VLOOKUP(AX443,Anthro_Calc!C:P,12,FALSE)))</f>
        <v/>
      </c>
      <c r="AZ443" s="72" t="str">
        <f>IF(ISBLANK(AT443), "", -3 + (AT443 -VLOOKUP(AX443,Anthro_Calc!C:P,4,FALSE)) / (VLOOKUP(AX443,Anthro_Calc!C:P,5,FALSE) - VLOOKUP(AX443,Anthro_Calc!C:P,4,FALSE)))</f>
        <v/>
      </c>
      <c r="BA443" s="72" t="str">
        <f>IF(ISBLANK(AT443), "", 3 + (AT443 -VLOOKUP(AX443,Anthro_Calc!C:P,10,FALSE)) / (VLOOKUP(AX443,Anthro_Calc!C:P,10,FALSE) - VLOOKUP(AX443,Anthro_Calc!C:P,9,FALSE)))</f>
        <v/>
      </c>
      <c r="BB443" s="120" t="str">
        <f t="shared" si="329"/>
        <v/>
      </c>
      <c r="BC443" s="117" t="str">
        <f t="shared" si="330"/>
        <v/>
      </c>
      <c r="BD443" s="104" t="str">
        <f t="shared" si="303"/>
        <v/>
      </c>
      <c r="BE443" s="76" t="str">
        <f t="shared" si="304"/>
        <v/>
      </c>
      <c r="BF443" s="73" t="str">
        <f t="shared" si="331"/>
        <v/>
      </c>
      <c r="BG443" s="73" t="str">
        <f t="shared" si="305"/>
        <v/>
      </c>
      <c r="BH443" s="77"/>
      <c r="BI443" s="133"/>
      <c r="BJ443" s="71"/>
      <c r="BK443" s="74"/>
      <c r="BL443" s="78"/>
      <c r="BM443" s="75" t="str">
        <f t="shared" si="306"/>
        <v/>
      </c>
      <c r="BN443" s="72">
        <f t="shared" si="332"/>
        <v>0</v>
      </c>
      <c r="BO443" s="72">
        <f t="shared" si="349"/>
        <v>0</v>
      </c>
      <c r="BP443" s="72" t="str">
        <f t="shared" si="333"/>
        <v>0</v>
      </c>
      <c r="BQ443" s="72" t="str">
        <f>IF(ISBLANK(BL443), "", (POWER(BL443/VLOOKUP(BP443,Anthro_Calc!C:P,13,FALSE),VLOOKUP(BP443,Anthro_Calc!C:P,12,FALSE))-1) / (VLOOKUP(BP443,Anthro_Calc!C:P,14,FALSE)*VLOOKUP(BP443,Anthro_Calc!C:P,12,FALSE)))</f>
        <v/>
      </c>
      <c r="BR443" s="72" t="str">
        <f>IF(ISBLANK(BL443), "", -3 + (BL443 -VLOOKUP(BP443,Anthro_Calc!C:P,4,FALSE)) / (VLOOKUP(BP443,Anthro_Calc!C:P,5,FALSE) - VLOOKUP(BP443,Anthro_Calc!C:P,4,FALSE)))</f>
        <v/>
      </c>
      <c r="BS443" s="72" t="str">
        <f>IF(ISBLANK(BL443), "", 3 + (BL443 -VLOOKUP(BP443,Anthro_Calc!C:P,10,FALSE)) / (VLOOKUP(BP443,Anthro_Calc!C:P,10,FALSE) - VLOOKUP(BP443,Anthro_Calc!C:P,9,FALSE)))</f>
        <v/>
      </c>
      <c r="BT443" s="120" t="str">
        <f t="shared" si="334"/>
        <v/>
      </c>
      <c r="BU443" s="117" t="str">
        <f t="shared" si="335"/>
        <v/>
      </c>
      <c r="BV443" s="104" t="str">
        <f t="shared" si="336"/>
        <v/>
      </c>
      <c r="BW443" s="73" t="str">
        <f t="shared" si="307"/>
        <v/>
      </c>
      <c r="BX443" s="77"/>
      <c r="BY443" s="73" t="str">
        <f>IF(ISBLANK(BL443), "", VLOOKUP(Z443&amp;" "&amp;BV443&amp;" "&amp;BW443,Graduation_Criteria!$D$2:$E$34,2,FALSE))</f>
        <v/>
      </c>
      <c r="BZ443" s="73" t="str">
        <f t="shared" si="308"/>
        <v/>
      </c>
      <c r="CA443" s="71"/>
      <c r="CB443" s="74"/>
      <c r="CC443" s="74"/>
      <c r="CD443" s="115" t="str">
        <f t="shared" si="309"/>
        <v/>
      </c>
      <c r="CE443" s="79">
        <f t="shared" si="337"/>
        <v>0</v>
      </c>
      <c r="CF443" s="79">
        <f t="shared" si="338"/>
        <v>0</v>
      </c>
      <c r="CG443" s="79" t="str">
        <f t="shared" si="339"/>
        <v>0</v>
      </c>
      <c r="CH443" s="79" t="str">
        <f>IF(ISBLANK(CC443), "", (POWER(CC443/VLOOKUP(CG443,Anthro_Calc!C:P,13,FALSE),VLOOKUP(CG443,Anthro_Calc!C:P,12,FALSE))-1) / (VLOOKUP(CG443,Anthro_Calc!C:P,14,FALSE)*VLOOKUP(CG443,Anthro_Calc!C:P,12,FALSE)))</f>
        <v/>
      </c>
      <c r="CI443" s="79" t="str">
        <f>IF(ISBLANK(CC443), "", -3 + (CC443 -VLOOKUP(CG443,Anthro_Calc!C:P,4,FALSE)) / (VLOOKUP(CG443,Anthro_Calc!C:P,5,FALSE) - VLOOKUP(CG443,Anthro_Calc!C:P,4,FALSE)))</f>
        <v/>
      </c>
      <c r="CJ443" s="79" t="str">
        <f>IF(ISBLANK(CC443), "", 3 + (CC443 -VLOOKUP(CG443,Anthro_Calc!C:P,10,FALSE)) / (VLOOKUP(CG443,Anthro_Calc!C:P,10,FALSE) - VLOOKUP(CG443,Anthro_Calc!C:P,9,FALSE)))</f>
        <v/>
      </c>
      <c r="CK443" s="129" t="str">
        <f t="shared" si="340"/>
        <v/>
      </c>
      <c r="CL443" s="117" t="str">
        <f t="shared" si="341"/>
        <v/>
      </c>
      <c r="CM443" s="104" t="str">
        <f t="shared" si="342"/>
        <v/>
      </c>
      <c r="CN443" s="77"/>
      <c r="CO443" s="71"/>
      <c r="CP443" s="74"/>
      <c r="CQ443" s="74"/>
      <c r="CR443" s="118" t="str">
        <f t="shared" si="310"/>
        <v/>
      </c>
      <c r="CS443" s="119">
        <f t="shared" si="343"/>
        <v>0</v>
      </c>
      <c r="CT443" s="119">
        <f t="shared" si="344"/>
        <v>0</v>
      </c>
      <c r="CU443" s="119" t="str">
        <f t="shared" si="345"/>
        <v>0</v>
      </c>
      <c r="CV443" s="119" t="str">
        <f>IF(ISBLANK(CQ443), "", (POWER(CQ443/VLOOKUP(CU443,Anthro_Calc!C:P,13,FALSE),VLOOKUP(CU443,Anthro_Calc!C:P,12,FALSE))-1) / (VLOOKUP(CU443,Anthro_Calc!C:P,14,FALSE)*VLOOKUP(CU443,Anthro_Calc!C:P,12,FALSE)))</f>
        <v/>
      </c>
      <c r="CW443" s="119" t="str">
        <f>IF(ISBLANK(CQ443), "", -3 + (CQ443 -VLOOKUP(CU443,Anthro_Calc!C:P,4,FALSE)) / (VLOOKUP(CU443,Anthro_Calc!C:P,5,FALSE) - VLOOKUP(CU443,Anthro_Calc!C:P,4,FALSE)))</f>
        <v/>
      </c>
      <c r="CX443" s="119" t="str">
        <f>IF(ISBLANK(CQ443), "", 3 + (CQ443 -VLOOKUP(CU443,Anthro_Calc!C:P,10,FALSE)) / (VLOOKUP(CU443,Anthro_Calc!C:P,10,FALSE) - VLOOKUP(CU443,Anthro_Calc!C:P,9,FALSE)))</f>
        <v/>
      </c>
      <c r="CY443" s="128" t="str">
        <f t="shared" si="346"/>
        <v/>
      </c>
      <c r="CZ443" s="117" t="str">
        <f t="shared" si="347"/>
        <v/>
      </c>
      <c r="DA443" s="104" t="str">
        <f t="shared" si="348"/>
        <v/>
      </c>
      <c r="DB443" s="135"/>
    </row>
    <row r="444" spans="1:106" s="80" customFormat="1" ht="15" customHeight="1">
      <c r="A444" s="134">
        <f t="shared" si="300"/>
        <v>440</v>
      </c>
      <c r="B444" s="66"/>
      <c r="C444" s="66"/>
      <c r="D444" s="66"/>
      <c r="E444" s="66"/>
      <c r="F444" s="66"/>
      <c r="G444" s="66"/>
      <c r="H444" s="66"/>
      <c r="I444" s="66"/>
      <c r="J444" s="66"/>
      <c r="K444" s="66"/>
      <c r="L444" s="66"/>
      <c r="M444" s="71"/>
      <c r="N444" s="69" t="str">
        <f t="shared" ca="1" si="311"/>
        <v/>
      </c>
      <c r="O444" s="70"/>
      <c r="P444" s="70"/>
      <c r="Q444" s="71"/>
      <c r="R444" s="82"/>
      <c r="S444" s="72" t="str">
        <f t="shared" si="312"/>
        <v/>
      </c>
      <c r="T444" s="72" t="str">
        <f t="shared" si="313"/>
        <v/>
      </c>
      <c r="U444" s="72" t="str">
        <f t="shared" si="314"/>
        <v/>
      </c>
      <c r="V444" s="72" t="str">
        <f>IF(ISBLANK(R444), "", (POWER(R444/VLOOKUP(U444,Anthro_Calc!C:P,13,FALSE),VLOOKUP(U444,Anthro_Calc!C:P,12,FALSE))-1) / (VLOOKUP(U444,Anthro_Calc!C:P,14,FALSE)*VLOOKUP(U444,Anthro_Calc!C:P,12,FALSE)))</f>
        <v/>
      </c>
      <c r="W444" s="72" t="str">
        <f>IF(ISBLANK(R444), "", -3 + (R444 -VLOOKUP(U444,Anthro_Calc!C:P,4,FALSE)) / (VLOOKUP(U444,Anthro_Calc!C:P,5,FALSE) - VLOOKUP(U444,Anthro_Calc!C:P,4,FALSE)))</f>
        <v/>
      </c>
      <c r="X444" s="72" t="str">
        <f>IF(ISBLANK(R444), "", 3 + (R444 -VLOOKUP(U444,Anthro_Calc!C:P,10,FALSE)) / (VLOOKUP(U444,Anthro_Calc!C:P,10,FALSE) - VLOOKUP(U444,Anthro_Calc!C:P,9,FALSE)))</f>
        <v/>
      </c>
      <c r="Y444" s="120" t="str">
        <f t="shared" si="315"/>
        <v/>
      </c>
      <c r="Z444" s="117" t="str">
        <f t="shared" si="316"/>
        <v/>
      </c>
      <c r="AA444" s="104" t="str">
        <f t="shared" si="317"/>
        <v/>
      </c>
      <c r="AB444" s="71"/>
      <c r="AC444" s="74"/>
      <c r="AD444" s="78"/>
      <c r="AE444" s="75" t="str">
        <f t="shared" si="318"/>
        <v/>
      </c>
      <c r="AF444" s="72">
        <f t="shared" si="319"/>
        <v>0</v>
      </c>
      <c r="AG444" s="72">
        <f t="shared" si="320"/>
        <v>0</v>
      </c>
      <c r="AH444" s="72" t="str">
        <f t="shared" si="321"/>
        <v>0</v>
      </c>
      <c r="AI444" s="72" t="str">
        <f>IF(ISBLANK(AD444), "", (POWER(AD444/VLOOKUP(AH444,Anthro_Calc!C:P,13,FALSE),VLOOKUP(AH444,Anthro_Calc!C:P,12,FALSE))-1) / (VLOOKUP(AH444,Anthro_Calc!C:P,14,FALSE)*VLOOKUP(AH444,Anthro_Calc!C:P,12,FALSE)))</f>
        <v/>
      </c>
      <c r="AJ444" s="72" t="str">
        <f>IF(ISBLANK(AD444), "", -3 + (AD444 -VLOOKUP(AH444,Anthro_Calc!C:P,4,FALSE)) / (VLOOKUP(AH444,Anthro_Calc!C:P,5,FALSE) - VLOOKUP(AH444,Anthro_Calc!C:P,4,FALSE)))</f>
        <v/>
      </c>
      <c r="AK444" s="72" t="str">
        <f>IF(ISBLANK(AD444), "", 3 + (AD444 -VLOOKUP(AH444,Anthro_Calc!C:P,10,FALSE)) / (VLOOKUP(AH444,Anthro_Calc!C:P,10,FALSE) - VLOOKUP(AH444,Anthro_Calc!C:P,9,FALSE)))</f>
        <v/>
      </c>
      <c r="AL444" s="120" t="str">
        <f t="shared" si="322"/>
        <v/>
      </c>
      <c r="AM444" s="117" t="str">
        <f t="shared" si="323"/>
        <v/>
      </c>
      <c r="AN444" s="104" t="str">
        <f t="shared" si="324"/>
        <v/>
      </c>
      <c r="AO444" s="76" t="str">
        <f t="shared" si="301"/>
        <v/>
      </c>
      <c r="AP444" s="77"/>
      <c r="AQ444" s="77" t="str">
        <f t="shared" si="325"/>
        <v/>
      </c>
      <c r="AR444" s="71"/>
      <c r="AS444" s="74"/>
      <c r="AT444" s="82"/>
      <c r="AU444" s="75" t="str">
        <f t="shared" si="302"/>
        <v/>
      </c>
      <c r="AV444" s="72">
        <f t="shared" si="326"/>
        <v>0</v>
      </c>
      <c r="AW444" s="72">
        <f t="shared" si="327"/>
        <v>0</v>
      </c>
      <c r="AX444" s="72" t="str">
        <f t="shared" si="328"/>
        <v>0</v>
      </c>
      <c r="AY444" s="72" t="str">
        <f>IF(ISBLANK(AT444), "", (POWER(AT444/VLOOKUP(AX444,Anthro_Calc!C:P,13,FALSE),VLOOKUP(AX444,Anthro_Calc!C:P,12,FALSE))-1) / (VLOOKUP(AX444,Anthro_Calc!C:P,14,FALSE)*VLOOKUP(AX444,Anthro_Calc!C:P,12,FALSE)))</f>
        <v/>
      </c>
      <c r="AZ444" s="72" t="str">
        <f>IF(ISBLANK(AT444), "", -3 + (AT444 -VLOOKUP(AX444,Anthro_Calc!C:P,4,FALSE)) / (VLOOKUP(AX444,Anthro_Calc!C:P,5,FALSE) - VLOOKUP(AX444,Anthro_Calc!C:P,4,FALSE)))</f>
        <v/>
      </c>
      <c r="BA444" s="72" t="str">
        <f>IF(ISBLANK(AT444), "", 3 + (AT444 -VLOOKUP(AX444,Anthro_Calc!C:P,10,FALSE)) / (VLOOKUP(AX444,Anthro_Calc!C:P,10,FALSE) - VLOOKUP(AX444,Anthro_Calc!C:P,9,FALSE)))</f>
        <v/>
      </c>
      <c r="BB444" s="120" t="str">
        <f t="shared" si="329"/>
        <v/>
      </c>
      <c r="BC444" s="117" t="str">
        <f t="shared" si="330"/>
        <v/>
      </c>
      <c r="BD444" s="104" t="str">
        <f t="shared" si="303"/>
        <v/>
      </c>
      <c r="BE444" s="76" t="str">
        <f t="shared" si="304"/>
        <v/>
      </c>
      <c r="BF444" s="73" t="str">
        <f t="shared" si="331"/>
        <v/>
      </c>
      <c r="BG444" s="73" t="str">
        <f t="shared" si="305"/>
        <v/>
      </c>
      <c r="BH444" s="77"/>
      <c r="BI444" s="133"/>
      <c r="BJ444" s="71"/>
      <c r="BK444" s="74"/>
      <c r="BL444" s="78"/>
      <c r="BM444" s="75" t="str">
        <f t="shared" si="306"/>
        <v/>
      </c>
      <c r="BN444" s="72">
        <f t="shared" si="332"/>
        <v>0</v>
      </c>
      <c r="BO444" s="72">
        <f t="shared" si="349"/>
        <v>0</v>
      </c>
      <c r="BP444" s="72" t="str">
        <f t="shared" si="333"/>
        <v>0</v>
      </c>
      <c r="BQ444" s="72" t="str">
        <f>IF(ISBLANK(BL444), "", (POWER(BL444/VLOOKUP(BP444,Anthro_Calc!C:P,13,FALSE),VLOOKUP(BP444,Anthro_Calc!C:P,12,FALSE))-1) / (VLOOKUP(BP444,Anthro_Calc!C:P,14,FALSE)*VLOOKUP(BP444,Anthro_Calc!C:P,12,FALSE)))</f>
        <v/>
      </c>
      <c r="BR444" s="72" t="str">
        <f>IF(ISBLANK(BL444), "", -3 + (BL444 -VLOOKUP(BP444,Anthro_Calc!C:P,4,FALSE)) / (VLOOKUP(BP444,Anthro_Calc!C:P,5,FALSE) - VLOOKUP(BP444,Anthro_Calc!C:P,4,FALSE)))</f>
        <v/>
      </c>
      <c r="BS444" s="72" t="str">
        <f>IF(ISBLANK(BL444), "", 3 + (BL444 -VLOOKUP(BP444,Anthro_Calc!C:P,10,FALSE)) / (VLOOKUP(BP444,Anthro_Calc!C:P,10,FALSE) - VLOOKUP(BP444,Anthro_Calc!C:P,9,FALSE)))</f>
        <v/>
      </c>
      <c r="BT444" s="120" t="str">
        <f t="shared" si="334"/>
        <v/>
      </c>
      <c r="BU444" s="117" t="str">
        <f t="shared" si="335"/>
        <v/>
      </c>
      <c r="BV444" s="104" t="str">
        <f t="shared" si="336"/>
        <v/>
      </c>
      <c r="BW444" s="73" t="str">
        <f t="shared" si="307"/>
        <v/>
      </c>
      <c r="BX444" s="77"/>
      <c r="BY444" s="73" t="str">
        <f>IF(ISBLANK(BL444), "", VLOOKUP(Z444&amp;" "&amp;BV444&amp;" "&amp;BW444,Graduation_Criteria!$D$2:$E$34,2,FALSE))</f>
        <v/>
      </c>
      <c r="BZ444" s="73" t="str">
        <f t="shared" si="308"/>
        <v/>
      </c>
      <c r="CA444" s="71"/>
      <c r="CB444" s="74"/>
      <c r="CC444" s="74"/>
      <c r="CD444" s="115" t="str">
        <f t="shared" si="309"/>
        <v/>
      </c>
      <c r="CE444" s="79">
        <f t="shared" si="337"/>
        <v>0</v>
      </c>
      <c r="CF444" s="79">
        <f t="shared" si="338"/>
        <v>0</v>
      </c>
      <c r="CG444" s="79" t="str">
        <f t="shared" si="339"/>
        <v>0</v>
      </c>
      <c r="CH444" s="79" t="str">
        <f>IF(ISBLANK(CC444), "", (POWER(CC444/VLOOKUP(CG444,Anthro_Calc!C:P,13,FALSE),VLOOKUP(CG444,Anthro_Calc!C:P,12,FALSE))-1) / (VLOOKUP(CG444,Anthro_Calc!C:P,14,FALSE)*VLOOKUP(CG444,Anthro_Calc!C:P,12,FALSE)))</f>
        <v/>
      </c>
      <c r="CI444" s="79" t="str">
        <f>IF(ISBLANK(CC444), "", -3 + (CC444 -VLOOKUP(CG444,Anthro_Calc!C:P,4,FALSE)) / (VLOOKUP(CG444,Anthro_Calc!C:P,5,FALSE) - VLOOKUP(CG444,Anthro_Calc!C:P,4,FALSE)))</f>
        <v/>
      </c>
      <c r="CJ444" s="79" t="str">
        <f>IF(ISBLANK(CC444), "", 3 + (CC444 -VLOOKUP(CG444,Anthro_Calc!C:P,10,FALSE)) / (VLOOKUP(CG444,Anthro_Calc!C:P,10,FALSE) - VLOOKUP(CG444,Anthro_Calc!C:P,9,FALSE)))</f>
        <v/>
      </c>
      <c r="CK444" s="129" t="str">
        <f t="shared" si="340"/>
        <v/>
      </c>
      <c r="CL444" s="117" t="str">
        <f t="shared" si="341"/>
        <v/>
      </c>
      <c r="CM444" s="104" t="str">
        <f t="shared" si="342"/>
        <v/>
      </c>
      <c r="CN444" s="77"/>
      <c r="CO444" s="71"/>
      <c r="CP444" s="74"/>
      <c r="CQ444" s="74"/>
      <c r="CR444" s="118" t="str">
        <f t="shared" si="310"/>
        <v/>
      </c>
      <c r="CS444" s="119">
        <f t="shared" si="343"/>
        <v>0</v>
      </c>
      <c r="CT444" s="119">
        <f t="shared" si="344"/>
        <v>0</v>
      </c>
      <c r="CU444" s="119" t="str">
        <f t="shared" si="345"/>
        <v>0</v>
      </c>
      <c r="CV444" s="119" t="str">
        <f>IF(ISBLANK(CQ444), "", (POWER(CQ444/VLOOKUP(CU444,Anthro_Calc!C:P,13,FALSE),VLOOKUP(CU444,Anthro_Calc!C:P,12,FALSE))-1) / (VLOOKUP(CU444,Anthro_Calc!C:P,14,FALSE)*VLOOKUP(CU444,Anthro_Calc!C:P,12,FALSE)))</f>
        <v/>
      </c>
      <c r="CW444" s="119" t="str">
        <f>IF(ISBLANK(CQ444), "", -3 + (CQ444 -VLOOKUP(CU444,Anthro_Calc!C:P,4,FALSE)) / (VLOOKUP(CU444,Anthro_Calc!C:P,5,FALSE) - VLOOKUP(CU444,Anthro_Calc!C:P,4,FALSE)))</f>
        <v/>
      </c>
      <c r="CX444" s="119" t="str">
        <f>IF(ISBLANK(CQ444), "", 3 + (CQ444 -VLOOKUP(CU444,Anthro_Calc!C:P,10,FALSE)) / (VLOOKUP(CU444,Anthro_Calc!C:P,10,FALSE) - VLOOKUP(CU444,Anthro_Calc!C:P,9,FALSE)))</f>
        <v/>
      </c>
      <c r="CY444" s="128" t="str">
        <f t="shared" si="346"/>
        <v/>
      </c>
      <c r="CZ444" s="117" t="str">
        <f t="shared" si="347"/>
        <v/>
      </c>
      <c r="DA444" s="104" t="str">
        <f t="shared" si="348"/>
        <v/>
      </c>
      <c r="DB444" s="135"/>
    </row>
    <row r="445" spans="1:106" s="80" customFormat="1" ht="15" customHeight="1">
      <c r="A445" s="134">
        <f t="shared" si="300"/>
        <v>441</v>
      </c>
      <c r="B445" s="66"/>
      <c r="C445" s="66"/>
      <c r="D445" s="66"/>
      <c r="E445" s="66"/>
      <c r="F445" s="66"/>
      <c r="G445" s="66"/>
      <c r="H445" s="66"/>
      <c r="I445" s="66"/>
      <c r="J445" s="66"/>
      <c r="K445" s="66"/>
      <c r="L445" s="66"/>
      <c r="M445" s="71"/>
      <c r="N445" s="69" t="str">
        <f t="shared" ca="1" si="311"/>
        <v/>
      </c>
      <c r="O445" s="70"/>
      <c r="P445" s="70"/>
      <c r="Q445" s="71"/>
      <c r="R445" s="82"/>
      <c r="S445" s="72" t="str">
        <f t="shared" si="312"/>
        <v/>
      </c>
      <c r="T445" s="72" t="str">
        <f t="shared" si="313"/>
        <v/>
      </c>
      <c r="U445" s="72" t="str">
        <f t="shared" si="314"/>
        <v/>
      </c>
      <c r="V445" s="72" t="str">
        <f>IF(ISBLANK(R445), "", (POWER(R445/VLOOKUP(U445,Anthro_Calc!C:P,13,FALSE),VLOOKUP(U445,Anthro_Calc!C:P,12,FALSE))-1) / (VLOOKUP(U445,Anthro_Calc!C:P,14,FALSE)*VLOOKUP(U445,Anthro_Calc!C:P,12,FALSE)))</f>
        <v/>
      </c>
      <c r="W445" s="72" t="str">
        <f>IF(ISBLANK(R445), "", -3 + (R445 -VLOOKUP(U445,Anthro_Calc!C:P,4,FALSE)) / (VLOOKUP(U445,Anthro_Calc!C:P,5,FALSE) - VLOOKUP(U445,Anthro_Calc!C:P,4,FALSE)))</f>
        <v/>
      </c>
      <c r="X445" s="72" t="str">
        <f>IF(ISBLANK(R445), "", 3 + (R445 -VLOOKUP(U445,Anthro_Calc!C:P,10,FALSE)) / (VLOOKUP(U445,Anthro_Calc!C:P,10,FALSE) - VLOOKUP(U445,Anthro_Calc!C:P,9,FALSE)))</f>
        <v/>
      </c>
      <c r="Y445" s="120" t="str">
        <f t="shared" si="315"/>
        <v/>
      </c>
      <c r="Z445" s="117" t="str">
        <f t="shared" si="316"/>
        <v/>
      </c>
      <c r="AA445" s="104" t="str">
        <f t="shared" si="317"/>
        <v/>
      </c>
      <c r="AB445" s="71"/>
      <c r="AC445" s="74"/>
      <c r="AD445" s="78"/>
      <c r="AE445" s="75" t="str">
        <f t="shared" si="318"/>
        <v/>
      </c>
      <c r="AF445" s="72">
        <f t="shared" si="319"/>
        <v>0</v>
      </c>
      <c r="AG445" s="72">
        <f t="shared" si="320"/>
        <v>0</v>
      </c>
      <c r="AH445" s="72" t="str">
        <f t="shared" si="321"/>
        <v>0</v>
      </c>
      <c r="AI445" s="72" t="str">
        <f>IF(ISBLANK(AD445), "", (POWER(AD445/VLOOKUP(AH445,Anthro_Calc!C:P,13,FALSE),VLOOKUP(AH445,Anthro_Calc!C:P,12,FALSE))-1) / (VLOOKUP(AH445,Anthro_Calc!C:P,14,FALSE)*VLOOKUP(AH445,Anthro_Calc!C:P,12,FALSE)))</f>
        <v/>
      </c>
      <c r="AJ445" s="72" t="str">
        <f>IF(ISBLANK(AD445), "", -3 + (AD445 -VLOOKUP(AH445,Anthro_Calc!C:P,4,FALSE)) / (VLOOKUP(AH445,Anthro_Calc!C:P,5,FALSE) - VLOOKUP(AH445,Anthro_Calc!C:P,4,FALSE)))</f>
        <v/>
      </c>
      <c r="AK445" s="72" t="str">
        <f>IF(ISBLANK(AD445), "", 3 + (AD445 -VLOOKUP(AH445,Anthro_Calc!C:P,10,FALSE)) / (VLOOKUP(AH445,Anthro_Calc!C:P,10,FALSE) - VLOOKUP(AH445,Anthro_Calc!C:P,9,FALSE)))</f>
        <v/>
      </c>
      <c r="AL445" s="120" t="str">
        <f t="shared" si="322"/>
        <v/>
      </c>
      <c r="AM445" s="117" t="str">
        <f t="shared" si="323"/>
        <v/>
      </c>
      <c r="AN445" s="104" t="str">
        <f t="shared" si="324"/>
        <v/>
      </c>
      <c r="AO445" s="76" t="str">
        <f t="shared" si="301"/>
        <v/>
      </c>
      <c r="AP445" s="77"/>
      <c r="AQ445" s="77" t="str">
        <f t="shared" si="325"/>
        <v/>
      </c>
      <c r="AR445" s="71"/>
      <c r="AS445" s="74"/>
      <c r="AT445" s="82"/>
      <c r="AU445" s="75" t="str">
        <f t="shared" si="302"/>
        <v/>
      </c>
      <c r="AV445" s="72">
        <f t="shared" si="326"/>
        <v>0</v>
      </c>
      <c r="AW445" s="72">
        <f t="shared" si="327"/>
        <v>0</v>
      </c>
      <c r="AX445" s="72" t="str">
        <f t="shared" si="328"/>
        <v>0</v>
      </c>
      <c r="AY445" s="72" t="str">
        <f>IF(ISBLANK(AT445), "", (POWER(AT445/VLOOKUP(AX445,Anthro_Calc!C:P,13,FALSE),VLOOKUP(AX445,Anthro_Calc!C:P,12,FALSE))-1) / (VLOOKUP(AX445,Anthro_Calc!C:P,14,FALSE)*VLOOKUP(AX445,Anthro_Calc!C:P,12,FALSE)))</f>
        <v/>
      </c>
      <c r="AZ445" s="72" t="str">
        <f>IF(ISBLANK(AT445), "", -3 + (AT445 -VLOOKUP(AX445,Anthro_Calc!C:P,4,FALSE)) / (VLOOKUP(AX445,Anthro_Calc!C:P,5,FALSE) - VLOOKUP(AX445,Anthro_Calc!C:P,4,FALSE)))</f>
        <v/>
      </c>
      <c r="BA445" s="72" t="str">
        <f>IF(ISBLANK(AT445), "", 3 + (AT445 -VLOOKUP(AX445,Anthro_Calc!C:P,10,FALSE)) / (VLOOKUP(AX445,Anthro_Calc!C:P,10,FALSE) - VLOOKUP(AX445,Anthro_Calc!C:P,9,FALSE)))</f>
        <v/>
      </c>
      <c r="BB445" s="120" t="str">
        <f t="shared" si="329"/>
        <v/>
      </c>
      <c r="BC445" s="117" t="str">
        <f t="shared" si="330"/>
        <v/>
      </c>
      <c r="BD445" s="104" t="str">
        <f t="shared" si="303"/>
        <v/>
      </c>
      <c r="BE445" s="76" t="str">
        <f t="shared" si="304"/>
        <v/>
      </c>
      <c r="BF445" s="73" t="str">
        <f t="shared" si="331"/>
        <v/>
      </c>
      <c r="BG445" s="73" t="str">
        <f t="shared" si="305"/>
        <v/>
      </c>
      <c r="BH445" s="77"/>
      <c r="BI445" s="133"/>
      <c r="BJ445" s="71"/>
      <c r="BK445" s="74"/>
      <c r="BL445" s="78"/>
      <c r="BM445" s="75" t="str">
        <f t="shared" si="306"/>
        <v/>
      </c>
      <c r="BN445" s="72">
        <f t="shared" si="332"/>
        <v>0</v>
      </c>
      <c r="BO445" s="72">
        <f t="shared" si="349"/>
        <v>0</v>
      </c>
      <c r="BP445" s="72" t="str">
        <f t="shared" si="333"/>
        <v>0</v>
      </c>
      <c r="BQ445" s="72" t="str">
        <f>IF(ISBLANK(BL445), "", (POWER(BL445/VLOOKUP(BP445,Anthro_Calc!C:P,13,FALSE),VLOOKUP(BP445,Anthro_Calc!C:P,12,FALSE))-1) / (VLOOKUP(BP445,Anthro_Calc!C:P,14,FALSE)*VLOOKUP(BP445,Anthro_Calc!C:P,12,FALSE)))</f>
        <v/>
      </c>
      <c r="BR445" s="72" t="str">
        <f>IF(ISBLANK(BL445), "", -3 + (BL445 -VLOOKUP(BP445,Anthro_Calc!C:P,4,FALSE)) / (VLOOKUP(BP445,Anthro_Calc!C:P,5,FALSE) - VLOOKUP(BP445,Anthro_Calc!C:P,4,FALSE)))</f>
        <v/>
      </c>
      <c r="BS445" s="72" t="str">
        <f>IF(ISBLANK(BL445), "", 3 + (BL445 -VLOOKUP(BP445,Anthro_Calc!C:P,10,FALSE)) / (VLOOKUP(BP445,Anthro_Calc!C:P,10,FALSE) - VLOOKUP(BP445,Anthro_Calc!C:P,9,FALSE)))</f>
        <v/>
      </c>
      <c r="BT445" s="120" t="str">
        <f t="shared" si="334"/>
        <v/>
      </c>
      <c r="BU445" s="117" t="str">
        <f t="shared" si="335"/>
        <v/>
      </c>
      <c r="BV445" s="104" t="str">
        <f t="shared" si="336"/>
        <v/>
      </c>
      <c r="BW445" s="73" t="str">
        <f t="shared" si="307"/>
        <v/>
      </c>
      <c r="BX445" s="77"/>
      <c r="BY445" s="73" t="str">
        <f>IF(ISBLANK(BL445), "", VLOOKUP(Z445&amp;" "&amp;BV445&amp;" "&amp;BW445,Graduation_Criteria!$D$2:$E$34,2,FALSE))</f>
        <v/>
      </c>
      <c r="BZ445" s="73" t="str">
        <f t="shared" si="308"/>
        <v/>
      </c>
      <c r="CA445" s="71"/>
      <c r="CB445" s="74"/>
      <c r="CC445" s="74"/>
      <c r="CD445" s="115" t="str">
        <f t="shared" si="309"/>
        <v/>
      </c>
      <c r="CE445" s="79">
        <f t="shared" si="337"/>
        <v>0</v>
      </c>
      <c r="CF445" s="79">
        <f t="shared" si="338"/>
        <v>0</v>
      </c>
      <c r="CG445" s="79" t="str">
        <f t="shared" si="339"/>
        <v>0</v>
      </c>
      <c r="CH445" s="79" t="str">
        <f>IF(ISBLANK(CC445), "", (POWER(CC445/VLOOKUP(CG445,Anthro_Calc!C:P,13,FALSE),VLOOKUP(CG445,Anthro_Calc!C:P,12,FALSE))-1) / (VLOOKUP(CG445,Anthro_Calc!C:P,14,FALSE)*VLOOKUP(CG445,Anthro_Calc!C:P,12,FALSE)))</f>
        <v/>
      </c>
      <c r="CI445" s="79" t="str">
        <f>IF(ISBLANK(CC445), "", -3 + (CC445 -VLOOKUP(CG445,Anthro_Calc!C:P,4,FALSE)) / (VLOOKUP(CG445,Anthro_Calc!C:P,5,FALSE) - VLOOKUP(CG445,Anthro_Calc!C:P,4,FALSE)))</f>
        <v/>
      </c>
      <c r="CJ445" s="79" t="str">
        <f>IF(ISBLANK(CC445), "", 3 + (CC445 -VLOOKUP(CG445,Anthro_Calc!C:P,10,FALSE)) / (VLOOKUP(CG445,Anthro_Calc!C:P,10,FALSE) - VLOOKUP(CG445,Anthro_Calc!C:P,9,FALSE)))</f>
        <v/>
      </c>
      <c r="CK445" s="129" t="str">
        <f t="shared" si="340"/>
        <v/>
      </c>
      <c r="CL445" s="117" t="str">
        <f t="shared" si="341"/>
        <v/>
      </c>
      <c r="CM445" s="104" t="str">
        <f t="shared" si="342"/>
        <v/>
      </c>
      <c r="CN445" s="77"/>
      <c r="CO445" s="71"/>
      <c r="CP445" s="74"/>
      <c r="CQ445" s="74"/>
      <c r="CR445" s="118" t="str">
        <f t="shared" si="310"/>
        <v/>
      </c>
      <c r="CS445" s="119">
        <f t="shared" si="343"/>
        <v>0</v>
      </c>
      <c r="CT445" s="119">
        <f t="shared" si="344"/>
        <v>0</v>
      </c>
      <c r="CU445" s="119" t="str">
        <f t="shared" si="345"/>
        <v>0</v>
      </c>
      <c r="CV445" s="119" t="str">
        <f>IF(ISBLANK(CQ445), "", (POWER(CQ445/VLOOKUP(CU445,Anthro_Calc!C:P,13,FALSE),VLOOKUP(CU445,Anthro_Calc!C:P,12,FALSE))-1) / (VLOOKUP(CU445,Anthro_Calc!C:P,14,FALSE)*VLOOKUP(CU445,Anthro_Calc!C:P,12,FALSE)))</f>
        <v/>
      </c>
      <c r="CW445" s="119" t="str">
        <f>IF(ISBLANK(CQ445), "", -3 + (CQ445 -VLOOKUP(CU445,Anthro_Calc!C:P,4,FALSE)) / (VLOOKUP(CU445,Anthro_Calc!C:P,5,FALSE) - VLOOKUP(CU445,Anthro_Calc!C:P,4,FALSE)))</f>
        <v/>
      </c>
      <c r="CX445" s="119" t="str">
        <f>IF(ISBLANK(CQ445), "", 3 + (CQ445 -VLOOKUP(CU445,Anthro_Calc!C:P,10,FALSE)) / (VLOOKUP(CU445,Anthro_Calc!C:P,10,FALSE) - VLOOKUP(CU445,Anthro_Calc!C:P,9,FALSE)))</f>
        <v/>
      </c>
      <c r="CY445" s="128" t="str">
        <f t="shared" si="346"/>
        <v/>
      </c>
      <c r="CZ445" s="117" t="str">
        <f t="shared" si="347"/>
        <v/>
      </c>
      <c r="DA445" s="104" t="str">
        <f t="shared" si="348"/>
        <v/>
      </c>
      <c r="DB445" s="135"/>
    </row>
    <row r="446" spans="1:106" s="80" customFormat="1" ht="15" customHeight="1">
      <c r="A446" s="134">
        <f t="shared" si="300"/>
        <v>442</v>
      </c>
      <c r="B446" s="66"/>
      <c r="C446" s="66"/>
      <c r="D446" s="66"/>
      <c r="E446" s="66"/>
      <c r="F446" s="66"/>
      <c r="G446" s="66"/>
      <c r="H446" s="66"/>
      <c r="I446" s="66"/>
      <c r="J446" s="66"/>
      <c r="K446" s="66"/>
      <c r="L446" s="66"/>
      <c r="M446" s="71"/>
      <c r="N446" s="69" t="str">
        <f t="shared" ca="1" si="311"/>
        <v/>
      </c>
      <c r="O446" s="70"/>
      <c r="P446" s="70"/>
      <c r="Q446" s="71"/>
      <c r="R446" s="82"/>
      <c r="S446" s="72" t="str">
        <f t="shared" si="312"/>
        <v/>
      </c>
      <c r="T446" s="72" t="str">
        <f t="shared" si="313"/>
        <v/>
      </c>
      <c r="U446" s="72" t="str">
        <f t="shared" si="314"/>
        <v/>
      </c>
      <c r="V446" s="72" t="str">
        <f>IF(ISBLANK(R446), "", (POWER(R446/VLOOKUP(U446,Anthro_Calc!C:P,13,FALSE),VLOOKUP(U446,Anthro_Calc!C:P,12,FALSE))-1) / (VLOOKUP(U446,Anthro_Calc!C:P,14,FALSE)*VLOOKUP(U446,Anthro_Calc!C:P,12,FALSE)))</f>
        <v/>
      </c>
      <c r="W446" s="72" t="str">
        <f>IF(ISBLANK(R446), "", -3 + (R446 -VLOOKUP(U446,Anthro_Calc!C:P,4,FALSE)) / (VLOOKUP(U446,Anthro_Calc!C:P,5,FALSE) - VLOOKUP(U446,Anthro_Calc!C:P,4,FALSE)))</f>
        <v/>
      </c>
      <c r="X446" s="72" t="str">
        <f>IF(ISBLANK(R446), "", 3 + (R446 -VLOOKUP(U446,Anthro_Calc!C:P,10,FALSE)) / (VLOOKUP(U446,Anthro_Calc!C:P,10,FALSE) - VLOOKUP(U446,Anthro_Calc!C:P,9,FALSE)))</f>
        <v/>
      </c>
      <c r="Y446" s="120" t="str">
        <f t="shared" si="315"/>
        <v/>
      </c>
      <c r="Z446" s="117" t="str">
        <f t="shared" si="316"/>
        <v/>
      </c>
      <c r="AA446" s="104" t="str">
        <f t="shared" si="317"/>
        <v/>
      </c>
      <c r="AB446" s="71"/>
      <c r="AC446" s="74"/>
      <c r="AD446" s="78"/>
      <c r="AE446" s="75" t="str">
        <f t="shared" si="318"/>
        <v/>
      </c>
      <c r="AF446" s="72">
        <f t="shared" si="319"/>
        <v>0</v>
      </c>
      <c r="AG446" s="72">
        <f t="shared" si="320"/>
        <v>0</v>
      </c>
      <c r="AH446" s="72" t="str">
        <f t="shared" si="321"/>
        <v>0</v>
      </c>
      <c r="AI446" s="72" t="str">
        <f>IF(ISBLANK(AD446), "", (POWER(AD446/VLOOKUP(AH446,Anthro_Calc!C:P,13,FALSE),VLOOKUP(AH446,Anthro_Calc!C:P,12,FALSE))-1) / (VLOOKUP(AH446,Anthro_Calc!C:P,14,FALSE)*VLOOKUP(AH446,Anthro_Calc!C:P,12,FALSE)))</f>
        <v/>
      </c>
      <c r="AJ446" s="72" t="str">
        <f>IF(ISBLANK(AD446), "", -3 + (AD446 -VLOOKUP(AH446,Anthro_Calc!C:P,4,FALSE)) / (VLOOKUP(AH446,Anthro_Calc!C:P,5,FALSE) - VLOOKUP(AH446,Anthro_Calc!C:P,4,FALSE)))</f>
        <v/>
      </c>
      <c r="AK446" s="72" t="str">
        <f>IF(ISBLANK(AD446), "", 3 + (AD446 -VLOOKUP(AH446,Anthro_Calc!C:P,10,FALSE)) / (VLOOKUP(AH446,Anthro_Calc!C:P,10,FALSE) - VLOOKUP(AH446,Anthro_Calc!C:P,9,FALSE)))</f>
        <v/>
      </c>
      <c r="AL446" s="120" t="str">
        <f t="shared" si="322"/>
        <v/>
      </c>
      <c r="AM446" s="117" t="str">
        <f t="shared" si="323"/>
        <v/>
      </c>
      <c r="AN446" s="104" t="str">
        <f t="shared" si="324"/>
        <v/>
      </c>
      <c r="AO446" s="76" t="str">
        <f t="shared" si="301"/>
        <v/>
      </c>
      <c r="AP446" s="77"/>
      <c r="AQ446" s="77" t="str">
        <f t="shared" si="325"/>
        <v/>
      </c>
      <c r="AR446" s="71"/>
      <c r="AS446" s="74"/>
      <c r="AT446" s="82"/>
      <c r="AU446" s="75" t="str">
        <f t="shared" si="302"/>
        <v/>
      </c>
      <c r="AV446" s="72">
        <f t="shared" si="326"/>
        <v>0</v>
      </c>
      <c r="AW446" s="72">
        <f t="shared" si="327"/>
        <v>0</v>
      </c>
      <c r="AX446" s="72" t="str">
        <f t="shared" si="328"/>
        <v>0</v>
      </c>
      <c r="AY446" s="72" t="str">
        <f>IF(ISBLANK(AT446), "", (POWER(AT446/VLOOKUP(AX446,Anthro_Calc!C:P,13,FALSE),VLOOKUP(AX446,Anthro_Calc!C:P,12,FALSE))-1) / (VLOOKUP(AX446,Anthro_Calc!C:P,14,FALSE)*VLOOKUP(AX446,Anthro_Calc!C:P,12,FALSE)))</f>
        <v/>
      </c>
      <c r="AZ446" s="72" t="str">
        <f>IF(ISBLANK(AT446), "", -3 + (AT446 -VLOOKUP(AX446,Anthro_Calc!C:P,4,FALSE)) / (VLOOKUP(AX446,Anthro_Calc!C:P,5,FALSE) - VLOOKUP(AX446,Anthro_Calc!C:P,4,FALSE)))</f>
        <v/>
      </c>
      <c r="BA446" s="72" t="str">
        <f>IF(ISBLANK(AT446), "", 3 + (AT446 -VLOOKUP(AX446,Anthro_Calc!C:P,10,FALSE)) / (VLOOKUP(AX446,Anthro_Calc!C:P,10,FALSE) - VLOOKUP(AX446,Anthro_Calc!C:P,9,FALSE)))</f>
        <v/>
      </c>
      <c r="BB446" s="120" t="str">
        <f t="shared" si="329"/>
        <v/>
      </c>
      <c r="BC446" s="117" t="str">
        <f t="shared" si="330"/>
        <v/>
      </c>
      <c r="BD446" s="104" t="str">
        <f t="shared" si="303"/>
        <v/>
      </c>
      <c r="BE446" s="76" t="str">
        <f t="shared" si="304"/>
        <v/>
      </c>
      <c r="BF446" s="73" t="str">
        <f t="shared" si="331"/>
        <v/>
      </c>
      <c r="BG446" s="73" t="str">
        <f t="shared" si="305"/>
        <v/>
      </c>
      <c r="BH446" s="77"/>
      <c r="BI446" s="133"/>
      <c r="BJ446" s="71"/>
      <c r="BK446" s="74"/>
      <c r="BL446" s="78"/>
      <c r="BM446" s="75" t="str">
        <f t="shared" si="306"/>
        <v/>
      </c>
      <c r="BN446" s="72">
        <f t="shared" si="332"/>
        <v>0</v>
      </c>
      <c r="BO446" s="72">
        <f t="shared" si="349"/>
        <v>0</v>
      </c>
      <c r="BP446" s="72" t="str">
        <f t="shared" si="333"/>
        <v>0</v>
      </c>
      <c r="BQ446" s="72" t="str">
        <f>IF(ISBLANK(BL446), "", (POWER(BL446/VLOOKUP(BP446,Anthro_Calc!C:P,13,FALSE),VLOOKUP(BP446,Anthro_Calc!C:P,12,FALSE))-1) / (VLOOKUP(BP446,Anthro_Calc!C:P,14,FALSE)*VLOOKUP(BP446,Anthro_Calc!C:P,12,FALSE)))</f>
        <v/>
      </c>
      <c r="BR446" s="72" t="str">
        <f>IF(ISBLANK(BL446), "", -3 + (BL446 -VLOOKUP(BP446,Anthro_Calc!C:P,4,FALSE)) / (VLOOKUP(BP446,Anthro_Calc!C:P,5,FALSE) - VLOOKUP(BP446,Anthro_Calc!C:P,4,FALSE)))</f>
        <v/>
      </c>
      <c r="BS446" s="72" t="str">
        <f>IF(ISBLANK(BL446), "", 3 + (BL446 -VLOOKUP(BP446,Anthro_Calc!C:P,10,FALSE)) / (VLOOKUP(BP446,Anthro_Calc!C:P,10,FALSE) - VLOOKUP(BP446,Anthro_Calc!C:P,9,FALSE)))</f>
        <v/>
      </c>
      <c r="BT446" s="120" t="str">
        <f t="shared" si="334"/>
        <v/>
      </c>
      <c r="BU446" s="117" t="str">
        <f t="shared" si="335"/>
        <v/>
      </c>
      <c r="BV446" s="104" t="str">
        <f t="shared" si="336"/>
        <v/>
      </c>
      <c r="BW446" s="73" t="str">
        <f t="shared" si="307"/>
        <v/>
      </c>
      <c r="BX446" s="77"/>
      <c r="BY446" s="73" t="str">
        <f>IF(ISBLANK(BL446), "", VLOOKUP(Z446&amp;" "&amp;BV446&amp;" "&amp;BW446,Graduation_Criteria!$D$2:$E$34,2,FALSE))</f>
        <v/>
      </c>
      <c r="BZ446" s="73" t="str">
        <f t="shared" si="308"/>
        <v/>
      </c>
      <c r="CA446" s="71"/>
      <c r="CB446" s="74"/>
      <c r="CC446" s="74"/>
      <c r="CD446" s="115" t="str">
        <f t="shared" si="309"/>
        <v/>
      </c>
      <c r="CE446" s="79">
        <f t="shared" si="337"/>
        <v>0</v>
      </c>
      <c r="CF446" s="79">
        <f t="shared" si="338"/>
        <v>0</v>
      </c>
      <c r="CG446" s="79" t="str">
        <f t="shared" si="339"/>
        <v>0</v>
      </c>
      <c r="CH446" s="79" t="str">
        <f>IF(ISBLANK(CC446), "", (POWER(CC446/VLOOKUP(CG446,Anthro_Calc!C:P,13,FALSE),VLOOKUP(CG446,Anthro_Calc!C:P,12,FALSE))-1) / (VLOOKUP(CG446,Anthro_Calc!C:P,14,FALSE)*VLOOKUP(CG446,Anthro_Calc!C:P,12,FALSE)))</f>
        <v/>
      </c>
      <c r="CI446" s="79" t="str">
        <f>IF(ISBLANK(CC446), "", -3 + (CC446 -VLOOKUP(CG446,Anthro_Calc!C:P,4,FALSE)) / (VLOOKUP(CG446,Anthro_Calc!C:P,5,FALSE) - VLOOKUP(CG446,Anthro_Calc!C:P,4,FALSE)))</f>
        <v/>
      </c>
      <c r="CJ446" s="79" t="str">
        <f>IF(ISBLANK(CC446), "", 3 + (CC446 -VLOOKUP(CG446,Anthro_Calc!C:P,10,FALSE)) / (VLOOKUP(CG446,Anthro_Calc!C:P,10,FALSE) - VLOOKUP(CG446,Anthro_Calc!C:P,9,FALSE)))</f>
        <v/>
      </c>
      <c r="CK446" s="129" t="str">
        <f t="shared" si="340"/>
        <v/>
      </c>
      <c r="CL446" s="117" t="str">
        <f t="shared" si="341"/>
        <v/>
      </c>
      <c r="CM446" s="104" t="str">
        <f t="shared" si="342"/>
        <v/>
      </c>
      <c r="CN446" s="77"/>
      <c r="CO446" s="71"/>
      <c r="CP446" s="74"/>
      <c r="CQ446" s="74"/>
      <c r="CR446" s="118" t="str">
        <f t="shared" si="310"/>
        <v/>
      </c>
      <c r="CS446" s="119">
        <f t="shared" si="343"/>
        <v>0</v>
      </c>
      <c r="CT446" s="119">
        <f t="shared" si="344"/>
        <v>0</v>
      </c>
      <c r="CU446" s="119" t="str">
        <f t="shared" si="345"/>
        <v>0</v>
      </c>
      <c r="CV446" s="119" t="str">
        <f>IF(ISBLANK(CQ446), "", (POWER(CQ446/VLOOKUP(CU446,Anthro_Calc!C:P,13,FALSE),VLOOKUP(CU446,Anthro_Calc!C:P,12,FALSE))-1) / (VLOOKUP(CU446,Anthro_Calc!C:P,14,FALSE)*VLOOKUP(CU446,Anthro_Calc!C:P,12,FALSE)))</f>
        <v/>
      </c>
      <c r="CW446" s="119" t="str">
        <f>IF(ISBLANK(CQ446), "", -3 + (CQ446 -VLOOKUP(CU446,Anthro_Calc!C:P,4,FALSE)) / (VLOOKUP(CU446,Anthro_Calc!C:P,5,FALSE) - VLOOKUP(CU446,Anthro_Calc!C:P,4,FALSE)))</f>
        <v/>
      </c>
      <c r="CX446" s="119" t="str">
        <f>IF(ISBLANK(CQ446), "", 3 + (CQ446 -VLOOKUP(CU446,Anthro_Calc!C:P,10,FALSE)) / (VLOOKUP(CU446,Anthro_Calc!C:P,10,FALSE) - VLOOKUP(CU446,Anthro_Calc!C:P,9,FALSE)))</f>
        <v/>
      </c>
      <c r="CY446" s="128" t="str">
        <f t="shared" si="346"/>
        <v/>
      </c>
      <c r="CZ446" s="117" t="str">
        <f t="shared" si="347"/>
        <v/>
      </c>
      <c r="DA446" s="104" t="str">
        <f t="shared" si="348"/>
        <v/>
      </c>
      <c r="DB446" s="135"/>
    </row>
    <row r="447" spans="1:106" s="80" customFormat="1" ht="15" customHeight="1">
      <c r="A447" s="134">
        <f t="shared" si="300"/>
        <v>443</v>
      </c>
      <c r="B447" s="66"/>
      <c r="C447" s="66"/>
      <c r="D447" s="66"/>
      <c r="E447" s="66"/>
      <c r="F447" s="66"/>
      <c r="G447" s="66"/>
      <c r="H447" s="66"/>
      <c r="I447" s="66"/>
      <c r="J447" s="66"/>
      <c r="K447" s="66"/>
      <c r="L447" s="66"/>
      <c r="M447" s="71"/>
      <c r="N447" s="69" t="str">
        <f t="shared" ca="1" si="311"/>
        <v/>
      </c>
      <c r="O447" s="70"/>
      <c r="P447" s="70"/>
      <c r="Q447" s="71"/>
      <c r="R447" s="82"/>
      <c r="S447" s="72" t="str">
        <f t="shared" si="312"/>
        <v/>
      </c>
      <c r="T447" s="72" t="str">
        <f t="shared" si="313"/>
        <v/>
      </c>
      <c r="U447" s="72" t="str">
        <f t="shared" si="314"/>
        <v/>
      </c>
      <c r="V447" s="72" t="str">
        <f>IF(ISBLANK(R447), "", (POWER(R447/VLOOKUP(U447,Anthro_Calc!C:P,13,FALSE),VLOOKUP(U447,Anthro_Calc!C:P,12,FALSE))-1) / (VLOOKUP(U447,Anthro_Calc!C:P,14,FALSE)*VLOOKUP(U447,Anthro_Calc!C:P,12,FALSE)))</f>
        <v/>
      </c>
      <c r="W447" s="72" t="str">
        <f>IF(ISBLANK(R447), "", -3 + (R447 -VLOOKUP(U447,Anthro_Calc!C:P,4,FALSE)) / (VLOOKUP(U447,Anthro_Calc!C:P,5,FALSE) - VLOOKUP(U447,Anthro_Calc!C:P,4,FALSE)))</f>
        <v/>
      </c>
      <c r="X447" s="72" t="str">
        <f>IF(ISBLANK(R447), "", 3 + (R447 -VLOOKUP(U447,Anthro_Calc!C:P,10,FALSE)) / (VLOOKUP(U447,Anthro_Calc!C:P,10,FALSE) - VLOOKUP(U447,Anthro_Calc!C:P,9,FALSE)))</f>
        <v/>
      </c>
      <c r="Y447" s="120" t="str">
        <f t="shared" si="315"/>
        <v/>
      </c>
      <c r="Z447" s="117" t="str">
        <f t="shared" si="316"/>
        <v/>
      </c>
      <c r="AA447" s="104" t="str">
        <f t="shared" si="317"/>
        <v/>
      </c>
      <c r="AB447" s="71"/>
      <c r="AC447" s="74"/>
      <c r="AD447" s="78"/>
      <c r="AE447" s="75" t="str">
        <f t="shared" si="318"/>
        <v/>
      </c>
      <c r="AF447" s="72">
        <f t="shared" si="319"/>
        <v>0</v>
      </c>
      <c r="AG447" s="72">
        <f t="shared" si="320"/>
        <v>0</v>
      </c>
      <c r="AH447" s="72" t="str">
        <f t="shared" si="321"/>
        <v>0</v>
      </c>
      <c r="AI447" s="72" t="str">
        <f>IF(ISBLANK(AD447), "", (POWER(AD447/VLOOKUP(AH447,Anthro_Calc!C:P,13,FALSE),VLOOKUP(AH447,Anthro_Calc!C:P,12,FALSE))-1) / (VLOOKUP(AH447,Anthro_Calc!C:P,14,FALSE)*VLOOKUP(AH447,Anthro_Calc!C:P,12,FALSE)))</f>
        <v/>
      </c>
      <c r="AJ447" s="72" t="str">
        <f>IF(ISBLANK(AD447), "", -3 + (AD447 -VLOOKUP(AH447,Anthro_Calc!C:P,4,FALSE)) / (VLOOKUP(AH447,Anthro_Calc!C:P,5,FALSE) - VLOOKUP(AH447,Anthro_Calc!C:P,4,FALSE)))</f>
        <v/>
      </c>
      <c r="AK447" s="72" t="str">
        <f>IF(ISBLANK(AD447), "", 3 + (AD447 -VLOOKUP(AH447,Anthro_Calc!C:P,10,FALSE)) / (VLOOKUP(AH447,Anthro_Calc!C:P,10,FALSE) - VLOOKUP(AH447,Anthro_Calc!C:P,9,FALSE)))</f>
        <v/>
      </c>
      <c r="AL447" s="120" t="str">
        <f t="shared" si="322"/>
        <v/>
      </c>
      <c r="AM447" s="117" t="str">
        <f t="shared" si="323"/>
        <v/>
      </c>
      <c r="AN447" s="104" t="str">
        <f t="shared" si="324"/>
        <v/>
      </c>
      <c r="AO447" s="76" t="str">
        <f t="shared" si="301"/>
        <v/>
      </c>
      <c r="AP447" s="77"/>
      <c r="AQ447" s="77" t="str">
        <f t="shared" si="325"/>
        <v/>
      </c>
      <c r="AR447" s="71"/>
      <c r="AS447" s="74"/>
      <c r="AT447" s="82"/>
      <c r="AU447" s="75" t="str">
        <f t="shared" si="302"/>
        <v/>
      </c>
      <c r="AV447" s="72">
        <f t="shared" si="326"/>
        <v>0</v>
      </c>
      <c r="AW447" s="72">
        <f t="shared" si="327"/>
        <v>0</v>
      </c>
      <c r="AX447" s="72" t="str">
        <f t="shared" si="328"/>
        <v>0</v>
      </c>
      <c r="AY447" s="72" t="str">
        <f>IF(ISBLANK(AT447), "", (POWER(AT447/VLOOKUP(AX447,Anthro_Calc!C:P,13,FALSE),VLOOKUP(AX447,Anthro_Calc!C:P,12,FALSE))-1) / (VLOOKUP(AX447,Anthro_Calc!C:P,14,FALSE)*VLOOKUP(AX447,Anthro_Calc!C:P,12,FALSE)))</f>
        <v/>
      </c>
      <c r="AZ447" s="72" t="str">
        <f>IF(ISBLANK(AT447), "", -3 + (AT447 -VLOOKUP(AX447,Anthro_Calc!C:P,4,FALSE)) / (VLOOKUP(AX447,Anthro_Calc!C:P,5,FALSE) - VLOOKUP(AX447,Anthro_Calc!C:P,4,FALSE)))</f>
        <v/>
      </c>
      <c r="BA447" s="72" t="str">
        <f>IF(ISBLANK(AT447), "", 3 + (AT447 -VLOOKUP(AX447,Anthro_Calc!C:P,10,FALSE)) / (VLOOKUP(AX447,Anthro_Calc!C:P,10,FALSE) - VLOOKUP(AX447,Anthro_Calc!C:P,9,FALSE)))</f>
        <v/>
      </c>
      <c r="BB447" s="120" t="str">
        <f t="shared" si="329"/>
        <v/>
      </c>
      <c r="BC447" s="117" t="str">
        <f t="shared" si="330"/>
        <v/>
      </c>
      <c r="BD447" s="104" t="str">
        <f t="shared" si="303"/>
        <v/>
      </c>
      <c r="BE447" s="76" t="str">
        <f t="shared" si="304"/>
        <v/>
      </c>
      <c r="BF447" s="73" t="str">
        <f t="shared" si="331"/>
        <v/>
      </c>
      <c r="BG447" s="73" t="str">
        <f t="shared" si="305"/>
        <v/>
      </c>
      <c r="BH447" s="77"/>
      <c r="BI447" s="133"/>
      <c r="BJ447" s="71"/>
      <c r="BK447" s="74"/>
      <c r="BL447" s="78"/>
      <c r="BM447" s="75" t="str">
        <f t="shared" si="306"/>
        <v/>
      </c>
      <c r="BN447" s="72">
        <f t="shared" si="332"/>
        <v>0</v>
      </c>
      <c r="BO447" s="72">
        <f t="shared" si="349"/>
        <v>0</v>
      </c>
      <c r="BP447" s="72" t="str">
        <f t="shared" si="333"/>
        <v>0</v>
      </c>
      <c r="BQ447" s="72" t="str">
        <f>IF(ISBLANK(BL447), "", (POWER(BL447/VLOOKUP(BP447,Anthro_Calc!C:P,13,FALSE),VLOOKUP(BP447,Anthro_Calc!C:P,12,FALSE))-1) / (VLOOKUP(BP447,Anthro_Calc!C:P,14,FALSE)*VLOOKUP(BP447,Anthro_Calc!C:P,12,FALSE)))</f>
        <v/>
      </c>
      <c r="BR447" s="72" t="str">
        <f>IF(ISBLANK(BL447), "", -3 + (BL447 -VLOOKUP(BP447,Anthro_Calc!C:P,4,FALSE)) / (VLOOKUP(BP447,Anthro_Calc!C:P,5,FALSE) - VLOOKUP(BP447,Anthro_Calc!C:P,4,FALSE)))</f>
        <v/>
      </c>
      <c r="BS447" s="72" t="str">
        <f>IF(ISBLANK(BL447), "", 3 + (BL447 -VLOOKUP(BP447,Anthro_Calc!C:P,10,FALSE)) / (VLOOKUP(BP447,Anthro_Calc!C:P,10,FALSE) - VLOOKUP(BP447,Anthro_Calc!C:P,9,FALSE)))</f>
        <v/>
      </c>
      <c r="BT447" s="120" t="str">
        <f t="shared" si="334"/>
        <v/>
      </c>
      <c r="BU447" s="117" t="str">
        <f t="shared" si="335"/>
        <v/>
      </c>
      <c r="BV447" s="104" t="str">
        <f t="shared" si="336"/>
        <v/>
      </c>
      <c r="BW447" s="73" t="str">
        <f t="shared" si="307"/>
        <v/>
      </c>
      <c r="BX447" s="77"/>
      <c r="BY447" s="73" t="str">
        <f>IF(ISBLANK(BL447), "", VLOOKUP(Z447&amp;" "&amp;BV447&amp;" "&amp;BW447,Graduation_Criteria!$D$2:$E$34,2,FALSE))</f>
        <v/>
      </c>
      <c r="BZ447" s="73" t="str">
        <f t="shared" si="308"/>
        <v/>
      </c>
      <c r="CA447" s="71"/>
      <c r="CB447" s="74"/>
      <c r="CC447" s="74"/>
      <c r="CD447" s="115" t="str">
        <f t="shared" si="309"/>
        <v/>
      </c>
      <c r="CE447" s="79">
        <f t="shared" si="337"/>
        <v>0</v>
      </c>
      <c r="CF447" s="79">
        <f t="shared" si="338"/>
        <v>0</v>
      </c>
      <c r="CG447" s="79" t="str">
        <f t="shared" si="339"/>
        <v>0</v>
      </c>
      <c r="CH447" s="79" t="str">
        <f>IF(ISBLANK(CC447), "", (POWER(CC447/VLOOKUP(CG447,Anthro_Calc!C:P,13,FALSE),VLOOKUP(CG447,Anthro_Calc!C:P,12,FALSE))-1) / (VLOOKUP(CG447,Anthro_Calc!C:P,14,FALSE)*VLOOKUP(CG447,Anthro_Calc!C:P,12,FALSE)))</f>
        <v/>
      </c>
      <c r="CI447" s="79" t="str">
        <f>IF(ISBLANK(CC447), "", -3 + (CC447 -VLOOKUP(CG447,Anthro_Calc!C:P,4,FALSE)) / (VLOOKUP(CG447,Anthro_Calc!C:P,5,FALSE) - VLOOKUP(CG447,Anthro_Calc!C:P,4,FALSE)))</f>
        <v/>
      </c>
      <c r="CJ447" s="79" t="str">
        <f>IF(ISBLANK(CC447), "", 3 + (CC447 -VLOOKUP(CG447,Anthro_Calc!C:P,10,FALSE)) / (VLOOKUP(CG447,Anthro_Calc!C:P,10,FALSE) - VLOOKUP(CG447,Anthro_Calc!C:P,9,FALSE)))</f>
        <v/>
      </c>
      <c r="CK447" s="129" t="str">
        <f t="shared" si="340"/>
        <v/>
      </c>
      <c r="CL447" s="117" t="str">
        <f t="shared" si="341"/>
        <v/>
      </c>
      <c r="CM447" s="104" t="str">
        <f t="shared" si="342"/>
        <v/>
      </c>
      <c r="CN447" s="77"/>
      <c r="CO447" s="71"/>
      <c r="CP447" s="74"/>
      <c r="CQ447" s="74"/>
      <c r="CR447" s="118" t="str">
        <f t="shared" si="310"/>
        <v/>
      </c>
      <c r="CS447" s="119">
        <f t="shared" si="343"/>
        <v>0</v>
      </c>
      <c r="CT447" s="119">
        <f t="shared" si="344"/>
        <v>0</v>
      </c>
      <c r="CU447" s="119" t="str">
        <f t="shared" si="345"/>
        <v>0</v>
      </c>
      <c r="CV447" s="119" t="str">
        <f>IF(ISBLANK(CQ447), "", (POWER(CQ447/VLOOKUP(CU447,Anthro_Calc!C:P,13,FALSE),VLOOKUP(CU447,Anthro_Calc!C:P,12,FALSE))-1) / (VLOOKUP(CU447,Anthro_Calc!C:P,14,FALSE)*VLOOKUP(CU447,Anthro_Calc!C:P,12,FALSE)))</f>
        <v/>
      </c>
      <c r="CW447" s="119" t="str">
        <f>IF(ISBLANK(CQ447), "", -3 + (CQ447 -VLOOKUP(CU447,Anthro_Calc!C:P,4,FALSE)) / (VLOOKUP(CU447,Anthro_Calc!C:P,5,FALSE) - VLOOKUP(CU447,Anthro_Calc!C:P,4,FALSE)))</f>
        <v/>
      </c>
      <c r="CX447" s="119" t="str">
        <f>IF(ISBLANK(CQ447), "", 3 + (CQ447 -VLOOKUP(CU447,Anthro_Calc!C:P,10,FALSE)) / (VLOOKUP(CU447,Anthro_Calc!C:P,10,FALSE) - VLOOKUP(CU447,Anthro_Calc!C:P,9,FALSE)))</f>
        <v/>
      </c>
      <c r="CY447" s="128" t="str">
        <f t="shared" si="346"/>
        <v/>
      </c>
      <c r="CZ447" s="117" t="str">
        <f t="shared" si="347"/>
        <v/>
      </c>
      <c r="DA447" s="104" t="str">
        <f t="shared" si="348"/>
        <v/>
      </c>
      <c r="DB447" s="135"/>
    </row>
    <row r="448" spans="1:106" s="80" customFormat="1" ht="15" customHeight="1">
      <c r="A448" s="134">
        <f t="shared" si="300"/>
        <v>444</v>
      </c>
      <c r="B448" s="66"/>
      <c r="C448" s="66"/>
      <c r="D448" s="66"/>
      <c r="E448" s="66"/>
      <c r="F448" s="66"/>
      <c r="G448" s="66"/>
      <c r="H448" s="66"/>
      <c r="I448" s="66"/>
      <c r="J448" s="66"/>
      <c r="K448" s="66"/>
      <c r="L448" s="66"/>
      <c r="M448" s="71"/>
      <c r="N448" s="69" t="str">
        <f t="shared" ca="1" si="311"/>
        <v/>
      </c>
      <c r="O448" s="70"/>
      <c r="P448" s="70"/>
      <c r="Q448" s="71"/>
      <c r="R448" s="82"/>
      <c r="S448" s="72" t="str">
        <f t="shared" si="312"/>
        <v/>
      </c>
      <c r="T448" s="72" t="str">
        <f t="shared" si="313"/>
        <v/>
      </c>
      <c r="U448" s="72" t="str">
        <f t="shared" si="314"/>
        <v/>
      </c>
      <c r="V448" s="72" t="str">
        <f>IF(ISBLANK(R448), "", (POWER(R448/VLOOKUP(U448,Anthro_Calc!C:P,13,FALSE),VLOOKUP(U448,Anthro_Calc!C:P,12,FALSE))-1) / (VLOOKUP(U448,Anthro_Calc!C:P,14,FALSE)*VLOOKUP(U448,Anthro_Calc!C:P,12,FALSE)))</f>
        <v/>
      </c>
      <c r="W448" s="72" t="str">
        <f>IF(ISBLANK(R448), "", -3 + (R448 -VLOOKUP(U448,Anthro_Calc!C:P,4,FALSE)) / (VLOOKUP(U448,Anthro_Calc!C:P,5,FALSE) - VLOOKUP(U448,Anthro_Calc!C:P,4,FALSE)))</f>
        <v/>
      </c>
      <c r="X448" s="72" t="str">
        <f>IF(ISBLANK(R448), "", 3 + (R448 -VLOOKUP(U448,Anthro_Calc!C:P,10,FALSE)) / (VLOOKUP(U448,Anthro_Calc!C:P,10,FALSE) - VLOOKUP(U448,Anthro_Calc!C:P,9,FALSE)))</f>
        <v/>
      </c>
      <c r="Y448" s="120" t="str">
        <f t="shared" si="315"/>
        <v/>
      </c>
      <c r="Z448" s="117" t="str">
        <f t="shared" si="316"/>
        <v/>
      </c>
      <c r="AA448" s="104" t="str">
        <f t="shared" si="317"/>
        <v/>
      </c>
      <c r="AB448" s="71"/>
      <c r="AC448" s="74"/>
      <c r="AD448" s="78"/>
      <c r="AE448" s="75" t="str">
        <f t="shared" si="318"/>
        <v/>
      </c>
      <c r="AF448" s="72">
        <f t="shared" si="319"/>
        <v>0</v>
      </c>
      <c r="AG448" s="72">
        <f t="shared" si="320"/>
        <v>0</v>
      </c>
      <c r="AH448" s="72" t="str">
        <f t="shared" si="321"/>
        <v>0</v>
      </c>
      <c r="AI448" s="72" t="str">
        <f>IF(ISBLANK(AD448), "", (POWER(AD448/VLOOKUP(AH448,Anthro_Calc!C:P,13,FALSE),VLOOKUP(AH448,Anthro_Calc!C:P,12,FALSE))-1) / (VLOOKUP(AH448,Anthro_Calc!C:P,14,FALSE)*VLOOKUP(AH448,Anthro_Calc!C:P,12,FALSE)))</f>
        <v/>
      </c>
      <c r="AJ448" s="72" t="str">
        <f>IF(ISBLANK(AD448), "", -3 + (AD448 -VLOOKUP(AH448,Anthro_Calc!C:P,4,FALSE)) / (VLOOKUP(AH448,Anthro_Calc!C:P,5,FALSE) - VLOOKUP(AH448,Anthro_Calc!C:P,4,FALSE)))</f>
        <v/>
      </c>
      <c r="AK448" s="72" t="str">
        <f>IF(ISBLANK(AD448), "", 3 + (AD448 -VLOOKUP(AH448,Anthro_Calc!C:P,10,FALSE)) / (VLOOKUP(AH448,Anthro_Calc!C:P,10,FALSE) - VLOOKUP(AH448,Anthro_Calc!C:P,9,FALSE)))</f>
        <v/>
      </c>
      <c r="AL448" s="120" t="str">
        <f t="shared" si="322"/>
        <v/>
      </c>
      <c r="AM448" s="117" t="str">
        <f t="shared" si="323"/>
        <v/>
      </c>
      <c r="AN448" s="104" t="str">
        <f t="shared" si="324"/>
        <v/>
      </c>
      <c r="AO448" s="76" t="str">
        <f t="shared" si="301"/>
        <v/>
      </c>
      <c r="AP448" s="77"/>
      <c r="AQ448" s="77" t="str">
        <f t="shared" si="325"/>
        <v/>
      </c>
      <c r="AR448" s="71"/>
      <c r="AS448" s="74"/>
      <c r="AT448" s="82"/>
      <c r="AU448" s="75" t="str">
        <f t="shared" si="302"/>
        <v/>
      </c>
      <c r="AV448" s="72">
        <f t="shared" si="326"/>
        <v>0</v>
      </c>
      <c r="AW448" s="72">
        <f t="shared" si="327"/>
        <v>0</v>
      </c>
      <c r="AX448" s="72" t="str">
        <f t="shared" si="328"/>
        <v>0</v>
      </c>
      <c r="AY448" s="72" t="str">
        <f>IF(ISBLANK(AT448), "", (POWER(AT448/VLOOKUP(AX448,Anthro_Calc!C:P,13,FALSE),VLOOKUP(AX448,Anthro_Calc!C:P,12,FALSE))-1) / (VLOOKUP(AX448,Anthro_Calc!C:P,14,FALSE)*VLOOKUP(AX448,Anthro_Calc!C:P,12,FALSE)))</f>
        <v/>
      </c>
      <c r="AZ448" s="72" t="str">
        <f>IF(ISBLANK(AT448), "", -3 + (AT448 -VLOOKUP(AX448,Anthro_Calc!C:P,4,FALSE)) / (VLOOKUP(AX448,Anthro_Calc!C:P,5,FALSE) - VLOOKUP(AX448,Anthro_Calc!C:P,4,FALSE)))</f>
        <v/>
      </c>
      <c r="BA448" s="72" t="str">
        <f>IF(ISBLANK(AT448), "", 3 + (AT448 -VLOOKUP(AX448,Anthro_Calc!C:P,10,FALSE)) / (VLOOKUP(AX448,Anthro_Calc!C:P,10,FALSE) - VLOOKUP(AX448,Anthro_Calc!C:P,9,FALSE)))</f>
        <v/>
      </c>
      <c r="BB448" s="120" t="str">
        <f t="shared" si="329"/>
        <v/>
      </c>
      <c r="BC448" s="117" t="str">
        <f t="shared" si="330"/>
        <v/>
      </c>
      <c r="BD448" s="104" t="str">
        <f t="shared" si="303"/>
        <v/>
      </c>
      <c r="BE448" s="76" t="str">
        <f t="shared" si="304"/>
        <v/>
      </c>
      <c r="BF448" s="73" t="str">
        <f t="shared" si="331"/>
        <v/>
      </c>
      <c r="BG448" s="73" t="str">
        <f t="shared" si="305"/>
        <v/>
      </c>
      <c r="BH448" s="77"/>
      <c r="BI448" s="133"/>
      <c r="BJ448" s="71"/>
      <c r="BK448" s="74"/>
      <c r="BL448" s="78"/>
      <c r="BM448" s="75" t="str">
        <f t="shared" si="306"/>
        <v/>
      </c>
      <c r="BN448" s="72">
        <f t="shared" si="332"/>
        <v>0</v>
      </c>
      <c r="BO448" s="72">
        <f t="shared" si="349"/>
        <v>0</v>
      </c>
      <c r="BP448" s="72" t="str">
        <f t="shared" si="333"/>
        <v>0</v>
      </c>
      <c r="BQ448" s="72" t="str">
        <f>IF(ISBLANK(BL448), "", (POWER(BL448/VLOOKUP(BP448,Anthro_Calc!C:P,13,FALSE),VLOOKUP(BP448,Anthro_Calc!C:P,12,FALSE))-1) / (VLOOKUP(BP448,Anthro_Calc!C:P,14,FALSE)*VLOOKUP(BP448,Anthro_Calc!C:P,12,FALSE)))</f>
        <v/>
      </c>
      <c r="BR448" s="72" t="str">
        <f>IF(ISBLANK(BL448), "", -3 + (BL448 -VLOOKUP(BP448,Anthro_Calc!C:P,4,FALSE)) / (VLOOKUP(BP448,Anthro_Calc!C:P,5,FALSE) - VLOOKUP(BP448,Anthro_Calc!C:P,4,FALSE)))</f>
        <v/>
      </c>
      <c r="BS448" s="72" t="str">
        <f>IF(ISBLANK(BL448), "", 3 + (BL448 -VLOOKUP(BP448,Anthro_Calc!C:P,10,FALSE)) / (VLOOKUP(BP448,Anthro_Calc!C:P,10,FALSE) - VLOOKUP(BP448,Anthro_Calc!C:P,9,FALSE)))</f>
        <v/>
      </c>
      <c r="BT448" s="120" t="str">
        <f t="shared" si="334"/>
        <v/>
      </c>
      <c r="BU448" s="117" t="str">
        <f t="shared" si="335"/>
        <v/>
      </c>
      <c r="BV448" s="104" t="str">
        <f t="shared" si="336"/>
        <v/>
      </c>
      <c r="BW448" s="73" t="str">
        <f t="shared" si="307"/>
        <v/>
      </c>
      <c r="BX448" s="77"/>
      <c r="BY448" s="73" t="str">
        <f>IF(ISBLANK(BL448), "", VLOOKUP(Z448&amp;" "&amp;BV448&amp;" "&amp;BW448,Graduation_Criteria!$D$2:$E$34,2,FALSE))</f>
        <v/>
      </c>
      <c r="BZ448" s="73" t="str">
        <f t="shared" si="308"/>
        <v/>
      </c>
      <c r="CA448" s="71"/>
      <c r="CB448" s="74"/>
      <c r="CC448" s="74"/>
      <c r="CD448" s="115" t="str">
        <f t="shared" si="309"/>
        <v/>
      </c>
      <c r="CE448" s="79">
        <f t="shared" si="337"/>
        <v>0</v>
      </c>
      <c r="CF448" s="79">
        <f t="shared" si="338"/>
        <v>0</v>
      </c>
      <c r="CG448" s="79" t="str">
        <f t="shared" si="339"/>
        <v>0</v>
      </c>
      <c r="CH448" s="79" t="str">
        <f>IF(ISBLANK(CC448), "", (POWER(CC448/VLOOKUP(CG448,Anthro_Calc!C:P,13,FALSE),VLOOKUP(CG448,Anthro_Calc!C:P,12,FALSE))-1) / (VLOOKUP(CG448,Anthro_Calc!C:P,14,FALSE)*VLOOKUP(CG448,Anthro_Calc!C:P,12,FALSE)))</f>
        <v/>
      </c>
      <c r="CI448" s="79" t="str">
        <f>IF(ISBLANK(CC448), "", -3 + (CC448 -VLOOKUP(CG448,Anthro_Calc!C:P,4,FALSE)) / (VLOOKUP(CG448,Anthro_Calc!C:P,5,FALSE) - VLOOKUP(CG448,Anthro_Calc!C:P,4,FALSE)))</f>
        <v/>
      </c>
      <c r="CJ448" s="79" t="str">
        <f>IF(ISBLANK(CC448), "", 3 + (CC448 -VLOOKUP(CG448,Anthro_Calc!C:P,10,FALSE)) / (VLOOKUP(CG448,Anthro_Calc!C:P,10,FALSE) - VLOOKUP(CG448,Anthro_Calc!C:P,9,FALSE)))</f>
        <v/>
      </c>
      <c r="CK448" s="129" t="str">
        <f t="shared" si="340"/>
        <v/>
      </c>
      <c r="CL448" s="117" t="str">
        <f t="shared" si="341"/>
        <v/>
      </c>
      <c r="CM448" s="104" t="str">
        <f t="shared" si="342"/>
        <v/>
      </c>
      <c r="CN448" s="77"/>
      <c r="CO448" s="71"/>
      <c r="CP448" s="74"/>
      <c r="CQ448" s="74"/>
      <c r="CR448" s="118" t="str">
        <f t="shared" si="310"/>
        <v/>
      </c>
      <c r="CS448" s="119">
        <f t="shared" si="343"/>
        <v>0</v>
      </c>
      <c r="CT448" s="119">
        <f t="shared" si="344"/>
        <v>0</v>
      </c>
      <c r="CU448" s="119" t="str">
        <f t="shared" si="345"/>
        <v>0</v>
      </c>
      <c r="CV448" s="119" t="str">
        <f>IF(ISBLANK(CQ448), "", (POWER(CQ448/VLOOKUP(CU448,Anthro_Calc!C:P,13,FALSE),VLOOKUP(CU448,Anthro_Calc!C:P,12,FALSE))-1) / (VLOOKUP(CU448,Anthro_Calc!C:P,14,FALSE)*VLOOKUP(CU448,Anthro_Calc!C:P,12,FALSE)))</f>
        <v/>
      </c>
      <c r="CW448" s="119" t="str">
        <f>IF(ISBLANK(CQ448), "", -3 + (CQ448 -VLOOKUP(CU448,Anthro_Calc!C:P,4,FALSE)) / (VLOOKUP(CU448,Anthro_Calc!C:P,5,FALSE) - VLOOKUP(CU448,Anthro_Calc!C:P,4,FALSE)))</f>
        <v/>
      </c>
      <c r="CX448" s="119" t="str">
        <f>IF(ISBLANK(CQ448), "", 3 + (CQ448 -VLOOKUP(CU448,Anthro_Calc!C:P,10,FALSE)) / (VLOOKUP(CU448,Anthro_Calc!C:P,10,FALSE) - VLOOKUP(CU448,Anthro_Calc!C:P,9,FALSE)))</f>
        <v/>
      </c>
      <c r="CY448" s="128" t="str">
        <f t="shared" si="346"/>
        <v/>
      </c>
      <c r="CZ448" s="117" t="str">
        <f t="shared" si="347"/>
        <v/>
      </c>
      <c r="DA448" s="104" t="str">
        <f t="shared" si="348"/>
        <v/>
      </c>
      <c r="DB448" s="135"/>
    </row>
    <row r="449" spans="1:106" s="80" customFormat="1" ht="15" customHeight="1">
      <c r="A449" s="134">
        <f t="shared" si="300"/>
        <v>445</v>
      </c>
      <c r="B449" s="66"/>
      <c r="C449" s="66"/>
      <c r="D449" s="66"/>
      <c r="E449" s="66"/>
      <c r="F449" s="66"/>
      <c r="G449" s="66"/>
      <c r="H449" s="66"/>
      <c r="I449" s="66"/>
      <c r="J449" s="66"/>
      <c r="K449" s="66"/>
      <c r="L449" s="66"/>
      <c r="M449" s="71"/>
      <c r="N449" s="69" t="str">
        <f t="shared" ca="1" si="311"/>
        <v/>
      </c>
      <c r="O449" s="70"/>
      <c r="P449" s="70"/>
      <c r="Q449" s="71"/>
      <c r="R449" s="82"/>
      <c r="S449" s="72" t="str">
        <f t="shared" si="312"/>
        <v/>
      </c>
      <c r="T449" s="72" t="str">
        <f t="shared" si="313"/>
        <v/>
      </c>
      <c r="U449" s="72" t="str">
        <f t="shared" si="314"/>
        <v/>
      </c>
      <c r="V449" s="72" t="str">
        <f>IF(ISBLANK(R449), "", (POWER(R449/VLOOKUP(U449,Anthro_Calc!C:P,13,FALSE),VLOOKUP(U449,Anthro_Calc!C:P,12,FALSE))-1) / (VLOOKUP(U449,Anthro_Calc!C:P,14,FALSE)*VLOOKUP(U449,Anthro_Calc!C:P,12,FALSE)))</f>
        <v/>
      </c>
      <c r="W449" s="72" t="str">
        <f>IF(ISBLANK(R449), "", -3 + (R449 -VLOOKUP(U449,Anthro_Calc!C:P,4,FALSE)) / (VLOOKUP(U449,Anthro_Calc!C:P,5,FALSE) - VLOOKUP(U449,Anthro_Calc!C:P,4,FALSE)))</f>
        <v/>
      </c>
      <c r="X449" s="72" t="str">
        <f>IF(ISBLANK(R449), "", 3 + (R449 -VLOOKUP(U449,Anthro_Calc!C:P,10,FALSE)) / (VLOOKUP(U449,Anthro_Calc!C:P,10,FALSE) - VLOOKUP(U449,Anthro_Calc!C:P,9,FALSE)))</f>
        <v/>
      </c>
      <c r="Y449" s="120" t="str">
        <f t="shared" si="315"/>
        <v/>
      </c>
      <c r="Z449" s="117" t="str">
        <f t="shared" si="316"/>
        <v/>
      </c>
      <c r="AA449" s="104" t="str">
        <f t="shared" si="317"/>
        <v/>
      </c>
      <c r="AB449" s="71"/>
      <c r="AC449" s="74"/>
      <c r="AD449" s="78"/>
      <c r="AE449" s="75" t="str">
        <f t="shared" si="318"/>
        <v/>
      </c>
      <c r="AF449" s="72">
        <f t="shared" si="319"/>
        <v>0</v>
      </c>
      <c r="AG449" s="72">
        <f t="shared" si="320"/>
        <v>0</v>
      </c>
      <c r="AH449" s="72" t="str">
        <f t="shared" si="321"/>
        <v>0</v>
      </c>
      <c r="AI449" s="72" t="str">
        <f>IF(ISBLANK(AD449), "", (POWER(AD449/VLOOKUP(AH449,Anthro_Calc!C:P,13,FALSE),VLOOKUP(AH449,Anthro_Calc!C:P,12,FALSE))-1) / (VLOOKUP(AH449,Anthro_Calc!C:P,14,FALSE)*VLOOKUP(AH449,Anthro_Calc!C:P,12,FALSE)))</f>
        <v/>
      </c>
      <c r="AJ449" s="72" t="str">
        <f>IF(ISBLANK(AD449), "", -3 + (AD449 -VLOOKUP(AH449,Anthro_Calc!C:P,4,FALSE)) / (VLOOKUP(AH449,Anthro_Calc!C:P,5,FALSE) - VLOOKUP(AH449,Anthro_Calc!C:P,4,FALSE)))</f>
        <v/>
      </c>
      <c r="AK449" s="72" t="str">
        <f>IF(ISBLANK(AD449), "", 3 + (AD449 -VLOOKUP(AH449,Anthro_Calc!C:P,10,FALSE)) / (VLOOKUP(AH449,Anthro_Calc!C:P,10,FALSE) - VLOOKUP(AH449,Anthro_Calc!C:P,9,FALSE)))</f>
        <v/>
      </c>
      <c r="AL449" s="120" t="str">
        <f t="shared" si="322"/>
        <v/>
      </c>
      <c r="AM449" s="117" t="str">
        <f t="shared" si="323"/>
        <v/>
      </c>
      <c r="AN449" s="104" t="str">
        <f t="shared" si="324"/>
        <v/>
      </c>
      <c r="AO449" s="76" t="str">
        <f t="shared" si="301"/>
        <v/>
      </c>
      <c r="AP449" s="77"/>
      <c r="AQ449" s="77" t="str">
        <f t="shared" si="325"/>
        <v/>
      </c>
      <c r="AR449" s="71"/>
      <c r="AS449" s="74"/>
      <c r="AT449" s="82"/>
      <c r="AU449" s="75" t="str">
        <f t="shared" si="302"/>
        <v/>
      </c>
      <c r="AV449" s="72">
        <f t="shared" si="326"/>
        <v>0</v>
      </c>
      <c r="AW449" s="72">
        <f t="shared" si="327"/>
        <v>0</v>
      </c>
      <c r="AX449" s="72" t="str">
        <f t="shared" si="328"/>
        <v>0</v>
      </c>
      <c r="AY449" s="72" t="str">
        <f>IF(ISBLANK(AT449), "", (POWER(AT449/VLOOKUP(AX449,Anthro_Calc!C:P,13,FALSE),VLOOKUP(AX449,Anthro_Calc!C:P,12,FALSE))-1) / (VLOOKUP(AX449,Anthro_Calc!C:P,14,FALSE)*VLOOKUP(AX449,Anthro_Calc!C:P,12,FALSE)))</f>
        <v/>
      </c>
      <c r="AZ449" s="72" t="str">
        <f>IF(ISBLANK(AT449), "", -3 + (AT449 -VLOOKUP(AX449,Anthro_Calc!C:P,4,FALSE)) / (VLOOKUP(AX449,Anthro_Calc!C:P,5,FALSE) - VLOOKUP(AX449,Anthro_Calc!C:P,4,FALSE)))</f>
        <v/>
      </c>
      <c r="BA449" s="72" t="str">
        <f>IF(ISBLANK(AT449), "", 3 + (AT449 -VLOOKUP(AX449,Anthro_Calc!C:P,10,FALSE)) / (VLOOKUP(AX449,Anthro_Calc!C:P,10,FALSE) - VLOOKUP(AX449,Anthro_Calc!C:P,9,FALSE)))</f>
        <v/>
      </c>
      <c r="BB449" s="120" t="str">
        <f t="shared" si="329"/>
        <v/>
      </c>
      <c r="BC449" s="117" t="str">
        <f t="shared" si="330"/>
        <v/>
      </c>
      <c r="BD449" s="104" t="str">
        <f t="shared" si="303"/>
        <v/>
      </c>
      <c r="BE449" s="76" t="str">
        <f t="shared" si="304"/>
        <v/>
      </c>
      <c r="BF449" s="73" t="str">
        <f t="shared" si="331"/>
        <v/>
      </c>
      <c r="BG449" s="73" t="str">
        <f t="shared" si="305"/>
        <v/>
      </c>
      <c r="BH449" s="77"/>
      <c r="BI449" s="133"/>
      <c r="BJ449" s="71"/>
      <c r="BK449" s="74"/>
      <c r="BL449" s="78"/>
      <c r="BM449" s="75" t="str">
        <f t="shared" si="306"/>
        <v/>
      </c>
      <c r="BN449" s="72">
        <f t="shared" si="332"/>
        <v>0</v>
      </c>
      <c r="BO449" s="72">
        <f t="shared" si="349"/>
        <v>0</v>
      </c>
      <c r="BP449" s="72" t="str">
        <f t="shared" si="333"/>
        <v>0</v>
      </c>
      <c r="BQ449" s="72" t="str">
        <f>IF(ISBLANK(BL449), "", (POWER(BL449/VLOOKUP(BP449,Anthro_Calc!C:P,13,FALSE),VLOOKUP(BP449,Anthro_Calc!C:P,12,FALSE))-1) / (VLOOKUP(BP449,Anthro_Calc!C:P,14,FALSE)*VLOOKUP(BP449,Anthro_Calc!C:P,12,FALSE)))</f>
        <v/>
      </c>
      <c r="BR449" s="72" t="str">
        <f>IF(ISBLANK(BL449), "", -3 + (BL449 -VLOOKUP(BP449,Anthro_Calc!C:P,4,FALSE)) / (VLOOKUP(BP449,Anthro_Calc!C:P,5,FALSE) - VLOOKUP(BP449,Anthro_Calc!C:P,4,FALSE)))</f>
        <v/>
      </c>
      <c r="BS449" s="72" t="str">
        <f>IF(ISBLANK(BL449), "", 3 + (BL449 -VLOOKUP(BP449,Anthro_Calc!C:P,10,FALSE)) / (VLOOKUP(BP449,Anthro_Calc!C:P,10,FALSE) - VLOOKUP(BP449,Anthro_Calc!C:P,9,FALSE)))</f>
        <v/>
      </c>
      <c r="BT449" s="120" t="str">
        <f t="shared" si="334"/>
        <v/>
      </c>
      <c r="BU449" s="117" t="str">
        <f t="shared" si="335"/>
        <v/>
      </c>
      <c r="BV449" s="104" t="str">
        <f t="shared" si="336"/>
        <v/>
      </c>
      <c r="BW449" s="73" t="str">
        <f t="shared" si="307"/>
        <v/>
      </c>
      <c r="BX449" s="77"/>
      <c r="BY449" s="73" t="str">
        <f>IF(ISBLANK(BL449), "", VLOOKUP(Z449&amp;" "&amp;BV449&amp;" "&amp;BW449,Graduation_Criteria!$D$2:$E$34,2,FALSE))</f>
        <v/>
      </c>
      <c r="BZ449" s="73" t="str">
        <f t="shared" si="308"/>
        <v/>
      </c>
      <c r="CA449" s="71"/>
      <c r="CB449" s="74"/>
      <c r="CC449" s="74"/>
      <c r="CD449" s="115" t="str">
        <f t="shared" si="309"/>
        <v/>
      </c>
      <c r="CE449" s="79">
        <f t="shared" si="337"/>
        <v>0</v>
      </c>
      <c r="CF449" s="79">
        <f t="shared" si="338"/>
        <v>0</v>
      </c>
      <c r="CG449" s="79" t="str">
        <f t="shared" si="339"/>
        <v>0</v>
      </c>
      <c r="CH449" s="79" t="str">
        <f>IF(ISBLANK(CC449), "", (POWER(CC449/VLOOKUP(CG449,Anthro_Calc!C:P,13,FALSE),VLOOKUP(CG449,Anthro_Calc!C:P,12,FALSE))-1) / (VLOOKUP(CG449,Anthro_Calc!C:P,14,FALSE)*VLOOKUP(CG449,Anthro_Calc!C:P,12,FALSE)))</f>
        <v/>
      </c>
      <c r="CI449" s="79" t="str">
        <f>IF(ISBLANK(CC449), "", -3 + (CC449 -VLOOKUP(CG449,Anthro_Calc!C:P,4,FALSE)) / (VLOOKUP(CG449,Anthro_Calc!C:P,5,FALSE) - VLOOKUP(CG449,Anthro_Calc!C:P,4,FALSE)))</f>
        <v/>
      </c>
      <c r="CJ449" s="79" t="str">
        <f>IF(ISBLANK(CC449), "", 3 + (CC449 -VLOOKUP(CG449,Anthro_Calc!C:P,10,FALSE)) / (VLOOKUP(CG449,Anthro_Calc!C:P,10,FALSE) - VLOOKUP(CG449,Anthro_Calc!C:P,9,FALSE)))</f>
        <v/>
      </c>
      <c r="CK449" s="129" t="str">
        <f t="shared" si="340"/>
        <v/>
      </c>
      <c r="CL449" s="117" t="str">
        <f t="shared" si="341"/>
        <v/>
      </c>
      <c r="CM449" s="104" t="str">
        <f t="shared" si="342"/>
        <v/>
      </c>
      <c r="CN449" s="77"/>
      <c r="CO449" s="71"/>
      <c r="CP449" s="74"/>
      <c r="CQ449" s="74"/>
      <c r="CR449" s="118" t="str">
        <f t="shared" si="310"/>
        <v/>
      </c>
      <c r="CS449" s="119">
        <f t="shared" si="343"/>
        <v>0</v>
      </c>
      <c r="CT449" s="119">
        <f t="shared" si="344"/>
        <v>0</v>
      </c>
      <c r="CU449" s="119" t="str">
        <f t="shared" si="345"/>
        <v>0</v>
      </c>
      <c r="CV449" s="119" t="str">
        <f>IF(ISBLANK(CQ449), "", (POWER(CQ449/VLOOKUP(CU449,Anthro_Calc!C:P,13,FALSE),VLOOKUP(CU449,Anthro_Calc!C:P,12,FALSE))-1) / (VLOOKUP(CU449,Anthro_Calc!C:P,14,FALSE)*VLOOKUP(CU449,Anthro_Calc!C:P,12,FALSE)))</f>
        <v/>
      </c>
      <c r="CW449" s="119" t="str">
        <f>IF(ISBLANK(CQ449), "", -3 + (CQ449 -VLOOKUP(CU449,Anthro_Calc!C:P,4,FALSE)) / (VLOOKUP(CU449,Anthro_Calc!C:P,5,FALSE) - VLOOKUP(CU449,Anthro_Calc!C:P,4,FALSE)))</f>
        <v/>
      </c>
      <c r="CX449" s="119" t="str">
        <f>IF(ISBLANK(CQ449), "", 3 + (CQ449 -VLOOKUP(CU449,Anthro_Calc!C:P,10,FALSE)) / (VLOOKUP(CU449,Anthro_Calc!C:P,10,FALSE) - VLOOKUP(CU449,Anthro_Calc!C:P,9,FALSE)))</f>
        <v/>
      </c>
      <c r="CY449" s="128" t="str">
        <f t="shared" si="346"/>
        <v/>
      </c>
      <c r="CZ449" s="117" t="str">
        <f t="shared" si="347"/>
        <v/>
      </c>
      <c r="DA449" s="104" t="str">
        <f t="shared" si="348"/>
        <v/>
      </c>
      <c r="DB449" s="135"/>
    </row>
    <row r="450" spans="1:106" s="80" customFormat="1" ht="15" customHeight="1">
      <c r="A450" s="134">
        <f t="shared" si="300"/>
        <v>446</v>
      </c>
      <c r="B450" s="66"/>
      <c r="C450" s="66"/>
      <c r="D450" s="66"/>
      <c r="E450" s="66"/>
      <c r="F450" s="66"/>
      <c r="G450" s="66"/>
      <c r="H450" s="66"/>
      <c r="I450" s="66"/>
      <c r="J450" s="66"/>
      <c r="K450" s="66"/>
      <c r="L450" s="66"/>
      <c r="M450" s="71"/>
      <c r="N450" s="69" t="str">
        <f t="shared" ca="1" si="311"/>
        <v/>
      </c>
      <c r="O450" s="70"/>
      <c r="P450" s="70"/>
      <c r="Q450" s="71"/>
      <c r="R450" s="82"/>
      <c r="S450" s="72" t="str">
        <f t="shared" si="312"/>
        <v/>
      </c>
      <c r="T450" s="72" t="str">
        <f t="shared" si="313"/>
        <v/>
      </c>
      <c r="U450" s="72" t="str">
        <f t="shared" si="314"/>
        <v/>
      </c>
      <c r="V450" s="72" t="str">
        <f>IF(ISBLANK(R450), "", (POWER(R450/VLOOKUP(U450,Anthro_Calc!C:P,13,FALSE),VLOOKUP(U450,Anthro_Calc!C:P,12,FALSE))-1) / (VLOOKUP(U450,Anthro_Calc!C:P,14,FALSE)*VLOOKUP(U450,Anthro_Calc!C:P,12,FALSE)))</f>
        <v/>
      </c>
      <c r="W450" s="72" t="str">
        <f>IF(ISBLANK(R450), "", -3 + (R450 -VLOOKUP(U450,Anthro_Calc!C:P,4,FALSE)) / (VLOOKUP(U450,Anthro_Calc!C:P,5,FALSE) - VLOOKUP(U450,Anthro_Calc!C:P,4,FALSE)))</f>
        <v/>
      </c>
      <c r="X450" s="72" t="str">
        <f>IF(ISBLANK(R450), "", 3 + (R450 -VLOOKUP(U450,Anthro_Calc!C:P,10,FALSE)) / (VLOOKUP(U450,Anthro_Calc!C:P,10,FALSE) - VLOOKUP(U450,Anthro_Calc!C:P,9,FALSE)))</f>
        <v/>
      </c>
      <c r="Y450" s="120" t="str">
        <f t="shared" si="315"/>
        <v/>
      </c>
      <c r="Z450" s="117" t="str">
        <f t="shared" si="316"/>
        <v/>
      </c>
      <c r="AA450" s="104" t="str">
        <f t="shared" si="317"/>
        <v/>
      </c>
      <c r="AB450" s="71"/>
      <c r="AC450" s="74"/>
      <c r="AD450" s="78"/>
      <c r="AE450" s="75" t="str">
        <f t="shared" si="318"/>
        <v/>
      </c>
      <c r="AF450" s="72">
        <f t="shared" si="319"/>
        <v>0</v>
      </c>
      <c r="AG450" s="72">
        <f t="shared" si="320"/>
        <v>0</v>
      </c>
      <c r="AH450" s="72" t="str">
        <f t="shared" si="321"/>
        <v>0</v>
      </c>
      <c r="AI450" s="72" t="str">
        <f>IF(ISBLANK(AD450), "", (POWER(AD450/VLOOKUP(AH450,Anthro_Calc!C:P,13,FALSE),VLOOKUP(AH450,Anthro_Calc!C:P,12,FALSE))-1) / (VLOOKUP(AH450,Anthro_Calc!C:P,14,FALSE)*VLOOKUP(AH450,Anthro_Calc!C:P,12,FALSE)))</f>
        <v/>
      </c>
      <c r="AJ450" s="72" t="str">
        <f>IF(ISBLANK(AD450), "", -3 + (AD450 -VLOOKUP(AH450,Anthro_Calc!C:P,4,FALSE)) / (VLOOKUP(AH450,Anthro_Calc!C:P,5,FALSE) - VLOOKUP(AH450,Anthro_Calc!C:P,4,FALSE)))</f>
        <v/>
      </c>
      <c r="AK450" s="72" t="str">
        <f>IF(ISBLANK(AD450), "", 3 + (AD450 -VLOOKUP(AH450,Anthro_Calc!C:P,10,FALSE)) / (VLOOKUP(AH450,Anthro_Calc!C:P,10,FALSE) - VLOOKUP(AH450,Anthro_Calc!C:P,9,FALSE)))</f>
        <v/>
      </c>
      <c r="AL450" s="120" t="str">
        <f t="shared" si="322"/>
        <v/>
      </c>
      <c r="AM450" s="117" t="str">
        <f t="shared" si="323"/>
        <v/>
      </c>
      <c r="AN450" s="104" t="str">
        <f t="shared" si="324"/>
        <v/>
      </c>
      <c r="AO450" s="76" t="str">
        <f t="shared" si="301"/>
        <v/>
      </c>
      <c r="AP450" s="77"/>
      <c r="AQ450" s="77" t="str">
        <f t="shared" si="325"/>
        <v/>
      </c>
      <c r="AR450" s="71"/>
      <c r="AS450" s="74"/>
      <c r="AT450" s="82"/>
      <c r="AU450" s="75" t="str">
        <f t="shared" si="302"/>
        <v/>
      </c>
      <c r="AV450" s="72">
        <f t="shared" si="326"/>
        <v>0</v>
      </c>
      <c r="AW450" s="72">
        <f t="shared" si="327"/>
        <v>0</v>
      </c>
      <c r="AX450" s="72" t="str">
        <f t="shared" si="328"/>
        <v>0</v>
      </c>
      <c r="AY450" s="72" t="str">
        <f>IF(ISBLANK(AT450), "", (POWER(AT450/VLOOKUP(AX450,Anthro_Calc!C:P,13,FALSE),VLOOKUP(AX450,Anthro_Calc!C:P,12,FALSE))-1) / (VLOOKUP(AX450,Anthro_Calc!C:P,14,FALSE)*VLOOKUP(AX450,Anthro_Calc!C:P,12,FALSE)))</f>
        <v/>
      </c>
      <c r="AZ450" s="72" t="str">
        <f>IF(ISBLANK(AT450), "", -3 + (AT450 -VLOOKUP(AX450,Anthro_Calc!C:P,4,FALSE)) / (VLOOKUP(AX450,Anthro_Calc!C:P,5,FALSE) - VLOOKUP(AX450,Anthro_Calc!C:P,4,FALSE)))</f>
        <v/>
      </c>
      <c r="BA450" s="72" t="str">
        <f>IF(ISBLANK(AT450), "", 3 + (AT450 -VLOOKUP(AX450,Anthro_Calc!C:P,10,FALSE)) / (VLOOKUP(AX450,Anthro_Calc!C:P,10,FALSE) - VLOOKUP(AX450,Anthro_Calc!C:P,9,FALSE)))</f>
        <v/>
      </c>
      <c r="BB450" s="120" t="str">
        <f t="shared" si="329"/>
        <v/>
      </c>
      <c r="BC450" s="117" t="str">
        <f t="shared" si="330"/>
        <v/>
      </c>
      <c r="BD450" s="104" t="str">
        <f t="shared" si="303"/>
        <v/>
      </c>
      <c r="BE450" s="76" t="str">
        <f t="shared" si="304"/>
        <v/>
      </c>
      <c r="BF450" s="73" t="str">
        <f t="shared" si="331"/>
        <v/>
      </c>
      <c r="BG450" s="73" t="str">
        <f t="shared" si="305"/>
        <v/>
      </c>
      <c r="BH450" s="77"/>
      <c r="BI450" s="133"/>
      <c r="BJ450" s="71"/>
      <c r="BK450" s="74"/>
      <c r="BL450" s="78"/>
      <c r="BM450" s="75" t="str">
        <f t="shared" si="306"/>
        <v/>
      </c>
      <c r="BN450" s="72">
        <f t="shared" si="332"/>
        <v>0</v>
      </c>
      <c r="BO450" s="72">
        <f t="shared" si="349"/>
        <v>0</v>
      </c>
      <c r="BP450" s="72" t="str">
        <f t="shared" si="333"/>
        <v>0</v>
      </c>
      <c r="BQ450" s="72" t="str">
        <f>IF(ISBLANK(BL450), "", (POWER(BL450/VLOOKUP(BP450,Anthro_Calc!C:P,13,FALSE),VLOOKUP(BP450,Anthro_Calc!C:P,12,FALSE))-1) / (VLOOKUP(BP450,Anthro_Calc!C:P,14,FALSE)*VLOOKUP(BP450,Anthro_Calc!C:P,12,FALSE)))</f>
        <v/>
      </c>
      <c r="BR450" s="72" t="str">
        <f>IF(ISBLANK(BL450), "", -3 + (BL450 -VLOOKUP(BP450,Anthro_Calc!C:P,4,FALSE)) / (VLOOKUP(BP450,Anthro_Calc!C:P,5,FALSE) - VLOOKUP(BP450,Anthro_Calc!C:P,4,FALSE)))</f>
        <v/>
      </c>
      <c r="BS450" s="72" t="str">
        <f>IF(ISBLANK(BL450), "", 3 + (BL450 -VLOOKUP(BP450,Anthro_Calc!C:P,10,FALSE)) / (VLOOKUP(BP450,Anthro_Calc!C:P,10,FALSE) - VLOOKUP(BP450,Anthro_Calc!C:P,9,FALSE)))</f>
        <v/>
      </c>
      <c r="BT450" s="120" t="str">
        <f t="shared" si="334"/>
        <v/>
      </c>
      <c r="BU450" s="117" t="str">
        <f t="shared" si="335"/>
        <v/>
      </c>
      <c r="BV450" s="104" t="str">
        <f t="shared" si="336"/>
        <v/>
      </c>
      <c r="BW450" s="73" t="str">
        <f t="shared" si="307"/>
        <v/>
      </c>
      <c r="BX450" s="77"/>
      <c r="BY450" s="73" t="str">
        <f>IF(ISBLANK(BL450), "", VLOOKUP(Z450&amp;" "&amp;BV450&amp;" "&amp;BW450,Graduation_Criteria!$D$2:$E$34,2,FALSE))</f>
        <v/>
      </c>
      <c r="BZ450" s="73" t="str">
        <f t="shared" si="308"/>
        <v/>
      </c>
      <c r="CA450" s="71"/>
      <c r="CB450" s="74"/>
      <c r="CC450" s="74"/>
      <c r="CD450" s="115" t="str">
        <f t="shared" si="309"/>
        <v/>
      </c>
      <c r="CE450" s="79">
        <f t="shared" si="337"/>
        <v>0</v>
      </c>
      <c r="CF450" s="79">
        <f t="shared" si="338"/>
        <v>0</v>
      </c>
      <c r="CG450" s="79" t="str">
        <f t="shared" si="339"/>
        <v>0</v>
      </c>
      <c r="CH450" s="79" t="str">
        <f>IF(ISBLANK(CC450), "", (POWER(CC450/VLOOKUP(CG450,Anthro_Calc!C:P,13,FALSE),VLOOKUP(CG450,Anthro_Calc!C:P,12,FALSE))-1) / (VLOOKUP(CG450,Anthro_Calc!C:P,14,FALSE)*VLOOKUP(CG450,Anthro_Calc!C:P,12,FALSE)))</f>
        <v/>
      </c>
      <c r="CI450" s="79" t="str">
        <f>IF(ISBLANK(CC450), "", -3 + (CC450 -VLOOKUP(CG450,Anthro_Calc!C:P,4,FALSE)) / (VLOOKUP(CG450,Anthro_Calc!C:P,5,FALSE) - VLOOKUP(CG450,Anthro_Calc!C:P,4,FALSE)))</f>
        <v/>
      </c>
      <c r="CJ450" s="79" t="str">
        <f>IF(ISBLANK(CC450), "", 3 + (CC450 -VLOOKUP(CG450,Anthro_Calc!C:P,10,FALSE)) / (VLOOKUP(CG450,Anthro_Calc!C:P,10,FALSE) - VLOOKUP(CG450,Anthro_Calc!C:P,9,FALSE)))</f>
        <v/>
      </c>
      <c r="CK450" s="129" t="str">
        <f t="shared" si="340"/>
        <v/>
      </c>
      <c r="CL450" s="117" t="str">
        <f t="shared" si="341"/>
        <v/>
      </c>
      <c r="CM450" s="104" t="str">
        <f t="shared" si="342"/>
        <v/>
      </c>
      <c r="CN450" s="77"/>
      <c r="CO450" s="71"/>
      <c r="CP450" s="74"/>
      <c r="CQ450" s="74"/>
      <c r="CR450" s="118" t="str">
        <f t="shared" si="310"/>
        <v/>
      </c>
      <c r="CS450" s="119">
        <f t="shared" si="343"/>
        <v>0</v>
      </c>
      <c r="CT450" s="119">
        <f t="shared" si="344"/>
        <v>0</v>
      </c>
      <c r="CU450" s="119" t="str">
        <f t="shared" si="345"/>
        <v>0</v>
      </c>
      <c r="CV450" s="119" t="str">
        <f>IF(ISBLANK(CQ450), "", (POWER(CQ450/VLOOKUP(CU450,Anthro_Calc!C:P,13,FALSE),VLOOKUP(CU450,Anthro_Calc!C:P,12,FALSE))-1) / (VLOOKUP(CU450,Anthro_Calc!C:P,14,FALSE)*VLOOKUP(CU450,Anthro_Calc!C:P,12,FALSE)))</f>
        <v/>
      </c>
      <c r="CW450" s="119" t="str">
        <f>IF(ISBLANK(CQ450), "", -3 + (CQ450 -VLOOKUP(CU450,Anthro_Calc!C:P,4,FALSE)) / (VLOOKUP(CU450,Anthro_Calc!C:P,5,FALSE) - VLOOKUP(CU450,Anthro_Calc!C:P,4,FALSE)))</f>
        <v/>
      </c>
      <c r="CX450" s="119" t="str">
        <f>IF(ISBLANK(CQ450), "", 3 + (CQ450 -VLOOKUP(CU450,Anthro_Calc!C:P,10,FALSE)) / (VLOOKUP(CU450,Anthro_Calc!C:P,10,FALSE) - VLOOKUP(CU450,Anthro_Calc!C:P,9,FALSE)))</f>
        <v/>
      </c>
      <c r="CY450" s="128" t="str">
        <f t="shared" si="346"/>
        <v/>
      </c>
      <c r="CZ450" s="117" t="str">
        <f t="shared" si="347"/>
        <v/>
      </c>
      <c r="DA450" s="104" t="str">
        <f t="shared" si="348"/>
        <v/>
      </c>
      <c r="DB450" s="135"/>
    </row>
    <row r="451" spans="1:106" s="80" customFormat="1" ht="15" customHeight="1">
      <c r="A451" s="134">
        <f t="shared" si="300"/>
        <v>447</v>
      </c>
      <c r="B451" s="66"/>
      <c r="C451" s="66"/>
      <c r="D451" s="66"/>
      <c r="E451" s="66"/>
      <c r="F451" s="66"/>
      <c r="G451" s="66"/>
      <c r="H451" s="66"/>
      <c r="I451" s="66"/>
      <c r="J451" s="66"/>
      <c r="K451" s="66"/>
      <c r="L451" s="66"/>
      <c r="M451" s="71"/>
      <c r="N451" s="69" t="str">
        <f t="shared" ca="1" si="311"/>
        <v/>
      </c>
      <c r="O451" s="70"/>
      <c r="P451" s="70"/>
      <c r="Q451" s="71"/>
      <c r="R451" s="82"/>
      <c r="S451" s="72" t="str">
        <f t="shared" si="312"/>
        <v/>
      </c>
      <c r="T451" s="72" t="str">
        <f t="shared" si="313"/>
        <v/>
      </c>
      <c r="U451" s="72" t="str">
        <f t="shared" si="314"/>
        <v/>
      </c>
      <c r="V451" s="72" t="str">
        <f>IF(ISBLANK(R451), "", (POWER(R451/VLOOKUP(U451,Anthro_Calc!C:P,13,FALSE),VLOOKUP(U451,Anthro_Calc!C:P,12,FALSE))-1) / (VLOOKUP(U451,Anthro_Calc!C:P,14,FALSE)*VLOOKUP(U451,Anthro_Calc!C:P,12,FALSE)))</f>
        <v/>
      </c>
      <c r="W451" s="72" t="str">
        <f>IF(ISBLANK(R451), "", -3 + (R451 -VLOOKUP(U451,Anthro_Calc!C:P,4,FALSE)) / (VLOOKUP(U451,Anthro_Calc!C:P,5,FALSE) - VLOOKUP(U451,Anthro_Calc!C:P,4,FALSE)))</f>
        <v/>
      </c>
      <c r="X451" s="72" t="str">
        <f>IF(ISBLANK(R451), "", 3 + (R451 -VLOOKUP(U451,Anthro_Calc!C:P,10,FALSE)) / (VLOOKUP(U451,Anthro_Calc!C:P,10,FALSE) - VLOOKUP(U451,Anthro_Calc!C:P,9,FALSE)))</f>
        <v/>
      </c>
      <c r="Y451" s="120" t="str">
        <f t="shared" si="315"/>
        <v/>
      </c>
      <c r="Z451" s="117" t="str">
        <f t="shared" si="316"/>
        <v/>
      </c>
      <c r="AA451" s="104" t="str">
        <f t="shared" si="317"/>
        <v/>
      </c>
      <c r="AB451" s="71"/>
      <c r="AC451" s="74"/>
      <c r="AD451" s="78"/>
      <c r="AE451" s="75" t="str">
        <f t="shared" si="318"/>
        <v/>
      </c>
      <c r="AF451" s="72">
        <f t="shared" si="319"/>
        <v>0</v>
      </c>
      <c r="AG451" s="72">
        <f t="shared" si="320"/>
        <v>0</v>
      </c>
      <c r="AH451" s="72" t="str">
        <f t="shared" si="321"/>
        <v>0</v>
      </c>
      <c r="AI451" s="72" t="str">
        <f>IF(ISBLANK(AD451), "", (POWER(AD451/VLOOKUP(AH451,Anthro_Calc!C:P,13,FALSE),VLOOKUP(AH451,Anthro_Calc!C:P,12,FALSE))-1) / (VLOOKUP(AH451,Anthro_Calc!C:P,14,FALSE)*VLOOKUP(AH451,Anthro_Calc!C:P,12,FALSE)))</f>
        <v/>
      </c>
      <c r="AJ451" s="72" t="str">
        <f>IF(ISBLANK(AD451), "", -3 + (AD451 -VLOOKUP(AH451,Anthro_Calc!C:P,4,FALSE)) / (VLOOKUP(AH451,Anthro_Calc!C:P,5,FALSE) - VLOOKUP(AH451,Anthro_Calc!C:P,4,FALSE)))</f>
        <v/>
      </c>
      <c r="AK451" s="72" t="str">
        <f>IF(ISBLANK(AD451), "", 3 + (AD451 -VLOOKUP(AH451,Anthro_Calc!C:P,10,FALSE)) / (VLOOKUP(AH451,Anthro_Calc!C:P,10,FALSE) - VLOOKUP(AH451,Anthro_Calc!C:P,9,FALSE)))</f>
        <v/>
      </c>
      <c r="AL451" s="120" t="str">
        <f t="shared" si="322"/>
        <v/>
      </c>
      <c r="AM451" s="117" t="str">
        <f t="shared" si="323"/>
        <v/>
      </c>
      <c r="AN451" s="104" t="str">
        <f t="shared" si="324"/>
        <v/>
      </c>
      <c r="AO451" s="76" t="str">
        <f t="shared" si="301"/>
        <v/>
      </c>
      <c r="AP451" s="77"/>
      <c r="AQ451" s="77" t="str">
        <f t="shared" si="325"/>
        <v/>
      </c>
      <c r="AR451" s="71"/>
      <c r="AS451" s="74"/>
      <c r="AT451" s="82"/>
      <c r="AU451" s="75" t="str">
        <f t="shared" si="302"/>
        <v/>
      </c>
      <c r="AV451" s="72">
        <f t="shared" si="326"/>
        <v>0</v>
      </c>
      <c r="AW451" s="72">
        <f t="shared" si="327"/>
        <v>0</v>
      </c>
      <c r="AX451" s="72" t="str">
        <f t="shared" si="328"/>
        <v>0</v>
      </c>
      <c r="AY451" s="72" t="str">
        <f>IF(ISBLANK(AT451), "", (POWER(AT451/VLOOKUP(AX451,Anthro_Calc!C:P,13,FALSE),VLOOKUP(AX451,Anthro_Calc!C:P,12,FALSE))-1) / (VLOOKUP(AX451,Anthro_Calc!C:P,14,FALSE)*VLOOKUP(AX451,Anthro_Calc!C:P,12,FALSE)))</f>
        <v/>
      </c>
      <c r="AZ451" s="72" t="str">
        <f>IF(ISBLANK(AT451), "", -3 + (AT451 -VLOOKUP(AX451,Anthro_Calc!C:P,4,FALSE)) / (VLOOKUP(AX451,Anthro_Calc!C:P,5,FALSE) - VLOOKUP(AX451,Anthro_Calc!C:P,4,FALSE)))</f>
        <v/>
      </c>
      <c r="BA451" s="72" t="str">
        <f>IF(ISBLANK(AT451), "", 3 + (AT451 -VLOOKUP(AX451,Anthro_Calc!C:P,10,FALSE)) / (VLOOKUP(AX451,Anthro_Calc!C:P,10,FALSE) - VLOOKUP(AX451,Anthro_Calc!C:P,9,FALSE)))</f>
        <v/>
      </c>
      <c r="BB451" s="120" t="str">
        <f t="shared" si="329"/>
        <v/>
      </c>
      <c r="BC451" s="117" t="str">
        <f t="shared" si="330"/>
        <v/>
      </c>
      <c r="BD451" s="104" t="str">
        <f t="shared" si="303"/>
        <v/>
      </c>
      <c r="BE451" s="76" t="str">
        <f t="shared" si="304"/>
        <v/>
      </c>
      <c r="BF451" s="73" t="str">
        <f t="shared" si="331"/>
        <v/>
      </c>
      <c r="BG451" s="73" t="str">
        <f t="shared" si="305"/>
        <v/>
      </c>
      <c r="BH451" s="77"/>
      <c r="BI451" s="133"/>
      <c r="BJ451" s="71"/>
      <c r="BK451" s="74"/>
      <c r="BL451" s="78"/>
      <c r="BM451" s="75" t="str">
        <f t="shared" si="306"/>
        <v/>
      </c>
      <c r="BN451" s="72">
        <f t="shared" si="332"/>
        <v>0</v>
      </c>
      <c r="BO451" s="72">
        <f t="shared" si="349"/>
        <v>0</v>
      </c>
      <c r="BP451" s="72" t="str">
        <f t="shared" si="333"/>
        <v>0</v>
      </c>
      <c r="BQ451" s="72" t="str">
        <f>IF(ISBLANK(BL451), "", (POWER(BL451/VLOOKUP(BP451,Anthro_Calc!C:P,13,FALSE),VLOOKUP(BP451,Anthro_Calc!C:P,12,FALSE))-1) / (VLOOKUP(BP451,Anthro_Calc!C:P,14,FALSE)*VLOOKUP(BP451,Anthro_Calc!C:P,12,FALSE)))</f>
        <v/>
      </c>
      <c r="BR451" s="72" t="str">
        <f>IF(ISBLANK(BL451), "", -3 + (BL451 -VLOOKUP(BP451,Anthro_Calc!C:P,4,FALSE)) / (VLOOKUP(BP451,Anthro_Calc!C:P,5,FALSE) - VLOOKUP(BP451,Anthro_Calc!C:P,4,FALSE)))</f>
        <v/>
      </c>
      <c r="BS451" s="72" t="str">
        <f>IF(ISBLANK(BL451), "", 3 + (BL451 -VLOOKUP(BP451,Anthro_Calc!C:P,10,FALSE)) / (VLOOKUP(BP451,Anthro_Calc!C:P,10,FALSE) - VLOOKUP(BP451,Anthro_Calc!C:P,9,FALSE)))</f>
        <v/>
      </c>
      <c r="BT451" s="120" t="str">
        <f t="shared" si="334"/>
        <v/>
      </c>
      <c r="BU451" s="117" t="str">
        <f t="shared" si="335"/>
        <v/>
      </c>
      <c r="BV451" s="104" t="str">
        <f t="shared" si="336"/>
        <v/>
      </c>
      <c r="BW451" s="73" t="str">
        <f t="shared" si="307"/>
        <v/>
      </c>
      <c r="BX451" s="77"/>
      <c r="BY451" s="73" t="str">
        <f>IF(ISBLANK(BL451), "", VLOOKUP(Z451&amp;" "&amp;BV451&amp;" "&amp;BW451,Graduation_Criteria!$D$2:$E$34,2,FALSE))</f>
        <v/>
      </c>
      <c r="BZ451" s="73" t="str">
        <f t="shared" si="308"/>
        <v/>
      </c>
      <c r="CA451" s="71"/>
      <c r="CB451" s="74"/>
      <c r="CC451" s="74"/>
      <c r="CD451" s="115" t="str">
        <f t="shared" si="309"/>
        <v/>
      </c>
      <c r="CE451" s="79">
        <f t="shared" si="337"/>
        <v>0</v>
      </c>
      <c r="CF451" s="79">
        <f t="shared" si="338"/>
        <v>0</v>
      </c>
      <c r="CG451" s="79" t="str">
        <f t="shared" si="339"/>
        <v>0</v>
      </c>
      <c r="CH451" s="79" t="str">
        <f>IF(ISBLANK(CC451), "", (POWER(CC451/VLOOKUP(CG451,Anthro_Calc!C:P,13,FALSE),VLOOKUP(CG451,Anthro_Calc!C:P,12,FALSE))-1) / (VLOOKUP(CG451,Anthro_Calc!C:P,14,FALSE)*VLOOKUP(CG451,Anthro_Calc!C:P,12,FALSE)))</f>
        <v/>
      </c>
      <c r="CI451" s="79" t="str">
        <f>IF(ISBLANK(CC451), "", -3 + (CC451 -VLOOKUP(CG451,Anthro_Calc!C:P,4,FALSE)) / (VLOOKUP(CG451,Anthro_Calc!C:P,5,FALSE) - VLOOKUP(CG451,Anthro_Calc!C:P,4,FALSE)))</f>
        <v/>
      </c>
      <c r="CJ451" s="79" t="str">
        <f>IF(ISBLANK(CC451), "", 3 + (CC451 -VLOOKUP(CG451,Anthro_Calc!C:P,10,FALSE)) / (VLOOKUP(CG451,Anthro_Calc!C:P,10,FALSE) - VLOOKUP(CG451,Anthro_Calc!C:P,9,FALSE)))</f>
        <v/>
      </c>
      <c r="CK451" s="129" t="str">
        <f t="shared" si="340"/>
        <v/>
      </c>
      <c r="CL451" s="117" t="str">
        <f t="shared" si="341"/>
        <v/>
      </c>
      <c r="CM451" s="104" t="str">
        <f t="shared" si="342"/>
        <v/>
      </c>
      <c r="CN451" s="77"/>
      <c r="CO451" s="71"/>
      <c r="CP451" s="74"/>
      <c r="CQ451" s="74"/>
      <c r="CR451" s="118" t="str">
        <f t="shared" si="310"/>
        <v/>
      </c>
      <c r="CS451" s="119">
        <f t="shared" si="343"/>
        <v>0</v>
      </c>
      <c r="CT451" s="119">
        <f t="shared" si="344"/>
        <v>0</v>
      </c>
      <c r="CU451" s="119" t="str">
        <f t="shared" si="345"/>
        <v>0</v>
      </c>
      <c r="CV451" s="119" t="str">
        <f>IF(ISBLANK(CQ451), "", (POWER(CQ451/VLOOKUP(CU451,Anthro_Calc!C:P,13,FALSE),VLOOKUP(CU451,Anthro_Calc!C:P,12,FALSE))-1) / (VLOOKUP(CU451,Anthro_Calc!C:P,14,FALSE)*VLOOKUP(CU451,Anthro_Calc!C:P,12,FALSE)))</f>
        <v/>
      </c>
      <c r="CW451" s="119" t="str">
        <f>IF(ISBLANK(CQ451), "", -3 + (CQ451 -VLOOKUP(CU451,Anthro_Calc!C:P,4,FALSE)) / (VLOOKUP(CU451,Anthro_Calc!C:P,5,FALSE) - VLOOKUP(CU451,Anthro_Calc!C:P,4,FALSE)))</f>
        <v/>
      </c>
      <c r="CX451" s="119" t="str">
        <f>IF(ISBLANK(CQ451), "", 3 + (CQ451 -VLOOKUP(CU451,Anthro_Calc!C:P,10,FALSE)) / (VLOOKUP(CU451,Anthro_Calc!C:P,10,FALSE) - VLOOKUP(CU451,Anthro_Calc!C:P,9,FALSE)))</f>
        <v/>
      </c>
      <c r="CY451" s="128" t="str">
        <f t="shared" si="346"/>
        <v/>
      </c>
      <c r="CZ451" s="117" t="str">
        <f t="shared" si="347"/>
        <v/>
      </c>
      <c r="DA451" s="104" t="str">
        <f t="shared" si="348"/>
        <v/>
      </c>
      <c r="DB451" s="135"/>
    </row>
    <row r="452" spans="1:106" s="80" customFormat="1" ht="15" customHeight="1">
      <c r="A452" s="134">
        <f t="shared" si="300"/>
        <v>448</v>
      </c>
      <c r="B452" s="66"/>
      <c r="C452" s="66"/>
      <c r="D452" s="66"/>
      <c r="E452" s="66"/>
      <c r="F452" s="66"/>
      <c r="G452" s="66"/>
      <c r="H452" s="66"/>
      <c r="I452" s="66"/>
      <c r="J452" s="66"/>
      <c r="K452" s="66"/>
      <c r="L452" s="66"/>
      <c r="M452" s="71"/>
      <c r="N452" s="69" t="str">
        <f t="shared" ca="1" si="311"/>
        <v/>
      </c>
      <c r="O452" s="70"/>
      <c r="P452" s="70"/>
      <c r="Q452" s="71"/>
      <c r="R452" s="82"/>
      <c r="S452" s="72" t="str">
        <f t="shared" si="312"/>
        <v/>
      </c>
      <c r="T452" s="72" t="str">
        <f t="shared" si="313"/>
        <v/>
      </c>
      <c r="U452" s="72" t="str">
        <f t="shared" si="314"/>
        <v/>
      </c>
      <c r="V452" s="72" t="str">
        <f>IF(ISBLANK(R452), "", (POWER(R452/VLOOKUP(U452,Anthro_Calc!C:P,13,FALSE),VLOOKUP(U452,Anthro_Calc!C:P,12,FALSE))-1) / (VLOOKUP(U452,Anthro_Calc!C:P,14,FALSE)*VLOOKUP(U452,Anthro_Calc!C:P,12,FALSE)))</f>
        <v/>
      </c>
      <c r="W452" s="72" t="str">
        <f>IF(ISBLANK(R452), "", -3 + (R452 -VLOOKUP(U452,Anthro_Calc!C:P,4,FALSE)) / (VLOOKUP(U452,Anthro_Calc!C:P,5,FALSE) - VLOOKUP(U452,Anthro_Calc!C:P,4,FALSE)))</f>
        <v/>
      </c>
      <c r="X452" s="72" t="str">
        <f>IF(ISBLANK(R452), "", 3 + (R452 -VLOOKUP(U452,Anthro_Calc!C:P,10,FALSE)) / (VLOOKUP(U452,Anthro_Calc!C:P,10,FALSE) - VLOOKUP(U452,Anthro_Calc!C:P,9,FALSE)))</f>
        <v/>
      </c>
      <c r="Y452" s="120" t="str">
        <f t="shared" si="315"/>
        <v/>
      </c>
      <c r="Z452" s="117" t="str">
        <f t="shared" si="316"/>
        <v/>
      </c>
      <c r="AA452" s="104" t="str">
        <f t="shared" si="317"/>
        <v/>
      </c>
      <c r="AB452" s="71"/>
      <c r="AC452" s="74"/>
      <c r="AD452" s="78"/>
      <c r="AE452" s="75" t="str">
        <f t="shared" si="318"/>
        <v/>
      </c>
      <c r="AF452" s="72">
        <f t="shared" si="319"/>
        <v>0</v>
      </c>
      <c r="AG452" s="72">
        <f t="shared" si="320"/>
        <v>0</v>
      </c>
      <c r="AH452" s="72" t="str">
        <f t="shared" si="321"/>
        <v>0</v>
      </c>
      <c r="AI452" s="72" t="str">
        <f>IF(ISBLANK(AD452), "", (POWER(AD452/VLOOKUP(AH452,Anthro_Calc!C:P,13,FALSE),VLOOKUP(AH452,Anthro_Calc!C:P,12,FALSE))-1) / (VLOOKUP(AH452,Anthro_Calc!C:P,14,FALSE)*VLOOKUP(AH452,Anthro_Calc!C:P,12,FALSE)))</f>
        <v/>
      </c>
      <c r="AJ452" s="72" t="str">
        <f>IF(ISBLANK(AD452), "", -3 + (AD452 -VLOOKUP(AH452,Anthro_Calc!C:P,4,FALSE)) / (VLOOKUP(AH452,Anthro_Calc!C:P,5,FALSE) - VLOOKUP(AH452,Anthro_Calc!C:P,4,FALSE)))</f>
        <v/>
      </c>
      <c r="AK452" s="72" t="str">
        <f>IF(ISBLANK(AD452), "", 3 + (AD452 -VLOOKUP(AH452,Anthro_Calc!C:P,10,FALSE)) / (VLOOKUP(AH452,Anthro_Calc!C:P,10,FALSE) - VLOOKUP(AH452,Anthro_Calc!C:P,9,FALSE)))</f>
        <v/>
      </c>
      <c r="AL452" s="120" t="str">
        <f t="shared" si="322"/>
        <v/>
      </c>
      <c r="AM452" s="117" t="str">
        <f t="shared" si="323"/>
        <v/>
      </c>
      <c r="AN452" s="104" t="str">
        <f t="shared" si="324"/>
        <v/>
      </c>
      <c r="AO452" s="76" t="str">
        <f t="shared" si="301"/>
        <v/>
      </c>
      <c r="AP452" s="77"/>
      <c r="AQ452" s="77" t="str">
        <f t="shared" si="325"/>
        <v/>
      </c>
      <c r="AR452" s="71"/>
      <c r="AS452" s="74"/>
      <c r="AT452" s="82"/>
      <c r="AU452" s="75" t="str">
        <f t="shared" si="302"/>
        <v/>
      </c>
      <c r="AV452" s="72">
        <f t="shared" si="326"/>
        <v>0</v>
      </c>
      <c r="AW452" s="72">
        <f t="shared" si="327"/>
        <v>0</v>
      </c>
      <c r="AX452" s="72" t="str">
        <f t="shared" si="328"/>
        <v>0</v>
      </c>
      <c r="AY452" s="72" t="str">
        <f>IF(ISBLANK(AT452), "", (POWER(AT452/VLOOKUP(AX452,Anthro_Calc!C:P,13,FALSE),VLOOKUP(AX452,Anthro_Calc!C:P,12,FALSE))-1) / (VLOOKUP(AX452,Anthro_Calc!C:P,14,FALSE)*VLOOKUP(AX452,Anthro_Calc!C:P,12,FALSE)))</f>
        <v/>
      </c>
      <c r="AZ452" s="72" t="str">
        <f>IF(ISBLANK(AT452), "", -3 + (AT452 -VLOOKUP(AX452,Anthro_Calc!C:P,4,FALSE)) / (VLOOKUP(AX452,Anthro_Calc!C:P,5,FALSE) - VLOOKUP(AX452,Anthro_Calc!C:P,4,FALSE)))</f>
        <v/>
      </c>
      <c r="BA452" s="72" t="str">
        <f>IF(ISBLANK(AT452), "", 3 + (AT452 -VLOOKUP(AX452,Anthro_Calc!C:P,10,FALSE)) / (VLOOKUP(AX452,Anthro_Calc!C:P,10,FALSE) - VLOOKUP(AX452,Anthro_Calc!C:P,9,FALSE)))</f>
        <v/>
      </c>
      <c r="BB452" s="120" t="str">
        <f t="shared" si="329"/>
        <v/>
      </c>
      <c r="BC452" s="117" t="str">
        <f t="shared" si="330"/>
        <v/>
      </c>
      <c r="BD452" s="104" t="str">
        <f t="shared" si="303"/>
        <v/>
      </c>
      <c r="BE452" s="76" t="str">
        <f t="shared" si="304"/>
        <v/>
      </c>
      <c r="BF452" s="73" t="str">
        <f t="shared" si="331"/>
        <v/>
      </c>
      <c r="BG452" s="73" t="str">
        <f t="shared" si="305"/>
        <v/>
      </c>
      <c r="BH452" s="77"/>
      <c r="BI452" s="133"/>
      <c r="BJ452" s="71"/>
      <c r="BK452" s="74"/>
      <c r="BL452" s="78"/>
      <c r="BM452" s="75" t="str">
        <f t="shared" si="306"/>
        <v/>
      </c>
      <c r="BN452" s="72">
        <f t="shared" si="332"/>
        <v>0</v>
      </c>
      <c r="BO452" s="72">
        <f t="shared" si="349"/>
        <v>0</v>
      </c>
      <c r="BP452" s="72" t="str">
        <f t="shared" si="333"/>
        <v>0</v>
      </c>
      <c r="BQ452" s="72" t="str">
        <f>IF(ISBLANK(BL452), "", (POWER(BL452/VLOOKUP(BP452,Anthro_Calc!C:P,13,FALSE),VLOOKUP(BP452,Anthro_Calc!C:P,12,FALSE))-1) / (VLOOKUP(BP452,Anthro_Calc!C:P,14,FALSE)*VLOOKUP(BP452,Anthro_Calc!C:P,12,FALSE)))</f>
        <v/>
      </c>
      <c r="BR452" s="72" t="str">
        <f>IF(ISBLANK(BL452), "", -3 + (BL452 -VLOOKUP(BP452,Anthro_Calc!C:P,4,FALSE)) / (VLOOKUP(BP452,Anthro_Calc!C:P,5,FALSE) - VLOOKUP(BP452,Anthro_Calc!C:P,4,FALSE)))</f>
        <v/>
      </c>
      <c r="BS452" s="72" t="str">
        <f>IF(ISBLANK(BL452), "", 3 + (BL452 -VLOOKUP(BP452,Anthro_Calc!C:P,10,FALSE)) / (VLOOKUP(BP452,Anthro_Calc!C:P,10,FALSE) - VLOOKUP(BP452,Anthro_Calc!C:P,9,FALSE)))</f>
        <v/>
      </c>
      <c r="BT452" s="120" t="str">
        <f t="shared" si="334"/>
        <v/>
      </c>
      <c r="BU452" s="117" t="str">
        <f t="shared" si="335"/>
        <v/>
      </c>
      <c r="BV452" s="104" t="str">
        <f t="shared" si="336"/>
        <v/>
      </c>
      <c r="BW452" s="73" t="str">
        <f t="shared" si="307"/>
        <v/>
      </c>
      <c r="BX452" s="77"/>
      <c r="BY452" s="73" t="str">
        <f>IF(ISBLANK(BL452), "", VLOOKUP(Z452&amp;" "&amp;BV452&amp;" "&amp;BW452,Graduation_Criteria!$D$2:$E$34,2,FALSE))</f>
        <v/>
      </c>
      <c r="BZ452" s="73" t="str">
        <f t="shared" si="308"/>
        <v/>
      </c>
      <c r="CA452" s="71"/>
      <c r="CB452" s="74"/>
      <c r="CC452" s="74"/>
      <c r="CD452" s="115" t="str">
        <f t="shared" si="309"/>
        <v/>
      </c>
      <c r="CE452" s="79">
        <f t="shared" si="337"/>
        <v>0</v>
      </c>
      <c r="CF452" s="79">
        <f t="shared" si="338"/>
        <v>0</v>
      </c>
      <c r="CG452" s="79" t="str">
        <f t="shared" si="339"/>
        <v>0</v>
      </c>
      <c r="CH452" s="79" t="str">
        <f>IF(ISBLANK(CC452), "", (POWER(CC452/VLOOKUP(CG452,Anthro_Calc!C:P,13,FALSE),VLOOKUP(CG452,Anthro_Calc!C:P,12,FALSE))-1) / (VLOOKUP(CG452,Anthro_Calc!C:P,14,FALSE)*VLOOKUP(CG452,Anthro_Calc!C:P,12,FALSE)))</f>
        <v/>
      </c>
      <c r="CI452" s="79" t="str">
        <f>IF(ISBLANK(CC452), "", -3 + (CC452 -VLOOKUP(CG452,Anthro_Calc!C:P,4,FALSE)) / (VLOOKUP(CG452,Anthro_Calc!C:P,5,FALSE) - VLOOKUP(CG452,Anthro_Calc!C:P,4,FALSE)))</f>
        <v/>
      </c>
      <c r="CJ452" s="79" t="str">
        <f>IF(ISBLANK(CC452), "", 3 + (CC452 -VLOOKUP(CG452,Anthro_Calc!C:P,10,FALSE)) / (VLOOKUP(CG452,Anthro_Calc!C:P,10,FALSE) - VLOOKUP(CG452,Anthro_Calc!C:P,9,FALSE)))</f>
        <v/>
      </c>
      <c r="CK452" s="129" t="str">
        <f t="shared" si="340"/>
        <v/>
      </c>
      <c r="CL452" s="117" t="str">
        <f t="shared" si="341"/>
        <v/>
      </c>
      <c r="CM452" s="104" t="str">
        <f t="shared" si="342"/>
        <v/>
      </c>
      <c r="CN452" s="77"/>
      <c r="CO452" s="71"/>
      <c r="CP452" s="74"/>
      <c r="CQ452" s="74"/>
      <c r="CR452" s="118" t="str">
        <f t="shared" si="310"/>
        <v/>
      </c>
      <c r="CS452" s="119">
        <f t="shared" si="343"/>
        <v>0</v>
      </c>
      <c r="CT452" s="119">
        <f t="shared" si="344"/>
        <v>0</v>
      </c>
      <c r="CU452" s="119" t="str">
        <f t="shared" si="345"/>
        <v>0</v>
      </c>
      <c r="CV452" s="119" t="str">
        <f>IF(ISBLANK(CQ452), "", (POWER(CQ452/VLOOKUP(CU452,Anthro_Calc!C:P,13,FALSE),VLOOKUP(CU452,Anthro_Calc!C:P,12,FALSE))-1) / (VLOOKUP(CU452,Anthro_Calc!C:P,14,FALSE)*VLOOKUP(CU452,Anthro_Calc!C:P,12,FALSE)))</f>
        <v/>
      </c>
      <c r="CW452" s="119" t="str">
        <f>IF(ISBLANK(CQ452), "", -3 + (CQ452 -VLOOKUP(CU452,Anthro_Calc!C:P,4,FALSE)) / (VLOOKUP(CU452,Anthro_Calc!C:P,5,FALSE) - VLOOKUP(CU452,Anthro_Calc!C:P,4,FALSE)))</f>
        <v/>
      </c>
      <c r="CX452" s="119" t="str">
        <f>IF(ISBLANK(CQ452), "", 3 + (CQ452 -VLOOKUP(CU452,Anthro_Calc!C:P,10,FALSE)) / (VLOOKUP(CU452,Anthro_Calc!C:P,10,FALSE) - VLOOKUP(CU452,Anthro_Calc!C:P,9,FALSE)))</f>
        <v/>
      </c>
      <c r="CY452" s="128" t="str">
        <f t="shared" si="346"/>
        <v/>
      </c>
      <c r="CZ452" s="117" t="str">
        <f t="shared" si="347"/>
        <v/>
      </c>
      <c r="DA452" s="104" t="str">
        <f t="shared" si="348"/>
        <v/>
      </c>
      <c r="DB452" s="135"/>
    </row>
    <row r="453" spans="1:106" s="80" customFormat="1" ht="15" customHeight="1">
      <c r="A453" s="134">
        <f t="shared" ref="A453:A516" si="350">ROW()-4</f>
        <v>449</v>
      </c>
      <c r="B453" s="66"/>
      <c r="C453" s="66"/>
      <c r="D453" s="66"/>
      <c r="E453" s="66"/>
      <c r="F453" s="66"/>
      <c r="G453" s="66"/>
      <c r="H453" s="66"/>
      <c r="I453" s="66"/>
      <c r="J453" s="66"/>
      <c r="K453" s="66"/>
      <c r="L453" s="66"/>
      <c r="M453" s="71"/>
      <c r="N453" s="69" t="str">
        <f t="shared" ca="1" si="311"/>
        <v/>
      </c>
      <c r="O453" s="70"/>
      <c r="P453" s="70"/>
      <c r="Q453" s="71"/>
      <c r="R453" s="82"/>
      <c r="S453" s="72" t="str">
        <f t="shared" si="312"/>
        <v/>
      </c>
      <c r="T453" s="72" t="str">
        <f t="shared" si="313"/>
        <v/>
      </c>
      <c r="U453" s="72" t="str">
        <f t="shared" si="314"/>
        <v/>
      </c>
      <c r="V453" s="72" t="str">
        <f>IF(ISBLANK(R453), "", (POWER(R453/VLOOKUP(U453,Anthro_Calc!C:P,13,FALSE),VLOOKUP(U453,Anthro_Calc!C:P,12,FALSE))-1) / (VLOOKUP(U453,Anthro_Calc!C:P,14,FALSE)*VLOOKUP(U453,Anthro_Calc!C:P,12,FALSE)))</f>
        <v/>
      </c>
      <c r="W453" s="72" t="str">
        <f>IF(ISBLANK(R453), "", -3 + (R453 -VLOOKUP(U453,Anthro_Calc!C:P,4,FALSE)) / (VLOOKUP(U453,Anthro_Calc!C:P,5,FALSE) - VLOOKUP(U453,Anthro_Calc!C:P,4,FALSE)))</f>
        <v/>
      </c>
      <c r="X453" s="72" t="str">
        <f>IF(ISBLANK(R453), "", 3 + (R453 -VLOOKUP(U453,Anthro_Calc!C:P,10,FALSE)) / (VLOOKUP(U453,Anthro_Calc!C:P,10,FALSE) - VLOOKUP(U453,Anthro_Calc!C:P,9,FALSE)))</f>
        <v/>
      </c>
      <c r="Y453" s="120" t="str">
        <f t="shared" si="315"/>
        <v/>
      </c>
      <c r="Z453" s="117" t="str">
        <f t="shared" si="316"/>
        <v/>
      </c>
      <c r="AA453" s="104" t="str">
        <f t="shared" si="317"/>
        <v/>
      </c>
      <c r="AB453" s="71"/>
      <c r="AC453" s="74"/>
      <c r="AD453" s="78"/>
      <c r="AE453" s="75" t="str">
        <f t="shared" si="318"/>
        <v/>
      </c>
      <c r="AF453" s="72">
        <f t="shared" si="319"/>
        <v>0</v>
      </c>
      <c r="AG453" s="72">
        <f t="shared" si="320"/>
        <v>0</v>
      </c>
      <c r="AH453" s="72" t="str">
        <f t="shared" si="321"/>
        <v>0</v>
      </c>
      <c r="AI453" s="72" t="str">
        <f>IF(ISBLANK(AD453), "", (POWER(AD453/VLOOKUP(AH453,Anthro_Calc!C:P,13,FALSE),VLOOKUP(AH453,Anthro_Calc!C:P,12,FALSE))-1) / (VLOOKUP(AH453,Anthro_Calc!C:P,14,FALSE)*VLOOKUP(AH453,Anthro_Calc!C:P,12,FALSE)))</f>
        <v/>
      </c>
      <c r="AJ453" s="72" t="str">
        <f>IF(ISBLANK(AD453), "", -3 + (AD453 -VLOOKUP(AH453,Anthro_Calc!C:P,4,FALSE)) / (VLOOKUP(AH453,Anthro_Calc!C:P,5,FALSE) - VLOOKUP(AH453,Anthro_Calc!C:P,4,FALSE)))</f>
        <v/>
      </c>
      <c r="AK453" s="72" t="str">
        <f>IF(ISBLANK(AD453), "", 3 + (AD453 -VLOOKUP(AH453,Anthro_Calc!C:P,10,FALSE)) / (VLOOKUP(AH453,Anthro_Calc!C:P,10,FALSE) - VLOOKUP(AH453,Anthro_Calc!C:P,9,FALSE)))</f>
        <v/>
      </c>
      <c r="AL453" s="120" t="str">
        <f t="shared" si="322"/>
        <v/>
      </c>
      <c r="AM453" s="117" t="str">
        <f t="shared" si="323"/>
        <v/>
      </c>
      <c r="AN453" s="104" t="str">
        <f t="shared" si="324"/>
        <v/>
      </c>
      <c r="AO453" s="76" t="str">
        <f t="shared" ref="AO453:AO516" si="351">IF(ISBLANK(AD453), "", IF(AE453&gt;=200,"Yes",IF(AD453&gt;0,"No","")))</f>
        <v/>
      </c>
      <c r="AP453" s="77"/>
      <c r="AQ453" s="77" t="str">
        <f t="shared" si="325"/>
        <v/>
      </c>
      <c r="AR453" s="71"/>
      <c r="AS453" s="74"/>
      <c r="AT453" s="82"/>
      <c r="AU453" s="75" t="str">
        <f t="shared" ref="AU453:AU504" si="352">IF(ISBLANK(AT453), "", ROUND((AT453-R453)*1000, 0))</f>
        <v/>
      </c>
      <c r="AV453" s="72">
        <f t="shared" si="326"/>
        <v>0</v>
      </c>
      <c r="AW453" s="72">
        <f t="shared" si="327"/>
        <v>0</v>
      </c>
      <c r="AX453" s="72" t="str">
        <f t="shared" si="328"/>
        <v>0</v>
      </c>
      <c r="AY453" s="72" t="str">
        <f>IF(ISBLANK(AT453), "", (POWER(AT453/VLOOKUP(AX453,Anthro_Calc!C:P,13,FALSE),VLOOKUP(AX453,Anthro_Calc!C:P,12,FALSE))-1) / (VLOOKUP(AX453,Anthro_Calc!C:P,14,FALSE)*VLOOKUP(AX453,Anthro_Calc!C:P,12,FALSE)))</f>
        <v/>
      </c>
      <c r="AZ453" s="72" t="str">
        <f>IF(ISBLANK(AT453), "", -3 + (AT453 -VLOOKUP(AX453,Anthro_Calc!C:P,4,FALSE)) / (VLOOKUP(AX453,Anthro_Calc!C:P,5,FALSE) - VLOOKUP(AX453,Anthro_Calc!C:P,4,FALSE)))</f>
        <v/>
      </c>
      <c r="BA453" s="72" t="str">
        <f>IF(ISBLANK(AT453), "", 3 + (AT453 -VLOOKUP(AX453,Anthro_Calc!C:P,10,FALSE)) / (VLOOKUP(AX453,Anthro_Calc!C:P,10,FALSE) - VLOOKUP(AX453,Anthro_Calc!C:P,9,FALSE)))</f>
        <v/>
      </c>
      <c r="BB453" s="120" t="str">
        <f t="shared" si="329"/>
        <v/>
      </c>
      <c r="BC453" s="117" t="str">
        <f t="shared" si="330"/>
        <v/>
      </c>
      <c r="BD453" s="104" t="str">
        <f t="shared" ref="BD453:BD516" si="353">IF(AND(ISERROR(FIND("Mild",$D$2)),BC453="MILD"),"NORMAL",BC453)</f>
        <v/>
      </c>
      <c r="BE453" s="76" t="str">
        <f t="shared" ref="BE453:BE516" si="354">IF(ISBLANK(AT453), "", IF(AU453&gt;=400,"Yes",IF(AT453&gt;0,"No","")))</f>
        <v/>
      </c>
      <c r="BF453" s="73" t="str">
        <f t="shared" si="331"/>
        <v/>
      </c>
      <c r="BG453" s="73" t="str">
        <f t="shared" ref="BG453:BG516" si="355">IF(AND(BE453="No", OR(O453=2, O453=3)), "Refer child to health centre", IF(ISBLANK(AT453), "", "Continue to Monitor"))</f>
        <v/>
      </c>
      <c r="BH453" s="77"/>
      <c r="BI453" s="133"/>
      <c r="BJ453" s="71"/>
      <c r="BK453" s="74"/>
      <c r="BL453" s="78"/>
      <c r="BM453" s="75" t="str">
        <f t="shared" ref="BM453:BM504" si="356">IF(ISBLANK(BL453), "", ROUND((BL453-R453)*1000, 0))</f>
        <v/>
      </c>
      <c r="BN453" s="72">
        <f t="shared" si="332"/>
        <v>0</v>
      </c>
      <c r="BO453" s="72">
        <f t="shared" si="349"/>
        <v>0</v>
      </c>
      <c r="BP453" s="72" t="str">
        <f t="shared" si="333"/>
        <v>0</v>
      </c>
      <c r="BQ453" s="72" t="str">
        <f>IF(ISBLANK(BL453), "", (POWER(BL453/VLOOKUP(BP453,Anthro_Calc!C:P,13,FALSE),VLOOKUP(BP453,Anthro_Calc!C:P,12,FALSE))-1) / (VLOOKUP(BP453,Anthro_Calc!C:P,14,FALSE)*VLOOKUP(BP453,Anthro_Calc!C:P,12,FALSE)))</f>
        <v/>
      </c>
      <c r="BR453" s="72" t="str">
        <f>IF(ISBLANK(BL453), "", -3 + (BL453 -VLOOKUP(BP453,Anthro_Calc!C:P,4,FALSE)) / (VLOOKUP(BP453,Anthro_Calc!C:P,5,FALSE) - VLOOKUP(BP453,Anthro_Calc!C:P,4,FALSE)))</f>
        <v/>
      </c>
      <c r="BS453" s="72" t="str">
        <f>IF(ISBLANK(BL453), "", 3 + (BL453 -VLOOKUP(BP453,Anthro_Calc!C:P,10,FALSE)) / (VLOOKUP(BP453,Anthro_Calc!C:P,10,FALSE) - VLOOKUP(BP453,Anthro_Calc!C:P,9,FALSE)))</f>
        <v/>
      </c>
      <c r="BT453" s="120" t="str">
        <f t="shared" si="334"/>
        <v/>
      </c>
      <c r="BU453" s="117" t="str">
        <f t="shared" si="335"/>
        <v/>
      </c>
      <c r="BV453" s="104" t="str">
        <f t="shared" si="336"/>
        <v/>
      </c>
      <c r="BW453" s="73" t="str">
        <f t="shared" ref="BW453:BW516" si="357">IF(ISBLANK(BL453), "", IF(BM453&gt;=900,"Yes",IF(BL453&gt;0,"No","")))</f>
        <v/>
      </c>
      <c r="BX453" s="77"/>
      <c r="BY453" s="73" t="str">
        <f>IF(ISBLANK(BL453), "", VLOOKUP(Z453&amp;" "&amp;BV453&amp;" "&amp;BW453,Graduation_Criteria!$D$2:$E$34,2,FALSE))</f>
        <v/>
      </c>
      <c r="BZ453" s="73" t="str">
        <f t="shared" ref="BZ453:BZ516" si="358">IF(OR(ISBLANK(BL453), BY453="SHOULD NOT BE ADMITTED"), "", IF(BY453="GRADUATED", "CONTINUE MONITOR", IF(O453&gt;=3,"REFER TO HOSPITAL","REPEAT HEARTH")))</f>
        <v/>
      </c>
      <c r="CA453" s="71"/>
      <c r="CB453" s="74"/>
      <c r="CC453" s="74"/>
      <c r="CD453" s="115" t="str">
        <f t="shared" ref="CD453:CD504" si="359">IF(ISBLANK(CC453), "", (CC453-R453)*1000)</f>
        <v/>
      </c>
      <c r="CE453" s="79">
        <f t="shared" si="337"/>
        <v>0</v>
      </c>
      <c r="CF453" s="79">
        <f t="shared" si="338"/>
        <v>0</v>
      </c>
      <c r="CG453" s="79" t="str">
        <f t="shared" si="339"/>
        <v>0</v>
      </c>
      <c r="CH453" s="79" t="str">
        <f>IF(ISBLANK(CC453), "", (POWER(CC453/VLOOKUP(CG453,Anthro_Calc!C:P,13,FALSE),VLOOKUP(CG453,Anthro_Calc!C:P,12,FALSE))-1) / (VLOOKUP(CG453,Anthro_Calc!C:P,14,FALSE)*VLOOKUP(CG453,Anthro_Calc!C:P,12,FALSE)))</f>
        <v/>
      </c>
      <c r="CI453" s="79" t="str">
        <f>IF(ISBLANK(CC453), "", -3 + (CC453 -VLOOKUP(CG453,Anthro_Calc!C:P,4,FALSE)) / (VLOOKUP(CG453,Anthro_Calc!C:P,5,FALSE) - VLOOKUP(CG453,Anthro_Calc!C:P,4,FALSE)))</f>
        <v/>
      </c>
      <c r="CJ453" s="79" t="str">
        <f>IF(ISBLANK(CC453), "", 3 + (CC453 -VLOOKUP(CG453,Anthro_Calc!C:P,10,FALSE)) / (VLOOKUP(CG453,Anthro_Calc!C:P,10,FALSE) - VLOOKUP(CG453,Anthro_Calc!C:P,9,FALSE)))</f>
        <v/>
      </c>
      <c r="CK453" s="129" t="str">
        <f t="shared" si="340"/>
        <v/>
      </c>
      <c r="CL453" s="117" t="str">
        <f t="shared" si="341"/>
        <v/>
      </c>
      <c r="CM453" s="104" t="str">
        <f t="shared" si="342"/>
        <v/>
      </c>
      <c r="CN453" s="77"/>
      <c r="CO453" s="71"/>
      <c r="CP453" s="74"/>
      <c r="CQ453" s="74"/>
      <c r="CR453" s="118" t="str">
        <f t="shared" ref="CR453:CR504" si="360">IF(ISBLANK(CQ453), "", (CQ453-R453)*1000)</f>
        <v/>
      </c>
      <c r="CS453" s="119">
        <f t="shared" si="343"/>
        <v>0</v>
      </c>
      <c r="CT453" s="119">
        <f t="shared" si="344"/>
        <v>0</v>
      </c>
      <c r="CU453" s="119" t="str">
        <f t="shared" si="345"/>
        <v>0</v>
      </c>
      <c r="CV453" s="119" t="str">
        <f>IF(ISBLANK(CQ453), "", (POWER(CQ453/VLOOKUP(CU453,Anthro_Calc!C:P,13,FALSE),VLOOKUP(CU453,Anthro_Calc!C:P,12,FALSE))-1) / (VLOOKUP(CU453,Anthro_Calc!C:P,14,FALSE)*VLOOKUP(CU453,Anthro_Calc!C:P,12,FALSE)))</f>
        <v/>
      </c>
      <c r="CW453" s="119" t="str">
        <f>IF(ISBLANK(CQ453), "", -3 + (CQ453 -VLOOKUP(CU453,Anthro_Calc!C:P,4,FALSE)) / (VLOOKUP(CU453,Anthro_Calc!C:P,5,FALSE) - VLOOKUP(CU453,Anthro_Calc!C:P,4,FALSE)))</f>
        <v/>
      </c>
      <c r="CX453" s="119" t="str">
        <f>IF(ISBLANK(CQ453), "", 3 + (CQ453 -VLOOKUP(CU453,Anthro_Calc!C:P,10,FALSE)) / (VLOOKUP(CU453,Anthro_Calc!C:P,10,FALSE) - VLOOKUP(CU453,Anthro_Calc!C:P,9,FALSE)))</f>
        <v/>
      </c>
      <c r="CY453" s="128" t="str">
        <f t="shared" si="346"/>
        <v/>
      </c>
      <c r="CZ453" s="117" t="str">
        <f t="shared" si="347"/>
        <v/>
      </c>
      <c r="DA453" s="104" t="str">
        <f t="shared" si="348"/>
        <v/>
      </c>
      <c r="DB453" s="135"/>
    </row>
    <row r="454" spans="1:106" s="80" customFormat="1" ht="15" customHeight="1">
      <c r="A454" s="134">
        <f t="shared" si="350"/>
        <v>450</v>
      </c>
      <c r="B454" s="66"/>
      <c r="C454" s="66"/>
      <c r="D454" s="66"/>
      <c r="E454" s="66"/>
      <c r="F454" s="66"/>
      <c r="G454" s="66"/>
      <c r="H454" s="66"/>
      <c r="I454" s="66"/>
      <c r="J454" s="66"/>
      <c r="K454" s="66"/>
      <c r="L454" s="66"/>
      <c r="M454" s="71"/>
      <c r="N454" s="69" t="str">
        <f t="shared" ref="N454:N501" ca="1" si="361">IF(ISBLANK(M454), "", ROUND((TODAY()-M454)/365*12,0))</f>
        <v/>
      </c>
      <c r="O454" s="70"/>
      <c r="P454" s="70"/>
      <c r="Q454" s="71"/>
      <c r="R454" s="82"/>
      <c r="S454" s="72" t="str">
        <f t="shared" ref="S454:S501" si="362">IF(ISBLANK(R454), "", ROUND((Q454-M454)/30.4,0))</f>
        <v/>
      </c>
      <c r="T454" s="72" t="str">
        <f t="shared" ref="T454:T501" si="363">IF(ISBLANK(R454), "", Q454-M454)</f>
        <v/>
      </c>
      <c r="U454" s="72" t="str">
        <f t="shared" ref="U454:U501" si="364">L454&amp;T454</f>
        <v/>
      </c>
      <c r="V454" s="72" t="str">
        <f>IF(ISBLANK(R454), "", (POWER(R454/VLOOKUP(U454,Anthro_Calc!C:P,13,FALSE),VLOOKUP(U454,Anthro_Calc!C:P,12,FALSE))-1) / (VLOOKUP(U454,Anthro_Calc!C:P,14,FALSE)*VLOOKUP(U454,Anthro_Calc!C:P,12,FALSE)))</f>
        <v/>
      </c>
      <c r="W454" s="72" t="str">
        <f>IF(ISBLANK(R454), "", -3 + (R454 -VLOOKUP(U454,Anthro_Calc!C:P,4,FALSE)) / (VLOOKUP(U454,Anthro_Calc!C:P,5,FALSE) - VLOOKUP(U454,Anthro_Calc!C:P,4,FALSE)))</f>
        <v/>
      </c>
      <c r="X454" s="72" t="str">
        <f>IF(ISBLANK(R454), "", 3 + (R454 -VLOOKUP(U454,Anthro_Calc!C:P,10,FALSE)) / (VLOOKUP(U454,Anthro_Calc!C:P,10,FALSE) - VLOOKUP(U454,Anthro_Calc!C:P,9,FALSE)))</f>
        <v/>
      </c>
      <c r="Y454" s="120" t="str">
        <f t="shared" ref="Y454:Y501" si="365">IF(V454="", "", IF(V454&gt;3, X454, IF(V454&lt;-3, W454, V454)))</f>
        <v/>
      </c>
      <c r="Z454" s="117" t="str">
        <f t="shared" ref="Z454:Z501" si="366">IF(ISBLANK(R454), "", IF(OR(Y454 &lt; -5, Y454&gt;5), "Please check weight and DOB again", IF(Y454&lt;=-3,"SEVERE", IF(Y454&lt;=-2,"MODERATE", IF(Y454&lt;=-1, "MILD", "Child is healthy. Do NOT admit into PDH")))))</f>
        <v/>
      </c>
      <c r="AA454" s="104" t="str">
        <f t="shared" ref="AA454:AA501" si="367">IF(AND(ISERROR(FIND("Mild",$D$2)),Z454="MILD"),"NORMAL",Z454)</f>
        <v/>
      </c>
      <c r="AB454" s="71"/>
      <c r="AC454" s="74"/>
      <c r="AD454" s="78"/>
      <c r="AE454" s="75" t="str">
        <f t="shared" ref="AE454:AE501" si="368">IF(ISBLANK(AD454), "", ROUND((AD454-R454)*1000, 0))</f>
        <v/>
      </c>
      <c r="AF454" s="72">
        <f t="shared" ref="AF454:AF501" si="369">ROUND((AB454-M454)/30.4,0)</f>
        <v>0</v>
      </c>
      <c r="AG454" s="72">
        <f t="shared" ref="AG454:AG501" si="370">AB454-M454</f>
        <v>0</v>
      </c>
      <c r="AH454" s="72" t="str">
        <f t="shared" ref="AH454:AH501" si="371">L454&amp;AG454</f>
        <v>0</v>
      </c>
      <c r="AI454" s="72" t="str">
        <f>IF(ISBLANK(AD454), "", (POWER(AD454/VLOOKUP(AH454,Anthro_Calc!C:P,13,FALSE),VLOOKUP(AH454,Anthro_Calc!C:P,12,FALSE))-1) / (VLOOKUP(AH454,Anthro_Calc!C:P,14,FALSE)*VLOOKUP(AH454,Anthro_Calc!C:P,12,FALSE)))</f>
        <v/>
      </c>
      <c r="AJ454" s="72" t="str">
        <f>IF(ISBLANK(AD454), "", -3 + (AD454 -VLOOKUP(AH454,Anthro_Calc!C:P,4,FALSE)) / (VLOOKUP(AH454,Anthro_Calc!C:P,5,FALSE) - VLOOKUP(AH454,Anthro_Calc!C:P,4,FALSE)))</f>
        <v/>
      </c>
      <c r="AK454" s="72" t="str">
        <f>IF(ISBLANK(AD454), "", 3 + (AD454 -VLOOKUP(AH454,Anthro_Calc!C:P,10,FALSE)) / (VLOOKUP(AH454,Anthro_Calc!C:P,10,FALSE) - VLOOKUP(AH454,Anthro_Calc!C:P,9,FALSE)))</f>
        <v/>
      </c>
      <c r="AL454" s="120" t="str">
        <f t="shared" ref="AL454:AL501" si="372">IF(AI454="", "", IF(AI454&gt;3, AK454, IF(AI454&lt;-3, AJ454, AI454)))</f>
        <v/>
      </c>
      <c r="AM454" s="117" t="str">
        <f t="shared" ref="AM454:AM501" si="373">IF(ISBLANK(AD454), "", IF(OR(AL454&lt; - 5, AL454 &gt; 5), "Please check weight and DOB again", IF(AL454&lt;=-3,"SEVERE", IF(AL454&lt;=-2,"MODERATE", IF(AL454&lt;=-1, "MILD", "NORMAL")))))</f>
        <v/>
      </c>
      <c r="AN454" s="104" t="str">
        <f t="shared" ref="AN454:AN501" si="374">IF(AND(ISERROR(FIND("Mild",$D$2)),AM454="MILD"),"NORMAL",AM454)</f>
        <v/>
      </c>
      <c r="AO454" s="76" t="str">
        <f t="shared" si="351"/>
        <v/>
      </c>
      <c r="AP454" s="77"/>
      <c r="AQ454" s="77" t="str">
        <f t="shared" ref="AQ454:AQ501" si="375">IF(AN454="NORMAL","GRADUATED",IF(AN454="MILD", "GRADUATED", IF(AN454="MODERATE","NOT-GRADUATED",IF(AN454="SEVERE","NOT-GRADUATED",""))))</f>
        <v/>
      </c>
      <c r="AR454" s="71"/>
      <c r="AS454" s="74"/>
      <c r="AT454" s="82"/>
      <c r="AU454" s="75" t="str">
        <f t="shared" si="352"/>
        <v/>
      </c>
      <c r="AV454" s="72">
        <f t="shared" ref="AV454:AV501" si="376">ROUND((AR454-M454)/30.4,0)</f>
        <v>0</v>
      </c>
      <c r="AW454" s="72">
        <f t="shared" ref="AW454:AW501" si="377">AR454-M454</f>
        <v>0</v>
      </c>
      <c r="AX454" s="72" t="str">
        <f t="shared" ref="AX454:AX501" si="378">L454&amp;AW454</f>
        <v>0</v>
      </c>
      <c r="AY454" s="72" t="str">
        <f>IF(ISBLANK(AT454), "", (POWER(AT454/VLOOKUP(AX454,Anthro_Calc!C:P,13,FALSE),VLOOKUP(AX454,Anthro_Calc!C:P,12,FALSE))-1) / (VLOOKUP(AX454,Anthro_Calc!C:P,14,FALSE)*VLOOKUP(AX454,Anthro_Calc!C:P,12,FALSE)))</f>
        <v/>
      </c>
      <c r="AZ454" s="72" t="str">
        <f>IF(ISBLANK(AT454), "", -3 + (AT454 -VLOOKUP(AX454,Anthro_Calc!C:P,4,FALSE)) / (VLOOKUP(AX454,Anthro_Calc!C:P,5,FALSE) - VLOOKUP(AX454,Anthro_Calc!C:P,4,FALSE)))</f>
        <v/>
      </c>
      <c r="BA454" s="72" t="str">
        <f>IF(ISBLANK(AT454), "", 3 + (AT454 -VLOOKUP(AX454,Anthro_Calc!C:P,10,FALSE)) / (VLOOKUP(AX454,Anthro_Calc!C:P,10,FALSE) - VLOOKUP(AX454,Anthro_Calc!C:P,9,FALSE)))</f>
        <v/>
      </c>
      <c r="BB454" s="120" t="str">
        <f t="shared" ref="BB454:BB501" si="379">IF(AY454="", "", IF(AY454&gt;3, BA454, IF(AY454&lt;-3, AZ454, AY454)))</f>
        <v/>
      </c>
      <c r="BC454" s="117" t="str">
        <f t="shared" ref="BC454:BC501" si="380">IF(ISBLANK(AT454), "", IF(OR(BB454&lt;-5, BB454&gt;5), "Please check weight and DOB again", IF(BB454&lt;=-3,"SEVERE", IF(BB454&lt;=-2,"MODERATE", IF(BB454&lt;=-1, "MILD", "NORMAL")))))</f>
        <v/>
      </c>
      <c r="BD454" s="104" t="str">
        <f t="shared" si="353"/>
        <v/>
      </c>
      <c r="BE454" s="76" t="str">
        <f t="shared" si="354"/>
        <v/>
      </c>
      <c r="BF454" s="73" t="str">
        <f t="shared" ref="BF454:BF501" si="381">IF(BD454="NORMAL","GRADUATED",IF(BD454="MILD", "GRADUATED", IF(BD454="MODERATE","NOT-GRADUATED",IF(BD454="SEVERE","NOT-GRADUATED",""))))</f>
        <v/>
      </c>
      <c r="BG454" s="73" t="str">
        <f t="shared" si="355"/>
        <v/>
      </c>
      <c r="BH454" s="77"/>
      <c r="BI454" s="133"/>
      <c r="BJ454" s="71"/>
      <c r="BK454" s="74"/>
      <c r="BL454" s="78"/>
      <c r="BM454" s="75" t="str">
        <f t="shared" si="356"/>
        <v/>
      </c>
      <c r="BN454" s="72">
        <f t="shared" ref="BN454:BN501" si="382">ROUND((BJ454-M454)/30.4,0)</f>
        <v>0</v>
      </c>
      <c r="BO454" s="72">
        <f t="shared" si="349"/>
        <v>0</v>
      </c>
      <c r="BP454" s="72" t="str">
        <f t="shared" ref="BP454:BP501" si="383">L454&amp;BO454</f>
        <v>0</v>
      </c>
      <c r="BQ454" s="72" t="str">
        <f>IF(ISBLANK(BL454), "", (POWER(BL454/VLOOKUP(BP454,Anthro_Calc!C:P,13,FALSE),VLOOKUP(BP454,Anthro_Calc!C:P,12,FALSE))-1) / (VLOOKUP(BP454,Anthro_Calc!C:P,14,FALSE)*VLOOKUP(BP454,Anthro_Calc!C:P,12,FALSE)))</f>
        <v/>
      </c>
      <c r="BR454" s="72" t="str">
        <f>IF(ISBLANK(BL454), "", -3 + (BL454 -VLOOKUP(BP454,Anthro_Calc!C:P,4,FALSE)) / (VLOOKUP(BP454,Anthro_Calc!C:P,5,FALSE) - VLOOKUP(BP454,Anthro_Calc!C:P,4,FALSE)))</f>
        <v/>
      </c>
      <c r="BS454" s="72" t="str">
        <f>IF(ISBLANK(BL454), "", 3 + (BL454 -VLOOKUP(BP454,Anthro_Calc!C:P,10,FALSE)) / (VLOOKUP(BP454,Anthro_Calc!C:P,10,FALSE) - VLOOKUP(BP454,Anthro_Calc!C:P,9,FALSE)))</f>
        <v/>
      </c>
      <c r="BT454" s="120" t="str">
        <f t="shared" ref="BT454:BT501" si="384">IF(BQ454="", "", IF(BQ454&gt;3, BS454, IF(BQ454&lt;-3, BR454, BQ454)))</f>
        <v/>
      </c>
      <c r="BU454" s="117" t="str">
        <f t="shared" ref="BU454:BU501" si="385">IF(ISBLANK(BL454), "", IF(OR(BT454 &lt;-5, BT454&gt;5), "Please check weight and DOB again", IF(BT454&lt;=-3,"SEVERE", IF(BT454&lt;=-2,"MODERATE", IF(BT454&lt;=-1, "MILD", "NORMAL")))))</f>
        <v/>
      </c>
      <c r="BV454" s="104" t="str">
        <f t="shared" ref="BV454:BV501" si="386">IF(AND(ISERROR(FIND("Mild",$D$2)),BU454="MILD"),"NORMAL",BU454)</f>
        <v/>
      </c>
      <c r="BW454" s="73" t="str">
        <f t="shared" si="357"/>
        <v/>
      </c>
      <c r="BX454" s="77"/>
      <c r="BY454" s="73" t="str">
        <f>IF(ISBLANK(BL454), "", VLOOKUP(Z454&amp;" "&amp;BV454&amp;" "&amp;BW454,Graduation_Criteria!$D$2:$E$34,2,FALSE))</f>
        <v/>
      </c>
      <c r="BZ454" s="73" t="str">
        <f t="shared" si="358"/>
        <v/>
      </c>
      <c r="CA454" s="71"/>
      <c r="CB454" s="74"/>
      <c r="CC454" s="74"/>
      <c r="CD454" s="115" t="str">
        <f t="shared" si="359"/>
        <v/>
      </c>
      <c r="CE454" s="79">
        <f t="shared" ref="CE454:CE501" si="387">ROUND((CA454-M454)/30.4,0)</f>
        <v>0</v>
      </c>
      <c r="CF454" s="79">
        <f t="shared" ref="CF454:CF501" si="388">CA454-M454</f>
        <v>0</v>
      </c>
      <c r="CG454" s="79" t="str">
        <f t="shared" ref="CG454:CG501" si="389">L454&amp;CF454</f>
        <v>0</v>
      </c>
      <c r="CH454" s="79" t="str">
        <f>IF(ISBLANK(CC454), "", (POWER(CC454/VLOOKUP(CG454,Anthro_Calc!C:P,13,FALSE),VLOOKUP(CG454,Anthro_Calc!C:P,12,FALSE))-1) / (VLOOKUP(CG454,Anthro_Calc!C:P,14,FALSE)*VLOOKUP(CG454,Anthro_Calc!C:P,12,FALSE)))</f>
        <v/>
      </c>
      <c r="CI454" s="79" t="str">
        <f>IF(ISBLANK(CC454), "", -3 + (CC454 -VLOOKUP(CG454,Anthro_Calc!C:P,4,FALSE)) / (VLOOKUP(CG454,Anthro_Calc!C:P,5,FALSE) - VLOOKUP(CG454,Anthro_Calc!C:P,4,FALSE)))</f>
        <v/>
      </c>
      <c r="CJ454" s="79" t="str">
        <f>IF(ISBLANK(CC454), "", 3 + (CC454 -VLOOKUP(CG454,Anthro_Calc!C:P,10,FALSE)) / (VLOOKUP(CG454,Anthro_Calc!C:P,10,FALSE) - VLOOKUP(CG454,Anthro_Calc!C:P,9,FALSE)))</f>
        <v/>
      </c>
      <c r="CK454" s="129" t="str">
        <f t="shared" ref="CK454:CK501" si="390">IF(CH454="", "", IF(CH454&gt;3, CJ454, IF(CH454&lt;-3, CI454, CH454)))</f>
        <v/>
      </c>
      <c r="CL454" s="117" t="str">
        <f t="shared" ref="CL454:CL501" si="391">IF(ISBLANK(CC454), "", IF(OR(CK454&lt;-5, CK454&gt;5), "Please check weight and DOB again", IF(CK454&lt;=-3,"SEVERE", IF(CK454&lt;=-2,"MODERATE", IF(CK454&lt;=-1, "MILD", "NORMAL")))))</f>
        <v/>
      </c>
      <c r="CM454" s="104" t="str">
        <f t="shared" ref="CM454:CM501" si="392">IF(AND(ISERROR(FIND("Mild",$D$2)),CL454="MILD"),"NORMAL",CL454)</f>
        <v/>
      </c>
      <c r="CN454" s="77"/>
      <c r="CO454" s="71"/>
      <c r="CP454" s="74"/>
      <c r="CQ454" s="74"/>
      <c r="CR454" s="118" t="str">
        <f t="shared" si="360"/>
        <v/>
      </c>
      <c r="CS454" s="119">
        <f t="shared" ref="CS454:CS501" si="393">ROUND((CO454-M454)/30.4,0)</f>
        <v>0</v>
      </c>
      <c r="CT454" s="119">
        <f t="shared" ref="CT454:CT501" si="394">CO454-M454</f>
        <v>0</v>
      </c>
      <c r="CU454" s="119" t="str">
        <f t="shared" ref="CU454:CU501" si="395">L454&amp;CT454</f>
        <v>0</v>
      </c>
      <c r="CV454" s="119" t="str">
        <f>IF(ISBLANK(CQ454), "", (POWER(CQ454/VLOOKUP(CU454,Anthro_Calc!C:P,13,FALSE),VLOOKUP(CU454,Anthro_Calc!C:P,12,FALSE))-1) / (VLOOKUP(CU454,Anthro_Calc!C:P,14,FALSE)*VLOOKUP(CU454,Anthro_Calc!C:P,12,FALSE)))</f>
        <v/>
      </c>
      <c r="CW454" s="119" t="str">
        <f>IF(ISBLANK(CQ454), "", -3 + (CQ454 -VLOOKUP(CU454,Anthro_Calc!C:P,4,FALSE)) / (VLOOKUP(CU454,Anthro_Calc!C:P,5,FALSE) - VLOOKUP(CU454,Anthro_Calc!C:P,4,FALSE)))</f>
        <v/>
      </c>
      <c r="CX454" s="119" t="str">
        <f>IF(ISBLANK(CQ454), "", 3 + (CQ454 -VLOOKUP(CU454,Anthro_Calc!C:P,10,FALSE)) / (VLOOKUP(CU454,Anthro_Calc!C:P,10,FALSE) - VLOOKUP(CU454,Anthro_Calc!C:P,9,FALSE)))</f>
        <v/>
      </c>
      <c r="CY454" s="128" t="str">
        <f t="shared" ref="CY454:CY501" si="396">IF(CV454="", "", IF(CV454&gt;3, CX454, IF(CV454&lt;-3, CW454, CV454)))</f>
        <v/>
      </c>
      <c r="CZ454" s="117" t="str">
        <f t="shared" ref="CZ454:CZ517" si="397">IF(ISBLANK(CQ454),"",IF(OR(CY454&lt;-5,CY454&gt;5),"Please check weight and DOB again",IF(CY454&lt;=-3,"SEVERE",IF(CY454&lt;=-2,"MODERATE",IF(CY454&lt;=-1,"MILD","NORMAL")))))</f>
        <v/>
      </c>
      <c r="DA454" s="104" t="str">
        <f t="shared" ref="DA454:DA501" si="398">IF(AND(ISERROR(FIND("Mild",$D$2)),CZ454="MILD"),"NORMAL",CZ454)</f>
        <v/>
      </c>
      <c r="DB454" s="135"/>
    </row>
    <row r="455" spans="1:106" s="80" customFormat="1" ht="15" customHeight="1">
      <c r="A455" s="134">
        <f t="shared" si="350"/>
        <v>451</v>
      </c>
      <c r="B455" s="66"/>
      <c r="C455" s="66"/>
      <c r="D455" s="66"/>
      <c r="E455" s="66"/>
      <c r="F455" s="66"/>
      <c r="G455" s="66"/>
      <c r="H455" s="66"/>
      <c r="I455" s="66"/>
      <c r="J455" s="66"/>
      <c r="K455" s="66"/>
      <c r="L455" s="66"/>
      <c r="M455" s="71"/>
      <c r="N455" s="69" t="str">
        <f t="shared" ca="1" si="361"/>
        <v/>
      </c>
      <c r="O455" s="70"/>
      <c r="P455" s="70"/>
      <c r="Q455" s="71"/>
      <c r="R455" s="82"/>
      <c r="S455" s="72" t="str">
        <f t="shared" si="362"/>
        <v/>
      </c>
      <c r="T455" s="72" t="str">
        <f t="shared" si="363"/>
        <v/>
      </c>
      <c r="U455" s="72" t="str">
        <f t="shared" si="364"/>
        <v/>
      </c>
      <c r="V455" s="72" t="str">
        <f>IF(ISBLANK(R455), "", (POWER(R455/VLOOKUP(U455,Anthro_Calc!C:P,13,FALSE),VLOOKUP(U455,Anthro_Calc!C:P,12,FALSE))-1) / (VLOOKUP(U455,Anthro_Calc!C:P,14,FALSE)*VLOOKUP(U455,Anthro_Calc!C:P,12,FALSE)))</f>
        <v/>
      </c>
      <c r="W455" s="72" t="str">
        <f>IF(ISBLANK(R455), "", -3 + (R455 -VLOOKUP(U455,Anthro_Calc!C:P,4,FALSE)) / (VLOOKUP(U455,Anthro_Calc!C:P,5,FALSE) - VLOOKUP(U455,Anthro_Calc!C:P,4,FALSE)))</f>
        <v/>
      </c>
      <c r="X455" s="72" t="str">
        <f>IF(ISBLANK(R455), "", 3 + (R455 -VLOOKUP(U455,Anthro_Calc!C:P,10,FALSE)) / (VLOOKUP(U455,Anthro_Calc!C:P,10,FALSE) - VLOOKUP(U455,Anthro_Calc!C:P,9,FALSE)))</f>
        <v/>
      </c>
      <c r="Y455" s="120" t="str">
        <f t="shared" si="365"/>
        <v/>
      </c>
      <c r="Z455" s="117" t="str">
        <f t="shared" si="366"/>
        <v/>
      </c>
      <c r="AA455" s="104" t="str">
        <f t="shared" si="367"/>
        <v/>
      </c>
      <c r="AB455" s="71"/>
      <c r="AC455" s="74"/>
      <c r="AD455" s="78"/>
      <c r="AE455" s="75" t="str">
        <f t="shared" si="368"/>
        <v/>
      </c>
      <c r="AF455" s="72">
        <f t="shared" si="369"/>
        <v>0</v>
      </c>
      <c r="AG455" s="72">
        <f t="shared" si="370"/>
        <v>0</v>
      </c>
      <c r="AH455" s="72" t="str">
        <f t="shared" si="371"/>
        <v>0</v>
      </c>
      <c r="AI455" s="72" t="str">
        <f>IF(ISBLANK(AD455), "", (POWER(AD455/VLOOKUP(AH455,Anthro_Calc!C:P,13,FALSE),VLOOKUP(AH455,Anthro_Calc!C:P,12,FALSE))-1) / (VLOOKUP(AH455,Anthro_Calc!C:P,14,FALSE)*VLOOKUP(AH455,Anthro_Calc!C:P,12,FALSE)))</f>
        <v/>
      </c>
      <c r="AJ455" s="72" t="str">
        <f>IF(ISBLANK(AD455), "", -3 + (AD455 -VLOOKUP(AH455,Anthro_Calc!C:P,4,FALSE)) / (VLOOKUP(AH455,Anthro_Calc!C:P,5,FALSE) - VLOOKUP(AH455,Anthro_Calc!C:P,4,FALSE)))</f>
        <v/>
      </c>
      <c r="AK455" s="72" t="str">
        <f>IF(ISBLANK(AD455), "", 3 + (AD455 -VLOOKUP(AH455,Anthro_Calc!C:P,10,FALSE)) / (VLOOKUP(AH455,Anthro_Calc!C:P,10,FALSE) - VLOOKUP(AH455,Anthro_Calc!C:P,9,FALSE)))</f>
        <v/>
      </c>
      <c r="AL455" s="120" t="str">
        <f t="shared" si="372"/>
        <v/>
      </c>
      <c r="AM455" s="117" t="str">
        <f t="shared" si="373"/>
        <v/>
      </c>
      <c r="AN455" s="104" t="str">
        <f t="shared" si="374"/>
        <v/>
      </c>
      <c r="AO455" s="76" t="str">
        <f t="shared" si="351"/>
        <v/>
      </c>
      <c r="AP455" s="77"/>
      <c r="AQ455" s="77" t="str">
        <f t="shared" si="375"/>
        <v/>
      </c>
      <c r="AR455" s="71"/>
      <c r="AS455" s="74"/>
      <c r="AT455" s="82"/>
      <c r="AU455" s="75" t="str">
        <f t="shared" si="352"/>
        <v/>
      </c>
      <c r="AV455" s="72">
        <f t="shared" si="376"/>
        <v>0</v>
      </c>
      <c r="AW455" s="72">
        <f t="shared" si="377"/>
        <v>0</v>
      </c>
      <c r="AX455" s="72" t="str">
        <f t="shared" si="378"/>
        <v>0</v>
      </c>
      <c r="AY455" s="72" t="str">
        <f>IF(ISBLANK(AT455), "", (POWER(AT455/VLOOKUP(AX455,Anthro_Calc!C:P,13,FALSE),VLOOKUP(AX455,Anthro_Calc!C:P,12,FALSE))-1) / (VLOOKUP(AX455,Anthro_Calc!C:P,14,FALSE)*VLOOKUP(AX455,Anthro_Calc!C:P,12,FALSE)))</f>
        <v/>
      </c>
      <c r="AZ455" s="72" t="str">
        <f>IF(ISBLANK(AT455), "", -3 + (AT455 -VLOOKUP(AX455,Anthro_Calc!C:P,4,FALSE)) / (VLOOKUP(AX455,Anthro_Calc!C:P,5,FALSE) - VLOOKUP(AX455,Anthro_Calc!C:P,4,FALSE)))</f>
        <v/>
      </c>
      <c r="BA455" s="72" t="str">
        <f>IF(ISBLANK(AT455), "", 3 + (AT455 -VLOOKUP(AX455,Anthro_Calc!C:P,10,FALSE)) / (VLOOKUP(AX455,Anthro_Calc!C:P,10,FALSE) - VLOOKUP(AX455,Anthro_Calc!C:P,9,FALSE)))</f>
        <v/>
      </c>
      <c r="BB455" s="120" t="str">
        <f t="shared" si="379"/>
        <v/>
      </c>
      <c r="BC455" s="117" t="str">
        <f t="shared" si="380"/>
        <v/>
      </c>
      <c r="BD455" s="104" t="str">
        <f t="shared" si="353"/>
        <v/>
      </c>
      <c r="BE455" s="76" t="str">
        <f t="shared" si="354"/>
        <v/>
      </c>
      <c r="BF455" s="73" t="str">
        <f t="shared" si="381"/>
        <v/>
      </c>
      <c r="BG455" s="73" t="str">
        <f t="shared" si="355"/>
        <v/>
      </c>
      <c r="BH455" s="77"/>
      <c r="BI455" s="133"/>
      <c r="BJ455" s="71"/>
      <c r="BK455" s="74"/>
      <c r="BL455" s="78"/>
      <c r="BM455" s="75" t="str">
        <f t="shared" si="356"/>
        <v/>
      </c>
      <c r="BN455" s="72">
        <f t="shared" si="382"/>
        <v>0</v>
      </c>
      <c r="BO455" s="72">
        <f t="shared" ref="BO455:BO501" si="399">BJ455-M455</f>
        <v>0</v>
      </c>
      <c r="BP455" s="72" t="str">
        <f t="shared" si="383"/>
        <v>0</v>
      </c>
      <c r="BQ455" s="72" t="str">
        <f>IF(ISBLANK(BL455), "", (POWER(BL455/VLOOKUP(BP455,Anthro_Calc!C:P,13,FALSE),VLOOKUP(BP455,Anthro_Calc!C:P,12,FALSE))-1) / (VLOOKUP(BP455,Anthro_Calc!C:P,14,FALSE)*VLOOKUP(BP455,Anthro_Calc!C:P,12,FALSE)))</f>
        <v/>
      </c>
      <c r="BR455" s="72" t="str">
        <f>IF(ISBLANK(BL455), "", -3 + (BL455 -VLOOKUP(BP455,Anthro_Calc!C:P,4,FALSE)) / (VLOOKUP(BP455,Anthro_Calc!C:P,5,FALSE) - VLOOKUP(BP455,Anthro_Calc!C:P,4,FALSE)))</f>
        <v/>
      </c>
      <c r="BS455" s="72" t="str">
        <f>IF(ISBLANK(BL455), "", 3 + (BL455 -VLOOKUP(BP455,Anthro_Calc!C:P,10,FALSE)) / (VLOOKUP(BP455,Anthro_Calc!C:P,10,FALSE) - VLOOKUP(BP455,Anthro_Calc!C:P,9,FALSE)))</f>
        <v/>
      </c>
      <c r="BT455" s="120" t="str">
        <f t="shared" si="384"/>
        <v/>
      </c>
      <c r="BU455" s="117" t="str">
        <f t="shared" si="385"/>
        <v/>
      </c>
      <c r="BV455" s="104" t="str">
        <f t="shared" si="386"/>
        <v/>
      </c>
      <c r="BW455" s="73" t="str">
        <f t="shared" si="357"/>
        <v/>
      </c>
      <c r="BX455" s="77"/>
      <c r="BY455" s="73" t="str">
        <f>IF(ISBLANK(BL455), "", VLOOKUP(Z455&amp;" "&amp;BV455&amp;" "&amp;BW455,Graduation_Criteria!$D$2:$E$34,2,FALSE))</f>
        <v/>
      </c>
      <c r="BZ455" s="73" t="str">
        <f t="shared" si="358"/>
        <v/>
      </c>
      <c r="CA455" s="71"/>
      <c r="CB455" s="74"/>
      <c r="CC455" s="74"/>
      <c r="CD455" s="115" t="str">
        <f t="shared" si="359"/>
        <v/>
      </c>
      <c r="CE455" s="79">
        <f t="shared" si="387"/>
        <v>0</v>
      </c>
      <c r="CF455" s="79">
        <f t="shared" si="388"/>
        <v>0</v>
      </c>
      <c r="CG455" s="79" t="str">
        <f t="shared" si="389"/>
        <v>0</v>
      </c>
      <c r="CH455" s="79" t="str">
        <f>IF(ISBLANK(CC455), "", (POWER(CC455/VLOOKUP(CG455,Anthro_Calc!C:P,13,FALSE),VLOOKUP(CG455,Anthro_Calc!C:P,12,FALSE))-1) / (VLOOKUP(CG455,Anthro_Calc!C:P,14,FALSE)*VLOOKUP(CG455,Anthro_Calc!C:P,12,FALSE)))</f>
        <v/>
      </c>
      <c r="CI455" s="79" t="str">
        <f>IF(ISBLANK(CC455), "", -3 + (CC455 -VLOOKUP(CG455,Anthro_Calc!C:P,4,FALSE)) / (VLOOKUP(CG455,Anthro_Calc!C:P,5,FALSE) - VLOOKUP(CG455,Anthro_Calc!C:P,4,FALSE)))</f>
        <v/>
      </c>
      <c r="CJ455" s="79" t="str">
        <f>IF(ISBLANK(CC455), "", 3 + (CC455 -VLOOKUP(CG455,Anthro_Calc!C:P,10,FALSE)) / (VLOOKUP(CG455,Anthro_Calc!C:P,10,FALSE) - VLOOKUP(CG455,Anthro_Calc!C:P,9,FALSE)))</f>
        <v/>
      </c>
      <c r="CK455" s="129" t="str">
        <f t="shared" si="390"/>
        <v/>
      </c>
      <c r="CL455" s="117" t="str">
        <f t="shared" si="391"/>
        <v/>
      </c>
      <c r="CM455" s="104" t="str">
        <f t="shared" si="392"/>
        <v/>
      </c>
      <c r="CN455" s="77"/>
      <c r="CO455" s="71"/>
      <c r="CP455" s="74"/>
      <c r="CQ455" s="74"/>
      <c r="CR455" s="118" t="str">
        <f t="shared" si="360"/>
        <v/>
      </c>
      <c r="CS455" s="119">
        <f t="shared" si="393"/>
        <v>0</v>
      </c>
      <c r="CT455" s="119">
        <f t="shared" si="394"/>
        <v>0</v>
      </c>
      <c r="CU455" s="119" t="str">
        <f t="shared" si="395"/>
        <v>0</v>
      </c>
      <c r="CV455" s="119" t="str">
        <f>IF(ISBLANK(CQ455), "", (POWER(CQ455/VLOOKUP(CU455,Anthro_Calc!C:P,13,FALSE),VLOOKUP(CU455,Anthro_Calc!C:P,12,FALSE))-1) / (VLOOKUP(CU455,Anthro_Calc!C:P,14,FALSE)*VLOOKUP(CU455,Anthro_Calc!C:P,12,FALSE)))</f>
        <v/>
      </c>
      <c r="CW455" s="119" t="str">
        <f>IF(ISBLANK(CQ455), "", -3 + (CQ455 -VLOOKUP(CU455,Anthro_Calc!C:P,4,FALSE)) / (VLOOKUP(CU455,Anthro_Calc!C:P,5,FALSE) - VLOOKUP(CU455,Anthro_Calc!C:P,4,FALSE)))</f>
        <v/>
      </c>
      <c r="CX455" s="119" t="str">
        <f>IF(ISBLANK(CQ455), "", 3 + (CQ455 -VLOOKUP(CU455,Anthro_Calc!C:P,10,FALSE)) / (VLOOKUP(CU455,Anthro_Calc!C:P,10,FALSE) - VLOOKUP(CU455,Anthro_Calc!C:P,9,FALSE)))</f>
        <v/>
      </c>
      <c r="CY455" s="128" t="str">
        <f t="shared" si="396"/>
        <v/>
      </c>
      <c r="CZ455" s="117" t="str">
        <f t="shared" si="397"/>
        <v/>
      </c>
      <c r="DA455" s="104" t="str">
        <f t="shared" si="398"/>
        <v/>
      </c>
      <c r="DB455" s="135"/>
    </row>
    <row r="456" spans="1:106" s="80" customFormat="1" ht="15" customHeight="1">
      <c r="A456" s="134">
        <f t="shared" si="350"/>
        <v>452</v>
      </c>
      <c r="B456" s="66"/>
      <c r="C456" s="66"/>
      <c r="D456" s="66"/>
      <c r="E456" s="66"/>
      <c r="F456" s="66"/>
      <c r="G456" s="66"/>
      <c r="H456" s="66"/>
      <c r="I456" s="66"/>
      <c r="J456" s="66"/>
      <c r="K456" s="66"/>
      <c r="L456" s="66"/>
      <c r="M456" s="71"/>
      <c r="N456" s="69" t="str">
        <f t="shared" ca="1" si="361"/>
        <v/>
      </c>
      <c r="O456" s="70"/>
      <c r="P456" s="70"/>
      <c r="Q456" s="71"/>
      <c r="R456" s="82"/>
      <c r="S456" s="72" t="str">
        <f t="shared" si="362"/>
        <v/>
      </c>
      <c r="T456" s="72" t="str">
        <f t="shared" si="363"/>
        <v/>
      </c>
      <c r="U456" s="72" t="str">
        <f t="shared" si="364"/>
        <v/>
      </c>
      <c r="V456" s="72" t="str">
        <f>IF(ISBLANK(R456), "", (POWER(R456/VLOOKUP(U456,Anthro_Calc!C:P,13,FALSE),VLOOKUP(U456,Anthro_Calc!C:P,12,FALSE))-1) / (VLOOKUP(U456,Anthro_Calc!C:P,14,FALSE)*VLOOKUP(U456,Anthro_Calc!C:P,12,FALSE)))</f>
        <v/>
      </c>
      <c r="W456" s="72" t="str">
        <f>IF(ISBLANK(R456), "", -3 + (R456 -VLOOKUP(U456,Anthro_Calc!C:P,4,FALSE)) / (VLOOKUP(U456,Anthro_Calc!C:P,5,FALSE) - VLOOKUP(U456,Anthro_Calc!C:P,4,FALSE)))</f>
        <v/>
      </c>
      <c r="X456" s="72" t="str">
        <f>IF(ISBLANK(R456), "", 3 + (R456 -VLOOKUP(U456,Anthro_Calc!C:P,10,FALSE)) / (VLOOKUP(U456,Anthro_Calc!C:P,10,FALSE) - VLOOKUP(U456,Anthro_Calc!C:P,9,FALSE)))</f>
        <v/>
      </c>
      <c r="Y456" s="120" t="str">
        <f t="shared" si="365"/>
        <v/>
      </c>
      <c r="Z456" s="117" t="str">
        <f t="shared" si="366"/>
        <v/>
      </c>
      <c r="AA456" s="104" t="str">
        <f t="shared" si="367"/>
        <v/>
      </c>
      <c r="AB456" s="71"/>
      <c r="AC456" s="74"/>
      <c r="AD456" s="78"/>
      <c r="AE456" s="75" t="str">
        <f t="shared" si="368"/>
        <v/>
      </c>
      <c r="AF456" s="72">
        <f t="shared" si="369"/>
        <v>0</v>
      </c>
      <c r="AG456" s="72">
        <f t="shared" si="370"/>
        <v>0</v>
      </c>
      <c r="AH456" s="72" t="str">
        <f t="shared" si="371"/>
        <v>0</v>
      </c>
      <c r="AI456" s="72" t="str">
        <f>IF(ISBLANK(AD456), "", (POWER(AD456/VLOOKUP(AH456,Anthro_Calc!C:P,13,FALSE),VLOOKUP(AH456,Anthro_Calc!C:P,12,FALSE))-1) / (VLOOKUP(AH456,Anthro_Calc!C:P,14,FALSE)*VLOOKUP(AH456,Anthro_Calc!C:P,12,FALSE)))</f>
        <v/>
      </c>
      <c r="AJ456" s="72" t="str">
        <f>IF(ISBLANK(AD456), "", -3 + (AD456 -VLOOKUP(AH456,Anthro_Calc!C:P,4,FALSE)) / (VLOOKUP(AH456,Anthro_Calc!C:P,5,FALSE) - VLOOKUP(AH456,Anthro_Calc!C:P,4,FALSE)))</f>
        <v/>
      </c>
      <c r="AK456" s="72" t="str">
        <f>IF(ISBLANK(AD456), "", 3 + (AD456 -VLOOKUP(AH456,Anthro_Calc!C:P,10,FALSE)) / (VLOOKUP(AH456,Anthro_Calc!C:P,10,FALSE) - VLOOKUP(AH456,Anthro_Calc!C:P,9,FALSE)))</f>
        <v/>
      </c>
      <c r="AL456" s="120" t="str">
        <f t="shared" si="372"/>
        <v/>
      </c>
      <c r="AM456" s="117" t="str">
        <f t="shared" si="373"/>
        <v/>
      </c>
      <c r="AN456" s="104" t="str">
        <f t="shared" si="374"/>
        <v/>
      </c>
      <c r="AO456" s="76" t="str">
        <f t="shared" si="351"/>
        <v/>
      </c>
      <c r="AP456" s="77"/>
      <c r="AQ456" s="77" t="str">
        <f t="shared" si="375"/>
        <v/>
      </c>
      <c r="AR456" s="71"/>
      <c r="AS456" s="74"/>
      <c r="AT456" s="82"/>
      <c r="AU456" s="75" t="str">
        <f t="shared" si="352"/>
        <v/>
      </c>
      <c r="AV456" s="72">
        <f t="shared" si="376"/>
        <v>0</v>
      </c>
      <c r="AW456" s="72">
        <f t="shared" si="377"/>
        <v>0</v>
      </c>
      <c r="AX456" s="72" t="str">
        <f t="shared" si="378"/>
        <v>0</v>
      </c>
      <c r="AY456" s="72" t="str">
        <f>IF(ISBLANK(AT456), "", (POWER(AT456/VLOOKUP(AX456,Anthro_Calc!C:P,13,FALSE),VLOOKUP(AX456,Anthro_Calc!C:P,12,FALSE))-1) / (VLOOKUP(AX456,Anthro_Calc!C:P,14,FALSE)*VLOOKUP(AX456,Anthro_Calc!C:P,12,FALSE)))</f>
        <v/>
      </c>
      <c r="AZ456" s="72" t="str">
        <f>IF(ISBLANK(AT456), "", -3 + (AT456 -VLOOKUP(AX456,Anthro_Calc!C:P,4,FALSE)) / (VLOOKUP(AX456,Anthro_Calc!C:P,5,FALSE) - VLOOKUP(AX456,Anthro_Calc!C:P,4,FALSE)))</f>
        <v/>
      </c>
      <c r="BA456" s="72" t="str">
        <f>IF(ISBLANK(AT456), "", 3 + (AT456 -VLOOKUP(AX456,Anthro_Calc!C:P,10,FALSE)) / (VLOOKUP(AX456,Anthro_Calc!C:P,10,FALSE) - VLOOKUP(AX456,Anthro_Calc!C:P,9,FALSE)))</f>
        <v/>
      </c>
      <c r="BB456" s="120" t="str">
        <f t="shared" si="379"/>
        <v/>
      </c>
      <c r="BC456" s="117" t="str">
        <f t="shared" si="380"/>
        <v/>
      </c>
      <c r="BD456" s="104" t="str">
        <f t="shared" si="353"/>
        <v/>
      </c>
      <c r="BE456" s="76" t="str">
        <f t="shared" si="354"/>
        <v/>
      </c>
      <c r="BF456" s="73" t="str">
        <f t="shared" si="381"/>
        <v/>
      </c>
      <c r="BG456" s="73" t="str">
        <f t="shared" si="355"/>
        <v/>
      </c>
      <c r="BH456" s="77"/>
      <c r="BI456" s="133"/>
      <c r="BJ456" s="71"/>
      <c r="BK456" s="74"/>
      <c r="BL456" s="78"/>
      <c r="BM456" s="75" t="str">
        <f t="shared" si="356"/>
        <v/>
      </c>
      <c r="BN456" s="72">
        <f t="shared" si="382"/>
        <v>0</v>
      </c>
      <c r="BO456" s="72">
        <f t="shared" si="399"/>
        <v>0</v>
      </c>
      <c r="BP456" s="72" t="str">
        <f t="shared" si="383"/>
        <v>0</v>
      </c>
      <c r="BQ456" s="72" t="str">
        <f>IF(ISBLANK(BL456), "", (POWER(BL456/VLOOKUP(BP456,Anthro_Calc!C:P,13,FALSE),VLOOKUP(BP456,Anthro_Calc!C:P,12,FALSE))-1) / (VLOOKUP(BP456,Anthro_Calc!C:P,14,FALSE)*VLOOKUP(BP456,Anthro_Calc!C:P,12,FALSE)))</f>
        <v/>
      </c>
      <c r="BR456" s="72" t="str">
        <f>IF(ISBLANK(BL456), "", -3 + (BL456 -VLOOKUP(BP456,Anthro_Calc!C:P,4,FALSE)) / (VLOOKUP(BP456,Anthro_Calc!C:P,5,FALSE) - VLOOKUP(BP456,Anthro_Calc!C:P,4,FALSE)))</f>
        <v/>
      </c>
      <c r="BS456" s="72" t="str">
        <f>IF(ISBLANK(BL456), "", 3 + (BL456 -VLOOKUP(BP456,Anthro_Calc!C:P,10,FALSE)) / (VLOOKUP(BP456,Anthro_Calc!C:P,10,FALSE) - VLOOKUP(BP456,Anthro_Calc!C:P,9,FALSE)))</f>
        <v/>
      </c>
      <c r="BT456" s="120" t="str">
        <f t="shared" si="384"/>
        <v/>
      </c>
      <c r="BU456" s="117" t="str">
        <f t="shared" si="385"/>
        <v/>
      </c>
      <c r="BV456" s="104" t="str">
        <f t="shared" si="386"/>
        <v/>
      </c>
      <c r="BW456" s="73" t="str">
        <f t="shared" si="357"/>
        <v/>
      </c>
      <c r="BX456" s="77"/>
      <c r="BY456" s="73" t="str">
        <f>IF(ISBLANK(BL456), "", VLOOKUP(Z456&amp;" "&amp;BV456&amp;" "&amp;BW456,Graduation_Criteria!$D$2:$E$34,2,FALSE))</f>
        <v/>
      </c>
      <c r="BZ456" s="73" t="str">
        <f t="shared" si="358"/>
        <v/>
      </c>
      <c r="CA456" s="71"/>
      <c r="CB456" s="74"/>
      <c r="CC456" s="74"/>
      <c r="CD456" s="115" t="str">
        <f t="shared" si="359"/>
        <v/>
      </c>
      <c r="CE456" s="79">
        <f t="shared" si="387"/>
        <v>0</v>
      </c>
      <c r="CF456" s="79">
        <f t="shared" si="388"/>
        <v>0</v>
      </c>
      <c r="CG456" s="79" t="str">
        <f t="shared" si="389"/>
        <v>0</v>
      </c>
      <c r="CH456" s="79" t="str">
        <f>IF(ISBLANK(CC456), "", (POWER(CC456/VLOOKUP(CG456,Anthro_Calc!C:P,13,FALSE),VLOOKUP(CG456,Anthro_Calc!C:P,12,FALSE))-1) / (VLOOKUP(CG456,Anthro_Calc!C:P,14,FALSE)*VLOOKUP(CG456,Anthro_Calc!C:P,12,FALSE)))</f>
        <v/>
      </c>
      <c r="CI456" s="79" t="str">
        <f>IF(ISBLANK(CC456), "", -3 + (CC456 -VLOOKUP(CG456,Anthro_Calc!C:P,4,FALSE)) / (VLOOKUP(CG456,Anthro_Calc!C:P,5,FALSE) - VLOOKUP(CG456,Anthro_Calc!C:P,4,FALSE)))</f>
        <v/>
      </c>
      <c r="CJ456" s="79" t="str">
        <f>IF(ISBLANK(CC456), "", 3 + (CC456 -VLOOKUP(CG456,Anthro_Calc!C:P,10,FALSE)) / (VLOOKUP(CG456,Anthro_Calc!C:P,10,FALSE) - VLOOKUP(CG456,Anthro_Calc!C:P,9,FALSE)))</f>
        <v/>
      </c>
      <c r="CK456" s="129" t="str">
        <f t="shared" si="390"/>
        <v/>
      </c>
      <c r="CL456" s="117" t="str">
        <f t="shared" si="391"/>
        <v/>
      </c>
      <c r="CM456" s="104" t="str">
        <f t="shared" si="392"/>
        <v/>
      </c>
      <c r="CN456" s="77"/>
      <c r="CO456" s="71"/>
      <c r="CP456" s="74"/>
      <c r="CQ456" s="74"/>
      <c r="CR456" s="118" t="str">
        <f t="shared" si="360"/>
        <v/>
      </c>
      <c r="CS456" s="119">
        <f t="shared" si="393"/>
        <v>0</v>
      </c>
      <c r="CT456" s="119">
        <f t="shared" si="394"/>
        <v>0</v>
      </c>
      <c r="CU456" s="119" t="str">
        <f t="shared" si="395"/>
        <v>0</v>
      </c>
      <c r="CV456" s="119" t="str">
        <f>IF(ISBLANK(CQ456), "", (POWER(CQ456/VLOOKUP(CU456,Anthro_Calc!C:P,13,FALSE),VLOOKUP(CU456,Anthro_Calc!C:P,12,FALSE))-1) / (VLOOKUP(CU456,Anthro_Calc!C:P,14,FALSE)*VLOOKUP(CU456,Anthro_Calc!C:P,12,FALSE)))</f>
        <v/>
      </c>
      <c r="CW456" s="119" t="str">
        <f>IF(ISBLANK(CQ456), "", -3 + (CQ456 -VLOOKUP(CU456,Anthro_Calc!C:P,4,FALSE)) / (VLOOKUP(CU456,Anthro_Calc!C:P,5,FALSE) - VLOOKUP(CU456,Anthro_Calc!C:P,4,FALSE)))</f>
        <v/>
      </c>
      <c r="CX456" s="119" t="str">
        <f>IF(ISBLANK(CQ456), "", 3 + (CQ456 -VLOOKUP(CU456,Anthro_Calc!C:P,10,FALSE)) / (VLOOKUP(CU456,Anthro_Calc!C:P,10,FALSE) - VLOOKUP(CU456,Anthro_Calc!C:P,9,FALSE)))</f>
        <v/>
      </c>
      <c r="CY456" s="128" t="str">
        <f t="shared" si="396"/>
        <v/>
      </c>
      <c r="CZ456" s="117" t="str">
        <f t="shared" si="397"/>
        <v/>
      </c>
      <c r="DA456" s="104" t="str">
        <f t="shared" si="398"/>
        <v/>
      </c>
      <c r="DB456" s="135"/>
    </row>
    <row r="457" spans="1:106" s="80" customFormat="1" ht="15" customHeight="1">
      <c r="A457" s="134">
        <f t="shared" si="350"/>
        <v>453</v>
      </c>
      <c r="B457" s="66"/>
      <c r="C457" s="66"/>
      <c r="D457" s="66"/>
      <c r="E457" s="66"/>
      <c r="F457" s="66"/>
      <c r="G457" s="66"/>
      <c r="H457" s="66"/>
      <c r="I457" s="66"/>
      <c r="J457" s="66"/>
      <c r="K457" s="66"/>
      <c r="L457" s="66"/>
      <c r="M457" s="71"/>
      <c r="N457" s="69" t="str">
        <f t="shared" ca="1" si="361"/>
        <v/>
      </c>
      <c r="O457" s="70"/>
      <c r="P457" s="70"/>
      <c r="Q457" s="71"/>
      <c r="R457" s="82"/>
      <c r="S457" s="72" t="str">
        <f t="shared" si="362"/>
        <v/>
      </c>
      <c r="T457" s="72" t="str">
        <f t="shared" si="363"/>
        <v/>
      </c>
      <c r="U457" s="72" t="str">
        <f t="shared" si="364"/>
        <v/>
      </c>
      <c r="V457" s="72" t="str">
        <f>IF(ISBLANK(R457), "", (POWER(R457/VLOOKUP(U457,Anthro_Calc!C:P,13,FALSE),VLOOKUP(U457,Anthro_Calc!C:P,12,FALSE))-1) / (VLOOKUP(U457,Anthro_Calc!C:P,14,FALSE)*VLOOKUP(U457,Anthro_Calc!C:P,12,FALSE)))</f>
        <v/>
      </c>
      <c r="W457" s="72" t="str">
        <f>IF(ISBLANK(R457), "", -3 + (R457 -VLOOKUP(U457,Anthro_Calc!C:P,4,FALSE)) / (VLOOKUP(U457,Anthro_Calc!C:P,5,FALSE) - VLOOKUP(U457,Anthro_Calc!C:P,4,FALSE)))</f>
        <v/>
      </c>
      <c r="X457" s="72" t="str">
        <f>IF(ISBLANK(R457), "", 3 + (R457 -VLOOKUP(U457,Anthro_Calc!C:P,10,FALSE)) / (VLOOKUP(U457,Anthro_Calc!C:P,10,FALSE) - VLOOKUP(U457,Anthro_Calc!C:P,9,FALSE)))</f>
        <v/>
      </c>
      <c r="Y457" s="120" t="str">
        <f t="shared" si="365"/>
        <v/>
      </c>
      <c r="Z457" s="117" t="str">
        <f t="shared" si="366"/>
        <v/>
      </c>
      <c r="AA457" s="104" t="str">
        <f t="shared" si="367"/>
        <v/>
      </c>
      <c r="AB457" s="71"/>
      <c r="AC457" s="74"/>
      <c r="AD457" s="78"/>
      <c r="AE457" s="75" t="str">
        <f t="shared" si="368"/>
        <v/>
      </c>
      <c r="AF457" s="72">
        <f t="shared" si="369"/>
        <v>0</v>
      </c>
      <c r="AG457" s="72">
        <f t="shared" si="370"/>
        <v>0</v>
      </c>
      <c r="AH457" s="72" t="str">
        <f t="shared" si="371"/>
        <v>0</v>
      </c>
      <c r="AI457" s="72" t="str">
        <f>IF(ISBLANK(AD457), "", (POWER(AD457/VLOOKUP(AH457,Anthro_Calc!C:P,13,FALSE),VLOOKUP(AH457,Anthro_Calc!C:P,12,FALSE))-1) / (VLOOKUP(AH457,Anthro_Calc!C:P,14,FALSE)*VLOOKUP(AH457,Anthro_Calc!C:P,12,FALSE)))</f>
        <v/>
      </c>
      <c r="AJ457" s="72" t="str">
        <f>IF(ISBLANK(AD457), "", -3 + (AD457 -VLOOKUP(AH457,Anthro_Calc!C:P,4,FALSE)) / (VLOOKUP(AH457,Anthro_Calc!C:P,5,FALSE) - VLOOKUP(AH457,Anthro_Calc!C:P,4,FALSE)))</f>
        <v/>
      </c>
      <c r="AK457" s="72" t="str">
        <f>IF(ISBLANK(AD457), "", 3 + (AD457 -VLOOKUP(AH457,Anthro_Calc!C:P,10,FALSE)) / (VLOOKUP(AH457,Anthro_Calc!C:P,10,FALSE) - VLOOKUP(AH457,Anthro_Calc!C:P,9,FALSE)))</f>
        <v/>
      </c>
      <c r="AL457" s="120" t="str">
        <f t="shared" si="372"/>
        <v/>
      </c>
      <c r="AM457" s="117" t="str">
        <f t="shared" si="373"/>
        <v/>
      </c>
      <c r="AN457" s="104" t="str">
        <f t="shared" si="374"/>
        <v/>
      </c>
      <c r="AO457" s="76" t="str">
        <f t="shared" si="351"/>
        <v/>
      </c>
      <c r="AP457" s="77"/>
      <c r="AQ457" s="77" t="str">
        <f t="shared" si="375"/>
        <v/>
      </c>
      <c r="AR457" s="71"/>
      <c r="AS457" s="74"/>
      <c r="AT457" s="82"/>
      <c r="AU457" s="75" t="str">
        <f t="shared" si="352"/>
        <v/>
      </c>
      <c r="AV457" s="72">
        <f t="shared" si="376"/>
        <v>0</v>
      </c>
      <c r="AW457" s="72">
        <f t="shared" si="377"/>
        <v>0</v>
      </c>
      <c r="AX457" s="72" t="str">
        <f t="shared" si="378"/>
        <v>0</v>
      </c>
      <c r="AY457" s="72" t="str">
        <f>IF(ISBLANK(AT457), "", (POWER(AT457/VLOOKUP(AX457,Anthro_Calc!C:P,13,FALSE),VLOOKUP(AX457,Anthro_Calc!C:P,12,FALSE))-1) / (VLOOKUP(AX457,Anthro_Calc!C:P,14,FALSE)*VLOOKUP(AX457,Anthro_Calc!C:P,12,FALSE)))</f>
        <v/>
      </c>
      <c r="AZ457" s="72" t="str">
        <f>IF(ISBLANK(AT457), "", -3 + (AT457 -VLOOKUP(AX457,Anthro_Calc!C:P,4,FALSE)) / (VLOOKUP(AX457,Anthro_Calc!C:P,5,FALSE) - VLOOKUP(AX457,Anthro_Calc!C:P,4,FALSE)))</f>
        <v/>
      </c>
      <c r="BA457" s="72" t="str">
        <f>IF(ISBLANK(AT457), "", 3 + (AT457 -VLOOKUP(AX457,Anthro_Calc!C:P,10,FALSE)) / (VLOOKUP(AX457,Anthro_Calc!C:P,10,FALSE) - VLOOKUP(AX457,Anthro_Calc!C:P,9,FALSE)))</f>
        <v/>
      </c>
      <c r="BB457" s="120" t="str">
        <f t="shared" si="379"/>
        <v/>
      </c>
      <c r="BC457" s="117" t="str">
        <f t="shared" si="380"/>
        <v/>
      </c>
      <c r="BD457" s="104" t="str">
        <f t="shared" si="353"/>
        <v/>
      </c>
      <c r="BE457" s="76" t="str">
        <f t="shared" si="354"/>
        <v/>
      </c>
      <c r="BF457" s="73" t="str">
        <f t="shared" si="381"/>
        <v/>
      </c>
      <c r="BG457" s="73" t="str">
        <f t="shared" si="355"/>
        <v/>
      </c>
      <c r="BH457" s="77"/>
      <c r="BI457" s="133"/>
      <c r="BJ457" s="71"/>
      <c r="BK457" s="74"/>
      <c r="BL457" s="78"/>
      <c r="BM457" s="75" t="str">
        <f t="shared" si="356"/>
        <v/>
      </c>
      <c r="BN457" s="72">
        <f t="shared" si="382"/>
        <v>0</v>
      </c>
      <c r="BO457" s="72">
        <f t="shared" si="399"/>
        <v>0</v>
      </c>
      <c r="BP457" s="72" t="str">
        <f t="shared" si="383"/>
        <v>0</v>
      </c>
      <c r="BQ457" s="72" t="str">
        <f>IF(ISBLANK(BL457), "", (POWER(BL457/VLOOKUP(BP457,Anthro_Calc!C:P,13,FALSE),VLOOKUP(BP457,Anthro_Calc!C:P,12,FALSE))-1) / (VLOOKUP(BP457,Anthro_Calc!C:P,14,FALSE)*VLOOKUP(BP457,Anthro_Calc!C:P,12,FALSE)))</f>
        <v/>
      </c>
      <c r="BR457" s="72" t="str">
        <f>IF(ISBLANK(BL457), "", -3 + (BL457 -VLOOKUP(BP457,Anthro_Calc!C:P,4,FALSE)) / (VLOOKUP(BP457,Anthro_Calc!C:P,5,FALSE) - VLOOKUP(BP457,Anthro_Calc!C:P,4,FALSE)))</f>
        <v/>
      </c>
      <c r="BS457" s="72" t="str">
        <f>IF(ISBLANK(BL457), "", 3 + (BL457 -VLOOKUP(BP457,Anthro_Calc!C:P,10,FALSE)) / (VLOOKUP(BP457,Anthro_Calc!C:P,10,FALSE) - VLOOKUP(BP457,Anthro_Calc!C:P,9,FALSE)))</f>
        <v/>
      </c>
      <c r="BT457" s="120" t="str">
        <f t="shared" si="384"/>
        <v/>
      </c>
      <c r="BU457" s="117" t="str">
        <f t="shared" si="385"/>
        <v/>
      </c>
      <c r="BV457" s="104" t="str">
        <f t="shared" si="386"/>
        <v/>
      </c>
      <c r="BW457" s="73" t="str">
        <f t="shared" si="357"/>
        <v/>
      </c>
      <c r="BX457" s="77"/>
      <c r="BY457" s="73" t="str">
        <f>IF(ISBLANK(BL457), "", VLOOKUP(Z457&amp;" "&amp;BV457&amp;" "&amp;BW457,Graduation_Criteria!$D$2:$E$34,2,FALSE))</f>
        <v/>
      </c>
      <c r="BZ457" s="73" t="str">
        <f t="shared" si="358"/>
        <v/>
      </c>
      <c r="CA457" s="71"/>
      <c r="CB457" s="74"/>
      <c r="CC457" s="74"/>
      <c r="CD457" s="115" t="str">
        <f t="shared" si="359"/>
        <v/>
      </c>
      <c r="CE457" s="79">
        <f t="shared" si="387"/>
        <v>0</v>
      </c>
      <c r="CF457" s="79">
        <f t="shared" si="388"/>
        <v>0</v>
      </c>
      <c r="CG457" s="79" t="str">
        <f t="shared" si="389"/>
        <v>0</v>
      </c>
      <c r="CH457" s="79" t="str">
        <f>IF(ISBLANK(CC457), "", (POWER(CC457/VLOOKUP(CG457,Anthro_Calc!C:P,13,FALSE),VLOOKUP(CG457,Anthro_Calc!C:P,12,FALSE))-1) / (VLOOKUP(CG457,Anthro_Calc!C:P,14,FALSE)*VLOOKUP(CG457,Anthro_Calc!C:P,12,FALSE)))</f>
        <v/>
      </c>
      <c r="CI457" s="79" t="str">
        <f>IF(ISBLANK(CC457), "", -3 + (CC457 -VLOOKUP(CG457,Anthro_Calc!C:P,4,FALSE)) / (VLOOKUP(CG457,Anthro_Calc!C:P,5,FALSE) - VLOOKUP(CG457,Anthro_Calc!C:P,4,FALSE)))</f>
        <v/>
      </c>
      <c r="CJ457" s="79" t="str">
        <f>IF(ISBLANK(CC457), "", 3 + (CC457 -VLOOKUP(CG457,Anthro_Calc!C:P,10,FALSE)) / (VLOOKUP(CG457,Anthro_Calc!C:P,10,FALSE) - VLOOKUP(CG457,Anthro_Calc!C:P,9,FALSE)))</f>
        <v/>
      </c>
      <c r="CK457" s="129" t="str">
        <f t="shared" si="390"/>
        <v/>
      </c>
      <c r="CL457" s="117" t="str">
        <f t="shared" si="391"/>
        <v/>
      </c>
      <c r="CM457" s="104" t="str">
        <f t="shared" si="392"/>
        <v/>
      </c>
      <c r="CN457" s="77"/>
      <c r="CO457" s="71"/>
      <c r="CP457" s="74"/>
      <c r="CQ457" s="74"/>
      <c r="CR457" s="118" t="str">
        <f t="shared" si="360"/>
        <v/>
      </c>
      <c r="CS457" s="119">
        <f t="shared" si="393"/>
        <v>0</v>
      </c>
      <c r="CT457" s="119">
        <f t="shared" si="394"/>
        <v>0</v>
      </c>
      <c r="CU457" s="119" t="str">
        <f t="shared" si="395"/>
        <v>0</v>
      </c>
      <c r="CV457" s="119" t="str">
        <f>IF(ISBLANK(CQ457), "", (POWER(CQ457/VLOOKUP(CU457,Anthro_Calc!C:P,13,FALSE),VLOOKUP(CU457,Anthro_Calc!C:P,12,FALSE))-1) / (VLOOKUP(CU457,Anthro_Calc!C:P,14,FALSE)*VLOOKUP(CU457,Anthro_Calc!C:P,12,FALSE)))</f>
        <v/>
      </c>
      <c r="CW457" s="119" t="str">
        <f>IF(ISBLANK(CQ457), "", -3 + (CQ457 -VLOOKUP(CU457,Anthro_Calc!C:P,4,FALSE)) / (VLOOKUP(CU457,Anthro_Calc!C:P,5,FALSE) - VLOOKUP(CU457,Anthro_Calc!C:P,4,FALSE)))</f>
        <v/>
      </c>
      <c r="CX457" s="119" t="str">
        <f>IF(ISBLANK(CQ457), "", 3 + (CQ457 -VLOOKUP(CU457,Anthro_Calc!C:P,10,FALSE)) / (VLOOKUP(CU457,Anthro_Calc!C:P,10,FALSE) - VLOOKUP(CU457,Anthro_Calc!C:P,9,FALSE)))</f>
        <v/>
      </c>
      <c r="CY457" s="128" t="str">
        <f t="shared" si="396"/>
        <v/>
      </c>
      <c r="CZ457" s="117" t="str">
        <f t="shared" si="397"/>
        <v/>
      </c>
      <c r="DA457" s="104" t="str">
        <f t="shared" si="398"/>
        <v/>
      </c>
      <c r="DB457" s="135"/>
    </row>
    <row r="458" spans="1:106" s="80" customFormat="1" ht="15" customHeight="1">
      <c r="A458" s="134">
        <f t="shared" si="350"/>
        <v>454</v>
      </c>
      <c r="B458" s="66"/>
      <c r="C458" s="66"/>
      <c r="D458" s="66"/>
      <c r="E458" s="66"/>
      <c r="F458" s="66"/>
      <c r="G458" s="66"/>
      <c r="H458" s="66"/>
      <c r="I458" s="66"/>
      <c r="J458" s="66"/>
      <c r="K458" s="66"/>
      <c r="L458" s="66"/>
      <c r="M458" s="71"/>
      <c r="N458" s="69" t="str">
        <f t="shared" ca="1" si="361"/>
        <v/>
      </c>
      <c r="O458" s="70"/>
      <c r="P458" s="70"/>
      <c r="Q458" s="71"/>
      <c r="R458" s="82"/>
      <c r="S458" s="72" t="str">
        <f t="shared" si="362"/>
        <v/>
      </c>
      <c r="T458" s="72" t="str">
        <f t="shared" si="363"/>
        <v/>
      </c>
      <c r="U458" s="72" t="str">
        <f t="shared" si="364"/>
        <v/>
      </c>
      <c r="V458" s="72" t="str">
        <f>IF(ISBLANK(R458), "", (POWER(R458/VLOOKUP(U458,Anthro_Calc!C:P,13,FALSE),VLOOKUP(U458,Anthro_Calc!C:P,12,FALSE))-1) / (VLOOKUP(U458,Anthro_Calc!C:P,14,FALSE)*VLOOKUP(U458,Anthro_Calc!C:P,12,FALSE)))</f>
        <v/>
      </c>
      <c r="W458" s="72" t="str">
        <f>IF(ISBLANK(R458), "", -3 + (R458 -VLOOKUP(U458,Anthro_Calc!C:P,4,FALSE)) / (VLOOKUP(U458,Anthro_Calc!C:P,5,FALSE) - VLOOKUP(U458,Anthro_Calc!C:P,4,FALSE)))</f>
        <v/>
      </c>
      <c r="X458" s="72" t="str">
        <f>IF(ISBLANK(R458), "", 3 + (R458 -VLOOKUP(U458,Anthro_Calc!C:P,10,FALSE)) / (VLOOKUP(U458,Anthro_Calc!C:P,10,FALSE) - VLOOKUP(U458,Anthro_Calc!C:P,9,FALSE)))</f>
        <v/>
      </c>
      <c r="Y458" s="120" t="str">
        <f t="shared" si="365"/>
        <v/>
      </c>
      <c r="Z458" s="117" t="str">
        <f t="shared" si="366"/>
        <v/>
      </c>
      <c r="AA458" s="104" t="str">
        <f t="shared" si="367"/>
        <v/>
      </c>
      <c r="AB458" s="71"/>
      <c r="AC458" s="74"/>
      <c r="AD458" s="78"/>
      <c r="AE458" s="75" t="str">
        <f t="shared" si="368"/>
        <v/>
      </c>
      <c r="AF458" s="72">
        <f t="shared" si="369"/>
        <v>0</v>
      </c>
      <c r="AG458" s="72">
        <f t="shared" si="370"/>
        <v>0</v>
      </c>
      <c r="AH458" s="72" t="str">
        <f t="shared" si="371"/>
        <v>0</v>
      </c>
      <c r="AI458" s="72" t="str">
        <f>IF(ISBLANK(AD458), "", (POWER(AD458/VLOOKUP(AH458,Anthro_Calc!C:P,13,FALSE),VLOOKUP(AH458,Anthro_Calc!C:P,12,FALSE))-1) / (VLOOKUP(AH458,Anthro_Calc!C:P,14,FALSE)*VLOOKUP(AH458,Anthro_Calc!C:P,12,FALSE)))</f>
        <v/>
      </c>
      <c r="AJ458" s="72" t="str">
        <f>IF(ISBLANK(AD458), "", -3 + (AD458 -VLOOKUP(AH458,Anthro_Calc!C:P,4,FALSE)) / (VLOOKUP(AH458,Anthro_Calc!C:P,5,FALSE) - VLOOKUP(AH458,Anthro_Calc!C:P,4,FALSE)))</f>
        <v/>
      </c>
      <c r="AK458" s="72" t="str">
        <f>IF(ISBLANK(AD458), "", 3 + (AD458 -VLOOKUP(AH458,Anthro_Calc!C:P,10,FALSE)) / (VLOOKUP(AH458,Anthro_Calc!C:P,10,FALSE) - VLOOKUP(AH458,Anthro_Calc!C:P,9,FALSE)))</f>
        <v/>
      </c>
      <c r="AL458" s="120" t="str">
        <f t="shared" si="372"/>
        <v/>
      </c>
      <c r="AM458" s="117" t="str">
        <f t="shared" si="373"/>
        <v/>
      </c>
      <c r="AN458" s="104" t="str">
        <f t="shared" si="374"/>
        <v/>
      </c>
      <c r="AO458" s="76" t="str">
        <f t="shared" si="351"/>
        <v/>
      </c>
      <c r="AP458" s="77"/>
      <c r="AQ458" s="77" t="str">
        <f t="shared" si="375"/>
        <v/>
      </c>
      <c r="AR458" s="71"/>
      <c r="AS458" s="74"/>
      <c r="AT458" s="82"/>
      <c r="AU458" s="75" t="str">
        <f t="shared" si="352"/>
        <v/>
      </c>
      <c r="AV458" s="72">
        <f t="shared" si="376"/>
        <v>0</v>
      </c>
      <c r="AW458" s="72">
        <f t="shared" si="377"/>
        <v>0</v>
      </c>
      <c r="AX458" s="72" t="str">
        <f t="shared" si="378"/>
        <v>0</v>
      </c>
      <c r="AY458" s="72" t="str">
        <f>IF(ISBLANK(AT458), "", (POWER(AT458/VLOOKUP(AX458,Anthro_Calc!C:P,13,FALSE),VLOOKUP(AX458,Anthro_Calc!C:P,12,FALSE))-1) / (VLOOKUP(AX458,Anthro_Calc!C:P,14,FALSE)*VLOOKUP(AX458,Anthro_Calc!C:P,12,FALSE)))</f>
        <v/>
      </c>
      <c r="AZ458" s="72" t="str">
        <f>IF(ISBLANK(AT458), "", -3 + (AT458 -VLOOKUP(AX458,Anthro_Calc!C:P,4,FALSE)) / (VLOOKUP(AX458,Anthro_Calc!C:P,5,FALSE) - VLOOKUP(AX458,Anthro_Calc!C:P,4,FALSE)))</f>
        <v/>
      </c>
      <c r="BA458" s="72" t="str">
        <f>IF(ISBLANK(AT458), "", 3 + (AT458 -VLOOKUP(AX458,Anthro_Calc!C:P,10,FALSE)) / (VLOOKUP(AX458,Anthro_Calc!C:P,10,FALSE) - VLOOKUP(AX458,Anthro_Calc!C:P,9,FALSE)))</f>
        <v/>
      </c>
      <c r="BB458" s="120" t="str">
        <f t="shared" si="379"/>
        <v/>
      </c>
      <c r="BC458" s="117" t="str">
        <f t="shared" si="380"/>
        <v/>
      </c>
      <c r="BD458" s="104" t="str">
        <f t="shared" si="353"/>
        <v/>
      </c>
      <c r="BE458" s="76" t="str">
        <f t="shared" si="354"/>
        <v/>
      </c>
      <c r="BF458" s="73" t="str">
        <f t="shared" si="381"/>
        <v/>
      </c>
      <c r="BG458" s="73" t="str">
        <f t="shared" si="355"/>
        <v/>
      </c>
      <c r="BH458" s="77"/>
      <c r="BI458" s="133"/>
      <c r="BJ458" s="71"/>
      <c r="BK458" s="74"/>
      <c r="BL458" s="78"/>
      <c r="BM458" s="75" t="str">
        <f t="shared" si="356"/>
        <v/>
      </c>
      <c r="BN458" s="72">
        <f t="shared" si="382"/>
        <v>0</v>
      </c>
      <c r="BO458" s="72">
        <f t="shared" si="399"/>
        <v>0</v>
      </c>
      <c r="BP458" s="72" t="str">
        <f t="shared" si="383"/>
        <v>0</v>
      </c>
      <c r="BQ458" s="72" t="str">
        <f>IF(ISBLANK(BL458), "", (POWER(BL458/VLOOKUP(BP458,Anthro_Calc!C:P,13,FALSE),VLOOKUP(BP458,Anthro_Calc!C:P,12,FALSE))-1) / (VLOOKUP(BP458,Anthro_Calc!C:P,14,FALSE)*VLOOKUP(BP458,Anthro_Calc!C:P,12,FALSE)))</f>
        <v/>
      </c>
      <c r="BR458" s="72" t="str">
        <f>IF(ISBLANK(BL458), "", -3 + (BL458 -VLOOKUP(BP458,Anthro_Calc!C:P,4,FALSE)) / (VLOOKUP(BP458,Anthro_Calc!C:P,5,FALSE) - VLOOKUP(BP458,Anthro_Calc!C:P,4,FALSE)))</f>
        <v/>
      </c>
      <c r="BS458" s="72" t="str">
        <f>IF(ISBLANK(BL458), "", 3 + (BL458 -VLOOKUP(BP458,Anthro_Calc!C:P,10,FALSE)) / (VLOOKUP(BP458,Anthro_Calc!C:P,10,FALSE) - VLOOKUP(BP458,Anthro_Calc!C:P,9,FALSE)))</f>
        <v/>
      </c>
      <c r="BT458" s="120" t="str">
        <f t="shared" si="384"/>
        <v/>
      </c>
      <c r="BU458" s="117" t="str">
        <f t="shared" si="385"/>
        <v/>
      </c>
      <c r="BV458" s="104" t="str">
        <f t="shared" si="386"/>
        <v/>
      </c>
      <c r="BW458" s="73" t="str">
        <f t="shared" si="357"/>
        <v/>
      </c>
      <c r="BX458" s="77"/>
      <c r="BY458" s="73" t="str">
        <f>IF(ISBLANK(BL458), "", VLOOKUP(Z458&amp;" "&amp;BV458&amp;" "&amp;BW458,Graduation_Criteria!$D$2:$E$34,2,FALSE))</f>
        <v/>
      </c>
      <c r="BZ458" s="73" t="str">
        <f t="shared" si="358"/>
        <v/>
      </c>
      <c r="CA458" s="71"/>
      <c r="CB458" s="74"/>
      <c r="CC458" s="74"/>
      <c r="CD458" s="115" t="str">
        <f t="shared" si="359"/>
        <v/>
      </c>
      <c r="CE458" s="79">
        <f t="shared" si="387"/>
        <v>0</v>
      </c>
      <c r="CF458" s="79">
        <f t="shared" si="388"/>
        <v>0</v>
      </c>
      <c r="CG458" s="79" t="str">
        <f t="shared" si="389"/>
        <v>0</v>
      </c>
      <c r="CH458" s="79" t="str">
        <f>IF(ISBLANK(CC458), "", (POWER(CC458/VLOOKUP(CG458,Anthro_Calc!C:P,13,FALSE),VLOOKUP(CG458,Anthro_Calc!C:P,12,FALSE))-1) / (VLOOKUP(CG458,Anthro_Calc!C:P,14,FALSE)*VLOOKUP(CG458,Anthro_Calc!C:P,12,FALSE)))</f>
        <v/>
      </c>
      <c r="CI458" s="79" t="str">
        <f>IF(ISBLANK(CC458), "", -3 + (CC458 -VLOOKUP(CG458,Anthro_Calc!C:P,4,FALSE)) / (VLOOKUP(CG458,Anthro_Calc!C:P,5,FALSE) - VLOOKUP(CG458,Anthro_Calc!C:P,4,FALSE)))</f>
        <v/>
      </c>
      <c r="CJ458" s="79" t="str">
        <f>IF(ISBLANK(CC458), "", 3 + (CC458 -VLOOKUP(CG458,Anthro_Calc!C:P,10,FALSE)) / (VLOOKUP(CG458,Anthro_Calc!C:P,10,FALSE) - VLOOKUP(CG458,Anthro_Calc!C:P,9,FALSE)))</f>
        <v/>
      </c>
      <c r="CK458" s="129" t="str">
        <f t="shared" si="390"/>
        <v/>
      </c>
      <c r="CL458" s="117" t="str">
        <f t="shared" si="391"/>
        <v/>
      </c>
      <c r="CM458" s="104" t="str">
        <f t="shared" si="392"/>
        <v/>
      </c>
      <c r="CN458" s="77"/>
      <c r="CO458" s="71"/>
      <c r="CP458" s="74"/>
      <c r="CQ458" s="74"/>
      <c r="CR458" s="118" t="str">
        <f t="shared" si="360"/>
        <v/>
      </c>
      <c r="CS458" s="119">
        <f t="shared" si="393"/>
        <v>0</v>
      </c>
      <c r="CT458" s="119">
        <f t="shared" si="394"/>
        <v>0</v>
      </c>
      <c r="CU458" s="119" t="str">
        <f t="shared" si="395"/>
        <v>0</v>
      </c>
      <c r="CV458" s="119" t="str">
        <f>IF(ISBLANK(CQ458), "", (POWER(CQ458/VLOOKUP(CU458,Anthro_Calc!C:P,13,FALSE),VLOOKUP(CU458,Anthro_Calc!C:P,12,FALSE))-1) / (VLOOKUP(CU458,Anthro_Calc!C:P,14,FALSE)*VLOOKUP(CU458,Anthro_Calc!C:P,12,FALSE)))</f>
        <v/>
      </c>
      <c r="CW458" s="119" t="str">
        <f>IF(ISBLANK(CQ458), "", -3 + (CQ458 -VLOOKUP(CU458,Anthro_Calc!C:P,4,FALSE)) / (VLOOKUP(CU458,Anthro_Calc!C:P,5,FALSE) - VLOOKUP(CU458,Anthro_Calc!C:P,4,FALSE)))</f>
        <v/>
      </c>
      <c r="CX458" s="119" t="str">
        <f>IF(ISBLANK(CQ458), "", 3 + (CQ458 -VLOOKUP(CU458,Anthro_Calc!C:P,10,FALSE)) / (VLOOKUP(CU458,Anthro_Calc!C:P,10,FALSE) - VLOOKUP(CU458,Anthro_Calc!C:P,9,FALSE)))</f>
        <v/>
      </c>
      <c r="CY458" s="128" t="str">
        <f t="shared" si="396"/>
        <v/>
      </c>
      <c r="CZ458" s="117" t="str">
        <f t="shared" si="397"/>
        <v/>
      </c>
      <c r="DA458" s="104" t="str">
        <f t="shared" si="398"/>
        <v/>
      </c>
      <c r="DB458" s="135"/>
    </row>
    <row r="459" spans="1:106" s="80" customFormat="1" ht="15" customHeight="1">
      <c r="A459" s="134">
        <f t="shared" si="350"/>
        <v>455</v>
      </c>
      <c r="B459" s="66"/>
      <c r="C459" s="66"/>
      <c r="D459" s="66"/>
      <c r="E459" s="66"/>
      <c r="F459" s="66"/>
      <c r="G459" s="66"/>
      <c r="H459" s="66"/>
      <c r="I459" s="66"/>
      <c r="J459" s="66"/>
      <c r="K459" s="66"/>
      <c r="L459" s="66"/>
      <c r="M459" s="71"/>
      <c r="N459" s="69" t="str">
        <f t="shared" ca="1" si="361"/>
        <v/>
      </c>
      <c r="O459" s="70"/>
      <c r="P459" s="70"/>
      <c r="Q459" s="71"/>
      <c r="R459" s="82"/>
      <c r="S459" s="72" t="str">
        <f t="shared" si="362"/>
        <v/>
      </c>
      <c r="T459" s="72" t="str">
        <f t="shared" si="363"/>
        <v/>
      </c>
      <c r="U459" s="72" t="str">
        <f t="shared" si="364"/>
        <v/>
      </c>
      <c r="V459" s="72" t="str">
        <f>IF(ISBLANK(R459), "", (POWER(R459/VLOOKUP(U459,Anthro_Calc!C:P,13,FALSE),VLOOKUP(U459,Anthro_Calc!C:P,12,FALSE))-1) / (VLOOKUP(U459,Anthro_Calc!C:P,14,FALSE)*VLOOKUP(U459,Anthro_Calc!C:P,12,FALSE)))</f>
        <v/>
      </c>
      <c r="W459" s="72" t="str">
        <f>IF(ISBLANK(R459), "", -3 + (R459 -VLOOKUP(U459,Anthro_Calc!C:P,4,FALSE)) / (VLOOKUP(U459,Anthro_Calc!C:P,5,FALSE) - VLOOKUP(U459,Anthro_Calc!C:P,4,FALSE)))</f>
        <v/>
      </c>
      <c r="X459" s="72" t="str">
        <f>IF(ISBLANK(R459), "", 3 + (R459 -VLOOKUP(U459,Anthro_Calc!C:P,10,FALSE)) / (VLOOKUP(U459,Anthro_Calc!C:P,10,FALSE) - VLOOKUP(U459,Anthro_Calc!C:P,9,FALSE)))</f>
        <v/>
      </c>
      <c r="Y459" s="120" t="str">
        <f t="shared" si="365"/>
        <v/>
      </c>
      <c r="Z459" s="117" t="str">
        <f t="shared" si="366"/>
        <v/>
      </c>
      <c r="AA459" s="104" t="str">
        <f t="shared" si="367"/>
        <v/>
      </c>
      <c r="AB459" s="71"/>
      <c r="AC459" s="74"/>
      <c r="AD459" s="78"/>
      <c r="AE459" s="75" t="str">
        <f t="shared" si="368"/>
        <v/>
      </c>
      <c r="AF459" s="72">
        <f t="shared" si="369"/>
        <v>0</v>
      </c>
      <c r="AG459" s="72">
        <f t="shared" si="370"/>
        <v>0</v>
      </c>
      <c r="AH459" s="72" t="str">
        <f t="shared" si="371"/>
        <v>0</v>
      </c>
      <c r="AI459" s="72" t="str">
        <f>IF(ISBLANK(AD459), "", (POWER(AD459/VLOOKUP(AH459,Anthro_Calc!C:P,13,FALSE),VLOOKUP(AH459,Anthro_Calc!C:P,12,FALSE))-1) / (VLOOKUP(AH459,Anthro_Calc!C:P,14,FALSE)*VLOOKUP(AH459,Anthro_Calc!C:P,12,FALSE)))</f>
        <v/>
      </c>
      <c r="AJ459" s="72" t="str">
        <f>IF(ISBLANK(AD459), "", -3 + (AD459 -VLOOKUP(AH459,Anthro_Calc!C:P,4,FALSE)) / (VLOOKUP(AH459,Anthro_Calc!C:P,5,FALSE) - VLOOKUP(AH459,Anthro_Calc!C:P,4,FALSE)))</f>
        <v/>
      </c>
      <c r="AK459" s="72" t="str">
        <f>IF(ISBLANK(AD459), "", 3 + (AD459 -VLOOKUP(AH459,Anthro_Calc!C:P,10,FALSE)) / (VLOOKUP(AH459,Anthro_Calc!C:P,10,FALSE) - VLOOKUP(AH459,Anthro_Calc!C:P,9,FALSE)))</f>
        <v/>
      </c>
      <c r="AL459" s="120" t="str">
        <f t="shared" si="372"/>
        <v/>
      </c>
      <c r="AM459" s="117" t="str">
        <f t="shared" si="373"/>
        <v/>
      </c>
      <c r="AN459" s="104" t="str">
        <f t="shared" si="374"/>
        <v/>
      </c>
      <c r="AO459" s="76" t="str">
        <f t="shared" si="351"/>
        <v/>
      </c>
      <c r="AP459" s="77"/>
      <c r="AQ459" s="77" t="str">
        <f t="shared" si="375"/>
        <v/>
      </c>
      <c r="AR459" s="71"/>
      <c r="AS459" s="74"/>
      <c r="AT459" s="82"/>
      <c r="AU459" s="75" t="str">
        <f t="shared" si="352"/>
        <v/>
      </c>
      <c r="AV459" s="72">
        <f t="shared" si="376"/>
        <v>0</v>
      </c>
      <c r="AW459" s="72">
        <f t="shared" si="377"/>
        <v>0</v>
      </c>
      <c r="AX459" s="72" t="str">
        <f t="shared" si="378"/>
        <v>0</v>
      </c>
      <c r="AY459" s="72" t="str">
        <f>IF(ISBLANK(AT459), "", (POWER(AT459/VLOOKUP(AX459,Anthro_Calc!C:P,13,FALSE),VLOOKUP(AX459,Anthro_Calc!C:P,12,FALSE))-1) / (VLOOKUP(AX459,Anthro_Calc!C:P,14,FALSE)*VLOOKUP(AX459,Anthro_Calc!C:P,12,FALSE)))</f>
        <v/>
      </c>
      <c r="AZ459" s="72" t="str">
        <f>IF(ISBLANK(AT459), "", -3 + (AT459 -VLOOKUP(AX459,Anthro_Calc!C:P,4,FALSE)) / (VLOOKUP(AX459,Anthro_Calc!C:P,5,FALSE) - VLOOKUP(AX459,Anthro_Calc!C:P,4,FALSE)))</f>
        <v/>
      </c>
      <c r="BA459" s="72" t="str">
        <f>IF(ISBLANK(AT459), "", 3 + (AT459 -VLOOKUP(AX459,Anthro_Calc!C:P,10,FALSE)) / (VLOOKUP(AX459,Anthro_Calc!C:P,10,FALSE) - VLOOKUP(AX459,Anthro_Calc!C:P,9,FALSE)))</f>
        <v/>
      </c>
      <c r="BB459" s="120" t="str">
        <f t="shared" si="379"/>
        <v/>
      </c>
      <c r="BC459" s="117" t="str">
        <f t="shared" si="380"/>
        <v/>
      </c>
      <c r="BD459" s="104" t="str">
        <f t="shared" si="353"/>
        <v/>
      </c>
      <c r="BE459" s="76" t="str">
        <f t="shared" si="354"/>
        <v/>
      </c>
      <c r="BF459" s="73" t="str">
        <f t="shared" si="381"/>
        <v/>
      </c>
      <c r="BG459" s="73" t="str">
        <f t="shared" si="355"/>
        <v/>
      </c>
      <c r="BH459" s="77"/>
      <c r="BI459" s="133"/>
      <c r="BJ459" s="71"/>
      <c r="BK459" s="74"/>
      <c r="BL459" s="78"/>
      <c r="BM459" s="75" t="str">
        <f t="shared" si="356"/>
        <v/>
      </c>
      <c r="BN459" s="72">
        <f t="shared" si="382"/>
        <v>0</v>
      </c>
      <c r="BO459" s="72">
        <f t="shared" si="399"/>
        <v>0</v>
      </c>
      <c r="BP459" s="72" t="str">
        <f t="shared" si="383"/>
        <v>0</v>
      </c>
      <c r="BQ459" s="72" t="str">
        <f>IF(ISBLANK(BL459), "", (POWER(BL459/VLOOKUP(BP459,Anthro_Calc!C:P,13,FALSE),VLOOKUP(BP459,Anthro_Calc!C:P,12,FALSE))-1) / (VLOOKUP(BP459,Anthro_Calc!C:P,14,FALSE)*VLOOKUP(BP459,Anthro_Calc!C:P,12,FALSE)))</f>
        <v/>
      </c>
      <c r="BR459" s="72" t="str">
        <f>IF(ISBLANK(BL459), "", -3 + (BL459 -VLOOKUP(BP459,Anthro_Calc!C:P,4,FALSE)) / (VLOOKUP(BP459,Anthro_Calc!C:P,5,FALSE) - VLOOKUP(BP459,Anthro_Calc!C:P,4,FALSE)))</f>
        <v/>
      </c>
      <c r="BS459" s="72" t="str">
        <f>IF(ISBLANK(BL459), "", 3 + (BL459 -VLOOKUP(BP459,Anthro_Calc!C:P,10,FALSE)) / (VLOOKUP(BP459,Anthro_Calc!C:P,10,FALSE) - VLOOKUP(BP459,Anthro_Calc!C:P,9,FALSE)))</f>
        <v/>
      </c>
      <c r="BT459" s="120" t="str">
        <f t="shared" si="384"/>
        <v/>
      </c>
      <c r="BU459" s="117" t="str">
        <f t="shared" si="385"/>
        <v/>
      </c>
      <c r="BV459" s="104" t="str">
        <f t="shared" si="386"/>
        <v/>
      </c>
      <c r="BW459" s="73" t="str">
        <f t="shared" si="357"/>
        <v/>
      </c>
      <c r="BX459" s="77"/>
      <c r="BY459" s="73" t="str">
        <f>IF(ISBLANK(BL459), "", VLOOKUP(Z459&amp;" "&amp;BV459&amp;" "&amp;BW459,Graduation_Criteria!$D$2:$E$34,2,FALSE))</f>
        <v/>
      </c>
      <c r="BZ459" s="73" t="str">
        <f t="shared" si="358"/>
        <v/>
      </c>
      <c r="CA459" s="71"/>
      <c r="CB459" s="74"/>
      <c r="CC459" s="74"/>
      <c r="CD459" s="115" t="str">
        <f t="shared" si="359"/>
        <v/>
      </c>
      <c r="CE459" s="79">
        <f t="shared" si="387"/>
        <v>0</v>
      </c>
      <c r="CF459" s="79">
        <f t="shared" si="388"/>
        <v>0</v>
      </c>
      <c r="CG459" s="79" t="str">
        <f t="shared" si="389"/>
        <v>0</v>
      </c>
      <c r="CH459" s="79" t="str">
        <f>IF(ISBLANK(CC459), "", (POWER(CC459/VLOOKUP(CG459,Anthro_Calc!C:P,13,FALSE),VLOOKUP(CG459,Anthro_Calc!C:P,12,FALSE))-1) / (VLOOKUP(CG459,Anthro_Calc!C:P,14,FALSE)*VLOOKUP(CG459,Anthro_Calc!C:P,12,FALSE)))</f>
        <v/>
      </c>
      <c r="CI459" s="79" t="str">
        <f>IF(ISBLANK(CC459), "", -3 + (CC459 -VLOOKUP(CG459,Anthro_Calc!C:P,4,FALSE)) / (VLOOKUP(CG459,Anthro_Calc!C:P,5,FALSE) - VLOOKUP(CG459,Anthro_Calc!C:P,4,FALSE)))</f>
        <v/>
      </c>
      <c r="CJ459" s="79" t="str">
        <f>IF(ISBLANK(CC459), "", 3 + (CC459 -VLOOKUP(CG459,Anthro_Calc!C:P,10,FALSE)) / (VLOOKUP(CG459,Anthro_Calc!C:P,10,FALSE) - VLOOKUP(CG459,Anthro_Calc!C:P,9,FALSE)))</f>
        <v/>
      </c>
      <c r="CK459" s="129" t="str">
        <f t="shared" si="390"/>
        <v/>
      </c>
      <c r="CL459" s="117" t="str">
        <f t="shared" si="391"/>
        <v/>
      </c>
      <c r="CM459" s="104" t="str">
        <f t="shared" si="392"/>
        <v/>
      </c>
      <c r="CN459" s="77"/>
      <c r="CO459" s="71"/>
      <c r="CP459" s="74"/>
      <c r="CQ459" s="74"/>
      <c r="CR459" s="118" t="str">
        <f t="shared" si="360"/>
        <v/>
      </c>
      <c r="CS459" s="119">
        <f t="shared" si="393"/>
        <v>0</v>
      </c>
      <c r="CT459" s="119">
        <f t="shared" si="394"/>
        <v>0</v>
      </c>
      <c r="CU459" s="119" t="str">
        <f t="shared" si="395"/>
        <v>0</v>
      </c>
      <c r="CV459" s="119" t="str">
        <f>IF(ISBLANK(CQ459), "", (POWER(CQ459/VLOOKUP(CU459,Anthro_Calc!C:P,13,FALSE),VLOOKUP(CU459,Anthro_Calc!C:P,12,FALSE))-1) / (VLOOKUP(CU459,Anthro_Calc!C:P,14,FALSE)*VLOOKUP(CU459,Anthro_Calc!C:P,12,FALSE)))</f>
        <v/>
      </c>
      <c r="CW459" s="119" t="str">
        <f>IF(ISBLANK(CQ459), "", -3 + (CQ459 -VLOOKUP(CU459,Anthro_Calc!C:P,4,FALSE)) / (VLOOKUP(CU459,Anthro_Calc!C:P,5,FALSE) - VLOOKUP(CU459,Anthro_Calc!C:P,4,FALSE)))</f>
        <v/>
      </c>
      <c r="CX459" s="119" t="str">
        <f>IF(ISBLANK(CQ459), "", 3 + (CQ459 -VLOOKUP(CU459,Anthro_Calc!C:P,10,FALSE)) / (VLOOKUP(CU459,Anthro_Calc!C:P,10,FALSE) - VLOOKUP(CU459,Anthro_Calc!C:P,9,FALSE)))</f>
        <v/>
      </c>
      <c r="CY459" s="128" t="str">
        <f t="shared" si="396"/>
        <v/>
      </c>
      <c r="CZ459" s="117" t="str">
        <f t="shared" si="397"/>
        <v/>
      </c>
      <c r="DA459" s="104" t="str">
        <f t="shared" si="398"/>
        <v/>
      </c>
      <c r="DB459" s="135"/>
    </row>
    <row r="460" spans="1:106" s="80" customFormat="1" ht="15" customHeight="1">
      <c r="A460" s="134">
        <f t="shared" si="350"/>
        <v>456</v>
      </c>
      <c r="B460" s="66"/>
      <c r="C460" s="66"/>
      <c r="D460" s="66"/>
      <c r="E460" s="66"/>
      <c r="F460" s="66"/>
      <c r="G460" s="66"/>
      <c r="H460" s="66"/>
      <c r="I460" s="66"/>
      <c r="J460" s="66"/>
      <c r="K460" s="66"/>
      <c r="L460" s="66"/>
      <c r="M460" s="71"/>
      <c r="N460" s="69" t="str">
        <f t="shared" ca="1" si="361"/>
        <v/>
      </c>
      <c r="O460" s="70"/>
      <c r="P460" s="70"/>
      <c r="Q460" s="71"/>
      <c r="R460" s="82"/>
      <c r="S460" s="72" t="str">
        <f t="shared" si="362"/>
        <v/>
      </c>
      <c r="T460" s="72" t="str">
        <f t="shared" si="363"/>
        <v/>
      </c>
      <c r="U460" s="72" t="str">
        <f t="shared" si="364"/>
        <v/>
      </c>
      <c r="V460" s="72" t="str">
        <f>IF(ISBLANK(R460), "", (POWER(R460/VLOOKUP(U460,Anthro_Calc!C:P,13,FALSE),VLOOKUP(U460,Anthro_Calc!C:P,12,FALSE))-1) / (VLOOKUP(U460,Anthro_Calc!C:P,14,FALSE)*VLOOKUP(U460,Anthro_Calc!C:P,12,FALSE)))</f>
        <v/>
      </c>
      <c r="W460" s="72" t="str">
        <f>IF(ISBLANK(R460), "", -3 + (R460 -VLOOKUP(U460,Anthro_Calc!C:P,4,FALSE)) / (VLOOKUP(U460,Anthro_Calc!C:P,5,FALSE) - VLOOKUP(U460,Anthro_Calc!C:P,4,FALSE)))</f>
        <v/>
      </c>
      <c r="X460" s="72" t="str">
        <f>IF(ISBLANK(R460), "", 3 + (R460 -VLOOKUP(U460,Anthro_Calc!C:P,10,FALSE)) / (VLOOKUP(U460,Anthro_Calc!C:P,10,FALSE) - VLOOKUP(U460,Anthro_Calc!C:P,9,FALSE)))</f>
        <v/>
      </c>
      <c r="Y460" s="120" t="str">
        <f t="shared" si="365"/>
        <v/>
      </c>
      <c r="Z460" s="117" t="str">
        <f t="shared" si="366"/>
        <v/>
      </c>
      <c r="AA460" s="104" t="str">
        <f t="shared" si="367"/>
        <v/>
      </c>
      <c r="AB460" s="71"/>
      <c r="AC460" s="74"/>
      <c r="AD460" s="78"/>
      <c r="AE460" s="75" t="str">
        <f t="shared" si="368"/>
        <v/>
      </c>
      <c r="AF460" s="72">
        <f t="shared" si="369"/>
        <v>0</v>
      </c>
      <c r="AG460" s="72">
        <f t="shared" si="370"/>
        <v>0</v>
      </c>
      <c r="AH460" s="72" t="str">
        <f t="shared" si="371"/>
        <v>0</v>
      </c>
      <c r="AI460" s="72" t="str">
        <f>IF(ISBLANK(AD460), "", (POWER(AD460/VLOOKUP(AH460,Anthro_Calc!C:P,13,FALSE),VLOOKUP(AH460,Anthro_Calc!C:P,12,FALSE))-1) / (VLOOKUP(AH460,Anthro_Calc!C:P,14,FALSE)*VLOOKUP(AH460,Anthro_Calc!C:P,12,FALSE)))</f>
        <v/>
      </c>
      <c r="AJ460" s="72" t="str">
        <f>IF(ISBLANK(AD460), "", -3 + (AD460 -VLOOKUP(AH460,Anthro_Calc!C:P,4,FALSE)) / (VLOOKUP(AH460,Anthro_Calc!C:P,5,FALSE) - VLOOKUP(AH460,Anthro_Calc!C:P,4,FALSE)))</f>
        <v/>
      </c>
      <c r="AK460" s="72" t="str">
        <f>IF(ISBLANK(AD460), "", 3 + (AD460 -VLOOKUP(AH460,Anthro_Calc!C:P,10,FALSE)) / (VLOOKUP(AH460,Anthro_Calc!C:P,10,FALSE) - VLOOKUP(AH460,Anthro_Calc!C:P,9,FALSE)))</f>
        <v/>
      </c>
      <c r="AL460" s="120" t="str">
        <f t="shared" si="372"/>
        <v/>
      </c>
      <c r="AM460" s="117" t="str">
        <f t="shared" si="373"/>
        <v/>
      </c>
      <c r="AN460" s="104" t="str">
        <f t="shared" si="374"/>
        <v/>
      </c>
      <c r="AO460" s="76" t="str">
        <f t="shared" si="351"/>
        <v/>
      </c>
      <c r="AP460" s="77"/>
      <c r="AQ460" s="77" t="str">
        <f t="shared" si="375"/>
        <v/>
      </c>
      <c r="AR460" s="71"/>
      <c r="AS460" s="74"/>
      <c r="AT460" s="82"/>
      <c r="AU460" s="75" t="str">
        <f t="shared" si="352"/>
        <v/>
      </c>
      <c r="AV460" s="72">
        <f t="shared" si="376"/>
        <v>0</v>
      </c>
      <c r="AW460" s="72">
        <f t="shared" si="377"/>
        <v>0</v>
      </c>
      <c r="AX460" s="72" t="str">
        <f t="shared" si="378"/>
        <v>0</v>
      </c>
      <c r="AY460" s="72" t="str">
        <f>IF(ISBLANK(AT460), "", (POWER(AT460/VLOOKUP(AX460,Anthro_Calc!C:P,13,FALSE),VLOOKUP(AX460,Anthro_Calc!C:P,12,FALSE))-1) / (VLOOKUP(AX460,Anthro_Calc!C:P,14,FALSE)*VLOOKUP(AX460,Anthro_Calc!C:P,12,FALSE)))</f>
        <v/>
      </c>
      <c r="AZ460" s="72" t="str">
        <f>IF(ISBLANK(AT460), "", -3 + (AT460 -VLOOKUP(AX460,Anthro_Calc!C:P,4,FALSE)) / (VLOOKUP(AX460,Anthro_Calc!C:P,5,FALSE) - VLOOKUP(AX460,Anthro_Calc!C:P,4,FALSE)))</f>
        <v/>
      </c>
      <c r="BA460" s="72" t="str">
        <f>IF(ISBLANK(AT460), "", 3 + (AT460 -VLOOKUP(AX460,Anthro_Calc!C:P,10,FALSE)) / (VLOOKUP(AX460,Anthro_Calc!C:P,10,FALSE) - VLOOKUP(AX460,Anthro_Calc!C:P,9,FALSE)))</f>
        <v/>
      </c>
      <c r="BB460" s="120" t="str">
        <f t="shared" si="379"/>
        <v/>
      </c>
      <c r="BC460" s="117" t="str">
        <f t="shared" si="380"/>
        <v/>
      </c>
      <c r="BD460" s="104" t="str">
        <f t="shared" si="353"/>
        <v/>
      </c>
      <c r="BE460" s="76" t="str">
        <f t="shared" si="354"/>
        <v/>
      </c>
      <c r="BF460" s="73" t="str">
        <f t="shared" si="381"/>
        <v/>
      </c>
      <c r="BG460" s="73" t="str">
        <f t="shared" si="355"/>
        <v/>
      </c>
      <c r="BH460" s="77"/>
      <c r="BI460" s="133"/>
      <c r="BJ460" s="71"/>
      <c r="BK460" s="74"/>
      <c r="BL460" s="78"/>
      <c r="BM460" s="75" t="str">
        <f t="shared" si="356"/>
        <v/>
      </c>
      <c r="BN460" s="72">
        <f t="shared" si="382"/>
        <v>0</v>
      </c>
      <c r="BO460" s="72">
        <f t="shared" si="399"/>
        <v>0</v>
      </c>
      <c r="BP460" s="72" t="str">
        <f t="shared" si="383"/>
        <v>0</v>
      </c>
      <c r="BQ460" s="72" t="str">
        <f>IF(ISBLANK(BL460), "", (POWER(BL460/VLOOKUP(BP460,Anthro_Calc!C:P,13,FALSE),VLOOKUP(BP460,Anthro_Calc!C:P,12,FALSE))-1) / (VLOOKUP(BP460,Anthro_Calc!C:P,14,FALSE)*VLOOKUP(BP460,Anthro_Calc!C:P,12,FALSE)))</f>
        <v/>
      </c>
      <c r="BR460" s="72" t="str">
        <f>IF(ISBLANK(BL460), "", -3 + (BL460 -VLOOKUP(BP460,Anthro_Calc!C:P,4,FALSE)) / (VLOOKUP(BP460,Anthro_Calc!C:P,5,FALSE) - VLOOKUP(BP460,Anthro_Calc!C:P,4,FALSE)))</f>
        <v/>
      </c>
      <c r="BS460" s="72" t="str">
        <f>IF(ISBLANK(BL460), "", 3 + (BL460 -VLOOKUP(BP460,Anthro_Calc!C:P,10,FALSE)) / (VLOOKUP(BP460,Anthro_Calc!C:P,10,FALSE) - VLOOKUP(BP460,Anthro_Calc!C:P,9,FALSE)))</f>
        <v/>
      </c>
      <c r="BT460" s="120" t="str">
        <f t="shared" si="384"/>
        <v/>
      </c>
      <c r="BU460" s="117" t="str">
        <f t="shared" si="385"/>
        <v/>
      </c>
      <c r="BV460" s="104" t="str">
        <f t="shared" si="386"/>
        <v/>
      </c>
      <c r="BW460" s="73" t="str">
        <f t="shared" si="357"/>
        <v/>
      </c>
      <c r="BX460" s="77"/>
      <c r="BY460" s="73" t="str">
        <f>IF(ISBLANK(BL460), "", VLOOKUP(Z460&amp;" "&amp;BV460&amp;" "&amp;BW460,Graduation_Criteria!$D$2:$E$34,2,FALSE))</f>
        <v/>
      </c>
      <c r="BZ460" s="73" t="str">
        <f t="shared" si="358"/>
        <v/>
      </c>
      <c r="CA460" s="71"/>
      <c r="CB460" s="74"/>
      <c r="CC460" s="74"/>
      <c r="CD460" s="115" t="str">
        <f t="shared" si="359"/>
        <v/>
      </c>
      <c r="CE460" s="79">
        <f t="shared" si="387"/>
        <v>0</v>
      </c>
      <c r="CF460" s="79">
        <f t="shared" si="388"/>
        <v>0</v>
      </c>
      <c r="CG460" s="79" t="str">
        <f t="shared" si="389"/>
        <v>0</v>
      </c>
      <c r="CH460" s="79" t="str">
        <f>IF(ISBLANK(CC460), "", (POWER(CC460/VLOOKUP(CG460,Anthro_Calc!C:P,13,FALSE),VLOOKUP(CG460,Anthro_Calc!C:P,12,FALSE))-1) / (VLOOKUP(CG460,Anthro_Calc!C:P,14,FALSE)*VLOOKUP(CG460,Anthro_Calc!C:P,12,FALSE)))</f>
        <v/>
      </c>
      <c r="CI460" s="79" t="str">
        <f>IF(ISBLANK(CC460), "", -3 + (CC460 -VLOOKUP(CG460,Anthro_Calc!C:P,4,FALSE)) / (VLOOKUP(CG460,Anthro_Calc!C:P,5,FALSE) - VLOOKUP(CG460,Anthro_Calc!C:P,4,FALSE)))</f>
        <v/>
      </c>
      <c r="CJ460" s="79" t="str">
        <f>IF(ISBLANK(CC460), "", 3 + (CC460 -VLOOKUP(CG460,Anthro_Calc!C:P,10,FALSE)) / (VLOOKUP(CG460,Anthro_Calc!C:P,10,FALSE) - VLOOKUP(CG460,Anthro_Calc!C:P,9,FALSE)))</f>
        <v/>
      </c>
      <c r="CK460" s="129" t="str">
        <f t="shared" si="390"/>
        <v/>
      </c>
      <c r="CL460" s="117" t="str">
        <f t="shared" si="391"/>
        <v/>
      </c>
      <c r="CM460" s="104" t="str">
        <f t="shared" si="392"/>
        <v/>
      </c>
      <c r="CN460" s="77"/>
      <c r="CO460" s="71"/>
      <c r="CP460" s="74"/>
      <c r="CQ460" s="74"/>
      <c r="CR460" s="118" t="str">
        <f t="shared" si="360"/>
        <v/>
      </c>
      <c r="CS460" s="119">
        <f t="shared" si="393"/>
        <v>0</v>
      </c>
      <c r="CT460" s="119">
        <f t="shared" si="394"/>
        <v>0</v>
      </c>
      <c r="CU460" s="119" t="str">
        <f t="shared" si="395"/>
        <v>0</v>
      </c>
      <c r="CV460" s="119" t="str">
        <f>IF(ISBLANK(CQ460), "", (POWER(CQ460/VLOOKUP(CU460,Anthro_Calc!C:P,13,FALSE),VLOOKUP(CU460,Anthro_Calc!C:P,12,FALSE))-1) / (VLOOKUP(CU460,Anthro_Calc!C:P,14,FALSE)*VLOOKUP(CU460,Anthro_Calc!C:P,12,FALSE)))</f>
        <v/>
      </c>
      <c r="CW460" s="119" t="str">
        <f>IF(ISBLANK(CQ460), "", -3 + (CQ460 -VLOOKUP(CU460,Anthro_Calc!C:P,4,FALSE)) / (VLOOKUP(CU460,Anthro_Calc!C:P,5,FALSE) - VLOOKUP(CU460,Anthro_Calc!C:P,4,FALSE)))</f>
        <v/>
      </c>
      <c r="CX460" s="119" t="str">
        <f>IF(ISBLANK(CQ460), "", 3 + (CQ460 -VLOOKUP(CU460,Anthro_Calc!C:P,10,FALSE)) / (VLOOKUP(CU460,Anthro_Calc!C:P,10,FALSE) - VLOOKUP(CU460,Anthro_Calc!C:P,9,FALSE)))</f>
        <v/>
      </c>
      <c r="CY460" s="128" t="str">
        <f t="shared" si="396"/>
        <v/>
      </c>
      <c r="CZ460" s="117" t="str">
        <f t="shared" si="397"/>
        <v/>
      </c>
      <c r="DA460" s="104" t="str">
        <f t="shared" si="398"/>
        <v/>
      </c>
      <c r="DB460" s="135"/>
    </row>
    <row r="461" spans="1:106" s="80" customFormat="1" ht="15" customHeight="1">
      <c r="A461" s="134">
        <f t="shared" si="350"/>
        <v>457</v>
      </c>
      <c r="B461" s="66"/>
      <c r="C461" s="66"/>
      <c r="D461" s="66"/>
      <c r="E461" s="66"/>
      <c r="F461" s="66"/>
      <c r="G461" s="66"/>
      <c r="H461" s="66"/>
      <c r="I461" s="66"/>
      <c r="J461" s="66"/>
      <c r="K461" s="66"/>
      <c r="L461" s="66"/>
      <c r="M461" s="71"/>
      <c r="N461" s="69" t="str">
        <f t="shared" ca="1" si="361"/>
        <v/>
      </c>
      <c r="O461" s="70"/>
      <c r="P461" s="70"/>
      <c r="Q461" s="71"/>
      <c r="R461" s="82"/>
      <c r="S461" s="72" t="str">
        <f t="shared" si="362"/>
        <v/>
      </c>
      <c r="T461" s="72" t="str">
        <f t="shared" si="363"/>
        <v/>
      </c>
      <c r="U461" s="72" t="str">
        <f t="shared" si="364"/>
        <v/>
      </c>
      <c r="V461" s="72" t="str">
        <f>IF(ISBLANK(R461), "", (POWER(R461/VLOOKUP(U461,Anthro_Calc!C:P,13,FALSE),VLOOKUP(U461,Anthro_Calc!C:P,12,FALSE))-1) / (VLOOKUP(U461,Anthro_Calc!C:P,14,FALSE)*VLOOKUP(U461,Anthro_Calc!C:P,12,FALSE)))</f>
        <v/>
      </c>
      <c r="W461" s="72" t="str">
        <f>IF(ISBLANK(R461), "", -3 + (R461 -VLOOKUP(U461,Anthro_Calc!C:P,4,FALSE)) / (VLOOKUP(U461,Anthro_Calc!C:P,5,FALSE) - VLOOKUP(U461,Anthro_Calc!C:P,4,FALSE)))</f>
        <v/>
      </c>
      <c r="X461" s="72" t="str">
        <f>IF(ISBLANK(R461), "", 3 + (R461 -VLOOKUP(U461,Anthro_Calc!C:P,10,FALSE)) / (VLOOKUP(U461,Anthro_Calc!C:P,10,FALSE) - VLOOKUP(U461,Anthro_Calc!C:P,9,FALSE)))</f>
        <v/>
      </c>
      <c r="Y461" s="120" t="str">
        <f t="shared" si="365"/>
        <v/>
      </c>
      <c r="Z461" s="117" t="str">
        <f t="shared" si="366"/>
        <v/>
      </c>
      <c r="AA461" s="104" t="str">
        <f t="shared" si="367"/>
        <v/>
      </c>
      <c r="AB461" s="71"/>
      <c r="AC461" s="74"/>
      <c r="AD461" s="78"/>
      <c r="AE461" s="75" t="str">
        <f t="shared" si="368"/>
        <v/>
      </c>
      <c r="AF461" s="72">
        <f t="shared" si="369"/>
        <v>0</v>
      </c>
      <c r="AG461" s="72">
        <f t="shared" si="370"/>
        <v>0</v>
      </c>
      <c r="AH461" s="72" t="str">
        <f t="shared" si="371"/>
        <v>0</v>
      </c>
      <c r="AI461" s="72" t="str">
        <f>IF(ISBLANK(AD461), "", (POWER(AD461/VLOOKUP(AH461,Anthro_Calc!C:P,13,FALSE),VLOOKUP(AH461,Anthro_Calc!C:P,12,FALSE))-1) / (VLOOKUP(AH461,Anthro_Calc!C:P,14,FALSE)*VLOOKUP(AH461,Anthro_Calc!C:P,12,FALSE)))</f>
        <v/>
      </c>
      <c r="AJ461" s="72" t="str">
        <f>IF(ISBLANK(AD461), "", -3 + (AD461 -VLOOKUP(AH461,Anthro_Calc!C:P,4,FALSE)) / (VLOOKUP(AH461,Anthro_Calc!C:P,5,FALSE) - VLOOKUP(AH461,Anthro_Calc!C:P,4,FALSE)))</f>
        <v/>
      </c>
      <c r="AK461" s="72" t="str">
        <f>IF(ISBLANK(AD461), "", 3 + (AD461 -VLOOKUP(AH461,Anthro_Calc!C:P,10,FALSE)) / (VLOOKUP(AH461,Anthro_Calc!C:P,10,FALSE) - VLOOKUP(AH461,Anthro_Calc!C:P,9,FALSE)))</f>
        <v/>
      </c>
      <c r="AL461" s="120" t="str">
        <f t="shared" si="372"/>
        <v/>
      </c>
      <c r="AM461" s="117" t="str">
        <f t="shared" si="373"/>
        <v/>
      </c>
      <c r="AN461" s="104" t="str">
        <f t="shared" si="374"/>
        <v/>
      </c>
      <c r="AO461" s="76" t="str">
        <f t="shared" si="351"/>
        <v/>
      </c>
      <c r="AP461" s="77"/>
      <c r="AQ461" s="77" t="str">
        <f t="shared" si="375"/>
        <v/>
      </c>
      <c r="AR461" s="71"/>
      <c r="AS461" s="74"/>
      <c r="AT461" s="82"/>
      <c r="AU461" s="75" t="str">
        <f t="shared" si="352"/>
        <v/>
      </c>
      <c r="AV461" s="72">
        <f t="shared" si="376"/>
        <v>0</v>
      </c>
      <c r="AW461" s="72">
        <f t="shared" si="377"/>
        <v>0</v>
      </c>
      <c r="AX461" s="72" t="str">
        <f t="shared" si="378"/>
        <v>0</v>
      </c>
      <c r="AY461" s="72" t="str">
        <f>IF(ISBLANK(AT461), "", (POWER(AT461/VLOOKUP(AX461,Anthro_Calc!C:P,13,FALSE),VLOOKUP(AX461,Anthro_Calc!C:P,12,FALSE))-1) / (VLOOKUP(AX461,Anthro_Calc!C:P,14,FALSE)*VLOOKUP(AX461,Anthro_Calc!C:P,12,FALSE)))</f>
        <v/>
      </c>
      <c r="AZ461" s="72" t="str">
        <f>IF(ISBLANK(AT461), "", -3 + (AT461 -VLOOKUP(AX461,Anthro_Calc!C:P,4,FALSE)) / (VLOOKUP(AX461,Anthro_Calc!C:P,5,FALSE) - VLOOKUP(AX461,Anthro_Calc!C:P,4,FALSE)))</f>
        <v/>
      </c>
      <c r="BA461" s="72" t="str">
        <f>IF(ISBLANK(AT461), "", 3 + (AT461 -VLOOKUP(AX461,Anthro_Calc!C:P,10,FALSE)) / (VLOOKUP(AX461,Anthro_Calc!C:P,10,FALSE) - VLOOKUP(AX461,Anthro_Calc!C:P,9,FALSE)))</f>
        <v/>
      </c>
      <c r="BB461" s="120" t="str">
        <f t="shared" si="379"/>
        <v/>
      </c>
      <c r="BC461" s="117" t="str">
        <f t="shared" si="380"/>
        <v/>
      </c>
      <c r="BD461" s="104" t="str">
        <f t="shared" si="353"/>
        <v/>
      </c>
      <c r="BE461" s="76" t="str">
        <f t="shared" si="354"/>
        <v/>
      </c>
      <c r="BF461" s="73" t="str">
        <f t="shared" si="381"/>
        <v/>
      </c>
      <c r="BG461" s="73" t="str">
        <f t="shared" si="355"/>
        <v/>
      </c>
      <c r="BH461" s="77"/>
      <c r="BI461" s="133"/>
      <c r="BJ461" s="71"/>
      <c r="BK461" s="74"/>
      <c r="BL461" s="78"/>
      <c r="BM461" s="75" t="str">
        <f t="shared" si="356"/>
        <v/>
      </c>
      <c r="BN461" s="72">
        <f t="shared" si="382"/>
        <v>0</v>
      </c>
      <c r="BO461" s="72">
        <f t="shared" si="399"/>
        <v>0</v>
      </c>
      <c r="BP461" s="72" t="str">
        <f t="shared" si="383"/>
        <v>0</v>
      </c>
      <c r="BQ461" s="72" t="str">
        <f>IF(ISBLANK(BL461), "", (POWER(BL461/VLOOKUP(BP461,Anthro_Calc!C:P,13,FALSE),VLOOKUP(BP461,Anthro_Calc!C:P,12,FALSE))-1) / (VLOOKUP(BP461,Anthro_Calc!C:P,14,FALSE)*VLOOKUP(BP461,Anthro_Calc!C:P,12,FALSE)))</f>
        <v/>
      </c>
      <c r="BR461" s="72" t="str">
        <f>IF(ISBLANK(BL461), "", -3 + (BL461 -VLOOKUP(BP461,Anthro_Calc!C:P,4,FALSE)) / (VLOOKUP(BP461,Anthro_Calc!C:P,5,FALSE) - VLOOKUP(BP461,Anthro_Calc!C:P,4,FALSE)))</f>
        <v/>
      </c>
      <c r="BS461" s="72" t="str">
        <f>IF(ISBLANK(BL461), "", 3 + (BL461 -VLOOKUP(BP461,Anthro_Calc!C:P,10,FALSE)) / (VLOOKUP(BP461,Anthro_Calc!C:P,10,FALSE) - VLOOKUP(BP461,Anthro_Calc!C:P,9,FALSE)))</f>
        <v/>
      </c>
      <c r="BT461" s="120" t="str">
        <f t="shared" si="384"/>
        <v/>
      </c>
      <c r="BU461" s="117" t="str">
        <f t="shared" si="385"/>
        <v/>
      </c>
      <c r="BV461" s="104" t="str">
        <f t="shared" si="386"/>
        <v/>
      </c>
      <c r="BW461" s="73" t="str">
        <f t="shared" si="357"/>
        <v/>
      </c>
      <c r="BX461" s="77"/>
      <c r="BY461" s="73" t="str">
        <f>IF(ISBLANK(BL461), "", VLOOKUP(Z461&amp;" "&amp;BV461&amp;" "&amp;BW461,Graduation_Criteria!$D$2:$E$34,2,FALSE))</f>
        <v/>
      </c>
      <c r="BZ461" s="73" t="str">
        <f t="shared" si="358"/>
        <v/>
      </c>
      <c r="CA461" s="71"/>
      <c r="CB461" s="74"/>
      <c r="CC461" s="74"/>
      <c r="CD461" s="115" t="str">
        <f t="shared" si="359"/>
        <v/>
      </c>
      <c r="CE461" s="79">
        <f t="shared" si="387"/>
        <v>0</v>
      </c>
      <c r="CF461" s="79">
        <f t="shared" si="388"/>
        <v>0</v>
      </c>
      <c r="CG461" s="79" t="str">
        <f t="shared" si="389"/>
        <v>0</v>
      </c>
      <c r="CH461" s="79" t="str">
        <f>IF(ISBLANK(CC461), "", (POWER(CC461/VLOOKUP(CG461,Anthro_Calc!C:P,13,FALSE),VLOOKUP(CG461,Anthro_Calc!C:P,12,FALSE))-1) / (VLOOKUP(CG461,Anthro_Calc!C:P,14,FALSE)*VLOOKUP(CG461,Anthro_Calc!C:P,12,FALSE)))</f>
        <v/>
      </c>
      <c r="CI461" s="79" t="str">
        <f>IF(ISBLANK(CC461), "", -3 + (CC461 -VLOOKUP(CG461,Anthro_Calc!C:P,4,FALSE)) / (VLOOKUP(CG461,Anthro_Calc!C:P,5,FALSE) - VLOOKUP(CG461,Anthro_Calc!C:P,4,FALSE)))</f>
        <v/>
      </c>
      <c r="CJ461" s="79" t="str">
        <f>IF(ISBLANK(CC461), "", 3 + (CC461 -VLOOKUP(CG461,Anthro_Calc!C:P,10,FALSE)) / (VLOOKUP(CG461,Anthro_Calc!C:P,10,FALSE) - VLOOKUP(CG461,Anthro_Calc!C:P,9,FALSE)))</f>
        <v/>
      </c>
      <c r="CK461" s="129" t="str">
        <f t="shared" si="390"/>
        <v/>
      </c>
      <c r="CL461" s="117" t="str">
        <f t="shared" si="391"/>
        <v/>
      </c>
      <c r="CM461" s="104" t="str">
        <f t="shared" si="392"/>
        <v/>
      </c>
      <c r="CN461" s="77"/>
      <c r="CO461" s="71"/>
      <c r="CP461" s="74"/>
      <c r="CQ461" s="74"/>
      <c r="CR461" s="118" t="str">
        <f t="shared" si="360"/>
        <v/>
      </c>
      <c r="CS461" s="119">
        <f t="shared" si="393"/>
        <v>0</v>
      </c>
      <c r="CT461" s="119">
        <f t="shared" si="394"/>
        <v>0</v>
      </c>
      <c r="CU461" s="119" t="str">
        <f t="shared" si="395"/>
        <v>0</v>
      </c>
      <c r="CV461" s="119" t="str">
        <f>IF(ISBLANK(CQ461), "", (POWER(CQ461/VLOOKUP(CU461,Anthro_Calc!C:P,13,FALSE),VLOOKUP(CU461,Anthro_Calc!C:P,12,FALSE))-1) / (VLOOKUP(CU461,Anthro_Calc!C:P,14,FALSE)*VLOOKUP(CU461,Anthro_Calc!C:P,12,FALSE)))</f>
        <v/>
      </c>
      <c r="CW461" s="119" t="str">
        <f>IF(ISBLANK(CQ461), "", -3 + (CQ461 -VLOOKUP(CU461,Anthro_Calc!C:P,4,FALSE)) / (VLOOKUP(CU461,Anthro_Calc!C:P,5,FALSE) - VLOOKUP(CU461,Anthro_Calc!C:P,4,FALSE)))</f>
        <v/>
      </c>
      <c r="CX461" s="119" t="str">
        <f>IF(ISBLANK(CQ461), "", 3 + (CQ461 -VLOOKUP(CU461,Anthro_Calc!C:P,10,FALSE)) / (VLOOKUP(CU461,Anthro_Calc!C:P,10,FALSE) - VLOOKUP(CU461,Anthro_Calc!C:P,9,FALSE)))</f>
        <v/>
      </c>
      <c r="CY461" s="128" t="str">
        <f t="shared" si="396"/>
        <v/>
      </c>
      <c r="CZ461" s="117" t="str">
        <f t="shared" si="397"/>
        <v/>
      </c>
      <c r="DA461" s="104" t="str">
        <f t="shared" si="398"/>
        <v/>
      </c>
      <c r="DB461" s="135"/>
    </row>
    <row r="462" spans="1:106" s="80" customFormat="1" ht="15" customHeight="1">
      <c r="A462" s="134">
        <f t="shared" si="350"/>
        <v>458</v>
      </c>
      <c r="B462" s="66"/>
      <c r="C462" s="66"/>
      <c r="D462" s="66"/>
      <c r="E462" s="66"/>
      <c r="F462" s="66"/>
      <c r="G462" s="66"/>
      <c r="H462" s="66"/>
      <c r="I462" s="66"/>
      <c r="J462" s="66"/>
      <c r="K462" s="66"/>
      <c r="L462" s="66"/>
      <c r="M462" s="71"/>
      <c r="N462" s="69" t="str">
        <f t="shared" ca="1" si="361"/>
        <v/>
      </c>
      <c r="O462" s="70"/>
      <c r="P462" s="70"/>
      <c r="Q462" s="71"/>
      <c r="R462" s="82"/>
      <c r="S462" s="72" t="str">
        <f t="shared" si="362"/>
        <v/>
      </c>
      <c r="T462" s="72" t="str">
        <f t="shared" si="363"/>
        <v/>
      </c>
      <c r="U462" s="72" t="str">
        <f t="shared" si="364"/>
        <v/>
      </c>
      <c r="V462" s="72" t="str">
        <f>IF(ISBLANK(R462), "", (POWER(R462/VLOOKUP(U462,Anthro_Calc!C:P,13,FALSE),VLOOKUP(U462,Anthro_Calc!C:P,12,FALSE))-1) / (VLOOKUP(U462,Anthro_Calc!C:P,14,FALSE)*VLOOKUP(U462,Anthro_Calc!C:P,12,FALSE)))</f>
        <v/>
      </c>
      <c r="W462" s="72" t="str">
        <f>IF(ISBLANK(R462), "", -3 + (R462 -VLOOKUP(U462,Anthro_Calc!C:P,4,FALSE)) / (VLOOKUP(U462,Anthro_Calc!C:P,5,FALSE) - VLOOKUP(U462,Anthro_Calc!C:P,4,FALSE)))</f>
        <v/>
      </c>
      <c r="X462" s="72" t="str">
        <f>IF(ISBLANK(R462), "", 3 + (R462 -VLOOKUP(U462,Anthro_Calc!C:P,10,FALSE)) / (VLOOKUP(U462,Anthro_Calc!C:P,10,FALSE) - VLOOKUP(U462,Anthro_Calc!C:P,9,FALSE)))</f>
        <v/>
      </c>
      <c r="Y462" s="120" t="str">
        <f t="shared" si="365"/>
        <v/>
      </c>
      <c r="Z462" s="117" t="str">
        <f t="shared" si="366"/>
        <v/>
      </c>
      <c r="AA462" s="104" t="str">
        <f t="shared" si="367"/>
        <v/>
      </c>
      <c r="AB462" s="71"/>
      <c r="AC462" s="74"/>
      <c r="AD462" s="78"/>
      <c r="AE462" s="75" t="str">
        <f t="shared" si="368"/>
        <v/>
      </c>
      <c r="AF462" s="72">
        <f t="shared" si="369"/>
        <v>0</v>
      </c>
      <c r="AG462" s="72">
        <f t="shared" si="370"/>
        <v>0</v>
      </c>
      <c r="AH462" s="72" t="str">
        <f t="shared" si="371"/>
        <v>0</v>
      </c>
      <c r="AI462" s="72" t="str">
        <f>IF(ISBLANK(AD462), "", (POWER(AD462/VLOOKUP(AH462,Anthro_Calc!C:P,13,FALSE),VLOOKUP(AH462,Anthro_Calc!C:P,12,FALSE))-1) / (VLOOKUP(AH462,Anthro_Calc!C:P,14,FALSE)*VLOOKUP(AH462,Anthro_Calc!C:P,12,FALSE)))</f>
        <v/>
      </c>
      <c r="AJ462" s="72" t="str">
        <f>IF(ISBLANK(AD462), "", -3 + (AD462 -VLOOKUP(AH462,Anthro_Calc!C:P,4,FALSE)) / (VLOOKUP(AH462,Anthro_Calc!C:P,5,FALSE) - VLOOKUP(AH462,Anthro_Calc!C:P,4,FALSE)))</f>
        <v/>
      </c>
      <c r="AK462" s="72" t="str">
        <f>IF(ISBLANK(AD462), "", 3 + (AD462 -VLOOKUP(AH462,Anthro_Calc!C:P,10,FALSE)) / (VLOOKUP(AH462,Anthro_Calc!C:P,10,FALSE) - VLOOKUP(AH462,Anthro_Calc!C:P,9,FALSE)))</f>
        <v/>
      </c>
      <c r="AL462" s="120" t="str">
        <f t="shared" si="372"/>
        <v/>
      </c>
      <c r="AM462" s="117" t="str">
        <f t="shared" si="373"/>
        <v/>
      </c>
      <c r="AN462" s="104" t="str">
        <f t="shared" si="374"/>
        <v/>
      </c>
      <c r="AO462" s="76" t="str">
        <f t="shared" si="351"/>
        <v/>
      </c>
      <c r="AP462" s="77"/>
      <c r="AQ462" s="77" t="str">
        <f t="shared" si="375"/>
        <v/>
      </c>
      <c r="AR462" s="71"/>
      <c r="AS462" s="74"/>
      <c r="AT462" s="82"/>
      <c r="AU462" s="75" t="str">
        <f t="shared" si="352"/>
        <v/>
      </c>
      <c r="AV462" s="72">
        <f t="shared" si="376"/>
        <v>0</v>
      </c>
      <c r="AW462" s="72">
        <f t="shared" si="377"/>
        <v>0</v>
      </c>
      <c r="AX462" s="72" t="str">
        <f t="shared" si="378"/>
        <v>0</v>
      </c>
      <c r="AY462" s="72" t="str">
        <f>IF(ISBLANK(AT462), "", (POWER(AT462/VLOOKUP(AX462,Anthro_Calc!C:P,13,FALSE),VLOOKUP(AX462,Anthro_Calc!C:P,12,FALSE))-1) / (VLOOKUP(AX462,Anthro_Calc!C:P,14,FALSE)*VLOOKUP(AX462,Anthro_Calc!C:P,12,FALSE)))</f>
        <v/>
      </c>
      <c r="AZ462" s="72" t="str">
        <f>IF(ISBLANK(AT462), "", -3 + (AT462 -VLOOKUP(AX462,Anthro_Calc!C:P,4,FALSE)) / (VLOOKUP(AX462,Anthro_Calc!C:P,5,FALSE) - VLOOKUP(AX462,Anthro_Calc!C:P,4,FALSE)))</f>
        <v/>
      </c>
      <c r="BA462" s="72" t="str">
        <f>IF(ISBLANK(AT462), "", 3 + (AT462 -VLOOKUP(AX462,Anthro_Calc!C:P,10,FALSE)) / (VLOOKUP(AX462,Anthro_Calc!C:P,10,FALSE) - VLOOKUP(AX462,Anthro_Calc!C:P,9,FALSE)))</f>
        <v/>
      </c>
      <c r="BB462" s="120" t="str">
        <f t="shared" si="379"/>
        <v/>
      </c>
      <c r="BC462" s="117" t="str">
        <f t="shared" si="380"/>
        <v/>
      </c>
      <c r="BD462" s="104" t="str">
        <f t="shared" si="353"/>
        <v/>
      </c>
      <c r="BE462" s="76" t="str">
        <f t="shared" si="354"/>
        <v/>
      </c>
      <c r="BF462" s="73" t="str">
        <f t="shared" si="381"/>
        <v/>
      </c>
      <c r="BG462" s="73" t="str">
        <f t="shared" si="355"/>
        <v/>
      </c>
      <c r="BH462" s="77"/>
      <c r="BI462" s="133"/>
      <c r="BJ462" s="71"/>
      <c r="BK462" s="74"/>
      <c r="BL462" s="78"/>
      <c r="BM462" s="75" t="str">
        <f t="shared" si="356"/>
        <v/>
      </c>
      <c r="BN462" s="72">
        <f t="shared" si="382"/>
        <v>0</v>
      </c>
      <c r="BO462" s="72">
        <f t="shared" si="399"/>
        <v>0</v>
      </c>
      <c r="BP462" s="72" t="str">
        <f t="shared" si="383"/>
        <v>0</v>
      </c>
      <c r="BQ462" s="72" t="str">
        <f>IF(ISBLANK(BL462), "", (POWER(BL462/VLOOKUP(BP462,Anthro_Calc!C:P,13,FALSE),VLOOKUP(BP462,Anthro_Calc!C:P,12,FALSE))-1) / (VLOOKUP(BP462,Anthro_Calc!C:P,14,FALSE)*VLOOKUP(BP462,Anthro_Calc!C:P,12,FALSE)))</f>
        <v/>
      </c>
      <c r="BR462" s="72" t="str">
        <f>IF(ISBLANK(BL462), "", -3 + (BL462 -VLOOKUP(BP462,Anthro_Calc!C:P,4,FALSE)) / (VLOOKUP(BP462,Anthro_Calc!C:P,5,FALSE) - VLOOKUP(BP462,Anthro_Calc!C:P,4,FALSE)))</f>
        <v/>
      </c>
      <c r="BS462" s="72" t="str">
        <f>IF(ISBLANK(BL462), "", 3 + (BL462 -VLOOKUP(BP462,Anthro_Calc!C:P,10,FALSE)) / (VLOOKUP(BP462,Anthro_Calc!C:P,10,FALSE) - VLOOKUP(BP462,Anthro_Calc!C:P,9,FALSE)))</f>
        <v/>
      </c>
      <c r="BT462" s="120" t="str">
        <f t="shared" si="384"/>
        <v/>
      </c>
      <c r="BU462" s="117" t="str">
        <f t="shared" si="385"/>
        <v/>
      </c>
      <c r="BV462" s="104" t="str">
        <f t="shared" si="386"/>
        <v/>
      </c>
      <c r="BW462" s="73" t="str">
        <f t="shared" si="357"/>
        <v/>
      </c>
      <c r="BX462" s="77"/>
      <c r="BY462" s="73" t="str">
        <f>IF(ISBLANK(BL462), "", VLOOKUP(Z462&amp;" "&amp;BV462&amp;" "&amp;BW462,Graduation_Criteria!$D$2:$E$34,2,FALSE))</f>
        <v/>
      </c>
      <c r="BZ462" s="73" t="str">
        <f t="shared" si="358"/>
        <v/>
      </c>
      <c r="CA462" s="71"/>
      <c r="CB462" s="74"/>
      <c r="CC462" s="74"/>
      <c r="CD462" s="115" t="str">
        <f t="shared" si="359"/>
        <v/>
      </c>
      <c r="CE462" s="79">
        <f t="shared" si="387"/>
        <v>0</v>
      </c>
      <c r="CF462" s="79">
        <f t="shared" si="388"/>
        <v>0</v>
      </c>
      <c r="CG462" s="79" t="str">
        <f t="shared" si="389"/>
        <v>0</v>
      </c>
      <c r="CH462" s="79" t="str">
        <f>IF(ISBLANK(CC462), "", (POWER(CC462/VLOOKUP(CG462,Anthro_Calc!C:P,13,FALSE),VLOOKUP(CG462,Anthro_Calc!C:P,12,FALSE))-1) / (VLOOKUP(CG462,Anthro_Calc!C:P,14,FALSE)*VLOOKUP(CG462,Anthro_Calc!C:P,12,FALSE)))</f>
        <v/>
      </c>
      <c r="CI462" s="79" t="str">
        <f>IF(ISBLANK(CC462), "", -3 + (CC462 -VLOOKUP(CG462,Anthro_Calc!C:P,4,FALSE)) / (VLOOKUP(CG462,Anthro_Calc!C:P,5,FALSE) - VLOOKUP(CG462,Anthro_Calc!C:P,4,FALSE)))</f>
        <v/>
      </c>
      <c r="CJ462" s="79" t="str">
        <f>IF(ISBLANK(CC462), "", 3 + (CC462 -VLOOKUP(CG462,Anthro_Calc!C:P,10,FALSE)) / (VLOOKUP(CG462,Anthro_Calc!C:P,10,FALSE) - VLOOKUP(CG462,Anthro_Calc!C:P,9,FALSE)))</f>
        <v/>
      </c>
      <c r="CK462" s="129" t="str">
        <f t="shared" si="390"/>
        <v/>
      </c>
      <c r="CL462" s="117" t="str">
        <f t="shared" si="391"/>
        <v/>
      </c>
      <c r="CM462" s="104" t="str">
        <f t="shared" si="392"/>
        <v/>
      </c>
      <c r="CN462" s="77"/>
      <c r="CO462" s="71"/>
      <c r="CP462" s="74"/>
      <c r="CQ462" s="74"/>
      <c r="CR462" s="118" t="str">
        <f t="shared" si="360"/>
        <v/>
      </c>
      <c r="CS462" s="119">
        <f t="shared" si="393"/>
        <v>0</v>
      </c>
      <c r="CT462" s="119">
        <f t="shared" si="394"/>
        <v>0</v>
      </c>
      <c r="CU462" s="119" t="str">
        <f t="shared" si="395"/>
        <v>0</v>
      </c>
      <c r="CV462" s="119" t="str">
        <f>IF(ISBLANK(CQ462), "", (POWER(CQ462/VLOOKUP(CU462,Anthro_Calc!C:P,13,FALSE),VLOOKUP(CU462,Anthro_Calc!C:P,12,FALSE))-1) / (VLOOKUP(CU462,Anthro_Calc!C:P,14,FALSE)*VLOOKUP(CU462,Anthro_Calc!C:P,12,FALSE)))</f>
        <v/>
      </c>
      <c r="CW462" s="119" t="str">
        <f>IF(ISBLANK(CQ462), "", -3 + (CQ462 -VLOOKUP(CU462,Anthro_Calc!C:P,4,FALSE)) / (VLOOKUP(CU462,Anthro_Calc!C:P,5,FALSE) - VLOOKUP(CU462,Anthro_Calc!C:P,4,FALSE)))</f>
        <v/>
      </c>
      <c r="CX462" s="119" t="str">
        <f>IF(ISBLANK(CQ462), "", 3 + (CQ462 -VLOOKUP(CU462,Anthro_Calc!C:P,10,FALSE)) / (VLOOKUP(CU462,Anthro_Calc!C:P,10,FALSE) - VLOOKUP(CU462,Anthro_Calc!C:P,9,FALSE)))</f>
        <v/>
      </c>
      <c r="CY462" s="128" t="str">
        <f t="shared" si="396"/>
        <v/>
      </c>
      <c r="CZ462" s="117" t="str">
        <f t="shared" si="397"/>
        <v/>
      </c>
      <c r="DA462" s="104" t="str">
        <f t="shared" si="398"/>
        <v/>
      </c>
      <c r="DB462" s="135"/>
    </row>
    <row r="463" spans="1:106" s="80" customFormat="1" ht="15" customHeight="1">
      <c r="A463" s="134">
        <f t="shared" si="350"/>
        <v>459</v>
      </c>
      <c r="B463" s="66"/>
      <c r="C463" s="66"/>
      <c r="D463" s="66"/>
      <c r="E463" s="66"/>
      <c r="F463" s="66"/>
      <c r="G463" s="66"/>
      <c r="H463" s="66"/>
      <c r="I463" s="66"/>
      <c r="J463" s="66"/>
      <c r="K463" s="66"/>
      <c r="L463" s="66"/>
      <c r="M463" s="71"/>
      <c r="N463" s="69" t="str">
        <f t="shared" ca="1" si="361"/>
        <v/>
      </c>
      <c r="O463" s="70"/>
      <c r="P463" s="70"/>
      <c r="Q463" s="71"/>
      <c r="R463" s="82"/>
      <c r="S463" s="72" t="str">
        <f t="shared" si="362"/>
        <v/>
      </c>
      <c r="T463" s="72" t="str">
        <f t="shared" si="363"/>
        <v/>
      </c>
      <c r="U463" s="72" t="str">
        <f t="shared" si="364"/>
        <v/>
      </c>
      <c r="V463" s="72" t="str">
        <f>IF(ISBLANK(R463), "", (POWER(R463/VLOOKUP(U463,Anthro_Calc!C:P,13,FALSE),VLOOKUP(U463,Anthro_Calc!C:P,12,FALSE))-1) / (VLOOKUP(U463,Anthro_Calc!C:P,14,FALSE)*VLOOKUP(U463,Anthro_Calc!C:P,12,FALSE)))</f>
        <v/>
      </c>
      <c r="W463" s="72" t="str">
        <f>IF(ISBLANK(R463), "", -3 + (R463 -VLOOKUP(U463,Anthro_Calc!C:P,4,FALSE)) / (VLOOKUP(U463,Anthro_Calc!C:P,5,FALSE) - VLOOKUP(U463,Anthro_Calc!C:P,4,FALSE)))</f>
        <v/>
      </c>
      <c r="X463" s="72" t="str">
        <f>IF(ISBLANK(R463), "", 3 + (R463 -VLOOKUP(U463,Anthro_Calc!C:P,10,FALSE)) / (VLOOKUP(U463,Anthro_Calc!C:P,10,FALSE) - VLOOKUP(U463,Anthro_Calc!C:P,9,FALSE)))</f>
        <v/>
      </c>
      <c r="Y463" s="120" t="str">
        <f t="shared" si="365"/>
        <v/>
      </c>
      <c r="Z463" s="117" t="str">
        <f t="shared" si="366"/>
        <v/>
      </c>
      <c r="AA463" s="104" t="str">
        <f t="shared" si="367"/>
        <v/>
      </c>
      <c r="AB463" s="71"/>
      <c r="AC463" s="74"/>
      <c r="AD463" s="78"/>
      <c r="AE463" s="75" t="str">
        <f t="shared" si="368"/>
        <v/>
      </c>
      <c r="AF463" s="72">
        <f t="shared" si="369"/>
        <v>0</v>
      </c>
      <c r="AG463" s="72">
        <f t="shared" si="370"/>
        <v>0</v>
      </c>
      <c r="AH463" s="72" t="str">
        <f t="shared" si="371"/>
        <v>0</v>
      </c>
      <c r="AI463" s="72" t="str">
        <f>IF(ISBLANK(AD463), "", (POWER(AD463/VLOOKUP(AH463,Anthro_Calc!C:P,13,FALSE),VLOOKUP(AH463,Anthro_Calc!C:P,12,FALSE))-1) / (VLOOKUP(AH463,Anthro_Calc!C:P,14,FALSE)*VLOOKUP(AH463,Anthro_Calc!C:P,12,FALSE)))</f>
        <v/>
      </c>
      <c r="AJ463" s="72" t="str">
        <f>IF(ISBLANK(AD463), "", -3 + (AD463 -VLOOKUP(AH463,Anthro_Calc!C:P,4,FALSE)) / (VLOOKUP(AH463,Anthro_Calc!C:P,5,FALSE) - VLOOKUP(AH463,Anthro_Calc!C:P,4,FALSE)))</f>
        <v/>
      </c>
      <c r="AK463" s="72" t="str">
        <f>IF(ISBLANK(AD463), "", 3 + (AD463 -VLOOKUP(AH463,Anthro_Calc!C:P,10,FALSE)) / (VLOOKUP(AH463,Anthro_Calc!C:P,10,FALSE) - VLOOKUP(AH463,Anthro_Calc!C:P,9,FALSE)))</f>
        <v/>
      </c>
      <c r="AL463" s="120" t="str">
        <f t="shared" si="372"/>
        <v/>
      </c>
      <c r="AM463" s="117" t="str">
        <f t="shared" si="373"/>
        <v/>
      </c>
      <c r="AN463" s="104" t="str">
        <f t="shared" si="374"/>
        <v/>
      </c>
      <c r="AO463" s="76" t="str">
        <f t="shared" si="351"/>
        <v/>
      </c>
      <c r="AP463" s="77"/>
      <c r="AQ463" s="77" t="str">
        <f t="shared" si="375"/>
        <v/>
      </c>
      <c r="AR463" s="71"/>
      <c r="AS463" s="74"/>
      <c r="AT463" s="82"/>
      <c r="AU463" s="75" t="str">
        <f t="shared" si="352"/>
        <v/>
      </c>
      <c r="AV463" s="72">
        <f t="shared" si="376"/>
        <v>0</v>
      </c>
      <c r="AW463" s="72">
        <f t="shared" si="377"/>
        <v>0</v>
      </c>
      <c r="AX463" s="72" t="str">
        <f t="shared" si="378"/>
        <v>0</v>
      </c>
      <c r="AY463" s="72" t="str">
        <f>IF(ISBLANK(AT463), "", (POWER(AT463/VLOOKUP(AX463,Anthro_Calc!C:P,13,FALSE),VLOOKUP(AX463,Anthro_Calc!C:P,12,FALSE))-1) / (VLOOKUP(AX463,Anthro_Calc!C:P,14,FALSE)*VLOOKUP(AX463,Anthro_Calc!C:P,12,FALSE)))</f>
        <v/>
      </c>
      <c r="AZ463" s="72" t="str">
        <f>IF(ISBLANK(AT463), "", -3 + (AT463 -VLOOKUP(AX463,Anthro_Calc!C:P,4,FALSE)) / (VLOOKUP(AX463,Anthro_Calc!C:P,5,FALSE) - VLOOKUP(AX463,Anthro_Calc!C:P,4,FALSE)))</f>
        <v/>
      </c>
      <c r="BA463" s="72" t="str">
        <f>IF(ISBLANK(AT463), "", 3 + (AT463 -VLOOKUP(AX463,Anthro_Calc!C:P,10,FALSE)) / (VLOOKUP(AX463,Anthro_Calc!C:P,10,FALSE) - VLOOKUP(AX463,Anthro_Calc!C:P,9,FALSE)))</f>
        <v/>
      </c>
      <c r="BB463" s="120" t="str">
        <f t="shared" si="379"/>
        <v/>
      </c>
      <c r="BC463" s="117" t="str">
        <f t="shared" si="380"/>
        <v/>
      </c>
      <c r="BD463" s="104" t="str">
        <f t="shared" si="353"/>
        <v/>
      </c>
      <c r="BE463" s="76" t="str">
        <f t="shared" si="354"/>
        <v/>
      </c>
      <c r="BF463" s="73" t="str">
        <f t="shared" si="381"/>
        <v/>
      </c>
      <c r="BG463" s="73" t="str">
        <f t="shared" si="355"/>
        <v/>
      </c>
      <c r="BH463" s="77"/>
      <c r="BI463" s="133"/>
      <c r="BJ463" s="71"/>
      <c r="BK463" s="74"/>
      <c r="BL463" s="78"/>
      <c r="BM463" s="75" t="str">
        <f t="shared" si="356"/>
        <v/>
      </c>
      <c r="BN463" s="72">
        <f t="shared" si="382"/>
        <v>0</v>
      </c>
      <c r="BO463" s="72">
        <f t="shared" si="399"/>
        <v>0</v>
      </c>
      <c r="BP463" s="72" t="str">
        <f t="shared" si="383"/>
        <v>0</v>
      </c>
      <c r="BQ463" s="72" t="str">
        <f>IF(ISBLANK(BL463), "", (POWER(BL463/VLOOKUP(BP463,Anthro_Calc!C:P,13,FALSE),VLOOKUP(BP463,Anthro_Calc!C:P,12,FALSE))-1) / (VLOOKUP(BP463,Anthro_Calc!C:P,14,FALSE)*VLOOKUP(BP463,Anthro_Calc!C:P,12,FALSE)))</f>
        <v/>
      </c>
      <c r="BR463" s="72" t="str">
        <f>IF(ISBLANK(BL463), "", -3 + (BL463 -VLOOKUP(BP463,Anthro_Calc!C:P,4,FALSE)) / (VLOOKUP(BP463,Anthro_Calc!C:P,5,FALSE) - VLOOKUP(BP463,Anthro_Calc!C:P,4,FALSE)))</f>
        <v/>
      </c>
      <c r="BS463" s="72" t="str">
        <f>IF(ISBLANK(BL463), "", 3 + (BL463 -VLOOKUP(BP463,Anthro_Calc!C:P,10,FALSE)) / (VLOOKUP(BP463,Anthro_Calc!C:P,10,FALSE) - VLOOKUP(BP463,Anthro_Calc!C:P,9,FALSE)))</f>
        <v/>
      </c>
      <c r="BT463" s="120" t="str">
        <f t="shared" si="384"/>
        <v/>
      </c>
      <c r="BU463" s="117" t="str">
        <f t="shared" si="385"/>
        <v/>
      </c>
      <c r="BV463" s="104" t="str">
        <f t="shared" si="386"/>
        <v/>
      </c>
      <c r="BW463" s="73" t="str">
        <f t="shared" si="357"/>
        <v/>
      </c>
      <c r="BX463" s="77"/>
      <c r="BY463" s="73" t="str">
        <f>IF(ISBLANK(BL463), "", VLOOKUP(Z463&amp;" "&amp;BV463&amp;" "&amp;BW463,Graduation_Criteria!$D$2:$E$34,2,FALSE))</f>
        <v/>
      </c>
      <c r="BZ463" s="73" t="str">
        <f t="shared" si="358"/>
        <v/>
      </c>
      <c r="CA463" s="71"/>
      <c r="CB463" s="74"/>
      <c r="CC463" s="74"/>
      <c r="CD463" s="115" t="str">
        <f t="shared" si="359"/>
        <v/>
      </c>
      <c r="CE463" s="79">
        <f t="shared" si="387"/>
        <v>0</v>
      </c>
      <c r="CF463" s="79">
        <f t="shared" si="388"/>
        <v>0</v>
      </c>
      <c r="CG463" s="79" t="str">
        <f t="shared" si="389"/>
        <v>0</v>
      </c>
      <c r="CH463" s="79" t="str">
        <f>IF(ISBLANK(CC463), "", (POWER(CC463/VLOOKUP(CG463,Anthro_Calc!C:P,13,FALSE),VLOOKUP(CG463,Anthro_Calc!C:P,12,FALSE))-1) / (VLOOKUP(CG463,Anthro_Calc!C:P,14,FALSE)*VLOOKUP(CG463,Anthro_Calc!C:P,12,FALSE)))</f>
        <v/>
      </c>
      <c r="CI463" s="79" t="str">
        <f>IF(ISBLANK(CC463), "", -3 + (CC463 -VLOOKUP(CG463,Anthro_Calc!C:P,4,FALSE)) / (VLOOKUP(CG463,Anthro_Calc!C:P,5,FALSE) - VLOOKUP(CG463,Anthro_Calc!C:P,4,FALSE)))</f>
        <v/>
      </c>
      <c r="CJ463" s="79" t="str">
        <f>IF(ISBLANK(CC463), "", 3 + (CC463 -VLOOKUP(CG463,Anthro_Calc!C:P,10,FALSE)) / (VLOOKUP(CG463,Anthro_Calc!C:P,10,FALSE) - VLOOKUP(CG463,Anthro_Calc!C:P,9,FALSE)))</f>
        <v/>
      </c>
      <c r="CK463" s="129" t="str">
        <f t="shared" si="390"/>
        <v/>
      </c>
      <c r="CL463" s="117" t="str">
        <f t="shared" si="391"/>
        <v/>
      </c>
      <c r="CM463" s="104" t="str">
        <f t="shared" si="392"/>
        <v/>
      </c>
      <c r="CN463" s="77"/>
      <c r="CO463" s="71"/>
      <c r="CP463" s="74"/>
      <c r="CQ463" s="74"/>
      <c r="CR463" s="118" t="str">
        <f t="shared" si="360"/>
        <v/>
      </c>
      <c r="CS463" s="119">
        <f t="shared" si="393"/>
        <v>0</v>
      </c>
      <c r="CT463" s="119">
        <f t="shared" si="394"/>
        <v>0</v>
      </c>
      <c r="CU463" s="119" t="str">
        <f t="shared" si="395"/>
        <v>0</v>
      </c>
      <c r="CV463" s="119" t="str">
        <f>IF(ISBLANK(CQ463), "", (POWER(CQ463/VLOOKUP(CU463,Anthro_Calc!C:P,13,FALSE),VLOOKUP(CU463,Anthro_Calc!C:P,12,FALSE))-1) / (VLOOKUP(CU463,Anthro_Calc!C:P,14,FALSE)*VLOOKUP(CU463,Anthro_Calc!C:P,12,FALSE)))</f>
        <v/>
      </c>
      <c r="CW463" s="119" t="str">
        <f>IF(ISBLANK(CQ463), "", -3 + (CQ463 -VLOOKUP(CU463,Anthro_Calc!C:P,4,FALSE)) / (VLOOKUP(CU463,Anthro_Calc!C:P,5,FALSE) - VLOOKUP(CU463,Anthro_Calc!C:P,4,FALSE)))</f>
        <v/>
      </c>
      <c r="CX463" s="119" t="str">
        <f>IF(ISBLANK(CQ463), "", 3 + (CQ463 -VLOOKUP(CU463,Anthro_Calc!C:P,10,FALSE)) / (VLOOKUP(CU463,Anthro_Calc!C:P,10,FALSE) - VLOOKUP(CU463,Anthro_Calc!C:P,9,FALSE)))</f>
        <v/>
      </c>
      <c r="CY463" s="128" t="str">
        <f t="shared" si="396"/>
        <v/>
      </c>
      <c r="CZ463" s="117" t="str">
        <f t="shared" si="397"/>
        <v/>
      </c>
      <c r="DA463" s="104" t="str">
        <f t="shared" si="398"/>
        <v/>
      </c>
      <c r="DB463" s="135"/>
    </row>
    <row r="464" spans="1:106" s="80" customFormat="1" ht="15" customHeight="1">
      <c r="A464" s="134">
        <f t="shared" si="350"/>
        <v>460</v>
      </c>
      <c r="B464" s="66"/>
      <c r="C464" s="66"/>
      <c r="D464" s="66"/>
      <c r="E464" s="66"/>
      <c r="F464" s="66"/>
      <c r="G464" s="66"/>
      <c r="H464" s="66"/>
      <c r="I464" s="66"/>
      <c r="J464" s="66"/>
      <c r="K464" s="66"/>
      <c r="L464" s="66"/>
      <c r="M464" s="71"/>
      <c r="N464" s="69" t="str">
        <f t="shared" ca="1" si="361"/>
        <v/>
      </c>
      <c r="O464" s="70"/>
      <c r="P464" s="70"/>
      <c r="Q464" s="71"/>
      <c r="R464" s="82"/>
      <c r="S464" s="72" t="str">
        <f t="shared" si="362"/>
        <v/>
      </c>
      <c r="T464" s="72" t="str">
        <f t="shared" si="363"/>
        <v/>
      </c>
      <c r="U464" s="72" t="str">
        <f t="shared" si="364"/>
        <v/>
      </c>
      <c r="V464" s="72" t="str">
        <f>IF(ISBLANK(R464), "", (POWER(R464/VLOOKUP(U464,Anthro_Calc!C:P,13,FALSE),VLOOKUP(U464,Anthro_Calc!C:P,12,FALSE))-1) / (VLOOKUP(U464,Anthro_Calc!C:P,14,FALSE)*VLOOKUP(U464,Anthro_Calc!C:P,12,FALSE)))</f>
        <v/>
      </c>
      <c r="W464" s="72" t="str">
        <f>IF(ISBLANK(R464), "", -3 + (R464 -VLOOKUP(U464,Anthro_Calc!C:P,4,FALSE)) / (VLOOKUP(U464,Anthro_Calc!C:P,5,FALSE) - VLOOKUP(U464,Anthro_Calc!C:P,4,FALSE)))</f>
        <v/>
      </c>
      <c r="X464" s="72" t="str">
        <f>IF(ISBLANK(R464), "", 3 + (R464 -VLOOKUP(U464,Anthro_Calc!C:P,10,FALSE)) / (VLOOKUP(U464,Anthro_Calc!C:P,10,FALSE) - VLOOKUP(U464,Anthro_Calc!C:P,9,FALSE)))</f>
        <v/>
      </c>
      <c r="Y464" s="120" t="str">
        <f t="shared" si="365"/>
        <v/>
      </c>
      <c r="Z464" s="117" t="str">
        <f t="shared" si="366"/>
        <v/>
      </c>
      <c r="AA464" s="104" t="str">
        <f t="shared" si="367"/>
        <v/>
      </c>
      <c r="AB464" s="71"/>
      <c r="AC464" s="74"/>
      <c r="AD464" s="78"/>
      <c r="AE464" s="75" t="str">
        <f t="shared" si="368"/>
        <v/>
      </c>
      <c r="AF464" s="72">
        <f t="shared" si="369"/>
        <v>0</v>
      </c>
      <c r="AG464" s="72">
        <f t="shared" si="370"/>
        <v>0</v>
      </c>
      <c r="AH464" s="72" t="str">
        <f t="shared" si="371"/>
        <v>0</v>
      </c>
      <c r="AI464" s="72" t="str">
        <f>IF(ISBLANK(AD464), "", (POWER(AD464/VLOOKUP(AH464,Anthro_Calc!C:P,13,FALSE),VLOOKUP(AH464,Anthro_Calc!C:P,12,FALSE))-1) / (VLOOKUP(AH464,Anthro_Calc!C:P,14,FALSE)*VLOOKUP(AH464,Anthro_Calc!C:P,12,FALSE)))</f>
        <v/>
      </c>
      <c r="AJ464" s="72" t="str">
        <f>IF(ISBLANK(AD464), "", -3 + (AD464 -VLOOKUP(AH464,Anthro_Calc!C:P,4,FALSE)) / (VLOOKUP(AH464,Anthro_Calc!C:P,5,FALSE) - VLOOKUP(AH464,Anthro_Calc!C:P,4,FALSE)))</f>
        <v/>
      </c>
      <c r="AK464" s="72" t="str">
        <f>IF(ISBLANK(AD464), "", 3 + (AD464 -VLOOKUP(AH464,Anthro_Calc!C:P,10,FALSE)) / (VLOOKUP(AH464,Anthro_Calc!C:P,10,FALSE) - VLOOKUP(AH464,Anthro_Calc!C:P,9,FALSE)))</f>
        <v/>
      </c>
      <c r="AL464" s="120" t="str">
        <f t="shared" si="372"/>
        <v/>
      </c>
      <c r="AM464" s="117" t="str">
        <f t="shared" si="373"/>
        <v/>
      </c>
      <c r="AN464" s="104" t="str">
        <f t="shared" si="374"/>
        <v/>
      </c>
      <c r="AO464" s="76" t="str">
        <f t="shared" si="351"/>
        <v/>
      </c>
      <c r="AP464" s="77"/>
      <c r="AQ464" s="77" t="str">
        <f t="shared" si="375"/>
        <v/>
      </c>
      <c r="AR464" s="71"/>
      <c r="AS464" s="74"/>
      <c r="AT464" s="82"/>
      <c r="AU464" s="75" t="str">
        <f t="shared" si="352"/>
        <v/>
      </c>
      <c r="AV464" s="72">
        <f t="shared" si="376"/>
        <v>0</v>
      </c>
      <c r="AW464" s="72">
        <f t="shared" si="377"/>
        <v>0</v>
      </c>
      <c r="AX464" s="72" t="str">
        <f t="shared" si="378"/>
        <v>0</v>
      </c>
      <c r="AY464" s="72" t="str">
        <f>IF(ISBLANK(AT464), "", (POWER(AT464/VLOOKUP(AX464,Anthro_Calc!C:P,13,FALSE),VLOOKUP(AX464,Anthro_Calc!C:P,12,FALSE))-1) / (VLOOKUP(AX464,Anthro_Calc!C:P,14,FALSE)*VLOOKUP(AX464,Anthro_Calc!C:P,12,FALSE)))</f>
        <v/>
      </c>
      <c r="AZ464" s="72" t="str">
        <f>IF(ISBLANK(AT464), "", -3 + (AT464 -VLOOKUP(AX464,Anthro_Calc!C:P,4,FALSE)) / (VLOOKUP(AX464,Anthro_Calc!C:P,5,FALSE) - VLOOKUP(AX464,Anthro_Calc!C:P,4,FALSE)))</f>
        <v/>
      </c>
      <c r="BA464" s="72" t="str">
        <f>IF(ISBLANK(AT464), "", 3 + (AT464 -VLOOKUP(AX464,Anthro_Calc!C:P,10,FALSE)) / (VLOOKUP(AX464,Anthro_Calc!C:P,10,FALSE) - VLOOKUP(AX464,Anthro_Calc!C:P,9,FALSE)))</f>
        <v/>
      </c>
      <c r="BB464" s="120" t="str">
        <f t="shared" si="379"/>
        <v/>
      </c>
      <c r="BC464" s="117" t="str">
        <f t="shared" si="380"/>
        <v/>
      </c>
      <c r="BD464" s="104" t="str">
        <f t="shared" si="353"/>
        <v/>
      </c>
      <c r="BE464" s="76" t="str">
        <f t="shared" si="354"/>
        <v/>
      </c>
      <c r="BF464" s="73" t="str">
        <f t="shared" si="381"/>
        <v/>
      </c>
      <c r="BG464" s="73" t="str">
        <f t="shared" si="355"/>
        <v/>
      </c>
      <c r="BH464" s="77"/>
      <c r="BI464" s="133"/>
      <c r="BJ464" s="71"/>
      <c r="BK464" s="74"/>
      <c r="BL464" s="78"/>
      <c r="BM464" s="75" t="str">
        <f t="shared" si="356"/>
        <v/>
      </c>
      <c r="BN464" s="72">
        <f t="shared" si="382"/>
        <v>0</v>
      </c>
      <c r="BO464" s="72">
        <f t="shared" si="399"/>
        <v>0</v>
      </c>
      <c r="BP464" s="72" t="str">
        <f t="shared" si="383"/>
        <v>0</v>
      </c>
      <c r="BQ464" s="72" t="str">
        <f>IF(ISBLANK(BL464), "", (POWER(BL464/VLOOKUP(BP464,Anthro_Calc!C:P,13,FALSE),VLOOKUP(BP464,Anthro_Calc!C:P,12,FALSE))-1) / (VLOOKUP(BP464,Anthro_Calc!C:P,14,FALSE)*VLOOKUP(BP464,Anthro_Calc!C:P,12,FALSE)))</f>
        <v/>
      </c>
      <c r="BR464" s="72" t="str">
        <f>IF(ISBLANK(BL464), "", -3 + (BL464 -VLOOKUP(BP464,Anthro_Calc!C:P,4,FALSE)) / (VLOOKUP(BP464,Anthro_Calc!C:P,5,FALSE) - VLOOKUP(BP464,Anthro_Calc!C:P,4,FALSE)))</f>
        <v/>
      </c>
      <c r="BS464" s="72" t="str">
        <f>IF(ISBLANK(BL464), "", 3 + (BL464 -VLOOKUP(BP464,Anthro_Calc!C:P,10,FALSE)) / (VLOOKUP(BP464,Anthro_Calc!C:P,10,FALSE) - VLOOKUP(BP464,Anthro_Calc!C:P,9,FALSE)))</f>
        <v/>
      </c>
      <c r="BT464" s="120" t="str">
        <f t="shared" si="384"/>
        <v/>
      </c>
      <c r="BU464" s="117" t="str">
        <f t="shared" si="385"/>
        <v/>
      </c>
      <c r="BV464" s="104" t="str">
        <f t="shared" si="386"/>
        <v/>
      </c>
      <c r="BW464" s="73" t="str">
        <f t="shared" si="357"/>
        <v/>
      </c>
      <c r="BX464" s="77"/>
      <c r="BY464" s="73" t="str">
        <f>IF(ISBLANK(BL464), "", VLOOKUP(Z464&amp;" "&amp;BV464&amp;" "&amp;BW464,Graduation_Criteria!$D$2:$E$34,2,FALSE))</f>
        <v/>
      </c>
      <c r="BZ464" s="73" t="str">
        <f t="shared" si="358"/>
        <v/>
      </c>
      <c r="CA464" s="71"/>
      <c r="CB464" s="74"/>
      <c r="CC464" s="74"/>
      <c r="CD464" s="115" t="str">
        <f t="shared" si="359"/>
        <v/>
      </c>
      <c r="CE464" s="79">
        <f t="shared" si="387"/>
        <v>0</v>
      </c>
      <c r="CF464" s="79">
        <f t="shared" si="388"/>
        <v>0</v>
      </c>
      <c r="CG464" s="79" t="str">
        <f t="shared" si="389"/>
        <v>0</v>
      </c>
      <c r="CH464" s="79" t="str">
        <f>IF(ISBLANK(CC464), "", (POWER(CC464/VLOOKUP(CG464,Anthro_Calc!C:P,13,FALSE),VLOOKUP(CG464,Anthro_Calc!C:P,12,FALSE))-1) / (VLOOKUP(CG464,Anthro_Calc!C:P,14,FALSE)*VLOOKUP(CG464,Anthro_Calc!C:P,12,FALSE)))</f>
        <v/>
      </c>
      <c r="CI464" s="79" t="str">
        <f>IF(ISBLANK(CC464), "", -3 + (CC464 -VLOOKUP(CG464,Anthro_Calc!C:P,4,FALSE)) / (VLOOKUP(CG464,Anthro_Calc!C:P,5,FALSE) - VLOOKUP(CG464,Anthro_Calc!C:P,4,FALSE)))</f>
        <v/>
      </c>
      <c r="CJ464" s="79" t="str">
        <f>IF(ISBLANK(CC464), "", 3 + (CC464 -VLOOKUP(CG464,Anthro_Calc!C:P,10,FALSE)) / (VLOOKUP(CG464,Anthro_Calc!C:P,10,FALSE) - VLOOKUP(CG464,Anthro_Calc!C:P,9,FALSE)))</f>
        <v/>
      </c>
      <c r="CK464" s="129" t="str">
        <f t="shared" si="390"/>
        <v/>
      </c>
      <c r="CL464" s="117" t="str">
        <f t="shared" si="391"/>
        <v/>
      </c>
      <c r="CM464" s="104" t="str">
        <f t="shared" si="392"/>
        <v/>
      </c>
      <c r="CN464" s="77"/>
      <c r="CO464" s="71"/>
      <c r="CP464" s="74"/>
      <c r="CQ464" s="74"/>
      <c r="CR464" s="118" t="str">
        <f t="shared" si="360"/>
        <v/>
      </c>
      <c r="CS464" s="119">
        <f t="shared" si="393"/>
        <v>0</v>
      </c>
      <c r="CT464" s="119">
        <f t="shared" si="394"/>
        <v>0</v>
      </c>
      <c r="CU464" s="119" t="str">
        <f t="shared" si="395"/>
        <v>0</v>
      </c>
      <c r="CV464" s="119" t="str">
        <f>IF(ISBLANK(CQ464), "", (POWER(CQ464/VLOOKUP(CU464,Anthro_Calc!C:P,13,FALSE),VLOOKUP(CU464,Anthro_Calc!C:P,12,FALSE))-1) / (VLOOKUP(CU464,Anthro_Calc!C:P,14,FALSE)*VLOOKUP(CU464,Anthro_Calc!C:P,12,FALSE)))</f>
        <v/>
      </c>
      <c r="CW464" s="119" t="str">
        <f>IF(ISBLANK(CQ464), "", -3 + (CQ464 -VLOOKUP(CU464,Anthro_Calc!C:P,4,FALSE)) / (VLOOKUP(CU464,Anthro_Calc!C:P,5,FALSE) - VLOOKUP(CU464,Anthro_Calc!C:P,4,FALSE)))</f>
        <v/>
      </c>
      <c r="CX464" s="119" t="str">
        <f>IF(ISBLANK(CQ464), "", 3 + (CQ464 -VLOOKUP(CU464,Anthro_Calc!C:P,10,FALSE)) / (VLOOKUP(CU464,Anthro_Calc!C:P,10,FALSE) - VLOOKUP(CU464,Anthro_Calc!C:P,9,FALSE)))</f>
        <v/>
      </c>
      <c r="CY464" s="128" t="str">
        <f t="shared" si="396"/>
        <v/>
      </c>
      <c r="CZ464" s="117" t="str">
        <f t="shared" si="397"/>
        <v/>
      </c>
      <c r="DA464" s="104" t="str">
        <f t="shared" si="398"/>
        <v/>
      </c>
      <c r="DB464" s="135"/>
    </row>
    <row r="465" spans="1:106" s="80" customFormat="1" ht="15" customHeight="1">
      <c r="A465" s="134">
        <f t="shared" si="350"/>
        <v>461</v>
      </c>
      <c r="B465" s="66"/>
      <c r="C465" s="66"/>
      <c r="D465" s="66"/>
      <c r="E465" s="66"/>
      <c r="F465" s="66"/>
      <c r="G465" s="66"/>
      <c r="H465" s="66"/>
      <c r="I465" s="66"/>
      <c r="J465" s="66"/>
      <c r="K465" s="66"/>
      <c r="L465" s="66"/>
      <c r="M465" s="71"/>
      <c r="N465" s="69" t="str">
        <f t="shared" ca="1" si="361"/>
        <v/>
      </c>
      <c r="O465" s="70"/>
      <c r="P465" s="70"/>
      <c r="Q465" s="71"/>
      <c r="R465" s="82"/>
      <c r="S465" s="72" t="str">
        <f t="shared" si="362"/>
        <v/>
      </c>
      <c r="T465" s="72" t="str">
        <f t="shared" si="363"/>
        <v/>
      </c>
      <c r="U465" s="72" t="str">
        <f t="shared" si="364"/>
        <v/>
      </c>
      <c r="V465" s="72" t="str">
        <f>IF(ISBLANK(R465), "", (POWER(R465/VLOOKUP(U465,Anthro_Calc!C:P,13,FALSE),VLOOKUP(U465,Anthro_Calc!C:P,12,FALSE))-1) / (VLOOKUP(U465,Anthro_Calc!C:P,14,FALSE)*VLOOKUP(U465,Anthro_Calc!C:P,12,FALSE)))</f>
        <v/>
      </c>
      <c r="W465" s="72" t="str">
        <f>IF(ISBLANK(R465), "", -3 + (R465 -VLOOKUP(U465,Anthro_Calc!C:P,4,FALSE)) / (VLOOKUP(U465,Anthro_Calc!C:P,5,FALSE) - VLOOKUP(U465,Anthro_Calc!C:P,4,FALSE)))</f>
        <v/>
      </c>
      <c r="X465" s="72" t="str">
        <f>IF(ISBLANK(R465), "", 3 + (R465 -VLOOKUP(U465,Anthro_Calc!C:P,10,FALSE)) / (VLOOKUP(U465,Anthro_Calc!C:P,10,FALSE) - VLOOKUP(U465,Anthro_Calc!C:P,9,FALSE)))</f>
        <v/>
      </c>
      <c r="Y465" s="120" t="str">
        <f t="shared" si="365"/>
        <v/>
      </c>
      <c r="Z465" s="117" t="str">
        <f t="shared" si="366"/>
        <v/>
      </c>
      <c r="AA465" s="104" t="str">
        <f t="shared" si="367"/>
        <v/>
      </c>
      <c r="AB465" s="71"/>
      <c r="AC465" s="74"/>
      <c r="AD465" s="78"/>
      <c r="AE465" s="75" t="str">
        <f t="shared" si="368"/>
        <v/>
      </c>
      <c r="AF465" s="72">
        <f t="shared" si="369"/>
        <v>0</v>
      </c>
      <c r="AG465" s="72">
        <f t="shared" si="370"/>
        <v>0</v>
      </c>
      <c r="AH465" s="72" t="str">
        <f t="shared" si="371"/>
        <v>0</v>
      </c>
      <c r="AI465" s="72" t="str">
        <f>IF(ISBLANK(AD465), "", (POWER(AD465/VLOOKUP(AH465,Anthro_Calc!C:P,13,FALSE),VLOOKUP(AH465,Anthro_Calc!C:P,12,FALSE))-1) / (VLOOKUP(AH465,Anthro_Calc!C:P,14,FALSE)*VLOOKUP(AH465,Anthro_Calc!C:P,12,FALSE)))</f>
        <v/>
      </c>
      <c r="AJ465" s="72" t="str">
        <f>IF(ISBLANK(AD465), "", -3 + (AD465 -VLOOKUP(AH465,Anthro_Calc!C:P,4,FALSE)) / (VLOOKUP(AH465,Anthro_Calc!C:P,5,FALSE) - VLOOKUP(AH465,Anthro_Calc!C:P,4,FALSE)))</f>
        <v/>
      </c>
      <c r="AK465" s="72" t="str">
        <f>IF(ISBLANK(AD465), "", 3 + (AD465 -VLOOKUP(AH465,Anthro_Calc!C:P,10,FALSE)) / (VLOOKUP(AH465,Anthro_Calc!C:P,10,FALSE) - VLOOKUP(AH465,Anthro_Calc!C:P,9,FALSE)))</f>
        <v/>
      </c>
      <c r="AL465" s="120" t="str">
        <f t="shared" si="372"/>
        <v/>
      </c>
      <c r="AM465" s="117" t="str">
        <f t="shared" si="373"/>
        <v/>
      </c>
      <c r="AN465" s="104" t="str">
        <f t="shared" si="374"/>
        <v/>
      </c>
      <c r="AO465" s="76" t="str">
        <f t="shared" si="351"/>
        <v/>
      </c>
      <c r="AP465" s="77"/>
      <c r="AQ465" s="77" t="str">
        <f t="shared" si="375"/>
        <v/>
      </c>
      <c r="AR465" s="71"/>
      <c r="AS465" s="74"/>
      <c r="AT465" s="82"/>
      <c r="AU465" s="75" t="str">
        <f t="shared" si="352"/>
        <v/>
      </c>
      <c r="AV465" s="72">
        <f t="shared" si="376"/>
        <v>0</v>
      </c>
      <c r="AW465" s="72">
        <f t="shared" si="377"/>
        <v>0</v>
      </c>
      <c r="AX465" s="72" t="str">
        <f t="shared" si="378"/>
        <v>0</v>
      </c>
      <c r="AY465" s="72" t="str">
        <f>IF(ISBLANK(AT465), "", (POWER(AT465/VLOOKUP(AX465,Anthro_Calc!C:P,13,FALSE),VLOOKUP(AX465,Anthro_Calc!C:P,12,FALSE))-1) / (VLOOKUP(AX465,Anthro_Calc!C:P,14,FALSE)*VLOOKUP(AX465,Anthro_Calc!C:P,12,FALSE)))</f>
        <v/>
      </c>
      <c r="AZ465" s="72" t="str">
        <f>IF(ISBLANK(AT465), "", -3 + (AT465 -VLOOKUP(AX465,Anthro_Calc!C:P,4,FALSE)) / (VLOOKUP(AX465,Anthro_Calc!C:P,5,FALSE) - VLOOKUP(AX465,Anthro_Calc!C:P,4,FALSE)))</f>
        <v/>
      </c>
      <c r="BA465" s="72" t="str">
        <f>IF(ISBLANK(AT465), "", 3 + (AT465 -VLOOKUP(AX465,Anthro_Calc!C:P,10,FALSE)) / (VLOOKUP(AX465,Anthro_Calc!C:P,10,FALSE) - VLOOKUP(AX465,Anthro_Calc!C:P,9,FALSE)))</f>
        <v/>
      </c>
      <c r="BB465" s="120" t="str">
        <f t="shared" si="379"/>
        <v/>
      </c>
      <c r="BC465" s="117" t="str">
        <f t="shared" si="380"/>
        <v/>
      </c>
      <c r="BD465" s="104" t="str">
        <f t="shared" si="353"/>
        <v/>
      </c>
      <c r="BE465" s="76" t="str">
        <f t="shared" si="354"/>
        <v/>
      </c>
      <c r="BF465" s="73" t="str">
        <f t="shared" si="381"/>
        <v/>
      </c>
      <c r="BG465" s="73" t="str">
        <f t="shared" si="355"/>
        <v/>
      </c>
      <c r="BH465" s="77"/>
      <c r="BI465" s="133"/>
      <c r="BJ465" s="71"/>
      <c r="BK465" s="74"/>
      <c r="BL465" s="78"/>
      <c r="BM465" s="75" t="str">
        <f t="shared" si="356"/>
        <v/>
      </c>
      <c r="BN465" s="72">
        <f t="shared" si="382"/>
        <v>0</v>
      </c>
      <c r="BO465" s="72">
        <f t="shared" si="399"/>
        <v>0</v>
      </c>
      <c r="BP465" s="72" t="str">
        <f t="shared" si="383"/>
        <v>0</v>
      </c>
      <c r="BQ465" s="72" t="str">
        <f>IF(ISBLANK(BL465), "", (POWER(BL465/VLOOKUP(BP465,Anthro_Calc!C:P,13,FALSE),VLOOKUP(BP465,Anthro_Calc!C:P,12,FALSE))-1) / (VLOOKUP(BP465,Anthro_Calc!C:P,14,FALSE)*VLOOKUP(BP465,Anthro_Calc!C:P,12,FALSE)))</f>
        <v/>
      </c>
      <c r="BR465" s="72" t="str">
        <f>IF(ISBLANK(BL465), "", -3 + (BL465 -VLOOKUP(BP465,Anthro_Calc!C:P,4,FALSE)) / (VLOOKUP(BP465,Anthro_Calc!C:P,5,FALSE) - VLOOKUP(BP465,Anthro_Calc!C:P,4,FALSE)))</f>
        <v/>
      </c>
      <c r="BS465" s="72" t="str">
        <f>IF(ISBLANK(BL465), "", 3 + (BL465 -VLOOKUP(BP465,Anthro_Calc!C:P,10,FALSE)) / (VLOOKUP(BP465,Anthro_Calc!C:P,10,FALSE) - VLOOKUP(BP465,Anthro_Calc!C:P,9,FALSE)))</f>
        <v/>
      </c>
      <c r="BT465" s="120" t="str">
        <f t="shared" si="384"/>
        <v/>
      </c>
      <c r="BU465" s="117" t="str">
        <f t="shared" si="385"/>
        <v/>
      </c>
      <c r="BV465" s="104" t="str">
        <f t="shared" si="386"/>
        <v/>
      </c>
      <c r="BW465" s="73" t="str">
        <f t="shared" si="357"/>
        <v/>
      </c>
      <c r="BX465" s="77"/>
      <c r="BY465" s="73" t="str">
        <f>IF(ISBLANK(BL465), "", VLOOKUP(Z465&amp;" "&amp;BV465&amp;" "&amp;BW465,Graduation_Criteria!$D$2:$E$34,2,FALSE))</f>
        <v/>
      </c>
      <c r="BZ465" s="73" t="str">
        <f t="shared" si="358"/>
        <v/>
      </c>
      <c r="CA465" s="71"/>
      <c r="CB465" s="74"/>
      <c r="CC465" s="74"/>
      <c r="CD465" s="115" t="str">
        <f t="shared" si="359"/>
        <v/>
      </c>
      <c r="CE465" s="79">
        <f t="shared" si="387"/>
        <v>0</v>
      </c>
      <c r="CF465" s="79">
        <f t="shared" si="388"/>
        <v>0</v>
      </c>
      <c r="CG465" s="79" t="str">
        <f t="shared" si="389"/>
        <v>0</v>
      </c>
      <c r="CH465" s="79" t="str">
        <f>IF(ISBLANK(CC465), "", (POWER(CC465/VLOOKUP(CG465,Anthro_Calc!C:P,13,FALSE),VLOOKUP(CG465,Anthro_Calc!C:P,12,FALSE))-1) / (VLOOKUP(CG465,Anthro_Calc!C:P,14,FALSE)*VLOOKUP(CG465,Anthro_Calc!C:P,12,FALSE)))</f>
        <v/>
      </c>
      <c r="CI465" s="79" t="str">
        <f>IF(ISBLANK(CC465), "", -3 + (CC465 -VLOOKUP(CG465,Anthro_Calc!C:P,4,FALSE)) / (VLOOKUP(CG465,Anthro_Calc!C:P,5,FALSE) - VLOOKUP(CG465,Anthro_Calc!C:P,4,FALSE)))</f>
        <v/>
      </c>
      <c r="CJ465" s="79" t="str">
        <f>IF(ISBLANK(CC465), "", 3 + (CC465 -VLOOKUP(CG465,Anthro_Calc!C:P,10,FALSE)) / (VLOOKUP(CG465,Anthro_Calc!C:P,10,FALSE) - VLOOKUP(CG465,Anthro_Calc!C:P,9,FALSE)))</f>
        <v/>
      </c>
      <c r="CK465" s="129" t="str">
        <f t="shared" si="390"/>
        <v/>
      </c>
      <c r="CL465" s="117" t="str">
        <f t="shared" si="391"/>
        <v/>
      </c>
      <c r="CM465" s="104" t="str">
        <f t="shared" si="392"/>
        <v/>
      </c>
      <c r="CN465" s="77"/>
      <c r="CO465" s="71"/>
      <c r="CP465" s="74"/>
      <c r="CQ465" s="74"/>
      <c r="CR465" s="118" t="str">
        <f t="shared" si="360"/>
        <v/>
      </c>
      <c r="CS465" s="119">
        <f t="shared" si="393"/>
        <v>0</v>
      </c>
      <c r="CT465" s="119">
        <f t="shared" si="394"/>
        <v>0</v>
      </c>
      <c r="CU465" s="119" t="str">
        <f t="shared" si="395"/>
        <v>0</v>
      </c>
      <c r="CV465" s="119" t="str">
        <f>IF(ISBLANK(CQ465), "", (POWER(CQ465/VLOOKUP(CU465,Anthro_Calc!C:P,13,FALSE),VLOOKUP(CU465,Anthro_Calc!C:P,12,FALSE))-1) / (VLOOKUP(CU465,Anthro_Calc!C:P,14,FALSE)*VLOOKUP(CU465,Anthro_Calc!C:P,12,FALSE)))</f>
        <v/>
      </c>
      <c r="CW465" s="119" t="str">
        <f>IF(ISBLANK(CQ465), "", -3 + (CQ465 -VLOOKUP(CU465,Anthro_Calc!C:P,4,FALSE)) / (VLOOKUP(CU465,Anthro_Calc!C:P,5,FALSE) - VLOOKUP(CU465,Anthro_Calc!C:P,4,FALSE)))</f>
        <v/>
      </c>
      <c r="CX465" s="119" t="str">
        <f>IF(ISBLANK(CQ465), "", 3 + (CQ465 -VLOOKUP(CU465,Anthro_Calc!C:P,10,FALSE)) / (VLOOKUP(CU465,Anthro_Calc!C:P,10,FALSE) - VLOOKUP(CU465,Anthro_Calc!C:P,9,FALSE)))</f>
        <v/>
      </c>
      <c r="CY465" s="128" t="str">
        <f t="shared" si="396"/>
        <v/>
      </c>
      <c r="CZ465" s="117" t="str">
        <f t="shared" si="397"/>
        <v/>
      </c>
      <c r="DA465" s="104" t="str">
        <f t="shared" si="398"/>
        <v/>
      </c>
      <c r="DB465" s="135"/>
    </row>
    <row r="466" spans="1:106" s="80" customFormat="1" ht="15" customHeight="1">
      <c r="A466" s="134">
        <f t="shared" si="350"/>
        <v>462</v>
      </c>
      <c r="B466" s="66"/>
      <c r="C466" s="66"/>
      <c r="D466" s="66"/>
      <c r="E466" s="66"/>
      <c r="F466" s="66"/>
      <c r="G466" s="66"/>
      <c r="H466" s="66"/>
      <c r="I466" s="66"/>
      <c r="J466" s="66"/>
      <c r="K466" s="66"/>
      <c r="L466" s="66"/>
      <c r="M466" s="71"/>
      <c r="N466" s="69" t="str">
        <f t="shared" ca="1" si="361"/>
        <v/>
      </c>
      <c r="O466" s="70"/>
      <c r="P466" s="70"/>
      <c r="Q466" s="71"/>
      <c r="R466" s="82"/>
      <c r="S466" s="72" t="str">
        <f t="shared" si="362"/>
        <v/>
      </c>
      <c r="T466" s="72" t="str">
        <f t="shared" si="363"/>
        <v/>
      </c>
      <c r="U466" s="72" t="str">
        <f t="shared" si="364"/>
        <v/>
      </c>
      <c r="V466" s="72" t="str">
        <f>IF(ISBLANK(R466), "", (POWER(R466/VLOOKUP(U466,Anthro_Calc!C:P,13,FALSE),VLOOKUP(U466,Anthro_Calc!C:P,12,FALSE))-1) / (VLOOKUP(U466,Anthro_Calc!C:P,14,FALSE)*VLOOKUP(U466,Anthro_Calc!C:P,12,FALSE)))</f>
        <v/>
      </c>
      <c r="W466" s="72" t="str">
        <f>IF(ISBLANK(R466), "", -3 + (R466 -VLOOKUP(U466,Anthro_Calc!C:P,4,FALSE)) / (VLOOKUP(U466,Anthro_Calc!C:P,5,FALSE) - VLOOKUP(U466,Anthro_Calc!C:P,4,FALSE)))</f>
        <v/>
      </c>
      <c r="X466" s="72" t="str">
        <f>IF(ISBLANK(R466), "", 3 + (R466 -VLOOKUP(U466,Anthro_Calc!C:P,10,FALSE)) / (VLOOKUP(U466,Anthro_Calc!C:P,10,FALSE) - VLOOKUP(U466,Anthro_Calc!C:P,9,FALSE)))</f>
        <v/>
      </c>
      <c r="Y466" s="120" t="str">
        <f t="shared" si="365"/>
        <v/>
      </c>
      <c r="Z466" s="117" t="str">
        <f t="shared" si="366"/>
        <v/>
      </c>
      <c r="AA466" s="104" t="str">
        <f t="shared" si="367"/>
        <v/>
      </c>
      <c r="AB466" s="71"/>
      <c r="AC466" s="74"/>
      <c r="AD466" s="78"/>
      <c r="AE466" s="75" t="str">
        <f t="shared" si="368"/>
        <v/>
      </c>
      <c r="AF466" s="72">
        <f t="shared" si="369"/>
        <v>0</v>
      </c>
      <c r="AG466" s="72">
        <f t="shared" si="370"/>
        <v>0</v>
      </c>
      <c r="AH466" s="72" t="str">
        <f t="shared" si="371"/>
        <v>0</v>
      </c>
      <c r="AI466" s="72" t="str">
        <f>IF(ISBLANK(AD466), "", (POWER(AD466/VLOOKUP(AH466,Anthro_Calc!C:P,13,FALSE),VLOOKUP(AH466,Anthro_Calc!C:P,12,FALSE))-1) / (VLOOKUP(AH466,Anthro_Calc!C:P,14,FALSE)*VLOOKUP(AH466,Anthro_Calc!C:P,12,FALSE)))</f>
        <v/>
      </c>
      <c r="AJ466" s="72" t="str">
        <f>IF(ISBLANK(AD466), "", -3 + (AD466 -VLOOKUP(AH466,Anthro_Calc!C:P,4,FALSE)) / (VLOOKUP(AH466,Anthro_Calc!C:P,5,FALSE) - VLOOKUP(AH466,Anthro_Calc!C:P,4,FALSE)))</f>
        <v/>
      </c>
      <c r="AK466" s="72" t="str">
        <f>IF(ISBLANK(AD466), "", 3 + (AD466 -VLOOKUP(AH466,Anthro_Calc!C:P,10,FALSE)) / (VLOOKUP(AH466,Anthro_Calc!C:P,10,FALSE) - VLOOKUP(AH466,Anthro_Calc!C:P,9,FALSE)))</f>
        <v/>
      </c>
      <c r="AL466" s="120" t="str">
        <f t="shared" si="372"/>
        <v/>
      </c>
      <c r="AM466" s="117" t="str">
        <f t="shared" si="373"/>
        <v/>
      </c>
      <c r="AN466" s="104" t="str">
        <f t="shared" si="374"/>
        <v/>
      </c>
      <c r="AO466" s="76" t="str">
        <f t="shared" si="351"/>
        <v/>
      </c>
      <c r="AP466" s="77"/>
      <c r="AQ466" s="77" t="str">
        <f t="shared" si="375"/>
        <v/>
      </c>
      <c r="AR466" s="71"/>
      <c r="AS466" s="74"/>
      <c r="AT466" s="82"/>
      <c r="AU466" s="75" t="str">
        <f t="shared" si="352"/>
        <v/>
      </c>
      <c r="AV466" s="72">
        <f t="shared" si="376"/>
        <v>0</v>
      </c>
      <c r="AW466" s="72">
        <f t="shared" si="377"/>
        <v>0</v>
      </c>
      <c r="AX466" s="72" t="str">
        <f t="shared" si="378"/>
        <v>0</v>
      </c>
      <c r="AY466" s="72" t="str">
        <f>IF(ISBLANK(AT466), "", (POWER(AT466/VLOOKUP(AX466,Anthro_Calc!C:P,13,FALSE),VLOOKUP(AX466,Anthro_Calc!C:P,12,FALSE))-1) / (VLOOKUP(AX466,Anthro_Calc!C:P,14,FALSE)*VLOOKUP(AX466,Anthro_Calc!C:P,12,FALSE)))</f>
        <v/>
      </c>
      <c r="AZ466" s="72" t="str">
        <f>IF(ISBLANK(AT466), "", -3 + (AT466 -VLOOKUP(AX466,Anthro_Calc!C:P,4,FALSE)) / (VLOOKUP(AX466,Anthro_Calc!C:P,5,FALSE) - VLOOKUP(AX466,Anthro_Calc!C:P,4,FALSE)))</f>
        <v/>
      </c>
      <c r="BA466" s="72" t="str">
        <f>IF(ISBLANK(AT466), "", 3 + (AT466 -VLOOKUP(AX466,Anthro_Calc!C:P,10,FALSE)) / (VLOOKUP(AX466,Anthro_Calc!C:P,10,FALSE) - VLOOKUP(AX466,Anthro_Calc!C:P,9,FALSE)))</f>
        <v/>
      </c>
      <c r="BB466" s="120" t="str">
        <f t="shared" si="379"/>
        <v/>
      </c>
      <c r="BC466" s="117" t="str">
        <f t="shared" si="380"/>
        <v/>
      </c>
      <c r="BD466" s="104" t="str">
        <f t="shared" si="353"/>
        <v/>
      </c>
      <c r="BE466" s="76" t="str">
        <f t="shared" si="354"/>
        <v/>
      </c>
      <c r="BF466" s="73" t="str">
        <f t="shared" si="381"/>
        <v/>
      </c>
      <c r="BG466" s="73" t="str">
        <f t="shared" si="355"/>
        <v/>
      </c>
      <c r="BH466" s="77"/>
      <c r="BI466" s="133"/>
      <c r="BJ466" s="71"/>
      <c r="BK466" s="74"/>
      <c r="BL466" s="78"/>
      <c r="BM466" s="75" t="str">
        <f t="shared" si="356"/>
        <v/>
      </c>
      <c r="BN466" s="72">
        <f t="shared" si="382"/>
        <v>0</v>
      </c>
      <c r="BO466" s="72">
        <f t="shared" si="399"/>
        <v>0</v>
      </c>
      <c r="BP466" s="72" t="str">
        <f t="shared" si="383"/>
        <v>0</v>
      </c>
      <c r="BQ466" s="72" t="str">
        <f>IF(ISBLANK(BL466), "", (POWER(BL466/VLOOKUP(BP466,Anthro_Calc!C:P,13,FALSE),VLOOKUP(BP466,Anthro_Calc!C:P,12,FALSE))-1) / (VLOOKUP(BP466,Anthro_Calc!C:P,14,FALSE)*VLOOKUP(BP466,Anthro_Calc!C:P,12,FALSE)))</f>
        <v/>
      </c>
      <c r="BR466" s="72" t="str">
        <f>IF(ISBLANK(BL466), "", -3 + (BL466 -VLOOKUP(BP466,Anthro_Calc!C:P,4,FALSE)) / (VLOOKUP(BP466,Anthro_Calc!C:P,5,FALSE) - VLOOKUP(BP466,Anthro_Calc!C:P,4,FALSE)))</f>
        <v/>
      </c>
      <c r="BS466" s="72" t="str">
        <f>IF(ISBLANK(BL466), "", 3 + (BL466 -VLOOKUP(BP466,Anthro_Calc!C:P,10,FALSE)) / (VLOOKUP(BP466,Anthro_Calc!C:P,10,FALSE) - VLOOKUP(BP466,Anthro_Calc!C:P,9,FALSE)))</f>
        <v/>
      </c>
      <c r="BT466" s="120" t="str">
        <f t="shared" si="384"/>
        <v/>
      </c>
      <c r="BU466" s="117" t="str">
        <f t="shared" si="385"/>
        <v/>
      </c>
      <c r="BV466" s="104" t="str">
        <f t="shared" si="386"/>
        <v/>
      </c>
      <c r="BW466" s="73" t="str">
        <f t="shared" si="357"/>
        <v/>
      </c>
      <c r="BX466" s="77"/>
      <c r="BY466" s="73" t="str">
        <f>IF(ISBLANK(BL466), "", VLOOKUP(Z466&amp;" "&amp;BV466&amp;" "&amp;BW466,Graduation_Criteria!$D$2:$E$34,2,FALSE))</f>
        <v/>
      </c>
      <c r="BZ466" s="73" t="str">
        <f t="shared" si="358"/>
        <v/>
      </c>
      <c r="CA466" s="71"/>
      <c r="CB466" s="74"/>
      <c r="CC466" s="74"/>
      <c r="CD466" s="115" t="str">
        <f t="shared" si="359"/>
        <v/>
      </c>
      <c r="CE466" s="79">
        <f t="shared" si="387"/>
        <v>0</v>
      </c>
      <c r="CF466" s="79">
        <f t="shared" si="388"/>
        <v>0</v>
      </c>
      <c r="CG466" s="79" t="str">
        <f t="shared" si="389"/>
        <v>0</v>
      </c>
      <c r="CH466" s="79" t="str">
        <f>IF(ISBLANK(CC466), "", (POWER(CC466/VLOOKUP(CG466,Anthro_Calc!C:P,13,FALSE),VLOOKUP(CG466,Anthro_Calc!C:P,12,FALSE))-1) / (VLOOKUP(CG466,Anthro_Calc!C:P,14,FALSE)*VLOOKUP(CG466,Anthro_Calc!C:P,12,FALSE)))</f>
        <v/>
      </c>
      <c r="CI466" s="79" t="str">
        <f>IF(ISBLANK(CC466), "", -3 + (CC466 -VLOOKUP(CG466,Anthro_Calc!C:P,4,FALSE)) / (VLOOKUP(CG466,Anthro_Calc!C:P,5,FALSE) - VLOOKUP(CG466,Anthro_Calc!C:P,4,FALSE)))</f>
        <v/>
      </c>
      <c r="CJ466" s="79" t="str">
        <f>IF(ISBLANK(CC466), "", 3 + (CC466 -VLOOKUP(CG466,Anthro_Calc!C:P,10,FALSE)) / (VLOOKUP(CG466,Anthro_Calc!C:P,10,FALSE) - VLOOKUP(CG466,Anthro_Calc!C:P,9,FALSE)))</f>
        <v/>
      </c>
      <c r="CK466" s="129" t="str">
        <f t="shared" si="390"/>
        <v/>
      </c>
      <c r="CL466" s="117" t="str">
        <f t="shared" si="391"/>
        <v/>
      </c>
      <c r="CM466" s="104" t="str">
        <f t="shared" si="392"/>
        <v/>
      </c>
      <c r="CN466" s="77"/>
      <c r="CO466" s="71"/>
      <c r="CP466" s="74"/>
      <c r="CQ466" s="74"/>
      <c r="CR466" s="118" t="str">
        <f t="shared" si="360"/>
        <v/>
      </c>
      <c r="CS466" s="119">
        <f t="shared" si="393"/>
        <v>0</v>
      </c>
      <c r="CT466" s="119">
        <f t="shared" si="394"/>
        <v>0</v>
      </c>
      <c r="CU466" s="119" t="str">
        <f t="shared" si="395"/>
        <v>0</v>
      </c>
      <c r="CV466" s="119" t="str">
        <f>IF(ISBLANK(CQ466), "", (POWER(CQ466/VLOOKUP(CU466,Anthro_Calc!C:P,13,FALSE),VLOOKUP(CU466,Anthro_Calc!C:P,12,FALSE))-1) / (VLOOKUP(CU466,Anthro_Calc!C:P,14,FALSE)*VLOOKUP(CU466,Anthro_Calc!C:P,12,FALSE)))</f>
        <v/>
      </c>
      <c r="CW466" s="119" t="str">
        <f>IF(ISBLANK(CQ466), "", -3 + (CQ466 -VLOOKUP(CU466,Anthro_Calc!C:P,4,FALSE)) / (VLOOKUP(CU466,Anthro_Calc!C:P,5,FALSE) - VLOOKUP(CU466,Anthro_Calc!C:P,4,FALSE)))</f>
        <v/>
      </c>
      <c r="CX466" s="119" t="str">
        <f>IF(ISBLANK(CQ466), "", 3 + (CQ466 -VLOOKUP(CU466,Anthro_Calc!C:P,10,FALSE)) / (VLOOKUP(CU466,Anthro_Calc!C:P,10,FALSE) - VLOOKUP(CU466,Anthro_Calc!C:P,9,FALSE)))</f>
        <v/>
      </c>
      <c r="CY466" s="128" t="str">
        <f t="shared" si="396"/>
        <v/>
      </c>
      <c r="CZ466" s="117" t="str">
        <f t="shared" si="397"/>
        <v/>
      </c>
      <c r="DA466" s="104" t="str">
        <f t="shared" si="398"/>
        <v/>
      </c>
      <c r="DB466" s="135"/>
    </row>
    <row r="467" spans="1:106" s="80" customFormat="1" ht="15" customHeight="1">
      <c r="A467" s="134">
        <f t="shared" si="350"/>
        <v>463</v>
      </c>
      <c r="B467" s="66"/>
      <c r="C467" s="66"/>
      <c r="D467" s="66"/>
      <c r="E467" s="66"/>
      <c r="F467" s="66"/>
      <c r="G467" s="66"/>
      <c r="H467" s="66"/>
      <c r="I467" s="66"/>
      <c r="J467" s="66"/>
      <c r="K467" s="66"/>
      <c r="L467" s="66"/>
      <c r="M467" s="71"/>
      <c r="N467" s="69" t="str">
        <f t="shared" ca="1" si="361"/>
        <v/>
      </c>
      <c r="O467" s="70"/>
      <c r="P467" s="70"/>
      <c r="Q467" s="71"/>
      <c r="R467" s="82"/>
      <c r="S467" s="72" t="str">
        <f t="shared" si="362"/>
        <v/>
      </c>
      <c r="T467" s="72" t="str">
        <f t="shared" si="363"/>
        <v/>
      </c>
      <c r="U467" s="72" t="str">
        <f t="shared" si="364"/>
        <v/>
      </c>
      <c r="V467" s="72" t="str">
        <f>IF(ISBLANK(R467), "", (POWER(R467/VLOOKUP(U467,Anthro_Calc!C:P,13,FALSE),VLOOKUP(U467,Anthro_Calc!C:P,12,FALSE))-1) / (VLOOKUP(U467,Anthro_Calc!C:P,14,FALSE)*VLOOKUP(U467,Anthro_Calc!C:P,12,FALSE)))</f>
        <v/>
      </c>
      <c r="W467" s="72" t="str">
        <f>IF(ISBLANK(R467), "", -3 + (R467 -VLOOKUP(U467,Anthro_Calc!C:P,4,FALSE)) / (VLOOKUP(U467,Anthro_Calc!C:P,5,FALSE) - VLOOKUP(U467,Anthro_Calc!C:P,4,FALSE)))</f>
        <v/>
      </c>
      <c r="X467" s="72" t="str">
        <f>IF(ISBLANK(R467), "", 3 + (R467 -VLOOKUP(U467,Anthro_Calc!C:P,10,FALSE)) / (VLOOKUP(U467,Anthro_Calc!C:P,10,FALSE) - VLOOKUP(U467,Anthro_Calc!C:P,9,FALSE)))</f>
        <v/>
      </c>
      <c r="Y467" s="120" t="str">
        <f t="shared" si="365"/>
        <v/>
      </c>
      <c r="Z467" s="117" t="str">
        <f t="shared" si="366"/>
        <v/>
      </c>
      <c r="AA467" s="104" t="str">
        <f t="shared" si="367"/>
        <v/>
      </c>
      <c r="AB467" s="71"/>
      <c r="AC467" s="74"/>
      <c r="AD467" s="78"/>
      <c r="AE467" s="75" t="str">
        <f t="shared" si="368"/>
        <v/>
      </c>
      <c r="AF467" s="72">
        <f t="shared" si="369"/>
        <v>0</v>
      </c>
      <c r="AG467" s="72">
        <f t="shared" si="370"/>
        <v>0</v>
      </c>
      <c r="AH467" s="72" t="str">
        <f t="shared" si="371"/>
        <v>0</v>
      </c>
      <c r="AI467" s="72" t="str">
        <f>IF(ISBLANK(AD467), "", (POWER(AD467/VLOOKUP(AH467,Anthro_Calc!C:P,13,FALSE),VLOOKUP(AH467,Anthro_Calc!C:P,12,FALSE))-1) / (VLOOKUP(AH467,Anthro_Calc!C:P,14,FALSE)*VLOOKUP(AH467,Anthro_Calc!C:P,12,FALSE)))</f>
        <v/>
      </c>
      <c r="AJ467" s="72" t="str">
        <f>IF(ISBLANK(AD467), "", -3 + (AD467 -VLOOKUP(AH467,Anthro_Calc!C:P,4,FALSE)) / (VLOOKUP(AH467,Anthro_Calc!C:P,5,FALSE) - VLOOKUP(AH467,Anthro_Calc!C:P,4,FALSE)))</f>
        <v/>
      </c>
      <c r="AK467" s="72" t="str">
        <f>IF(ISBLANK(AD467), "", 3 + (AD467 -VLOOKUP(AH467,Anthro_Calc!C:P,10,FALSE)) / (VLOOKUP(AH467,Anthro_Calc!C:P,10,FALSE) - VLOOKUP(AH467,Anthro_Calc!C:P,9,FALSE)))</f>
        <v/>
      </c>
      <c r="AL467" s="120" t="str">
        <f t="shared" si="372"/>
        <v/>
      </c>
      <c r="AM467" s="117" t="str">
        <f t="shared" si="373"/>
        <v/>
      </c>
      <c r="AN467" s="104" t="str">
        <f t="shared" si="374"/>
        <v/>
      </c>
      <c r="AO467" s="76" t="str">
        <f t="shared" si="351"/>
        <v/>
      </c>
      <c r="AP467" s="77"/>
      <c r="AQ467" s="77" t="str">
        <f t="shared" si="375"/>
        <v/>
      </c>
      <c r="AR467" s="71"/>
      <c r="AS467" s="74"/>
      <c r="AT467" s="82"/>
      <c r="AU467" s="75" t="str">
        <f t="shared" si="352"/>
        <v/>
      </c>
      <c r="AV467" s="72">
        <f t="shared" si="376"/>
        <v>0</v>
      </c>
      <c r="AW467" s="72">
        <f t="shared" si="377"/>
        <v>0</v>
      </c>
      <c r="AX467" s="72" t="str">
        <f t="shared" si="378"/>
        <v>0</v>
      </c>
      <c r="AY467" s="72" t="str">
        <f>IF(ISBLANK(AT467), "", (POWER(AT467/VLOOKUP(AX467,Anthro_Calc!C:P,13,FALSE),VLOOKUP(AX467,Anthro_Calc!C:P,12,FALSE))-1) / (VLOOKUP(AX467,Anthro_Calc!C:P,14,FALSE)*VLOOKUP(AX467,Anthro_Calc!C:P,12,FALSE)))</f>
        <v/>
      </c>
      <c r="AZ467" s="72" t="str">
        <f>IF(ISBLANK(AT467), "", -3 + (AT467 -VLOOKUP(AX467,Anthro_Calc!C:P,4,FALSE)) / (VLOOKUP(AX467,Anthro_Calc!C:P,5,FALSE) - VLOOKUP(AX467,Anthro_Calc!C:P,4,FALSE)))</f>
        <v/>
      </c>
      <c r="BA467" s="72" t="str">
        <f>IF(ISBLANK(AT467), "", 3 + (AT467 -VLOOKUP(AX467,Anthro_Calc!C:P,10,FALSE)) / (VLOOKUP(AX467,Anthro_Calc!C:P,10,FALSE) - VLOOKUP(AX467,Anthro_Calc!C:P,9,FALSE)))</f>
        <v/>
      </c>
      <c r="BB467" s="120" t="str">
        <f t="shared" si="379"/>
        <v/>
      </c>
      <c r="BC467" s="117" t="str">
        <f t="shared" si="380"/>
        <v/>
      </c>
      <c r="BD467" s="104" t="str">
        <f t="shared" si="353"/>
        <v/>
      </c>
      <c r="BE467" s="76" t="str">
        <f t="shared" si="354"/>
        <v/>
      </c>
      <c r="BF467" s="73" t="str">
        <f t="shared" si="381"/>
        <v/>
      </c>
      <c r="BG467" s="73" t="str">
        <f t="shared" si="355"/>
        <v/>
      </c>
      <c r="BH467" s="77"/>
      <c r="BI467" s="133"/>
      <c r="BJ467" s="71"/>
      <c r="BK467" s="74"/>
      <c r="BL467" s="78"/>
      <c r="BM467" s="75" t="str">
        <f t="shared" si="356"/>
        <v/>
      </c>
      <c r="BN467" s="72">
        <f t="shared" si="382"/>
        <v>0</v>
      </c>
      <c r="BO467" s="72">
        <f t="shared" si="399"/>
        <v>0</v>
      </c>
      <c r="BP467" s="72" t="str">
        <f t="shared" si="383"/>
        <v>0</v>
      </c>
      <c r="BQ467" s="72" t="str">
        <f>IF(ISBLANK(BL467), "", (POWER(BL467/VLOOKUP(BP467,Anthro_Calc!C:P,13,FALSE),VLOOKUP(BP467,Anthro_Calc!C:P,12,FALSE))-1) / (VLOOKUP(BP467,Anthro_Calc!C:P,14,FALSE)*VLOOKUP(BP467,Anthro_Calc!C:P,12,FALSE)))</f>
        <v/>
      </c>
      <c r="BR467" s="72" t="str">
        <f>IF(ISBLANK(BL467), "", -3 + (BL467 -VLOOKUP(BP467,Anthro_Calc!C:P,4,FALSE)) / (VLOOKUP(BP467,Anthro_Calc!C:P,5,FALSE) - VLOOKUP(BP467,Anthro_Calc!C:P,4,FALSE)))</f>
        <v/>
      </c>
      <c r="BS467" s="72" t="str">
        <f>IF(ISBLANK(BL467), "", 3 + (BL467 -VLOOKUP(BP467,Anthro_Calc!C:P,10,FALSE)) / (VLOOKUP(BP467,Anthro_Calc!C:P,10,FALSE) - VLOOKUP(BP467,Anthro_Calc!C:P,9,FALSE)))</f>
        <v/>
      </c>
      <c r="BT467" s="120" t="str">
        <f t="shared" si="384"/>
        <v/>
      </c>
      <c r="BU467" s="117" t="str">
        <f t="shared" si="385"/>
        <v/>
      </c>
      <c r="BV467" s="104" t="str">
        <f t="shared" si="386"/>
        <v/>
      </c>
      <c r="BW467" s="73" t="str">
        <f t="shared" si="357"/>
        <v/>
      </c>
      <c r="BX467" s="77"/>
      <c r="BY467" s="73" t="str">
        <f>IF(ISBLANK(BL467), "", VLOOKUP(Z467&amp;" "&amp;BV467&amp;" "&amp;BW467,Graduation_Criteria!$D$2:$E$34,2,FALSE))</f>
        <v/>
      </c>
      <c r="BZ467" s="73" t="str">
        <f t="shared" si="358"/>
        <v/>
      </c>
      <c r="CA467" s="71"/>
      <c r="CB467" s="74"/>
      <c r="CC467" s="74"/>
      <c r="CD467" s="115" t="str">
        <f t="shared" si="359"/>
        <v/>
      </c>
      <c r="CE467" s="79">
        <f t="shared" si="387"/>
        <v>0</v>
      </c>
      <c r="CF467" s="79">
        <f t="shared" si="388"/>
        <v>0</v>
      </c>
      <c r="CG467" s="79" t="str">
        <f t="shared" si="389"/>
        <v>0</v>
      </c>
      <c r="CH467" s="79" t="str">
        <f>IF(ISBLANK(CC467), "", (POWER(CC467/VLOOKUP(CG467,Anthro_Calc!C:P,13,FALSE),VLOOKUP(CG467,Anthro_Calc!C:P,12,FALSE))-1) / (VLOOKUP(CG467,Anthro_Calc!C:P,14,FALSE)*VLOOKUP(CG467,Anthro_Calc!C:P,12,FALSE)))</f>
        <v/>
      </c>
      <c r="CI467" s="79" t="str">
        <f>IF(ISBLANK(CC467), "", -3 + (CC467 -VLOOKUP(CG467,Anthro_Calc!C:P,4,FALSE)) / (VLOOKUP(CG467,Anthro_Calc!C:P,5,FALSE) - VLOOKUP(CG467,Anthro_Calc!C:P,4,FALSE)))</f>
        <v/>
      </c>
      <c r="CJ467" s="79" t="str">
        <f>IF(ISBLANK(CC467), "", 3 + (CC467 -VLOOKUP(CG467,Anthro_Calc!C:P,10,FALSE)) / (VLOOKUP(CG467,Anthro_Calc!C:P,10,FALSE) - VLOOKUP(CG467,Anthro_Calc!C:P,9,FALSE)))</f>
        <v/>
      </c>
      <c r="CK467" s="129" t="str">
        <f t="shared" si="390"/>
        <v/>
      </c>
      <c r="CL467" s="117" t="str">
        <f t="shared" si="391"/>
        <v/>
      </c>
      <c r="CM467" s="104" t="str">
        <f t="shared" si="392"/>
        <v/>
      </c>
      <c r="CN467" s="77"/>
      <c r="CO467" s="71"/>
      <c r="CP467" s="74"/>
      <c r="CQ467" s="74"/>
      <c r="CR467" s="118" t="str">
        <f t="shared" si="360"/>
        <v/>
      </c>
      <c r="CS467" s="119">
        <f t="shared" si="393"/>
        <v>0</v>
      </c>
      <c r="CT467" s="119">
        <f t="shared" si="394"/>
        <v>0</v>
      </c>
      <c r="CU467" s="119" t="str">
        <f t="shared" si="395"/>
        <v>0</v>
      </c>
      <c r="CV467" s="119" t="str">
        <f>IF(ISBLANK(CQ467), "", (POWER(CQ467/VLOOKUP(CU467,Anthro_Calc!C:P,13,FALSE),VLOOKUP(CU467,Anthro_Calc!C:P,12,FALSE))-1) / (VLOOKUP(CU467,Anthro_Calc!C:P,14,FALSE)*VLOOKUP(CU467,Anthro_Calc!C:P,12,FALSE)))</f>
        <v/>
      </c>
      <c r="CW467" s="119" t="str">
        <f>IF(ISBLANK(CQ467), "", -3 + (CQ467 -VLOOKUP(CU467,Anthro_Calc!C:P,4,FALSE)) / (VLOOKUP(CU467,Anthro_Calc!C:P,5,FALSE) - VLOOKUP(CU467,Anthro_Calc!C:P,4,FALSE)))</f>
        <v/>
      </c>
      <c r="CX467" s="119" t="str">
        <f>IF(ISBLANK(CQ467), "", 3 + (CQ467 -VLOOKUP(CU467,Anthro_Calc!C:P,10,FALSE)) / (VLOOKUP(CU467,Anthro_Calc!C:P,10,FALSE) - VLOOKUP(CU467,Anthro_Calc!C:P,9,FALSE)))</f>
        <v/>
      </c>
      <c r="CY467" s="128" t="str">
        <f t="shared" si="396"/>
        <v/>
      </c>
      <c r="CZ467" s="117" t="str">
        <f t="shared" si="397"/>
        <v/>
      </c>
      <c r="DA467" s="104" t="str">
        <f t="shared" si="398"/>
        <v/>
      </c>
      <c r="DB467" s="135"/>
    </row>
    <row r="468" spans="1:106" s="80" customFormat="1" ht="15" customHeight="1">
      <c r="A468" s="134">
        <f t="shared" si="350"/>
        <v>464</v>
      </c>
      <c r="B468" s="66"/>
      <c r="C468" s="66"/>
      <c r="D468" s="66"/>
      <c r="E468" s="66"/>
      <c r="F468" s="66"/>
      <c r="G468" s="66"/>
      <c r="H468" s="66"/>
      <c r="I468" s="66"/>
      <c r="J468" s="66"/>
      <c r="K468" s="66"/>
      <c r="L468" s="66"/>
      <c r="M468" s="71"/>
      <c r="N468" s="69" t="str">
        <f t="shared" ca="1" si="361"/>
        <v/>
      </c>
      <c r="O468" s="70"/>
      <c r="P468" s="70"/>
      <c r="Q468" s="71"/>
      <c r="R468" s="82"/>
      <c r="S468" s="72" t="str">
        <f t="shared" si="362"/>
        <v/>
      </c>
      <c r="T468" s="72" t="str">
        <f t="shared" si="363"/>
        <v/>
      </c>
      <c r="U468" s="72" t="str">
        <f t="shared" si="364"/>
        <v/>
      </c>
      <c r="V468" s="72" t="str">
        <f>IF(ISBLANK(R468), "", (POWER(R468/VLOOKUP(U468,Anthro_Calc!C:P,13,FALSE),VLOOKUP(U468,Anthro_Calc!C:P,12,FALSE))-1) / (VLOOKUP(U468,Anthro_Calc!C:P,14,FALSE)*VLOOKUP(U468,Anthro_Calc!C:P,12,FALSE)))</f>
        <v/>
      </c>
      <c r="W468" s="72" t="str">
        <f>IF(ISBLANK(R468), "", -3 + (R468 -VLOOKUP(U468,Anthro_Calc!C:P,4,FALSE)) / (VLOOKUP(U468,Anthro_Calc!C:P,5,FALSE) - VLOOKUP(U468,Anthro_Calc!C:P,4,FALSE)))</f>
        <v/>
      </c>
      <c r="X468" s="72" t="str">
        <f>IF(ISBLANK(R468), "", 3 + (R468 -VLOOKUP(U468,Anthro_Calc!C:P,10,FALSE)) / (VLOOKUP(U468,Anthro_Calc!C:P,10,FALSE) - VLOOKUP(U468,Anthro_Calc!C:P,9,FALSE)))</f>
        <v/>
      </c>
      <c r="Y468" s="120" t="str">
        <f t="shared" si="365"/>
        <v/>
      </c>
      <c r="Z468" s="117" t="str">
        <f t="shared" si="366"/>
        <v/>
      </c>
      <c r="AA468" s="104" t="str">
        <f t="shared" si="367"/>
        <v/>
      </c>
      <c r="AB468" s="71"/>
      <c r="AC468" s="74"/>
      <c r="AD468" s="78"/>
      <c r="AE468" s="75" t="str">
        <f t="shared" si="368"/>
        <v/>
      </c>
      <c r="AF468" s="72">
        <f t="shared" si="369"/>
        <v>0</v>
      </c>
      <c r="AG468" s="72">
        <f t="shared" si="370"/>
        <v>0</v>
      </c>
      <c r="AH468" s="72" t="str">
        <f t="shared" si="371"/>
        <v>0</v>
      </c>
      <c r="AI468" s="72" t="str">
        <f>IF(ISBLANK(AD468), "", (POWER(AD468/VLOOKUP(AH468,Anthro_Calc!C:P,13,FALSE),VLOOKUP(AH468,Anthro_Calc!C:P,12,FALSE))-1) / (VLOOKUP(AH468,Anthro_Calc!C:P,14,FALSE)*VLOOKUP(AH468,Anthro_Calc!C:P,12,FALSE)))</f>
        <v/>
      </c>
      <c r="AJ468" s="72" t="str">
        <f>IF(ISBLANK(AD468), "", -3 + (AD468 -VLOOKUP(AH468,Anthro_Calc!C:P,4,FALSE)) / (VLOOKUP(AH468,Anthro_Calc!C:P,5,FALSE) - VLOOKUP(AH468,Anthro_Calc!C:P,4,FALSE)))</f>
        <v/>
      </c>
      <c r="AK468" s="72" t="str">
        <f>IF(ISBLANK(AD468), "", 3 + (AD468 -VLOOKUP(AH468,Anthro_Calc!C:P,10,FALSE)) / (VLOOKUP(AH468,Anthro_Calc!C:P,10,FALSE) - VLOOKUP(AH468,Anthro_Calc!C:P,9,FALSE)))</f>
        <v/>
      </c>
      <c r="AL468" s="120" t="str">
        <f t="shared" si="372"/>
        <v/>
      </c>
      <c r="AM468" s="117" t="str">
        <f t="shared" si="373"/>
        <v/>
      </c>
      <c r="AN468" s="104" t="str">
        <f t="shared" si="374"/>
        <v/>
      </c>
      <c r="AO468" s="76" t="str">
        <f t="shared" si="351"/>
        <v/>
      </c>
      <c r="AP468" s="77"/>
      <c r="AQ468" s="77" t="str">
        <f t="shared" si="375"/>
        <v/>
      </c>
      <c r="AR468" s="71"/>
      <c r="AS468" s="74"/>
      <c r="AT468" s="82"/>
      <c r="AU468" s="75" t="str">
        <f t="shared" si="352"/>
        <v/>
      </c>
      <c r="AV468" s="72">
        <f t="shared" si="376"/>
        <v>0</v>
      </c>
      <c r="AW468" s="72">
        <f t="shared" si="377"/>
        <v>0</v>
      </c>
      <c r="AX468" s="72" t="str">
        <f t="shared" si="378"/>
        <v>0</v>
      </c>
      <c r="AY468" s="72" t="str">
        <f>IF(ISBLANK(AT468), "", (POWER(AT468/VLOOKUP(AX468,Anthro_Calc!C:P,13,FALSE),VLOOKUP(AX468,Anthro_Calc!C:P,12,FALSE))-1) / (VLOOKUP(AX468,Anthro_Calc!C:P,14,FALSE)*VLOOKUP(AX468,Anthro_Calc!C:P,12,FALSE)))</f>
        <v/>
      </c>
      <c r="AZ468" s="72" t="str">
        <f>IF(ISBLANK(AT468), "", -3 + (AT468 -VLOOKUP(AX468,Anthro_Calc!C:P,4,FALSE)) / (VLOOKUP(AX468,Anthro_Calc!C:P,5,FALSE) - VLOOKUP(AX468,Anthro_Calc!C:P,4,FALSE)))</f>
        <v/>
      </c>
      <c r="BA468" s="72" t="str">
        <f>IF(ISBLANK(AT468), "", 3 + (AT468 -VLOOKUP(AX468,Anthro_Calc!C:P,10,FALSE)) / (VLOOKUP(AX468,Anthro_Calc!C:P,10,FALSE) - VLOOKUP(AX468,Anthro_Calc!C:P,9,FALSE)))</f>
        <v/>
      </c>
      <c r="BB468" s="120" t="str">
        <f t="shared" si="379"/>
        <v/>
      </c>
      <c r="BC468" s="117" t="str">
        <f t="shared" si="380"/>
        <v/>
      </c>
      <c r="BD468" s="104" t="str">
        <f t="shared" si="353"/>
        <v/>
      </c>
      <c r="BE468" s="76" t="str">
        <f t="shared" si="354"/>
        <v/>
      </c>
      <c r="BF468" s="73" t="str">
        <f t="shared" si="381"/>
        <v/>
      </c>
      <c r="BG468" s="73" t="str">
        <f t="shared" si="355"/>
        <v/>
      </c>
      <c r="BH468" s="77"/>
      <c r="BI468" s="133"/>
      <c r="BJ468" s="71"/>
      <c r="BK468" s="74"/>
      <c r="BL468" s="78"/>
      <c r="BM468" s="75" t="str">
        <f t="shared" si="356"/>
        <v/>
      </c>
      <c r="BN468" s="72">
        <f t="shared" si="382"/>
        <v>0</v>
      </c>
      <c r="BO468" s="72">
        <f t="shared" si="399"/>
        <v>0</v>
      </c>
      <c r="BP468" s="72" t="str">
        <f t="shared" si="383"/>
        <v>0</v>
      </c>
      <c r="BQ468" s="72" t="str">
        <f>IF(ISBLANK(BL468), "", (POWER(BL468/VLOOKUP(BP468,Anthro_Calc!C:P,13,FALSE),VLOOKUP(BP468,Anthro_Calc!C:P,12,FALSE))-1) / (VLOOKUP(BP468,Anthro_Calc!C:P,14,FALSE)*VLOOKUP(BP468,Anthro_Calc!C:P,12,FALSE)))</f>
        <v/>
      </c>
      <c r="BR468" s="72" t="str">
        <f>IF(ISBLANK(BL468), "", -3 + (BL468 -VLOOKUP(BP468,Anthro_Calc!C:P,4,FALSE)) / (VLOOKUP(BP468,Anthro_Calc!C:P,5,FALSE) - VLOOKUP(BP468,Anthro_Calc!C:P,4,FALSE)))</f>
        <v/>
      </c>
      <c r="BS468" s="72" t="str">
        <f>IF(ISBLANK(BL468), "", 3 + (BL468 -VLOOKUP(BP468,Anthro_Calc!C:P,10,FALSE)) / (VLOOKUP(BP468,Anthro_Calc!C:P,10,FALSE) - VLOOKUP(BP468,Anthro_Calc!C:P,9,FALSE)))</f>
        <v/>
      </c>
      <c r="BT468" s="120" t="str">
        <f t="shared" si="384"/>
        <v/>
      </c>
      <c r="BU468" s="117" t="str">
        <f t="shared" si="385"/>
        <v/>
      </c>
      <c r="BV468" s="104" t="str">
        <f t="shared" si="386"/>
        <v/>
      </c>
      <c r="BW468" s="73" t="str">
        <f t="shared" si="357"/>
        <v/>
      </c>
      <c r="BX468" s="77"/>
      <c r="BY468" s="73" t="str">
        <f>IF(ISBLANK(BL468), "", VLOOKUP(Z468&amp;" "&amp;BV468&amp;" "&amp;BW468,Graduation_Criteria!$D$2:$E$34,2,FALSE))</f>
        <v/>
      </c>
      <c r="BZ468" s="73" t="str">
        <f t="shared" si="358"/>
        <v/>
      </c>
      <c r="CA468" s="71"/>
      <c r="CB468" s="74"/>
      <c r="CC468" s="74"/>
      <c r="CD468" s="115" t="str">
        <f t="shared" si="359"/>
        <v/>
      </c>
      <c r="CE468" s="79">
        <f t="shared" si="387"/>
        <v>0</v>
      </c>
      <c r="CF468" s="79">
        <f t="shared" si="388"/>
        <v>0</v>
      </c>
      <c r="CG468" s="79" t="str">
        <f t="shared" si="389"/>
        <v>0</v>
      </c>
      <c r="CH468" s="79" t="str">
        <f>IF(ISBLANK(CC468), "", (POWER(CC468/VLOOKUP(CG468,Anthro_Calc!C:P,13,FALSE),VLOOKUP(CG468,Anthro_Calc!C:P,12,FALSE))-1) / (VLOOKUP(CG468,Anthro_Calc!C:P,14,FALSE)*VLOOKUP(CG468,Anthro_Calc!C:P,12,FALSE)))</f>
        <v/>
      </c>
      <c r="CI468" s="79" t="str">
        <f>IF(ISBLANK(CC468), "", -3 + (CC468 -VLOOKUP(CG468,Anthro_Calc!C:P,4,FALSE)) / (VLOOKUP(CG468,Anthro_Calc!C:P,5,FALSE) - VLOOKUP(CG468,Anthro_Calc!C:P,4,FALSE)))</f>
        <v/>
      </c>
      <c r="CJ468" s="79" t="str">
        <f>IF(ISBLANK(CC468), "", 3 + (CC468 -VLOOKUP(CG468,Anthro_Calc!C:P,10,FALSE)) / (VLOOKUP(CG468,Anthro_Calc!C:P,10,FALSE) - VLOOKUP(CG468,Anthro_Calc!C:P,9,FALSE)))</f>
        <v/>
      </c>
      <c r="CK468" s="129" t="str">
        <f t="shared" si="390"/>
        <v/>
      </c>
      <c r="CL468" s="117" t="str">
        <f t="shared" si="391"/>
        <v/>
      </c>
      <c r="CM468" s="104" t="str">
        <f t="shared" si="392"/>
        <v/>
      </c>
      <c r="CN468" s="77"/>
      <c r="CO468" s="71"/>
      <c r="CP468" s="74"/>
      <c r="CQ468" s="74"/>
      <c r="CR468" s="118" t="str">
        <f t="shared" si="360"/>
        <v/>
      </c>
      <c r="CS468" s="119">
        <f t="shared" si="393"/>
        <v>0</v>
      </c>
      <c r="CT468" s="119">
        <f t="shared" si="394"/>
        <v>0</v>
      </c>
      <c r="CU468" s="119" t="str">
        <f t="shared" si="395"/>
        <v>0</v>
      </c>
      <c r="CV468" s="119" t="str">
        <f>IF(ISBLANK(CQ468), "", (POWER(CQ468/VLOOKUP(CU468,Anthro_Calc!C:P,13,FALSE),VLOOKUP(CU468,Anthro_Calc!C:P,12,FALSE))-1) / (VLOOKUP(CU468,Anthro_Calc!C:P,14,FALSE)*VLOOKUP(CU468,Anthro_Calc!C:P,12,FALSE)))</f>
        <v/>
      </c>
      <c r="CW468" s="119" t="str">
        <f>IF(ISBLANK(CQ468), "", -3 + (CQ468 -VLOOKUP(CU468,Anthro_Calc!C:P,4,FALSE)) / (VLOOKUP(CU468,Anthro_Calc!C:P,5,FALSE) - VLOOKUP(CU468,Anthro_Calc!C:P,4,FALSE)))</f>
        <v/>
      </c>
      <c r="CX468" s="119" t="str">
        <f>IF(ISBLANK(CQ468), "", 3 + (CQ468 -VLOOKUP(CU468,Anthro_Calc!C:P,10,FALSE)) / (VLOOKUP(CU468,Anthro_Calc!C:P,10,FALSE) - VLOOKUP(CU468,Anthro_Calc!C:P,9,FALSE)))</f>
        <v/>
      </c>
      <c r="CY468" s="128" t="str">
        <f t="shared" si="396"/>
        <v/>
      </c>
      <c r="CZ468" s="117" t="str">
        <f t="shared" si="397"/>
        <v/>
      </c>
      <c r="DA468" s="104" t="str">
        <f t="shared" si="398"/>
        <v/>
      </c>
      <c r="DB468" s="135"/>
    </row>
    <row r="469" spans="1:106" s="80" customFormat="1" ht="15" customHeight="1">
      <c r="A469" s="134">
        <f t="shared" si="350"/>
        <v>465</v>
      </c>
      <c r="B469" s="66"/>
      <c r="C469" s="66"/>
      <c r="D469" s="66"/>
      <c r="E469" s="66"/>
      <c r="F469" s="66"/>
      <c r="G469" s="66"/>
      <c r="H469" s="66"/>
      <c r="I469" s="66"/>
      <c r="J469" s="66"/>
      <c r="K469" s="66"/>
      <c r="L469" s="66"/>
      <c r="M469" s="71"/>
      <c r="N469" s="69" t="str">
        <f t="shared" ca="1" si="361"/>
        <v/>
      </c>
      <c r="O469" s="70"/>
      <c r="P469" s="70"/>
      <c r="Q469" s="71"/>
      <c r="R469" s="82"/>
      <c r="S469" s="72" t="str">
        <f t="shared" si="362"/>
        <v/>
      </c>
      <c r="T469" s="72" t="str">
        <f t="shared" si="363"/>
        <v/>
      </c>
      <c r="U469" s="72" t="str">
        <f t="shared" si="364"/>
        <v/>
      </c>
      <c r="V469" s="72" t="str">
        <f>IF(ISBLANK(R469), "", (POWER(R469/VLOOKUP(U469,Anthro_Calc!C:P,13,FALSE),VLOOKUP(U469,Anthro_Calc!C:P,12,FALSE))-1) / (VLOOKUP(U469,Anthro_Calc!C:P,14,FALSE)*VLOOKUP(U469,Anthro_Calc!C:P,12,FALSE)))</f>
        <v/>
      </c>
      <c r="W469" s="72" t="str">
        <f>IF(ISBLANK(R469), "", -3 + (R469 -VLOOKUP(U469,Anthro_Calc!C:P,4,FALSE)) / (VLOOKUP(U469,Anthro_Calc!C:P,5,FALSE) - VLOOKUP(U469,Anthro_Calc!C:P,4,FALSE)))</f>
        <v/>
      </c>
      <c r="X469" s="72" t="str">
        <f>IF(ISBLANK(R469), "", 3 + (R469 -VLOOKUP(U469,Anthro_Calc!C:P,10,FALSE)) / (VLOOKUP(U469,Anthro_Calc!C:P,10,FALSE) - VLOOKUP(U469,Anthro_Calc!C:P,9,FALSE)))</f>
        <v/>
      </c>
      <c r="Y469" s="120" t="str">
        <f t="shared" si="365"/>
        <v/>
      </c>
      <c r="Z469" s="117" t="str">
        <f t="shared" si="366"/>
        <v/>
      </c>
      <c r="AA469" s="104" t="str">
        <f t="shared" si="367"/>
        <v/>
      </c>
      <c r="AB469" s="71"/>
      <c r="AC469" s="74"/>
      <c r="AD469" s="78"/>
      <c r="AE469" s="75" t="str">
        <f t="shared" si="368"/>
        <v/>
      </c>
      <c r="AF469" s="72">
        <f t="shared" si="369"/>
        <v>0</v>
      </c>
      <c r="AG469" s="72">
        <f t="shared" si="370"/>
        <v>0</v>
      </c>
      <c r="AH469" s="72" t="str">
        <f t="shared" si="371"/>
        <v>0</v>
      </c>
      <c r="AI469" s="72" t="str">
        <f>IF(ISBLANK(AD469), "", (POWER(AD469/VLOOKUP(AH469,Anthro_Calc!C:P,13,FALSE),VLOOKUP(AH469,Anthro_Calc!C:P,12,FALSE))-1) / (VLOOKUP(AH469,Anthro_Calc!C:P,14,FALSE)*VLOOKUP(AH469,Anthro_Calc!C:P,12,FALSE)))</f>
        <v/>
      </c>
      <c r="AJ469" s="72" t="str">
        <f>IF(ISBLANK(AD469), "", -3 + (AD469 -VLOOKUP(AH469,Anthro_Calc!C:P,4,FALSE)) / (VLOOKUP(AH469,Anthro_Calc!C:P,5,FALSE) - VLOOKUP(AH469,Anthro_Calc!C:P,4,FALSE)))</f>
        <v/>
      </c>
      <c r="AK469" s="72" t="str">
        <f>IF(ISBLANK(AD469), "", 3 + (AD469 -VLOOKUP(AH469,Anthro_Calc!C:P,10,FALSE)) / (VLOOKUP(AH469,Anthro_Calc!C:P,10,FALSE) - VLOOKUP(AH469,Anthro_Calc!C:P,9,FALSE)))</f>
        <v/>
      </c>
      <c r="AL469" s="120" t="str">
        <f t="shared" si="372"/>
        <v/>
      </c>
      <c r="AM469" s="117" t="str">
        <f t="shared" si="373"/>
        <v/>
      </c>
      <c r="AN469" s="104" t="str">
        <f t="shared" si="374"/>
        <v/>
      </c>
      <c r="AO469" s="76" t="str">
        <f t="shared" si="351"/>
        <v/>
      </c>
      <c r="AP469" s="77"/>
      <c r="AQ469" s="77" t="str">
        <f t="shared" si="375"/>
        <v/>
      </c>
      <c r="AR469" s="71"/>
      <c r="AS469" s="74"/>
      <c r="AT469" s="82"/>
      <c r="AU469" s="75" t="str">
        <f t="shared" si="352"/>
        <v/>
      </c>
      <c r="AV469" s="72">
        <f t="shared" si="376"/>
        <v>0</v>
      </c>
      <c r="AW469" s="72">
        <f t="shared" si="377"/>
        <v>0</v>
      </c>
      <c r="AX469" s="72" t="str">
        <f t="shared" si="378"/>
        <v>0</v>
      </c>
      <c r="AY469" s="72" t="str">
        <f>IF(ISBLANK(AT469), "", (POWER(AT469/VLOOKUP(AX469,Anthro_Calc!C:P,13,FALSE),VLOOKUP(AX469,Anthro_Calc!C:P,12,FALSE))-1) / (VLOOKUP(AX469,Anthro_Calc!C:P,14,FALSE)*VLOOKUP(AX469,Anthro_Calc!C:P,12,FALSE)))</f>
        <v/>
      </c>
      <c r="AZ469" s="72" t="str">
        <f>IF(ISBLANK(AT469), "", -3 + (AT469 -VLOOKUP(AX469,Anthro_Calc!C:P,4,FALSE)) / (VLOOKUP(AX469,Anthro_Calc!C:P,5,FALSE) - VLOOKUP(AX469,Anthro_Calc!C:P,4,FALSE)))</f>
        <v/>
      </c>
      <c r="BA469" s="72" t="str">
        <f>IF(ISBLANK(AT469), "", 3 + (AT469 -VLOOKUP(AX469,Anthro_Calc!C:P,10,FALSE)) / (VLOOKUP(AX469,Anthro_Calc!C:P,10,FALSE) - VLOOKUP(AX469,Anthro_Calc!C:P,9,FALSE)))</f>
        <v/>
      </c>
      <c r="BB469" s="120" t="str">
        <f t="shared" si="379"/>
        <v/>
      </c>
      <c r="BC469" s="117" t="str">
        <f t="shared" si="380"/>
        <v/>
      </c>
      <c r="BD469" s="104" t="str">
        <f t="shared" si="353"/>
        <v/>
      </c>
      <c r="BE469" s="76" t="str">
        <f t="shared" si="354"/>
        <v/>
      </c>
      <c r="BF469" s="73" t="str">
        <f t="shared" si="381"/>
        <v/>
      </c>
      <c r="BG469" s="73" t="str">
        <f t="shared" si="355"/>
        <v/>
      </c>
      <c r="BH469" s="77"/>
      <c r="BI469" s="133"/>
      <c r="BJ469" s="71"/>
      <c r="BK469" s="74"/>
      <c r="BL469" s="78"/>
      <c r="BM469" s="75" t="str">
        <f t="shared" si="356"/>
        <v/>
      </c>
      <c r="BN469" s="72">
        <f t="shared" si="382"/>
        <v>0</v>
      </c>
      <c r="BO469" s="72">
        <f t="shared" si="399"/>
        <v>0</v>
      </c>
      <c r="BP469" s="72" t="str">
        <f t="shared" si="383"/>
        <v>0</v>
      </c>
      <c r="BQ469" s="72" t="str">
        <f>IF(ISBLANK(BL469), "", (POWER(BL469/VLOOKUP(BP469,Anthro_Calc!C:P,13,FALSE),VLOOKUP(BP469,Anthro_Calc!C:P,12,FALSE))-1) / (VLOOKUP(BP469,Anthro_Calc!C:P,14,FALSE)*VLOOKUP(BP469,Anthro_Calc!C:P,12,FALSE)))</f>
        <v/>
      </c>
      <c r="BR469" s="72" t="str">
        <f>IF(ISBLANK(BL469), "", -3 + (BL469 -VLOOKUP(BP469,Anthro_Calc!C:P,4,FALSE)) / (VLOOKUP(BP469,Anthro_Calc!C:P,5,FALSE) - VLOOKUP(BP469,Anthro_Calc!C:P,4,FALSE)))</f>
        <v/>
      </c>
      <c r="BS469" s="72" t="str">
        <f>IF(ISBLANK(BL469), "", 3 + (BL469 -VLOOKUP(BP469,Anthro_Calc!C:P,10,FALSE)) / (VLOOKUP(BP469,Anthro_Calc!C:P,10,FALSE) - VLOOKUP(BP469,Anthro_Calc!C:P,9,FALSE)))</f>
        <v/>
      </c>
      <c r="BT469" s="120" t="str">
        <f t="shared" si="384"/>
        <v/>
      </c>
      <c r="BU469" s="117" t="str">
        <f t="shared" si="385"/>
        <v/>
      </c>
      <c r="BV469" s="104" t="str">
        <f t="shared" si="386"/>
        <v/>
      </c>
      <c r="BW469" s="73" t="str">
        <f t="shared" si="357"/>
        <v/>
      </c>
      <c r="BX469" s="77"/>
      <c r="BY469" s="73" t="str">
        <f>IF(ISBLANK(BL469), "", VLOOKUP(Z469&amp;" "&amp;BV469&amp;" "&amp;BW469,Graduation_Criteria!$D$2:$E$34,2,FALSE))</f>
        <v/>
      </c>
      <c r="BZ469" s="73" t="str">
        <f t="shared" si="358"/>
        <v/>
      </c>
      <c r="CA469" s="71"/>
      <c r="CB469" s="74"/>
      <c r="CC469" s="74"/>
      <c r="CD469" s="115" t="str">
        <f t="shared" si="359"/>
        <v/>
      </c>
      <c r="CE469" s="79">
        <f t="shared" si="387"/>
        <v>0</v>
      </c>
      <c r="CF469" s="79">
        <f t="shared" si="388"/>
        <v>0</v>
      </c>
      <c r="CG469" s="79" t="str">
        <f t="shared" si="389"/>
        <v>0</v>
      </c>
      <c r="CH469" s="79" t="str">
        <f>IF(ISBLANK(CC469), "", (POWER(CC469/VLOOKUP(CG469,Anthro_Calc!C:P,13,FALSE),VLOOKUP(CG469,Anthro_Calc!C:P,12,FALSE))-1) / (VLOOKUP(CG469,Anthro_Calc!C:P,14,FALSE)*VLOOKUP(CG469,Anthro_Calc!C:P,12,FALSE)))</f>
        <v/>
      </c>
      <c r="CI469" s="79" t="str">
        <f>IF(ISBLANK(CC469), "", -3 + (CC469 -VLOOKUP(CG469,Anthro_Calc!C:P,4,FALSE)) / (VLOOKUP(CG469,Anthro_Calc!C:P,5,FALSE) - VLOOKUP(CG469,Anthro_Calc!C:P,4,FALSE)))</f>
        <v/>
      </c>
      <c r="CJ469" s="79" t="str">
        <f>IF(ISBLANK(CC469), "", 3 + (CC469 -VLOOKUP(CG469,Anthro_Calc!C:P,10,FALSE)) / (VLOOKUP(CG469,Anthro_Calc!C:P,10,FALSE) - VLOOKUP(CG469,Anthro_Calc!C:P,9,FALSE)))</f>
        <v/>
      </c>
      <c r="CK469" s="129" t="str">
        <f t="shared" si="390"/>
        <v/>
      </c>
      <c r="CL469" s="117" t="str">
        <f t="shared" si="391"/>
        <v/>
      </c>
      <c r="CM469" s="104" t="str">
        <f t="shared" si="392"/>
        <v/>
      </c>
      <c r="CN469" s="77"/>
      <c r="CO469" s="71"/>
      <c r="CP469" s="74"/>
      <c r="CQ469" s="74"/>
      <c r="CR469" s="118" t="str">
        <f t="shared" si="360"/>
        <v/>
      </c>
      <c r="CS469" s="119">
        <f t="shared" si="393"/>
        <v>0</v>
      </c>
      <c r="CT469" s="119">
        <f t="shared" si="394"/>
        <v>0</v>
      </c>
      <c r="CU469" s="119" t="str">
        <f t="shared" si="395"/>
        <v>0</v>
      </c>
      <c r="CV469" s="119" t="str">
        <f>IF(ISBLANK(CQ469), "", (POWER(CQ469/VLOOKUP(CU469,Anthro_Calc!C:P,13,FALSE),VLOOKUP(CU469,Anthro_Calc!C:P,12,FALSE))-1) / (VLOOKUP(CU469,Anthro_Calc!C:P,14,FALSE)*VLOOKUP(CU469,Anthro_Calc!C:P,12,FALSE)))</f>
        <v/>
      </c>
      <c r="CW469" s="119" t="str">
        <f>IF(ISBLANK(CQ469), "", -3 + (CQ469 -VLOOKUP(CU469,Anthro_Calc!C:P,4,FALSE)) / (VLOOKUP(CU469,Anthro_Calc!C:P,5,FALSE) - VLOOKUP(CU469,Anthro_Calc!C:P,4,FALSE)))</f>
        <v/>
      </c>
      <c r="CX469" s="119" t="str">
        <f>IF(ISBLANK(CQ469), "", 3 + (CQ469 -VLOOKUP(CU469,Anthro_Calc!C:P,10,FALSE)) / (VLOOKUP(CU469,Anthro_Calc!C:P,10,FALSE) - VLOOKUP(CU469,Anthro_Calc!C:P,9,FALSE)))</f>
        <v/>
      </c>
      <c r="CY469" s="128" t="str">
        <f t="shared" si="396"/>
        <v/>
      </c>
      <c r="CZ469" s="117" t="str">
        <f t="shared" si="397"/>
        <v/>
      </c>
      <c r="DA469" s="104" t="str">
        <f t="shared" si="398"/>
        <v/>
      </c>
      <c r="DB469" s="135"/>
    </row>
    <row r="470" spans="1:106" s="80" customFormat="1" ht="15" customHeight="1">
      <c r="A470" s="134">
        <f t="shared" si="350"/>
        <v>466</v>
      </c>
      <c r="B470" s="66"/>
      <c r="C470" s="66"/>
      <c r="D470" s="66"/>
      <c r="E470" s="66"/>
      <c r="F470" s="66"/>
      <c r="G470" s="66"/>
      <c r="H470" s="66"/>
      <c r="I470" s="66"/>
      <c r="J470" s="66"/>
      <c r="K470" s="66"/>
      <c r="L470" s="66"/>
      <c r="M470" s="71"/>
      <c r="N470" s="69" t="str">
        <f t="shared" ca="1" si="361"/>
        <v/>
      </c>
      <c r="O470" s="70"/>
      <c r="P470" s="70"/>
      <c r="Q470" s="71"/>
      <c r="R470" s="82"/>
      <c r="S470" s="72" t="str">
        <f t="shared" si="362"/>
        <v/>
      </c>
      <c r="T470" s="72" t="str">
        <f t="shared" si="363"/>
        <v/>
      </c>
      <c r="U470" s="72" t="str">
        <f t="shared" si="364"/>
        <v/>
      </c>
      <c r="V470" s="72" t="str">
        <f>IF(ISBLANK(R470), "", (POWER(R470/VLOOKUP(U470,Anthro_Calc!C:P,13,FALSE),VLOOKUP(U470,Anthro_Calc!C:P,12,FALSE))-1) / (VLOOKUP(U470,Anthro_Calc!C:P,14,FALSE)*VLOOKUP(U470,Anthro_Calc!C:P,12,FALSE)))</f>
        <v/>
      </c>
      <c r="W470" s="72" t="str">
        <f>IF(ISBLANK(R470), "", -3 + (R470 -VLOOKUP(U470,Anthro_Calc!C:P,4,FALSE)) / (VLOOKUP(U470,Anthro_Calc!C:P,5,FALSE) - VLOOKUP(U470,Anthro_Calc!C:P,4,FALSE)))</f>
        <v/>
      </c>
      <c r="X470" s="72" t="str">
        <f>IF(ISBLANK(R470), "", 3 + (R470 -VLOOKUP(U470,Anthro_Calc!C:P,10,FALSE)) / (VLOOKUP(U470,Anthro_Calc!C:P,10,FALSE) - VLOOKUP(U470,Anthro_Calc!C:P,9,FALSE)))</f>
        <v/>
      </c>
      <c r="Y470" s="120" t="str">
        <f t="shared" si="365"/>
        <v/>
      </c>
      <c r="Z470" s="117" t="str">
        <f t="shared" si="366"/>
        <v/>
      </c>
      <c r="AA470" s="104" t="str">
        <f t="shared" si="367"/>
        <v/>
      </c>
      <c r="AB470" s="71"/>
      <c r="AC470" s="74"/>
      <c r="AD470" s="78"/>
      <c r="AE470" s="75" t="str">
        <f t="shared" si="368"/>
        <v/>
      </c>
      <c r="AF470" s="72">
        <f t="shared" si="369"/>
        <v>0</v>
      </c>
      <c r="AG470" s="72">
        <f t="shared" si="370"/>
        <v>0</v>
      </c>
      <c r="AH470" s="72" t="str">
        <f t="shared" si="371"/>
        <v>0</v>
      </c>
      <c r="AI470" s="72" t="str">
        <f>IF(ISBLANK(AD470), "", (POWER(AD470/VLOOKUP(AH470,Anthro_Calc!C:P,13,FALSE),VLOOKUP(AH470,Anthro_Calc!C:P,12,FALSE))-1) / (VLOOKUP(AH470,Anthro_Calc!C:P,14,FALSE)*VLOOKUP(AH470,Anthro_Calc!C:P,12,FALSE)))</f>
        <v/>
      </c>
      <c r="AJ470" s="72" t="str">
        <f>IF(ISBLANK(AD470), "", -3 + (AD470 -VLOOKUP(AH470,Anthro_Calc!C:P,4,FALSE)) / (VLOOKUP(AH470,Anthro_Calc!C:P,5,FALSE) - VLOOKUP(AH470,Anthro_Calc!C:P,4,FALSE)))</f>
        <v/>
      </c>
      <c r="AK470" s="72" t="str">
        <f>IF(ISBLANK(AD470), "", 3 + (AD470 -VLOOKUP(AH470,Anthro_Calc!C:P,10,FALSE)) / (VLOOKUP(AH470,Anthro_Calc!C:P,10,FALSE) - VLOOKUP(AH470,Anthro_Calc!C:P,9,FALSE)))</f>
        <v/>
      </c>
      <c r="AL470" s="120" t="str">
        <f t="shared" si="372"/>
        <v/>
      </c>
      <c r="AM470" s="117" t="str">
        <f t="shared" si="373"/>
        <v/>
      </c>
      <c r="AN470" s="104" t="str">
        <f t="shared" si="374"/>
        <v/>
      </c>
      <c r="AO470" s="76" t="str">
        <f t="shared" si="351"/>
        <v/>
      </c>
      <c r="AP470" s="77"/>
      <c r="AQ470" s="77" t="str">
        <f t="shared" si="375"/>
        <v/>
      </c>
      <c r="AR470" s="71"/>
      <c r="AS470" s="74"/>
      <c r="AT470" s="82"/>
      <c r="AU470" s="75" t="str">
        <f t="shared" si="352"/>
        <v/>
      </c>
      <c r="AV470" s="72">
        <f t="shared" si="376"/>
        <v>0</v>
      </c>
      <c r="AW470" s="72">
        <f t="shared" si="377"/>
        <v>0</v>
      </c>
      <c r="AX470" s="72" t="str">
        <f t="shared" si="378"/>
        <v>0</v>
      </c>
      <c r="AY470" s="72" t="str">
        <f>IF(ISBLANK(AT470), "", (POWER(AT470/VLOOKUP(AX470,Anthro_Calc!C:P,13,FALSE),VLOOKUP(AX470,Anthro_Calc!C:P,12,FALSE))-1) / (VLOOKUP(AX470,Anthro_Calc!C:P,14,FALSE)*VLOOKUP(AX470,Anthro_Calc!C:P,12,FALSE)))</f>
        <v/>
      </c>
      <c r="AZ470" s="72" t="str">
        <f>IF(ISBLANK(AT470), "", -3 + (AT470 -VLOOKUP(AX470,Anthro_Calc!C:P,4,FALSE)) / (VLOOKUP(AX470,Anthro_Calc!C:P,5,FALSE) - VLOOKUP(AX470,Anthro_Calc!C:P,4,FALSE)))</f>
        <v/>
      </c>
      <c r="BA470" s="72" t="str">
        <f>IF(ISBLANK(AT470), "", 3 + (AT470 -VLOOKUP(AX470,Anthro_Calc!C:P,10,FALSE)) / (VLOOKUP(AX470,Anthro_Calc!C:P,10,FALSE) - VLOOKUP(AX470,Anthro_Calc!C:P,9,FALSE)))</f>
        <v/>
      </c>
      <c r="BB470" s="120" t="str">
        <f t="shared" si="379"/>
        <v/>
      </c>
      <c r="BC470" s="117" t="str">
        <f t="shared" si="380"/>
        <v/>
      </c>
      <c r="BD470" s="104" t="str">
        <f t="shared" si="353"/>
        <v/>
      </c>
      <c r="BE470" s="76" t="str">
        <f t="shared" si="354"/>
        <v/>
      </c>
      <c r="BF470" s="73" t="str">
        <f t="shared" si="381"/>
        <v/>
      </c>
      <c r="BG470" s="73" t="str">
        <f t="shared" si="355"/>
        <v/>
      </c>
      <c r="BH470" s="77"/>
      <c r="BI470" s="133"/>
      <c r="BJ470" s="71"/>
      <c r="BK470" s="74"/>
      <c r="BL470" s="78"/>
      <c r="BM470" s="75" t="str">
        <f t="shared" si="356"/>
        <v/>
      </c>
      <c r="BN470" s="72">
        <f t="shared" si="382"/>
        <v>0</v>
      </c>
      <c r="BO470" s="72">
        <f t="shared" si="399"/>
        <v>0</v>
      </c>
      <c r="BP470" s="72" t="str">
        <f t="shared" si="383"/>
        <v>0</v>
      </c>
      <c r="BQ470" s="72" t="str">
        <f>IF(ISBLANK(BL470), "", (POWER(BL470/VLOOKUP(BP470,Anthro_Calc!C:P,13,FALSE),VLOOKUP(BP470,Anthro_Calc!C:P,12,FALSE))-1) / (VLOOKUP(BP470,Anthro_Calc!C:P,14,FALSE)*VLOOKUP(BP470,Anthro_Calc!C:P,12,FALSE)))</f>
        <v/>
      </c>
      <c r="BR470" s="72" t="str">
        <f>IF(ISBLANK(BL470), "", -3 + (BL470 -VLOOKUP(BP470,Anthro_Calc!C:P,4,FALSE)) / (VLOOKUP(BP470,Anthro_Calc!C:P,5,FALSE) - VLOOKUP(BP470,Anthro_Calc!C:P,4,FALSE)))</f>
        <v/>
      </c>
      <c r="BS470" s="72" t="str">
        <f>IF(ISBLANK(BL470), "", 3 + (BL470 -VLOOKUP(BP470,Anthro_Calc!C:P,10,FALSE)) / (VLOOKUP(BP470,Anthro_Calc!C:P,10,FALSE) - VLOOKUP(BP470,Anthro_Calc!C:P,9,FALSE)))</f>
        <v/>
      </c>
      <c r="BT470" s="120" t="str">
        <f t="shared" si="384"/>
        <v/>
      </c>
      <c r="BU470" s="117" t="str">
        <f t="shared" si="385"/>
        <v/>
      </c>
      <c r="BV470" s="104" t="str">
        <f t="shared" si="386"/>
        <v/>
      </c>
      <c r="BW470" s="73" t="str">
        <f t="shared" si="357"/>
        <v/>
      </c>
      <c r="BX470" s="77"/>
      <c r="BY470" s="73" t="str">
        <f>IF(ISBLANK(BL470), "", VLOOKUP(Z470&amp;" "&amp;BV470&amp;" "&amp;BW470,Graduation_Criteria!$D$2:$E$34,2,FALSE))</f>
        <v/>
      </c>
      <c r="BZ470" s="73" t="str">
        <f t="shared" si="358"/>
        <v/>
      </c>
      <c r="CA470" s="71"/>
      <c r="CB470" s="74"/>
      <c r="CC470" s="74"/>
      <c r="CD470" s="115" t="str">
        <f t="shared" si="359"/>
        <v/>
      </c>
      <c r="CE470" s="79">
        <f t="shared" si="387"/>
        <v>0</v>
      </c>
      <c r="CF470" s="79">
        <f t="shared" si="388"/>
        <v>0</v>
      </c>
      <c r="CG470" s="79" t="str">
        <f t="shared" si="389"/>
        <v>0</v>
      </c>
      <c r="CH470" s="79" t="str">
        <f>IF(ISBLANK(CC470), "", (POWER(CC470/VLOOKUP(CG470,Anthro_Calc!C:P,13,FALSE),VLOOKUP(CG470,Anthro_Calc!C:P,12,FALSE))-1) / (VLOOKUP(CG470,Anthro_Calc!C:P,14,FALSE)*VLOOKUP(CG470,Anthro_Calc!C:P,12,FALSE)))</f>
        <v/>
      </c>
      <c r="CI470" s="79" t="str">
        <f>IF(ISBLANK(CC470), "", -3 + (CC470 -VLOOKUP(CG470,Anthro_Calc!C:P,4,FALSE)) / (VLOOKUP(CG470,Anthro_Calc!C:P,5,FALSE) - VLOOKUP(CG470,Anthro_Calc!C:P,4,FALSE)))</f>
        <v/>
      </c>
      <c r="CJ470" s="79" t="str">
        <f>IF(ISBLANK(CC470), "", 3 + (CC470 -VLOOKUP(CG470,Anthro_Calc!C:P,10,FALSE)) / (VLOOKUP(CG470,Anthro_Calc!C:P,10,FALSE) - VLOOKUP(CG470,Anthro_Calc!C:P,9,FALSE)))</f>
        <v/>
      </c>
      <c r="CK470" s="129" t="str">
        <f t="shared" si="390"/>
        <v/>
      </c>
      <c r="CL470" s="117" t="str">
        <f t="shared" si="391"/>
        <v/>
      </c>
      <c r="CM470" s="104" t="str">
        <f t="shared" si="392"/>
        <v/>
      </c>
      <c r="CN470" s="77"/>
      <c r="CO470" s="71"/>
      <c r="CP470" s="74"/>
      <c r="CQ470" s="74"/>
      <c r="CR470" s="118" t="str">
        <f t="shared" si="360"/>
        <v/>
      </c>
      <c r="CS470" s="119">
        <f t="shared" si="393"/>
        <v>0</v>
      </c>
      <c r="CT470" s="119">
        <f t="shared" si="394"/>
        <v>0</v>
      </c>
      <c r="CU470" s="119" t="str">
        <f t="shared" si="395"/>
        <v>0</v>
      </c>
      <c r="CV470" s="119" t="str">
        <f>IF(ISBLANK(CQ470), "", (POWER(CQ470/VLOOKUP(CU470,Anthro_Calc!C:P,13,FALSE),VLOOKUP(CU470,Anthro_Calc!C:P,12,FALSE))-1) / (VLOOKUP(CU470,Anthro_Calc!C:P,14,FALSE)*VLOOKUP(CU470,Anthro_Calc!C:P,12,FALSE)))</f>
        <v/>
      </c>
      <c r="CW470" s="119" t="str">
        <f>IF(ISBLANK(CQ470), "", -3 + (CQ470 -VLOOKUP(CU470,Anthro_Calc!C:P,4,FALSE)) / (VLOOKUP(CU470,Anthro_Calc!C:P,5,FALSE) - VLOOKUP(CU470,Anthro_Calc!C:P,4,FALSE)))</f>
        <v/>
      </c>
      <c r="CX470" s="119" t="str">
        <f>IF(ISBLANK(CQ470), "", 3 + (CQ470 -VLOOKUP(CU470,Anthro_Calc!C:P,10,FALSE)) / (VLOOKUP(CU470,Anthro_Calc!C:P,10,FALSE) - VLOOKUP(CU470,Anthro_Calc!C:P,9,FALSE)))</f>
        <v/>
      </c>
      <c r="CY470" s="128" t="str">
        <f t="shared" si="396"/>
        <v/>
      </c>
      <c r="CZ470" s="117" t="str">
        <f t="shared" si="397"/>
        <v/>
      </c>
      <c r="DA470" s="104" t="str">
        <f t="shared" si="398"/>
        <v/>
      </c>
      <c r="DB470" s="135"/>
    </row>
    <row r="471" spans="1:106" s="80" customFormat="1" ht="15" customHeight="1">
      <c r="A471" s="134">
        <f t="shared" si="350"/>
        <v>467</v>
      </c>
      <c r="B471" s="66"/>
      <c r="C471" s="66"/>
      <c r="D471" s="66"/>
      <c r="E471" s="66"/>
      <c r="F471" s="66"/>
      <c r="G471" s="66"/>
      <c r="H471" s="66"/>
      <c r="I471" s="66"/>
      <c r="J471" s="66"/>
      <c r="K471" s="66"/>
      <c r="L471" s="66"/>
      <c r="M471" s="71"/>
      <c r="N471" s="69" t="str">
        <f t="shared" ca="1" si="361"/>
        <v/>
      </c>
      <c r="O471" s="70"/>
      <c r="P471" s="70"/>
      <c r="Q471" s="71"/>
      <c r="R471" s="82"/>
      <c r="S471" s="72" t="str">
        <f t="shared" si="362"/>
        <v/>
      </c>
      <c r="T471" s="72" t="str">
        <f t="shared" si="363"/>
        <v/>
      </c>
      <c r="U471" s="72" t="str">
        <f t="shared" si="364"/>
        <v/>
      </c>
      <c r="V471" s="72" t="str">
        <f>IF(ISBLANK(R471), "", (POWER(R471/VLOOKUP(U471,Anthro_Calc!C:P,13,FALSE),VLOOKUP(U471,Anthro_Calc!C:P,12,FALSE))-1) / (VLOOKUP(U471,Anthro_Calc!C:P,14,FALSE)*VLOOKUP(U471,Anthro_Calc!C:P,12,FALSE)))</f>
        <v/>
      </c>
      <c r="W471" s="72" t="str">
        <f>IF(ISBLANK(R471), "", -3 + (R471 -VLOOKUP(U471,Anthro_Calc!C:P,4,FALSE)) / (VLOOKUP(U471,Anthro_Calc!C:P,5,FALSE) - VLOOKUP(U471,Anthro_Calc!C:P,4,FALSE)))</f>
        <v/>
      </c>
      <c r="X471" s="72" t="str">
        <f>IF(ISBLANK(R471), "", 3 + (R471 -VLOOKUP(U471,Anthro_Calc!C:P,10,FALSE)) / (VLOOKUP(U471,Anthro_Calc!C:P,10,FALSE) - VLOOKUP(U471,Anthro_Calc!C:P,9,FALSE)))</f>
        <v/>
      </c>
      <c r="Y471" s="120" t="str">
        <f t="shared" si="365"/>
        <v/>
      </c>
      <c r="Z471" s="117" t="str">
        <f t="shared" si="366"/>
        <v/>
      </c>
      <c r="AA471" s="104" t="str">
        <f t="shared" si="367"/>
        <v/>
      </c>
      <c r="AB471" s="71"/>
      <c r="AC471" s="74"/>
      <c r="AD471" s="78"/>
      <c r="AE471" s="75" t="str">
        <f t="shared" si="368"/>
        <v/>
      </c>
      <c r="AF471" s="72">
        <f t="shared" si="369"/>
        <v>0</v>
      </c>
      <c r="AG471" s="72">
        <f t="shared" si="370"/>
        <v>0</v>
      </c>
      <c r="AH471" s="72" t="str">
        <f t="shared" si="371"/>
        <v>0</v>
      </c>
      <c r="AI471" s="72" t="str">
        <f>IF(ISBLANK(AD471), "", (POWER(AD471/VLOOKUP(AH471,Anthro_Calc!C:P,13,FALSE),VLOOKUP(AH471,Anthro_Calc!C:P,12,FALSE))-1) / (VLOOKUP(AH471,Anthro_Calc!C:P,14,FALSE)*VLOOKUP(AH471,Anthro_Calc!C:P,12,FALSE)))</f>
        <v/>
      </c>
      <c r="AJ471" s="72" t="str">
        <f>IF(ISBLANK(AD471), "", -3 + (AD471 -VLOOKUP(AH471,Anthro_Calc!C:P,4,FALSE)) / (VLOOKUP(AH471,Anthro_Calc!C:P,5,FALSE) - VLOOKUP(AH471,Anthro_Calc!C:P,4,FALSE)))</f>
        <v/>
      </c>
      <c r="AK471" s="72" t="str">
        <f>IF(ISBLANK(AD471), "", 3 + (AD471 -VLOOKUP(AH471,Anthro_Calc!C:P,10,FALSE)) / (VLOOKUP(AH471,Anthro_Calc!C:P,10,FALSE) - VLOOKUP(AH471,Anthro_Calc!C:P,9,FALSE)))</f>
        <v/>
      </c>
      <c r="AL471" s="120" t="str">
        <f t="shared" si="372"/>
        <v/>
      </c>
      <c r="AM471" s="117" t="str">
        <f t="shared" si="373"/>
        <v/>
      </c>
      <c r="AN471" s="104" t="str">
        <f t="shared" si="374"/>
        <v/>
      </c>
      <c r="AO471" s="76" t="str">
        <f t="shared" si="351"/>
        <v/>
      </c>
      <c r="AP471" s="77"/>
      <c r="AQ471" s="77" t="str">
        <f t="shared" si="375"/>
        <v/>
      </c>
      <c r="AR471" s="71"/>
      <c r="AS471" s="74"/>
      <c r="AT471" s="82"/>
      <c r="AU471" s="75" t="str">
        <f t="shared" si="352"/>
        <v/>
      </c>
      <c r="AV471" s="72">
        <f t="shared" si="376"/>
        <v>0</v>
      </c>
      <c r="AW471" s="72">
        <f t="shared" si="377"/>
        <v>0</v>
      </c>
      <c r="AX471" s="72" t="str">
        <f t="shared" si="378"/>
        <v>0</v>
      </c>
      <c r="AY471" s="72" t="str">
        <f>IF(ISBLANK(AT471), "", (POWER(AT471/VLOOKUP(AX471,Anthro_Calc!C:P,13,FALSE),VLOOKUP(AX471,Anthro_Calc!C:P,12,FALSE))-1) / (VLOOKUP(AX471,Anthro_Calc!C:P,14,FALSE)*VLOOKUP(AX471,Anthro_Calc!C:P,12,FALSE)))</f>
        <v/>
      </c>
      <c r="AZ471" s="72" t="str">
        <f>IF(ISBLANK(AT471), "", -3 + (AT471 -VLOOKUP(AX471,Anthro_Calc!C:P,4,FALSE)) / (VLOOKUP(AX471,Anthro_Calc!C:P,5,FALSE) - VLOOKUP(AX471,Anthro_Calc!C:P,4,FALSE)))</f>
        <v/>
      </c>
      <c r="BA471" s="72" t="str">
        <f>IF(ISBLANK(AT471), "", 3 + (AT471 -VLOOKUP(AX471,Anthro_Calc!C:P,10,FALSE)) / (VLOOKUP(AX471,Anthro_Calc!C:P,10,FALSE) - VLOOKUP(AX471,Anthro_Calc!C:P,9,FALSE)))</f>
        <v/>
      </c>
      <c r="BB471" s="120" t="str">
        <f t="shared" si="379"/>
        <v/>
      </c>
      <c r="BC471" s="117" t="str">
        <f t="shared" si="380"/>
        <v/>
      </c>
      <c r="BD471" s="104" t="str">
        <f t="shared" si="353"/>
        <v/>
      </c>
      <c r="BE471" s="76" t="str">
        <f t="shared" si="354"/>
        <v/>
      </c>
      <c r="BF471" s="73" t="str">
        <f t="shared" si="381"/>
        <v/>
      </c>
      <c r="BG471" s="73" t="str">
        <f t="shared" si="355"/>
        <v/>
      </c>
      <c r="BH471" s="77"/>
      <c r="BI471" s="133"/>
      <c r="BJ471" s="71"/>
      <c r="BK471" s="74"/>
      <c r="BL471" s="78"/>
      <c r="BM471" s="75" t="str">
        <f t="shared" si="356"/>
        <v/>
      </c>
      <c r="BN471" s="72">
        <f t="shared" si="382"/>
        <v>0</v>
      </c>
      <c r="BO471" s="72">
        <f t="shared" si="399"/>
        <v>0</v>
      </c>
      <c r="BP471" s="72" t="str">
        <f t="shared" si="383"/>
        <v>0</v>
      </c>
      <c r="BQ471" s="72" t="str">
        <f>IF(ISBLANK(BL471), "", (POWER(BL471/VLOOKUP(BP471,Anthro_Calc!C:P,13,FALSE),VLOOKUP(BP471,Anthro_Calc!C:P,12,FALSE))-1) / (VLOOKUP(BP471,Anthro_Calc!C:P,14,FALSE)*VLOOKUP(BP471,Anthro_Calc!C:P,12,FALSE)))</f>
        <v/>
      </c>
      <c r="BR471" s="72" t="str">
        <f>IF(ISBLANK(BL471), "", -3 + (BL471 -VLOOKUP(BP471,Anthro_Calc!C:P,4,FALSE)) / (VLOOKUP(BP471,Anthro_Calc!C:P,5,FALSE) - VLOOKUP(BP471,Anthro_Calc!C:P,4,FALSE)))</f>
        <v/>
      </c>
      <c r="BS471" s="72" t="str">
        <f>IF(ISBLANK(BL471), "", 3 + (BL471 -VLOOKUP(BP471,Anthro_Calc!C:P,10,FALSE)) / (VLOOKUP(BP471,Anthro_Calc!C:P,10,FALSE) - VLOOKUP(BP471,Anthro_Calc!C:P,9,FALSE)))</f>
        <v/>
      </c>
      <c r="BT471" s="120" t="str">
        <f t="shared" si="384"/>
        <v/>
      </c>
      <c r="BU471" s="117" t="str">
        <f t="shared" si="385"/>
        <v/>
      </c>
      <c r="BV471" s="104" t="str">
        <f t="shared" si="386"/>
        <v/>
      </c>
      <c r="BW471" s="73" t="str">
        <f t="shared" si="357"/>
        <v/>
      </c>
      <c r="BX471" s="77"/>
      <c r="BY471" s="73" t="str">
        <f>IF(ISBLANK(BL471), "", VLOOKUP(Z471&amp;" "&amp;BV471&amp;" "&amp;BW471,Graduation_Criteria!$D$2:$E$34,2,FALSE))</f>
        <v/>
      </c>
      <c r="BZ471" s="73" t="str">
        <f t="shared" si="358"/>
        <v/>
      </c>
      <c r="CA471" s="71"/>
      <c r="CB471" s="74"/>
      <c r="CC471" s="74"/>
      <c r="CD471" s="115" t="str">
        <f t="shared" si="359"/>
        <v/>
      </c>
      <c r="CE471" s="79">
        <f t="shared" si="387"/>
        <v>0</v>
      </c>
      <c r="CF471" s="79">
        <f t="shared" si="388"/>
        <v>0</v>
      </c>
      <c r="CG471" s="79" t="str">
        <f t="shared" si="389"/>
        <v>0</v>
      </c>
      <c r="CH471" s="79" t="str">
        <f>IF(ISBLANK(CC471), "", (POWER(CC471/VLOOKUP(CG471,Anthro_Calc!C:P,13,FALSE),VLOOKUP(CG471,Anthro_Calc!C:P,12,FALSE))-1) / (VLOOKUP(CG471,Anthro_Calc!C:P,14,FALSE)*VLOOKUP(CG471,Anthro_Calc!C:P,12,FALSE)))</f>
        <v/>
      </c>
      <c r="CI471" s="79" t="str">
        <f>IF(ISBLANK(CC471), "", -3 + (CC471 -VLOOKUP(CG471,Anthro_Calc!C:P,4,FALSE)) / (VLOOKUP(CG471,Anthro_Calc!C:P,5,FALSE) - VLOOKUP(CG471,Anthro_Calc!C:P,4,FALSE)))</f>
        <v/>
      </c>
      <c r="CJ471" s="79" t="str">
        <f>IF(ISBLANK(CC471), "", 3 + (CC471 -VLOOKUP(CG471,Anthro_Calc!C:P,10,FALSE)) / (VLOOKUP(CG471,Anthro_Calc!C:P,10,FALSE) - VLOOKUP(CG471,Anthro_Calc!C:P,9,FALSE)))</f>
        <v/>
      </c>
      <c r="CK471" s="129" t="str">
        <f t="shared" si="390"/>
        <v/>
      </c>
      <c r="CL471" s="117" t="str">
        <f t="shared" si="391"/>
        <v/>
      </c>
      <c r="CM471" s="104" t="str">
        <f t="shared" si="392"/>
        <v/>
      </c>
      <c r="CN471" s="77"/>
      <c r="CO471" s="71"/>
      <c r="CP471" s="74"/>
      <c r="CQ471" s="74"/>
      <c r="CR471" s="118" t="str">
        <f t="shared" si="360"/>
        <v/>
      </c>
      <c r="CS471" s="119">
        <f t="shared" si="393"/>
        <v>0</v>
      </c>
      <c r="CT471" s="119">
        <f t="shared" si="394"/>
        <v>0</v>
      </c>
      <c r="CU471" s="119" t="str">
        <f t="shared" si="395"/>
        <v>0</v>
      </c>
      <c r="CV471" s="119" t="str">
        <f>IF(ISBLANK(CQ471), "", (POWER(CQ471/VLOOKUP(CU471,Anthro_Calc!C:P,13,FALSE),VLOOKUP(CU471,Anthro_Calc!C:P,12,FALSE))-1) / (VLOOKUP(CU471,Anthro_Calc!C:P,14,FALSE)*VLOOKUP(CU471,Anthro_Calc!C:P,12,FALSE)))</f>
        <v/>
      </c>
      <c r="CW471" s="119" t="str">
        <f>IF(ISBLANK(CQ471), "", -3 + (CQ471 -VLOOKUP(CU471,Anthro_Calc!C:P,4,FALSE)) / (VLOOKUP(CU471,Anthro_Calc!C:P,5,FALSE) - VLOOKUP(CU471,Anthro_Calc!C:P,4,FALSE)))</f>
        <v/>
      </c>
      <c r="CX471" s="119" t="str">
        <f>IF(ISBLANK(CQ471), "", 3 + (CQ471 -VLOOKUP(CU471,Anthro_Calc!C:P,10,FALSE)) / (VLOOKUP(CU471,Anthro_Calc!C:P,10,FALSE) - VLOOKUP(CU471,Anthro_Calc!C:P,9,FALSE)))</f>
        <v/>
      </c>
      <c r="CY471" s="128" t="str">
        <f t="shared" si="396"/>
        <v/>
      </c>
      <c r="CZ471" s="117" t="str">
        <f t="shared" si="397"/>
        <v/>
      </c>
      <c r="DA471" s="104" t="str">
        <f t="shared" si="398"/>
        <v/>
      </c>
      <c r="DB471" s="135"/>
    </row>
    <row r="472" spans="1:106" s="80" customFormat="1" ht="15" customHeight="1">
      <c r="A472" s="134">
        <f t="shared" si="350"/>
        <v>468</v>
      </c>
      <c r="B472" s="66"/>
      <c r="C472" s="66"/>
      <c r="D472" s="66"/>
      <c r="E472" s="66"/>
      <c r="F472" s="66"/>
      <c r="G472" s="66"/>
      <c r="H472" s="66"/>
      <c r="I472" s="66"/>
      <c r="J472" s="66"/>
      <c r="K472" s="66"/>
      <c r="L472" s="66"/>
      <c r="M472" s="71"/>
      <c r="N472" s="69" t="str">
        <f t="shared" ca="1" si="361"/>
        <v/>
      </c>
      <c r="O472" s="70"/>
      <c r="P472" s="70"/>
      <c r="Q472" s="71"/>
      <c r="R472" s="82"/>
      <c r="S472" s="72" t="str">
        <f t="shared" si="362"/>
        <v/>
      </c>
      <c r="T472" s="72" t="str">
        <f t="shared" si="363"/>
        <v/>
      </c>
      <c r="U472" s="72" t="str">
        <f t="shared" si="364"/>
        <v/>
      </c>
      <c r="V472" s="72" t="str">
        <f>IF(ISBLANK(R472), "", (POWER(R472/VLOOKUP(U472,Anthro_Calc!C:P,13,FALSE),VLOOKUP(U472,Anthro_Calc!C:P,12,FALSE))-1) / (VLOOKUP(U472,Anthro_Calc!C:P,14,FALSE)*VLOOKUP(U472,Anthro_Calc!C:P,12,FALSE)))</f>
        <v/>
      </c>
      <c r="W472" s="72" t="str">
        <f>IF(ISBLANK(R472), "", -3 + (R472 -VLOOKUP(U472,Anthro_Calc!C:P,4,FALSE)) / (VLOOKUP(U472,Anthro_Calc!C:P,5,FALSE) - VLOOKUP(U472,Anthro_Calc!C:P,4,FALSE)))</f>
        <v/>
      </c>
      <c r="X472" s="72" t="str">
        <f>IF(ISBLANK(R472), "", 3 + (R472 -VLOOKUP(U472,Anthro_Calc!C:P,10,FALSE)) / (VLOOKUP(U472,Anthro_Calc!C:P,10,FALSE) - VLOOKUP(U472,Anthro_Calc!C:P,9,FALSE)))</f>
        <v/>
      </c>
      <c r="Y472" s="120" t="str">
        <f t="shared" si="365"/>
        <v/>
      </c>
      <c r="Z472" s="117" t="str">
        <f t="shared" si="366"/>
        <v/>
      </c>
      <c r="AA472" s="104" t="str">
        <f t="shared" si="367"/>
        <v/>
      </c>
      <c r="AB472" s="71"/>
      <c r="AC472" s="74"/>
      <c r="AD472" s="78"/>
      <c r="AE472" s="75" t="str">
        <f t="shared" si="368"/>
        <v/>
      </c>
      <c r="AF472" s="72">
        <f t="shared" si="369"/>
        <v>0</v>
      </c>
      <c r="AG472" s="72">
        <f t="shared" si="370"/>
        <v>0</v>
      </c>
      <c r="AH472" s="72" t="str">
        <f t="shared" si="371"/>
        <v>0</v>
      </c>
      <c r="AI472" s="72" t="str">
        <f>IF(ISBLANK(AD472), "", (POWER(AD472/VLOOKUP(AH472,Anthro_Calc!C:P,13,FALSE),VLOOKUP(AH472,Anthro_Calc!C:P,12,FALSE))-1) / (VLOOKUP(AH472,Anthro_Calc!C:P,14,FALSE)*VLOOKUP(AH472,Anthro_Calc!C:P,12,FALSE)))</f>
        <v/>
      </c>
      <c r="AJ472" s="72" t="str">
        <f>IF(ISBLANK(AD472), "", -3 + (AD472 -VLOOKUP(AH472,Anthro_Calc!C:P,4,FALSE)) / (VLOOKUP(AH472,Anthro_Calc!C:P,5,FALSE) - VLOOKUP(AH472,Anthro_Calc!C:P,4,FALSE)))</f>
        <v/>
      </c>
      <c r="AK472" s="72" t="str">
        <f>IF(ISBLANK(AD472), "", 3 + (AD472 -VLOOKUP(AH472,Anthro_Calc!C:P,10,FALSE)) / (VLOOKUP(AH472,Anthro_Calc!C:P,10,FALSE) - VLOOKUP(AH472,Anthro_Calc!C:P,9,FALSE)))</f>
        <v/>
      </c>
      <c r="AL472" s="120" t="str">
        <f t="shared" si="372"/>
        <v/>
      </c>
      <c r="AM472" s="117" t="str">
        <f t="shared" si="373"/>
        <v/>
      </c>
      <c r="AN472" s="104" t="str">
        <f t="shared" si="374"/>
        <v/>
      </c>
      <c r="AO472" s="76" t="str">
        <f t="shared" si="351"/>
        <v/>
      </c>
      <c r="AP472" s="77"/>
      <c r="AQ472" s="77" t="str">
        <f t="shared" si="375"/>
        <v/>
      </c>
      <c r="AR472" s="71"/>
      <c r="AS472" s="74"/>
      <c r="AT472" s="82"/>
      <c r="AU472" s="75" t="str">
        <f t="shared" si="352"/>
        <v/>
      </c>
      <c r="AV472" s="72">
        <f t="shared" si="376"/>
        <v>0</v>
      </c>
      <c r="AW472" s="72">
        <f t="shared" si="377"/>
        <v>0</v>
      </c>
      <c r="AX472" s="72" t="str">
        <f t="shared" si="378"/>
        <v>0</v>
      </c>
      <c r="AY472" s="72" t="str">
        <f>IF(ISBLANK(AT472), "", (POWER(AT472/VLOOKUP(AX472,Anthro_Calc!C:P,13,FALSE),VLOOKUP(AX472,Anthro_Calc!C:P,12,FALSE))-1) / (VLOOKUP(AX472,Anthro_Calc!C:P,14,FALSE)*VLOOKUP(AX472,Anthro_Calc!C:P,12,FALSE)))</f>
        <v/>
      </c>
      <c r="AZ472" s="72" t="str">
        <f>IF(ISBLANK(AT472), "", -3 + (AT472 -VLOOKUP(AX472,Anthro_Calc!C:P,4,FALSE)) / (VLOOKUP(AX472,Anthro_Calc!C:P,5,FALSE) - VLOOKUP(AX472,Anthro_Calc!C:P,4,FALSE)))</f>
        <v/>
      </c>
      <c r="BA472" s="72" t="str">
        <f>IF(ISBLANK(AT472), "", 3 + (AT472 -VLOOKUP(AX472,Anthro_Calc!C:P,10,FALSE)) / (VLOOKUP(AX472,Anthro_Calc!C:P,10,FALSE) - VLOOKUP(AX472,Anthro_Calc!C:P,9,FALSE)))</f>
        <v/>
      </c>
      <c r="BB472" s="120" t="str">
        <f t="shared" si="379"/>
        <v/>
      </c>
      <c r="BC472" s="117" t="str">
        <f t="shared" si="380"/>
        <v/>
      </c>
      <c r="BD472" s="104" t="str">
        <f t="shared" si="353"/>
        <v/>
      </c>
      <c r="BE472" s="76" t="str">
        <f t="shared" si="354"/>
        <v/>
      </c>
      <c r="BF472" s="73" t="str">
        <f t="shared" si="381"/>
        <v/>
      </c>
      <c r="BG472" s="73" t="str">
        <f t="shared" si="355"/>
        <v/>
      </c>
      <c r="BH472" s="77"/>
      <c r="BI472" s="133"/>
      <c r="BJ472" s="71"/>
      <c r="BK472" s="74"/>
      <c r="BL472" s="78"/>
      <c r="BM472" s="75" t="str">
        <f t="shared" si="356"/>
        <v/>
      </c>
      <c r="BN472" s="72">
        <f t="shared" si="382"/>
        <v>0</v>
      </c>
      <c r="BO472" s="72">
        <f t="shared" si="399"/>
        <v>0</v>
      </c>
      <c r="BP472" s="72" t="str">
        <f t="shared" si="383"/>
        <v>0</v>
      </c>
      <c r="BQ472" s="72" t="str">
        <f>IF(ISBLANK(BL472), "", (POWER(BL472/VLOOKUP(BP472,Anthro_Calc!C:P,13,FALSE),VLOOKUP(BP472,Anthro_Calc!C:P,12,FALSE))-1) / (VLOOKUP(BP472,Anthro_Calc!C:P,14,FALSE)*VLOOKUP(BP472,Anthro_Calc!C:P,12,FALSE)))</f>
        <v/>
      </c>
      <c r="BR472" s="72" t="str">
        <f>IF(ISBLANK(BL472), "", -3 + (BL472 -VLOOKUP(BP472,Anthro_Calc!C:P,4,FALSE)) / (VLOOKUP(BP472,Anthro_Calc!C:P,5,FALSE) - VLOOKUP(BP472,Anthro_Calc!C:P,4,FALSE)))</f>
        <v/>
      </c>
      <c r="BS472" s="72" t="str">
        <f>IF(ISBLANK(BL472), "", 3 + (BL472 -VLOOKUP(BP472,Anthro_Calc!C:P,10,FALSE)) / (VLOOKUP(BP472,Anthro_Calc!C:P,10,FALSE) - VLOOKUP(BP472,Anthro_Calc!C:P,9,FALSE)))</f>
        <v/>
      </c>
      <c r="BT472" s="120" t="str">
        <f t="shared" si="384"/>
        <v/>
      </c>
      <c r="BU472" s="117" t="str">
        <f t="shared" si="385"/>
        <v/>
      </c>
      <c r="BV472" s="104" t="str">
        <f t="shared" si="386"/>
        <v/>
      </c>
      <c r="BW472" s="73" t="str">
        <f t="shared" si="357"/>
        <v/>
      </c>
      <c r="BX472" s="77"/>
      <c r="BY472" s="73" t="str">
        <f>IF(ISBLANK(BL472), "", VLOOKUP(Z472&amp;" "&amp;BV472&amp;" "&amp;BW472,Graduation_Criteria!$D$2:$E$34,2,FALSE))</f>
        <v/>
      </c>
      <c r="BZ472" s="73" t="str">
        <f t="shared" si="358"/>
        <v/>
      </c>
      <c r="CA472" s="71"/>
      <c r="CB472" s="74"/>
      <c r="CC472" s="74"/>
      <c r="CD472" s="115" t="str">
        <f t="shared" si="359"/>
        <v/>
      </c>
      <c r="CE472" s="79">
        <f t="shared" si="387"/>
        <v>0</v>
      </c>
      <c r="CF472" s="79">
        <f t="shared" si="388"/>
        <v>0</v>
      </c>
      <c r="CG472" s="79" t="str">
        <f t="shared" si="389"/>
        <v>0</v>
      </c>
      <c r="CH472" s="79" t="str">
        <f>IF(ISBLANK(CC472), "", (POWER(CC472/VLOOKUP(CG472,Anthro_Calc!C:P,13,FALSE),VLOOKUP(CG472,Anthro_Calc!C:P,12,FALSE))-1) / (VLOOKUP(CG472,Anthro_Calc!C:P,14,FALSE)*VLOOKUP(CG472,Anthro_Calc!C:P,12,FALSE)))</f>
        <v/>
      </c>
      <c r="CI472" s="79" t="str">
        <f>IF(ISBLANK(CC472), "", -3 + (CC472 -VLOOKUP(CG472,Anthro_Calc!C:P,4,FALSE)) / (VLOOKUP(CG472,Anthro_Calc!C:P,5,FALSE) - VLOOKUP(CG472,Anthro_Calc!C:P,4,FALSE)))</f>
        <v/>
      </c>
      <c r="CJ472" s="79" t="str">
        <f>IF(ISBLANK(CC472), "", 3 + (CC472 -VLOOKUP(CG472,Anthro_Calc!C:P,10,FALSE)) / (VLOOKUP(CG472,Anthro_Calc!C:P,10,FALSE) - VLOOKUP(CG472,Anthro_Calc!C:P,9,FALSE)))</f>
        <v/>
      </c>
      <c r="CK472" s="129" t="str">
        <f t="shared" si="390"/>
        <v/>
      </c>
      <c r="CL472" s="117" t="str">
        <f t="shared" si="391"/>
        <v/>
      </c>
      <c r="CM472" s="104" t="str">
        <f t="shared" si="392"/>
        <v/>
      </c>
      <c r="CN472" s="77"/>
      <c r="CO472" s="71"/>
      <c r="CP472" s="74"/>
      <c r="CQ472" s="74"/>
      <c r="CR472" s="118" t="str">
        <f t="shared" si="360"/>
        <v/>
      </c>
      <c r="CS472" s="119">
        <f t="shared" si="393"/>
        <v>0</v>
      </c>
      <c r="CT472" s="119">
        <f t="shared" si="394"/>
        <v>0</v>
      </c>
      <c r="CU472" s="119" t="str">
        <f t="shared" si="395"/>
        <v>0</v>
      </c>
      <c r="CV472" s="119" t="str">
        <f>IF(ISBLANK(CQ472), "", (POWER(CQ472/VLOOKUP(CU472,Anthro_Calc!C:P,13,FALSE),VLOOKUP(CU472,Anthro_Calc!C:P,12,FALSE))-1) / (VLOOKUP(CU472,Anthro_Calc!C:P,14,FALSE)*VLOOKUP(CU472,Anthro_Calc!C:P,12,FALSE)))</f>
        <v/>
      </c>
      <c r="CW472" s="119" t="str">
        <f>IF(ISBLANK(CQ472), "", -3 + (CQ472 -VLOOKUP(CU472,Anthro_Calc!C:P,4,FALSE)) / (VLOOKUP(CU472,Anthro_Calc!C:P,5,FALSE) - VLOOKUP(CU472,Anthro_Calc!C:P,4,FALSE)))</f>
        <v/>
      </c>
      <c r="CX472" s="119" t="str">
        <f>IF(ISBLANK(CQ472), "", 3 + (CQ472 -VLOOKUP(CU472,Anthro_Calc!C:P,10,FALSE)) / (VLOOKUP(CU472,Anthro_Calc!C:P,10,FALSE) - VLOOKUP(CU472,Anthro_Calc!C:P,9,FALSE)))</f>
        <v/>
      </c>
      <c r="CY472" s="128" t="str">
        <f t="shared" si="396"/>
        <v/>
      </c>
      <c r="CZ472" s="117" t="str">
        <f t="shared" si="397"/>
        <v/>
      </c>
      <c r="DA472" s="104" t="str">
        <f t="shared" si="398"/>
        <v/>
      </c>
      <c r="DB472" s="135"/>
    </row>
    <row r="473" spans="1:106" s="80" customFormat="1" ht="15" customHeight="1">
      <c r="A473" s="134">
        <f t="shared" si="350"/>
        <v>469</v>
      </c>
      <c r="B473" s="66"/>
      <c r="C473" s="66"/>
      <c r="D473" s="66"/>
      <c r="E473" s="66"/>
      <c r="F473" s="66"/>
      <c r="G473" s="66"/>
      <c r="H473" s="66"/>
      <c r="I473" s="66"/>
      <c r="J473" s="66"/>
      <c r="K473" s="66"/>
      <c r="L473" s="66"/>
      <c r="M473" s="71"/>
      <c r="N473" s="69" t="str">
        <f t="shared" ca="1" si="361"/>
        <v/>
      </c>
      <c r="O473" s="70"/>
      <c r="P473" s="70"/>
      <c r="Q473" s="71"/>
      <c r="R473" s="82"/>
      <c r="S473" s="72" t="str">
        <f t="shared" si="362"/>
        <v/>
      </c>
      <c r="T473" s="72" t="str">
        <f t="shared" si="363"/>
        <v/>
      </c>
      <c r="U473" s="72" t="str">
        <f t="shared" si="364"/>
        <v/>
      </c>
      <c r="V473" s="72" t="str">
        <f>IF(ISBLANK(R473), "", (POWER(R473/VLOOKUP(U473,Anthro_Calc!C:P,13,FALSE),VLOOKUP(U473,Anthro_Calc!C:P,12,FALSE))-1) / (VLOOKUP(U473,Anthro_Calc!C:P,14,FALSE)*VLOOKUP(U473,Anthro_Calc!C:P,12,FALSE)))</f>
        <v/>
      </c>
      <c r="W473" s="72" t="str">
        <f>IF(ISBLANK(R473), "", -3 + (R473 -VLOOKUP(U473,Anthro_Calc!C:P,4,FALSE)) / (VLOOKUP(U473,Anthro_Calc!C:P,5,FALSE) - VLOOKUP(U473,Anthro_Calc!C:P,4,FALSE)))</f>
        <v/>
      </c>
      <c r="X473" s="72" t="str">
        <f>IF(ISBLANK(R473), "", 3 + (R473 -VLOOKUP(U473,Anthro_Calc!C:P,10,FALSE)) / (VLOOKUP(U473,Anthro_Calc!C:P,10,FALSE) - VLOOKUP(U473,Anthro_Calc!C:P,9,FALSE)))</f>
        <v/>
      </c>
      <c r="Y473" s="120" t="str">
        <f t="shared" si="365"/>
        <v/>
      </c>
      <c r="Z473" s="117" t="str">
        <f t="shared" si="366"/>
        <v/>
      </c>
      <c r="AA473" s="104" t="str">
        <f t="shared" si="367"/>
        <v/>
      </c>
      <c r="AB473" s="71"/>
      <c r="AC473" s="74"/>
      <c r="AD473" s="78"/>
      <c r="AE473" s="75" t="str">
        <f t="shared" si="368"/>
        <v/>
      </c>
      <c r="AF473" s="72">
        <f t="shared" si="369"/>
        <v>0</v>
      </c>
      <c r="AG473" s="72">
        <f t="shared" si="370"/>
        <v>0</v>
      </c>
      <c r="AH473" s="72" t="str">
        <f t="shared" si="371"/>
        <v>0</v>
      </c>
      <c r="AI473" s="72" t="str">
        <f>IF(ISBLANK(AD473), "", (POWER(AD473/VLOOKUP(AH473,Anthro_Calc!C:P,13,FALSE),VLOOKUP(AH473,Anthro_Calc!C:P,12,FALSE))-1) / (VLOOKUP(AH473,Anthro_Calc!C:P,14,FALSE)*VLOOKUP(AH473,Anthro_Calc!C:P,12,FALSE)))</f>
        <v/>
      </c>
      <c r="AJ473" s="72" t="str">
        <f>IF(ISBLANK(AD473), "", -3 + (AD473 -VLOOKUP(AH473,Anthro_Calc!C:P,4,FALSE)) / (VLOOKUP(AH473,Anthro_Calc!C:P,5,FALSE) - VLOOKUP(AH473,Anthro_Calc!C:P,4,FALSE)))</f>
        <v/>
      </c>
      <c r="AK473" s="72" t="str">
        <f>IF(ISBLANK(AD473), "", 3 + (AD473 -VLOOKUP(AH473,Anthro_Calc!C:P,10,FALSE)) / (VLOOKUP(AH473,Anthro_Calc!C:P,10,FALSE) - VLOOKUP(AH473,Anthro_Calc!C:P,9,FALSE)))</f>
        <v/>
      </c>
      <c r="AL473" s="120" t="str">
        <f t="shared" si="372"/>
        <v/>
      </c>
      <c r="AM473" s="117" t="str">
        <f t="shared" si="373"/>
        <v/>
      </c>
      <c r="AN473" s="104" t="str">
        <f t="shared" si="374"/>
        <v/>
      </c>
      <c r="AO473" s="76" t="str">
        <f t="shared" si="351"/>
        <v/>
      </c>
      <c r="AP473" s="77"/>
      <c r="AQ473" s="77" t="str">
        <f t="shared" si="375"/>
        <v/>
      </c>
      <c r="AR473" s="71"/>
      <c r="AS473" s="74"/>
      <c r="AT473" s="82"/>
      <c r="AU473" s="75" t="str">
        <f t="shared" si="352"/>
        <v/>
      </c>
      <c r="AV473" s="72">
        <f t="shared" si="376"/>
        <v>0</v>
      </c>
      <c r="AW473" s="72">
        <f t="shared" si="377"/>
        <v>0</v>
      </c>
      <c r="AX473" s="72" t="str">
        <f t="shared" si="378"/>
        <v>0</v>
      </c>
      <c r="AY473" s="72" t="str">
        <f>IF(ISBLANK(AT473), "", (POWER(AT473/VLOOKUP(AX473,Anthro_Calc!C:P,13,FALSE),VLOOKUP(AX473,Anthro_Calc!C:P,12,FALSE))-1) / (VLOOKUP(AX473,Anthro_Calc!C:P,14,FALSE)*VLOOKUP(AX473,Anthro_Calc!C:P,12,FALSE)))</f>
        <v/>
      </c>
      <c r="AZ473" s="72" t="str">
        <f>IF(ISBLANK(AT473), "", -3 + (AT473 -VLOOKUP(AX473,Anthro_Calc!C:P,4,FALSE)) / (VLOOKUP(AX473,Anthro_Calc!C:P,5,FALSE) - VLOOKUP(AX473,Anthro_Calc!C:P,4,FALSE)))</f>
        <v/>
      </c>
      <c r="BA473" s="72" t="str">
        <f>IF(ISBLANK(AT473), "", 3 + (AT473 -VLOOKUP(AX473,Anthro_Calc!C:P,10,FALSE)) / (VLOOKUP(AX473,Anthro_Calc!C:P,10,FALSE) - VLOOKUP(AX473,Anthro_Calc!C:P,9,FALSE)))</f>
        <v/>
      </c>
      <c r="BB473" s="120" t="str">
        <f t="shared" si="379"/>
        <v/>
      </c>
      <c r="BC473" s="117" t="str">
        <f t="shared" si="380"/>
        <v/>
      </c>
      <c r="BD473" s="104" t="str">
        <f t="shared" si="353"/>
        <v/>
      </c>
      <c r="BE473" s="76" t="str">
        <f t="shared" si="354"/>
        <v/>
      </c>
      <c r="BF473" s="73" t="str">
        <f t="shared" si="381"/>
        <v/>
      </c>
      <c r="BG473" s="73" t="str">
        <f t="shared" si="355"/>
        <v/>
      </c>
      <c r="BH473" s="77"/>
      <c r="BI473" s="133"/>
      <c r="BJ473" s="71"/>
      <c r="BK473" s="74"/>
      <c r="BL473" s="78"/>
      <c r="BM473" s="75" t="str">
        <f t="shared" si="356"/>
        <v/>
      </c>
      <c r="BN473" s="72">
        <f t="shared" si="382"/>
        <v>0</v>
      </c>
      <c r="BO473" s="72">
        <f t="shared" si="399"/>
        <v>0</v>
      </c>
      <c r="BP473" s="72" t="str">
        <f t="shared" si="383"/>
        <v>0</v>
      </c>
      <c r="BQ473" s="72" t="str">
        <f>IF(ISBLANK(BL473), "", (POWER(BL473/VLOOKUP(BP473,Anthro_Calc!C:P,13,FALSE),VLOOKUP(BP473,Anthro_Calc!C:P,12,FALSE))-1) / (VLOOKUP(BP473,Anthro_Calc!C:P,14,FALSE)*VLOOKUP(BP473,Anthro_Calc!C:P,12,FALSE)))</f>
        <v/>
      </c>
      <c r="BR473" s="72" t="str">
        <f>IF(ISBLANK(BL473), "", -3 + (BL473 -VLOOKUP(BP473,Anthro_Calc!C:P,4,FALSE)) / (VLOOKUP(BP473,Anthro_Calc!C:P,5,FALSE) - VLOOKUP(BP473,Anthro_Calc!C:P,4,FALSE)))</f>
        <v/>
      </c>
      <c r="BS473" s="72" t="str">
        <f>IF(ISBLANK(BL473), "", 3 + (BL473 -VLOOKUP(BP473,Anthro_Calc!C:P,10,FALSE)) / (VLOOKUP(BP473,Anthro_Calc!C:P,10,FALSE) - VLOOKUP(BP473,Anthro_Calc!C:P,9,FALSE)))</f>
        <v/>
      </c>
      <c r="BT473" s="120" t="str">
        <f t="shared" si="384"/>
        <v/>
      </c>
      <c r="BU473" s="117" t="str">
        <f t="shared" si="385"/>
        <v/>
      </c>
      <c r="BV473" s="104" t="str">
        <f t="shared" si="386"/>
        <v/>
      </c>
      <c r="BW473" s="73" t="str">
        <f t="shared" si="357"/>
        <v/>
      </c>
      <c r="BX473" s="77"/>
      <c r="BY473" s="73" t="str">
        <f>IF(ISBLANK(BL473), "", VLOOKUP(Z473&amp;" "&amp;BV473&amp;" "&amp;BW473,Graduation_Criteria!$D$2:$E$34,2,FALSE))</f>
        <v/>
      </c>
      <c r="BZ473" s="73" t="str">
        <f t="shared" si="358"/>
        <v/>
      </c>
      <c r="CA473" s="71"/>
      <c r="CB473" s="74"/>
      <c r="CC473" s="74"/>
      <c r="CD473" s="115" t="str">
        <f t="shared" si="359"/>
        <v/>
      </c>
      <c r="CE473" s="79">
        <f t="shared" si="387"/>
        <v>0</v>
      </c>
      <c r="CF473" s="79">
        <f t="shared" si="388"/>
        <v>0</v>
      </c>
      <c r="CG473" s="79" t="str">
        <f t="shared" si="389"/>
        <v>0</v>
      </c>
      <c r="CH473" s="79" t="str">
        <f>IF(ISBLANK(CC473), "", (POWER(CC473/VLOOKUP(CG473,Anthro_Calc!C:P,13,FALSE),VLOOKUP(CG473,Anthro_Calc!C:P,12,FALSE))-1) / (VLOOKUP(CG473,Anthro_Calc!C:P,14,FALSE)*VLOOKUP(CG473,Anthro_Calc!C:P,12,FALSE)))</f>
        <v/>
      </c>
      <c r="CI473" s="79" t="str">
        <f>IF(ISBLANK(CC473), "", -3 + (CC473 -VLOOKUP(CG473,Anthro_Calc!C:P,4,FALSE)) / (VLOOKUP(CG473,Anthro_Calc!C:P,5,FALSE) - VLOOKUP(CG473,Anthro_Calc!C:P,4,FALSE)))</f>
        <v/>
      </c>
      <c r="CJ473" s="79" t="str">
        <f>IF(ISBLANK(CC473), "", 3 + (CC473 -VLOOKUP(CG473,Anthro_Calc!C:P,10,FALSE)) / (VLOOKUP(CG473,Anthro_Calc!C:P,10,FALSE) - VLOOKUP(CG473,Anthro_Calc!C:P,9,FALSE)))</f>
        <v/>
      </c>
      <c r="CK473" s="129" t="str">
        <f t="shared" si="390"/>
        <v/>
      </c>
      <c r="CL473" s="117" t="str">
        <f t="shared" si="391"/>
        <v/>
      </c>
      <c r="CM473" s="104" t="str">
        <f t="shared" si="392"/>
        <v/>
      </c>
      <c r="CN473" s="77"/>
      <c r="CO473" s="71"/>
      <c r="CP473" s="74"/>
      <c r="CQ473" s="74"/>
      <c r="CR473" s="118" t="str">
        <f t="shared" si="360"/>
        <v/>
      </c>
      <c r="CS473" s="119">
        <f t="shared" si="393"/>
        <v>0</v>
      </c>
      <c r="CT473" s="119">
        <f t="shared" si="394"/>
        <v>0</v>
      </c>
      <c r="CU473" s="119" t="str">
        <f t="shared" si="395"/>
        <v>0</v>
      </c>
      <c r="CV473" s="119" t="str">
        <f>IF(ISBLANK(CQ473), "", (POWER(CQ473/VLOOKUP(CU473,Anthro_Calc!C:P,13,FALSE),VLOOKUP(CU473,Anthro_Calc!C:P,12,FALSE))-1) / (VLOOKUP(CU473,Anthro_Calc!C:P,14,FALSE)*VLOOKUP(CU473,Anthro_Calc!C:P,12,FALSE)))</f>
        <v/>
      </c>
      <c r="CW473" s="119" t="str">
        <f>IF(ISBLANK(CQ473), "", -3 + (CQ473 -VLOOKUP(CU473,Anthro_Calc!C:P,4,FALSE)) / (VLOOKUP(CU473,Anthro_Calc!C:P,5,FALSE) - VLOOKUP(CU473,Anthro_Calc!C:P,4,FALSE)))</f>
        <v/>
      </c>
      <c r="CX473" s="119" t="str">
        <f>IF(ISBLANK(CQ473), "", 3 + (CQ473 -VLOOKUP(CU473,Anthro_Calc!C:P,10,FALSE)) / (VLOOKUP(CU473,Anthro_Calc!C:P,10,FALSE) - VLOOKUP(CU473,Anthro_Calc!C:P,9,FALSE)))</f>
        <v/>
      </c>
      <c r="CY473" s="128" t="str">
        <f t="shared" si="396"/>
        <v/>
      </c>
      <c r="CZ473" s="117" t="str">
        <f t="shared" si="397"/>
        <v/>
      </c>
      <c r="DA473" s="104" t="str">
        <f t="shared" si="398"/>
        <v/>
      </c>
      <c r="DB473" s="135"/>
    </row>
    <row r="474" spans="1:106" s="80" customFormat="1" ht="15" customHeight="1">
      <c r="A474" s="134">
        <f t="shared" si="350"/>
        <v>470</v>
      </c>
      <c r="B474" s="66"/>
      <c r="C474" s="66"/>
      <c r="D474" s="66"/>
      <c r="E474" s="66"/>
      <c r="F474" s="66"/>
      <c r="G474" s="66"/>
      <c r="H474" s="66"/>
      <c r="I474" s="66"/>
      <c r="J474" s="66"/>
      <c r="K474" s="66"/>
      <c r="L474" s="66"/>
      <c r="M474" s="71"/>
      <c r="N474" s="69" t="str">
        <f t="shared" ca="1" si="361"/>
        <v/>
      </c>
      <c r="O474" s="70"/>
      <c r="P474" s="70"/>
      <c r="Q474" s="71"/>
      <c r="R474" s="82"/>
      <c r="S474" s="72" t="str">
        <f t="shared" si="362"/>
        <v/>
      </c>
      <c r="T474" s="72" t="str">
        <f t="shared" si="363"/>
        <v/>
      </c>
      <c r="U474" s="72" t="str">
        <f t="shared" si="364"/>
        <v/>
      </c>
      <c r="V474" s="72" t="str">
        <f>IF(ISBLANK(R474), "", (POWER(R474/VLOOKUP(U474,Anthro_Calc!C:P,13,FALSE),VLOOKUP(U474,Anthro_Calc!C:P,12,FALSE))-1) / (VLOOKUP(U474,Anthro_Calc!C:P,14,FALSE)*VLOOKUP(U474,Anthro_Calc!C:P,12,FALSE)))</f>
        <v/>
      </c>
      <c r="W474" s="72" t="str">
        <f>IF(ISBLANK(R474), "", -3 + (R474 -VLOOKUP(U474,Anthro_Calc!C:P,4,FALSE)) / (VLOOKUP(U474,Anthro_Calc!C:P,5,FALSE) - VLOOKUP(U474,Anthro_Calc!C:P,4,FALSE)))</f>
        <v/>
      </c>
      <c r="X474" s="72" t="str">
        <f>IF(ISBLANK(R474), "", 3 + (R474 -VLOOKUP(U474,Anthro_Calc!C:P,10,FALSE)) / (VLOOKUP(U474,Anthro_Calc!C:P,10,FALSE) - VLOOKUP(U474,Anthro_Calc!C:P,9,FALSE)))</f>
        <v/>
      </c>
      <c r="Y474" s="120" t="str">
        <f t="shared" si="365"/>
        <v/>
      </c>
      <c r="Z474" s="117" t="str">
        <f t="shared" si="366"/>
        <v/>
      </c>
      <c r="AA474" s="104" t="str">
        <f t="shared" si="367"/>
        <v/>
      </c>
      <c r="AB474" s="71"/>
      <c r="AC474" s="74"/>
      <c r="AD474" s="78"/>
      <c r="AE474" s="75" t="str">
        <f t="shared" si="368"/>
        <v/>
      </c>
      <c r="AF474" s="72">
        <f t="shared" si="369"/>
        <v>0</v>
      </c>
      <c r="AG474" s="72">
        <f t="shared" si="370"/>
        <v>0</v>
      </c>
      <c r="AH474" s="72" t="str">
        <f t="shared" si="371"/>
        <v>0</v>
      </c>
      <c r="AI474" s="72" t="str">
        <f>IF(ISBLANK(AD474), "", (POWER(AD474/VLOOKUP(AH474,Anthro_Calc!C:P,13,FALSE),VLOOKUP(AH474,Anthro_Calc!C:P,12,FALSE))-1) / (VLOOKUP(AH474,Anthro_Calc!C:P,14,FALSE)*VLOOKUP(AH474,Anthro_Calc!C:P,12,FALSE)))</f>
        <v/>
      </c>
      <c r="AJ474" s="72" t="str">
        <f>IF(ISBLANK(AD474), "", -3 + (AD474 -VLOOKUP(AH474,Anthro_Calc!C:P,4,FALSE)) / (VLOOKUP(AH474,Anthro_Calc!C:P,5,FALSE) - VLOOKUP(AH474,Anthro_Calc!C:P,4,FALSE)))</f>
        <v/>
      </c>
      <c r="AK474" s="72" t="str">
        <f>IF(ISBLANK(AD474), "", 3 + (AD474 -VLOOKUP(AH474,Anthro_Calc!C:P,10,FALSE)) / (VLOOKUP(AH474,Anthro_Calc!C:P,10,FALSE) - VLOOKUP(AH474,Anthro_Calc!C:P,9,FALSE)))</f>
        <v/>
      </c>
      <c r="AL474" s="120" t="str">
        <f t="shared" si="372"/>
        <v/>
      </c>
      <c r="AM474" s="117" t="str">
        <f t="shared" si="373"/>
        <v/>
      </c>
      <c r="AN474" s="104" t="str">
        <f t="shared" si="374"/>
        <v/>
      </c>
      <c r="AO474" s="76" t="str">
        <f t="shared" si="351"/>
        <v/>
      </c>
      <c r="AP474" s="77"/>
      <c r="AQ474" s="77" t="str">
        <f t="shared" si="375"/>
        <v/>
      </c>
      <c r="AR474" s="71"/>
      <c r="AS474" s="74"/>
      <c r="AT474" s="82"/>
      <c r="AU474" s="75" t="str">
        <f t="shared" si="352"/>
        <v/>
      </c>
      <c r="AV474" s="72">
        <f t="shared" si="376"/>
        <v>0</v>
      </c>
      <c r="AW474" s="72">
        <f t="shared" si="377"/>
        <v>0</v>
      </c>
      <c r="AX474" s="72" t="str">
        <f t="shared" si="378"/>
        <v>0</v>
      </c>
      <c r="AY474" s="72" t="str">
        <f>IF(ISBLANK(AT474), "", (POWER(AT474/VLOOKUP(AX474,Anthro_Calc!C:P,13,FALSE),VLOOKUP(AX474,Anthro_Calc!C:P,12,FALSE))-1) / (VLOOKUP(AX474,Anthro_Calc!C:P,14,FALSE)*VLOOKUP(AX474,Anthro_Calc!C:P,12,FALSE)))</f>
        <v/>
      </c>
      <c r="AZ474" s="72" t="str">
        <f>IF(ISBLANK(AT474), "", -3 + (AT474 -VLOOKUP(AX474,Anthro_Calc!C:P,4,FALSE)) / (VLOOKUP(AX474,Anthro_Calc!C:P,5,FALSE) - VLOOKUP(AX474,Anthro_Calc!C:P,4,FALSE)))</f>
        <v/>
      </c>
      <c r="BA474" s="72" t="str">
        <f>IF(ISBLANK(AT474), "", 3 + (AT474 -VLOOKUP(AX474,Anthro_Calc!C:P,10,FALSE)) / (VLOOKUP(AX474,Anthro_Calc!C:P,10,FALSE) - VLOOKUP(AX474,Anthro_Calc!C:P,9,FALSE)))</f>
        <v/>
      </c>
      <c r="BB474" s="120" t="str">
        <f t="shared" si="379"/>
        <v/>
      </c>
      <c r="BC474" s="117" t="str">
        <f t="shared" si="380"/>
        <v/>
      </c>
      <c r="BD474" s="104" t="str">
        <f t="shared" si="353"/>
        <v/>
      </c>
      <c r="BE474" s="76" t="str">
        <f t="shared" si="354"/>
        <v/>
      </c>
      <c r="BF474" s="73" t="str">
        <f t="shared" si="381"/>
        <v/>
      </c>
      <c r="BG474" s="73" t="str">
        <f t="shared" si="355"/>
        <v/>
      </c>
      <c r="BH474" s="77"/>
      <c r="BI474" s="133"/>
      <c r="BJ474" s="71"/>
      <c r="BK474" s="74"/>
      <c r="BL474" s="78"/>
      <c r="BM474" s="75" t="str">
        <f t="shared" si="356"/>
        <v/>
      </c>
      <c r="BN474" s="72">
        <f t="shared" si="382"/>
        <v>0</v>
      </c>
      <c r="BO474" s="72">
        <f t="shared" si="399"/>
        <v>0</v>
      </c>
      <c r="BP474" s="72" t="str">
        <f t="shared" si="383"/>
        <v>0</v>
      </c>
      <c r="BQ474" s="72" t="str">
        <f>IF(ISBLANK(BL474), "", (POWER(BL474/VLOOKUP(BP474,Anthro_Calc!C:P,13,FALSE),VLOOKUP(BP474,Anthro_Calc!C:P,12,FALSE))-1) / (VLOOKUP(BP474,Anthro_Calc!C:P,14,FALSE)*VLOOKUP(BP474,Anthro_Calc!C:P,12,FALSE)))</f>
        <v/>
      </c>
      <c r="BR474" s="72" t="str">
        <f>IF(ISBLANK(BL474), "", -3 + (BL474 -VLOOKUP(BP474,Anthro_Calc!C:P,4,FALSE)) / (VLOOKUP(BP474,Anthro_Calc!C:P,5,FALSE) - VLOOKUP(BP474,Anthro_Calc!C:P,4,FALSE)))</f>
        <v/>
      </c>
      <c r="BS474" s="72" t="str">
        <f>IF(ISBLANK(BL474), "", 3 + (BL474 -VLOOKUP(BP474,Anthro_Calc!C:P,10,FALSE)) / (VLOOKUP(BP474,Anthro_Calc!C:P,10,FALSE) - VLOOKUP(BP474,Anthro_Calc!C:P,9,FALSE)))</f>
        <v/>
      </c>
      <c r="BT474" s="120" t="str">
        <f t="shared" si="384"/>
        <v/>
      </c>
      <c r="BU474" s="117" t="str">
        <f t="shared" si="385"/>
        <v/>
      </c>
      <c r="BV474" s="104" t="str">
        <f t="shared" si="386"/>
        <v/>
      </c>
      <c r="BW474" s="73" t="str">
        <f t="shared" si="357"/>
        <v/>
      </c>
      <c r="BX474" s="77"/>
      <c r="BY474" s="73" t="str">
        <f>IF(ISBLANK(BL474), "", VLOOKUP(Z474&amp;" "&amp;BV474&amp;" "&amp;BW474,Graduation_Criteria!$D$2:$E$34,2,FALSE))</f>
        <v/>
      </c>
      <c r="BZ474" s="73" t="str">
        <f t="shared" si="358"/>
        <v/>
      </c>
      <c r="CA474" s="71"/>
      <c r="CB474" s="74"/>
      <c r="CC474" s="74"/>
      <c r="CD474" s="115" t="str">
        <f t="shared" si="359"/>
        <v/>
      </c>
      <c r="CE474" s="79">
        <f t="shared" si="387"/>
        <v>0</v>
      </c>
      <c r="CF474" s="79">
        <f t="shared" si="388"/>
        <v>0</v>
      </c>
      <c r="CG474" s="79" t="str">
        <f t="shared" si="389"/>
        <v>0</v>
      </c>
      <c r="CH474" s="79" t="str">
        <f>IF(ISBLANK(CC474), "", (POWER(CC474/VLOOKUP(CG474,Anthro_Calc!C:P,13,FALSE),VLOOKUP(CG474,Anthro_Calc!C:P,12,FALSE))-1) / (VLOOKUP(CG474,Anthro_Calc!C:P,14,FALSE)*VLOOKUP(CG474,Anthro_Calc!C:P,12,FALSE)))</f>
        <v/>
      </c>
      <c r="CI474" s="79" t="str">
        <f>IF(ISBLANK(CC474), "", -3 + (CC474 -VLOOKUP(CG474,Anthro_Calc!C:P,4,FALSE)) / (VLOOKUP(CG474,Anthro_Calc!C:P,5,FALSE) - VLOOKUP(CG474,Anthro_Calc!C:P,4,FALSE)))</f>
        <v/>
      </c>
      <c r="CJ474" s="79" t="str">
        <f>IF(ISBLANK(CC474), "", 3 + (CC474 -VLOOKUP(CG474,Anthro_Calc!C:P,10,FALSE)) / (VLOOKUP(CG474,Anthro_Calc!C:P,10,FALSE) - VLOOKUP(CG474,Anthro_Calc!C:P,9,FALSE)))</f>
        <v/>
      </c>
      <c r="CK474" s="129" t="str">
        <f t="shared" si="390"/>
        <v/>
      </c>
      <c r="CL474" s="117" t="str">
        <f t="shared" si="391"/>
        <v/>
      </c>
      <c r="CM474" s="104" t="str">
        <f t="shared" si="392"/>
        <v/>
      </c>
      <c r="CN474" s="77"/>
      <c r="CO474" s="71"/>
      <c r="CP474" s="74"/>
      <c r="CQ474" s="74"/>
      <c r="CR474" s="118" t="str">
        <f t="shared" si="360"/>
        <v/>
      </c>
      <c r="CS474" s="119">
        <f t="shared" si="393"/>
        <v>0</v>
      </c>
      <c r="CT474" s="119">
        <f t="shared" si="394"/>
        <v>0</v>
      </c>
      <c r="CU474" s="119" t="str">
        <f t="shared" si="395"/>
        <v>0</v>
      </c>
      <c r="CV474" s="119" t="str">
        <f>IF(ISBLANK(CQ474), "", (POWER(CQ474/VLOOKUP(CU474,Anthro_Calc!C:P,13,FALSE),VLOOKUP(CU474,Anthro_Calc!C:P,12,FALSE))-1) / (VLOOKUP(CU474,Anthro_Calc!C:P,14,FALSE)*VLOOKUP(CU474,Anthro_Calc!C:P,12,FALSE)))</f>
        <v/>
      </c>
      <c r="CW474" s="119" t="str">
        <f>IF(ISBLANK(CQ474), "", -3 + (CQ474 -VLOOKUP(CU474,Anthro_Calc!C:P,4,FALSE)) / (VLOOKUP(CU474,Anthro_Calc!C:P,5,FALSE) - VLOOKUP(CU474,Anthro_Calc!C:P,4,FALSE)))</f>
        <v/>
      </c>
      <c r="CX474" s="119" t="str">
        <f>IF(ISBLANK(CQ474), "", 3 + (CQ474 -VLOOKUP(CU474,Anthro_Calc!C:P,10,FALSE)) / (VLOOKUP(CU474,Anthro_Calc!C:P,10,FALSE) - VLOOKUP(CU474,Anthro_Calc!C:P,9,FALSE)))</f>
        <v/>
      </c>
      <c r="CY474" s="128" t="str">
        <f t="shared" si="396"/>
        <v/>
      </c>
      <c r="CZ474" s="117" t="str">
        <f t="shared" si="397"/>
        <v/>
      </c>
      <c r="DA474" s="104" t="str">
        <f t="shared" si="398"/>
        <v/>
      </c>
      <c r="DB474" s="135"/>
    </row>
    <row r="475" spans="1:106" s="80" customFormat="1" ht="15" customHeight="1">
      <c r="A475" s="134">
        <f t="shared" si="350"/>
        <v>471</v>
      </c>
      <c r="B475" s="66"/>
      <c r="C475" s="66"/>
      <c r="D475" s="66"/>
      <c r="E475" s="66"/>
      <c r="F475" s="66"/>
      <c r="G475" s="66"/>
      <c r="H475" s="66"/>
      <c r="I475" s="66"/>
      <c r="J475" s="66"/>
      <c r="K475" s="66"/>
      <c r="L475" s="66"/>
      <c r="M475" s="71"/>
      <c r="N475" s="69" t="str">
        <f t="shared" ca="1" si="361"/>
        <v/>
      </c>
      <c r="O475" s="70"/>
      <c r="P475" s="70"/>
      <c r="Q475" s="71"/>
      <c r="R475" s="82"/>
      <c r="S475" s="72" t="str">
        <f t="shared" si="362"/>
        <v/>
      </c>
      <c r="T475" s="72" t="str">
        <f t="shared" si="363"/>
        <v/>
      </c>
      <c r="U475" s="72" t="str">
        <f t="shared" si="364"/>
        <v/>
      </c>
      <c r="V475" s="72" t="str">
        <f>IF(ISBLANK(R475), "", (POWER(R475/VLOOKUP(U475,Anthro_Calc!C:P,13,FALSE),VLOOKUP(U475,Anthro_Calc!C:P,12,FALSE))-1) / (VLOOKUP(U475,Anthro_Calc!C:P,14,FALSE)*VLOOKUP(U475,Anthro_Calc!C:P,12,FALSE)))</f>
        <v/>
      </c>
      <c r="W475" s="72" t="str">
        <f>IF(ISBLANK(R475), "", -3 + (R475 -VLOOKUP(U475,Anthro_Calc!C:P,4,FALSE)) / (VLOOKUP(U475,Anthro_Calc!C:P,5,FALSE) - VLOOKUP(U475,Anthro_Calc!C:P,4,FALSE)))</f>
        <v/>
      </c>
      <c r="X475" s="72" t="str">
        <f>IF(ISBLANK(R475), "", 3 + (R475 -VLOOKUP(U475,Anthro_Calc!C:P,10,FALSE)) / (VLOOKUP(U475,Anthro_Calc!C:P,10,FALSE) - VLOOKUP(U475,Anthro_Calc!C:P,9,FALSE)))</f>
        <v/>
      </c>
      <c r="Y475" s="120" t="str">
        <f t="shared" si="365"/>
        <v/>
      </c>
      <c r="Z475" s="117" t="str">
        <f t="shared" si="366"/>
        <v/>
      </c>
      <c r="AA475" s="104" t="str">
        <f t="shared" si="367"/>
        <v/>
      </c>
      <c r="AB475" s="71"/>
      <c r="AC475" s="74"/>
      <c r="AD475" s="78"/>
      <c r="AE475" s="75" t="str">
        <f t="shared" si="368"/>
        <v/>
      </c>
      <c r="AF475" s="72">
        <f t="shared" si="369"/>
        <v>0</v>
      </c>
      <c r="AG475" s="72">
        <f t="shared" si="370"/>
        <v>0</v>
      </c>
      <c r="AH475" s="72" t="str">
        <f t="shared" si="371"/>
        <v>0</v>
      </c>
      <c r="AI475" s="72" t="str">
        <f>IF(ISBLANK(AD475), "", (POWER(AD475/VLOOKUP(AH475,Anthro_Calc!C:P,13,FALSE),VLOOKUP(AH475,Anthro_Calc!C:P,12,FALSE))-1) / (VLOOKUP(AH475,Anthro_Calc!C:P,14,FALSE)*VLOOKUP(AH475,Anthro_Calc!C:P,12,FALSE)))</f>
        <v/>
      </c>
      <c r="AJ475" s="72" t="str">
        <f>IF(ISBLANK(AD475), "", -3 + (AD475 -VLOOKUP(AH475,Anthro_Calc!C:P,4,FALSE)) / (VLOOKUP(AH475,Anthro_Calc!C:P,5,FALSE) - VLOOKUP(AH475,Anthro_Calc!C:P,4,FALSE)))</f>
        <v/>
      </c>
      <c r="AK475" s="72" t="str">
        <f>IF(ISBLANK(AD475), "", 3 + (AD475 -VLOOKUP(AH475,Anthro_Calc!C:P,10,FALSE)) / (VLOOKUP(AH475,Anthro_Calc!C:P,10,FALSE) - VLOOKUP(AH475,Anthro_Calc!C:P,9,FALSE)))</f>
        <v/>
      </c>
      <c r="AL475" s="120" t="str">
        <f t="shared" si="372"/>
        <v/>
      </c>
      <c r="AM475" s="117" t="str">
        <f t="shared" si="373"/>
        <v/>
      </c>
      <c r="AN475" s="104" t="str">
        <f t="shared" si="374"/>
        <v/>
      </c>
      <c r="AO475" s="76" t="str">
        <f t="shared" si="351"/>
        <v/>
      </c>
      <c r="AP475" s="77"/>
      <c r="AQ475" s="77" t="str">
        <f t="shared" si="375"/>
        <v/>
      </c>
      <c r="AR475" s="71"/>
      <c r="AS475" s="74"/>
      <c r="AT475" s="82"/>
      <c r="AU475" s="75" t="str">
        <f t="shared" si="352"/>
        <v/>
      </c>
      <c r="AV475" s="72">
        <f t="shared" si="376"/>
        <v>0</v>
      </c>
      <c r="AW475" s="72">
        <f t="shared" si="377"/>
        <v>0</v>
      </c>
      <c r="AX475" s="72" t="str">
        <f t="shared" si="378"/>
        <v>0</v>
      </c>
      <c r="AY475" s="72" t="str">
        <f>IF(ISBLANK(AT475), "", (POWER(AT475/VLOOKUP(AX475,Anthro_Calc!C:P,13,FALSE),VLOOKUP(AX475,Anthro_Calc!C:P,12,FALSE))-1) / (VLOOKUP(AX475,Anthro_Calc!C:P,14,FALSE)*VLOOKUP(AX475,Anthro_Calc!C:P,12,FALSE)))</f>
        <v/>
      </c>
      <c r="AZ475" s="72" t="str">
        <f>IF(ISBLANK(AT475), "", -3 + (AT475 -VLOOKUP(AX475,Anthro_Calc!C:P,4,FALSE)) / (VLOOKUP(AX475,Anthro_Calc!C:P,5,FALSE) - VLOOKUP(AX475,Anthro_Calc!C:P,4,FALSE)))</f>
        <v/>
      </c>
      <c r="BA475" s="72" t="str">
        <f>IF(ISBLANK(AT475), "", 3 + (AT475 -VLOOKUP(AX475,Anthro_Calc!C:P,10,FALSE)) / (VLOOKUP(AX475,Anthro_Calc!C:P,10,FALSE) - VLOOKUP(AX475,Anthro_Calc!C:P,9,FALSE)))</f>
        <v/>
      </c>
      <c r="BB475" s="120" t="str">
        <f t="shared" si="379"/>
        <v/>
      </c>
      <c r="BC475" s="117" t="str">
        <f t="shared" si="380"/>
        <v/>
      </c>
      <c r="BD475" s="104" t="str">
        <f t="shared" si="353"/>
        <v/>
      </c>
      <c r="BE475" s="76" t="str">
        <f t="shared" si="354"/>
        <v/>
      </c>
      <c r="BF475" s="73" t="str">
        <f t="shared" si="381"/>
        <v/>
      </c>
      <c r="BG475" s="73" t="str">
        <f t="shared" si="355"/>
        <v/>
      </c>
      <c r="BH475" s="77"/>
      <c r="BI475" s="133"/>
      <c r="BJ475" s="71"/>
      <c r="BK475" s="74"/>
      <c r="BL475" s="78"/>
      <c r="BM475" s="75" t="str">
        <f t="shared" si="356"/>
        <v/>
      </c>
      <c r="BN475" s="72">
        <f t="shared" si="382"/>
        <v>0</v>
      </c>
      <c r="BO475" s="72">
        <f t="shared" si="399"/>
        <v>0</v>
      </c>
      <c r="BP475" s="72" t="str">
        <f t="shared" si="383"/>
        <v>0</v>
      </c>
      <c r="BQ475" s="72" t="str">
        <f>IF(ISBLANK(BL475), "", (POWER(BL475/VLOOKUP(BP475,Anthro_Calc!C:P,13,FALSE),VLOOKUP(BP475,Anthro_Calc!C:P,12,FALSE))-1) / (VLOOKUP(BP475,Anthro_Calc!C:P,14,FALSE)*VLOOKUP(BP475,Anthro_Calc!C:P,12,FALSE)))</f>
        <v/>
      </c>
      <c r="BR475" s="72" t="str">
        <f>IF(ISBLANK(BL475), "", -3 + (BL475 -VLOOKUP(BP475,Anthro_Calc!C:P,4,FALSE)) / (VLOOKUP(BP475,Anthro_Calc!C:P,5,FALSE) - VLOOKUP(BP475,Anthro_Calc!C:P,4,FALSE)))</f>
        <v/>
      </c>
      <c r="BS475" s="72" t="str">
        <f>IF(ISBLANK(BL475), "", 3 + (BL475 -VLOOKUP(BP475,Anthro_Calc!C:P,10,FALSE)) / (VLOOKUP(BP475,Anthro_Calc!C:P,10,FALSE) - VLOOKUP(BP475,Anthro_Calc!C:P,9,FALSE)))</f>
        <v/>
      </c>
      <c r="BT475" s="120" t="str">
        <f t="shared" si="384"/>
        <v/>
      </c>
      <c r="BU475" s="117" t="str">
        <f t="shared" si="385"/>
        <v/>
      </c>
      <c r="BV475" s="104" t="str">
        <f t="shared" si="386"/>
        <v/>
      </c>
      <c r="BW475" s="73" t="str">
        <f t="shared" si="357"/>
        <v/>
      </c>
      <c r="BX475" s="77"/>
      <c r="BY475" s="73" t="str">
        <f>IF(ISBLANK(BL475), "", VLOOKUP(Z475&amp;" "&amp;BV475&amp;" "&amp;BW475,Graduation_Criteria!$D$2:$E$34,2,FALSE))</f>
        <v/>
      </c>
      <c r="BZ475" s="73" t="str">
        <f t="shared" si="358"/>
        <v/>
      </c>
      <c r="CA475" s="71"/>
      <c r="CB475" s="74"/>
      <c r="CC475" s="74"/>
      <c r="CD475" s="115" t="str">
        <f t="shared" si="359"/>
        <v/>
      </c>
      <c r="CE475" s="79">
        <f t="shared" si="387"/>
        <v>0</v>
      </c>
      <c r="CF475" s="79">
        <f t="shared" si="388"/>
        <v>0</v>
      </c>
      <c r="CG475" s="79" t="str">
        <f t="shared" si="389"/>
        <v>0</v>
      </c>
      <c r="CH475" s="79" t="str">
        <f>IF(ISBLANK(CC475), "", (POWER(CC475/VLOOKUP(CG475,Anthro_Calc!C:P,13,FALSE),VLOOKUP(CG475,Anthro_Calc!C:P,12,FALSE))-1) / (VLOOKUP(CG475,Anthro_Calc!C:P,14,FALSE)*VLOOKUP(CG475,Anthro_Calc!C:P,12,FALSE)))</f>
        <v/>
      </c>
      <c r="CI475" s="79" t="str">
        <f>IF(ISBLANK(CC475), "", -3 + (CC475 -VLOOKUP(CG475,Anthro_Calc!C:P,4,FALSE)) / (VLOOKUP(CG475,Anthro_Calc!C:P,5,FALSE) - VLOOKUP(CG475,Anthro_Calc!C:P,4,FALSE)))</f>
        <v/>
      </c>
      <c r="CJ475" s="79" t="str">
        <f>IF(ISBLANK(CC475), "", 3 + (CC475 -VLOOKUP(CG475,Anthro_Calc!C:P,10,FALSE)) / (VLOOKUP(CG475,Anthro_Calc!C:P,10,FALSE) - VLOOKUP(CG475,Anthro_Calc!C:P,9,FALSE)))</f>
        <v/>
      </c>
      <c r="CK475" s="129" t="str">
        <f t="shared" si="390"/>
        <v/>
      </c>
      <c r="CL475" s="117" t="str">
        <f t="shared" si="391"/>
        <v/>
      </c>
      <c r="CM475" s="104" t="str">
        <f t="shared" si="392"/>
        <v/>
      </c>
      <c r="CN475" s="77"/>
      <c r="CO475" s="71"/>
      <c r="CP475" s="74"/>
      <c r="CQ475" s="74"/>
      <c r="CR475" s="118" t="str">
        <f t="shared" si="360"/>
        <v/>
      </c>
      <c r="CS475" s="119">
        <f t="shared" si="393"/>
        <v>0</v>
      </c>
      <c r="CT475" s="119">
        <f t="shared" si="394"/>
        <v>0</v>
      </c>
      <c r="CU475" s="119" t="str">
        <f t="shared" si="395"/>
        <v>0</v>
      </c>
      <c r="CV475" s="119" t="str">
        <f>IF(ISBLANK(CQ475), "", (POWER(CQ475/VLOOKUP(CU475,Anthro_Calc!C:P,13,FALSE),VLOOKUP(CU475,Anthro_Calc!C:P,12,FALSE))-1) / (VLOOKUP(CU475,Anthro_Calc!C:P,14,FALSE)*VLOOKUP(CU475,Anthro_Calc!C:P,12,FALSE)))</f>
        <v/>
      </c>
      <c r="CW475" s="119" t="str">
        <f>IF(ISBLANK(CQ475), "", -3 + (CQ475 -VLOOKUP(CU475,Anthro_Calc!C:P,4,FALSE)) / (VLOOKUP(CU475,Anthro_Calc!C:P,5,FALSE) - VLOOKUP(CU475,Anthro_Calc!C:P,4,FALSE)))</f>
        <v/>
      </c>
      <c r="CX475" s="119" t="str">
        <f>IF(ISBLANK(CQ475), "", 3 + (CQ475 -VLOOKUP(CU475,Anthro_Calc!C:P,10,FALSE)) / (VLOOKUP(CU475,Anthro_Calc!C:P,10,FALSE) - VLOOKUP(CU475,Anthro_Calc!C:P,9,FALSE)))</f>
        <v/>
      </c>
      <c r="CY475" s="128" t="str">
        <f t="shared" si="396"/>
        <v/>
      </c>
      <c r="CZ475" s="117" t="str">
        <f t="shared" si="397"/>
        <v/>
      </c>
      <c r="DA475" s="104" t="str">
        <f t="shared" si="398"/>
        <v/>
      </c>
      <c r="DB475" s="135"/>
    </row>
    <row r="476" spans="1:106" s="80" customFormat="1" ht="15" customHeight="1">
      <c r="A476" s="134">
        <f t="shared" si="350"/>
        <v>472</v>
      </c>
      <c r="B476" s="66"/>
      <c r="C476" s="66"/>
      <c r="D476" s="66"/>
      <c r="E476" s="66"/>
      <c r="F476" s="66"/>
      <c r="G476" s="66"/>
      <c r="H476" s="66"/>
      <c r="I476" s="66"/>
      <c r="J476" s="66"/>
      <c r="K476" s="66"/>
      <c r="L476" s="66"/>
      <c r="M476" s="71"/>
      <c r="N476" s="69" t="str">
        <f t="shared" ca="1" si="361"/>
        <v/>
      </c>
      <c r="O476" s="70"/>
      <c r="P476" s="70"/>
      <c r="Q476" s="71"/>
      <c r="R476" s="82"/>
      <c r="S476" s="72" t="str">
        <f t="shared" si="362"/>
        <v/>
      </c>
      <c r="T476" s="72" t="str">
        <f t="shared" si="363"/>
        <v/>
      </c>
      <c r="U476" s="72" t="str">
        <f t="shared" si="364"/>
        <v/>
      </c>
      <c r="V476" s="72" t="str">
        <f>IF(ISBLANK(R476), "", (POWER(R476/VLOOKUP(U476,Anthro_Calc!C:P,13,FALSE),VLOOKUP(U476,Anthro_Calc!C:P,12,FALSE))-1) / (VLOOKUP(U476,Anthro_Calc!C:P,14,FALSE)*VLOOKUP(U476,Anthro_Calc!C:P,12,FALSE)))</f>
        <v/>
      </c>
      <c r="W476" s="72" t="str">
        <f>IF(ISBLANK(R476), "", -3 + (R476 -VLOOKUP(U476,Anthro_Calc!C:P,4,FALSE)) / (VLOOKUP(U476,Anthro_Calc!C:P,5,FALSE) - VLOOKUP(U476,Anthro_Calc!C:P,4,FALSE)))</f>
        <v/>
      </c>
      <c r="X476" s="72" t="str">
        <f>IF(ISBLANK(R476), "", 3 + (R476 -VLOOKUP(U476,Anthro_Calc!C:P,10,FALSE)) / (VLOOKUP(U476,Anthro_Calc!C:P,10,FALSE) - VLOOKUP(U476,Anthro_Calc!C:P,9,FALSE)))</f>
        <v/>
      </c>
      <c r="Y476" s="120" t="str">
        <f t="shared" si="365"/>
        <v/>
      </c>
      <c r="Z476" s="117" t="str">
        <f t="shared" si="366"/>
        <v/>
      </c>
      <c r="AA476" s="104" t="str">
        <f t="shared" si="367"/>
        <v/>
      </c>
      <c r="AB476" s="71"/>
      <c r="AC476" s="74"/>
      <c r="AD476" s="78"/>
      <c r="AE476" s="75" t="str">
        <f t="shared" si="368"/>
        <v/>
      </c>
      <c r="AF476" s="72">
        <f t="shared" si="369"/>
        <v>0</v>
      </c>
      <c r="AG476" s="72">
        <f t="shared" si="370"/>
        <v>0</v>
      </c>
      <c r="AH476" s="72" t="str">
        <f t="shared" si="371"/>
        <v>0</v>
      </c>
      <c r="AI476" s="72" t="str">
        <f>IF(ISBLANK(AD476), "", (POWER(AD476/VLOOKUP(AH476,Anthro_Calc!C:P,13,FALSE),VLOOKUP(AH476,Anthro_Calc!C:P,12,FALSE))-1) / (VLOOKUP(AH476,Anthro_Calc!C:P,14,FALSE)*VLOOKUP(AH476,Anthro_Calc!C:P,12,FALSE)))</f>
        <v/>
      </c>
      <c r="AJ476" s="72" t="str">
        <f>IF(ISBLANK(AD476), "", -3 + (AD476 -VLOOKUP(AH476,Anthro_Calc!C:P,4,FALSE)) / (VLOOKUP(AH476,Anthro_Calc!C:P,5,FALSE) - VLOOKUP(AH476,Anthro_Calc!C:P,4,FALSE)))</f>
        <v/>
      </c>
      <c r="AK476" s="72" t="str">
        <f>IF(ISBLANK(AD476), "", 3 + (AD476 -VLOOKUP(AH476,Anthro_Calc!C:P,10,FALSE)) / (VLOOKUP(AH476,Anthro_Calc!C:P,10,FALSE) - VLOOKUP(AH476,Anthro_Calc!C:P,9,FALSE)))</f>
        <v/>
      </c>
      <c r="AL476" s="120" t="str">
        <f t="shared" si="372"/>
        <v/>
      </c>
      <c r="AM476" s="117" t="str">
        <f t="shared" si="373"/>
        <v/>
      </c>
      <c r="AN476" s="104" t="str">
        <f t="shared" si="374"/>
        <v/>
      </c>
      <c r="AO476" s="76" t="str">
        <f t="shared" si="351"/>
        <v/>
      </c>
      <c r="AP476" s="77"/>
      <c r="AQ476" s="77" t="str">
        <f t="shared" si="375"/>
        <v/>
      </c>
      <c r="AR476" s="71"/>
      <c r="AS476" s="74"/>
      <c r="AT476" s="82"/>
      <c r="AU476" s="75" t="str">
        <f t="shared" si="352"/>
        <v/>
      </c>
      <c r="AV476" s="72">
        <f t="shared" si="376"/>
        <v>0</v>
      </c>
      <c r="AW476" s="72">
        <f t="shared" si="377"/>
        <v>0</v>
      </c>
      <c r="AX476" s="72" t="str">
        <f t="shared" si="378"/>
        <v>0</v>
      </c>
      <c r="AY476" s="72" t="str">
        <f>IF(ISBLANK(AT476), "", (POWER(AT476/VLOOKUP(AX476,Anthro_Calc!C:P,13,FALSE),VLOOKUP(AX476,Anthro_Calc!C:P,12,FALSE))-1) / (VLOOKUP(AX476,Anthro_Calc!C:P,14,FALSE)*VLOOKUP(AX476,Anthro_Calc!C:P,12,FALSE)))</f>
        <v/>
      </c>
      <c r="AZ476" s="72" t="str">
        <f>IF(ISBLANK(AT476), "", -3 + (AT476 -VLOOKUP(AX476,Anthro_Calc!C:P,4,FALSE)) / (VLOOKUP(AX476,Anthro_Calc!C:P,5,FALSE) - VLOOKUP(AX476,Anthro_Calc!C:P,4,FALSE)))</f>
        <v/>
      </c>
      <c r="BA476" s="72" t="str">
        <f>IF(ISBLANK(AT476), "", 3 + (AT476 -VLOOKUP(AX476,Anthro_Calc!C:P,10,FALSE)) / (VLOOKUP(AX476,Anthro_Calc!C:P,10,FALSE) - VLOOKUP(AX476,Anthro_Calc!C:P,9,FALSE)))</f>
        <v/>
      </c>
      <c r="BB476" s="120" t="str">
        <f t="shared" si="379"/>
        <v/>
      </c>
      <c r="BC476" s="117" t="str">
        <f t="shared" si="380"/>
        <v/>
      </c>
      <c r="BD476" s="104" t="str">
        <f t="shared" si="353"/>
        <v/>
      </c>
      <c r="BE476" s="76" t="str">
        <f t="shared" si="354"/>
        <v/>
      </c>
      <c r="BF476" s="73" t="str">
        <f t="shared" si="381"/>
        <v/>
      </c>
      <c r="BG476" s="73" t="str">
        <f t="shared" si="355"/>
        <v/>
      </c>
      <c r="BH476" s="77"/>
      <c r="BI476" s="133"/>
      <c r="BJ476" s="71"/>
      <c r="BK476" s="74"/>
      <c r="BL476" s="78"/>
      <c r="BM476" s="75" t="str">
        <f t="shared" si="356"/>
        <v/>
      </c>
      <c r="BN476" s="72">
        <f t="shared" si="382"/>
        <v>0</v>
      </c>
      <c r="BO476" s="72">
        <f t="shared" si="399"/>
        <v>0</v>
      </c>
      <c r="BP476" s="72" t="str">
        <f t="shared" si="383"/>
        <v>0</v>
      </c>
      <c r="BQ476" s="72" t="str">
        <f>IF(ISBLANK(BL476), "", (POWER(BL476/VLOOKUP(BP476,Anthro_Calc!C:P,13,FALSE),VLOOKUP(BP476,Anthro_Calc!C:P,12,FALSE))-1) / (VLOOKUP(BP476,Anthro_Calc!C:P,14,FALSE)*VLOOKUP(BP476,Anthro_Calc!C:P,12,FALSE)))</f>
        <v/>
      </c>
      <c r="BR476" s="72" t="str">
        <f>IF(ISBLANK(BL476), "", -3 + (BL476 -VLOOKUP(BP476,Anthro_Calc!C:P,4,FALSE)) / (VLOOKUP(BP476,Anthro_Calc!C:P,5,FALSE) - VLOOKUP(BP476,Anthro_Calc!C:P,4,FALSE)))</f>
        <v/>
      </c>
      <c r="BS476" s="72" t="str">
        <f>IF(ISBLANK(BL476), "", 3 + (BL476 -VLOOKUP(BP476,Anthro_Calc!C:P,10,FALSE)) / (VLOOKUP(BP476,Anthro_Calc!C:P,10,FALSE) - VLOOKUP(BP476,Anthro_Calc!C:P,9,FALSE)))</f>
        <v/>
      </c>
      <c r="BT476" s="120" t="str">
        <f t="shared" si="384"/>
        <v/>
      </c>
      <c r="BU476" s="117" t="str">
        <f t="shared" si="385"/>
        <v/>
      </c>
      <c r="BV476" s="104" t="str">
        <f t="shared" si="386"/>
        <v/>
      </c>
      <c r="BW476" s="73" t="str">
        <f t="shared" si="357"/>
        <v/>
      </c>
      <c r="BX476" s="77"/>
      <c r="BY476" s="73" t="str">
        <f>IF(ISBLANK(BL476), "", VLOOKUP(Z476&amp;" "&amp;BV476&amp;" "&amp;BW476,Graduation_Criteria!$D$2:$E$34,2,FALSE))</f>
        <v/>
      </c>
      <c r="BZ476" s="73" t="str">
        <f t="shared" si="358"/>
        <v/>
      </c>
      <c r="CA476" s="71"/>
      <c r="CB476" s="74"/>
      <c r="CC476" s="74"/>
      <c r="CD476" s="115" t="str">
        <f t="shared" si="359"/>
        <v/>
      </c>
      <c r="CE476" s="79">
        <f t="shared" si="387"/>
        <v>0</v>
      </c>
      <c r="CF476" s="79">
        <f t="shared" si="388"/>
        <v>0</v>
      </c>
      <c r="CG476" s="79" t="str">
        <f t="shared" si="389"/>
        <v>0</v>
      </c>
      <c r="CH476" s="79" t="str">
        <f>IF(ISBLANK(CC476), "", (POWER(CC476/VLOOKUP(CG476,Anthro_Calc!C:P,13,FALSE),VLOOKUP(CG476,Anthro_Calc!C:P,12,FALSE))-1) / (VLOOKUP(CG476,Anthro_Calc!C:P,14,FALSE)*VLOOKUP(CG476,Anthro_Calc!C:P,12,FALSE)))</f>
        <v/>
      </c>
      <c r="CI476" s="79" t="str">
        <f>IF(ISBLANK(CC476), "", -3 + (CC476 -VLOOKUP(CG476,Anthro_Calc!C:P,4,FALSE)) / (VLOOKUP(CG476,Anthro_Calc!C:P,5,FALSE) - VLOOKUP(CG476,Anthro_Calc!C:P,4,FALSE)))</f>
        <v/>
      </c>
      <c r="CJ476" s="79" t="str">
        <f>IF(ISBLANK(CC476), "", 3 + (CC476 -VLOOKUP(CG476,Anthro_Calc!C:P,10,FALSE)) / (VLOOKUP(CG476,Anthro_Calc!C:P,10,FALSE) - VLOOKUP(CG476,Anthro_Calc!C:P,9,FALSE)))</f>
        <v/>
      </c>
      <c r="CK476" s="129" t="str">
        <f t="shared" si="390"/>
        <v/>
      </c>
      <c r="CL476" s="117" t="str">
        <f t="shared" si="391"/>
        <v/>
      </c>
      <c r="CM476" s="104" t="str">
        <f t="shared" si="392"/>
        <v/>
      </c>
      <c r="CN476" s="77"/>
      <c r="CO476" s="71"/>
      <c r="CP476" s="74"/>
      <c r="CQ476" s="74"/>
      <c r="CR476" s="118" t="str">
        <f t="shared" si="360"/>
        <v/>
      </c>
      <c r="CS476" s="119">
        <f t="shared" si="393"/>
        <v>0</v>
      </c>
      <c r="CT476" s="119">
        <f t="shared" si="394"/>
        <v>0</v>
      </c>
      <c r="CU476" s="119" t="str">
        <f t="shared" si="395"/>
        <v>0</v>
      </c>
      <c r="CV476" s="119" t="str">
        <f>IF(ISBLANK(CQ476), "", (POWER(CQ476/VLOOKUP(CU476,Anthro_Calc!C:P,13,FALSE),VLOOKUP(CU476,Anthro_Calc!C:P,12,FALSE))-1) / (VLOOKUP(CU476,Anthro_Calc!C:P,14,FALSE)*VLOOKUP(CU476,Anthro_Calc!C:P,12,FALSE)))</f>
        <v/>
      </c>
      <c r="CW476" s="119" t="str">
        <f>IF(ISBLANK(CQ476), "", -3 + (CQ476 -VLOOKUP(CU476,Anthro_Calc!C:P,4,FALSE)) / (VLOOKUP(CU476,Anthro_Calc!C:P,5,FALSE) - VLOOKUP(CU476,Anthro_Calc!C:P,4,FALSE)))</f>
        <v/>
      </c>
      <c r="CX476" s="119" t="str">
        <f>IF(ISBLANK(CQ476), "", 3 + (CQ476 -VLOOKUP(CU476,Anthro_Calc!C:P,10,FALSE)) / (VLOOKUP(CU476,Anthro_Calc!C:P,10,FALSE) - VLOOKUP(CU476,Anthro_Calc!C:P,9,FALSE)))</f>
        <v/>
      </c>
      <c r="CY476" s="128" t="str">
        <f t="shared" si="396"/>
        <v/>
      </c>
      <c r="CZ476" s="117" t="str">
        <f t="shared" si="397"/>
        <v/>
      </c>
      <c r="DA476" s="104" t="str">
        <f t="shared" si="398"/>
        <v/>
      </c>
      <c r="DB476" s="135"/>
    </row>
    <row r="477" spans="1:106" s="80" customFormat="1" ht="15" customHeight="1">
      <c r="A477" s="134">
        <f t="shared" si="350"/>
        <v>473</v>
      </c>
      <c r="B477" s="66"/>
      <c r="C477" s="66"/>
      <c r="D477" s="66"/>
      <c r="E477" s="66"/>
      <c r="F477" s="66"/>
      <c r="G477" s="66"/>
      <c r="H477" s="66"/>
      <c r="I477" s="66"/>
      <c r="J477" s="66"/>
      <c r="K477" s="66"/>
      <c r="L477" s="66"/>
      <c r="M477" s="71"/>
      <c r="N477" s="69" t="str">
        <f t="shared" ca="1" si="361"/>
        <v/>
      </c>
      <c r="O477" s="70"/>
      <c r="P477" s="70"/>
      <c r="Q477" s="71"/>
      <c r="R477" s="82"/>
      <c r="S477" s="72" t="str">
        <f t="shared" si="362"/>
        <v/>
      </c>
      <c r="T477" s="72" t="str">
        <f t="shared" si="363"/>
        <v/>
      </c>
      <c r="U477" s="72" t="str">
        <f t="shared" si="364"/>
        <v/>
      </c>
      <c r="V477" s="72" t="str">
        <f>IF(ISBLANK(R477), "", (POWER(R477/VLOOKUP(U477,Anthro_Calc!C:P,13,FALSE),VLOOKUP(U477,Anthro_Calc!C:P,12,FALSE))-1) / (VLOOKUP(U477,Anthro_Calc!C:P,14,FALSE)*VLOOKUP(U477,Anthro_Calc!C:P,12,FALSE)))</f>
        <v/>
      </c>
      <c r="W477" s="72" t="str">
        <f>IF(ISBLANK(R477), "", -3 + (R477 -VLOOKUP(U477,Anthro_Calc!C:P,4,FALSE)) / (VLOOKUP(U477,Anthro_Calc!C:P,5,FALSE) - VLOOKUP(U477,Anthro_Calc!C:P,4,FALSE)))</f>
        <v/>
      </c>
      <c r="X477" s="72" t="str">
        <f>IF(ISBLANK(R477), "", 3 + (R477 -VLOOKUP(U477,Anthro_Calc!C:P,10,FALSE)) / (VLOOKUP(U477,Anthro_Calc!C:P,10,FALSE) - VLOOKUP(U477,Anthro_Calc!C:P,9,FALSE)))</f>
        <v/>
      </c>
      <c r="Y477" s="120" t="str">
        <f t="shared" si="365"/>
        <v/>
      </c>
      <c r="Z477" s="117" t="str">
        <f t="shared" si="366"/>
        <v/>
      </c>
      <c r="AA477" s="104" t="str">
        <f t="shared" si="367"/>
        <v/>
      </c>
      <c r="AB477" s="71"/>
      <c r="AC477" s="74"/>
      <c r="AD477" s="78"/>
      <c r="AE477" s="75" t="str">
        <f t="shared" si="368"/>
        <v/>
      </c>
      <c r="AF477" s="72">
        <f t="shared" si="369"/>
        <v>0</v>
      </c>
      <c r="AG477" s="72">
        <f t="shared" si="370"/>
        <v>0</v>
      </c>
      <c r="AH477" s="72" t="str">
        <f t="shared" si="371"/>
        <v>0</v>
      </c>
      <c r="AI477" s="72" t="str">
        <f>IF(ISBLANK(AD477), "", (POWER(AD477/VLOOKUP(AH477,Anthro_Calc!C:P,13,FALSE),VLOOKUP(AH477,Anthro_Calc!C:P,12,FALSE))-1) / (VLOOKUP(AH477,Anthro_Calc!C:P,14,FALSE)*VLOOKUP(AH477,Anthro_Calc!C:P,12,FALSE)))</f>
        <v/>
      </c>
      <c r="AJ477" s="72" t="str">
        <f>IF(ISBLANK(AD477), "", -3 + (AD477 -VLOOKUP(AH477,Anthro_Calc!C:P,4,FALSE)) / (VLOOKUP(AH477,Anthro_Calc!C:P,5,FALSE) - VLOOKUP(AH477,Anthro_Calc!C:P,4,FALSE)))</f>
        <v/>
      </c>
      <c r="AK477" s="72" t="str">
        <f>IF(ISBLANK(AD477), "", 3 + (AD477 -VLOOKUP(AH477,Anthro_Calc!C:P,10,FALSE)) / (VLOOKUP(AH477,Anthro_Calc!C:P,10,FALSE) - VLOOKUP(AH477,Anthro_Calc!C:P,9,FALSE)))</f>
        <v/>
      </c>
      <c r="AL477" s="120" t="str">
        <f t="shared" si="372"/>
        <v/>
      </c>
      <c r="AM477" s="117" t="str">
        <f t="shared" si="373"/>
        <v/>
      </c>
      <c r="AN477" s="104" t="str">
        <f t="shared" si="374"/>
        <v/>
      </c>
      <c r="AO477" s="76" t="str">
        <f t="shared" si="351"/>
        <v/>
      </c>
      <c r="AP477" s="77"/>
      <c r="AQ477" s="77" t="str">
        <f t="shared" si="375"/>
        <v/>
      </c>
      <c r="AR477" s="71"/>
      <c r="AS477" s="74"/>
      <c r="AT477" s="82"/>
      <c r="AU477" s="75" t="str">
        <f t="shared" si="352"/>
        <v/>
      </c>
      <c r="AV477" s="72">
        <f t="shared" si="376"/>
        <v>0</v>
      </c>
      <c r="AW477" s="72">
        <f t="shared" si="377"/>
        <v>0</v>
      </c>
      <c r="AX477" s="72" t="str">
        <f t="shared" si="378"/>
        <v>0</v>
      </c>
      <c r="AY477" s="72" t="str">
        <f>IF(ISBLANK(AT477), "", (POWER(AT477/VLOOKUP(AX477,Anthro_Calc!C:P,13,FALSE),VLOOKUP(AX477,Anthro_Calc!C:P,12,FALSE))-1) / (VLOOKUP(AX477,Anthro_Calc!C:P,14,FALSE)*VLOOKUP(AX477,Anthro_Calc!C:P,12,FALSE)))</f>
        <v/>
      </c>
      <c r="AZ477" s="72" t="str">
        <f>IF(ISBLANK(AT477), "", -3 + (AT477 -VLOOKUP(AX477,Anthro_Calc!C:P,4,FALSE)) / (VLOOKUP(AX477,Anthro_Calc!C:P,5,FALSE) - VLOOKUP(AX477,Anthro_Calc!C:P,4,FALSE)))</f>
        <v/>
      </c>
      <c r="BA477" s="72" t="str">
        <f>IF(ISBLANK(AT477), "", 3 + (AT477 -VLOOKUP(AX477,Anthro_Calc!C:P,10,FALSE)) / (VLOOKUP(AX477,Anthro_Calc!C:P,10,FALSE) - VLOOKUP(AX477,Anthro_Calc!C:P,9,FALSE)))</f>
        <v/>
      </c>
      <c r="BB477" s="120" t="str">
        <f t="shared" si="379"/>
        <v/>
      </c>
      <c r="BC477" s="117" t="str">
        <f t="shared" si="380"/>
        <v/>
      </c>
      <c r="BD477" s="104" t="str">
        <f t="shared" si="353"/>
        <v/>
      </c>
      <c r="BE477" s="76" t="str">
        <f t="shared" si="354"/>
        <v/>
      </c>
      <c r="BF477" s="73" t="str">
        <f t="shared" si="381"/>
        <v/>
      </c>
      <c r="BG477" s="73" t="str">
        <f t="shared" si="355"/>
        <v/>
      </c>
      <c r="BH477" s="77"/>
      <c r="BI477" s="133"/>
      <c r="BJ477" s="71"/>
      <c r="BK477" s="74"/>
      <c r="BL477" s="78"/>
      <c r="BM477" s="75" t="str">
        <f t="shared" si="356"/>
        <v/>
      </c>
      <c r="BN477" s="72">
        <f t="shared" si="382"/>
        <v>0</v>
      </c>
      <c r="BO477" s="72">
        <f t="shared" si="399"/>
        <v>0</v>
      </c>
      <c r="BP477" s="72" t="str">
        <f t="shared" si="383"/>
        <v>0</v>
      </c>
      <c r="BQ477" s="72" t="str">
        <f>IF(ISBLANK(BL477), "", (POWER(BL477/VLOOKUP(BP477,Anthro_Calc!C:P,13,FALSE),VLOOKUP(BP477,Anthro_Calc!C:P,12,FALSE))-1) / (VLOOKUP(BP477,Anthro_Calc!C:P,14,FALSE)*VLOOKUP(BP477,Anthro_Calc!C:P,12,FALSE)))</f>
        <v/>
      </c>
      <c r="BR477" s="72" t="str">
        <f>IF(ISBLANK(BL477), "", -3 + (BL477 -VLOOKUP(BP477,Anthro_Calc!C:P,4,FALSE)) / (VLOOKUP(BP477,Anthro_Calc!C:P,5,FALSE) - VLOOKUP(BP477,Anthro_Calc!C:P,4,FALSE)))</f>
        <v/>
      </c>
      <c r="BS477" s="72" t="str">
        <f>IF(ISBLANK(BL477), "", 3 + (BL477 -VLOOKUP(BP477,Anthro_Calc!C:P,10,FALSE)) / (VLOOKUP(BP477,Anthro_Calc!C:P,10,FALSE) - VLOOKUP(BP477,Anthro_Calc!C:P,9,FALSE)))</f>
        <v/>
      </c>
      <c r="BT477" s="120" t="str">
        <f t="shared" si="384"/>
        <v/>
      </c>
      <c r="BU477" s="117" t="str">
        <f t="shared" si="385"/>
        <v/>
      </c>
      <c r="BV477" s="104" t="str">
        <f t="shared" si="386"/>
        <v/>
      </c>
      <c r="BW477" s="73" t="str">
        <f t="shared" si="357"/>
        <v/>
      </c>
      <c r="BX477" s="77"/>
      <c r="BY477" s="73" t="str">
        <f>IF(ISBLANK(BL477), "", VLOOKUP(Z477&amp;" "&amp;BV477&amp;" "&amp;BW477,Graduation_Criteria!$D$2:$E$34,2,FALSE))</f>
        <v/>
      </c>
      <c r="BZ477" s="73" t="str">
        <f t="shared" si="358"/>
        <v/>
      </c>
      <c r="CA477" s="71"/>
      <c r="CB477" s="74"/>
      <c r="CC477" s="74"/>
      <c r="CD477" s="115" t="str">
        <f t="shared" si="359"/>
        <v/>
      </c>
      <c r="CE477" s="79">
        <f t="shared" si="387"/>
        <v>0</v>
      </c>
      <c r="CF477" s="79">
        <f t="shared" si="388"/>
        <v>0</v>
      </c>
      <c r="CG477" s="79" t="str">
        <f t="shared" si="389"/>
        <v>0</v>
      </c>
      <c r="CH477" s="79" t="str">
        <f>IF(ISBLANK(CC477), "", (POWER(CC477/VLOOKUP(CG477,Anthro_Calc!C:P,13,FALSE),VLOOKUP(CG477,Anthro_Calc!C:P,12,FALSE))-1) / (VLOOKUP(CG477,Anthro_Calc!C:P,14,FALSE)*VLOOKUP(CG477,Anthro_Calc!C:P,12,FALSE)))</f>
        <v/>
      </c>
      <c r="CI477" s="79" t="str">
        <f>IF(ISBLANK(CC477), "", -3 + (CC477 -VLOOKUP(CG477,Anthro_Calc!C:P,4,FALSE)) / (VLOOKUP(CG477,Anthro_Calc!C:P,5,FALSE) - VLOOKUP(CG477,Anthro_Calc!C:P,4,FALSE)))</f>
        <v/>
      </c>
      <c r="CJ477" s="79" t="str">
        <f>IF(ISBLANK(CC477), "", 3 + (CC477 -VLOOKUP(CG477,Anthro_Calc!C:P,10,FALSE)) / (VLOOKUP(CG477,Anthro_Calc!C:P,10,FALSE) - VLOOKUP(CG477,Anthro_Calc!C:P,9,FALSE)))</f>
        <v/>
      </c>
      <c r="CK477" s="129" t="str">
        <f t="shared" si="390"/>
        <v/>
      </c>
      <c r="CL477" s="117" t="str">
        <f t="shared" si="391"/>
        <v/>
      </c>
      <c r="CM477" s="104" t="str">
        <f t="shared" si="392"/>
        <v/>
      </c>
      <c r="CN477" s="77"/>
      <c r="CO477" s="71"/>
      <c r="CP477" s="74"/>
      <c r="CQ477" s="74"/>
      <c r="CR477" s="118" t="str">
        <f t="shared" si="360"/>
        <v/>
      </c>
      <c r="CS477" s="119">
        <f t="shared" si="393"/>
        <v>0</v>
      </c>
      <c r="CT477" s="119">
        <f t="shared" si="394"/>
        <v>0</v>
      </c>
      <c r="CU477" s="119" t="str">
        <f t="shared" si="395"/>
        <v>0</v>
      </c>
      <c r="CV477" s="119" t="str">
        <f>IF(ISBLANK(CQ477), "", (POWER(CQ477/VLOOKUP(CU477,Anthro_Calc!C:P,13,FALSE),VLOOKUP(CU477,Anthro_Calc!C:P,12,FALSE))-1) / (VLOOKUP(CU477,Anthro_Calc!C:P,14,FALSE)*VLOOKUP(CU477,Anthro_Calc!C:P,12,FALSE)))</f>
        <v/>
      </c>
      <c r="CW477" s="119" t="str">
        <f>IF(ISBLANK(CQ477), "", -3 + (CQ477 -VLOOKUP(CU477,Anthro_Calc!C:P,4,FALSE)) / (VLOOKUP(CU477,Anthro_Calc!C:P,5,FALSE) - VLOOKUP(CU477,Anthro_Calc!C:P,4,FALSE)))</f>
        <v/>
      </c>
      <c r="CX477" s="119" t="str">
        <f>IF(ISBLANK(CQ477), "", 3 + (CQ477 -VLOOKUP(CU477,Anthro_Calc!C:P,10,FALSE)) / (VLOOKUP(CU477,Anthro_Calc!C:P,10,FALSE) - VLOOKUP(CU477,Anthro_Calc!C:P,9,FALSE)))</f>
        <v/>
      </c>
      <c r="CY477" s="128" t="str">
        <f t="shared" si="396"/>
        <v/>
      </c>
      <c r="CZ477" s="117" t="str">
        <f t="shared" si="397"/>
        <v/>
      </c>
      <c r="DA477" s="104" t="str">
        <f t="shared" si="398"/>
        <v/>
      </c>
      <c r="DB477" s="135"/>
    </row>
    <row r="478" spans="1:106" s="80" customFormat="1" ht="15" customHeight="1">
      <c r="A478" s="134">
        <f t="shared" si="350"/>
        <v>474</v>
      </c>
      <c r="B478" s="66"/>
      <c r="C478" s="66"/>
      <c r="D478" s="66"/>
      <c r="E478" s="66"/>
      <c r="F478" s="66"/>
      <c r="G478" s="66"/>
      <c r="H478" s="66"/>
      <c r="I478" s="66"/>
      <c r="J478" s="66"/>
      <c r="K478" s="66"/>
      <c r="L478" s="66"/>
      <c r="M478" s="71"/>
      <c r="N478" s="69" t="str">
        <f t="shared" ca="1" si="361"/>
        <v/>
      </c>
      <c r="O478" s="70"/>
      <c r="P478" s="70"/>
      <c r="Q478" s="71"/>
      <c r="R478" s="82"/>
      <c r="S478" s="72" t="str">
        <f t="shared" si="362"/>
        <v/>
      </c>
      <c r="T478" s="72" t="str">
        <f t="shared" si="363"/>
        <v/>
      </c>
      <c r="U478" s="72" t="str">
        <f t="shared" si="364"/>
        <v/>
      </c>
      <c r="V478" s="72" t="str">
        <f>IF(ISBLANK(R478), "", (POWER(R478/VLOOKUP(U478,Anthro_Calc!C:P,13,FALSE),VLOOKUP(U478,Anthro_Calc!C:P,12,FALSE))-1) / (VLOOKUP(U478,Anthro_Calc!C:P,14,FALSE)*VLOOKUP(U478,Anthro_Calc!C:P,12,FALSE)))</f>
        <v/>
      </c>
      <c r="W478" s="72" t="str">
        <f>IF(ISBLANK(R478), "", -3 + (R478 -VLOOKUP(U478,Anthro_Calc!C:P,4,FALSE)) / (VLOOKUP(U478,Anthro_Calc!C:P,5,FALSE) - VLOOKUP(U478,Anthro_Calc!C:P,4,FALSE)))</f>
        <v/>
      </c>
      <c r="X478" s="72" t="str">
        <f>IF(ISBLANK(R478), "", 3 + (R478 -VLOOKUP(U478,Anthro_Calc!C:P,10,FALSE)) / (VLOOKUP(U478,Anthro_Calc!C:P,10,FALSE) - VLOOKUP(U478,Anthro_Calc!C:P,9,FALSE)))</f>
        <v/>
      </c>
      <c r="Y478" s="120" t="str">
        <f t="shared" si="365"/>
        <v/>
      </c>
      <c r="Z478" s="117" t="str">
        <f t="shared" si="366"/>
        <v/>
      </c>
      <c r="AA478" s="104" t="str">
        <f t="shared" si="367"/>
        <v/>
      </c>
      <c r="AB478" s="71"/>
      <c r="AC478" s="74"/>
      <c r="AD478" s="78"/>
      <c r="AE478" s="75" t="str">
        <f t="shared" si="368"/>
        <v/>
      </c>
      <c r="AF478" s="72">
        <f t="shared" si="369"/>
        <v>0</v>
      </c>
      <c r="AG478" s="72">
        <f t="shared" si="370"/>
        <v>0</v>
      </c>
      <c r="AH478" s="72" t="str">
        <f t="shared" si="371"/>
        <v>0</v>
      </c>
      <c r="AI478" s="72" t="str">
        <f>IF(ISBLANK(AD478), "", (POWER(AD478/VLOOKUP(AH478,Anthro_Calc!C:P,13,FALSE),VLOOKUP(AH478,Anthro_Calc!C:P,12,FALSE))-1) / (VLOOKUP(AH478,Anthro_Calc!C:P,14,FALSE)*VLOOKUP(AH478,Anthro_Calc!C:P,12,FALSE)))</f>
        <v/>
      </c>
      <c r="AJ478" s="72" t="str">
        <f>IF(ISBLANK(AD478), "", -3 + (AD478 -VLOOKUP(AH478,Anthro_Calc!C:P,4,FALSE)) / (VLOOKUP(AH478,Anthro_Calc!C:P,5,FALSE) - VLOOKUP(AH478,Anthro_Calc!C:P,4,FALSE)))</f>
        <v/>
      </c>
      <c r="AK478" s="72" t="str">
        <f>IF(ISBLANK(AD478), "", 3 + (AD478 -VLOOKUP(AH478,Anthro_Calc!C:P,10,FALSE)) / (VLOOKUP(AH478,Anthro_Calc!C:P,10,FALSE) - VLOOKUP(AH478,Anthro_Calc!C:P,9,FALSE)))</f>
        <v/>
      </c>
      <c r="AL478" s="120" t="str">
        <f t="shared" si="372"/>
        <v/>
      </c>
      <c r="AM478" s="117" t="str">
        <f t="shared" si="373"/>
        <v/>
      </c>
      <c r="AN478" s="104" t="str">
        <f t="shared" si="374"/>
        <v/>
      </c>
      <c r="AO478" s="76" t="str">
        <f t="shared" si="351"/>
        <v/>
      </c>
      <c r="AP478" s="77"/>
      <c r="AQ478" s="77" t="str">
        <f t="shared" si="375"/>
        <v/>
      </c>
      <c r="AR478" s="71"/>
      <c r="AS478" s="74"/>
      <c r="AT478" s="82"/>
      <c r="AU478" s="75" t="str">
        <f t="shared" si="352"/>
        <v/>
      </c>
      <c r="AV478" s="72">
        <f t="shared" si="376"/>
        <v>0</v>
      </c>
      <c r="AW478" s="72">
        <f t="shared" si="377"/>
        <v>0</v>
      </c>
      <c r="AX478" s="72" t="str">
        <f t="shared" si="378"/>
        <v>0</v>
      </c>
      <c r="AY478" s="72" t="str">
        <f>IF(ISBLANK(AT478), "", (POWER(AT478/VLOOKUP(AX478,Anthro_Calc!C:P,13,FALSE),VLOOKUP(AX478,Anthro_Calc!C:P,12,FALSE))-1) / (VLOOKUP(AX478,Anthro_Calc!C:P,14,FALSE)*VLOOKUP(AX478,Anthro_Calc!C:P,12,FALSE)))</f>
        <v/>
      </c>
      <c r="AZ478" s="72" t="str">
        <f>IF(ISBLANK(AT478), "", -3 + (AT478 -VLOOKUP(AX478,Anthro_Calc!C:P,4,FALSE)) / (VLOOKUP(AX478,Anthro_Calc!C:P,5,FALSE) - VLOOKUP(AX478,Anthro_Calc!C:P,4,FALSE)))</f>
        <v/>
      </c>
      <c r="BA478" s="72" t="str">
        <f>IF(ISBLANK(AT478), "", 3 + (AT478 -VLOOKUP(AX478,Anthro_Calc!C:P,10,FALSE)) / (VLOOKUP(AX478,Anthro_Calc!C:P,10,FALSE) - VLOOKUP(AX478,Anthro_Calc!C:P,9,FALSE)))</f>
        <v/>
      </c>
      <c r="BB478" s="120" t="str">
        <f t="shared" si="379"/>
        <v/>
      </c>
      <c r="BC478" s="117" t="str">
        <f t="shared" si="380"/>
        <v/>
      </c>
      <c r="BD478" s="104" t="str">
        <f t="shared" si="353"/>
        <v/>
      </c>
      <c r="BE478" s="76" t="str">
        <f t="shared" si="354"/>
        <v/>
      </c>
      <c r="BF478" s="73" t="str">
        <f t="shared" si="381"/>
        <v/>
      </c>
      <c r="BG478" s="73" t="str">
        <f t="shared" si="355"/>
        <v/>
      </c>
      <c r="BH478" s="77"/>
      <c r="BI478" s="133"/>
      <c r="BJ478" s="71"/>
      <c r="BK478" s="74"/>
      <c r="BL478" s="78"/>
      <c r="BM478" s="75" t="str">
        <f t="shared" si="356"/>
        <v/>
      </c>
      <c r="BN478" s="72">
        <f t="shared" si="382"/>
        <v>0</v>
      </c>
      <c r="BO478" s="72">
        <f t="shared" si="399"/>
        <v>0</v>
      </c>
      <c r="BP478" s="72" t="str">
        <f t="shared" si="383"/>
        <v>0</v>
      </c>
      <c r="BQ478" s="72" t="str">
        <f>IF(ISBLANK(BL478), "", (POWER(BL478/VLOOKUP(BP478,Anthro_Calc!C:P,13,FALSE),VLOOKUP(BP478,Anthro_Calc!C:P,12,FALSE))-1) / (VLOOKUP(BP478,Anthro_Calc!C:P,14,FALSE)*VLOOKUP(BP478,Anthro_Calc!C:P,12,FALSE)))</f>
        <v/>
      </c>
      <c r="BR478" s="72" t="str">
        <f>IF(ISBLANK(BL478), "", -3 + (BL478 -VLOOKUP(BP478,Anthro_Calc!C:P,4,FALSE)) / (VLOOKUP(BP478,Anthro_Calc!C:P,5,FALSE) - VLOOKUP(BP478,Anthro_Calc!C:P,4,FALSE)))</f>
        <v/>
      </c>
      <c r="BS478" s="72" t="str">
        <f>IF(ISBLANK(BL478), "", 3 + (BL478 -VLOOKUP(BP478,Anthro_Calc!C:P,10,FALSE)) / (VLOOKUP(BP478,Anthro_Calc!C:P,10,FALSE) - VLOOKUP(BP478,Anthro_Calc!C:P,9,FALSE)))</f>
        <v/>
      </c>
      <c r="BT478" s="120" t="str">
        <f t="shared" si="384"/>
        <v/>
      </c>
      <c r="BU478" s="117" t="str">
        <f t="shared" si="385"/>
        <v/>
      </c>
      <c r="BV478" s="104" t="str">
        <f t="shared" si="386"/>
        <v/>
      </c>
      <c r="BW478" s="73" t="str">
        <f t="shared" si="357"/>
        <v/>
      </c>
      <c r="BX478" s="77"/>
      <c r="BY478" s="73" t="str">
        <f>IF(ISBLANK(BL478), "", VLOOKUP(Z478&amp;" "&amp;BV478&amp;" "&amp;BW478,Graduation_Criteria!$D$2:$E$34,2,FALSE))</f>
        <v/>
      </c>
      <c r="BZ478" s="73" t="str">
        <f t="shared" si="358"/>
        <v/>
      </c>
      <c r="CA478" s="71"/>
      <c r="CB478" s="74"/>
      <c r="CC478" s="74"/>
      <c r="CD478" s="115" t="str">
        <f t="shared" si="359"/>
        <v/>
      </c>
      <c r="CE478" s="79">
        <f t="shared" si="387"/>
        <v>0</v>
      </c>
      <c r="CF478" s="79">
        <f t="shared" si="388"/>
        <v>0</v>
      </c>
      <c r="CG478" s="79" t="str">
        <f t="shared" si="389"/>
        <v>0</v>
      </c>
      <c r="CH478" s="79" t="str">
        <f>IF(ISBLANK(CC478), "", (POWER(CC478/VLOOKUP(CG478,Anthro_Calc!C:P,13,FALSE),VLOOKUP(CG478,Anthro_Calc!C:P,12,FALSE))-1) / (VLOOKUP(CG478,Anthro_Calc!C:P,14,FALSE)*VLOOKUP(CG478,Anthro_Calc!C:P,12,FALSE)))</f>
        <v/>
      </c>
      <c r="CI478" s="79" t="str">
        <f>IF(ISBLANK(CC478), "", -3 + (CC478 -VLOOKUP(CG478,Anthro_Calc!C:P,4,FALSE)) / (VLOOKUP(CG478,Anthro_Calc!C:P,5,FALSE) - VLOOKUP(CG478,Anthro_Calc!C:P,4,FALSE)))</f>
        <v/>
      </c>
      <c r="CJ478" s="79" t="str">
        <f>IF(ISBLANK(CC478), "", 3 + (CC478 -VLOOKUP(CG478,Anthro_Calc!C:P,10,FALSE)) / (VLOOKUP(CG478,Anthro_Calc!C:P,10,FALSE) - VLOOKUP(CG478,Anthro_Calc!C:P,9,FALSE)))</f>
        <v/>
      </c>
      <c r="CK478" s="129" t="str">
        <f t="shared" si="390"/>
        <v/>
      </c>
      <c r="CL478" s="117" t="str">
        <f t="shared" si="391"/>
        <v/>
      </c>
      <c r="CM478" s="104" t="str">
        <f t="shared" si="392"/>
        <v/>
      </c>
      <c r="CN478" s="77"/>
      <c r="CO478" s="71"/>
      <c r="CP478" s="74"/>
      <c r="CQ478" s="74"/>
      <c r="CR478" s="118" t="str">
        <f t="shared" si="360"/>
        <v/>
      </c>
      <c r="CS478" s="119">
        <f t="shared" si="393"/>
        <v>0</v>
      </c>
      <c r="CT478" s="119">
        <f t="shared" si="394"/>
        <v>0</v>
      </c>
      <c r="CU478" s="119" t="str">
        <f t="shared" si="395"/>
        <v>0</v>
      </c>
      <c r="CV478" s="119" t="str">
        <f>IF(ISBLANK(CQ478), "", (POWER(CQ478/VLOOKUP(CU478,Anthro_Calc!C:P,13,FALSE),VLOOKUP(CU478,Anthro_Calc!C:P,12,FALSE))-1) / (VLOOKUP(CU478,Anthro_Calc!C:P,14,FALSE)*VLOOKUP(CU478,Anthro_Calc!C:P,12,FALSE)))</f>
        <v/>
      </c>
      <c r="CW478" s="119" t="str">
        <f>IF(ISBLANK(CQ478), "", -3 + (CQ478 -VLOOKUP(CU478,Anthro_Calc!C:P,4,FALSE)) / (VLOOKUP(CU478,Anthro_Calc!C:P,5,FALSE) - VLOOKUP(CU478,Anthro_Calc!C:P,4,FALSE)))</f>
        <v/>
      </c>
      <c r="CX478" s="119" t="str">
        <f>IF(ISBLANK(CQ478), "", 3 + (CQ478 -VLOOKUP(CU478,Anthro_Calc!C:P,10,FALSE)) / (VLOOKUP(CU478,Anthro_Calc!C:P,10,FALSE) - VLOOKUP(CU478,Anthro_Calc!C:P,9,FALSE)))</f>
        <v/>
      </c>
      <c r="CY478" s="128" t="str">
        <f t="shared" si="396"/>
        <v/>
      </c>
      <c r="CZ478" s="117" t="str">
        <f t="shared" si="397"/>
        <v/>
      </c>
      <c r="DA478" s="104" t="str">
        <f t="shared" si="398"/>
        <v/>
      </c>
      <c r="DB478" s="135"/>
    </row>
    <row r="479" spans="1:106" s="80" customFormat="1" ht="15" customHeight="1">
      <c r="A479" s="134">
        <f t="shared" si="350"/>
        <v>475</v>
      </c>
      <c r="B479" s="66"/>
      <c r="C479" s="66"/>
      <c r="D479" s="66"/>
      <c r="E479" s="66"/>
      <c r="F479" s="66"/>
      <c r="G479" s="66"/>
      <c r="H479" s="66"/>
      <c r="I479" s="66"/>
      <c r="J479" s="66"/>
      <c r="K479" s="66"/>
      <c r="L479" s="66"/>
      <c r="M479" s="71"/>
      <c r="N479" s="69" t="str">
        <f t="shared" ca="1" si="361"/>
        <v/>
      </c>
      <c r="O479" s="70"/>
      <c r="P479" s="70"/>
      <c r="Q479" s="71"/>
      <c r="R479" s="82"/>
      <c r="S479" s="72" t="str">
        <f t="shared" si="362"/>
        <v/>
      </c>
      <c r="T479" s="72" t="str">
        <f t="shared" si="363"/>
        <v/>
      </c>
      <c r="U479" s="72" t="str">
        <f t="shared" si="364"/>
        <v/>
      </c>
      <c r="V479" s="72" t="str">
        <f>IF(ISBLANK(R479), "", (POWER(R479/VLOOKUP(U479,Anthro_Calc!C:P,13,FALSE),VLOOKUP(U479,Anthro_Calc!C:P,12,FALSE))-1) / (VLOOKUP(U479,Anthro_Calc!C:P,14,FALSE)*VLOOKUP(U479,Anthro_Calc!C:P,12,FALSE)))</f>
        <v/>
      </c>
      <c r="W479" s="72" t="str">
        <f>IF(ISBLANK(R479), "", -3 + (R479 -VLOOKUP(U479,Anthro_Calc!C:P,4,FALSE)) / (VLOOKUP(U479,Anthro_Calc!C:P,5,FALSE) - VLOOKUP(U479,Anthro_Calc!C:P,4,FALSE)))</f>
        <v/>
      </c>
      <c r="X479" s="72" t="str">
        <f>IF(ISBLANK(R479), "", 3 + (R479 -VLOOKUP(U479,Anthro_Calc!C:P,10,FALSE)) / (VLOOKUP(U479,Anthro_Calc!C:P,10,FALSE) - VLOOKUP(U479,Anthro_Calc!C:P,9,FALSE)))</f>
        <v/>
      </c>
      <c r="Y479" s="120" t="str">
        <f t="shared" si="365"/>
        <v/>
      </c>
      <c r="Z479" s="117" t="str">
        <f t="shared" si="366"/>
        <v/>
      </c>
      <c r="AA479" s="104" t="str">
        <f t="shared" si="367"/>
        <v/>
      </c>
      <c r="AB479" s="71"/>
      <c r="AC479" s="74"/>
      <c r="AD479" s="78"/>
      <c r="AE479" s="75" t="str">
        <f t="shared" si="368"/>
        <v/>
      </c>
      <c r="AF479" s="72">
        <f t="shared" si="369"/>
        <v>0</v>
      </c>
      <c r="AG479" s="72">
        <f t="shared" si="370"/>
        <v>0</v>
      </c>
      <c r="AH479" s="72" t="str">
        <f t="shared" si="371"/>
        <v>0</v>
      </c>
      <c r="AI479" s="72" t="str">
        <f>IF(ISBLANK(AD479), "", (POWER(AD479/VLOOKUP(AH479,Anthro_Calc!C:P,13,FALSE),VLOOKUP(AH479,Anthro_Calc!C:P,12,FALSE))-1) / (VLOOKUP(AH479,Anthro_Calc!C:P,14,FALSE)*VLOOKUP(AH479,Anthro_Calc!C:P,12,FALSE)))</f>
        <v/>
      </c>
      <c r="AJ479" s="72" t="str">
        <f>IF(ISBLANK(AD479), "", -3 + (AD479 -VLOOKUP(AH479,Anthro_Calc!C:P,4,FALSE)) / (VLOOKUP(AH479,Anthro_Calc!C:P,5,FALSE) - VLOOKUP(AH479,Anthro_Calc!C:P,4,FALSE)))</f>
        <v/>
      </c>
      <c r="AK479" s="72" t="str">
        <f>IF(ISBLANK(AD479), "", 3 + (AD479 -VLOOKUP(AH479,Anthro_Calc!C:P,10,FALSE)) / (VLOOKUP(AH479,Anthro_Calc!C:P,10,FALSE) - VLOOKUP(AH479,Anthro_Calc!C:P,9,FALSE)))</f>
        <v/>
      </c>
      <c r="AL479" s="120" t="str">
        <f t="shared" si="372"/>
        <v/>
      </c>
      <c r="AM479" s="117" t="str">
        <f t="shared" si="373"/>
        <v/>
      </c>
      <c r="AN479" s="104" t="str">
        <f t="shared" si="374"/>
        <v/>
      </c>
      <c r="AO479" s="76" t="str">
        <f t="shared" si="351"/>
        <v/>
      </c>
      <c r="AP479" s="77"/>
      <c r="AQ479" s="77" t="str">
        <f t="shared" si="375"/>
        <v/>
      </c>
      <c r="AR479" s="71"/>
      <c r="AS479" s="74"/>
      <c r="AT479" s="82"/>
      <c r="AU479" s="75" t="str">
        <f t="shared" si="352"/>
        <v/>
      </c>
      <c r="AV479" s="72">
        <f t="shared" si="376"/>
        <v>0</v>
      </c>
      <c r="AW479" s="72">
        <f t="shared" si="377"/>
        <v>0</v>
      </c>
      <c r="AX479" s="72" t="str">
        <f t="shared" si="378"/>
        <v>0</v>
      </c>
      <c r="AY479" s="72" t="str">
        <f>IF(ISBLANK(AT479), "", (POWER(AT479/VLOOKUP(AX479,Anthro_Calc!C:P,13,FALSE),VLOOKUP(AX479,Anthro_Calc!C:P,12,FALSE))-1) / (VLOOKUP(AX479,Anthro_Calc!C:P,14,FALSE)*VLOOKUP(AX479,Anthro_Calc!C:P,12,FALSE)))</f>
        <v/>
      </c>
      <c r="AZ479" s="72" t="str">
        <f>IF(ISBLANK(AT479), "", -3 + (AT479 -VLOOKUP(AX479,Anthro_Calc!C:P,4,FALSE)) / (VLOOKUP(AX479,Anthro_Calc!C:P,5,FALSE) - VLOOKUP(AX479,Anthro_Calc!C:P,4,FALSE)))</f>
        <v/>
      </c>
      <c r="BA479" s="72" t="str">
        <f>IF(ISBLANK(AT479), "", 3 + (AT479 -VLOOKUP(AX479,Anthro_Calc!C:P,10,FALSE)) / (VLOOKUP(AX479,Anthro_Calc!C:P,10,FALSE) - VLOOKUP(AX479,Anthro_Calc!C:P,9,FALSE)))</f>
        <v/>
      </c>
      <c r="BB479" s="120" t="str">
        <f t="shared" si="379"/>
        <v/>
      </c>
      <c r="BC479" s="117" t="str">
        <f t="shared" si="380"/>
        <v/>
      </c>
      <c r="BD479" s="104" t="str">
        <f t="shared" si="353"/>
        <v/>
      </c>
      <c r="BE479" s="76" t="str">
        <f t="shared" si="354"/>
        <v/>
      </c>
      <c r="BF479" s="73" t="str">
        <f t="shared" si="381"/>
        <v/>
      </c>
      <c r="BG479" s="73" t="str">
        <f t="shared" si="355"/>
        <v/>
      </c>
      <c r="BH479" s="77"/>
      <c r="BI479" s="133"/>
      <c r="BJ479" s="71"/>
      <c r="BK479" s="74"/>
      <c r="BL479" s="78"/>
      <c r="BM479" s="75" t="str">
        <f t="shared" si="356"/>
        <v/>
      </c>
      <c r="BN479" s="72">
        <f t="shared" si="382"/>
        <v>0</v>
      </c>
      <c r="BO479" s="72">
        <f t="shared" si="399"/>
        <v>0</v>
      </c>
      <c r="BP479" s="72" t="str">
        <f t="shared" si="383"/>
        <v>0</v>
      </c>
      <c r="BQ479" s="72" t="str">
        <f>IF(ISBLANK(BL479), "", (POWER(BL479/VLOOKUP(BP479,Anthro_Calc!C:P,13,FALSE),VLOOKUP(BP479,Anthro_Calc!C:P,12,FALSE))-1) / (VLOOKUP(BP479,Anthro_Calc!C:P,14,FALSE)*VLOOKUP(BP479,Anthro_Calc!C:P,12,FALSE)))</f>
        <v/>
      </c>
      <c r="BR479" s="72" t="str">
        <f>IF(ISBLANK(BL479), "", -3 + (BL479 -VLOOKUP(BP479,Anthro_Calc!C:P,4,FALSE)) / (VLOOKUP(BP479,Anthro_Calc!C:P,5,FALSE) - VLOOKUP(BP479,Anthro_Calc!C:P,4,FALSE)))</f>
        <v/>
      </c>
      <c r="BS479" s="72" t="str">
        <f>IF(ISBLANK(BL479), "", 3 + (BL479 -VLOOKUP(BP479,Anthro_Calc!C:P,10,FALSE)) / (VLOOKUP(BP479,Anthro_Calc!C:P,10,FALSE) - VLOOKUP(BP479,Anthro_Calc!C:P,9,FALSE)))</f>
        <v/>
      </c>
      <c r="BT479" s="120" t="str">
        <f t="shared" si="384"/>
        <v/>
      </c>
      <c r="BU479" s="117" t="str">
        <f t="shared" si="385"/>
        <v/>
      </c>
      <c r="BV479" s="104" t="str">
        <f t="shared" si="386"/>
        <v/>
      </c>
      <c r="BW479" s="73" t="str">
        <f t="shared" si="357"/>
        <v/>
      </c>
      <c r="BX479" s="77"/>
      <c r="BY479" s="73" t="str">
        <f>IF(ISBLANK(BL479), "", VLOOKUP(Z479&amp;" "&amp;BV479&amp;" "&amp;BW479,Graduation_Criteria!$D$2:$E$34,2,FALSE))</f>
        <v/>
      </c>
      <c r="BZ479" s="73" t="str">
        <f t="shared" si="358"/>
        <v/>
      </c>
      <c r="CA479" s="71"/>
      <c r="CB479" s="74"/>
      <c r="CC479" s="74"/>
      <c r="CD479" s="115" t="str">
        <f t="shared" si="359"/>
        <v/>
      </c>
      <c r="CE479" s="79">
        <f t="shared" si="387"/>
        <v>0</v>
      </c>
      <c r="CF479" s="79">
        <f t="shared" si="388"/>
        <v>0</v>
      </c>
      <c r="CG479" s="79" t="str">
        <f t="shared" si="389"/>
        <v>0</v>
      </c>
      <c r="CH479" s="79" t="str">
        <f>IF(ISBLANK(CC479), "", (POWER(CC479/VLOOKUP(CG479,Anthro_Calc!C:P,13,FALSE),VLOOKUP(CG479,Anthro_Calc!C:P,12,FALSE))-1) / (VLOOKUP(CG479,Anthro_Calc!C:P,14,FALSE)*VLOOKUP(CG479,Anthro_Calc!C:P,12,FALSE)))</f>
        <v/>
      </c>
      <c r="CI479" s="79" t="str">
        <f>IF(ISBLANK(CC479), "", -3 + (CC479 -VLOOKUP(CG479,Anthro_Calc!C:P,4,FALSE)) / (VLOOKUP(CG479,Anthro_Calc!C:P,5,FALSE) - VLOOKUP(CG479,Anthro_Calc!C:P,4,FALSE)))</f>
        <v/>
      </c>
      <c r="CJ479" s="79" t="str">
        <f>IF(ISBLANK(CC479), "", 3 + (CC479 -VLOOKUP(CG479,Anthro_Calc!C:P,10,FALSE)) / (VLOOKUP(CG479,Anthro_Calc!C:P,10,FALSE) - VLOOKUP(CG479,Anthro_Calc!C:P,9,FALSE)))</f>
        <v/>
      </c>
      <c r="CK479" s="129" t="str">
        <f t="shared" si="390"/>
        <v/>
      </c>
      <c r="CL479" s="117" t="str">
        <f t="shared" si="391"/>
        <v/>
      </c>
      <c r="CM479" s="104" t="str">
        <f t="shared" si="392"/>
        <v/>
      </c>
      <c r="CN479" s="77"/>
      <c r="CO479" s="71"/>
      <c r="CP479" s="74"/>
      <c r="CQ479" s="74"/>
      <c r="CR479" s="118" t="str">
        <f t="shared" si="360"/>
        <v/>
      </c>
      <c r="CS479" s="119">
        <f t="shared" si="393"/>
        <v>0</v>
      </c>
      <c r="CT479" s="119">
        <f t="shared" si="394"/>
        <v>0</v>
      </c>
      <c r="CU479" s="119" t="str">
        <f t="shared" si="395"/>
        <v>0</v>
      </c>
      <c r="CV479" s="119" t="str">
        <f>IF(ISBLANK(CQ479), "", (POWER(CQ479/VLOOKUP(CU479,Anthro_Calc!C:P,13,FALSE),VLOOKUP(CU479,Anthro_Calc!C:P,12,FALSE))-1) / (VLOOKUP(CU479,Anthro_Calc!C:P,14,FALSE)*VLOOKUP(CU479,Anthro_Calc!C:P,12,FALSE)))</f>
        <v/>
      </c>
      <c r="CW479" s="119" t="str">
        <f>IF(ISBLANK(CQ479), "", -3 + (CQ479 -VLOOKUP(CU479,Anthro_Calc!C:P,4,FALSE)) / (VLOOKUP(CU479,Anthro_Calc!C:P,5,FALSE) - VLOOKUP(CU479,Anthro_Calc!C:P,4,FALSE)))</f>
        <v/>
      </c>
      <c r="CX479" s="119" t="str">
        <f>IF(ISBLANK(CQ479), "", 3 + (CQ479 -VLOOKUP(CU479,Anthro_Calc!C:P,10,FALSE)) / (VLOOKUP(CU479,Anthro_Calc!C:P,10,FALSE) - VLOOKUP(CU479,Anthro_Calc!C:P,9,FALSE)))</f>
        <v/>
      </c>
      <c r="CY479" s="128" t="str">
        <f t="shared" si="396"/>
        <v/>
      </c>
      <c r="CZ479" s="117" t="str">
        <f t="shared" si="397"/>
        <v/>
      </c>
      <c r="DA479" s="104" t="str">
        <f t="shared" si="398"/>
        <v/>
      </c>
      <c r="DB479" s="135"/>
    </row>
    <row r="480" spans="1:106" s="80" customFormat="1" ht="15" customHeight="1">
      <c r="A480" s="134">
        <f t="shared" si="350"/>
        <v>476</v>
      </c>
      <c r="B480" s="66"/>
      <c r="C480" s="66"/>
      <c r="D480" s="66"/>
      <c r="E480" s="66"/>
      <c r="F480" s="66"/>
      <c r="G480" s="66"/>
      <c r="H480" s="66"/>
      <c r="I480" s="66"/>
      <c r="J480" s="66"/>
      <c r="K480" s="66"/>
      <c r="L480" s="66"/>
      <c r="M480" s="71"/>
      <c r="N480" s="69" t="str">
        <f t="shared" ca="1" si="361"/>
        <v/>
      </c>
      <c r="O480" s="70"/>
      <c r="P480" s="70"/>
      <c r="Q480" s="71"/>
      <c r="R480" s="82"/>
      <c r="S480" s="72" t="str">
        <f t="shared" si="362"/>
        <v/>
      </c>
      <c r="T480" s="72" t="str">
        <f t="shared" si="363"/>
        <v/>
      </c>
      <c r="U480" s="72" t="str">
        <f t="shared" si="364"/>
        <v/>
      </c>
      <c r="V480" s="72" t="str">
        <f>IF(ISBLANK(R480), "", (POWER(R480/VLOOKUP(U480,Anthro_Calc!C:P,13,FALSE),VLOOKUP(U480,Anthro_Calc!C:P,12,FALSE))-1) / (VLOOKUP(U480,Anthro_Calc!C:P,14,FALSE)*VLOOKUP(U480,Anthro_Calc!C:P,12,FALSE)))</f>
        <v/>
      </c>
      <c r="W480" s="72" t="str">
        <f>IF(ISBLANK(R480), "", -3 + (R480 -VLOOKUP(U480,Anthro_Calc!C:P,4,FALSE)) / (VLOOKUP(U480,Anthro_Calc!C:P,5,FALSE) - VLOOKUP(U480,Anthro_Calc!C:P,4,FALSE)))</f>
        <v/>
      </c>
      <c r="X480" s="72" t="str">
        <f>IF(ISBLANK(R480), "", 3 + (R480 -VLOOKUP(U480,Anthro_Calc!C:P,10,FALSE)) / (VLOOKUP(U480,Anthro_Calc!C:P,10,FALSE) - VLOOKUP(U480,Anthro_Calc!C:P,9,FALSE)))</f>
        <v/>
      </c>
      <c r="Y480" s="120" t="str">
        <f t="shared" si="365"/>
        <v/>
      </c>
      <c r="Z480" s="117" t="str">
        <f t="shared" si="366"/>
        <v/>
      </c>
      <c r="AA480" s="104" t="str">
        <f t="shared" si="367"/>
        <v/>
      </c>
      <c r="AB480" s="71"/>
      <c r="AC480" s="74"/>
      <c r="AD480" s="78"/>
      <c r="AE480" s="75" t="str">
        <f t="shared" si="368"/>
        <v/>
      </c>
      <c r="AF480" s="72">
        <f t="shared" si="369"/>
        <v>0</v>
      </c>
      <c r="AG480" s="72">
        <f t="shared" si="370"/>
        <v>0</v>
      </c>
      <c r="AH480" s="72" t="str">
        <f t="shared" si="371"/>
        <v>0</v>
      </c>
      <c r="AI480" s="72" t="str">
        <f>IF(ISBLANK(AD480), "", (POWER(AD480/VLOOKUP(AH480,Anthro_Calc!C:P,13,FALSE),VLOOKUP(AH480,Anthro_Calc!C:P,12,FALSE))-1) / (VLOOKUP(AH480,Anthro_Calc!C:P,14,FALSE)*VLOOKUP(AH480,Anthro_Calc!C:P,12,FALSE)))</f>
        <v/>
      </c>
      <c r="AJ480" s="72" t="str">
        <f>IF(ISBLANK(AD480), "", -3 + (AD480 -VLOOKUP(AH480,Anthro_Calc!C:P,4,FALSE)) / (VLOOKUP(AH480,Anthro_Calc!C:P,5,FALSE) - VLOOKUP(AH480,Anthro_Calc!C:P,4,FALSE)))</f>
        <v/>
      </c>
      <c r="AK480" s="72" t="str">
        <f>IF(ISBLANK(AD480), "", 3 + (AD480 -VLOOKUP(AH480,Anthro_Calc!C:P,10,FALSE)) / (VLOOKUP(AH480,Anthro_Calc!C:P,10,FALSE) - VLOOKUP(AH480,Anthro_Calc!C:P,9,FALSE)))</f>
        <v/>
      </c>
      <c r="AL480" s="120" t="str">
        <f t="shared" si="372"/>
        <v/>
      </c>
      <c r="AM480" s="117" t="str">
        <f t="shared" si="373"/>
        <v/>
      </c>
      <c r="AN480" s="104" t="str">
        <f t="shared" si="374"/>
        <v/>
      </c>
      <c r="AO480" s="76" t="str">
        <f t="shared" si="351"/>
        <v/>
      </c>
      <c r="AP480" s="77"/>
      <c r="AQ480" s="77" t="str">
        <f t="shared" si="375"/>
        <v/>
      </c>
      <c r="AR480" s="71"/>
      <c r="AS480" s="74"/>
      <c r="AT480" s="82"/>
      <c r="AU480" s="75" t="str">
        <f t="shared" si="352"/>
        <v/>
      </c>
      <c r="AV480" s="72">
        <f t="shared" si="376"/>
        <v>0</v>
      </c>
      <c r="AW480" s="72">
        <f t="shared" si="377"/>
        <v>0</v>
      </c>
      <c r="AX480" s="72" t="str">
        <f t="shared" si="378"/>
        <v>0</v>
      </c>
      <c r="AY480" s="72" t="str">
        <f>IF(ISBLANK(AT480), "", (POWER(AT480/VLOOKUP(AX480,Anthro_Calc!C:P,13,FALSE),VLOOKUP(AX480,Anthro_Calc!C:P,12,FALSE))-1) / (VLOOKUP(AX480,Anthro_Calc!C:P,14,FALSE)*VLOOKUP(AX480,Anthro_Calc!C:P,12,FALSE)))</f>
        <v/>
      </c>
      <c r="AZ480" s="72" t="str">
        <f>IF(ISBLANK(AT480), "", -3 + (AT480 -VLOOKUP(AX480,Anthro_Calc!C:P,4,FALSE)) / (VLOOKUP(AX480,Anthro_Calc!C:P,5,FALSE) - VLOOKUP(AX480,Anthro_Calc!C:P,4,FALSE)))</f>
        <v/>
      </c>
      <c r="BA480" s="72" t="str">
        <f>IF(ISBLANK(AT480), "", 3 + (AT480 -VLOOKUP(AX480,Anthro_Calc!C:P,10,FALSE)) / (VLOOKUP(AX480,Anthro_Calc!C:P,10,FALSE) - VLOOKUP(AX480,Anthro_Calc!C:P,9,FALSE)))</f>
        <v/>
      </c>
      <c r="BB480" s="120" t="str">
        <f t="shared" si="379"/>
        <v/>
      </c>
      <c r="BC480" s="117" t="str">
        <f t="shared" si="380"/>
        <v/>
      </c>
      <c r="BD480" s="104" t="str">
        <f t="shared" si="353"/>
        <v/>
      </c>
      <c r="BE480" s="76" t="str">
        <f t="shared" si="354"/>
        <v/>
      </c>
      <c r="BF480" s="73" t="str">
        <f t="shared" si="381"/>
        <v/>
      </c>
      <c r="BG480" s="73" t="str">
        <f t="shared" si="355"/>
        <v/>
      </c>
      <c r="BH480" s="77"/>
      <c r="BI480" s="133"/>
      <c r="BJ480" s="71"/>
      <c r="BK480" s="74"/>
      <c r="BL480" s="78"/>
      <c r="BM480" s="75" t="str">
        <f t="shared" si="356"/>
        <v/>
      </c>
      <c r="BN480" s="72">
        <f t="shared" si="382"/>
        <v>0</v>
      </c>
      <c r="BO480" s="72">
        <f t="shared" si="399"/>
        <v>0</v>
      </c>
      <c r="BP480" s="72" t="str">
        <f t="shared" si="383"/>
        <v>0</v>
      </c>
      <c r="BQ480" s="72" t="str">
        <f>IF(ISBLANK(BL480), "", (POWER(BL480/VLOOKUP(BP480,Anthro_Calc!C:P,13,FALSE),VLOOKUP(BP480,Anthro_Calc!C:P,12,FALSE))-1) / (VLOOKUP(BP480,Anthro_Calc!C:P,14,FALSE)*VLOOKUP(BP480,Anthro_Calc!C:P,12,FALSE)))</f>
        <v/>
      </c>
      <c r="BR480" s="72" t="str">
        <f>IF(ISBLANK(BL480), "", -3 + (BL480 -VLOOKUP(BP480,Anthro_Calc!C:P,4,FALSE)) / (VLOOKUP(BP480,Anthro_Calc!C:P,5,FALSE) - VLOOKUP(BP480,Anthro_Calc!C:P,4,FALSE)))</f>
        <v/>
      </c>
      <c r="BS480" s="72" t="str">
        <f>IF(ISBLANK(BL480), "", 3 + (BL480 -VLOOKUP(BP480,Anthro_Calc!C:P,10,FALSE)) / (VLOOKUP(BP480,Anthro_Calc!C:P,10,FALSE) - VLOOKUP(BP480,Anthro_Calc!C:P,9,FALSE)))</f>
        <v/>
      </c>
      <c r="BT480" s="120" t="str">
        <f t="shared" si="384"/>
        <v/>
      </c>
      <c r="BU480" s="117" t="str">
        <f t="shared" si="385"/>
        <v/>
      </c>
      <c r="BV480" s="104" t="str">
        <f t="shared" si="386"/>
        <v/>
      </c>
      <c r="BW480" s="73" t="str">
        <f t="shared" si="357"/>
        <v/>
      </c>
      <c r="BX480" s="77"/>
      <c r="BY480" s="73" t="str">
        <f>IF(ISBLANK(BL480), "", VLOOKUP(Z480&amp;" "&amp;BV480&amp;" "&amp;BW480,Graduation_Criteria!$D$2:$E$34,2,FALSE))</f>
        <v/>
      </c>
      <c r="BZ480" s="73" t="str">
        <f t="shared" si="358"/>
        <v/>
      </c>
      <c r="CA480" s="71"/>
      <c r="CB480" s="74"/>
      <c r="CC480" s="74"/>
      <c r="CD480" s="115" t="str">
        <f t="shared" si="359"/>
        <v/>
      </c>
      <c r="CE480" s="79">
        <f t="shared" si="387"/>
        <v>0</v>
      </c>
      <c r="CF480" s="79">
        <f t="shared" si="388"/>
        <v>0</v>
      </c>
      <c r="CG480" s="79" t="str">
        <f t="shared" si="389"/>
        <v>0</v>
      </c>
      <c r="CH480" s="79" t="str">
        <f>IF(ISBLANK(CC480), "", (POWER(CC480/VLOOKUP(CG480,Anthro_Calc!C:P,13,FALSE),VLOOKUP(CG480,Anthro_Calc!C:P,12,FALSE))-1) / (VLOOKUP(CG480,Anthro_Calc!C:P,14,FALSE)*VLOOKUP(CG480,Anthro_Calc!C:P,12,FALSE)))</f>
        <v/>
      </c>
      <c r="CI480" s="79" t="str">
        <f>IF(ISBLANK(CC480), "", -3 + (CC480 -VLOOKUP(CG480,Anthro_Calc!C:P,4,FALSE)) / (VLOOKUP(CG480,Anthro_Calc!C:P,5,FALSE) - VLOOKUP(CG480,Anthro_Calc!C:P,4,FALSE)))</f>
        <v/>
      </c>
      <c r="CJ480" s="79" t="str">
        <f>IF(ISBLANK(CC480), "", 3 + (CC480 -VLOOKUP(CG480,Anthro_Calc!C:P,10,FALSE)) / (VLOOKUP(CG480,Anthro_Calc!C:P,10,FALSE) - VLOOKUP(CG480,Anthro_Calc!C:P,9,FALSE)))</f>
        <v/>
      </c>
      <c r="CK480" s="129" t="str">
        <f t="shared" si="390"/>
        <v/>
      </c>
      <c r="CL480" s="117" t="str">
        <f t="shared" si="391"/>
        <v/>
      </c>
      <c r="CM480" s="104" t="str">
        <f t="shared" si="392"/>
        <v/>
      </c>
      <c r="CN480" s="77"/>
      <c r="CO480" s="71"/>
      <c r="CP480" s="74"/>
      <c r="CQ480" s="74"/>
      <c r="CR480" s="118" t="str">
        <f t="shared" si="360"/>
        <v/>
      </c>
      <c r="CS480" s="119">
        <f t="shared" si="393"/>
        <v>0</v>
      </c>
      <c r="CT480" s="119">
        <f t="shared" si="394"/>
        <v>0</v>
      </c>
      <c r="CU480" s="119" t="str">
        <f t="shared" si="395"/>
        <v>0</v>
      </c>
      <c r="CV480" s="119" t="str">
        <f>IF(ISBLANK(CQ480), "", (POWER(CQ480/VLOOKUP(CU480,Anthro_Calc!C:P,13,FALSE),VLOOKUP(CU480,Anthro_Calc!C:P,12,FALSE))-1) / (VLOOKUP(CU480,Anthro_Calc!C:P,14,FALSE)*VLOOKUP(CU480,Anthro_Calc!C:P,12,FALSE)))</f>
        <v/>
      </c>
      <c r="CW480" s="119" t="str">
        <f>IF(ISBLANK(CQ480), "", -3 + (CQ480 -VLOOKUP(CU480,Anthro_Calc!C:P,4,FALSE)) / (VLOOKUP(CU480,Anthro_Calc!C:P,5,FALSE) - VLOOKUP(CU480,Anthro_Calc!C:P,4,FALSE)))</f>
        <v/>
      </c>
      <c r="CX480" s="119" t="str">
        <f>IF(ISBLANK(CQ480), "", 3 + (CQ480 -VLOOKUP(CU480,Anthro_Calc!C:P,10,FALSE)) / (VLOOKUP(CU480,Anthro_Calc!C:P,10,FALSE) - VLOOKUP(CU480,Anthro_Calc!C:P,9,FALSE)))</f>
        <v/>
      </c>
      <c r="CY480" s="128" t="str">
        <f t="shared" si="396"/>
        <v/>
      </c>
      <c r="CZ480" s="117" t="str">
        <f t="shared" si="397"/>
        <v/>
      </c>
      <c r="DA480" s="104" t="str">
        <f t="shared" si="398"/>
        <v/>
      </c>
      <c r="DB480" s="135"/>
    </row>
    <row r="481" spans="1:106" s="80" customFormat="1" ht="15" customHeight="1">
      <c r="A481" s="134">
        <f t="shared" si="350"/>
        <v>477</v>
      </c>
      <c r="B481" s="66"/>
      <c r="C481" s="66"/>
      <c r="D481" s="66"/>
      <c r="E481" s="66"/>
      <c r="F481" s="66"/>
      <c r="G481" s="66"/>
      <c r="H481" s="66"/>
      <c r="I481" s="66"/>
      <c r="J481" s="66"/>
      <c r="K481" s="66"/>
      <c r="L481" s="66"/>
      <c r="M481" s="71"/>
      <c r="N481" s="69" t="str">
        <f t="shared" ca="1" si="361"/>
        <v/>
      </c>
      <c r="O481" s="70"/>
      <c r="P481" s="70"/>
      <c r="Q481" s="71"/>
      <c r="R481" s="82"/>
      <c r="S481" s="72" t="str">
        <f t="shared" si="362"/>
        <v/>
      </c>
      <c r="T481" s="72" t="str">
        <f t="shared" si="363"/>
        <v/>
      </c>
      <c r="U481" s="72" t="str">
        <f t="shared" si="364"/>
        <v/>
      </c>
      <c r="V481" s="72" t="str">
        <f>IF(ISBLANK(R481), "", (POWER(R481/VLOOKUP(U481,Anthro_Calc!C:P,13,FALSE),VLOOKUP(U481,Anthro_Calc!C:P,12,FALSE))-1) / (VLOOKUP(U481,Anthro_Calc!C:P,14,FALSE)*VLOOKUP(U481,Anthro_Calc!C:P,12,FALSE)))</f>
        <v/>
      </c>
      <c r="W481" s="72" t="str">
        <f>IF(ISBLANK(R481), "", -3 + (R481 -VLOOKUP(U481,Anthro_Calc!C:P,4,FALSE)) / (VLOOKUP(U481,Anthro_Calc!C:P,5,FALSE) - VLOOKUP(U481,Anthro_Calc!C:P,4,FALSE)))</f>
        <v/>
      </c>
      <c r="X481" s="72" t="str">
        <f>IF(ISBLANK(R481), "", 3 + (R481 -VLOOKUP(U481,Anthro_Calc!C:P,10,FALSE)) / (VLOOKUP(U481,Anthro_Calc!C:P,10,FALSE) - VLOOKUP(U481,Anthro_Calc!C:P,9,FALSE)))</f>
        <v/>
      </c>
      <c r="Y481" s="120" t="str">
        <f t="shared" si="365"/>
        <v/>
      </c>
      <c r="Z481" s="117" t="str">
        <f t="shared" si="366"/>
        <v/>
      </c>
      <c r="AA481" s="104" t="str">
        <f t="shared" si="367"/>
        <v/>
      </c>
      <c r="AB481" s="71"/>
      <c r="AC481" s="74"/>
      <c r="AD481" s="78"/>
      <c r="AE481" s="75" t="str">
        <f t="shared" si="368"/>
        <v/>
      </c>
      <c r="AF481" s="72">
        <f t="shared" si="369"/>
        <v>0</v>
      </c>
      <c r="AG481" s="72">
        <f t="shared" si="370"/>
        <v>0</v>
      </c>
      <c r="AH481" s="72" t="str">
        <f t="shared" si="371"/>
        <v>0</v>
      </c>
      <c r="AI481" s="72" t="str">
        <f>IF(ISBLANK(AD481), "", (POWER(AD481/VLOOKUP(AH481,Anthro_Calc!C:P,13,FALSE),VLOOKUP(AH481,Anthro_Calc!C:P,12,FALSE))-1) / (VLOOKUP(AH481,Anthro_Calc!C:P,14,FALSE)*VLOOKUP(AH481,Anthro_Calc!C:P,12,FALSE)))</f>
        <v/>
      </c>
      <c r="AJ481" s="72" t="str">
        <f>IF(ISBLANK(AD481), "", -3 + (AD481 -VLOOKUP(AH481,Anthro_Calc!C:P,4,FALSE)) / (VLOOKUP(AH481,Anthro_Calc!C:P,5,FALSE) - VLOOKUP(AH481,Anthro_Calc!C:P,4,FALSE)))</f>
        <v/>
      </c>
      <c r="AK481" s="72" t="str">
        <f>IF(ISBLANK(AD481), "", 3 + (AD481 -VLOOKUP(AH481,Anthro_Calc!C:P,10,FALSE)) / (VLOOKUP(AH481,Anthro_Calc!C:P,10,FALSE) - VLOOKUP(AH481,Anthro_Calc!C:P,9,FALSE)))</f>
        <v/>
      </c>
      <c r="AL481" s="120" t="str">
        <f t="shared" si="372"/>
        <v/>
      </c>
      <c r="AM481" s="117" t="str">
        <f t="shared" si="373"/>
        <v/>
      </c>
      <c r="AN481" s="104" t="str">
        <f t="shared" si="374"/>
        <v/>
      </c>
      <c r="AO481" s="76" t="str">
        <f t="shared" si="351"/>
        <v/>
      </c>
      <c r="AP481" s="77"/>
      <c r="AQ481" s="77" t="str">
        <f t="shared" si="375"/>
        <v/>
      </c>
      <c r="AR481" s="71"/>
      <c r="AS481" s="74"/>
      <c r="AT481" s="82"/>
      <c r="AU481" s="75" t="str">
        <f t="shared" si="352"/>
        <v/>
      </c>
      <c r="AV481" s="72">
        <f t="shared" si="376"/>
        <v>0</v>
      </c>
      <c r="AW481" s="72">
        <f t="shared" si="377"/>
        <v>0</v>
      </c>
      <c r="AX481" s="72" t="str">
        <f t="shared" si="378"/>
        <v>0</v>
      </c>
      <c r="AY481" s="72" t="str">
        <f>IF(ISBLANK(AT481), "", (POWER(AT481/VLOOKUP(AX481,Anthro_Calc!C:P,13,FALSE),VLOOKUP(AX481,Anthro_Calc!C:P,12,FALSE))-1) / (VLOOKUP(AX481,Anthro_Calc!C:P,14,FALSE)*VLOOKUP(AX481,Anthro_Calc!C:P,12,FALSE)))</f>
        <v/>
      </c>
      <c r="AZ481" s="72" t="str">
        <f>IF(ISBLANK(AT481), "", -3 + (AT481 -VLOOKUP(AX481,Anthro_Calc!C:P,4,FALSE)) / (VLOOKUP(AX481,Anthro_Calc!C:P,5,FALSE) - VLOOKUP(AX481,Anthro_Calc!C:P,4,FALSE)))</f>
        <v/>
      </c>
      <c r="BA481" s="72" t="str">
        <f>IF(ISBLANK(AT481), "", 3 + (AT481 -VLOOKUP(AX481,Anthro_Calc!C:P,10,FALSE)) / (VLOOKUP(AX481,Anthro_Calc!C:P,10,FALSE) - VLOOKUP(AX481,Anthro_Calc!C:P,9,FALSE)))</f>
        <v/>
      </c>
      <c r="BB481" s="120" t="str">
        <f t="shared" si="379"/>
        <v/>
      </c>
      <c r="BC481" s="117" t="str">
        <f t="shared" si="380"/>
        <v/>
      </c>
      <c r="BD481" s="104" t="str">
        <f t="shared" si="353"/>
        <v/>
      </c>
      <c r="BE481" s="76" t="str">
        <f t="shared" si="354"/>
        <v/>
      </c>
      <c r="BF481" s="73" t="str">
        <f t="shared" si="381"/>
        <v/>
      </c>
      <c r="BG481" s="73" t="str">
        <f t="shared" si="355"/>
        <v/>
      </c>
      <c r="BH481" s="77"/>
      <c r="BI481" s="133"/>
      <c r="BJ481" s="71"/>
      <c r="BK481" s="74"/>
      <c r="BL481" s="78"/>
      <c r="BM481" s="75" t="str">
        <f t="shared" si="356"/>
        <v/>
      </c>
      <c r="BN481" s="72">
        <f t="shared" si="382"/>
        <v>0</v>
      </c>
      <c r="BO481" s="72">
        <f t="shared" si="399"/>
        <v>0</v>
      </c>
      <c r="BP481" s="72" t="str">
        <f t="shared" si="383"/>
        <v>0</v>
      </c>
      <c r="BQ481" s="72" t="str">
        <f>IF(ISBLANK(BL481), "", (POWER(BL481/VLOOKUP(BP481,Anthro_Calc!C:P,13,FALSE),VLOOKUP(BP481,Anthro_Calc!C:P,12,FALSE))-1) / (VLOOKUP(BP481,Anthro_Calc!C:P,14,FALSE)*VLOOKUP(BP481,Anthro_Calc!C:P,12,FALSE)))</f>
        <v/>
      </c>
      <c r="BR481" s="72" t="str">
        <f>IF(ISBLANK(BL481), "", -3 + (BL481 -VLOOKUP(BP481,Anthro_Calc!C:P,4,FALSE)) / (VLOOKUP(BP481,Anthro_Calc!C:P,5,FALSE) - VLOOKUP(BP481,Anthro_Calc!C:P,4,FALSE)))</f>
        <v/>
      </c>
      <c r="BS481" s="72" t="str">
        <f>IF(ISBLANK(BL481), "", 3 + (BL481 -VLOOKUP(BP481,Anthro_Calc!C:P,10,FALSE)) / (VLOOKUP(BP481,Anthro_Calc!C:P,10,FALSE) - VLOOKUP(BP481,Anthro_Calc!C:P,9,FALSE)))</f>
        <v/>
      </c>
      <c r="BT481" s="120" t="str">
        <f t="shared" si="384"/>
        <v/>
      </c>
      <c r="BU481" s="117" t="str">
        <f t="shared" si="385"/>
        <v/>
      </c>
      <c r="BV481" s="104" t="str">
        <f t="shared" si="386"/>
        <v/>
      </c>
      <c r="BW481" s="73" t="str">
        <f t="shared" si="357"/>
        <v/>
      </c>
      <c r="BX481" s="77"/>
      <c r="BY481" s="73" t="str">
        <f>IF(ISBLANK(BL481), "", VLOOKUP(Z481&amp;" "&amp;BV481&amp;" "&amp;BW481,Graduation_Criteria!$D$2:$E$34,2,FALSE))</f>
        <v/>
      </c>
      <c r="BZ481" s="73" t="str">
        <f t="shared" si="358"/>
        <v/>
      </c>
      <c r="CA481" s="71"/>
      <c r="CB481" s="74"/>
      <c r="CC481" s="74"/>
      <c r="CD481" s="115" t="str">
        <f t="shared" si="359"/>
        <v/>
      </c>
      <c r="CE481" s="79">
        <f t="shared" si="387"/>
        <v>0</v>
      </c>
      <c r="CF481" s="79">
        <f t="shared" si="388"/>
        <v>0</v>
      </c>
      <c r="CG481" s="79" t="str">
        <f t="shared" si="389"/>
        <v>0</v>
      </c>
      <c r="CH481" s="79" t="str">
        <f>IF(ISBLANK(CC481), "", (POWER(CC481/VLOOKUP(CG481,Anthro_Calc!C:P,13,FALSE),VLOOKUP(CG481,Anthro_Calc!C:P,12,FALSE))-1) / (VLOOKUP(CG481,Anthro_Calc!C:P,14,FALSE)*VLOOKUP(CG481,Anthro_Calc!C:P,12,FALSE)))</f>
        <v/>
      </c>
      <c r="CI481" s="79" t="str">
        <f>IF(ISBLANK(CC481), "", -3 + (CC481 -VLOOKUP(CG481,Anthro_Calc!C:P,4,FALSE)) / (VLOOKUP(CG481,Anthro_Calc!C:P,5,FALSE) - VLOOKUP(CG481,Anthro_Calc!C:P,4,FALSE)))</f>
        <v/>
      </c>
      <c r="CJ481" s="79" t="str">
        <f>IF(ISBLANK(CC481), "", 3 + (CC481 -VLOOKUP(CG481,Anthro_Calc!C:P,10,FALSE)) / (VLOOKUP(CG481,Anthro_Calc!C:P,10,FALSE) - VLOOKUP(CG481,Anthro_Calc!C:P,9,FALSE)))</f>
        <v/>
      </c>
      <c r="CK481" s="129" t="str">
        <f t="shared" si="390"/>
        <v/>
      </c>
      <c r="CL481" s="117" t="str">
        <f t="shared" si="391"/>
        <v/>
      </c>
      <c r="CM481" s="104" t="str">
        <f t="shared" si="392"/>
        <v/>
      </c>
      <c r="CN481" s="77"/>
      <c r="CO481" s="71"/>
      <c r="CP481" s="74"/>
      <c r="CQ481" s="74"/>
      <c r="CR481" s="118" t="str">
        <f t="shared" si="360"/>
        <v/>
      </c>
      <c r="CS481" s="119">
        <f t="shared" si="393"/>
        <v>0</v>
      </c>
      <c r="CT481" s="119">
        <f t="shared" si="394"/>
        <v>0</v>
      </c>
      <c r="CU481" s="119" t="str">
        <f t="shared" si="395"/>
        <v>0</v>
      </c>
      <c r="CV481" s="119" t="str">
        <f>IF(ISBLANK(CQ481), "", (POWER(CQ481/VLOOKUP(CU481,Anthro_Calc!C:P,13,FALSE),VLOOKUP(CU481,Anthro_Calc!C:P,12,FALSE))-1) / (VLOOKUP(CU481,Anthro_Calc!C:P,14,FALSE)*VLOOKUP(CU481,Anthro_Calc!C:P,12,FALSE)))</f>
        <v/>
      </c>
      <c r="CW481" s="119" t="str">
        <f>IF(ISBLANK(CQ481), "", -3 + (CQ481 -VLOOKUP(CU481,Anthro_Calc!C:P,4,FALSE)) / (VLOOKUP(CU481,Anthro_Calc!C:P,5,FALSE) - VLOOKUP(CU481,Anthro_Calc!C:P,4,FALSE)))</f>
        <v/>
      </c>
      <c r="CX481" s="119" t="str">
        <f>IF(ISBLANK(CQ481), "", 3 + (CQ481 -VLOOKUP(CU481,Anthro_Calc!C:P,10,FALSE)) / (VLOOKUP(CU481,Anthro_Calc!C:P,10,FALSE) - VLOOKUP(CU481,Anthro_Calc!C:P,9,FALSE)))</f>
        <v/>
      </c>
      <c r="CY481" s="128" t="str">
        <f t="shared" si="396"/>
        <v/>
      </c>
      <c r="CZ481" s="117" t="str">
        <f t="shared" si="397"/>
        <v/>
      </c>
      <c r="DA481" s="104" t="str">
        <f t="shared" si="398"/>
        <v/>
      </c>
      <c r="DB481" s="135"/>
    </row>
    <row r="482" spans="1:106" s="80" customFormat="1" ht="15" customHeight="1">
      <c r="A482" s="134">
        <f t="shared" si="350"/>
        <v>478</v>
      </c>
      <c r="B482" s="66"/>
      <c r="C482" s="66"/>
      <c r="D482" s="66"/>
      <c r="E482" s="66"/>
      <c r="F482" s="66"/>
      <c r="G482" s="66"/>
      <c r="H482" s="66"/>
      <c r="I482" s="66"/>
      <c r="J482" s="66"/>
      <c r="K482" s="66"/>
      <c r="L482" s="66"/>
      <c r="M482" s="71"/>
      <c r="N482" s="69" t="str">
        <f t="shared" ca="1" si="361"/>
        <v/>
      </c>
      <c r="O482" s="70"/>
      <c r="P482" s="70"/>
      <c r="Q482" s="71"/>
      <c r="R482" s="82"/>
      <c r="S482" s="72" t="str">
        <f t="shared" si="362"/>
        <v/>
      </c>
      <c r="T482" s="72" t="str">
        <f t="shared" si="363"/>
        <v/>
      </c>
      <c r="U482" s="72" t="str">
        <f t="shared" si="364"/>
        <v/>
      </c>
      <c r="V482" s="72" t="str">
        <f>IF(ISBLANK(R482), "", (POWER(R482/VLOOKUP(U482,Anthro_Calc!C:P,13,FALSE),VLOOKUP(U482,Anthro_Calc!C:P,12,FALSE))-1) / (VLOOKUP(U482,Anthro_Calc!C:P,14,FALSE)*VLOOKUP(U482,Anthro_Calc!C:P,12,FALSE)))</f>
        <v/>
      </c>
      <c r="W482" s="72" t="str">
        <f>IF(ISBLANK(R482), "", -3 + (R482 -VLOOKUP(U482,Anthro_Calc!C:P,4,FALSE)) / (VLOOKUP(U482,Anthro_Calc!C:P,5,FALSE) - VLOOKUP(U482,Anthro_Calc!C:P,4,FALSE)))</f>
        <v/>
      </c>
      <c r="X482" s="72" t="str">
        <f>IF(ISBLANK(R482), "", 3 + (R482 -VLOOKUP(U482,Anthro_Calc!C:P,10,FALSE)) / (VLOOKUP(U482,Anthro_Calc!C:P,10,FALSE) - VLOOKUP(U482,Anthro_Calc!C:P,9,FALSE)))</f>
        <v/>
      </c>
      <c r="Y482" s="120" t="str">
        <f t="shared" si="365"/>
        <v/>
      </c>
      <c r="Z482" s="117" t="str">
        <f t="shared" si="366"/>
        <v/>
      </c>
      <c r="AA482" s="104" t="str">
        <f t="shared" si="367"/>
        <v/>
      </c>
      <c r="AB482" s="71"/>
      <c r="AC482" s="74"/>
      <c r="AD482" s="78"/>
      <c r="AE482" s="75" t="str">
        <f t="shared" si="368"/>
        <v/>
      </c>
      <c r="AF482" s="72">
        <f t="shared" si="369"/>
        <v>0</v>
      </c>
      <c r="AG482" s="72">
        <f t="shared" si="370"/>
        <v>0</v>
      </c>
      <c r="AH482" s="72" t="str">
        <f t="shared" si="371"/>
        <v>0</v>
      </c>
      <c r="AI482" s="72" t="str">
        <f>IF(ISBLANK(AD482), "", (POWER(AD482/VLOOKUP(AH482,Anthro_Calc!C:P,13,FALSE),VLOOKUP(AH482,Anthro_Calc!C:P,12,FALSE))-1) / (VLOOKUP(AH482,Anthro_Calc!C:P,14,FALSE)*VLOOKUP(AH482,Anthro_Calc!C:P,12,FALSE)))</f>
        <v/>
      </c>
      <c r="AJ482" s="72" t="str">
        <f>IF(ISBLANK(AD482), "", -3 + (AD482 -VLOOKUP(AH482,Anthro_Calc!C:P,4,FALSE)) / (VLOOKUP(AH482,Anthro_Calc!C:P,5,FALSE) - VLOOKUP(AH482,Anthro_Calc!C:P,4,FALSE)))</f>
        <v/>
      </c>
      <c r="AK482" s="72" t="str">
        <f>IF(ISBLANK(AD482), "", 3 + (AD482 -VLOOKUP(AH482,Anthro_Calc!C:P,10,FALSE)) / (VLOOKUP(AH482,Anthro_Calc!C:P,10,FALSE) - VLOOKUP(AH482,Anthro_Calc!C:P,9,FALSE)))</f>
        <v/>
      </c>
      <c r="AL482" s="120" t="str">
        <f t="shared" si="372"/>
        <v/>
      </c>
      <c r="AM482" s="117" t="str">
        <f t="shared" si="373"/>
        <v/>
      </c>
      <c r="AN482" s="104" t="str">
        <f t="shared" si="374"/>
        <v/>
      </c>
      <c r="AO482" s="76" t="str">
        <f t="shared" si="351"/>
        <v/>
      </c>
      <c r="AP482" s="77"/>
      <c r="AQ482" s="77" t="str">
        <f t="shared" si="375"/>
        <v/>
      </c>
      <c r="AR482" s="71"/>
      <c r="AS482" s="74"/>
      <c r="AT482" s="82"/>
      <c r="AU482" s="75" t="str">
        <f t="shared" si="352"/>
        <v/>
      </c>
      <c r="AV482" s="72">
        <f t="shared" si="376"/>
        <v>0</v>
      </c>
      <c r="AW482" s="72">
        <f t="shared" si="377"/>
        <v>0</v>
      </c>
      <c r="AX482" s="72" t="str">
        <f t="shared" si="378"/>
        <v>0</v>
      </c>
      <c r="AY482" s="72" t="str">
        <f>IF(ISBLANK(AT482), "", (POWER(AT482/VLOOKUP(AX482,Anthro_Calc!C:P,13,FALSE),VLOOKUP(AX482,Anthro_Calc!C:P,12,FALSE))-1) / (VLOOKUP(AX482,Anthro_Calc!C:P,14,FALSE)*VLOOKUP(AX482,Anthro_Calc!C:P,12,FALSE)))</f>
        <v/>
      </c>
      <c r="AZ482" s="72" t="str">
        <f>IF(ISBLANK(AT482), "", -3 + (AT482 -VLOOKUP(AX482,Anthro_Calc!C:P,4,FALSE)) / (VLOOKUP(AX482,Anthro_Calc!C:P,5,FALSE) - VLOOKUP(AX482,Anthro_Calc!C:P,4,FALSE)))</f>
        <v/>
      </c>
      <c r="BA482" s="72" t="str">
        <f>IF(ISBLANK(AT482), "", 3 + (AT482 -VLOOKUP(AX482,Anthro_Calc!C:P,10,FALSE)) / (VLOOKUP(AX482,Anthro_Calc!C:P,10,FALSE) - VLOOKUP(AX482,Anthro_Calc!C:P,9,FALSE)))</f>
        <v/>
      </c>
      <c r="BB482" s="120" t="str">
        <f t="shared" si="379"/>
        <v/>
      </c>
      <c r="BC482" s="117" t="str">
        <f t="shared" si="380"/>
        <v/>
      </c>
      <c r="BD482" s="104" t="str">
        <f t="shared" si="353"/>
        <v/>
      </c>
      <c r="BE482" s="76" t="str">
        <f t="shared" si="354"/>
        <v/>
      </c>
      <c r="BF482" s="73" t="str">
        <f t="shared" si="381"/>
        <v/>
      </c>
      <c r="BG482" s="73" t="str">
        <f t="shared" si="355"/>
        <v/>
      </c>
      <c r="BH482" s="77"/>
      <c r="BI482" s="133"/>
      <c r="BJ482" s="71"/>
      <c r="BK482" s="74"/>
      <c r="BL482" s="78"/>
      <c r="BM482" s="75" t="str">
        <f t="shared" si="356"/>
        <v/>
      </c>
      <c r="BN482" s="72">
        <f t="shared" si="382"/>
        <v>0</v>
      </c>
      <c r="BO482" s="72">
        <f t="shared" si="399"/>
        <v>0</v>
      </c>
      <c r="BP482" s="72" t="str">
        <f t="shared" si="383"/>
        <v>0</v>
      </c>
      <c r="BQ482" s="72" t="str">
        <f>IF(ISBLANK(BL482), "", (POWER(BL482/VLOOKUP(BP482,Anthro_Calc!C:P,13,FALSE),VLOOKUP(BP482,Anthro_Calc!C:P,12,FALSE))-1) / (VLOOKUP(BP482,Anthro_Calc!C:P,14,FALSE)*VLOOKUP(BP482,Anthro_Calc!C:P,12,FALSE)))</f>
        <v/>
      </c>
      <c r="BR482" s="72" t="str">
        <f>IF(ISBLANK(BL482), "", -3 + (BL482 -VLOOKUP(BP482,Anthro_Calc!C:P,4,FALSE)) / (VLOOKUP(BP482,Anthro_Calc!C:P,5,FALSE) - VLOOKUP(BP482,Anthro_Calc!C:P,4,FALSE)))</f>
        <v/>
      </c>
      <c r="BS482" s="72" t="str">
        <f>IF(ISBLANK(BL482), "", 3 + (BL482 -VLOOKUP(BP482,Anthro_Calc!C:P,10,FALSE)) / (VLOOKUP(BP482,Anthro_Calc!C:P,10,FALSE) - VLOOKUP(BP482,Anthro_Calc!C:P,9,FALSE)))</f>
        <v/>
      </c>
      <c r="BT482" s="120" t="str">
        <f t="shared" si="384"/>
        <v/>
      </c>
      <c r="BU482" s="117" t="str">
        <f t="shared" si="385"/>
        <v/>
      </c>
      <c r="BV482" s="104" t="str">
        <f t="shared" si="386"/>
        <v/>
      </c>
      <c r="BW482" s="73" t="str">
        <f t="shared" si="357"/>
        <v/>
      </c>
      <c r="BX482" s="77"/>
      <c r="BY482" s="73" t="str">
        <f>IF(ISBLANK(BL482), "", VLOOKUP(Z482&amp;" "&amp;BV482&amp;" "&amp;BW482,Graduation_Criteria!$D$2:$E$34,2,FALSE))</f>
        <v/>
      </c>
      <c r="BZ482" s="73" t="str">
        <f t="shared" si="358"/>
        <v/>
      </c>
      <c r="CA482" s="71"/>
      <c r="CB482" s="74"/>
      <c r="CC482" s="74"/>
      <c r="CD482" s="115" t="str">
        <f t="shared" si="359"/>
        <v/>
      </c>
      <c r="CE482" s="79">
        <f t="shared" si="387"/>
        <v>0</v>
      </c>
      <c r="CF482" s="79">
        <f t="shared" si="388"/>
        <v>0</v>
      </c>
      <c r="CG482" s="79" t="str">
        <f t="shared" si="389"/>
        <v>0</v>
      </c>
      <c r="CH482" s="79" t="str">
        <f>IF(ISBLANK(CC482), "", (POWER(CC482/VLOOKUP(CG482,Anthro_Calc!C:P,13,FALSE),VLOOKUP(CG482,Anthro_Calc!C:P,12,FALSE))-1) / (VLOOKUP(CG482,Anthro_Calc!C:P,14,FALSE)*VLOOKUP(CG482,Anthro_Calc!C:P,12,FALSE)))</f>
        <v/>
      </c>
      <c r="CI482" s="79" t="str">
        <f>IF(ISBLANK(CC482), "", -3 + (CC482 -VLOOKUP(CG482,Anthro_Calc!C:P,4,FALSE)) / (VLOOKUP(CG482,Anthro_Calc!C:P,5,FALSE) - VLOOKUP(CG482,Anthro_Calc!C:P,4,FALSE)))</f>
        <v/>
      </c>
      <c r="CJ482" s="79" t="str">
        <f>IF(ISBLANK(CC482), "", 3 + (CC482 -VLOOKUP(CG482,Anthro_Calc!C:P,10,FALSE)) / (VLOOKUP(CG482,Anthro_Calc!C:P,10,FALSE) - VLOOKUP(CG482,Anthro_Calc!C:P,9,FALSE)))</f>
        <v/>
      </c>
      <c r="CK482" s="129" t="str">
        <f t="shared" si="390"/>
        <v/>
      </c>
      <c r="CL482" s="117" t="str">
        <f t="shared" si="391"/>
        <v/>
      </c>
      <c r="CM482" s="104" t="str">
        <f t="shared" si="392"/>
        <v/>
      </c>
      <c r="CN482" s="77"/>
      <c r="CO482" s="71"/>
      <c r="CP482" s="74"/>
      <c r="CQ482" s="74"/>
      <c r="CR482" s="118" t="str">
        <f t="shared" si="360"/>
        <v/>
      </c>
      <c r="CS482" s="119">
        <f t="shared" si="393"/>
        <v>0</v>
      </c>
      <c r="CT482" s="119">
        <f t="shared" si="394"/>
        <v>0</v>
      </c>
      <c r="CU482" s="119" t="str">
        <f t="shared" si="395"/>
        <v>0</v>
      </c>
      <c r="CV482" s="119" t="str">
        <f>IF(ISBLANK(CQ482), "", (POWER(CQ482/VLOOKUP(CU482,Anthro_Calc!C:P,13,FALSE),VLOOKUP(CU482,Anthro_Calc!C:P,12,FALSE))-1) / (VLOOKUP(CU482,Anthro_Calc!C:P,14,FALSE)*VLOOKUP(CU482,Anthro_Calc!C:P,12,FALSE)))</f>
        <v/>
      </c>
      <c r="CW482" s="119" t="str">
        <f>IF(ISBLANK(CQ482), "", -3 + (CQ482 -VLOOKUP(CU482,Anthro_Calc!C:P,4,FALSE)) / (VLOOKUP(CU482,Anthro_Calc!C:P,5,FALSE) - VLOOKUP(CU482,Anthro_Calc!C:P,4,FALSE)))</f>
        <v/>
      </c>
      <c r="CX482" s="119" t="str">
        <f>IF(ISBLANK(CQ482), "", 3 + (CQ482 -VLOOKUP(CU482,Anthro_Calc!C:P,10,FALSE)) / (VLOOKUP(CU482,Anthro_Calc!C:P,10,FALSE) - VLOOKUP(CU482,Anthro_Calc!C:P,9,FALSE)))</f>
        <v/>
      </c>
      <c r="CY482" s="128" t="str">
        <f t="shared" si="396"/>
        <v/>
      </c>
      <c r="CZ482" s="117" t="str">
        <f t="shared" si="397"/>
        <v/>
      </c>
      <c r="DA482" s="104" t="str">
        <f t="shared" si="398"/>
        <v/>
      </c>
      <c r="DB482" s="135"/>
    </row>
    <row r="483" spans="1:106" s="80" customFormat="1" ht="15" customHeight="1">
      <c r="A483" s="134">
        <f t="shared" si="350"/>
        <v>479</v>
      </c>
      <c r="B483" s="66"/>
      <c r="C483" s="66"/>
      <c r="D483" s="66"/>
      <c r="E483" s="66"/>
      <c r="F483" s="66"/>
      <c r="G483" s="66"/>
      <c r="H483" s="66"/>
      <c r="I483" s="66"/>
      <c r="J483" s="66"/>
      <c r="K483" s="66"/>
      <c r="L483" s="66"/>
      <c r="M483" s="71"/>
      <c r="N483" s="69" t="str">
        <f t="shared" ca="1" si="361"/>
        <v/>
      </c>
      <c r="O483" s="70"/>
      <c r="P483" s="70"/>
      <c r="Q483" s="71"/>
      <c r="R483" s="82"/>
      <c r="S483" s="72" t="str">
        <f t="shared" si="362"/>
        <v/>
      </c>
      <c r="T483" s="72" t="str">
        <f t="shared" si="363"/>
        <v/>
      </c>
      <c r="U483" s="72" t="str">
        <f t="shared" si="364"/>
        <v/>
      </c>
      <c r="V483" s="72" t="str">
        <f>IF(ISBLANK(R483), "", (POWER(R483/VLOOKUP(U483,Anthro_Calc!C:P,13,FALSE),VLOOKUP(U483,Anthro_Calc!C:P,12,FALSE))-1) / (VLOOKUP(U483,Anthro_Calc!C:P,14,FALSE)*VLOOKUP(U483,Anthro_Calc!C:P,12,FALSE)))</f>
        <v/>
      </c>
      <c r="W483" s="72" t="str">
        <f>IF(ISBLANK(R483), "", -3 + (R483 -VLOOKUP(U483,Anthro_Calc!C:P,4,FALSE)) / (VLOOKUP(U483,Anthro_Calc!C:P,5,FALSE) - VLOOKUP(U483,Anthro_Calc!C:P,4,FALSE)))</f>
        <v/>
      </c>
      <c r="X483" s="72" t="str">
        <f>IF(ISBLANK(R483), "", 3 + (R483 -VLOOKUP(U483,Anthro_Calc!C:P,10,FALSE)) / (VLOOKUP(U483,Anthro_Calc!C:P,10,FALSE) - VLOOKUP(U483,Anthro_Calc!C:P,9,FALSE)))</f>
        <v/>
      </c>
      <c r="Y483" s="120" t="str">
        <f t="shared" si="365"/>
        <v/>
      </c>
      <c r="Z483" s="117" t="str">
        <f t="shared" si="366"/>
        <v/>
      </c>
      <c r="AA483" s="104" t="str">
        <f t="shared" si="367"/>
        <v/>
      </c>
      <c r="AB483" s="71"/>
      <c r="AC483" s="74"/>
      <c r="AD483" s="78"/>
      <c r="AE483" s="75" t="str">
        <f t="shared" si="368"/>
        <v/>
      </c>
      <c r="AF483" s="72">
        <f t="shared" si="369"/>
        <v>0</v>
      </c>
      <c r="AG483" s="72">
        <f t="shared" si="370"/>
        <v>0</v>
      </c>
      <c r="AH483" s="72" t="str">
        <f t="shared" si="371"/>
        <v>0</v>
      </c>
      <c r="AI483" s="72" t="str">
        <f>IF(ISBLANK(AD483), "", (POWER(AD483/VLOOKUP(AH483,Anthro_Calc!C:P,13,FALSE),VLOOKUP(AH483,Anthro_Calc!C:P,12,FALSE))-1) / (VLOOKUP(AH483,Anthro_Calc!C:P,14,FALSE)*VLOOKUP(AH483,Anthro_Calc!C:P,12,FALSE)))</f>
        <v/>
      </c>
      <c r="AJ483" s="72" t="str">
        <f>IF(ISBLANK(AD483), "", -3 + (AD483 -VLOOKUP(AH483,Anthro_Calc!C:P,4,FALSE)) / (VLOOKUP(AH483,Anthro_Calc!C:P,5,FALSE) - VLOOKUP(AH483,Anthro_Calc!C:P,4,FALSE)))</f>
        <v/>
      </c>
      <c r="AK483" s="72" t="str">
        <f>IF(ISBLANK(AD483), "", 3 + (AD483 -VLOOKUP(AH483,Anthro_Calc!C:P,10,FALSE)) / (VLOOKUP(AH483,Anthro_Calc!C:P,10,FALSE) - VLOOKUP(AH483,Anthro_Calc!C:P,9,FALSE)))</f>
        <v/>
      </c>
      <c r="AL483" s="120" t="str">
        <f t="shared" si="372"/>
        <v/>
      </c>
      <c r="AM483" s="117" t="str">
        <f t="shared" si="373"/>
        <v/>
      </c>
      <c r="AN483" s="104" t="str">
        <f t="shared" si="374"/>
        <v/>
      </c>
      <c r="AO483" s="76" t="str">
        <f t="shared" si="351"/>
        <v/>
      </c>
      <c r="AP483" s="77"/>
      <c r="AQ483" s="77" t="str">
        <f t="shared" si="375"/>
        <v/>
      </c>
      <c r="AR483" s="71"/>
      <c r="AS483" s="74"/>
      <c r="AT483" s="82"/>
      <c r="AU483" s="75" t="str">
        <f t="shared" si="352"/>
        <v/>
      </c>
      <c r="AV483" s="72">
        <f t="shared" si="376"/>
        <v>0</v>
      </c>
      <c r="AW483" s="72">
        <f t="shared" si="377"/>
        <v>0</v>
      </c>
      <c r="AX483" s="72" t="str">
        <f t="shared" si="378"/>
        <v>0</v>
      </c>
      <c r="AY483" s="72" t="str">
        <f>IF(ISBLANK(AT483), "", (POWER(AT483/VLOOKUP(AX483,Anthro_Calc!C:P,13,FALSE),VLOOKUP(AX483,Anthro_Calc!C:P,12,FALSE))-1) / (VLOOKUP(AX483,Anthro_Calc!C:P,14,FALSE)*VLOOKUP(AX483,Anthro_Calc!C:P,12,FALSE)))</f>
        <v/>
      </c>
      <c r="AZ483" s="72" t="str">
        <f>IF(ISBLANK(AT483), "", -3 + (AT483 -VLOOKUP(AX483,Anthro_Calc!C:P,4,FALSE)) / (VLOOKUP(AX483,Anthro_Calc!C:P,5,FALSE) - VLOOKUP(AX483,Anthro_Calc!C:P,4,FALSE)))</f>
        <v/>
      </c>
      <c r="BA483" s="72" t="str">
        <f>IF(ISBLANK(AT483), "", 3 + (AT483 -VLOOKUP(AX483,Anthro_Calc!C:P,10,FALSE)) / (VLOOKUP(AX483,Anthro_Calc!C:P,10,FALSE) - VLOOKUP(AX483,Anthro_Calc!C:P,9,FALSE)))</f>
        <v/>
      </c>
      <c r="BB483" s="120" t="str">
        <f t="shared" si="379"/>
        <v/>
      </c>
      <c r="BC483" s="117" t="str">
        <f t="shared" si="380"/>
        <v/>
      </c>
      <c r="BD483" s="104" t="str">
        <f t="shared" si="353"/>
        <v/>
      </c>
      <c r="BE483" s="76" t="str">
        <f t="shared" si="354"/>
        <v/>
      </c>
      <c r="BF483" s="73" t="str">
        <f t="shared" si="381"/>
        <v/>
      </c>
      <c r="BG483" s="73" t="str">
        <f t="shared" si="355"/>
        <v/>
      </c>
      <c r="BH483" s="77"/>
      <c r="BI483" s="133"/>
      <c r="BJ483" s="71"/>
      <c r="BK483" s="74"/>
      <c r="BL483" s="78"/>
      <c r="BM483" s="75" t="str">
        <f t="shared" si="356"/>
        <v/>
      </c>
      <c r="BN483" s="72">
        <f t="shared" si="382"/>
        <v>0</v>
      </c>
      <c r="BO483" s="72">
        <f t="shared" si="399"/>
        <v>0</v>
      </c>
      <c r="BP483" s="72" t="str">
        <f t="shared" si="383"/>
        <v>0</v>
      </c>
      <c r="BQ483" s="72" t="str">
        <f>IF(ISBLANK(BL483), "", (POWER(BL483/VLOOKUP(BP483,Anthro_Calc!C:P,13,FALSE),VLOOKUP(BP483,Anthro_Calc!C:P,12,FALSE))-1) / (VLOOKUP(BP483,Anthro_Calc!C:P,14,FALSE)*VLOOKUP(BP483,Anthro_Calc!C:P,12,FALSE)))</f>
        <v/>
      </c>
      <c r="BR483" s="72" t="str">
        <f>IF(ISBLANK(BL483), "", -3 + (BL483 -VLOOKUP(BP483,Anthro_Calc!C:P,4,FALSE)) / (VLOOKUP(BP483,Anthro_Calc!C:P,5,FALSE) - VLOOKUP(BP483,Anthro_Calc!C:P,4,FALSE)))</f>
        <v/>
      </c>
      <c r="BS483" s="72" t="str">
        <f>IF(ISBLANK(BL483), "", 3 + (BL483 -VLOOKUP(BP483,Anthro_Calc!C:P,10,FALSE)) / (VLOOKUP(BP483,Anthro_Calc!C:P,10,FALSE) - VLOOKUP(BP483,Anthro_Calc!C:P,9,FALSE)))</f>
        <v/>
      </c>
      <c r="BT483" s="120" t="str">
        <f t="shared" si="384"/>
        <v/>
      </c>
      <c r="BU483" s="117" t="str">
        <f t="shared" si="385"/>
        <v/>
      </c>
      <c r="BV483" s="104" t="str">
        <f t="shared" si="386"/>
        <v/>
      </c>
      <c r="BW483" s="73" t="str">
        <f t="shared" si="357"/>
        <v/>
      </c>
      <c r="BX483" s="77"/>
      <c r="BY483" s="73" t="str">
        <f>IF(ISBLANK(BL483), "", VLOOKUP(Z483&amp;" "&amp;BV483&amp;" "&amp;BW483,Graduation_Criteria!$D$2:$E$34,2,FALSE))</f>
        <v/>
      </c>
      <c r="BZ483" s="73" t="str">
        <f t="shared" si="358"/>
        <v/>
      </c>
      <c r="CA483" s="71"/>
      <c r="CB483" s="74"/>
      <c r="CC483" s="74"/>
      <c r="CD483" s="115" t="str">
        <f t="shared" si="359"/>
        <v/>
      </c>
      <c r="CE483" s="79">
        <f t="shared" si="387"/>
        <v>0</v>
      </c>
      <c r="CF483" s="79">
        <f t="shared" si="388"/>
        <v>0</v>
      </c>
      <c r="CG483" s="79" t="str">
        <f t="shared" si="389"/>
        <v>0</v>
      </c>
      <c r="CH483" s="79" t="str">
        <f>IF(ISBLANK(CC483), "", (POWER(CC483/VLOOKUP(CG483,Anthro_Calc!C:P,13,FALSE),VLOOKUP(CG483,Anthro_Calc!C:P,12,FALSE))-1) / (VLOOKUP(CG483,Anthro_Calc!C:P,14,FALSE)*VLOOKUP(CG483,Anthro_Calc!C:P,12,FALSE)))</f>
        <v/>
      </c>
      <c r="CI483" s="79" t="str">
        <f>IF(ISBLANK(CC483), "", -3 + (CC483 -VLOOKUP(CG483,Anthro_Calc!C:P,4,FALSE)) / (VLOOKUP(CG483,Anthro_Calc!C:P,5,FALSE) - VLOOKUP(CG483,Anthro_Calc!C:P,4,FALSE)))</f>
        <v/>
      </c>
      <c r="CJ483" s="79" t="str">
        <f>IF(ISBLANK(CC483), "", 3 + (CC483 -VLOOKUP(CG483,Anthro_Calc!C:P,10,FALSE)) / (VLOOKUP(CG483,Anthro_Calc!C:P,10,FALSE) - VLOOKUP(CG483,Anthro_Calc!C:P,9,FALSE)))</f>
        <v/>
      </c>
      <c r="CK483" s="129" t="str">
        <f t="shared" si="390"/>
        <v/>
      </c>
      <c r="CL483" s="117" t="str">
        <f t="shared" si="391"/>
        <v/>
      </c>
      <c r="CM483" s="104" t="str">
        <f t="shared" si="392"/>
        <v/>
      </c>
      <c r="CN483" s="77"/>
      <c r="CO483" s="71"/>
      <c r="CP483" s="74"/>
      <c r="CQ483" s="74"/>
      <c r="CR483" s="118" t="str">
        <f t="shared" si="360"/>
        <v/>
      </c>
      <c r="CS483" s="119">
        <f t="shared" si="393"/>
        <v>0</v>
      </c>
      <c r="CT483" s="119">
        <f t="shared" si="394"/>
        <v>0</v>
      </c>
      <c r="CU483" s="119" t="str">
        <f t="shared" si="395"/>
        <v>0</v>
      </c>
      <c r="CV483" s="119" t="str">
        <f>IF(ISBLANK(CQ483), "", (POWER(CQ483/VLOOKUP(CU483,Anthro_Calc!C:P,13,FALSE),VLOOKUP(CU483,Anthro_Calc!C:P,12,FALSE))-1) / (VLOOKUP(CU483,Anthro_Calc!C:P,14,FALSE)*VLOOKUP(CU483,Anthro_Calc!C:P,12,FALSE)))</f>
        <v/>
      </c>
      <c r="CW483" s="119" t="str">
        <f>IF(ISBLANK(CQ483), "", -3 + (CQ483 -VLOOKUP(CU483,Anthro_Calc!C:P,4,FALSE)) / (VLOOKUP(CU483,Anthro_Calc!C:P,5,FALSE) - VLOOKUP(CU483,Anthro_Calc!C:P,4,FALSE)))</f>
        <v/>
      </c>
      <c r="CX483" s="119" t="str">
        <f>IF(ISBLANK(CQ483), "", 3 + (CQ483 -VLOOKUP(CU483,Anthro_Calc!C:P,10,FALSE)) / (VLOOKUP(CU483,Anthro_Calc!C:P,10,FALSE) - VLOOKUP(CU483,Anthro_Calc!C:P,9,FALSE)))</f>
        <v/>
      </c>
      <c r="CY483" s="128" t="str">
        <f t="shared" si="396"/>
        <v/>
      </c>
      <c r="CZ483" s="117" t="str">
        <f t="shared" si="397"/>
        <v/>
      </c>
      <c r="DA483" s="104" t="str">
        <f t="shared" si="398"/>
        <v/>
      </c>
      <c r="DB483" s="135"/>
    </row>
    <row r="484" spans="1:106" s="80" customFormat="1" ht="15" customHeight="1">
      <c r="A484" s="134">
        <f t="shared" si="350"/>
        <v>480</v>
      </c>
      <c r="B484" s="66"/>
      <c r="C484" s="66"/>
      <c r="D484" s="66"/>
      <c r="E484" s="66"/>
      <c r="F484" s="66"/>
      <c r="G484" s="66"/>
      <c r="H484" s="66"/>
      <c r="I484" s="66"/>
      <c r="J484" s="66"/>
      <c r="K484" s="66"/>
      <c r="L484" s="66"/>
      <c r="M484" s="71"/>
      <c r="N484" s="69" t="str">
        <f t="shared" ca="1" si="361"/>
        <v/>
      </c>
      <c r="O484" s="70"/>
      <c r="P484" s="70"/>
      <c r="Q484" s="71"/>
      <c r="R484" s="82"/>
      <c r="S484" s="72" t="str">
        <f t="shared" si="362"/>
        <v/>
      </c>
      <c r="T484" s="72" t="str">
        <f t="shared" si="363"/>
        <v/>
      </c>
      <c r="U484" s="72" t="str">
        <f t="shared" si="364"/>
        <v/>
      </c>
      <c r="V484" s="72" t="str">
        <f>IF(ISBLANK(R484), "", (POWER(R484/VLOOKUP(U484,Anthro_Calc!C:P,13,FALSE),VLOOKUP(U484,Anthro_Calc!C:P,12,FALSE))-1) / (VLOOKUP(U484,Anthro_Calc!C:P,14,FALSE)*VLOOKUP(U484,Anthro_Calc!C:P,12,FALSE)))</f>
        <v/>
      </c>
      <c r="W484" s="72" t="str">
        <f>IF(ISBLANK(R484), "", -3 + (R484 -VLOOKUP(U484,Anthro_Calc!C:P,4,FALSE)) / (VLOOKUP(U484,Anthro_Calc!C:P,5,FALSE) - VLOOKUP(U484,Anthro_Calc!C:P,4,FALSE)))</f>
        <v/>
      </c>
      <c r="X484" s="72" t="str">
        <f>IF(ISBLANK(R484), "", 3 + (R484 -VLOOKUP(U484,Anthro_Calc!C:P,10,FALSE)) / (VLOOKUP(U484,Anthro_Calc!C:P,10,FALSE) - VLOOKUP(U484,Anthro_Calc!C:P,9,FALSE)))</f>
        <v/>
      </c>
      <c r="Y484" s="120" t="str">
        <f t="shared" si="365"/>
        <v/>
      </c>
      <c r="Z484" s="117" t="str">
        <f t="shared" si="366"/>
        <v/>
      </c>
      <c r="AA484" s="104" t="str">
        <f t="shared" si="367"/>
        <v/>
      </c>
      <c r="AB484" s="71"/>
      <c r="AC484" s="74"/>
      <c r="AD484" s="78"/>
      <c r="AE484" s="75" t="str">
        <f t="shared" si="368"/>
        <v/>
      </c>
      <c r="AF484" s="72">
        <f t="shared" si="369"/>
        <v>0</v>
      </c>
      <c r="AG484" s="72">
        <f t="shared" si="370"/>
        <v>0</v>
      </c>
      <c r="AH484" s="72" t="str">
        <f t="shared" si="371"/>
        <v>0</v>
      </c>
      <c r="AI484" s="72" t="str">
        <f>IF(ISBLANK(AD484), "", (POWER(AD484/VLOOKUP(AH484,Anthro_Calc!C:P,13,FALSE),VLOOKUP(AH484,Anthro_Calc!C:P,12,FALSE))-1) / (VLOOKUP(AH484,Anthro_Calc!C:P,14,FALSE)*VLOOKUP(AH484,Anthro_Calc!C:P,12,FALSE)))</f>
        <v/>
      </c>
      <c r="AJ484" s="72" t="str">
        <f>IF(ISBLANK(AD484), "", -3 + (AD484 -VLOOKUP(AH484,Anthro_Calc!C:P,4,FALSE)) / (VLOOKUP(AH484,Anthro_Calc!C:P,5,FALSE) - VLOOKUP(AH484,Anthro_Calc!C:P,4,FALSE)))</f>
        <v/>
      </c>
      <c r="AK484" s="72" t="str">
        <f>IF(ISBLANK(AD484), "", 3 + (AD484 -VLOOKUP(AH484,Anthro_Calc!C:P,10,FALSE)) / (VLOOKUP(AH484,Anthro_Calc!C:P,10,FALSE) - VLOOKUP(AH484,Anthro_Calc!C:P,9,FALSE)))</f>
        <v/>
      </c>
      <c r="AL484" s="120" t="str">
        <f t="shared" si="372"/>
        <v/>
      </c>
      <c r="AM484" s="117" t="str">
        <f t="shared" si="373"/>
        <v/>
      </c>
      <c r="AN484" s="104" t="str">
        <f t="shared" si="374"/>
        <v/>
      </c>
      <c r="AO484" s="76" t="str">
        <f t="shared" si="351"/>
        <v/>
      </c>
      <c r="AP484" s="77"/>
      <c r="AQ484" s="77" t="str">
        <f t="shared" si="375"/>
        <v/>
      </c>
      <c r="AR484" s="71"/>
      <c r="AS484" s="74"/>
      <c r="AT484" s="82"/>
      <c r="AU484" s="75" t="str">
        <f t="shared" si="352"/>
        <v/>
      </c>
      <c r="AV484" s="72">
        <f t="shared" si="376"/>
        <v>0</v>
      </c>
      <c r="AW484" s="72">
        <f t="shared" si="377"/>
        <v>0</v>
      </c>
      <c r="AX484" s="72" t="str">
        <f t="shared" si="378"/>
        <v>0</v>
      </c>
      <c r="AY484" s="72" t="str">
        <f>IF(ISBLANK(AT484), "", (POWER(AT484/VLOOKUP(AX484,Anthro_Calc!C:P,13,FALSE),VLOOKUP(AX484,Anthro_Calc!C:P,12,FALSE))-1) / (VLOOKUP(AX484,Anthro_Calc!C:P,14,FALSE)*VLOOKUP(AX484,Anthro_Calc!C:P,12,FALSE)))</f>
        <v/>
      </c>
      <c r="AZ484" s="72" t="str">
        <f>IF(ISBLANK(AT484), "", -3 + (AT484 -VLOOKUP(AX484,Anthro_Calc!C:P,4,FALSE)) / (VLOOKUP(AX484,Anthro_Calc!C:P,5,FALSE) - VLOOKUP(AX484,Anthro_Calc!C:P,4,FALSE)))</f>
        <v/>
      </c>
      <c r="BA484" s="72" t="str">
        <f>IF(ISBLANK(AT484), "", 3 + (AT484 -VLOOKUP(AX484,Anthro_Calc!C:P,10,FALSE)) / (VLOOKUP(AX484,Anthro_Calc!C:P,10,FALSE) - VLOOKUP(AX484,Anthro_Calc!C:P,9,FALSE)))</f>
        <v/>
      </c>
      <c r="BB484" s="120" t="str">
        <f t="shared" si="379"/>
        <v/>
      </c>
      <c r="BC484" s="117" t="str">
        <f t="shared" si="380"/>
        <v/>
      </c>
      <c r="BD484" s="104" t="str">
        <f t="shared" si="353"/>
        <v/>
      </c>
      <c r="BE484" s="76" t="str">
        <f t="shared" si="354"/>
        <v/>
      </c>
      <c r="BF484" s="73" t="str">
        <f t="shared" si="381"/>
        <v/>
      </c>
      <c r="BG484" s="73" t="str">
        <f t="shared" si="355"/>
        <v/>
      </c>
      <c r="BH484" s="77"/>
      <c r="BI484" s="133"/>
      <c r="BJ484" s="71"/>
      <c r="BK484" s="74"/>
      <c r="BL484" s="78"/>
      <c r="BM484" s="75" t="str">
        <f t="shared" si="356"/>
        <v/>
      </c>
      <c r="BN484" s="72">
        <f t="shared" si="382"/>
        <v>0</v>
      </c>
      <c r="BO484" s="72">
        <f t="shared" si="399"/>
        <v>0</v>
      </c>
      <c r="BP484" s="72" t="str">
        <f t="shared" si="383"/>
        <v>0</v>
      </c>
      <c r="BQ484" s="72" t="str">
        <f>IF(ISBLANK(BL484), "", (POWER(BL484/VLOOKUP(BP484,Anthro_Calc!C:P,13,FALSE),VLOOKUP(BP484,Anthro_Calc!C:P,12,FALSE))-1) / (VLOOKUP(BP484,Anthro_Calc!C:P,14,FALSE)*VLOOKUP(BP484,Anthro_Calc!C:P,12,FALSE)))</f>
        <v/>
      </c>
      <c r="BR484" s="72" t="str">
        <f>IF(ISBLANK(BL484), "", -3 + (BL484 -VLOOKUP(BP484,Anthro_Calc!C:P,4,FALSE)) / (VLOOKUP(BP484,Anthro_Calc!C:P,5,FALSE) - VLOOKUP(BP484,Anthro_Calc!C:P,4,FALSE)))</f>
        <v/>
      </c>
      <c r="BS484" s="72" t="str">
        <f>IF(ISBLANK(BL484), "", 3 + (BL484 -VLOOKUP(BP484,Anthro_Calc!C:P,10,FALSE)) / (VLOOKUP(BP484,Anthro_Calc!C:P,10,FALSE) - VLOOKUP(BP484,Anthro_Calc!C:P,9,FALSE)))</f>
        <v/>
      </c>
      <c r="BT484" s="120" t="str">
        <f t="shared" si="384"/>
        <v/>
      </c>
      <c r="BU484" s="117" t="str">
        <f t="shared" si="385"/>
        <v/>
      </c>
      <c r="BV484" s="104" t="str">
        <f t="shared" si="386"/>
        <v/>
      </c>
      <c r="BW484" s="73" t="str">
        <f t="shared" si="357"/>
        <v/>
      </c>
      <c r="BX484" s="77"/>
      <c r="BY484" s="73" t="str">
        <f>IF(ISBLANK(BL484), "", VLOOKUP(Z484&amp;" "&amp;BV484&amp;" "&amp;BW484,Graduation_Criteria!$D$2:$E$34,2,FALSE))</f>
        <v/>
      </c>
      <c r="BZ484" s="73" t="str">
        <f t="shared" si="358"/>
        <v/>
      </c>
      <c r="CA484" s="71"/>
      <c r="CB484" s="74"/>
      <c r="CC484" s="74"/>
      <c r="CD484" s="115" t="str">
        <f t="shared" si="359"/>
        <v/>
      </c>
      <c r="CE484" s="79">
        <f t="shared" si="387"/>
        <v>0</v>
      </c>
      <c r="CF484" s="79">
        <f t="shared" si="388"/>
        <v>0</v>
      </c>
      <c r="CG484" s="79" t="str">
        <f t="shared" si="389"/>
        <v>0</v>
      </c>
      <c r="CH484" s="79" t="str">
        <f>IF(ISBLANK(CC484), "", (POWER(CC484/VLOOKUP(CG484,Anthro_Calc!C:P,13,FALSE),VLOOKUP(CG484,Anthro_Calc!C:P,12,FALSE))-1) / (VLOOKUP(CG484,Anthro_Calc!C:P,14,FALSE)*VLOOKUP(CG484,Anthro_Calc!C:P,12,FALSE)))</f>
        <v/>
      </c>
      <c r="CI484" s="79" t="str">
        <f>IF(ISBLANK(CC484), "", -3 + (CC484 -VLOOKUP(CG484,Anthro_Calc!C:P,4,FALSE)) / (VLOOKUP(CG484,Anthro_Calc!C:P,5,FALSE) - VLOOKUP(CG484,Anthro_Calc!C:P,4,FALSE)))</f>
        <v/>
      </c>
      <c r="CJ484" s="79" t="str">
        <f>IF(ISBLANK(CC484), "", 3 + (CC484 -VLOOKUP(CG484,Anthro_Calc!C:P,10,FALSE)) / (VLOOKUP(CG484,Anthro_Calc!C:P,10,FALSE) - VLOOKUP(CG484,Anthro_Calc!C:P,9,FALSE)))</f>
        <v/>
      </c>
      <c r="CK484" s="129" t="str">
        <f t="shared" si="390"/>
        <v/>
      </c>
      <c r="CL484" s="117" t="str">
        <f t="shared" si="391"/>
        <v/>
      </c>
      <c r="CM484" s="104" t="str">
        <f t="shared" si="392"/>
        <v/>
      </c>
      <c r="CN484" s="77"/>
      <c r="CO484" s="71"/>
      <c r="CP484" s="74"/>
      <c r="CQ484" s="74"/>
      <c r="CR484" s="118" t="str">
        <f t="shared" si="360"/>
        <v/>
      </c>
      <c r="CS484" s="119">
        <f t="shared" si="393"/>
        <v>0</v>
      </c>
      <c r="CT484" s="119">
        <f t="shared" si="394"/>
        <v>0</v>
      </c>
      <c r="CU484" s="119" t="str">
        <f t="shared" si="395"/>
        <v>0</v>
      </c>
      <c r="CV484" s="119" t="str">
        <f>IF(ISBLANK(CQ484), "", (POWER(CQ484/VLOOKUP(CU484,Anthro_Calc!C:P,13,FALSE),VLOOKUP(CU484,Anthro_Calc!C:P,12,FALSE))-1) / (VLOOKUP(CU484,Anthro_Calc!C:P,14,FALSE)*VLOOKUP(CU484,Anthro_Calc!C:P,12,FALSE)))</f>
        <v/>
      </c>
      <c r="CW484" s="119" t="str">
        <f>IF(ISBLANK(CQ484), "", -3 + (CQ484 -VLOOKUP(CU484,Anthro_Calc!C:P,4,FALSE)) / (VLOOKUP(CU484,Anthro_Calc!C:P,5,FALSE) - VLOOKUP(CU484,Anthro_Calc!C:P,4,FALSE)))</f>
        <v/>
      </c>
      <c r="CX484" s="119" t="str">
        <f>IF(ISBLANK(CQ484), "", 3 + (CQ484 -VLOOKUP(CU484,Anthro_Calc!C:P,10,FALSE)) / (VLOOKUP(CU484,Anthro_Calc!C:P,10,FALSE) - VLOOKUP(CU484,Anthro_Calc!C:P,9,FALSE)))</f>
        <v/>
      </c>
      <c r="CY484" s="128" t="str">
        <f t="shared" si="396"/>
        <v/>
      </c>
      <c r="CZ484" s="117" t="str">
        <f t="shared" si="397"/>
        <v/>
      </c>
      <c r="DA484" s="104" t="str">
        <f t="shared" si="398"/>
        <v/>
      </c>
      <c r="DB484" s="135"/>
    </row>
    <row r="485" spans="1:106" s="80" customFormat="1" ht="15" customHeight="1">
      <c r="A485" s="134">
        <f t="shared" si="350"/>
        <v>481</v>
      </c>
      <c r="B485" s="66"/>
      <c r="C485" s="66"/>
      <c r="D485" s="66"/>
      <c r="E485" s="66"/>
      <c r="F485" s="66"/>
      <c r="G485" s="66"/>
      <c r="H485" s="66"/>
      <c r="I485" s="66"/>
      <c r="J485" s="66"/>
      <c r="K485" s="66"/>
      <c r="L485" s="66"/>
      <c r="M485" s="71"/>
      <c r="N485" s="69" t="str">
        <f t="shared" ca="1" si="361"/>
        <v/>
      </c>
      <c r="O485" s="70"/>
      <c r="P485" s="70"/>
      <c r="Q485" s="71"/>
      <c r="R485" s="82"/>
      <c r="S485" s="72" t="str">
        <f t="shared" si="362"/>
        <v/>
      </c>
      <c r="T485" s="72" t="str">
        <f t="shared" si="363"/>
        <v/>
      </c>
      <c r="U485" s="72" t="str">
        <f t="shared" si="364"/>
        <v/>
      </c>
      <c r="V485" s="72" t="str">
        <f>IF(ISBLANK(R485), "", (POWER(R485/VLOOKUP(U485,Anthro_Calc!C:P,13,FALSE),VLOOKUP(U485,Anthro_Calc!C:P,12,FALSE))-1) / (VLOOKUP(U485,Anthro_Calc!C:P,14,FALSE)*VLOOKUP(U485,Anthro_Calc!C:P,12,FALSE)))</f>
        <v/>
      </c>
      <c r="W485" s="72" t="str">
        <f>IF(ISBLANK(R485), "", -3 + (R485 -VLOOKUP(U485,Anthro_Calc!C:P,4,FALSE)) / (VLOOKUP(U485,Anthro_Calc!C:P,5,FALSE) - VLOOKUP(U485,Anthro_Calc!C:P,4,FALSE)))</f>
        <v/>
      </c>
      <c r="X485" s="72" t="str">
        <f>IF(ISBLANK(R485), "", 3 + (R485 -VLOOKUP(U485,Anthro_Calc!C:P,10,FALSE)) / (VLOOKUP(U485,Anthro_Calc!C:P,10,FALSE) - VLOOKUP(U485,Anthro_Calc!C:P,9,FALSE)))</f>
        <v/>
      </c>
      <c r="Y485" s="120" t="str">
        <f t="shared" si="365"/>
        <v/>
      </c>
      <c r="Z485" s="117" t="str">
        <f t="shared" si="366"/>
        <v/>
      </c>
      <c r="AA485" s="104" t="str">
        <f t="shared" si="367"/>
        <v/>
      </c>
      <c r="AB485" s="71"/>
      <c r="AC485" s="74"/>
      <c r="AD485" s="78"/>
      <c r="AE485" s="75" t="str">
        <f t="shared" si="368"/>
        <v/>
      </c>
      <c r="AF485" s="72">
        <f t="shared" si="369"/>
        <v>0</v>
      </c>
      <c r="AG485" s="72">
        <f t="shared" si="370"/>
        <v>0</v>
      </c>
      <c r="AH485" s="72" t="str">
        <f t="shared" si="371"/>
        <v>0</v>
      </c>
      <c r="AI485" s="72" t="str">
        <f>IF(ISBLANK(AD485), "", (POWER(AD485/VLOOKUP(AH485,Anthro_Calc!C:P,13,FALSE),VLOOKUP(AH485,Anthro_Calc!C:P,12,FALSE))-1) / (VLOOKUP(AH485,Anthro_Calc!C:P,14,FALSE)*VLOOKUP(AH485,Anthro_Calc!C:P,12,FALSE)))</f>
        <v/>
      </c>
      <c r="AJ485" s="72" t="str">
        <f>IF(ISBLANK(AD485), "", -3 + (AD485 -VLOOKUP(AH485,Anthro_Calc!C:P,4,FALSE)) / (VLOOKUP(AH485,Anthro_Calc!C:P,5,FALSE) - VLOOKUP(AH485,Anthro_Calc!C:P,4,FALSE)))</f>
        <v/>
      </c>
      <c r="AK485" s="72" t="str">
        <f>IF(ISBLANK(AD485), "", 3 + (AD485 -VLOOKUP(AH485,Anthro_Calc!C:P,10,FALSE)) / (VLOOKUP(AH485,Anthro_Calc!C:P,10,FALSE) - VLOOKUP(AH485,Anthro_Calc!C:P,9,FALSE)))</f>
        <v/>
      </c>
      <c r="AL485" s="120" t="str">
        <f t="shared" si="372"/>
        <v/>
      </c>
      <c r="AM485" s="117" t="str">
        <f t="shared" si="373"/>
        <v/>
      </c>
      <c r="AN485" s="104" t="str">
        <f t="shared" si="374"/>
        <v/>
      </c>
      <c r="AO485" s="76" t="str">
        <f t="shared" si="351"/>
        <v/>
      </c>
      <c r="AP485" s="77"/>
      <c r="AQ485" s="77" t="str">
        <f t="shared" si="375"/>
        <v/>
      </c>
      <c r="AR485" s="71"/>
      <c r="AS485" s="74"/>
      <c r="AT485" s="82"/>
      <c r="AU485" s="75" t="str">
        <f t="shared" si="352"/>
        <v/>
      </c>
      <c r="AV485" s="72">
        <f t="shared" si="376"/>
        <v>0</v>
      </c>
      <c r="AW485" s="72">
        <f t="shared" si="377"/>
        <v>0</v>
      </c>
      <c r="AX485" s="72" t="str">
        <f t="shared" si="378"/>
        <v>0</v>
      </c>
      <c r="AY485" s="72" t="str">
        <f>IF(ISBLANK(AT485), "", (POWER(AT485/VLOOKUP(AX485,Anthro_Calc!C:P,13,FALSE),VLOOKUP(AX485,Anthro_Calc!C:P,12,FALSE))-1) / (VLOOKUP(AX485,Anthro_Calc!C:P,14,FALSE)*VLOOKUP(AX485,Anthro_Calc!C:P,12,FALSE)))</f>
        <v/>
      </c>
      <c r="AZ485" s="72" t="str">
        <f>IF(ISBLANK(AT485), "", -3 + (AT485 -VLOOKUP(AX485,Anthro_Calc!C:P,4,FALSE)) / (VLOOKUP(AX485,Anthro_Calc!C:P,5,FALSE) - VLOOKUP(AX485,Anthro_Calc!C:P,4,FALSE)))</f>
        <v/>
      </c>
      <c r="BA485" s="72" t="str">
        <f>IF(ISBLANK(AT485), "", 3 + (AT485 -VLOOKUP(AX485,Anthro_Calc!C:P,10,FALSE)) / (VLOOKUP(AX485,Anthro_Calc!C:P,10,FALSE) - VLOOKUP(AX485,Anthro_Calc!C:P,9,FALSE)))</f>
        <v/>
      </c>
      <c r="BB485" s="120" t="str">
        <f t="shared" si="379"/>
        <v/>
      </c>
      <c r="BC485" s="117" t="str">
        <f t="shared" si="380"/>
        <v/>
      </c>
      <c r="BD485" s="104" t="str">
        <f t="shared" si="353"/>
        <v/>
      </c>
      <c r="BE485" s="76" t="str">
        <f t="shared" si="354"/>
        <v/>
      </c>
      <c r="BF485" s="73" t="str">
        <f t="shared" si="381"/>
        <v/>
      </c>
      <c r="BG485" s="73" t="str">
        <f t="shared" si="355"/>
        <v/>
      </c>
      <c r="BH485" s="77"/>
      <c r="BI485" s="133"/>
      <c r="BJ485" s="71"/>
      <c r="BK485" s="74"/>
      <c r="BL485" s="78"/>
      <c r="BM485" s="75" t="str">
        <f t="shared" si="356"/>
        <v/>
      </c>
      <c r="BN485" s="72">
        <f t="shared" si="382"/>
        <v>0</v>
      </c>
      <c r="BO485" s="72">
        <f t="shared" si="399"/>
        <v>0</v>
      </c>
      <c r="BP485" s="72" t="str">
        <f t="shared" si="383"/>
        <v>0</v>
      </c>
      <c r="BQ485" s="72" t="str">
        <f>IF(ISBLANK(BL485), "", (POWER(BL485/VLOOKUP(BP485,Anthro_Calc!C:P,13,FALSE),VLOOKUP(BP485,Anthro_Calc!C:P,12,FALSE))-1) / (VLOOKUP(BP485,Anthro_Calc!C:P,14,FALSE)*VLOOKUP(BP485,Anthro_Calc!C:P,12,FALSE)))</f>
        <v/>
      </c>
      <c r="BR485" s="72" t="str">
        <f>IF(ISBLANK(BL485), "", -3 + (BL485 -VLOOKUP(BP485,Anthro_Calc!C:P,4,FALSE)) / (VLOOKUP(BP485,Anthro_Calc!C:P,5,FALSE) - VLOOKUP(BP485,Anthro_Calc!C:P,4,FALSE)))</f>
        <v/>
      </c>
      <c r="BS485" s="72" t="str">
        <f>IF(ISBLANK(BL485), "", 3 + (BL485 -VLOOKUP(BP485,Anthro_Calc!C:P,10,FALSE)) / (VLOOKUP(BP485,Anthro_Calc!C:P,10,FALSE) - VLOOKUP(BP485,Anthro_Calc!C:P,9,FALSE)))</f>
        <v/>
      </c>
      <c r="BT485" s="120" t="str">
        <f t="shared" si="384"/>
        <v/>
      </c>
      <c r="BU485" s="117" t="str">
        <f t="shared" si="385"/>
        <v/>
      </c>
      <c r="BV485" s="104" t="str">
        <f t="shared" si="386"/>
        <v/>
      </c>
      <c r="BW485" s="73" t="str">
        <f t="shared" si="357"/>
        <v/>
      </c>
      <c r="BX485" s="77"/>
      <c r="BY485" s="73" t="str">
        <f>IF(ISBLANK(BL485), "", VLOOKUP(Z485&amp;" "&amp;BV485&amp;" "&amp;BW485,Graduation_Criteria!$D$2:$E$34,2,FALSE))</f>
        <v/>
      </c>
      <c r="BZ485" s="73" t="str">
        <f t="shared" si="358"/>
        <v/>
      </c>
      <c r="CA485" s="71"/>
      <c r="CB485" s="74"/>
      <c r="CC485" s="74"/>
      <c r="CD485" s="115" t="str">
        <f t="shared" si="359"/>
        <v/>
      </c>
      <c r="CE485" s="79">
        <f t="shared" si="387"/>
        <v>0</v>
      </c>
      <c r="CF485" s="79">
        <f t="shared" si="388"/>
        <v>0</v>
      </c>
      <c r="CG485" s="79" t="str">
        <f t="shared" si="389"/>
        <v>0</v>
      </c>
      <c r="CH485" s="79" t="str">
        <f>IF(ISBLANK(CC485), "", (POWER(CC485/VLOOKUP(CG485,Anthro_Calc!C:P,13,FALSE),VLOOKUP(CG485,Anthro_Calc!C:P,12,FALSE))-1) / (VLOOKUP(CG485,Anthro_Calc!C:P,14,FALSE)*VLOOKUP(CG485,Anthro_Calc!C:P,12,FALSE)))</f>
        <v/>
      </c>
      <c r="CI485" s="79" t="str">
        <f>IF(ISBLANK(CC485), "", -3 + (CC485 -VLOOKUP(CG485,Anthro_Calc!C:P,4,FALSE)) / (VLOOKUP(CG485,Anthro_Calc!C:P,5,FALSE) - VLOOKUP(CG485,Anthro_Calc!C:P,4,FALSE)))</f>
        <v/>
      </c>
      <c r="CJ485" s="79" t="str">
        <f>IF(ISBLANK(CC485), "", 3 + (CC485 -VLOOKUP(CG485,Anthro_Calc!C:P,10,FALSE)) / (VLOOKUP(CG485,Anthro_Calc!C:P,10,FALSE) - VLOOKUP(CG485,Anthro_Calc!C:P,9,FALSE)))</f>
        <v/>
      </c>
      <c r="CK485" s="129" t="str">
        <f t="shared" si="390"/>
        <v/>
      </c>
      <c r="CL485" s="117" t="str">
        <f t="shared" si="391"/>
        <v/>
      </c>
      <c r="CM485" s="104" t="str">
        <f t="shared" si="392"/>
        <v/>
      </c>
      <c r="CN485" s="77"/>
      <c r="CO485" s="71"/>
      <c r="CP485" s="74"/>
      <c r="CQ485" s="74"/>
      <c r="CR485" s="118" t="str">
        <f t="shared" si="360"/>
        <v/>
      </c>
      <c r="CS485" s="119">
        <f t="shared" si="393"/>
        <v>0</v>
      </c>
      <c r="CT485" s="119">
        <f t="shared" si="394"/>
        <v>0</v>
      </c>
      <c r="CU485" s="119" t="str">
        <f t="shared" si="395"/>
        <v>0</v>
      </c>
      <c r="CV485" s="119" t="str">
        <f>IF(ISBLANK(CQ485), "", (POWER(CQ485/VLOOKUP(CU485,Anthro_Calc!C:P,13,FALSE),VLOOKUP(CU485,Anthro_Calc!C:P,12,FALSE))-1) / (VLOOKUP(CU485,Anthro_Calc!C:P,14,FALSE)*VLOOKUP(CU485,Anthro_Calc!C:P,12,FALSE)))</f>
        <v/>
      </c>
      <c r="CW485" s="119" t="str">
        <f>IF(ISBLANK(CQ485), "", -3 + (CQ485 -VLOOKUP(CU485,Anthro_Calc!C:P,4,FALSE)) / (VLOOKUP(CU485,Anthro_Calc!C:P,5,FALSE) - VLOOKUP(CU485,Anthro_Calc!C:P,4,FALSE)))</f>
        <v/>
      </c>
      <c r="CX485" s="119" t="str">
        <f>IF(ISBLANK(CQ485), "", 3 + (CQ485 -VLOOKUP(CU485,Anthro_Calc!C:P,10,FALSE)) / (VLOOKUP(CU485,Anthro_Calc!C:P,10,FALSE) - VLOOKUP(CU485,Anthro_Calc!C:P,9,FALSE)))</f>
        <v/>
      </c>
      <c r="CY485" s="128" t="str">
        <f t="shared" si="396"/>
        <v/>
      </c>
      <c r="CZ485" s="117" t="str">
        <f t="shared" si="397"/>
        <v/>
      </c>
      <c r="DA485" s="104" t="str">
        <f t="shared" si="398"/>
        <v/>
      </c>
      <c r="DB485" s="135"/>
    </row>
    <row r="486" spans="1:106" s="80" customFormat="1" ht="15" customHeight="1">
      <c r="A486" s="134">
        <f t="shared" si="350"/>
        <v>482</v>
      </c>
      <c r="B486" s="66"/>
      <c r="C486" s="66"/>
      <c r="D486" s="66"/>
      <c r="E486" s="66"/>
      <c r="F486" s="66"/>
      <c r="G486" s="66"/>
      <c r="H486" s="66"/>
      <c r="I486" s="66"/>
      <c r="J486" s="66"/>
      <c r="K486" s="66"/>
      <c r="L486" s="66"/>
      <c r="M486" s="71"/>
      <c r="N486" s="69" t="str">
        <f t="shared" ca="1" si="361"/>
        <v/>
      </c>
      <c r="O486" s="70"/>
      <c r="P486" s="70"/>
      <c r="Q486" s="71"/>
      <c r="R486" s="82"/>
      <c r="S486" s="72" t="str">
        <f t="shared" si="362"/>
        <v/>
      </c>
      <c r="T486" s="72" t="str">
        <f t="shared" si="363"/>
        <v/>
      </c>
      <c r="U486" s="72" t="str">
        <f t="shared" si="364"/>
        <v/>
      </c>
      <c r="V486" s="72" t="str">
        <f>IF(ISBLANK(R486), "", (POWER(R486/VLOOKUP(U486,Anthro_Calc!C:P,13,FALSE),VLOOKUP(U486,Anthro_Calc!C:P,12,FALSE))-1) / (VLOOKUP(U486,Anthro_Calc!C:P,14,FALSE)*VLOOKUP(U486,Anthro_Calc!C:P,12,FALSE)))</f>
        <v/>
      </c>
      <c r="W486" s="72" t="str">
        <f>IF(ISBLANK(R486), "", -3 + (R486 -VLOOKUP(U486,Anthro_Calc!C:P,4,FALSE)) / (VLOOKUP(U486,Anthro_Calc!C:P,5,FALSE) - VLOOKUP(U486,Anthro_Calc!C:P,4,FALSE)))</f>
        <v/>
      </c>
      <c r="X486" s="72" t="str">
        <f>IF(ISBLANK(R486), "", 3 + (R486 -VLOOKUP(U486,Anthro_Calc!C:P,10,FALSE)) / (VLOOKUP(U486,Anthro_Calc!C:P,10,FALSE) - VLOOKUP(U486,Anthro_Calc!C:P,9,FALSE)))</f>
        <v/>
      </c>
      <c r="Y486" s="120" t="str">
        <f t="shared" si="365"/>
        <v/>
      </c>
      <c r="Z486" s="117" t="str">
        <f t="shared" si="366"/>
        <v/>
      </c>
      <c r="AA486" s="104" t="str">
        <f t="shared" si="367"/>
        <v/>
      </c>
      <c r="AB486" s="71"/>
      <c r="AC486" s="74"/>
      <c r="AD486" s="78"/>
      <c r="AE486" s="75" t="str">
        <f t="shared" si="368"/>
        <v/>
      </c>
      <c r="AF486" s="72">
        <f t="shared" si="369"/>
        <v>0</v>
      </c>
      <c r="AG486" s="72">
        <f t="shared" si="370"/>
        <v>0</v>
      </c>
      <c r="AH486" s="72" t="str">
        <f t="shared" si="371"/>
        <v>0</v>
      </c>
      <c r="AI486" s="72" t="str">
        <f>IF(ISBLANK(AD486), "", (POWER(AD486/VLOOKUP(AH486,Anthro_Calc!C:P,13,FALSE),VLOOKUP(AH486,Anthro_Calc!C:P,12,FALSE))-1) / (VLOOKUP(AH486,Anthro_Calc!C:P,14,FALSE)*VLOOKUP(AH486,Anthro_Calc!C:P,12,FALSE)))</f>
        <v/>
      </c>
      <c r="AJ486" s="72" t="str">
        <f>IF(ISBLANK(AD486), "", -3 + (AD486 -VLOOKUP(AH486,Anthro_Calc!C:P,4,FALSE)) / (VLOOKUP(AH486,Anthro_Calc!C:P,5,FALSE) - VLOOKUP(AH486,Anthro_Calc!C:P,4,FALSE)))</f>
        <v/>
      </c>
      <c r="AK486" s="72" t="str">
        <f>IF(ISBLANK(AD486), "", 3 + (AD486 -VLOOKUP(AH486,Anthro_Calc!C:P,10,FALSE)) / (VLOOKUP(AH486,Anthro_Calc!C:P,10,FALSE) - VLOOKUP(AH486,Anthro_Calc!C:P,9,FALSE)))</f>
        <v/>
      </c>
      <c r="AL486" s="120" t="str">
        <f t="shared" si="372"/>
        <v/>
      </c>
      <c r="AM486" s="117" t="str">
        <f t="shared" si="373"/>
        <v/>
      </c>
      <c r="AN486" s="104" t="str">
        <f t="shared" si="374"/>
        <v/>
      </c>
      <c r="AO486" s="76" t="str">
        <f t="shared" si="351"/>
        <v/>
      </c>
      <c r="AP486" s="77"/>
      <c r="AQ486" s="77" t="str">
        <f t="shared" si="375"/>
        <v/>
      </c>
      <c r="AR486" s="71"/>
      <c r="AS486" s="74"/>
      <c r="AT486" s="82"/>
      <c r="AU486" s="75" t="str">
        <f t="shared" si="352"/>
        <v/>
      </c>
      <c r="AV486" s="72">
        <f t="shared" si="376"/>
        <v>0</v>
      </c>
      <c r="AW486" s="72">
        <f t="shared" si="377"/>
        <v>0</v>
      </c>
      <c r="AX486" s="72" t="str">
        <f t="shared" si="378"/>
        <v>0</v>
      </c>
      <c r="AY486" s="72" t="str">
        <f>IF(ISBLANK(AT486), "", (POWER(AT486/VLOOKUP(AX486,Anthro_Calc!C:P,13,FALSE),VLOOKUP(AX486,Anthro_Calc!C:P,12,FALSE))-1) / (VLOOKUP(AX486,Anthro_Calc!C:P,14,FALSE)*VLOOKUP(AX486,Anthro_Calc!C:P,12,FALSE)))</f>
        <v/>
      </c>
      <c r="AZ486" s="72" t="str">
        <f>IF(ISBLANK(AT486), "", -3 + (AT486 -VLOOKUP(AX486,Anthro_Calc!C:P,4,FALSE)) / (VLOOKUP(AX486,Anthro_Calc!C:P,5,FALSE) - VLOOKUP(AX486,Anthro_Calc!C:P,4,FALSE)))</f>
        <v/>
      </c>
      <c r="BA486" s="72" t="str">
        <f>IF(ISBLANK(AT486), "", 3 + (AT486 -VLOOKUP(AX486,Anthro_Calc!C:P,10,FALSE)) / (VLOOKUP(AX486,Anthro_Calc!C:P,10,FALSE) - VLOOKUP(AX486,Anthro_Calc!C:P,9,FALSE)))</f>
        <v/>
      </c>
      <c r="BB486" s="120" t="str">
        <f t="shared" si="379"/>
        <v/>
      </c>
      <c r="BC486" s="117" t="str">
        <f t="shared" si="380"/>
        <v/>
      </c>
      <c r="BD486" s="104" t="str">
        <f t="shared" si="353"/>
        <v/>
      </c>
      <c r="BE486" s="76" t="str">
        <f t="shared" si="354"/>
        <v/>
      </c>
      <c r="BF486" s="73" t="str">
        <f t="shared" si="381"/>
        <v/>
      </c>
      <c r="BG486" s="73" t="str">
        <f t="shared" si="355"/>
        <v/>
      </c>
      <c r="BH486" s="77"/>
      <c r="BI486" s="133"/>
      <c r="BJ486" s="71"/>
      <c r="BK486" s="74"/>
      <c r="BL486" s="78"/>
      <c r="BM486" s="75" t="str">
        <f t="shared" si="356"/>
        <v/>
      </c>
      <c r="BN486" s="72">
        <f t="shared" si="382"/>
        <v>0</v>
      </c>
      <c r="BO486" s="72">
        <f t="shared" si="399"/>
        <v>0</v>
      </c>
      <c r="BP486" s="72" t="str">
        <f t="shared" si="383"/>
        <v>0</v>
      </c>
      <c r="BQ486" s="72" t="str">
        <f>IF(ISBLANK(BL486), "", (POWER(BL486/VLOOKUP(BP486,Anthro_Calc!C:P,13,FALSE),VLOOKUP(BP486,Anthro_Calc!C:P,12,FALSE))-1) / (VLOOKUP(BP486,Anthro_Calc!C:P,14,FALSE)*VLOOKUP(BP486,Anthro_Calc!C:P,12,FALSE)))</f>
        <v/>
      </c>
      <c r="BR486" s="72" t="str">
        <f>IF(ISBLANK(BL486), "", -3 + (BL486 -VLOOKUP(BP486,Anthro_Calc!C:P,4,FALSE)) / (VLOOKUP(BP486,Anthro_Calc!C:P,5,FALSE) - VLOOKUP(BP486,Anthro_Calc!C:P,4,FALSE)))</f>
        <v/>
      </c>
      <c r="BS486" s="72" t="str">
        <f>IF(ISBLANK(BL486), "", 3 + (BL486 -VLOOKUP(BP486,Anthro_Calc!C:P,10,FALSE)) / (VLOOKUP(BP486,Anthro_Calc!C:P,10,FALSE) - VLOOKUP(BP486,Anthro_Calc!C:P,9,FALSE)))</f>
        <v/>
      </c>
      <c r="BT486" s="120" t="str">
        <f t="shared" si="384"/>
        <v/>
      </c>
      <c r="BU486" s="117" t="str">
        <f t="shared" si="385"/>
        <v/>
      </c>
      <c r="BV486" s="104" t="str">
        <f t="shared" si="386"/>
        <v/>
      </c>
      <c r="BW486" s="73" t="str">
        <f t="shared" si="357"/>
        <v/>
      </c>
      <c r="BX486" s="77"/>
      <c r="BY486" s="73" t="str">
        <f>IF(ISBLANK(BL486), "", VLOOKUP(Z486&amp;" "&amp;BV486&amp;" "&amp;BW486,Graduation_Criteria!$D$2:$E$34,2,FALSE))</f>
        <v/>
      </c>
      <c r="BZ486" s="73" t="str">
        <f t="shared" si="358"/>
        <v/>
      </c>
      <c r="CA486" s="71"/>
      <c r="CB486" s="74"/>
      <c r="CC486" s="74"/>
      <c r="CD486" s="115" t="str">
        <f t="shared" si="359"/>
        <v/>
      </c>
      <c r="CE486" s="79">
        <f t="shared" si="387"/>
        <v>0</v>
      </c>
      <c r="CF486" s="79">
        <f t="shared" si="388"/>
        <v>0</v>
      </c>
      <c r="CG486" s="79" t="str">
        <f t="shared" si="389"/>
        <v>0</v>
      </c>
      <c r="CH486" s="79" t="str">
        <f>IF(ISBLANK(CC486), "", (POWER(CC486/VLOOKUP(CG486,Anthro_Calc!C:P,13,FALSE),VLOOKUP(CG486,Anthro_Calc!C:P,12,FALSE))-1) / (VLOOKUP(CG486,Anthro_Calc!C:P,14,FALSE)*VLOOKUP(CG486,Anthro_Calc!C:P,12,FALSE)))</f>
        <v/>
      </c>
      <c r="CI486" s="79" t="str">
        <f>IF(ISBLANK(CC486), "", -3 + (CC486 -VLOOKUP(CG486,Anthro_Calc!C:P,4,FALSE)) / (VLOOKUP(CG486,Anthro_Calc!C:P,5,FALSE) - VLOOKUP(CG486,Anthro_Calc!C:P,4,FALSE)))</f>
        <v/>
      </c>
      <c r="CJ486" s="79" t="str">
        <f>IF(ISBLANK(CC486), "", 3 + (CC486 -VLOOKUP(CG486,Anthro_Calc!C:P,10,FALSE)) / (VLOOKUP(CG486,Anthro_Calc!C:P,10,FALSE) - VLOOKUP(CG486,Anthro_Calc!C:P,9,FALSE)))</f>
        <v/>
      </c>
      <c r="CK486" s="129" t="str">
        <f t="shared" si="390"/>
        <v/>
      </c>
      <c r="CL486" s="117" t="str">
        <f t="shared" si="391"/>
        <v/>
      </c>
      <c r="CM486" s="104" t="str">
        <f t="shared" si="392"/>
        <v/>
      </c>
      <c r="CN486" s="77"/>
      <c r="CO486" s="71"/>
      <c r="CP486" s="74"/>
      <c r="CQ486" s="74"/>
      <c r="CR486" s="118" t="str">
        <f t="shared" si="360"/>
        <v/>
      </c>
      <c r="CS486" s="119">
        <f t="shared" si="393"/>
        <v>0</v>
      </c>
      <c r="CT486" s="119">
        <f t="shared" si="394"/>
        <v>0</v>
      </c>
      <c r="CU486" s="119" t="str">
        <f t="shared" si="395"/>
        <v>0</v>
      </c>
      <c r="CV486" s="119" t="str">
        <f>IF(ISBLANK(CQ486), "", (POWER(CQ486/VLOOKUP(CU486,Anthro_Calc!C:P,13,FALSE),VLOOKUP(CU486,Anthro_Calc!C:P,12,FALSE))-1) / (VLOOKUP(CU486,Anthro_Calc!C:P,14,FALSE)*VLOOKUP(CU486,Anthro_Calc!C:P,12,FALSE)))</f>
        <v/>
      </c>
      <c r="CW486" s="119" t="str">
        <f>IF(ISBLANK(CQ486), "", -3 + (CQ486 -VLOOKUP(CU486,Anthro_Calc!C:P,4,FALSE)) / (VLOOKUP(CU486,Anthro_Calc!C:P,5,FALSE) - VLOOKUP(CU486,Anthro_Calc!C:P,4,FALSE)))</f>
        <v/>
      </c>
      <c r="CX486" s="119" t="str">
        <f>IF(ISBLANK(CQ486), "", 3 + (CQ486 -VLOOKUP(CU486,Anthro_Calc!C:P,10,FALSE)) / (VLOOKUP(CU486,Anthro_Calc!C:P,10,FALSE) - VLOOKUP(CU486,Anthro_Calc!C:P,9,FALSE)))</f>
        <v/>
      </c>
      <c r="CY486" s="128" t="str">
        <f t="shared" si="396"/>
        <v/>
      </c>
      <c r="CZ486" s="117" t="str">
        <f t="shared" si="397"/>
        <v/>
      </c>
      <c r="DA486" s="104" t="str">
        <f t="shared" si="398"/>
        <v/>
      </c>
      <c r="DB486" s="135"/>
    </row>
    <row r="487" spans="1:106" s="80" customFormat="1" ht="15" customHeight="1">
      <c r="A487" s="134">
        <f t="shared" si="350"/>
        <v>483</v>
      </c>
      <c r="B487" s="66"/>
      <c r="C487" s="66"/>
      <c r="D487" s="66"/>
      <c r="E487" s="66"/>
      <c r="F487" s="66"/>
      <c r="G487" s="66"/>
      <c r="H487" s="66"/>
      <c r="I487" s="66"/>
      <c r="J487" s="66"/>
      <c r="K487" s="66"/>
      <c r="L487" s="66"/>
      <c r="M487" s="71"/>
      <c r="N487" s="69" t="str">
        <f t="shared" ca="1" si="361"/>
        <v/>
      </c>
      <c r="O487" s="70"/>
      <c r="P487" s="70"/>
      <c r="Q487" s="71"/>
      <c r="R487" s="82"/>
      <c r="S487" s="72" t="str">
        <f t="shared" si="362"/>
        <v/>
      </c>
      <c r="T487" s="72" t="str">
        <f t="shared" si="363"/>
        <v/>
      </c>
      <c r="U487" s="72" t="str">
        <f t="shared" si="364"/>
        <v/>
      </c>
      <c r="V487" s="72" t="str">
        <f>IF(ISBLANK(R487), "", (POWER(R487/VLOOKUP(U487,Anthro_Calc!C:P,13,FALSE),VLOOKUP(U487,Anthro_Calc!C:P,12,FALSE))-1) / (VLOOKUP(U487,Anthro_Calc!C:P,14,FALSE)*VLOOKUP(U487,Anthro_Calc!C:P,12,FALSE)))</f>
        <v/>
      </c>
      <c r="W487" s="72" t="str">
        <f>IF(ISBLANK(R487), "", -3 + (R487 -VLOOKUP(U487,Anthro_Calc!C:P,4,FALSE)) / (VLOOKUP(U487,Anthro_Calc!C:P,5,FALSE) - VLOOKUP(U487,Anthro_Calc!C:P,4,FALSE)))</f>
        <v/>
      </c>
      <c r="X487" s="72" t="str">
        <f>IF(ISBLANK(R487), "", 3 + (R487 -VLOOKUP(U487,Anthro_Calc!C:P,10,FALSE)) / (VLOOKUP(U487,Anthro_Calc!C:P,10,FALSE) - VLOOKUP(U487,Anthro_Calc!C:P,9,FALSE)))</f>
        <v/>
      </c>
      <c r="Y487" s="120" t="str">
        <f t="shared" si="365"/>
        <v/>
      </c>
      <c r="Z487" s="117" t="str">
        <f t="shared" si="366"/>
        <v/>
      </c>
      <c r="AA487" s="104" t="str">
        <f t="shared" si="367"/>
        <v/>
      </c>
      <c r="AB487" s="71"/>
      <c r="AC487" s="74"/>
      <c r="AD487" s="78"/>
      <c r="AE487" s="75" t="str">
        <f t="shared" si="368"/>
        <v/>
      </c>
      <c r="AF487" s="72">
        <f t="shared" si="369"/>
        <v>0</v>
      </c>
      <c r="AG487" s="72">
        <f t="shared" si="370"/>
        <v>0</v>
      </c>
      <c r="AH487" s="72" t="str">
        <f t="shared" si="371"/>
        <v>0</v>
      </c>
      <c r="AI487" s="72" t="str">
        <f>IF(ISBLANK(AD487), "", (POWER(AD487/VLOOKUP(AH487,Anthro_Calc!C:P,13,FALSE),VLOOKUP(AH487,Anthro_Calc!C:P,12,FALSE))-1) / (VLOOKUP(AH487,Anthro_Calc!C:P,14,FALSE)*VLOOKUP(AH487,Anthro_Calc!C:P,12,FALSE)))</f>
        <v/>
      </c>
      <c r="AJ487" s="72" t="str">
        <f>IF(ISBLANK(AD487), "", -3 + (AD487 -VLOOKUP(AH487,Anthro_Calc!C:P,4,FALSE)) / (VLOOKUP(AH487,Anthro_Calc!C:P,5,FALSE) - VLOOKUP(AH487,Anthro_Calc!C:P,4,FALSE)))</f>
        <v/>
      </c>
      <c r="AK487" s="72" t="str">
        <f>IF(ISBLANK(AD487), "", 3 + (AD487 -VLOOKUP(AH487,Anthro_Calc!C:P,10,FALSE)) / (VLOOKUP(AH487,Anthro_Calc!C:P,10,FALSE) - VLOOKUP(AH487,Anthro_Calc!C:P,9,FALSE)))</f>
        <v/>
      </c>
      <c r="AL487" s="120" t="str">
        <f t="shared" si="372"/>
        <v/>
      </c>
      <c r="AM487" s="117" t="str">
        <f t="shared" si="373"/>
        <v/>
      </c>
      <c r="AN487" s="104" t="str">
        <f t="shared" si="374"/>
        <v/>
      </c>
      <c r="AO487" s="76" t="str">
        <f t="shared" si="351"/>
        <v/>
      </c>
      <c r="AP487" s="77"/>
      <c r="AQ487" s="77" t="str">
        <f t="shared" si="375"/>
        <v/>
      </c>
      <c r="AR487" s="71"/>
      <c r="AS487" s="74"/>
      <c r="AT487" s="82"/>
      <c r="AU487" s="75" t="str">
        <f t="shared" si="352"/>
        <v/>
      </c>
      <c r="AV487" s="72">
        <f t="shared" si="376"/>
        <v>0</v>
      </c>
      <c r="AW487" s="72">
        <f t="shared" si="377"/>
        <v>0</v>
      </c>
      <c r="AX487" s="72" t="str">
        <f t="shared" si="378"/>
        <v>0</v>
      </c>
      <c r="AY487" s="72" t="str">
        <f>IF(ISBLANK(AT487), "", (POWER(AT487/VLOOKUP(AX487,Anthro_Calc!C:P,13,FALSE),VLOOKUP(AX487,Anthro_Calc!C:P,12,FALSE))-1) / (VLOOKUP(AX487,Anthro_Calc!C:P,14,FALSE)*VLOOKUP(AX487,Anthro_Calc!C:P,12,FALSE)))</f>
        <v/>
      </c>
      <c r="AZ487" s="72" t="str">
        <f>IF(ISBLANK(AT487), "", -3 + (AT487 -VLOOKUP(AX487,Anthro_Calc!C:P,4,FALSE)) / (VLOOKUP(AX487,Anthro_Calc!C:P,5,FALSE) - VLOOKUP(AX487,Anthro_Calc!C:P,4,FALSE)))</f>
        <v/>
      </c>
      <c r="BA487" s="72" t="str">
        <f>IF(ISBLANK(AT487), "", 3 + (AT487 -VLOOKUP(AX487,Anthro_Calc!C:P,10,FALSE)) / (VLOOKUP(AX487,Anthro_Calc!C:P,10,FALSE) - VLOOKUP(AX487,Anthro_Calc!C:P,9,FALSE)))</f>
        <v/>
      </c>
      <c r="BB487" s="120" t="str">
        <f t="shared" si="379"/>
        <v/>
      </c>
      <c r="BC487" s="117" t="str">
        <f t="shared" si="380"/>
        <v/>
      </c>
      <c r="BD487" s="104" t="str">
        <f t="shared" si="353"/>
        <v/>
      </c>
      <c r="BE487" s="76" t="str">
        <f t="shared" si="354"/>
        <v/>
      </c>
      <c r="BF487" s="73" t="str">
        <f t="shared" si="381"/>
        <v/>
      </c>
      <c r="BG487" s="73" t="str">
        <f t="shared" si="355"/>
        <v/>
      </c>
      <c r="BH487" s="77"/>
      <c r="BI487" s="133"/>
      <c r="BJ487" s="71"/>
      <c r="BK487" s="74"/>
      <c r="BL487" s="78"/>
      <c r="BM487" s="75" t="str">
        <f t="shared" si="356"/>
        <v/>
      </c>
      <c r="BN487" s="72">
        <f t="shared" si="382"/>
        <v>0</v>
      </c>
      <c r="BO487" s="72">
        <f t="shared" si="399"/>
        <v>0</v>
      </c>
      <c r="BP487" s="72" t="str">
        <f t="shared" si="383"/>
        <v>0</v>
      </c>
      <c r="BQ487" s="72" t="str">
        <f>IF(ISBLANK(BL487), "", (POWER(BL487/VLOOKUP(BP487,Anthro_Calc!C:P,13,FALSE),VLOOKUP(BP487,Anthro_Calc!C:P,12,FALSE))-1) / (VLOOKUP(BP487,Anthro_Calc!C:P,14,FALSE)*VLOOKUP(BP487,Anthro_Calc!C:P,12,FALSE)))</f>
        <v/>
      </c>
      <c r="BR487" s="72" t="str">
        <f>IF(ISBLANK(BL487), "", -3 + (BL487 -VLOOKUP(BP487,Anthro_Calc!C:P,4,FALSE)) / (VLOOKUP(BP487,Anthro_Calc!C:P,5,FALSE) - VLOOKUP(BP487,Anthro_Calc!C:P,4,FALSE)))</f>
        <v/>
      </c>
      <c r="BS487" s="72" t="str">
        <f>IF(ISBLANK(BL487), "", 3 + (BL487 -VLOOKUP(BP487,Anthro_Calc!C:P,10,FALSE)) / (VLOOKUP(BP487,Anthro_Calc!C:P,10,FALSE) - VLOOKUP(BP487,Anthro_Calc!C:P,9,FALSE)))</f>
        <v/>
      </c>
      <c r="BT487" s="120" t="str">
        <f t="shared" si="384"/>
        <v/>
      </c>
      <c r="BU487" s="117" t="str">
        <f t="shared" si="385"/>
        <v/>
      </c>
      <c r="BV487" s="104" t="str">
        <f t="shared" si="386"/>
        <v/>
      </c>
      <c r="BW487" s="73" t="str">
        <f t="shared" si="357"/>
        <v/>
      </c>
      <c r="BX487" s="77"/>
      <c r="BY487" s="73" t="str">
        <f>IF(ISBLANK(BL487), "", VLOOKUP(Z487&amp;" "&amp;BV487&amp;" "&amp;BW487,Graduation_Criteria!$D$2:$E$34,2,FALSE))</f>
        <v/>
      </c>
      <c r="BZ487" s="73" t="str">
        <f t="shared" si="358"/>
        <v/>
      </c>
      <c r="CA487" s="71"/>
      <c r="CB487" s="74"/>
      <c r="CC487" s="74"/>
      <c r="CD487" s="115" t="str">
        <f t="shared" si="359"/>
        <v/>
      </c>
      <c r="CE487" s="79">
        <f t="shared" si="387"/>
        <v>0</v>
      </c>
      <c r="CF487" s="79">
        <f t="shared" si="388"/>
        <v>0</v>
      </c>
      <c r="CG487" s="79" t="str">
        <f t="shared" si="389"/>
        <v>0</v>
      </c>
      <c r="CH487" s="79" t="str">
        <f>IF(ISBLANK(CC487), "", (POWER(CC487/VLOOKUP(CG487,Anthro_Calc!C:P,13,FALSE),VLOOKUP(CG487,Anthro_Calc!C:P,12,FALSE))-1) / (VLOOKUP(CG487,Anthro_Calc!C:P,14,FALSE)*VLOOKUP(CG487,Anthro_Calc!C:P,12,FALSE)))</f>
        <v/>
      </c>
      <c r="CI487" s="79" t="str">
        <f>IF(ISBLANK(CC487), "", -3 + (CC487 -VLOOKUP(CG487,Anthro_Calc!C:P,4,FALSE)) / (VLOOKUP(CG487,Anthro_Calc!C:P,5,FALSE) - VLOOKUP(CG487,Anthro_Calc!C:P,4,FALSE)))</f>
        <v/>
      </c>
      <c r="CJ487" s="79" t="str">
        <f>IF(ISBLANK(CC487), "", 3 + (CC487 -VLOOKUP(CG487,Anthro_Calc!C:P,10,FALSE)) / (VLOOKUP(CG487,Anthro_Calc!C:P,10,FALSE) - VLOOKUP(CG487,Anthro_Calc!C:P,9,FALSE)))</f>
        <v/>
      </c>
      <c r="CK487" s="129" t="str">
        <f t="shared" si="390"/>
        <v/>
      </c>
      <c r="CL487" s="117" t="str">
        <f t="shared" si="391"/>
        <v/>
      </c>
      <c r="CM487" s="104" t="str">
        <f t="shared" si="392"/>
        <v/>
      </c>
      <c r="CN487" s="77"/>
      <c r="CO487" s="71"/>
      <c r="CP487" s="74"/>
      <c r="CQ487" s="74"/>
      <c r="CR487" s="118" t="str">
        <f t="shared" si="360"/>
        <v/>
      </c>
      <c r="CS487" s="119">
        <f t="shared" si="393"/>
        <v>0</v>
      </c>
      <c r="CT487" s="119">
        <f t="shared" si="394"/>
        <v>0</v>
      </c>
      <c r="CU487" s="119" t="str">
        <f t="shared" si="395"/>
        <v>0</v>
      </c>
      <c r="CV487" s="119" t="str">
        <f>IF(ISBLANK(CQ487), "", (POWER(CQ487/VLOOKUP(CU487,Anthro_Calc!C:P,13,FALSE),VLOOKUP(CU487,Anthro_Calc!C:P,12,FALSE))-1) / (VLOOKUP(CU487,Anthro_Calc!C:P,14,FALSE)*VLOOKUP(CU487,Anthro_Calc!C:P,12,FALSE)))</f>
        <v/>
      </c>
      <c r="CW487" s="119" t="str">
        <f>IF(ISBLANK(CQ487), "", -3 + (CQ487 -VLOOKUP(CU487,Anthro_Calc!C:P,4,FALSE)) / (VLOOKUP(CU487,Anthro_Calc!C:P,5,FALSE) - VLOOKUP(CU487,Anthro_Calc!C:P,4,FALSE)))</f>
        <v/>
      </c>
      <c r="CX487" s="119" t="str">
        <f>IF(ISBLANK(CQ487), "", 3 + (CQ487 -VLOOKUP(CU487,Anthro_Calc!C:P,10,FALSE)) / (VLOOKUP(CU487,Anthro_Calc!C:P,10,FALSE) - VLOOKUP(CU487,Anthro_Calc!C:P,9,FALSE)))</f>
        <v/>
      </c>
      <c r="CY487" s="128" t="str">
        <f t="shared" si="396"/>
        <v/>
      </c>
      <c r="CZ487" s="117" t="str">
        <f t="shared" si="397"/>
        <v/>
      </c>
      <c r="DA487" s="104" t="str">
        <f t="shared" si="398"/>
        <v/>
      </c>
      <c r="DB487" s="135"/>
    </row>
    <row r="488" spans="1:106" s="80" customFormat="1" ht="15" customHeight="1">
      <c r="A488" s="134">
        <f t="shared" si="350"/>
        <v>484</v>
      </c>
      <c r="B488" s="66"/>
      <c r="C488" s="66"/>
      <c r="D488" s="66"/>
      <c r="E488" s="66"/>
      <c r="F488" s="66"/>
      <c r="G488" s="66"/>
      <c r="H488" s="66"/>
      <c r="I488" s="66"/>
      <c r="J488" s="66"/>
      <c r="K488" s="66"/>
      <c r="L488" s="66"/>
      <c r="M488" s="71"/>
      <c r="N488" s="69" t="str">
        <f t="shared" ca="1" si="361"/>
        <v/>
      </c>
      <c r="O488" s="70"/>
      <c r="P488" s="70"/>
      <c r="Q488" s="71"/>
      <c r="R488" s="82"/>
      <c r="S488" s="72" t="str">
        <f t="shared" si="362"/>
        <v/>
      </c>
      <c r="T488" s="72" t="str">
        <f t="shared" si="363"/>
        <v/>
      </c>
      <c r="U488" s="72" t="str">
        <f t="shared" si="364"/>
        <v/>
      </c>
      <c r="V488" s="72" t="str">
        <f>IF(ISBLANK(R488), "", (POWER(R488/VLOOKUP(U488,Anthro_Calc!C:P,13,FALSE),VLOOKUP(U488,Anthro_Calc!C:P,12,FALSE))-1) / (VLOOKUP(U488,Anthro_Calc!C:P,14,FALSE)*VLOOKUP(U488,Anthro_Calc!C:P,12,FALSE)))</f>
        <v/>
      </c>
      <c r="W488" s="72" t="str">
        <f>IF(ISBLANK(R488), "", -3 + (R488 -VLOOKUP(U488,Anthro_Calc!C:P,4,FALSE)) / (VLOOKUP(U488,Anthro_Calc!C:P,5,FALSE) - VLOOKUP(U488,Anthro_Calc!C:P,4,FALSE)))</f>
        <v/>
      </c>
      <c r="X488" s="72" t="str">
        <f>IF(ISBLANK(R488), "", 3 + (R488 -VLOOKUP(U488,Anthro_Calc!C:P,10,FALSE)) / (VLOOKUP(U488,Anthro_Calc!C:P,10,FALSE) - VLOOKUP(U488,Anthro_Calc!C:P,9,FALSE)))</f>
        <v/>
      </c>
      <c r="Y488" s="120" t="str">
        <f t="shared" si="365"/>
        <v/>
      </c>
      <c r="Z488" s="117" t="str">
        <f t="shared" si="366"/>
        <v/>
      </c>
      <c r="AA488" s="104" t="str">
        <f t="shared" si="367"/>
        <v/>
      </c>
      <c r="AB488" s="71"/>
      <c r="AC488" s="74"/>
      <c r="AD488" s="78"/>
      <c r="AE488" s="75" t="str">
        <f t="shared" si="368"/>
        <v/>
      </c>
      <c r="AF488" s="72">
        <f t="shared" si="369"/>
        <v>0</v>
      </c>
      <c r="AG488" s="72">
        <f t="shared" si="370"/>
        <v>0</v>
      </c>
      <c r="AH488" s="72" t="str">
        <f t="shared" si="371"/>
        <v>0</v>
      </c>
      <c r="AI488" s="72" t="str">
        <f>IF(ISBLANK(AD488), "", (POWER(AD488/VLOOKUP(AH488,Anthro_Calc!C:P,13,FALSE),VLOOKUP(AH488,Anthro_Calc!C:P,12,FALSE))-1) / (VLOOKUP(AH488,Anthro_Calc!C:P,14,FALSE)*VLOOKUP(AH488,Anthro_Calc!C:P,12,FALSE)))</f>
        <v/>
      </c>
      <c r="AJ488" s="72" t="str">
        <f>IF(ISBLANK(AD488), "", -3 + (AD488 -VLOOKUP(AH488,Anthro_Calc!C:P,4,FALSE)) / (VLOOKUP(AH488,Anthro_Calc!C:P,5,FALSE) - VLOOKUP(AH488,Anthro_Calc!C:P,4,FALSE)))</f>
        <v/>
      </c>
      <c r="AK488" s="72" t="str">
        <f>IF(ISBLANK(AD488), "", 3 + (AD488 -VLOOKUP(AH488,Anthro_Calc!C:P,10,FALSE)) / (VLOOKUP(AH488,Anthro_Calc!C:P,10,FALSE) - VLOOKUP(AH488,Anthro_Calc!C:P,9,FALSE)))</f>
        <v/>
      </c>
      <c r="AL488" s="120" t="str">
        <f t="shared" si="372"/>
        <v/>
      </c>
      <c r="AM488" s="117" t="str">
        <f t="shared" si="373"/>
        <v/>
      </c>
      <c r="AN488" s="104" t="str">
        <f t="shared" si="374"/>
        <v/>
      </c>
      <c r="AO488" s="76" t="str">
        <f t="shared" si="351"/>
        <v/>
      </c>
      <c r="AP488" s="77"/>
      <c r="AQ488" s="77" t="str">
        <f t="shared" si="375"/>
        <v/>
      </c>
      <c r="AR488" s="71"/>
      <c r="AS488" s="74"/>
      <c r="AT488" s="82"/>
      <c r="AU488" s="75" t="str">
        <f t="shared" si="352"/>
        <v/>
      </c>
      <c r="AV488" s="72">
        <f t="shared" si="376"/>
        <v>0</v>
      </c>
      <c r="AW488" s="72">
        <f t="shared" si="377"/>
        <v>0</v>
      </c>
      <c r="AX488" s="72" t="str">
        <f t="shared" si="378"/>
        <v>0</v>
      </c>
      <c r="AY488" s="72" t="str">
        <f>IF(ISBLANK(AT488), "", (POWER(AT488/VLOOKUP(AX488,Anthro_Calc!C:P,13,FALSE),VLOOKUP(AX488,Anthro_Calc!C:P,12,FALSE))-1) / (VLOOKUP(AX488,Anthro_Calc!C:P,14,FALSE)*VLOOKUP(AX488,Anthro_Calc!C:P,12,FALSE)))</f>
        <v/>
      </c>
      <c r="AZ488" s="72" t="str">
        <f>IF(ISBLANK(AT488), "", -3 + (AT488 -VLOOKUP(AX488,Anthro_Calc!C:P,4,FALSE)) / (VLOOKUP(AX488,Anthro_Calc!C:P,5,FALSE) - VLOOKUP(AX488,Anthro_Calc!C:P,4,FALSE)))</f>
        <v/>
      </c>
      <c r="BA488" s="72" t="str">
        <f>IF(ISBLANK(AT488), "", 3 + (AT488 -VLOOKUP(AX488,Anthro_Calc!C:P,10,FALSE)) / (VLOOKUP(AX488,Anthro_Calc!C:P,10,FALSE) - VLOOKUP(AX488,Anthro_Calc!C:P,9,FALSE)))</f>
        <v/>
      </c>
      <c r="BB488" s="120" t="str">
        <f t="shared" si="379"/>
        <v/>
      </c>
      <c r="BC488" s="117" t="str">
        <f t="shared" si="380"/>
        <v/>
      </c>
      <c r="BD488" s="104" t="str">
        <f t="shared" si="353"/>
        <v/>
      </c>
      <c r="BE488" s="76" t="str">
        <f t="shared" si="354"/>
        <v/>
      </c>
      <c r="BF488" s="73" t="str">
        <f t="shared" si="381"/>
        <v/>
      </c>
      <c r="BG488" s="73" t="str">
        <f t="shared" si="355"/>
        <v/>
      </c>
      <c r="BH488" s="77"/>
      <c r="BI488" s="133"/>
      <c r="BJ488" s="71"/>
      <c r="BK488" s="74"/>
      <c r="BL488" s="78"/>
      <c r="BM488" s="75" t="str">
        <f t="shared" si="356"/>
        <v/>
      </c>
      <c r="BN488" s="72">
        <f t="shared" si="382"/>
        <v>0</v>
      </c>
      <c r="BO488" s="72">
        <f t="shared" si="399"/>
        <v>0</v>
      </c>
      <c r="BP488" s="72" t="str">
        <f t="shared" si="383"/>
        <v>0</v>
      </c>
      <c r="BQ488" s="72" t="str">
        <f>IF(ISBLANK(BL488), "", (POWER(BL488/VLOOKUP(BP488,Anthro_Calc!C:P,13,FALSE),VLOOKUP(BP488,Anthro_Calc!C:P,12,FALSE))-1) / (VLOOKUP(BP488,Anthro_Calc!C:P,14,FALSE)*VLOOKUP(BP488,Anthro_Calc!C:P,12,FALSE)))</f>
        <v/>
      </c>
      <c r="BR488" s="72" t="str">
        <f>IF(ISBLANK(BL488), "", -3 + (BL488 -VLOOKUP(BP488,Anthro_Calc!C:P,4,FALSE)) / (VLOOKUP(BP488,Anthro_Calc!C:P,5,FALSE) - VLOOKUP(BP488,Anthro_Calc!C:P,4,FALSE)))</f>
        <v/>
      </c>
      <c r="BS488" s="72" t="str">
        <f>IF(ISBLANK(BL488), "", 3 + (BL488 -VLOOKUP(BP488,Anthro_Calc!C:P,10,FALSE)) / (VLOOKUP(BP488,Anthro_Calc!C:P,10,FALSE) - VLOOKUP(BP488,Anthro_Calc!C:P,9,FALSE)))</f>
        <v/>
      </c>
      <c r="BT488" s="120" t="str">
        <f t="shared" si="384"/>
        <v/>
      </c>
      <c r="BU488" s="117" t="str">
        <f t="shared" si="385"/>
        <v/>
      </c>
      <c r="BV488" s="104" t="str">
        <f t="shared" si="386"/>
        <v/>
      </c>
      <c r="BW488" s="73" t="str">
        <f t="shared" si="357"/>
        <v/>
      </c>
      <c r="BX488" s="77"/>
      <c r="BY488" s="73" t="str">
        <f>IF(ISBLANK(BL488), "", VLOOKUP(Z488&amp;" "&amp;BV488&amp;" "&amp;BW488,Graduation_Criteria!$D$2:$E$34,2,FALSE))</f>
        <v/>
      </c>
      <c r="BZ488" s="73" t="str">
        <f t="shared" si="358"/>
        <v/>
      </c>
      <c r="CA488" s="71"/>
      <c r="CB488" s="74"/>
      <c r="CC488" s="74"/>
      <c r="CD488" s="115" t="str">
        <f t="shared" si="359"/>
        <v/>
      </c>
      <c r="CE488" s="79">
        <f t="shared" si="387"/>
        <v>0</v>
      </c>
      <c r="CF488" s="79">
        <f t="shared" si="388"/>
        <v>0</v>
      </c>
      <c r="CG488" s="79" t="str">
        <f t="shared" si="389"/>
        <v>0</v>
      </c>
      <c r="CH488" s="79" t="str">
        <f>IF(ISBLANK(CC488), "", (POWER(CC488/VLOOKUP(CG488,Anthro_Calc!C:P,13,FALSE),VLOOKUP(CG488,Anthro_Calc!C:P,12,FALSE))-1) / (VLOOKUP(CG488,Anthro_Calc!C:P,14,FALSE)*VLOOKUP(CG488,Anthro_Calc!C:P,12,FALSE)))</f>
        <v/>
      </c>
      <c r="CI488" s="79" t="str">
        <f>IF(ISBLANK(CC488), "", -3 + (CC488 -VLOOKUP(CG488,Anthro_Calc!C:P,4,FALSE)) / (VLOOKUP(CG488,Anthro_Calc!C:P,5,FALSE) - VLOOKUP(CG488,Anthro_Calc!C:P,4,FALSE)))</f>
        <v/>
      </c>
      <c r="CJ488" s="79" t="str">
        <f>IF(ISBLANK(CC488), "", 3 + (CC488 -VLOOKUP(CG488,Anthro_Calc!C:P,10,FALSE)) / (VLOOKUP(CG488,Anthro_Calc!C:P,10,FALSE) - VLOOKUP(CG488,Anthro_Calc!C:P,9,FALSE)))</f>
        <v/>
      </c>
      <c r="CK488" s="129" t="str">
        <f t="shared" si="390"/>
        <v/>
      </c>
      <c r="CL488" s="117" t="str">
        <f t="shared" si="391"/>
        <v/>
      </c>
      <c r="CM488" s="104" t="str">
        <f t="shared" si="392"/>
        <v/>
      </c>
      <c r="CN488" s="77"/>
      <c r="CO488" s="71"/>
      <c r="CP488" s="74"/>
      <c r="CQ488" s="74"/>
      <c r="CR488" s="118" t="str">
        <f t="shared" si="360"/>
        <v/>
      </c>
      <c r="CS488" s="119">
        <f t="shared" si="393"/>
        <v>0</v>
      </c>
      <c r="CT488" s="119">
        <f t="shared" si="394"/>
        <v>0</v>
      </c>
      <c r="CU488" s="119" t="str">
        <f t="shared" si="395"/>
        <v>0</v>
      </c>
      <c r="CV488" s="119" t="str">
        <f>IF(ISBLANK(CQ488), "", (POWER(CQ488/VLOOKUP(CU488,Anthro_Calc!C:P,13,FALSE),VLOOKUP(CU488,Anthro_Calc!C:P,12,FALSE))-1) / (VLOOKUP(CU488,Anthro_Calc!C:P,14,FALSE)*VLOOKUP(CU488,Anthro_Calc!C:P,12,FALSE)))</f>
        <v/>
      </c>
      <c r="CW488" s="119" t="str">
        <f>IF(ISBLANK(CQ488), "", -3 + (CQ488 -VLOOKUP(CU488,Anthro_Calc!C:P,4,FALSE)) / (VLOOKUP(CU488,Anthro_Calc!C:P,5,FALSE) - VLOOKUP(CU488,Anthro_Calc!C:P,4,FALSE)))</f>
        <v/>
      </c>
      <c r="CX488" s="119" t="str">
        <f>IF(ISBLANK(CQ488), "", 3 + (CQ488 -VLOOKUP(CU488,Anthro_Calc!C:P,10,FALSE)) / (VLOOKUP(CU488,Anthro_Calc!C:P,10,FALSE) - VLOOKUP(CU488,Anthro_Calc!C:P,9,FALSE)))</f>
        <v/>
      </c>
      <c r="CY488" s="128" t="str">
        <f t="shared" si="396"/>
        <v/>
      </c>
      <c r="CZ488" s="117" t="str">
        <f t="shared" si="397"/>
        <v/>
      </c>
      <c r="DA488" s="104" t="str">
        <f t="shared" si="398"/>
        <v/>
      </c>
      <c r="DB488" s="135"/>
    </row>
    <row r="489" spans="1:106" s="80" customFormat="1" ht="15" customHeight="1">
      <c r="A489" s="134">
        <f t="shared" si="350"/>
        <v>485</v>
      </c>
      <c r="B489" s="66"/>
      <c r="C489" s="66"/>
      <c r="D489" s="66"/>
      <c r="E489" s="66"/>
      <c r="F489" s="66"/>
      <c r="G489" s="66"/>
      <c r="H489" s="66"/>
      <c r="I489" s="66"/>
      <c r="J489" s="66"/>
      <c r="K489" s="66"/>
      <c r="L489" s="66"/>
      <c r="M489" s="71"/>
      <c r="N489" s="69" t="str">
        <f t="shared" ca="1" si="361"/>
        <v/>
      </c>
      <c r="O489" s="70"/>
      <c r="P489" s="70"/>
      <c r="Q489" s="71"/>
      <c r="R489" s="82"/>
      <c r="S489" s="72" t="str">
        <f t="shared" si="362"/>
        <v/>
      </c>
      <c r="T489" s="72" t="str">
        <f t="shared" si="363"/>
        <v/>
      </c>
      <c r="U489" s="72" t="str">
        <f t="shared" si="364"/>
        <v/>
      </c>
      <c r="V489" s="72" t="str">
        <f>IF(ISBLANK(R489), "", (POWER(R489/VLOOKUP(U489,Anthro_Calc!C:P,13,FALSE),VLOOKUP(U489,Anthro_Calc!C:P,12,FALSE))-1) / (VLOOKUP(U489,Anthro_Calc!C:P,14,FALSE)*VLOOKUP(U489,Anthro_Calc!C:P,12,FALSE)))</f>
        <v/>
      </c>
      <c r="W489" s="72" t="str">
        <f>IF(ISBLANK(R489), "", -3 + (R489 -VLOOKUP(U489,Anthro_Calc!C:P,4,FALSE)) / (VLOOKUP(U489,Anthro_Calc!C:P,5,FALSE) - VLOOKUP(U489,Anthro_Calc!C:P,4,FALSE)))</f>
        <v/>
      </c>
      <c r="X489" s="72" t="str">
        <f>IF(ISBLANK(R489), "", 3 + (R489 -VLOOKUP(U489,Anthro_Calc!C:P,10,FALSE)) / (VLOOKUP(U489,Anthro_Calc!C:P,10,FALSE) - VLOOKUP(U489,Anthro_Calc!C:P,9,FALSE)))</f>
        <v/>
      </c>
      <c r="Y489" s="120" t="str">
        <f t="shared" si="365"/>
        <v/>
      </c>
      <c r="Z489" s="117" t="str">
        <f t="shared" si="366"/>
        <v/>
      </c>
      <c r="AA489" s="104" t="str">
        <f t="shared" si="367"/>
        <v/>
      </c>
      <c r="AB489" s="71"/>
      <c r="AC489" s="74"/>
      <c r="AD489" s="78"/>
      <c r="AE489" s="75" t="str">
        <f t="shared" si="368"/>
        <v/>
      </c>
      <c r="AF489" s="72">
        <f t="shared" si="369"/>
        <v>0</v>
      </c>
      <c r="AG489" s="72">
        <f t="shared" si="370"/>
        <v>0</v>
      </c>
      <c r="AH489" s="72" t="str">
        <f t="shared" si="371"/>
        <v>0</v>
      </c>
      <c r="AI489" s="72" t="str">
        <f>IF(ISBLANK(AD489), "", (POWER(AD489/VLOOKUP(AH489,Anthro_Calc!C:P,13,FALSE),VLOOKUP(AH489,Anthro_Calc!C:P,12,FALSE))-1) / (VLOOKUP(AH489,Anthro_Calc!C:P,14,FALSE)*VLOOKUP(AH489,Anthro_Calc!C:P,12,FALSE)))</f>
        <v/>
      </c>
      <c r="AJ489" s="72" t="str">
        <f>IF(ISBLANK(AD489), "", -3 + (AD489 -VLOOKUP(AH489,Anthro_Calc!C:P,4,FALSE)) / (VLOOKUP(AH489,Anthro_Calc!C:P,5,FALSE) - VLOOKUP(AH489,Anthro_Calc!C:P,4,FALSE)))</f>
        <v/>
      </c>
      <c r="AK489" s="72" t="str">
        <f>IF(ISBLANK(AD489), "", 3 + (AD489 -VLOOKUP(AH489,Anthro_Calc!C:P,10,FALSE)) / (VLOOKUP(AH489,Anthro_Calc!C:P,10,FALSE) - VLOOKUP(AH489,Anthro_Calc!C:P,9,FALSE)))</f>
        <v/>
      </c>
      <c r="AL489" s="120" t="str">
        <f t="shared" si="372"/>
        <v/>
      </c>
      <c r="AM489" s="117" t="str">
        <f t="shared" si="373"/>
        <v/>
      </c>
      <c r="AN489" s="104" t="str">
        <f t="shared" si="374"/>
        <v/>
      </c>
      <c r="AO489" s="76" t="str">
        <f t="shared" si="351"/>
        <v/>
      </c>
      <c r="AP489" s="77"/>
      <c r="AQ489" s="77" t="str">
        <f t="shared" si="375"/>
        <v/>
      </c>
      <c r="AR489" s="71"/>
      <c r="AS489" s="74"/>
      <c r="AT489" s="82"/>
      <c r="AU489" s="75" t="str">
        <f t="shared" si="352"/>
        <v/>
      </c>
      <c r="AV489" s="72">
        <f t="shared" si="376"/>
        <v>0</v>
      </c>
      <c r="AW489" s="72">
        <f t="shared" si="377"/>
        <v>0</v>
      </c>
      <c r="AX489" s="72" t="str">
        <f t="shared" si="378"/>
        <v>0</v>
      </c>
      <c r="AY489" s="72" t="str">
        <f>IF(ISBLANK(AT489), "", (POWER(AT489/VLOOKUP(AX489,Anthro_Calc!C:P,13,FALSE),VLOOKUP(AX489,Anthro_Calc!C:P,12,FALSE))-1) / (VLOOKUP(AX489,Anthro_Calc!C:P,14,FALSE)*VLOOKUP(AX489,Anthro_Calc!C:P,12,FALSE)))</f>
        <v/>
      </c>
      <c r="AZ489" s="72" t="str">
        <f>IF(ISBLANK(AT489), "", -3 + (AT489 -VLOOKUP(AX489,Anthro_Calc!C:P,4,FALSE)) / (VLOOKUP(AX489,Anthro_Calc!C:P,5,FALSE) - VLOOKUP(AX489,Anthro_Calc!C:P,4,FALSE)))</f>
        <v/>
      </c>
      <c r="BA489" s="72" t="str">
        <f>IF(ISBLANK(AT489), "", 3 + (AT489 -VLOOKUP(AX489,Anthro_Calc!C:P,10,FALSE)) / (VLOOKUP(AX489,Anthro_Calc!C:P,10,FALSE) - VLOOKUP(AX489,Anthro_Calc!C:P,9,FALSE)))</f>
        <v/>
      </c>
      <c r="BB489" s="120" t="str">
        <f t="shared" si="379"/>
        <v/>
      </c>
      <c r="BC489" s="117" t="str">
        <f t="shared" si="380"/>
        <v/>
      </c>
      <c r="BD489" s="104" t="str">
        <f t="shared" si="353"/>
        <v/>
      </c>
      <c r="BE489" s="76" t="str">
        <f t="shared" si="354"/>
        <v/>
      </c>
      <c r="BF489" s="73" t="str">
        <f t="shared" si="381"/>
        <v/>
      </c>
      <c r="BG489" s="73" t="str">
        <f t="shared" si="355"/>
        <v/>
      </c>
      <c r="BH489" s="77"/>
      <c r="BI489" s="133"/>
      <c r="BJ489" s="71"/>
      <c r="BK489" s="74"/>
      <c r="BL489" s="78"/>
      <c r="BM489" s="75" t="str">
        <f t="shared" si="356"/>
        <v/>
      </c>
      <c r="BN489" s="72">
        <f t="shared" si="382"/>
        <v>0</v>
      </c>
      <c r="BO489" s="72">
        <f t="shared" si="399"/>
        <v>0</v>
      </c>
      <c r="BP489" s="72" t="str">
        <f t="shared" si="383"/>
        <v>0</v>
      </c>
      <c r="BQ489" s="72" t="str">
        <f>IF(ISBLANK(BL489), "", (POWER(BL489/VLOOKUP(BP489,Anthro_Calc!C:P,13,FALSE),VLOOKUP(BP489,Anthro_Calc!C:P,12,FALSE))-1) / (VLOOKUP(BP489,Anthro_Calc!C:P,14,FALSE)*VLOOKUP(BP489,Anthro_Calc!C:P,12,FALSE)))</f>
        <v/>
      </c>
      <c r="BR489" s="72" t="str">
        <f>IF(ISBLANK(BL489), "", -3 + (BL489 -VLOOKUP(BP489,Anthro_Calc!C:P,4,FALSE)) / (VLOOKUP(BP489,Anthro_Calc!C:P,5,FALSE) - VLOOKUP(BP489,Anthro_Calc!C:P,4,FALSE)))</f>
        <v/>
      </c>
      <c r="BS489" s="72" t="str">
        <f>IF(ISBLANK(BL489), "", 3 + (BL489 -VLOOKUP(BP489,Anthro_Calc!C:P,10,FALSE)) / (VLOOKUP(BP489,Anthro_Calc!C:P,10,FALSE) - VLOOKUP(BP489,Anthro_Calc!C:P,9,FALSE)))</f>
        <v/>
      </c>
      <c r="BT489" s="120" t="str">
        <f t="shared" si="384"/>
        <v/>
      </c>
      <c r="BU489" s="117" t="str">
        <f t="shared" si="385"/>
        <v/>
      </c>
      <c r="BV489" s="104" t="str">
        <f t="shared" si="386"/>
        <v/>
      </c>
      <c r="BW489" s="73" t="str">
        <f t="shared" si="357"/>
        <v/>
      </c>
      <c r="BX489" s="77"/>
      <c r="BY489" s="73" t="str">
        <f>IF(ISBLANK(BL489), "", VLOOKUP(Z489&amp;" "&amp;BV489&amp;" "&amp;BW489,Graduation_Criteria!$D$2:$E$34,2,FALSE))</f>
        <v/>
      </c>
      <c r="BZ489" s="73" t="str">
        <f t="shared" si="358"/>
        <v/>
      </c>
      <c r="CA489" s="71"/>
      <c r="CB489" s="74"/>
      <c r="CC489" s="74"/>
      <c r="CD489" s="115" t="str">
        <f t="shared" si="359"/>
        <v/>
      </c>
      <c r="CE489" s="79">
        <f t="shared" si="387"/>
        <v>0</v>
      </c>
      <c r="CF489" s="79">
        <f t="shared" si="388"/>
        <v>0</v>
      </c>
      <c r="CG489" s="79" t="str">
        <f t="shared" si="389"/>
        <v>0</v>
      </c>
      <c r="CH489" s="79" t="str">
        <f>IF(ISBLANK(CC489), "", (POWER(CC489/VLOOKUP(CG489,Anthro_Calc!C:P,13,FALSE),VLOOKUP(CG489,Anthro_Calc!C:P,12,FALSE))-1) / (VLOOKUP(CG489,Anthro_Calc!C:P,14,FALSE)*VLOOKUP(CG489,Anthro_Calc!C:P,12,FALSE)))</f>
        <v/>
      </c>
      <c r="CI489" s="79" t="str">
        <f>IF(ISBLANK(CC489), "", -3 + (CC489 -VLOOKUP(CG489,Anthro_Calc!C:P,4,FALSE)) / (VLOOKUP(CG489,Anthro_Calc!C:P,5,FALSE) - VLOOKUP(CG489,Anthro_Calc!C:P,4,FALSE)))</f>
        <v/>
      </c>
      <c r="CJ489" s="79" t="str">
        <f>IF(ISBLANK(CC489), "", 3 + (CC489 -VLOOKUP(CG489,Anthro_Calc!C:P,10,FALSE)) / (VLOOKUP(CG489,Anthro_Calc!C:P,10,FALSE) - VLOOKUP(CG489,Anthro_Calc!C:P,9,FALSE)))</f>
        <v/>
      </c>
      <c r="CK489" s="129" t="str">
        <f t="shared" si="390"/>
        <v/>
      </c>
      <c r="CL489" s="117" t="str">
        <f t="shared" si="391"/>
        <v/>
      </c>
      <c r="CM489" s="104" t="str">
        <f t="shared" si="392"/>
        <v/>
      </c>
      <c r="CN489" s="77"/>
      <c r="CO489" s="71"/>
      <c r="CP489" s="74"/>
      <c r="CQ489" s="74"/>
      <c r="CR489" s="118" t="str">
        <f t="shared" si="360"/>
        <v/>
      </c>
      <c r="CS489" s="119">
        <f t="shared" si="393"/>
        <v>0</v>
      </c>
      <c r="CT489" s="119">
        <f t="shared" si="394"/>
        <v>0</v>
      </c>
      <c r="CU489" s="119" t="str">
        <f t="shared" si="395"/>
        <v>0</v>
      </c>
      <c r="CV489" s="119" t="str">
        <f>IF(ISBLANK(CQ489), "", (POWER(CQ489/VLOOKUP(CU489,Anthro_Calc!C:P,13,FALSE),VLOOKUP(CU489,Anthro_Calc!C:P,12,FALSE))-1) / (VLOOKUP(CU489,Anthro_Calc!C:P,14,FALSE)*VLOOKUP(CU489,Anthro_Calc!C:P,12,FALSE)))</f>
        <v/>
      </c>
      <c r="CW489" s="119" t="str">
        <f>IF(ISBLANK(CQ489), "", -3 + (CQ489 -VLOOKUP(CU489,Anthro_Calc!C:P,4,FALSE)) / (VLOOKUP(CU489,Anthro_Calc!C:P,5,FALSE) - VLOOKUP(CU489,Anthro_Calc!C:P,4,FALSE)))</f>
        <v/>
      </c>
      <c r="CX489" s="119" t="str">
        <f>IF(ISBLANK(CQ489), "", 3 + (CQ489 -VLOOKUP(CU489,Anthro_Calc!C:P,10,FALSE)) / (VLOOKUP(CU489,Anthro_Calc!C:P,10,FALSE) - VLOOKUP(CU489,Anthro_Calc!C:P,9,FALSE)))</f>
        <v/>
      </c>
      <c r="CY489" s="128" t="str">
        <f t="shared" si="396"/>
        <v/>
      </c>
      <c r="CZ489" s="117" t="str">
        <f t="shared" si="397"/>
        <v/>
      </c>
      <c r="DA489" s="104" t="str">
        <f t="shared" si="398"/>
        <v/>
      </c>
      <c r="DB489" s="135"/>
    </row>
    <row r="490" spans="1:106" s="80" customFormat="1" ht="15" customHeight="1">
      <c r="A490" s="134">
        <f t="shared" si="350"/>
        <v>486</v>
      </c>
      <c r="B490" s="66"/>
      <c r="C490" s="66"/>
      <c r="D490" s="66"/>
      <c r="E490" s="66"/>
      <c r="F490" s="66"/>
      <c r="G490" s="66"/>
      <c r="H490" s="66"/>
      <c r="I490" s="66"/>
      <c r="J490" s="66"/>
      <c r="K490" s="66"/>
      <c r="L490" s="66"/>
      <c r="M490" s="71"/>
      <c r="N490" s="69" t="str">
        <f t="shared" ca="1" si="361"/>
        <v/>
      </c>
      <c r="O490" s="70"/>
      <c r="P490" s="70"/>
      <c r="Q490" s="71"/>
      <c r="R490" s="82"/>
      <c r="S490" s="72" t="str">
        <f t="shared" si="362"/>
        <v/>
      </c>
      <c r="T490" s="72" t="str">
        <f t="shared" si="363"/>
        <v/>
      </c>
      <c r="U490" s="72" t="str">
        <f t="shared" si="364"/>
        <v/>
      </c>
      <c r="V490" s="72" t="str">
        <f>IF(ISBLANK(R490), "", (POWER(R490/VLOOKUP(U490,Anthro_Calc!C:P,13,FALSE),VLOOKUP(U490,Anthro_Calc!C:P,12,FALSE))-1) / (VLOOKUP(U490,Anthro_Calc!C:P,14,FALSE)*VLOOKUP(U490,Anthro_Calc!C:P,12,FALSE)))</f>
        <v/>
      </c>
      <c r="W490" s="72" t="str">
        <f>IF(ISBLANK(R490), "", -3 + (R490 -VLOOKUP(U490,Anthro_Calc!C:P,4,FALSE)) / (VLOOKUP(U490,Anthro_Calc!C:P,5,FALSE) - VLOOKUP(U490,Anthro_Calc!C:P,4,FALSE)))</f>
        <v/>
      </c>
      <c r="X490" s="72" t="str">
        <f>IF(ISBLANK(R490), "", 3 + (R490 -VLOOKUP(U490,Anthro_Calc!C:P,10,FALSE)) / (VLOOKUP(U490,Anthro_Calc!C:P,10,FALSE) - VLOOKUP(U490,Anthro_Calc!C:P,9,FALSE)))</f>
        <v/>
      </c>
      <c r="Y490" s="120" t="str">
        <f t="shared" si="365"/>
        <v/>
      </c>
      <c r="Z490" s="117" t="str">
        <f t="shared" si="366"/>
        <v/>
      </c>
      <c r="AA490" s="104" t="str">
        <f t="shared" si="367"/>
        <v/>
      </c>
      <c r="AB490" s="71"/>
      <c r="AC490" s="74"/>
      <c r="AD490" s="78"/>
      <c r="AE490" s="75" t="str">
        <f t="shared" si="368"/>
        <v/>
      </c>
      <c r="AF490" s="72">
        <f t="shared" si="369"/>
        <v>0</v>
      </c>
      <c r="AG490" s="72">
        <f t="shared" si="370"/>
        <v>0</v>
      </c>
      <c r="AH490" s="72" t="str">
        <f t="shared" si="371"/>
        <v>0</v>
      </c>
      <c r="AI490" s="72" t="str">
        <f>IF(ISBLANK(AD490), "", (POWER(AD490/VLOOKUP(AH490,Anthro_Calc!C:P,13,FALSE),VLOOKUP(AH490,Anthro_Calc!C:P,12,FALSE))-1) / (VLOOKUP(AH490,Anthro_Calc!C:P,14,FALSE)*VLOOKUP(AH490,Anthro_Calc!C:P,12,FALSE)))</f>
        <v/>
      </c>
      <c r="AJ490" s="72" t="str">
        <f>IF(ISBLANK(AD490), "", -3 + (AD490 -VLOOKUP(AH490,Anthro_Calc!C:P,4,FALSE)) / (VLOOKUP(AH490,Anthro_Calc!C:P,5,FALSE) - VLOOKUP(AH490,Anthro_Calc!C:P,4,FALSE)))</f>
        <v/>
      </c>
      <c r="AK490" s="72" t="str">
        <f>IF(ISBLANK(AD490), "", 3 + (AD490 -VLOOKUP(AH490,Anthro_Calc!C:P,10,FALSE)) / (VLOOKUP(AH490,Anthro_Calc!C:P,10,FALSE) - VLOOKUP(AH490,Anthro_Calc!C:P,9,FALSE)))</f>
        <v/>
      </c>
      <c r="AL490" s="120" t="str">
        <f t="shared" si="372"/>
        <v/>
      </c>
      <c r="AM490" s="117" t="str">
        <f t="shared" si="373"/>
        <v/>
      </c>
      <c r="AN490" s="104" t="str">
        <f t="shared" si="374"/>
        <v/>
      </c>
      <c r="AO490" s="76" t="str">
        <f t="shared" si="351"/>
        <v/>
      </c>
      <c r="AP490" s="77"/>
      <c r="AQ490" s="77" t="str">
        <f t="shared" si="375"/>
        <v/>
      </c>
      <c r="AR490" s="71"/>
      <c r="AS490" s="74"/>
      <c r="AT490" s="82"/>
      <c r="AU490" s="75" t="str">
        <f t="shared" si="352"/>
        <v/>
      </c>
      <c r="AV490" s="72">
        <f t="shared" si="376"/>
        <v>0</v>
      </c>
      <c r="AW490" s="72">
        <f t="shared" si="377"/>
        <v>0</v>
      </c>
      <c r="AX490" s="72" t="str">
        <f t="shared" si="378"/>
        <v>0</v>
      </c>
      <c r="AY490" s="72" t="str">
        <f>IF(ISBLANK(AT490), "", (POWER(AT490/VLOOKUP(AX490,Anthro_Calc!C:P,13,FALSE),VLOOKUP(AX490,Anthro_Calc!C:P,12,FALSE))-1) / (VLOOKUP(AX490,Anthro_Calc!C:P,14,FALSE)*VLOOKUP(AX490,Anthro_Calc!C:P,12,FALSE)))</f>
        <v/>
      </c>
      <c r="AZ490" s="72" t="str">
        <f>IF(ISBLANK(AT490), "", -3 + (AT490 -VLOOKUP(AX490,Anthro_Calc!C:P,4,FALSE)) / (VLOOKUP(AX490,Anthro_Calc!C:P,5,FALSE) - VLOOKUP(AX490,Anthro_Calc!C:P,4,FALSE)))</f>
        <v/>
      </c>
      <c r="BA490" s="72" t="str">
        <f>IF(ISBLANK(AT490), "", 3 + (AT490 -VLOOKUP(AX490,Anthro_Calc!C:P,10,FALSE)) / (VLOOKUP(AX490,Anthro_Calc!C:P,10,FALSE) - VLOOKUP(AX490,Anthro_Calc!C:P,9,FALSE)))</f>
        <v/>
      </c>
      <c r="BB490" s="120" t="str">
        <f t="shared" si="379"/>
        <v/>
      </c>
      <c r="BC490" s="117" t="str">
        <f t="shared" si="380"/>
        <v/>
      </c>
      <c r="BD490" s="104" t="str">
        <f t="shared" si="353"/>
        <v/>
      </c>
      <c r="BE490" s="76" t="str">
        <f t="shared" si="354"/>
        <v/>
      </c>
      <c r="BF490" s="73" t="str">
        <f t="shared" si="381"/>
        <v/>
      </c>
      <c r="BG490" s="73" t="str">
        <f t="shared" si="355"/>
        <v/>
      </c>
      <c r="BH490" s="77"/>
      <c r="BI490" s="133"/>
      <c r="BJ490" s="71"/>
      <c r="BK490" s="74"/>
      <c r="BL490" s="78"/>
      <c r="BM490" s="75" t="str">
        <f t="shared" si="356"/>
        <v/>
      </c>
      <c r="BN490" s="72">
        <f t="shared" si="382"/>
        <v>0</v>
      </c>
      <c r="BO490" s="72">
        <f t="shared" si="399"/>
        <v>0</v>
      </c>
      <c r="BP490" s="72" t="str">
        <f t="shared" si="383"/>
        <v>0</v>
      </c>
      <c r="BQ490" s="72" t="str">
        <f>IF(ISBLANK(BL490), "", (POWER(BL490/VLOOKUP(BP490,Anthro_Calc!C:P,13,FALSE),VLOOKUP(BP490,Anthro_Calc!C:P,12,FALSE))-1) / (VLOOKUP(BP490,Anthro_Calc!C:P,14,FALSE)*VLOOKUP(BP490,Anthro_Calc!C:P,12,FALSE)))</f>
        <v/>
      </c>
      <c r="BR490" s="72" t="str">
        <f>IF(ISBLANK(BL490), "", -3 + (BL490 -VLOOKUP(BP490,Anthro_Calc!C:P,4,FALSE)) / (VLOOKUP(BP490,Anthro_Calc!C:P,5,FALSE) - VLOOKUP(BP490,Anthro_Calc!C:P,4,FALSE)))</f>
        <v/>
      </c>
      <c r="BS490" s="72" t="str">
        <f>IF(ISBLANK(BL490), "", 3 + (BL490 -VLOOKUP(BP490,Anthro_Calc!C:P,10,FALSE)) / (VLOOKUP(BP490,Anthro_Calc!C:P,10,FALSE) - VLOOKUP(BP490,Anthro_Calc!C:P,9,FALSE)))</f>
        <v/>
      </c>
      <c r="BT490" s="120" t="str">
        <f t="shared" si="384"/>
        <v/>
      </c>
      <c r="BU490" s="117" t="str">
        <f t="shared" si="385"/>
        <v/>
      </c>
      <c r="BV490" s="104" t="str">
        <f t="shared" si="386"/>
        <v/>
      </c>
      <c r="BW490" s="73" t="str">
        <f t="shared" si="357"/>
        <v/>
      </c>
      <c r="BX490" s="77"/>
      <c r="BY490" s="73" t="str">
        <f>IF(ISBLANK(BL490), "", VLOOKUP(Z490&amp;" "&amp;BV490&amp;" "&amp;BW490,Graduation_Criteria!$D$2:$E$34,2,FALSE))</f>
        <v/>
      </c>
      <c r="BZ490" s="73" t="str">
        <f t="shared" si="358"/>
        <v/>
      </c>
      <c r="CA490" s="71"/>
      <c r="CB490" s="74"/>
      <c r="CC490" s="74"/>
      <c r="CD490" s="115" t="str">
        <f t="shared" si="359"/>
        <v/>
      </c>
      <c r="CE490" s="79">
        <f t="shared" si="387"/>
        <v>0</v>
      </c>
      <c r="CF490" s="79">
        <f t="shared" si="388"/>
        <v>0</v>
      </c>
      <c r="CG490" s="79" t="str">
        <f t="shared" si="389"/>
        <v>0</v>
      </c>
      <c r="CH490" s="79" t="str">
        <f>IF(ISBLANK(CC490), "", (POWER(CC490/VLOOKUP(CG490,Anthro_Calc!C:P,13,FALSE),VLOOKUP(CG490,Anthro_Calc!C:P,12,FALSE))-1) / (VLOOKUP(CG490,Anthro_Calc!C:P,14,FALSE)*VLOOKUP(CG490,Anthro_Calc!C:P,12,FALSE)))</f>
        <v/>
      </c>
      <c r="CI490" s="79" t="str">
        <f>IF(ISBLANK(CC490), "", -3 + (CC490 -VLOOKUP(CG490,Anthro_Calc!C:P,4,FALSE)) / (VLOOKUP(CG490,Anthro_Calc!C:P,5,FALSE) - VLOOKUP(CG490,Anthro_Calc!C:P,4,FALSE)))</f>
        <v/>
      </c>
      <c r="CJ490" s="79" t="str">
        <f>IF(ISBLANK(CC490), "", 3 + (CC490 -VLOOKUP(CG490,Anthro_Calc!C:P,10,FALSE)) / (VLOOKUP(CG490,Anthro_Calc!C:P,10,FALSE) - VLOOKUP(CG490,Anthro_Calc!C:P,9,FALSE)))</f>
        <v/>
      </c>
      <c r="CK490" s="129" t="str">
        <f t="shared" si="390"/>
        <v/>
      </c>
      <c r="CL490" s="117" t="str">
        <f t="shared" si="391"/>
        <v/>
      </c>
      <c r="CM490" s="104" t="str">
        <f t="shared" si="392"/>
        <v/>
      </c>
      <c r="CN490" s="77"/>
      <c r="CO490" s="71"/>
      <c r="CP490" s="74"/>
      <c r="CQ490" s="74"/>
      <c r="CR490" s="118" t="str">
        <f t="shared" si="360"/>
        <v/>
      </c>
      <c r="CS490" s="119">
        <f t="shared" si="393"/>
        <v>0</v>
      </c>
      <c r="CT490" s="119">
        <f t="shared" si="394"/>
        <v>0</v>
      </c>
      <c r="CU490" s="119" t="str">
        <f t="shared" si="395"/>
        <v>0</v>
      </c>
      <c r="CV490" s="119" t="str">
        <f>IF(ISBLANK(CQ490), "", (POWER(CQ490/VLOOKUP(CU490,Anthro_Calc!C:P,13,FALSE),VLOOKUP(CU490,Anthro_Calc!C:P,12,FALSE))-1) / (VLOOKUP(CU490,Anthro_Calc!C:P,14,FALSE)*VLOOKUP(CU490,Anthro_Calc!C:P,12,FALSE)))</f>
        <v/>
      </c>
      <c r="CW490" s="119" t="str">
        <f>IF(ISBLANK(CQ490), "", -3 + (CQ490 -VLOOKUP(CU490,Anthro_Calc!C:P,4,FALSE)) / (VLOOKUP(CU490,Anthro_Calc!C:P,5,FALSE) - VLOOKUP(CU490,Anthro_Calc!C:P,4,FALSE)))</f>
        <v/>
      </c>
      <c r="CX490" s="119" t="str">
        <f>IF(ISBLANK(CQ490), "", 3 + (CQ490 -VLOOKUP(CU490,Anthro_Calc!C:P,10,FALSE)) / (VLOOKUP(CU490,Anthro_Calc!C:P,10,FALSE) - VLOOKUP(CU490,Anthro_Calc!C:P,9,FALSE)))</f>
        <v/>
      </c>
      <c r="CY490" s="128" t="str">
        <f t="shared" si="396"/>
        <v/>
      </c>
      <c r="CZ490" s="117" t="str">
        <f t="shared" si="397"/>
        <v/>
      </c>
      <c r="DA490" s="104" t="str">
        <f t="shared" si="398"/>
        <v/>
      </c>
      <c r="DB490" s="135"/>
    </row>
    <row r="491" spans="1:106" s="80" customFormat="1" ht="15" customHeight="1">
      <c r="A491" s="134">
        <f t="shared" si="350"/>
        <v>487</v>
      </c>
      <c r="B491" s="66"/>
      <c r="C491" s="66"/>
      <c r="D491" s="66"/>
      <c r="E491" s="66"/>
      <c r="F491" s="66"/>
      <c r="G491" s="66"/>
      <c r="H491" s="66"/>
      <c r="I491" s="66"/>
      <c r="J491" s="66"/>
      <c r="K491" s="66"/>
      <c r="L491" s="66"/>
      <c r="M491" s="71"/>
      <c r="N491" s="69" t="str">
        <f t="shared" ca="1" si="361"/>
        <v/>
      </c>
      <c r="O491" s="70"/>
      <c r="P491" s="70"/>
      <c r="Q491" s="71"/>
      <c r="R491" s="82"/>
      <c r="S491" s="72" t="str">
        <f t="shared" si="362"/>
        <v/>
      </c>
      <c r="T491" s="72" t="str">
        <f t="shared" si="363"/>
        <v/>
      </c>
      <c r="U491" s="72" t="str">
        <f t="shared" si="364"/>
        <v/>
      </c>
      <c r="V491" s="72" t="str">
        <f>IF(ISBLANK(R491), "", (POWER(R491/VLOOKUP(U491,Anthro_Calc!C:P,13,FALSE),VLOOKUP(U491,Anthro_Calc!C:P,12,FALSE))-1) / (VLOOKUP(U491,Anthro_Calc!C:P,14,FALSE)*VLOOKUP(U491,Anthro_Calc!C:P,12,FALSE)))</f>
        <v/>
      </c>
      <c r="W491" s="72" t="str">
        <f>IF(ISBLANK(R491), "", -3 + (R491 -VLOOKUP(U491,Anthro_Calc!C:P,4,FALSE)) / (VLOOKUP(U491,Anthro_Calc!C:P,5,FALSE) - VLOOKUP(U491,Anthro_Calc!C:P,4,FALSE)))</f>
        <v/>
      </c>
      <c r="X491" s="72" t="str">
        <f>IF(ISBLANK(R491), "", 3 + (R491 -VLOOKUP(U491,Anthro_Calc!C:P,10,FALSE)) / (VLOOKUP(U491,Anthro_Calc!C:P,10,FALSE) - VLOOKUP(U491,Anthro_Calc!C:P,9,FALSE)))</f>
        <v/>
      </c>
      <c r="Y491" s="120" t="str">
        <f t="shared" si="365"/>
        <v/>
      </c>
      <c r="Z491" s="117" t="str">
        <f t="shared" si="366"/>
        <v/>
      </c>
      <c r="AA491" s="104" t="str">
        <f t="shared" si="367"/>
        <v/>
      </c>
      <c r="AB491" s="71"/>
      <c r="AC491" s="74"/>
      <c r="AD491" s="78"/>
      <c r="AE491" s="75" t="str">
        <f t="shared" si="368"/>
        <v/>
      </c>
      <c r="AF491" s="72">
        <f t="shared" si="369"/>
        <v>0</v>
      </c>
      <c r="AG491" s="72">
        <f t="shared" si="370"/>
        <v>0</v>
      </c>
      <c r="AH491" s="72" t="str">
        <f t="shared" si="371"/>
        <v>0</v>
      </c>
      <c r="AI491" s="72" t="str">
        <f>IF(ISBLANK(AD491), "", (POWER(AD491/VLOOKUP(AH491,Anthro_Calc!C:P,13,FALSE),VLOOKUP(AH491,Anthro_Calc!C:P,12,FALSE))-1) / (VLOOKUP(AH491,Anthro_Calc!C:P,14,FALSE)*VLOOKUP(AH491,Anthro_Calc!C:P,12,FALSE)))</f>
        <v/>
      </c>
      <c r="AJ491" s="72" t="str">
        <f>IF(ISBLANK(AD491), "", -3 + (AD491 -VLOOKUP(AH491,Anthro_Calc!C:P,4,FALSE)) / (VLOOKUP(AH491,Anthro_Calc!C:P,5,FALSE) - VLOOKUP(AH491,Anthro_Calc!C:P,4,FALSE)))</f>
        <v/>
      </c>
      <c r="AK491" s="72" t="str">
        <f>IF(ISBLANK(AD491), "", 3 + (AD491 -VLOOKUP(AH491,Anthro_Calc!C:P,10,FALSE)) / (VLOOKUP(AH491,Anthro_Calc!C:P,10,FALSE) - VLOOKUP(AH491,Anthro_Calc!C:P,9,FALSE)))</f>
        <v/>
      </c>
      <c r="AL491" s="120" t="str">
        <f t="shared" si="372"/>
        <v/>
      </c>
      <c r="AM491" s="117" t="str">
        <f t="shared" si="373"/>
        <v/>
      </c>
      <c r="AN491" s="104" t="str">
        <f t="shared" si="374"/>
        <v/>
      </c>
      <c r="AO491" s="76" t="str">
        <f t="shared" si="351"/>
        <v/>
      </c>
      <c r="AP491" s="77"/>
      <c r="AQ491" s="77" t="str">
        <f t="shared" si="375"/>
        <v/>
      </c>
      <c r="AR491" s="71"/>
      <c r="AS491" s="74"/>
      <c r="AT491" s="82"/>
      <c r="AU491" s="75" t="str">
        <f t="shared" si="352"/>
        <v/>
      </c>
      <c r="AV491" s="72">
        <f t="shared" si="376"/>
        <v>0</v>
      </c>
      <c r="AW491" s="72">
        <f t="shared" si="377"/>
        <v>0</v>
      </c>
      <c r="AX491" s="72" t="str">
        <f t="shared" si="378"/>
        <v>0</v>
      </c>
      <c r="AY491" s="72" t="str">
        <f>IF(ISBLANK(AT491), "", (POWER(AT491/VLOOKUP(AX491,Anthro_Calc!C:P,13,FALSE),VLOOKUP(AX491,Anthro_Calc!C:P,12,FALSE))-1) / (VLOOKUP(AX491,Anthro_Calc!C:P,14,FALSE)*VLOOKUP(AX491,Anthro_Calc!C:P,12,FALSE)))</f>
        <v/>
      </c>
      <c r="AZ491" s="72" t="str">
        <f>IF(ISBLANK(AT491), "", -3 + (AT491 -VLOOKUP(AX491,Anthro_Calc!C:P,4,FALSE)) / (VLOOKUP(AX491,Anthro_Calc!C:P,5,FALSE) - VLOOKUP(AX491,Anthro_Calc!C:P,4,FALSE)))</f>
        <v/>
      </c>
      <c r="BA491" s="72" t="str">
        <f>IF(ISBLANK(AT491), "", 3 + (AT491 -VLOOKUP(AX491,Anthro_Calc!C:P,10,FALSE)) / (VLOOKUP(AX491,Anthro_Calc!C:P,10,FALSE) - VLOOKUP(AX491,Anthro_Calc!C:P,9,FALSE)))</f>
        <v/>
      </c>
      <c r="BB491" s="120" t="str">
        <f t="shared" si="379"/>
        <v/>
      </c>
      <c r="BC491" s="117" t="str">
        <f t="shared" si="380"/>
        <v/>
      </c>
      <c r="BD491" s="104" t="str">
        <f t="shared" si="353"/>
        <v/>
      </c>
      <c r="BE491" s="76" t="str">
        <f t="shared" si="354"/>
        <v/>
      </c>
      <c r="BF491" s="73" t="str">
        <f t="shared" si="381"/>
        <v/>
      </c>
      <c r="BG491" s="73" t="str">
        <f t="shared" si="355"/>
        <v/>
      </c>
      <c r="BH491" s="77"/>
      <c r="BI491" s="133"/>
      <c r="BJ491" s="71"/>
      <c r="BK491" s="74"/>
      <c r="BL491" s="78"/>
      <c r="BM491" s="75" t="str">
        <f t="shared" si="356"/>
        <v/>
      </c>
      <c r="BN491" s="72">
        <f t="shared" si="382"/>
        <v>0</v>
      </c>
      <c r="BO491" s="72">
        <f t="shared" si="399"/>
        <v>0</v>
      </c>
      <c r="BP491" s="72" t="str">
        <f t="shared" si="383"/>
        <v>0</v>
      </c>
      <c r="BQ491" s="72" t="str">
        <f>IF(ISBLANK(BL491), "", (POWER(BL491/VLOOKUP(BP491,Anthro_Calc!C:P,13,FALSE),VLOOKUP(BP491,Anthro_Calc!C:P,12,FALSE))-1) / (VLOOKUP(BP491,Anthro_Calc!C:P,14,FALSE)*VLOOKUP(BP491,Anthro_Calc!C:P,12,FALSE)))</f>
        <v/>
      </c>
      <c r="BR491" s="72" t="str">
        <f>IF(ISBLANK(BL491), "", -3 + (BL491 -VLOOKUP(BP491,Anthro_Calc!C:P,4,FALSE)) / (VLOOKUP(BP491,Anthro_Calc!C:P,5,FALSE) - VLOOKUP(BP491,Anthro_Calc!C:P,4,FALSE)))</f>
        <v/>
      </c>
      <c r="BS491" s="72" t="str">
        <f>IF(ISBLANK(BL491), "", 3 + (BL491 -VLOOKUP(BP491,Anthro_Calc!C:P,10,FALSE)) / (VLOOKUP(BP491,Anthro_Calc!C:P,10,FALSE) - VLOOKUP(BP491,Anthro_Calc!C:P,9,FALSE)))</f>
        <v/>
      </c>
      <c r="BT491" s="120" t="str">
        <f t="shared" si="384"/>
        <v/>
      </c>
      <c r="BU491" s="117" t="str">
        <f t="shared" si="385"/>
        <v/>
      </c>
      <c r="BV491" s="104" t="str">
        <f t="shared" si="386"/>
        <v/>
      </c>
      <c r="BW491" s="73" t="str">
        <f t="shared" si="357"/>
        <v/>
      </c>
      <c r="BX491" s="77"/>
      <c r="BY491" s="73" t="str">
        <f>IF(ISBLANK(BL491), "", VLOOKUP(Z491&amp;" "&amp;BV491&amp;" "&amp;BW491,Graduation_Criteria!$D$2:$E$34,2,FALSE))</f>
        <v/>
      </c>
      <c r="BZ491" s="73" t="str">
        <f t="shared" si="358"/>
        <v/>
      </c>
      <c r="CA491" s="71"/>
      <c r="CB491" s="74"/>
      <c r="CC491" s="74"/>
      <c r="CD491" s="115" t="str">
        <f t="shared" si="359"/>
        <v/>
      </c>
      <c r="CE491" s="79">
        <f t="shared" si="387"/>
        <v>0</v>
      </c>
      <c r="CF491" s="79">
        <f t="shared" si="388"/>
        <v>0</v>
      </c>
      <c r="CG491" s="79" t="str">
        <f t="shared" si="389"/>
        <v>0</v>
      </c>
      <c r="CH491" s="79" t="str">
        <f>IF(ISBLANK(CC491), "", (POWER(CC491/VLOOKUP(CG491,Anthro_Calc!C:P,13,FALSE),VLOOKUP(CG491,Anthro_Calc!C:P,12,FALSE))-1) / (VLOOKUP(CG491,Anthro_Calc!C:P,14,FALSE)*VLOOKUP(CG491,Anthro_Calc!C:P,12,FALSE)))</f>
        <v/>
      </c>
      <c r="CI491" s="79" t="str">
        <f>IF(ISBLANK(CC491), "", -3 + (CC491 -VLOOKUP(CG491,Anthro_Calc!C:P,4,FALSE)) / (VLOOKUP(CG491,Anthro_Calc!C:P,5,FALSE) - VLOOKUP(CG491,Anthro_Calc!C:P,4,FALSE)))</f>
        <v/>
      </c>
      <c r="CJ491" s="79" t="str">
        <f>IF(ISBLANK(CC491), "", 3 + (CC491 -VLOOKUP(CG491,Anthro_Calc!C:P,10,FALSE)) / (VLOOKUP(CG491,Anthro_Calc!C:P,10,FALSE) - VLOOKUP(CG491,Anthro_Calc!C:P,9,FALSE)))</f>
        <v/>
      </c>
      <c r="CK491" s="129" t="str">
        <f t="shared" si="390"/>
        <v/>
      </c>
      <c r="CL491" s="117" t="str">
        <f t="shared" si="391"/>
        <v/>
      </c>
      <c r="CM491" s="104" t="str">
        <f t="shared" si="392"/>
        <v/>
      </c>
      <c r="CN491" s="77"/>
      <c r="CO491" s="71"/>
      <c r="CP491" s="74"/>
      <c r="CQ491" s="74"/>
      <c r="CR491" s="118" t="str">
        <f t="shared" si="360"/>
        <v/>
      </c>
      <c r="CS491" s="119">
        <f t="shared" si="393"/>
        <v>0</v>
      </c>
      <c r="CT491" s="119">
        <f t="shared" si="394"/>
        <v>0</v>
      </c>
      <c r="CU491" s="119" t="str">
        <f t="shared" si="395"/>
        <v>0</v>
      </c>
      <c r="CV491" s="119" t="str">
        <f>IF(ISBLANK(CQ491), "", (POWER(CQ491/VLOOKUP(CU491,Anthro_Calc!C:P,13,FALSE),VLOOKUP(CU491,Anthro_Calc!C:P,12,FALSE))-1) / (VLOOKUP(CU491,Anthro_Calc!C:P,14,FALSE)*VLOOKUP(CU491,Anthro_Calc!C:P,12,FALSE)))</f>
        <v/>
      </c>
      <c r="CW491" s="119" t="str">
        <f>IF(ISBLANK(CQ491), "", -3 + (CQ491 -VLOOKUP(CU491,Anthro_Calc!C:P,4,FALSE)) / (VLOOKUP(CU491,Anthro_Calc!C:P,5,FALSE) - VLOOKUP(CU491,Anthro_Calc!C:P,4,FALSE)))</f>
        <v/>
      </c>
      <c r="CX491" s="119" t="str">
        <f>IF(ISBLANK(CQ491), "", 3 + (CQ491 -VLOOKUP(CU491,Anthro_Calc!C:P,10,FALSE)) / (VLOOKUP(CU491,Anthro_Calc!C:P,10,FALSE) - VLOOKUP(CU491,Anthro_Calc!C:P,9,FALSE)))</f>
        <v/>
      </c>
      <c r="CY491" s="128" t="str">
        <f t="shared" si="396"/>
        <v/>
      </c>
      <c r="CZ491" s="117" t="str">
        <f t="shared" si="397"/>
        <v/>
      </c>
      <c r="DA491" s="104" t="str">
        <f t="shared" si="398"/>
        <v/>
      </c>
      <c r="DB491" s="135"/>
    </row>
    <row r="492" spans="1:106" s="80" customFormat="1" ht="15" customHeight="1">
      <c r="A492" s="134">
        <f t="shared" si="350"/>
        <v>488</v>
      </c>
      <c r="B492" s="66"/>
      <c r="C492" s="66"/>
      <c r="D492" s="66"/>
      <c r="E492" s="66"/>
      <c r="F492" s="66"/>
      <c r="G492" s="66"/>
      <c r="H492" s="66"/>
      <c r="I492" s="66"/>
      <c r="J492" s="66"/>
      <c r="K492" s="66"/>
      <c r="L492" s="66"/>
      <c r="M492" s="71"/>
      <c r="N492" s="69" t="str">
        <f t="shared" ca="1" si="361"/>
        <v/>
      </c>
      <c r="O492" s="70"/>
      <c r="P492" s="70"/>
      <c r="Q492" s="71"/>
      <c r="R492" s="82"/>
      <c r="S492" s="72" t="str">
        <f t="shared" si="362"/>
        <v/>
      </c>
      <c r="T492" s="72" t="str">
        <f t="shared" si="363"/>
        <v/>
      </c>
      <c r="U492" s="72" t="str">
        <f t="shared" si="364"/>
        <v/>
      </c>
      <c r="V492" s="72" t="str">
        <f>IF(ISBLANK(R492), "", (POWER(R492/VLOOKUP(U492,Anthro_Calc!C:P,13,FALSE),VLOOKUP(U492,Anthro_Calc!C:P,12,FALSE))-1) / (VLOOKUP(U492,Anthro_Calc!C:P,14,FALSE)*VLOOKUP(U492,Anthro_Calc!C:P,12,FALSE)))</f>
        <v/>
      </c>
      <c r="W492" s="72" t="str">
        <f>IF(ISBLANK(R492), "", -3 + (R492 -VLOOKUP(U492,Anthro_Calc!C:P,4,FALSE)) / (VLOOKUP(U492,Anthro_Calc!C:P,5,FALSE) - VLOOKUP(U492,Anthro_Calc!C:P,4,FALSE)))</f>
        <v/>
      </c>
      <c r="X492" s="72" t="str">
        <f>IF(ISBLANK(R492), "", 3 + (R492 -VLOOKUP(U492,Anthro_Calc!C:P,10,FALSE)) / (VLOOKUP(U492,Anthro_Calc!C:P,10,FALSE) - VLOOKUP(U492,Anthro_Calc!C:P,9,FALSE)))</f>
        <v/>
      </c>
      <c r="Y492" s="120" t="str">
        <f t="shared" si="365"/>
        <v/>
      </c>
      <c r="Z492" s="117" t="str">
        <f t="shared" si="366"/>
        <v/>
      </c>
      <c r="AA492" s="104" t="str">
        <f t="shared" si="367"/>
        <v/>
      </c>
      <c r="AB492" s="71"/>
      <c r="AC492" s="74"/>
      <c r="AD492" s="78"/>
      <c r="AE492" s="75" t="str">
        <f t="shared" si="368"/>
        <v/>
      </c>
      <c r="AF492" s="72">
        <f t="shared" si="369"/>
        <v>0</v>
      </c>
      <c r="AG492" s="72">
        <f t="shared" si="370"/>
        <v>0</v>
      </c>
      <c r="AH492" s="72" t="str">
        <f t="shared" si="371"/>
        <v>0</v>
      </c>
      <c r="AI492" s="72" t="str">
        <f>IF(ISBLANK(AD492), "", (POWER(AD492/VLOOKUP(AH492,Anthro_Calc!C:P,13,FALSE),VLOOKUP(AH492,Anthro_Calc!C:P,12,FALSE))-1) / (VLOOKUP(AH492,Anthro_Calc!C:P,14,FALSE)*VLOOKUP(AH492,Anthro_Calc!C:P,12,FALSE)))</f>
        <v/>
      </c>
      <c r="AJ492" s="72" t="str">
        <f>IF(ISBLANK(AD492), "", -3 + (AD492 -VLOOKUP(AH492,Anthro_Calc!C:P,4,FALSE)) / (VLOOKUP(AH492,Anthro_Calc!C:P,5,FALSE) - VLOOKUP(AH492,Anthro_Calc!C:P,4,FALSE)))</f>
        <v/>
      </c>
      <c r="AK492" s="72" t="str">
        <f>IF(ISBLANK(AD492), "", 3 + (AD492 -VLOOKUP(AH492,Anthro_Calc!C:P,10,FALSE)) / (VLOOKUP(AH492,Anthro_Calc!C:P,10,FALSE) - VLOOKUP(AH492,Anthro_Calc!C:P,9,FALSE)))</f>
        <v/>
      </c>
      <c r="AL492" s="120" t="str">
        <f t="shared" si="372"/>
        <v/>
      </c>
      <c r="AM492" s="117" t="str">
        <f t="shared" si="373"/>
        <v/>
      </c>
      <c r="AN492" s="104" t="str">
        <f t="shared" si="374"/>
        <v/>
      </c>
      <c r="AO492" s="76" t="str">
        <f t="shared" si="351"/>
        <v/>
      </c>
      <c r="AP492" s="77"/>
      <c r="AQ492" s="77" t="str">
        <f t="shared" si="375"/>
        <v/>
      </c>
      <c r="AR492" s="71"/>
      <c r="AS492" s="74"/>
      <c r="AT492" s="82"/>
      <c r="AU492" s="75" t="str">
        <f t="shared" si="352"/>
        <v/>
      </c>
      <c r="AV492" s="72">
        <f t="shared" si="376"/>
        <v>0</v>
      </c>
      <c r="AW492" s="72">
        <f t="shared" si="377"/>
        <v>0</v>
      </c>
      <c r="AX492" s="72" t="str">
        <f t="shared" si="378"/>
        <v>0</v>
      </c>
      <c r="AY492" s="72" t="str">
        <f>IF(ISBLANK(AT492), "", (POWER(AT492/VLOOKUP(AX492,Anthro_Calc!C:P,13,FALSE),VLOOKUP(AX492,Anthro_Calc!C:P,12,FALSE))-1) / (VLOOKUP(AX492,Anthro_Calc!C:P,14,FALSE)*VLOOKUP(AX492,Anthro_Calc!C:P,12,FALSE)))</f>
        <v/>
      </c>
      <c r="AZ492" s="72" t="str">
        <f>IF(ISBLANK(AT492), "", -3 + (AT492 -VLOOKUP(AX492,Anthro_Calc!C:P,4,FALSE)) / (VLOOKUP(AX492,Anthro_Calc!C:P,5,FALSE) - VLOOKUP(AX492,Anthro_Calc!C:P,4,FALSE)))</f>
        <v/>
      </c>
      <c r="BA492" s="72" t="str">
        <f>IF(ISBLANK(AT492), "", 3 + (AT492 -VLOOKUP(AX492,Anthro_Calc!C:P,10,FALSE)) / (VLOOKUP(AX492,Anthro_Calc!C:P,10,FALSE) - VLOOKUP(AX492,Anthro_Calc!C:P,9,FALSE)))</f>
        <v/>
      </c>
      <c r="BB492" s="120" t="str">
        <f t="shared" si="379"/>
        <v/>
      </c>
      <c r="BC492" s="117" t="str">
        <f t="shared" si="380"/>
        <v/>
      </c>
      <c r="BD492" s="104" t="str">
        <f t="shared" si="353"/>
        <v/>
      </c>
      <c r="BE492" s="76" t="str">
        <f t="shared" si="354"/>
        <v/>
      </c>
      <c r="BF492" s="73" t="str">
        <f t="shared" si="381"/>
        <v/>
      </c>
      <c r="BG492" s="73" t="str">
        <f t="shared" si="355"/>
        <v/>
      </c>
      <c r="BH492" s="77"/>
      <c r="BI492" s="133"/>
      <c r="BJ492" s="71"/>
      <c r="BK492" s="74"/>
      <c r="BL492" s="78"/>
      <c r="BM492" s="75" t="str">
        <f t="shared" si="356"/>
        <v/>
      </c>
      <c r="BN492" s="72">
        <f t="shared" si="382"/>
        <v>0</v>
      </c>
      <c r="BO492" s="72">
        <f t="shared" si="399"/>
        <v>0</v>
      </c>
      <c r="BP492" s="72" t="str">
        <f t="shared" si="383"/>
        <v>0</v>
      </c>
      <c r="BQ492" s="72" t="str">
        <f>IF(ISBLANK(BL492), "", (POWER(BL492/VLOOKUP(BP492,Anthro_Calc!C:P,13,FALSE),VLOOKUP(BP492,Anthro_Calc!C:P,12,FALSE))-1) / (VLOOKUP(BP492,Anthro_Calc!C:P,14,FALSE)*VLOOKUP(BP492,Anthro_Calc!C:P,12,FALSE)))</f>
        <v/>
      </c>
      <c r="BR492" s="72" t="str">
        <f>IF(ISBLANK(BL492), "", -3 + (BL492 -VLOOKUP(BP492,Anthro_Calc!C:P,4,FALSE)) / (VLOOKUP(BP492,Anthro_Calc!C:P,5,FALSE) - VLOOKUP(BP492,Anthro_Calc!C:P,4,FALSE)))</f>
        <v/>
      </c>
      <c r="BS492" s="72" t="str">
        <f>IF(ISBLANK(BL492), "", 3 + (BL492 -VLOOKUP(BP492,Anthro_Calc!C:P,10,FALSE)) / (VLOOKUP(BP492,Anthro_Calc!C:P,10,FALSE) - VLOOKUP(BP492,Anthro_Calc!C:P,9,FALSE)))</f>
        <v/>
      </c>
      <c r="BT492" s="120" t="str">
        <f t="shared" si="384"/>
        <v/>
      </c>
      <c r="BU492" s="117" t="str">
        <f t="shared" si="385"/>
        <v/>
      </c>
      <c r="BV492" s="104" t="str">
        <f t="shared" si="386"/>
        <v/>
      </c>
      <c r="BW492" s="73" t="str">
        <f t="shared" si="357"/>
        <v/>
      </c>
      <c r="BX492" s="77"/>
      <c r="BY492" s="73" t="str">
        <f>IF(ISBLANK(BL492), "", VLOOKUP(Z492&amp;" "&amp;BV492&amp;" "&amp;BW492,Graduation_Criteria!$D$2:$E$34,2,FALSE))</f>
        <v/>
      </c>
      <c r="BZ492" s="73" t="str">
        <f t="shared" si="358"/>
        <v/>
      </c>
      <c r="CA492" s="71"/>
      <c r="CB492" s="74"/>
      <c r="CC492" s="74"/>
      <c r="CD492" s="115" t="str">
        <f t="shared" si="359"/>
        <v/>
      </c>
      <c r="CE492" s="79">
        <f t="shared" si="387"/>
        <v>0</v>
      </c>
      <c r="CF492" s="79">
        <f t="shared" si="388"/>
        <v>0</v>
      </c>
      <c r="CG492" s="79" t="str">
        <f t="shared" si="389"/>
        <v>0</v>
      </c>
      <c r="CH492" s="79" t="str">
        <f>IF(ISBLANK(CC492), "", (POWER(CC492/VLOOKUP(CG492,Anthro_Calc!C:P,13,FALSE),VLOOKUP(CG492,Anthro_Calc!C:P,12,FALSE))-1) / (VLOOKUP(CG492,Anthro_Calc!C:P,14,FALSE)*VLOOKUP(CG492,Anthro_Calc!C:P,12,FALSE)))</f>
        <v/>
      </c>
      <c r="CI492" s="79" t="str">
        <f>IF(ISBLANK(CC492), "", -3 + (CC492 -VLOOKUP(CG492,Anthro_Calc!C:P,4,FALSE)) / (VLOOKUP(CG492,Anthro_Calc!C:P,5,FALSE) - VLOOKUP(CG492,Anthro_Calc!C:P,4,FALSE)))</f>
        <v/>
      </c>
      <c r="CJ492" s="79" t="str">
        <f>IF(ISBLANK(CC492), "", 3 + (CC492 -VLOOKUP(CG492,Anthro_Calc!C:P,10,FALSE)) / (VLOOKUP(CG492,Anthro_Calc!C:P,10,FALSE) - VLOOKUP(CG492,Anthro_Calc!C:P,9,FALSE)))</f>
        <v/>
      </c>
      <c r="CK492" s="129" t="str">
        <f t="shared" si="390"/>
        <v/>
      </c>
      <c r="CL492" s="117" t="str">
        <f t="shared" si="391"/>
        <v/>
      </c>
      <c r="CM492" s="104" t="str">
        <f t="shared" si="392"/>
        <v/>
      </c>
      <c r="CN492" s="77"/>
      <c r="CO492" s="71"/>
      <c r="CP492" s="74"/>
      <c r="CQ492" s="74"/>
      <c r="CR492" s="118" t="str">
        <f t="shared" si="360"/>
        <v/>
      </c>
      <c r="CS492" s="119">
        <f t="shared" si="393"/>
        <v>0</v>
      </c>
      <c r="CT492" s="119">
        <f t="shared" si="394"/>
        <v>0</v>
      </c>
      <c r="CU492" s="119" t="str">
        <f t="shared" si="395"/>
        <v>0</v>
      </c>
      <c r="CV492" s="119" t="str">
        <f>IF(ISBLANK(CQ492), "", (POWER(CQ492/VLOOKUP(CU492,Anthro_Calc!C:P,13,FALSE),VLOOKUP(CU492,Anthro_Calc!C:P,12,FALSE))-1) / (VLOOKUP(CU492,Anthro_Calc!C:P,14,FALSE)*VLOOKUP(CU492,Anthro_Calc!C:P,12,FALSE)))</f>
        <v/>
      </c>
      <c r="CW492" s="119" t="str">
        <f>IF(ISBLANK(CQ492), "", -3 + (CQ492 -VLOOKUP(CU492,Anthro_Calc!C:P,4,FALSE)) / (VLOOKUP(CU492,Anthro_Calc!C:P,5,FALSE) - VLOOKUP(CU492,Anthro_Calc!C:P,4,FALSE)))</f>
        <v/>
      </c>
      <c r="CX492" s="119" t="str">
        <f>IF(ISBLANK(CQ492), "", 3 + (CQ492 -VLOOKUP(CU492,Anthro_Calc!C:P,10,FALSE)) / (VLOOKUP(CU492,Anthro_Calc!C:P,10,FALSE) - VLOOKUP(CU492,Anthro_Calc!C:P,9,FALSE)))</f>
        <v/>
      </c>
      <c r="CY492" s="128" t="str">
        <f t="shared" si="396"/>
        <v/>
      </c>
      <c r="CZ492" s="117" t="str">
        <f t="shared" si="397"/>
        <v/>
      </c>
      <c r="DA492" s="104" t="str">
        <f t="shared" si="398"/>
        <v/>
      </c>
      <c r="DB492" s="135"/>
    </row>
    <row r="493" spans="1:106" s="80" customFormat="1" ht="15" customHeight="1">
      <c r="A493" s="134">
        <f t="shared" si="350"/>
        <v>489</v>
      </c>
      <c r="B493" s="66"/>
      <c r="C493" s="66"/>
      <c r="D493" s="66"/>
      <c r="E493" s="66"/>
      <c r="F493" s="66"/>
      <c r="G493" s="66"/>
      <c r="H493" s="66"/>
      <c r="I493" s="66"/>
      <c r="J493" s="66"/>
      <c r="K493" s="66"/>
      <c r="L493" s="66"/>
      <c r="M493" s="71"/>
      <c r="N493" s="69" t="str">
        <f t="shared" ca="1" si="361"/>
        <v/>
      </c>
      <c r="O493" s="70"/>
      <c r="P493" s="70"/>
      <c r="Q493" s="71"/>
      <c r="R493" s="82"/>
      <c r="S493" s="72" t="str">
        <f t="shared" si="362"/>
        <v/>
      </c>
      <c r="T493" s="72" t="str">
        <f t="shared" si="363"/>
        <v/>
      </c>
      <c r="U493" s="72" t="str">
        <f t="shared" si="364"/>
        <v/>
      </c>
      <c r="V493" s="72" t="str">
        <f>IF(ISBLANK(R493), "", (POWER(R493/VLOOKUP(U493,Anthro_Calc!C:P,13,FALSE),VLOOKUP(U493,Anthro_Calc!C:P,12,FALSE))-1) / (VLOOKUP(U493,Anthro_Calc!C:P,14,FALSE)*VLOOKUP(U493,Anthro_Calc!C:P,12,FALSE)))</f>
        <v/>
      </c>
      <c r="W493" s="72" t="str">
        <f>IF(ISBLANK(R493), "", -3 + (R493 -VLOOKUP(U493,Anthro_Calc!C:P,4,FALSE)) / (VLOOKUP(U493,Anthro_Calc!C:P,5,FALSE) - VLOOKUP(U493,Anthro_Calc!C:P,4,FALSE)))</f>
        <v/>
      </c>
      <c r="X493" s="72" t="str">
        <f>IF(ISBLANK(R493), "", 3 + (R493 -VLOOKUP(U493,Anthro_Calc!C:P,10,FALSE)) / (VLOOKUP(U493,Anthro_Calc!C:P,10,FALSE) - VLOOKUP(U493,Anthro_Calc!C:P,9,FALSE)))</f>
        <v/>
      </c>
      <c r="Y493" s="120" t="str">
        <f t="shared" si="365"/>
        <v/>
      </c>
      <c r="Z493" s="117" t="str">
        <f t="shared" si="366"/>
        <v/>
      </c>
      <c r="AA493" s="104" t="str">
        <f t="shared" si="367"/>
        <v/>
      </c>
      <c r="AB493" s="71"/>
      <c r="AC493" s="74"/>
      <c r="AD493" s="78"/>
      <c r="AE493" s="75" t="str">
        <f t="shared" si="368"/>
        <v/>
      </c>
      <c r="AF493" s="72">
        <f t="shared" si="369"/>
        <v>0</v>
      </c>
      <c r="AG493" s="72">
        <f t="shared" si="370"/>
        <v>0</v>
      </c>
      <c r="AH493" s="72" t="str">
        <f t="shared" si="371"/>
        <v>0</v>
      </c>
      <c r="AI493" s="72" t="str">
        <f>IF(ISBLANK(AD493), "", (POWER(AD493/VLOOKUP(AH493,Anthro_Calc!C:P,13,FALSE),VLOOKUP(AH493,Anthro_Calc!C:P,12,FALSE))-1) / (VLOOKUP(AH493,Anthro_Calc!C:P,14,FALSE)*VLOOKUP(AH493,Anthro_Calc!C:P,12,FALSE)))</f>
        <v/>
      </c>
      <c r="AJ493" s="72" t="str">
        <f>IF(ISBLANK(AD493), "", -3 + (AD493 -VLOOKUP(AH493,Anthro_Calc!C:P,4,FALSE)) / (VLOOKUP(AH493,Anthro_Calc!C:P,5,FALSE) - VLOOKUP(AH493,Anthro_Calc!C:P,4,FALSE)))</f>
        <v/>
      </c>
      <c r="AK493" s="72" t="str">
        <f>IF(ISBLANK(AD493), "", 3 + (AD493 -VLOOKUP(AH493,Anthro_Calc!C:P,10,FALSE)) / (VLOOKUP(AH493,Anthro_Calc!C:P,10,FALSE) - VLOOKUP(AH493,Anthro_Calc!C:P,9,FALSE)))</f>
        <v/>
      </c>
      <c r="AL493" s="120" t="str">
        <f t="shared" si="372"/>
        <v/>
      </c>
      <c r="AM493" s="117" t="str">
        <f t="shared" si="373"/>
        <v/>
      </c>
      <c r="AN493" s="104" t="str">
        <f t="shared" si="374"/>
        <v/>
      </c>
      <c r="AO493" s="76" t="str">
        <f t="shared" si="351"/>
        <v/>
      </c>
      <c r="AP493" s="77"/>
      <c r="AQ493" s="77" t="str">
        <f t="shared" si="375"/>
        <v/>
      </c>
      <c r="AR493" s="71"/>
      <c r="AS493" s="74"/>
      <c r="AT493" s="82"/>
      <c r="AU493" s="75" t="str">
        <f t="shared" si="352"/>
        <v/>
      </c>
      <c r="AV493" s="72">
        <f t="shared" si="376"/>
        <v>0</v>
      </c>
      <c r="AW493" s="72">
        <f t="shared" si="377"/>
        <v>0</v>
      </c>
      <c r="AX493" s="72" t="str">
        <f t="shared" si="378"/>
        <v>0</v>
      </c>
      <c r="AY493" s="72" t="str">
        <f>IF(ISBLANK(AT493), "", (POWER(AT493/VLOOKUP(AX493,Anthro_Calc!C:P,13,FALSE),VLOOKUP(AX493,Anthro_Calc!C:P,12,FALSE))-1) / (VLOOKUP(AX493,Anthro_Calc!C:P,14,FALSE)*VLOOKUP(AX493,Anthro_Calc!C:P,12,FALSE)))</f>
        <v/>
      </c>
      <c r="AZ493" s="72" t="str">
        <f>IF(ISBLANK(AT493), "", -3 + (AT493 -VLOOKUP(AX493,Anthro_Calc!C:P,4,FALSE)) / (VLOOKUP(AX493,Anthro_Calc!C:P,5,FALSE) - VLOOKUP(AX493,Anthro_Calc!C:P,4,FALSE)))</f>
        <v/>
      </c>
      <c r="BA493" s="72" t="str">
        <f>IF(ISBLANK(AT493), "", 3 + (AT493 -VLOOKUP(AX493,Anthro_Calc!C:P,10,FALSE)) / (VLOOKUP(AX493,Anthro_Calc!C:P,10,FALSE) - VLOOKUP(AX493,Anthro_Calc!C:P,9,FALSE)))</f>
        <v/>
      </c>
      <c r="BB493" s="120" t="str">
        <f t="shared" si="379"/>
        <v/>
      </c>
      <c r="BC493" s="117" t="str">
        <f t="shared" si="380"/>
        <v/>
      </c>
      <c r="BD493" s="104" t="str">
        <f t="shared" si="353"/>
        <v/>
      </c>
      <c r="BE493" s="76" t="str">
        <f t="shared" si="354"/>
        <v/>
      </c>
      <c r="BF493" s="73" t="str">
        <f t="shared" si="381"/>
        <v/>
      </c>
      <c r="BG493" s="73" t="str">
        <f t="shared" si="355"/>
        <v/>
      </c>
      <c r="BH493" s="77"/>
      <c r="BI493" s="133"/>
      <c r="BJ493" s="71"/>
      <c r="BK493" s="74"/>
      <c r="BL493" s="78"/>
      <c r="BM493" s="75" t="str">
        <f t="shared" si="356"/>
        <v/>
      </c>
      <c r="BN493" s="72">
        <f t="shared" si="382"/>
        <v>0</v>
      </c>
      <c r="BO493" s="72">
        <f t="shared" si="399"/>
        <v>0</v>
      </c>
      <c r="BP493" s="72" t="str">
        <f t="shared" si="383"/>
        <v>0</v>
      </c>
      <c r="BQ493" s="72" t="str">
        <f>IF(ISBLANK(BL493), "", (POWER(BL493/VLOOKUP(BP493,Anthro_Calc!C:P,13,FALSE),VLOOKUP(BP493,Anthro_Calc!C:P,12,FALSE))-1) / (VLOOKUP(BP493,Anthro_Calc!C:P,14,FALSE)*VLOOKUP(BP493,Anthro_Calc!C:P,12,FALSE)))</f>
        <v/>
      </c>
      <c r="BR493" s="72" t="str">
        <f>IF(ISBLANK(BL493), "", -3 + (BL493 -VLOOKUP(BP493,Anthro_Calc!C:P,4,FALSE)) / (VLOOKUP(BP493,Anthro_Calc!C:P,5,FALSE) - VLOOKUP(BP493,Anthro_Calc!C:P,4,FALSE)))</f>
        <v/>
      </c>
      <c r="BS493" s="72" t="str">
        <f>IF(ISBLANK(BL493), "", 3 + (BL493 -VLOOKUP(BP493,Anthro_Calc!C:P,10,FALSE)) / (VLOOKUP(BP493,Anthro_Calc!C:P,10,FALSE) - VLOOKUP(BP493,Anthro_Calc!C:P,9,FALSE)))</f>
        <v/>
      </c>
      <c r="BT493" s="120" t="str">
        <f t="shared" si="384"/>
        <v/>
      </c>
      <c r="BU493" s="117" t="str">
        <f t="shared" si="385"/>
        <v/>
      </c>
      <c r="BV493" s="104" t="str">
        <f t="shared" si="386"/>
        <v/>
      </c>
      <c r="BW493" s="73" t="str">
        <f t="shared" si="357"/>
        <v/>
      </c>
      <c r="BX493" s="77"/>
      <c r="BY493" s="73" t="str">
        <f>IF(ISBLANK(BL493), "", VLOOKUP(Z493&amp;" "&amp;BV493&amp;" "&amp;BW493,Graduation_Criteria!$D$2:$E$34,2,FALSE))</f>
        <v/>
      </c>
      <c r="BZ493" s="73" t="str">
        <f t="shared" si="358"/>
        <v/>
      </c>
      <c r="CA493" s="71"/>
      <c r="CB493" s="74"/>
      <c r="CC493" s="74"/>
      <c r="CD493" s="115" t="str">
        <f t="shared" si="359"/>
        <v/>
      </c>
      <c r="CE493" s="79">
        <f t="shared" si="387"/>
        <v>0</v>
      </c>
      <c r="CF493" s="79">
        <f t="shared" si="388"/>
        <v>0</v>
      </c>
      <c r="CG493" s="79" t="str">
        <f t="shared" si="389"/>
        <v>0</v>
      </c>
      <c r="CH493" s="79" t="str">
        <f>IF(ISBLANK(CC493), "", (POWER(CC493/VLOOKUP(CG493,Anthro_Calc!C:P,13,FALSE),VLOOKUP(CG493,Anthro_Calc!C:P,12,FALSE))-1) / (VLOOKUP(CG493,Anthro_Calc!C:P,14,FALSE)*VLOOKUP(CG493,Anthro_Calc!C:P,12,FALSE)))</f>
        <v/>
      </c>
      <c r="CI493" s="79" t="str">
        <f>IF(ISBLANK(CC493), "", -3 + (CC493 -VLOOKUP(CG493,Anthro_Calc!C:P,4,FALSE)) / (VLOOKUP(CG493,Anthro_Calc!C:P,5,FALSE) - VLOOKUP(CG493,Anthro_Calc!C:P,4,FALSE)))</f>
        <v/>
      </c>
      <c r="CJ493" s="79" t="str">
        <f>IF(ISBLANK(CC493), "", 3 + (CC493 -VLOOKUP(CG493,Anthro_Calc!C:P,10,FALSE)) / (VLOOKUP(CG493,Anthro_Calc!C:P,10,FALSE) - VLOOKUP(CG493,Anthro_Calc!C:P,9,FALSE)))</f>
        <v/>
      </c>
      <c r="CK493" s="129" t="str">
        <f t="shared" si="390"/>
        <v/>
      </c>
      <c r="CL493" s="117" t="str">
        <f t="shared" si="391"/>
        <v/>
      </c>
      <c r="CM493" s="104" t="str">
        <f t="shared" si="392"/>
        <v/>
      </c>
      <c r="CN493" s="77"/>
      <c r="CO493" s="71"/>
      <c r="CP493" s="74"/>
      <c r="CQ493" s="74"/>
      <c r="CR493" s="118" t="str">
        <f t="shared" si="360"/>
        <v/>
      </c>
      <c r="CS493" s="119">
        <f t="shared" si="393"/>
        <v>0</v>
      </c>
      <c r="CT493" s="119">
        <f t="shared" si="394"/>
        <v>0</v>
      </c>
      <c r="CU493" s="119" t="str">
        <f t="shared" si="395"/>
        <v>0</v>
      </c>
      <c r="CV493" s="119" t="str">
        <f>IF(ISBLANK(CQ493), "", (POWER(CQ493/VLOOKUP(CU493,Anthro_Calc!C:P,13,FALSE),VLOOKUP(CU493,Anthro_Calc!C:P,12,FALSE))-1) / (VLOOKUP(CU493,Anthro_Calc!C:P,14,FALSE)*VLOOKUP(CU493,Anthro_Calc!C:P,12,FALSE)))</f>
        <v/>
      </c>
      <c r="CW493" s="119" t="str">
        <f>IF(ISBLANK(CQ493), "", -3 + (CQ493 -VLOOKUP(CU493,Anthro_Calc!C:P,4,FALSE)) / (VLOOKUP(CU493,Anthro_Calc!C:P,5,FALSE) - VLOOKUP(CU493,Anthro_Calc!C:P,4,FALSE)))</f>
        <v/>
      </c>
      <c r="CX493" s="119" t="str">
        <f>IF(ISBLANK(CQ493), "", 3 + (CQ493 -VLOOKUP(CU493,Anthro_Calc!C:P,10,FALSE)) / (VLOOKUP(CU493,Anthro_Calc!C:P,10,FALSE) - VLOOKUP(CU493,Anthro_Calc!C:P,9,FALSE)))</f>
        <v/>
      </c>
      <c r="CY493" s="128" t="str">
        <f t="shared" si="396"/>
        <v/>
      </c>
      <c r="CZ493" s="117" t="str">
        <f t="shared" si="397"/>
        <v/>
      </c>
      <c r="DA493" s="104" t="str">
        <f t="shared" si="398"/>
        <v/>
      </c>
      <c r="DB493" s="135"/>
    </row>
    <row r="494" spans="1:106" s="80" customFormat="1" ht="15" customHeight="1">
      <c r="A494" s="134">
        <f t="shared" si="350"/>
        <v>490</v>
      </c>
      <c r="B494" s="66"/>
      <c r="C494" s="66"/>
      <c r="D494" s="66"/>
      <c r="E494" s="66"/>
      <c r="F494" s="66"/>
      <c r="G494" s="66"/>
      <c r="H494" s="66"/>
      <c r="I494" s="66"/>
      <c r="J494" s="66"/>
      <c r="K494" s="66"/>
      <c r="L494" s="66"/>
      <c r="M494" s="71"/>
      <c r="N494" s="69" t="str">
        <f t="shared" ca="1" si="361"/>
        <v/>
      </c>
      <c r="O494" s="70"/>
      <c r="P494" s="70"/>
      <c r="Q494" s="71"/>
      <c r="R494" s="82"/>
      <c r="S494" s="72" t="str">
        <f t="shared" si="362"/>
        <v/>
      </c>
      <c r="T494" s="72" t="str">
        <f t="shared" si="363"/>
        <v/>
      </c>
      <c r="U494" s="72" t="str">
        <f t="shared" si="364"/>
        <v/>
      </c>
      <c r="V494" s="72" t="str">
        <f>IF(ISBLANK(R494), "", (POWER(R494/VLOOKUP(U494,Anthro_Calc!C:P,13,FALSE),VLOOKUP(U494,Anthro_Calc!C:P,12,FALSE))-1) / (VLOOKUP(U494,Anthro_Calc!C:P,14,FALSE)*VLOOKUP(U494,Anthro_Calc!C:P,12,FALSE)))</f>
        <v/>
      </c>
      <c r="W494" s="72" t="str">
        <f>IF(ISBLANK(R494), "", -3 + (R494 -VLOOKUP(U494,Anthro_Calc!C:P,4,FALSE)) / (VLOOKUP(U494,Anthro_Calc!C:P,5,FALSE) - VLOOKUP(U494,Anthro_Calc!C:P,4,FALSE)))</f>
        <v/>
      </c>
      <c r="X494" s="72" t="str">
        <f>IF(ISBLANK(R494), "", 3 + (R494 -VLOOKUP(U494,Anthro_Calc!C:P,10,FALSE)) / (VLOOKUP(U494,Anthro_Calc!C:P,10,FALSE) - VLOOKUP(U494,Anthro_Calc!C:P,9,FALSE)))</f>
        <v/>
      </c>
      <c r="Y494" s="120" t="str">
        <f t="shared" si="365"/>
        <v/>
      </c>
      <c r="Z494" s="117" t="str">
        <f t="shared" si="366"/>
        <v/>
      </c>
      <c r="AA494" s="104" t="str">
        <f t="shared" si="367"/>
        <v/>
      </c>
      <c r="AB494" s="71"/>
      <c r="AC494" s="74"/>
      <c r="AD494" s="78"/>
      <c r="AE494" s="75" t="str">
        <f t="shared" si="368"/>
        <v/>
      </c>
      <c r="AF494" s="72">
        <f t="shared" si="369"/>
        <v>0</v>
      </c>
      <c r="AG494" s="72">
        <f t="shared" si="370"/>
        <v>0</v>
      </c>
      <c r="AH494" s="72" t="str">
        <f t="shared" si="371"/>
        <v>0</v>
      </c>
      <c r="AI494" s="72" t="str">
        <f>IF(ISBLANK(AD494), "", (POWER(AD494/VLOOKUP(AH494,Anthro_Calc!C:P,13,FALSE),VLOOKUP(AH494,Anthro_Calc!C:P,12,FALSE))-1) / (VLOOKUP(AH494,Anthro_Calc!C:P,14,FALSE)*VLOOKUP(AH494,Anthro_Calc!C:P,12,FALSE)))</f>
        <v/>
      </c>
      <c r="AJ494" s="72" t="str">
        <f>IF(ISBLANK(AD494), "", -3 + (AD494 -VLOOKUP(AH494,Anthro_Calc!C:P,4,FALSE)) / (VLOOKUP(AH494,Anthro_Calc!C:P,5,FALSE) - VLOOKUP(AH494,Anthro_Calc!C:P,4,FALSE)))</f>
        <v/>
      </c>
      <c r="AK494" s="72" t="str">
        <f>IF(ISBLANK(AD494), "", 3 + (AD494 -VLOOKUP(AH494,Anthro_Calc!C:P,10,FALSE)) / (VLOOKUP(AH494,Anthro_Calc!C:P,10,FALSE) - VLOOKUP(AH494,Anthro_Calc!C:P,9,FALSE)))</f>
        <v/>
      </c>
      <c r="AL494" s="120" t="str">
        <f t="shared" si="372"/>
        <v/>
      </c>
      <c r="AM494" s="117" t="str">
        <f t="shared" si="373"/>
        <v/>
      </c>
      <c r="AN494" s="104" t="str">
        <f t="shared" si="374"/>
        <v/>
      </c>
      <c r="AO494" s="76" t="str">
        <f t="shared" si="351"/>
        <v/>
      </c>
      <c r="AP494" s="77"/>
      <c r="AQ494" s="77" t="str">
        <f t="shared" si="375"/>
        <v/>
      </c>
      <c r="AR494" s="71"/>
      <c r="AS494" s="74"/>
      <c r="AT494" s="82"/>
      <c r="AU494" s="75" t="str">
        <f t="shared" si="352"/>
        <v/>
      </c>
      <c r="AV494" s="72">
        <f t="shared" si="376"/>
        <v>0</v>
      </c>
      <c r="AW494" s="72">
        <f t="shared" si="377"/>
        <v>0</v>
      </c>
      <c r="AX494" s="72" t="str">
        <f t="shared" si="378"/>
        <v>0</v>
      </c>
      <c r="AY494" s="72" t="str">
        <f>IF(ISBLANK(AT494), "", (POWER(AT494/VLOOKUP(AX494,Anthro_Calc!C:P,13,FALSE),VLOOKUP(AX494,Anthro_Calc!C:P,12,FALSE))-1) / (VLOOKUP(AX494,Anthro_Calc!C:P,14,FALSE)*VLOOKUP(AX494,Anthro_Calc!C:P,12,FALSE)))</f>
        <v/>
      </c>
      <c r="AZ494" s="72" t="str">
        <f>IF(ISBLANK(AT494), "", -3 + (AT494 -VLOOKUP(AX494,Anthro_Calc!C:P,4,FALSE)) / (VLOOKUP(AX494,Anthro_Calc!C:P,5,FALSE) - VLOOKUP(AX494,Anthro_Calc!C:P,4,FALSE)))</f>
        <v/>
      </c>
      <c r="BA494" s="72" t="str">
        <f>IF(ISBLANK(AT494), "", 3 + (AT494 -VLOOKUP(AX494,Anthro_Calc!C:P,10,FALSE)) / (VLOOKUP(AX494,Anthro_Calc!C:P,10,FALSE) - VLOOKUP(AX494,Anthro_Calc!C:P,9,FALSE)))</f>
        <v/>
      </c>
      <c r="BB494" s="120" t="str">
        <f t="shared" si="379"/>
        <v/>
      </c>
      <c r="BC494" s="117" t="str">
        <f t="shared" si="380"/>
        <v/>
      </c>
      <c r="BD494" s="104" t="str">
        <f t="shared" si="353"/>
        <v/>
      </c>
      <c r="BE494" s="76" t="str">
        <f t="shared" si="354"/>
        <v/>
      </c>
      <c r="BF494" s="73" t="str">
        <f t="shared" si="381"/>
        <v/>
      </c>
      <c r="BG494" s="73" t="str">
        <f t="shared" si="355"/>
        <v/>
      </c>
      <c r="BH494" s="77"/>
      <c r="BI494" s="133"/>
      <c r="BJ494" s="71"/>
      <c r="BK494" s="74"/>
      <c r="BL494" s="78"/>
      <c r="BM494" s="75" t="str">
        <f t="shared" si="356"/>
        <v/>
      </c>
      <c r="BN494" s="72">
        <f t="shared" si="382"/>
        <v>0</v>
      </c>
      <c r="BO494" s="72">
        <f t="shared" si="399"/>
        <v>0</v>
      </c>
      <c r="BP494" s="72" t="str">
        <f t="shared" si="383"/>
        <v>0</v>
      </c>
      <c r="BQ494" s="72" t="str">
        <f>IF(ISBLANK(BL494), "", (POWER(BL494/VLOOKUP(BP494,Anthro_Calc!C:P,13,FALSE),VLOOKUP(BP494,Anthro_Calc!C:P,12,FALSE))-1) / (VLOOKUP(BP494,Anthro_Calc!C:P,14,FALSE)*VLOOKUP(BP494,Anthro_Calc!C:P,12,FALSE)))</f>
        <v/>
      </c>
      <c r="BR494" s="72" t="str">
        <f>IF(ISBLANK(BL494), "", -3 + (BL494 -VLOOKUP(BP494,Anthro_Calc!C:P,4,FALSE)) / (VLOOKUP(BP494,Anthro_Calc!C:P,5,FALSE) - VLOOKUP(BP494,Anthro_Calc!C:P,4,FALSE)))</f>
        <v/>
      </c>
      <c r="BS494" s="72" t="str">
        <f>IF(ISBLANK(BL494), "", 3 + (BL494 -VLOOKUP(BP494,Anthro_Calc!C:P,10,FALSE)) / (VLOOKUP(BP494,Anthro_Calc!C:P,10,FALSE) - VLOOKUP(BP494,Anthro_Calc!C:P,9,FALSE)))</f>
        <v/>
      </c>
      <c r="BT494" s="120" t="str">
        <f t="shared" si="384"/>
        <v/>
      </c>
      <c r="BU494" s="117" t="str">
        <f t="shared" si="385"/>
        <v/>
      </c>
      <c r="BV494" s="104" t="str">
        <f t="shared" si="386"/>
        <v/>
      </c>
      <c r="BW494" s="73" t="str">
        <f t="shared" si="357"/>
        <v/>
      </c>
      <c r="BX494" s="77"/>
      <c r="BY494" s="73" t="str">
        <f>IF(ISBLANK(BL494), "", VLOOKUP(Z494&amp;" "&amp;BV494&amp;" "&amp;BW494,Graduation_Criteria!$D$2:$E$34,2,FALSE))</f>
        <v/>
      </c>
      <c r="BZ494" s="73" t="str">
        <f t="shared" si="358"/>
        <v/>
      </c>
      <c r="CA494" s="71"/>
      <c r="CB494" s="74"/>
      <c r="CC494" s="74"/>
      <c r="CD494" s="115" t="str">
        <f t="shared" si="359"/>
        <v/>
      </c>
      <c r="CE494" s="79">
        <f t="shared" si="387"/>
        <v>0</v>
      </c>
      <c r="CF494" s="79">
        <f t="shared" si="388"/>
        <v>0</v>
      </c>
      <c r="CG494" s="79" t="str">
        <f t="shared" si="389"/>
        <v>0</v>
      </c>
      <c r="CH494" s="79" t="str">
        <f>IF(ISBLANK(CC494), "", (POWER(CC494/VLOOKUP(CG494,Anthro_Calc!C:P,13,FALSE),VLOOKUP(CG494,Anthro_Calc!C:P,12,FALSE))-1) / (VLOOKUP(CG494,Anthro_Calc!C:P,14,FALSE)*VLOOKUP(CG494,Anthro_Calc!C:P,12,FALSE)))</f>
        <v/>
      </c>
      <c r="CI494" s="79" t="str">
        <f>IF(ISBLANK(CC494), "", -3 + (CC494 -VLOOKUP(CG494,Anthro_Calc!C:P,4,FALSE)) / (VLOOKUP(CG494,Anthro_Calc!C:P,5,FALSE) - VLOOKUP(CG494,Anthro_Calc!C:P,4,FALSE)))</f>
        <v/>
      </c>
      <c r="CJ494" s="79" t="str">
        <f>IF(ISBLANK(CC494), "", 3 + (CC494 -VLOOKUP(CG494,Anthro_Calc!C:P,10,FALSE)) / (VLOOKUP(CG494,Anthro_Calc!C:P,10,FALSE) - VLOOKUP(CG494,Anthro_Calc!C:P,9,FALSE)))</f>
        <v/>
      </c>
      <c r="CK494" s="129" t="str">
        <f t="shared" si="390"/>
        <v/>
      </c>
      <c r="CL494" s="117" t="str">
        <f t="shared" si="391"/>
        <v/>
      </c>
      <c r="CM494" s="104" t="str">
        <f t="shared" si="392"/>
        <v/>
      </c>
      <c r="CN494" s="77"/>
      <c r="CO494" s="71"/>
      <c r="CP494" s="74"/>
      <c r="CQ494" s="74"/>
      <c r="CR494" s="118" t="str">
        <f t="shared" si="360"/>
        <v/>
      </c>
      <c r="CS494" s="119">
        <f t="shared" si="393"/>
        <v>0</v>
      </c>
      <c r="CT494" s="119">
        <f t="shared" si="394"/>
        <v>0</v>
      </c>
      <c r="CU494" s="119" t="str">
        <f t="shared" si="395"/>
        <v>0</v>
      </c>
      <c r="CV494" s="119" t="str">
        <f>IF(ISBLANK(CQ494), "", (POWER(CQ494/VLOOKUP(CU494,Anthro_Calc!C:P,13,FALSE),VLOOKUP(CU494,Anthro_Calc!C:P,12,FALSE))-1) / (VLOOKUP(CU494,Anthro_Calc!C:P,14,FALSE)*VLOOKUP(CU494,Anthro_Calc!C:P,12,FALSE)))</f>
        <v/>
      </c>
      <c r="CW494" s="119" t="str">
        <f>IF(ISBLANK(CQ494), "", -3 + (CQ494 -VLOOKUP(CU494,Anthro_Calc!C:P,4,FALSE)) / (VLOOKUP(CU494,Anthro_Calc!C:P,5,FALSE) - VLOOKUP(CU494,Anthro_Calc!C:P,4,FALSE)))</f>
        <v/>
      </c>
      <c r="CX494" s="119" t="str">
        <f>IF(ISBLANK(CQ494), "", 3 + (CQ494 -VLOOKUP(CU494,Anthro_Calc!C:P,10,FALSE)) / (VLOOKUP(CU494,Anthro_Calc!C:P,10,FALSE) - VLOOKUP(CU494,Anthro_Calc!C:P,9,FALSE)))</f>
        <v/>
      </c>
      <c r="CY494" s="128" t="str">
        <f t="shared" si="396"/>
        <v/>
      </c>
      <c r="CZ494" s="117" t="str">
        <f t="shared" si="397"/>
        <v/>
      </c>
      <c r="DA494" s="104" t="str">
        <f t="shared" si="398"/>
        <v/>
      </c>
      <c r="DB494" s="135"/>
    </row>
    <row r="495" spans="1:106" s="80" customFormat="1" ht="15" customHeight="1">
      <c r="A495" s="134">
        <f t="shared" si="350"/>
        <v>491</v>
      </c>
      <c r="B495" s="66"/>
      <c r="C495" s="66"/>
      <c r="D495" s="66"/>
      <c r="E495" s="66"/>
      <c r="F495" s="66"/>
      <c r="G495" s="66"/>
      <c r="H495" s="66"/>
      <c r="I495" s="66"/>
      <c r="J495" s="66"/>
      <c r="K495" s="66"/>
      <c r="L495" s="66"/>
      <c r="M495" s="71"/>
      <c r="N495" s="69" t="str">
        <f t="shared" ca="1" si="361"/>
        <v/>
      </c>
      <c r="O495" s="70"/>
      <c r="P495" s="70"/>
      <c r="Q495" s="71"/>
      <c r="R495" s="82"/>
      <c r="S495" s="72" t="str">
        <f t="shared" si="362"/>
        <v/>
      </c>
      <c r="T495" s="72" t="str">
        <f t="shared" si="363"/>
        <v/>
      </c>
      <c r="U495" s="72" t="str">
        <f t="shared" si="364"/>
        <v/>
      </c>
      <c r="V495" s="72" t="str">
        <f>IF(ISBLANK(R495), "", (POWER(R495/VLOOKUP(U495,Anthro_Calc!C:P,13,FALSE),VLOOKUP(U495,Anthro_Calc!C:P,12,FALSE))-1) / (VLOOKUP(U495,Anthro_Calc!C:P,14,FALSE)*VLOOKUP(U495,Anthro_Calc!C:P,12,FALSE)))</f>
        <v/>
      </c>
      <c r="W495" s="72" t="str">
        <f>IF(ISBLANK(R495), "", -3 + (R495 -VLOOKUP(U495,Anthro_Calc!C:P,4,FALSE)) / (VLOOKUP(U495,Anthro_Calc!C:P,5,FALSE) - VLOOKUP(U495,Anthro_Calc!C:P,4,FALSE)))</f>
        <v/>
      </c>
      <c r="X495" s="72" t="str">
        <f>IF(ISBLANK(R495), "", 3 + (R495 -VLOOKUP(U495,Anthro_Calc!C:P,10,FALSE)) / (VLOOKUP(U495,Anthro_Calc!C:P,10,FALSE) - VLOOKUP(U495,Anthro_Calc!C:P,9,FALSE)))</f>
        <v/>
      </c>
      <c r="Y495" s="120" t="str">
        <f t="shared" si="365"/>
        <v/>
      </c>
      <c r="Z495" s="117" t="str">
        <f t="shared" si="366"/>
        <v/>
      </c>
      <c r="AA495" s="104" t="str">
        <f t="shared" si="367"/>
        <v/>
      </c>
      <c r="AB495" s="71"/>
      <c r="AC495" s="74"/>
      <c r="AD495" s="78"/>
      <c r="AE495" s="75" t="str">
        <f t="shared" si="368"/>
        <v/>
      </c>
      <c r="AF495" s="72">
        <f t="shared" si="369"/>
        <v>0</v>
      </c>
      <c r="AG495" s="72">
        <f t="shared" si="370"/>
        <v>0</v>
      </c>
      <c r="AH495" s="72" t="str">
        <f t="shared" si="371"/>
        <v>0</v>
      </c>
      <c r="AI495" s="72" t="str">
        <f>IF(ISBLANK(AD495), "", (POWER(AD495/VLOOKUP(AH495,Anthro_Calc!C:P,13,FALSE),VLOOKUP(AH495,Anthro_Calc!C:P,12,FALSE))-1) / (VLOOKUP(AH495,Anthro_Calc!C:P,14,FALSE)*VLOOKUP(AH495,Anthro_Calc!C:P,12,FALSE)))</f>
        <v/>
      </c>
      <c r="AJ495" s="72" t="str">
        <f>IF(ISBLANK(AD495), "", -3 + (AD495 -VLOOKUP(AH495,Anthro_Calc!C:P,4,FALSE)) / (VLOOKUP(AH495,Anthro_Calc!C:P,5,FALSE) - VLOOKUP(AH495,Anthro_Calc!C:P,4,FALSE)))</f>
        <v/>
      </c>
      <c r="AK495" s="72" t="str">
        <f>IF(ISBLANK(AD495), "", 3 + (AD495 -VLOOKUP(AH495,Anthro_Calc!C:P,10,FALSE)) / (VLOOKUP(AH495,Anthro_Calc!C:P,10,FALSE) - VLOOKUP(AH495,Anthro_Calc!C:P,9,FALSE)))</f>
        <v/>
      </c>
      <c r="AL495" s="120" t="str">
        <f t="shared" si="372"/>
        <v/>
      </c>
      <c r="AM495" s="117" t="str">
        <f t="shared" si="373"/>
        <v/>
      </c>
      <c r="AN495" s="104" t="str">
        <f t="shared" si="374"/>
        <v/>
      </c>
      <c r="AO495" s="76" t="str">
        <f t="shared" si="351"/>
        <v/>
      </c>
      <c r="AP495" s="77"/>
      <c r="AQ495" s="77" t="str">
        <f t="shared" si="375"/>
        <v/>
      </c>
      <c r="AR495" s="71"/>
      <c r="AS495" s="74"/>
      <c r="AT495" s="82"/>
      <c r="AU495" s="75" t="str">
        <f t="shared" si="352"/>
        <v/>
      </c>
      <c r="AV495" s="72">
        <f t="shared" si="376"/>
        <v>0</v>
      </c>
      <c r="AW495" s="72">
        <f t="shared" si="377"/>
        <v>0</v>
      </c>
      <c r="AX495" s="72" t="str">
        <f t="shared" si="378"/>
        <v>0</v>
      </c>
      <c r="AY495" s="72" t="str">
        <f>IF(ISBLANK(AT495), "", (POWER(AT495/VLOOKUP(AX495,Anthro_Calc!C:P,13,FALSE),VLOOKUP(AX495,Anthro_Calc!C:P,12,FALSE))-1) / (VLOOKUP(AX495,Anthro_Calc!C:P,14,FALSE)*VLOOKUP(AX495,Anthro_Calc!C:P,12,FALSE)))</f>
        <v/>
      </c>
      <c r="AZ495" s="72" t="str">
        <f>IF(ISBLANK(AT495), "", -3 + (AT495 -VLOOKUP(AX495,Anthro_Calc!C:P,4,FALSE)) / (VLOOKUP(AX495,Anthro_Calc!C:P,5,FALSE) - VLOOKUP(AX495,Anthro_Calc!C:P,4,FALSE)))</f>
        <v/>
      </c>
      <c r="BA495" s="72" t="str">
        <f>IF(ISBLANK(AT495), "", 3 + (AT495 -VLOOKUP(AX495,Anthro_Calc!C:P,10,FALSE)) / (VLOOKUP(AX495,Anthro_Calc!C:P,10,FALSE) - VLOOKUP(AX495,Anthro_Calc!C:P,9,FALSE)))</f>
        <v/>
      </c>
      <c r="BB495" s="120" t="str">
        <f t="shared" si="379"/>
        <v/>
      </c>
      <c r="BC495" s="117" t="str">
        <f t="shared" si="380"/>
        <v/>
      </c>
      <c r="BD495" s="104" t="str">
        <f t="shared" si="353"/>
        <v/>
      </c>
      <c r="BE495" s="76" t="str">
        <f t="shared" si="354"/>
        <v/>
      </c>
      <c r="BF495" s="73" t="str">
        <f t="shared" si="381"/>
        <v/>
      </c>
      <c r="BG495" s="73" t="str">
        <f t="shared" si="355"/>
        <v/>
      </c>
      <c r="BH495" s="77"/>
      <c r="BI495" s="133"/>
      <c r="BJ495" s="71"/>
      <c r="BK495" s="74"/>
      <c r="BL495" s="78"/>
      <c r="BM495" s="75" t="str">
        <f t="shared" si="356"/>
        <v/>
      </c>
      <c r="BN495" s="72">
        <f t="shared" si="382"/>
        <v>0</v>
      </c>
      <c r="BO495" s="72">
        <f t="shared" si="399"/>
        <v>0</v>
      </c>
      <c r="BP495" s="72" t="str">
        <f t="shared" si="383"/>
        <v>0</v>
      </c>
      <c r="BQ495" s="72" t="str">
        <f>IF(ISBLANK(BL495), "", (POWER(BL495/VLOOKUP(BP495,Anthro_Calc!C:P,13,FALSE),VLOOKUP(BP495,Anthro_Calc!C:P,12,FALSE))-1) / (VLOOKUP(BP495,Anthro_Calc!C:P,14,FALSE)*VLOOKUP(BP495,Anthro_Calc!C:P,12,FALSE)))</f>
        <v/>
      </c>
      <c r="BR495" s="72" t="str">
        <f>IF(ISBLANK(BL495), "", -3 + (BL495 -VLOOKUP(BP495,Anthro_Calc!C:P,4,FALSE)) / (VLOOKUP(BP495,Anthro_Calc!C:P,5,FALSE) - VLOOKUP(BP495,Anthro_Calc!C:P,4,FALSE)))</f>
        <v/>
      </c>
      <c r="BS495" s="72" t="str">
        <f>IF(ISBLANK(BL495), "", 3 + (BL495 -VLOOKUP(BP495,Anthro_Calc!C:P,10,FALSE)) / (VLOOKUP(BP495,Anthro_Calc!C:P,10,FALSE) - VLOOKUP(BP495,Anthro_Calc!C:P,9,FALSE)))</f>
        <v/>
      </c>
      <c r="BT495" s="120" t="str">
        <f t="shared" si="384"/>
        <v/>
      </c>
      <c r="BU495" s="117" t="str">
        <f t="shared" si="385"/>
        <v/>
      </c>
      <c r="BV495" s="104" t="str">
        <f t="shared" si="386"/>
        <v/>
      </c>
      <c r="BW495" s="73" t="str">
        <f t="shared" si="357"/>
        <v/>
      </c>
      <c r="BX495" s="77"/>
      <c r="BY495" s="73" t="str">
        <f>IF(ISBLANK(BL495), "", VLOOKUP(Z495&amp;" "&amp;BV495&amp;" "&amp;BW495,Graduation_Criteria!$D$2:$E$34,2,FALSE))</f>
        <v/>
      </c>
      <c r="BZ495" s="73" t="str">
        <f t="shared" si="358"/>
        <v/>
      </c>
      <c r="CA495" s="71"/>
      <c r="CB495" s="74"/>
      <c r="CC495" s="74"/>
      <c r="CD495" s="115" t="str">
        <f t="shared" si="359"/>
        <v/>
      </c>
      <c r="CE495" s="79">
        <f t="shared" si="387"/>
        <v>0</v>
      </c>
      <c r="CF495" s="79">
        <f t="shared" si="388"/>
        <v>0</v>
      </c>
      <c r="CG495" s="79" t="str">
        <f t="shared" si="389"/>
        <v>0</v>
      </c>
      <c r="CH495" s="79" t="str">
        <f>IF(ISBLANK(CC495), "", (POWER(CC495/VLOOKUP(CG495,Anthro_Calc!C:P,13,FALSE),VLOOKUP(CG495,Anthro_Calc!C:P,12,FALSE))-1) / (VLOOKUP(CG495,Anthro_Calc!C:P,14,FALSE)*VLOOKUP(CG495,Anthro_Calc!C:P,12,FALSE)))</f>
        <v/>
      </c>
      <c r="CI495" s="79" t="str">
        <f>IF(ISBLANK(CC495), "", -3 + (CC495 -VLOOKUP(CG495,Anthro_Calc!C:P,4,FALSE)) / (VLOOKUP(CG495,Anthro_Calc!C:P,5,FALSE) - VLOOKUP(CG495,Anthro_Calc!C:P,4,FALSE)))</f>
        <v/>
      </c>
      <c r="CJ495" s="79" t="str">
        <f>IF(ISBLANK(CC495), "", 3 + (CC495 -VLOOKUP(CG495,Anthro_Calc!C:P,10,FALSE)) / (VLOOKUP(CG495,Anthro_Calc!C:P,10,FALSE) - VLOOKUP(CG495,Anthro_Calc!C:P,9,FALSE)))</f>
        <v/>
      </c>
      <c r="CK495" s="129" t="str">
        <f t="shared" si="390"/>
        <v/>
      </c>
      <c r="CL495" s="117" t="str">
        <f t="shared" si="391"/>
        <v/>
      </c>
      <c r="CM495" s="104" t="str">
        <f t="shared" si="392"/>
        <v/>
      </c>
      <c r="CN495" s="77"/>
      <c r="CO495" s="71"/>
      <c r="CP495" s="74"/>
      <c r="CQ495" s="74"/>
      <c r="CR495" s="118" t="str">
        <f t="shared" si="360"/>
        <v/>
      </c>
      <c r="CS495" s="119">
        <f t="shared" si="393"/>
        <v>0</v>
      </c>
      <c r="CT495" s="119">
        <f t="shared" si="394"/>
        <v>0</v>
      </c>
      <c r="CU495" s="119" t="str">
        <f t="shared" si="395"/>
        <v>0</v>
      </c>
      <c r="CV495" s="119" t="str">
        <f>IF(ISBLANK(CQ495), "", (POWER(CQ495/VLOOKUP(CU495,Anthro_Calc!C:P,13,FALSE),VLOOKUP(CU495,Anthro_Calc!C:P,12,FALSE))-1) / (VLOOKUP(CU495,Anthro_Calc!C:P,14,FALSE)*VLOOKUP(CU495,Anthro_Calc!C:P,12,FALSE)))</f>
        <v/>
      </c>
      <c r="CW495" s="119" t="str">
        <f>IF(ISBLANK(CQ495), "", -3 + (CQ495 -VLOOKUP(CU495,Anthro_Calc!C:P,4,FALSE)) / (VLOOKUP(CU495,Anthro_Calc!C:P,5,FALSE) - VLOOKUP(CU495,Anthro_Calc!C:P,4,FALSE)))</f>
        <v/>
      </c>
      <c r="CX495" s="119" t="str">
        <f>IF(ISBLANK(CQ495), "", 3 + (CQ495 -VLOOKUP(CU495,Anthro_Calc!C:P,10,FALSE)) / (VLOOKUP(CU495,Anthro_Calc!C:P,10,FALSE) - VLOOKUP(CU495,Anthro_Calc!C:P,9,FALSE)))</f>
        <v/>
      </c>
      <c r="CY495" s="128" t="str">
        <f t="shared" si="396"/>
        <v/>
      </c>
      <c r="CZ495" s="117" t="str">
        <f t="shared" si="397"/>
        <v/>
      </c>
      <c r="DA495" s="104" t="str">
        <f t="shared" si="398"/>
        <v/>
      </c>
      <c r="DB495" s="135"/>
    </row>
    <row r="496" spans="1:106" s="80" customFormat="1" ht="15" customHeight="1">
      <c r="A496" s="134">
        <f t="shared" si="350"/>
        <v>492</v>
      </c>
      <c r="B496" s="66"/>
      <c r="C496" s="66"/>
      <c r="D496" s="66"/>
      <c r="E496" s="66"/>
      <c r="F496" s="66"/>
      <c r="G496" s="66"/>
      <c r="H496" s="66"/>
      <c r="I496" s="66"/>
      <c r="J496" s="66"/>
      <c r="K496" s="66"/>
      <c r="L496" s="66"/>
      <c r="M496" s="71"/>
      <c r="N496" s="69" t="str">
        <f t="shared" ca="1" si="361"/>
        <v/>
      </c>
      <c r="O496" s="70"/>
      <c r="P496" s="70"/>
      <c r="Q496" s="71"/>
      <c r="R496" s="82"/>
      <c r="S496" s="72" t="str">
        <f t="shared" si="362"/>
        <v/>
      </c>
      <c r="T496" s="72" t="str">
        <f t="shared" si="363"/>
        <v/>
      </c>
      <c r="U496" s="72" t="str">
        <f t="shared" si="364"/>
        <v/>
      </c>
      <c r="V496" s="72" t="str">
        <f>IF(ISBLANK(R496), "", (POWER(R496/VLOOKUP(U496,Anthro_Calc!C:P,13,FALSE),VLOOKUP(U496,Anthro_Calc!C:P,12,FALSE))-1) / (VLOOKUP(U496,Anthro_Calc!C:P,14,FALSE)*VLOOKUP(U496,Anthro_Calc!C:P,12,FALSE)))</f>
        <v/>
      </c>
      <c r="W496" s="72" t="str">
        <f>IF(ISBLANK(R496), "", -3 + (R496 -VLOOKUP(U496,Anthro_Calc!C:P,4,FALSE)) / (VLOOKUP(U496,Anthro_Calc!C:P,5,FALSE) - VLOOKUP(U496,Anthro_Calc!C:P,4,FALSE)))</f>
        <v/>
      </c>
      <c r="X496" s="72" t="str">
        <f>IF(ISBLANK(R496), "", 3 + (R496 -VLOOKUP(U496,Anthro_Calc!C:P,10,FALSE)) / (VLOOKUP(U496,Anthro_Calc!C:P,10,FALSE) - VLOOKUP(U496,Anthro_Calc!C:P,9,FALSE)))</f>
        <v/>
      </c>
      <c r="Y496" s="120" t="str">
        <f t="shared" si="365"/>
        <v/>
      </c>
      <c r="Z496" s="117" t="str">
        <f t="shared" si="366"/>
        <v/>
      </c>
      <c r="AA496" s="104" t="str">
        <f t="shared" si="367"/>
        <v/>
      </c>
      <c r="AB496" s="71"/>
      <c r="AC496" s="74"/>
      <c r="AD496" s="78"/>
      <c r="AE496" s="75" t="str">
        <f t="shared" si="368"/>
        <v/>
      </c>
      <c r="AF496" s="72">
        <f t="shared" si="369"/>
        <v>0</v>
      </c>
      <c r="AG496" s="72">
        <f t="shared" si="370"/>
        <v>0</v>
      </c>
      <c r="AH496" s="72" t="str">
        <f t="shared" si="371"/>
        <v>0</v>
      </c>
      <c r="AI496" s="72" t="str">
        <f>IF(ISBLANK(AD496), "", (POWER(AD496/VLOOKUP(AH496,Anthro_Calc!C:P,13,FALSE),VLOOKUP(AH496,Anthro_Calc!C:P,12,FALSE))-1) / (VLOOKUP(AH496,Anthro_Calc!C:P,14,FALSE)*VLOOKUP(AH496,Anthro_Calc!C:P,12,FALSE)))</f>
        <v/>
      </c>
      <c r="AJ496" s="72" t="str">
        <f>IF(ISBLANK(AD496), "", -3 + (AD496 -VLOOKUP(AH496,Anthro_Calc!C:P,4,FALSE)) / (VLOOKUP(AH496,Anthro_Calc!C:P,5,FALSE) - VLOOKUP(AH496,Anthro_Calc!C:P,4,FALSE)))</f>
        <v/>
      </c>
      <c r="AK496" s="72" t="str">
        <f>IF(ISBLANK(AD496), "", 3 + (AD496 -VLOOKUP(AH496,Anthro_Calc!C:P,10,FALSE)) / (VLOOKUP(AH496,Anthro_Calc!C:P,10,FALSE) - VLOOKUP(AH496,Anthro_Calc!C:P,9,FALSE)))</f>
        <v/>
      </c>
      <c r="AL496" s="120" t="str">
        <f t="shared" si="372"/>
        <v/>
      </c>
      <c r="AM496" s="117" t="str">
        <f t="shared" si="373"/>
        <v/>
      </c>
      <c r="AN496" s="104" t="str">
        <f t="shared" si="374"/>
        <v/>
      </c>
      <c r="AO496" s="76" t="str">
        <f t="shared" si="351"/>
        <v/>
      </c>
      <c r="AP496" s="77"/>
      <c r="AQ496" s="77" t="str">
        <f t="shared" si="375"/>
        <v/>
      </c>
      <c r="AR496" s="71"/>
      <c r="AS496" s="74"/>
      <c r="AT496" s="82"/>
      <c r="AU496" s="75" t="str">
        <f t="shared" si="352"/>
        <v/>
      </c>
      <c r="AV496" s="72">
        <f t="shared" si="376"/>
        <v>0</v>
      </c>
      <c r="AW496" s="72">
        <f t="shared" si="377"/>
        <v>0</v>
      </c>
      <c r="AX496" s="72" t="str">
        <f t="shared" si="378"/>
        <v>0</v>
      </c>
      <c r="AY496" s="72" t="str">
        <f>IF(ISBLANK(AT496), "", (POWER(AT496/VLOOKUP(AX496,Anthro_Calc!C:P,13,FALSE),VLOOKUP(AX496,Anthro_Calc!C:P,12,FALSE))-1) / (VLOOKUP(AX496,Anthro_Calc!C:P,14,FALSE)*VLOOKUP(AX496,Anthro_Calc!C:P,12,FALSE)))</f>
        <v/>
      </c>
      <c r="AZ496" s="72" t="str">
        <f>IF(ISBLANK(AT496), "", -3 + (AT496 -VLOOKUP(AX496,Anthro_Calc!C:P,4,FALSE)) / (VLOOKUP(AX496,Anthro_Calc!C:P,5,FALSE) - VLOOKUP(AX496,Anthro_Calc!C:P,4,FALSE)))</f>
        <v/>
      </c>
      <c r="BA496" s="72" t="str">
        <f>IF(ISBLANK(AT496), "", 3 + (AT496 -VLOOKUP(AX496,Anthro_Calc!C:P,10,FALSE)) / (VLOOKUP(AX496,Anthro_Calc!C:P,10,FALSE) - VLOOKUP(AX496,Anthro_Calc!C:P,9,FALSE)))</f>
        <v/>
      </c>
      <c r="BB496" s="120" t="str">
        <f t="shared" si="379"/>
        <v/>
      </c>
      <c r="BC496" s="117" t="str">
        <f t="shared" si="380"/>
        <v/>
      </c>
      <c r="BD496" s="104" t="str">
        <f t="shared" si="353"/>
        <v/>
      </c>
      <c r="BE496" s="76" t="str">
        <f t="shared" si="354"/>
        <v/>
      </c>
      <c r="BF496" s="73" t="str">
        <f t="shared" si="381"/>
        <v/>
      </c>
      <c r="BG496" s="73" t="str">
        <f t="shared" si="355"/>
        <v/>
      </c>
      <c r="BH496" s="77"/>
      <c r="BI496" s="133"/>
      <c r="BJ496" s="71"/>
      <c r="BK496" s="74"/>
      <c r="BL496" s="78"/>
      <c r="BM496" s="75" t="str">
        <f t="shared" si="356"/>
        <v/>
      </c>
      <c r="BN496" s="72">
        <f t="shared" si="382"/>
        <v>0</v>
      </c>
      <c r="BO496" s="72">
        <f t="shared" si="399"/>
        <v>0</v>
      </c>
      <c r="BP496" s="72" t="str">
        <f t="shared" si="383"/>
        <v>0</v>
      </c>
      <c r="BQ496" s="72" t="str">
        <f>IF(ISBLANK(BL496), "", (POWER(BL496/VLOOKUP(BP496,Anthro_Calc!C:P,13,FALSE),VLOOKUP(BP496,Anthro_Calc!C:P,12,FALSE))-1) / (VLOOKUP(BP496,Anthro_Calc!C:P,14,FALSE)*VLOOKUP(BP496,Anthro_Calc!C:P,12,FALSE)))</f>
        <v/>
      </c>
      <c r="BR496" s="72" t="str">
        <f>IF(ISBLANK(BL496), "", -3 + (BL496 -VLOOKUP(BP496,Anthro_Calc!C:P,4,FALSE)) / (VLOOKUP(BP496,Anthro_Calc!C:P,5,FALSE) - VLOOKUP(BP496,Anthro_Calc!C:P,4,FALSE)))</f>
        <v/>
      </c>
      <c r="BS496" s="72" t="str">
        <f>IF(ISBLANK(BL496), "", 3 + (BL496 -VLOOKUP(BP496,Anthro_Calc!C:P,10,FALSE)) / (VLOOKUP(BP496,Anthro_Calc!C:P,10,FALSE) - VLOOKUP(BP496,Anthro_Calc!C:P,9,FALSE)))</f>
        <v/>
      </c>
      <c r="BT496" s="120" t="str">
        <f t="shared" si="384"/>
        <v/>
      </c>
      <c r="BU496" s="117" t="str">
        <f t="shared" si="385"/>
        <v/>
      </c>
      <c r="BV496" s="104" t="str">
        <f t="shared" si="386"/>
        <v/>
      </c>
      <c r="BW496" s="73" t="str">
        <f t="shared" si="357"/>
        <v/>
      </c>
      <c r="BX496" s="77"/>
      <c r="BY496" s="73" t="str">
        <f>IF(ISBLANK(BL496), "", VLOOKUP(Z496&amp;" "&amp;BV496&amp;" "&amp;BW496,Graduation_Criteria!$D$2:$E$34,2,FALSE))</f>
        <v/>
      </c>
      <c r="BZ496" s="73" t="str">
        <f t="shared" si="358"/>
        <v/>
      </c>
      <c r="CA496" s="71"/>
      <c r="CB496" s="74"/>
      <c r="CC496" s="74"/>
      <c r="CD496" s="115" t="str">
        <f t="shared" si="359"/>
        <v/>
      </c>
      <c r="CE496" s="79">
        <f t="shared" si="387"/>
        <v>0</v>
      </c>
      <c r="CF496" s="79">
        <f t="shared" si="388"/>
        <v>0</v>
      </c>
      <c r="CG496" s="79" t="str">
        <f t="shared" si="389"/>
        <v>0</v>
      </c>
      <c r="CH496" s="79" t="str">
        <f>IF(ISBLANK(CC496), "", (POWER(CC496/VLOOKUP(CG496,Anthro_Calc!C:P,13,FALSE),VLOOKUP(CG496,Anthro_Calc!C:P,12,FALSE))-1) / (VLOOKUP(CG496,Anthro_Calc!C:P,14,FALSE)*VLOOKUP(CG496,Anthro_Calc!C:P,12,FALSE)))</f>
        <v/>
      </c>
      <c r="CI496" s="79" t="str">
        <f>IF(ISBLANK(CC496), "", -3 + (CC496 -VLOOKUP(CG496,Anthro_Calc!C:P,4,FALSE)) / (VLOOKUP(CG496,Anthro_Calc!C:P,5,FALSE) - VLOOKUP(CG496,Anthro_Calc!C:P,4,FALSE)))</f>
        <v/>
      </c>
      <c r="CJ496" s="79" t="str">
        <f>IF(ISBLANK(CC496), "", 3 + (CC496 -VLOOKUP(CG496,Anthro_Calc!C:P,10,FALSE)) / (VLOOKUP(CG496,Anthro_Calc!C:P,10,FALSE) - VLOOKUP(CG496,Anthro_Calc!C:P,9,FALSE)))</f>
        <v/>
      </c>
      <c r="CK496" s="129" t="str">
        <f t="shared" si="390"/>
        <v/>
      </c>
      <c r="CL496" s="117" t="str">
        <f t="shared" si="391"/>
        <v/>
      </c>
      <c r="CM496" s="104" t="str">
        <f t="shared" si="392"/>
        <v/>
      </c>
      <c r="CN496" s="77"/>
      <c r="CO496" s="71"/>
      <c r="CP496" s="74"/>
      <c r="CQ496" s="74"/>
      <c r="CR496" s="118" t="str">
        <f t="shared" si="360"/>
        <v/>
      </c>
      <c r="CS496" s="119">
        <f t="shared" si="393"/>
        <v>0</v>
      </c>
      <c r="CT496" s="119">
        <f t="shared" si="394"/>
        <v>0</v>
      </c>
      <c r="CU496" s="119" t="str">
        <f t="shared" si="395"/>
        <v>0</v>
      </c>
      <c r="CV496" s="119" t="str">
        <f>IF(ISBLANK(CQ496), "", (POWER(CQ496/VLOOKUP(CU496,Anthro_Calc!C:P,13,FALSE),VLOOKUP(CU496,Anthro_Calc!C:P,12,FALSE))-1) / (VLOOKUP(CU496,Anthro_Calc!C:P,14,FALSE)*VLOOKUP(CU496,Anthro_Calc!C:P,12,FALSE)))</f>
        <v/>
      </c>
      <c r="CW496" s="119" t="str">
        <f>IF(ISBLANK(CQ496), "", -3 + (CQ496 -VLOOKUP(CU496,Anthro_Calc!C:P,4,FALSE)) / (VLOOKUP(CU496,Anthro_Calc!C:P,5,FALSE) - VLOOKUP(CU496,Anthro_Calc!C:P,4,FALSE)))</f>
        <v/>
      </c>
      <c r="CX496" s="119" t="str">
        <f>IF(ISBLANK(CQ496), "", 3 + (CQ496 -VLOOKUP(CU496,Anthro_Calc!C:P,10,FALSE)) / (VLOOKUP(CU496,Anthro_Calc!C:P,10,FALSE) - VLOOKUP(CU496,Anthro_Calc!C:P,9,FALSE)))</f>
        <v/>
      </c>
      <c r="CY496" s="128" t="str">
        <f t="shared" si="396"/>
        <v/>
      </c>
      <c r="CZ496" s="117" t="str">
        <f t="shared" si="397"/>
        <v/>
      </c>
      <c r="DA496" s="104" t="str">
        <f t="shared" si="398"/>
        <v/>
      </c>
      <c r="DB496" s="135"/>
    </row>
    <row r="497" spans="1:106" s="80" customFormat="1" ht="15" customHeight="1">
      <c r="A497" s="134">
        <f t="shared" si="350"/>
        <v>493</v>
      </c>
      <c r="B497" s="66"/>
      <c r="C497" s="66"/>
      <c r="D497" s="66"/>
      <c r="E497" s="66"/>
      <c r="F497" s="66"/>
      <c r="G497" s="66"/>
      <c r="H497" s="66"/>
      <c r="I497" s="66"/>
      <c r="J497" s="66"/>
      <c r="K497" s="66"/>
      <c r="L497" s="66"/>
      <c r="M497" s="71"/>
      <c r="N497" s="69" t="str">
        <f t="shared" ca="1" si="361"/>
        <v/>
      </c>
      <c r="O497" s="70"/>
      <c r="P497" s="70"/>
      <c r="Q497" s="71"/>
      <c r="R497" s="82"/>
      <c r="S497" s="72" t="str">
        <f t="shared" si="362"/>
        <v/>
      </c>
      <c r="T497" s="72" t="str">
        <f t="shared" si="363"/>
        <v/>
      </c>
      <c r="U497" s="72" t="str">
        <f t="shared" si="364"/>
        <v/>
      </c>
      <c r="V497" s="72" t="str">
        <f>IF(ISBLANK(R497), "", (POWER(R497/VLOOKUP(U497,Anthro_Calc!C:P,13,FALSE),VLOOKUP(U497,Anthro_Calc!C:P,12,FALSE))-1) / (VLOOKUP(U497,Anthro_Calc!C:P,14,FALSE)*VLOOKUP(U497,Anthro_Calc!C:P,12,FALSE)))</f>
        <v/>
      </c>
      <c r="W497" s="72" t="str">
        <f>IF(ISBLANK(R497), "", -3 + (R497 -VLOOKUP(U497,Anthro_Calc!C:P,4,FALSE)) / (VLOOKUP(U497,Anthro_Calc!C:P,5,FALSE) - VLOOKUP(U497,Anthro_Calc!C:P,4,FALSE)))</f>
        <v/>
      </c>
      <c r="X497" s="72" t="str">
        <f>IF(ISBLANK(R497), "", 3 + (R497 -VLOOKUP(U497,Anthro_Calc!C:P,10,FALSE)) / (VLOOKUP(U497,Anthro_Calc!C:P,10,FALSE) - VLOOKUP(U497,Anthro_Calc!C:P,9,FALSE)))</f>
        <v/>
      </c>
      <c r="Y497" s="120" t="str">
        <f t="shared" si="365"/>
        <v/>
      </c>
      <c r="Z497" s="117" t="str">
        <f t="shared" si="366"/>
        <v/>
      </c>
      <c r="AA497" s="104" t="str">
        <f t="shared" si="367"/>
        <v/>
      </c>
      <c r="AB497" s="71"/>
      <c r="AC497" s="74"/>
      <c r="AD497" s="78"/>
      <c r="AE497" s="75" t="str">
        <f t="shared" si="368"/>
        <v/>
      </c>
      <c r="AF497" s="72">
        <f t="shared" si="369"/>
        <v>0</v>
      </c>
      <c r="AG497" s="72">
        <f t="shared" si="370"/>
        <v>0</v>
      </c>
      <c r="AH497" s="72" t="str">
        <f t="shared" si="371"/>
        <v>0</v>
      </c>
      <c r="AI497" s="72" t="str">
        <f>IF(ISBLANK(AD497), "", (POWER(AD497/VLOOKUP(AH497,Anthro_Calc!C:P,13,FALSE),VLOOKUP(AH497,Anthro_Calc!C:P,12,FALSE))-1) / (VLOOKUP(AH497,Anthro_Calc!C:P,14,FALSE)*VLOOKUP(AH497,Anthro_Calc!C:P,12,FALSE)))</f>
        <v/>
      </c>
      <c r="AJ497" s="72" t="str">
        <f>IF(ISBLANK(AD497), "", -3 + (AD497 -VLOOKUP(AH497,Anthro_Calc!C:P,4,FALSE)) / (VLOOKUP(AH497,Anthro_Calc!C:P,5,FALSE) - VLOOKUP(AH497,Anthro_Calc!C:P,4,FALSE)))</f>
        <v/>
      </c>
      <c r="AK497" s="72" t="str">
        <f>IF(ISBLANK(AD497), "", 3 + (AD497 -VLOOKUP(AH497,Anthro_Calc!C:P,10,FALSE)) / (VLOOKUP(AH497,Anthro_Calc!C:P,10,FALSE) - VLOOKUP(AH497,Anthro_Calc!C:P,9,FALSE)))</f>
        <v/>
      </c>
      <c r="AL497" s="120" t="str">
        <f t="shared" si="372"/>
        <v/>
      </c>
      <c r="AM497" s="117" t="str">
        <f t="shared" si="373"/>
        <v/>
      </c>
      <c r="AN497" s="104" t="str">
        <f t="shared" si="374"/>
        <v/>
      </c>
      <c r="AO497" s="76" t="str">
        <f t="shared" si="351"/>
        <v/>
      </c>
      <c r="AP497" s="77"/>
      <c r="AQ497" s="77" t="str">
        <f t="shared" si="375"/>
        <v/>
      </c>
      <c r="AR497" s="71"/>
      <c r="AS497" s="74"/>
      <c r="AT497" s="82"/>
      <c r="AU497" s="75" t="str">
        <f t="shared" si="352"/>
        <v/>
      </c>
      <c r="AV497" s="72">
        <f t="shared" si="376"/>
        <v>0</v>
      </c>
      <c r="AW497" s="72">
        <f t="shared" si="377"/>
        <v>0</v>
      </c>
      <c r="AX497" s="72" t="str">
        <f t="shared" si="378"/>
        <v>0</v>
      </c>
      <c r="AY497" s="72" t="str">
        <f>IF(ISBLANK(AT497), "", (POWER(AT497/VLOOKUP(AX497,Anthro_Calc!C:P,13,FALSE),VLOOKUP(AX497,Anthro_Calc!C:P,12,FALSE))-1) / (VLOOKUP(AX497,Anthro_Calc!C:P,14,FALSE)*VLOOKUP(AX497,Anthro_Calc!C:P,12,FALSE)))</f>
        <v/>
      </c>
      <c r="AZ497" s="72" t="str">
        <f>IF(ISBLANK(AT497), "", -3 + (AT497 -VLOOKUP(AX497,Anthro_Calc!C:P,4,FALSE)) / (VLOOKUP(AX497,Anthro_Calc!C:P,5,FALSE) - VLOOKUP(AX497,Anthro_Calc!C:P,4,FALSE)))</f>
        <v/>
      </c>
      <c r="BA497" s="72" t="str">
        <f>IF(ISBLANK(AT497), "", 3 + (AT497 -VLOOKUP(AX497,Anthro_Calc!C:P,10,FALSE)) / (VLOOKUP(AX497,Anthro_Calc!C:P,10,FALSE) - VLOOKUP(AX497,Anthro_Calc!C:P,9,FALSE)))</f>
        <v/>
      </c>
      <c r="BB497" s="120" t="str">
        <f t="shared" si="379"/>
        <v/>
      </c>
      <c r="BC497" s="117" t="str">
        <f t="shared" si="380"/>
        <v/>
      </c>
      <c r="BD497" s="104" t="str">
        <f t="shared" si="353"/>
        <v/>
      </c>
      <c r="BE497" s="76" t="str">
        <f t="shared" si="354"/>
        <v/>
      </c>
      <c r="BF497" s="73" t="str">
        <f t="shared" si="381"/>
        <v/>
      </c>
      <c r="BG497" s="73" t="str">
        <f t="shared" si="355"/>
        <v/>
      </c>
      <c r="BH497" s="77"/>
      <c r="BI497" s="133"/>
      <c r="BJ497" s="71"/>
      <c r="BK497" s="74"/>
      <c r="BL497" s="78"/>
      <c r="BM497" s="75" t="str">
        <f t="shared" si="356"/>
        <v/>
      </c>
      <c r="BN497" s="72">
        <f t="shared" si="382"/>
        <v>0</v>
      </c>
      <c r="BO497" s="72">
        <f t="shared" si="399"/>
        <v>0</v>
      </c>
      <c r="BP497" s="72" t="str">
        <f t="shared" si="383"/>
        <v>0</v>
      </c>
      <c r="BQ497" s="72" t="str">
        <f>IF(ISBLANK(BL497), "", (POWER(BL497/VLOOKUP(BP497,Anthro_Calc!C:P,13,FALSE),VLOOKUP(BP497,Anthro_Calc!C:P,12,FALSE))-1) / (VLOOKUP(BP497,Anthro_Calc!C:P,14,FALSE)*VLOOKUP(BP497,Anthro_Calc!C:P,12,FALSE)))</f>
        <v/>
      </c>
      <c r="BR497" s="72" t="str">
        <f>IF(ISBLANK(BL497), "", -3 + (BL497 -VLOOKUP(BP497,Anthro_Calc!C:P,4,FALSE)) / (VLOOKUP(BP497,Anthro_Calc!C:P,5,FALSE) - VLOOKUP(BP497,Anthro_Calc!C:P,4,FALSE)))</f>
        <v/>
      </c>
      <c r="BS497" s="72" t="str">
        <f>IF(ISBLANK(BL497), "", 3 + (BL497 -VLOOKUP(BP497,Anthro_Calc!C:P,10,FALSE)) / (VLOOKUP(BP497,Anthro_Calc!C:P,10,FALSE) - VLOOKUP(BP497,Anthro_Calc!C:P,9,FALSE)))</f>
        <v/>
      </c>
      <c r="BT497" s="120" t="str">
        <f t="shared" si="384"/>
        <v/>
      </c>
      <c r="BU497" s="117" t="str">
        <f t="shared" si="385"/>
        <v/>
      </c>
      <c r="BV497" s="104" t="str">
        <f t="shared" si="386"/>
        <v/>
      </c>
      <c r="BW497" s="73" t="str">
        <f t="shared" si="357"/>
        <v/>
      </c>
      <c r="BX497" s="77"/>
      <c r="BY497" s="73" t="str">
        <f>IF(ISBLANK(BL497), "", VLOOKUP(Z497&amp;" "&amp;BV497&amp;" "&amp;BW497,Graduation_Criteria!$D$2:$E$34,2,FALSE))</f>
        <v/>
      </c>
      <c r="BZ497" s="73" t="str">
        <f t="shared" si="358"/>
        <v/>
      </c>
      <c r="CA497" s="71"/>
      <c r="CB497" s="74"/>
      <c r="CC497" s="74"/>
      <c r="CD497" s="115" t="str">
        <f t="shared" si="359"/>
        <v/>
      </c>
      <c r="CE497" s="79">
        <f t="shared" si="387"/>
        <v>0</v>
      </c>
      <c r="CF497" s="79">
        <f t="shared" si="388"/>
        <v>0</v>
      </c>
      <c r="CG497" s="79" t="str">
        <f t="shared" si="389"/>
        <v>0</v>
      </c>
      <c r="CH497" s="79" t="str">
        <f>IF(ISBLANK(CC497), "", (POWER(CC497/VLOOKUP(CG497,Anthro_Calc!C:P,13,FALSE),VLOOKUP(CG497,Anthro_Calc!C:P,12,FALSE))-1) / (VLOOKUP(CG497,Anthro_Calc!C:P,14,FALSE)*VLOOKUP(CG497,Anthro_Calc!C:P,12,FALSE)))</f>
        <v/>
      </c>
      <c r="CI497" s="79" t="str">
        <f>IF(ISBLANK(CC497), "", -3 + (CC497 -VLOOKUP(CG497,Anthro_Calc!C:P,4,FALSE)) / (VLOOKUP(CG497,Anthro_Calc!C:P,5,FALSE) - VLOOKUP(CG497,Anthro_Calc!C:P,4,FALSE)))</f>
        <v/>
      </c>
      <c r="CJ497" s="79" t="str">
        <f>IF(ISBLANK(CC497), "", 3 + (CC497 -VLOOKUP(CG497,Anthro_Calc!C:P,10,FALSE)) / (VLOOKUP(CG497,Anthro_Calc!C:P,10,FALSE) - VLOOKUP(CG497,Anthro_Calc!C:P,9,FALSE)))</f>
        <v/>
      </c>
      <c r="CK497" s="129" t="str">
        <f t="shared" si="390"/>
        <v/>
      </c>
      <c r="CL497" s="117" t="str">
        <f t="shared" si="391"/>
        <v/>
      </c>
      <c r="CM497" s="104" t="str">
        <f t="shared" si="392"/>
        <v/>
      </c>
      <c r="CN497" s="77"/>
      <c r="CO497" s="71"/>
      <c r="CP497" s="74"/>
      <c r="CQ497" s="74"/>
      <c r="CR497" s="118" t="str">
        <f t="shared" si="360"/>
        <v/>
      </c>
      <c r="CS497" s="119">
        <f t="shared" si="393"/>
        <v>0</v>
      </c>
      <c r="CT497" s="119">
        <f t="shared" si="394"/>
        <v>0</v>
      </c>
      <c r="CU497" s="119" t="str">
        <f t="shared" si="395"/>
        <v>0</v>
      </c>
      <c r="CV497" s="119" t="str">
        <f>IF(ISBLANK(CQ497), "", (POWER(CQ497/VLOOKUP(CU497,Anthro_Calc!C:P,13,FALSE),VLOOKUP(CU497,Anthro_Calc!C:P,12,FALSE))-1) / (VLOOKUP(CU497,Anthro_Calc!C:P,14,FALSE)*VLOOKUP(CU497,Anthro_Calc!C:P,12,FALSE)))</f>
        <v/>
      </c>
      <c r="CW497" s="119" t="str">
        <f>IF(ISBLANK(CQ497), "", -3 + (CQ497 -VLOOKUP(CU497,Anthro_Calc!C:P,4,FALSE)) / (VLOOKUP(CU497,Anthro_Calc!C:P,5,FALSE) - VLOOKUP(CU497,Anthro_Calc!C:P,4,FALSE)))</f>
        <v/>
      </c>
      <c r="CX497" s="119" t="str">
        <f>IF(ISBLANK(CQ497), "", 3 + (CQ497 -VLOOKUP(CU497,Anthro_Calc!C:P,10,FALSE)) / (VLOOKUP(CU497,Anthro_Calc!C:P,10,FALSE) - VLOOKUP(CU497,Anthro_Calc!C:P,9,FALSE)))</f>
        <v/>
      </c>
      <c r="CY497" s="128" t="str">
        <f t="shared" si="396"/>
        <v/>
      </c>
      <c r="CZ497" s="117" t="str">
        <f t="shared" si="397"/>
        <v/>
      </c>
      <c r="DA497" s="104" t="str">
        <f t="shared" si="398"/>
        <v/>
      </c>
      <c r="DB497" s="135"/>
    </row>
    <row r="498" spans="1:106" s="80" customFormat="1" ht="15" customHeight="1">
      <c r="A498" s="134">
        <f t="shared" si="350"/>
        <v>494</v>
      </c>
      <c r="B498" s="66"/>
      <c r="C498" s="66"/>
      <c r="D498" s="66"/>
      <c r="E498" s="66"/>
      <c r="F498" s="66"/>
      <c r="G498" s="66"/>
      <c r="H498" s="66"/>
      <c r="I498" s="66"/>
      <c r="J498" s="66"/>
      <c r="K498" s="66"/>
      <c r="L498" s="66"/>
      <c r="M498" s="71"/>
      <c r="N498" s="69" t="str">
        <f t="shared" ca="1" si="361"/>
        <v/>
      </c>
      <c r="O498" s="70"/>
      <c r="P498" s="70"/>
      <c r="Q498" s="71"/>
      <c r="R498" s="82"/>
      <c r="S498" s="72" t="str">
        <f t="shared" si="362"/>
        <v/>
      </c>
      <c r="T498" s="72" t="str">
        <f t="shared" si="363"/>
        <v/>
      </c>
      <c r="U498" s="72" t="str">
        <f t="shared" si="364"/>
        <v/>
      </c>
      <c r="V498" s="72" t="str">
        <f>IF(ISBLANK(R498), "", (POWER(R498/VLOOKUP(U498,Anthro_Calc!C:P,13,FALSE),VLOOKUP(U498,Anthro_Calc!C:P,12,FALSE))-1) / (VLOOKUP(U498,Anthro_Calc!C:P,14,FALSE)*VLOOKUP(U498,Anthro_Calc!C:P,12,FALSE)))</f>
        <v/>
      </c>
      <c r="W498" s="72" t="str">
        <f>IF(ISBLANK(R498), "", -3 + (R498 -VLOOKUP(U498,Anthro_Calc!C:P,4,FALSE)) / (VLOOKUP(U498,Anthro_Calc!C:P,5,FALSE) - VLOOKUP(U498,Anthro_Calc!C:P,4,FALSE)))</f>
        <v/>
      </c>
      <c r="X498" s="72" t="str">
        <f>IF(ISBLANK(R498), "", 3 + (R498 -VLOOKUP(U498,Anthro_Calc!C:P,10,FALSE)) / (VLOOKUP(U498,Anthro_Calc!C:P,10,FALSE) - VLOOKUP(U498,Anthro_Calc!C:P,9,FALSE)))</f>
        <v/>
      </c>
      <c r="Y498" s="120" t="str">
        <f t="shared" si="365"/>
        <v/>
      </c>
      <c r="Z498" s="117" t="str">
        <f t="shared" si="366"/>
        <v/>
      </c>
      <c r="AA498" s="104" t="str">
        <f t="shared" si="367"/>
        <v/>
      </c>
      <c r="AB498" s="71"/>
      <c r="AC498" s="74"/>
      <c r="AD498" s="78"/>
      <c r="AE498" s="75" t="str">
        <f t="shared" si="368"/>
        <v/>
      </c>
      <c r="AF498" s="72">
        <f t="shared" si="369"/>
        <v>0</v>
      </c>
      <c r="AG498" s="72">
        <f t="shared" si="370"/>
        <v>0</v>
      </c>
      <c r="AH498" s="72" t="str">
        <f t="shared" si="371"/>
        <v>0</v>
      </c>
      <c r="AI498" s="72" t="str">
        <f>IF(ISBLANK(AD498), "", (POWER(AD498/VLOOKUP(AH498,Anthro_Calc!C:P,13,FALSE),VLOOKUP(AH498,Anthro_Calc!C:P,12,FALSE))-1) / (VLOOKUP(AH498,Anthro_Calc!C:P,14,FALSE)*VLOOKUP(AH498,Anthro_Calc!C:P,12,FALSE)))</f>
        <v/>
      </c>
      <c r="AJ498" s="72" t="str">
        <f>IF(ISBLANK(AD498), "", -3 + (AD498 -VLOOKUP(AH498,Anthro_Calc!C:P,4,FALSE)) / (VLOOKUP(AH498,Anthro_Calc!C:P,5,FALSE) - VLOOKUP(AH498,Anthro_Calc!C:P,4,FALSE)))</f>
        <v/>
      </c>
      <c r="AK498" s="72" t="str">
        <f>IF(ISBLANK(AD498), "", 3 + (AD498 -VLOOKUP(AH498,Anthro_Calc!C:P,10,FALSE)) / (VLOOKUP(AH498,Anthro_Calc!C:P,10,FALSE) - VLOOKUP(AH498,Anthro_Calc!C:P,9,FALSE)))</f>
        <v/>
      </c>
      <c r="AL498" s="120" t="str">
        <f t="shared" si="372"/>
        <v/>
      </c>
      <c r="AM498" s="117" t="str">
        <f t="shared" si="373"/>
        <v/>
      </c>
      <c r="AN498" s="104" t="str">
        <f t="shared" si="374"/>
        <v/>
      </c>
      <c r="AO498" s="76" t="str">
        <f t="shared" si="351"/>
        <v/>
      </c>
      <c r="AP498" s="77"/>
      <c r="AQ498" s="77" t="str">
        <f t="shared" si="375"/>
        <v/>
      </c>
      <c r="AR498" s="71"/>
      <c r="AS498" s="74"/>
      <c r="AT498" s="82"/>
      <c r="AU498" s="75" t="str">
        <f t="shared" si="352"/>
        <v/>
      </c>
      <c r="AV498" s="72">
        <f t="shared" si="376"/>
        <v>0</v>
      </c>
      <c r="AW498" s="72">
        <f t="shared" si="377"/>
        <v>0</v>
      </c>
      <c r="AX498" s="72" t="str">
        <f t="shared" si="378"/>
        <v>0</v>
      </c>
      <c r="AY498" s="72" t="str">
        <f>IF(ISBLANK(AT498), "", (POWER(AT498/VLOOKUP(AX498,Anthro_Calc!C:P,13,FALSE),VLOOKUP(AX498,Anthro_Calc!C:P,12,FALSE))-1) / (VLOOKUP(AX498,Anthro_Calc!C:P,14,FALSE)*VLOOKUP(AX498,Anthro_Calc!C:P,12,FALSE)))</f>
        <v/>
      </c>
      <c r="AZ498" s="72" t="str">
        <f>IF(ISBLANK(AT498), "", -3 + (AT498 -VLOOKUP(AX498,Anthro_Calc!C:P,4,FALSE)) / (VLOOKUP(AX498,Anthro_Calc!C:P,5,FALSE) - VLOOKUP(AX498,Anthro_Calc!C:P,4,FALSE)))</f>
        <v/>
      </c>
      <c r="BA498" s="72" t="str">
        <f>IF(ISBLANK(AT498), "", 3 + (AT498 -VLOOKUP(AX498,Anthro_Calc!C:P,10,FALSE)) / (VLOOKUP(AX498,Anthro_Calc!C:P,10,FALSE) - VLOOKUP(AX498,Anthro_Calc!C:P,9,FALSE)))</f>
        <v/>
      </c>
      <c r="BB498" s="120" t="str">
        <f t="shared" si="379"/>
        <v/>
      </c>
      <c r="BC498" s="117" t="str">
        <f t="shared" si="380"/>
        <v/>
      </c>
      <c r="BD498" s="104" t="str">
        <f t="shared" si="353"/>
        <v/>
      </c>
      <c r="BE498" s="76" t="str">
        <f t="shared" si="354"/>
        <v/>
      </c>
      <c r="BF498" s="73" t="str">
        <f t="shared" si="381"/>
        <v/>
      </c>
      <c r="BG498" s="73" t="str">
        <f t="shared" si="355"/>
        <v/>
      </c>
      <c r="BH498" s="77"/>
      <c r="BI498" s="133"/>
      <c r="BJ498" s="71"/>
      <c r="BK498" s="74"/>
      <c r="BL498" s="78"/>
      <c r="BM498" s="75" t="str">
        <f t="shared" si="356"/>
        <v/>
      </c>
      <c r="BN498" s="72">
        <f t="shared" si="382"/>
        <v>0</v>
      </c>
      <c r="BO498" s="72">
        <f t="shared" si="399"/>
        <v>0</v>
      </c>
      <c r="BP498" s="72" t="str">
        <f t="shared" si="383"/>
        <v>0</v>
      </c>
      <c r="BQ498" s="72" t="str">
        <f>IF(ISBLANK(BL498), "", (POWER(BL498/VLOOKUP(BP498,Anthro_Calc!C:P,13,FALSE),VLOOKUP(BP498,Anthro_Calc!C:P,12,FALSE))-1) / (VLOOKUP(BP498,Anthro_Calc!C:P,14,FALSE)*VLOOKUP(BP498,Anthro_Calc!C:P,12,FALSE)))</f>
        <v/>
      </c>
      <c r="BR498" s="72" t="str">
        <f>IF(ISBLANK(BL498), "", -3 + (BL498 -VLOOKUP(BP498,Anthro_Calc!C:P,4,FALSE)) / (VLOOKUP(BP498,Anthro_Calc!C:P,5,FALSE) - VLOOKUP(BP498,Anthro_Calc!C:P,4,FALSE)))</f>
        <v/>
      </c>
      <c r="BS498" s="72" t="str">
        <f>IF(ISBLANK(BL498), "", 3 + (BL498 -VLOOKUP(BP498,Anthro_Calc!C:P,10,FALSE)) / (VLOOKUP(BP498,Anthro_Calc!C:P,10,FALSE) - VLOOKUP(BP498,Anthro_Calc!C:P,9,FALSE)))</f>
        <v/>
      </c>
      <c r="BT498" s="120" t="str">
        <f t="shared" si="384"/>
        <v/>
      </c>
      <c r="BU498" s="117" t="str">
        <f t="shared" si="385"/>
        <v/>
      </c>
      <c r="BV498" s="104" t="str">
        <f t="shared" si="386"/>
        <v/>
      </c>
      <c r="BW498" s="73" t="str">
        <f t="shared" si="357"/>
        <v/>
      </c>
      <c r="BX498" s="77"/>
      <c r="BY498" s="73" t="str">
        <f>IF(ISBLANK(BL498), "", VLOOKUP(Z498&amp;" "&amp;BV498&amp;" "&amp;BW498,Graduation_Criteria!$D$2:$E$34,2,FALSE))</f>
        <v/>
      </c>
      <c r="BZ498" s="73" t="str">
        <f t="shared" si="358"/>
        <v/>
      </c>
      <c r="CA498" s="71"/>
      <c r="CB498" s="74"/>
      <c r="CC498" s="74"/>
      <c r="CD498" s="115" t="str">
        <f t="shared" si="359"/>
        <v/>
      </c>
      <c r="CE498" s="79">
        <f t="shared" si="387"/>
        <v>0</v>
      </c>
      <c r="CF498" s="79">
        <f t="shared" si="388"/>
        <v>0</v>
      </c>
      <c r="CG498" s="79" t="str">
        <f t="shared" si="389"/>
        <v>0</v>
      </c>
      <c r="CH498" s="79" t="str">
        <f>IF(ISBLANK(CC498), "", (POWER(CC498/VLOOKUP(CG498,Anthro_Calc!C:P,13,FALSE),VLOOKUP(CG498,Anthro_Calc!C:P,12,FALSE))-1) / (VLOOKUP(CG498,Anthro_Calc!C:P,14,FALSE)*VLOOKUP(CG498,Anthro_Calc!C:P,12,FALSE)))</f>
        <v/>
      </c>
      <c r="CI498" s="79" t="str">
        <f>IF(ISBLANK(CC498), "", -3 + (CC498 -VLOOKUP(CG498,Anthro_Calc!C:P,4,FALSE)) / (VLOOKUP(CG498,Anthro_Calc!C:P,5,FALSE) - VLOOKUP(CG498,Anthro_Calc!C:P,4,FALSE)))</f>
        <v/>
      </c>
      <c r="CJ498" s="79" t="str">
        <f>IF(ISBLANK(CC498), "", 3 + (CC498 -VLOOKUP(CG498,Anthro_Calc!C:P,10,FALSE)) / (VLOOKUP(CG498,Anthro_Calc!C:P,10,FALSE) - VLOOKUP(CG498,Anthro_Calc!C:P,9,FALSE)))</f>
        <v/>
      </c>
      <c r="CK498" s="129" t="str">
        <f t="shared" si="390"/>
        <v/>
      </c>
      <c r="CL498" s="117" t="str">
        <f t="shared" si="391"/>
        <v/>
      </c>
      <c r="CM498" s="104" t="str">
        <f t="shared" si="392"/>
        <v/>
      </c>
      <c r="CN498" s="77"/>
      <c r="CO498" s="71"/>
      <c r="CP498" s="74"/>
      <c r="CQ498" s="74"/>
      <c r="CR498" s="118" t="str">
        <f t="shared" si="360"/>
        <v/>
      </c>
      <c r="CS498" s="119">
        <f t="shared" si="393"/>
        <v>0</v>
      </c>
      <c r="CT498" s="119">
        <f t="shared" si="394"/>
        <v>0</v>
      </c>
      <c r="CU498" s="119" t="str">
        <f t="shared" si="395"/>
        <v>0</v>
      </c>
      <c r="CV498" s="119" t="str">
        <f>IF(ISBLANK(CQ498), "", (POWER(CQ498/VLOOKUP(CU498,Anthro_Calc!C:P,13,FALSE),VLOOKUP(CU498,Anthro_Calc!C:P,12,FALSE))-1) / (VLOOKUP(CU498,Anthro_Calc!C:P,14,FALSE)*VLOOKUP(CU498,Anthro_Calc!C:P,12,FALSE)))</f>
        <v/>
      </c>
      <c r="CW498" s="119" t="str">
        <f>IF(ISBLANK(CQ498), "", -3 + (CQ498 -VLOOKUP(CU498,Anthro_Calc!C:P,4,FALSE)) / (VLOOKUP(CU498,Anthro_Calc!C:P,5,FALSE) - VLOOKUP(CU498,Anthro_Calc!C:P,4,FALSE)))</f>
        <v/>
      </c>
      <c r="CX498" s="119" t="str">
        <f>IF(ISBLANK(CQ498), "", 3 + (CQ498 -VLOOKUP(CU498,Anthro_Calc!C:P,10,FALSE)) / (VLOOKUP(CU498,Anthro_Calc!C:P,10,FALSE) - VLOOKUP(CU498,Anthro_Calc!C:P,9,FALSE)))</f>
        <v/>
      </c>
      <c r="CY498" s="128" t="str">
        <f t="shared" si="396"/>
        <v/>
      </c>
      <c r="CZ498" s="117" t="str">
        <f t="shared" si="397"/>
        <v/>
      </c>
      <c r="DA498" s="104" t="str">
        <f t="shared" si="398"/>
        <v/>
      </c>
      <c r="DB498" s="135"/>
    </row>
    <row r="499" spans="1:106" s="80" customFormat="1" ht="15" customHeight="1">
      <c r="A499" s="134">
        <f t="shared" si="350"/>
        <v>495</v>
      </c>
      <c r="B499" s="66"/>
      <c r="C499" s="66"/>
      <c r="D499" s="66"/>
      <c r="E499" s="66"/>
      <c r="F499" s="66"/>
      <c r="G499" s="66"/>
      <c r="H499" s="66"/>
      <c r="I499" s="66"/>
      <c r="J499" s="66"/>
      <c r="K499" s="66"/>
      <c r="L499" s="66"/>
      <c r="M499" s="71"/>
      <c r="N499" s="69" t="str">
        <f t="shared" ca="1" si="361"/>
        <v/>
      </c>
      <c r="O499" s="70"/>
      <c r="P499" s="70"/>
      <c r="Q499" s="71"/>
      <c r="R499" s="82"/>
      <c r="S499" s="72" t="str">
        <f t="shared" si="362"/>
        <v/>
      </c>
      <c r="T499" s="72" t="str">
        <f t="shared" si="363"/>
        <v/>
      </c>
      <c r="U499" s="72" t="str">
        <f t="shared" si="364"/>
        <v/>
      </c>
      <c r="V499" s="72" t="str">
        <f>IF(ISBLANK(R499), "", (POWER(R499/VLOOKUP(U499,Anthro_Calc!C:P,13,FALSE),VLOOKUP(U499,Anthro_Calc!C:P,12,FALSE))-1) / (VLOOKUP(U499,Anthro_Calc!C:P,14,FALSE)*VLOOKUP(U499,Anthro_Calc!C:P,12,FALSE)))</f>
        <v/>
      </c>
      <c r="W499" s="72" t="str">
        <f>IF(ISBLANK(R499), "", -3 + (R499 -VLOOKUP(U499,Anthro_Calc!C:P,4,FALSE)) / (VLOOKUP(U499,Anthro_Calc!C:P,5,FALSE) - VLOOKUP(U499,Anthro_Calc!C:P,4,FALSE)))</f>
        <v/>
      </c>
      <c r="X499" s="72" t="str">
        <f>IF(ISBLANK(R499), "", 3 + (R499 -VLOOKUP(U499,Anthro_Calc!C:P,10,FALSE)) / (VLOOKUP(U499,Anthro_Calc!C:P,10,FALSE) - VLOOKUP(U499,Anthro_Calc!C:P,9,FALSE)))</f>
        <v/>
      </c>
      <c r="Y499" s="120" t="str">
        <f t="shared" si="365"/>
        <v/>
      </c>
      <c r="Z499" s="117" t="str">
        <f t="shared" si="366"/>
        <v/>
      </c>
      <c r="AA499" s="104" t="str">
        <f t="shared" si="367"/>
        <v/>
      </c>
      <c r="AB499" s="71"/>
      <c r="AC499" s="74"/>
      <c r="AD499" s="78"/>
      <c r="AE499" s="75" t="str">
        <f t="shared" si="368"/>
        <v/>
      </c>
      <c r="AF499" s="72">
        <f t="shared" si="369"/>
        <v>0</v>
      </c>
      <c r="AG499" s="72">
        <f t="shared" si="370"/>
        <v>0</v>
      </c>
      <c r="AH499" s="72" t="str">
        <f t="shared" si="371"/>
        <v>0</v>
      </c>
      <c r="AI499" s="72" t="str">
        <f>IF(ISBLANK(AD499), "", (POWER(AD499/VLOOKUP(AH499,Anthro_Calc!C:P,13,FALSE),VLOOKUP(AH499,Anthro_Calc!C:P,12,FALSE))-1) / (VLOOKUP(AH499,Anthro_Calc!C:P,14,FALSE)*VLOOKUP(AH499,Anthro_Calc!C:P,12,FALSE)))</f>
        <v/>
      </c>
      <c r="AJ499" s="72" t="str">
        <f>IF(ISBLANK(AD499), "", -3 + (AD499 -VLOOKUP(AH499,Anthro_Calc!C:P,4,FALSE)) / (VLOOKUP(AH499,Anthro_Calc!C:P,5,FALSE) - VLOOKUP(AH499,Anthro_Calc!C:P,4,FALSE)))</f>
        <v/>
      </c>
      <c r="AK499" s="72" t="str">
        <f>IF(ISBLANK(AD499), "", 3 + (AD499 -VLOOKUP(AH499,Anthro_Calc!C:P,10,FALSE)) / (VLOOKUP(AH499,Anthro_Calc!C:P,10,FALSE) - VLOOKUP(AH499,Anthro_Calc!C:P,9,FALSE)))</f>
        <v/>
      </c>
      <c r="AL499" s="120" t="str">
        <f t="shared" si="372"/>
        <v/>
      </c>
      <c r="AM499" s="117" t="str">
        <f t="shared" si="373"/>
        <v/>
      </c>
      <c r="AN499" s="104" t="str">
        <f t="shared" si="374"/>
        <v/>
      </c>
      <c r="AO499" s="76" t="str">
        <f t="shared" si="351"/>
        <v/>
      </c>
      <c r="AP499" s="77"/>
      <c r="AQ499" s="77" t="str">
        <f t="shared" si="375"/>
        <v/>
      </c>
      <c r="AR499" s="71"/>
      <c r="AS499" s="74"/>
      <c r="AT499" s="82"/>
      <c r="AU499" s="75" t="str">
        <f t="shared" si="352"/>
        <v/>
      </c>
      <c r="AV499" s="72">
        <f t="shared" si="376"/>
        <v>0</v>
      </c>
      <c r="AW499" s="72">
        <f t="shared" si="377"/>
        <v>0</v>
      </c>
      <c r="AX499" s="72" t="str">
        <f t="shared" si="378"/>
        <v>0</v>
      </c>
      <c r="AY499" s="72" t="str">
        <f>IF(ISBLANK(AT499), "", (POWER(AT499/VLOOKUP(AX499,Anthro_Calc!C:P,13,FALSE),VLOOKUP(AX499,Anthro_Calc!C:P,12,FALSE))-1) / (VLOOKUP(AX499,Anthro_Calc!C:P,14,FALSE)*VLOOKUP(AX499,Anthro_Calc!C:P,12,FALSE)))</f>
        <v/>
      </c>
      <c r="AZ499" s="72" t="str">
        <f>IF(ISBLANK(AT499), "", -3 + (AT499 -VLOOKUP(AX499,Anthro_Calc!C:P,4,FALSE)) / (VLOOKUP(AX499,Anthro_Calc!C:P,5,FALSE) - VLOOKUP(AX499,Anthro_Calc!C:P,4,FALSE)))</f>
        <v/>
      </c>
      <c r="BA499" s="72" t="str">
        <f>IF(ISBLANK(AT499), "", 3 + (AT499 -VLOOKUP(AX499,Anthro_Calc!C:P,10,FALSE)) / (VLOOKUP(AX499,Anthro_Calc!C:P,10,FALSE) - VLOOKUP(AX499,Anthro_Calc!C:P,9,FALSE)))</f>
        <v/>
      </c>
      <c r="BB499" s="120" t="str">
        <f t="shared" si="379"/>
        <v/>
      </c>
      <c r="BC499" s="117" t="str">
        <f t="shared" si="380"/>
        <v/>
      </c>
      <c r="BD499" s="104" t="str">
        <f t="shared" si="353"/>
        <v/>
      </c>
      <c r="BE499" s="76" t="str">
        <f t="shared" si="354"/>
        <v/>
      </c>
      <c r="BF499" s="73" t="str">
        <f t="shared" si="381"/>
        <v/>
      </c>
      <c r="BG499" s="73" t="str">
        <f t="shared" si="355"/>
        <v/>
      </c>
      <c r="BH499" s="77"/>
      <c r="BI499" s="133"/>
      <c r="BJ499" s="71"/>
      <c r="BK499" s="74"/>
      <c r="BL499" s="78"/>
      <c r="BM499" s="75" t="str">
        <f t="shared" si="356"/>
        <v/>
      </c>
      <c r="BN499" s="72">
        <f t="shared" si="382"/>
        <v>0</v>
      </c>
      <c r="BO499" s="72">
        <f t="shared" si="399"/>
        <v>0</v>
      </c>
      <c r="BP499" s="72" t="str">
        <f t="shared" si="383"/>
        <v>0</v>
      </c>
      <c r="BQ499" s="72" t="str">
        <f>IF(ISBLANK(BL499), "", (POWER(BL499/VLOOKUP(BP499,Anthro_Calc!C:P,13,FALSE),VLOOKUP(BP499,Anthro_Calc!C:P,12,FALSE))-1) / (VLOOKUP(BP499,Anthro_Calc!C:P,14,FALSE)*VLOOKUP(BP499,Anthro_Calc!C:P,12,FALSE)))</f>
        <v/>
      </c>
      <c r="BR499" s="72" t="str">
        <f>IF(ISBLANK(BL499), "", -3 + (BL499 -VLOOKUP(BP499,Anthro_Calc!C:P,4,FALSE)) / (VLOOKUP(BP499,Anthro_Calc!C:P,5,FALSE) - VLOOKUP(BP499,Anthro_Calc!C:P,4,FALSE)))</f>
        <v/>
      </c>
      <c r="BS499" s="72" t="str">
        <f>IF(ISBLANK(BL499), "", 3 + (BL499 -VLOOKUP(BP499,Anthro_Calc!C:P,10,FALSE)) / (VLOOKUP(BP499,Anthro_Calc!C:P,10,FALSE) - VLOOKUP(BP499,Anthro_Calc!C:P,9,FALSE)))</f>
        <v/>
      </c>
      <c r="BT499" s="120" t="str">
        <f t="shared" si="384"/>
        <v/>
      </c>
      <c r="BU499" s="117" t="str">
        <f t="shared" si="385"/>
        <v/>
      </c>
      <c r="BV499" s="104" t="str">
        <f t="shared" si="386"/>
        <v/>
      </c>
      <c r="BW499" s="73" t="str">
        <f t="shared" si="357"/>
        <v/>
      </c>
      <c r="BX499" s="77"/>
      <c r="BY499" s="73" t="str">
        <f>IF(ISBLANK(BL499), "", VLOOKUP(Z499&amp;" "&amp;BV499&amp;" "&amp;BW499,Graduation_Criteria!$D$2:$E$34,2,FALSE))</f>
        <v/>
      </c>
      <c r="BZ499" s="73" t="str">
        <f t="shared" si="358"/>
        <v/>
      </c>
      <c r="CA499" s="71"/>
      <c r="CB499" s="74"/>
      <c r="CC499" s="74"/>
      <c r="CD499" s="115" t="str">
        <f t="shared" si="359"/>
        <v/>
      </c>
      <c r="CE499" s="79">
        <f t="shared" si="387"/>
        <v>0</v>
      </c>
      <c r="CF499" s="79">
        <f t="shared" si="388"/>
        <v>0</v>
      </c>
      <c r="CG499" s="79" t="str">
        <f t="shared" si="389"/>
        <v>0</v>
      </c>
      <c r="CH499" s="79" t="str">
        <f>IF(ISBLANK(CC499), "", (POWER(CC499/VLOOKUP(CG499,Anthro_Calc!C:P,13,FALSE),VLOOKUP(CG499,Anthro_Calc!C:P,12,FALSE))-1) / (VLOOKUP(CG499,Anthro_Calc!C:P,14,FALSE)*VLOOKUP(CG499,Anthro_Calc!C:P,12,FALSE)))</f>
        <v/>
      </c>
      <c r="CI499" s="79" t="str">
        <f>IF(ISBLANK(CC499), "", -3 + (CC499 -VLOOKUP(CG499,Anthro_Calc!C:P,4,FALSE)) / (VLOOKUP(CG499,Anthro_Calc!C:P,5,FALSE) - VLOOKUP(CG499,Anthro_Calc!C:P,4,FALSE)))</f>
        <v/>
      </c>
      <c r="CJ499" s="79" t="str">
        <f>IF(ISBLANK(CC499), "", 3 + (CC499 -VLOOKUP(CG499,Anthro_Calc!C:P,10,FALSE)) / (VLOOKUP(CG499,Anthro_Calc!C:P,10,FALSE) - VLOOKUP(CG499,Anthro_Calc!C:P,9,FALSE)))</f>
        <v/>
      </c>
      <c r="CK499" s="129" t="str">
        <f t="shared" si="390"/>
        <v/>
      </c>
      <c r="CL499" s="117" t="str">
        <f t="shared" si="391"/>
        <v/>
      </c>
      <c r="CM499" s="104" t="str">
        <f t="shared" si="392"/>
        <v/>
      </c>
      <c r="CN499" s="77"/>
      <c r="CO499" s="71"/>
      <c r="CP499" s="74"/>
      <c r="CQ499" s="74"/>
      <c r="CR499" s="118" t="str">
        <f t="shared" si="360"/>
        <v/>
      </c>
      <c r="CS499" s="119">
        <f t="shared" si="393"/>
        <v>0</v>
      </c>
      <c r="CT499" s="119">
        <f t="shared" si="394"/>
        <v>0</v>
      </c>
      <c r="CU499" s="119" t="str">
        <f t="shared" si="395"/>
        <v>0</v>
      </c>
      <c r="CV499" s="119" t="str">
        <f>IF(ISBLANK(CQ499), "", (POWER(CQ499/VLOOKUP(CU499,Anthro_Calc!C:P,13,FALSE),VLOOKUP(CU499,Anthro_Calc!C:P,12,FALSE))-1) / (VLOOKUP(CU499,Anthro_Calc!C:P,14,FALSE)*VLOOKUP(CU499,Anthro_Calc!C:P,12,FALSE)))</f>
        <v/>
      </c>
      <c r="CW499" s="119" t="str">
        <f>IF(ISBLANK(CQ499), "", -3 + (CQ499 -VLOOKUP(CU499,Anthro_Calc!C:P,4,FALSE)) / (VLOOKUP(CU499,Anthro_Calc!C:P,5,FALSE) - VLOOKUP(CU499,Anthro_Calc!C:P,4,FALSE)))</f>
        <v/>
      </c>
      <c r="CX499" s="119" t="str">
        <f>IF(ISBLANK(CQ499), "", 3 + (CQ499 -VLOOKUP(CU499,Anthro_Calc!C:P,10,FALSE)) / (VLOOKUP(CU499,Anthro_Calc!C:P,10,FALSE) - VLOOKUP(CU499,Anthro_Calc!C:P,9,FALSE)))</f>
        <v/>
      </c>
      <c r="CY499" s="128" t="str">
        <f t="shared" si="396"/>
        <v/>
      </c>
      <c r="CZ499" s="117" t="str">
        <f t="shared" si="397"/>
        <v/>
      </c>
      <c r="DA499" s="104" t="str">
        <f t="shared" si="398"/>
        <v/>
      </c>
      <c r="DB499" s="135"/>
    </row>
    <row r="500" spans="1:106" s="80" customFormat="1" ht="15" customHeight="1">
      <c r="A500" s="134">
        <f t="shared" si="350"/>
        <v>496</v>
      </c>
      <c r="B500" s="66"/>
      <c r="C500" s="66"/>
      <c r="D500" s="66"/>
      <c r="E500" s="66"/>
      <c r="F500" s="66"/>
      <c r="G500" s="66"/>
      <c r="H500" s="66"/>
      <c r="I500" s="66"/>
      <c r="J500" s="66"/>
      <c r="K500" s="66"/>
      <c r="L500" s="66"/>
      <c r="M500" s="71"/>
      <c r="N500" s="69" t="str">
        <f t="shared" ca="1" si="361"/>
        <v/>
      </c>
      <c r="O500" s="70"/>
      <c r="P500" s="70"/>
      <c r="Q500" s="71"/>
      <c r="R500" s="82"/>
      <c r="S500" s="72" t="str">
        <f t="shared" si="362"/>
        <v/>
      </c>
      <c r="T500" s="72" t="str">
        <f t="shared" si="363"/>
        <v/>
      </c>
      <c r="U500" s="72" t="str">
        <f t="shared" si="364"/>
        <v/>
      </c>
      <c r="V500" s="72" t="str">
        <f>IF(ISBLANK(R500), "", (POWER(R500/VLOOKUP(U500,Anthro_Calc!C:P,13,FALSE),VLOOKUP(U500,Anthro_Calc!C:P,12,FALSE))-1) / (VLOOKUP(U500,Anthro_Calc!C:P,14,FALSE)*VLOOKUP(U500,Anthro_Calc!C:P,12,FALSE)))</f>
        <v/>
      </c>
      <c r="W500" s="72" t="str">
        <f>IF(ISBLANK(R500), "", -3 + (R500 -VLOOKUP(U500,Anthro_Calc!C:P,4,FALSE)) / (VLOOKUP(U500,Anthro_Calc!C:P,5,FALSE) - VLOOKUP(U500,Anthro_Calc!C:P,4,FALSE)))</f>
        <v/>
      </c>
      <c r="X500" s="72" t="str">
        <f>IF(ISBLANK(R500), "", 3 + (R500 -VLOOKUP(U500,Anthro_Calc!C:P,10,FALSE)) / (VLOOKUP(U500,Anthro_Calc!C:P,10,FALSE) - VLOOKUP(U500,Anthro_Calc!C:P,9,FALSE)))</f>
        <v/>
      </c>
      <c r="Y500" s="120" t="str">
        <f t="shared" si="365"/>
        <v/>
      </c>
      <c r="Z500" s="117" t="str">
        <f t="shared" si="366"/>
        <v/>
      </c>
      <c r="AA500" s="104" t="str">
        <f t="shared" si="367"/>
        <v/>
      </c>
      <c r="AB500" s="71"/>
      <c r="AC500" s="74"/>
      <c r="AD500" s="78"/>
      <c r="AE500" s="75" t="str">
        <f t="shared" si="368"/>
        <v/>
      </c>
      <c r="AF500" s="72">
        <f t="shared" si="369"/>
        <v>0</v>
      </c>
      <c r="AG500" s="72">
        <f t="shared" si="370"/>
        <v>0</v>
      </c>
      <c r="AH500" s="72" t="str">
        <f t="shared" si="371"/>
        <v>0</v>
      </c>
      <c r="AI500" s="72" t="str">
        <f>IF(ISBLANK(AD500), "", (POWER(AD500/VLOOKUP(AH500,Anthro_Calc!C:P,13,FALSE),VLOOKUP(AH500,Anthro_Calc!C:P,12,FALSE))-1) / (VLOOKUP(AH500,Anthro_Calc!C:P,14,FALSE)*VLOOKUP(AH500,Anthro_Calc!C:P,12,FALSE)))</f>
        <v/>
      </c>
      <c r="AJ500" s="72" t="str">
        <f>IF(ISBLANK(AD500), "", -3 + (AD500 -VLOOKUP(AH500,Anthro_Calc!C:P,4,FALSE)) / (VLOOKUP(AH500,Anthro_Calc!C:P,5,FALSE) - VLOOKUP(AH500,Anthro_Calc!C:P,4,FALSE)))</f>
        <v/>
      </c>
      <c r="AK500" s="72" t="str">
        <f>IF(ISBLANK(AD500), "", 3 + (AD500 -VLOOKUP(AH500,Anthro_Calc!C:P,10,FALSE)) / (VLOOKUP(AH500,Anthro_Calc!C:P,10,FALSE) - VLOOKUP(AH500,Anthro_Calc!C:P,9,FALSE)))</f>
        <v/>
      </c>
      <c r="AL500" s="120" t="str">
        <f t="shared" si="372"/>
        <v/>
      </c>
      <c r="AM500" s="117" t="str">
        <f t="shared" si="373"/>
        <v/>
      </c>
      <c r="AN500" s="104" t="str">
        <f t="shared" si="374"/>
        <v/>
      </c>
      <c r="AO500" s="76" t="str">
        <f t="shared" si="351"/>
        <v/>
      </c>
      <c r="AP500" s="77"/>
      <c r="AQ500" s="77" t="str">
        <f t="shared" si="375"/>
        <v/>
      </c>
      <c r="AR500" s="71"/>
      <c r="AS500" s="74"/>
      <c r="AT500" s="82"/>
      <c r="AU500" s="75" t="str">
        <f t="shared" si="352"/>
        <v/>
      </c>
      <c r="AV500" s="72">
        <f t="shared" si="376"/>
        <v>0</v>
      </c>
      <c r="AW500" s="72">
        <f t="shared" si="377"/>
        <v>0</v>
      </c>
      <c r="AX500" s="72" t="str">
        <f t="shared" si="378"/>
        <v>0</v>
      </c>
      <c r="AY500" s="72" t="str">
        <f>IF(ISBLANK(AT500), "", (POWER(AT500/VLOOKUP(AX500,Anthro_Calc!C:P,13,FALSE),VLOOKUP(AX500,Anthro_Calc!C:P,12,FALSE))-1) / (VLOOKUP(AX500,Anthro_Calc!C:P,14,FALSE)*VLOOKUP(AX500,Anthro_Calc!C:P,12,FALSE)))</f>
        <v/>
      </c>
      <c r="AZ500" s="72" t="str">
        <f>IF(ISBLANK(AT500), "", -3 + (AT500 -VLOOKUP(AX500,Anthro_Calc!C:P,4,FALSE)) / (VLOOKUP(AX500,Anthro_Calc!C:P,5,FALSE) - VLOOKUP(AX500,Anthro_Calc!C:P,4,FALSE)))</f>
        <v/>
      </c>
      <c r="BA500" s="72" t="str">
        <f>IF(ISBLANK(AT500), "", 3 + (AT500 -VLOOKUP(AX500,Anthro_Calc!C:P,10,FALSE)) / (VLOOKUP(AX500,Anthro_Calc!C:P,10,FALSE) - VLOOKUP(AX500,Anthro_Calc!C:P,9,FALSE)))</f>
        <v/>
      </c>
      <c r="BB500" s="120" t="str">
        <f t="shared" si="379"/>
        <v/>
      </c>
      <c r="BC500" s="117" t="str">
        <f t="shared" si="380"/>
        <v/>
      </c>
      <c r="BD500" s="104" t="str">
        <f t="shared" si="353"/>
        <v/>
      </c>
      <c r="BE500" s="76" t="str">
        <f t="shared" si="354"/>
        <v/>
      </c>
      <c r="BF500" s="73" t="str">
        <f t="shared" si="381"/>
        <v/>
      </c>
      <c r="BG500" s="73" t="str">
        <f t="shared" si="355"/>
        <v/>
      </c>
      <c r="BH500" s="77"/>
      <c r="BI500" s="133"/>
      <c r="BJ500" s="71"/>
      <c r="BK500" s="74"/>
      <c r="BL500" s="78"/>
      <c r="BM500" s="75" t="str">
        <f t="shared" si="356"/>
        <v/>
      </c>
      <c r="BN500" s="72">
        <f t="shared" si="382"/>
        <v>0</v>
      </c>
      <c r="BO500" s="72">
        <f t="shared" si="399"/>
        <v>0</v>
      </c>
      <c r="BP500" s="72" t="str">
        <f t="shared" si="383"/>
        <v>0</v>
      </c>
      <c r="BQ500" s="72" t="str">
        <f>IF(ISBLANK(BL500), "", (POWER(BL500/VLOOKUP(BP500,Anthro_Calc!C:P,13,FALSE),VLOOKUP(BP500,Anthro_Calc!C:P,12,FALSE))-1) / (VLOOKUP(BP500,Anthro_Calc!C:P,14,FALSE)*VLOOKUP(BP500,Anthro_Calc!C:P,12,FALSE)))</f>
        <v/>
      </c>
      <c r="BR500" s="72" t="str">
        <f>IF(ISBLANK(BL500), "", -3 + (BL500 -VLOOKUP(BP500,Anthro_Calc!C:P,4,FALSE)) / (VLOOKUP(BP500,Anthro_Calc!C:P,5,FALSE) - VLOOKUP(BP500,Anthro_Calc!C:P,4,FALSE)))</f>
        <v/>
      </c>
      <c r="BS500" s="72" t="str">
        <f>IF(ISBLANK(BL500), "", 3 + (BL500 -VLOOKUP(BP500,Anthro_Calc!C:P,10,FALSE)) / (VLOOKUP(BP500,Anthro_Calc!C:P,10,FALSE) - VLOOKUP(BP500,Anthro_Calc!C:P,9,FALSE)))</f>
        <v/>
      </c>
      <c r="BT500" s="120" t="str">
        <f t="shared" si="384"/>
        <v/>
      </c>
      <c r="BU500" s="117" t="str">
        <f t="shared" si="385"/>
        <v/>
      </c>
      <c r="BV500" s="104" t="str">
        <f t="shared" si="386"/>
        <v/>
      </c>
      <c r="BW500" s="73" t="str">
        <f t="shared" si="357"/>
        <v/>
      </c>
      <c r="BX500" s="77"/>
      <c r="BY500" s="73" t="str">
        <f>IF(ISBLANK(BL500), "", VLOOKUP(Z500&amp;" "&amp;BV500&amp;" "&amp;BW500,Graduation_Criteria!$D$2:$E$34,2,FALSE))</f>
        <v/>
      </c>
      <c r="BZ500" s="73" t="str">
        <f t="shared" si="358"/>
        <v/>
      </c>
      <c r="CA500" s="71"/>
      <c r="CB500" s="74"/>
      <c r="CC500" s="74"/>
      <c r="CD500" s="115" t="str">
        <f t="shared" si="359"/>
        <v/>
      </c>
      <c r="CE500" s="79">
        <f t="shared" si="387"/>
        <v>0</v>
      </c>
      <c r="CF500" s="79">
        <f t="shared" si="388"/>
        <v>0</v>
      </c>
      <c r="CG500" s="79" t="str">
        <f t="shared" si="389"/>
        <v>0</v>
      </c>
      <c r="CH500" s="79" t="str">
        <f>IF(ISBLANK(CC500), "", (POWER(CC500/VLOOKUP(CG500,Anthro_Calc!C:P,13,FALSE),VLOOKUP(CG500,Anthro_Calc!C:P,12,FALSE))-1) / (VLOOKUP(CG500,Anthro_Calc!C:P,14,FALSE)*VLOOKUP(CG500,Anthro_Calc!C:P,12,FALSE)))</f>
        <v/>
      </c>
      <c r="CI500" s="79" t="str">
        <f>IF(ISBLANK(CC500), "", -3 + (CC500 -VLOOKUP(CG500,Anthro_Calc!C:P,4,FALSE)) / (VLOOKUP(CG500,Anthro_Calc!C:P,5,FALSE) - VLOOKUP(CG500,Anthro_Calc!C:P,4,FALSE)))</f>
        <v/>
      </c>
      <c r="CJ500" s="79" t="str">
        <f>IF(ISBLANK(CC500), "", 3 + (CC500 -VLOOKUP(CG500,Anthro_Calc!C:P,10,FALSE)) / (VLOOKUP(CG500,Anthro_Calc!C:P,10,FALSE) - VLOOKUP(CG500,Anthro_Calc!C:P,9,FALSE)))</f>
        <v/>
      </c>
      <c r="CK500" s="129" t="str">
        <f t="shared" si="390"/>
        <v/>
      </c>
      <c r="CL500" s="117" t="str">
        <f t="shared" si="391"/>
        <v/>
      </c>
      <c r="CM500" s="104" t="str">
        <f t="shared" si="392"/>
        <v/>
      </c>
      <c r="CN500" s="77"/>
      <c r="CO500" s="71"/>
      <c r="CP500" s="74"/>
      <c r="CQ500" s="74"/>
      <c r="CR500" s="118" t="str">
        <f t="shared" si="360"/>
        <v/>
      </c>
      <c r="CS500" s="119">
        <f t="shared" si="393"/>
        <v>0</v>
      </c>
      <c r="CT500" s="119">
        <f t="shared" si="394"/>
        <v>0</v>
      </c>
      <c r="CU500" s="119" t="str">
        <f t="shared" si="395"/>
        <v>0</v>
      </c>
      <c r="CV500" s="119" t="str">
        <f>IF(ISBLANK(CQ500), "", (POWER(CQ500/VLOOKUP(CU500,Anthro_Calc!C:P,13,FALSE),VLOOKUP(CU500,Anthro_Calc!C:P,12,FALSE))-1) / (VLOOKUP(CU500,Anthro_Calc!C:P,14,FALSE)*VLOOKUP(CU500,Anthro_Calc!C:P,12,FALSE)))</f>
        <v/>
      </c>
      <c r="CW500" s="119" t="str">
        <f>IF(ISBLANK(CQ500), "", -3 + (CQ500 -VLOOKUP(CU500,Anthro_Calc!C:P,4,FALSE)) / (VLOOKUP(CU500,Anthro_Calc!C:P,5,FALSE) - VLOOKUP(CU500,Anthro_Calc!C:P,4,FALSE)))</f>
        <v/>
      </c>
      <c r="CX500" s="119" t="str">
        <f>IF(ISBLANK(CQ500), "", 3 + (CQ500 -VLOOKUP(CU500,Anthro_Calc!C:P,10,FALSE)) / (VLOOKUP(CU500,Anthro_Calc!C:P,10,FALSE) - VLOOKUP(CU500,Anthro_Calc!C:P,9,FALSE)))</f>
        <v/>
      </c>
      <c r="CY500" s="128" t="str">
        <f t="shared" si="396"/>
        <v/>
      </c>
      <c r="CZ500" s="117" t="str">
        <f t="shared" si="397"/>
        <v/>
      </c>
      <c r="DA500" s="104" t="str">
        <f t="shared" si="398"/>
        <v/>
      </c>
      <c r="DB500" s="135"/>
    </row>
    <row r="501" spans="1:106" s="80" customFormat="1" ht="15" customHeight="1">
      <c r="A501" s="134">
        <f t="shared" si="350"/>
        <v>497</v>
      </c>
      <c r="B501" s="66"/>
      <c r="C501" s="66"/>
      <c r="D501" s="66"/>
      <c r="E501" s="66"/>
      <c r="F501" s="66"/>
      <c r="G501" s="66"/>
      <c r="H501" s="66"/>
      <c r="I501" s="66"/>
      <c r="J501" s="66"/>
      <c r="K501" s="66"/>
      <c r="L501" s="66"/>
      <c r="M501" s="71"/>
      <c r="N501" s="69" t="str">
        <f t="shared" ca="1" si="361"/>
        <v/>
      </c>
      <c r="O501" s="70"/>
      <c r="P501" s="70"/>
      <c r="Q501" s="71"/>
      <c r="R501" s="82"/>
      <c r="S501" s="72" t="str">
        <f t="shared" si="362"/>
        <v/>
      </c>
      <c r="T501" s="72" t="str">
        <f t="shared" si="363"/>
        <v/>
      </c>
      <c r="U501" s="72" t="str">
        <f t="shared" si="364"/>
        <v/>
      </c>
      <c r="V501" s="72" t="str">
        <f>IF(ISBLANK(R501), "", (POWER(R501/VLOOKUP(U501,Anthro_Calc!C:P,13,FALSE),VLOOKUP(U501,Anthro_Calc!C:P,12,FALSE))-1) / (VLOOKUP(U501,Anthro_Calc!C:P,14,FALSE)*VLOOKUP(U501,Anthro_Calc!C:P,12,FALSE)))</f>
        <v/>
      </c>
      <c r="W501" s="72" t="str">
        <f>IF(ISBLANK(R501), "", -3 + (R501 -VLOOKUP(U501,Anthro_Calc!C:P,4,FALSE)) / (VLOOKUP(U501,Anthro_Calc!C:P,5,FALSE) - VLOOKUP(U501,Anthro_Calc!C:P,4,FALSE)))</f>
        <v/>
      </c>
      <c r="X501" s="72" t="str">
        <f>IF(ISBLANK(R501), "", 3 + (R501 -VLOOKUP(U501,Anthro_Calc!C:P,10,FALSE)) / (VLOOKUP(U501,Anthro_Calc!C:P,10,FALSE) - VLOOKUP(U501,Anthro_Calc!C:P,9,FALSE)))</f>
        <v/>
      </c>
      <c r="Y501" s="120" t="str">
        <f t="shared" si="365"/>
        <v/>
      </c>
      <c r="Z501" s="117" t="str">
        <f t="shared" si="366"/>
        <v/>
      </c>
      <c r="AA501" s="104" t="str">
        <f t="shared" si="367"/>
        <v/>
      </c>
      <c r="AB501" s="71"/>
      <c r="AC501" s="74"/>
      <c r="AD501" s="78"/>
      <c r="AE501" s="75" t="str">
        <f t="shared" si="368"/>
        <v/>
      </c>
      <c r="AF501" s="72">
        <f t="shared" si="369"/>
        <v>0</v>
      </c>
      <c r="AG501" s="72">
        <f t="shared" si="370"/>
        <v>0</v>
      </c>
      <c r="AH501" s="72" t="str">
        <f t="shared" si="371"/>
        <v>0</v>
      </c>
      <c r="AI501" s="72" t="str">
        <f>IF(ISBLANK(AD501), "", (POWER(AD501/VLOOKUP(AH501,Anthro_Calc!C:P,13,FALSE),VLOOKUP(AH501,Anthro_Calc!C:P,12,FALSE))-1) / (VLOOKUP(AH501,Anthro_Calc!C:P,14,FALSE)*VLOOKUP(AH501,Anthro_Calc!C:P,12,FALSE)))</f>
        <v/>
      </c>
      <c r="AJ501" s="72" t="str">
        <f>IF(ISBLANK(AD501), "", -3 + (AD501 -VLOOKUP(AH501,Anthro_Calc!C:P,4,FALSE)) / (VLOOKUP(AH501,Anthro_Calc!C:P,5,FALSE) - VLOOKUP(AH501,Anthro_Calc!C:P,4,FALSE)))</f>
        <v/>
      </c>
      <c r="AK501" s="72" t="str">
        <f>IF(ISBLANK(AD501), "", 3 + (AD501 -VLOOKUP(AH501,Anthro_Calc!C:P,10,FALSE)) / (VLOOKUP(AH501,Anthro_Calc!C:P,10,FALSE) - VLOOKUP(AH501,Anthro_Calc!C:P,9,FALSE)))</f>
        <v/>
      </c>
      <c r="AL501" s="120" t="str">
        <f t="shared" si="372"/>
        <v/>
      </c>
      <c r="AM501" s="117" t="str">
        <f t="shared" si="373"/>
        <v/>
      </c>
      <c r="AN501" s="104" t="str">
        <f t="shared" si="374"/>
        <v/>
      </c>
      <c r="AO501" s="76" t="str">
        <f t="shared" si="351"/>
        <v/>
      </c>
      <c r="AP501" s="77"/>
      <c r="AQ501" s="77" t="str">
        <f t="shared" si="375"/>
        <v/>
      </c>
      <c r="AR501" s="71"/>
      <c r="AS501" s="74"/>
      <c r="AT501" s="82"/>
      <c r="AU501" s="75" t="str">
        <f t="shared" si="352"/>
        <v/>
      </c>
      <c r="AV501" s="72">
        <f t="shared" si="376"/>
        <v>0</v>
      </c>
      <c r="AW501" s="72">
        <f t="shared" si="377"/>
        <v>0</v>
      </c>
      <c r="AX501" s="72" t="str">
        <f t="shared" si="378"/>
        <v>0</v>
      </c>
      <c r="AY501" s="72" t="str">
        <f>IF(ISBLANK(AT501), "", (POWER(AT501/VLOOKUP(AX501,Anthro_Calc!C:P,13,FALSE),VLOOKUP(AX501,Anthro_Calc!C:P,12,FALSE))-1) / (VLOOKUP(AX501,Anthro_Calc!C:P,14,FALSE)*VLOOKUP(AX501,Anthro_Calc!C:P,12,FALSE)))</f>
        <v/>
      </c>
      <c r="AZ501" s="72" t="str">
        <f>IF(ISBLANK(AT501), "", -3 + (AT501 -VLOOKUP(AX501,Anthro_Calc!C:P,4,FALSE)) / (VLOOKUP(AX501,Anthro_Calc!C:P,5,FALSE) - VLOOKUP(AX501,Anthro_Calc!C:P,4,FALSE)))</f>
        <v/>
      </c>
      <c r="BA501" s="72" t="str">
        <f>IF(ISBLANK(AT501), "", 3 + (AT501 -VLOOKUP(AX501,Anthro_Calc!C:P,10,FALSE)) / (VLOOKUP(AX501,Anthro_Calc!C:P,10,FALSE) - VLOOKUP(AX501,Anthro_Calc!C:P,9,FALSE)))</f>
        <v/>
      </c>
      <c r="BB501" s="120" t="str">
        <f t="shared" si="379"/>
        <v/>
      </c>
      <c r="BC501" s="117" t="str">
        <f t="shared" si="380"/>
        <v/>
      </c>
      <c r="BD501" s="104" t="str">
        <f t="shared" si="353"/>
        <v/>
      </c>
      <c r="BE501" s="76" t="str">
        <f t="shared" si="354"/>
        <v/>
      </c>
      <c r="BF501" s="73" t="str">
        <f t="shared" si="381"/>
        <v/>
      </c>
      <c r="BG501" s="73" t="str">
        <f t="shared" si="355"/>
        <v/>
      </c>
      <c r="BH501" s="77"/>
      <c r="BI501" s="133"/>
      <c r="BJ501" s="71"/>
      <c r="BK501" s="74"/>
      <c r="BL501" s="78"/>
      <c r="BM501" s="75" t="str">
        <f t="shared" si="356"/>
        <v/>
      </c>
      <c r="BN501" s="72">
        <f t="shared" si="382"/>
        <v>0</v>
      </c>
      <c r="BO501" s="72">
        <f t="shared" si="399"/>
        <v>0</v>
      </c>
      <c r="BP501" s="72" t="str">
        <f t="shared" si="383"/>
        <v>0</v>
      </c>
      <c r="BQ501" s="72" t="str">
        <f>IF(ISBLANK(BL501), "", (POWER(BL501/VLOOKUP(BP501,Anthro_Calc!C:P,13,FALSE),VLOOKUP(BP501,Anthro_Calc!C:P,12,FALSE))-1) / (VLOOKUP(BP501,Anthro_Calc!C:P,14,FALSE)*VLOOKUP(BP501,Anthro_Calc!C:P,12,FALSE)))</f>
        <v/>
      </c>
      <c r="BR501" s="72" t="str">
        <f>IF(ISBLANK(BL501), "", -3 + (BL501 -VLOOKUP(BP501,Anthro_Calc!C:P,4,FALSE)) / (VLOOKUP(BP501,Anthro_Calc!C:P,5,FALSE) - VLOOKUP(BP501,Anthro_Calc!C:P,4,FALSE)))</f>
        <v/>
      </c>
      <c r="BS501" s="72" t="str">
        <f>IF(ISBLANK(BL501), "", 3 + (BL501 -VLOOKUP(BP501,Anthro_Calc!C:P,10,FALSE)) / (VLOOKUP(BP501,Anthro_Calc!C:P,10,FALSE) - VLOOKUP(BP501,Anthro_Calc!C:P,9,FALSE)))</f>
        <v/>
      </c>
      <c r="BT501" s="120" t="str">
        <f t="shared" si="384"/>
        <v/>
      </c>
      <c r="BU501" s="117" t="str">
        <f t="shared" si="385"/>
        <v/>
      </c>
      <c r="BV501" s="104" t="str">
        <f t="shared" si="386"/>
        <v/>
      </c>
      <c r="BW501" s="73" t="str">
        <f t="shared" si="357"/>
        <v/>
      </c>
      <c r="BX501" s="77"/>
      <c r="BY501" s="73" t="str">
        <f>IF(ISBLANK(BL501), "", VLOOKUP(Z501&amp;" "&amp;BV501&amp;" "&amp;BW501,Graduation_Criteria!$D$2:$E$34,2,FALSE))</f>
        <v/>
      </c>
      <c r="BZ501" s="73" t="str">
        <f t="shared" si="358"/>
        <v/>
      </c>
      <c r="CA501" s="71"/>
      <c r="CB501" s="74"/>
      <c r="CC501" s="74"/>
      <c r="CD501" s="115" t="str">
        <f t="shared" si="359"/>
        <v/>
      </c>
      <c r="CE501" s="79">
        <f t="shared" si="387"/>
        <v>0</v>
      </c>
      <c r="CF501" s="79">
        <f t="shared" si="388"/>
        <v>0</v>
      </c>
      <c r="CG501" s="79" t="str">
        <f t="shared" si="389"/>
        <v>0</v>
      </c>
      <c r="CH501" s="79" t="str">
        <f>IF(ISBLANK(CC501), "", (POWER(CC501/VLOOKUP(CG501,Anthro_Calc!C:P,13,FALSE),VLOOKUP(CG501,Anthro_Calc!C:P,12,FALSE))-1) / (VLOOKUP(CG501,Anthro_Calc!C:P,14,FALSE)*VLOOKUP(CG501,Anthro_Calc!C:P,12,FALSE)))</f>
        <v/>
      </c>
      <c r="CI501" s="79" t="str">
        <f>IF(ISBLANK(CC501), "", -3 + (CC501 -VLOOKUP(CG501,Anthro_Calc!C:P,4,FALSE)) / (VLOOKUP(CG501,Anthro_Calc!C:P,5,FALSE) - VLOOKUP(CG501,Anthro_Calc!C:P,4,FALSE)))</f>
        <v/>
      </c>
      <c r="CJ501" s="79" t="str">
        <f>IF(ISBLANK(CC501), "", 3 + (CC501 -VLOOKUP(CG501,Anthro_Calc!C:P,10,FALSE)) / (VLOOKUP(CG501,Anthro_Calc!C:P,10,FALSE) - VLOOKUP(CG501,Anthro_Calc!C:P,9,FALSE)))</f>
        <v/>
      </c>
      <c r="CK501" s="129" t="str">
        <f t="shared" si="390"/>
        <v/>
      </c>
      <c r="CL501" s="117" t="str">
        <f t="shared" si="391"/>
        <v/>
      </c>
      <c r="CM501" s="104" t="str">
        <f t="shared" si="392"/>
        <v/>
      </c>
      <c r="CN501" s="77"/>
      <c r="CO501" s="71"/>
      <c r="CP501" s="74"/>
      <c r="CQ501" s="74"/>
      <c r="CR501" s="118" t="str">
        <f t="shared" si="360"/>
        <v/>
      </c>
      <c r="CS501" s="119">
        <f t="shared" si="393"/>
        <v>0</v>
      </c>
      <c r="CT501" s="119">
        <f t="shared" si="394"/>
        <v>0</v>
      </c>
      <c r="CU501" s="119" t="str">
        <f t="shared" si="395"/>
        <v>0</v>
      </c>
      <c r="CV501" s="119" t="str">
        <f>IF(ISBLANK(CQ501), "", (POWER(CQ501/VLOOKUP(CU501,Anthro_Calc!C:P,13,FALSE),VLOOKUP(CU501,Anthro_Calc!C:P,12,FALSE))-1) / (VLOOKUP(CU501,Anthro_Calc!C:P,14,FALSE)*VLOOKUP(CU501,Anthro_Calc!C:P,12,FALSE)))</f>
        <v/>
      </c>
      <c r="CW501" s="119" t="str">
        <f>IF(ISBLANK(CQ501), "", -3 + (CQ501 -VLOOKUP(CU501,Anthro_Calc!C:P,4,FALSE)) / (VLOOKUP(CU501,Anthro_Calc!C:P,5,FALSE) - VLOOKUP(CU501,Anthro_Calc!C:P,4,FALSE)))</f>
        <v/>
      </c>
      <c r="CX501" s="119" t="str">
        <f>IF(ISBLANK(CQ501), "", 3 + (CQ501 -VLOOKUP(CU501,Anthro_Calc!C:P,10,FALSE)) / (VLOOKUP(CU501,Anthro_Calc!C:P,10,FALSE) - VLOOKUP(CU501,Anthro_Calc!C:P,9,FALSE)))</f>
        <v/>
      </c>
      <c r="CY501" s="128" t="str">
        <f t="shared" si="396"/>
        <v/>
      </c>
      <c r="CZ501" s="117" t="str">
        <f t="shared" si="397"/>
        <v/>
      </c>
      <c r="DA501" s="104" t="str">
        <f t="shared" si="398"/>
        <v/>
      </c>
      <c r="DB501" s="135"/>
    </row>
    <row r="502" spans="1:106" s="80" customFormat="1" ht="15" customHeight="1">
      <c r="A502" s="134">
        <f t="shared" si="350"/>
        <v>498</v>
      </c>
      <c r="B502" s="66"/>
      <c r="C502" s="66"/>
      <c r="D502" s="66"/>
      <c r="E502" s="66"/>
      <c r="F502" s="130"/>
      <c r="G502" s="131"/>
      <c r="H502" s="66"/>
      <c r="I502" s="66"/>
      <c r="J502" s="66"/>
      <c r="K502" s="66"/>
      <c r="L502" s="55"/>
      <c r="M502" s="61"/>
      <c r="N502" s="69" t="str">
        <f ca="1">IF(ISBLANK(M502), "", ROUND((TODAY()-M502)/365*12,0))</f>
        <v/>
      </c>
      <c r="O502" s="70"/>
      <c r="P502" s="70"/>
      <c r="Q502" s="60"/>
      <c r="R502" s="89"/>
      <c r="S502" s="72" t="str">
        <f>IF(ISBLANK(R502), "", ROUND((Q502-M502)/30.4,0))</f>
        <v/>
      </c>
      <c r="T502" s="72" t="str">
        <f>IF(ISBLANK(R502), "", Q502-M502)</f>
        <v/>
      </c>
      <c r="U502" s="72" t="str">
        <f>L502&amp;T502</f>
        <v/>
      </c>
      <c r="V502" s="72" t="str">
        <f>IF(ISBLANK(R502), "", (POWER(R502/VLOOKUP(U502,Anthro_Calc!C:P,13,FALSE),VLOOKUP(U502,Anthro_Calc!C:P,12,FALSE))-1) / (VLOOKUP(U502,Anthro_Calc!C:P,14,FALSE)*VLOOKUP(U502,Anthro_Calc!C:P,12,FALSE)))</f>
        <v/>
      </c>
      <c r="W502" s="72" t="str">
        <f>IF(ISBLANK(R502), "", -3 + (R502 -VLOOKUP(U502,Anthro_Calc!C:P,4,FALSE)) / (VLOOKUP(U502,Anthro_Calc!C:P,5,FALSE) - VLOOKUP(U502,Anthro_Calc!C:P,4,FALSE)))</f>
        <v/>
      </c>
      <c r="X502" s="72" t="str">
        <f>IF(ISBLANK(R502), "", 3 + (R502 -VLOOKUP(U502,Anthro_Calc!C:P,10,FALSE)) / (VLOOKUP(U502,Anthro_Calc!C:P,10,FALSE) - VLOOKUP(U502,Anthro_Calc!C:P,9,FALSE)))</f>
        <v/>
      </c>
      <c r="Y502" s="120" t="str">
        <f>IF(V502="", "", IF(V502&gt;3, X502, IF(V502&lt;-3, W502, V502)))</f>
        <v/>
      </c>
      <c r="Z502" s="117" t="str">
        <f>IF(ISBLANK(R502), "", IF(OR(Y502 &lt; -5, Y502&gt;5), "Please check weight and DOB again", IF(Y502&lt;=-3,"SEVERE", IF(Y502&lt;=-2,"MODERATE", IF(Y502&lt;=-1, "MILD", "Child is healthy. Do NOT admit into PDH")))))</f>
        <v/>
      </c>
      <c r="AA502" s="104" t="str">
        <f>IF(AND(ISERROR(FIND("Mild",$D$2)),Z502="MILD"),"NORMAL",Z502)</f>
        <v/>
      </c>
      <c r="AB502" s="71"/>
      <c r="AC502" s="74"/>
      <c r="AD502" s="126"/>
      <c r="AE502" s="75" t="str">
        <f>IF(ISBLANK(AD502), "", ROUND((AD502-R502)*1000, 0))</f>
        <v/>
      </c>
      <c r="AF502" s="72">
        <f>ROUND((AB502-M502)/30.4,0)</f>
        <v>0</v>
      </c>
      <c r="AG502" s="72">
        <f>AB502-M502</f>
        <v>0</v>
      </c>
      <c r="AH502" s="72" t="str">
        <f>L502&amp;AG502</f>
        <v>0</v>
      </c>
      <c r="AI502" s="72" t="str">
        <f>IF(ISBLANK(AD502), "", (POWER(AD502/VLOOKUP(AH502,Anthro_Calc!C:P,13,FALSE),VLOOKUP(AH502,Anthro_Calc!C:P,12,FALSE))-1) / (VLOOKUP(AH502,Anthro_Calc!C:P,14,FALSE)*VLOOKUP(AH502,Anthro_Calc!C:P,12,FALSE)))</f>
        <v/>
      </c>
      <c r="AJ502" s="72" t="str">
        <f>IF(ISBLANK(AD502), "", -3 + (AD502 -VLOOKUP(AH502,Anthro_Calc!C:P,4,FALSE)) / (VLOOKUP(AH502,Anthro_Calc!C:P,5,FALSE) - VLOOKUP(AH502,Anthro_Calc!C:P,4,FALSE)))</f>
        <v/>
      </c>
      <c r="AK502" s="72" t="str">
        <f>IF(ISBLANK(AD502), "", 3 + (AD502 -VLOOKUP(AH502,Anthro_Calc!C:P,10,FALSE)) / (VLOOKUP(AH502,Anthro_Calc!C:P,10,FALSE) - VLOOKUP(AH502,Anthro_Calc!C:P,9,FALSE)))</f>
        <v/>
      </c>
      <c r="AL502" s="120" t="str">
        <f>IF(AI502="", "", IF(AI502&gt;3, AK502, IF(AI502&lt;-3, AJ502, AI502)))</f>
        <v/>
      </c>
      <c r="AM502" s="117" t="str">
        <f>IF(ISBLANK(AD502), "", IF(OR(AL502&lt; - 5, AL502 &gt; 5), "Please check weight and DOB again", IF(AL502&lt;=-3,"SEVERE", IF(AL502&lt;=-2,"MODERATE", IF(AL502&lt;=-1, "MILD", "NORMAL")))))</f>
        <v/>
      </c>
      <c r="AN502" s="104" t="str">
        <f>IF(AND(ISERROR(FIND("Mild",$D$2)),AM502="MILD"),"NORMAL",AM502)</f>
        <v/>
      </c>
      <c r="AO502" s="76" t="str">
        <f t="shared" si="351"/>
        <v/>
      </c>
      <c r="AP502" s="77"/>
      <c r="AQ502" s="77"/>
      <c r="AR502" s="71"/>
      <c r="AS502" s="74"/>
      <c r="AT502" s="125"/>
      <c r="AU502" s="75" t="str">
        <f t="shared" si="352"/>
        <v/>
      </c>
      <c r="AV502" s="72">
        <f>ROUND((AR502-M502)/30.4,0)</f>
        <v>0</v>
      </c>
      <c r="AW502" s="72">
        <f>AR502-M502</f>
        <v>0</v>
      </c>
      <c r="AX502" s="72" t="str">
        <f>L502&amp;AW502</f>
        <v>0</v>
      </c>
      <c r="AY502" s="72" t="str">
        <f>IF(ISBLANK(AT502), "", (POWER(AT502/VLOOKUP(AX502,Anthro_Calc!C:P,13,FALSE),VLOOKUP(AX502,Anthro_Calc!C:P,12,FALSE))-1) / (VLOOKUP(AX502,Anthro_Calc!C:P,14,FALSE)*VLOOKUP(AX502,Anthro_Calc!C:P,12,FALSE)))</f>
        <v/>
      </c>
      <c r="AZ502" s="72" t="str">
        <f>IF(ISBLANK(AT502), "", -3 + (AT502 -VLOOKUP(AX502,Anthro_Calc!C:P,4,FALSE)) / (VLOOKUP(AX502,Anthro_Calc!C:P,5,FALSE) - VLOOKUP(AX502,Anthro_Calc!C:P,4,FALSE)))</f>
        <v/>
      </c>
      <c r="BA502" s="72" t="str">
        <f>IF(ISBLANK(AT502), "", 3 + (AT502 -VLOOKUP(AX502,Anthro_Calc!C:P,10,FALSE)) / (VLOOKUP(AX502,Anthro_Calc!C:P,10,FALSE) - VLOOKUP(AX502,Anthro_Calc!C:P,9,FALSE)))</f>
        <v/>
      </c>
      <c r="BB502" s="120" t="str">
        <f>IF(AY502="", "", IF(AY502&gt;3, BA502, IF(AY502&lt;-3, AZ502, AY502)))</f>
        <v/>
      </c>
      <c r="BC502" s="117" t="str">
        <f>IF(ISBLANK(AT502), "", IF(OR(BB502&lt;-5, BB502&gt;5), "Please check weight and DOB again", IF(BB502&lt;=-3,"SEVERE", IF(BB502&lt;=-2,"MODERATE", IF(BB502&lt;=-1, "MILD", "NORMAL")))))</f>
        <v/>
      </c>
      <c r="BD502" s="104" t="str">
        <f t="shared" si="353"/>
        <v/>
      </c>
      <c r="BE502" s="76" t="str">
        <f t="shared" si="354"/>
        <v/>
      </c>
      <c r="BF502" s="73" t="str">
        <f>IF(BD502="NORMAL","GRADUATED",IF(BD502="MILD", "GRADUATED", IF(BD502="MODERATE","NOT-GRADUATED",IF(BD502="SEVERE","NOT-GRADUATED",""))))</f>
        <v/>
      </c>
      <c r="BG502" s="73" t="str">
        <f t="shared" si="355"/>
        <v/>
      </c>
      <c r="BH502" s="77"/>
      <c r="BI502" s="133"/>
      <c r="BJ502" s="71"/>
      <c r="BK502" s="74"/>
      <c r="BL502" s="125"/>
      <c r="BM502" s="75" t="str">
        <f t="shared" si="356"/>
        <v/>
      </c>
      <c r="BN502" s="72">
        <f>ROUND((BJ502-M502)/30.4,0)</f>
        <v>0</v>
      </c>
      <c r="BO502" s="72">
        <f>BJ502-M502</f>
        <v>0</v>
      </c>
      <c r="BP502" s="72" t="str">
        <f>L502&amp;BO502</f>
        <v>0</v>
      </c>
      <c r="BQ502" s="72" t="str">
        <f>IF(ISBLANK(BL502), "", (POWER(BL502/VLOOKUP(BP502,Anthro_Calc!C:P,13,FALSE),VLOOKUP(BP502,Anthro_Calc!C:P,12,FALSE))-1) / (VLOOKUP(BP502,Anthro_Calc!C:P,14,FALSE)*VLOOKUP(BP502,Anthro_Calc!C:P,12,FALSE)))</f>
        <v/>
      </c>
      <c r="BR502" s="72" t="str">
        <f>IF(ISBLANK(BL502), "", -3 + (BL502 -VLOOKUP(BP502,Anthro_Calc!C:P,4,FALSE)) / (VLOOKUP(BP502,Anthro_Calc!C:P,5,FALSE) - VLOOKUP(BP502,Anthro_Calc!C:P,4,FALSE)))</f>
        <v/>
      </c>
      <c r="BS502" s="72" t="str">
        <f>IF(ISBLANK(BL502), "", 3 + (BL502 -VLOOKUP(BP502,Anthro_Calc!C:P,10,FALSE)) / (VLOOKUP(BP502,Anthro_Calc!C:P,10,FALSE) - VLOOKUP(BP502,Anthro_Calc!C:P,9,FALSE)))</f>
        <v/>
      </c>
      <c r="BT502" s="120" t="str">
        <f>IF(BQ502="", "", IF(BQ502&gt;3, BS502, IF(BQ502&lt;-3, BR502, BQ502)))</f>
        <v/>
      </c>
      <c r="BU502" s="117" t="str">
        <f>IF(ISBLANK(BL502), "", IF(OR(BT502 &lt;-5, BT502&gt;5), "Please check weight and DOB again", IF(BT502&lt;=-3,"SEVERE", IF(BT502&lt;=-2,"MODERATE", IF(BT502&lt;=-1, "MILD", "NORMAL")))))</f>
        <v/>
      </c>
      <c r="BV502" s="104" t="str">
        <f>IF(AND(ISERROR(FIND("Mild",$D$2)),BU502="MILD"),"NORMAL",BU502)</f>
        <v/>
      </c>
      <c r="BW502" s="73" t="str">
        <f t="shared" si="357"/>
        <v/>
      </c>
      <c r="BX502" s="77"/>
      <c r="BY502" s="73" t="str">
        <f>IF(ISBLANK(BL502), "", VLOOKUP(Z502&amp;" "&amp;BV502&amp;" "&amp;BW502,Graduation_Criteria!$D$2:$E$34,2,FALSE))</f>
        <v/>
      </c>
      <c r="BZ502" s="73" t="str">
        <f t="shared" si="358"/>
        <v/>
      </c>
      <c r="CA502" s="71"/>
      <c r="CB502" s="74"/>
      <c r="CC502" s="74"/>
      <c r="CD502" s="115" t="str">
        <f t="shared" si="359"/>
        <v/>
      </c>
      <c r="CE502" s="79">
        <f>ROUND((CA502-M502)/30.4,0)</f>
        <v>0</v>
      </c>
      <c r="CF502" s="79">
        <f>CA502-M502</f>
        <v>0</v>
      </c>
      <c r="CG502" s="79" t="str">
        <f>L502&amp;CF502</f>
        <v>0</v>
      </c>
      <c r="CH502" s="79" t="str">
        <f>IF(ISBLANK(CC502), "", (POWER(CC502/VLOOKUP(CG502,Anthro_Calc!C:P,13,FALSE),VLOOKUP(CG502,Anthro_Calc!C:P,12,FALSE))-1) / (VLOOKUP(CG502,Anthro_Calc!C:P,14,FALSE)*VLOOKUP(CG502,Anthro_Calc!C:P,12,FALSE)))</f>
        <v/>
      </c>
      <c r="CI502" s="79" t="str">
        <f>IF(ISBLANK(CC502), "", -3 + (CC502 -VLOOKUP(CG502,Anthro_Calc!C:P,4,FALSE)) / (VLOOKUP(CG502,Anthro_Calc!C:P,5,FALSE) - VLOOKUP(CG502,Anthro_Calc!C:P,4,FALSE)))</f>
        <v/>
      </c>
      <c r="CJ502" s="79" t="str">
        <f>IF(ISBLANK(CC502), "", 3 + (CC502 -VLOOKUP(CG502,Anthro_Calc!C:P,10,FALSE)) / (VLOOKUP(CG502,Anthro_Calc!C:P,10,FALSE) - VLOOKUP(CG502,Anthro_Calc!C:P,9,FALSE)))</f>
        <v/>
      </c>
      <c r="CK502" s="129" t="str">
        <f>IF(CH502="", "", IF(CH502&gt;3, CJ502, IF(CH502&lt;-3, CI502, CH502)))</f>
        <v/>
      </c>
      <c r="CL502" s="117" t="str">
        <f>IF(ISBLANK(CC502), "", IF(OR(CK502&lt;-5, CK502&gt;5), "Please check weight and DOB again", IF(CK502&lt;=-3,"SEVERE", IF(CK502&lt;=-2,"MODERATE", IF(CK502&lt;=-1, "MILD", "NORMAL")))))</f>
        <v/>
      </c>
      <c r="CM502" s="104" t="str">
        <f>IF(AND(ISERROR(FIND("Mild",$D$2)),CL502="MILD"),"NORMAL",CL502)</f>
        <v/>
      </c>
      <c r="CN502" s="77"/>
      <c r="CO502" s="71"/>
      <c r="CP502" s="74"/>
      <c r="CQ502" s="83"/>
      <c r="CR502" s="118" t="str">
        <f t="shared" si="360"/>
        <v/>
      </c>
      <c r="CS502" s="119">
        <f>ROUND((CO502-M502)/30.4,0)</f>
        <v>0</v>
      </c>
      <c r="CT502" s="119">
        <f>CO502-M502</f>
        <v>0</v>
      </c>
      <c r="CU502" s="119" t="str">
        <f>L502&amp;CT502</f>
        <v>0</v>
      </c>
      <c r="CV502" s="119" t="str">
        <f>IF(ISBLANK(CQ502), "", (POWER(CQ502/VLOOKUP(CU502,Anthro_Calc!C:P,13,FALSE),VLOOKUP(CU502,Anthro_Calc!C:P,12,FALSE))-1) / (VLOOKUP(CU502,Anthro_Calc!C:P,14,FALSE)*VLOOKUP(CU502,Anthro_Calc!C:P,12,FALSE)))</f>
        <v/>
      </c>
      <c r="CW502" s="119" t="str">
        <f>IF(ISBLANK(CQ502), "", -3 + (CQ502 -VLOOKUP(CU502,Anthro_Calc!C:P,4,FALSE)) / (VLOOKUP(CU502,Anthro_Calc!C:P,5,FALSE) - VLOOKUP(CU502,Anthro_Calc!C:P,4,FALSE)))</f>
        <v/>
      </c>
      <c r="CX502" s="119" t="str">
        <f>IF(ISBLANK(CQ502), "", 3 + (CQ502 -VLOOKUP(CU502,Anthro_Calc!C:P,10,FALSE)) / (VLOOKUP(CU502,Anthro_Calc!C:P,10,FALSE) - VLOOKUP(CU502,Anthro_Calc!C:P,9,FALSE)))</f>
        <v/>
      </c>
      <c r="CY502" s="128" t="str">
        <f>IF(CV502="", "", IF(CV502&gt;3, CX502, IF(CV502&lt;-3, CW502, CV502)))</f>
        <v/>
      </c>
      <c r="CZ502" s="117" t="str">
        <f t="shared" si="397"/>
        <v/>
      </c>
      <c r="DA502" s="104" t="str">
        <f>IF(AND(ISERROR(FIND("Mild",$D$2)),CZ502="MILD"),"NORMAL",CZ502)</f>
        <v/>
      </c>
      <c r="DB502" s="135"/>
    </row>
    <row r="503" spans="1:106" s="80" customFormat="1" ht="15" customHeight="1">
      <c r="A503" s="134">
        <f t="shared" si="350"/>
        <v>499</v>
      </c>
      <c r="B503" s="66"/>
      <c r="C503" s="66"/>
      <c r="D503" s="66"/>
      <c r="E503" s="66"/>
      <c r="F503" s="130"/>
      <c r="G503" s="131"/>
      <c r="H503" s="66"/>
      <c r="I503" s="66"/>
      <c r="J503" s="66"/>
      <c r="K503" s="66"/>
      <c r="L503" s="55"/>
      <c r="M503" s="61"/>
      <c r="N503" s="69" t="str">
        <f t="shared" ref="N503:N504" ca="1" si="400">IF(ISBLANK(M503), "", ROUND((TODAY()-M503)/365*12,0))</f>
        <v/>
      </c>
      <c r="O503" s="70"/>
      <c r="P503" s="70"/>
      <c r="Q503" s="60"/>
      <c r="R503" s="89"/>
      <c r="S503" s="72" t="str">
        <f t="shared" ref="S503:S504" si="401">IF(ISBLANK(R503), "", ROUND((Q503-M503)/30.4,0))</f>
        <v/>
      </c>
      <c r="T503" s="72" t="str">
        <f t="shared" ref="T503:T504" si="402">IF(ISBLANK(R503), "", Q503-M503)</f>
        <v/>
      </c>
      <c r="U503" s="72" t="str">
        <f t="shared" ref="U503:U504" si="403">L503&amp;T503</f>
        <v/>
      </c>
      <c r="V503" s="72" t="str">
        <f>IF(ISBLANK(R503), "", (POWER(R503/VLOOKUP(U503,Anthro_Calc!C:P,13,FALSE),VLOOKUP(U503,Anthro_Calc!C:P,12,FALSE))-1) / (VLOOKUP(U503,Anthro_Calc!C:P,14,FALSE)*VLOOKUP(U503,Anthro_Calc!C:P,12,FALSE)))</f>
        <v/>
      </c>
      <c r="W503" s="72" t="str">
        <f>IF(ISBLANK(R503), "", -3 + (R503 -VLOOKUP(U503,Anthro_Calc!C:P,4,FALSE)) / (VLOOKUP(U503,Anthro_Calc!C:P,5,FALSE) - VLOOKUP(U503,Anthro_Calc!C:P,4,FALSE)))</f>
        <v/>
      </c>
      <c r="X503" s="72" t="str">
        <f>IF(ISBLANK(R503), "", 3 + (R503 -VLOOKUP(U503,Anthro_Calc!C:P,10,FALSE)) / (VLOOKUP(U503,Anthro_Calc!C:P,10,FALSE) - VLOOKUP(U503,Anthro_Calc!C:P,9,FALSE)))</f>
        <v/>
      </c>
      <c r="Y503" s="120" t="str">
        <f t="shared" ref="Y503:Y504" si="404">IF(V503="", "", IF(V503&gt;3, X503, IF(V503&lt;-3, W503, V503)))</f>
        <v/>
      </c>
      <c r="Z503" s="117" t="str">
        <f t="shared" ref="Z503:Z504" si="405">IF(ISBLANK(R503), "", IF(OR(Y503 &lt; -5, Y503&gt;5), "Please check weight and DOB again", IF(Y503&lt;=-3,"SEVERE", IF(Y503&lt;=-2,"MODERATE", IF(Y503&lt;=-1, "MILD", "Child is healthy. Do NOT admit into PDH")))))</f>
        <v/>
      </c>
      <c r="AA503" s="104" t="str">
        <f>IF(AND(ISERROR(FIND("Mild",$D$2)),Z503="MILD"),"NORMAL",Z503)</f>
        <v/>
      </c>
      <c r="AB503" s="71"/>
      <c r="AC503" s="74"/>
      <c r="AD503" s="127"/>
      <c r="AE503" s="75" t="str">
        <f t="shared" ref="AE503:AE504" si="406">IF(ISBLANK(AD503), "", ROUND((AD503-R503)*1000, 0))</f>
        <v/>
      </c>
      <c r="AF503" s="72">
        <f t="shared" ref="AF503:AF504" si="407">ROUND((AB503-M503)/30.4,0)</f>
        <v>0</v>
      </c>
      <c r="AG503" s="72">
        <f t="shared" ref="AG503:AG504" si="408">AB503-M503</f>
        <v>0</v>
      </c>
      <c r="AH503" s="72" t="str">
        <f t="shared" ref="AH503:AH504" si="409">L503&amp;AG503</f>
        <v>0</v>
      </c>
      <c r="AI503" s="72" t="str">
        <f>IF(ISBLANK(AD503), "", (POWER(AD503/VLOOKUP(AH503,Anthro_Calc!C:P,13,FALSE),VLOOKUP(AH503,Anthro_Calc!C:P,12,FALSE))-1) / (VLOOKUP(AH503,Anthro_Calc!C:P,14,FALSE)*VLOOKUP(AH503,Anthro_Calc!C:P,12,FALSE)))</f>
        <v/>
      </c>
      <c r="AJ503" s="72" t="str">
        <f>IF(ISBLANK(AD503), "", -3 + (AD503 -VLOOKUP(AH503,Anthro_Calc!C:P,4,FALSE)) / (VLOOKUP(AH503,Anthro_Calc!C:P,5,FALSE) - VLOOKUP(AH503,Anthro_Calc!C:P,4,FALSE)))</f>
        <v/>
      </c>
      <c r="AK503" s="72" t="str">
        <f>IF(ISBLANK(AD503), "", 3 + (AD503 -VLOOKUP(AH503,Anthro_Calc!C:P,10,FALSE)) / (VLOOKUP(AH503,Anthro_Calc!C:P,10,FALSE) - VLOOKUP(AH503,Anthro_Calc!C:P,9,FALSE)))</f>
        <v/>
      </c>
      <c r="AL503" s="120" t="str">
        <f t="shared" ref="AL503:AL504" si="410">IF(AI503="", "", IF(AI503&gt;3, AK503, IF(AI503&lt;-3, AJ503, AI503)))</f>
        <v/>
      </c>
      <c r="AM503" s="117" t="str">
        <f t="shared" ref="AM503:AM504" si="411">IF(ISBLANK(AD503), "", IF(OR(AL503&lt; - 5, AL503 &gt; 5), "Please check weight and DOB again", IF(AL503&lt;=-3,"SEVERE", IF(AL503&lt;=-2,"MODERATE", IF(AL503&lt;=-1, "MILD", "NORMAL")))))</f>
        <v/>
      </c>
      <c r="AN503" s="104" t="str">
        <f t="shared" ref="AN503:AN504" si="412">IF(AND(ISERROR(FIND("Mild",$D$2)),AM503="MILD"),"NORMAL",AM503)</f>
        <v/>
      </c>
      <c r="AO503" s="76" t="str">
        <f t="shared" si="351"/>
        <v/>
      </c>
      <c r="AP503" s="77"/>
      <c r="AQ503" s="77"/>
      <c r="AR503" s="71"/>
      <c r="AS503" s="74"/>
      <c r="AT503" s="125"/>
      <c r="AU503" s="75" t="str">
        <f t="shared" si="352"/>
        <v/>
      </c>
      <c r="AV503" s="72">
        <f t="shared" ref="AV503:AV504" si="413">ROUND((AR503-M503)/30.4,0)</f>
        <v>0</v>
      </c>
      <c r="AW503" s="72">
        <f t="shared" ref="AW503:AW504" si="414">AR503-M503</f>
        <v>0</v>
      </c>
      <c r="AX503" s="72" t="str">
        <f t="shared" ref="AX503:AX504" si="415">L503&amp;AW503</f>
        <v>0</v>
      </c>
      <c r="AY503" s="72" t="str">
        <f>IF(ISBLANK(AT503), "", (POWER(AT503/VLOOKUP(AX503,Anthro_Calc!C:P,13,FALSE),VLOOKUP(AX503,Anthro_Calc!C:P,12,FALSE))-1) / (VLOOKUP(AX503,Anthro_Calc!C:P,14,FALSE)*VLOOKUP(AX503,Anthro_Calc!C:P,12,FALSE)))</f>
        <v/>
      </c>
      <c r="AZ503" s="72" t="str">
        <f>IF(ISBLANK(AT503), "", -3 + (AT503 -VLOOKUP(AX503,Anthro_Calc!C:P,4,FALSE)) / (VLOOKUP(AX503,Anthro_Calc!C:P,5,FALSE) - VLOOKUP(AX503,Anthro_Calc!C:P,4,FALSE)))</f>
        <v/>
      </c>
      <c r="BA503" s="72" t="str">
        <f>IF(ISBLANK(AT503), "", 3 + (AT503 -VLOOKUP(AX503,Anthro_Calc!C:P,10,FALSE)) / (VLOOKUP(AX503,Anthro_Calc!C:P,10,FALSE) - VLOOKUP(AX503,Anthro_Calc!C:P,9,FALSE)))</f>
        <v/>
      </c>
      <c r="BB503" s="120" t="str">
        <f t="shared" ref="BB503:BB504" si="416">IF(AY503="", "", IF(AY503&gt;3, BA503, IF(AY503&lt;-3, AZ503, AY503)))</f>
        <v/>
      </c>
      <c r="BC503" s="117" t="str">
        <f t="shared" ref="BC503:BC504" si="417">IF(ISBLANK(AT503), "", IF(OR(BB503&lt;-5, BB503&gt;5), "Please check weight and DOB again", IF(BB503&lt;=-3,"SEVERE", IF(BB503&lt;=-2,"MODERATE", IF(BB503&lt;=-1, "MILD", "NORMAL")))))</f>
        <v/>
      </c>
      <c r="BD503" s="104" t="str">
        <f t="shared" si="353"/>
        <v/>
      </c>
      <c r="BE503" s="76" t="str">
        <f t="shared" si="354"/>
        <v/>
      </c>
      <c r="BF503" s="73" t="str">
        <f t="shared" ref="BF503:BF504" si="418">IF(BD503="NORMAL","GRADUATED",IF(BD503="MILD", "GRADUATED", IF(BD503="MODERATE","NOT-GRADUATED",IF(BD503="SEVERE","NOT-GRADUATED",""))))</f>
        <v/>
      </c>
      <c r="BG503" s="73" t="str">
        <f t="shared" si="355"/>
        <v/>
      </c>
      <c r="BH503" s="77"/>
      <c r="BI503" s="133"/>
      <c r="BJ503" s="71"/>
      <c r="BK503" s="74"/>
      <c r="BL503" s="125"/>
      <c r="BM503" s="75" t="str">
        <f t="shared" si="356"/>
        <v/>
      </c>
      <c r="BN503" s="72">
        <f>ROUND((BJ503-M503)/30.4,0)</f>
        <v>0</v>
      </c>
      <c r="BO503" s="72">
        <f>BJ503-M503</f>
        <v>0</v>
      </c>
      <c r="BP503" s="72" t="str">
        <f t="shared" ref="BP503:BP504" si="419">L503&amp;BO503</f>
        <v>0</v>
      </c>
      <c r="BQ503" s="72" t="str">
        <f>IF(ISBLANK(BL503), "", (POWER(BL503/VLOOKUP(BP503,Anthro_Calc!C:P,13,FALSE),VLOOKUP(BP503,Anthro_Calc!C:P,12,FALSE))-1) / (VLOOKUP(BP503,Anthro_Calc!C:P,14,FALSE)*VLOOKUP(BP503,Anthro_Calc!C:P,12,FALSE)))</f>
        <v/>
      </c>
      <c r="BR503" s="72" t="str">
        <f>IF(ISBLANK(BL503), "", -3 + (BL503 -VLOOKUP(BP503,Anthro_Calc!C:P,4,FALSE)) / (VLOOKUP(BP503,Anthro_Calc!C:P,5,FALSE) - VLOOKUP(BP503,Anthro_Calc!C:P,4,FALSE)))</f>
        <v/>
      </c>
      <c r="BS503" s="72" t="str">
        <f>IF(ISBLANK(BL503), "", 3 + (BL503 -VLOOKUP(BP503,Anthro_Calc!C:P,10,FALSE)) / (VLOOKUP(BP503,Anthro_Calc!C:P,10,FALSE) - VLOOKUP(BP503,Anthro_Calc!C:P,9,FALSE)))</f>
        <v/>
      </c>
      <c r="BT503" s="120" t="str">
        <f t="shared" ref="BT503:BT504" si="420">IF(BQ503="", "", IF(BQ503&gt;3, BS503, IF(BQ503&lt;-3, BR503, BQ503)))</f>
        <v/>
      </c>
      <c r="BU503" s="117" t="str">
        <f t="shared" ref="BU503:BU504" si="421">IF(ISBLANK(BL503), "", IF(OR(BT503 &lt;-5, BT503&gt;5), "Please check weight and DOB again", IF(BT503&lt;=-3,"SEVERE", IF(BT503&lt;=-2,"MODERATE", IF(BT503&lt;=-1, "MILD", "NORMAL")))))</f>
        <v/>
      </c>
      <c r="BV503" s="104" t="str">
        <f t="shared" ref="BV503:BV504" si="422">IF(AND(ISERROR(FIND("Mild",$D$2)),BU503="MILD"),"NORMAL",BU503)</f>
        <v/>
      </c>
      <c r="BW503" s="73" t="str">
        <f t="shared" si="357"/>
        <v/>
      </c>
      <c r="BX503" s="77"/>
      <c r="BY503" s="73" t="str">
        <f>IF(ISBLANK(BL503), "", VLOOKUP(Z503&amp;" "&amp;BV503&amp;" "&amp;BW503,Graduation_Criteria!$D$2:$E$34,2,FALSE))</f>
        <v/>
      </c>
      <c r="BZ503" s="73" t="str">
        <f t="shared" si="358"/>
        <v/>
      </c>
      <c r="CA503" s="71"/>
      <c r="CB503" s="74"/>
      <c r="CC503" s="74"/>
      <c r="CD503" s="115" t="str">
        <f t="shared" si="359"/>
        <v/>
      </c>
      <c r="CE503" s="79">
        <f t="shared" ref="CE503:CE504" si="423">ROUND((CA503-M503)/30.4,0)</f>
        <v>0</v>
      </c>
      <c r="CF503" s="79">
        <f t="shared" ref="CF503:CF504" si="424">CA503-M503</f>
        <v>0</v>
      </c>
      <c r="CG503" s="79" t="str">
        <f t="shared" ref="CG503:CG504" si="425">L503&amp;CF503</f>
        <v>0</v>
      </c>
      <c r="CH503" s="79" t="str">
        <f>IF(ISBLANK(CC503), "", (POWER(CC503/VLOOKUP(CG503,Anthro_Calc!C:P,13,FALSE),VLOOKUP(CG503,Anthro_Calc!C:P,12,FALSE))-1) / (VLOOKUP(CG503,Anthro_Calc!C:P,14,FALSE)*VLOOKUP(CG503,Anthro_Calc!C:P,12,FALSE)))</f>
        <v/>
      </c>
      <c r="CI503" s="79" t="str">
        <f>IF(ISBLANK(CC503), "", -3 + (CC503 -VLOOKUP(CG503,Anthro_Calc!C:P,4,FALSE)) / (VLOOKUP(CG503,Anthro_Calc!C:P,5,FALSE) - VLOOKUP(CG503,Anthro_Calc!C:P,4,FALSE)))</f>
        <v/>
      </c>
      <c r="CJ503" s="79" t="str">
        <f>IF(ISBLANK(CC503), "", 3 + (CC503 -VLOOKUP(CG503,Anthro_Calc!C:P,10,FALSE)) / (VLOOKUP(CG503,Anthro_Calc!C:P,10,FALSE) - VLOOKUP(CG503,Anthro_Calc!C:P,9,FALSE)))</f>
        <v/>
      </c>
      <c r="CK503" s="129" t="str">
        <f t="shared" ref="CK503:CK504" si="426">IF(CH503="", "", IF(CH503&gt;3, CJ503, IF(CH503&lt;-3, CI503, CH503)))</f>
        <v/>
      </c>
      <c r="CL503" s="117" t="str">
        <f t="shared" ref="CL503:CL504" si="427">IF(ISBLANK(CC503), "", IF(OR(CK503&lt;-5, CK503&gt;5), "Please check weight and DOB again", IF(CK503&lt;=-3,"SEVERE", IF(CK503&lt;=-2,"MODERATE", IF(CK503&lt;=-1, "MILD", "NORMAL")))))</f>
        <v/>
      </c>
      <c r="CM503" s="104" t="str">
        <f t="shared" ref="CM503:CM504" si="428">IF(AND(ISERROR(FIND("Mild",$D$2)),CL503="MILD"),"NORMAL",CL503)</f>
        <v/>
      </c>
      <c r="CN503" s="77"/>
      <c r="CO503" s="71"/>
      <c r="CP503" s="74"/>
      <c r="CQ503" s="83"/>
      <c r="CR503" s="118" t="str">
        <f t="shared" si="360"/>
        <v/>
      </c>
      <c r="CS503" s="119">
        <f t="shared" ref="CS503:CS504" si="429">ROUND((CO503-M503)/30.4,0)</f>
        <v>0</v>
      </c>
      <c r="CT503" s="119">
        <f t="shared" ref="CT503:CT504" si="430">CO503-M503</f>
        <v>0</v>
      </c>
      <c r="CU503" s="119" t="str">
        <f t="shared" ref="CU503:CU504" si="431">L503&amp;CT503</f>
        <v>0</v>
      </c>
      <c r="CV503" s="119" t="str">
        <f>IF(ISBLANK(CQ503), "", (POWER(CQ503/VLOOKUP(CU503,Anthro_Calc!C:P,13,FALSE),VLOOKUP(CU503,Anthro_Calc!C:P,12,FALSE))-1) / (VLOOKUP(CU503,Anthro_Calc!C:P,14,FALSE)*VLOOKUP(CU503,Anthro_Calc!C:P,12,FALSE)))</f>
        <v/>
      </c>
      <c r="CW503" s="119" t="str">
        <f>IF(ISBLANK(CQ503), "", -3 + (CQ503 -VLOOKUP(CU503,Anthro_Calc!C:P,4,FALSE)) / (VLOOKUP(CU503,Anthro_Calc!C:P,5,FALSE) - VLOOKUP(CU503,Anthro_Calc!C:P,4,FALSE)))</f>
        <v/>
      </c>
      <c r="CX503" s="119" t="str">
        <f>IF(ISBLANK(CQ503), "", 3 + (CQ503 -VLOOKUP(CU503,Anthro_Calc!C:P,10,FALSE)) / (VLOOKUP(CU503,Anthro_Calc!C:P,10,FALSE) - VLOOKUP(CU503,Anthro_Calc!C:P,9,FALSE)))</f>
        <v/>
      </c>
      <c r="CY503" s="128" t="str">
        <f t="shared" ref="CY503:CY504" si="432">IF(CV503="", "", IF(CV503&gt;3, CX503, IF(CV503&lt;-3, CW503, CV503)))</f>
        <v/>
      </c>
      <c r="CZ503" s="117" t="str">
        <f t="shared" si="397"/>
        <v/>
      </c>
      <c r="DA503" s="104" t="str">
        <f t="shared" ref="DA503:DA504" si="433">IF(AND(ISERROR(FIND("Mild",$D$2)),CZ503="MILD"),"NORMAL",CZ503)</f>
        <v/>
      </c>
      <c r="DB503" s="135"/>
    </row>
    <row r="504" spans="1:106" s="80" customFormat="1" ht="15" customHeight="1">
      <c r="A504" s="134">
        <f t="shared" si="350"/>
        <v>500</v>
      </c>
      <c r="B504" s="66"/>
      <c r="C504" s="66"/>
      <c r="D504" s="66"/>
      <c r="E504" s="66"/>
      <c r="F504" s="130"/>
      <c r="G504" s="131"/>
      <c r="H504" s="66"/>
      <c r="I504" s="66"/>
      <c r="J504" s="66"/>
      <c r="K504" s="66"/>
      <c r="L504" s="55"/>
      <c r="M504" s="61"/>
      <c r="N504" s="69" t="str">
        <f t="shared" ca="1" si="400"/>
        <v/>
      </c>
      <c r="O504" s="70"/>
      <c r="P504" s="70"/>
      <c r="Q504" s="60"/>
      <c r="R504" s="89"/>
      <c r="S504" s="72" t="str">
        <f t="shared" si="401"/>
        <v/>
      </c>
      <c r="T504" s="72" t="str">
        <f t="shared" si="402"/>
        <v/>
      </c>
      <c r="U504" s="72" t="str">
        <f t="shared" si="403"/>
        <v/>
      </c>
      <c r="V504" s="72" t="str">
        <f>IF(ISBLANK(R504), "", (POWER(R504/VLOOKUP(U504,Anthro_Calc!C:P,13,FALSE),VLOOKUP(U504,Anthro_Calc!C:P,12,FALSE))-1) / (VLOOKUP(U504,Anthro_Calc!C:P,14,FALSE)*VLOOKUP(U504,Anthro_Calc!C:P,12,FALSE)))</f>
        <v/>
      </c>
      <c r="W504" s="72" t="str">
        <f>IF(ISBLANK(R504), "", -3 + (R504 -VLOOKUP(U504,Anthro_Calc!C:P,4,FALSE)) / (VLOOKUP(U504,Anthro_Calc!C:P,5,FALSE) - VLOOKUP(U504,Anthro_Calc!C:P,4,FALSE)))</f>
        <v/>
      </c>
      <c r="X504" s="72" t="str">
        <f>IF(ISBLANK(R504), "", 3 + (R504 -VLOOKUP(U504,Anthro_Calc!C:P,10,FALSE)) / (VLOOKUP(U504,Anthro_Calc!C:P,10,FALSE) - VLOOKUP(U504,Anthro_Calc!C:P,9,FALSE)))</f>
        <v/>
      </c>
      <c r="Y504" s="120" t="str">
        <f t="shared" si="404"/>
        <v/>
      </c>
      <c r="Z504" s="117" t="str">
        <f t="shared" si="405"/>
        <v/>
      </c>
      <c r="AA504" s="104" t="str">
        <f t="shared" ref="AA504" si="434">IF(AND(ISERROR(FIND("Mild",$D$2)),Z504="MILD"),"NORMAL",Z504)</f>
        <v/>
      </c>
      <c r="AB504" s="71"/>
      <c r="AC504" s="74"/>
      <c r="AD504" s="127"/>
      <c r="AE504" s="75" t="str">
        <f t="shared" si="406"/>
        <v/>
      </c>
      <c r="AF504" s="72">
        <f t="shared" si="407"/>
        <v>0</v>
      </c>
      <c r="AG504" s="72">
        <f t="shared" si="408"/>
        <v>0</v>
      </c>
      <c r="AH504" s="72" t="str">
        <f t="shared" si="409"/>
        <v>0</v>
      </c>
      <c r="AI504" s="72" t="str">
        <f>IF(ISBLANK(AD504), "", (POWER(AD504/VLOOKUP(AH504,Anthro_Calc!C:P,13,FALSE),VLOOKUP(AH504,Anthro_Calc!C:P,12,FALSE))-1) / (VLOOKUP(AH504,Anthro_Calc!C:P,14,FALSE)*VLOOKUP(AH504,Anthro_Calc!C:P,12,FALSE)))</f>
        <v/>
      </c>
      <c r="AJ504" s="72" t="str">
        <f>IF(ISBLANK(AD504), "", -3 + (AD504 -VLOOKUP(AH504,Anthro_Calc!C:P,4,FALSE)) / (VLOOKUP(AH504,Anthro_Calc!C:P,5,FALSE) - VLOOKUP(AH504,Anthro_Calc!C:P,4,FALSE)))</f>
        <v/>
      </c>
      <c r="AK504" s="72" t="str">
        <f>IF(ISBLANK(AD504), "", 3 + (AD504 -VLOOKUP(AH504,Anthro_Calc!C:P,10,FALSE)) / (VLOOKUP(AH504,Anthro_Calc!C:P,10,FALSE) - VLOOKUP(AH504,Anthro_Calc!C:P,9,FALSE)))</f>
        <v/>
      </c>
      <c r="AL504" s="120" t="str">
        <f t="shared" si="410"/>
        <v/>
      </c>
      <c r="AM504" s="117" t="str">
        <f t="shared" si="411"/>
        <v/>
      </c>
      <c r="AN504" s="104" t="str">
        <f t="shared" si="412"/>
        <v/>
      </c>
      <c r="AO504" s="76" t="str">
        <f t="shared" si="351"/>
        <v/>
      </c>
      <c r="AP504" s="77"/>
      <c r="AQ504" s="77"/>
      <c r="AR504" s="71"/>
      <c r="AS504" s="74"/>
      <c r="AT504" s="125"/>
      <c r="AU504" s="75" t="str">
        <f t="shared" si="352"/>
        <v/>
      </c>
      <c r="AV504" s="72">
        <f t="shared" si="413"/>
        <v>0</v>
      </c>
      <c r="AW504" s="72">
        <f t="shared" si="414"/>
        <v>0</v>
      </c>
      <c r="AX504" s="72" t="str">
        <f t="shared" si="415"/>
        <v>0</v>
      </c>
      <c r="AY504" s="72" t="str">
        <f>IF(ISBLANK(AT504), "", (POWER(AT504/VLOOKUP(AX504,Anthro_Calc!C:P,13,FALSE),VLOOKUP(AX504,Anthro_Calc!C:P,12,FALSE))-1) / (VLOOKUP(AX504,Anthro_Calc!C:P,14,FALSE)*VLOOKUP(AX504,Anthro_Calc!C:P,12,FALSE)))</f>
        <v/>
      </c>
      <c r="AZ504" s="72" t="str">
        <f>IF(ISBLANK(AT504), "", -3 + (AT504 -VLOOKUP(AX504,Anthro_Calc!C:P,4,FALSE)) / (VLOOKUP(AX504,Anthro_Calc!C:P,5,FALSE) - VLOOKUP(AX504,Anthro_Calc!C:P,4,FALSE)))</f>
        <v/>
      </c>
      <c r="BA504" s="72" t="str">
        <f>IF(ISBLANK(AT504), "", 3 + (AT504 -VLOOKUP(AX504,Anthro_Calc!C:P,10,FALSE)) / (VLOOKUP(AX504,Anthro_Calc!C:P,10,FALSE) - VLOOKUP(AX504,Anthro_Calc!C:P,9,FALSE)))</f>
        <v/>
      </c>
      <c r="BB504" s="120" t="str">
        <f t="shared" si="416"/>
        <v/>
      </c>
      <c r="BC504" s="117" t="str">
        <f t="shared" si="417"/>
        <v/>
      </c>
      <c r="BD504" s="104" t="str">
        <f t="shared" si="353"/>
        <v/>
      </c>
      <c r="BE504" s="76" t="str">
        <f t="shared" si="354"/>
        <v/>
      </c>
      <c r="BF504" s="73" t="str">
        <f t="shared" si="418"/>
        <v/>
      </c>
      <c r="BG504" s="73" t="str">
        <f t="shared" si="355"/>
        <v/>
      </c>
      <c r="BH504" s="77"/>
      <c r="BI504" s="133"/>
      <c r="BJ504" s="71"/>
      <c r="BK504" s="74"/>
      <c r="BL504" s="125"/>
      <c r="BM504" s="75" t="str">
        <f t="shared" si="356"/>
        <v/>
      </c>
      <c r="BN504" s="72">
        <f t="shared" ref="BN504" si="435">ROUND((BJ504-M504)/30.4,0)</f>
        <v>0</v>
      </c>
      <c r="BO504" s="72">
        <f t="shared" ref="BO504" si="436">BJ504-M504</f>
        <v>0</v>
      </c>
      <c r="BP504" s="72" t="str">
        <f t="shared" si="419"/>
        <v>0</v>
      </c>
      <c r="BQ504" s="72" t="str">
        <f>IF(ISBLANK(BL504), "", (POWER(BL504/VLOOKUP(BP504,Anthro_Calc!C:P,13,FALSE),VLOOKUP(BP504,Anthro_Calc!C:P,12,FALSE))-1) / (VLOOKUP(BP504,Anthro_Calc!C:P,14,FALSE)*VLOOKUP(BP504,Anthro_Calc!C:P,12,FALSE)))</f>
        <v/>
      </c>
      <c r="BR504" s="72" t="str">
        <f>IF(ISBLANK(BL504), "", -3 + (BL504 -VLOOKUP(BP504,Anthro_Calc!C:P,4,FALSE)) / (VLOOKUP(BP504,Anthro_Calc!C:P,5,FALSE) - VLOOKUP(BP504,Anthro_Calc!C:P,4,FALSE)))</f>
        <v/>
      </c>
      <c r="BS504" s="72" t="str">
        <f>IF(ISBLANK(BL504), "", 3 + (BL504 -VLOOKUP(BP504,Anthro_Calc!C:P,10,FALSE)) / (VLOOKUP(BP504,Anthro_Calc!C:P,10,FALSE) - VLOOKUP(BP504,Anthro_Calc!C:P,9,FALSE)))</f>
        <v/>
      </c>
      <c r="BT504" s="120" t="str">
        <f t="shared" si="420"/>
        <v/>
      </c>
      <c r="BU504" s="117" t="str">
        <f t="shared" si="421"/>
        <v/>
      </c>
      <c r="BV504" s="104" t="str">
        <f t="shared" si="422"/>
        <v/>
      </c>
      <c r="BW504" s="73" t="str">
        <f t="shared" si="357"/>
        <v/>
      </c>
      <c r="BX504" s="77"/>
      <c r="BY504" s="73" t="str">
        <f>IF(ISBLANK(BL504), "", VLOOKUP(Z504&amp;" "&amp;BV504&amp;" "&amp;BW504,Graduation_Criteria!$D$2:$E$34,2,FALSE))</f>
        <v/>
      </c>
      <c r="BZ504" s="73" t="str">
        <f t="shared" si="358"/>
        <v/>
      </c>
      <c r="CA504" s="71"/>
      <c r="CB504" s="74"/>
      <c r="CC504" s="74"/>
      <c r="CD504" s="115" t="str">
        <f t="shared" si="359"/>
        <v/>
      </c>
      <c r="CE504" s="79">
        <f t="shared" si="423"/>
        <v>0</v>
      </c>
      <c r="CF504" s="79">
        <f t="shared" si="424"/>
        <v>0</v>
      </c>
      <c r="CG504" s="79" t="str">
        <f t="shared" si="425"/>
        <v>0</v>
      </c>
      <c r="CH504" s="79" t="str">
        <f>IF(ISBLANK(CC504), "", (POWER(CC504/VLOOKUP(CG504,Anthro_Calc!C:P,13,FALSE),VLOOKUP(CG504,Anthro_Calc!C:P,12,FALSE))-1) / (VLOOKUP(CG504,Anthro_Calc!C:P,14,FALSE)*VLOOKUP(CG504,Anthro_Calc!C:P,12,FALSE)))</f>
        <v/>
      </c>
      <c r="CI504" s="79" t="str">
        <f>IF(ISBLANK(CC504), "", -3 + (CC504 -VLOOKUP(CG504,Anthro_Calc!C:P,4,FALSE)) / (VLOOKUP(CG504,Anthro_Calc!C:P,5,FALSE) - VLOOKUP(CG504,Anthro_Calc!C:P,4,FALSE)))</f>
        <v/>
      </c>
      <c r="CJ504" s="79" t="str">
        <f>IF(ISBLANK(CC504), "", 3 + (CC504 -VLOOKUP(CG504,Anthro_Calc!C:P,10,FALSE)) / (VLOOKUP(CG504,Anthro_Calc!C:P,10,FALSE) - VLOOKUP(CG504,Anthro_Calc!C:P,9,FALSE)))</f>
        <v/>
      </c>
      <c r="CK504" s="129" t="str">
        <f t="shared" si="426"/>
        <v/>
      </c>
      <c r="CL504" s="117" t="str">
        <f t="shared" si="427"/>
        <v/>
      </c>
      <c r="CM504" s="104" t="str">
        <f t="shared" si="428"/>
        <v/>
      </c>
      <c r="CN504" s="77"/>
      <c r="CO504" s="71"/>
      <c r="CP504" s="74"/>
      <c r="CQ504" s="83"/>
      <c r="CR504" s="118" t="str">
        <f t="shared" si="360"/>
        <v/>
      </c>
      <c r="CS504" s="119">
        <f t="shared" si="429"/>
        <v>0</v>
      </c>
      <c r="CT504" s="119">
        <f t="shared" si="430"/>
        <v>0</v>
      </c>
      <c r="CU504" s="119" t="str">
        <f t="shared" si="431"/>
        <v>0</v>
      </c>
      <c r="CV504" s="119" t="str">
        <f>IF(ISBLANK(CQ504), "", (POWER(CQ504/VLOOKUP(CU504,Anthro_Calc!C:P,13,FALSE),VLOOKUP(CU504,Anthro_Calc!C:P,12,FALSE))-1) / (VLOOKUP(CU504,Anthro_Calc!C:P,14,FALSE)*VLOOKUP(CU504,Anthro_Calc!C:P,12,FALSE)))</f>
        <v/>
      </c>
      <c r="CW504" s="119" t="str">
        <f>IF(ISBLANK(CQ504), "", -3 + (CQ504 -VLOOKUP(CU504,Anthro_Calc!C:P,4,FALSE)) / (VLOOKUP(CU504,Anthro_Calc!C:P,5,FALSE) - VLOOKUP(CU504,Anthro_Calc!C:P,4,FALSE)))</f>
        <v/>
      </c>
      <c r="CX504" s="119" t="str">
        <f>IF(ISBLANK(CQ504), "", 3 + (CQ504 -VLOOKUP(CU504,Anthro_Calc!C:P,10,FALSE)) / (VLOOKUP(CU504,Anthro_Calc!C:P,10,FALSE) - VLOOKUP(CU504,Anthro_Calc!C:P,9,FALSE)))</f>
        <v/>
      </c>
      <c r="CY504" s="128" t="str">
        <f t="shared" si="432"/>
        <v/>
      </c>
      <c r="CZ504" s="117" t="str">
        <f t="shared" si="397"/>
        <v/>
      </c>
      <c r="DA504" s="104" t="str">
        <f t="shared" si="433"/>
        <v/>
      </c>
      <c r="DB504" s="135"/>
    </row>
    <row r="505" spans="1:106">
      <c r="A505" s="165">
        <f t="shared" si="350"/>
        <v>501</v>
      </c>
      <c r="B505" s="166"/>
      <c r="C505" s="166"/>
      <c r="D505" s="166"/>
      <c r="E505" s="166"/>
      <c r="F505" s="166"/>
      <c r="G505" s="166"/>
      <c r="H505" s="166"/>
      <c r="I505" s="166"/>
      <c r="J505" s="166"/>
      <c r="K505" s="166"/>
      <c r="L505" s="166"/>
      <c r="M505" s="167"/>
      <c r="N505" s="168" t="str">
        <f ca="1">IF(ISBLANK(M505), "", ROUND((TODAY()-M505)/365*12,0))</f>
        <v/>
      </c>
      <c r="O505" s="169"/>
      <c r="P505" s="169"/>
      <c r="Q505" s="167"/>
      <c r="R505" s="170"/>
      <c r="S505" s="171" t="str">
        <f>IF(ISBLANK(R505), "", ROUND((Q505-M505)/30.4,0))</f>
        <v/>
      </c>
      <c r="T505" s="171" t="str">
        <f>IF(ISBLANK(R505), "", Q505-M505)</f>
        <v/>
      </c>
      <c r="U505" s="171" t="str">
        <f>L505&amp;T505</f>
        <v/>
      </c>
      <c r="V505" s="171" t="str">
        <f>IF(ISBLANK(R505), "", (POWER(R505/VLOOKUP(U505,Anthro_Calc!C:P,13,FALSE),VLOOKUP(U505,Anthro_Calc!C:P,12,FALSE))-1) / (VLOOKUP(U505,Anthro_Calc!C:P,14,FALSE)*VLOOKUP(U505,Anthro_Calc!C:P,12,FALSE)))</f>
        <v/>
      </c>
      <c r="W505" s="171" t="str">
        <f>IF(ISBLANK(R505), "", -3 + (R505 -VLOOKUP(U505,Anthro_Calc!C:P,4,FALSE)) / (VLOOKUP(U505,Anthro_Calc!C:P,5,FALSE) - VLOOKUP(U505,Anthro_Calc!C:P,4,FALSE)))</f>
        <v/>
      </c>
      <c r="X505" s="171" t="str">
        <f>IF(ISBLANK(R505), "", 3 + (R505 -VLOOKUP(U505,Anthro_Calc!C:P,10,FALSE)) / (VLOOKUP(U505,Anthro_Calc!C:P,10,FALSE) - VLOOKUP(U505,Anthro_Calc!C:P,9,FALSE)))</f>
        <v/>
      </c>
      <c r="Y505" s="172" t="str">
        <f>IF(V505="", "", IF(V505&gt;3, X505, IF(V505&lt;-3, W505, V505)))</f>
        <v/>
      </c>
      <c r="Z505" s="173" t="str">
        <f>IF(ISBLANK(R505), "", IF(OR(Y505 &lt; -5, Y505&gt;5), "Please check weight and DOB again", IF(Y505&lt;=-3,"SEVERE", IF(Y505&lt;=-2,"MODERATE", IF(Y505&lt;=-1, "MILD", "Child is healthy. Do NOT admit into PDH")))))</f>
        <v/>
      </c>
      <c r="AA505" s="174" t="str">
        <f>IF(AND(ISERROR(FIND("Mild",$D$2)),Z505="MILD"),"NORMAL",Z505)</f>
        <v/>
      </c>
      <c r="AB505" s="167"/>
      <c r="AC505" s="175"/>
      <c r="AD505" s="176"/>
      <c r="AE505" s="177" t="str">
        <f>IF(ISBLANK(AD505), "", ROUND((AD505-R505)*1000, 0))</f>
        <v/>
      </c>
      <c r="AF505" s="171">
        <f>ROUND((AB505-M505)/30.4,0)</f>
        <v>0</v>
      </c>
      <c r="AG505" s="171">
        <f>AB505-M505</f>
        <v>0</v>
      </c>
      <c r="AH505" s="171" t="str">
        <f>L505&amp;AG505</f>
        <v>0</v>
      </c>
      <c r="AI505" s="171" t="str">
        <f>IF(ISBLANK(AD505), "", (POWER(AD505/VLOOKUP(AH505,Anthro_Calc!C:P,13,FALSE),VLOOKUP(AH505,Anthro_Calc!C:P,12,FALSE))-1) / (VLOOKUP(AH505,Anthro_Calc!C:P,14,FALSE)*VLOOKUP(AH505,Anthro_Calc!C:P,12,FALSE)))</f>
        <v/>
      </c>
      <c r="AJ505" s="171" t="str">
        <f>IF(ISBLANK(AD505), "", -3 + (AD505 -VLOOKUP(AH505,Anthro_Calc!C:P,4,FALSE)) / (VLOOKUP(AH505,Anthro_Calc!C:P,5,FALSE) - VLOOKUP(AH505,Anthro_Calc!C:P,4,FALSE)))</f>
        <v/>
      </c>
      <c r="AK505" s="171" t="str">
        <f>IF(ISBLANK(AD505), "", 3 + (AD505 -VLOOKUP(AH505,Anthro_Calc!C:P,10,FALSE)) / (VLOOKUP(AH505,Anthro_Calc!C:P,10,FALSE) - VLOOKUP(AH505,Anthro_Calc!C:P,9,FALSE)))</f>
        <v/>
      </c>
      <c r="AL505" s="172" t="str">
        <f>IF(AI505="", "", IF(AI505&gt;3, AK505, IF(AI505&lt;-3, AJ505, AI505)))</f>
        <v/>
      </c>
      <c r="AM505" s="173" t="str">
        <f>IF(ISBLANK(AD505), "", IF(OR(AL505&lt; - 5, AL505 &gt; 5), "Please check weight and DOB again", IF(AL505&lt;=-3,"SEVERE", IF(AL505&lt;=-2,"MODERATE", IF(AL505&lt;=-1, "MILD", "NORMAL")))))</f>
        <v/>
      </c>
      <c r="AN505" s="174" t="str">
        <f>IF(AND(ISERROR(FIND("Mild",$D$2)),AM505="MILD"),"NORMAL",AM505)</f>
        <v/>
      </c>
      <c r="AO505" s="178" t="str">
        <f t="shared" si="351"/>
        <v/>
      </c>
      <c r="AP505" s="179"/>
      <c r="AQ505" s="179" t="str">
        <f t="shared" ref="AQ505:AQ517" si="437">IF(AN505="NORMAL","GRADUATED",IF(AN505="MILD", "GRADUATED", IF(AN505="MODERATE","NOT-GRADUATED",IF(AN505="SEVERE","NOT-GRADUATED",""))))</f>
        <v/>
      </c>
      <c r="AR505" s="167"/>
      <c r="AS505" s="175"/>
      <c r="AT505" s="170"/>
      <c r="AU505" s="177" t="str">
        <f>IF(ISBLANK(AT505), "", ROUND((AT505-R505)*1000, 0))</f>
        <v/>
      </c>
      <c r="AV505" s="171">
        <f>ROUND((BJ505-M505)/30.4,0)</f>
        <v>0</v>
      </c>
      <c r="AW505" s="171">
        <f>BJ505-M505</f>
        <v>0</v>
      </c>
      <c r="AX505" s="171" t="str">
        <f>L505&amp;AW505</f>
        <v>0</v>
      </c>
      <c r="AY505" s="171" t="str">
        <f>IF(ISBLANK(AT505), "", (POWER(AT505/VLOOKUP(AX505,Anthro_Calc!C:P,13,FALSE),VLOOKUP(AX505,Anthro_Calc!C:P,12,FALSE))-1) / (VLOOKUP(AX505,Anthro_Calc!C:P,14,FALSE)*VLOOKUP(AX505,Anthro_Calc!C:P,12,FALSE)))</f>
        <v/>
      </c>
      <c r="AZ505" s="171" t="str">
        <f>IF(ISBLANK(AT505), "", -3 + (AT505 -VLOOKUP(AX505,Anthro_Calc!C:P,4,FALSE)) / (VLOOKUP(AX505,Anthro_Calc!C:P,5,FALSE) - VLOOKUP(AX505,Anthro_Calc!C:P,4,FALSE)))</f>
        <v/>
      </c>
      <c r="BA505" s="171" t="str">
        <f>IF(ISBLANK(AT505), "", 3 + (AT505 -VLOOKUP(AX505,Anthro_Calc!C:P,10,FALSE)) / (VLOOKUP(AX505,Anthro_Calc!C:P,10,FALSE) - VLOOKUP(AX505,Anthro_Calc!C:P,9,FALSE)))</f>
        <v/>
      </c>
      <c r="BB505" s="172" t="str">
        <f>IF(AY505="", "", IF(AY505&gt;3, BA505, IF(AY505&lt;-3, AZ505, AY505)))</f>
        <v/>
      </c>
      <c r="BC505" s="173" t="str">
        <f>IF(ISBLANK(AT505), "", IF(OR(BB505&lt;-5, BB505&gt;5), "Please check weight and DOB again", IF(BB505&lt;=-3,"SEVERE", IF(BB505&lt;=-2,"MODERATE", IF(BB505&lt;=-1, "MILD", "NORMAL")))))</f>
        <v/>
      </c>
      <c r="BD505" s="174" t="str">
        <f t="shared" si="353"/>
        <v/>
      </c>
      <c r="BE505" s="180" t="str">
        <f t="shared" si="354"/>
        <v/>
      </c>
      <c r="BF505" s="181" t="str">
        <f>IF(BD505="NORMAL","GRADUATED",IF(BD505="MILD", "GRADUATED", IF(BD505="MODERATE","NOT-GRADUATED",IF(BD505="SEVERE","NOT-GRADUATED",""))))</f>
        <v/>
      </c>
      <c r="BG505" s="181" t="str">
        <f t="shared" si="355"/>
        <v/>
      </c>
      <c r="BH505" s="179"/>
      <c r="BI505" s="182"/>
      <c r="BJ505" s="167"/>
      <c r="BK505" s="175"/>
      <c r="BL505" s="176"/>
      <c r="BM505" s="177" t="str">
        <f>IF(ISBLANK(BL505), "", ROUND((BL505-R505)*1000, 0))</f>
        <v/>
      </c>
      <c r="BN505" s="171">
        <f>ROUND((BJ505-M505)/30.4,0)</f>
        <v>0</v>
      </c>
      <c r="BO505" s="171">
        <f>BJ505-M505</f>
        <v>0</v>
      </c>
      <c r="BP505" s="171" t="str">
        <f>L505&amp;BO505</f>
        <v>0</v>
      </c>
      <c r="BQ505" s="171" t="str">
        <f>IF(ISBLANK(BL505), "", (POWER(BL505/VLOOKUP(BP505,Anthro_Calc!C:P,13,FALSE),VLOOKUP(BP505,Anthro_Calc!C:P,12,FALSE))-1) / (VLOOKUP(BP505,Anthro_Calc!C:P,14,FALSE)*VLOOKUP(BP505,Anthro_Calc!C:P,12,FALSE)))</f>
        <v/>
      </c>
      <c r="BR505" s="171" t="str">
        <f>IF(ISBLANK(BL505), "", -3 + (BL505 -VLOOKUP(BP505,Anthro_Calc!C:P,4,FALSE)) / (VLOOKUP(BP505,Anthro_Calc!C:P,5,FALSE) - VLOOKUP(BP505,Anthro_Calc!C:P,4,FALSE)))</f>
        <v/>
      </c>
      <c r="BS505" s="171" t="str">
        <f>IF(ISBLANK(BL505), "", 3 + (BL505 -VLOOKUP(BP505,Anthro_Calc!C:P,10,FALSE)) / (VLOOKUP(BP505,Anthro_Calc!C:P,10,FALSE) - VLOOKUP(BP505,Anthro_Calc!C:P,9,FALSE)))</f>
        <v/>
      </c>
      <c r="BT505" s="172" t="str">
        <f>IF(BQ505="", "", IF(BQ505&gt;3, BS505, IF(BQ505&lt;-3, BR505, BQ505)))</f>
        <v/>
      </c>
      <c r="BU505" s="173" t="str">
        <f>IF(ISBLANK(BL505), "", IF(OR(BT505 &lt;-5, BT505&gt;5), "Please check weight and DOB again", IF(BT505&lt;=-3,"SEVERE", IF(BT505&lt;=-2,"MODERATE", IF(BT505&lt;=-1, "MILD", "NORMAL")))))</f>
        <v/>
      </c>
      <c r="BV505" s="174" t="str">
        <f>IF(AND(ISERROR(FIND("Mild",$D$2)),BU505="MILD"),"NORMAL",BU505)</f>
        <v/>
      </c>
      <c r="BW505" s="181" t="str">
        <f t="shared" si="357"/>
        <v/>
      </c>
      <c r="BX505" s="179"/>
      <c r="BY505" s="181" t="str">
        <f>IF(ISBLANK(BL505), "", VLOOKUP(Z505&amp;" "&amp;BV505&amp;" "&amp;BW505,Graduation_Criteria!$D$2:$E$34,2,FALSE))</f>
        <v/>
      </c>
      <c r="BZ505" s="181" t="str">
        <f t="shared" si="358"/>
        <v/>
      </c>
      <c r="CA505" s="167"/>
      <c r="CB505" s="175"/>
      <c r="CC505" s="175"/>
      <c r="CD505" s="183" t="str">
        <f>IF(ISBLANK(CC505), "", (CC505-R505)*1000)</f>
        <v/>
      </c>
      <c r="CE505" s="184">
        <f>ROUND((CA505-M505)/30.4,0)</f>
        <v>0</v>
      </c>
      <c r="CF505" s="184">
        <f>CA505-M505</f>
        <v>0</v>
      </c>
      <c r="CG505" s="184" t="str">
        <f>L505&amp;CF505</f>
        <v>0</v>
      </c>
      <c r="CH505" s="184" t="str">
        <f>IF(ISBLANK(CC505), "", (POWER(CC505/VLOOKUP(CG505,Anthro_Calc!C:P,13,FALSE),VLOOKUP(CG505,Anthro_Calc!C:P,12,FALSE))-1) / (VLOOKUP(CG505,Anthro_Calc!C:P,14,FALSE)*VLOOKUP(CG505,Anthro_Calc!C:P,12,FALSE)))</f>
        <v/>
      </c>
      <c r="CI505" s="184" t="str">
        <f>IF(ISBLANK(CC505), "", -3 + (CC505 -VLOOKUP(CG505,Anthro_Calc!C:P,4,FALSE)) / (VLOOKUP(CG505,Anthro_Calc!C:P,5,FALSE) - VLOOKUP(CG505,Anthro_Calc!C:P,4,FALSE)))</f>
        <v/>
      </c>
      <c r="CJ505" s="184" t="str">
        <f>IF(ISBLANK(CC505), "", 3 + (CC505 -VLOOKUP(CG505,Anthro_Calc!C:P,10,FALSE)) / (VLOOKUP(CG505,Anthro_Calc!C:P,10,FALSE) - VLOOKUP(CG505,Anthro_Calc!C:P,9,FALSE)))</f>
        <v/>
      </c>
      <c r="CK505" s="185" t="str">
        <f>IF(CH505="", "", IF(CH505&gt;3, CJ505, IF(CH505&lt;-3, CI505, CH505)))</f>
        <v/>
      </c>
      <c r="CL505" s="173" t="str">
        <f>IF(ISBLANK(CC505), "", IF(OR(CK505&lt;-5, CK505&gt;5), "Please check weight and DOB again", IF(CK505&lt;=-3,"SEVERE", IF(CK505&lt;=-2,"MODERATE", IF(CK505&lt;=-1, "MILD", "NORMAL")))))</f>
        <v/>
      </c>
      <c r="CM505" s="174" t="str">
        <f>IF(AND(ISERROR(FIND("Mild",$D$2)),CL505="MILD"),"NORMAL",CL505)</f>
        <v/>
      </c>
      <c r="CN505" s="179"/>
      <c r="CO505" s="167"/>
      <c r="CP505" s="175"/>
      <c r="CQ505" s="175"/>
      <c r="CR505" s="186" t="str">
        <f>IF(ISBLANK(CQ505), "", (CQ505-R505)*1000)</f>
        <v/>
      </c>
      <c r="CS505" s="187">
        <f>ROUND((CO505-M505)/30.4,0)</f>
        <v>0</v>
      </c>
      <c r="CT505" s="187">
        <f>CO505-M505</f>
        <v>0</v>
      </c>
      <c r="CU505" s="187" t="str">
        <f>L505&amp;CT505</f>
        <v>0</v>
      </c>
      <c r="CV505" s="187" t="str">
        <f>IF(ISBLANK(CQ505), "", (POWER(CQ505/VLOOKUP(CU505,Anthro_Calc!C:P,13,FALSE),VLOOKUP(CU505,Anthro_Calc!C:P,12,FALSE))-1) / (VLOOKUP(CU505,Anthro_Calc!C:P,14,FALSE)*VLOOKUP(CU505,Anthro_Calc!C:P,12,FALSE)))</f>
        <v/>
      </c>
      <c r="CW505" s="187" t="str">
        <f>IF(ISBLANK(CQ505), "", -3 + (CQ505 -VLOOKUP(CU505,Anthro_Calc!C:P,4,FALSE)) / (VLOOKUP(CU505,Anthro_Calc!C:P,5,FALSE) - VLOOKUP(CU505,Anthro_Calc!C:P,4,FALSE)))</f>
        <v/>
      </c>
      <c r="CX505" s="187" t="str">
        <f>IF(ISBLANK(CQ505), "", 3 + (CQ505 -VLOOKUP(CU505,Anthro_Calc!C:P,10,FALSE)) / (VLOOKUP(CU505,Anthro_Calc!C:P,10,FALSE) - VLOOKUP(CU505,Anthro_Calc!C:P,9,FALSE)))</f>
        <v/>
      </c>
      <c r="CY505" s="188" t="str">
        <f>IF(CV505="", "", IF(CV505&gt;3, CX505, IF(CV505&lt;-3, CW505, CV505)))</f>
        <v/>
      </c>
      <c r="CZ505" s="117" t="str">
        <f t="shared" si="397"/>
        <v/>
      </c>
      <c r="DA505" s="174" t="str">
        <f>IF(AND(ISERROR(FIND("Mild",$D$2)),CZ505="MILD"),"NORMAL",CZ505)</f>
        <v/>
      </c>
      <c r="DB505" s="189"/>
    </row>
    <row r="506" spans="1:106">
      <c r="A506" s="165">
        <f t="shared" si="350"/>
        <v>502</v>
      </c>
      <c r="B506" s="166"/>
      <c r="C506" s="166"/>
      <c r="D506" s="166"/>
      <c r="E506" s="166"/>
      <c r="F506" s="166"/>
      <c r="G506" s="166"/>
      <c r="H506" s="166"/>
      <c r="I506" s="166"/>
      <c r="J506" s="166"/>
      <c r="K506" s="166"/>
      <c r="L506" s="166"/>
      <c r="M506" s="167"/>
      <c r="N506" s="168" t="str">
        <f t="shared" ref="N506:N569" ca="1" si="438">IF(ISBLANK(M506), "", ROUND((TODAY()-M506)/365*12,0))</f>
        <v/>
      </c>
      <c r="O506" s="169"/>
      <c r="P506" s="169"/>
      <c r="Q506" s="167"/>
      <c r="R506" s="170"/>
      <c r="S506" s="171" t="str">
        <f t="shared" ref="S506:S569" si="439">IF(ISBLANK(R506), "", ROUND((Q506-M506)/30.4,0))</f>
        <v/>
      </c>
      <c r="T506" s="171" t="str">
        <f t="shared" ref="T506:T569" si="440">IF(ISBLANK(R506), "", Q506-M506)</f>
        <v/>
      </c>
      <c r="U506" s="171" t="str">
        <f t="shared" ref="U506:U569" si="441">L506&amp;T506</f>
        <v/>
      </c>
      <c r="V506" s="171" t="str">
        <f>IF(ISBLANK(R506), "", (POWER(R506/VLOOKUP(U506,Anthro_Calc!C:P,13,FALSE),VLOOKUP(U506,Anthro_Calc!C:P,12,FALSE))-1) / (VLOOKUP(U506,Anthro_Calc!C:P,14,FALSE)*VLOOKUP(U506,Anthro_Calc!C:P,12,FALSE)))</f>
        <v/>
      </c>
      <c r="W506" s="171" t="str">
        <f>IF(ISBLANK(R506), "", -3 + (R506 -VLOOKUP(U506,Anthro_Calc!C:P,4,FALSE)) / (VLOOKUP(U506,Anthro_Calc!C:P,5,FALSE) - VLOOKUP(U506,Anthro_Calc!C:P,4,FALSE)))</f>
        <v/>
      </c>
      <c r="X506" s="171" t="str">
        <f>IF(ISBLANK(R506), "", 3 + (R506 -VLOOKUP(U506,Anthro_Calc!C:P,10,FALSE)) / (VLOOKUP(U506,Anthro_Calc!C:P,10,FALSE) - VLOOKUP(U506,Anthro_Calc!C:P,9,FALSE)))</f>
        <v/>
      </c>
      <c r="Y506" s="172" t="str">
        <f t="shared" ref="Y506:Y569" si="442">IF(V506="", "", IF(V506&gt;3, X506, IF(V506&lt;-3, W506, V506)))</f>
        <v/>
      </c>
      <c r="Z506" s="173" t="str">
        <f t="shared" ref="Z506:Z569" si="443">IF(ISBLANK(R506), "", IF(OR(Y506 &lt; -5, Y506&gt;5), "Please check weight and DOB again", IF(Y506&lt;=-3,"SEVERE", IF(Y506&lt;=-2,"MODERATE", IF(Y506&lt;=-1, "MILD", "Child is healthy. Do NOT admit into PDH")))))</f>
        <v/>
      </c>
      <c r="AA506" s="174" t="str">
        <f>IF(AND(ISERROR(FIND("Mild",$D$2)),Z506="MILD"),"NORMAL",Z506)</f>
        <v/>
      </c>
      <c r="AB506" s="167"/>
      <c r="AC506" s="175"/>
      <c r="AD506" s="176"/>
      <c r="AE506" s="177" t="str">
        <f t="shared" ref="AE506:AE569" si="444">IF(ISBLANK(AD506), "", ROUND((AD506-R506)*1000, 0))</f>
        <v/>
      </c>
      <c r="AF506" s="171">
        <f t="shared" ref="AF506:AF569" si="445">ROUND((AB506-M506)/30.4,0)</f>
        <v>0</v>
      </c>
      <c r="AG506" s="171">
        <f t="shared" ref="AG506:AG569" si="446">AB506-M506</f>
        <v>0</v>
      </c>
      <c r="AH506" s="171" t="str">
        <f t="shared" ref="AH506:AH569" si="447">L506&amp;AG506</f>
        <v>0</v>
      </c>
      <c r="AI506" s="171" t="str">
        <f>IF(ISBLANK(AD506), "", (POWER(AD506/VLOOKUP(AH506,Anthro_Calc!C:P,13,FALSE),VLOOKUP(AH506,Anthro_Calc!C:P,12,FALSE))-1) / (VLOOKUP(AH506,Anthro_Calc!C:P,14,FALSE)*VLOOKUP(AH506,Anthro_Calc!C:P,12,FALSE)))</f>
        <v/>
      </c>
      <c r="AJ506" s="171" t="str">
        <f>IF(ISBLANK(AD506), "", -3 + (AD506 -VLOOKUP(AH506,Anthro_Calc!C:P,4,FALSE)) / (VLOOKUP(AH506,Anthro_Calc!C:P,5,FALSE) - VLOOKUP(AH506,Anthro_Calc!C:P,4,FALSE)))</f>
        <v/>
      </c>
      <c r="AK506" s="171" t="str">
        <f>IF(ISBLANK(AD506), "", 3 + (AD506 -VLOOKUP(AH506,Anthro_Calc!C:P,10,FALSE)) / (VLOOKUP(AH506,Anthro_Calc!C:P,10,FALSE) - VLOOKUP(AH506,Anthro_Calc!C:P,9,FALSE)))</f>
        <v/>
      </c>
      <c r="AL506" s="172" t="str">
        <f t="shared" ref="AL506:AL569" si="448">IF(AI506="", "", IF(AI506&gt;3, AK506, IF(AI506&lt;-3, AJ506, AI506)))</f>
        <v/>
      </c>
      <c r="AM506" s="173" t="str">
        <f t="shared" ref="AM506:AM569" si="449">IF(ISBLANK(AD506), "", IF(OR(AL506&lt; - 5, AL506 &gt; 5), "Please check weight and DOB again", IF(AL506&lt;=-3,"SEVERE", IF(AL506&lt;=-2,"MODERATE", IF(AL506&lt;=-1, "MILD", "NORMAL")))))</f>
        <v/>
      </c>
      <c r="AN506" s="174" t="str">
        <f t="shared" ref="AN506:AN569" si="450">IF(AND(ISERROR(FIND("Mild",$D$2)),AM506="MILD"),"NORMAL",AM506)</f>
        <v/>
      </c>
      <c r="AO506" s="178" t="str">
        <f t="shared" si="351"/>
        <v/>
      </c>
      <c r="AP506" s="179"/>
      <c r="AQ506" s="179" t="str">
        <f t="shared" si="437"/>
        <v/>
      </c>
      <c r="AR506" s="167"/>
      <c r="AS506" s="175"/>
      <c r="AT506" s="170"/>
      <c r="AU506" s="177" t="str">
        <f t="shared" ref="AU506:AU507" si="451">IF(ISBLANK(AT506), "", ROUND((AT506-R506)*1000, 0))</f>
        <v/>
      </c>
      <c r="AV506" s="171">
        <f t="shared" ref="AV506:AV569" si="452">ROUND((AR506-M506)/30.4,0)</f>
        <v>0</v>
      </c>
      <c r="AW506" s="171">
        <f t="shared" ref="AW506:AW569" si="453">AR506-M506</f>
        <v>0</v>
      </c>
      <c r="AX506" s="171" t="str">
        <f t="shared" ref="AX506:AX569" si="454">L506&amp;AW506</f>
        <v>0</v>
      </c>
      <c r="AY506" s="171" t="str">
        <f>IF(ISBLANK(AT506), "", (POWER(AT506/VLOOKUP(AX506,Anthro_Calc!C:P,13,FALSE),VLOOKUP(AX506,Anthro_Calc!C:P,12,FALSE))-1) / (VLOOKUP(AX506,Anthro_Calc!C:P,14,FALSE)*VLOOKUP(AX506,Anthro_Calc!C:P,12,FALSE)))</f>
        <v/>
      </c>
      <c r="AZ506" s="171" t="str">
        <f>IF(ISBLANK(AT506), "", -3 + (AT506 -VLOOKUP(AX506,Anthro_Calc!C:P,4,FALSE)) / (VLOOKUP(AX506,Anthro_Calc!C:P,5,FALSE) - VLOOKUP(AX506,Anthro_Calc!C:P,4,FALSE)))</f>
        <v/>
      </c>
      <c r="BA506" s="171" t="str">
        <f>IF(ISBLANK(AT506), "", 3 + (AT506 -VLOOKUP(AX506,Anthro_Calc!C:P,10,FALSE)) / (VLOOKUP(AX506,Anthro_Calc!C:P,10,FALSE) - VLOOKUP(AX506,Anthro_Calc!C:P,9,FALSE)))</f>
        <v/>
      </c>
      <c r="BB506" s="172" t="str">
        <f t="shared" ref="BB506:BB569" si="455">IF(AY506="", "", IF(AY506&gt;3, BA506, IF(AY506&lt;-3, AZ506, AY506)))</f>
        <v/>
      </c>
      <c r="BC506" s="173" t="str">
        <f t="shared" ref="BC506:BC569" si="456">IF(ISBLANK(AT506), "", IF(OR(BB506&lt;-5, BB506&gt;5), "Please check weight and DOB again", IF(BB506&lt;=-3,"SEVERE", IF(BB506&lt;=-2,"MODERATE", IF(BB506&lt;=-1, "MILD", "NORMAL")))))</f>
        <v/>
      </c>
      <c r="BD506" s="174" t="str">
        <f t="shared" si="353"/>
        <v/>
      </c>
      <c r="BE506" s="180" t="str">
        <f t="shared" si="354"/>
        <v/>
      </c>
      <c r="BF506" s="181" t="str">
        <f t="shared" ref="BF506:BF569" si="457">IF(BD506="NORMAL","GRADUATED",IF(BD506="MILD", "GRADUATED", IF(BD506="MODERATE","NOT-GRADUATED",IF(BD506="SEVERE","NOT-GRADUATED",""))))</f>
        <v/>
      </c>
      <c r="BG506" s="181" t="str">
        <f t="shared" si="355"/>
        <v/>
      </c>
      <c r="BH506" s="179"/>
      <c r="BI506" s="182"/>
      <c r="BJ506" s="167"/>
      <c r="BK506" s="175"/>
      <c r="BL506" s="176"/>
      <c r="BM506" s="177" t="str">
        <f t="shared" ref="BM506:BM569" si="458">IF(ISBLANK(BL506), "", ROUND((BL506-R506)*1000, 0))</f>
        <v/>
      </c>
      <c r="BN506" s="171">
        <f>ROUND((BJ506-M506)/30.4,0)</f>
        <v>0</v>
      </c>
      <c r="BO506" s="171">
        <f>BJ506-M506</f>
        <v>0</v>
      </c>
      <c r="BP506" s="171" t="str">
        <f t="shared" ref="BP506:BP569" si="459">L506&amp;BO506</f>
        <v>0</v>
      </c>
      <c r="BQ506" s="171" t="str">
        <f>IF(ISBLANK(BL506), "", (POWER(BL506/VLOOKUP(BP506,Anthro_Calc!C:P,13,FALSE),VLOOKUP(BP506,Anthro_Calc!C:P,12,FALSE))-1) / (VLOOKUP(BP506,Anthro_Calc!C:P,14,FALSE)*VLOOKUP(BP506,Anthro_Calc!C:P,12,FALSE)))</f>
        <v/>
      </c>
      <c r="BR506" s="171" t="str">
        <f>IF(ISBLANK(BL506), "", -3 + (BL506 -VLOOKUP(BP506,Anthro_Calc!C:P,4,FALSE)) / (VLOOKUP(BP506,Anthro_Calc!C:P,5,FALSE) - VLOOKUP(BP506,Anthro_Calc!C:P,4,FALSE)))</f>
        <v/>
      </c>
      <c r="BS506" s="171" t="str">
        <f>IF(ISBLANK(BL506), "", 3 + (BL506 -VLOOKUP(BP506,Anthro_Calc!C:P,10,FALSE)) / (VLOOKUP(BP506,Anthro_Calc!C:P,10,FALSE) - VLOOKUP(BP506,Anthro_Calc!C:P,9,FALSE)))</f>
        <v/>
      </c>
      <c r="BT506" s="172" t="str">
        <f t="shared" ref="BT506:BT569" si="460">IF(BQ506="", "", IF(BQ506&gt;3, BS506, IF(BQ506&lt;-3, BR506, BQ506)))</f>
        <v/>
      </c>
      <c r="BU506" s="173" t="str">
        <f t="shared" ref="BU506:BU569" si="461">IF(ISBLANK(BL506), "", IF(OR(BT506 &lt;-5, BT506&gt;5), "Please check weight and DOB again", IF(BT506&lt;=-3,"SEVERE", IF(BT506&lt;=-2,"MODERATE", IF(BT506&lt;=-1, "MILD", "NORMAL")))))</f>
        <v/>
      </c>
      <c r="BV506" s="174" t="str">
        <f t="shared" ref="BV506:BV569" si="462">IF(AND(ISERROR(FIND("Mild",$D$2)),BU506="MILD"),"NORMAL",BU506)</f>
        <v/>
      </c>
      <c r="BW506" s="181" t="str">
        <f t="shared" si="357"/>
        <v/>
      </c>
      <c r="BX506" s="179"/>
      <c r="BY506" s="181" t="str">
        <f>IF(ISBLANK(BL506), "", VLOOKUP(Z506&amp;" "&amp;BV506&amp;" "&amp;BW506,Graduation_Criteria!$D$2:$E$34,2,FALSE))</f>
        <v/>
      </c>
      <c r="BZ506" s="181" t="str">
        <f t="shared" si="358"/>
        <v/>
      </c>
      <c r="CA506" s="167"/>
      <c r="CB506" s="175"/>
      <c r="CC506" s="175"/>
      <c r="CD506" s="183" t="str">
        <f t="shared" ref="CD506:CD569" si="463">IF(ISBLANK(CC506), "", (CC506-R506)*1000)</f>
        <v/>
      </c>
      <c r="CE506" s="184">
        <f t="shared" ref="CE506:CE569" si="464">ROUND((CA506-M506)/30.4,0)</f>
        <v>0</v>
      </c>
      <c r="CF506" s="184">
        <f t="shared" ref="CF506:CF569" si="465">CA506-M506</f>
        <v>0</v>
      </c>
      <c r="CG506" s="184" t="str">
        <f t="shared" ref="CG506:CG569" si="466">L506&amp;CF506</f>
        <v>0</v>
      </c>
      <c r="CH506" s="184" t="str">
        <f>IF(ISBLANK(CC506), "", (POWER(CC506/VLOOKUP(CG506,Anthro_Calc!C:P,13,FALSE),VLOOKUP(CG506,Anthro_Calc!C:P,12,FALSE))-1) / (VLOOKUP(CG506,Anthro_Calc!C:P,14,FALSE)*VLOOKUP(CG506,Anthro_Calc!C:P,12,FALSE)))</f>
        <v/>
      </c>
      <c r="CI506" s="184" t="str">
        <f>IF(ISBLANK(CC506), "", -3 + (CC506 -VLOOKUP(CG506,Anthro_Calc!C:P,4,FALSE)) / (VLOOKUP(CG506,Anthro_Calc!C:P,5,FALSE) - VLOOKUP(CG506,Anthro_Calc!C:P,4,FALSE)))</f>
        <v/>
      </c>
      <c r="CJ506" s="184" t="str">
        <f>IF(ISBLANK(CC506), "", 3 + (CC506 -VLOOKUP(CG506,Anthro_Calc!C:P,10,FALSE)) / (VLOOKUP(CG506,Anthro_Calc!C:P,10,FALSE) - VLOOKUP(CG506,Anthro_Calc!C:P,9,FALSE)))</f>
        <v/>
      </c>
      <c r="CK506" s="185" t="str">
        <f t="shared" ref="CK506:CK569" si="467">IF(CH506="", "", IF(CH506&gt;3, CJ506, IF(CH506&lt;-3, CI506, CH506)))</f>
        <v/>
      </c>
      <c r="CL506" s="173" t="str">
        <f t="shared" ref="CL506:CL569" si="468">IF(ISBLANK(CC506), "", IF(OR(CK506&lt;-5, CK506&gt;5), "Please check weight and DOB again", IF(CK506&lt;=-3,"SEVERE", IF(CK506&lt;=-2,"MODERATE", IF(CK506&lt;=-1, "MILD", "NORMAL")))))</f>
        <v/>
      </c>
      <c r="CM506" s="174" t="str">
        <f t="shared" ref="CM506:CM569" si="469">IF(AND(ISERROR(FIND("Mild",$D$2)),CL506="MILD"),"NORMAL",CL506)</f>
        <v/>
      </c>
      <c r="CN506" s="179"/>
      <c r="CO506" s="167"/>
      <c r="CP506" s="175"/>
      <c r="CQ506" s="175"/>
      <c r="CR506" s="186" t="str">
        <f t="shared" ref="CR506:CR569" si="470">IF(ISBLANK(CQ506), "", (CQ506-R506)*1000)</f>
        <v/>
      </c>
      <c r="CS506" s="187">
        <f t="shared" ref="CS506:CS569" si="471">ROUND((CO506-M506)/30.4,0)</f>
        <v>0</v>
      </c>
      <c r="CT506" s="187">
        <f t="shared" ref="CT506:CT569" si="472">CO506-M506</f>
        <v>0</v>
      </c>
      <c r="CU506" s="187" t="str">
        <f t="shared" ref="CU506:CU569" si="473">L506&amp;CT506</f>
        <v>0</v>
      </c>
      <c r="CV506" s="187" t="str">
        <f>IF(ISBLANK(CQ506), "", (POWER(CQ506/VLOOKUP(CU506,Anthro_Calc!C:P,13,FALSE),VLOOKUP(CU506,Anthro_Calc!C:P,12,FALSE))-1) / (VLOOKUP(CU506,Anthro_Calc!C:P,14,FALSE)*VLOOKUP(CU506,Anthro_Calc!C:P,12,FALSE)))</f>
        <v/>
      </c>
      <c r="CW506" s="187" t="str">
        <f>IF(ISBLANK(CQ506), "", -3 + (CQ506 -VLOOKUP(CU506,Anthro_Calc!C:P,4,FALSE)) / (VLOOKUP(CU506,Anthro_Calc!C:P,5,FALSE) - VLOOKUP(CU506,Anthro_Calc!C:P,4,FALSE)))</f>
        <v/>
      </c>
      <c r="CX506" s="187" t="str">
        <f>IF(ISBLANK(CQ506), "", 3 + (CQ506 -VLOOKUP(CU506,Anthro_Calc!C:P,10,FALSE)) / (VLOOKUP(CU506,Anthro_Calc!C:P,10,FALSE) - VLOOKUP(CU506,Anthro_Calc!C:P,9,FALSE)))</f>
        <v/>
      </c>
      <c r="CY506" s="188" t="str">
        <f t="shared" ref="CY506:CY569" si="474">IF(CV506="", "", IF(CV506&gt;3, CX506, IF(CV506&lt;-3, CW506, CV506)))</f>
        <v/>
      </c>
      <c r="CZ506" s="117" t="str">
        <f t="shared" si="397"/>
        <v/>
      </c>
      <c r="DA506" s="174" t="str">
        <f t="shared" ref="DA506:DA569" si="475">IF(AND(ISERROR(FIND("Mild",$D$2)),CZ506="MILD"),"NORMAL",CZ506)</f>
        <v/>
      </c>
      <c r="DB506" s="189"/>
    </row>
    <row r="507" spans="1:106">
      <c r="A507" s="165">
        <f t="shared" si="350"/>
        <v>503</v>
      </c>
      <c r="B507" s="166"/>
      <c r="C507" s="166"/>
      <c r="D507" s="166"/>
      <c r="E507" s="166"/>
      <c r="F507" s="166"/>
      <c r="G507" s="166"/>
      <c r="H507" s="166"/>
      <c r="I507" s="166"/>
      <c r="J507" s="166"/>
      <c r="K507" s="166"/>
      <c r="L507" s="166"/>
      <c r="M507" s="167"/>
      <c r="N507" s="168" t="str">
        <f t="shared" ca="1" si="438"/>
        <v/>
      </c>
      <c r="O507" s="169"/>
      <c r="P507" s="169"/>
      <c r="Q507" s="167"/>
      <c r="R507" s="170"/>
      <c r="S507" s="171" t="str">
        <f t="shared" si="439"/>
        <v/>
      </c>
      <c r="T507" s="171" t="str">
        <f t="shared" si="440"/>
        <v/>
      </c>
      <c r="U507" s="171" t="str">
        <f t="shared" si="441"/>
        <v/>
      </c>
      <c r="V507" s="171" t="str">
        <f>IF(ISBLANK(R507), "", (POWER(R507/VLOOKUP(U507,Anthro_Calc!C:P,13,FALSE),VLOOKUP(U507,Anthro_Calc!C:P,12,FALSE))-1) / (VLOOKUP(U507,Anthro_Calc!C:P,14,FALSE)*VLOOKUP(U507,Anthro_Calc!C:P,12,FALSE)))</f>
        <v/>
      </c>
      <c r="W507" s="171" t="str">
        <f>IF(ISBLANK(R507), "", -3 + (R507 -VLOOKUP(U507,Anthro_Calc!C:P,4,FALSE)) / (VLOOKUP(U507,Anthro_Calc!C:P,5,FALSE) - VLOOKUP(U507,Anthro_Calc!C:P,4,FALSE)))</f>
        <v/>
      </c>
      <c r="X507" s="171" t="str">
        <f>IF(ISBLANK(R507), "", 3 + (R507 -VLOOKUP(U507,Anthro_Calc!C:P,10,FALSE)) / (VLOOKUP(U507,Anthro_Calc!C:P,10,FALSE) - VLOOKUP(U507,Anthro_Calc!C:P,9,FALSE)))</f>
        <v/>
      </c>
      <c r="Y507" s="172" t="str">
        <f t="shared" si="442"/>
        <v/>
      </c>
      <c r="Z507" s="173" t="str">
        <f t="shared" si="443"/>
        <v/>
      </c>
      <c r="AA507" s="174" t="str">
        <f t="shared" ref="AA507:AA508" si="476">IF(AND(ISERROR(FIND("Mild",$D$2)),Z507="MILD"),"NORMAL",Z507)</f>
        <v/>
      </c>
      <c r="AB507" s="167"/>
      <c r="AC507" s="175"/>
      <c r="AD507" s="176"/>
      <c r="AE507" s="177" t="str">
        <f t="shared" si="444"/>
        <v/>
      </c>
      <c r="AF507" s="171">
        <f t="shared" si="445"/>
        <v>0</v>
      </c>
      <c r="AG507" s="171">
        <f t="shared" si="446"/>
        <v>0</v>
      </c>
      <c r="AH507" s="171" t="str">
        <f t="shared" si="447"/>
        <v>0</v>
      </c>
      <c r="AI507" s="171" t="str">
        <f>IF(ISBLANK(AD507), "", (POWER(AD507/VLOOKUP(AH507,Anthro_Calc!C:P,13,FALSE),VLOOKUP(AH507,Anthro_Calc!C:P,12,FALSE))-1) / (VLOOKUP(AH507,Anthro_Calc!C:P,14,FALSE)*VLOOKUP(AH507,Anthro_Calc!C:P,12,FALSE)))</f>
        <v/>
      </c>
      <c r="AJ507" s="171" t="str">
        <f>IF(ISBLANK(AD507), "", -3 + (AD507 -VLOOKUP(AH507,Anthro_Calc!C:P,4,FALSE)) / (VLOOKUP(AH507,Anthro_Calc!C:P,5,FALSE) - VLOOKUP(AH507,Anthro_Calc!C:P,4,FALSE)))</f>
        <v/>
      </c>
      <c r="AK507" s="171" t="str">
        <f>IF(ISBLANK(AD507), "", 3 + (AD507 -VLOOKUP(AH507,Anthro_Calc!C:P,10,FALSE)) / (VLOOKUP(AH507,Anthro_Calc!C:P,10,FALSE) - VLOOKUP(AH507,Anthro_Calc!C:P,9,FALSE)))</f>
        <v/>
      </c>
      <c r="AL507" s="172" t="str">
        <f t="shared" si="448"/>
        <v/>
      </c>
      <c r="AM507" s="173" t="str">
        <f t="shared" si="449"/>
        <v/>
      </c>
      <c r="AN507" s="174" t="str">
        <f t="shared" si="450"/>
        <v/>
      </c>
      <c r="AO507" s="178" t="str">
        <f t="shared" si="351"/>
        <v/>
      </c>
      <c r="AP507" s="179"/>
      <c r="AQ507" s="179" t="str">
        <f t="shared" si="437"/>
        <v/>
      </c>
      <c r="AR507" s="167"/>
      <c r="AS507" s="175"/>
      <c r="AT507" s="170"/>
      <c r="AU507" s="177" t="str">
        <f t="shared" si="451"/>
        <v/>
      </c>
      <c r="AV507" s="171">
        <f t="shared" si="452"/>
        <v>0</v>
      </c>
      <c r="AW507" s="171">
        <f t="shared" si="453"/>
        <v>0</v>
      </c>
      <c r="AX507" s="171" t="str">
        <f t="shared" si="454"/>
        <v>0</v>
      </c>
      <c r="AY507" s="171" t="str">
        <f>IF(ISBLANK(AT507), "", (POWER(AT507/VLOOKUP(AX507,Anthro_Calc!C:P,13,FALSE),VLOOKUP(AX507,Anthro_Calc!C:P,12,FALSE))-1) / (VLOOKUP(AX507,Anthro_Calc!C:P,14,FALSE)*VLOOKUP(AX507,Anthro_Calc!C:P,12,FALSE)))</f>
        <v/>
      </c>
      <c r="AZ507" s="171" t="str">
        <f>IF(ISBLANK(AT507), "", -3 + (AT507 -VLOOKUP(AX507,Anthro_Calc!C:P,4,FALSE)) / (VLOOKUP(AX507,Anthro_Calc!C:P,5,FALSE) - VLOOKUP(AX507,Anthro_Calc!C:P,4,FALSE)))</f>
        <v/>
      </c>
      <c r="BA507" s="171" t="str">
        <f>IF(ISBLANK(AT507), "", 3 + (AT507 -VLOOKUP(AX507,Anthro_Calc!C:P,10,FALSE)) / (VLOOKUP(AX507,Anthro_Calc!C:P,10,FALSE) - VLOOKUP(AX507,Anthro_Calc!C:P,9,FALSE)))</f>
        <v/>
      </c>
      <c r="BB507" s="172" t="str">
        <f t="shared" si="455"/>
        <v/>
      </c>
      <c r="BC507" s="173" t="str">
        <f t="shared" si="456"/>
        <v/>
      </c>
      <c r="BD507" s="174" t="str">
        <f t="shared" si="353"/>
        <v/>
      </c>
      <c r="BE507" s="180" t="str">
        <f t="shared" si="354"/>
        <v/>
      </c>
      <c r="BF507" s="181" t="str">
        <f t="shared" si="457"/>
        <v/>
      </c>
      <c r="BG507" s="181" t="str">
        <f t="shared" si="355"/>
        <v/>
      </c>
      <c r="BH507" s="179"/>
      <c r="BI507" s="182"/>
      <c r="BJ507" s="167"/>
      <c r="BK507" s="175"/>
      <c r="BL507" s="176"/>
      <c r="BM507" s="177" t="str">
        <f t="shared" si="458"/>
        <v/>
      </c>
      <c r="BN507" s="171">
        <f t="shared" ref="BN507:BN570" si="477">ROUND((BJ507-M507)/30.4,0)</f>
        <v>0</v>
      </c>
      <c r="BO507" s="171">
        <f t="shared" ref="BO507:BO570" si="478">BJ507-M507</f>
        <v>0</v>
      </c>
      <c r="BP507" s="171" t="str">
        <f t="shared" si="459"/>
        <v>0</v>
      </c>
      <c r="BQ507" s="171" t="str">
        <f>IF(ISBLANK(BL507), "", (POWER(BL507/VLOOKUP(BP507,Anthro_Calc!C:P,13,FALSE),VLOOKUP(BP507,Anthro_Calc!C:P,12,FALSE))-1) / (VLOOKUP(BP507,Anthro_Calc!C:P,14,FALSE)*VLOOKUP(BP507,Anthro_Calc!C:P,12,FALSE)))</f>
        <v/>
      </c>
      <c r="BR507" s="171" t="str">
        <f>IF(ISBLANK(BL507), "", -3 + (BL507 -VLOOKUP(BP507,Anthro_Calc!C:P,4,FALSE)) / (VLOOKUP(BP507,Anthro_Calc!C:P,5,FALSE) - VLOOKUP(BP507,Anthro_Calc!C:P,4,FALSE)))</f>
        <v/>
      </c>
      <c r="BS507" s="171" t="str">
        <f>IF(ISBLANK(BL507), "", 3 + (BL507 -VLOOKUP(BP507,Anthro_Calc!C:P,10,FALSE)) / (VLOOKUP(BP507,Anthro_Calc!C:P,10,FALSE) - VLOOKUP(BP507,Anthro_Calc!C:P,9,FALSE)))</f>
        <v/>
      </c>
      <c r="BT507" s="172" t="str">
        <f t="shared" si="460"/>
        <v/>
      </c>
      <c r="BU507" s="173" t="str">
        <f t="shared" si="461"/>
        <v/>
      </c>
      <c r="BV507" s="174" t="str">
        <f t="shared" si="462"/>
        <v/>
      </c>
      <c r="BW507" s="181" t="str">
        <f t="shared" si="357"/>
        <v/>
      </c>
      <c r="BX507" s="179"/>
      <c r="BY507" s="181" t="str">
        <f>IF(ISBLANK(BL507), "", VLOOKUP(Z507&amp;" "&amp;BV507&amp;" "&amp;BW507,Graduation_Criteria!$D$2:$E$34,2,FALSE))</f>
        <v/>
      </c>
      <c r="BZ507" s="181" t="str">
        <f t="shared" si="358"/>
        <v/>
      </c>
      <c r="CA507" s="167"/>
      <c r="CB507" s="175"/>
      <c r="CC507" s="175"/>
      <c r="CD507" s="183" t="str">
        <f t="shared" si="463"/>
        <v/>
      </c>
      <c r="CE507" s="184">
        <f t="shared" si="464"/>
        <v>0</v>
      </c>
      <c r="CF507" s="184">
        <f t="shared" si="465"/>
        <v>0</v>
      </c>
      <c r="CG507" s="184" t="str">
        <f t="shared" si="466"/>
        <v>0</v>
      </c>
      <c r="CH507" s="184" t="str">
        <f>IF(ISBLANK(CC507), "", (POWER(CC507/VLOOKUP(CG507,Anthro_Calc!C:P,13,FALSE),VLOOKUP(CG507,Anthro_Calc!C:P,12,FALSE))-1) / (VLOOKUP(CG507,Anthro_Calc!C:P,14,FALSE)*VLOOKUP(CG507,Anthro_Calc!C:P,12,FALSE)))</f>
        <v/>
      </c>
      <c r="CI507" s="184" t="str">
        <f>IF(ISBLANK(CC507), "", -3 + (CC507 -VLOOKUP(CG507,Anthro_Calc!C:P,4,FALSE)) / (VLOOKUP(CG507,Anthro_Calc!C:P,5,FALSE) - VLOOKUP(CG507,Anthro_Calc!C:P,4,FALSE)))</f>
        <v/>
      </c>
      <c r="CJ507" s="184" t="str">
        <f>IF(ISBLANK(CC507), "", 3 + (CC507 -VLOOKUP(CG507,Anthro_Calc!C:P,10,FALSE)) / (VLOOKUP(CG507,Anthro_Calc!C:P,10,FALSE) - VLOOKUP(CG507,Anthro_Calc!C:P,9,FALSE)))</f>
        <v/>
      </c>
      <c r="CK507" s="185" t="str">
        <f t="shared" si="467"/>
        <v/>
      </c>
      <c r="CL507" s="173" t="str">
        <f t="shared" si="468"/>
        <v/>
      </c>
      <c r="CM507" s="174" t="str">
        <f t="shared" si="469"/>
        <v/>
      </c>
      <c r="CN507" s="179"/>
      <c r="CO507" s="167"/>
      <c r="CP507" s="175"/>
      <c r="CQ507" s="175"/>
      <c r="CR507" s="186" t="str">
        <f t="shared" si="470"/>
        <v/>
      </c>
      <c r="CS507" s="187">
        <f t="shared" si="471"/>
        <v>0</v>
      </c>
      <c r="CT507" s="187">
        <f t="shared" si="472"/>
        <v>0</v>
      </c>
      <c r="CU507" s="187" t="str">
        <f t="shared" si="473"/>
        <v>0</v>
      </c>
      <c r="CV507" s="187" t="str">
        <f>IF(ISBLANK(CQ507), "", (POWER(CQ507/VLOOKUP(CU507,Anthro_Calc!C:P,13,FALSE),VLOOKUP(CU507,Anthro_Calc!C:P,12,FALSE))-1) / (VLOOKUP(CU507,Anthro_Calc!C:P,14,FALSE)*VLOOKUP(CU507,Anthro_Calc!C:P,12,FALSE)))</f>
        <v/>
      </c>
      <c r="CW507" s="187" t="str">
        <f>IF(ISBLANK(CQ507), "", -3 + (CQ507 -VLOOKUP(CU507,Anthro_Calc!C:P,4,FALSE)) / (VLOOKUP(CU507,Anthro_Calc!C:P,5,FALSE) - VLOOKUP(CU507,Anthro_Calc!C:P,4,FALSE)))</f>
        <v/>
      </c>
      <c r="CX507" s="187" t="str">
        <f>IF(ISBLANK(CQ507), "", 3 + (CQ507 -VLOOKUP(CU507,Anthro_Calc!C:P,10,FALSE)) / (VLOOKUP(CU507,Anthro_Calc!C:P,10,FALSE) - VLOOKUP(CU507,Anthro_Calc!C:P,9,FALSE)))</f>
        <v/>
      </c>
      <c r="CY507" s="188" t="str">
        <f t="shared" si="474"/>
        <v/>
      </c>
      <c r="CZ507" s="117" t="str">
        <f t="shared" si="397"/>
        <v/>
      </c>
      <c r="DA507" s="174" t="str">
        <f t="shared" si="475"/>
        <v/>
      </c>
      <c r="DB507" s="189"/>
    </row>
    <row r="508" spans="1:106">
      <c r="A508" s="165">
        <f t="shared" si="350"/>
        <v>504</v>
      </c>
      <c r="B508" s="166"/>
      <c r="C508" s="166"/>
      <c r="D508" s="166"/>
      <c r="E508" s="166"/>
      <c r="F508" s="166"/>
      <c r="G508" s="166"/>
      <c r="H508" s="166"/>
      <c r="I508" s="166"/>
      <c r="J508" s="166"/>
      <c r="K508" s="166"/>
      <c r="L508" s="166"/>
      <c r="M508" s="167"/>
      <c r="N508" s="168" t="str">
        <f t="shared" ca="1" si="438"/>
        <v/>
      </c>
      <c r="O508" s="169"/>
      <c r="P508" s="169"/>
      <c r="Q508" s="167"/>
      <c r="R508" s="170"/>
      <c r="S508" s="171" t="str">
        <f t="shared" si="439"/>
        <v/>
      </c>
      <c r="T508" s="171" t="str">
        <f t="shared" si="440"/>
        <v/>
      </c>
      <c r="U508" s="171" t="str">
        <f t="shared" si="441"/>
        <v/>
      </c>
      <c r="V508" s="171" t="str">
        <f>IF(ISBLANK(R508), "", (POWER(R508/VLOOKUP(U508,Anthro_Calc!C:P,13,FALSE),VLOOKUP(U508,Anthro_Calc!C:P,12,FALSE))-1) / (VLOOKUP(U508,Anthro_Calc!C:P,14,FALSE)*VLOOKUP(U508,Anthro_Calc!C:P,12,FALSE)))</f>
        <v/>
      </c>
      <c r="W508" s="171" t="str">
        <f>IF(ISBLANK(R508), "", -3 + (R508 -VLOOKUP(U508,Anthro_Calc!C:P,4,FALSE)) / (VLOOKUP(U508,Anthro_Calc!C:P,5,FALSE) - VLOOKUP(U508,Anthro_Calc!C:P,4,FALSE)))</f>
        <v/>
      </c>
      <c r="X508" s="171" t="str">
        <f>IF(ISBLANK(R508), "", 3 + (R508 -VLOOKUP(U508,Anthro_Calc!C:P,10,FALSE)) / (VLOOKUP(U508,Anthro_Calc!C:P,10,FALSE) - VLOOKUP(U508,Anthro_Calc!C:P,9,FALSE)))</f>
        <v/>
      </c>
      <c r="Y508" s="172" t="str">
        <f t="shared" si="442"/>
        <v/>
      </c>
      <c r="Z508" s="173" t="str">
        <f t="shared" si="443"/>
        <v/>
      </c>
      <c r="AA508" s="174" t="str">
        <f t="shared" si="476"/>
        <v/>
      </c>
      <c r="AB508" s="167"/>
      <c r="AC508" s="175"/>
      <c r="AD508" s="176"/>
      <c r="AE508" s="177" t="str">
        <f t="shared" si="444"/>
        <v/>
      </c>
      <c r="AF508" s="171">
        <f t="shared" si="445"/>
        <v>0</v>
      </c>
      <c r="AG508" s="171">
        <f t="shared" si="446"/>
        <v>0</v>
      </c>
      <c r="AH508" s="171" t="str">
        <f t="shared" si="447"/>
        <v>0</v>
      </c>
      <c r="AI508" s="171" t="str">
        <f>IF(ISBLANK(AD508), "", (POWER(AD508/VLOOKUP(AH508,Anthro_Calc!C:P,13,FALSE),VLOOKUP(AH508,Anthro_Calc!C:P,12,FALSE))-1) / (VLOOKUP(AH508,Anthro_Calc!C:P,14,FALSE)*VLOOKUP(AH508,Anthro_Calc!C:P,12,FALSE)))</f>
        <v/>
      </c>
      <c r="AJ508" s="171" t="str">
        <f>IF(ISBLANK(AD508), "", -3 + (AD508 -VLOOKUP(AH508,Anthro_Calc!C:P,4,FALSE)) / (VLOOKUP(AH508,Anthro_Calc!C:P,5,FALSE) - VLOOKUP(AH508,Anthro_Calc!C:P,4,FALSE)))</f>
        <v/>
      </c>
      <c r="AK508" s="171" t="str">
        <f>IF(ISBLANK(AD508), "", 3 + (AD508 -VLOOKUP(AH508,Anthro_Calc!C:P,10,FALSE)) / (VLOOKUP(AH508,Anthro_Calc!C:P,10,FALSE) - VLOOKUP(AH508,Anthro_Calc!C:P,9,FALSE)))</f>
        <v/>
      </c>
      <c r="AL508" s="172" t="str">
        <f t="shared" si="448"/>
        <v/>
      </c>
      <c r="AM508" s="173" t="str">
        <f t="shared" si="449"/>
        <v/>
      </c>
      <c r="AN508" s="174" t="str">
        <f t="shared" si="450"/>
        <v/>
      </c>
      <c r="AO508" s="178" t="str">
        <f t="shared" si="351"/>
        <v/>
      </c>
      <c r="AP508" s="179"/>
      <c r="AQ508" s="179" t="str">
        <f t="shared" si="437"/>
        <v/>
      </c>
      <c r="AR508" s="167"/>
      <c r="AS508" s="175"/>
      <c r="AT508" s="170"/>
      <c r="AU508" s="177" t="str">
        <f>IF(ISBLANK(AT508), "", ROUND((AT508-R508)*1000, 0))</f>
        <v/>
      </c>
      <c r="AV508" s="171">
        <f t="shared" si="452"/>
        <v>0</v>
      </c>
      <c r="AW508" s="171">
        <f t="shared" si="453"/>
        <v>0</v>
      </c>
      <c r="AX508" s="171" t="str">
        <f t="shared" si="454"/>
        <v>0</v>
      </c>
      <c r="AY508" s="171" t="str">
        <f>IF(ISBLANK(AT508), "", (POWER(AT508/VLOOKUP(AX508,Anthro_Calc!C:P,13,FALSE),VLOOKUP(AX508,Anthro_Calc!C:P,12,FALSE))-1) / (VLOOKUP(AX508,Anthro_Calc!C:P,14,FALSE)*VLOOKUP(AX508,Anthro_Calc!C:P,12,FALSE)))</f>
        <v/>
      </c>
      <c r="AZ508" s="171" t="str">
        <f>IF(ISBLANK(AT508), "", -3 + (AT508 -VLOOKUP(AX508,Anthro_Calc!C:P,4,FALSE)) / (VLOOKUP(AX508,Anthro_Calc!C:P,5,FALSE) - VLOOKUP(AX508,Anthro_Calc!C:P,4,FALSE)))</f>
        <v/>
      </c>
      <c r="BA508" s="171" t="str">
        <f>IF(ISBLANK(AT508), "", 3 + (AT508 -VLOOKUP(AX508,Anthro_Calc!C:P,10,FALSE)) / (VLOOKUP(AX508,Anthro_Calc!C:P,10,FALSE) - VLOOKUP(AX508,Anthro_Calc!C:P,9,FALSE)))</f>
        <v/>
      </c>
      <c r="BB508" s="172" t="str">
        <f t="shared" si="455"/>
        <v/>
      </c>
      <c r="BC508" s="173" t="str">
        <f t="shared" si="456"/>
        <v/>
      </c>
      <c r="BD508" s="174" t="str">
        <f t="shared" si="353"/>
        <v/>
      </c>
      <c r="BE508" s="180" t="str">
        <f t="shared" si="354"/>
        <v/>
      </c>
      <c r="BF508" s="181" t="str">
        <f t="shared" si="457"/>
        <v/>
      </c>
      <c r="BG508" s="181" t="str">
        <f t="shared" si="355"/>
        <v/>
      </c>
      <c r="BH508" s="179"/>
      <c r="BI508" s="182"/>
      <c r="BJ508" s="167"/>
      <c r="BK508" s="175"/>
      <c r="BL508" s="176"/>
      <c r="BM508" s="177" t="str">
        <f t="shared" si="458"/>
        <v/>
      </c>
      <c r="BN508" s="171">
        <f t="shared" si="477"/>
        <v>0</v>
      </c>
      <c r="BO508" s="171">
        <f t="shared" si="478"/>
        <v>0</v>
      </c>
      <c r="BP508" s="171" t="str">
        <f t="shared" si="459"/>
        <v>0</v>
      </c>
      <c r="BQ508" s="171" t="str">
        <f>IF(ISBLANK(BL508), "", (POWER(BL508/VLOOKUP(BP508,Anthro_Calc!C:P,13,FALSE),VLOOKUP(BP508,Anthro_Calc!C:P,12,FALSE))-1) / (VLOOKUP(BP508,Anthro_Calc!C:P,14,FALSE)*VLOOKUP(BP508,Anthro_Calc!C:P,12,FALSE)))</f>
        <v/>
      </c>
      <c r="BR508" s="171" t="str">
        <f>IF(ISBLANK(BL508), "", -3 + (BL508 -VLOOKUP(BP508,Anthro_Calc!C:P,4,FALSE)) / (VLOOKUP(BP508,Anthro_Calc!C:P,5,FALSE) - VLOOKUP(BP508,Anthro_Calc!C:P,4,FALSE)))</f>
        <v/>
      </c>
      <c r="BS508" s="171" t="str">
        <f>IF(ISBLANK(BL508), "", 3 + (BL508 -VLOOKUP(BP508,Anthro_Calc!C:P,10,FALSE)) / (VLOOKUP(BP508,Anthro_Calc!C:P,10,FALSE) - VLOOKUP(BP508,Anthro_Calc!C:P,9,FALSE)))</f>
        <v/>
      </c>
      <c r="BT508" s="172" t="str">
        <f t="shared" si="460"/>
        <v/>
      </c>
      <c r="BU508" s="173" t="str">
        <f t="shared" si="461"/>
        <v/>
      </c>
      <c r="BV508" s="174" t="str">
        <f t="shared" si="462"/>
        <v/>
      </c>
      <c r="BW508" s="181" t="str">
        <f t="shared" si="357"/>
        <v/>
      </c>
      <c r="BX508" s="179"/>
      <c r="BY508" s="181" t="str">
        <f>IF(ISBLANK(BL508), "", VLOOKUP(Z508&amp;" "&amp;BV508&amp;" "&amp;BW508,Graduation_Criteria!$D$2:$E$34,2,FALSE))</f>
        <v/>
      </c>
      <c r="BZ508" s="181" t="str">
        <f t="shared" si="358"/>
        <v/>
      </c>
      <c r="CA508" s="167"/>
      <c r="CB508" s="175"/>
      <c r="CC508" s="175"/>
      <c r="CD508" s="183" t="str">
        <f t="shared" si="463"/>
        <v/>
      </c>
      <c r="CE508" s="184">
        <f t="shared" si="464"/>
        <v>0</v>
      </c>
      <c r="CF508" s="184">
        <f t="shared" si="465"/>
        <v>0</v>
      </c>
      <c r="CG508" s="184" t="str">
        <f t="shared" si="466"/>
        <v>0</v>
      </c>
      <c r="CH508" s="184" t="str">
        <f>IF(ISBLANK(CC508), "", (POWER(CC508/VLOOKUP(CG508,Anthro_Calc!C:P,13,FALSE),VLOOKUP(CG508,Anthro_Calc!C:P,12,FALSE))-1) / (VLOOKUP(CG508,Anthro_Calc!C:P,14,FALSE)*VLOOKUP(CG508,Anthro_Calc!C:P,12,FALSE)))</f>
        <v/>
      </c>
      <c r="CI508" s="184" t="str">
        <f>IF(ISBLANK(CC508), "", -3 + (CC508 -VLOOKUP(CG508,Anthro_Calc!C:P,4,FALSE)) / (VLOOKUP(CG508,Anthro_Calc!C:P,5,FALSE) - VLOOKUP(CG508,Anthro_Calc!C:P,4,FALSE)))</f>
        <v/>
      </c>
      <c r="CJ508" s="184" t="str">
        <f>IF(ISBLANK(CC508), "", 3 + (CC508 -VLOOKUP(CG508,Anthro_Calc!C:P,10,FALSE)) / (VLOOKUP(CG508,Anthro_Calc!C:P,10,FALSE) - VLOOKUP(CG508,Anthro_Calc!C:P,9,FALSE)))</f>
        <v/>
      </c>
      <c r="CK508" s="185" t="str">
        <f t="shared" si="467"/>
        <v/>
      </c>
      <c r="CL508" s="173" t="str">
        <f t="shared" si="468"/>
        <v/>
      </c>
      <c r="CM508" s="174" t="str">
        <f t="shared" si="469"/>
        <v/>
      </c>
      <c r="CN508" s="179"/>
      <c r="CO508" s="167"/>
      <c r="CP508" s="175"/>
      <c r="CQ508" s="175"/>
      <c r="CR508" s="186" t="str">
        <f t="shared" si="470"/>
        <v/>
      </c>
      <c r="CS508" s="187">
        <f t="shared" si="471"/>
        <v>0</v>
      </c>
      <c r="CT508" s="187">
        <f t="shared" si="472"/>
        <v>0</v>
      </c>
      <c r="CU508" s="187" t="str">
        <f t="shared" si="473"/>
        <v>0</v>
      </c>
      <c r="CV508" s="187" t="str">
        <f>IF(ISBLANK(CQ508), "", (POWER(CQ508/VLOOKUP(CU508,Anthro_Calc!C:P,13,FALSE),VLOOKUP(CU508,Anthro_Calc!C:P,12,FALSE))-1) / (VLOOKUP(CU508,Anthro_Calc!C:P,14,FALSE)*VLOOKUP(CU508,Anthro_Calc!C:P,12,FALSE)))</f>
        <v/>
      </c>
      <c r="CW508" s="187" t="str">
        <f>IF(ISBLANK(CQ508), "", -3 + (CQ508 -VLOOKUP(CU508,Anthro_Calc!C:P,4,FALSE)) / (VLOOKUP(CU508,Anthro_Calc!C:P,5,FALSE) - VLOOKUP(CU508,Anthro_Calc!C:P,4,FALSE)))</f>
        <v/>
      </c>
      <c r="CX508" s="187" t="str">
        <f>IF(ISBLANK(CQ508), "", 3 + (CQ508 -VLOOKUP(CU508,Anthro_Calc!C:P,10,FALSE)) / (VLOOKUP(CU508,Anthro_Calc!C:P,10,FALSE) - VLOOKUP(CU508,Anthro_Calc!C:P,9,FALSE)))</f>
        <v/>
      </c>
      <c r="CY508" s="188" t="str">
        <f t="shared" si="474"/>
        <v/>
      </c>
      <c r="CZ508" s="117" t="str">
        <f t="shared" si="397"/>
        <v/>
      </c>
      <c r="DA508" s="174" t="str">
        <f t="shared" si="475"/>
        <v/>
      </c>
      <c r="DB508" s="189"/>
    </row>
    <row r="509" spans="1:106">
      <c r="A509" s="165">
        <f t="shared" si="350"/>
        <v>505</v>
      </c>
      <c r="B509" s="166"/>
      <c r="C509" s="166"/>
      <c r="D509" s="166"/>
      <c r="E509" s="166"/>
      <c r="F509" s="166"/>
      <c r="G509" s="166"/>
      <c r="H509" s="166"/>
      <c r="I509" s="166"/>
      <c r="J509" s="166"/>
      <c r="K509" s="166"/>
      <c r="L509" s="166"/>
      <c r="M509" s="167"/>
      <c r="N509" s="168" t="str">
        <f t="shared" ca="1" si="438"/>
        <v/>
      </c>
      <c r="O509" s="169"/>
      <c r="P509" s="169"/>
      <c r="Q509" s="167"/>
      <c r="R509" s="170"/>
      <c r="S509" s="171" t="str">
        <f t="shared" si="439"/>
        <v/>
      </c>
      <c r="T509" s="171" t="str">
        <f t="shared" si="440"/>
        <v/>
      </c>
      <c r="U509" s="171" t="str">
        <f t="shared" si="441"/>
        <v/>
      </c>
      <c r="V509" s="171" t="str">
        <f>IF(ISBLANK(R509), "", (POWER(R509/VLOOKUP(U509,Anthro_Calc!C:P,13,FALSE),VLOOKUP(U509,Anthro_Calc!C:P,12,FALSE))-1) / (VLOOKUP(U509,Anthro_Calc!C:P,14,FALSE)*VLOOKUP(U509,Anthro_Calc!C:P,12,FALSE)))</f>
        <v/>
      </c>
      <c r="W509" s="171" t="str">
        <f>IF(ISBLANK(R509), "", -3 + (R509 -VLOOKUP(U509,Anthro_Calc!C:P,4,FALSE)) / (VLOOKUP(U509,Anthro_Calc!C:P,5,FALSE) - VLOOKUP(U509,Anthro_Calc!C:P,4,FALSE)))</f>
        <v/>
      </c>
      <c r="X509" s="171" t="str">
        <f>IF(ISBLANK(R509), "", 3 + (R509 -VLOOKUP(U509,Anthro_Calc!C:P,10,FALSE)) / (VLOOKUP(U509,Anthro_Calc!C:P,10,FALSE) - VLOOKUP(U509,Anthro_Calc!C:P,9,FALSE)))</f>
        <v/>
      </c>
      <c r="Y509" s="172" t="str">
        <f t="shared" si="442"/>
        <v/>
      </c>
      <c r="Z509" s="173" t="str">
        <f t="shared" si="443"/>
        <v/>
      </c>
      <c r="AA509" s="174" t="str">
        <f>IF(AND(ISERROR(FIND("Mild",$D$2)),Z509="MILD"),"NORMAL",Z509)</f>
        <v/>
      </c>
      <c r="AB509" s="167"/>
      <c r="AC509" s="175"/>
      <c r="AD509" s="176"/>
      <c r="AE509" s="177" t="str">
        <f t="shared" si="444"/>
        <v/>
      </c>
      <c r="AF509" s="171">
        <f t="shared" si="445"/>
        <v>0</v>
      </c>
      <c r="AG509" s="171">
        <f t="shared" si="446"/>
        <v>0</v>
      </c>
      <c r="AH509" s="171" t="str">
        <f t="shared" si="447"/>
        <v>0</v>
      </c>
      <c r="AI509" s="171" t="str">
        <f>IF(ISBLANK(AD509), "", (POWER(AD509/VLOOKUP(AH509,Anthro_Calc!C:P,13,FALSE),VLOOKUP(AH509,Anthro_Calc!C:P,12,FALSE))-1) / (VLOOKUP(AH509,Anthro_Calc!C:P,14,FALSE)*VLOOKUP(AH509,Anthro_Calc!C:P,12,FALSE)))</f>
        <v/>
      </c>
      <c r="AJ509" s="171" t="str">
        <f>IF(ISBLANK(AD509), "", -3 + (AD509 -VLOOKUP(AH509,Anthro_Calc!C:P,4,FALSE)) / (VLOOKUP(AH509,Anthro_Calc!C:P,5,FALSE) - VLOOKUP(AH509,Anthro_Calc!C:P,4,FALSE)))</f>
        <v/>
      </c>
      <c r="AK509" s="171" t="str">
        <f>IF(ISBLANK(AD509), "", 3 + (AD509 -VLOOKUP(AH509,Anthro_Calc!C:P,10,FALSE)) / (VLOOKUP(AH509,Anthro_Calc!C:P,10,FALSE) - VLOOKUP(AH509,Anthro_Calc!C:P,9,FALSE)))</f>
        <v/>
      </c>
      <c r="AL509" s="172" t="str">
        <f t="shared" si="448"/>
        <v/>
      </c>
      <c r="AM509" s="173" t="str">
        <f t="shared" si="449"/>
        <v/>
      </c>
      <c r="AN509" s="174" t="str">
        <f t="shared" si="450"/>
        <v/>
      </c>
      <c r="AO509" s="178" t="str">
        <f t="shared" si="351"/>
        <v/>
      </c>
      <c r="AP509" s="179"/>
      <c r="AQ509" s="179" t="str">
        <f t="shared" si="437"/>
        <v/>
      </c>
      <c r="AR509" s="167"/>
      <c r="AS509" s="175"/>
      <c r="AT509" s="170"/>
      <c r="AU509" s="177" t="str">
        <f t="shared" ref="AU509:AU572" si="479">IF(ISBLANK(AT509), "", ROUND((AT509-R509)*1000, 0))</f>
        <v/>
      </c>
      <c r="AV509" s="171">
        <f t="shared" si="452"/>
        <v>0</v>
      </c>
      <c r="AW509" s="171">
        <f t="shared" si="453"/>
        <v>0</v>
      </c>
      <c r="AX509" s="171" t="str">
        <f t="shared" si="454"/>
        <v>0</v>
      </c>
      <c r="AY509" s="171" t="str">
        <f>IF(ISBLANK(AT509), "", (POWER(AT509/VLOOKUP(AX509,Anthro_Calc!C:P,13,FALSE),VLOOKUP(AX509,Anthro_Calc!C:P,12,FALSE))-1) / (VLOOKUP(AX509,Anthro_Calc!C:P,14,FALSE)*VLOOKUP(AX509,Anthro_Calc!C:P,12,FALSE)))</f>
        <v/>
      </c>
      <c r="AZ509" s="171" t="str">
        <f>IF(ISBLANK(AT509), "", -3 + (AT509 -VLOOKUP(AX509,Anthro_Calc!C:P,4,FALSE)) / (VLOOKUP(AX509,Anthro_Calc!C:P,5,FALSE) - VLOOKUP(AX509,Anthro_Calc!C:P,4,FALSE)))</f>
        <v/>
      </c>
      <c r="BA509" s="171" t="str">
        <f>IF(ISBLANK(AT509), "", 3 + (AT509 -VLOOKUP(AX509,Anthro_Calc!C:P,10,FALSE)) / (VLOOKUP(AX509,Anthro_Calc!C:P,10,FALSE) - VLOOKUP(AX509,Anthro_Calc!C:P,9,FALSE)))</f>
        <v/>
      </c>
      <c r="BB509" s="172" t="str">
        <f t="shared" si="455"/>
        <v/>
      </c>
      <c r="BC509" s="173" t="str">
        <f t="shared" si="456"/>
        <v/>
      </c>
      <c r="BD509" s="174" t="str">
        <f t="shared" si="353"/>
        <v/>
      </c>
      <c r="BE509" s="180" t="str">
        <f t="shared" si="354"/>
        <v/>
      </c>
      <c r="BF509" s="181" t="str">
        <f t="shared" si="457"/>
        <v/>
      </c>
      <c r="BG509" s="181" t="str">
        <f t="shared" si="355"/>
        <v/>
      </c>
      <c r="BH509" s="179"/>
      <c r="BI509" s="182"/>
      <c r="BJ509" s="167"/>
      <c r="BK509" s="175"/>
      <c r="BL509" s="176"/>
      <c r="BM509" s="177" t="str">
        <f t="shared" si="458"/>
        <v/>
      </c>
      <c r="BN509" s="171">
        <f t="shared" si="477"/>
        <v>0</v>
      </c>
      <c r="BO509" s="171">
        <f t="shared" si="478"/>
        <v>0</v>
      </c>
      <c r="BP509" s="171" t="str">
        <f t="shared" si="459"/>
        <v>0</v>
      </c>
      <c r="BQ509" s="171" t="str">
        <f>IF(ISBLANK(BL509), "", (POWER(BL509/VLOOKUP(BP509,Anthro_Calc!C:P,13,FALSE),VLOOKUP(BP509,Anthro_Calc!C:P,12,FALSE))-1) / (VLOOKUP(BP509,Anthro_Calc!C:P,14,FALSE)*VLOOKUP(BP509,Anthro_Calc!C:P,12,FALSE)))</f>
        <v/>
      </c>
      <c r="BR509" s="171" t="str">
        <f>IF(ISBLANK(BL509), "", -3 + (BL509 -VLOOKUP(BP509,Anthro_Calc!C:P,4,FALSE)) / (VLOOKUP(BP509,Anthro_Calc!C:P,5,FALSE) - VLOOKUP(BP509,Anthro_Calc!C:P,4,FALSE)))</f>
        <v/>
      </c>
      <c r="BS509" s="171" t="str">
        <f>IF(ISBLANK(BL509), "", 3 + (BL509 -VLOOKUP(BP509,Anthro_Calc!C:P,10,FALSE)) / (VLOOKUP(BP509,Anthro_Calc!C:P,10,FALSE) - VLOOKUP(BP509,Anthro_Calc!C:P,9,FALSE)))</f>
        <v/>
      </c>
      <c r="BT509" s="172" t="str">
        <f t="shared" si="460"/>
        <v/>
      </c>
      <c r="BU509" s="173" t="str">
        <f t="shared" si="461"/>
        <v/>
      </c>
      <c r="BV509" s="174" t="str">
        <f t="shared" si="462"/>
        <v/>
      </c>
      <c r="BW509" s="181" t="str">
        <f t="shared" si="357"/>
        <v/>
      </c>
      <c r="BX509" s="179"/>
      <c r="BY509" s="181" t="str">
        <f>IF(ISBLANK(BL509), "", VLOOKUP(Z509&amp;" "&amp;BV509&amp;" "&amp;BW509,Graduation_Criteria!$D$2:$E$34,2,FALSE))</f>
        <v/>
      </c>
      <c r="BZ509" s="181" t="str">
        <f t="shared" si="358"/>
        <v/>
      </c>
      <c r="CA509" s="167"/>
      <c r="CB509" s="175"/>
      <c r="CC509" s="175"/>
      <c r="CD509" s="183" t="str">
        <f t="shared" si="463"/>
        <v/>
      </c>
      <c r="CE509" s="184">
        <f t="shared" si="464"/>
        <v>0</v>
      </c>
      <c r="CF509" s="184">
        <f t="shared" si="465"/>
        <v>0</v>
      </c>
      <c r="CG509" s="184" t="str">
        <f t="shared" si="466"/>
        <v>0</v>
      </c>
      <c r="CH509" s="184" t="str">
        <f>IF(ISBLANK(CC509), "", (POWER(CC509/VLOOKUP(CG509,Anthro_Calc!C:P,13,FALSE),VLOOKUP(CG509,Anthro_Calc!C:P,12,FALSE))-1) / (VLOOKUP(CG509,Anthro_Calc!C:P,14,FALSE)*VLOOKUP(CG509,Anthro_Calc!C:P,12,FALSE)))</f>
        <v/>
      </c>
      <c r="CI509" s="184" t="str">
        <f>IF(ISBLANK(CC509), "", -3 + (CC509 -VLOOKUP(CG509,Anthro_Calc!C:P,4,FALSE)) / (VLOOKUP(CG509,Anthro_Calc!C:P,5,FALSE) - VLOOKUP(CG509,Anthro_Calc!C:P,4,FALSE)))</f>
        <v/>
      </c>
      <c r="CJ509" s="184" t="str">
        <f>IF(ISBLANK(CC509), "", 3 + (CC509 -VLOOKUP(CG509,Anthro_Calc!C:P,10,FALSE)) / (VLOOKUP(CG509,Anthro_Calc!C:P,10,FALSE) - VLOOKUP(CG509,Anthro_Calc!C:P,9,FALSE)))</f>
        <v/>
      </c>
      <c r="CK509" s="185" t="str">
        <f t="shared" si="467"/>
        <v/>
      </c>
      <c r="CL509" s="173" t="str">
        <f t="shared" si="468"/>
        <v/>
      </c>
      <c r="CM509" s="174" t="str">
        <f t="shared" si="469"/>
        <v/>
      </c>
      <c r="CN509" s="179"/>
      <c r="CO509" s="167"/>
      <c r="CP509" s="175"/>
      <c r="CQ509" s="175"/>
      <c r="CR509" s="186" t="str">
        <f t="shared" si="470"/>
        <v/>
      </c>
      <c r="CS509" s="187">
        <f t="shared" si="471"/>
        <v>0</v>
      </c>
      <c r="CT509" s="187">
        <f t="shared" si="472"/>
        <v>0</v>
      </c>
      <c r="CU509" s="187" t="str">
        <f t="shared" si="473"/>
        <v>0</v>
      </c>
      <c r="CV509" s="187" t="str">
        <f>IF(ISBLANK(CQ509), "", (POWER(CQ509/VLOOKUP(CU509,Anthro_Calc!C:P,13,FALSE),VLOOKUP(CU509,Anthro_Calc!C:P,12,FALSE))-1) / (VLOOKUP(CU509,Anthro_Calc!C:P,14,FALSE)*VLOOKUP(CU509,Anthro_Calc!C:P,12,FALSE)))</f>
        <v/>
      </c>
      <c r="CW509" s="187" t="str">
        <f>IF(ISBLANK(CQ509), "", -3 + (CQ509 -VLOOKUP(CU509,Anthro_Calc!C:P,4,FALSE)) / (VLOOKUP(CU509,Anthro_Calc!C:P,5,FALSE) - VLOOKUP(CU509,Anthro_Calc!C:P,4,FALSE)))</f>
        <v/>
      </c>
      <c r="CX509" s="187" t="str">
        <f>IF(ISBLANK(CQ509), "", 3 + (CQ509 -VLOOKUP(CU509,Anthro_Calc!C:P,10,FALSE)) / (VLOOKUP(CU509,Anthro_Calc!C:P,10,FALSE) - VLOOKUP(CU509,Anthro_Calc!C:P,9,FALSE)))</f>
        <v/>
      </c>
      <c r="CY509" s="188" t="str">
        <f t="shared" si="474"/>
        <v/>
      </c>
      <c r="CZ509" s="117" t="str">
        <f t="shared" si="397"/>
        <v/>
      </c>
      <c r="DA509" s="174" t="str">
        <f t="shared" si="475"/>
        <v/>
      </c>
      <c r="DB509" s="189"/>
    </row>
    <row r="510" spans="1:106">
      <c r="A510" s="165">
        <f t="shared" si="350"/>
        <v>506</v>
      </c>
      <c r="B510" s="166"/>
      <c r="C510" s="166"/>
      <c r="D510" s="166"/>
      <c r="E510" s="166"/>
      <c r="F510" s="166"/>
      <c r="G510" s="166"/>
      <c r="H510" s="166"/>
      <c r="I510" s="166"/>
      <c r="J510" s="166"/>
      <c r="K510" s="166"/>
      <c r="L510" s="166"/>
      <c r="M510" s="167"/>
      <c r="N510" s="168" t="str">
        <f t="shared" ca="1" si="438"/>
        <v/>
      </c>
      <c r="O510" s="169"/>
      <c r="P510" s="169"/>
      <c r="Q510" s="167"/>
      <c r="R510" s="170"/>
      <c r="S510" s="171" t="str">
        <f t="shared" si="439"/>
        <v/>
      </c>
      <c r="T510" s="171" t="str">
        <f t="shared" si="440"/>
        <v/>
      </c>
      <c r="U510" s="171" t="str">
        <f t="shared" si="441"/>
        <v/>
      </c>
      <c r="V510" s="171" t="str">
        <f>IF(ISBLANK(R510), "", (POWER(R510/VLOOKUP(U510,Anthro_Calc!C:P,13,FALSE),VLOOKUP(U510,Anthro_Calc!C:P,12,FALSE))-1) / (VLOOKUP(U510,Anthro_Calc!C:P,14,FALSE)*VLOOKUP(U510,Anthro_Calc!C:P,12,FALSE)))</f>
        <v/>
      </c>
      <c r="W510" s="171" t="str">
        <f>IF(ISBLANK(R510), "", -3 + (R510 -VLOOKUP(U510,Anthro_Calc!C:P,4,FALSE)) / (VLOOKUP(U510,Anthro_Calc!C:P,5,FALSE) - VLOOKUP(U510,Anthro_Calc!C:P,4,FALSE)))</f>
        <v/>
      </c>
      <c r="X510" s="171" t="str">
        <f>IF(ISBLANK(R510), "", 3 + (R510 -VLOOKUP(U510,Anthro_Calc!C:P,10,FALSE)) / (VLOOKUP(U510,Anthro_Calc!C:P,10,FALSE) - VLOOKUP(U510,Anthro_Calc!C:P,9,FALSE)))</f>
        <v/>
      </c>
      <c r="Y510" s="172" t="str">
        <f t="shared" si="442"/>
        <v/>
      </c>
      <c r="Z510" s="173" t="str">
        <f t="shared" si="443"/>
        <v/>
      </c>
      <c r="AA510" s="174" t="str">
        <f t="shared" ref="AA510:AA573" si="480">IF(AND(ISERROR(FIND("Mild",$D$2)),Z510="MILD"),"NORMAL",Z510)</f>
        <v/>
      </c>
      <c r="AB510" s="167"/>
      <c r="AC510" s="175"/>
      <c r="AD510" s="176"/>
      <c r="AE510" s="177" t="str">
        <f t="shared" si="444"/>
        <v/>
      </c>
      <c r="AF510" s="171">
        <f t="shared" si="445"/>
        <v>0</v>
      </c>
      <c r="AG510" s="171">
        <f t="shared" si="446"/>
        <v>0</v>
      </c>
      <c r="AH510" s="171" t="str">
        <f t="shared" si="447"/>
        <v>0</v>
      </c>
      <c r="AI510" s="171" t="str">
        <f>IF(ISBLANK(AD510), "", (POWER(AD510/VLOOKUP(AH510,Anthro_Calc!C:P,13,FALSE),VLOOKUP(AH510,Anthro_Calc!C:P,12,FALSE))-1) / (VLOOKUP(AH510,Anthro_Calc!C:P,14,FALSE)*VLOOKUP(AH510,Anthro_Calc!C:P,12,FALSE)))</f>
        <v/>
      </c>
      <c r="AJ510" s="171" t="str">
        <f>IF(ISBLANK(AD510), "", -3 + (AD510 -VLOOKUP(AH510,Anthro_Calc!C:P,4,FALSE)) / (VLOOKUP(AH510,Anthro_Calc!C:P,5,FALSE) - VLOOKUP(AH510,Anthro_Calc!C:P,4,FALSE)))</f>
        <v/>
      </c>
      <c r="AK510" s="171" t="str">
        <f>IF(ISBLANK(AD510), "", 3 + (AD510 -VLOOKUP(AH510,Anthro_Calc!C:P,10,FALSE)) / (VLOOKUP(AH510,Anthro_Calc!C:P,10,FALSE) - VLOOKUP(AH510,Anthro_Calc!C:P,9,FALSE)))</f>
        <v/>
      </c>
      <c r="AL510" s="172" t="str">
        <f t="shared" si="448"/>
        <v/>
      </c>
      <c r="AM510" s="173" t="str">
        <f t="shared" si="449"/>
        <v/>
      </c>
      <c r="AN510" s="174" t="str">
        <f t="shared" si="450"/>
        <v/>
      </c>
      <c r="AO510" s="178" t="str">
        <f t="shared" si="351"/>
        <v/>
      </c>
      <c r="AP510" s="179"/>
      <c r="AQ510" s="179" t="str">
        <f t="shared" si="437"/>
        <v/>
      </c>
      <c r="AR510" s="167"/>
      <c r="AS510" s="175"/>
      <c r="AT510" s="170"/>
      <c r="AU510" s="177" t="str">
        <f t="shared" si="479"/>
        <v/>
      </c>
      <c r="AV510" s="171">
        <f t="shared" si="452"/>
        <v>0</v>
      </c>
      <c r="AW510" s="171">
        <f t="shared" si="453"/>
        <v>0</v>
      </c>
      <c r="AX510" s="171" t="str">
        <f t="shared" si="454"/>
        <v>0</v>
      </c>
      <c r="AY510" s="171" t="str">
        <f>IF(ISBLANK(AT510), "", (POWER(AT510/VLOOKUP(AX510,Anthro_Calc!C:P,13,FALSE),VLOOKUP(AX510,Anthro_Calc!C:P,12,FALSE))-1) / (VLOOKUP(AX510,Anthro_Calc!C:P,14,FALSE)*VLOOKUP(AX510,Anthro_Calc!C:P,12,FALSE)))</f>
        <v/>
      </c>
      <c r="AZ510" s="171" t="str">
        <f>IF(ISBLANK(AT510), "", -3 + (AT510 -VLOOKUP(AX510,Anthro_Calc!C:P,4,FALSE)) / (VLOOKUP(AX510,Anthro_Calc!C:P,5,FALSE) - VLOOKUP(AX510,Anthro_Calc!C:P,4,FALSE)))</f>
        <v/>
      </c>
      <c r="BA510" s="171" t="str">
        <f>IF(ISBLANK(AT510), "", 3 + (AT510 -VLOOKUP(AX510,Anthro_Calc!C:P,10,FALSE)) / (VLOOKUP(AX510,Anthro_Calc!C:P,10,FALSE) - VLOOKUP(AX510,Anthro_Calc!C:P,9,FALSE)))</f>
        <v/>
      </c>
      <c r="BB510" s="172" t="str">
        <f t="shared" si="455"/>
        <v/>
      </c>
      <c r="BC510" s="173" t="str">
        <f t="shared" si="456"/>
        <v/>
      </c>
      <c r="BD510" s="174" t="str">
        <f t="shared" si="353"/>
        <v/>
      </c>
      <c r="BE510" s="180" t="str">
        <f t="shared" si="354"/>
        <v/>
      </c>
      <c r="BF510" s="181" t="str">
        <f t="shared" si="457"/>
        <v/>
      </c>
      <c r="BG510" s="181" t="str">
        <f t="shared" si="355"/>
        <v/>
      </c>
      <c r="BH510" s="179"/>
      <c r="BI510" s="182"/>
      <c r="BJ510" s="167"/>
      <c r="BK510" s="175"/>
      <c r="BL510" s="176"/>
      <c r="BM510" s="177" t="str">
        <f t="shared" si="458"/>
        <v/>
      </c>
      <c r="BN510" s="171">
        <f t="shared" si="477"/>
        <v>0</v>
      </c>
      <c r="BO510" s="171">
        <f t="shared" si="478"/>
        <v>0</v>
      </c>
      <c r="BP510" s="171" t="str">
        <f t="shared" si="459"/>
        <v>0</v>
      </c>
      <c r="BQ510" s="171" t="str">
        <f>IF(ISBLANK(BL510), "", (POWER(BL510/VLOOKUP(BP510,Anthro_Calc!C:P,13,FALSE),VLOOKUP(BP510,Anthro_Calc!C:P,12,FALSE))-1) / (VLOOKUP(BP510,Anthro_Calc!C:P,14,FALSE)*VLOOKUP(BP510,Anthro_Calc!C:P,12,FALSE)))</f>
        <v/>
      </c>
      <c r="BR510" s="171" t="str">
        <f>IF(ISBLANK(BL510), "", -3 + (BL510 -VLOOKUP(BP510,Anthro_Calc!C:P,4,FALSE)) / (VLOOKUP(BP510,Anthro_Calc!C:P,5,FALSE) - VLOOKUP(BP510,Anthro_Calc!C:P,4,FALSE)))</f>
        <v/>
      </c>
      <c r="BS510" s="171" t="str">
        <f>IF(ISBLANK(BL510), "", 3 + (BL510 -VLOOKUP(BP510,Anthro_Calc!C:P,10,FALSE)) / (VLOOKUP(BP510,Anthro_Calc!C:P,10,FALSE) - VLOOKUP(BP510,Anthro_Calc!C:P,9,FALSE)))</f>
        <v/>
      </c>
      <c r="BT510" s="172" t="str">
        <f t="shared" si="460"/>
        <v/>
      </c>
      <c r="BU510" s="173" t="str">
        <f t="shared" si="461"/>
        <v/>
      </c>
      <c r="BV510" s="174" t="str">
        <f t="shared" si="462"/>
        <v/>
      </c>
      <c r="BW510" s="181" t="str">
        <f t="shared" si="357"/>
        <v/>
      </c>
      <c r="BX510" s="179"/>
      <c r="BY510" s="181" t="str">
        <f>IF(ISBLANK(BL510), "", VLOOKUP(Z510&amp;" "&amp;BV510&amp;" "&amp;BW510,Graduation_Criteria!$D$2:$E$34,2,FALSE))</f>
        <v/>
      </c>
      <c r="BZ510" s="181" t="str">
        <f t="shared" si="358"/>
        <v/>
      </c>
      <c r="CA510" s="167"/>
      <c r="CB510" s="175"/>
      <c r="CC510" s="175"/>
      <c r="CD510" s="183" t="str">
        <f t="shared" si="463"/>
        <v/>
      </c>
      <c r="CE510" s="184">
        <f t="shared" si="464"/>
        <v>0</v>
      </c>
      <c r="CF510" s="184">
        <f t="shared" si="465"/>
        <v>0</v>
      </c>
      <c r="CG510" s="184" t="str">
        <f t="shared" si="466"/>
        <v>0</v>
      </c>
      <c r="CH510" s="184" t="str">
        <f>IF(ISBLANK(CC510), "", (POWER(CC510/VLOOKUP(CG510,Anthro_Calc!C:P,13,FALSE),VLOOKUP(CG510,Anthro_Calc!C:P,12,FALSE))-1) / (VLOOKUP(CG510,Anthro_Calc!C:P,14,FALSE)*VLOOKUP(CG510,Anthro_Calc!C:P,12,FALSE)))</f>
        <v/>
      </c>
      <c r="CI510" s="184" t="str">
        <f>IF(ISBLANK(CC510), "", -3 + (CC510 -VLOOKUP(CG510,Anthro_Calc!C:P,4,FALSE)) / (VLOOKUP(CG510,Anthro_Calc!C:P,5,FALSE) - VLOOKUP(CG510,Anthro_Calc!C:P,4,FALSE)))</f>
        <v/>
      </c>
      <c r="CJ510" s="184" t="str">
        <f>IF(ISBLANK(CC510), "", 3 + (CC510 -VLOOKUP(CG510,Anthro_Calc!C:P,10,FALSE)) / (VLOOKUP(CG510,Anthro_Calc!C:P,10,FALSE) - VLOOKUP(CG510,Anthro_Calc!C:P,9,FALSE)))</f>
        <v/>
      </c>
      <c r="CK510" s="185" t="str">
        <f t="shared" si="467"/>
        <v/>
      </c>
      <c r="CL510" s="173" t="str">
        <f t="shared" si="468"/>
        <v/>
      </c>
      <c r="CM510" s="174" t="str">
        <f t="shared" si="469"/>
        <v/>
      </c>
      <c r="CN510" s="179"/>
      <c r="CO510" s="167"/>
      <c r="CP510" s="175"/>
      <c r="CQ510" s="175"/>
      <c r="CR510" s="186" t="str">
        <f t="shared" si="470"/>
        <v/>
      </c>
      <c r="CS510" s="187">
        <f t="shared" si="471"/>
        <v>0</v>
      </c>
      <c r="CT510" s="187">
        <f t="shared" si="472"/>
        <v>0</v>
      </c>
      <c r="CU510" s="187" t="str">
        <f t="shared" si="473"/>
        <v>0</v>
      </c>
      <c r="CV510" s="187" t="str">
        <f>IF(ISBLANK(CQ510), "", (POWER(CQ510/VLOOKUP(CU510,Anthro_Calc!C:P,13,FALSE),VLOOKUP(CU510,Anthro_Calc!C:P,12,FALSE))-1) / (VLOOKUP(CU510,Anthro_Calc!C:P,14,FALSE)*VLOOKUP(CU510,Anthro_Calc!C:P,12,FALSE)))</f>
        <v/>
      </c>
      <c r="CW510" s="187" t="str">
        <f>IF(ISBLANK(CQ510), "", -3 + (CQ510 -VLOOKUP(CU510,Anthro_Calc!C:P,4,FALSE)) / (VLOOKUP(CU510,Anthro_Calc!C:P,5,FALSE) - VLOOKUP(CU510,Anthro_Calc!C:P,4,FALSE)))</f>
        <v/>
      </c>
      <c r="CX510" s="187" t="str">
        <f>IF(ISBLANK(CQ510), "", 3 + (CQ510 -VLOOKUP(CU510,Anthro_Calc!C:P,10,FALSE)) / (VLOOKUP(CU510,Anthro_Calc!C:P,10,FALSE) - VLOOKUP(CU510,Anthro_Calc!C:P,9,FALSE)))</f>
        <v/>
      </c>
      <c r="CY510" s="188" t="str">
        <f t="shared" si="474"/>
        <v/>
      </c>
      <c r="CZ510" s="117" t="str">
        <f t="shared" si="397"/>
        <v/>
      </c>
      <c r="DA510" s="174" t="str">
        <f t="shared" si="475"/>
        <v/>
      </c>
      <c r="DB510" s="189"/>
    </row>
    <row r="511" spans="1:106">
      <c r="A511" s="165">
        <f t="shared" si="350"/>
        <v>507</v>
      </c>
      <c r="B511" s="166"/>
      <c r="C511" s="166"/>
      <c r="D511" s="166"/>
      <c r="E511" s="166"/>
      <c r="F511" s="166"/>
      <c r="G511" s="166"/>
      <c r="H511" s="166"/>
      <c r="I511" s="166"/>
      <c r="J511" s="166"/>
      <c r="K511" s="166"/>
      <c r="L511" s="166"/>
      <c r="M511" s="167"/>
      <c r="N511" s="168" t="str">
        <f t="shared" ca="1" si="438"/>
        <v/>
      </c>
      <c r="O511" s="169"/>
      <c r="P511" s="169"/>
      <c r="Q511" s="167"/>
      <c r="R511" s="170"/>
      <c r="S511" s="171" t="str">
        <f t="shared" si="439"/>
        <v/>
      </c>
      <c r="T511" s="171" t="str">
        <f t="shared" si="440"/>
        <v/>
      </c>
      <c r="U511" s="171" t="str">
        <f t="shared" si="441"/>
        <v/>
      </c>
      <c r="V511" s="171" t="str">
        <f>IF(ISBLANK(R511), "", (POWER(R511/VLOOKUP(U511,Anthro_Calc!C:P,13,FALSE),VLOOKUP(U511,Anthro_Calc!C:P,12,FALSE))-1) / (VLOOKUP(U511,Anthro_Calc!C:P,14,FALSE)*VLOOKUP(U511,Anthro_Calc!C:P,12,FALSE)))</f>
        <v/>
      </c>
      <c r="W511" s="171" t="str">
        <f>IF(ISBLANK(R511), "", -3 + (R511 -VLOOKUP(U511,Anthro_Calc!C:P,4,FALSE)) / (VLOOKUP(U511,Anthro_Calc!C:P,5,FALSE) - VLOOKUP(U511,Anthro_Calc!C:P,4,FALSE)))</f>
        <v/>
      </c>
      <c r="X511" s="171" t="str">
        <f>IF(ISBLANK(R511), "", 3 + (R511 -VLOOKUP(U511,Anthro_Calc!C:P,10,FALSE)) / (VLOOKUP(U511,Anthro_Calc!C:P,10,FALSE) - VLOOKUP(U511,Anthro_Calc!C:P,9,FALSE)))</f>
        <v/>
      </c>
      <c r="Y511" s="172" t="str">
        <f t="shared" si="442"/>
        <v/>
      </c>
      <c r="Z511" s="173" t="str">
        <f t="shared" si="443"/>
        <v/>
      </c>
      <c r="AA511" s="174" t="str">
        <f t="shared" si="480"/>
        <v/>
      </c>
      <c r="AB511" s="167"/>
      <c r="AC511" s="175"/>
      <c r="AD511" s="176"/>
      <c r="AE511" s="177" t="str">
        <f t="shared" si="444"/>
        <v/>
      </c>
      <c r="AF511" s="171">
        <f t="shared" si="445"/>
        <v>0</v>
      </c>
      <c r="AG511" s="171">
        <f t="shared" si="446"/>
        <v>0</v>
      </c>
      <c r="AH511" s="171" t="str">
        <f t="shared" si="447"/>
        <v>0</v>
      </c>
      <c r="AI511" s="171" t="str">
        <f>IF(ISBLANK(AD511), "", (POWER(AD511/VLOOKUP(AH511,Anthro_Calc!C:P,13,FALSE),VLOOKUP(AH511,Anthro_Calc!C:P,12,FALSE))-1) / (VLOOKUP(AH511,Anthro_Calc!C:P,14,FALSE)*VLOOKUP(AH511,Anthro_Calc!C:P,12,FALSE)))</f>
        <v/>
      </c>
      <c r="AJ511" s="171" t="str">
        <f>IF(ISBLANK(AD511), "", -3 + (AD511 -VLOOKUP(AH511,Anthro_Calc!C:P,4,FALSE)) / (VLOOKUP(AH511,Anthro_Calc!C:P,5,FALSE) - VLOOKUP(AH511,Anthro_Calc!C:P,4,FALSE)))</f>
        <v/>
      </c>
      <c r="AK511" s="171" t="str">
        <f>IF(ISBLANK(AD511), "", 3 + (AD511 -VLOOKUP(AH511,Anthro_Calc!C:P,10,FALSE)) / (VLOOKUP(AH511,Anthro_Calc!C:P,10,FALSE) - VLOOKUP(AH511,Anthro_Calc!C:P,9,FALSE)))</f>
        <v/>
      </c>
      <c r="AL511" s="172" t="str">
        <f t="shared" si="448"/>
        <v/>
      </c>
      <c r="AM511" s="173" t="str">
        <f t="shared" si="449"/>
        <v/>
      </c>
      <c r="AN511" s="174" t="str">
        <f t="shared" si="450"/>
        <v/>
      </c>
      <c r="AO511" s="178" t="str">
        <f t="shared" si="351"/>
        <v/>
      </c>
      <c r="AP511" s="179"/>
      <c r="AQ511" s="179" t="str">
        <f t="shared" si="437"/>
        <v/>
      </c>
      <c r="AR511" s="167"/>
      <c r="AS511" s="175"/>
      <c r="AT511" s="170"/>
      <c r="AU511" s="177" t="str">
        <f t="shared" si="479"/>
        <v/>
      </c>
      <c r="AV511" s="171">
        <f t="shared" si="452"/>
        <v>0</v>
      </c>
      <c r="AW511" s="171">
        <f t="shared" si="453"/>
        <v>0</v>
      </c>
      <c r="AX511" s="171" t="str">
        <f t="shared" si="454"/>
        <v>0</v>
      </c>
      <c r="AY511" s="171" t="str">
        <f>IF(ISBLANK(AT511), "", (POWER(AT511/VLOOKUP(AX511,Anthro_Calc!C:P,13,FALSE),VLOOKUP(AX511,Anthro_Calc!C:P,12,FALSE))-1) / (VLOOKUP(AX511,Anthro_Calc!C:P,14,FALSE)*VLOOKUP(AX511,Anthro_Calc!C:P,12,FALSE)))</f>
        <v/>
      </c>
      <c r="AZ511" s="171" t="str">
        <f>IF(ISBLANK(AT511), "", -3 + (AT511 -VLOOKUP(AX511,Anthro_Calc!C:P,4,FALSE)) / (VLOOKUP(AX511,Anthro_Calc!C:P,5,FALSE) - VLOOKUP(AX511,Anthro_Calc!C:P,4,FALSE)))</f>
        <v/>
      </c>
      <c r="BA511" s="171" t="str">
        <f>IF(ISBLANK(AT511), "", 3 + (AT511 -VLOOKUP(AX511,Anthro_Calc!C:P,10,FALSE)) / (VLOOKUP(AX511,Anthro_Calc!C:P,10,FALSE) - VLOOKUP(AX511,Anthro_Calc!C:P,9,FALSE)))</f>
        <v/>
      </c>
      <c r="BB511" s="172" t="str">
        <f t="shared" si="455"/>
        <v/>
      </c>
      <c r="BC511" s="173" t="str">
        <f t="shared" si="456"/>
        <v/>
      </c>
      <c r="BD511" s="174" t="str">
        <f t="shared" si="353"/>
        <v/>
      </c>
      <c r="BE511" s="180" t="str">
        <f t="shared" si="354"/>
        <v/>
      </c>
      <c r="BF511" s="181" t="str">
        <f t="shared" si="457"/>
        <v/>
      </c>
      <c r="BG511" s="181" t="str">
        <f t="shared" si="355"/>
        <v/>
      </c>
      <c r="BH511" s="179"/>
      <c r="BI511" s="182"/>
      <c r="BJ511" s="167"/>
      <c r="BK511" s="175"/>
      <c r="BL511" s="176"/>
      <c r="BM511" s="177" t="str">
        <f t="shared" si="458"/>
        <v/>
      </c>
      <c r="BN511" s="171">
        <f t="shared" si="477"/>
        <v>0</v>
      </c>
      <c r="BO511" s="171">
        <f t="shared" si="478"/>
        <v>0</v>
      </c>
      <c r="BP511" s="171" t="str">
        <f t="shared" si="459"/>
        <v>0</v>
      </c>
      <c r="BQ511" s="171" t="str">
        <f>IF(ISBLANK(BL511), "", (POWER(BL511/VLOOKUP(BP511,Anthro_Calc!C:P,13,FALSE),VLOOKUP(BP511,Anthro_Calc!C:P,12,FALSE))-1) / (VLOOKUP(BP511,Anthro_Calc!C:P,14,FALSE)*VLOOKUP(BP511,Anthro_Calc!C:P,12,FALSE)))</f>
        <v/>
      </c>
      <c r="BR511" s="171" t="str">
        <f>IF(ISBLANK(BL511), "", -3 + (BL511 -VLOOKUP(BP511,Anthro_Calc!C:P,4,FALSE)) / (VLOOKUP(BP511,Anthro_Calc!C:P,5,FALSE) - VLOOKUP(BP511,Anthro_Calc!C:P,4,FALSE)))</f>
        <v/>
      </c>
      <c r="BS511" s="171" t="str">
        <f>IF(ISBLANK(BL511), "", 3 + (BL511 -VLOOKUP(BP511,Anthro_Calc!C:P,10,FALSE)) / (VLOOKUP(BP511,Anthro_Calc!C:P,10,FALSE) - VLOOKUP(BP511,Anthro_Calc!C:P,9,FALSE)))</f>
        <v/>
      </c>
      <c r="BT511" s="172" t="str">
        <f t="shared" si="460"/>
        <v/>
      </c>
      <c r="BU511" s="173" t="str">
        <f t="shared" si="461"/>
        <v/>
      </c>
      <c r="BV511" s="174" t="str">
        <f t="shared" si="462"/>
        <v/>
      </c>
      <c r="BW511" s="181" t="str">
        <f t="shared" si="357"/>
        <v/>
      </c>
      <c r="BX511" s="179"/>
      <c r="BY511" s="181" t="str">
        <f>IF(ISBLANK(BL511), "", VLOOKUP(Z511&amp;" "&amp;BV511&amp;" "&amp;BW511,Graduation_Criteria!$D$2:$E$34,2,FALSE))</f>
        <v/>
      </c>
      <c r="BZ511" s="181" t="str">
        <f t="shared" si="358"/>
        <v/>
      </c>
      <c r="CA511" s="167"/>
      <c r="CB511" s="175"/>
      <c r="CC511" s="175"/>
      <c r="CD511" s="183" t="str">
        <f t="shared" si="463"/>
        <v/>
      </c>
      <c r="CE511" s="184">
        <f t="shared" si="464"/>
        <v>0</v>
      </c>
      <c r="CF511" s="184">
        <f t="shared" si="465"/>
        <v>0</v>
      </c>
      <c r="CG511" s="184" t="str">
        <f t="shared" si="466"/>
        <v>0</v>
      </c>
      <c r="CH511" s="184" t="str">
        <f>IF(ISBLANK(CC511), "", (POWER(CC511/VLOOKUP(CG511,Anthro_Calc!C:P,13,FALSE),VLOOKUP(CG511,Anthro_Calc!C:P,12,FALSE))-1) / (VLOOKUP(CG511,Anthro_Calc!C:P,14,FALSE)*VLOOKUP(CG511,Anthro_Calc!C:P,12,FALSE)))</f>
        <v/>
      </c>
      <c r="CI511" s="184" t="str">
        <f>IF(ISBLANK(CC511), "", -3 + (CC511 -VLOOKUP(CG511,Anthro_Calc!C:P,4,FALSE)) / (VLOOKUP(CG511,Anthro_Calc!C:P,5,FALSE) - VLOOKUP(CG511,Anthro_Calc!C:P,4,FALSE)))</f>
        <v/>
      </c>
      <c r="CJ511" s="184" t="str">
        <f>IF(ISBLANK(CC511), "", 3 + (CC511 -VLOOKUP(CG511,Anthro_Calc!C:P,10,FALSE)) / (VLOOKUP(CG511,Anthro_Calc!C:P,10,FALSE) - VLOOKUP(CG511,Anthro_Calc!C:P,9,FALSE)))</f>
        <v/>
      </c>
      <c r="CK511" s="185" t="str">
        <f t="shared" si="467"/>
        <v/>
      </c>
      <c r="CL511" s="173" t="str">
        <f t="shared" si="468"/>
        <v/>
      </c>
      <c r="CM511" s="174" t="str">
        <f t="shared" si="469"/>
        <v/>
      </c>
      <c r="CN511" s="179"/>
      <c r="CO511" s="167"/>
      <c r="CP511" s="175"/>
      <c r="CQ511" s="175"/>
      <c r="CR511" s="186" t="str">
        <f t="shared" si="470"/>
        <v/>
      </c>
      <c r="CS511" s="187">
        <f t="shared" si="471"/>
        <v>0</v>
      </c>
      <c r="CT511" s="187">
        <f t="shared" si="472"/>
        <v>0</v>
      </c>
      <c r="CU511" s="187" t="str">
        <f t="shared" si="473"/>
        <v>0</v>
      </c>
      <c r="CV511" s="187" t="str">
        <f>IF(ISBLANK(CQ511), "", (POWER(CQ511/VLOOKUP(CU511,Anthro_Calc!C:P,13,FALSE),VLOOKUP(CU511,Anthro_Calc!C:P,12,FALSE))-1) / (VLOOKUP(CU511,Anthro_Calc!C:P,14,FALSE)*VLOOKUP(CU511,Anthro_Calc!C:P,12,FALSE)))</f>
        <v/>
      </c>
      <c r="CW511" s="187" t="str">
        <f>IF(ISBLANK(CQ511), "", -3 + (CQ511 -VLOOKUP(CU511,Anthro_Calc!C:P,4,FALSE)) / (VLOOKUP(CU511,Anthro_Calc!C:P,5,FALSE) - VLOOKUP(CU511,Anthro_Calc!C:P,4,FALSE)))</f>
        <v/>
      </c>
      <c r="CX511" s="187" t="str">
        <f>IF(ISBLANK(CQ511), "", 3 + (CQ511 -VLOOKUP(CU511,Anthro_Calc!C:P,10,FALSE)) / (VLOOKUP(CU511,Anthro_Calc!C:P,10,FALSE) - VLOOKUP(CU511,Anthro_Calc!C:P,9,FALSE)))</f>
        <v/>
      </c>
      <c r="CY511" s="188" t="str">
        <f t="shared" si="474"/>
        <v/>
      </c>
      <c r="CZ511" s="117" t="str">
        <f t="shared" si="397"/>
        <v/>
      </c>
      <c r="DA511" s="174" t="str">
        <f t="shared" si="475"/>
        <v/>
      </c>
      <c r="DB511" s="189"/>
    </row>
    <row r="512" spans="1:106">
      <c r="A512" s="165">
        <f t="shared" si="350"/>
        <v>508</v>
      </c>
      <c r="B512" s="166"/>
      <c r="C512" s="166"/>
      <c r="D512" s="166"/>
      <c r="E512" s="166"/>
      <c r="F512" s="166"/>
      <c r="G512" s="166"/>
      <c r="H512" s="166"/>
      <c r="I512" s="166"/>
      <c r="J512" s="166"/>
      <c r="K512" s="166"/>
      <c r="L512" s="166"/>
      <c r="M512" s="167"/>
      <c r="N512" s="168" t="str">
        <f t="shared" ca="1" si="438"/>
        <v/>
      </c>
      <c r="O512" s="169"/>
      <c r="P512" s="169"/>
      <c r="Q512" s="167"/>
      <c r="R512" s="170"/>
      <c r="S512" s="171" t="str">
        <f t="shared" si="439"/>
        <v/>
      </c>
      <c r="T512" s="171" t="str">
        <f t="shared" si="440"/>
        <v/>
      </c>
      <c r="U512" s="171" t="str">
        <f t="shared" si="441"/>
        <v/>
      </c>
      <c r="V512" s="171" t="str">
        <f>IF(ISBLANK(R512), "", (POWER(R512/VLOOKUP(U512,Anthro_Calc!C:P,13,FALSE),VLOOKUP(U512,Anthro_Calc!C:P,12,FALSE))-1) / (VLOOKUP(U512,Anthro_Calc!C:P,14,FALSE)*VLOOKUP(U512,Anthro_Calc!C:P,12,FALSE)))</f>
        <v/>
      </c>
      <c r="W512" s="171" t="str">
        <f>IF(ISBLANK(R512), "", -3 + (R512 -VLOOKUP(U512,Anthro_Calc!C:P,4,FALSE)) / (VLOOKUP(U512,Anthro_Calc!C:P,5,FALSE) - VLOOKUP(U512,Anthro_Calc!C:P,4,FALSE)))</f>
        <v/>
      </c>
      <c r="X512" s="171" t="str">
        <f>IF(ISBLANK(R512), "", 3 + (R512 -VLOOKUP(U512,Anthro_Calc!C:P,10,FALSE)) / (VLOOKUP(U512,Anthro_Calc!C:P,10,FALSE) - VLOOKUP(U512,Anthro_Calc!C:P,9,FALSE)))</f>
        <v/>
      </c>
      <c r="Y512" s="172" t="str">
        <f t="shared" si="442"/>
        <v/>
      </c>
      <c r="Z512" s="173" t="str">
        <f t="shared" si="443"/>
        <v/>
      </c>
      <c r="AA512" s="174" t="str">
        <f t="shared" si="480"/>
        <v/>
      </c>
      <c r="AB512" s="167"/>
      <c r="AC512" s="175"/>
      <c r="AD512" s="176"/>
      <c r="AE512" s="177" t="str">
        <f t="shared" si="444"/>
        <v/>
      </c>
      <c r="AF512" s="171">
        <f t="shared" si="445"/>
        <v>0</v>
      </c>
      <c r="AG512" s="171">
        <f t="shared" si="446"/>
        <v>0</v>
      </c>
      <c r="AH512" s="171" t="str">
        <f t="shared" si="447"/>
        <v>0</v>
      </c>
      <c r="AI512" s="171" t="str">
        <f>IF(ISBLANK(AD512), "", (POWER(AD512/VLOOKUP(AH512,Anthro_Calc!C:P,13,FALSE),VLOOKUP(AH512,Anthro_Calc!C:P,12,FALSE))-1) / (VLOOKUP(AH512,Anthro_Calc!C:P,14,FALSE)*VLOOKUP(AH512,Anthro_Calc!C:P,12,FALSE)))</f>
        <v/>
      </c>
      <c r="AJ512" s="171" t="str">
        <f>IF(ISBLANK(AD512), "", -3 + (AD512 -VLOOKUP(AH512,Anthro_Calc!C:P,4,FALSE)) / (VLOOKUP(AH512,Anthro_Calc!C:P,5,FALSE) - VLOOKUP(AH512,Anthro_Calc!C:P,4,FALSE)))</f>
        <v/>
      </c>
      <c r="AK512" s="171" t="str">
        <f>IF(ISBLANK(AD512), "", 3 + (AD512 -VLOOKUP(AH512,Anthro_Calc!C:P,10,FALSE)) / (VLOOKUP(AH512,Anthro_Calc!C:P,10,FALSE) - VLOOKUP(AH512,Anthro_Calc!C:P,9,FALSE)))</f>
        <v/>
      </c>
      <c r="AL512" s="172" t="str">
        <f t="shared" si="448"/>
        <v/>
      </c>
      <c r="AM512" s="173" t="str">
        <f t="shared" si="449"/>
        <v/>
      </c>
      <c r="AN512" s="174" t="str">
        <f t="shared" si="450"/>
        <v/>
      </c>
      <c r="AO512" s="178" t="str">
        <f t="shared" si="351"/>
        <v/>
      </c>
      <c r="AP512" s="179"/>
      <c r="AQ512" s="179" t="str">
        <f t="shared" si="437"/>
        <v/>
      </c>
      <c r="AR512" s="167"/>
      <c r="AS512" s="175"/>
      <c r="AT512" s="170"/>
      <c r="AU512" s="177" t="str">
        <f t="shared" si="479"/>
        <v/>
      </c>
      <c r="AV512" s="171">
        <f t="shared" si="452"/>
        <v>0</v>
      </c>
      <c r="AW512" s="171">
        <f t="shared" si="453"/>
        <v>0</v>
      </c>
      <c r="AX512" s="171" t="str">
        <f t="shared" si="454"/>
        <v>0</v>
      </c>
      <c r="AY512" s="171" t="str">
        <f>IF(ISBLANK(AT512), "", (POWER(AT512/VLOOKUP(AX512,Anthro_Calc!C:P,13,FALSE),VLOOKUP(AX512,Anthro_Calc!C:P,12,FALSE))-1) / (VLOOKUP(AX512,Anthro_Calc!C:P,14,FALSE)*VLOOKUP(AX512,Anthro_Calc!C:P,12,FALSE)))</f>
        <v/>
      </c>
      <c r="AZ512" s="171" t="str">
        <f>IF(ISBLANK(AT512), "", -3 + (AT512 -VLOOKUP(AX512,Anthro_Calc!C:P,4,FALSE)) / (VLOOKUP(AX512,Anthro_Calc!C:P,5,FALSE) - VLOOKUP(AX512,Anthro_Calc!C:P,4,FALSE)))</f>
        <v/>
      </c>
      <c r="BA512" s="171" t="str">
        <f>IF(ISBLANK(AT512), "", 3 + (AT512 -VLOOKUP(AX512,Anthro_Calc!C:P,10,FALSE)) / (VLOOKUP(AX512,Anthro_Calc!C:P,10,FALSE) - VLOOKUP(AX512,Anthro_Calc!C:P,9,FALSE)))</f>
        <v/>
      </c>
      <c r="BB512" s="172" t="str">
        <f t="shared" si="455"/>
        <v/>
      </c>
      <c r="BC512" s="173" t="str">
        <f t="shared" si="456"/>
        <v/>
      </c>
      <c r="BD512" s="174" t="str">
        <f t="shared" si="353"/>
        <v/>
      </c>
      <c r="BE512" s="180" t="str">
        <f t="shared" si="354"/>
        <v/>
      </c>
      <c r="BF512" s="181" t="str">
        <f t="shared" si="457"/>
        <v/>
      </c>
      <c r="BG512" s="181" t="str">
        <f t="shared" si="355"/>
        <v/>
      </c>
      <c r="BH512" s="179"/>
      <c r="BI512" s="182"/>
      <c r="BJ512" s="167"/>
      <c r="BK512" s="175"/>
      <c r="BL512" s="176"/>
      <c r="BM512" s="177" t="str">
        <f t="shared" si="458"/>
        <v/>
      </c>
      <c r="BN512" s="171">
        <f t="shared" si="477"/>
        <v>0</v>
      </c>
      <c r="BO512" s="171">
        <f t="shared" si="478"/>
        <v>0</v>
      </c>
      <c r="BP512" s="171" t="str">
        <f t="shared" si="459"/>
        <v>0</v>
      </c>
      <c r="BQ512" s="171" t="str">
        <f>IF(ISBLANK(BL512), "", (POWER(BL512/VLOOKUP(BP512,Anthro_Calc!C:P,13,FALSE),VLOOKUP(BP512,Anthro_Calc!C:P,12,FALSE))-1) / (VLOOKUP(BP512,Anthro_Calc!C:P,14,FALSE)*VLOOKUP(BP512,Anthro_Calc!C:P,12,FALSE)))</f>
        <v/>
      </c>
      <c r="BR512" s="171" t="str">
        <f>IF(ISBLANK(BL512), "", -3 + (BL512 -VLOOKUP(BP512,Anthro_Calc!C:P,4,FALSE)) / (VLOOKUP(BP512,Anthro_Calc!C:P,5,FALSE) - VLOOKUP(BP512,Anthro_Calc!C:P,4,FALSE)))</f>
        <v/>
      </c>
      <c r="BS512" s="171" t="str">
        <f>IF(ISBLANK(BL512), "", 3 + (BL512 -VLOOKUP(BP512,Anthro_Calc!C:P,10,FALSE)) / (VLOOKUP(BP512,Anthro_Calc!C:P,10,FALSE) - VLOOKUP(BP512,Anthro_Calc!C:P,9,FALSE)))</f>
        <v/>
      </c>
      <c r="BT512" s="172" t="str">
        <f t="shared" si="460"/>
        <v/>
      </c>
      <c r="BU512" s="173" t="str">
        <f t="shared" si="461"/>
        <v/>
      </c>
      <c r="BV512" s="174" t="str">
        <f t="shared" si="462"/>
        <v/>
      </c>
      <c r="BW512" s="181" t="str">
        <f t="shared" si="357"/>
        <v/>
      </c>
      <c r="BX512" s="179"/>
      <c r="BY512" s="181" t="str">
        <f>IF(ISBLANK(BL512), "", VLOOKUP(Z512&amp;" "&amp;BV512&amp;" "&amp;BW512,Graduation_Criteria!$D$2:$E$34,2,FALSE))</f>
        <v/>
      </c>
      <c r="BZ512" s="181" t="str">
        <f t="shared" si="358"/>
        <v/>
      </c>
      <c r="CA512" s="167"/>
      <c r="CB512" s="175"/>
      <c r="CC512" s="175"/>
      <c r="CD512" s="183" t="str">
        <f t="shared" si="463"/>
        <v/>
      </c>
      <c r="CE512" s="184">
        <f t="shared" si="464"/>
        <v>0</v>
      </c>
      <c r="CF512" s="184">
        <f t="shared" si="465"/>
        <v>0</v>
      </c>
      <c r="CG512" s="184" t="str">
        <f t="shared" si="466"/>
        <v>0</v>
      </c>
      <c r="CH512" s="184" t="str">
        <f>IF(ISBLANK(CC512), "", (POWER(CC512/VLOOKUP(CG512,Anthro_Calc!C:P,13,FALSE),VLOOKUP(CG512,Anthro_Calc!C:P,12,FALSE))-1) / (VLOOKUP(CG512,Anthro_Calc!C:P,14,FALSE)*VLOOKUP(CG512,Anthro_Calc!C:P,12,FALSE)))</f>
        <v/>
      </c>
      <c r="CI512" s="184" t="str">
        <f>IF(ISBLANK(CC512), "", -3 + (CC512 -VLOOKUP(CG512,Anthro_Calc!C:P,4,FALSE)) / (VLOOKUP(CG512,Anthro_Calc!C:P,5,FALSE) - VLOOKUP(CG512,Anthro_Calc!C:P,4,FALSE)))</f>
        <v/>
      </c>
      <c r="CJ512" s="184" t="str">
        <f>IF(ISBLANK(CC512), "", 3 + (CC512 -VLOOKUP(CG512,Anthro_Calc!C:P,10,FALSE)) / (VLOOKUP(CG512,Anthro_Calc!C:P,10,FALSE) - VLOOKUP(CG512,Anthro_Calc!C:P,9,FALSE)))</f>
        <v/>
      </c>
      <c r="CK512" s="185" t="str">
        <f t="shared" si="467"/>
        <v/>
      </c>
      <c r="CL512" s="173" t="str">
        <f t="shared" si="468"/>
        <v/>
      </c>
      <c r="CM512" s="174" t="str">
        <f t="shared" si="469"/>
        <v/>
      </c>
      <c r="CN512" s="179"/>
      <c r="CO512" s="167"/>
      <c r="CP512" s="175"/>
      <c r="CQ512" s="175"/>
      <c r="CR512" s="186" t="str">
        <f t="shared" si="470"/>
        <v/>
      </c>
      <c r="CS512" s="187">
        <f t="shared" si="471"/>
        <v>0</v>
      </c>
      <c r="CT512" s="187">
        <f t="shared" si="472"/>
        <v>0</v>
      </c>
      <c r="CU512" s="187" t="str">
        <f t="shared" si="473"/>
        <v>0</v>
      </c>
      <c r="CV512" s="187" t="str">
        <f>IF(ISBLANK(CQ512), "", (POWER(CQ512/VLOOKUP(CU512,Anthro_Calc!C:P,13,FALSE),VLOOKUP(CU512,Anthro_Calc!C:P,12,FALSE))-1) / (VLOOKUP(CU512,Anthro_Calc!C:P,14,FALSE)*VLOOKUP(CU512,Anthro_Calc!C:P,12,FALSE)))</f>
        <v/>
      </c>
      <c r="CW512" s="187" t="str">
        <f>IF(ISBLANK(CQ512), "", -3 + (CQ512 -VLOOKUP(CU512,Anthro_Calc!C:P,4,FALSE)) / (VLOOKUP(CU512,Anthro_Calc!C:P,5,FALSE) - VLOOKUP(CU512,Anthro_Calc!C:P,4,FALSE)))</f>
        <v/>
      </c>
      <c r="CX512" s="187" t="str">
        <f>IF(ISBLANK(CQ512), "", 3 + (CQ512 -VLOOKUP(CU512,Anthro_Calc!C:P,10,FALSE)) / (VLOOKUP(CU512,Anthro_Calc!C:P,10,FALSE) - VLOOKUP(CU512,Anthro_Calc!C:P,9,FALSE)))</f>
        <v/>
      </c>
      <c r="CY512" s="188" t="str">
        <f t="shared" si="474"/>
        <v/>
      </c>
      <c r="CZ512" s="117" t="str">
        <f t="shared" si="397"/>
        <v/>
      </c>
      <c r="DA512" s="174" t="str">
        <f t="shared" si="475"/>
        <v/>
      </c>
      <c r="DB512" s="189"/>
    </row>
    <row r="513" spans="1:106">
      <c r="A513" s="165">
        <f t="shared" si="350"/>
        <v>509</v>
      </c>
      <c r="B513" s="166"/>
      <c r="C513" s="166"/>
      <c r="D513" s="166"/>
      <c r="E513" s="166"/>
      <c r="F513" s="166"/>
      <c r="G513" s="166"/>
      <c r="H513" s="166"/>
      <c r="I513" s="166"/>
      <c r="J513" s="166"/>
      <c r="K513" s="166"/>
      <c r="L513" s="166"/>
      <c r="M513" s="167"/>
      <c r="N513" s="168" t="str">
        <f t="shared" ca="1" si="438"/>
        <v/>
      </c>
      <c r="O513" s="169"/>
      <c r="P513" s="169"/>
      <c r="Q513" s="167"/>
      <c r="R513" s="170"/>
      <c r="S513" s="171" t="str">
        <f t="shared" si="439"/>
        <v/>
      </c>
      <c r="T513" s="171" t="str">
        <f t="shared" si="440"/>
        <v/>
      </c>
      <c r="U513" s="171" t="str">
        <f t="shared" si="441"/>
        <v/>
      </c>
      <c r="V513" s="171" t="str">
        <f>IF(ISBLANK(R513), "", (POWER(R513/VLOOKUP(U513,Anthro_Calc!C:P,13,FALSE),VLOOKUP(U513,Anthro_Calc!C:P,12,FALSE))-1) / (VLOOKUP(U513,Anthro_Calc!C:P,14,FALSE)*VLOOKUP(U513,Anthro_Calc!C:P,12,FALSE)))</f>
        <v/>
      </c>
      <c r="W513" s="171" t="str">
        <f>IF(ISBLANK(R513), "", -3 + (R513 -VLOOKUP(U513,Anthro_Calc!C:P,4,FALSE)) / (VLOOKUP(U513,Anthro_Calc!C:P,5,FALSE) - VLOOKUP(U513,Anthro_Calc!C:P,4,FALSE)))</f>
        <v/>
      </c>
      <c r="X513" s="171" t="str">
        <f>IF(ISBLANK(R513), "", 3 + (R513 -VLOOKUP(U513,Anthro_Calc!C:P,10,FALSE)) / (VLOOKUP(U513,Anthro_Calc!C:P,10,FALSE) - VLOOKUP(U513,Anthro_Calc!C:P,9,FALSE)))</f>
        <v/>
      </c>
      <c r="Y513" s="172" t="str">
        <f t="shared" si="442"/>
        <v/>
      </c>
      <c r="Z513" s="173" t="str">
        <f t="shared" si="443"/>
        <v/>
      </c>
      <c r="AA513" s="174" t="str">
        <f t="shared" si="480"/>
        <v/>
      </c>
      <c r="AB513" s="167"/>
      <c r="AC513" s="175"/>
      <c r="AD513" s="176"/>
      <c r="AE513" s="177" t="str">
        <f t="shared" si="444"/>
        <v/>
      </c>
      <c r="AF513" s="171">
        <f t="shared" si="445"/>
        <v>0</v>
      </c>
      <c r="AG513" s="171">
        <f t="shared" si="446"/>
        <v>0</v>
      </c>
      <c r="AH513" s="171" t="str">
        <f t="shared" si="447"/>
        <v>0</v>
      </c>
      <c r="AI513" s="171" t="str">
        <f>IF(ISBLANK(AD513), "", (POWER(AD513/VLOOKUP(AH513,Anthro_Calc!C:P,13,FALSE),VLOOKUP(AH513,Anthro_Calc!C:P,12,FALSE))-1) / (VLOOKUP(AH513,Anthro_Calc!C:P,14,FALSE)*VLOOKUP(AH513,Anthro_Calc!C:P,12,FALSE)))</f>
        <v/>
      </c>
      <c r="AJ513" s="171" t="str">
        <f>IF(ISBLANK(AD513), "", -3 + (AD513 -VLOOKUP(AH513,Anthro_Calc!C:P,4,FALSE)) / (VLOOKUP(AH513,Anthro_Calc!C:P,5,FALSE) - VLOOKUP(AH513,Anthro_Calc!C:P,4,FALSE)))</f>
        <v/>
      </c>
      <c r="AK513" s="171" t="str">
        <f>IF(ISBLANK(AD513), "", 3 + (AD513 -VLOOKUP(AH513,Anthro_Calc!C:P,10,FALSE)) / (VLOOKUP(AH513,Anthro_Calc!C:P,10,FALSE) - VLOOKUP(AH513,Anthro_Calc!C:P,9,FALSE)))</f>
        <v/>
      </c>
      <c r="AL513" s="172" t="str">
        <f t="shared" si="448"/>
        <v/>
      </c>
      <c r="AM513" s="173" t="str">
        <f t="shared" si="449"/>
        <v/>
      </c>
      <c r="AN513" s="174" t="str">
        <f t="shared" si="450"/>
        <v/>
      </c>
      <c r="AO513" s="178" t="str">
        <f t="shared" si="351"/>
        <v/>
      </c>
      <c r="AP513" s="179"/>
      <c r="AQ513" s="179" t="str">
        <f t="shared" si="437"/>
        <v/>
      </c>
      <c r="AR513" s="167"/>
      <c r="AS513" s="175"/>
      <c r="AT513" s="170"/>
      <c r="AU513" s="177" t="str">
        <f t="shared" si="479"/>
        <v/>
      </c>
      <c r="AV513" s="171">
        <f t="shared" si="452"/>
        <v>0</v>
      </c>
      <c r="AW513" s="171">
        <f t="shared" si="453"/>
        <v>0</v>
      </c>
      <c r="AX513" s="171" t="str">
        <f t="shared" si="454"/>
        <v>0</v>
      </c>
      <c r="AY513" s="171" t="str">
        <f>IF(ISBLANK(AT513), "", (POWER(AT513/VLOOKUP(AX513,Anthro_Calc!C:P,13,FALSE),VLOOKUP(AX513,Anthro_Calc!C:P,12,FALSE))-1) / (VLOOKUP(AX513,Anthro_Calc!C:P,14,FALSE)*VLOOKUP(AX513,Anthro_Calc!C:P,12,FALSE)))</f>
        <v/>
      </c>
      <c r="AZ513" s="171" t="str">
        <f>IF(ISBLANK(AT513), "", -3 + (AT513 -VLOOKUP(AX513,Anthro_Calc!C:P,4,FALSE)) / (VLOOKUP(AX513,Anthro_Calc!C:P,5,FALSE) - VLOOKUP(AX513,Anthro_Calc!C:P,4,FALSE)))</f>
        <v/>
      </c>
      <c r="BA513" s="171" t="str">
        <f>IF(ISBLANK(AT513), "", 3 + (AT513 -VLOOKUP(AX513,Anthro_Calc!C:P,10,FALSE)) / (VLOOKUP(AX513,Anthro_Calc!C:P,10,FALSE) - VLOOKUP(AX513,Anthro_Calc!C:P,9,FALSE)))</f>
        <v/>
      </c>
      <c r="BB513" s="172" t="str">
        <f t="shared" si="455"/>
        <v/>
      </c>
      <c r="BC513" s="173" t="str">
        <f t="shared" si="456"/>
        <v/>
      </c>
      <c r="BD513" s="174" t="str">
        <f t="shared" si="353"/>
        <v/>
      </c>
      <c r="BE513" s="180" t="str">
        <f t="shared" si="354"/>
        <v/>
      </c>
      <c r="BF513" s="181" t="str">
        <f t="shared" si="457"/>
        <v/>
      </c>
      <c r="BG513" s="181" t="str">
        <f t="shared" si="355"/>
        <v/>
      </c>
      <c r="BH513" s="179"/>
      <c r="BI513" s="182"/>
      <c r="BJ513" s="167"/>
      <c r="BK513" s="175"/>
      <c r="BL513" s="176"/>
      <c r="BM513" s="177" t="str">
        <f t="shared" si="458"/>
        <v/>
      </c>
      <c r="BN513" s="171">
        <f t="shared" si="477"/>
        <v>0</v>
      </c>
      <c r="BO513" s="171">
        <f t="shared" si="478"/>
        <v>0</v>
      </c>
      <c r="BP513" s="171" t="str">
        <f t="shared" si="459"/>
        <v>0</v>
      </c>
      <c r="BQ513" s="171" t="str">
        <f>IF(ISBLANK(BL513), "", (POWER(BL513/VLOOKUP(BP513,Anthro_Calc!C:P,13,FALSE),VLOOKUP(BP513,Anthro_Calc!C:P,12,FALSE))-1) / (VLOOKUP(BP513,Anthro_Calc!C:P,14,FALSE)*VLOOKUP(BP513,Anthro_Calc!C:P,12,FALSE)))</f>
        <v/>
      </c>
      <c r="BR513" s="171" t="str">
        <f>IF(ISBLANK(BL513), "", -3 + (BL513 -VLOOKUP(BP513,Anthro_Calc!C:P,4,FALSE)) / (VLOOKUP(BP513,Anthro_Calc!C:P,5,FALSE) - VLOOKUP(BP513,Anthro_Calc!C:P,4,FALSE)))</f>
        <v/>
      </c>
      <c r="BS513" s="171" t="str">
        <f>IF(ISBLANK(BL513), "", 3 + (BL513 -VLOOKUP(BP513,Anthro_Calc!C:P,10,FALSE)) / (VLOOKUP(BP513,Anthro_Calc!C:P,10,FALSE) - VLOOKUP(BP513,Anthro_Calc!C:P,9,FALSE)))</f>
        <v/>
      </c>
      <c r="BT513" s="172" t="str">
        <f t="shared" si="460"/>
        <v/>
      </c>
      <c r="BU513" s="173" t="str">
        <f t="shared" si="461"/>
        <v/>
      </c>
      <c r="BV513" s="174" t="str">
        <f t="shared" si="462"/>
        <v/>
      </c>
      <c r="BW513" s="181" t="str">
        <f t="shared" si="357"/>
        <v/>
      </c>
      <c r="BX513" s="179"/>
      <c r="BY513" s="181" t="str">
        <f>IF(ISBLANK(BL513), "", VLOOKUP(Z513&amp;" "&amp;BV513&amp;" "&amp;BW513,Graduation_Criteria!$D$2:$E$34,2,FALSE))</f>
        <v/>
      </c>
      <c r="BZ513" s="181" t="str">
        <f t="shared" si="358"/>
        <v/>
      </c>
      <c r="CA513" s="167"/>
      <c r="CB513" s="175"/>
      <c r="CC513" s="175"/>
      <c r="CD513" s="183" t="str">
        <f t="shared" si="463"/>
        <v/>
      </c>
      <c r="CE513" s="184">
        <f t="shared" si="464"/>
        <v>0</v>
      </c>
      <c r="CF513" s="184">
        <f t="shared" si="465"/>
        <v>0</v>
      </c>
      <c r="CG513" s="184" t="str">
        <f t="shared" si="466"/>
        <v>0</v>
      </c>
      <c r="CH513" s="184" t="str">
        <f>IF(ISBLANK(CC513), "", (POWER(CC513/VLOOKUP(CG513,Anthro_Calc!C:P,13,FALSE),VLOOKUP(CG513,Anthro_Calc!C:P,12,FALSE))-1) / (VLOOKUP(CG513,Anthro_Calc!C:P,14,FALSE)*VLOOKUP(CG513,Anthro_Calc!C:P,12,FALSE)))</f>
        <v/>
      </c>
      <c r="CI513" s="184" t="str">
        <f>IF(ISBLANK(CC513), "", -3 + (CC513 -VLOOKUP(CG513,Anthro_Calc!C:P,4,FALSE)) / (VLOOKUP(CG513,Anthro_Calc!C:P,5,FALSE) - VLOOKUP(CG513,Anthro_Calc!C:P,4,FALSE)))</f>
        <v/>
      </c>
      <c r="CJ513" s="184" t="str">
        <f>IF(ISBLANK(CC513), "", 3 + (CC513 -VLOOKUP(CG513,Anthro_Calc!C:P,10,FALSE)) / (VLOOKUP(CG513,Anthro_Calc!C:P,10,FALSE) - VLOOKUP(CG513,Anthro_Calc!C:P,9,FALSE)))</f>
        <v/>
      </c>
      <c r="CK513" s="185" t="str">
        <f t="shared" si="467"/>
        <v/>
      </c>
      <c r="CL513" s="173" t="str">
        <f t="shared" si="468"/>
        <v/>
      </c>
      <c r="CM513" s="174" t="str">
        <f t="shared" si="469"/>
        <v/>
      </c>
      <c r="CN513" s="179"/>
      <c r="CO513" s="167"/>
      <c r="CP513" s="175"/>
      <c r="CQ513" s="175"/>
      <c r="CR513" s="186" t="str">
        <f t="shared" si="470"/>
        <v/>
      </c>
      <c r="CS513" s="187">
        <f t="shared" si="471"/>
        <v>0</v>
      </c>
      <c r="CT513" s="187">
        <f t="shared" si="472"/>
        <v>0</v>
      </c>
      <c r="CU513" s="187" t="str">
        <f t="shared" si="473"/>
        <v>0</v>
      </c>
      <c r="CV513" s="187" t="str">
        <f>IF(ISBLANK(CQ513), "", (POWER(CQ513/VLOOKUP(CU513,Anthro_Calc!C:P,13,FALSE),VLOOKUP(CU513,Anthro_Calc!C:P,12,FALSE))-1) / (VLOOKUP(CU513,Anthro_Calc!C:P,14,FALSE)*VLOOKUP(CU513,Anthro_Calc!C:P,12,FALSE)))</f>
        <v/>
      </c>
      <c r="CW513" s="187" t="str">
        <f>IF(ISBLANK(CQ513), "", -3 + (CQ513 -VLOOKUP(CU513,Anthro_Calc!C:P,4,FALSE)) / (VLOOKUP(CU513,Anthro_Calc!C:P,5,FALSE) - VLOOKUP(CU513,Anthro_Calc!C:P,4,FALSE)))</f>
        <v/>
      </c>
      <c r="CX513" s="187" t="str">
        <f>IF(ISBLANK(CQ513), "", 3 + (CQ513 -VLOOKUP(CU513,Anthro_Calc!C:P,10,FALSE)) / (VLOOKUP(CU513,Anthro_Calc!C:P,10,FALSE) - VLOOKUP(CU513,Anthro_Calc!C:P,9,FALSE)))</f>
        <v/>
      </c>
      <c r="CY513" s="188" t="str">
        <f t="shared" si="474"/>
        <v/>
      </c>
      <c r="CZ513" s="117" t="str">
        <f t="shared" si="397"/>
        <v/>
      </c>
      <c r="DA513" s="174" t="str">
        <f t="shared" si="475"/>
        <v/>
      </c>
      <c r="DB513" s="189"/>
    </row>
    <row r="514" spans="1:106">
      <c r="A514" s="165">
        <f t="shared" si="350"/>
        <v>510</v>
      </c>
      <c r="B514" s="166"/>
      <c r="C514" s="166"/>
      <c r="D514" s="166"/>
      <c r="E514" s="166"/>
      <c r="F514" s="166"/>
      <c r="G514" s="166"/>
      <c r="H514" s="166"/>
      <c r="I514" s="166"/>
      <c r="J514" s="166"/>
      <c r="K514" s="166"/>
      <c r="L514" s="166"/>
      <c r="M514" s="167"/>
      <c r="N514" s="168" t="str">
        <f t="shared" ca="1" si="438"/>
        <v/>
      </c>
      <c r="O514" s="169"/>
      <c r="P514" s="169"/>
      <c r="Q514" s="167"/>
      <c r="R514" s="170"/>
      <c r="S514" s="171" t="str">
        <f t="shared" si="439"/>
        <v/>
      </c>
      <c r="T514" s="171" t="str">
        <f t="shared" si="440"/>
        <v/>
      </c>
      <c r="U514" s="171" t="str">
        <f t="shared" si="441"/>
        <v/>
      </c>
      <c r="V514" s="171" t="str">
        <f>IF(ISBLANK(R514), "", (POWER(R514/VLOOKUP(U514,Anthro_Calc!C:P,13,FALSE),VLOOKUP(U514,Anthro_Calc!C:P,12,FALSE))-1) / (VLOOKUP(U514,Anthro_Calc!C:P,14,FALSE)*VLOOKUP(U514,Anthro_Calc!C:P,12,FALSE)))</f>
        <v/>
      </c>
      <c r="W514" s="171" t="str">
        <f>IF(ISBLANK(R514), "", -3 + (R514 -VLOOKUP(U514,Anthro_Calc!C:P,4,FALSE)) / (VLOOKUP(U514,Anthro_Calc!C:P,5,FALSE) - VLOOKUP(U514,Anthro_Calc!C:P,4,FALSE)))</f>
        <v/>
      </c>
      <c r="X514" s="171" t="str">
        <f>IF(ISBLANK(R514), "", 3 + (R514 -VLOOKUP(U514,Anthro_Calc!C:P,10,FALSE)) / (VLOOKUP(U514,Anthro_Calc!C:P,10,FALSE) - VLOOKUP(U514,Anthro_Calc!C:P,9,FALSE)))</f>
        <v/>
      </c>
      <c r="Y514" s="172" t="str">
        <f t="shared" si="442"/>
        <v/>
      </c>
      <c r="Z514" s="173" t="str">
        <f t="shared" si="443"/>
        <v/>
      </c>
      <c r="AA514" s="174" t="str">
        <f t="shared" si="480"/>
        <v/>
      </c>
      <c r="AB514" s="167"/>
      <c r="AC514" s="175"/>
      <c r="AD514" s="176"/>
      <c r="AE514" s="177" t="str">
        <f t="shared" si="444"/>
        <v/>
      </c>
      <c r="AF514" s="171">
        <f t="shared" si="445"/>
        <v>0</v>
      </c>
      <c r="AG514" s="171">
        <f t="shared" si="446"/>
        <v>0</v>
      </c>
      <c r="AH514" s="171" t="str">
        <f t="shared" si="447"/>
        <v>0</v>
      </c>
      <c r="AI514" s="171" t="str">
        <f>IF(ISBLANK(AD514), "", (POWER(AD514/VLOOKUP(AH514,Anthro_Calc!C:P,13,FALSE),VLOOKUP(AH514,Anthro_Calc!C:P,12,FALSE))-1) / (VLOOKUP(AH514,Anthro_Calc!C:P,14,FALSE)*VLOOKUP(AH514,Anthro_Calc!C:P,12,FALSE)))</f>
        <v/>
      </c>
      <c r="AJ514" s="171" t="str">
        <f>IF(ISBLANK(AD514), "", -3 + (AD514 -VLOOKUP(AH514,Anthro_Calc!C:P,4,FALSE)) / (VLOOKUP(AH514,Anthro_Calc!C:P,5,FALSE) - VLOOKUP(AH514,Anthro_Calc!C:P,4,FALSE)))</f>
        <v/>
      </c>
      <c r="AK514" s="171" t="str">
        <f>IF(ISBLANK(AD514), "", 3 + (AD514 -VLOOKUP(AH514,Anthro_Calc!C:P,10,FALSE)) / (VLOOKUP(AH514,Anthro_Calc!C:P,10,FALSE) - VLOOKUP(AH514,Anthro_Calc!C:P,9,FALSE)))</f>
        <v/>
      </c>
      <c r="AL514" s="172" t="str">
        <f t="shared" si="448"/>
        <v/>
      </c>
      <c r="AM514" s="173" t="str">
        <f t="shared" si="449"/>
        <v/>
      </c>
      <c r="AN514" s="174" t="str">
        <f t="shared" si="450"/>
        <v/>
      </c>
      <c r="AO514" s="178" t="str">
        <f t="shared" si="351"/>
        <v/>
      </c>
      <c r="AP514" s="179"/>
      <c r="AQ514" s="179" t="str">
        <f t="shared" si="437"/>
        <v/>
      </c>
      <c r="AR514" s="167"/>
      <c r="AS514" s="175"/>
      <c r="AT514" s="170"/>
      <c r="AU514" s="177" t="str">
        <f t="shared" si="479"/>
        <v/>
      </c>
      <c r="AV514" s="171">
        <f t="shared" si="452"/>
        <v>0</v>
      </c>
      <c r="AW514" s="171">
        <f t="shared" si="453"/>
        <v>0</v>
      </c>
      <c r="AX514" s="171" t="str">
        <f t="shared" si="454"/>
        <v>0</v>
      </c>
      <c r="AY514" s="171" t="str">
        <f>IF(ISBLANK(AT514), "", (POWER(AT514/VLOOKUP(AX514,Anthro_Calc!C:P,13,FALSE),VLOOKUP(AX514,Anthro_Calc!C:P,12,FALSE))-1) / (VLOOKUP(AX514,Anthro_Calc!C:P,14,FALSE)*VLOOKUP(AX514,Anthro_Calc!C:P,12,FALSE)))</f>
        <v/>
      </c>
      <c r="AZ514" s="171" t="str">
        <f>IF(ISBLANK(AT514), "", -3 + (AT514 -VLOOKUP(AX514,Anthro_Calc!C:P,4,FALSE)) / (VLOOKUP(AX514,Anthro_Calc!C:P,5,FALSE) - VLOOKUP(AX514,Anthro_Calc!C:P,4,FALSE)))</f>
        <v/>
      </c>
      <c r="BA514" s="171" t="str">
        <f>IF(ISBLANK(AT514), "", 3 + (AT514 -VLOOKUP(AX514,Anthro_Calc!C:P,10,FALSE)) / (VLOOKUP(AX514,Anthro_Calc!C:P,10,FALSE) - VLOOKUP(AX514,Anthro_Calc!C:P,9,FALSE)))</f>
        <v/>
      </c>
      <c r="BB514" s="172" t="str">
        <f t="shared" si="455"/>
        <v/>
      </c>
      <c r="BC514" s="173" t="str">
        <f t="shared" si="456"/>
        <v/>
      </c>
      <c r="BD514" s="174" t="str">
        <f t="shared" si="353"/>
        <v/>
      </c>
      <c r="BE514" s="180" t="str">
        <f t="shared" si="354"/>
        <v/>
      </c>
      <c r="BF514" s="181" t="str">
        <f t="shared" si="457"/>
        <v/>
      </c>
      <c r="BG514" s="181" t="str">
        <f t="shared" si="355"/>
        <v/>
      </c>
      <c r="BH514" s="179"/>
      <c r="BI514" s="182"/>
      <c r="BJ514" s="167"/>
      <c r="BK514" s="175"/>
      <c r="BL514" s="176"/>
      <c r="BM514" s="177" t="str">
        <f t="shared" si="458"/>
        <v/>
      </c>
      <c r="BN514" s="171">
        <f t="shared" si="477"/>
        <v>0</v>
      </c>
      <c r="BO514" s="171">
        <f t="shared" si="478"/>
        <v>0</v>
      </c>
      <c r="BP514" s="171" t="str">
        <f t="shared" si="459"/>
        <v>0</v>
      </c>
      <c r="BQ514" s="171" t="str">
        <f>IF(ISBLANK(BL514), "", (POWER(BL514/VLOOKUP(BP514,Anthro_Calc!C:P,13,FALSE),VLOOKUP(BP514,Anthro_Calc!C:P,12,FALSE))-1) / (VLOOKUP(BP514,Anthro_Calc!C:P,14,FALSE)*VLOOKUP(BP514,Anthro_Calc!C:P,12,FALSE)))</f>
        <v/>
      </c>
      <c r="BR514" s="171" t="str">
        <f>IF(ISBLANK(BL514), "", -3 + (BL514 -VLOOKUP(BP514,Anthro_Calc!C:P,4,FALSE)) / (VLOOKUP(BP514,Anthro_Calc!C:P,5,FALSE) - VLOOKUP(BP514,Anthro_Calc!C:P,4,FALSE)))</f>
        <v/>
      </c>
      <c r="BS514" s="171" t="str">
        <f>IF(ISBLANK(BL514), "", 3 + (BL514 -VLOOKUP(BP514,Anthro_Calc!C:P,10,FALSE)) / (VLOOKUP(BP514,Anthro_Calc!C:P,10,FALSE) - VLOOKUP(BP514,Anthro_Calc!C:P,9,FALSE)))</f>
        <v/>
      </c>
      <c r="BT514" s="172" t="str">
        <f t="shared" si="460"/>
        <v/>
      </c>
      <c r="BU514" s="173" t="str">
        <f t="shared" si="461"/>
        <v/>
      </c>
      <c r="BV514" s="174" t="str">
        <f t="shared" si="462"/>
        <v/>
      </c>
      <c r="BW514" s="181" t="str">
        <f t="shared" si="357"/>
        <v/>
      </c>
      <c r="BX514" s="179"/>
      <c r="BY514" s="181" t="str">
        <f>IF(ISBLANK(BL514), "", VLOOKUP(Z514&amp;" "&amp;BV514&amp;" "&amp;BW514,Graduation_Criteria!$D$2:$E$34,2,FALSE))</f>
        <v/>
      </c>
      <c r="BZ514" s="181" t="str">
        <f t="shared" si="358"/>
        <v/>
      </c>
      <c r="CA514" s="167"/>
      <c r="CB514" s="175"/>
      <c r="CC514" s="175"/>
      <c r="CD514" s="183" t="str">
        <f t="shared" si="463"/>
        <v/>
      </c>
      <c r="CE514" s="184">
        <f t="shared" si="464"/>
        <v>0</v>
      </c>
      <c r="CF514" s="184">
        <f t="shared" si="465"/>
        <v>0</v>
      </c>
      <c r="CG514" s="184" t="str">
        <f t="shared" si="466"/>
        <v>0</v>
      </c>
      <c r="CH514" s="184" t="str">
        <f>IF(ISBLANK(CC514), "", (POWER(CC514/VLOOKUP(CG514,Anthro_Calc!C:P,13,FALSE),VLOOKUP(CG514,Anthro_Calc!C:P,12,FALSE))-1) / (VLOOKUP(CG514,Anthro_Calc!C:P,14,FALSE)*VLOOKUP(CG514,Anthro_Calc!C:P,12,FALSE)))</f>
        <v/>
      </c>
      <c r="CI514" s="184" t="str">
        <f>IF(ISBLANK(CC514), "", -3 + (CC514 -VLOOKUP(CG514,Anthro_Calc!C:P,4,FALSE)) / (VLOOKUP(CG514,Anthro_Calc!C:P,5,FALSE) - VLOOKUP(CG514,Anthro_Calc!C:P,4,FALSE)))</f>
        <v/>
      </c>
      <c r="CJ514" s="184" t="str">
        <f>IF(ISBLANK(CC514), "", 3 + (CC514 -VLOOKUP(CG514,Anthro_Calc!C:P,10,FALSE)) / (VLOOKUP(CG514,Anthro_Calc!C:P,10,FALSE) - VLOOKUP(CG514,Anthro_Calc!C:P,9,FALSE)))</f>
        <v/>
      </c>
      <c r="CK514" s="185" t="str">
        <f t="shared" si="467"/>
        <v/>
      </c>
      <c r="CL514" s="173" t="str">
        <f t="shared" si="468"/>
        <v/>
      </c>
      <c r="CM514" s="174" t="str">
        <f t="shared" si="469"/>
        <v/>
      </c>
      <c r="CN514" s="179"/>
      <c r="CO514" s="167"/>
      <c r="CP514" s="175"/>
      <c r="CQ514" s="175"/>
      <c r="CR514" s="186" t="str">
        <f t="shared" si="470"/>
        <v/>
      </c>
      <c r="CS514" s="187">
        <f t="shared" si="471"/>
        <v>0</v>
      </c>
      <c r="CT514" s="187">
        <f t="shared" si="472"/>
        <v>0</v>
      </c>
      <c r="CU514" s="187" t="str">
        <f t="shared" si="473"/>
        <v>0</v>
      </c>
      <c r="CV514" s="187" t="str">
        <f>IF(ISBLANK(CQ514), "", (POWER(CQ514/VLOOKUP(CU514,Anthro_Calc!C:P,13,FALSE),VLOOKUP(CU514,Anthro_Calc!C:P,12,FALSE))-1) / (VLOOKUP(CU514,Anthro_Calc!C:P,14,FALSE)*VLOOKUP(CU514,Anthro_Calc!C:P,12,FALSE)))</f>
        <v/>
      </c>
      <c r="CW514" s="187" t="str">
        <f>IF(ISBLANK(CQ514), "", -3 + (CQ514 -VLOOKUP(CU514,Anthro_Calc!C:P,4,FALSE)) / (VLOOKUP(CU514,Anthro_Calc!C:P,5,FALSE) - VLOOKUP(CU514,Anthro_Calc!C:P,4,FALSE)))</f>
        <v/>
      </c>
      <c r="CX514" s="187" t="str">
        <f>IF(ISBLANK(CQ514), "", 3 + (CQ514 -VLOOKUP(CU514,Anthro_Calc!C:P,10,FALSE)) / (VLOOKUP(CU514,Anthro_Calc!C:P,10,FALSE) - VLOOKUP(CU514,Anthro_Calc!C:P,9,FALSE)))</f>
        <v/>
      </c>
      <c r="CY514" s="188" t="str">
        <f t="shared" si="474"/>
        <v/>
      </c>
      <c r="CZ514" s="117" t="str">
        <f t="shared" si="397"/>
        <v/>
      </c>
      <c r="DA514" s="174" t="str">
        <f t="shared" si="475"/>
        <v/>
      </c>
      <c r="DB514" s="189"/>
    </row>
    <row r="515" spans="1:106">
      <c r="A515" s="165">
        <f t="shared" si="350"/>
        <v>511</v>
      </c>
      <c r="B515" s="166"/>
      <c r="C515" s="166"/>
      <c r="D515" s="166"/>
      <c r="E515" s="166"/>
      <c r="F515" s="166"/>
      <c r="G515" s="166"/>
      <c r="H515" s="166"/>
      <c r="I515" s="166"/>
      <c r="J515" s="166"/>
      <c r="K515" s="166"/>
      <c r="L515" s="166"/>
      <c r="M515" s="167"/>
      <c r="N515" s="168" t="str">
        <f t="shared" ca="1" si="438"/>
        <v/>
      </c>
      <c r="O515" s="169"/>
      <c r="P515" s="169"/>
      <c r="Q515" s="167"/>
      <c r="R515" s="170"/>
      <c r="S515" s="171" t="str">
        <f t="shared" si="439"/>
        <v/>
      </c>
      <c r="T515" s="171" t="str">
        <f t="shared" si="440"/>
        <v/>
      </c>
      <c r="U515" s="171" t="str">
        <f t="shared" si="441"/>
        <v/>
      </c>
      <c r="V515" s="171" t="str">
        <f>IF(ISBLANK(R515), "", (POWER(R515/VLOOKUP(U515,Anthro_Calc!C:P,13,FALSE),VLOOKUP(U515,Anthro_Calc!C:P,12,FALSE))-1) / (VLOOKUP(U515,Anthro_Calc!C:P,14,FALSE)*VLOOKUP(U515,Anthro_Calc!C:P,12,FALSE)))</f>
        <v/>
      </c>
      <c r="W515" s="171" t="str">
        <f>IF(ISBLANK(R515), "", -3 + (R515 -VLOOKUP(U515,Anthro_Calc!C:P,4,FALSE)) / (VLOOKUP(U515,Anthro_Calc!C:P,5,FALSE) - VLOOKUP(U515,Anthro_Calc!C:P,4,FALSE)))</f>
        <v/>
      </c>
      <c r="X515" s="171" t="str">
        <f>IF(ISBLANK(R515), "", 3 + (R515 -VLOOKUP(U515,Anthro_Calc!C:P,10,FALSE)) / (VLOOKUP(U515,Anthro_Calc!C:P,10,FALSE) - VLOOKUP(U515,Anthro_Calc!C:P,9,FALSE)))</f>
        <v/>
      </c>
      <c r="Y515" s="172" t="str">
        <f t="shared" si="442"/>
        <v/>
      </c>
      <c r="Z515" s="173" t="str">
        <f t="shared" si="443"/>
        <v/>
      </c>
      <c r="AA515" s="174" t="str">
        <f t="shared" si="480"/>
        <v/>
      </c>
      <c r="AB515" s="167"/>
      <c r="AC515" s="175"/>
      <c r="AD515" s="176"/>
      <c r="AE515" s="177" t="str">
        <f t="shared" si="444"/>
        <v/>
      </c>
      <c r="AF515" s="171">
        <f t="shared" si="445"/>
        <v>0</v>
      </c>
      <c r="AG515" s="171">
        <f t="shared" si="446"/>
        <v>0</v>
      </c>
      <c r="AH515" s="171" t="str">
        <f t="shared" si="447"/>
        <v>0</v>
      </c>
      <c r="AI515" s="171" t="str">
        <f>IF(ISBLANK(AD515), "", (POWER(AD515/VLOOKUP(AH515,Anthro_Calc!C:P,13,FALSE),VLOOKUP(AH515,Anthro_Calc!C:P,12,FALSE))-1) / (VLOOKUP(AH515,Anthro_Calc!C:P,14,FALSE)*VLOOKUP(AH515,Anthro_Calc!C:P,12,FALSE)))</f>
        <v/>
      </c>
      <c r="AJ515" s="171" t="str">
        <f>IF(ISBLANK(AD515), "", -3 + (AD515 -VLOOKUP(AH515,Anthro_Calc!C:P,4,FALSE)) / (VLOOKUP(AH515,Anthro_Calc!C:P,5,FALSE) - VLOOKUP(AH515,Anthro_Calc!C:P,4,FALSE)))</f>
        <v/>
      </c>
      <c r="AK515" s="171" t="str">
        <f>IF(ISBLANK(AD515), "", 3 + (AD515 -VLOOKUP(AH515,Anthro_Calc!C:P,10,FALSE)) / (VLOOKUP(AH515,Anthro_Calc!C:P,10,FALSE) - VLOOKUP(AH515,Anthro_Calc!C:P,9,FALSE)))</f>
        <v/>
      </c>
      <c r="AL515" s="172" t="str">
        <f t="shared" si="448"/>
        <v/>
      </c>
      <c r="AM515" s="173" t="str">
        <f t="shared" si="449"/>
        <v/>
      </c>
      <c r="AN515" s="174" t="str">
        <f t="shared" si="450"/>
        <v/>
      </c>
      <c r="AO515" s="178" t="str">
        <f t="shared" si="351"/>
        <v/>
      </c>
      <c r="AP515" s="179"/>
      <c r="AQ515" s="179" t="str">
        <f t="shared" si="437"/>
        <v/>
      </c>
      <c r="AR515" s="167"/>
      <c r="AS515" s="175"/>
      <c r="AT515" s="170"/>
      <c r="AU515" s="177" t="str">
        <f t="shared" si="479"/>
        <v/>
      </c>
      <c r="AV515" s="171">
        <f t="shared" si="452"/>
        <v>0</v>
      </c>
      <c r="AW515" s="171">
        <f t="shared" si="453"/>
        <v>0</v>
      </c>
      <c r="AX515" s="171" t="str">
        <f t="shared" si="454"/>
        <v>0</v>
      </c>
      <c r="AY515" s="171" t="str">
        <f>IF(ISBLANK(AT515), "", (POWER(AT515/VLOOKUP(AX515,Anthro_Calc!C:P,13,FALSE),VLOOKUP(AX515,Anthro_Calc!C:P,12,FALSE))-1) / (VLOOKUP(AX515,Anthro_Calc!C:P,14,FALSE)*VLOOKUP(AX515,Anthro_Calc!C:P,12,FALSE)))</f>
        <v/>
      </c>
      <c r="AZ515" s="171" t="str">
        <f>IF(ISBLANK(AT515), "", -3 + (AT515 -VLOOKUP(AX515,Anthro_Calc!C:P,4,FALSE)) / (VLOOKUP(AX515,Anthro_Calc!C:P,5,FALSE) - VLOOKUP(AX515,Anthro_Calc!C:P,4,FALSE)))</f>
        <v/>
      </c>
      <c r="BA515" s="171" t="str">
        <f>IF(ISBLANK(AT515), "", 3 + (AT515 -VLOOKUP(AX515,Anthro_Calc!C:P,10,FALSE)) / (VLOOKUP(AX515,Anthro_Calc!C:P,10,FALSE) - VLOOKUP(AX515,Anthro_Calc!C:P,9,FALSE)))</f>
        <v/>
      </c>
      <c r="BB515" s="172" t="str">
        <f t="shared" si="455"/>
        <v/>
      </c>
      <c r="BC515" s="173" t="str">
        <f t="shared" si="456"/>
        <v/>
      </c>
      <c r="BD515" s="174" t="str">
        <f t="shared" si="353"/>
        <v/>
      </c>
      <c r="BE515" s="180" t="str">
        <f t="shared" si="354"/>
        <v/>
      </c>
      <c r="BF515" s="181" t="str">
        <f t="shared" si="457"/>
        <v/>
      </c>
      <c r="BG515" s="181" t="str">
        <f t="shared" si="355"/>
        <v/>
      </c>
      <c r="BH515" s="179"/>
      <c r="BI515" s="182"/>
      <c r="BJ515" s="167"/>
      <c r="BK515" s="175"/>
      <c r="BL515" s="176"/>
      <c r="BM515" s="177" t="str">
        <f t="shared" si="458"/>
        <v/>
      </c>
      <c r="BN515" s="171">
        <f t="shared" si="477"/>
        <v>0</v>
      </c>
      <c r="BO515" s="171">
        <f t="shared" si="478"/>
        <v>0</v>
      </c>
      <c r="BP515" s="171" t="str">
        <f t="shared" si="459"/>
        <v>0</v>
      </c>
      <c r="BQ515" s="171" t="str">
        <f>IF(ISBLANK(BL515), "", (POWER(BL515/VLOOKUP(BP515,Anthro_Calc!C:P,13,FALSE),VLOOKUP(BP515,Anthro_Calc!C:P,12,FALSE))-1) / (VLOOKUP(BP515,Anthro_Calc!C:P,14,FALSE)*VLOOKUP(BP515,Anthro_Calc!C:P,12,FALSE)))</f>
        <v/>
      </c>
      <c r="BR515" s="171" t="str">
        <f>IF(ISBLANK(BL515), "", -3 + (BL515 -VLOOKUP(BP515,Anthro_Calc!C:P,4,FALSE)) / (VLOOKUP(BP515,Anthro_Calc!C:P,5,FALSE) - VLOOKUP(BP515,Anthro_Calc!C:P,4,FALSE)))</f>
        <v/>
      </c>
      <c r="BS515" s="171" t="str">
        <f>IF(ISBLANK(BL515), "", 3 + (BL515 -VLOOKUP(BP515,Anthro_Calc!C:P,10,FALSE)) / (VLOOKUP(BP515,Anthro_Calc!C:P,10,FALSE) - VLOOKUP(BP515,Anthro_Calc!C:P,9,FALSE)))</f>
        <v/>
      </c>
      <c r="BT515" s="172" t="str">
        <f t="shared" si="460"/>
        <v/>
      </c>
      <c r="BU515" s="173" t="str">
        <f t="shared" si="461"/>
        <v/>
      </c>
      <c r="BV515" s="174" t="str">
        <f t="shared" si="462"/>
        <v/>
      </c>
      <c r="BW515" s="181" t="str">
        <f t="shared" si="357"/>
        <v/>
      </c>
      <c r="BX515" s="179"/>
      <c r="BY515" s="181" t="str">
        <f>IF(ISBLANK(BL515), "", VLOOKUP(Z515&amp;" "&amp;BV515&amp;" "&amp;BW515,Graduation_Criteria!$D$2:$E$34,2,FALSE))</f>
        <v/>
      </c>
      <c r="BZ515" s="181" t="str">
        <f t="shared" si="358"/>
        <v/>
      </c>
      <c r="CA515" s="167"/>
      <c r="CB515" s="175"/>
      <c r="CC515" s="175"/>
      <c r="CD515" s="183" t="str">
        <f t="shared" si="463"/>
        <v/>
      </c>
      <c r="CE515" s="184">
        <f t="shared" si="464"/>
        <v>0</v>
      </c>
      <c r="CF515" s="184">
        <f t="shared" si="465"/>
        <v>0</v>
      </c>
      <c r="CG515" s="184" t="str">
        <f t="shared" si="466"/>
        <v>0</v>
      </c>
      <c r="CH515" s="184" t="str">
        <f>IF(ISBLANK(CC515), "", (POWER(CC515/VLOOKUP(CG515,Anthro_Calc!C:P,13,FALSE),VLOOKUP(CG515,Anthro_Calc!C:P,12,FALSE))-1) / (VLOOKUP(CG515,Anthro_Calc!C:P,14,FALSE)*VLOOKUP(CG515,Anthro_Calc!C:P,12,FALSE)))</f>
        <v/>
      </c>
      <c r="CI515" s="184" t="str">
        <f>IF(ISBLANK(CC515), "", -3 + (CC515 -VLOOKUP(CG515,Anthro_Calc!C:P,4,FALSE)) / (VLOOKUP(CG515,Anthro_Calc!C:P,5,FALSE) - VLOOKUP(CG515,Anthro_Calc!C:P,4,FALSE)))</f>
        <v/>
      </c>
      <c r="CJ515" s="184" t="str">
        <f>IF(ISBLANK(CC515), "", 3 + (CC515 -VLOOKUP(CG515,Anthro_Calc!C:P,10,FALSE)) / (VLOOKUP(CG515,Anthro_Calc!C:P,10,FALSE) - VLOOKUP(CG515,Anthro_Calc!C:P,9,FALSE)))</f>
        <v/>
      </c>
      <c r="CK515" s="185" t="str">
        <f t="shared" si="467"/>
        <v/>
      </c>
      <c r="CL515" s="173" t="str">
        <f t="shared" si="468"/>
        <v/>
      </c>
      <c r="CM515" s="174" t="str">
        <f t="shared" si="469"/>
        <v/>
      </c>
      <c r="CN515" s="179"/>
      <c r="CO515" s="167"/>
      <c r="CP515" s="175"/>
      <c r="CQ515" s="175"/>
      <c r="CR515" s="186" t="str">
        <f t="shared" si="470"/>
        <v/>
      </c>
      <c r="CS515" s="187">
        <f t="shared" si="471"/>
        <v>0</v>
      </c>
      <c r="CT515" s="187">
        <f t="shared" si="472"/>
        <v>0</v>
      </c>
      <c r="CU515" s="187" t="str">
        <f t="shared" si="473"/>
        <v>0</v>
      </c>
      <c r="CV515" s="187" t="str">
        <f>IF(ISBLANK(CQ515), "", (POWER(CQ515/VLOOKUP(CU515,Anthro_Calc!C:P,13,FALSE),VLOOKUP(CU515,Anthro_Calc!C:P,12,FALSE))-1) / (VLOOKUP(CU515,Anthro_Calc!C:P,14,FALSE)*VLOOKUP(CU515,Anthro_Calc!C:P,12,FALSE)))</f>
        <v/>
      </c>
      <c r="CW515" s="187" t="str">
        <f>IF(ISBLANK(CQ515), "", -3 + (CQ515 -VLOOKUP(CU515,Anthro_Calc!C:P,4,FALSE)) / (VLOOKUP(CU515,Anthro_Calc!C:P,5,FALSE) - VLOOKUP(CU515,Anthro_Calc!C:P,4,FALSE)))</f>
        <v/>
      </c>
      <c r="CX515" s="187" t="str">
        <f>IF(ISBLANK(CQ515), "", 3 + (CQ515 -VLOOKUP(CU515,Anthro_Calc!C:P,10,FALSE)) / (VLOOKUP(CU515,Anthro_Calc!C:P,10,FALSE) - VLOOKUP(CU515,Anthro_Calc!C:P,9,FALSE)))</f>
        <v/>
      </c>
      <c r="CY515" s="188" t="str">
        <f t="shared" si="474"/>
        <v/>
      </c>
      <c r="CZ515" s="117" t="str">
        <f t="shared" si="397"/>
        <v/>
      </c>
      <c r="DA515" s="174" t="str">
        <f t="shared" si="475"/>
        <v/>
      </c>
      <c r="DB515" s="189"/>
    </row>
    <row r="516" spans="1:106">
      <c r="A516" s="165">
        <f t="shared" si="350"/>
        <v>512</v>
      </c>
      <c r="B516" s="166"/>
      <c r="C516" s="166"/>
      <c r="D516" s="166"/>
      <c r="E516" s="166"/>
      <c r="F516" s="166"/>
      <c r="G516" s="166"/>
      <c r="H516" s="166"/>
      <c r="I516" s="166"/>
      <c r="J516" s="166"/>
      <c r="K516" s="166"/>
      <c r="L516" s="166"/>
      <c r="M516" s="167"/>
      <c r="N516" s="168" t="str">
        <f t="shared" ca="1" si="438"/>
        <v/>
      </c>
      <c r="O516" s="169"/>
      <c r="P516" s="169"/>
      <c r="Q516" s="167"/>
      <c r="R516" s="170"/>
      <c r="S516" s="171" t="str">
        <f t="shared" si="439"/>
        <v/>
      </c>
      <c r="T516" s="171" t="str">
        <f t="shared" si="440"/>
        <v/>
      </c>
      <c r="U516" s="171" t="str">
        <f t="shared" si="441"/>
        <v/>
      </c>
      <c r="V516" s="171" t="str">
        <f>IF(ISBLANK(R516), "", (POWER(R516/VLOOKUP(U516,Anthro_Calc!C:P,13,FALSE),VLOOKUP(U516,Anthro_Calc!C:P,12,FALSE))-1) / (VLOOKUP(U516,Anthro_Calc!C:P,14,FALSE)*VLOOKUP(U516,Anthro_Calc!C:P,12,FALSE)))</f>
        <v/>
      </c>
      <c r="W516" s="171" t="str">
        <f>IF(ISBLANK(R516), "", -3 + (R516 -VLOOKUP(U516,Anthro_Calc!C:P,4,FALSE)) / (VLOOKUP(U516,Anthro_Calc!C:P,5,FALSE) - VLOOKUP(U516,Anthro_Calc!C:P,4,FALSE)))</f>
        <v/>
      </c>
      <c r="X516" s="171" t="str">
        <f>IF(ISBLANK(R516), "", 3 + (R516 -VLOOKUP(U516,Anthro_Calc!C:P,10,FALSE)) / (VLOOKUP(U516,Anthro_Calc!C:P,10,FALSE) - VLOOKUP(U516,Anthro_Calc!C:P,9,FALSE)))</f>
        <v/>
      </c>
      <c r="Y516" s="172" t="str">
        <f t="shared" si="442"/>
        <v/>
      </c>
      <c r="Z516" s="173" t="str">
        <f t="shared" si="443"/>
        <v/>
      </c>
      <c r="AA516" s="174" t="str">
        <f t="shared" si="480"/>
        <v/>
      </c>
      <c r="AB516" s="167"/>
      <c r="AC516" s="175"/>
      <c r="AD516" s="176"/>
      <c r="AE516" s="177" t="str">
        <f t="shared" si="444"/>
        <v/>
      </c>
      <c r="AF516" s="171">
        <f t="shared" si="445"/>
        <v>0</v>
      </c>
      <c r="AG516" s="171">
        <f t="shared" si="446"/>
        <v>0</v>
      </c>
      <c r="AH516" s="171" t="str">
        <f t="shared" si="447"/>
        <v>0</v>
      </c>
      <c r="AI516" s="171" t="str">
        <f>IF(ISBLANK(AD516), "", (POWER(AD516/VLOOKUP(AH516,Anthro_Calc!C:P,13,FALSE),VLOOKUP(AH516,Anthro_Calc!C:P,12,FALSE))-1) / (VLOOKUP(AH516,Anthro_Calc!C:P,14,FALSE)*VLOOKUP(AH516,Anthro_Calc!C:P,12,FALSE)))</f>
        <v/>
      </c>
      <c r="AJ516" s="171" t="str">
        <f>IF(ISBLANK(AD516), "", -3 + (AD516 -VLOOKUP(AH516,Anthro_Calc!C:P,4,FALSE)) / (VLOOKUP(AH516,Anthro_Calc!C:P,5,FALSE) - VLOOKUP(AH516,Anthro_Calc!C:P,4,FALSE)))</f>
        <v/>
      </c>
      <c r="AK516" s="171" t="str">
        <f>IF(ISBLANK(AD516), "", 3 + (AD516 -VLOOKUP(AH516,Anthro_Calc!C:P,10,FALSE)) / (VLOOKUP(AH516,Anthro_Calc!C:P,10,FALSE) - VLOOKUP(AH516,Anthro_Calc!C:P,9,FALSE)))</f>
        <v/>
      </c>
      <c r="AL516" s="172" t="str">
        <f t="shared" si="448"/>
        <v/>
      </c>
      <c r="AM516" s="173" t="str">
        <f t="shared" si="449"/>
        <v/>
      </c>
      <c r="AN516" s="174" t="str">
        <f t="shared" si="450"/>
        <v/>
      </c>
      <c r="AO516" s="178" t="str">
        <f t="shared" si="351"/>
        <v/>
      </c>
      <c r="AP516" s="179"/>
      <c r="AQ516" s="179" t="str">
        <f t="shared" si="437"/>
        <v/>
      </c>
      <c r="AR516" s="167"/>
      <c r="AS516" s="175"/>
      <c r="AT516" s="170"/>
      <c r="AU516" s="177" t="str">
        <f t="shared" si="479"/>
        <v/>
      </c>
      <c r="AV516" s="171">
        <f t="shared" si="452"/>
        <v>0</v>
      </c>
      <c r="AW516" s="171">
        <f t="shared" si="453"/>
        <v>0</v>
      </c>
      <c r="AX516" s="171" t="str">
        <f t="shared" si="454"/>
        <v>0</v>
      </c>
      <c r="AY516" s="171" t="str">
        <f>IF(ISBLANK(AT516), "", (POWER(AT516/VLOOKUP(AX516,Anthro_Calc!C:P,13,FALSE),VLOOKUP(AX516,Anthro_Calc!C:P,12,FALSE))-1) / (VLOOKUP(AX516,Anthro_Calc!C:P,14,FALSE)*VLOOKUP(AX516,Anthro_Calc!C:P,12,FALSE)))</f>
        <v/>
      </c>
      <c r="AZ516" s="171" t="str">
        <f>IF(ISBLANK(AT516), "", -3 + (AT516 -VLOOKUP(AX516,Anthro_Calc!C:P,4,FALSE)) / (VLOOKUP(AX516,Anthro_Calc!C:P,5,FALSE) - VLOOKUP(AX516,Anthro_Calc!C:P,4,FALSE)))</f>
        <v/>
      </c>
      <c r="BA516" s="171" t="str">
        <f>IF(ISBLANK(AT516), "", 3 + (AT516 -VLOOKUP(AX516,Anthro_Calc!C:P,10,FALSE)) / (VLOOKUP(AX516,Anthro_Calc!C:P,10,FALSE) - VLOOKUP(AX516,Anthro_Calc!C:P,9,FALSE)))</f>
        <v/>
      </c>
      <c r="BB516" s="172" t="str">
        <f t="shared" si="455"/>
        <v/>
      </c>
      <c r="BC516" s="173" t="str">
        <f t="shared" si="456"/>
        <v/>
      </c>
      <c r="BD516" s="174" t="str">
        <f t="shared" si="353"/>
        <v/>
      </c>
      <c r="BE516" s="180" t="str">
        <f t="shared" si="354"/>
        <v/>
      </c>
      <c r="BF516" s="181" t="str">
        <f t="shared" si="457"/>
        <v/>
      </c>
      <c r="BG516" s="181" t="str">
        <f t="shared" si="355"/>
        <v/>
      </c>
      <c r="BH516" s="179"/>
      <c r="BI516" s="182"/>
      <c r="BJ516" s="167"/>
      <c r="BK516" s="175"/>
      <c r="BL516" s="176"/>
      <c r="BM516" s="177" t="str">
        <f t="shared" si="458"/>
        <v/>
      </c>
      <c r="BN516" s="171">
        <f t="shared" si="477"/>
        <v>0</v>
      </c>
      <c r="BO516" s="171">
        <f t="shared" si="478"/>
        <v>0</v>
      </c>
      <c r="BP516" s="171" t="str">
        <f t="shared" si="459"/>
        <v>0</v>
      </c>
      <c r="BQ516" s="171" t="str">
        <f>IF(ISBLANK(BL516), "", (POWER(BL516/VLOOKUP(BP516,Anthro_Calc!C:P,13,FALSE),VLOOKUP(BP516,Anthro_Calc!C:P,12,FALSE))-1) / (VLOOKUP(BP516,Anthro_Calc!C:P,14,FALSE)*VLOOKUP(BP516,Anthro_Calc!C:P,12,FALSE)))</f>
        <v/>
      </c>
      <c r="BR516" s="171" t="str">
        <f>IF(ISBLANK(BL516), "", -3 + (BL516 -VLOOKUP(BP516,Anthro_Calc!C:P,4,FALSE)) / (VLOOKUP(BP516,Anthro_Calc!C:P,5,FALSE) - VLOOKUP(BP516,Anthro_Calc!C:P,4,FALSE)))</f>
        <v/>
      </c>
      <c r="BS516" s="171" t="str">
        <f>IF(ISBLANK(BL516), "", 3 + (BL516 -VLOOKUP(BP516,Anthro_Calc!C:P,10,FALSE)) / (VLOOKUP(BP516,Anthro_Calc!C:P,10,FALSE) - VLOOKUP(BP516,Anthro_Calc!C:P,9,FALSE)))</f>
        <v/>
      </c>
      <c r="BT516" s="172" t="str">
        <f t="shared" si="460"/>
        <v/>
      </c>
      <c r="BU516" s="173" t="str">
        <f t="shared" si="461"/>
        <v/>
      </c>
      <c r="BV516" s="174" t="str">
        <f t="shared" si="462"/>
        <v/>
      </c>
      <c r="BW516" s="181" t="str">
        <f t="shared" si="357"/>
        <v/>
      </c>
      <c r="BX516" s="179"/>
      <c r="BY516" s="181" t="str">
        <f>IF(ISBLANK(BL516), "", VLOOKUP(Z516&amp;" "&amp;BV516&amp;" "&amp;BW516,Graduation_Criteria!$D$2:$E$34,2,FALSE))</f>
        <v/>
      </c>
      <c r="BZ516" s="181" t="str">
        <f t="shared" si="358"/>
        <v/>
      </c>
      <c r="CA516" s="167"/>
      <c r="CB516" s="175"/>
      <c r="CC516" s="175"/>
      <c r="CD516" s="183" t="str">
        <f t="shared" si="463"/>
        <v/>
      </c>
      <c r="CE516" s="184">
        <f t="shared" si="464"/>
        <v>0</v>
      </c>
      <c r="CF516" s="184">
        <f t="shared" si="465"/>
        <v>0</v>
      </c>
      <c r="CG516" s="184" t="str">
        <f t="shared" si="466"/>
        <v>0</v>
      </c>
      <c r="CH516" s="184" t="str">
        <f>IF(ISBLANK(CC516), "", (POWER(CC516/VLOOKUP(CG516,Anthro_Calc!C:P,13,FALSE),VLOOKUP(CG516,Anthro_Calc!C:P,12,FALSE))-1) / (VLOOKUP(CG516,Anthro_Calc!C:P,14,FALSE)*VLOOKUP(CG516,Anthro_Calc!C:P,12,FALSE)))</f>
        <v/>
      </c>
      <c r="CI516" s="184" t="str">
        <f>IF(ISBLANK(CC516), "", -3 + (CC516 -VLOOKUP(CG516,Anthro_Calc!C:P,4,FALSE)) / (VLOOKUP(CG516,Anthro_Calc!C:P,5,FALSE) - VLOOKUP(CG516,Anthro_Calc!C:P,4,FALSE)))</f>
        <v/>
      </c>
      <c r="CJ516" s="184" t="str">
        <f>IF(ISBLANK(CC516), "", 3 + (CC516 -VLOOKUP(CG516,Anthro_Calc!C:P,10,FALSE)) / (VLOOKUP(CG516,Anthro_Calc!C:P,10,FALSE) - VLOOKUP(CG516,Anthro_Calc!C:P,9,FALSE)))</f>
        <v/>
      </c>
      <c r="CK516" s="185" t="str">
        <f t="shared" si="467"/>
        <v/>
      </c>
      <c r="CL516" s="173" t="str">
        <f t="shared" si="468"/>
        <v/>
      </c>
      <c r="CM516" s="174" t="str">
        <f t="shared" si="469"/>
        <v/>
      </c>
      <c r="CN516" s="179"/>
      <c r="CO516" s="167"/>
      <c r="CP516" s="175"/>
      <c r="CQ516" s="175"/>
      <c r="CR516" s="186" t="str">
        <f t="shared" si="470"/>
        <v/>
      </c>
      <c r="CS516" s="187">
        <f t="shared" si="471"/>
        <v>0</v>
      </c>
      <c r="CT516" s="187">
        <f t="shared" si="472"/>
        <v>0</v>
      </c>
      <c r="CU516" s="187" t="str">
        <f t="shared" si="473"/>
        <v>0</v>
      </c>
      <c r="CV516" s="187" t="str">
        <f>IF(ISBLANK(CQ516), "", (POWER(CQ516/VLOOKUP(CU516,Anthro_Calc!C:P,13,FALSE),VLOOKUP(CU516,Anthro_Calc!C:P,12,FALSE))-1) / (VLOOKUP(CU516,Anthro_Calc!C:P,14,FALSE)*VLOOKUP(CU516,Anthro_Calc!C:P,12,FALSE)))</f>
        <v/>
      </c>
      <c r="CW516" s="187" t="str">
        <f>IF(ISBLANK(CQ516), "", -3 + (CQ516 -VLOOKUP(CU516,Anthro_Calc!C:P,4,FALSE)) / (VLOOKUP(CU516,Anthro_Calc!C:P,5,FALSE) - VLOOKUP(CU516,Anthro_Calc!C:P,4,FALSE)))</f>
        <v/>
      </c>
      <c r="CX516" s="187" t="str">
        <f>IF(ISBLANK(CQ516), "", 3 + (CQ516 -VLOOKUP(CU516,Anthro_Calc!C:P,10,FALSE)) / (VLOOKUP(CU516,Anthro_Calc!C:P,10,FALSE) - VLOOKUP(CU516,Anthro_Calc!C:P,9,FALSE)))</f>
        <v/>
      </c>
      <c r="CY516" s="188" t="str">
        <f t="shared" si="474"/>
        <v/>
      </c>
      <c r="CZ516" s="117" t="str">
        <f t="shared" si="397"/>
        <v/>
      </c>
      <c r="DA516" s="174" t="str">
        <f t="shared" si="475"/>
        <v/>
      </c>
      <c r="DB516" s="189"/>
    </row>
    <row r="517" spans="1:106">
      <c r="A517" s="165">
        <f t="shared" ref="A517:A580" si="481">ROW()-4</f>
        <v>513</v>
      </c>
      <c r="B517" s="166"/>
      <c r="C517" s="166"/>
      <c r="D517" s="166"/>
      <c r="E517" s="166"/>
      <c r="F517" s="166"/>
      <c r="G517" s="166"/>
      <c r="H517" s="166"/>
      <c r="I517" s="166"/>
      <c r="J517" s="166"/>
      <c r="K517" s="166"/>
      <c r="L517" s="166"/>
      <c r="M517" s="167"/>
      <c r="N517" s="168" t="str">
        <f t="shared" ca="1" si="438"/>
        <v/>
      </c>
      <c r="O517" s="169"/>
      <c r="P517" s="169"/>
      <c r="Q517" s="167"/>
      <c r="R517" s="170"/>
      <c r="S517" s="171" t="str">
        <f t="shared" si="439"/>
        <v/>
      </c>
      <c r="T517" s="171" t="str">
        <f t="shared" si="440"/>
        <v/>
      </c>
      <c r="U517" s="171" t="str">
        <f t="shared" si="441"/>
        <v/>
      </c>
      <c r="V517" s="171" t="str">
        <f>IF(ISBLANK(R517), "", (POWER(R517/VLOOKUP(U517,Anthro_Calc!C:P,13,FALSE),VLOOKUP(U517,Anthro_Calc!C:P,12,FALSE))-1) / (VLOOKUP(U517,Anthro_Calc!C:P,14,FALSE)*VLOOKUP(U517,Anthro_Calc!C:P,12,FALSE)))</f>
        <v/>
      </c>
      <c r="W517" s="171" t="str">
        <f>IF(ISBLANK(R517), "", -3 + (R517 -VLOOKUP(U517,Anthro_Calc!C:P,4,FALSE)) / (VLOOKUP(U517,Anthro_Calc!C:P,5,FALSE) - VLOOKUP(U517,Anthro_Calc!C:P,4,FALSE)))</f>
        <v/>
      </c>
      <c r="X517" s="171" t="str">
        <f>IF(ISBLANK(R517), "", 3 + (R517 -VLOOKUP(U517,Anthro_Calc!C:P,10,FALSE)) / (VLOOKUP(U517,Anthro_Calc!C:P,10,FALSE) - VLOOKUP(U517,Anthro_Calc!C:P,9,FALSE)))</f>
        <v/>
      </c>
      <c r="Y517" s="172" t="str">
        <f t="shared" si="442"/>
        <v/>
      </c>
      <c r="Z517" s="173" t="str">
        <f t="shared" si="443"/>
        <v/>
      </c>
      <c r="AA517" s="174" t="str">
        <f t="shared" si="480"/>
        <v/>
      </c>
      <c r="AB517" s="167"/>
      <c r="AC517" s="175"/>
      <c r="AD517" s="176"/>
      <c r="AE517" s="177" t="str">
        <f t="shared" si="444"/>
        <v/>
      </c>
      <c r="AF517" s="171">
        <f t="shared" si="445"/>
        <v>0</v>
      </c>
      <c r="AG517" s="171">
        <f t="shared" si="446"/>
        <v>0</v>
      </c>
      <c r="AH517" s="171" t="str">
        <f t="shared" si="447"/>
        <v>0</v>
      </c>
      <c r="AI517" s="171" t="str">
        <f>IF(ISBLANK(AD517), "", (POWER(AD517/VLOOKUP(AH517,Anthro_Calc!C:P,13,FALSE),VLOOKUP(AH517,Anthro_Calc!C:P,12,FALSE))-1) / (VLOOKUP(AH517,Anthro_Calc!C:P,14,FALSE)*VLOOKUP(AH517,Anthro_Calc!C:P,12,FALSE)))</f>
        <v/>
      </c>
      <c r="AJ517" s="171" t="str">
        <f>IF(ISBLANK(AD517), "", -3 + (AD517 -VLOOKUP(AH517,Anthro_Calc!C:P,4,FALSE)) / (VLOOKUP(AH517,Anthro_Calc!C:P,5,FALSE) - VLOOKUP(AH517,Anthro_Calc!C:P,4,FALSE)))</f>
        <v/>
      </c>
      <c r="AK517" s="171" t="str">
        <f>IF(ISBLANK(AD517), "", 3 + (AD517 -VLOOKUP(AH517,Anthro_Calc!C:P,10,FALSE)) / (VLOOKUP(AH517,Anthro_Calc!C:P,10,FALSE) - VLOOKUP(AH517,Anthro_Calc!C:P,9,FALSE)))</f>
        <v/>
      </c>
      <c r="AL517" s="172" t="str">
        <f t="shared" si="448"/>
        <v/>
      </c>
      <c r="AM517" s="173" t="str">
        <f t="shared" si="449"/>
        <v/>
      </c>
      <c r="AN517" s="174" t="str">
        <f t="shared" si="450"/>
        <v/>
      </c>
      <c r="AO517" s="178" t="str">
        <f t="shared" ref="AO517:AO580" si="482">IF(ISBLANK(AD517), "", IF(AE517&gt;=200,"Yes",IF(AD517&gt;0,"No","")))</f>
        <v/>
      </c>
      <c r="AP517" s="179"/>
      <c r="AQ517" s="179" t="str">
        <f t="shared" si="437"/>
        <v/>
      </c>
      <c r="AR517" s="167"/>
      <c r="AS517" s="175"/>
      <c r="AT517" s="170"/>
      <c r="AU517" s="177" t="str">
        <f t="shared" si="479"/>
        <v/>
      </c>
      <c r="AV517" s="171">
        <f t="shared" si="452"/>
        <v>0</v>
      </c>
      <c r="AW517" s="171">
        <f t="shared" si="453"/>
        <v>0</v>
      </c>
      <c r="AX517" s="171" t="str">
        <f t="shared" si="454"/>
        <v>0</v>
      </c>
      <c r="AY517" s="171" t="str">
        <f>IF(ISBLANK(AT517), "", (POWER(AT517/VLOOKUP(AX517,Anthro_Calc!C:P,13,FALSE),VLOOKUP(AX517,Anthro_Calc!C:P,12,FALSE))-1) / (VLOOKUP(AX517,Anthro_Calc!C:P,14,FALSE)*VLOOKUP(AX517,Anthro_Calc!C:P,12,FALSE)))</f>
        <v/>
      </c>
      <c r="AZ517" s="171" t="str">
        <f>IF(ISBLANK(AT517), "", -3 + (AT517 -VLOOKUP(AX517,Anthro_Calc!C:P,4,FALSE)) / (VLOOKUP(AX517,Anthro_Calc!C:P,5,FALSE) - VLOOKUP(AX517,Anthro_Calc!C:P,4,FALSE)))</f>
        <v/>
      </c>
      <c r="BA517" s="171" t="str">
        <f>IF(ISBLANK(AT517), "", 3 + (AT517 -VLOOKUP(AX517,Anthro_Calc!C:P,10,FALSE)) / (VLOOKUP(AX517,Anthro_Calc!C:P,10,FALSE) - VLOOKUP(AX517,Anthro_Calc!C:P,9,FALSE)))</f>
        <v/>
      </c>
      <c r="BB517" s="172" t="str">
        <f t="shared" si="455"/>
        <v/>
      </c>
      <c r="BC517" s="173" t="str">
        <f t="shared" si="456"/>
        <v/>
      </c>
      <c r="BD517" s="174" t="str">
        <f t="shared" ref="BD517:BD580" si="483">IF(AND(ISERROR(FIND("Mild",$D$2)),BC517="MILD"),"NORMAL",BC517)</f>
        <v/>
      </c>
      <c r="BE517" s="180" t="str">
        <f t="shared" ref="BE517:BE580" si="484">IF(ISBLANK(AT517), "", IF(AU517&gt;=400,"Yes",IF(AT517&gt;0,"No","")))</f>
        <v/>
      </c>
      <c r="BF517" s="181" t="str">
        <f t="shared" si="457"/>
        <v/>
      </c>
      <c r="BG517" s="181" t="str">
        <f t="shared" ref="BG517:BG580" si="485">IF(AND(BE517="No", OR(O517=2, O517=3)), "Refer child to health centre", IF(ISBLANK(AT517), "", "Continue to Monitor"))</f>
        <v/>
      </c>
      <c r="BH517" s="179"/>
      <c r="BI517" s="182"/>
      <c r="BJ517" s="167"/>
      <c r="BK517" s="175"/>
      <c r="BL517" s="176"/>
      <c r="BM517" s="177" t="str">
        <f t="shared" si="458"/>
        <v/>
      </c>
      <c r="BN517" s="171">
        <f t="shared" si="477"/>
        <v>0</v>
      </c>
      <c r="BO517" s="171">
        <f t="shared" si="478"/>
        <v>0</v>
      </c>
      <c r="BP517" s="171" t="str">
        <f t="shared" si="459"/>
        <v>0</v>
      </c>
      <c r="BQ517" s="171" t="str">
        <f>IF(ISBLANK(BL517), "", (POWER(BL517/VLOOKUP(BP517,Anthro_Calc!C:P,13,FALSE),VLOOKUP(BP517,Anthro_Calc!C:P,12,FALSE))-1) / (VLOOKUP(BP517,Anthro_Calc!C:P,14,FALSE)*VLOOKUP(BP517,Anthro_Calc!C:P,12,FALSE)))</f>
        <v/>
      </c>
      <c r="BR517" s="171" t="str">
        <f>IF(ISBLANK(BL517), "", -3 + (BL517 -VLOOKUP(BP517,Anthro_Calc!C:P,4,FALSE)) / (VLOOKUP(BP517,Anthro_Calc!C:P,5,FALSE) - VLOOKUP(BP517,Anthro_Calc!C:P,4,FALSE)))</f>
        <v/>
      </c>
      <c r="BS517" s="171" t="str">
        <f>IF(ISBLANK(BL517), "", 3 + (BL517 -VLOOKUP(BP517,Anthro_Calc!C:P,10,FALSE)) / (VLOOKUP(BP517,Anthro_Calc!C:P,10,FALSE) - VLOOKUP(BP517,Anthro_Calc!C:P,9,FALSE)))</f>
        <v/>
      </c>
      <c r="BT517" s="172" t="str">
        <f t="shared" si="460"/>
        <v/>
      </c>
      <c r="BU517" s="173" t="str">
        <f t="shared" si="461"/>
        <v/>
      </c>
      <c r="BV517" s="174" t="str">
        <f t="shared" si="462"/>
        <v/>
      </c>
      <c r="BW517" s="181" t="str">
        <f t="shared" ref="BW517:BW580" si="486">IF(ISBLANK(BL517), "", IF(BM517&gt;=900,"Yes",IF(BL517&gt;0,"No","")))</f>
        <v/>
      </c>
      <c r="BX517" s="179"/>
      <c r="BY517" s="181" t="str">
        <f>IF(ISBLANK(BL517), "", VLOOKUP(Z517&amp;" "&amp;BV517&amp;" "&amp;BW517,Graduation_Criteria!$D$2:$E$34,2,FALSE))</f>
        <v/>
      </c>
      <c r="BZ517" s="181" t="str">
        <f t="shared" ref="BZ517:BZ580" si="487">IF(OR(ISBLANK(BL517), BY517="SHOULD NOT BE ADMITTED"), "", IF(BY517="GRADUATED", "CONTINUE MONITOR", IF(O517&gt;=3,"REFER TO HOSPITAL","REPEAT HEARTH")))</f>
        <v/>
      </c>
      <c r="CA517" s="167"/>
      <c r="CB517" s="175"/>
      <c r="CC517" s="175"/>
      <c r="CD517" s="183" t="str">
        <f t="shared" si="463"/>
        <v/>
      </c>
      <c r="CE517" s="184">
        <f t="shared" si="464"/>
        <v>0</v>
      </c>
      <c r="CF517" s="184">
        <f t="shared" si="465"/>
        <v>0</v>
      </c>
      <c r="CG517" s="184" t="str">
        <f t="shared" si="466"/>
        <v>0</v>
      </c>
      <c r="CH517" s="184" t="str">
        <f>IF(ISBLANK(CC517), "", (POWER(CC517/VLOOKUP(CG517,Anthro_Calc!C:P,13,FALSE),VLOOKUP(CG517,Anthro_Calc!C:P,12,FALSE))-1) / (VLOOKUP(CG517,Anthro_Calc!C:P,14,FALSE)*VLOOKUP(CG517,Anthro_Calc!C:P,12,FALSE)))</f>
        <v/>
      </c>
      <c r="CI517" s="184" t="str">
        <f>IF(ISBLANK(CC517), "", -3 + (CC517 -VLOOKUP(CG517,Anthro_Calc!C:P,4,FALSE)) / (VLOOKUP(CG517,Anthro_Calc!C:P,5,FALSE) - VLOOKUP(CG517,Anthro_Calc!C:P,4,FALSE)))</f>
        <v/>
      </c>
      <c r="CJ517" s="184" t="str">
        <f>IF(ISBLANK(CC517), "", 3 + (CC517 -VLOOKUP(CG517,Anthro_Calc!C:P,10,FALSE)) / (VLOOKUP(CG517,Anthro_Calc!C:P,10,FALSE) - VLOOKUP(CG517,Anthro_Calc!C:P,9,FALSE)))</f>
        <v/>
      </c>
      <c r="CK517" s="185" t="str">
        <f t="shared" si="467"/>
        <v/>
      </c>
      <c r="CL517" s="173" t="str">
        <f t="shared" si="468"/>
        <v/>
      </c>
      <c r="CM517" s="174" t="str">
        <f t="shared" si="469"/>
        <v/>
      </c>
      <c r="CN517" s="179"/>
      <c r="CO517" s="167"/>
      <c r="CP517" s="175"/>
      <c r="CQ517" s="175"/>
      <c r="CR517" s="186" t="str">
        <f t="shared" si="470"/>
        <v/>
      </c>
      <c r="CS517" s="187">
        <f t="shared" si="471"/>
        <v>0</v>
      </c>
      <c r="CT517" s="187">
        <f t="shared" si="472"/>
        <v>0</v>
      </c>
      <c r="CU517" s="187" t="str">
        <f t="shared" si="473"/>
        <v>0</v>
      </c>
      <c r="CV517" s="187" t="str">
        <f>IF(ISBLANK(CQ517), "", (POWER(CQ517/VLOOKUP(CU517,Anthro_Calc!C:P,13,FALSE),VLOOKUP(CU517,Anthro_Calc!C:P,12,FALSE))-1) / (VLOOKUP(CU517,Anthro_Calc!C:P,14,FALSE)*VLOOKUP(CU517,Anthro_Calc!C:P,12,FALSE)))</f>
        <v/>
      </c>
      <c r="CW517" s="187" t="str">
        <f>IF(ISBLANK(CQ517), "", -3 + (CQ517 -VLOOKUP(CU517,Anthro_Calc!C:P,4,FALSE)) / (VLOOKUP(CU517,Anthro_Calc!C:P,5,FALSE) - VLOOKUP(CU517,Anthro_Calc!C:P,4,FALSE)))</f>
        <v/>
      </c>
      <c r="CX517" s="187" t="str">
        <f>IF(ISBLANK(CQ517), "", 3 + (CQ517 -VLOOKUP(CU517,Anthro_Calc!C:P,10,FALSE)) / (VLOOKUP(CU517,Anthro_Calc!C:P,10,FALSE) - VLOOKUP(CU517,Anthro_Calc!C:P,9,FALSE)))</f>
        <v/>
      </c>
      <c r="CY517" s="188" t="str">
        <f t="shared" si="474"/>
        <v/>
      </c>
      <c r="CZ517" s="117" t="str">
        <f t="shared" si="397"/>
        <v/>
      </c>
      <c r="DA517" s="174" t="str">
        <f t="shared" si="475"/>
        <v/>
      </c>
      <c r="DB517" s="189"/>
    </row>
    <row r="518" spans="1:106">
      <c r="A518" s="165">
        <f t="shared" si="481"/>
        <v>514</v>
      </c>
      <c r="B518" s="166"/>
      <c r="C518" s="166"/>
      <c r="D518" s="166"/>
      <c r="E518" s="166"/>
      <c r="F518" s="166"/>
      <c r="G518" s="166"/>
      <c r="H518" s="166"/>
      <c r="I518" s="166"/>
      <c r="J518" s="166"/>
      <c r="K518" s="166"/>
      <c r="L518" s="166"/>
      <c r="M518" s="167"/>
      <c r="N518" s="168" t="str">
        <f t="shared" ca="1" si="438"/>
        <v/>
      </c>
      <c r="O518" s="169"/>
      <c r="P518" s="169"/>
      <c r="Q518" s="167"/>
      <c r="R518" s="170"/>
      <c r="S518" s="171" t="str">
        <f t="shared" si="439"/>
        <v/>
      </c>
      <c r="T518" s="171" t="str">
        <f t="shared" si="440"/>
        <v/>
      </c>
      <c r="U518" s="171" t="str">
        <f t="shared" si="441"/>
        <v/>
      </c>
      <c r="V518" s="171" t="str">
        <f>IF(ISBLANK(R518), "", (POWER(R518/VLOOKUP(U518,Anthro_Calc!C:P,13,FALSE),VLOOKUP(U518,Anthro_Calc!C:P,12,FALSE))-1) / (VLOOKUP(U518,Anthro_Calc!C:P,14,FALSE)*VLOOKUP(U518,Anthro_Calc!C:P,12,FALSE)))</f>
        <v/>
      </c>
      <c r="W518" s="171" t="str">
        <f>IF(ISBLANK(R518), "", -3 + (R518 -VLOOKUP(U518,Anthro_Calc!C:P,4,FALSE)) / (VLOOKUP(U518,Anthro_Calc!C:P,5,FALSE) - VLOOKUP(U518,Anthro_Calc!C:P,4,FALSE)))</f>
        <v/>
      </c>
      <c r="X518" s="171" t="str">
        <f>IF(ISBLANK(R518), "", 3 + (R518 -VLOOKUP(U518,Anthro_Calc!C:P,10,FALSE)) / (VLOOKUP(U518,Anthro_Calc!C:P,10,FALSE) - VLOOKUP(U518,Anthro_Calc!C:P,9,FALSE)))</f>
        <v/>
      </c>
      <c r="Y518" s="172" t="str">
        <f t="shared" si="442"/>
        <v/>
      </c>
      <c r="Z518" s="173" t="str">
        <f t="shared" si="443"/>
        <v/>
      </c>
      <c r="AA518" s="174" t="str">
        <f t="shared" si="480"/>
        <v/>
      </c>
      <c r="AB518" s="167"/>
      <c r="AC518" s="175"/>
      <c r="AD518" s="176"/>
      <c r="AE518" s="177" t="str">
        <f t="shared" si="444"/>
        <v/>
      </c>
      <c r="AF518" s="171">
        <f t="shared" si="445"/>
        <v>0</v>
      </c>
      <c r="AG518" s="171">
        <f t="shared" si="446"/>
        <v>0</v>
      </c>
      <c r="AH518" s="171" t="str">
        <f t="shared" si="447"/>
        <v>0</v>
      </c>
      <c r="AI518" s="171" t="str">
        <f>IF(ISBLANK(AD518), "", (POWER(AD518/VLOOKUP(AH518,Anthro_Calc!C:P,13,FALSE),VLOOKUP(AH518,Anthro_Calc!C:P,12,FALSE))-1) / (VLOOKUP(AH518,Anthro_Calc!C:P,14,FALSE)*VLOOKUP(AH518,Anthro_Calc!C:P,12,FALSE)))</f>
        <v/>
      </c>
      <c r="AJ518" s="171" t="str">
        <f>IF(ISBLANK(AD518), "", -3 + (AD518 -VLOOKUP(AH518,Anthro_Calc!C:P,4,FALSE)) / (VLOOKUP(AH518,Anthro_Calc!C:P,5,FALSE) - VLOOKUP(AH518,Anthro_Calc!C:P,4,FALSE)))</f>
        <v/>
      </c>
      <c r="AK518" s="171" t="str">
        <f>IF(ISBLANK(AD518), "", 3 + (AD518 -VLOOKUP(AH518,Anthro_Calc!C:P,10,FALSE)) / (VLOOKUP(AH518,Anthro_Calc!C:P,10,FALSE) - VLOOKUP(AH518,Anthro_Calc!C:P,9,FALSE)))</f>
        <v/>
      </c>
      <c r="AL518" s="172" t="str">
        <f t="shared" si="448"/>
        <v/>
      </c>
      <c r="AM518" s="173" t="str">
        <f t="shared" si="449"/>
        <v/>
      </c>
      <c r="AN518" s="174" t="str">
        <f t="shared" si="450"/>
        <v/>
      </c>
      <c r="AO518" s="178" t="str">
        <f t="shared" si="482"/>
        <v/>
      </c>
      <c r="AP518" s="179"/>
      <c r="AQ518" s="179" t="str">
        <f t="shared" ref="AQ518:AQ581" si="488">IF(AN518="NORMAL","GRADUATED",IF(AN518="MILD", "GRADUATED", IF(AN518="MODERATE","NOT-GRADUATED",IF(AN518="SEVERE","NOT-GRADUATED",""))))</f>
        <v/>
      </c>
      <c r="AR518" s="167"/>
      <c r="AS518" s="175"/>
      <c r="AT518" s="170"/>
      <c r="AU518" s="177" t="str">
        <f t="shared" si="479"/>
        <v/>
      </c>
      <c r="AV518" s="171">
        <f t="shared" si="452"/>
        <v>0</v>
      </c>
      <c r="AW518" s="171">
        <f t="shared" si="453"/>
        <v>0</v>
      </c>
      <c r="AX518" s="171" t="str">
        <f t="shared" si="454"/>
        <v>0</v>
      </c>
      <c r="AY518" s="171" t="str">
        <f>IF(ISBLANK(AT518), "", (POWER(AT518/VLOOKUP(AX518,Anthro_Calc!C:P,13,FALSE),VLOOKUP(AX518,Anthro_Calc!C:P,12,FALSE))-1) / (VLOOKUP(AX518,Anthro_Calc!C:P,14,FALSE)*VLOOKUP(AX518,Anthro_Calc!C:P,12,FALSE)))</f>
        <v/>
      </c>
      <c r="AZ518" s="171" t="str">
        <f>IF(ISBLANK(AT518), "", -3 + (AT518 -VLOOKUP(AX518,Anthro_Calc!C:P,4,FALSE)) / (VLOOKUP(AX518,Anthro_Calc!C:P,5,FALSE) - VLOOKUP(AX518,Anthro_Calc!C:P,4,FALSE)))</f>
        <v/>
      </c>
      <c r="BA518" s="171" t="str">
        <f>IF(ISBLANK(AT518), "", 3 + (AT518 -VLOOKUP(AX518,Anthro_Calc!C:P,10,FALSE)) / (VLOOKUP(AX518,Anthro_Calc!C:P,10,FALSE) - VLOOKUP(AX518,Anthro_Calc!C:P,9,FALSE)))</f>
        <v/>
      </c>
      <c r="BB518" s="172" t="str">
        <f t="shared" si="455"/>
        <v/>
      </c>
      <c r="BC518" s="173" t="str">
        <f t="shared" si="456"/>
        <v/>
      </c>
      <c r="BD518" s="174" t="str">
        <f t="shared" si="483"/>
        <v/>
      </c>
      <c r="BE518" s="180" t="str">
        <f t="shared" si="484"/>
        <v/>
      </c>
      <c r="BF518" s="181" t="str">
        <f t="shared" si="457"/>
        <v/>
      </c>
      <c r="BG518" s="181" t="str">
        <f t="shared" si="485"/>
        <v/>
      </c>
      <c r="BH518" s="179"/>
      <c r="BI518" s="182"/>
      <c r="BJ518" s="167"/>
      <c r="BK518" s="175"/>
      <c r="BL518" s="176"/>
      <c r="BM518" s="177" t="str">
        <f t="shared" si="458"/>
        <v/>
      </c>
      <c r="BN518" s="171">
        <f t="shared" si="477"/>
        <v>0</v>
      </c>
      <c r="BO518" s="171">
        <f t="shared" si="478"/>
        <v>0</v>
      </c>
      <c r="BP518" s="171" t="str">
        <f t="shared" si="459"/>
        <v>0</v>
      </c>
      <c r="BQ518" s="171" t="str">
        <f>IF(ISBLANK(BL518), "", (POWER(BL518/VLOOKUP(BP518,Anthro_Calc!C:P,13,FALSE),VLOOKUP(BP518,Anthro_Calc!C:P,12,FALSE))-1) / (VLOOKUP(BP518,Anthro_Calc!C:P,14,FALSE)*VLOOKUP(BP518,Anthro_Calc!C:P,12,FALSE)))</f>
        <v/>
      </c>
      <c r="BR518" s="171" t="str">
        <f>IF(ISBLANK(BL518), "", -3 + (BL518 -VLOOKUP(BP518,Anthro_Calc!C:P,4,FALSE)) / (VLOOKUP(BP518,Anthro_Calc!C:P,5,FALSE) - VLOOKUP(BP518,Anthro_Calc!C:P,4,FALSE)))</f>
        <v/>
      </c>
      <c r="BS518" s="171" t="str">
        <f>IF(ISBLANK(BL518), "", 3 + (BL518 -VLOOKUP(BP518,Anthro_Calc!C:P,10,FALSE)) / (VLOOKUP(BP518,Anthro_Calc!C:P,10,FALSE) - VLOOKUP(BP518,Anthro_Calc!C:P,9,FALSE)))</f>
        <v/>
      </c>
      <c r="BT518" s="172" t="str">
        <f t="shared" si="460"/>
        <v/>
      </c>
      <c r="BU518" s="173" t="str">
        <f t="shared" si="461"/>
        <v/>
      </c>
      <c r="BV518" s="174" t="str">
        <f t="shared" si="462"/>
        <v/>
      </c>
      <c r="BW518" s="181" t="str">
        <f t="shared" si="486"/>
        <v/>
      </c>
      <c r="BX518" s="179"/>
      <c r="BY518" s="181" t="str">
        <f>IF(ISBLANK(BL518), "", VLOOKUP(Z518&amp;" "&amp;BV518&amp;" "&amp;BW518,Graduation_Criteria!$D$2:$E$34,2,FALSE))</f>
        <v/>
      </c>
      <c r="BZ518" s="181" t="str">
        <f t="shared" si="487"/>
        <v/>
      </c>
      <c r="CA518" s="167"/>
      <c r="CB518" s="175"/>
      <c r="CC518" s="175"/>
      <c r="CD518" s="183" t="str">
        <f t="shared" si="463"/>
        <v/>
      </c>
      <c r="CE518" s="184">
        <f t="shared" si="464"/>
        <v>0</v>
      </c>
      <c r="CF518" s="184">
        <f t="shared" si="465"/>
        <v>0</v>
      </c>
      <c r="CG518" s="184" t="str">
        <f t="shared" si="466"/>
        <v>0</v>
      </c>
      <c r="CH518" s="184" t="str">
        <f>IF(ISBLANK(CC518), "", (POWER(CC518/VLOOKUP(CG518,Anthro_Calc!C:P,13,FALSE),VLOOKUP(CG518,Anthro_Calc!C:P,12,FALSE))-1) / (VLOOKUP(CG518,Anthro_Calc!C:P,14,FALSE)*VLOOKUP(CG518,Anthro_Calc!C:P,12,FALSE)))</f>
        <v/>
      </c>
      <c r="CI518" s="184" t="str">
        <f>IF(ISBLANK(CC518), "", -3 + (CC518 -VLOOKUP(CG518,Anthro_Calc!C:P,4,FALSE)) / (VLOOKUP(CG518,Anthro_Calc!C:P,5,FALSE) - VLOOKUP(CG518,Anthro_Calc!C:P,4,FALSE)))</f>
        <v/>
      </c>
      <c r="CJ518" s="184" t="str">
        <f>IF(ISBLANK(CC518), "", 3 + (CC518 -VLOOKUP(CG518,Anthro_Calc!C:P,10,FALSE)) / (VLOOKUP(CG518,Anthro_Calc!C:P,10,FALSE) - VLOOKUP(CG518,Anthro_Calc!C:P,9,FALSE)))</f>
        <v/>
      </c>
      <c r="CK518" s="185" t="str">
        <f t="shared" si="467"/>
        <v/>
      </c>
      <c r="CL518" s="173" t="str">
        <f t="shared" si="468"/>
        <v/>
      </c>
      <c r="CM518" s="174" t="str">
        <f t="shared" si="469"/>
        <v/>
      </c>
      <c r="CN518" s="179"/>
      <c r="CO518" s="167"/>
      <c r="CP518" s="175"/>
      <c r="CQ518" s="175"/>
      <c r="CR518" s="186" t="str">
        <f t="shared" si="470"/>
        <v/>
      </c>
      <c r="CS518" s="187">
        <f t="shared" si="471"/>
        <v>0</v>
      </c>
      <c r="CT518" s="187">
        <f t="shared" si="472"/>
        <v>0</v>
      </c>
      <c r="CU518" s="187" t="str">
        <f t="shared" si="473"/>
        <v>0</v>
      </c>
      <c r="CV518" s="187" t="str">
        <f>IF(ISBLANK(CQ518), "", (POWER(CQ518/VLOOKUP(CU518,Anthro_Calc!C:P,13,FALSE),VLOOKUP(CU518,Anthro_Calc!C:P,12,FALSE))-1) / (VLOOKUP(CU518,Anthro_Calc!C:P,14,FALSE)*VLOOKUP(CU518,Anthro_Calc!C:P,12,FALSE)))</f>
        <v/>
      </c>
      <c r="CW518" s="187" t="str">
        <f>IF(ISBLANK(CQ518), "", -3 + (CQ518 -VLOOKUP(CU518,Anthro_Calc!C:P,4,FALSE)) / (VLOOKUP(CU518,Anthro_Calc!C:P,5,FALSE) - VLOOKUP(CU518,Anthro_Calc!C:P,4,FALSE)))</f>
        <v/>
      </c>
      <c r="CX518" s="187" t="str">
        <f>IF(ISBLANK(CQ518), "", 3 + (CQ518 -VLOOKUP(CU518,Anthro_Calc!C:P,10,FALSE)) / (VLOOKUP(CU518,Anthro_Calc!C:P,10,FALSE) - VLOOKUP(CU518,Anthro_Calc!C:P,9,FALSE)))</f>
        <v/>
      </c>
      <c r="CY518" s="188" t="str">
        <f t="shared" si="474"/>
        <v/>
      </c>
      <c r="CZ518" s="117" t="str">
        <f t="shared" ref="CZ518:CZ581" si="489">IF(ISBLANK(CQ518),"",IF(OR(CY518&lt;-5,CY518&gt;5),"Please check weight and DOB again",IF(CY518&lt;=-3,"SEVERE",IF(CY518&lt;=-2,"MODERATE",IF(CY518&lt;=-1,"MILD","NORMAL")))))</f>
        <v/>
      </c>
      <c r="DA518" s="174" t="str">
        <f t="shared" si="475"/>
        <v/>
      </c>
      <c r="DB518" s="189"/>
    </row>
    <row r="519" spans="1:106">
      <c r="A519" s="165">
        <f t="shared" si="481"/>
        <v>515</v>
      </c>
      <c r="B519" s="166"/>
      <c r="C519" s="166"/>
      <c r="D519" s="166"/>
      <c r="E519" s="166"/>
      <c r="F519" s="166"/>
      <c r="G519" s="166"/>
      <c r="H519" s="166"/>
      <c r="I519" s="166"/>
      <c r="J519" s="166"/>
      <c r="K519" s="166"/>
      <c r="L519" s="166"/>
      <c r="M519" s="167"/>
      <c r="N519" s="168" t="str">
        <f t="shared" ca="1" si="438"/>
        <v/>
      </c>
      <c r="O519" s="169"/>
      <c r="P519" s="169"/>
      <c r="Q519" s="167"/>
      <c r="R519" s="170"/>
      <c r="S519" s="171" t="str">
        <f t="shared" si="439"/>
        <v/>
      </c>
      <c r="T519" s="171" t="str">
        <f t="shared" si="440"/>
        <v/>
      </c>
      <c r="U519" s="171" t="str">
        <f t="shared" si="441"/>
        <v/>
      </c>
      <c r="V519" s="171" t="str">
        <f>IF(ISBLANK(R519), "", (POWER(R519/VLOOKUP(U519,Anthro_Calc!C:P,13,FALSE),VLOOKUP(U519,Anthro_Calc!C:P,12,FALSE))-1) / (VLOOKUP(U519,Anthro_Calc!C:P,14,FALSE)*VLOOKUP(U519,Anthro_Calc!C:P,12,FALSE)))</f>
        <v/>
      </c>
      <c r="W519" s="171" t="str">
        <f>IF(ISBLANK(R519), "", -3 + (R519 -VLOOKUP(U519,Anthro_Calc!C:P,4,FALSE)) / (VLOOKUP(U519,Anthro_Calc!C:P,5,FALSE) - VLOOKUP(U519,Anthro_Calc!C:P,4,FALSE)))</f>
        <v/>
      </c>
      <c r="X519" s="171" t="str">
        <f>IF(ISBLANK(R519), "", 3 + (R519 -VLOOKUP(U519,Anthro_Calc!C:P,10,FALSE)) / (VLOOKUP(U519,Anthro_Calc!C:P,10,FALSE) - VLOOKUP(U519,Anthro_Calc!C:P,9,FALSE)))</f>
        <v/>
      </c>
      <c r="Y519" s="172" t="str">
        <f t="shared" si="442"/>
        <v/>
      </c>
      <c r="Z519" s="173" t="str">
        <f t="shared" si="443"/>
        <v/>
      </c>
      <c r="AA519" s="174" t="str">
        <f t="shared" si="480"/>
        <v/>
      </c>
      <c r="AB519" s="167"/>
      <c r="AC519" s="175"/>
      <c r="AD519" s="176"/>
      <c r="AE519" s="177" t="str">
        <f t="shared" si="444"/>
        <v/>
      </c>
      <c r="AF519" s="171">
        <f t="shared" si="445"/>
        <v>0</v>
      </c>
      <c r="AG519" s="171">
        <f t="shared" si="446"/>
        <v>0</v>
      </c>
      <c r="AH519" s="171" t="str">
        <f t="shared" si="447"/>
        <v>0</v>
      </c>
      <c r="AI519" s="171" t="str">
        <f>IF(ISBLANK(AD519), "", (POWER(AD519/VLOOKUP(AH519,Anthro_Calc!C:P,13,FALSE),VLOOKUP(AH519,Anthro_Calc!C:P,12,FALSE))-1) / (VLOOKUP(AH519,Anthro_Calc!C:P,14,FALSE)*VLOOKUP(AH519,Anthro_Calc!C:P,12,FALSE)))</f>
        <v/>
      </c>
      <c r="AJ519" s="171" t="str">
        <f>IF(ISBLANK(AD519), "", -3 + (AD519 -VLOOKUP(AH519,Anthro_Calc!C:P,4,FALSE)) / (VLOOKUP(AH519,Anthro_Calc!C:P,5,FALSE) - VLOOKUP(AH519,Anthro_Calc!C:P,4,FALSE)))</f>
        <v/>
      </c>
      <c r="AK519" s="171" t="str">
        <f>IF(ISBLANK(AD519), "", 3 + (AD519 -VLOOKUP(AH519,Anthro_Calc!C:P,10,FALSE)) / (VLOOKUP(AH519,Anthro_Calc!C:P,10,FALSE) - VLOOKUP(AH519,Anthro_Calc!C:P,9,FALSE)))</f>
        <v/>
      </c>
      <c r="AL519" s="172" t="str">
        <f t="shared" si="448"/>
        <v/>
      </c>
      <c r="AM519" s="173" t="str">
        <f t="shared" si="449"/>
        <v/>
      </c>
      <c r="AN519" s="174" t="str">
        <f t="shared" si="450"/>
        <v/>
      </c>
      <c r="AO519" s="178" t="str">
        <f t="shared" si="482"/>
        <v/>
      </c>
      <c r="AP519" s="179"/>
      <c r="AQ519" s="179" t="str">
        <f t="shared" si="488"/>
        <v/>
      </c>
      <c r="AR519" s="167"/>
      <c r="AS519" s="175"/>
      <c r="AT519" s="170"/>
      <c r="AU519" s="177" t="str">
        <f t="shared" si="479"/>
        <v/>
      </c>
      <c r="AV519" s="171">
        <f t="shared" si="452"/>
        <v>0</v>
      </c>
      <c r="AW519" s="171">
        <f t="shared" si="453"/>
        <v>0</v>
      </c>
      <c r="AX519" s="171" t="str">
        <f t="shared" si="454"/>
        <v>0</v>
      </c>
      <c r="AY519" s="171" t="str">
        <f>IF(ISBLANK(AT519), "", (POWER(AT519/VLOOKUP(AX519,Anthro_Calc!C:P,13,FALSE),VLOOKUP(AX519,Anthro_Calc!C:P,12,FALSE))-1) / (VLOOKUP(AX519,Anthro_Calc!C:P,14,FALSE)*VLOOKUP(AX519,Anthro_Calc!C:P,12,FALSE)))</f>
        <v/>
      </c>
      <c r="AZ519" s="171" t="str">
        <f>IF(ISBLANK(AT519), "", -3 + (AT519 -VLOOKUP(AX519,Anthro_Calc!C:P,4,FALSE)) / (VLOOKUP(AX519,Anthro_Calc!C:P,5,FALSE) - VLOOKUP(AX519,Anthro_Calc!C:P,4,FALSE)))</f>
        <v/>
      </c>
      <c r="BA519" s="171" t="str">
        <f>IF(ISBLANK(AT519), "", 3 + (AT519 -VLOOKUP(AX519,Anthro_Calc!C:P,10,FALSE)) / (VLOOKUP(AX519,Anthro_Calc!C:P,10,FALSE) - VLOOKUP(AX519,Anthro_Calc!C:P,9,FALSE)))</f>
        <v/>
      </c>
      <c r="BB519" s="172" t="str">
        <f t="shared" si="455"/>
        <v/>
      </c>
      <c r="BC519" s="173" t="str">
        <f t="shared" si="456"/>
        <v/>
      </c>
      <c r="BD519" s="174" t="str">
        <f t="shared" si="483"/>
        <v/>
      </c>
      <c r="BE519" s="180" t="str">
        <f t="shared" si="484"/>
        <v/>
      </c>
      <c r="BF519" s="181" t="str">
        <f t="shared" si="457"/>
        <v/>
      </c>
      <c r="BG519" s="181" t="str">
        <f t="shared" si="485"/>
        <v/>
      </c>
      <c r="BH519" s="179"/>
      <c r="BI519" s="182"/>
      <c r="BJ519" s="167"/>
      <c r="BK519" s="175"/>
      <c r="BL519" s="176"/>
      <c r="BM519" s="177" t="str">
        <f t="shared" si="458"/>
        <v/>
      </c>
      <c r="BN519" s="171">
        <f t="shared" si="477"/>
        <v>0</v>
      </c>
      <c r="BO519" s="171">
        <f t="shared" si="478"/>
        <v>0</v>
      </c>
      <c r="BP519" s="171" t="str">
        <f t="shared" si="459"/>
        <v>0</v>
      </c>
      <c r="BQ519" s="171" t="str">
        <f>IF(ISBLANK(BL519), "", (POWER(BL519/VLOOKUP(BP519,Anthro_Calc!C:P,13,FALSE),VLOOKUP(BP519,Anthro_Calc!C:P,12,FALSE))-1) / (VLOOKUP(BP519,Anthro_Calc!C:P,14,FALSE)*VLOOKUP(BP519,Anthro_Calc!C:P,12,FALSE)))</f>
        <v/>
      </c>
      <c r="BR519" s="171" t="str">
        <f>IF(ISBLANK(BL519), "", -3 + (BL519 -VLOOKUP(BP519,Anthro_Calc!C:P,4,FALSE)) / (VLOOKUP(BP519,Anthro_Calc!C:P,5,FALSE) - VLOOKUP(BP519,Anthro_Calc!C:P,4,FALSE)))</f>
        <v/>
      </c>
      <c r="BS519" s="171" t="str">
        <f>IF(ISBLANK(BL519), "", 3 + (BL519 -VLOOKUP(BP519,Anthro_Calc!C:P,10,FALSE)) / (VLOOKUP(BP519,Anthro_Calc!C:P,10,FALSE) - VLOOKUP(BP519,Anthro_Calc!C:P,9,FALSE)))</f>
        <v/>
      </c>
      <c r="BT519" s="172" t="str">
        <f t="shared" si="460"/>
        <v/>
      </c>
      <c r="BU519" s="173" t="str">
        <f t="shared" si="461"/>
        <v/>
      </c>
      <c r="BV519" s="174" t="str">
        <f t="shared" si="462"/>
        <v/>
      </c>
      <c r="BW519" s="181" t="str">
        <f t="shared" si="486"/>
        <v/>
      </c>
      <c r="BX519" s="179"/>
      <c r="BY519" s="181" t="str">
        <f>IF(ISBLANK(BL519), "", VLOOKUP(Z519&amp;" "&amp;BV519&amp;" "&amp;BW519,Graduation_Criteria!$D$2:$E$34,2,FALSE))</f>
        <v/>
      </c>
      <c r="BZ519" s="181" t="str">
        <f t="shared" si="487"/>
        <v/>
      </c>
      <c r="CA519" s="167"/>
      <c r="CB519" s="175"/>
      <c r="CC519" s="175"/>
      <c r="CD519" s="183" t="str">
        <f t="shared" si="463"/>
        <v/>
      </c>
      <c r="CE519" s="184">
        <f t="shared" si="464"/>
        <v>0</v>
      </c>
      <c r="CF519" s="184">
        <f t="shared" si="465"/>
        <v>0</v>
      </c>
      <c r="CG519" s="184" t="str">
        <f t="shared" si="466"/>
        <v>0</v>
      </c>
      <c r="CH519" s="184" t="str">
        <f>IF(ISBLANK(CC519), "", (POWER(CC519/VLOOKUP(CG519,Anthro_Calc!C:P,13,FALSE),VLOOKUP(CG519,Anthro_Calc!C:P,12,FALSE))-1) / (VLOOKUP(CG519,Anthro_Calc!C:P,14,FALSE)*VLOOKUP(CG519,Anthro_Calc!C:P,12,FALSE)))</f>
        <v/>
      </c>
      <c r="CI519" s="184" t="str">
        <f>IF(ISBLANK(CC519), "", -3 + (CC519 -VLOOKUP(CG519,Anthro_Calc!C:P,4,FALSE)) / (VLOOKUP(CG519,Anthro_Calc!C:P,5,FALSE) - VLOOKUP(CG519,Anthro_Calc!C:P,4,FALSE)))</f>
        <v/>
      </c>
      <c r="CJ519" s="184" t="str">
        <f>IF(ISBLANK(CC519), "", 3 + (CC519 -VLOOKUP(CG519,Anthro_Calc!C:P,10,FALSE)) / (VLOOKUP(CG519,Anthro_Calc!C:P,10,FALSE) - VLOOKUP(CG519,Anthro_Calc!C:P,9,FALSE)))</f>
        <v/>
      </c>
      <c r="CK519" s="185" t="str">
        <f t="shared" si="467"/>
        <v/>
      </c>
      <c r="CL519" s="173" t="str">
        <f t="shared" si="468"/>
        <v/>
      </c>
      <c r="CM519" s="174" t="str">
        <f t="shared" si="469"/>
        <v/>
      </c>
      <c r="CN519" s="179"/>
      <c r="CO519" s="167"/>
      <c r="CP519" s="175"/>
      <c r="CQ519" s="175"/>
      <c r="CR519" s="186" t="str">
        <f t="shared" si="470"/>
        <v/>
      </c>
      <c r="CS519" s="187">
        <f t="shared" si="471"/>
        <v>0</v>
      </c>
      <c r="CT519" s="187">
        <f t="shared" si="472"/>
        <v>0</v>
      </c>
      <c r="CU519" s="187" t="str">
        <f t="shared" si="473"/>
        <v>0</v>
      </c>
      <c r="CV519" s="187" t="str">
        <f>IF(ISBLANK(CQ519), "", (POWER(CQ519/VLOOKUP(CU519,Anthro_Calc!C:P,13,FALSE),VLOOKUP(CU519,Anthro_Calc!C:P,12,FALSE))-1) / (VLOOKUP(CU519,Anthro_Calc!C:P,14,FALSE)*VLOOKUP(CU519,Anthro_Calc!C:P,12,FALSE)))</f>
        <v/>
      </c>
      <c r="CW519" s="187" t="str">
        <f>IF(ISBLANK(CQ519), "", -3 + (CQ519 -VLOOKUP(CU519,Anthro_Calc!C:P,4,FALSE)) / (VLOOKUP(CU519,Anthro_Calc!C:P,5,FALSE) - VLOOKUP(CU519,Anthro_Calc!C:P,4,FALSE)))</f>
        <v/>
      </c>
      <c r="CX519" s="187" t="str">
        <f>IF(ISBLANK(CQ519), "", 3 + (CQ519 -VLOOKUP(CU519,Anthro_Calc!C:P,10,FALSE)) / (VLOOKUP(CU519,Anthro_Calc!C:P,10,FALSE) - VLOOKUP(CU519,Anthro_Calc!C:P,9,FALSE)))</f>
        <v/>
      </c>
      <c r="CY519" s="188" t="str">
        <f t="shared" si="474"/>
        <v/>
      </c>
      <c r="CZ519" s="117" t="str">
        <f t="shared" si="489"/>
        <v/>
      </c>
      <c r="DA519" s="174" t="str">
        <f t="shared" si="475"/>
        <v/>
      </c>
      <c r="DB519" s="189"/>
    </row>
    <row r="520" spans="1:106">
      <c r="A520" s="165">
        <f t="shared" si="481"/>
        <v>516</v>
      </c>
      <c r="B520" s="166"/>
      <c r="C520" s="166"/>
      <c r="D520" s="166"/>
      <c r="E520" s="166"/>
      <c r="F520" s="166"/>
      <c r="G520" s="166"/>
      <c r="H520" s="166"/>
      <c r="I520" s="166"/>
      <c r="J520" s="166"/>
      <c r="K520" s="166"/>
      <c r="L520" s="166"/>
      <c r="M520" s="167"/>
      <c r="N520" s="168" t="str">
        <f t="shared" ca="1" si="438"/>
        <v/>
      </c>
      <c r="O520" s="169"/>
      <c r="P520" s="169"/>
      <c r="Q520" s="167"/>
      <c r="R520" s="170"/>
      <c r="S520" s="171" t="str">
        <f t="shared" si="439"/>
        <v/>
      </c>
      <c r="T520" s="171" t="str">
        <f t="shared" si="440"/>
        <v/>
      </c>
      <c r="U520" s="171" t="str">
        <f t="shared" si="441"/>
        <v/>
      </c>
      <c r="V520" s="171" t="str">
        <f>IF(ISBLANK(R520), "", (POWER(R520/VLOOKUP(U520,Anthro_Calc!C:P,13,FALSE),VLOOKUP(U520,Anthro_Calc!C:P,12,FALSE))-1) / (VLOOKUP(U520,Anthro_Calc!C:P,14,FALSE)*VLOOKUP(U520,Anthro_Calc!C:P,12,FALSE)))</f>
        <v/>
      </c>
      <c r="W520" s="171" t="str">
        <f>IF(ISBLANK(R520), "", -3 + (R520 -VLOOKUP(U520,Anthro_Calc!C:P,4,FALSE)) / (VLOOKUP(U520,Anthro_Calc!C:P,5,FALSE) - VLOOKUP(U520,Anthro_Calc!C:P,4,FALSE)))</f>
        <v/>
      </c>
      <c r="X520" s="171" t="str">
        <f>IF(ISBLANK(R520), "", 3 + (R520 -VLOOKUP(U520,Anthro_Calc!C:P,10,FALSE)) / (VLOOKUP(U520,Anthro_Calc!C:P,10,FALSE) - VLOOKUP(U520,Anthro_Calc!C:P,9,FALSE)))</f>
        <v/>
      </c>
      <c r="Y520" s="172" t="str">
        <f t="shared" si="442"/>
        <v/>
      </c>
      <c r="Z520" s="173" t="str">
        <f t="shared" si="443"/>
        <v/>
      </c>
      <c r="AA520" s="174" t="str">
        <f t="shared" si="480"/>
        <v/>
      </c>
      <c r="AB520" s="167"/>
      <c r="AC520" s="175"/>
      <c r="AD520" s="176"/>
      <c r="AE520" s="177" t="str">
        <f t="shared" si="444"/>
        <v/>
      </c>
      <c r="AF520" s="171">
        <f t="shared" si="445"/>
        <v>0</v>
      </c>
      <c r="AG520" s="171">
        <f t="shared" si="446"/>
        <v>0</v>
      </c>
      <c r="AH520" s="171" t="str">
        <f t="shared" si="447"/>
        <v>0</v>
      </c>
      <c r="AI520" s="171" t="str">
        <f>IF(ISBLANK(AD520), "", (POWER(AD520/VLOOKUP(AH520,Anthro_Calc!C:P,13,FALSE),VLOOKUP(AH520,Anthro_Calc!C:P,12,FALSE))-1) / (VLOOKUP(AH520,Anthro_Calc!C:P,14,FALSE)*VLOOKUP(AH520,Anthro_Calc!C:P,12,FALSE)))</f>
        <v/>
      </c>
      <c r="AJ520" s="171" t="str">
        <f>IF(ISBLANK(AD520), "", -3 + (AD520 -VLOOKUP(AH520,Anthro_Calc!C:P,4,FALSE)) / (VLOOKUP(AH520,Anthro_Calc!C:P,5,FALSE) - VLOOKUP(AH520,Anthro_Calc!C:P,4,FALSE)))</f>
        <v/>
      </c>
      <c r="AK520" s="171" t="str">
        <f>IF(ISBLANK(AD520), "", 3 + (AD520 -VLOOKUP(AH520,Anthro_Calc!C:P,10,FALSE)) / (VLOOKUP(AH520,Anthro_Calc!C:P,10,FALSE) - VLOOKUP(AH520,Anthro_Calc!C:P,9,FALSE)))</f>
        <v/>
      </c>
      <c r="AL520" s="172" t="str">
        <f t="shared" si="448"/>
        <v/>
      </c>
      <c r="AM520" s="173" t="str">
        <f t="shared" si="449"/>
        <v/>
      </c>
      <c r="AN520" s="174" t="str">
        <f t="shared" si="450"/>
        <v/>
      </c>
      <c r="AO520" s="178" t="str">
        <f t="shared" si="482"/>
        <v/>
      </c>
      <c r="AP520" s="179"/>
      <c r="AQ520" s="179" t="str">
        <f t="shared" si="488"/>
        <v/>
      </c>
      <c r="AR520" s="167"/>
      <c r="AS520" s="175"/>
      <c r="AT520" s="170"/>
      <c r="AU520" s="177" t="str">
        <f t="shared" si="479"/>
        <v/>
      </c>
      <c r="AV520" s="171">
        <f t="shared" si="452"/>
        <v>0</v>
      </c>
      <c r="AW520" s="171">
        <f t="shared" si="453"/>
        <v>0</v>
      </c>
      <c r="AX520" s="171" t="str">
        <f t="shared" si="454"/>
        <v>0</v>
      </c>
      <c r="AY520" s="171" t="str">
        <f>IF(ISBLANK(AT520), "", (POWER(AT520/VLOOKUP(AX520,Anthro_Calc!C:P,13,FALSE),VLOOKUP(AX520,Anthro_Calc!C:P,12,FALSE))-1) / (VLOOKUP(AX520,Anthro_Calc!C:P,14,FALSE)*VLOOKUP(AX520,Anthro_Calc!C:P,12,FALSE)))</f>
        <v/>
      </c>
      <c r="AZ520" s="171" t="str">
        <f>IF(ISBLANK(AT520), "", -3 + (AT520 -VLOOKUP(AX520,Anthro_Calc!C:P,4,FALSE)) / (VLOOKUP(AX520,Anthro_Calc!C:P,5,FALSE) - VLOOKUP(AX520,Anthro_Calc!C:P,4,FALSE)))</f>
        <v/>
      </c>
      <c r="BA520" s="171" t="str">
        <f>IF(ISBLANK(AT520), "", 3 + (AT520 -VLOOKUP(AX520,Anthro_Calc!C:P,10,FALSE)) / (VLOOKUP(AX520,Anthro_Calc!C:P,10,FALSE) - VLOOKUP(AX520,Anthro_Calc!C:P,9,FALSE)))</f>
        <v/>
      </c>
      <c r="BB520" s="172" t="str">
        <f t="shared" si="455"/>
        <v/>
      </c>
      <c r="BC520" s="173" t="str">
        <f t="shared" si="456"/>
        <v/>
      </c>
      <c r="BD520" s="174" t="str">
        <f t="shared" si="483"/>
        <v/>
      </c>
      <c r="BE520" s="180" t="str">
        <f t="shared" si="484"/>
        <v/>
      </c>
      <c r="BF520" s="181" t="str">
        <f t="shared" si="457"/>
        <v/>
      </c>
      <c r="BG520" s="181" t="str">
        <f t="shared" si="485"/>
        <v/>
      </c>
      <c r="BH520" s="179"/>
      <c r="BI520" s="182"/>
      <c r="BJ520" s="167"/>
      <c r="BK520" s="175"/>
      <c r="BL520" s="176"/>
      <c r="BM520" s="177" t="str">
        <f t="shared" si="458"/>
        <v/>
      </c>
      <c r="BN520" s="171">
        <f t="shared" si="477"/>
        <v>0</v>
      </c>
      <c r="BO520" s="171">
        <f t="shared" si="478"/>
        <v>0</v>
      </c>
      <c r="BP520" s="171" t="str">
        <f t="shared" si="459"/>
        <v>0</v>
      </c>
      <c r="BQ520" s="171" t="str">
        <f>IF(ISBLANK(BL520), "", (POWER(BL520/VLOOKUP(BP520,Anthro_Calc!C:P,13,FALSE),VLOOKUP(BP520,Anthro_Calc!C:P,12,FALSE))-1) / (VLOOKUP(BP520,Anthro_Calc!C:P,14,FALSE)*VLOOKUP(BP520,Anthro_Calc!C:P,12,FALSE)))</f>
        <v/>
      </c>
      <c r="BR520" s="171" t="str">
        <f>IF(ISBLANK(BL520), "", -3 + (BL520 -VLOOKUP(BP520,Anthro_Calc!C:P,4,FALSE)) / (VLOOKUP(BP520,Anthro_Calc!C:P,5,FALSE) - VLOOKUP(BP520,Anthro_Calc!C:P,4,FALSE)))</f>
        <v/>
      </c>
      <c r="BS520" s="171" t="str">
        <f>IF(ISBLANK(BL520), "", 3 + (BL520 -VLOOKUP(BP520,Anthro_Calc!C:P,10,FALSE)) / (VLOOKUP(BP520,Anthro_Calc!C:P,10,FALSE) - VLOOKUP(BP520,Anthro_Calc!C:P,9,FALSE)))</f>
        <v/>
      </c>
      <c r="BT520" s="172" t="str">
        <f t="shared" si="460"/>
        <v/>
      </c>
      <c r="BU520" s="173" t="str">
        <f t="shared" si="461"/>
        <v/>
      </c>
      <c r="BV520" s="174" t="str">
        <f t="shared" si="462"/>
        <v/>
      </c>
      <c r="BW520" s="181" t="str">
        <f t="shared" si="486"/>
        <v/>
      </c>
      <c r="BX520" s="179"/>
      <c r="BY520" s="181" t="str">
        <f>IF(ISBLANK(BL520), "", VLOOKUP(Z520&amp;" "&amp;BV520&amp;" "&amp;BW520,Graduation_Criteria!$D$2:$E$34,2,FALSE))</f>
        <v/>
      </c>
      <c r="BZ520" s="181" t="str">
        <f t="shared" si="487"/>
        <v/>
      </c>
      <c r="CA520" s="167"/>
      <c r="CB520" s="175"/>
      <c r="CC520" s="175"/>
      <c r="CD520" s="183" t="str">
        <f t="shared" si="463"/>
        <v/>
      </c>
      <c r="CE520" s="184">
        <f t="shared" si="464"/>
        <v>0</v>
      </c>
      <c r="CF520" s="184">
        <f t="shared" si="465"/>
        <v>0</v>
      </c>
      <c r="CG520" s="184" t="str">
        <f t="shared" si="466"/>
        <v>0</v>
      </c>
      <c r="CH520" s="184" t="str">
        <f>IF(ISBLANK(CC520), "", (POWER(CC520/VLOOKUP(CG520,Anthro_Calc!C:P,13,FALSE),VLOOKUP(CG520,Anthro_Calc!C:P,12,FALSE))-1) / (VLOOKUP(CG520,Anthro_Calc!C:P,14,FALSE)*VLOOKUP(CG520,Anthro_Calc!C:P,12,FALSE)))</f>
        <v/>
      </c>
      <c r="CI520" s="184" t="str">
        <f>IF(ISBLANK(CC520), "", -3 + (CC520 -VLOOKUP(CG520,Anthro_Calc!C:P,4,FALSE)) / (VLOOKUP(CG520,Anthro_Calc!C:P,5,FALSE) - VLOOKUP(CG520,Anthro_Calc!C:P,4,FALSE)))</f>
        <v/>
      </c>
      <c r="CJ520" s="184" t="str">
        <f>IF(ISBLANK(CC520), "", 3 + (CC520 -VLOOKUP(CG520,Anthro_Calc!C:P,10,FALSE)) / (VLOOKUP(CG520,Anthro_Calc!C:P,10,FALSE) - VLOOKUP(CG520,Anthro_Calc!C:P,9,FALSE)))</f>
        <v/>
      </c>
      <c r="CK520" s="185" t="str">
        <f t="shared" si="467"/>
        <v/>
      </c>
      <c r="CL520" s="173" t="str">
        <f t="shared" si="468"/>
        <v/>
      </c>
      <c r="CM520" s="174" t="str">
        <f t="shared" si="469"/>
        <v/>
      </c>
      <c r="CN520" s="179"/>
      <c r="CO520" s="167"/>
      <c r="CP520" s="175"/>
      <c r="CQ520" s="175"/>
      <c r="CR520" s="186" t="str">
        <f t="shared" si="470"/>
        <v/>
      </c>
      <c r="CS520" s="187">
        <f t="shared" si="471"/>
        <v>0</v>
      </c>
      <c r="CT520" s="187">
        <f t="shared" si="472"/>
        <v>0</v>
      </c>
      <c r="CU520" s="187" t="str">
        <f t="shared" si="473"/>
        <v>0</v>
      </c>
      <c r="CV520" s="187" t="str">
        <f>IF(ISBLANK(CQ520), "", (POWER(CQ520/VLOOKUP(CU520,Anthro_Calc!C:P,13,FALSE),VLOOKUP(CU520,Anthro_Calc!C:P,12,FALSE))-1) / (VLOOKUP(CU520,Anthro_Calc!C:P,14,FALSE)*VLOOKUP(CU520,Anthro_Calc!C:P,12,FALSE)))</f>
        <v/>
      </c>
      <c r="CW520" s="187" t="str">
        <f>IF(ISBLANK(CQ520), "", -3 + (CQ520 -VLOOKUP(CU520,Anthro_Calc!C:P,4,FALSE)) / (VLOOKUP(CU520,Anthro_Calc!C:P,5,FALSE) - VLOOKUP(CU520,Anthro_Calc!C:P,4,FALSE)))</f>
        <v/>
      </c>
      <c r="CX520" s="187" t="str">
        <f>IF(ISBLANK(CQ520), "", 3 + (CQ520 -VLOOKUP(CU520,Anthro_Calc!C:P,10,FALSE)) / (VLOOKUP(CU520,Anthro_Calc!C:P,10,FALSE) - VLOOKUP(CU520,Anthro_Calc!C:P,9,FALSE)))</f>
        <v/>
      </c>
      <c r="CY520" s="188" t="str">
        <f t="shared" si="474"/>
        <v/>
      </c>
      <c r="CZ520" s="117" t="str">
        <f t="shared" si="489"/>
        <v/>
      </c>
      <c r="DA520" s="174" t="str">
        <f t="shared" si="475"/>
        <v/>
      </c>
      <c r="DB520" s="189"/>
    </row>
    <row r="521" spans="1:106">
      <c r="A521" s="165">
        <f t="shared" si="481"/>
        <v>517</v>
      </c>
      <c r="B521" s="166"/>
      <c r="C521" s="166"/>
      <c r="D521" s="166"/>
      <c r="E521" s="166"/>
      <c r="F521" s="166"/>
      <c r="G521" s="166"/>
      <c r="H521" s="166"/>
      <c r="I521" s="166"/>
      <c r="J521" s="166"/>
      <c r="K521" s="166"/>
      <c r="L521" s="166"/>
      <c r="M521" s="167"/>
      <c r="N521" s="168" t="str">
        <f t="shared" ca="1" si="438"/>
        <v/>
      </c>
      <c r="O521" s="169"/>
      <c r="P521" s="169"/>
      <c r="Q521" s="167"/>
      <c r="R521" s="170"/>
      <c r="S521" s="171" t="str">
        <f t="shared" si="439"/>
        <v/>
      </c>
      <c r="T521" s="171" t="str">
        <f t="shared" si="440"/>
        <v/>
      </c>
      <c r="U521" s="171" t="str">
        <f t="shared" si="441"/>
        <v/>
      </c>
      <c r="V521" s="171" t="str">
        <f>IF(ISBLANK(R521), "", (POWER(R521/VLOOKUP(U521,Anthro_Calc!C:P,13,FALSE),VLOOKUP(U521,Anthro_Calc!C:P,12,FALSE))-1) / (VLOOKUP(U521,Anthro_Calc!C:P,14,FALSE)*VLOOKUP(U521,Anthro_Calc!C:P,12,FALSE)))</f>
        <v/>
      </c>
      <c r="W521" s="171" t="str">
        <f>IF(ISBLANK(R521), "", -3 + (R521 -VLOOKUP(U521,Anthro_Calc!C:P,4,FALSE)) / (VLOOKUP(U521,Anthro_Calc!C:P,5,FALSE) - VLOOKUP(U521,Anthro_Calc!C:P,4,FALSE)))</f>
        <v/>
      </c>
      <c r="X521" s="171" t="str">
        <f>IF(ISBLANK(R521), "", 3 + (R521 -VLOOKUP(U521,Anthro_Calc!C:P,10,FALSE)) / (VLOOKUP(U521,Anthro_Calc!C:P,10,FALSE) - VLOOKUP(U521,Anthro_Calc!C:P,9,FALSE)))</f>
        <v/>
      </c>
      <c r="Y521" s="172" t="str">
        <f t="shared" si="442"/>
        <v/>
      </c>
      <c r="Z521" s="173" t="str">
        <f t="shared" si="443"/>
        <v/>
      </c>
      <c r="AA521" s="174" t="str">
        <f t="shared" si="480"/>
        <v/>
      </c>
      <c r="AB521" s="167"/>
      <c r="AC521" s="175"/>
      <c r="AD521" s="176"/>
      <c r="AE521" s="177" t="str">
        <f t="shared" si="444"/>
        <v/>
      </c>
      <c r="AF521" s="171">
        <f t="shared" si="445"/>
        <v>0</v>
      </c>
      <c r="AG521" s="171">
        <f t="shared" si="446"/>
        <v>0</v>
      </c>
      <c r="AH521" s="171" t="str">
        <f t="shared" si="447"/>
        <v>0</v>
      </c>
      <c r="AI521" s="171" t="str">
        <f>IF(ISBLANK(AD521), "", (POWER(AD521/VLOOKUP(AH521,Anthro_Calc!C:P,13,FALSE),VLOOKUP(AH521,Anthro_Calc!C:P,12,FALSE))-1) / (VLOOKUP(AH521,Anthro_Calc!C:P,14,FALSE)*VLOOKUP(AH521,Anthro_Calc!C:P,12,FALSE)))</f>
        <v/>
      </c>
      <c r="AJ521" s="171" t="str">
        <f>IF(ISBLANK(AD521), "", -3 + (AD521 -VLOOKUP(AH521,Anthro_Calc!C:P,4,FALSE)) / (VLOOKUP(AH521,Anthro_Calc!C:P,5,FALSE) - VLOOKUP(AH521,Anthro_Calc!C:P,4,FALSE)))</f>
        <v/>
      </c>
      <c r="AK521" s="171" t="str">
        <f>IF(ISBLANK(AD521), "", 3 + (AD521 -VLOOKUP(AH521,Anthro_Calc!C:P,10,FALSE)) / (VLOOKUP(AH521,Anthro_Calc!C:P,10,FALSE) - VLOOKUP(AH521,Anthro_Calc!C:P,9,FALSE)))</f>
        <v/>
      </c>
      <c r="AL521" s="172" t="str">
        <f t="shared" si="448"/>
        <v/>
      </c>
      <c r="AM521" s="173" t="str">
        <f t="shared" si="449"/>
        <v/>
      </c>
      <c r="AN521" s="174" t="str">
        <f t="shared" si="450"/>
        <v/>
      </c>
      <c r="AO521" s="178" t="str">
        <f t="shared" si="482"/>
        <v/>
      </c>
      <c r="AP521" s="179"/>
      <c r="AQ521" s="179" t="str">
        <f t="shared" si="488"/>
        <v/>
      </c>
      <c r="AR521" s="167"/>
      <c r="AS521" s="175"/>
      <c r="AT521" s="170"/>
      <c r="AU521" s="177" t="str">
        <f t="shared" si="479"/>
        <v/>
      </c>
      <c r="AV521" s="171">
        <f t="shared" si="452"/>
        <v>0</v>
      </c>
      <c r="AW521" s="171">
        <f t="shared" si="453"/>
        <v>0</v>
      </c>
      <c r="AX521" s="171" t="str">
        <f t="shared" si="454"/>
        <v>0</v>
      </c>
      <c r="AY521" s="171" t="str">
        <f>IF(ISBLANK(AT521), "", (POWER(AT521/VLOOKUP(AX521,Anthro_Calc!C:P,13,FALSE),VLOOKUP(AX521,Anthro_Calc!C:P,12,FALSE))-1) / (VLOOKUP(AX521,Anthro_Calc!C:P,14,FALSE)*VLOOKUP(AX521,Anthro_Calc!C:P,12,FALSE)))</f>
        <v/>
      </c>
      <c r="AZ521" s="171" t="str">
        <f>IF(ISBLANK(AT521), "", -3 + (AT521 -VLOOKUP(AX521,Anthro_Calc!C:P,4,FALSE)) / (VLOOKUP(AX521,Anthro_Calc!C:P,5,FALSE) - VLOOKUP(AX521,Anthro_Calc!C:P,4,FALSE)))</f>
        <v/>
      </c>
      <c r="BA521" s="171" t="str">
        <f>IF(ISBLANK(AT521), "", 3 + (AT521 -VLOOKUP(AX521,Anthro_Calc!C:P,10,FALSE)) / (VLOOKUP(AX521,Anthro_Calc!C:P,10,FALSE) - VLOOKUP(AX521,Anthro_Calc!C:P,9,FALSE)))</f>
        <v/>
      </c>
      <c r="BB521" s="172" t="str">
        <f t="shared" si="455"/>
        <v/>
      </c>
      <c r="BC521" s="173" t="str">
        <f t="shared" si="456"/>
        <v/>
      </c>
      <c r="BD521" s="174" t="str">
        <f t="shared" si="483"/>
        <v/>
      </c>
      <c r="BE521" s="180" t="str">
        <f t="shared" si="484"/>
        <v/>
      </c>
      <c r="BF521" s="181" t="str">
        <f t="shared" si="457"/>
        <v/>
      </c>
      <c r="BG521" s="181" t="str">
        <f t="shared" si="485"/>
        <v/>
      </c>
      <c r="BH521" s="179"/>
      <c r="BI521" s="182"/>
      <c r="BJ521" s="167"/>
      <c r="BK521" s="175"/>
      <c r="BL521" s="176"/>
      <c r="BM521" s="177" t="str">
        <f t="shared" si="458"/>
        <v/>
      </c>
      <c r="BN521" s="171">
        <f t="shared" si="477"/>
        <v>0</v>
      </c>
      <c r="BO521" s="171">
        <f t="shared" si="478"/>
        <v>0</v>
      </c>
      <c r="BP521" s="171" t="str">
        <f t="shared" si="459"/>
        <v>0</v>
      </c>
      <c r="BQ521" s="171" t="str">
        <f>IF(ISBLANK(BL521), "", (POWER(BL521/VLOOKUP(BP521,Anthro_Calc!C:P,13,FALSE),VLOOKUP(BP521,Anthro_Calc!C:P,12,FALSE))-1) / (VLOOKUP(BP521,Anthro_Calc!C:P,14,FALSE)*VLOOKUP(BP521,Anthro_Calc!C:P,12,FALSE)))</f>
        <v/>
      </c>
      <c r="BR521" s="171" t="str">
        <f>IF(ISBLANK(BL521), "", -3 + (BL521 -VLOOKUP(BP521,Anthro_Calc!C:P,4,FALSE)) / (VLOOKUP(BP521,Anthro_Calc!C:P,5,FALSE) - VLOOKUP(BP521,Anthro_Calc!C:P,4,FALSE)))</f>
        <v/>
      </c>
      <c r="BS521" s="171" t="str">
        <f>IF(ISBLANK(BL521), "", 3 + (BL521 -VLOOKUP(BP521,Anthro_Calc!C:P,10,FALSE)) / (VLOOKUP(BP521,Anthro_Calc!C:P,10,FALSE) - VLOOKUP(BP521,Anthro_Calc!C:P,9,FALSE)))</f>
        <v/>
      </c>
      <c r="BT521" s="172" t="str">
        <f t="shared" si="460"/>
        <v/>
      </c>
      <c r="BU521" s="173" t="str">
        <f t="shared" si="461"/>
        <v/>
      </c>
      <c r="BV521" s="174" t="str">
        <f t="shared" si="462"/>
        <v/>
      </c>
      <c r="BW521" s="181" t="str">
        <f t="shared" si="486"/>
        <v/>
      </c>
      <c r="BX521" s="179"/>
      <c r="BY521" s="181" t="str">
        <f>IF(ISBLANK(BL521), "", VLOOKUP(Z521&amp;" "&amp;BV521&amp;" "&amp;BW521,Graduation_Criteria!$D$2:$E$34,2,FALSE))</f>
        <v/>
      </c>
      <c r="BZ521" s="181" t="str">
        <f t="shared" si="487"/>
        <v/>
      </c>
      <c r="CA521" s="167"/>
      <c r="CB521" s="175"/>
      <c r="CC521" s="175"/>
      <c r="CD521" s="183" t="str">
        <f t="shared" si="463"/>
        <v/>
      </c>
      <c r="CE521" s="184">
        <f t="shared" si="464"/>
        <v>0</v>
      </c>
      <c r="CF521" s="184">
        <f t="shared" si="465"/>
        <v>0</v>
      </c>
      <c r="CG521" s="184" t="str">
        <f t="shared" si="466"/>
        <v>0</v>
      </c>
      <c r="CH521" s="184" t="str">
        <f>IF(ISBLANK(CC521), "", (POWER(CC521/VLOOKUP(CG521,Anthro_Calc!C:P,13,FALSE),VLOOKUP(CG521,Anthro_Calc!C:P,12,FALSE))-1) / (VLOOKUP(CG521,Anthro_Calc!C:P,14,FALSE)*VLOOKUP(CG521,Anthro_Calc!C:P,12,FALSE)))</f>
        <v/>
      </c>
      <c r="CI521" s="184" t="str">
        <f>IF(ISBLANK(CC521), "", -3 + (CC521 -VLOOKUP(CG521,Anthro_Calc!C:P,4,FALSE)) / (VLOOKUP(CG521,Anthro_Calc!C:P,5,FALSE) - VLOOKUP(CG521,Anthro_Calc!C:P,4,FALSE)))</f>
        <v/>
      </c>
      <c r="CJ521" s="184" t="str">
        <f>IF(ISBLANK(CC521), "", 3 + (CC521 -VLOOKUP(CG521,Anthro_Calc!C:P,10,FALSE)) / (VLOOKUP(CG521,Anthro_Calc!C:P,10,FALSE) - VLOOKUP(CG521,Anthro_Calc!C:P,9,FALSE)))</f>
        <v/>
      </c>
      <c r="CK521" s="185" t="str">
        <f t="shared" si="467"/>
        <v/>
      </c>
      <c r="CL521" s="173" t="str">
        <f t="shared" si="468"/>
        <v/>
      </c>
      <c r="CM521" s="174" t="str">
        <f t="shared" si="469"/>
        <v/>
      </c>
      <c r="CN521" s="179"/>
      <c r="CO521" s="167"/>
      <c r="CP521" s="175"/>
      <c r="CQ521" s="175"/>
      <c r="CR521" s="186" t="str">
        <f t="shared" si="470"/>
        <v/>
      </c>
      <c r="CS521" s="187">
        <f t="shared" si="471"/>
        <v>0</v>
      </c>
      <c r="CT521" s="187">
        <f t="shared" si="472"/>
        <v>0</v>
      </c>
      <c r="CU521" s="187" t="str">
        <f t="shared" si="473"/>
        <v>0</v>
      </c>
      <c r="CV521" s="187" t="str">
        <f>IF(ISBLANK(CQ521), "", (POWER(CQ521/VLOOKUP(CU521,Anthro_Calc!C:P,13,FALSE),VLOOKUP(CU521,Anthro_Calc!C:P,12,FALSE))-1) / (VLOOKUP(CU521,Anthro_Calc!C:P,14,FALSE)*VLOOKUP(CU521,Anthro_Calc!C:P,12,FALSE)))</f>
        <v/>
      </c>
      <c r="CW521" s="187" t="str">
        <f>IF(ISBLANK(CQ521), "", -3 + (CQ521 -VLOOKUP(CU521,Anthro_Calc!C:P,4,FALSE)) / (VLOOKUP(CU521,Anthro_Calc!C:P,5,FALSE) - VLOOKUP(CU521,Anthro_Calc!C:P,4,FALSE)))</f>
        <v/>
      </c>
      <c r="CX521" s="187" t="str">
        <f>IF(ISBLANK(CQ521), "", 3 + (CQ521 -VLOOKUP(CU521,Anthro_Calc!C:P,10,FALSE)) / (VLOOKUP(CU521,Anthro_Calc!C:P,10,FALSE) - VLOOKUP(CU521,Anthro_Calc!C:P,9,FALSE)))</f>
        <v/>
      </c>
      <c r="CY521" s="188" t="str">
        <f t="shared" si="474"/>
        <v/>
      </c>
      <c r="CZ521" s="117" t="str">
        <f t="shared" si="489"/>
        <v/>
      </c>
      <c r="DA521" s="174" t="str">
        <f t="shared" si="475"/>
        <v/>
      </c>
      <c r="DB521" s="189"/>
    </row>
    <row r="522" spans="1:106">
      <c r="A522" s="165">
        <f t="shared" si="481"/>
        <v>518</v>
      </c>
      <c r="B522" s="166"/>
      <c r="C522" s="166"/>
      <c r="D522" s="166"/>
      <c r="E522" s="166"/>
      <c r="F522" s="166"/>
      <c r="G522" s="166"/>
      <c r="H522" s="166"/>
      <c r="I522" s="166"/>
      <c r="J522" s="166"/>
      <c r="K522" s="166"/>
      <c r="L522" s="166"/>
      <c r="M522" s="167"/>
      <c r="N522" s="168" t="str">
        <f t="shared" ca="1" si="438"/>
        <v/>
      </c>
      <c r="O522" s="169"/>
      <c r="P522" s="169"/>
      <c r="Q522" s="167"/>
      <c r="R522" s="170"/>
      <c r="S522" s="171" t="str">
        <f t="shared" si="439"/>
        <v/>
      </c>
      <c r="T522" s="171" t="str">
        <f t="shared" si="440"/>
        <v/>
      </c>
      <c r="U522" s="171" t="str">
        <f t="shared" si="441"/>
        <v/>
      </c>
      <c r="V522" s="171" t="str">
        <f>IF(ISBLANK(R522), "", (POWER(R522/VLOOKUP(U522,Anthro_Calc!C:P,13,FALSE),VLOOKUP(U522,Anthro_Calc!C:P,12,FALSE))-1) / (VLOOKUP(U522,Anthro_Calc!C:P,14,FALSE)*VLOOKUP(U522,Anthro_Calc!C:P,12,FALSE)))</f>
        <v/>
      </c>
      <c r="W522" s="171" t="str">
        <f>IF(ISBLANK(R522), "", -3 + (R522 -VLOOKUP(U522,Anthro_Calc!C:P,4,FALSE)) / (VLOOKUP(U522,Anthro_Calc!C:P,5,FALSE) - VLOOKUP(U522,Anthro_Calc!C:P,4,FALSE)))</f>
        <v/>
      </c>
      <c r="X522" s="171" t="str">
        <f>IF(ISBLANK(R522), "", 3 + (R522 -VLOOKUP(U522,Anthro_Calc!C:P,10,FALSE)) / (VLOOKUP(U522,Anthro_Calc!C:P,10,FALSE) - VLOOKUP(U522,Anthro_Calc!C:P,9,FALSE)))</f>
        <v/>
      </c>
      <c r="Y522" s="172" t="str">
        <f t="shared" si="442"/>
        <v/>
      </c>
      <c r="Z522" s="173" t="str">
        <f t="shared" si="443"/>
        <v/>
      </c>
      <c r="AA522" s="174" t="str">
        <f t="shared" si="480"/>
        <v/>
      </c>
      <c r="AB522" s="167"/>
      <c r="AC522" s="175"/>
      <c r="AD522" s="176"/>
      <c r="AE522" s="177" t="str">
        <f t="shared" si="444"/>
        <v/>
      </c>
      <c r="AF522" s="171">
        <f t="shared" si="445"/>
        <v>0</v>
      </c>
      <c r="AG522" s="171">
        <f t="shared" si="446"/>
        <v>0</v>
      </c>
      <c r="AH522" s="171" t="str">
        <f t="shared" si="447"/>
        <v>0</v>
      </c>
      <c r="AI522" s="171" t="str">
        <f>IF(ISBLANK(AD522), "", (POWER(AD522/VLOOKUP(AH522,Anthro_Calc!C:P,13,FALSE),VLOOKUP(AH522,Anthro_Calc!C:P,12,FALSE))-1) / (VLOOKUP(AH522,Anthro_Calc!C:P,14,FALSE)*VLOOKUP(AH522,Anthro_Calc!C:P,12,FALSE)))</f>
        <v/>
      </c>
      <c r="AJ522" s="171" t="str">
        <f>IF(ISBLANK(AD522), "", -3 + (AD522 -VLOOKUP(AH522,Anthro_Calc!C:P,4,FALSE)) / (VLOOKUP(AH522,Anthro_Calc!C:P,5,FALSE) - VLOOKUP(AH522,Anthro_Calc!C:P,4,FALSE)))</f>
        <v/>
      </c>
      <c r="AK522" s="171" t="str">
        <f>IF(ISBLANK(AD522), "", 3 + (AD522 -VLOOKUP(AH522,Anthro_Calc!C:P,10,FALSE)) / (VLOOKUP(AH522,Anthro_Calc!C:P,10,FALSE) - VLOOKUP(AH522,Anthro_Calc!C:P,9,FALSE)))</f>
        <v/>
      </c>
      <c r="AL522" s="172" t="str">
        <f t="shared" si="448"/>
        <v/>
      </c>
      <c r="AM522" s="173" t="str">
        <f t="shared" si="449"/>
        <v/>
      </c>
      <c r="AN522" s="174" t="str">
        <f t="shared" si="450"/>
        <v/>
      </c>
      <c r="AO522" s="178" t="str">
        <f t="shared" si="482"/>
        <v/>
      </c>
      <c r="AP522" s="179"/>
      <c r="AQ522" s="179" t="str">
        <f t="shared" si="488"/>
        <v/>
      </c>
      <c r="AR522" s="167"/>
      <c r="AS522" s="175"/>
      <c r="AT522" s="170"/>
      <c r="AU522" s="177" t="str">
        <f t="shared" si="479"/>
        <v/>
      </c>
      <c r="AV522" s="171">
        <f t="shared" si="452"/>
        <v>0</v>
      </c>
      <c r="AW522" s="171">
        <f t="shared" si="453"/>
        <v>0</v>
      </c>
      <c r="AX522" s="171" t="str">
        <f t="shared" si="454"/>
        <v>0</v>
      </c>
      <c r="AY522" s="171" t="str">
        <f>IF(ISBLANK(AT522), "", (POWER(AT522/VLOOKUP(AX522,Anthro_Calc!C:P,13,FALSE),VLOOKUP(AX522,Anthro_Calc!C:P,12,FALSE))-1) / (VLOOKUP(AX522,Anthro_Calc!C:P,14,FALSE)*VLOOKUP(AX522,Anthro_Calc!C:P,12,FALSE)))</f>
        <v/>
      </c>
      <c r="AZ522" s="171" t="str">
        <f>IF(ISBLANK(AT522), "", -3 + (AT522 -VLOOKUP(AX522,Anthro_Calc!C:P,4,FALSE)) / (VLOOKUP(AX522,Anthro_Calc!C:P,5,FALSE) - VLOOKUP(AX522,Anthro_Calc!C:P,4,FALSE)))</f>
        <v/>
      </c>
      <c r="BA522" s="171" t="str">
        <f>IF(ISBLANK(AT522), "", 3 + (AT522 -VLOOKUP(AX522,Anthro_Calc!C:P,10,FALSE)) / (VLOOKUP(AX522,Anthro_Calc!C:P,10,FALSE) - VLOOKUP(AX522,Anthro_Calc!C:P,9,FALSE)))</f>
        <v/>
      </c>
      <c r="BB522" s="172" t="str">
        <f t="shared" si="455"/>
        <v/>
      </c>
      <c r="BC522" s="173" t="str">
        <f t="shared" si="456"/>
        <v/>
      </c>
      <c r="BD522" s="174" t="str">
        <f t="shared" si="483"/>
        <v/>
      </c>
      <c r="BE522" s="180" t="str">
        <f t="shared" si="484"/>
        <v/>
      </c>
      <c r="BF522" s="181" t="str">
        <f t="shared" si="457"/>
        <v/>
      </c>
      <c r="BG522" s="181" t="str">
        <f t="shared" si="485"/>
        <v/>
      </c>
      <c r="BH522" s="179"/>
      <c r="BI522" s="182"/>
      <c r="BJ522" s="167"/>
      <c r="BK522" s="175"/>
      <c r="BL522" s="176"/>
      <c r="BM522" s="177" t="str">
        <f t="shared" si="458"/>
        <v/>
      </c>
      <c r="BN522" s="171">
        <f t="shared" si="477"/>
        <v>0</v>
      </c>
      <c r="BO522" s="171">
        <f t="shared" si="478"/>
        <v>0</v>
      </c>
      <c r="BP522" s="171" t="str">
        <f t="shared" si="459"/>
        <v>0</v>
      </c>
      <c r="BQ522" s="171" t="str">
        <f>IF(ISBLANK(BL522), "", (POWER(BL522/VLOOKUP(BP522,Anthro_Calc!C:P,13,FALSE),VLOOKUP(BP522,Anthro_Calc!C:P,12,FALSE))-1) / (VLOOKUP(BP522,Anthro_Calc!C:P,14,FALSE)*VLOOKUP(BP522,Anthro_Calc!C:P,12,FALSE)))</f>
        <v/>
      </c>
      <c r="BR522" s="171" t="str">
        <f>IF(ISBLANK(BL522), "", -3 + (BL522 -VLOOKUP(BP522,Anthro_Calc!C:P,4,FALSE)) / (VLOOKUP(BP522,Anthro_Calc!C:P,5,FALSE) - VLOOKUP(BP522,Anthro_Calc!C:P,4,FALSE)))</f>
        <v/>
      </c>
      <c r="BS522" s="171" t="str">
        <f>IF(ISBLANK(BL522), "", 3 + (BL522 -VLOOKUP(BP522,Anthro_Calc!C:P,10,FALSE)) / (VLOOKUP(BP522,Anthro_Calc!C:P,10,FALSE) - VLOOKUP(BP522,Anthro_Calc!C:P,9,FALSE)))</f>
        <v/>
      </c>
      <c r="BT522" s="172" t="str">
        <f t="shared" si="460"/>
        <v/>
      </c>
      <c r="BU522" s="173" t="str">
        <f t="shared" si="461"/>
        <v/>
      </c>
      <c r="BV522" s="174" t="str">
        <f t="shared" si="462"/>
        <v/>
      </c>
      <c r="BW522" s="181" t="str">
        <f t="shared" si="486"/>
        <v/>
      </c>
      <c r="BX522" s="179"/>
      <c r="BY522" s="181" t="str">
        <f>IF(ISBLANK(BL522), "", VLOOKUP(Z522&amp;" "&amp;BV522&amp;" "&amp;BW522,Graduation_Criteria!$D$2:$E$34,2,FALSE))</f>
        <v/>
      </c>
      <c r="BZ522" s="181" t="str">
        <f t="shared" si="487"/>
        <v/>
      </c>
      <c r="CA522" s="167"/>
      <c r="CB522" s="175"/>
      <c r="CC522" s="175"/>
      <c r="CD522" s="183" t="str">
        <f t="shared" si="463"/>
        <v/>
      </c>
      <c r="CE522" s="184">
        <f t="shared" si="464"/>
        <v>0</v>
      </c>
      <c r="CF522" s="184">
        <f t="shared" si="465"/>
        <v>0</v>
      </c>
      <c r="CG522" s="184" t="str">
        <f t="shared" si="466"/>
        <v>0</v>
      </c>
      <c r="CH522" s="184" t="str">
        <f>IF(ISBLANK(CC522), "", (POWER(CC522/VLOOKUP(CG522,Anthro_Calc!C:P,13,FALSE),VLOOKUP(CG522,Anthro_Calc!C:P,12,FALSE))-1) / (VLOOKUP(CG522,Anthro_Calc!C:P,14,FALSE)*VLOOKUP(CG522,Anthro_Calc!C:P,12,FALSE)))</f>
        <v/>
      </c>
      <c r="CI522" s="184" t="str">
        <f>IF(ISBLANK(CC522), "", -3 + (CC522 -VLOOKUP(CG522,Anthro_Calc!C:P,4,FALSE)) / (VLOOKUP(CG522,Anthro_Calc!C:P,5,FALSE) - VLOOKUP(CG522,Anthro_Calc!C:P,4,FALSE)))</f>
        <v/>
      </c>
      <c r="CJ522" s="184" t="str">
        <f>IF(ISBLANK(CC522), "", 3 + (CC522 -VLOOKUP(CG522,Anthro_Calc!C:P,10,FALSE)) / (VLOOKUP(CG522,Anthro_Calc!C:P,10,FALSE) - VLOOKUP(CG522,Anthro_Calc!C:P,9,FALSE)))</f>
        <v/>
      </c>
      <c r="CK522" s="185" t="str">
        <f t="shared" si="467"/>
        <v/>
      </c>
      <c r="CL522" s="173" t="str">
        <f t="shared" si="468"/>
        <v/>
      </c>
      <c r="CM522" s="174" t="str">
        <f t="shared" si="469"/>
        <v/>
      </c>
      <c r="CN522" s="179"/>
      <c r="CO522" s="167"/>
      <c r="CP522" s="175"/>
      <c r="CQ522" s="175"/>
      <c r="CR522" s="186" t="str">
        <f t="shared" si="470"/>
        <v/>
      </c>
      <c r="CS522" s="187">
        <f t="shared" si="471"/>
        <v>0</v>
      </c>
      <c r="CT522" s="187">
        <f t="shared" si="472"/>
        <v>0</v>
      </c>
      <c r="CU522" s="187" t="str">
        <f t="shared" si="473"/>
        <v>0</v>
      </c>
      <c r="CV522" s="187" t="str">
        <f>IF(ISBLANK(CQ522), "", (POWER(CQ522/VLOOKUP(CU522,Anthro_Calc!C:P,13,FALSE),VLOOKUP(CU522,Anthro_Calc!C:P,12,FALSE))-1) / (VLOOKUP(CU522,Anthro_Calc!C:P,14,FALSE)*VLOOKUP(CU522,Anthro_Calc!C:P,12,FALSE)))</f>
        <v/>
      </c>
      <c r="CW522" s="187" t="str">
        <f>IF(ISBLANK(CQ522), "", -3 + (CQ522 -VLOOKUP(CU522,Anthro_Calc!C:P,4,FALSE)) / (VLOOKUP(CU522,Anthro_Calc!C:P,5,FALSE) - VLOOKUP(CU522,Anthro_Calc!C:P,4,FALSE)))</f>
        <v/>
      </c>
      <c r="CX522" s="187" t="str">
        <f>IF(ISBLANK(CQ522), "", 3 + (CQ522 -VLOOKUP(CU522,Anthro_Calc!C:P,10,FALSE)) / (VLOOKUP(CU522,Anthro_Calc!C:P,10,FALSE) - VLOOKUP(CU522,Anthro_Calc!C:P,9,FALSE)))</f>
        <v/>
      </c>
      <c r="CY522" s="188" t="str">
        <f t="shared" si="474"/>
        <v/>
      </c>
      <c r="CZ522" s="117" t="str">
        <f t="shared" si="489"/>
        <v/>
      </c>
      <c r="DA522" s="174" t="str">
        <f t="shared" si="475"/>
        <v/>
      </c>
      <c r="DB522" s="189"/>
    </row>
    <row r="523" spans="1:106">
      <c r="A523" s="165">
        <f t="shared" si="481"/>
        <v>519</v>
      </c>
      <c r="B523" s="166"/>
      <c r="C523" s="166"/>
      <c r="D523" s="166"/>
      <c r="E523" s="166"/>
      <c r="F523" s="166"/>
      <c r="G523" s="166"/>
      <c r="H523" s="166"/>
      <c r="I523" s="166"/>
      <c r="J523" s="166"/>
      <c r="K523" s="166"/>
      <c r="L523" s="166"/>
      <c r="M523" s="167"/>
      <c r="N523" s="168" t="str">
        <f t="shared" ca="1" si="438"/>
        <v/>
      </c>
      <c r="O523" s="169"/>
      <c r="P523" s="169"/>
      <c r="Q523" s="167"/>
      <c r="R523" s="170"/>
      <c r="S523" s="171" t="str">
        <f t="shared" si="439"/>
        <v/>
      </c>
      <c r="T523" s="171" t="str">
        <f t="shared" si="440"/>
        <v/>
      </c>
      <c r="U523" s="171" t="str">
        <f t="shared" si="441"/>
        <v/>
      </c>
      <c r="V523" s="171" t="str">
        <f>IF(ISBLANK(R523), "", (POWER(R523/VLOOKUP(U523,Anthro_Calc!C:P,13,FALSE),VLOOKUP(U523,Anthro_Calc!C:P,12,FALSE))-1) / (VLOOKUP(U523,Anthro_Calc!C:P,14,FALSE)*VLOOKUP(U523,Anthro_Calc!C:P,12,FALSE)))</f>
        <v/>
      </c>
      <c r="W523" s="171" t="str">
        <f>IF(ISBLANK(R523), "", -3 + (R523 -VLOOKUP(U523,Anthro_Calc!C:P,4,FALSE)) / (VLOOKUP(U523,Anthro_Calc!C:P,5,FALSE) - VLOOKUP(U523,Anthro_Calc!C:P,4,FALSE)))</f>
        <v/>
      </c>
      <c r="X523" s="171" t="str">
        <f>IF(ISBLANK(R523), "", 3 + (R523 -VLOOKUP(U523,Anthro_Calc!C:P,10,FALSE)) / (VLOOKUP(U523,Anthro_Calc!C:P,10,FALSE) - VLOOKUP(U523,Anthro_Calc!C:P,9,FALSE)))</f>
        <v/>
      </c>
      <c r="Y523" s="172" t="str">
        <f t="shared" si="442"/>
        <v/>
      </c>
      <c r="Z523" s="173" t="str">
        <f t="shared" si="443"/>
        <v/>
      </c>
      <c r="AA523" s="174" t="str">
        <f t="shared" si="480"/>
        <v/>
      </c>
      <c r="AB523" s="167"/>
      <c r="AC523" s="175"/>
      <c r="AD523" s="176"/>
      <c r="AE523" s="177" t="str">
        <f t="shared" si="444"/>
        <v/>
      </c>
      <c r="AF523" s="171">
        <f t="shared" si="445"/>
        <v>0</v>
      </c>
      <c r="AG523" s="171">
        <f t="shared" si="446"/>
        <v>0</v>
      </c>
      <c r="AH523" s="171" t="str">
        <f t="shared" si="447"/>
        <v>0</v>
      </c>
      <c r="AI523" s="171" t="str">
        <f>IF(ISBLANK(AD523), "", (POWER(AD523/VLOOKUP(AH523,Anthro_Calc!C:P,13,FALSE),VLOOKUP(AH523,Anthro_Calc!C:P,12,FALSE))-1) / (VLOOKUP(AH523,Anthro_Calc!C:P,14,FALSE)*VLOOKUP(AH523,Anthro_Calc!C:P,12,FALSE)))</f>
        <v/>
      </c>
      <c r="AJ523" s="171" t="str">
        <f>IF(ISBLANK(AD523), "", -3 + (AD523 -VLOOKUP(AH523,Anthro_Calc!C:P,4,FALSE)) / (VLOOKUP(AH523,Anthro_Calc!C:P,5,FALSE) - VLOOKUP(AH523,Anthro_Calc!C:P,4,FALSE)))</f>
        <v/>
      </c>
      <c r="AK523" s="171" t="str">
        <f>IF(ISBLANK(AD523), "", 3 + (AD523 -VLOOKUP(AH523,Anthro_Calc!C:P,10,FALSE)) / (VLOOKUP(AH523,Anthro_Calc!C:P,10,FALSE) - VLOOKUP(AH523,Anthro_Calc!C:P,9,FALSE)))</f>
        <v/>
      </c>
      <c r="AL523" s="172" t="str">
        <f t="shared" si="448"/>
        <v/>
      </c>
      <c r="AM523" s="173" t="str">
        <f t="shared" si="449"/>
        <v/>
      </c>
      <c r="AN523" s="174" t="str">
        <f t="shared" si="450"/>
        <v/>
      </c>
      <c r="AO523" s="178" t="str">
        <f t="shared" si="482"/>
        <v/>
      </c>
      <c r="AP523" s="179"/>
      <c r="AQ523" s="179" t="str">
        <f t="shared" si="488"/>
        <v/>
      </c>
      <c r="AR523" s="167"/>
      <c r="AS523" s="175"/>
      <c r="AT523" s="170"/>
      <c r="AU523" s="177" t="str">
        <f t="shared" si="479"/>
        <v/>
      </c>
      <c r="AV523" s="171">
        <f t="shared" si="452"/>
        <v>0</v>
      </c>
      <c r="AW523" s="171">
        <f t="shared" si="453"/>
        <v>0</v>
      </c>
      <c r="AX523" s="171" t="str">
        <f t="shared" si="454"/>
        <v>0</v>
      </c>
      <c r="AY523" s="171" t="str">
        <f>IF(ISBLANK(AT523), "", (POWER(AT523/VLOOKUP(AX523,Anthro_Calc!C:P,13,FALSE),VLOOKUP(AX523,Anthro_Calc!C:P,12,FALSE))-1) / (VLOOKUP(AX523,Anthro_Calc!C:P,14,FALSE)*VLOOKUP(AX523,Anthro_Calc!C:P,12,FALSE)))</f>
        <v/>
      </c>
      <c r="AZ523" s="171" t="str">
        <f>IF(ISBLANK(AT523), "", -3 + (AT523 -VLOOKUP(AX523,Anthro_Calc!C:P,4,FALSE)) / (VLOOKUP(AX523,Anthro_Calc!C:P,5,FALSE) - VLOOKUP(AX523,Anthro_Calc!C:P,4,FALSE)))</f>
        <v/>
      </c>
      <c r="BA523" s="171" t="str">
        <f>IF(ISBLANK(AT523), "", 3 + (AT523 -VLOOKUP(AX523,Anthro_Calc!C:P,10,FALSE)) / (VLOOKUP(AX523,Anthro_Calc!C:P,10,FALSE) - VLOOKUP(AX523,Anthro_Calc!C:P,9,FALSE)))</f>
        <v/>
      </c>
      <c r="BB523" s="172" t="str">
        <f t="shared" si="455"/>
        <v/>
      </c>
      <c r="BC523" s="173" t="str">
        <f t="shared" si="456"/>
        <v/>
      </c>
      <c r="BD523" s="174" t="str">
        <f t="shared" si="483"/>
        <v/>
      </c>
      <c r="BE523" s="180" t="str">
        <f t="shared" si="484"/>
        <v/>
      </c>
      <c r="BF523" s="181" t="str">
        <f t="shared" si="457"/>
        <v/>
      </c>
      <c r="BG523" s="181" t="str">
        <f t="shared" si="485"/>
        <v/>
      </c>
      <c r="BH523" s="179"/>
      <c r="BI523" s="182"/>
      <c r="BJ523" s="167"/>
      <c r="BK523" s="175"/>
      <c r="BL523" s="176"/>
      <c r="BM523" s="177" t="str">
        <f t="shared" si="458"/>
        <v/>
      </c>
      <c r="BN523" s="171">
        <f t="shared" si="477"/>
        <v>0</v>
      </c>
      <c r="BO523" s="171">
        <f t="shared" si="478"/>
        <v>0</v>
      </c>
      <c r="BP523" s="171" t="str">
        <f t="shared" si="459"/>
        <v>0</v>
      </c>
      <c r="BQ523" s="171" t="str">
        <f>IF(ISBLANK(BL523), "", (POWER(BL523/VLOOKUP(BP523,Anthro_Calc!C:P,13,FALSE),VLOOKUP(BP523,Anthro_Calc!C:P,12,FALSE))-1) / (VLOOKUP(BP523,Anthro_Calc!C:P,14,FALSE)*VLOOKUP(BP523,Anthro_Calc!C:P,12,FALSE)))</f>
        <v/>
      </c>
      <c r="BR523" s="171" t="str">
        <f>IF(ISBLANK(BL523), "", -3 + (BL523 -VLOOKUP(BP523,Anthro_Calc!C:P,4,FALSE)) / (VLOOKUP(BP523,Anthro_Calc!C:P,5,FALSE) - VLOOKUP(BP523,Anthro_Calc!C:P,4,FALSE)))</f>
        <v/>
      </c>
      <c r="BS523" s="171" t="str">
        <f>IF(ISBLANK(BL523), "", 3 + (BL523 -VLOOKUP(BP523,Anthro_Calc!C:P,10,FALSE)) / (VLOOKUP(BP523,Anthro_Calc!C:P,10,FALSE) - VLOOKUP(BP523,Anthro_Calc!C:P,9,FALSE)))</f>
        <v/>
      </c>
      <c r="BT523" s="172" t="str">
        <f t="shared" si="460"/>
        <v/>
      </c>
      <c r="BU523" s="173" t="str">
        <f t="shared" si="461"/>
        <v/>
      </c>
      <c r="BV523" s="174" t="str">
        <f t="shared" si="462"/>
        <v/>
      </c>
      <c r="BW523" s="181" t="str">
        <f t="shared" si="486"/>
        <v/>
      </c>
      <c r="BX523" s="179"/>
      <c r="BY523" s="181" t="str">
        <f>IF(ISBLANK(BL523), "", VLOOKUP(Z523&amp;" "&amp;BV523&amp;" "&amp;BW523,Graduation_Criteria!$D$2:$E$34,2,FALSE))</f>
        <v/>
      </c>
      <c r="BZ523" s="181" t="str">
        <f t="shared" si="487"/>
        <v/>
      </c>
      <c r="CA523" s="167"/>
      <c r="CB523" s="175"/>
      <c r="CC523" s="175"/>
      <c r="CD523" s="183" t="str">
        <f t="shared" si="463"/>
        <v/>
      </c>
      <c r="CE523" s="184">
        <f t="shared" si="464"/>
        <v>0</v>
      </c>
      <c r="CF523" s="184">
        <f t="shared" si="465"/>
        <v>0</v>
      </c>
      <c r="CG523" s="184" t="str">
        <f t="shared" si="466"/>
        <v>0</v>
      </c>
      <c r="CH523" s="184" t="str">
        <f>IF(ISBLANK(CC523), "", (POWER(CC523/VLOOKUP(CG523,Anthro_Calc!C:P,13,FALSE),VLOOKUP(CG523,Anthro_Calc!C:P,12,FALSE))-1) / (VLOOKUP(CG523,Anthro_Calc!C:P,14,FALSE)*VLOOKUP(CG523,Anthro_Calc!C:P,12,FALSE)))</f>
        <v/>
      </c>
      <c r="CI523" s="184" t="str">
        <f>IF(ISBLANK(CC523), "", -3 + (CC523 -VLOOKUP(CG523,Anthro_Calc!C:P,4,FALSE)) / (VLOOKUP(CG523,Anthro_Calc!C:P,5,FALSE) - VLOOKUP(CG523,Anthro_Calc!C:P,4,FALSE)))</f>
        <v/>
      </c>
      <c r="CJ523" s="184" t="str">
        <f>IF(ISBLANK(CC523), "", 3 + (CC523 -VLOOKUP(CG523,Anthro_Calc!C:P,10,FALSE)) / (VLOOKUP(CG523,Anthro_Calc!C:P,10,FALSE) - VLOOKUP(CG523,Anthro_Calc!C:P,9,FALSE)))</f>
        <v/>
      </c>
      <c r="CK523" s="185" t="str">
        <f t="shared" si="467"/>
        <v/>
      </c>
      <c r="CL523" s="173" t="str">
        <f t="shared" si="468"/>
        <v/>
      </c>
      <c r="CM523" s="174" t="str">
        <f t="shared" si="469"/>
        <v/>
      </c>
      <c r="CN523" s="179"/>
      <c r="CO523" s="167"/>
      <c r="CP523" s="175"/>
      <c r="CQ523" s="175"/>
      <c r="CR523" s="186" t="str">
        <f t="shared" si="470"/>
        <v/>
      </c>
      <c r="CS523" s="187">
        <f t="shared" si="471"/>
        <v>0</v>
      </c>
      <c r="CT523" s="187">
        <f t="shared" si="472"/>
        <v>0</v>
      </c>
      <c r="CU523" s="187" t="str">
        <f t="shared" si="473"/>
        <v>0</v>
      </c>
      <c r="CV523" s="187" t="str">
        <f>IF(ISBLANK(CQ523), "", (POWER(CQ523/VLOOKUP(CU523,Anthro_Calc!C:P,13,FALSE),VLOOKUP(CU523,Anthro_Calc!C:P,12,FALSE))-1) / (VLOOKUP(CU523,Anthro_Calc!C:P,14,FALSE)*VLOOKUP(CU523,Anthro_Calc!C:P,12,FALSE)))</f>
        <v/>
      </c>
      <c r="CW523" s="187" t="str">
        <f>IF(ISBLANK(CQ523), "", -3 + (CQ523 -VLOOKUP(CU523,Anthro_Calc!C:P,4,FALSE)) / (VLOOKUP(CU523,Anthro_Calc!C:P,5,FALSE) - VLOOKUP(CU523,Anthro_Calc!C:P,4,FALSE)))</f>
        <v/>
      </c>
      <c r="CX523" s="187" t="str">
        <f>IF(ISBLANK(CQ523), "", 3 + (CQ523 -VLOOKUP(CU523,Anthro_Calc!C:P,10,FALSE)) / (VLOOKUP(CU523,Anthro_Calc!C:P,10,FALSE) - VLOOKUP(CU523,Anthro_Calc!C:P,9,FALSE)))</f>
        <v/>
      </c>
      <c r="CY523" s="188" t="str">
        <f t="shared" si="474"/>
        <v/>
      </c>
      <c r="CZ523" s="117" t="str">
        <f t="shared" si="489"/>
        <v/>
      </c>
      <c r="DA523" s="174" t="str">
        <f t="shared" si="475"/>
        <v/>
      </c>
      <c r="DB523" s="189"/>
    </row>
    <row r="524" spans="1:106">
      <c r="A524" s="165">
        <f t="shared" si="481"/>
        <v>520</v>
      </c>
      <c r="B524" s="166"/>
      <c r="C524" s="166"/>
      <c r="D524" s="166"/>
      <c r="E524" s="166"/>
      <c r="F524" s="166"/>
      <c r="G524" s="166"/>
      <c r="H524" s="166"/>
      <c r="I524" s="166"/>
      <c r="J524" s="166"/>
      <c r="K524" s="166"/>
      <c r="L524" s="166"/>
      <c r="M524" s="167"/>
      <c r="N524" s="168" t="str">
        <f t="shared" ca="1" si="438"/>
        <v/>
      </c>
      <c r="O524" s="169"/>
      <c r="P524" s="169"/>
      <c r="Q524" s="167"/>
      <c r="R524" s="170"/>
      <c r="S524" s="171" t="str">
        <f t="shared" si="439"/>
        <v/>
      </c>
      <c r="T524" s="171" t="str">
        <f t="shared" si="440"/>
        <v/>
      </c>
      <c r="U524" s="171" t="str">
        <f t="shared" si="441"/>
        <v/>
      </c>
      <c r="V524" s="171" t="str">
        <f>IF(ISBLANK(R524), "", (POWER(R524/VLOOKUP(U524,Anthro_Calc!C:P,13,FALSE),VLOOKUP(U524,Anthro_Calc!C:P,12,FALSE))-1) / (VLOOKUP(U524,Anthro_Calc!C:P,14,FALSE)*VLOOKUP(U524,Anthro_Calc!C:P,12,FALSE)))</f>
        <v/>
      </c>
      <c r="W524" s="171" t="str">
        <f>IF(ISBLANK(R524), "", -3 + (R524 -VLOOKUP(U524,Anthro_Calc!C:P,4,FALSE)) / (VLOOKUP(U524,Anthro_Calc!C:P,5,FALSE) - VLOOKUP(U524,Anthro_Calc!C:P,4,FALSE)))</f>
        <v/>
      </c>
      <c r="X524" s="171" t="str">
        <f>IF(ISBLANK(R524), "", 3 + (R524 -VLOOKUP(U524,Anthro_Calc!C:P,10,FALSE)) / (VLOOKUP(U524,Anthro_Calc!C:P,10,FALSE) - VLOOKUP(U524,Anthro_Calc!C:P,9,FALSE)))</f>
        <v/>
      </c>
      <c r="Y524" s="172" t="str">
        <f t="shared" si="442"/>
        <v/>
      </c>
      <c r="Z524" s="173" t="str">
        <f t="shared" si="443"/>
        <v/>
      </c>
      <c r="AA524" s="174" t="str">
        <f t="shared" si="480"/>
        <v/>
      </c>
      <c r="AB524" s="167"/>
      <c r="AC524" s="175"/>
      <c r="AD524" s="176"/>
      <c r="AE524" s="177" t="str">
        <f t="shared" si="444"/>
        <v/>
      </c>
      <c r="AF524" s="171">
        <f t="shared" si="445"/>
        <v>0</v>
      </c>
      <c r="AG524" s="171">
        <f t="shared" si="446"/>
        <v>0</v>
      </c>
      <c r="AH524" s="171" t="str">
        <f t="shared" si="447"/>
        <v>0</v>
      </c>
      <c r="AI524" s="171" t="str">
        <f>IF(ISBLANK(AD524), "", (POWER(AD524/VLOOKUP(AH524,Anthro_Calc!C:P,13,FALSE),VLOOKUP(AH524,Anthro_Calc!C:P,12,FALSE))-1) / (VLOOKUP(AH524,Anthro_Calc!C:P,14,FALSE)*VLOOKUP(AH524,Anthro_Calc!C:P,12,FALSE)))</f>
        <v/>
      </c>
      <c r="AJ524" s="171" t="str">
        <f>IF(ISBLANK(AD524), "", -3 + (AD524 -VLOOKUP(AH524,Anthro_Calc!C:P,4,FALSE)) / (VLOOKUP(AH524,Anthro_Calc!C:P,5,FALSE) - VLOOKUP(AH524,Anthro_Calc!C:P,4,FALSE)))</f>
        <v/>
      </c>
      <c r="AK524" s="171" t="str">
        <f>IF(ISBLANK(AD524), "", 3 + (AD524 -VLOOKUP(AH524,Anthro_Calc!C:P,10,FALSE)) / (VLOOKUP(AH524,Anthro_Calc!C:P,10,FALSE) - VLOOKUP(AH524,Anthro_Calc!C:P,9,FALSE)))</f>
        <v/>
      </c>
      <c r="AL524" s="172" t="str">
        <f t="shared" si="448"/>
        <v/>
      </c>
      <c r="AM524" s="173" t="str">
        <f t="shared" si="449"/>
        <v/>
      </c>
      <c r="AN524" s="174" t="str">
        <f t="shared" si="450"/>
        <v/>
      </c>
      <c r="AO524" s="178" t="str">
        <f t="shared" si="482"/>
        <v/>
      </c>
      <c r="AP524" s="179"/>
      <c r="AQ524" s="179" t="str">
        <f t="shared" si="488"/>
        <v/>
      </c>
      <c r="AR524" s="167"/>
      <c r="AS524" s="175"/>
      <c r="AT524" s="170"/>
      <c r="AU524" s="177" t="str">
        <f t="shared" si="479"/>
        <v/>
      </c>
      <c r="AV524" s="171">
        <f t="shared" si="452"/>
        <v>0</v>
      </c>
      <c r="AW524" s="171">
        <f t="shared" si="453"/>
        <v>0</v>
      </c>
      <c r="AX524" s="171" t="str">
        <f t="shared" si="454"/>
        <v>0</v>
      </c>
      <c r="AY524" s="171" t="str">
        <f>IF(ISBLANK(AT524), "", (POWER(AT524/VLOOKUP(AX524,Anthro_Calc!C:P,13,FALSE),VLOOKUP(AX524,Anthro_Calc!C:P,12,FALSE))-1) / (VLOOKUP(AX524,Anthro_Calc!C:P,14,FALSE)*VLOOKUP(AX524,Anthro_Calc!C:P,12,FALSE)))</f>
        <v/>
      </c>
      <c r="AZ524" s="171" t="str">
        <f>IF(ISBLANK(AT524), "", -3 + (AT524 -VLOOKUP(AX524,Anthro_Calc!C:P,4,FALSE)) / (VLOOKUP(AX524,Anthro_Calc!C:P,5,FALSE) - VLOOKUP(AX524,Anthro_Calc!C:P,4,FALSE)))</f>
        <v/>
      </c>
      <c r="BA524" s="171" t="str">
        <f>IF(ISBLANK(AT524), "", 3 + (AT524 -VLOOKUP(AX524,Anthro_Calc!C:P,10,FALSE)) / (VLOOKUP(AX524,Anthro_Calc!C:P,10,FALSE) - VLOOKUP(AX524,Anthro_Calc!C:P,9,FALSE)))</f>
        <v/>
      </c>
      <c r="BB524" s="172" t="str">
        <f t="shared" si="455"/>
        <v/>
      </c>
      <c r="BC524" s="173" t="str">
        <f t="shared" si="456"/>
        <v/>
      </c>
      <c r="BD524" s="174" t="str">
        <f t="shared" si="483"/>
        <v/>
      </c>
      <c r="BE524" s="180" t="str">
        <f t="shared" si="484"/>
        <v/>
      </c>
      <c r="BF524" s="181" t="str">
        <f t="shared" si="457"/>
        <v/>
      </c>
      <c r="BG524" s="181" t="str">
        <f t="shared" si="485"/>
        <v/>
      </c>
      <c r="BH524" s="179"/>
      <c r="BI524" s="182"/>
      <c r="BJ524" s="167"/>
      <c r="BK524" s="175"/>
      <c r="BL524" s="176"/>
      <c r="BM524" s="177" t="str">
        <f t="shared" si="458"/>
        <v/>
      </c>
      <c r="BN524" s="171">
        <f t="shared" si="477"/>
        <v>0</v>
      </c>
      <c r="BO524" s="171">
        <f t="shared" si="478"/>
        <v>0</v>
      </c>
      <c r="BP524" s="171" t="str">
        <f t="shared" si="459"/>
        <v>0</v>
      </c>
      <c r="BQ524" s="171" t="str">
        <f>IF(ISBLANK(BL524), "", (POWER(BL524/VLOOKUP(BP524,Anthro_Calc!C:P,13,FALSE),VLOOKUP(BP524,Anthro_Calc!C:P,12,FALSE))-1) / (VLOOKUP(BP524,Anthro_Calc!C:P,14,FALSE)*VLOOKUP(BP524,Anthro_Calc!C:P,12,FALSE)))</f>
        <v/>
      </c>
      <c r="BR524" s="171" t="str">
        <f>IF(ISBLANK(BL524), "", -3 + (BL524 -VLOOKUP(BP524,Anthro_Calc!C:P,4,FALSE)) / (VLOOKUP(BP524,Anthro_Calc!C:P,5,FALSE) - VLOOKUP(BP524,Anthro_Calc!C:P,4,FALSE)))</f>
        <v/>
      </c>
      <c r="BS524" s="171" t="str">
        <f>IF(ISBLANK(BL524), "", 3 + (BL524 -VLOOKUP(BP524,Anthro_Calc!C:P,10,FALSE)) / (VLOOKUP(BP524,Anthro_Calc!C:P,10,FALSE) - VLOOKUP(BP524,Anthro_Calc!C:P,9,FALSE)))</f>
        <v/>
      </c>
      <c r="BT524" s="172" t="str">
        <f t="shared" si="460"/>
        <v/>
      </c>
      <c r="BU524" s="173" t="str">
        <f t="shared" si="461"/>
        <v/>
      </c>
      <c r="BV524" s="174" t="str">
        <f t="shared" si="462"/>
        <v/>
      </c>
      <c r="BW524" s="181" t="str">
        <f t="shared" si="486"/>
        <v/>
      </c>
      <c r="BX524" s="179"/>
      <c r="BY524" s="181" t="str">
        <f>IF(ISBLANK(BL524), "", VLOOKUP(Z524&amp;" "&amp;BV524&amp;" "&amp;BW524,Graduation_Criteria!$D$2:$E$34,2,FALSE))</f>
        <v/>
      </c>
      <c r="BZ524" s="181" t="str">
        <f t="shared" si="487"/>
        <v/>
      </c>
      <c r="CA524" s="167"/>
      <c r="CB524" s="175"/>
      <c r="CC524" s="175"/>
      <c r="CD524" s="183" t="str">
        <f t="shared" si="463"/>
        <v/>
      </c>
      <c r="CE524" s="184">
        <f t="shared" si="464"/>
        <v>0</v>
      </c>
      <c r="CF524" s="184">
        <f t="shared" si="465"/>
        <v>0</v>
      </c>
      <c r="CG524" s="184" t="str">
        <f t="shared" si="466"/>
        <v>0</v>
      </c>
      <c r="CH524" s="184" t="str">
        <f>IF(ISBLANK(CC524), "", (POWER(CC524/VLOOKUP(CG524,Anthro_Calc!C:P,13,FALSE),VLOOKUP(CG524,Anthro_Calc!C:P,12,FALSE))-1) / (VLOOKUP(CG524,Anthro_Calc!C:P,14,FALSE)*VLOOKUP(CG524,Anthro_Calc!C:P,12,FALSE)))</f>
        <v/>
      </c>
      <c r="CI524" s="184" t="str">
        <f>IF(ISBLANK(CC524), "", -3 + (CC524 -VLOOKUP(CG524,Anthro_Calc!C:P,4,FALSE)) / (VLOOKUP(CG524,Anthro_Calc!C:P,5,FALSE) - VLOOKUP(CG524,Anthro_Calc!C:P,4,FALSE)))</f>
        <v/>
      </c>
      <c r="CJ524" s="184" t="str">
        <f>IF(ISBLANK(CC524), "", 3 + (CC524 -VLOOKUP(CG524,Anthro_Calc!C:P,10,FALSE)) / (VLOOKUP(CG524,Anthro_Calc!C:P,10,FALSE) - VLOOKUP(CG524,Anthro_Calc!C:P,9,FALSE)))</f>
        <v/>
      </c>
      <c r="CK524" s="185" t="str">
        <f t="shared" si="467"/>
        <v/>
      </c>
      <c r="CL524" s="173" t="str">
        <f t="shared" si="468"/>
        <v/>
      </c>
      <c r="CM524" s="174" t="str">
        <f t="shared" si="469"/>
        <v/>
      </c>
      <c r="CN524" s="179"/>
      <c r="CO524" s="167"/>
      <c r="CP524" s="175"/>
      <c r="CQ524" s="175"/>
      <c r="CR524" s="186" t="str">
        <f t="shared" si="470"/>
        <v/>
      </c>
      <c r="CS524" s="187">
        <f t="shared" si="471"/>
        <v>0</v>
      </c>
      <c r="CT524" s="187">
        <f t="shared" si="472"/>
        <v>0</v>
      </c>
      <c r="CU524" s="187" t="str">
        <f t="shared" si="473"/>
        <v>0</v>
      </c>
      <c r="CV524" s="187" t="str">
        <f>IF(ISBLANK(CQ524), "", (POWER(CQ524/VLOOKUP(CU524,Anthro_Calc!C:P,13,FALSE),VLOOKUP(CU524,Anthro_Calc!C:P,12,FALSE))-1) / (VLOOKUP(CU524,Anthro_Calc!C:P,14,FALSE)*VLOOKUP(CU524,Anthro_Calc!C:P,12,FALSE)))</f>
        <v/>
      </c>
      <c r="CW524" s="187" t="str">
        <f>IF(ISBLANK(CQ524), "", -3 + (CQ524 -VLOOKUP(CU524,Anthro_Calc!C:P,4,FALSE)) / (VLOOKUP(CU524,Anthro_Calc!C:P,5,FALSE) - VLOOKUP(CU524,Anthro_Calc!C:P,4,FALSE)))</f>
        <v/>
      </c>
      <c r="CX524" s="187" t="str">
        <f>IF(ISBLANK(CQ524), "", 3 + (CQ524 -VLOOKUP(CU524,Anthro_Calc!C:P,10,FALSE)) / (VLOOKUP(CU524,Anthro_Calc!C:P,10,FALSE) - VLOOKUP(CU524,Anthro_Calc!C:P,9,FALSE)))</f>
        <v/>
      </c>
      <c r="CY524" s="188" t="str">
        <f t="shared" si="474"/>
        <v/>
      </c>
      <c r="CZ524" s="117" t="str">
        <f t="shared" si="489"/>
        <v/>
      </c>
      <c r="DA524" s="174" t="str">
        <f t="shared" si="475"/>
        <v/>
      </c>
      <c r="DB524" s="189"/>
    </row>
    <row r="525" spans="1:106">
      <c r="A525" s="165">
        <f t="shared" si="481"/>
        <v>521</v>
      </c>
      <c r="B525" s="166"/>
      <c r="C525" s="166"/>
      <c r="D525" s="166"/>
      <c r="E525" s="166"/>
      <c r="F525" s="166"/>
      <c r="G525" s="166"/>
      <c r="H525" s="166"/>
      <c r="I525" s="166"/>
      <c r="J525" s="166"/>
      <c r="K525" s="166"/>
      <c r="L525" s="166"/>
      <c r="M525" s="167"/>
      <c r="N525" s="168" t="str">
        <f t="shared" ca="1" si="438"/>
        <v/>
      </c>
      <c r="O525" s="169"/>
      <c r="P525" s="169"/>
      <c r="Q525" s="167"/>
      <c r="R525" s="170"/>
      <c r="S525" s="171" t="str">
        <f t="shared" si="439"/>
        <v/>
      </c>
      <c r="T525" s="171" t="str">
        <f t="shared" si="440"/>
        <v/>
      </c>
      <c r="U525" s="171" t="str">
        <f t="shared" si="441"/>
        <v/>
      </c>
      <c r="V525" s="171" t="str">
        <f>IF(ISBLANK(R525), "", (POWER(R525/VLOOKUP(U525,Anthro_Calc!C:P,13,FALSE),VLOOKUP(U525,Anthro_Calc!C:P,12,FALSE))-1) / (VLOOKUP(U525,Anthro_Calc!C:P,14,FALSE)*VLOOKUP(U525,Anthro_Calc!C:P,12,FALSE)))</f>
        <v/>
      </c>
      <c r="W525" s="171" t="str">
        <f>IF(ISBLANK(R525), "", -3 + (R525 -VLOOKUP(U525,Anthro_Calc!C:P,4,FALSE)) / (VLOOKUP(U525,Anthro_Calc!C:P,5,FALSE) - VLOOKUP(U525,Anthro_Calc!C:P,4,FALSE)))</f>
        <v/>
      </c>
      <c r="X525" s="171" t="str">
        <f>IF(ISBLANK(R525), "", 3 + (R525 -VLOOKUP(U525,Anthro_Calc!C:P,10,FALSE)) / (VLOOKUP(U525,Anthro_Calc!C:P,10,FALSE) - VLOOKUP(U525,Anthro_Calc!C:P,9,FALSE)))</f>
        <v/>
      </c>
      <c r="Y525" s="172" t="str">
        <f t="shared" si="442"/>
        <v/>
      </c>
      <c r="Z525" s="173" t="str">
        <f t="shared" si="443"/>
        <v/>
      </c>
      <c r="AA525" s="174" t="str">
        <f t="shared" si="480"/>
        <v/>
      </c>
      <c r="AB525" s="167"/>
      <c r="AC525" s="175"/>
      <c r="AD525" s="176"/>
      <c r="AE525" s="177" t="str">
        <f t="shared" si="444"/>
        <v/>
      </c>
      <c r="AF525" s="171">
        <f t="shared" si="445"/>
        <v>0</v>
      </c>
      <c r="AG525" s="171">
        <f t="shared" si="446"/>
        <v>0</v>
      </c>
      <c r="AH525" s="171" t="str">
        <f t="shared" si="447"/>
        <v>0</v>
      </c>
      <c r="AI525" s="171" t="str">
        <f>IF(ISBLANK(AD525), "", (POWER(AD525/VLOOKUP(AH525,Anthro_Calc!C:P,13,FALSE),VLOOKUP(AH525,Anthro_Calc!C:P,12,FALSE))-1) / (VLOOKUP(AH525,Anthro_Calc!C:P,14,FALSE)*VLOOKUP(AH525,Anthro_Calc!C:P,12,FALSE)))</f>
        <v/>
      </c>
      <c r="AJ525" s="171" t="str">
        <f>IF(ISBLANK(AD525), "", -3 + (AD525 -VLOOKUP(AH525,Anthro_Calc!C:P,4,FALSE)) / (VLOOKUP(AH525,Anthro_Calc!C:P,5,FALSE) - VLOOKUP(AH525,Anthro_Calc!C:P,4,FALSE)))</f>
        <v/>
      </c>
      <c r="AK525" s="171" t="str">
        <f>IF(ISBLANK(AD525), "", 3 + (AD525 -VLOOKUP(AH525,Anthro_Calc!C:P,10,FALSE)) / (VLOOKUP(AH525,Anthro_Calc!C:P,10,FALSE) - VLOOKUP(AH525,Anthro_Calc!C:P,9,FALSE)))</f>
        <v/>
      </c>
      <c r="AL525" s="172" t="str">
        <f t="shared" si="448"/>
        <v/>
      </c>
      <c r="AM525" s="173" t="str">
        <f t="shared" si="449"/>
        <v/>
      </c>
      <c r="AN525" s="174" t="str">
        <f t="shared" si="450"/>
        <v/>
      </c>
      <c r="AO525" s="178" t="str">
        <f t="shared" si="482"/>
        <v/>
      </c>
      <c r="AP525" s="179"/>
      <c r="AQ525" s="179" t="str">
        <f t="shared" si="488"/>
        <v/>
      </c>
      <c r="AR525" s="167"/>
      <c r="AS525" s="175"/>
      <c r="AT525" s="170"/>
      <c r="AU525" s="177" t="str">
        <f t="shared" si="479"/>
        <v/>
      </c>
      <c r="AV525" s="171">
        <f t="shared" si="452"/>
        <v>0</v>
      </c>
      <c r="AW525" s="171">
        <f t="shared" si="453"/>
        <v>0</v>
      </c>
      <c r="AX525" s="171" t="str">
        <f t="shared" si="454"/>
        <v>0</v>
      </c>
      <c r="AY525" s="171" t="str">
        <f>IF(ISBLANK(AT525), "", (POWER(AT525/VLOOKUP(AX525,Anthro_Calc!C:P,13,FALSE),VLOOKUP(AX525,Anthro_Calc!C:P,12,FALSE))-1) / (VLOOKUP(AX525,Anthro_Calc!C:P,14,FALSE)*VLOOKUP(AX525,Anthro_Calc!C:P,12,FALSE)))</f>
        <v/>
      </c>
      <c r="AZ525" s="171" t="str">
        <f>IF(ISBLANK(AT525), "", -3 + (AT525 -VLOOKUP(AX525,Anthro_Calc!C:P,4,FALSE)) / (VLOOKUP(AX525,Anthro_Calc!C:P,5,FALSE) - VLOOKUP(AX525,Anthro_Calc!C:P,4,FALSE)))</f>
        <v/>
      </c>
      <c r="BA525" s="171" t="str">
        <f>IF(ISBLANK(AT525), "", 3 + (AT525 -VLOOKUP(AX525,Anthro_Calc!C:P,10,FALSE)) / (VLOOKUP(AX525,Anthro_Calc!C:P,10,FALSE) - VLOOKUP(AX525,Anthro_Calc!C:P,9,FALSE)))</f>
        <v/>
      </c>
      <c r="BB525" s="172" t="str">
        <f t="shared" si="455"/>
        <v/>
      </c>
      <c r="BC525" s="173" t="str">
        <f t="shared" si="456"/>
        <v/>
      </c>
      <c r="BD525" s="174" t="str">
        <f t="shared" si="483"/>
        <v/>
      </c>
      <c r="BE525" s="180" t="str">
        <f t="shared" si="484"/>
        <v/>
      </c>
      <c r="BF525" s="181" t="str">
        <f t="shared" si="457"/>
        <v/>
      </c>
      <c r="BG525" s="181" t="str">
        <f t="shared" si="485"/>
        <v/>
      </c>
      <c r="BH525" s="179"/>
      <c r="BI525" s="182"/>
      <c r="BJ525" s="167"/>
      <c r="BK525" s="175"/>
      <c r="BL525" s="176"/>
      <c r="BM525" s="177" t="str">
        <f t="shared" si="458"/>
        <v/>
      </c>
      <c r="BN525" s="171">
        <f t="shared" si="477"/>
        <v>0</v>
      </c>
      <c r="BO525" s="171">
        <f t="shared" si="478"/>
        <v>0</v>
      </c>
      <c r="BP525" s="171" t="str">
        <f t="shared" si="459"/>
        <v>0</v>
      </c>
      <c r="BQ525" s="171" t="str">
        <f>IF(ISBLANK(BL525), "", (POWER(BL525/VLOOKUP(BP525,Anthro_Calc!C:P,13,FALSE),VLOOKUP(BP525,Anthro_Calc!C:P,12,FALSE))-1) / (VLOOKUP(BP525,Anthro_Calc!C:P,14,FALSE)*VLOOKUP(BP525,Anthro_Calc!C:P,12,FALSE)))</f>
        <v/>
      </c>
      <c r="BR525" s="171" t="str">
        <f>IF(ISBLANK(BL525), "", -3 + (BL525 -VLOOKUP(BP525,Anthro_Calc!C:P,4,FALSE)) / (VLOOKUP(BP525,Anthro_Calc!C:P,5,FALSE) - VLOOKUP(BP525,Anthro_Calc!C:P,4,FALSE)))</f>
        <v/>
      </c>
      <c r="BS525" s="171" t="str">
        <f>IF(ISBLANK(BL525), "", 3 + (BL525 -VLOOKUP(BP525,Anthro_Calc!C:P,10,FALSE)) / (VLOOKUP(BP525,Anthro_Calc!C:P,10,FALSE) - VLOOKUP(BP525,Anthro_Calc!C:P,9,FALSE)))</f>
        <v/>
      </c>
      <c r="BT525" s="172" t="str">
        <f t="shared" si="460"/>
        <v/>
      </c>
      <c r="BU525" s="173" t="str">
        <f t="shared" si="461"/>
        <v/>
      </c>
      <c r="BV525" s="174" t="str">
        <f t="shared" si="462"/>
        <v/>
      </c>
      <c r="BW525" s="181" t="str">
        <f t="shared" si="486"/>
        <v/>
      </c>
      <c r="BX525" s="179"/>
      <c r="BY525" s="181" t="str">
        <f>IF(ISBLANK(BL525), "", VLOOKUP(Z525&amp;" "&amp;BV525&amp;" "&amp;BW525,Graduation_Criteria!$D$2:$E$34,2,FALSE))</f>
        <v/>
      </c>
      <c r="BZ525" s="181" t="str">
        <f t="shared" si="487"/>
        <v/>
      </c>
      <c r="CA525" s="167"/>
      <c r="CB525" s="175"/>
      <c r="CC525" s="175"/>
      <c r="CD525" s="183" t="str">
        <f t="shared" si="463"/>
        <v/>
      </c>
      <c r="CE525" s="184">
        <f t="shared" si="464"/>
        <v>0</v>
      </c>
      <c r="CF525" s="184">
        <f t="shared" si="465"/>
        <v>0</v>
      </c>
      <c r="CG525" s="184" t="str">
        <f t="shared" si="466"/>
        <v>0</v>
      </c>
      <c r="CH525" s="184" t="str">
        <f>IF(ISBLANK(CC525), "", (POWER(CC525/VLOOKUP(CG525,Anthro_Calc!C:P,13,FALSE),VLOOKUP(CG525,Anthro_Calc!C:P,12,FALSE))-1) / (VLOOKUP(CG525,Anthro_Calc!C:P,14,FALSE)*VLOOKUP(CG525,Anthro_Calc!C:P,12,FALSE)))</f>
        <v/>
      </c>
      <c r="CI525" s="184" t="str">
        <f>IF(ISBLANK(CC525), "", -3 + (CC525 -VLOOKUP(CG525,Anthro_Calc!C:P,4,FALSE)) / (VLOOKUP(CG525,Anthro_Calc!C:P,5,FALSE) - VLOOKUP(CG525,Anthro_Calc!C:P,4,FALSE)))</f>
        <v/>
      </c>
      <c r="CJ525" s="184" t="str">
        <f>IF(ISBLANK(CC525), "", 3 + (CC525 -VLOOKUP(CG525,Anthro_Calc!C:P,10,FALSE)) / (VLOOKUP(CG525,Anthro_Calc!C:P,10,FALSE) - VLOOKUP(CG525,Anthro_Calc!C:P,9,FALSE)))</f>
        <v/>
      </c>
      <c r="CK525" s="185" t="str">
        <f t="shared" si="467"/>
        <v/>
      </c>
      <c r="CL525" s="173" t="str">
        <f t="shared" si="468"/>
        <v/>
      </c>
      <c r="CM525" s="174" t="str">
        <f t="shared" si="469"/>
        <v/>
      </c>
      <c r="CN525" s="179"/>
      <c r="CO525" s="167"/>
      <c r="CP525" s="175"/>
      <c r="CQ525" s="175"/>
      <c r="CR525" s="186" t="str">
        <f t="shared" si="470"/>
        <v/>
      </c>
      <c r="CS525" s="187">
        <f t="shared" si="471"/>
        <v>0</v>
      </c>
      <c r="CT525" s="187">
        <f t="shared" si="472"/>
        <v>0</v>
      </c>
      <c r="CU525" s="187" t="str">
        <f t="shared" si="473"/>
        <v>0</v>
      </c>
      <c r="CV525" s="187" t="str">
        <f>IF(ISBLANK(CQ525), "", (POWER(CQ525/VLOOKUP(CU525,Anthro_Calc!C:P,13,FALSE),VLOOKUP(CU525,Anthro_Calc!C:P,12,FALSE))-1) / (VLOOKUP(CU525,Anthro_Calc!C:P,14,FALSE)*VLOOKUP(CU525,Anthro_Calc!C:P,12,FALSE)))</f>
        <v/>
      </c>
      <c r="CW525" s="187" t="str">
        <f>IF(ISBLANK(CQ525), "", -3 + (CQ525 -VLOOKUP(CU525,Anthro_Calc!C:P,4,FALSE)) / (VLOOKUP(CU525,Anthro_Calc!C:P,5,FALSE) - VLOOKUP(CU525,Anthro_Calc!C:P,4,FALSE)))</f>
        <v/>
      </c>
      <c r="CX525" s="187" t="str">
        <f>IF(ISBLANK(CQ525), "", 3 + (CQ525 -VLOOKUP(CU525,Anthro_Calc!C:P,10,FALSE)) / (VLOOKUP(CU525,Anthro_Calc!C:P,10,FALSE) - VLOOKUP(CU525,Anthro_Calc!C:P,9,FALSE)))</f>
        <v/>
      </c>
      <c r="CY525" s="188" t="str">
        <f t="shared" si="474"/>
        <v/>
      </c>
      <c r="CZ525" s="117" t="str">
        <f t="shared" si="489"/>
        <v/>
      </c>
      <c r="DA525" s="174" t="str">
        <f t="shared" si="475"/>
        <v/>
      </c>
      <c r="DB525" s="189"/>
    </row>
    <row r="526" spans="1:106">
      <c r="A526" s="165">
        <f t="shared" si="481"/>
        <v>522</v>
      </c>
      <c r="B526" s="166"/>
      <c r="C526" s="166"/>
      <c r="D526" s="166"/>
      <c r="E526" s="166"/>
      <c r="F526" s="166"/>
      <c r="G526" s="166"/>
      <c r="H526" s="166"/>
      <c r="I526" s="166"/>
      <c r="J526" s="166"/>
      <c r="K526" s="166"/>
      <c r="L526" s="166"/>
      <c r="M526" s="167"/>
      <c r="N526" s="168" t="str">
        <f t="shared" ca="1" si="438"/>
        <v/>
      </c>
      <c r="O526" s="169"/>
      <c r="P526" s="169"/>
      <c r="Q526" s="167"/>
      <c r="R526" s="170"/>
      <c r="S526" s="171" t="str">
        <f t="shared" si="439"/>
        <v/>
      </c>
      <c r="T526" s="171" t="str">
        <f t="shared" si="440"/>
        <v/>
      </c>
      <c r="U526" s="171" t="str">
        <f t="shared" si="441"/>
        <v/>
      </c>
      <c r="V526" s="171" t="str">
        <f>IF(ISBLANK(R526), "", (POWER(R526/VLOOKUP(U526,Anthro_Calc!C:P,13,FALSE),VLOOKUP(U526,Anthro_Calc!C:P,12,FALSE))-1) / (VLOOKUP(U526,Anthro_Calc!C:P,14,FALSE)*VLOOKUP(U526,Anthro_Calc!C:P,12,FALSE)))</f>
        <v/>
      </c>
      <c r="W526" s="171" t="str">
        <f>IF(ISBLANK(R526), "", -3 + (R526 -VLOOKUP(U526,Anthro_Calc!C:P,4,FALSE)) / (VLOOKUP(U526,Anthro_Calc!C:P,5,FALSE) - VLOOKUP(U526,Anthro_Calc!C:P,4,FALSE)))</f>
        <v/>
      </c>
      <c r="X526" s="171" t="str">
        <f>IF(ISBLANK(R526), "", 3 + (R526 -VLOOKUP(U526,Anthro_Calc!C:P,10,FALSE)) / (VLOOKUP(U526,Anthro_Calc!C:P,10,FALSE) - VLOOKUP(U526,Anthro_Calc!C:P,9,FALSE)))</f>
        <v/>
      </c>
      <c r="Y526" s="172" t="str">
        <f t="shared" si="442"/>
        <v/>
      </c>
      <c r="Z526" s="173" t="str">
        <f t="shared" si="443"/>
        <v/>
      </c>
      <c r="AA526" s="174" t="str">
        <f t="shared" si="480"/>
        <v/>
      </c>
      <c r="AB526" s="167"/>
      <c r="AC526" s="175"/>
      <c r="AD526" s="176"/>
      <c r="AE526" s="177" t="str">
        <f t="shared" si="444"/>
        <v/>
      </c>
      <c r="AF526" s="171">
        <f t="shared" si="445"/>
        <v>0</v>
      </c>
      <c r="AG526" s="171">
        <f t="shared" si="446"/>
        <v>0</v>
      </c>
      <c r="AH526" s="171" t="str">
        <f t="shared" si="447"/>
        <v>0</v>
      </c>
      <c r="AI526" s="171" t="str">
        <f>IF(ISBLANK(AD526), "", (POWER(AD526/VLOOKUP(AH526,Anthro_Calc!C:P,13,FALSE),VLOOKUP(AH526,Anthro_Calc!C:P,12,FALSE))-1) / (VLOOKUP(AH526,Anthro_Calc!C:P,14,FALSE)*VLOOKUP(AH526,Anthro_Calc!C:P,12,FALSE)))</f>
        <v/>
      </c>
      <c r="AJ526" s="171" t="str">
        <f>IF(ISBLANK(AD526), "", -3 + (AD526 -VLOOKUP(AH526,Anthro_Calc!C:P,4,FALSE)) / (VLOOKUP(AH526,Anthro_Calc!C:P,5,FALSE) - VLOOKUP(AH526,Anthro_Calc!C:P,4,FALSE)))</f>
        <v/>
      </c>
      <c r="AK526" s="171" t="str">
        <f>IF(ISBLANK(AD526), "", 3 + (AD526 -VLOOKUP(AH526,Anthro_Calc!C:P,10,FALSE)) / (VLOOKUP(AH526,Anthro_Calc!C:P,10,FALSE) - VLOOKUP(AH526,Anthro_Calc!C:P,9,FALSE)))</f>
        <v/>
      </c>
      <c r="AL526" s="172" t="str">
        <f t="shared" si="448"/>
        <v/>
      </c>
      <c r="AM526" s="173" t="str">
        <f t="shared" si="449"/>
        <v/>
      </c>
      <c r="AN526" s="174" t="str">
        <f t="shared" si="450"/>
        <v/>
      </c>
      <c r="AO526" s="178" t="str">
        <f t="shared" si="482"/>
        <v/>
      </c>
      <c r="AP526" s="179"/>
      <c r="AQ526" s="179" t="str">
        <f t="shared" si="488"/>
        <v/>
      </c>
      <c r="AR526" s="167"/>
      <c r="AS526" s="175"/>
      <c r="AT526" s="170"/>
      <c r="AU526" s="177" t="str">
        <f t="shared" si="479"/>
        <v/>
      </c>
      <c r="AV526" s="171">
        <f t="shared" si="452"/>
        <v>0</v>
      </c>
      <c r="AW526" s="171">
        <f t="shared" si="453"/>
        <v>0</v>
      </c>
      <c r="AX526" s="171" t="str">
        <f t="shared" si="454"/>
        <v>0</v>
      </c>
      <c r="AY526" s="171" t="str">
        <f>IF(ISBLANK(AT526), "", (POWER(AT526/VLOOKUP(AX526,Anthro_Calc!C:P,13,FALSE),VLOOKUP(AX526,Anthro_Calc!C:P,12,FALSE))-1) / (VLOOKUP(AX526,Anthro_Calc!C:P,14,FALSE)*VLOOKUP(AX526,Anthro_Calc!C:P,12,FALSE)))</f>
        <v/>
      </c>
      <c r="AZ526" s="171" t="str">
        <f>IF(ISBLANK(AT526), "", -3 + (AT526 -VLOOKUP(AX526,Anthro_Calc!C:P,4,FALSE)) / (VLOOKUP(AX526,Anthro_Calc!C:P,5,FALSE) - VLOOKUP(AX526,Anthro_Calc!C:P,4,FALSE)))</f>
        <v/>
      </c>
      <c r="BA526" s="171" t="str">
        <f>IF(ISBLANK(AT526), "", 3 + (AT526 -VLOOKUP(AX526,Anthro_Calc!C:P,10,FALSE)) / (VLOOKUP(AX526,Anthro_Calc!C:P,10,FALSE) - VLOOKUP(AX526,Anthro_Calc!C:P,9,FALSE)))</f>
        <v/>
      </c>
      <c r="BB526" s="172" t="str">
        <f t="shared" si="455"/>
        <v/>
      </c>
      <c r="BC526" s="173" t="str">
        <f t="shared" si="456"/>
        <v/>
      </c>
      <c r="BD526" s="174" t="str">
        <f t="shared" si="483"/>
        <v/>
      </c>
      <c r="BE526" s="180" t="str">
        <f t="shared" si="484"/>
        <v/>
      </c>
      <c r="BF526" s="181" t="str">
        <f t="shared" si="457"/>
        <v/>
      </c>
      <c r="BG526" s="181" t="str">
        <f t="shared" si="485"/>
        <v/>
      </c>
      <c r="BH526" s="179"/>
      <c r="BI526" s="182"/>
      <c r="BJ526" s="167"/>
      <c r="BK526" s="175"/>
      <c r="BL526" s="176"/>
      <c r="BM526" s="177" t="str">
        <f t="shared" si="458"/>
        <v/>
      </c>
      <c r="BN526" s="171">
        <f t="shared" si="477"/>
        <v>0</v>
      </c>
      <c r="BO526" s="171">
        <f t="shared" si="478"/>
        <v>0</v>
      </c>
      <c r="BP526" s="171" t="str">
        <f t="shared" si="459"/>
        <v>0</v>
      </c>
      <c r="BQ526" s="171" t="str">
        <f>IF(ISBLANK(BL526), "", (POWER(BL526/VLOOKUP(BP526,Anthro_Calc!C:P,13,FALSE),VLOOKUP(BP526,Anthro_Calc!C:P,12,FALSE))-1) / (VLOOKUP(BP526,Anthro_Calc!C:P,14,FALSE)*VLOOKUP(BP526,Anthro_Calc!C:P,12,FALSE)))</f>
        <v/>
      </c>
      <c r="BR526" s="171" t="str">
        <f>IF(ISBLANK(BL526), "", -3 + (BL526 -VLOOKUP(BP526,Anthro_Calc!C:P,4,FALSE)) / (VLOOKUP(BP526,Anthro_Calc!C:P,5,FALSE) - VLOOKUP(BP526,Anthro_Calc!C:P,4,FALSE)))</f>
        <v/>
      </c>
      <c r="BS526" s="171" t="str">
        <f>IF(ISBLANK(BL526), "", 3 + (BL526 -VLOOKUP(BP526,Anthro_Calc!C:P,10,FALSE)) / (VLOOKUP(BP526,Anthro_Calc!C:P,10,FALSE) - VLOOKUP(BP526,Anthro_Calc!C:P,9,FALSE)))</f>
        <v/>
      </c>
      <c r="BT526" s="172" t="str">
        <f t="shared" si="460"/>
        <v/>
      </c>
      <c r="BU526" s="173" t="str">
        <f t="shared" si="461"/>
        <v/>
      </c>
      <c r="BV526" s="174" t="str">
        <f t="shared" si="462"/>
        <v/>
      </c>
      <c r="BW526" s="181" t="str">
        <f t="shared" si="486"/>
        <v/>
      </c>
      <c r="BX526" s="179"/>
      <c r="BY526" s="181" t="str">
        <f>IF(ISBLANK(BL526), "", VLOOKUP(Z526&amp;" "&amp;BV526&amp;" "&amp;BW526,Graduation_Criteria!$D$2:$E$34,2,FALSE))</f>
        <v/>
      </c>
      <c r="BZ526" s="181" t="str">
        <f t="shared" si="487"/>
        <v/>
      </c>
      <c r="CA526" s="167"/>
      <c r="CB526" s="175"/>
      <c r="CC526" s="175"/>
      <c r="CD526" s="183" t="str">
        <f t="shared" si="463"/>
        <v/>
      </c>
      <c r="CE526" s="184">
        <f t="shared" si="464"/>
        <v>0</v>
      </c>
      <c r="CF526" s="184">
        <f t="shared" si="465"/>
        <v>0</v>
      </c>
      <c r="CG526" s="184" t="str">
        <f t="shared" si="466"/>
        <v>0</v>
      </c>
      <c r="CH526" s="184" t="str">
        <f>IF(ISBLANK(CC526), "", (POWER(CC526/VLOOKUP(CG526,Anthro_Calc!C:P,13,FALSE),VLOOKUP(CG526,Anthro_Calc!C:P,12,FALSE))-1) / (VLOOKUP(CG526,Anthro_Calc!C:P,14,FALSE)*VLOOKUP(CG526,Anthro_Calc!C:P,12,FALSE)))</f>
        <v/>
      </c>
      <c r="CI526" s="184" t="str">
        <f>IF(ISBLANK(CC526), "", -3 + (CC526 -VLOOKUP(CG526,Anthro_Calc!C:P,4,FALSE)) / (VLOOKUP(CG526,Anthro_Calc!C:P,5,FALSE) - VLOOKUP(CG526,Anthro_Calc!C:P,4,FALSE)))</f>
        <v/>
      </c>
      <c r="CJ526" s="184" t="str">
        <f>IF(ISBLANK(CC526), "", 3 + (CC526 -VLOOKUP(CG526,Anthro_Calc!C:P,10,FALSE)) / (VLOOKUP(CG526,Anthro_Calc!C:P,10,FALSE) - VLOOKUP(CG526,Anthro_Calc!C:P,9,FALSE)))</f>
        <v/>
      </c>
      <c r="CK526" s="185" t="str">
        <f t="shared" si="467"/>
        <v/>
      </c>
      <c r="CL526" s="173" t="str">
        <f t="shared" si="468"/>
        <v/>
      </c>
      <c r="CM526" s="174" t="str">
        <f t="shared" si="469"/>
        <v/>
      </c>
      <c r="CN526" s="179"/>
      <c r="CO526" s="167"/>
      <c r="CP526" s="175"/>
      <c r="CQ526" s="175"/>
      <c r="CR526" s="186" t="str">
        <f t="shared" si="470"/>
        <v/>
      </c>
      <c r="CS526" s="187">
        <f t="shared" si="471"/>
        <v>0</v>
      </c>
      <c r="CT526" s="187">
        <f t="shared" si="472"/>
        <v>0</v>
      </c>
      <c r="CU526" s="187" t="str">
        <f t="shared" si="473"/>
        <v>0</v>
      </c>
      <c r="CV526" s="187" t="str">
        <f>IF(ISBLANK(CQ526), "", (POWER(CQ526/VLOOKUP(CU526,Anthro_Calc!C:P,13,FALSE),VLOOKUP(CU526,Anthro_Calc!C:P,12,FALSE))-1) / (VLOOKUP(CU526,Anthro_Calc!C:P,14,FALSE)*VLOOKUP(CU526,Anthro_Calc!C:P,12,FALSE)))</f>
        <v/>
      </c>
      <c r="CW526" s="187" t="str">
        <f>IF(ISBLANK(CQ526), "", -3 + (CQ526 -VLOOKUP(CU526,Anthro_Calc!C:P,4,FALSE)) / (VLOOKUP(CU526,Anthro_Calc!C:P,5,FALSE) - VLOOKUP(CU526,Anthro_Calc!C:P,4,FALSE)))</f>
        <v/>
      </c>
      <c r="CX526" s="187" t="str">
        <f>IF(ISBLANK(CQ526), "", 3 + (CQ526 -VLOOKUP(CU526,Anthro_Calc!C:P,10,FALSE)) / (VLOOKUP(CU526,Anthro_Calc!C:P,10,FALSE) - VLOOKUP(CU526,Anthro_Calc!C:P,9,FALSE)))</f>
        <v/>
      </c>
      <c r="CY526" s="188" t="str">
        <f t="shared" si="474"/>
        <v/>
      </c>
      <c r="CZ526" s="117" t="str">
        <f t="shared" si="489"/>
        <v/>
      </c>
      <c r="DA526" s="174" t="str">
        <f t="shared" si="475"/>
        <v/>
      </c>
      <c r="DB526" s="189"/>
    </row>
    <row r="527" spans="1:106">
      <c r="A527" s="165">
        <f t="shared" si="481"/>
        <v>523</v>
      </c>
      <c r="B527" s="166"/>
      <c r="C527" s="166"/>
      <c r="D527" s="166"/>
      <c r="E527" s="166"/>
      <c r="F527" s="166"/>
      <c r="G527" s="166"/>
      <c r="H527" s="166"/>
      <c r="I527" s="166"/>
      <c r="J527" s="166"/>
      <c r="K527" s="166"/>
      <c r="L527" s="166"/>
      <c r="M527" s="167"/>
      <c r="N527" s="168" t="str">
        <f t="shared" ca="1" si="438"/>
        <v/>
      </c>
      <c r="O527" s="169"/>
      <c r="P527" s="169"/>
      <c r="Q527" s="167"/>
      <c r="R527" s="170"/>
      <c r="S527" s="171" t="str">
        <f t="shared" si="439"/>
        <v/>
      </c>
      <c r="T527" s="171" t="str">
        <f t="shared" si="440"/>
        <v/>
      </c>
      <c r="U527" s="171" t="str">
        <f t="shared" si="441"/>
        <v/>
      </c>
      <c r="V527" s="171" t="str">
        <f>IF(ISBLANK(R527), "", (POWER(R527/VLOOKUP(U527,Anthro_Calc!C:P,13,FALSE),VLOOKUP(U527,Anthro_Calc!C:P,12,FALSE))-1) / (VLOOKUP(U527,Anthro_Calc!C:P,14,FALSE)*VLOOKUP(U527,Anthro_Calc!C:P,12,FALSE)))</f>
        <v/>
      </c>
      <c r="W527" s="171" t="str">
        <f>IF(ISBLANK(R527), "", -3 + (R527 -VLOOKUP(U527,Anthro_Calc!C:P,4,FALSE)) / (VLOOKUP(U527,Anthro_Calc!C:P,5,FALSE) - VLOOKUP(U527,Anthro_Calc!C:P,4,FALSE)))</f>
        <v/>
      </c>
      <c r="X527" s="171" t="str">
        <f>IF(ISBLANK(R527), "", 3 + (R527 -VLOOKUP(U527,Anthro_Calc!C:P,10,FALSE)) / (VLOOKUP(U527,Anthro_Calc!C:P,10,FALSE) - VLOOKUP(U527,Anthro_Calc!C:P,9,FALSE)))</f>
        <v/>
      </c>
      <c r="Y527" s="172" t="str">
        <f t="shared" si="442"/>
        <v/>
      </c>
      <c r="Z527" s="173" t="str">
        <f t="shared" si="443"/>
        <v/>
      </c>
      <c r="AA527" s="174" t="str">
        <f t="shared" si="480"/>
        <v/>
      </c>
      <c r="AB527" s="167"/>
      <c r="AC527" s="175"/>
      <c r="AD527" s="176"/>
      <c r="AE527" s="177" t="str">
        <f t="shared" si="444"/>
        <v/>
      </c>
      <c r="AF527" s="171">
        <f t="shared" si="445"/>
        <v>0</v>
      </c>
      <c r="AG527" s="171">
        <f t="shared" si="446"/>
        <v>0</v>
      </c>
      <c r="AH527" s="171" t="str">
        <f t="shared" si="447"/>
        <v>0</v>
      </c>
      <c r="AI527" s="171" t="str">
        <f>IF(ISBLANK(AD527), "", (POWER(AD527/VLOOKUP(AH527,Anthro_Calc!C:P,13,FALSE),VLOOKUP(AH527,Anthro_Calc!C:P,12,FALSE))-1) / (VLOOKUP(AH527,Anthro_Calc!C:P,14,FALSE)*VLOOKUP(AH527,Anthro_Calc!C:P,12,FALSE)))</f>
        <v/>
      </c>
      <c r="AJ527" s="171" t="str">
        <f>IF(ISBLANK(AD527), "", -3 + (AD527 -VLOOKUP(AH527,Anthro_Calc!C:P,4,FALSE)) / (VLOOKUP(AH527,Anthro_Calc!C:P,5,FALSE) - VLOOKUP(AH527,Anthro_Calc!C:P,4,FALSE)))</f>
        <v/>
      </c>
      <c r="AK527" s="171" t="str">
        <f>IF(ISBLANK(AD527), "", 3 + (AD527 -VLOOKUP(AH527,Anthro_Calc!C:P,10,FALSE)) / (VLOOKUP(AH527,Anthro_Calc!C:P,10,FALSE) - VLOOKUP(AH527,Anthro_Calc!C:P,9,FALSE)))</f>
        <v/>
      </c>
      <c r="AL527" s="172" t="str">
        <f t="shared" si="448"/>
        <v/>
      </c>
      <c r="AM527" s="173" t="str">
        <f t="shared" si="449"/>
        <v/>
      </c>
      <c r="AN527" s="174" t="str">
        <f t="shared" si="450"/>
        <v/>
      </c>
      <c r="AO527" s="178" t="str">
        <f t="shared" si="482"/>
        <v/>
      </c>
      <c r="AP527" s="179"/>
      <c r="AQ527" s="179" t="str">
        <f t="shared" si="488"/>
        <v/>
      </c>
      <c r="AR527" s="167"/>
      <c r="AS527" s="175"/>
      <c r="AT527" s="170"/>
      <c r="AU527" s="177" t="str">
        <f t="shared" si="479"/>
        <v/>
      </c>
      <c r="AV527" s="171">
        <f t="shared" si="452"/>
        <v>0</v>
      </c>
      <c r="AW527" s="171">
        <f t="shared" si="453"/>
        <v>0</v>
      </c>
      <c r="AX527" s="171" t="str">
        <f t="shared" si="454"/>
        <v>0</v>
      </c>
      <c r="AY527" s="171" t="str">
        <f>IF(ISBLANK(AT527), "", (POWER(AT527/VLOOKUP(AX527,Anthro_Calc!C:P,13,FALSE),VLOOKUP(AX527,Anthro_Calc!C:P,12,FALSE))-1) / (VLOOKUP(AX527,Anthro_Calc!C:P,14,FALSE)*VLOOKUP(AX527,Anthro_Calc!C:P,12,FALSE)))</f>
        <v/>
      </c>
      <c r="AZ527" s="171" t="str">
        <f>IF(ISBLANK(AT527), "", -3 + (AT527 -VLOOKUP(AX527,Anthro_Calc!C:P,4,FALSE)) / (VLOOKUP(AX527,Anthro_Calc!C:P,5,FALSE) - VLOOKUP(AX527,Anthro_Calc!C:P,4,FALSE)))</f>
        <v/>
      </c>
      <c r="BA527" s="171" t="str">
        <f>IF(ISBLANK(AT527), "", 3 + (AT527 -VLOOKUP(AX527,Anthro_Calc!C:P,10,FALSE)) / (VLOOKUP(AX527,Anthro_Calc!C:P,10,FALSE) - VLOOKUP(AX527,Anthro_Calc!C:P,9,FALSE)))</f>
        <v/>
      </c>
      <c r="BB527" s="172" t="str">
        <f t="shared" si="455"/>
        <v/>
      </c>
      <c r="BC527" s="173" t="str">
        <f t="shared" si="456"/>
        <v/>
      </c>
      <c r="BD527" s="174" t="str">
        <f t="shared" si="483"/>
        <v/>
      </c>
      <c r="BE527" s="180" t="str">
        <f t="shared" si="484"/>
        <v/>
      </c>
      <c r="BF527" s="181" t="str">
        <f t="shared" si="457"/>
        <v/>
      </c>
      <c r="BG527" s="181" t="str">
        <f t="shared" si="485"/>
        <v/>
      </c>
      <c r="BH527" s="179"/>
      <c r="BI527" s="182"/>
      <c r="BJ527" s="167"/>
      <c r="BK527" s="175"/>
      <c r="BL527" s="176"/>
      <c r="BM527" s="177" t="str">
        <f t="shared" si="458"/>
        <v/>
      </c>
      <c r="BN527" s="171">
        <f t="shared" si="477"/>
        <v>0</v>
      </c>
      <c r="BO527" s="171">
        <f t="shared" si="478"/>
        <v>0</v>
      </c>
      <c r="BP527" s="171" t="str">
        <f t="shared" si="459"/>
        <v>0</v>
      </c>
      <c r="BQ527" s="171" t="str">
        <f>IF(ISBLANK(BL527), "", (POWER(BL527/VLOOKUP(BP527,Anthro_Calc!C:P,13,FALSE),VLOOKUP(BP527,Anthro_Calc!C:P,12,FALSE))-1) / (VLOOKUP(BP527,Anthro_Calc!C:P,14,FALSE)*VLOOKUP(BP527,Anthro_Calc!C:P,12,FALSE)))</f>
        <v/>
      </c>
      <c r="BR527" s="171" t="str">
        <f>IF(ISBLANK(BL527), "", -3 + (BL527 -VLOOKUP(BP527,Anthro_Calc!C:P,4,FALSE)) / (VLOOKUP(BP527,Anthro_Calc!C:P,5,FALSE) - VLOOKUP(BP527,Anthro_Calc!C:P,4,FALSE)))</f>
        <v/>
      </c>
      <c r="BS527" s="171" t="str">
        <f>IF(ISBLANK(BL527), "", 3 + (BL527 -VLOOKUP(BP527,Anthro_Calc!C:P,10,FALSE)) / (VLOOKUP(BP527,Anthro_Calc!C:P,10,FALSE) - VLOOKUP(BP527,Anthro_Calc!C:P,9,FALSE)))</f>
        <v/>
      </c>
      <c r="BT527" s="172" t="str">
        <f t="shared" si="460"/>
        <v/>
      </c>
      <c r="BU527" s="173" t="str">
        <f t="shared" si="461"/>
        <v/>
      </c>
      <c r="BV527" s="174" t="str">
        <f t="shared" si="462"/>
        <v/>
      </c>
      <c r="BW527" s="181" t="str">
        <f t="shared" si="486"/>
        <v/>
      </c>
      <c r="BX527" s="179"/>
      <c r="BY527" s="181" t="str">
        <f>IF(ISBLANK(BL527), "", VLOOKUP(Z527&amp;" "&amp;BV527&amp;" "&amp;BW527,Graduation_Criteria!$D$2:$E$34,2,FALSE))</f>
        <v/>
      </c>
      <c r="BZ527" s="181" t="str">
        <f t="shared" si="487"/>
        <v/>
      </c>
      <c r="CA527" s="167"/>
      <c r="CB527" s="175"/>
      <c r="CC527" s="175"/>
      <c r="CD527" s="183" t="str">
        <f t="shared" si="463"/>
        <v/>
      </c>
      <c r="CE527" s="184">
        <f t="shared" si="464"/>
        <v>0</v>
      </c>
      <c r="CF527" s="184">
        <f t="shared" si="465"/>
        <v>0</v>
      </c>
      <c r="CG527" s="184" t="str">
        <f t="shared" si="466"/>
        <v>0</v>
      </c>
      <c r="CH527" s="184" t="str">
        <f>IF(ISBLANK(CC527), "", (POWER(CC527/VLOOKUP(CG527,Anthro_Calc!C:P,13,FALSE),VLOOKUP(CG527,Anthro_Calc!C:P,12,FALSE))-1) / (VLOOKUP(CG527,Anthro_Calc!C:P,14,FALSE)*VLOOKUP(CG527,Anthro_Calc!C:P,12,FALSE)))</f>
        <v/>
      </c>
      <c r="CI527" s="184" t="str">
        <f>IF(ISBLANK(CC527), "", -3 + (CC527 -VLOOKUP(CG527,Anthro_Calc!C:P,4,FALSE)) / (VLOOKUP(CG527,Anthro_Calc!C:P,5,FALSE) - VLOOKUP(CG527,Anthro_Calc!C:P,4,FALSE)))</f>
        <v/>
      </c>
      <c r="CJ527" s="184" t="str">
        <f>IF(ISBLANK(CC527), "", 3 + (CC527 -VLOOKUP(CG527,Anthro_Calc!C:P,10,FALSE)) / (VLOOKUP(CG527,Anthro_Calc!C:P,10,FALSE) - VLOOKUP(CG527,Anthro_Calc!C:P,9,FALSE)))</f>
        <v/>
      </c>
      <c r="CK527" s="185" t="str">
        <f t="shared" si="467"/>
        <v/>
      </c>
      <c r="CL527" s="173" t="str">
        <f t="shared" si="468"/>
        <v/>
      </c>
      <c r="CM527" s="174" t="str">
        <f t="shared" si="469"/>
        <v/>
      </c>
      <c r="CN527" s="179"/>
      <c r="CO527" s="167"/>
      <c r="CP527" s="175"/>
      <c r="CQ527" s="175"/>
      <c r="CR527" s="186" t="str">
        <f t="shared" si="470"/>
        <v/>
      </c>
      <c r="CS527" s="187">
        <f t="shared" si="471"/>
        <v>0</v>
      </c>
      <c r="CT527" s="187">
        <f t="shared" si="472"/>
        <v>0</v>
      </c>
      <c r="CU527" s="187" t="str">
        <f t="shared" si="473"/>
        <v>0</v>
      </c>
      <c r="CV527" s="187" t="str">
        <f>IF(ISBLANK(CQ527), "", (POWER(CQ527/VLOOKUP(CU527,Anthro_Calc!C:P,13,FALSE),VLOOKUP(CU527,Anthro_Calc!C:P,12,FALSE))-1) / (VLOOKUP(CU527,Anthro_Calc!C:P,14,FALSE)*VLOOKUP(CU527,Anthro_Calc!C:P,12,FALSE)))</f>
        <v/>
      </c>
      <c r="CW527" s="187" t="str">
        <f>IF(ISBLANK(CQ527), "", -3 + (CQ527 -VLOOKUP(CU527,Anthro_Calc!C:P,4,FALSE)) / (VLOOKUP(CU527,Anthro_Calc!C:P,5,FALSE) - VLOOKUP(CU527,Anthro_Calc!C:P,4,FALSE)))</f>
        <v/>
      </c>
      <c r="CX527" s="187" t="str">
        <f>IF(ISBLANK(CQ527), "", 3 + (CQ527 -VLOOKUP(CU527,Anthro_Calc!C:P,10,FALSE)) / (VLOOKUP(CU527,Anthro_Calc!C:P,10,FALSE) - VLOOKUP(CU527,Anthro_Calc!C:P,9,FALSE)))</f>
        <v/>
      </c>
      <c r="CY527" s="188" t="str">
        <f t="shared" si="474"/>
        <v/>
      </c>
      <c r="CZ527" s="117" t="str">
        <f t="shared" si="489"/>
        <v/>
      </c>
      <c r="DA527" s="174" t="str">
        <f t="shared" si="475"/>
        <v/>
      </c>
      <c r="DB527" s="189"/>
    </row>
    <row r="528" spans="1:106">
      <c r="A528" s="165">
        <f t="shared" si="481"/>
        <v>524</v>
      </c>
      <c r="B528" s="166"/>
      <c r="C528" s="166"/>
      <c r="D528" s="166"/>
      <c r="E528" s="166"/>
      <c r="F528" s="166"/>
      <c r="G528" s="166"/>
      <c r="H528" s="166"/>
      <c r="I528" s="166"/>
      <c r="J528" s="166"/>
      <c r="K528" s="166"/>
      <c r="L528" s="166"/>
      <c r="M528" s="167"/>
      <c r="N528" s="168" t="str">
        <f t="shared" ca="1" si="438"/>
        <v/>
      </c>
      <c r="O528" s="169"/>
      <c r="P528" s="169"/>
      <c r="Q528" s="167"/>
      <c r="R528" s="170"/>
      <c r="S528" s="171" t="str">
        <f t="shared" si="439"/>
        <v/>
      </c>
      <c r="T528" s="171" t="str">
        <f t="shared" si="440"/>
        <v/>
      </c>
      <c r="U528" s="171" t="str">
        <f t="shared" si="441"/>
        <v/>
      </c>
      <c r="V528" s="171" t="str">
        <f>IF(ISBLANK(R528), "", (POWER(R528/VLOOKUP(U528,Anthro_Calc!C:P,13,FALSE),VLOOKUP(U528,Anthro_Calc!C:P,12,FALSE))-1) / (VLOOKUP(U528,Anthro_Calc!C:P,14,FALSE)*VLOOKUP(U528,Anthro_Calc!C:P,12,FALSE)))</f>
        <v/>
      </c>
      <c r="W528" s="171" t="str">
        <f>IF(ISBLANK(R528), "", -3 + (R528 -VLOOKUP(U528,Anthro_Calc!C:P,4,FALSE)) / (VLOOKUP(U528,Anthro_Calc!C:P,5,FALSE) - VLOOKUP(U528,Anthro_Calc!C:P,4,FALSE)))</f>
        <v/>
      </c>
      <c r="X528" s="171" t="str">
        <f>IF(ISBLANK(R528), "", 3 + (R528 -VLOOKUP(U528,Anthro_Calc!C:P,10,FALSE)) / (VLOOKUP(U528,Anthro_Calc!C:P,10,FALSE) - VLOOKUP(U528,Anthro_Calc!C:P,9,FALSE)))</f>
        <v/>
      </c>
      <c r="Y528" s="172" t="str">
        <f t="shared" si="442"/>
        <v/>
      </c>
      <c r="Z528" s="173" t="str">
        <f t="shared" si="443"/>
        <v/>
      </c>
      <c r="AA528" s="174" t="str">
        <f t="shared" si="480"/>
        <v/>
      </c>
      <c r="AB528" s="167"/>
      <c r="AC528" s="175"/>
      <c r="AD528" s="176"/>
      <c r="AE528" s="177" t="str">
        <f t="shared" si="444"/>
        <v/>
      </c>
      <c r="AF528" s="171">
        <f t="shared" si="445"/>
        <v>0</v>
      </c>
      <c r="AG528" s="171">
        <f t="shared" si="446"/>
        <v>0</v>
      </c>
      <c r="AH528" s="171" t="str">
        <f t="shared" si="447"/>
        <v>0</v>
      </c>
      <c r="AI528" s="171" t="str">
        <f>IF(ISBLANK(AD528), "", (POWER(AD528/VLOOKUP(AH528,Anthro_Calc!C:P,13,FALSE),VLOOKUP(AH528,Anthro_Calc!C:P,12,FALSE))-1) / (VLOOKUP(AH528,Anthro_Calc!C:P,14,FALSE)*VLOOKUP(AH528,Anthro_Calc!C:P,12,FALSE)))</f>
        <v/>
      </c>
      <c r="AJ528" s="171" t="str">
        <f>IF(ISBLANK(AD528), "", -3 + (AD528 -VLOOKUP(AH528,Anthro_Calc!C:P,4,FALSE)) / (VLOOKUP(AH528,Anthro_Calc!C:P,5,FALSE) - VLOOKUP(AH528,Anthro_Calc!C:P,4,FALSE)))</f>
        <v/>
      </c>
      <c r="AK528" s="171" t="str">
        <f>IF(ISBLANK(AD528), "", 3 + (AD528 -VLOOKUP(AH528,Anthro_Calc!C:P,10,FALSE)) / (VLOOKUP(AH528,Anthro_Calc!C:P,10,FALSE) - VLOOKUP(AH528,Anthro_Calc!C:P,9,FALSE)))</f>
        <v/>
      </c>
      <c r="AL528" s="172" t="str">
        <f t="shared" si="448"/>
        <v/>
      </c>
      <c r="AM528" s="173" t="str">
        <f t="shared" si="449"/>
        <v/>
      </c>
      <c r="AN528" s="174" t="str">
        <f t="shared" si="450"/>
        <v/>
      </c>
      <c r="AO528" s="178" t="str">
        <f t="shared" si="482"/>
        <v/>
      </c>
      <c r="AP528" s="179"/>
      <c r="AQ528" s="179" t="str">
        <f t="shared" si="488"/>
        <v/>
      </c>
      <c r="AR528" s="167"/>
      <c r="AS528" s="175"/>
      <c r="AT528" s="170"/>
      <c r="AU528" s="177" t="str">
        <f t="shared" si="479"/>
        <v/>
      </c>
      <c r="AV528" s="171">
        <f t="shared" si="452"/>
        <v>0</v>
      </c>
      <c r="AW528" s="171">
        <f t="shared" si="453"/>
        <v>0</v>
      </c>
      <c r="AX528" s="171" t="str">
        <f t="shared" si="454"/>
        <v>0</v>
      </c>
      <c r="AY528" s="171" t="str">
        <f>IF(ISBLANK(AT528), "", (POWER(AT528/VLOOKUP(AX528,Anthro_Calc!C:P,13,FALSE),VLOOKUP(AX528,Anthro_Calc!C:P,12,FALSE))-1) / (VLOOKUP(AX528,Anthro_Calc!C:P,14,FALSE)*VLOOKUP(AX528,Anthro_Calc!C:P,12,FALSE)))</f>
        <v/>
      </c>
      <c r="AZ528" s="171" t="str">
        <f>IF(ISBLANK(AT528), "", -3 + (AT528 -VLOOKUP(AX528,Anthro_Calc!C:P,4,FALSE)) / (VLOOKUP(AX528,Anthro_Calc!C:P,5,FALSE) - VLOOKUP(AX528,Anthro_Calc!C:P,4,FALSE)))</f>
        <v/>
      </c>
      <c r="BA528" s="171" t="str">
        <f>IF(ISBLANK(AT528), "", 3 + (AT528 -VLOOKUP(AX528,Anthro_Calc!C:P,10,FALSE)) / (VLOOKUP(AX528,Anthro_Calc!C:P,10,FALSE) - VLOOKUP(AX528,Anthro_Calc!C:P,9,FALSE)))</f>
        <v/>
      </c>
      <c r="BB528" s="172" t="str">
        <f t="shared" si="455"/>
        <v/>
      </c>
      <c r="BC528" s="173" t="str">
        <f t="shared" si="456"/>
        <v/>
      </c>
      <c r="BD528" s="174" t="str">
        <f t="shared" si="483"/>
        <v/>
      </c>
      <c r="BE528" s="180" t="str">
        <f t="shared" si="484"/>
        <v/>
      </c>
      <c r="BF528" s="181" t="str">
        <f t="shared" si="457"/>
        <v/>
      </c>
      <c r="BG528" s="181" t="str">
        <f t="shared" si="485"/>
        <v/>
      </c>
      <c r="BH528" s="179"/>
      <c r="BI528" s="182"/>
      <c r="BJ528" s="167"/>
      <c r="BK528" s="175"/>
      <c r="BL528" s="176"/>
      <c r="BM528" s="177" t="str">
        <f t="shared" si="458"/>
        <v/>
      </c>
      <c r="BN528" s="171">
        <f t="shared" si="477"/>
        <v>0</v>
      </c>
      <c r="BO528" s="171">
        <f t="shared" si="478"/>
        <v>0</v>
      </c>
      <c r="BP528" s="171" t="str">
        <f t="shared" si="459"/>
        <v>0</v>
      </c>
      <c r="BQ528" s="171" t="str">
        <f>IF(ISBLANK(BL528), "", (POWER(BL528/VLOOKUP(BP528,Anthro_Calc!C:P,13,FALSE),VLOOKUP(BP528,Anthro_Calc!C:P,12,FALSE))-1) / (VLOOKUP(BP528,Anthro_Calc!C:P,14,FALSE)*VLOOKUP(BP528,Anthro_Calc!C:P,12,FALSE)))</f>
        <v/>
      </c>
      <c r="BR528" s="171" t="str">
        <f>IF(ISBLANK(BL528), "", -3 + (BL528 -VLOOKUP(BP528,Anthro_Calc!C:P,4,FALSE)) / (VLOOKUP(BP528,Anthro_Calc!C:P,5,FALSE) - VLOOKUP(BP528,Anthro_Calc!C:P,4,FALSE)))</f>
        <v/>
      </c>
      <c r="BS528" s="171" t="str">
        <f>IF(ISBLANK(BL528), "", 3 + (BL528 -VLOOKUP(BP528,Anthro_Calc!C:P,10,FALSE)) / (VLOOKUP(BP528,Anthro_Calc!C:P,10,FALSE) - VLOOKUP(BP528,Anthro_Calc!C:P,9,FALSE)))</f>
        <v/>
      </c>
      <c r="BT528" s="172" t="str">
        <f t="shared" si="460"/>
        <v/>
      </c>
      <c r="BU528" s="173" t="str">
        <f t="shared" si="461"/>
        <v/>
      </c>
      <c r="BV528" s="174" t="str">
        <f t="shared" si="462"/>
        <v/>
      </c>
      <c r="BW528" s="181" t="str">
        <f t="shared" si="486"/>
        <v/>
      </c>
      <c r="BX528" s="179"/>
      <c r="BY528" s="181" t="str">
        <f>IF(ISBLANK(BL528), "", VLOOKUP(Z528&amp;" "&amp;BV528&amp;" "&amp;BW528,Graduation_Criteria!$D$2:$E$34,2,FALSE))</f>
        <v/>
      </c>
      <c r="BZ528" s="181" t="str">
        <f t="shared" si="487"/>
        <v/>
      </c>
      <c r="CA528" s="167"/>
      <c r="CB528" s="175"/>
      <c r="CC528" s="175"/>
      <c r="CD528" s="183" t="str">
        <f t="shared" si="463"/>
        <v/>
      </c>
      <c r="CE528" s="184">
        <f t="shared" si="464"/>
        <v>0</v>
      </c>
      <c r="CF528" s="184">
        <f t="shared" si="465"/>
        <v>0</v>
      </c>
      <c r="CG528" s="184" t="str">
        <f t="shared" si="466"/>
        <v>0</v>
      </c>
      <c r="CH528" s="184" t="str">
        <f>IF(ISBLANK(CC528), "", (POWER(CC528/VLOOKUP(CG528,Anthro_Calc!C:P,13,FALSE),VLOOKUP(CG528,Anthro_Calc!C:P,12,FALSE))-1) / (VLOOKUP(CG528,Anthro_Calc!C:P,14,FALSE)*VLOOKUP(CG528,Anthro_Calc!C:P,12,FALSE)))</f>
        <v/>
      </c>
      <c r="CI528" s="184" t="str">
        <f>IF(ISBLANK(CC528), "", -3 + (CC528 -VLOOKUP(CG528,Anthro_Calc!C:P,4,FALSE)) / (VLOOKUP(CG528,Anthro_Calc!C:P,5,FALSE) - VLOOKUP(CG528,Anthro_Calc!C:P,4,FALSE)))</f>
        <v/>
      </c>
      <c r="CJ528" s="184" t="str">
        <f>IF(ISBLANK(CC528), "", 3 + (CC528 -VLOOKUP(CG528,Anthro_Calc!C:P,10,FALSE)) / (VLOOKUP(CG528,Anthro_Calc!C:P,10,FALSE) - VLOOKUP(CG528,Anthro_Calc!C:P,9,FALSE)))</f>
        <v/>
      </c>
      <c r="CK528" s="185" t="str">
        <f t="shared" si="467"/>
        <v/>
      </c>
      <c r="CL528" s="173" t="str">
        <f t="shared" si="468"/>
        <v/>
      </c>
      <c r="CM528" s="174" t="str">
        <f t="shared" si="469"/>
        <v/>
      </c>
      <c r="CN528" s="179"/>
      <c r="CO528" s="167"/>
      <c r="CP528" s="175"/>
      <c r="CQ528" s="175"/>
      <c r="CR528" s="186" t="str">
        <f t="shared" si="470"/>
        <v/>
      </c>
      <c r="CS528" s="187">
        <f t="shared" si="471"/>
        <v>0</v>
      </c>
      <c r="CT528" s="187">
        <f t="shared" si="472"/>
        <v>0</v>
      </c>
      <c r="CU528" s="187" t="str">
        <f t="shared" si="473"/>
        <v>0</v>
      </c>
      <c r="CV528" s="187" t="str">
        <f>IF(ISBLANK(CQ528), "", (POWER(CQ528/VLOOKUP(CU528,Anthro_Calc!C:P,13,FALSE),VLOOKUP(CU528,Anthro_Calc!C:P,12,FALSE))-1) / (VLOOKUP(CU528,Anthro_Calc!C:P,14,FALSE)*VLOOKUP(CU528,Anthro_Calc!C:P,12,FALSE)))</f>
        <v/>
      </c>
      <c r="CW528" s="187" t="str">
        <f>IF(ISBLANK(CQ528), "", -3 + (CQ528 -VLOOKUP(CU528,Anthro_Calc!C:P,4,FALSE)) / (VLOOKUP(CU528,Anthro_Calc!C:P,5,FALSE) - VLOOKUP(CU528,Anthro_Calc!C:P,4,FALSE)))</f>
        <v/>
      </c>
      <c r="CX528" s="187" t="str">
        <f>IF(ISBLANK(CQ528), "", 3 + (CQ528 -VLOOKUP(CU528,Anthro_Calc!C:P,10,FALSE)) / (VLOOKUP(CU528,Anthro_Calc!C:P,10,FALSE) - VLOOKUP(CU528,Anthro_Calc!C:P,9,FALSE)))</f>
        <v/>
      </c>
      <c r="CY528" s="188" t="str">
        <f t="shared" si="474"/>
        <v/>
      </c>
      <c r="CZ528" s="117" t="str">
        <f t="shared" si="489"/>
        <v/>
      </c>
      <c r="DA528" s="174" t="str">
        <f t="shared" si="475"/>
        <v/>
      </c>
      <c r="DB528" s="189"/>
    </row>
    <row r="529" spans="1:106">
      <c r="A529" s="165">
        <f t="shared" si="481"/>
        <v>525</v>
      </c>
      <c r="B529" s="166"/>
      <c r="C529" s="166"/>
      <c r="D529" s="166"/>
      <c r="E529" s="166"/>
      <c r="F529" s="166"/>
      <c r="G529" s="166"/>
      <c r="H529" s="166"/>
      <c r="I529" s="166"/>
      <c r="J529" s="166"/>
      <c r="K529" s="166"/>
      <c r="L529" s="166"/>
      <c r="M529" s="167"/>
      <c r="N529" s="168" t="str">
        <f t="shared" ca="1" si="438"/>
        <v/>
      </c>
      <c r="O529" s="169"/>
      <c r="P529" s="169"/>
      <c r="Q529" s="167"/>
      <c r="R529" s="170"/>
      <c r="S529" s="171" t="str">
        <f t="shared" si="439"/>
        <v/>
      </c>
      <c r="T529" s="171" t="str">
        <f t="shared" si="440"/>
        <v/>
      </c>
      <c r="U529" s="171" t="str">
        <f t="shared" si="441"/>
        <v/>
      </c>
      <c r="V529" s="171" t="str">
        <f>IF(ISBLANK(R529), "", (POWER(R529/VLOOKUP(U529,Anthro_Calc!C:P,13,FALSE),VLOOKUP(U529,Anthro_Calc!C:P,12,FALSE))-1) / (VLOOKUP(U529,Anthro_Calc!C:P,14,FALSE)*VLOOKUP(U529,Anthro_Calc!C:P,12,FALSE)))</f>
        <v/>
      </c>
      <c r="W529" s="171" t="str">
        <f>IF(ISBLANK(R529), "", -3 + (R529 -VLOOKUP(U529,Anthro_Calc!C:P,4,FALSE)) / (VLOOKUP(U529,Anthro_Calc!C:P,5,FALSE) - VLOOKUP(U529,Anthro_Calc!C:P,4,FALSE)))</f>
        <v/>
      </c>
      <c r="X529" s="171" t="str">
        <f>IF(ISBLANK(R529), "", 3 + (R529 -VLOOKUP(U529,Anthro_Calc!C:P,10,FALSE)) / (VLOOKUP(U529,Anthro_Calc!C:P,10,FALSE) - VLOOKUP(U529,Anthro_Calc!C:P,9,FALSE)))</f>
        <v/>
      </c>
      <c r="Y529" s="172" t="str">
        <f t="shared" si="442"/>
        <v/>
      </c>
      <c r="Z529" s="173" t="str">
        <f t="shared" si="443"/>
        <v/>
      </c>
      <c r="AA529" s="174" t="str">
        <f t="shared" si="480"/>
        <v/>
      </c>
      <c r="AB529" s="167"/>
      <c r="AC529" s="175"/>
      <c r="AD529" s="176"/>
      <c r="AE529" s="177" t="str">
        <f t="shared" si="444"/>
        <v/>
      </c>
      <c r="AF529" s="171">
        <f t="shared" si="445"/>
        <v>0</v>
      </c>
      <c r="AG529" s="171">
        <f t="shared" si="446"/>
        <v>0</v>
      </c>
      <c r="AH529" s="171" t="str">
        <f t="shared" si="447"/>
        <v>0</v>
      </c>
      <c r="AI529" s="171" t="str">
        <f>IF(ISBLANK(AD529), "", (POWER(AD529/VLOOKUP(AH529,Anthro_Calc!C:P,13,FALSE),VLOOKUP(AH529,Anthro_Calc!C:P,12,FALSE))-1) / (VLOOKUP(AH529,Anthro_Calc!C:P,14,FALSE)*VLOOKUP(AH529,Anthro_Calc!C:P,12,FALSE)))</f>
        <v/>
      </c>
      <c r="AJ529" s="171" t="str">
        <f>IF(ISBLANK(AD529), "", -3 + (AD529 -VLOOKUP(AH529,Anthro_Calc!C:P,4,FALSE)) / (VLOOKUP(AH529,Anthro_Calc!C:P,5,FALSE) - VLOOKUP(AH529,Anthro_Calc!C:P,4,FALSE)))</f>
        <v/>
      </c>
      <c r="AK529" s="171" t="str">
        <f>IF(ISBLANK(AD529), "", 3 + (AD529 -VLOOKUP(AH529,Anthro_Calc!C:P,10,FALSE)) / (VLOOKUP(AH529,Anthro_Calc!C:P,10,FALSE) - VLOOKUP(AH529,Anthro_Calc!C:P,9,FALSE)))</f>
        <v/>
      </c>
      <c r="AL529" s="172" t="str">
        <f t="shared" si="448"/>
        <v/>
      </c>
      <c r="AM529" s="173" t="str">
        <f t="shared" si="449"/>
        <v/>
      </c>
      <c r="AN529" s="174" t="str">
        <f t="shared" si="450"/>
        <v/>
      </c>
      <c r="AO529" s="178" t="str">
        <f t="shared" si="482"/>
        <v/>
      </c>
      <c r="AP529" s="179"/>
      <c r="AQ529" s="179" t="str">
        <f t="shared" si="488"/>
        <v/>
      </c>
      <c r="AR529" s="167"/>
      <c r="AS529" s="175"/>
      <c r="AT529" s="170"/>
      <c r="AU529" s="177" t="str">
        <f t="shared" si="479"/>
        <v/>
      </c>
      <c r="AV529" s="171">
        <f t="shared" si="452"/>
        <v>0</v>
      </c>
      <c r="AW529" s="171">
        <f t="shared" si="453"/>
        <v>0</v>
      </c>
      <c r="AX529" s="171" t="str">
        <f t="shared" si="454"/>
        <v>0</v>
      </c>
      <c r="AY529" s="171" t="str">
        <f>IF(ISBLANK(AT529), "", (POWER(AT529/VLOOKUP(AX529,Anthro_Calc!C:P,13,FALSE),VLOOKUP(AX529,Anthro_Calc!C:P,12,FALSE))-1) / (VLOOKUP(AX529,Anthro_Calc!C:P,14,FALSE)*VLOOKUP(AX529,Anthro_Calc!C:P,12,FALSE)))</f>
        <v/>
      </c>
      <c r="AZ529" s="171" t="str">
        <f>IF(ISBLANK(AT529), "", -3 + (AT529 -VLOOKUP(AX529,Anthro_Calc!C:P,4,FALSE)) / (VLOOKUP(AX529,Anthro_Calc!C:P,5,FALSE) - VLOOKUP(AX529,Anthro_Calc!C:P,4,FALSE)))</f>
        <v/>
      </c>
      <c r="BA529" s="171" t="str">
        <f>IF(ISBLANK(AT529), "", 3 + (AT529 -VLOOKUP(AX529,Anthro_Calc!C:P,10,FALSE)) / (VLOOKUP(AX529,Anthro_Calc!C:P,10,FALSE) - VLOOKUP(AX529,Anthro_Calc!C:P,9,FALSE)))</f>
        <v/>
      </c>
      <c r="BB529" s="172" t="str">
        <f t="shared" si="455"/>
        <v/>
      </c>
      <c r="BC529" s="173" t="str">
        <f t="shared" si="456"/>
        <v/>
      </c>
      <c r="BD529" s="174" t="str">
        <f t="shared" si="483"/>
        <v/>
      </c>
      <c r="BE529" s="180" t="str">
        <f t="shared" si="484"/>
        <v/>
      </c>
      <c r="BF529" s="181" t="str">
        <f t="shared" si="457"/>
        <v/>
      </c>
      <c r="BG529" s="181" t="str">
        <f t="shared" si="485"/>
        <v/>
      </c>
      <c r="BH529" s="179"/>
      <c r="BI529" s="182"/>
      <c r="BJ529" s="167"/>
      <c r="BK529" s="175"/>
      <c r="BL529" s="176"/>
      <c r="BM529" s="177" t="str">
        <f t="shared" si="458"/>
        <v/>
      </c>
      <c r="BN529" s="171">
        <f t="shared" si="477"/>
        <v>0</v>
      </c>
      <c r="BO529" s="171">
        <f t="shared" si="478"/>
        <v>0</v>
      </c>
      <c r="BP529" s="171" t="str">
        <f t="shared" si="459"/>
        <v>0</v>
      </c>
      <c r="BQ529" s="171" t="str">
        <f>IF(ISBLANK(BL529), "", (POWER(BL529/VLOOKUP(BP529,Anthro_Calc!C:P,13,FALSE),VLOOKUP(BP529,Anthro_Calc!C:P,12,FALSE))-1) / (VLOOKUP(BP529,Anthro_Calc!C:P,14,FALSE)*VLOOKUP(BP529,Anthro_Calc!C:P,12,FALSE)))</f>
        <v/>
      </c>
      <c r="BR529" s="171" t="str">
        <f>IF(ISBLANK(BL529), "", -3 + (BL529 -VLOOKUP(BP529,Anthro_Calc!C:P,4,FALSE)) / (VLOOKUP(BP529,Anthro_Calc!C:P,5,FALSE) - VLOOKUP(BP529,Anthro_Calc!C:P,4,FALSE)))</f>
        <v/>
      </c>
      <c r="BS529" s="171" t="str">
        <f>IF(ISBLANK(BL529), "", 3 + (BL529 -VLOOKUP(BP529,Anthro_Calc!C:P,10,FALSE)) / (VLOOKUP(BP529,Anthro_Calc!C:P,10,FALSE) - VLOOKUP(BP529,Anthro_Calc!C:P,9,FALSE)))</f>
        <v/>
      </c>
      <c r="BT529" s="172" t="str">
        <f t="shared" si="460"/>
        <v/>
      </c>
      <c r="BU529" s="173" t="str">
        <f t="shared" si="461"/>
        <v/>
      </c>
      <c r="BV529" s="174" t="str">
        <f t="shared" si="462"/>
        <v/>
      </c>
      <c r="BW529" s="181" t="str">
        <f t="shared" si="486"/>
        <v/>
      </c>
      <c r="BX529" s="179"/>
      <c r="BY529" s="181" t="str">
        <f>IF(ISBLANK(BL529), "", VLOOKUP(Z529&amp;" "&amp;BV529&amp;" "&amp;BW529,Graduation_Criteria!$D$2:$E$34,2,FALSE))</f>
        <v/>
      </c>
      <c r="BZ529" s="181" t="str">
        <f t="shared" si="487"/>
        <v/>
      </c>
      <c r="CA529" s="167"/>
      <c r="CB529" s="175"/>
      <c r="CC529" s="175"/>
      <c r="CD529" s="183" t="str">
        <f t="shared" si="463"/>
        <v/>
      </c>
      <c r="CE529" s="184">
        <f t="shared" si="464"/>
        <v>0</v>
      </c>
      <c r="CF529" s="184">
        <f t="shared" si="465"/>
        <v>0</v>
      </c>
      <c r="CG529" s="184" t="str">
        <f t="shared" si="466"/>
        <v>0</v>
      </c>
      <c r="CH529" s="184" t="str">
        <f>IF(ISBLANK(CC529), "", (POWER(CC529/VLOOKUP(CG529,Anthro_Calc!C:P,13,FALSE),VLOOKUP(CG529,Anthro_Calc!C:P,12,FALSE))-1) / (VLOOKUP(CG529,Anthro_Calc!C:P,14,FALSE)*VLOOKUP(CG529,Anthro_Calc!C:P,12,FALSE)))</f>
        <v/>
      </c>
      <c r="CI529" s="184" t="str">
        <f>IF(ISBLANK(CC529), "", -3 + (CC529 -VLOOKUP(CG529,Anthro_Calc!C:P,4,FALSE)) / (VLOOKUP(CG529,Anthro_Calc!C:P,5,FALSE) - VLOOKUP(CG529,Anthro_Calc!C:P,4,FALSE)))</f>
        <v/>
      </c>
      <c r="CJ529" s="184" t="str">
        <f>IF(ISBLANK(CC529), "", 3 + (CC529 -VLOOKUP(CG529,Anthro_Calc!C:P,10,FALSE)) / (VLOOKUP(CG529,Anthro_Calc!C:P,10,FALSE) - VLOOKUP(CG529,Anthro_Calc!C:P,9,FALSE)))</f>
        <v/>
      </c>
      <c r="CK529" s="185" t="str">
        <f t="shared" si="467"/>
        <v/>
      </c>
      <c r="CL529" s="173" t="str">
        <f t="shared" si="468"/>
        <v/>
      </c>
      <c r="CM529" s="174" t="str">
        <f t="shared" si="469"/>
        <v/>
      </c>
      <c r="CN529" s="179"/>
      <c r="CO529" s="167"/>
      <c r="CP529" s="175"/>
      <c r="CQ529" s="175"/>
      <c r="CR529" s="186" t="str">
        <f t="shared" si="470"/>
        <v/>
      </c>
      <c r="CS529" s="187">
        <f t="shared" si="471"/>
        <v>0</v>
      </c>
      <c r="CT529" s="187">
        <f t="shared" si="472"/>
        <v>0</v>
      </c>
      <c r="CU529" s="187" t="str">
        <f t="shared" si="473"/>
        <v>0</v>
      </c>
      <c r="CV529" s="187" t="str">
        <f>IF(ISBLANK(CQ529), "", (POWER(CQ529/VLOOKUP(CU529,Anthro_Calc!C:P,13,FALSE),VLOOKUP(CU529,Anthro_Calc!C:P,12,FALSE))-1) / (VLOOKUP(CU529,Anthro_Calc!C:P,14,FALSE)*VLOOKUP(CU529,Anthro_Calc!C:P,12,FALSE)))</f>
        <v/>
      </c>
      <c r="CW529" s="187" t="str">
        <f>IF(ISBLANK(CQ529), "", -3 + (CQ529 -VLOOKUP(CU529,Anthro_Calc!C:P,4,FALSE)) / (VLOOKUP(CU529,Anthro_Calc!C:P,5,FALSE) - VLOOKUP(CU529,Anthro_Calc!C:P,4,FALSE)))</f>
        <v/>
      </c>
      <c r="CX529" s="187" t="str">
        <f>IF(ISBLANK(CQ529), "", 3 + (CQ529 -VLOOKUP(CU529,Anthro_Calc!C:P,10,FALSE)) / (VLOOKUP(CU529,Anthro_Calc!C:P,10,FALSE) - VLOOKUP(CU529,Anthro_Calc!C:P,9,FALSE)))</f>
        <v/>
      </c>
      <c r="CY529" s="188" t="str">
        <f t="shared" si="474"/>
        <v/>
      </c>
      <c r="CZ529" s="117" t="str">
        <f t="shared" si="489"/>
        <v/>
      </c>
      <c r="DA529" s="174" t="str">
        <f t="shared" si="475"/>
        <v/>
      </c>
      <c r="DB529" s="189"/>
    </row>
    <row r="530" spans="1:106">
      <c r="A530" s="165">
        <f t="shared" si="481"/>
        <v>526</v>
      </c>
      <c r="B530" s="166"/>
      <c r="C530" s="166"/>
      <c r="D530" s="166"/>
      <c r="E530" s="166"/>
      <c r="F530" s="166"/>
      <c r="G530" s="166"/>
      <c r="H530" s="166"/>
      <c r="I530" s="166"/>
      <c r="J530" s="166"/>
      <c r="K530" s="166"/>
      <c r="L530" s="166"/>
      <c r="M530" s="167"/>
      <c r="N530" s="168" t="str">
        <f t="shared" ca="1" si="438"/>
        <v/>
      </c>
      <c r="O530" s="169"/>
      <c r="P530" s="169"/>
      <c r="Q530" s="167"/>
      <c r="R530" s="170"/>
      <c r="S530" s="171" t="str">
        <f t="shared" si="439"/>
        <v/>
      </c>
      <c r="T530" s="171" t="str">
        <f t="shared" si="440"/>
        <v/>
      </c>
      <c r="U530" s="171" t="str">
        <f t="shared" si="441"/>
        <v/>
      </c>
      <c r="V530" s="171" t="str">
        <f>IF(ISBLANK(R530), "", (POWER(R530/VLOOKUP(U530,Anthro_Calc!C:P,13,FALSE),VLOOKUP(U530,Anthro_Calc!C:P,12,FALSE))-1) / (VLOOKUP(U530,Anthro_Calc!C:P,14,FALSE)*VLOOKUP(U530,Anthro_Calc!C:P,12,FALSE)))</f>
        <v/>
      </c>
      <c r="W530" s="171" t="str">
        <f>IF(ISBLANK(R530), "", -3 + (R530 -VLOOKUP(U530,Anthro_Calc!C:P,4,FALSE)) / (VLOOKUP(U530,Anthro_Calc!C:P,5,FALSE) - VLOOKUP(U530,Anthro_Calc!C:P,4,FALSE)))</f>
        <v/>
      </c>
      <c r="X530" s="171" t="str">
        <f>IF(ISBLANK(R530), "", 3 + (R530 -VLOOKUP(U530,Anthro_Calc!C:P,10,FALSE)) / (VLOOKUP(U530,Anthro_Calc!C:P,10,FALSE) - VLOOKUP(U530,Anthro_Calc!C:P,9,FALSE)))</f>
        <v/>
      </c>
      <c r="Y530" s="172" t="str">
        <f t="shared" si="442"/>
        <v/>
      </c>
      <c r="Z530" s="173" t="str">
        <f t="shared" si="443"/>
        <v/>
      </c>
      <c r="AA530" s="174" t="str">
        <f t="shared" si="480"/>
        <v/>
      </c>
      <c r="AB530" s="167"/>
      <c r="AC530" s="175"/>
      <c r="AD530" s="176"/>
      <c r="AE530" s="177" t="str">
        <f t="shared" si="444"/>
        <v/>
      </c>
      <c r="AF530" s="171">
        <f t="shared" si="445"/>
        <v>0</v>
      </c>
      <c r="AG530" s="171">
        <f t="shared" si="446"/>
        <v>0</v>
      </c>
      <c r="AH530" s="171" t="str">
        <f t="shared" si="447"/>
        <v>0</v>
      </c>
      <c r="AI530" s="171" t="str">
        <f>IF(ISBLANK(AD530), "", (POWER(AD530/VLOOKUP(AH530,Anthro_Calc!C:P,13,FALSE),VLOOKUP(AH530,Anthro_Calc!C:P,12,FALSE))-1) / (VLOOKUP(AH530,Anthro_Calc!C:P,14,FALSE)*VLOOKUP(AH530,Anthro_Calc!C:P,12,FALSE)))</f>
        <v/>
      </c>
      <c r="AJ530" s="171" t="str">
        <f>IF(ISBLANK(AD530), "", -3 + (AD530 -VLOOKUP(AH530,Anthro_Calc!C:P,4,FALSE)) / (VLOOKUP(AH530,Anthro_Calc!C:P,5,FALSE) - VLOOKUP(AH530,Anthro_Calc!C:P,4,FALSE)))</f>
        <v/>
      </c>
      <c r="AK530" s="171" t="str">
        <f>IF(ISBLANK(AD530), "", 3 + (AD530 -VLOOKUP(AH530,Anthro_Calc!C:P,10,FALSE)) / (VLOOKUP(AH530,Anthro_Calc!C:P,10,FALSE) - VLOOKUP(AH530,Anthro_Calc!C:P,9,FALSE)))</f>
        <v/>
      </c>
      <c r="AL530" s="172" t="str">
        <f t="shared" si="448"/>
        <v/>
      </c>
      <c r="AM530" s="173" t="str">
        <f t="shared" si="449"/>
        <v/>
      </c>
      <c r="AN530" s="174" t="str">
        <f t="shared" si="450"/>
        <v/>
      </c>
      <c r="AO530" s="178" t="str">
        <f t="shared" si="482"/>
        <v/>
      </c>
      <c r="AP530" s="179"/>
      <c r="AQ530" s="179" t="str">
        <f t="shared" si="488"/>
        <v/>
      </c>
      <c r="AR530" s="167"/>
      <c r="AS530" s="175"/>
      <c r="AT530" s="170"/>
      <c r="AU530" s="177" t="str">
        <f t="shared" si="479"/>
        <v/>
      </c>
      <c r="AV530" s="171">
        <f t="shared" si="452"/>
        <v>0</v>
      </c>
      <c r="AW530" s="171">
        <f t="shared" si="453"/>
        <v>0</v>
      </c>
      <c r="AX530" s="171" t="str">
        <f t="shared" si="454"/>
        <v>0</v>
      </c>
      <c r="AY530" s="171" t="str">
        <f>IF(ISBLANK(AT530), "", (POWER(AT530/VLOOKUP(AX530,Anthro_Calc!C:P,13,FALSE),VLOOKUP(AX530,Anthro_Calc!C:P,12,FALSE))-1) / (VLOOKUP(AX530,Anthro_Calc!C:P,14,FALSE)*VLOOKUP(AX530,Anthro_Calc!C:P,12,FALSE)))</f>
        <v/>
      </c>
      <c r="AZ530" s="171" t="str">
        <f>IF(ISBLANK(AT530), "", -3 + (AT530 -VLOOKUP(AX530,Anthro_Calc!C:P,4,FALSE)) / (VLOOKUP(AX530,Anthro_Calc!C:P,5,FALSE) - VLOOKUP(AX530,Anthro_Calc!C:P,4,FALSE)))</f>
        <v/>
      </c>
      <c r="BA530" s="171" t="str">
        <f>IF(ISBLANK(AT530), "", 3 + (AT530 -VLOOKUP(AX530,Anthro_Calc!C:P,10,FALSE)) / (VLOOKUP(AX530,Anthro_Calc!C:P,10,FALSE) - VLOOKUP(AX530,Anthro_Calc!C:P,9,FALSE)))</f>
        <v/>
      </c>
      <c r="BB530" s="172" t="str">
        <f t="shared" si="455"/>
        <v/>
      </c>
      <c r="BC530" s="173" t="str">
        <f t="shared" si="456"/>
        <v/>
      </c>
      <c r="BD530" s="174" t="str">
        <f t="shared" si="483"/>
        <v/>
      </c>
      <c r="BE530" s="180" t="str">
        <f t="shared" si="484"/>
        <v/>
      </c>
      <c r="BF530" s="181" t="str">
        <f t="shared" si="457"/>
        <v/>
      </c>
      <c r="BG530" s="181" t="str">
        <f t="shared" si="485"/>
        <v/>
      </c>
      <c r="BH530" s="179"/>
      <c r="BI530" s="182"/>
      <c r="BJ530" s="167"/>
      <c r="BK530" s="175"/>
      <c r="BL530" s="176"/>
      <c r="BM530" s="177" t="str">
        <f t="shared" si="458"/>
        <v/>
      </c>
      <c r="BN530" s="171">
        <f t="shared" si="477"/>
        <v>0</v>
      </c>
      <c r="BO530" s="171">
        <f t="shared" si="478"/>
        <v>0</v>
      </c>
      <c r="BP530" s="171" t="str">
        <f t="shared" si="459"/>
        <v>0</v>
      </c>
      <c r="BQ530" s="171" t="str">
        <f>IF(ISBLANK(BL530), "", (POWER(BL530/VLOOKUP(BP530,Anthro_Calc!C:P,13,FALSE),VLOOKUP(BP530,Anthro_Calc!C:P,12,FALSE))-1) / (VLOOKUP(BP530,Anthro_Calc!C:P,14,FALSE)*VLOOKUP(BP530,Anthro_Calc!C:P,12,FALSE)))</f>
        <v/>
      </c>
      <c r="BR530" s="171" t="str">
        <f>IF(ISBLANK(BL530), "", -3 + (BL530 -VLOOKUP(BP530,Anthro_Calc!C:P,4,FALSE)) / (VLOOKUP(BP530,Anthro_Calc!C:P,5,FALSE) - VLOOKUP(BP530,Anthro_Calc!C:P,4,FALSE)))</f>
        <v/>
      </c>
      <c r="BS530" s="171" t="str">
        <f>IF(ISBLANK(BL530), "", 3 + (BL530 -VLOOKUP(BP530,Anthro_Calc!C:P,10,FALSE)) / (VLOOKUP(BP530,Anthro_Calc!C:P,10,FALSE) - VLOOKUP(BP530,Anthro_Calc!C:P,9,FALSE)))</f>
        <v/>
      </c>
      <c r="BT530" s="172" t="str">
        <f t="shared" si="460"/>
        <v/>
      </c>
      <c r="BU530" s="173" t="str">
        <f t="shared" si="461"/>
        <v/>
      </c>
      <c r="BV530" s="174" t="str">
        <f t="shared" si="462"/>
        <v/>
      </c>
      <c r="BW530" s="181" t="str">
        <f t="shared" si="486"/>
        <v/>
      </c>
      <c r="BX530" s="179"/>
      <c r="BY530" s="181" t="str">
        <f>IF(ISBLANK(BL530), "", VLOOKUP(Z530&amp;" "&amp;BV530&amp;" "&amp;BW530,Graduation_Criteria!$D$2:$E$34,2,FALSE))</f>
        <v/>
      </c>
      <c r="BZ530" s="181" t="str">
        <f t="shared" si="487"/>
        <v/>
      </c>
      <c r="CA530" s="167"/>
      <c r="CB530" s="175"/>
      <c r="CC530" s="175"/>
      <c r="CD530" s="183" t="str">
        <f t="shared" si="463"/>
        <v/>
      </c>
      <c r="CE530" s="184">
        <f t="shared" si="464"/>
        <v>0</v>
      </c>
      <c r="CF530" s="184">
        <f t="shared" si="465"/>
        <v>0</v>
      </c>
      <c r="CG530" s="184" t="str">
        <f t="shared" si="466"/>
        <v>0</v>
      </c>
      <c r="CH530" s="184" t="str">
        <f>IF(ISBLANK(CC530), "", (POWER(CC530/VLOOKUP(CG530,Anthro_Calc!C:P,13,FALSE),VLOOKUP(CG530,Anthro_Calc!C:P,12,FALSE))-1) / (VLOOKUP(CG530,Anthro_Calc!C:P,14,FALSE)*VLOOKUP(CG530,Anthro_Calc!C:P,12,FALSE)))</f>
        <v/>
      </c>
      <c r="CI530" s="184" t="str">
        <f>IF(ISBLANK(CC530), "", -3 + (CC530 -VLOOKUP(CG530,Anthro_Calc!C:P,4,FALSE)) / (VLOOKUP(CG530,Anthro_Calc!C:P,5,FALSE) - VLOOKUP(CG530,Anthro_Calc!C:P,4,FALSE)))</f>
        <v/>
      </c>
      <c r="CJ530" s="184" t="str">
        <f>IF(ISBLANK(CC530), "", 3 + (CC530 -VLOOKUP(CG530,Anthro_Calc!C:P,10,FALSE)) / (VLOOKUP(CG530,Anthro_Calc!C:P,10,FALSE) - VLOOKUP(CG530,Anthro_Calc!C:P,9,FALSE)))</f>
        <v/>
      </c>
      <c r="CK530" s="185" t="str">
        <f t="shared" si="467"/>
        <v/>
      </c>
      <c r="CL530" s="173" t="str">
        <f t="shared" si="468"/>
        <v/>
      </c>
      <c r="CM530" s="174" t="str">
        <f t="shared" si="469"/>
        <v/>
      </c>
      <c r="CN530" s="179"/>
      <c r="CO530" s="167"/>
      <c r="CP530" s="175"/>
      <c r="CQ530" s="175"/>
      <c r="CR530" s="186" t="str">
        <f t="shared" si="470"/>
        <v/>
      </c>
      <c r="CS530" s="187">
        <f t="shared" si="471"/>
        <v>0</v>
      </c>
      <c r="CT530" s="187">
        <f t="shared" si="472"/>
        <v>0</v>
      </c>
      <c r="CU530" s="187" t="str">
        <f t="shared" si="473"/>
        <v>0</v>
      </c>
      <c r="CV530" s="187" t="str">
        <f>IF(ISBLANK(CQ530), "", (POWER(CQ530/VLOOKUP(CU530,Anthro_Calc!C:P,13,FALSE),VLOOKUP(CU530,Anthro_Calc!C:P,12,FALSE))-1) / (VLOOKUP(CU530,Anthro_Calc!C:P,14,FALSE)*VLOOKUP(CU530,Anthro_Calc!C:P,12,FALSE)))</f>
        <v/>
      </c>
      <c r="CW530" s="187" t="str">
        <f>IF(ISBLANK(CQ530), "", -3 + (CQ530 -VLOOKUP(CU530,Anthro_Calc!C:P,4,FALSE)) / (VLOOKUP(CU530,Anthro_Calc!C:P,5,FALSE) - VLOOKUP(CU530,Anthro_Calc!C:P,4,FALSE)))</f>
        <v/>
      </c>
      <c r="CX530" s="187" t="str">
        <f>IF(ISBLANK(CQ530), "", 3 + (CQ530 -VLOOKUP(CU530,Anthro_Calc!C:P,10,FALSE)) / (VLOOKUP(CU530,Anthro_Calc!C:P,10,FALSE) - VLOOKUP(CU530,Anthro_Calc!C:P,9,FALSE)))</f>
        <v/>
      </c>
      <c r="CY530" s="188" t="str">
        <f t="shared" si="474"/>
        <v/>
      </c>
      <c r="CZ530" s="117" t="str">
        <f t="shared" si="489"/>
        <v/>
      </c>
      <c r="DA530" s="174" t="str">
        <f t="shared" si="475"/>
        <v/>
      </c>
      <c r="DB530" s="189"/>
    </row>
    <row r="531" spans="1:106">
      <c r="A531" s="165">
        <f t="shared" si="481"/>
        <v>527</v>
      </c>
      <c r="B531" s="166"/>
      <c r="C531" s="166"/>
      <c r="D531" s="166"/>
      <c r="E531" s="166"/>
      <c r="F531" s="166"/>
      <c r="G531" s="166"/>
      <c r="H531" s="166"/>
      <c r="I531" s="166"/>
      <c r="J531" s="166"/>
      <c r="K531" s="166"/>
      <c r="L531" s="166"/>
      <c r="M531" s="167"/>
      <c r="N531" s="168" t="str">
        <f t="shared" ca="1" si="438"/>
        <v/>
      </c>
      <c r="O531" s="169"/>
      <c r="P531" s="169"/>
      <c r="Q531" s="167"/>
      <c r="R531" s="170"/>
      <c r="S531" s="171" t="str">
        <f t="shared" si="439"/>
        <v/>
      </c>
      <c r="T531" s="171" t="str">
        <f t="shared" si="440"/>
        <v/>
      </c>
      <c r="U531" s="171" t="str">
        <f t="shared" si="441"/>
        <v/>
      </c>
      <c r="V531" s="171" t="str">
        <f>IF(ISBLANK(R531), "", (POWER(R531/VLOOKUP(U531,Anthro_Calc!C:P,13,FALSE),VLOOKUP(U531,Anthro_Calc!C:P,12,FALSE))-1) / (VLOOKUP(U531,Anthro_Calc!C:P,14,FALSE)*VLOOKUP(U531,Anthro_Calc!C:P,12,FALSE)))</f>
        <v/>
      </c>
      <c r="W531" s="171" t="str">
        <f>IF(ISBLANK(R531), "", -3 + (R531 -VLOOKUP(U531,Anthro_Calc!C:P,4,FALSE)) / (VLOOKUP(U531,Anthro_Calc!C:P,5,FALSE) - VLOOKUP(U531,Anthro_Calc!C:P,4,FALSE)))</f>
        <v/>
      </c>
      <c r="X531" s="171" t="str">
        <f>IF(ISBLANK(R531), "", 3 + (R531 -VLOOKUP(U531,Anthro_Calc!C:P,10,FALSE)) / (VLOOKUP(U531,Anthro_Calc!C:P,10,FALSE) - VLOOKUP(U531,Anthro_Calc!C:P,9,FALSE)))</f>
        <v/>
      </c>
      <c r="Y531" s="172" t="str">
        <f t="shared" si="442"/>
        <v/>
      </c>
      <c r="Z531" s="173" t="str">
        <f t="shared" si="443"/>
        <v/>
      </c>
      <c r="AA531" s="174" t="str">
        <f t="shared" si="480"/>
        <v/>
      </c>
      <c r="AB531" s="167"/>
      <c r="AC531" s="175"/>
      <c r="AD531" s="176"/>
      <c r="AE531" s="177" t="str">
        <f t="shared" si="444"/>
        <v/>
      </c>
      <c r="AF531" s="171">
        <f t="shared" si="445"/>
        <v>0</v>
      </c>
      <c r="AG531" s="171">
        <f t="shared" si="446"/>
        <v>0</v>
      </c>
      <c r="AH531" s="171" t="str">
        <f t="shared" si="447"/>
        <v>0</v>
      </c>
      <c r="AI531" s="171" t="str">
        <f>IF(ISBLANK(AD531), "", (POWER(AD531/VLOOKUP(AH531,Anthro_Calc!C:P,13,FALSE),VLOOKUP(AH531,Anthro_Calc!C:P,12,FALSE))-1) / (VLOOKUP(AH531,Anthro_Calc!C:P,14,FALSE)*VLOOKUP(AH531,Anthro_Calc!C:P,12,FALSE)))</f>
        <v/>
      </c>
      <c r="AJ531" s="171" t="str">
        <f>IF(ISBLANK(AD531), "", -3 + (AD531 -VLOOKUP(AH531,Anthro_Calc!C:P,4,FALSE)) / (VLOOKUP(AH531,Anthro_Calc!C:P,5,FALSE) - VLOOKUP(AH531,Anthro_Calc!C:P,4,FALSE)))</f>
        <v/>
      </c>
      <c r="AK531" s="171" t="str">
        <f>IF(ISBLANK(AD531), "", 3 + (AD531 -VLOOKUP(AH531,Anthro_Calc!C:P,10,FALSE)) / (VLOOKUP(AH531,Anthro_Calc!C:P,10,FALSE) - VLOOKUP(AH531,Anthro_Calc!C:P,9,FALSE)))</f>
        <v/>
      </c>
      <c r="AL531" s="172" t="str">
        <f t="shared" si="448"/>
        <v/>
      </c>
      <c r="AM531" s="173" t="str">
        <f t="shared" si="449"/>
        <v/>
      </c>
      <c r="AN531" s="174" t="str">
        <f t="shared" si="450"/>
        <v/>
      </c>
      <c r="AO531" s="178" t="str">
        <f t="shared" si="482"/>
        <v/>
      </c>
      <c r="AP531" s="179"/>
      <c r="AQ531" s="179" t="str">
        <f t="shared" si="488"/>
        <v/>
      </c>
      <c r="AR531" s="167"/>
      <c r="AS531" s="175"/>
      <c r="AT531" s="170"/>
      <c r="AU531" s="177" t="str">
        <f t="shared" si="479"/>
        <v/>
      </c>
      <c r="AV531" s="171">
        <f t="shared" si="452"/>
        <v>0</v>
      </c>
      <c r="AW531" s="171">
        <f t="shared" si="453"/>
        <v>0</v>
      </c>
      <c r="AX531" s="171" t="str">
        <f t="shared" si="454"/>
        <v>0</v>
      </c>
      <c r="AY531" s="171" t="str">
        <f>IF(ISBLANK(AT531), "", (POWER(AT531/VLOOKUP(AX531,Anthro_Calc!C:P,13,FALSE),VLOOKUP(AX531,Anthro_Calc!C:P,12,FALSE))-1) / (VLOOKUP(AX531,Anthro_Calc!C:P,14,FALSE)*VLOOKUP(AX531,Anthro_Calc!C:P,12,FALSE)))</f>
        <v/>
      </c>
      <c r="AZ531" s="171" t="str">
        <f>IF(ISBLANK(AT531), "", -3 + (AT531 -VLOOKUP(AX531,Anthro_Calc!C:P,4,FALSE)) / (VLOOKUP(AX531,Anthro_Calc!C:P,5,FALSE) - VLOOKUP(AX531,Anthro_Calc!C:P,4,FALSE)))</f>
        <v/>
      </c>
      <c r="BA531" s="171" t="str">
        <f>IF(ISBLANK(AT531), "", 3 + (AT531 -VLOOKUP(AX531,Anthro_Calc!C:P,10,FALSE)) / (VLOOKUP(AX531,Anthro_Calc!C:P,10,FALSE) - VLOOKUP(AX531,Anthro_Calc!C:P,9,FALSE)))</f>
        <v/>
      </c>
      <c r="BB531" s="172" t="str">
        <f t="shared" si="455"/>
        <v/>
      </c>
      <c r="BC531" s="173" t="str">
        <f t="shared" si="456"/>
        <v/>
      </c>
      <c r="BD531" s="174" t="str">
        <f t="shared" si="483"/>
        <v/>
      </c>
      <c r="BE531" s="180" t="str">
        <f t="shared" si="484"/>
        <v/>
      </c>
      <c r="BF531" s="181" t="str">
        <f t="shared" si="457"/>
        <v/>
      </c>
      <c r="BG531" s="181" t="str">
        <f t="shared" si="485"/>
        <v/>
      </c>
      <c r="BH531" s="179"/>
      <c r="BI531" s="182"/>
      <c r="BJ531" s="167"/>
      <c r="BK531" s="175"/>
      <c r="BL531" s="176"/>
      <c r="BM531" s="177" t="str">
        <f t="shared" si="458"/>
        <v/>
      </c>
      <c r="BN531" s="171">
        <f t="shared" si="477"/>
        <v>0</v>
      </c>
      <c r="BO531" s="171">
        <f t="shared" si="478"/>
        <v>0</v>
      </c>
      <c r="BP531" s="171" t="str">
        <f t="shared" si="459"/>
        <v>0</v>
      </c>
      <c r="BQ531" s="171" t="str">
        <f>IF(ISBLANK(BL531), "", (POWER(BL531/VLOOKUP(BP531,Anthro_Calc!C:P,13,FALSE),VLOOKUP(BP531,Anthro_Calc!C:P,12,FALSE))-1) / (VLOOKUP(BP531,Anthro_Calc!C:P,14,FALSE)*VLOOKUP(BP531,Anthro_Calc!C:P,12,FALSE)))</f>
        <v/>
      </c>
      <c r="BR531" s="171" t="str">
        <f>IF(ISBLANK(BL531), "", -3 + (BL531 -VLOOKUP(BP531,Anthro_Calc!C:P,4,FALSE)) / (VLOOKUP(BP531,Anthro_Calc!C:P,5,FALSE) - VLOOKUP(BP531,Anthro_Calc!C:P,4,FALSE)))</f>
        <v/>
      </c>
      <c r="BS531" s="171" t="str">
        <f>IF(ISBLANK(BL531), "", 3 + (BL531 -VLOOKUP(BP531,Anthro_Calc!C:P,10,FALSE)) / (VLOOKUP(BP531,Anthro_Calc!C:P,10,FALSE) - VLOOKUP(BP531,Anthro_Calc!C:P,9,FALSE)))</f>
        <v/>
      </c>
      <c r="BT531" s="172" t="str">
        <f t="shared" si="460"/>
        <v/>
      </c>
      <c r="BU531" s="173" t="str">
        <f t="shared" si="461"/>
        <v/>
      </c>
      <c r="BV531" s="174" t="str">
        <f t="shared" si="462"/>
        <v/>
      </c>
      <c r="BW531" s="181" t="str">
        <f t="shared" si="486"/>
        <v/>
      </c>
      <c r="BX531" s="179"/>
      <c r="BY531" s="181" t="str">
        <f>IF(ISBLANK(BL531), "", VLOOKUP(Z531&amp;" "&amp;BV531&amp;" "&amp;BW531,Graduation_Criteria!$D$2:$E$34,2,FALSE))</f>
        <v/>
      </c>
      <c r="BZ531" s="181" t="str">
        <f t="shared" si="487"/>
        <v/>
      </c>
      <c r="CA531" s="167"/>
      <c r="CB531" s="175"/>
      <c r="CC531" s="175"/>
      <c r="CD531" s="183" t="str">
        <f t="shared" si="463"/>
        <v/>
      </c>
      <c r="CE531" s="184">
        <f t="shared" si="464"/>
        <v>0</v>
      </c>
      <c r="CF531" s="184">
        <f t="shared" si="465"/>
        <v>0</v>
      </c>
      <c r="CG531" s="184" t="str">
        <f t="shared" si="466"/>
        <v>0</v>
      </c>
      <c r="CH531" s="184" t="str">
        <f>IF(ISBLANK(CC531), "", (POWER(CC531/VLOOKUP(CG531,Anthro_Calc!C:P,13,FALSE),VLOOKUP(CG531,Anthro_Calc!C:P,12,FALSE))-1) / (VLOOKUP(CG531,Anthro_Calc!C:P,14,FALSE)*VLOOKUP(CG531,Anthro_Calc!C:P,12,FALSE)))</f>
        <v/>
      </c>
      <c r="CI531" s="184" t="str">
        <f>IF(ISBLANK(CC531), "", -3 + (CC531 -VLOOKUP(CG531,Anthro_Calc!C:P,4,FALSE)) / (VLOOKUP(CG531,Anthro_Calc!C:P,5,FALSE) - VLOOKUP(CG531,Anthro_Calc!C:P,4,FALSE)))</f>
        <v/>
      </c>
      <c r="CJ531" s="184" t="str">
        <f>IF(ISBLANK(CC531), "", 3 + (CC531 -VLOOKUP(CG531,Anthro_Calc!C:P,10,FALSE)) / (VLOOKUP(CG531,Anthro_Calc!C:P,10,FALSE) - VLOOKUP(CG531,Anthro_Calc!C:P,9,FALSE)))</f>
        <v/>
      </c>
      <c r="CK531" s="185" t="str">
        <f t="shared" si="467"/>
        <v/>
      </c>
      <c r="CL531" s="173" t="str">
        <f t="shared" si="468"/>
        <v/>
      </c>
      <c r="CM531" s="174" t="str">
        <f t="shared" si="469"/>
        <v/>
      </c>
      <c r="CN531" s="179"/>
      <c r="CO531" s="167"/>
      <c r="CP531" s="175"/>
      <c r="CQ531" s="175"/>
      <c r="CR531" s="186" t="str">
        <f t="shared" si="470"/>
        <v/>
      </c>
      <c r="CS531" s="187">
        <f t="shared" si="471"/>
        <v>0</v>
      </c>
      <c r="CT531" s="187">
        <f t="shared" si="472"/>
        <v>0</v>
      </c>
      <c r="CU531" s="187" t="str">
        <f t="shared" si="473"/>
        <v>0</v>
      </c>
      <c r="CV531" s="187" t="str">
        <f>IF(ISBLANK(CQ531), "", (POWER(CQ531/VLOOKUP(CU531,Anthro_Calc!C:P,13,FALSE),VLOOKUP(CU531,Anthro_Calc!C:P,12,FALSE))-1) / (VLOOKUP(CU531,Anthro_Calc!C:P,14,FALSE)*VLOOKUP(CU531,Anthro_Calc!C:P,12,FALSE)))</f>
        <v/>
      </c>
      <c r="CW531" s="187" t="str">
        <f>IF(ISBLANK(CQ531), "", -3 + (CQ531 -VLOOKUP(CU531,Anthro_Calc!C:P,4,FALSE)) / (VLOOKUP(CU531,Anthro_Calc!C:P,5,FALSE) - VLOOKUP(CU531,Anthro_Calc!C:P,4,FALSE)))</f>
        <v/>
      </c>
      <c r="CX531" s="187" t="str">
        <f>IF(ISBLANK(CQ531), "", 3 + (CQ531 -VLOOKUP(CU531,Anthro_Calc!C:P,10,FALSE)) / (VLOOKUP(CU531,Anthro_Calc!C:P,10,FALSE) - VLOOKUP(CU531,Anthro_Calc!C:P,9,FALSE)))</f>
        <v/>
      </c>
      <c r="CY531" s="188" t="str">
        <f t="shared" si="474"/>
        <v/>
      </c>
      <c r="CZ531" s="117" t="str">
        <f t="shared" si="489"/>
        <v/>
      </c>
      <c r="DA531" s="174" t="str">
        <f t="shared" si="475"/>
        <v/>
      </c>
      <c r="DB531" s="189"/>
    </row>
    <row r="532" spans="1:106">
      <c r="A532" s="165">
        <f t="shared" si="481"/>
        <v>528</v>
      </c>
      <c r="B532" s="166"/>
      <c r="C532" s="166"/>
      <c r="D532" s="166"/>
      <c r="E532" s="166"/>
      <c r="F532" s="166"/>
      <c r="G532" s="166"/>
      <c r="H532" s="166"/>
      <c r="I532" s="166"/>
      <c r="J532" s="166"/>
      <c r="K532" s="166"/>
      <c r="L532" s="166"/>
      <c r="M532" s="167"/>
      <c r="N532" s="168" t="str">
        <f t="shared" ca="1" si="438"/>
        <v/>
      </c>
      <c r="O532" s="169"/>
      <c r="P532" s="169"/>
      <c r="Q532" s="167"/>
      <c r="R532" s="170"/>
      <c r="S532" s="171" t="str">
        <f t="shared" si="439"/>
        <v/>
      </c>
      <c r="T532" s="171" t="str">
        <f t="shared" si="440"/>
        <v/>
      </c>
      <c r="U532" s="171" t="str">
        <f t="shared" si="441"/>
        <v/>
      </c>
      <c r="V532" s="171" t="str">
        <f>IF(ISBLANK(R532), "", (POWER(R532/VLOOKUP(U532,Anthro_Calc!C:P,13,FALSE),VLOOKUP(U532,Anthro_Calc!C:P,12,FALSE))-1) / (VLOOKUP(U532,Anthro_Calc!C:P,14,FALSE)*VLOOKUP(U532,Anthro_Calc!C:P,12,FALSE)))</f>
        <v/>
      </c>
      <c r="W532" s="171" t="str">
        <f>IF(ISBLANK(R532), "", -3 + (R532 -VLOOKUP(U532,Anthro_Calc!C:P,4,FALSE)) / (VLOOKUP(U532,Anthro_Calc!C:P,5,FALSE) - VLOOKUP(U532,Anthro_Calc!C:P,4,FALSE)))</f>
        <v/>
      </c>
      <c r="X532" s="171" t="str">
        <f>IF(ISBLANK(R532), "", 3 + (R532 -VLOOKUP(U532,Anthro_Calc!C:P,10,FALSE)) / (VLOOKUP(U532,Anthro_Calc!C:P,10,FALSE) - VLOOKUP(U532,Anthro_Calc!C:P,9,FALSE)))</f>
        <v/>
      </c>
      <c r="Y532" s="172" t="str">
        <f t="shared" si="442"/>
        <v/>
      </c>
      <c r="Z532" s="173" t="str">
        <f t="shared" si="443"/>
        <v/>
      </c>
      <c r="AA532" s="174" t="str">
        <f t="shared" si="480"/>
        <v/>
      </c>
      <c r="AB532" s="167"/>
      <c r="AC532" s="175"/>
      <c r="AD532" s="176"/>
      <c r="AE532" s="177" t="str">
        <f t="shared" si="444"/>
        <v/>
      </c>
      <c r="AF532" s="171">
        <f t="shared" si="445"/>
        <v>0</v>
      </c>
      <c r="AG532" s="171">
        <f t="shared" si="446"/>
        <v>0</v>
      </c>
      <c r="AH532" s="171" t="str">
        <f t="shared" si="447"/>
        <v>0</v>
      </c>
      <c r="AI532" s="171" t="str">
        <f>IF(ISBLANK(AD532), "", (POWER(AD532/VLOOKUP(AH532,Anthro_Calc!C:P,13,FALSE),VLOOKUP(AH532,Anthro_Calc!C:P,12,FALSE))-1) / (VLOOKUP(AH532,Anthro_Calc!C:P,14,FALSE)*VLOOKUP(AH532,Anthro_Calc!C:P,12,FALSE)))</f>
        <v/>
      </c>
      <c r="AJ532" s="171" t="str">
        <f>IF(ISBLANK(AD532), "", -3 + (AD532 -VLOOKUP(AH532,Anthro_Calc!C:P,4,FALSE)) / (VLOOKUP(AH532,Anthro_Calc!C:P,5,FALSE) - VLOOKUP(AH532,Anthro_Calc!C:P,4,FALSE)))</f>
        <v/>
      </c>
      <c r="AK532" s="171" t="str">
        <f>IF(ISBLANK(AD532), "", 3 + (AD532 -VLOOKUP(AH532,Anthro_Calc!C:P,10,FALSE)) / (VLOOKUP(AH532,Anthro_Calc!C:P,10,FALSE) - VLOOKUP(AH532,Anthro_Calc!C:P,9,FALSE)))</f>
        <v/>
      </c>
      <c r="AL532" s="172" t="str">
        <f t="shared" si="448"/>
        <v/>
      </c>
      <c r="AM532" s="173" t="str">
        <f t="shared" si="449"/>
        <v/>
      </c>
      <c r="AN532" s="174" t="str">
        <f t="shared" si="450"/>
        <v/>
      </c>
      <c r="AO532" s="178" t="str">
        <f t="shared" si="482"/>
        <v/>
      </c>
      <c r="AP532" s="179"/>
      <c r="AQ532" s="179" t="str">
        <f t="shared" si="488"/>
        <v/>
      </c>
      <c r="AR532" s="167"/>
      <c r="AS532" s="175"/>
      <c r="AT532" s="170"/>
      <c r="AU532" s="177" t="str">
        <f t="shared" si="479"/>
        <v/>
      </c>
      <c r="AV532" s="171">
        <f t="shared" si="452"/>
        <v>0</v>
      </c>
      <c r="AW532" s="171">
        <f t="shared" si="453"/>
        <v>0</v>
      </c>
      <c r="AX532" s="171" t="str">
        <f t="shared" si="454"/>
        <v>0</v>
      </c>
      <c r="AY532" s="171" t="str">
        <f>IF(ISBLANK(AT532), "", (POWER(AT532/VLOOKUP(AX532,Anthro_Calc!C:P,13,FALSE),VLOOKUP(AX532,Anthro_Calc!C:P,12,FALSE))-1) / (VLOOKUP(AX532,Anthro_Calc!C:P,14,FALSE)*VLOOKUP(AX532,Anthro_Calc!C:P,12,FALSE)))</f>
        <v/>
      </c>
      <c r="AZ532" s="171" t="str">
        <f>IF(ISBLANK(AT532), "", -3 + (AT532 -VLOOKUP(AX532,Anthro_Calc!C:P,4,FALSE)) / (VLOOKUP(AX532,Anthro_Calc!C:P,5,FALSE) - VLOOKUP(AX532,Anthro_Calc!C:P,4,FALSE)))</f>
        <v/>
      </c>
      <c r="BA532" s="171" t="str">
        <f>IF(ISBLANK(AT532), "", 3 + (AT532 -VLOOKUP(AX532,Anthro_Calc!C:P,10,FALSE)) / (VLOOKUP(AX532,Anthro_Calc!C:P,10,FALSE) - VLOOKUP(AX532,Anthro_Calc!C:P,9,FALSE)))</f>
        <v/>
      </c>
      <c r="BB532" s="172" t="str">
        <f t="shared" si="455"/>
        <v/>
      </c>
      <c r="BC532" s="173" t="str">
        <f t="shared" si="456"/>
        <v/>
      </c>
      <c r="BD532" s="174" t="str">
        <f t="shared" si="483"/>
        <v/>
      </c>
      <c r="BE532" s="180" t="str">
        <f t="shared" si="484"/>
        <v/>
      </c>
      <c r="BF532" s="181" t="str">
        <f t="shared" si="457"/>
        <v/>
      </c>
      <c r="BG532" s="181" t="str">
        <f t="shared" si="485"/>
        <v/>
      </c>
      <c r="BH532" s="179"/>
      <c r="BI532" s="182"/>
      <c r="BJ532" s="167"/>
      <c r="BK532" s="175"/>
      <c r="BL532" s="176"/>
      <c r="BM532" s="177" t="str">
        <f t="shared" si="458"/>
        <v/>
      </c>
      <c r="BN532" s="171">
        <f t="shared" si="477"/>
        <v>0</v>
      </c>
      <c r="BO532" s="171">
        <f t="shared" si="478"/>
        <v>0</v>
      </c>
      <c r="BP532" s="171" t="str">
        <f t="shared" si="459"/>
        <v>0</v>
      </c>
      <c r="BQ532" s="171" t="str">
        <f>IF(ISBLANK(BL532), "", (POWER(BL532/VLOOKUP(BP532,Anthro_Calc!C:P,13,FALSE),VLOOKUP(BP532,Anthro_Calc!C:P,12,FALSE))-1) / (VLOOKUP(BP532,Anthro_Calc!C:P,14,FALSE)*VLOOKUP(BP532,Anthro_Calc!C:P,12,FALSE)))</f>
        <v/>
      </c>
      <c r="BR532" s="171" t="str">
        <f>IF(ISBLANK(BL532), "", -3 + (BL532 -VLOOKUP(BP532,Anthro_Calc!C:P,4,FALSE)) / (VLOOKUP(BP532,Anthro_Calc!C:P,5,FALSE) - VLOOKUP(BP532,Anthro_Calc!C:P,4,FALSE)))</f>
        <v/>
      </c>
      <c r="BS532" s="171" t="str">
        <f>IF(ISBLANK(BL532), "", 3 + (BL532 -VLOOKUP(BP532,Anthro_Calc!C:P,10,FALSE)) / (VLOOKUP(BP532,Anthro_Calc!C:P,10,FALSE) - VLOOKUP(BP532,Anthro_Calc!C:P,9,FALSE)))</f>
        <v/>
      </c>
      <c r="BT532" s="172" t="str">
        <f t="shared" si="460"/>
        <v/>
      </c>
      <c r="BU532" s="173" t="str">
        <f t="shared" si="461"/>
        <v/>
      </c>
      <c r="BV532" s="174" t="str">
        <f t="shared" si="462"/>
        <v/>
      </c>
      <c r="BW532" s="181" t="str">
        <f t="shared" si="486"/>
        <v/>
      </c>
      <c r="BX532" s="179"/>
      <c r="BY532" s="181" t="str">
        <f>IF(ISBLANK(BL532), "", VLOOKUP(Z532&amp;" "&amp;BV532&amp;" "&amp;BW532,Graduation_Criteria!$D$2:$E$34,2,FALSE))</f>
        <v/>
      </c>
      <c r="BZ532" s="181" t="str">
        <f t="shared" si="487"/>
        <v/>
      </c>
      <c r="CA532" s="167"/>
      <c r="CB532" s="175"/>
      <c r="CC532" s="175"/>
      <c r="CD532" s="183" t="str">
        <f t="shared" si="463"/>
        <v/>
      </c>
      <c r="CE532" s="184">
        <f t="shared" si="464"/>
        <v>0</v>
      </c>
      <c r="CF532" s="184">
        <f t="shared" si="465"/>
        <v>0</v>
      </c>
      <c r="CG532" s="184" t="str">
        <f t="shared" si="466"/>
        <v>0</v>
      </c>
      <c r="CH532" s="184" t="str">
        <f>IF(ISBLANK(CC532), "", (POWER(CC532/VLOOKUP(CG532,Anthro_Calc!C:P,13,FALSE),VLOOKUP(CG532,Anthro_Calc!C:P,12,FALSE))-1) / (VLOOKUP(CG532,Anthro_Calc!C:P,14,FALSE)*VLOOKUP(CG532,Anthro_Calc!C:P,12,FALSE)))</f>
        <v/>
      </c>
      <c r="CI532" s="184" t="str">
        <f>IF(ISBLANK(CC532), "", -3 + (CC532 -VLOOKUP(CG532,Anthro_Calc!C:P,4,FALSE)) / (VLOOKUP(CG532,Anthro_Calc!C:P,5,FALSE) - VLOOKUP(CG532,Anthro_Calc!C:P,4,FALSE)))</f>
        <v/>
      </c>
      <c r="CJ532" s="184" t="str">
        <f>IF(ISBLANK(CC532), "", 3 + (CC532 -VLOOKUP(CG532,Anthro_Calc!C:P,10,FALSE)) / (VLOOKUP(CG532,Anthro_Calc!C:P,10,FALSE) - VLOOKUP(CG532,Anthro_Calc!C:P,9,FALSE)))</f>
        <v/>
      </c>
      <c r="CK532" s="185" t="str">
        <f t="shared" si="467"/>
        <v/>
      </c>
      <c r="CL532" s="173" t="str">
        <f t="shared" si="468"/>
        <v/>
      </c>
      <c r="CM532" s="174" t="str">
        <f t="shared" si="469"/>
        <v/>
      </c>
      <c r="CN532" s="179"/>
      <c r="CO532" s="167"/>
      <c r="CP532" s="175"/>
      <c r="CQ532" s="175"/>
      <c r="CR532" s="186" t="str">
        <f t="shared" si="470"/>
        <v/>
      </c>
      <c r="CS532" s="187">
        <f t="shared" si="471"/>
        <v>0</v>
      </c>
      <c r="CT532" s="187">
        <f t="shared" si="472"/>
        <v>0</v>
      </c>
      <c r="CU532" s="187" t="str">
        <f t="shared" si="473"/>
        <v>0</v>
      </c>
      <c r="CV532" s="187" t="str">
        <f>IF(ISBLANK(CQ532), "", (POWER(CQ532/VLOOKUP(CU532,Anthro_Calc!C:P,13,FALSE),VLOOKUP(CU532,Anthro_Calc!C:P,12,FALSE))-1) / (VLOOKUP(CU532,Anthro_Calc!C:P,14,FALSE)*VLOOKUP(CU532,Anthro_Calc!C:P,12,FALSE)))</f>
        <v/>
      </c>
      <c r="CW532" s="187" t="str">
        <f>IF(ISBLANK(CQ532), "", -3 + (CQ532 -VLOOKUP(CU532,Anthro_Calc!C:P,4,FALSE)) / (VLOOKUP(CU532,Anthro_Calc!C:P,5,FALSE) - VLOOKUP(CU532,Anthro_Calc!C:P,4,FALSE)))</f>
        <v/>
      </c>
      <c r="CX532" s="187" t="str">
        <f>IF(ISBLANK(CQ532), "", 3 + (CQ532 -VLOOKUP(CU532,Anthro_Calc!C:P,10,FALSE)) / (VLOOKUP(CU532,Anthro_Calc!C:P,10,FALSE) - VLOOKUP(CU532,Anthro_Calc!C:P,9,FALSE)))</f>
        <v/>
      </c>
      <c r="CY532" s="188" t="str">
        <f t="shared" si="474"/>
        <v/>
      </c>
      <c r="CZ532" s="117" t="str">
        <f t="shared" si="489"/>
        <v/>
      </c>
      <c r="DA532" s="174" t="str">
        <f t="shared" si="475"/>
        <v/>
      </c>
      <c r="DB532" s="189"/>
    </row>
    <row r="533" spans="1:106">
      <c r="A533" s="165">
        <f t="shared" si="481"/>
        <v>529</v>
      </c>
      <c r="B533" s="166"/>
      <c r="C533" s="166"/>
      <c r="D533" s="166"/>
      <c r="E533" s="166"/>
      <c r="F533" s="166"/>
      <c r="G533" s="166"/>
      <c r="H533" s="166"/>
      <c r="I533" s="166"/>
      <c r="J533" s="166"/>
      <c r="K533" s="166"/>
      <c r="L533" s="166"/>
      <c r="M533" s="167"/>
      <c r="N533" s="168" t="str">
        <f t="shared" ca="1" si="438"/>
        <v/>
      </c>
      <c r="O533" s="169"/>
      <c r="P533" s="169"/>
      <c r="Q533" s="167"/>
      <c r="R533" s="170"/>
      <c r="S533" s="171" t="str">
        <f t="shared" si="439"/>
        <v/>
      </c>
      <c r="T533" s="171" t="str">
        <f t="shared" si="440"/>
        <v/>
      </c>
      <c r="U533" s="171" t="str">
        <f t="shared" si="441"/>
        <v/>
      </c>
      <c r="V533" s="171" t="str">
        <f>IF(ISBLANK(R533), "", (POWER(R533/VLOOKUP(U533,Anthro_Calc!C:P,13,FALSE),VLOOKUP(U533,Anthro_Calc!C:P,12,FALSE))-1) / (VLOOKUP(U533,Anthro_Calc!C:P,14,FALSE)*VLOOKUP(U533,Anthro_Calc!C:P,12,FALSE)))</f>
        <v/>
      </c>
      <c r="W533" s="171" t="str">
        <f>IF(ISBLANK(R533), "", -3 + (R533 -VLOOKUP(U533,Anthro_Calc!C:P,4,FALSE)) / (VLOOKUP(U533,Anthro_Calc!C:P,5,FALSE) - VLOOKUP(U533,Anthro_Calc!C:P,4,FALSE)))</f>
        <v/>
      </c>
      <c r="X533" s="171" t="str">
        <f>IF(ISBLANK(R533), "", 3 + (R533 -VLOOKUP(U533,Anthro_Calc!C:P,10,FALSE)) / (VLOOKUP(U533,Anthro_Calc!C:P,10,FALSE) - VLOOKUP(U533,Anthro_Calc!C:P,9,FALSE)))</f>
        <v/>
      </c>
      <c r="Y533" s="172" t="str">
        <f t="shared" si="442"/>
        <v/>
      </c>
      <c r="Z533" s="173" t="str">
        <f t="shared" si="443"/>
        <v/>
      </c>
      <c r="AA533" s="174" t="str">
        <f t="shared" si="480"/>
        <v/>
      </c>
      <c r="AB533" s="167"/>
      <c r="AC533" s="175"/>
      <c r="AD533" s="176"/>
      <c r="AE533" s="177" t="str">
        <f t="shared" si="444"/>
        <v/>
      </c>
      <c r="AF533" s="171">
        <f t="shared" si="445"/>
        <v>0</v>
      </c>
      <c r="AG533" s="171">
        <f t="shared" si="446"/>
        <v>0</v>
      </c>
      <c r="AH533" s="171" t="str">
        <f t="shared" si="447"/>
        <v>0</v>
      </c>
      <c r="AI533" s="171" t="str">
        <f>IF(ISBLANK(AD533), "", (POWER(AD533/VLOOKUP(AH533,Anthro_Calc!C:P,13,FALSE),VLOOKUP(AH533,Anthro_Calc!C:P,12,FALSE))-1) / (VLOOKUP(AH533,Anthro_Calc!C:P,14,FALSE)*VLOOKUP(AH533,Anthro_Calc!C:P,12,FALSE)))</f>
        <v/>
      </c>
      <c r="AJ533" s="171" t="str">
        <f>IF(ISBLANK(AD533), "", -3 + (AD533 -VLOOKUP(AH533,Anthro_Calc!C:P,4,FALSE)) / (VLOOKUP(AH533,Anthro_Calc!C:P,5,FALSE) - VLOOKUP(AH533,Anthro_Calc!C:P,4,FALSE)))</f>
        <v/>
      </c>
      <c r="AK533" s="171" t="str">
        <f>IF(ISBLANK(AD533), "", 3 + (AD533 -VLOOKUP(AH533,Anthro_Calc!C:P,10,FALSE)) / (VLOOKUP(AH533,Anthro_Calc!C:P,10,FALSE) - VLOOKUP(AH533,Anthro_Calc!C:P,9,FALSE)))</f>
        <v/>
      </c>
      <c r="AL533" s="172" t="str">
        <f t="shared" si="448"/>
        <v/>
      </c>
      <c r="AM533" s="173" t="str">
        <f t="shared" si="449"/>
        <v/>
      </c>
      <c r="AN533" s="174" t="str">
        <f t="shared" si="450"/>
        <v/>
      </c>
      <c r="AO533" s="178" t="str">
        <f t="shared" si="482"/>
        <v/>
      </c>
      <c r="AP533" s="179"/>
      <c r="AQ533" s="179" t="str">
        <f t="shared" si="488"/>
        <v/>
      </c>
      <c r="AR533" s="167"/>
      <c r="AS533" s="175"/>
      <c r="AT533" s="170"/>
      <c r="AU533" s="177" t="str">
        <f t="shared" si="479"/>
        <v/>
      </c>
      <c r="AV533" s="171">
        <f t="shared" si="452"/>
        <v>0</v>
      </c>
      <c r="AW533" s="171">
        <f t="shared" si="453"/>
        <v>0</v>
      </c>
      <c r="AX533" s="171" t="str">
        <f t="shared" si="454"/>
        <v>0</v>
      </c>
      <c r="AY533" s="171" t="str">
        <f>IF(ISBLANK(AT533), "", (POWER(AT533/VLOOKUP(AX533,Anthro_Calc!C:P,13,FALSE),VLOOKUP(AX533,Anthro_Calc!C:P,12,FALSE))-1) / (VLOOKUP(AX533,Anthro_Calc!C:P,14,FALSE)*VLOOKUP(AX533,Anthro_Calc!C:P,12,FALSE)))</f>
        <v/>
      </c>
      <c r="AZ533" s="171" t="str">
        <f>IF(ISBLANK(AT533), "", -3 + (AT533 -VLOOKUP(AX533,Anthro_Calc!C:P,4,FALSE)) / (VLOOKUP(AX533,Anthro_Calc!C:P,5,FALSE) - VLOOKUP(AX533,Anthro_Calc!C:P,4,FALSE)))</f>
        <v/>
      </c>
      <c r="BA533" s="171" t="str">
        <f>IF(ISBLANK(AT533), "", 3 + (AT533 -VLOOKUP(AX533,Anthro_Calc!C:P,10,FALSE)) / (VLOOKUP(AX533,Anthro_Calc!C:P,10,FALSE) - VLOOKUP(AX533,Anthro_Calc!C:P,9,FALSE)))</f>
        <v/>
      </c>
      <c r="BB533" s="172" t="str">
        <f t="shared" si="455"/>
        <v/>
      </c>
      <c r="BC533" s="173" t="str">
        <f t="shared" si="456"/>
        <v/>
      </c>
      <c r="BD533" s="174" t="str">
        <f t="shared" si="483"/>
        <v/>
      </c>
      <c r="BE533" s="180" t="str">
        <f t="shared" si="484"/>
        <v/>
      </c>
      <c r="BF533" s="181" t="str">
        <f t="shared" si="457"/>
        <v/>
      </c>
      <c r="BG533" s="181" t="str">
        <f t="shared" si="485"/>
        <v/>
      </c>
      <c r="BH533" s="179"/>
      <c r="BI533" s="182"/>
      <c r="BJ533" s="167"/>
      <c r="BK533" s="175"/>
      <c r="BL533" s="176"/>
      <c r="BM533" s="177" t="str">
        <f t="shared" si="458"/>
        <v/>
      </c>
      <c r="BN533" s="171">
        <f t="shared" si="477"/>
        <v>0</v>
      </c>
      <c r="BO533" s="171">
        <f t="shared" si="478"/>
        <v>0</v>
      </c>
      <c r="BP533" s="171" t="str">
        <f t="shared" si="459"/>
        <v>0</v>
      </c>
      <c r="BQ533" s="171" t="str">
        <f>IF(ISBLANK(BL533), "", (POWER(BL533/VLOOKUP(BP533,Anthro_Calc!C:P,13,FALSE),VLOOKUP(BP533,Anthro_Calc!C:P,12,FALSE))-1) / (VLOOKUP(BP533,Anthro_Calc!C:P,14,FALSE)*VLOOKUP(BP533,Anthro_Calc!C:P,12,FALSE)))</f>
        <v/>
      </c>
      <c r="BR533" s="171" t="str">
        <f>IF(ISBLANK(BL533), "", -3 + (BL533 -VLOOKUP(BP533,Anthro_Calc!C:P,4,FALSE)) / (VLOOKUP(BP533,Anthro_Calc!C:P,5,FALSE) - VLOOKUP(BP533,Anthro_Calc!C:P,4,FALSE)))</f>
        <v/>
      </c>
      <c r="BS533" s="171" t="str">
        <f>IF(ISBLANK(BL533), "", 3 + (BL533 -VLOOKUP(BP533,Anthro_Calc!C:P,10,FALSE)) / (VLOOKUP(BP533,Anthro_Calc!C:P,10,FALSE) - VLOOKUP(BP533,Anthro_Calc!C:P,9,FALSE)))</f>
        <v/>
      </c>
      <c r="BT533" s="172" t="str">
        <f t="shared" si="460"/>
        <v/>
      </c>
      <c r="BU533" s="173" t="str">
        <f t="shared" si="461"/>
        <v/>
      </c>
      <c r="BV533" s="174" t="str">
        <f t="shared" si="462"/>
        <v/>
      </c>
      <c r="BW533" s="181" t="str">
        <f t="shared" si="486"/>
        <v/>
      </c>
      <c r="BX533" s="179"/>
      <c r="BY533" s="181" t="str">
        <f>IF(ISBLANK(BL533), "", VLOOKUP(Z533&amp;" "&amp;BV533&amp;" "&amp;BW533,Graduation_Criteria!$D$2:$E$34,2,FALSE))</f>
        <v/>
      </c>
      <c r="BZ533" s="181" t="str">
        <f t="shared" si="487"/>
        <v/>
      </c>
      <c r="CA533" s="167"/>
      <c r="CB533" s="175"/>
      <c r="CC533" s="175"/>
      <c r="CD533" s="183" t="str">
        <f t="shared" si="463"/>
        <v/>
      </c>
      <c r="CE533" s="184">
        <f t="shared" si="464"/>
        <v>0</v>
      </c>
      <c r="CF533" s="184">
        <f t="shared" si="465"/>
        <v>0</v>
      </c>
      <c r="CG533" s="184" t="str">
        <f t="shared" si="466"/>
        <v>0</v>
      </c>
      <c r="CH533" s="184" t="str">
        <f>IF(ISBLANK(CC533), "", (POWER(CC533/VLOOKUP(CG533,Anthro_Calc!C:P,13,FALSE),VLOOKUP(CG533,Anthro_Calc!C:P,12,FALSE))-1) / (VLOOKUP(CG533,Anthro_Calc!C:P,14,FALSE)*VLOOKUP(CG533,Anthro_Calc!C:P,12,FALSE)))</f>
        <v/>
      </c>
      <c r="CI533" s="184" t="str">
        <f>IF(ISBLANK(CC533), "", -3 + (CC533 -VLOOKUP(CG533,Anthro_Calc!C:P,4,FALSE)) / (VLOOKUP(CG533,Anthro_Calc!C:P,5,FALSE) - VLOOKUP(CG533,Anthro_Calc!C:P,4,FALSE)))</f>
        <v/>
      </c>
      <c r="CJ533" s="184" t="str">
        <f>IF(ISBLANK(CC533), "", 3 + (CC533 -VLOOKUP(CG533,Anthro_Calc!C:P,10,FALSE)) / (VLOOKUP(CG533,Anthro_Calc!C:P,10,FALSE) - VLOOKUP(CG533,Anthro_Calc!C:P,9,FALSE)))</f>
        <v/>
      </c>
      <c r="CK533" s="185" t="str">
        <f t="shared" si="467"/>
        <v/>
      </c>
      <c r="CL533" s="173" t="str">
        <f t="shared" si="468"/>
        <v/>
      </c>
      <c r="CM533" s="174" t="str">
        <f t="shared" si="469"/>
        <v/>
      </c>
      <c r="CN533" s="179"/>
      <c r="CO533" s="167"/>
      <c r="CP533" s="175"/>
      <c r="CQ533" s="175"/>
      <c r="CR533" s="186" t="str">
        <f t="shared" si="470"/>
        <v/>
      </c>
      <c r="CS533" s="187">
        <f t="shared" si="471"/>
        <v>0</v>
      </c>
      <c r="CT533" s="187">
        <f t="shared" si="472"/>
        <v>0</v>
      </c>
      <c r="CU533" s="187" t="str">
        <f t="shared" si="473"/>
        <v>0</v>
      </c>
      <c r="CV533" s="187" t="str">
        <f>IF(ISBLANK(CQ533), "", (POWER(CQ533/VLOOKUP(CU533,Anthro_Calc!C:P,13,FALSE),VLOOKUP(CU533,Anthro_Calc!C:P,12,FALSE))-1) / (VLOOKUP(CU533,Anthro_Calc!C:P,14,FALSE)*VLOOKUP(CU533,Anthro_Calc!C:P,12,FALSE)))</f>
        <v/>
      </c>
      <c r="CW533" s="187" t="str">
        <f>IF(ISBLANK(CQ533), "", -3 + (CQ533 -VLOOKUP(CU533,Anthro_Calc!C:P,4,FALSE)) / (VLOOKUP(CU533,Anthro_Calc!C:P,5,FALSE) - VLOOKUP(CU533,Anthro_Calc!C:P,4,FALSE)))</f>
        <v/>
      </c>
      <c r="CX533" s="187" t="str">
        <f>IF(ISBLANK(CQ533), "", 3 + (CQ533 -VLOOKUP(CU533,Anthro_Calc!C:P,10,FALSE)) / (VLOOKUP(CU533,Anthro_Calc!C:P,10,FALSE) - VLOOKUP(CU533,Anthro_Calc!C:P,9,FALSE)))</f>
        <v/>
      </c>
      <c r="CY533" s="188" t="str">
        <f t="shared" si="474"/>
        <v/>
      </c>
      <c r="CZ533" s="117" t="str">
        <f t="shared" si="489"/>
        <v/>
      </c>
      <c r="DA533" s="174" t="str">
        <f t="shared" si="475"/>
        <v/>
      </c>
      <c r="DB533" s="189"/>
    </row>
    <row r="534" spans="1:106">
      <c r="A534" s="165">
        <f t="shared" si="481"/>
        <v>530</v>
      </c>
      <c r="B534" s="166"/>
      <c r="C534" s="166"/>
      <c r="D534" s="166"/>
      <c r="E534" s="166"/>
      <c r="F534" s="166"/>
      <c r="G534" s="166"/>
      <c r="H534" s="166"/>
      <c r="I534" s="166"/>
      <c r="J534" s="166"/>
      <c r="K534" s="166"/>
      <c r="L534" s="166"/>
      <c r="M534" s="167"/>
      <c r="N534" s="168" t="str">
        <f t="shared" ca="1" si="438"/>
        <v/>
      </c>
      <c r="O534" s="169"/>
      <c r="P534" s="169"/>
      <c r="Q534" s="167"/>
      <c r="R534" s="170"/>
      <c r="S534" s="171" t="str">
        <f t="shared" si="439"/>
        <v/>
      </c>
      <c r="T534" s="171" t="str">
        <f t="shared" si="440"/>
        <v/>
      </c>
      <c r="U534" s="171" t="str">
        <f t="shared" si="441"/>
        <v/>
      </c>
      <c r="V534" s="171" t="str">
        <f>IF(ISBLANK(R534), "", (POWER(R534/VLOOKUP(U534,Anthro_Calc!C:P,13,FALSE),VLOOKUP(U534,Anthro_Calc!C:P,12,FALSE))-1) / (VLOOKUP(U534,Anthro_Calc!C:P,14,FALSE)*VLOOKUP(U534,Anthro_Calc!C:P,12,FALSE)))</f>
        <v/>
      </c>
      <c r="W534" s="171" t="str">
        <f>IF(ISBLANK(R534), "", -3 + (R534 -VLOOKUP(U534,Anthro_Calc!C:P,4,FALSE)) / (VLOOKUP(U534,Anthro_Calc!C:P,5,FALSE) - VLOOKUP(U534,Anthro_Calc!C:P,4,FALSE)))</f>
        <v/>
      </c>
      <c r="X534" s="171" t="str">
        <f>IF(ISBLANK(R534), "", 3 + (R534 -VLOOKUP(U534,Anthro_Calc!C:P,10,FALSE)) / (VLOOKUP(U534,Anthro_Calc!C:P,10,FALSE) - VLOOKUP(U534,Anthro_Calc!C:P,9,FALSE)))</f>
        <v/>
      </c>
      <c r="Y534" s="172" t="str">
        <f t="shared" si="442"/>
        <v/>
      </c>
      <c r="Z534" s="173" t="str">
        <f t="shared" si="443"/>
        <v/>
      </c>
      <c r="AA534" s="174" t="str">
        <f t="shared" si="480"/>
        <v/>
      </c>
      <c r="AB534" s="167"/>
      <c r="AC534" s="175"/>
      <c r="AD534" s="176"/>
      <c r="AE534" s="177" t="str">
        <f t="shared" si="444"/>
        <v/>
      </c>
      <c r="AF534" s="171">
        <f t="shared" si="445"/>
        <v>0</v>
      </c>
      <c r="AG534" s="171">
        <f t="shared" si="446"/>
        <v>0</v>
      </c>
      <c r="AH534" s="171" t="str">
        <f t="shared" si="447"/>
        <v>0</v>
      </c>
      <c r="AI534" s="171" t="str">
        <f>IF(ISBLANK(AD534), "", (POWER(AD534/VLOOKUP(AH534,Anthro_Calc!C:P,13,FALSE),VLOOKUP(AH534,Anthro_Calc!C:P,12,FALSE))-1) / (VLOOKUP(AH534,Anthro_Calc!C:P,14,FALSE)*VLOOKUP(AH534,Anthro_Calc!C:P,12,FALSE)))</f>
        <v/>
      </c>
      <c r="AJ534" s="171" t="str">
        <f>IF(ISBLANK(AD534), "", -3 + (AD534 -VLOOKUP(AH534,Anthro_Calc!C:P,4,FALSE)) / (VLOOKUP(AH534,Anthro_Calc!C:P,5,FALSE) - VLOOKUP(AH534,Anthro_Calc!C:P,4,FALSE)))</f>
        <v/>
      </c>
      <c r="AK534" s="171" t="str">
        <f>IF(ISBLANK(AD534), "", 3 + (AD534 -VLOOKUP(AH534,Anthro_Calc!C:P,10,FALSE)) / (VLOOKUP(AH534,Anthro_Calc!C:P,10,FALSE) - VLOOKUP(AH534,Anthro_Calc!C:P,9,FALSE)))</f>
        <v/>
      </c>
      <c r="AL534" s="172" t="str">
        <f t="shared" si="448"/>
        <v/>
      </c>
      <c r="AM534" s="173" t="str">
        <f t="shared" si="449"/>
        <v/>
      </c>
      <c r="AN534" s="174" t="str">
        <f t="shared" si="450"/>
        <v/>
      </c>
      <c r="AO534" s="178" t="str">
        <f t="shared" si="482"/>
        <v/>
      </c>
      <c r="AP534" s="179"/>
      <c r="AQ534" s="179" t="str">
        <f t="shared" si="488"/>
        <v/>
      </c>
      <c r="AR534" s="167"/>
      <c r="AS534" s="175"/>
      <c r="AT534" s="170"/>
      <c r="AU534" s="177" t="str">
        <f t="shared" si="479"/>
        <v/>
      </c>
      <c r="AV534" s="171">
        <f t="shared" si="452"/>
        <v>0</v>
      </c>
      <c r="AW534" s="171">
        <f t="shared" si="453"/>
        <v>0</v>
      </c>
      <c r="AX534" s="171" t="str">
        <f t="shared" si="454"/>
        <v>0</v>
      </c>
      <c r="AY534" s="171" t="str">
        <f>IF(ISBLANK(AT534), "", (POWER(AT534/VLOOKUP(AX534,Anthro_Calc!C:P,13,FALSE),VLOOKUP(AX534,Anthro_Calc!C:P,12,FALSE))-1) / (VLOOKUP(AX534,Anthro_Calc!C:P,14,FALSE)*VLOOKUP(AX534,Anthro_Calc!C:P,12,FALSE)))</f>
        <v/>
      </c>
      <c r="AZ534" s="171" t="str">
        <f>IF(ISBLANK(AT534), "", -3 + (AT534 -VLOOKUP(AX534,Anthro_Calc!C:P,4,FALSE)) / (VLOOKUP(AX534,Anthro_Calc!C:P,5,FALSE) - VLOOKUP(AX534,Anthro_Calc!C:P,4,FALSE)))</f>
        <v/>
      </c>
      <c r="BA534" s="171" t="str">
        <f>IF(ISBLANK(AT534), "", 3 + (AT534 -VLOOKUP(AX534,Anthro_Calc!C:P,10,FALSE)) / (VLOOKUP(AX534,Anthro_Calc!C:P,10,FALSE) - VLOOKUP(AX534,Anthro_Calc!C:P,9,FALSE)))</f>
        <v/>
      </c>
      <c r="BB534" s="172" t="str">
        <f t="shared" si="455"/>
        <v/>
      </c>
      <c r="BC534" s="173" t="str">
        <f t="shared" si="456"/>
        <v/>
      </c>
      <c r="BD534" s="174" t="str">
        <f t="shared" si="483"/>
        <v/>
      </c>
      <c r="BE534" s="180" t="str">
        <f t="shared" si="484"/>
        <v/>
      </c>
      <c r="BF534" s="181" t="str">
        <f t="shared" si="457"/>
        <v/>
      </c>
      <c r="BG534" s="181" t="str">
        <f t="shared" si="485"/>
        <v/>
      </c>
      <c r="BH534" s="179"/>
      <c r="BI534" s="182"/>
      <c r="BJ534" s="167"/>
      <c r="BK534" s="175"/>
      <c r="BL534" s="176"/>
      <c r="BM534" s="177" t="str">
        <f t="shared" si="458"/>
        <v/>
      </c>
      <c r="BN534" s="171">
        <f t="shared" si="477"/>
        <v>0</v>
      </c>
      <c r="BO534" s="171">
        <f t="shared" si="478"/>
        <v>0</v>
      </c>
      <c r="BP534" s="171" t="str">
        <f t="shared" si="459"/>
        <v>0</v>
      </c>
      <c r="BQ534" s="171" t="str">
        <f>IF(ISBLANK(BL534), "", (POWER(BL534/VLOOKUP(BP534,Anthro_Calc!C:P,13,FALSE),VLOOKUP(BP534,Anthro_Calc!C:P,12,FALSE))-1) / (VLOOKUP(BP534,Anthro_Calc!C:P,14,FALSE)*VLOOKUP(BP534,Anthro_Calc!C:P,12,FALSE)))</f>
        <v/>
      </c>
      <c r="BR534" s="171" t="str">
        <f>IF(ISBLANK(BL534), "", -3 + (BL534 -VLOOKUP(BP534,Anthro_Calc!C:P,4,FALSE)) / (VLOOKUP(BP534,Anthro_Calc!C:P,5,FALSE) - VLOOKUP(BP534,Anthro_Calc!C:P,4,FALSE)))</f>
        <v/>
      </c>
      <c r="BS534" s="171" t="str">
        <f>IF(ISBLANK(BL534), "", 3 + (BL534 -VLOOKUP(BP534,Anthro_Calc!C:P,10,FALSE)) / (VLOOKUP(BP534,Anthro_Calc!C:P,10,FALSE) - VLOOKUP(BP534,Anthro_Calc!C:P,9,FALSE)))</f>
        <v/>
      </c>
      <c r="BT534" s="172" t="str">
        <f t="shared" si="460"/>
        <v/>
      </c>
      <c r="BU534" s="173" t="str">
        <f t="shared" si="461"/>
        <v/>
      </c>
      <c r="BV534" s="174" t="str">
        <f t="shared" si="462"/>
        <v/>
      </c>
      <c r="BW534" s="181" t="str">
        <f t="shared" si="486"/>
        <v/>
      </c>
      <c r="BX534" s="179"/>
      <c r="BY534" s="181" t="str">
        <f>IF(ISBLANK(BL534), "", VLOOKUP(Z534&amp;" "&amp;BV534&amp;" "&amp;BW534,Graduation_Criteria!$D$2:$E$34,2,FALSE))</f>
        <v/>
      </c>
      <c r="BZ534" s="181" t="str">
        <f t="shared" si="487"/>
        <v/>
      </c>
      <c r="CA534" s="167"/>
      <c r="CB534" s="175"/>
      <c r="CC534" s="175"/>
      <c r="CD534" s="183" t="str">
        <f t="shared" si="463"/>
        <v/>
      </c>
      <c r="CE534" s="184">
        <f t="shared" si="464"/>
        <v>0</v>
      </c>
      <c r="CF534" s="184">
        <f t="shared" si="465"/>
        <v>0</v>
      </c>
      <c r="CG534" s="184" t="str">
        <f t="shared" si="466"/>
        <v>0</v>
      </c>
      <c r="CH534" s="184" t="str">
        <f>IF(ISBLANK(CC534), "", (POWER(CC534/VLOOKUP(CG534,Anthro_Calc!C:P,13,FALSE),VLOOKUP(CG534,Anthro_Calc!C:P,12,FALSE))-1) / (VLOOKUP(CG534,Anthro_Calc!C:P,14,FALSE)*VLOOKUP(CG534,Anthro_Calc!C:P,12,FALSE)))</f>
        <v/>
      </c>
      <c r="CI534" s="184" t="str">
        <f>IF(ISBLANK(CC534), "", -3 + (CC534 -VLOOKUP(CG534,Anthro_Calc!C:P,4,FALSE)) / (VLOOKUP(CG534,Anthro_Calc!C:P,5,FALSE) - VLOOKUP(CG534,Anthro_Calc!C:P,4,FALSE)))</f>
        <v/>
      </c>
      <c r="CJ534" s="184" t="str">
        <f>IF(ISBLANK(CC534), "", 3 + (CC534 -VLOOKUP(CG534,Anthro_Calc!C:P,10,FALSE)) / (VLOOKUP(CG534,Anthro_Calc!C:P,10,FALSE) - VLOOKUP(CG534,Anthro_Calc!C:P,9,FALSE)))</f>
        <v/>
      </c>
      <c r="CK534" s="185" t="str">
        <f t="shared" si="467"/>
        <v/>
      </c>
      <c r="CL534" s="173" t="str">
        <f t="shared" si="468"/>
        <v/>
      </c>
      <c r="CM534" s="174" t="str">
        <f t="shared" si="469"/>
        <v/>
      </c>
      <c r="CN534" s="179"/>
      <c r="CO534" s="167"/>
      <c r="CP534" s="175"/>
      <c r="CQ534" s="175"/>
      <c r="CR534" s="186" t="str">
        <f t="shared" si="470"/>
        <v/>
      </c>
      <c r="CS534" s="187">
        <f t="shared" si="471"/>
        <v>0</v>
      </c>
      <c r="CT534" s="187">
        <f t="shared" si="472"/>
        <v>0</v>
      </c>
      <c r="CU534" s="187" t="str">
        <f t="shared" si="473"/>
        <v>0</v>
      </c>
      <c r="CV534" s="187" t="str">
        <f>IF(ISBLANK(CQ534), "", (POWER(CQ534/VLOOKUP(CU534,Anthro_Calc!C:P,13,FALSE),VLOOKUP(CU534,Anthro_Calc!C:P,12,FALSE))-1) / (VLOOKUP(CU534,Anthro_Calc!C:P,14,FALSE)*VLOOKUP(CU534,Anthro_Calc!C:P,12,FALSE)))</f>
        <v/>
      </c>
      <c r="CW534" s="187" t="str">
        <f>IF(ISBLANK(CQ534), "", -3 + (CQ534 -VLOOKUP(CU534,Anthro_Calc!C:P,4,FALSE)) / (VLOOKUP(CU534,Anthro_Calc!C:P,5,FALSE) - VLOOKUP(CU534,Anthro_Calc!C:P,4,FALSE)))</f>
        <v/>
      </c>
      <c r="CX534" s="187" t="str">
        <f>IF(ISBLANK(CQ534), "", 3 + (CQ534 -VLOOKUP(CU534,Anthro_Calc!C:P,10,FALSE)) / (VLOOKUP(CU534,Anthro_Calc!C:P,10,FALSE) - VLOOKUP(CU534,Anthro_Calc!C:P,9,FALSE)))</f>
        <v/>
      </c>
      <c r="CY534" s="188" t="str">
        <f t="shared" si="474"/>
        <v/>
      </c>
      <c r="CZ534" s="117" t="str">
        <f t="shared" si="489"/>
        <v/>
      </c>
      <c r="DA534" s="174" t="str">
        <f t="shared" si="475"/>
        <v/>
      </c>
      <c r="DB534" s="189"/>
    </row>
    <row r="535" spans="1:106">
      <c r="A535" s="165">
        <f t="shared" si="481"/>
        <v>531</v>
      </c>
      <c r="B535" s="166"/>
      <c r="C535" s="166"/>
      <c r="D535" s="166"/>
      <c r="E535" s="166"/>
      <c r="F535" s="166"/>
      <c r="G535" s="166"/>
      <c r="H535" s="166"/>
      <c r="I535" s="166"/>
      <c r="J535" s="166"/>
      <c r="K535" s="166"/>
      <c r="L535" s="166"/>
      <c r="M535" s="167"/>
      <c r="N535" s="168" t="str">
        <f t="shared" ca="1" si="438"/>
        <v/>
      </c>
      <c r="O535" s="169"/>
      <c r="P535" s="169"/>
      <c r="Q535" s="167"/>
      <c r="R535" s="170"/>
      <c r="S535" s="171" t="str">
        <f t="shared" si="439"/>
        <v/>
      </c>
      <c r="T535" s="171" t="str">
        <f t="shared" si="440"/>
        <v/>
      </c>
      <c r="U535" s="171" t="str">
        <f t="shared" si="441"/>
        <v/>
      </c>
      <c r="V535" s="171" t="str">
        <f>IF(ISBLANK(R535), "", (POWER(R535/VLOOKUP(U535,Anthro_Calc!C:P,13,FALSE),VLOOKUP(U535,Anthro_Calc!C:P,12,FALSE))-1) / (VLOOKUP(U535,Anthro_Calc!C:P,14,FALSE)*VLOOKUP(U535,Anthro_Calc!C:P,12,FALSE)))</f>
        <v/>
      </c>
      <c r="W535" s="171" t="str">
        <f>IF(ISBLANK(R535), "", -3 + (R535 -VLOOKUP(U535,Anthro_Calc!C:P,4,FALSE)) / (VLOOKUP(U535,Anthro_Calc!C:P,5,FALSE) - VLOOKUP(U535,Anthro_Calc!C:P,4,FALSE)))</f>
        <v/>
      </c>
      <c r="X535" s="171" t="str">
        <f>IF(ISBLANK(R535), "", 3 + (R535 -VLOOKUP(U535,Anthro_Calc!C:P,10,FALSE)) / (VLOOKUP(U535,Anthro_Calc!C:P,10,FALSE) - VLOOKUP(U535,Anthro_Calc!C:P,9,FALSE)))</f>
        <v/>
      </c>
      <c r="Y535" s="172" t="str">
        <f t="shared" si="442"/>
        <v/>
      </c>
      <c r="Z535" s="173" t="str">
        <f t="shared" si="443"/>
        <v/>
      </c>
      <c r="AA535" s="174" t="str">
        <f t="shared" si="480"/>
        <v/>
      </c>
      <c r="AB535" s="167"/>
      <c r="AC535" s="175"/>
      <c r="AD535" s="176"/>
      <c r="AE535" s="177" t="str">
        <f t="shared" si="444"/>
        <v/>
      </c>
      <c r="AF535" s="171">
        <f t="shared" si="445"/>
        <v>0</v>
      </c>
      <c r="AG535" s="171">
        <f t="shared" si="446"/>
        <v>0</v>
      </c>
      <c r="AH535" s="171" t="str">
        <f t="shared" si="447"/>
        <v>0</v>
      </c>
      <c r="AI535" s="171" t="str">
        <f>IF(ISBLANK(AD535), "", (POWER(AD535/VLOOKUP(AH535,Anthro_Calc!C:P,13,FALSE),VLOOKUP(AH535,Anthro_Calc!C:P,12,FALSE))-1) / (VLOOKUP(AH535,Anthro_Calc!C:P,14,FALSE)*VLOOKUP(AH535,Anthro_Calc!C:P,12,FALSE)))</f>
        <v/>
      </c>
      <c r="AJ535" s="171" t="str">
        <f>IF(ISBLANK(AD535), "", -3 + (AD535 -VLOOKUP(AH535,Anthro_Calc!C:P,4,FALSE)) / (VLOOKUP(AH535,Anthro_Calc!C:P,5,FALSE) - VLOOKUP(AH535,Anthro_Calc!C:P,4,FALSE)))</f>
        <v/>
      </c>
      <c r="AK535" s="171" t="str">
        <f>IF(ISBLANK(AD535), "", 3 + (AD535 -VLOOKUP(AH535,Anthro_Calc!C:P,10,FALSE)) / (VLOOKUP(AH535,Anthro_Calc!C:P,10,FALSE) - VLOOKUP(AH535,Anthro_Calc!C:P,9,FALSE)))</f>
        <v/>
      </c>
      <c r="AL535" s="172" t="str">
        <f t="shared" si="448"/>
        <v/>
      </c>
      <c r="AM535" s="173" t="str">
        <f t="shared" si="449"/>
        <v/>
      </c>
      <c r="AN535" s="174" t="str">
        <f t="shared" si="450"/>
        <v/>
      </c>
      <c r="AO535" s="178" t="str">
        <f t="shared" si="482"/>
        <v/>
      </c>
      <c r="AP535" s="179"/>
      <c r="AQ535" s="179" t="str">
        <f t="shared" si="488"/>
        <v/>
      </c>
      <c r="AR535" s="167"/>
      <c r="AS535" s="175"/>
      <c r="AT535" s="170"/>
      <c r="AU535" s="177" t="str">
        <f t="shared" si="479"/>
        <v/>
      </c>
      <c r="AV535" s="171">
        <f t="shared" si="452"/>
        <v>0</v>
      </c>
      <c r="AW535" s="171">
        <f t="shared" si="453"/>
        <v>0</v>
      </c>
      <c r="AX535" s="171" t="str">
        <f t="shared" si="454"/>
        <v>0</v>
      </c>
      <c r="AY535" s="171" t="str">
        <f>IF(ISBLANK(AT535), "", (POWER(AT535/VLOOKUP(AX535,Anthro_Calc!C:P,13,FALSE),VLOOKUP(AX535,Anthro_Calc!C:P,12,FALSE))-1) / (VLOOKUP(AX535,Anthro_Calc!C:P,14,FALSE)*VLOOKUP(AX535,Anthro_Calc!C:P,12,FALSE)))</f>
        <v/>
      </c>
      <c r="AZ535" s="171" t="str">
        <f>IF(ISBLANK(AT535), "", -3 + (AT535 -VLOOKUP(AX535,Anthro_Calc!C:P,4,FALSE)) / (VLOOKUP(AX535,Anthro_Calc!C:P,5,FALSE) - VLOOKUP(AX535,Anthro_Calc!C:P,4,FALSE)))</f>
        <v/>
      </c>
      <c r="BA535" s="171" t="str">
        <f>IF(ISBLANK(AT535), "", 3 + (AT535 -VLOOKUP(AX535,Anthro_Calc!C:P,10,FALSE)) / (VLOOKUP(AX535,Anthro_Calc!C:P,10,FALSE) - VLOOKUP(AX535,Anthro_Calc!C:P,9,FALSE)))</f>
        <v/>
      </c>
      <c r="BB535" s="172" t="str">
        <f t="shared" si="455"/>
        <v/>
      </c>
      <c r="BC535" s="173" t="str">
        <f t="shared" si="456"/>
        <v/>
      </c>
      <c r="BD535" s="174" t="str">
        <f t="shared" si="483"/>
        <v/>
      </c>
      <c r="BE535" s="180" t="str">
        <f t="shared" si="484"/>
        <v/>
      </c>
      <c r="BF535" s="181" t="str">
        <f t="shared" si="457"/>
        <v/>
      </c>
      <c r="BG535" s="181" t="str">
        <f t="shared" si="485"/>
        <v/>
      </c>
      <c r="BH535" s="179"/>
      <c r="BI535" s="182"/>
      <c r="BJ535" s="167"/>
      <c r="BK535" s="175"/>
      <c r="BL535" s="176"/>
      <c r="BM535" s="177" t="str">
        <f t="shared" si="458"/>
        <v/>
      </c>
      <c r="BN535" s="171">
        <f t="shared" si="477"/>
        <v>0</v>
      </c>
      <c r="BO535" s="171">
        <f t="shared" si="478"/>
        <v>0</v>
      </c>
      <c r="BP535" s="171" t="str">
        <f t="shared" si="459"/>
        <v>0</v>
      </c>
      <c r="BQ535" s="171" t="str">
        <f>IF(ISBLANK(BL535), "", (POWER(BL535/VLOOKUP(BP535,Anthro_Calc!C:P,13,FALSE),VLOOKUP(BP535,Anthro_Calc!C:P,12,FALSE))-1) / (VLOOKUP(BP535,Anthro_Calc!C:P,14,FALSE)*VLOOKUP(BP535,Anthro_Calc!C:P,12,FALSE)))</f>
        <v/>
      </c>
      <c r="BR535" s="171" t="str">
        <f>IF(ISBLANK(BL535), "", -3 + (BL535 -VLOOKUP(BP535,Anthro_Calc!C:P,4,FALSE)) / (VLOOKUP(BP535,Anthro_Calc!C:P,5,FALSE) - VLOOKUP(BP535,Anthro_Calc!C:P,4,FALSE)))</f>
        <v/>
      </c>
      <c r="BS535" s="171" t="str">
        <f>IF(ISBLANK(BL535), "", 3 + (BL535 -VLOOKUP(BP535,Anthro_Calc!C:P,10,FALSE)) / (VLOOKUP(BP535,Anthro_Calc!C:P,10,FALSE) - VLOOKUP(BP535,Anthro_Calc!C:P,9,FALSE)))</f>
        <v/>
      </c>
      <c r="BT535" s="172" t="str">
        <f t="shared" si="460"/>
        <v/>
      </c>
      <c r="BU535" s="173" t="str">
        <f t="shared" si="461"/>
        <v/>
      </c>
      <c r="BV535" s="174" t="str">
        <f t="shared" si="462"/>
        <v/>
      </c>
      <c r="BW535" s="181" t="str">
        <f t="shared" si="486"/>
        <v/>
      </c>
      <c r="BX535" s="179"/>
      <c r="BY535" s="181" t="str">
        <f>IF(ISBLANK(BL535), "", VLOOKUP(Z535&amp;" "&amp;BV535&amp;" "&amp;BW535,Graduation_Criteria!$D$2:$E$34,2,FALSE))</f>
        <v/>
      </c>
      <c r="BZ535" s="181" t="str">
        <f t="shared" si="487"/>
        <v/>
      </c>
      <c r="CA535" s="167"/>
      <c r="CB535" s="175"/>
      <c r="CC535" s="175"/>
      <c r="CD535" s="183" t="str">
        <f t="shared" si="463"/>
        <v/>
      </c>
      <c r="CE535" s="184">
        <f t="shared" si="464"/>
        <v>0</v>
      </c>
      <c r="CF535" s="184">
        <f t="shared" si="465"/>
        <v>0</v>
      </c>
      <c r="CG535" s="184" t="str">
        <f t="shared" si="466"/>
        <v>0</v>
      </c>
      <c r="CH535" s="184" t="str">
        <f>IF(ISBLANK(CC535), "", (POWER(CC535/VLOOKUP(CG535,Anthro_Calc!C:P,13,FALSE),VLOOKUP(CG535,Anthro_Calc!C:P,12,FALSE))-1) / (VLOOKUP(CG535,Anthro_Calc!C:P,14,FALSE)*VLOOKUP(CG535,Anthro_Calc!C:P,12,FALSE)))</f>
        <v/>
      </c>
      <c r="CI535" s="184" t="str">
        <f>IF(ISBLANK(CC535), "", -3 + (CC535 -VLOOKUP(CG535,Anthro_Calc!C:P,4,FALSE)) / (VLOOKUP(CG535,Anthro_Calc!C:P,5,FALSE) - VLOOKUP(CG535,Anthro_Calc!C:P,4,FALSE)))</f>
        <v/>
      </c>
      <c r="CJ535" s="184" t="str">
        <f>IF(ISBLANK(CC535), "", 3 + (CC535 -VLOOKUP(CG535,Anthro_Calc!C:P,10,FALSE)) / (VLOOKUP(CG535,Anthro_Calc!C:P,10,FALSE) - VLOOKUP(CG535,Anthro_Calc!C:P,9,FALSE)))</f>
        <v/>
      </c>
      <c r="CK535" s="185" t="str">
        <f t="shared" si="467"/>
        <v/>
      </c>
      <c r="CL535" s="173" t="str">
        <f t="shared" si="468"/>
        <v/>
      </c>
      <c r="CM535" s="174" t="str">
        <f t="shared" si="469"/>
        <v/>
      </c>
      <c r="CN535" s="179"/>
      <c r="CO535" s="167"/>
      <c r="CP535" s="175"/>
      <c r="CQ535" s="175"/>
      <c r="CR535" s="186" t="str">
        <f t="shared" si="470"/>
        <v/>
      </c>
      <c r="CS535" s="187">
        <f t="shared" si="471"/>
        <v>0</v>
      </c>
      <c r="CT535" s="187">
        <f t="shared" si="472"/>
        <v>0</v>
      </c>
      <c r="CU535" s="187" t="str">
        <f t="shared" si="473"/>
        <v>0</v>
      </c>
      <c r="CV535" s="187" t="str">
        <f>IF(ISBLANK(CQ535), "", (POWER(CQ535/VLOOKUP(CU535,Anthro_Calc!C:P,13,FALSE),VLOOKUP(CU535,Anthro_Calc!C:P,12,FALSE))-1) / (VLOOKUP(CU535,Anthro_Calc!C:P,14,FALSE)*VLOOKUP(CU535,Anthro_Calc!C:P,12,FALSE)))</f>
        <v/>
      </c>
      <c r="CW535" s="187" t="str">
        <f>IF(ISBLANK(CQ535), "", -3 + (CQ535 -VLOOKUP(CU535,Anthro_Calc!C:P,4,FALSE)) / (VLOOKUP(CU535,Anthro_Calc!C:P,5,FALSE) - VLOOKUP(CU535,Anthro_Calc!C:P,4,FALSE)))</f>
        <v/>
      </c>
      <c r="CX535" s="187" t="str">
        <f>IF(ISBLANK(CQ535), "", 3 + (CQ535 -VLOOKUP(CU535,Anthro_Calc!C:P,10,FALSE)) / (VLOOKUP(CU535,Anthro_Calc!C:P,10,FALSE) - VLOOKUP(CU535,Anthro_Calc!C:P,9,FALSE)))</f>
        <v/>
      </c>
      <c r="CY535" s="188" t="str">
        <f t="shared" si="474"/>
        <v/>
      </c>
      <c r="CZ535" s="117" t="str">
        <f t="shared" si="489"/>
        <v/>
      </c>
      <c r="DA535" s="174" t="str">
        <f t="shared" si="475"/>
        <v/>
      </c>
      <c r="DB535" s="189"/>
    </row>
    <row r="536" spans="1:106">
      <c r="A536" s="165">
        <f t="shared" si="481"/>
        <v>532</v>
      </c>
      <c r="B536" s="166"/>
      <c r="C536" s="166"/>
      <c r="D536" s="166"/>
      <c r="E536" s="166"/>
      <c r="F536" s="166"/>
      <c r="G536" s="166"/>
      <c r="H536" s="166"/>
      <c r="I536" s="166"/>
      <c r="J536" s="166"/>
      <c r="K536" s="166"/>
      <c r="L536" s="166"/>
      <c r="M536" s="167"/>
      <c r="N536" s="168" t="str">
        <f t="shared" ca="1" si="438"/>
        <v/>
      </c>
      <c r="O536" s="169"/>
      <c r="P536" s="169"/>
      <c r="Q536" s="167"/>
      <c r="R536" s="170"/>
      <c r="S536" s="171" t="str">
        <f t="shared" si="439"/>
        <v/>
      </c>
      <c r="T536" s="171" t="str">
        <f t="shared" si="440"/>
        <v/>
      </c>
      <c r="U536" s="171" t="str">
        <f t="shared" si="441"/>
        <v/>
      </c>
      <c r="V536" s="171" t="str">
        <f>IF(ISBLANK(R536), "", (POWER(R536/VLOOKUP(U536,Anthro_Calc!C:P,13,FALSE),VLOOKUP(U536,Anthro_Calc!C:P,12,FALSE))-1) / (VLOOKUP(U536,Anthro_Calc!C:P,14,FALSE)*VLOOKUP(U536,Anthro_Calc!C:P,12,FALSE)))</f>
        <v/>
      </c>
      <c r="W536" s="171" t="str">
        <f>IF(ISBLANK(R536), "", -3 + (R536 -VLOOKUP(U536,Anthro_Calc!C:P,4,FALSE)) / (VLOOKUP(U536,Anthro_Calc!C:P,5,FALSE) - VLOOKUP(U536,Anthro_Calc!C:P,4,FALSE)))</f>
        <v/>
      </c>
      <c r="X536" s="171" t="str">
        <f>IF(ISBLANK(R536), "", 3 + (R536 -VLOOKUP(U536,Anthro_Calc!C:P,10,FALSE)) / (VLOOKUP(U536,Anthro_Calc!C:P,10,FALSE) - VLOOKUP(U536,Anthro_Calc!C:P,9,FALSE)))</f>
        <v/>
      </c>
      <c r="Y536" s="172" t="str">
        <f t="shared" si="442"/>
        <v/>
      </c>
      <c r="Z536" s="173" t="str">
        <f t="shared" si="443"/>
        <v/>
      </c>
      <c r="AA536" s="174" t="str">
        <f t="shared" si="480"/>
        <v/>
      </c>
      <c r="AB536" s="167"/>
      <c r="AC536" s="175"/>
      <c r="AD536" s="176"/>
      <c r="AE536" s="177" t="str">
        <f t="shared" si="444"/>
        <v/>
      </c>
      <c r="AF536" s="171">
        <f t="shared" si="445"/>
        <v>0</v>
      </c>
      <c r="AG536" s="171">
        <f t="shared" si="446"/>
        <v>0</v>
      </c>
      <c r="AH536" s="171" t="str">
        <f t="shared" si="447"/>
        <v>0</v>
      </c>
      <c r="AI536" s="171" t="str">
        <f>IF(ISBLANK(AD536), "", (POWER(AD536/VLOOKUP(AH536,Anthro_Calc!C:P,13,FALSE),VLOOKUP(AH536,Anthro_Calc!C:P,12,FALSE))-1) / (VLOOKUP(AH536,Anthro_Calc!C:P,14,FALSE)*VLOOKUP(AH536,Anthro_Calc!C:P,12,FALSE)))</f>
        <v/>
      </c>
      <c r="AJ536" s="171" t="str">
        <f>IF(ISBLANK(AD536), "", -3 + (AD536 -VLOOKUP(AH536,Anthro_Calc!C:P,4,FALSE)) / (VLOOKUP(AH536,Anthro_Calc!C:P,5,FALSE) - VLOOKUP(AH536,Anthro_Calc!C:P,4,FALSE)))</f>
        <v/>
      </c>
      <c r="AK536" s="171" t="str">
        <f>IF(ISBLANK(AD536), "", 3 + (AD536 -VLOOKUP(AH536,Anthro_Calc!C:P,10,FALSE)) / (VLOOKUP(AH536,Anthro_Calc!C:P,10,FALSE) - VLOOKUP(AH536,Anthro_Calc!C:P,9,FALSE)))</f>
        <v/>
      </c>
      <c r="AL536" s="172" t="str">
        <f t="shared" si="448"/>
        <v/>
      </c>
      <c r="AM536" s="173" t="str">
        <f t="shared" si="449"/>
        <v/>
      </c>
      <c r="AN536" s="174" t="str">
        <f t="shared" si="450"/>
        <v/>
      </c>
      <c r="AO536" s="178" t="str">
        <f t="shared" si="482"/>
        <v/>
      </c>
      <c r="AP536" s="179"/>
      <c r="AQ536" s="179" t="str">
        <f t="shared" si="488"/>
        <v/>
      </c>
      <c r="AR536" s="167"/>
      <c r="AS536" s="175"/>
      <c r="AT536" s="170"/>
      <c r="AU536" s="177" t="str">
        <f t="shared" si="479"/>
        <v/>
      </c>
      <c r="AV536" s="171">
        <f t="shared" si="452"/>
        <v>0</v>
      </c>
      <c r="AW536" s="171">
        <f t="shared" si="453"/>
        <v>0</v>
      </c>
      <c r="AX536" s="171" t="str">
        <f t="shared" si="454"/>
        <v>0</v>
      </c>
      <c r="AY536" s="171" t="str">
        <f>IF(ISBLANK(AT536), "", (POWER(AT536/VLOOKUP(AX536,Anthro_Calc!C:P,13,FALSE),VLOOKUP(AX536,Anthro_Calc!C:P,12,FALSE))-1) / (VLOOKUP(AX536,Anthro_Calc!C:P,14,FALSE)*VLOOKUP(AX536,Anthro_Calc!C:P,12,FALSE)))</f>
        <v/>
      </c>
      <c r="AZ536" s="171" t="str">
        <f>IF(ISBLANK(AT536), "", -3 + (AT536 -VLOOKUP(AX536,Anthro_Calc!C:P,4,FALSE)) / (VLOOKUP(AX536,Anthro_Calc!C:P,5,FALSE) - VLOOKUP(AX536,Anthro_Calc!C:P,4,FALSE)))</f>
        <v/>
      </c>
      <c r="BA536" s="171" t="str">
        <f>IF(ISBLANK(AT536), "", 3 + (AT536 -VLOOKUP(AX536,Anthro_Calc!C:P,10,FALSE)) / (VLOOKUP(AX536,Anthro_Calc!C:P,10,FALSE) - VLOOKUP(AX536,Anthro_Calc!C:P,9,FALSE)))</f>
        <v/>
      </c>
      <c r="BB536" s="172" t="str">
        <f t="shared" si="455"/>
        <v/>
      </c>
      <c r="BC536" s="173" t="str">
        <f t="shared" si="456"/>
        <v/>
      </c>
      <c r="BD536" s="174" t="str">
        <f t="shared" si="483"/>
        <v/>
      </c>
      <c r="BE536" s="180" t="str">
        <f t="shared" si="484"/>
        <v/>
      </c>
      <c r="BF536" s="181" t="str">
        <f t="shared" si="457"/>
        <v/>
      </c>
      <c r="BG536" s="181" t="str">
        <f t="shared" si="485"/>
        <v/>
      </c>
      <c r="BH536" s="179"/>
      <c r="BI536" s="182"/>
      <c r="BJ536" s="167"/>
      <c r="BK536" s="175"/>
      <c r="BL536" s="176"/>
      <c r="BM536" s="177" t="str">
        <f t="shared" si="458"/>
        <v/>
      </c>
      <c r="BN536" s="171">
        <f t="shared" si="477"/>
        <v>0</v>
      </c>
      <c r="BO536" s="171">
        <f t="shared" si="478"/>
        <v>0</v>
      </c>
      <c r="BP536" s="171" t="str">
        <f t="shared" si="459"/>
        <v>0</v>
      </c>
      <c r="BQ536" s="171" t="str">
        <f>IF(ISBLANK(BL536), "", (POWER(BL536/VLOOKUP(BP536,Anthro_Calc!C:P,13,FALSE),VLOOKUP(BP536,Anthro_Calc!C:P,12,FALSE))-1) / (VLOOKUP(BP536,Anthro_Calc!C:P,14,FALSE)*VLOOKUP(BP536,Anthro_Calc!C:P,12,FALSE)))</f>
        <v/>
      </c>
      <c r="BR536" s="171" t="str">
        <f>IF(ISBLANK(BL536), "", -3 + (BL536 -VLOOKUP(BP536,Anthro_Calc!C:P,4,FALSE)) / (VLOOKUP(BP536,Anthro_Calc!C:P,5,FALSE) - VLOOKUP(BP536,Anthro_Calc!C:P,4,FALSE)))</f>
        <v/>
      </c>
      <c r="BS536" s="171" t="str">
        <f>IF(ISBLANK(BL536), "", 3 + (BL536 -VLOOKUP(BP536,Anthro_Calc!C:P,10,FALSE)) / (VLOOKUP(BP536,Anthro_Calc!C:P,10,FALSE) - VLOOKUP(BP536,Anthro_Calc!C:P,9,FALSE)))</f>
        <v/>
      </c>
      <c r="BT536" s="172" t="str">
        <f t="shared" si="460"/>
        <v/>
      </c>
      <c r="BU536" s="173" t="str">
        <f t="shared" si="461"/>
        <v/>
      </c>
      <c r="BV536" s="174" t="str">
        <f t="shared" si="462"/>
        <v/>
      </c>
      <c r="BW536" s="181" t="str">
        <f t="shared" si="486"/>
        <v/>
      </c>
      <c r="BX536" s="179"/>
      <c r="BY536" s="181" t="str">
        <f>IF(ISBLANK(BL536), "", VLOOKUP(Z536&amp;" "&amp;BV536&amp;" "&amp;BW536,Graduation_Criteria!$D$2:$E$34,2,FALSE))</f>
        <v/>
      </c>
      <c r="BZ536" s="181" t="str">
        <f t="shared" si="487"/>
        <v/>
      </c>
      <c r="CA536" s="167"/>
      <c r="CB536" s="175"/>
      <c r="CC536" s="175"/>
      <c r="CD536" s="183" t="str">
        <f t="shared" si="463"/>
        <v/>
      </c>
      <c r="CE536" s="184">
        <f t="shared" si="464"/>
        <v>0</v>
      </c>
      <c r="CF536" s="184">
        <f t="shared" si="465"/>
        <v>0</v>
      </c>
      <c r="CG536" s="184" t="str">
        <f t="shared" si="466"/>
        <v>0</v>
      </c>
      <c r="CH536" s="184" t="str">
        <f>IF(ISBLANK(CC536), "", (POWER(CC536/VLOOKUP(CG536,Anthro_Calc!C:P,13,FALSE),VLOOKUP(CG536,Anthro_Calc!C:P,12,FALSE))-1) / (VLOOKUP(CG536,Anthro_Calc!C:P,14,FALSE)*VLOOKUP(CG536,Anthro_Calc!C:P,12,FALSE)))</f>
        <v/>
      </c>
      <c r="CI536" s="184" t="str">
        <f>IF(ISBLANK(CC536), "", -3 + (CC536 -VLOOKUP(CG536,Anthro_Calc!C:P,4,FALSE)) / (VLOOKUP(CG536,Anthro_Calc!C:P,5,FALSE) - VLOOKUP(CG536,Anthro_Calc!C:P,4,FALSE)))</f>
        <v/>
      </c>
      <c r="CJ536" s="184" t="str">
        <f>IF(ISBLANK(CC536), "", 3 + (CC536 -VLOOKUP(CG536,Anthro_Calc!C:P,10,FALSE)) / (VLOOKUP(CG536,Anthro_Calc!C:P,10,FALSE) - VLOOKUP(CG536,Anthro_Calc!C:P,9,FALSE)))</f>
        <v/>
      </c>
      <c r="CK536" s="185" t="str">
        <f t="shared" si="467"/>
        <v/>
      </c>
      <c r="CL536" s="173" t="str">
        <f t="shared" si="468"/>
        <v/>
      </c>
      <c r="CM536" s="174" t="str">
        <f t="shared" si="469"/>
        <v/>
      </c>
      <c r="CN536" s="179"/>
      <c r="CO536" s="167"/>
      <c r="CP536" s="175"/>
      <c r="CQ536" s="175"/>
      <c r="CR536" s="186" t="str">
        <f t="shared" si="470"/>
        <v/>
      </c>
      <c r="CS536" s="187">
        <f t="shared" si="471"/>
        <v>0</v>
      </c>
      <c r="CT536" s="187">
        <f t="shared" si="472"/>
        <v>0</v>
      </c>
      <c r="CU536" s="187" t="str">
        <f t="shared" si="473"/>
        <v>0</v>
      </c>
      <c r="CV536" s="187" t="str">
        <f>IF(ISBLANK(CQ536), "", (POWER(CQ536/VLOOKUP(CU536,Anthro_Calc!C:P,13,FALSE),VLOOKUP(CU536,Anthro_Calc!C:P,12,FALSE))-1) / (VLOOKUP(CU536,Anthro_Calc!C:P,14,FALSE)*VLOOKUP(CU536,Anthro_Calc!C:P,12,FALSE)))</f>
        <v/>
      </c>
      <c r="CW536" s="187" t="str">
        <f>IF(ISBLANK(CQ536), "", -3 + (CQ536 -VLOOKUP(CU536,Anthro_Calc!C:P,4,FALSE)) / (VLOOKUP(CU536,Anthro_Calc!C:P,5,FALSE) - VLOOKUP(CU536,Anthro_Calc!C:P,4,FALSE)))</f>
        <v/>
      </c>
      <c r="CX536" s="187" t="str">
        <f>IF(ISBLANK(CQ536), "", 3 + (CQ536 -VLOOKUP(CU536,Anthro_Calc!C:P,10,FALSE)) / (VLOOKUP(CU536,Anthro_Calc!C:P,10,FALSE) - VLOOKUP(CU536,Anthro_Calc!C:P,9,FALSE)))</f>
        <v/>
      </c>
      <c r="CY536" s="188" t="str">
        <f t="shared" si="474"/>
        <v/>
      </c>
      <c r="CZ536" s="117" t="str">
        <f t="shared" si="489"/>
        <v/>
      </c>
      <c r="DA536" s="174" t="str">
        <f t="shared" si="475"/>
        <v/>
      </c>
      <c r="DB536" s="189"/>
    </row>
    <row r="537" spans="1:106">
      <c r="A537" s="165">
        <f t="shared" si="481"/>
        <v>533</v>
      </c>
      <c r="B537" s="166"/>
      <c r="C537" s="166"/>
      <c r="D537" s="166"/>
      <c r="E537" s="166"/>
      <c r="F537" s="166"/>
      <c r="G537" s="166"/>
      <c r="H537" s="166"/>
      <c r="I537" s="166"/>
      <c r="J537" s="166"/>
      <c r="K537" s="166"/>
      <c r="L537" s="166"/>
      <c r="M537" s="167"/>
      <c r="N537" s="168" t="str">
        <f t="shared" ca="1" si="438"/>
        <v/>
      </c>
      <c r="O537" s="169"/>
      <c r="P537" s="169"/>
      <c r="Q537" s="167"/>
      <c r="R537" s="170"/>
      <c r="S537" s="171" t="str">
        <f t="shared" si="439"/>
        <v/>
      </c>
      <c r="T537" s="171" t="str">
        <f t="shared" si="440"/>
        <v/>
      </c>
      <c r="U537" s="171" t="str">
        <f t="shared" si="441"/>
        <v/>
      </c>
      <c r="V537" s="171" t="str">
        <f>IF(ISBLANK(R537), "", (POWER(R537/VLOOKUP(U537,Anthro_Calc!C:P,13,FALSE),VLOOKUP(U537,Anthro_Calc!C:P,12,FALSE))-1) / (VLOOKUP(U537,Anthro_Calc!C:P,14,FALSE)*VLOOKUP(U537,Anthro_Calc!C:P,12,FALSE)))</f>
        <v/>
      </c>
      <c r="W537" s="171" t="str">
        <f>IF(ISBLANK(R537), "", -3 + (R537 -VLOOKUP(U537,Anthro_Calc!C:P,4,FALSE)) / (VLOOKUP(U537,Anthro_Calc!C:P,5,FALSE) - VLOOKUP(U537,Anthro_Calc!C:P,4,FALSE)))</f>
        <v/>
      </c>
      <c r="X537" s="171" t="str">
        <f>IF(ISBLANK(R537), "", 3 + (R537 -VLOOKUP(U537,Anthro_Calc!C:P,10,FALSE)) / (VLOOKUP(U537,Anthro_Calc!C:P,10,FALSE) - VLOOKUP(U537,Anthro_Calc!C:P,9,FALSE)))</f>
        <v/>
      </c>
      <c r="Y537" s="172" t="str">
        <f t="shared" si="442"/>
        <v/>
      </c>
      <c r="Z537" s="173" t="str">
        <f t="shared" si="443"/>
        <v/>
      </c>
      <c r="AA537" s="174" t="str">
        <f t="shared" si="480"/>
        <v/>
      </c>
      <c r="AB537" s="167"/>
      <c r="AC537" s="175"/>
      <c r="AD537" s="176"/>
      <c r="AE537" s="177" t="str">
        <f t="shared" si="444"/>
        <v/>
      </c>
      <c r="AF537" s="171">
        <f t="shared" si="445"/>
        <v>0</v>
      </c>
      <c r="AG537" s="171">
        <f t="shared" si="446"/>
        <v>0</v>
      </c>
      <c r="AH537" s="171" t="str">
        <f t="shared" si="447"/>
        <v>0</v>
      </c>
      <c r="AI537" s="171" t="str">
        <f>IF(ISBLANK(AD537), "", (POWER(AD537/VLOOKUP(AH537,Anthro_Calc!C:P,13,FALSE),VLOOKUP(AH537,Anthro_Calc!C:P,12,FALSE))-1) / (VLOOKUP(AH537,Anthro_Calc!C:P,14,FALSE)*VLOOKUP(AH537,Anthro_Calc!C:P,12,FALSE)))</f>
        <v/>
      </c>
      <c r="AJ537" s="171" t="str">
        <f>IF(ISBLANK(AD537), "", -3 + (AD537 -VLOOKUP(AH537,Anthro_Calc!C:P,4,FALSE)) / (VLOOKUP(AH537,Anthro_Calc!C:P,5,FALSE) - VLOOKUP(AH537,Anthro_Calc!C:P,4,FALSE)))</f>
        <v/>
      </c>
      <c r="AK537" s="171" t="str">
        <f>IF(ISBLANK(AD537), "", 3 + (AD537 -VLOOKUP(AH537,Anthro_Calc!C:P,10,FALSE)) / (VLOOKUP(AH537,Anthro_Calc!C:P,10,FALSE) - VLOOKUP(AH537,Anthro_Calc!C:P,9,FALSE)))</f>
        <v/>
      </c>
      <c r="AL537" s="172" t="str">
        <f t="shared" si="448"/>
        <v/>
      </c>
      <c r="AM537" s="173" t="str">
        <f t="shared" si="449"/>
        <v/>
      </c>
      <c r="AN537" s="174" t="str">
        <f t="shared" si="450"/>
        <v/>
      </c>
      <c r="AO537" s="178" t="str">
        <f t="shared" si="482"/>
        <v/>
      </c>
      <c r="AP537" s="179"/>
      <c r="AQ537" s="179" t="str">
        <f t="shared" si="488"/>
        <v/>
      </c>
      <c r="AR537" s="167"/>
      <c r="AS537" s="175"/>
      <c r="AT537" s="170"/>
      <c r="AU537" s="177" t="str">
        <f t="shared" si="479"/>
        <v/>
      </c>
      <c r="AV537" s="171">
        <f t="shared" si="452"/>
        <v>0</v>
      </c>
      <c r="AW537" s="171">
        <f t="shared" si="453"/>
        <v>0</v>
      </c>
      <c r="AX537" s="171" t="str">
        <f t="shared" si="454"/>
        <v>0</v>
      </c>
      <c r="AY537" s="171" t="str">
        <f>IF(ISBLANK(AT537), "", (POWER(AT537/VLOOKUP(AX537,Anthro_Calc!C:P,13,FALSE),VLOOKUP(AX537,Anthro_Calc!C:P,12,FALSE))-1) / (VLOOKUP(AX537,Anthro_Calc!C:P,14,FALSE)*VLOOKUP(AX537,Anthro_Calc!C:P,12,FALSE)))</f>
        <v/>
      </c>
      <c r="AZ537" s="171" t="str">
        <f>IF(ISBLANK(AT537), "", -3 + (AT537 -VLOOKUP(AX537,Anthro_Calc!C:P,4,FALSE)) / (VLOOKUP(AX537,Anthro_Calc!C:P,5,FALSE) - VLOOKUP(AX537,Anthro_Calc!C:P,4,FALSE)))</f>
        <v/>
      </c>
      <c r="BA537" s="171" t="str">
        <f>IF(ISBLANK(AT537), "", 3 + (AT537 -VLOOKUP(AX537,Anthro_Calc!C:P,10,FALSE)) / (VLOOKUP(AX537,Anthro_Calc!C:P,10,FALSE) - VLOOKUP(AX537,Anthro_Calc!C:P,9,FALSE)))</f>
        <v/>
      </c>
      <c r="BB537" s="172" t="str">
        <f t="shared" si="455"/>
        <v/>
      </c>
      <c r="BC537" s="173" t="str">
        <f t="shared" si="456"/>
        <v/>
      </c>
      <c r="BD537" s="174" t="str">
        <f t="shared" si="483"/>
        <v/>
      </c>
      <c r="BE537" s="180" t="str">
        <f t="shared" si="484"/>
        <v/>
      </c>
      <c r="BF537" s="181" t="str">
        <f t="shared" si="457"/>
        <v/>
      </c>
      <c r="BG537" s="181" t="str">
        <f t="shared" si="485"/>
        <v/>
      </c>
      <c r="BH537" s="179"/>
      <c r="BI537" s="182"/>
      <c r="BJ537" s="167"/>
      <c r="BK537" s="175"/>
      <c r="BL537" s="176"/>
      <c r="BM537" s="177" t="str">
        <f t="shared" si="458"/>
        <v/>
      </c>
      <c r="BN537" s="171">
        <f t="shared" si="477"/>
        <v>0</v>
      </c>
      <c r="BO537" s="171">
        <f t="shared" si="478"/>
        <v>0</v>
      </c>
      <c r="BP537" s="171" t="str">
        <f t="shared" si="459"/>
        <v>0</v>
      </c>
      <c r="BQ537" s="171" t="str">
        <f>IF(ISBLANK(BL537), "", (POWER(BL537/VLOOKUP(BP537,Anthro_Calc!C:P,13,FALSE),VLOOKUP(BP537,Anthro_Calc!C:P,12,FALSE))-1) / (VLOOKUP(BP537,Anthro_Calc!C:P,14,FALSE)*VLOOKUP(BP537,Anthro_Calc!C:P,12,FALSE)))</f>
        <v/>
      </c>
      <c r="BR537" s="171" t="str">
        <f>IF(ISBLANK(BL537), "", -3 + (BL537 -VLOOKUP(BP537,Anthro_Calc!C:P,4,FALSE)) / (VLOOKUP(BP537,Anthro_Calc!C:P,5,FALSE) - VLOOKUP(BP537,Anthro_Calc!C:P,4,FALSE)))</f>
        <v/>
      </c>
      <c r="BS537" s="171" t="str">
        <f>IF(ISBLANK(BL537), "", 3 + (BL537 -VLOOKUP(BP537,Anthro_Calc!C:P,10,FALSE)) / (VLOOKUP(BP537,Anthro_Calc!C:P,10,FALSE) - VLOOKUP(BP537,Anthro_Calc!C:P,9,FALSE)))</f>
        <v/>
      </c>
      <c r="BT537" s="172" t="str">
        <f t="shared" si="460"/>
        <v/>
      </c>
      <c r="BU537" s="173" t="str">
        <f t="shared" si="461"/>
        <v/>
      </c>
      <c r="BV537" s="174" t="str">
        <f t="shared" si="462"/>
        <v/>
      </c>
      <c r="BW537" s="181" t="str">
        <f t="shared" si="486"/>
        <v/>
      </c>
      <c r="BX537" s="179"/>
      <c r="BY537" s="181" t="str">
        <f>IF(ISBLANK(BL537), "", VLOOKUP(Z537&amp;" "&amp;BV537&amp;" "&amp;BW537,Graduation_Criteria!$D$2:$E$34,2,FALSE))</f>
        <v/>
      </c>
      <c r="BZ537" s="181" t="str">
        <f t="shared" si="487"/>
        <v/>
      </c>
      <c r="CA537" s="167"/>
      <c r="CB537" s="175"/>
      <c r="CC537" s="175"/>
      <c r="CD537" s="183" t="str">
        <f t="shared" si="463"/>
        <v/>
      </c>
      <c r="CE537" s="184">
        <f t="shared" si="464"/>
        <v>0</v>
      </c>
      <c r="CF537" s="184">
        <f t="shared" si="465"/>
        <v>0</v>
      </c>
      <c r="CG537" s="184" t="str">
        <f t="shared" si="466"/>
        <v>0</v>
      </c>
      <c r="CH537" s="184" t="str">
        <f>IF(ISBLANK(CC537), "", (POWER(CC537/VLOOKUP(CG537,Anthro_Calc!C:P,13,FALSE),VLOOKUP(CG537,Anthro_Calc!C:P,12,FALSE))-1) / (VLOOKUP(CG537,Anthro_Calc!C:P,14,FALSE)*VLOOKUP(CG537,Anthro_Calc!C:P,12,FALSE)))</f>
        <v/>
      </c>
      <c r="CI537" s="184" t="str">
        <f>IF(ISBLANK(CC537), "", -3 + (CC537 -VLOOKUP(CG537,Anthro_Calc!C:P,4,FALSE)) / (VLOOKUP(CG537,Anthro_Calc!C:P,5,FALSE) - VLOOKUP(CG537,Anthro_Calc!C:P,4,FALSE)))</f>
        <v/>
      </c>
      <c r="CJ537" s="184" t="str">
        <f>IF(ISBLANK(CC537), "", 3 + (CC537 -VLOOKUP(CG537,Anthro_Calc!C:P,10,FALSE)) / (VLOOKUP(CG537,Anthro_Calc!C:P,10,FALSE) - VLOOKUP(CG537,Anthro_Calc!C:P,9,FALSE)))</f>
        <v/>
      </c>
      <c r="CK537" s="185" t="str">
        <f t="shared" si="467"/>
        <v/>
      </c>
      <c r="CL537" s="173" t="str">
        <f t="shared" si="468"/>
        <v/>
      </c>
      <c r="CM537" s="174" t="str">
        <f t="shared" si="469"/>
        <v/>
      </c>
      <c r="CN537" s="179"/>
      <c r="CO537" s="167"/>
      <c r="CP537" s="175"/>
      <c r="CQ537" s="175"/>
      <c r="CR537" s="186" t="str">
        <f t="shared" si="470"/>
        <v/>
      </c>
      <c r="CS537" s="187">
        <f t="shared" si="471"/>
        <v>0</v>
      </c>
      <c r="CT537" s="187">
        <f t="shared" si="472"/>
        <v>0</v>
      </c>
      <c r="CU537" s="187" t="str">
        <f t="shared" si="473"/>
        <v>0</v>
      </c>
      <c r="CV537" s="187" t="str">
        <f>IF(ISBLANK(CQ537), "", (POWER(CQ537/VLOOKUP(CU537,Anthro_Calc!C:P,13,FALSE),VLOOKUP(CU537,Anthro_Calc!C:P,12,FALSE))-1) / (VLOOKUP(CU537,Anthro_Calc!C:P,14,FALSE)*VLOOKUP(CU537,Anthro_Calc!C:P,12,FALSE)))</f>
        <v/>
      </c>
      <c r="CW537" s="187" t="str">
        <f>IF(ISBLANK(CQ537), "", -3 + (CQ537 -VLOOKUP(CU537,Anthro_Calc!C:P,4,FALSE)) / (VLOOKUP(CU537,Anthro_Calc!C:P,5,FALSE) - VLOOKUP(CU537,Anthro_Calc!C:P,4,FALSE)))</f>
        <v/>
      </c>
      <c r="CX537" s="187" t="str">
        <f>IF(ISBLANK(CQ537), "", 3 + (CQ537 -VLOOKUP(CU537,Anthro_Calc!C:P,10,FALSE)) / (VLOOKUP(CU537,Anthro_Calc!C:P,10,FALSE) - VLOOKUP(CU537,Anthro_Calc!C:P,9,FALSE)))</f>
        <v/>
      </c>
      <c r="CY537" s="188" t="str">
        <f t="shared" si="474"/>
        <v/>
      </c>
      <c r="CZ537" s="117" t="str">
        <f t="shared" si="489"/>
        <v/>
      </c>
      <c r="DA537" s="174" t="str">
        <f t="shared" si="475"/>
        <v/>
      </c>
      <c r="DB537" s="189"/>
    </row>
    <row r="538" spans="1:106">
      <c r="A538" s="165">
        <f t="shared" si="481"/>
        <v>534</v>
      </c>
      <c r="B538" s="166"/>
      <c r="C538" s="166"/>
      <c r="D538" s="166"/>
      <c r="E538" s="166"/>
      <c r="F538" s="166"/>
      <c r="G538" s="166"/>
      <c r="H538" s="166"/>
      <c r="I538" s="166"/>
      <c r="J538" s="166"/>
      <c r="K538" s="166"/>
      <c r="L538" s="166"/>
      <c r="M538" s="167"/>
      <c r="N538" s="168" t="str">
        <f t="shared" ca="1" si="438"/>
        <v/>
      </c>
      <c r="O538" s="169"/>
      <c r="P538" s="169"/>
      <c r="Q538" s="167"/>
      <c r="R538" s="170"/>
      <c r="S538" s="171" t="str">
        <f t="shared" si="439"/>
        <v/>
      </c>
      <c r="T538" s="171" t="str">
        <f t="shared" si="440"/>
        <v/>
      </c>
      <c r="U538" s="171" t="str">
        <f t="shared" si="441"/>
        <v/>
      </c>
      <c r="V538" s="171" t="str">
        <f>IF(ISBLANK(R538), "", (POWER(R538/VLOOKUP(U538,Anthro_Calc!C:P,13,FALSE),VLOOKUP(U538,Anthro_Calc!C:P,12,FALSE))-1) / (VLOOKUP(U538,Anthro_Calc!C:P,14,FALSE)*VLOOKUP(U538,Anthro_Calc!C:P,12,FALSE)))</f>
        <v/>
      </c>
      <c r="W538" s="171" t="str">
        <f>IF(ISBLANK(R538), "", -3 + (R538 -VLOOKUP(U538,Anthro_Calc!C:P,4,FALSE)) / (VLOOKUP(U538,Anthro_Calc!C:P,5,FALSE) - VLOOKUP(U538,Anthro_Calc!C:P,4,FALSE)))</f>
        <v/>
      </c>
      <c r="X538" s="171" t="str">
        <f>IF(ISBLANK(R538), "", 3 + (R538 -VLOOKUP(U538,Anthro_Calc!C:P,10,FALSE)) / (VLOOKUP(U538,Anthro_Calc!C:P,10,FALSE) - VLOOKUP(U538,Anthro_Calc!C:P,9,FALSE)))</f>
        <v/>
      </c>
      <c r="Y538" s="172" t="str">
        <f t="shared" si="442"/>
        <v/>
      </c>
      <c r="Z538" s="173" t="str">
        <f t="shared" si="443"/>
        <v/>
      </c>
      <c r="AA538" s="174" t="str">
        <f t="shared" si="480"/>
        <v/>
      </c>
      <c r="AB538" s="167"/>
      <c r="AC538" s="175"/>
      <c r="AD538" s="176"/>
      <c r="AE538" s="177" t="str">
        <f t="shared" si="444"/>
        <v/>
      </c>
      <c r="AF538" s="171">
        <f t="shared" si="445"/>
        <v>0</v>
      </c>
      <c r="AG538" s="171">
        <f t="shared" si="446"/>
        <v>0</v>
      </c>
      <c r="AH538" s="171" t="str">
        <f t="shared" si="447"/>
        <v>0</v>
      </c>
      <c r="AI538" s="171" t="str">
        <f>IF(ISBLANK(AD538), "", (POWER(AD538/VLOOKUP(AH538,Anthro_Calc!C:P,13,FALSE),VLOOKUP(AH538,Anthro_Calc!C:P,12,FALSE))-1) / (VLOOKUP(AH538,Anthro_Calc!C:P,14,FALSE)*VLOOKUP(AH538,Anthro_Calc!C:P,12,FALSE)))</f>
        <v/>
      </c>
      <c r="AJ538" s="171" t="str">
        <f>IF(ISBLANK(AD538), "", -3 + (AD538 -VLOOKUP(AH538,Anthro_Calc!C:P,4,FALSE)) / (VLOOKUP(AH538,Anthro_Calc!C:P,5,FALSE) - VLOOKUP(AH538,Anthro_Calc!C:P,4,FALSE)))</f>
        <v/>
      </c>
      <c r="AK538" s="171" t="str">
        <f>IF(ISBLANK(AD538), "", 3 + (AD538 -VLOOKUP(AH538,Anthro_Calc!C:P,10,FALSE)) / (VLOOKUP(AH538,Anthro_Calc!C:P,10,FALSE) - VLOOKUP(AH538,Anthro_Calc!C:P,9,FALSE)))</f>
        <v/>
      </c>
      <c r="AL538" s="172" t="str">
        <f t="shared" si="448"/>
        <v/>
      </c>
      <c r="AM538" s="173" t="str">
        <f t="shared" si="449"/>
        <v/>
      </c>
      <c r="AN538" s="174" t="str">
        <f t="shared" si="450"/>
        <v/>
      </c>
      <c r="AO538" s="178" t="str">
        <f t="shared" si="482"/>
        <v/>
      </c>
      <c r="AP538" s="179"/>
      <c r="AQ538" s="179" t="str">
        <f t="shared" si="488"/>
        <v/>
      </c>
      <c r="AR538" s="167"/>
      <c r="AS538" s="175"/>
      <c r="AT538" s="170"/>
      <c r="AU538" s="177" t="str">
        <f t="shared" si="479"/>
        <v/>
      </c>
      <c r="AV538" s="171">
        <f t="shared" si="452"/>
        <v>0</v>
      </c>
      <c r="AW538" s="171">
        <f t="shared" si="453"/>
        <v>0</v>
      </c>
      <c r="AX538" s="171" t="str">
        <f t="shared" si="454"/>
        <v>0</v>
      </c>
      <c r="AY538" s="171" t="str">
        <f>IF(ISBLANK(AT538), "", (POWER(AT538/VLOOKUP(AX538,Anthro_Calc!C:P,13,FALSE),VLOOKUP(AX538,Anthro_Calc!C:P,12,FALSE))-1) / (VLOOKUP(AX538,Anthro_Calc!C:P,14,FALSE)*VLOOKUP(AX538,Anthro_Calc!C:P,12,FALSE)))</f>
        <v/>
      </c>
      <c r="AZ538" s="171" t="str">
        <f>IF(ISBLANK(AT538), "", -3 + (AT538 -VLOOKUP(AX538,Anthro_Calc!C:P,4,FALSE)) / (VLOOKUP(AX538,Anthro_Calc!C:P,5,FALSE) - VLOOKUP(AX538,Anthro_Calc!C:P,4,FALSE)))</f>
        <v/>
      </c>
      <c r="BA538" s="171" t="str">
        <f>IF(ISBLANK(AT538), "", 3 + (AT538 -VLOOKUP(AX538,Anthro_Calc!C:P,10,FALSE)) / (VLOOKUP(AX538,Anthro_Calc!C:P,10,FALSE) - VLOOKUP(AX538,Anthro_Calc!C:P,9,FALSE)))</f>
        <v/>
      </c>
      <c r="BB538" s="172" t="str">
        <f t="shared" si="455"/>
        <v/>
      </c>
      <c r="BC538" s="173" t="str">
        <f t="shared" si="456"/>
        <v/>
      </c>
      <c r="BD538" s="174" t="str">
        <f t="shared" si="483"/>
        <v/>
      </c>
      <c r="BE538" s="180" t="str">
        <f t="shared" si="484"/>
        <v/>
      </c>
      <c r="BF538" s="181" t="str">
        <f t="shared" si="457"/>
        <v/>
      </c>
      <c r="BG538" s="181" t="str">
        <f t="shared" si="485"/>
        <v/>
      </c>
      <c r="BH538" s="179"/>
      <c r="BI538" s="182"/>
      <c r="BJ538" s="167"/>
      <c r="BK538" s="175"/>
      <c r="BL538" s="176"/>
      <c r="BM538" s="177" t="str">
        <f t="shared" si="458"/>
        <v/>
      </c>
      <c r="BN538" s="171">
        <f t="shared" si="477"/>
        <v>0</v>
      </c>
      <c r="BO538" s="171">
        <f t="shared" si="478"/>
        <v>0</v>
      </c>
      <c r="BP538" s="171" t="str">
        <f t="shared" si="459"/>
        <v>0</v>
      </c>
      <c r="BQ538" s="171" t="str">
        <f>IF(ISBLANK(BL538), "", (POWER(BL538/VLOOKUP(BP538,Anthro_Calc!C:P,13,FALSE),VLOOKUP(BP538,Anthro_Calc!C:P,12,FALSE))-1) / (VLOOKUP(BP538,Anthro_Calc!C:P,14,FALSE)*VLOOKUP(BP538,Anthro_Calc!C:P,12,FALSE)))</f>
        <v/>
      </c>
      <c r="BR538" s="171" t="str">
        <f>IF(ISBLANK(BL538), "", -3 + (BL538 -VLOOKUP(BP538,Anthro_Calc!C:P,4,FALSE)) / (VLOOKUP(BP538,Anthro_Calc!C:P,5,FALSE) - VLOOKUP(BP538,Anthro_Calc!C:P,4,FALSE)))</f>
        <v/>
      </c>
      <c r="BS538" s="171" t="str">
        <f>IF(ISBLANK(BL538), "", 3 + (BL538 -VLOOKUP(BP538,Anthro_Calc!C:P,10,FALSE)) / (VLOOKUP(BP538,Anthro_Calc!C:P,10,FALSE) - VLOOKUP(BP538,Anthro_Calc!C:P,9,FALSE)))</f>
        <v/>
      </c>
      <c r="BT538" s="172" t="str">
        <f t="shared" si="460"/>
        <v/>
      </c>
      <c r="BU538" s="173" t="str">
        <f t="shared" si="461"/>
        <v/>
      </c>
      <c r="BV538" s="174" t="str">
        <f t="shared" si="462"/>
        <v/>
      </c>
      <c r="BW538" s="181" t="str">
        <f t="shared" si="486"/>
        <v/>
      </c>
      <c r="BX538" s="179"/>
      <c r="BY538" s="181" t="str">
        <f>IF(ISBLANK(BL538), "", VLOOKUP(Z538&amp;" "&amp;BV538&amp;" "&amp;BW538,Graduation_Criteria!$D$2:$E$34,2,FALSE))</f>
        <v/>
      </c>
      <c r="BZ538" s="181" t="str">
        <f t="shared" si="487"/>
        <v/>
      </c>
      <c r="CA538" s="167"/>
      <c r="CB538" s="175"/>
      <c r="CC538" s="175"/>
      <c r="CD538" s="183" t="str">
        <f t="shared" si="463"/>
        <v/>
      </c>
      <c r="CE538" s="184">
        <f t="shared" si="464"/>
        <v>0</v>
      </c>
      <c r="CF538" s="184">
        <f t="shared" si="465"/>
        <v>0</v>
      </c>
      <c r="CG538" s="184" t="str">
        <f t="shared" si="466"/>
        <v>0</v>
      </c>
      <c r="CH538" s="184" t="str">
        <f>IF(ISBLANK(CC538), "", (POWER(CC538/VLOOKUP(CG538,Anthro_Calc!C:P,13,FALSE),VLOOKUP(CG538,Anthro_Calc!C:P,12,FALSE))-1) / (VLOOKUP(CG538,Anthro_Calc!C:P,14,FALSE)*VLOOKUP(CG538,Anthro_Calc!C:P,12,FALSE)))</f>
        <v/>
      </c>
      <c r="CI538" s="184" t="str">
        <f>IF(ISBLANK(CC538), "", -3 + (CC538 -VLOOKUP(CG538,Anthro_Calc!C:P,4,FALSE)) / (VLOOKUP(CG538,Anthro_Calc!C:P,5,FALSE) - VLOOKUP(CG538,Anthro_Calc!C:P,4,FALSE)))</f>
        <v/>
      </c>
      <c r="CJ538" s="184" t="str">
        <f>IF(ISBLANK(CC538), "", 3 + (CC538 -VLOOKUP(CG538,Anthro_Calc!C:P,10,FALSE)) / (VLOOKUP(CG538,Anthro_Calc!C:P,10,FALSE) - VLOOKUP(CG538,Anthro_Calc!C:P,9,FALSE)))</f>
        <v/>
      </c>
      <c r="CK538" s="185" t="str">
        <f t="shared" si="467"/>
        <v/>
      </c>
      <c r="CL538" s="173" t="str">
        <f t="shared" si="468"/>
        <v/>
      </c>
      <c r="CM538" s="174" t="str">
        <f t="shared" si="469"/>
        <v/>
      </c>
      <c r="CN538" s="179"/>
      <c r="CO538" s="167"/>
      <c r="CP538" s="175"/>
      <c r="CQ538" s="175"/>
      <c r="CR538" s="186" t="str">
        <f t="shared" si="470"/>
        <v/>
      </c>
      <c r="CS538" s="187">
        <f t="shared" si="471"/>
        <v>0</v>
      </c>
      <c r="CT538" s="187">
        <f t="shared" si="472"/>
        <v>0</v>
      </c>
      <c r="CU538" s="187" t="str">
        <f t="shared" si="473"/>
        <v>0</v>
      </c>
      <c r="CV538" s="187" t="str">
        <f>IF(ISBLANK(CQ538), "", (POWER(CQ538/VLOOKUP(CU538,Anthro_Calc!C:P,13,FALSE),VLOOKUP(CU538,Anthro_Calc!C:P,12,FALSE))-1) / (VLOOKUP(CU538,Anthro_Calc!C:P,14,FALSE)*VLOOKUP(CU538,Anthro_Calc!C:P,12,FALSE)))</f>
        <v/>
      </c>
      <c r="CW538" s="187" t="str">
        <f>IF(ISBLANK(CQ538), "", -3 + (CQ538 -VLOOKUP(CU538,Anthro_Calc!C:P,4,FALSE)) / (VLOOKUP(CU538,Anthro_Calc!C:P,5,FALSE) - VLOOKUP(CU538,Anthro_Calc!C:P,4,FALSE)))</f>
        <v/>
      </c>
      <c r="CX538" s="187" t="str">
        <f>IF(ISBLANK(CQ538), "", 3 + (CQ538 -VLOOKUP(CU538,Anthro_Calc!C:P,10,FALSE)) / (VLOOKUP(CU538,Anthro_Calc!C:P,10,FALSE) - VLOOKUP(CU538,Anthro_Calc!C:P,9,FALSE)))</f>
        <v/>
      </c>
      <c r="CY538" s="188" t="str">
        <f t="shared" si="474"/>
        <v/>
      </c>
      <c r="CZ538" s="117" t="str">
        <f t="shared" si="489"/>
        <v/>
      </c>
      <c r="DA538" s="174" t="str">
        <f t="shared" si="475"/>
        <v/>
      </c>
      <c r="DB538" s="189"/>
    </row>
    <row r="539" spans="1:106">
      <c r="A539" s="165">
        <f t="shared" si="481"/>
        <v>535</v>
      </c>
      <c r="B539" s="166"/>
      <c r="C539" s="166"/>
      <c r="D539" s="166"/>
      <c r="E539" s="166"/>
      <c r="F539" s="166"/>
      <c r="G539" s="166"/>
      <c r="H539" s="166"/>
      <c r="I539" s="166"/>
      <c r="J539" s="166"/>
      <c r="K539" s="166"/>
      <c r="L539" s="166"/>
      <c r="M539" s="167"/>
      <c r="N539" s="168" t="str">
        <f t="shared" ca="1" si="438"/>
        <v/>
      </c>
      <c r="O539" s="169"/>
      <c r="P539" s="169"/>
      <c r="Q539" s="167"/>
      <c r="R539" s="170"/>
      <c r="S539" s="171" t="str">
        <f t="shared" si="439"/>
        <v/>
      </c>
      <c r="T539" s="171" t="str">
        <f t="shared" si="440"/>
        <v/>
      </c>
      <c r="U539" s="171" t="str">
        <f t="shared" si="441"/>
        <v/>
      </c>
      <c r="V539" s="171" t="str">
        <f>IF(ISBLANK(R539), "", (POWER(R539/VLOOKUP(U539,Anthro_Calc!C:P,13,FALSE),VLOOKUP(U539,Anthro_Calc!C:P,12,FALSE))-1) / (VLOOKUP(U539,Anthro_Calc!C:P,14,FALSE)*VLOOKUP(U539,Anthro_Calc!C:P,12,FALSE)))</f>
        <v/>
      </c>
      <c r="W539" s="171" t="str">
        <f>IF(ISBLANK(R539), "", -3 + (R539 -VLOOKUP(U539,Anthro_Calc!C:P,4,FALSE)) / (VLOOKUP(U539,Anthro_Calc!C:P,5,FALSE) - VLOOKUP(U539,Anthro_Calc!C:P,4,FALSE)))</f>
        <v/>
      </c>
      <c r="X539" s="171" t="str">
        <f>IF(ISBLANK(R539), "", 3 + (R539 -VLOOKUP(U539,Anthro_Calc!C:P,10,FALSE)) / (VLOOKUP(U539,Anthro_Calc!C:P,10,FALSE) - VLOOKUP(U539,Anthro_Calc!C:P,9,FALSE)))</f>
        <v/>
      </c>
      <c r="Y539" s="172" t="str">
        <f t="shared" si="442"/>
        <v/>
      </c>
      <c r="Z539" s="173" t="str">
        <f t="shared" si="443"/>
        <v/>
      </c>
      <c r="AA539" s="174" t="str">
        <f t="shared" si="480"/>
        <v/>
      </c>
      <c r="AB539" s="167"/>
      <c r="AC539" s="175"/>
      <c r="AD539" s="176"/>
      <c r="AE539" s="177" t="str">
        <f t="shared" si="444"/>
        <v/>
      </c>
      <c r="AF539" s="171">
        <f t="shared" si="445"/>
        <v>0</v>
      </c>
      <c r="AG539" s="171">
        <f t="shared" si="446"/>
        <v>0</v>
      </c>
      <c r="AH539" s="171" t="str">
        <f t="shared" si="447"/>
        <v>0</v>
      </c>
      <c r="AI539" s="171" t="str">
        <f>IF(ISBLANK(AD539), "", (POWER(AD539/VLOOKUP(AH539,Anthro_Calc!C:P,13,FALSE),VLOOKUP(AH539,Anthro_Calc!C:P,12,FALSE))-1) / (VLOOKUP(AH539,Anthro_Calc!C:P,14,FALSE)*VLOOKUP(AH539,Anthro_Calc!C:P,12,FALSE)))</f>
        <v/>
      </c>
      <c r="AJ539" s="171" t="str">
        <f>IF(ISBLANK(AD539), "", -3 + (AD539 -VLOOKUP(AH539,Anthro_Calc!C:P,4,FALSE)) / (VLOOKUP(AH539,Anthro_Calc!C:P,5,FALSE) - VLOOKUP(AH539,Anthro_Calc!C:P,4,FALSE)))</f>
        <v/>
      </c>
      <c r="AK539" s="171" t="str">
        <f>IF(ISBLANK(AD539), "", 3 + (AD539 -VLOOKUP(AH539,Anthro_Calc!C:P,10,FALSE)) / (VLOOKUP(AH539,Anthro_Calc!C:P,10,FALSE) - VLOOKUP(AH539,Anthro_Calc!C:P,9,FALSE)))</f>
        <v/>
      </c>
      <c r="AL539" s="172" t="str">
        <f t="shared" si="448"/>
        <v/>
      </c>
      <c r="AM539" s="173" t="str">
        <f t="shared" si="449"/>
        <v/>
      </c>
      <c r="AN539" s="174" t="str">
        <f t="shared" si="450"/>
        <v/>
      </c>
      <c r="AO539" s="178" t="str">
        <f t="shared" si="482"/>
        <v/>
      </c>
      <c r="AP539" s="179"/>
      <c r="AQ539" s="179" t="str">
        <f t="shared" si="488"/>
        <v/>
      </c>
      <c r="AR539" s="167"/>
      <c r="AS539" s="175"/>
      <c r="AT539" s="170"/>
      <c r="AU539" s="177" t="str">
        <f t="shared" si="479"/>
        <v/>
      </c>
      <c r="AV539" s="171">
        <f t="shared" si="452"/>
        <v>0</v>
      </c>
      <c r="AW539" s="171">
        <f t="shared" si="453"/>
        <v>0</v>
      </c>
      <c r="AX539" s="171" t="str">
        <f t="shared" si="454"/>
        <v>0</v>
      </c>
      <c r="AY539" s="171" t="str">
        <f>IF(ISBLANK(AT539), "", (POWER(AT539/VLOOKUP(AX539,Anthro_Calc!C:P,13,FALSE),VLOOKUP(AX539,Anthro_Calc!C:P,12,FALSE))-1) / (VLOOKUP(AX539,Anthro_Calc!C:P,14,FALSE)*VLOOKUP(AX539,Anthro_Calc!C:P,12,FALSE)))</f>
        <v/>
      </c>
      <c r="AZ539" s="171" t="str">
        <f>IF(ISBLANK(AT539), "", -3 + (AT539 -VLOOKUP(AX539,Anthro_Calc!C:P,4,FALSE)) / (VLOOKUP(AX539,Anthro_Calc!C:P,5,FALSE) - VLOOKUP(AX539,Anthro_Calc!C:P,4,FALSE)))</f>
        <v/>
      </c>
      <c r="BA539" s="171" t="str">
        <f>IF(ISBLANK(AT539), "", 3 + (AT539 -VLOOKUP(AX539,Anthro_Calc!C:P,10,FALSE)) / (VLOOKUP(AX539,Anthro_Calc!C:P,10,FALSE) - VLOOKUP(AX539,Anthro_Calc!C:P,9,FALSE)))</f>
        <v/>
      </c>
      <c r="BB539" s="172" t="str">
        <f t="shared" si="455"/>
        <v/>
      </c>
      <c r="BC539" s="173" t="str">
        <f t="shared" si="456"/>
        <v/>
      </c>
      <c r="BD539" s="174" t="str">
        <f t="shared" si="483"/>
        <v/>
      </c>
      <c r="BE539" s="180" t="str">
        <f t="shared" si="484"/>
        <v/>
      </c>
      <c r="BF539" s="181" t="str">
        <f t="shared" si="457"/>
        <v/>
      </c>
      <c r="BG539" s="181" t="str">
        <f t="shared" si="485"/>
        <v/>
      </c>
      <c r="BH539" s="179"/>
      <c r="BI539" s="182"/>
      <c r="BJ539" s="167"/>
      <c r="BK539" s="175"/>
      <c r="BL539" s="176"/>
      <c r="BM539" s="177" t="str">
        <f t="shared" si="458"/>
        <v/>
      </c>
      <c r="BN539" s="171">
        <f t="shared" si="477"/>
        <v>0</v>
      </c>
      <c r="BO539" s="171">
        <f t="shared" si="478"/>
        <v>0</v>
      </c>
      <c r="BP539" s="171" t="str">
        <f t="shared" si="459"/>
        <v>0</v>
      </c>
      <c r="BQ539" s="171" t="str">
        <f>IF(ISBLANK(BL539), "", (POWER(BL539/VLOOKUP(BP539,Anthro_Calc!C:P,13,FALSE),VLOOKUP(BP539,Anthro_Calc!C:P,12,FALSE))-1) / (VLOOKUP(BP539,Anthro_Calc!C:P,14,FALSE)*VLOOKUP(BP539,Anthro_Calc!C:P,12,FALSE)))</f>
        <v/>
      </c>
      <c r="BR539" s="171" t="str">
        <f>IF(ISBLANK(BL539), "", -3 + (BL539 -VLOOKUP(BP539,Anthro_Calc!C:P,4,FALSE)) / (VLOOKUP(BP539,Anthro_Calc!C:P,5,FALSE) - VLOOKUP(BP539,Anthro_Calc!C:P,4,FALSE)))</f>
        <v/>
      </c>
      <c r="BS539" s="171" t="str">
        <f>IF(ISBLANK(BL539), "", 3 + (BL539 -VLOOKUP(BP539,Anthro_Calc!C:P,10,FALSE)) / (VLOOKUP(BP539,Anthro_Calc!C:P,10,FALSE) - VLOOKUP(BP539,Anthro_Calc!C:P,9,FALSE)))</f>
        <v/>
      </c>
      <c r="BT539" s="172" t="str">
        <f t="shared" si="460"/>
        <v/>
      </c>
      <c r="BU539" s="173" t="str">
        <f t="shared" si="461"/>
        <v/>
      </c>
      <c r="BV539" s="174" t="str">
        <f t="shared" si="462"/>
        <v/>
      </c>
      <c r="BW539" s="181" t="str">
        <f t="shared" si="486"/>
        <v/>
      </c>
      <c r="BX539" s="179"/>
      <c r="BY539" s="181" t="str">
        <f>IF(ISBLANK(BL539), "", VLOOKUP(Z539&amp;" "&amp;BV539&amp;" "&amp;BW539,Graduation_Criteria!$D$2:$E$34,2,FALSE))</f>
        <v/>
      </c>
      <c r="BZ539" s="181" t="str">
        <f t="shared" si="487"/>
        <v/>
      </c>
      <c r="CA539" s="167"/>
      <c r="CB539" s="175"/>
      <c r="CC539" s="175"/>
      <c r="CD539" s="183" t="str">
        <f t="shared" si="463"/>
        <v/>
      </c>
      <c r="CE539" s="184">
        <f t="shared" si="464"/>
        <v>0</v>
      </c>
      <c r="CF539" s="184">
        <f t="shared" si="465"/>
        <v>0</v>
      </c>
      <c r="CG539" s="184" t="str">
        <f t="shared" si="466"/>
        <v>0</v>
      </c>
      <c r="CH539" s="184" t="str">
        <f>IF(ISBLANK(CC539), "", (POWER(CC539/VLOOKUP(CG539,Anthro_Calc!C:P,13,FALSE),VLOOKUP(CG539,Anthro_Calc!C:P,12,FALSE))-1) / (VLOOKUP(CG539,Anthro_Calc!C:P,14,FALSE)*VLOOKUP(CG539,Anthro_Calc!C:P,12,FALSE)))</f>
        <v/>
      </c>
      <c r="CI539" s="184" t="str">
        <f>IF(ISBLANK(CC539), "", -3 + (CC539 -VLOOKUP(CG539,Anthro_Calc!C:P,4,FALSE)) / (VLOOKUP(CG539,Anthro_Calc!C:P,5,FALSE) - VLOOKUP(CG539,Anthro_Calc!C:P,4,FALSE)))</f>
        <v/>
      </c>
      <c r="CJ539" s="184" t="str">
        <f>IF(ISBLANK(CC539), "", 3 + (CC539 -VLOOKUP(CG539,Anthro_Calc!C:P,10,FALSE)) / (VLOOKUP(CG539,Anthro_Calc!C:P,10,FALSE) - VLOOKUP(CG539,Anthro_Calc!C:P,9,FALSE)))</f>
        <v/>
      </c>
      <c r="CK539" s="185" t="str">
        <f t="shared" si="467"/>
        <v/>
      </c>
      <c r="CL539" s="173" t="str">
        <f t="shared" si="468"/>
        <v/>
      </c>
      <c r="CM539" s="174" t="str">
        <f t="shared" si="469"/>
        <v/>
      </c>
      <c r="CN539" s="179"/>
      <c r="CO539" s="167"/>
      <c r="CP539" s="175"/>
      <c r="CQ539" s="175"/>
      <c r="CR539" s="186" t="str">
        <f t="shared" si="470"/>
        <v/>
      </c>
      <c r="CS539" s="187">
        <f t="shared" si="471"/>
        <v>0</v>
      </c>
      <c r="CT539" s="187">
        <f t="shared" si="472"/>
        <v>0</v>
      </c>
      <c r="CU539" s="187" t="str">
        <f t="shared" si="473"/>
        <v>0</v>
      </c>
      <c r="CV539" s="187" t="str">
        <f>IF(ISBLANK(CQ539), "", (POWER(CQ539/VLOOKUP(CU539,Anthro_Calc!C:P,13,FALSE),VLOOKUP(CU539,Anthro_Calc!C:P,12,FALSE))-1) / (VLOOKUP(CU539,Anthro_Calc!C:P,14,FALSE)*VLOOKUP(CU539,Anthro_Calc!C:P,12,FALSE)))</f>
        <v/>
      </c>
      <c r="CW539" s="187" t="str">
        <f>IF(ISBLANK(CQ539), "", -3 + (CQ539 -VLOOKUP(CU539,Anthro_Calc!C:P,4,FALSE)) / (VLOOKUP(CU539,Anthro_Calc!C:P,5,FALSE) - VLOOKUP(CU539,Anthro_Calc!C:P,4,FALSE)))</f>
        <v/>
      </c>
      <c r="CX539" s="187" t="str">
        <f>IF(ISBLANK(CQ539), "", 3 + (CQ539 -VLOOKUP(CU539,Anthro_Calc!C:P,10,FALSE)) / (VLOOKUP(CU539,Anthro_Calc!C:P,10,FALSE) - VLOOKUP(CU539,Anthro_Calc!C:P,9,FALSE)))</f>
        <v/>
      </c>
      <c r="CY539" s="188" t="str">
        <f t="shared" si="474"/>
        <v/>
      </c>
      <c r="CZ539" s="117" t="str">
        <f t="shared" si="489"/>
        <v/>
      </c>
      <c r="DA539" s="174" t="str">
        <f t="shared" si="475"/>
        <v/>
      </c>
      <c r="DB539" s="189"/>
    </row>
    <row r="540" spans="1:106">
      <c r="A540" s="165">
        <f t="shared" si="481"/>
        <v>536</v>
      </c>
      <c r="B540" s="166"/>
      <c r="C540" s="166"/>
      <c r="D540" s="166"/>
      <c r="E540" s="166"/>
      <c r="F540" s="166"/>
      <c r="G540" s="166"/>
      <c r="H540" s="166"/>
      <c r="I540" s="166"/>
      <c r="J540" s="166"/>
      <c r="K540" s="166"/>
      <c r="L540" s="166"/>
      <c r="M540" s="167"/>
      <c r="N540" s="168" t="str">
        <f t="shared" ca="1" si="438"/>
        <v/>
      </c>
      <c r="O540" s="169"/>
      <c r="P540" s="169"/>
      <c r="Q540" s="167"/>
      <c r="R540" s="170"/>
      <c r="S540" s="171" t="str">
        <f t="shared" si="439"/>
        <v/>
      </c>
      <c r="T540" s="171" t="str">
        <f t="shared" si="440"/>
        <v/>
      </c>
      <c r="U540" s="171" t="str">
        <f t="shared" si="441"/>
        <v/>
      </c>
      <c r="V540" s="171" t="str">
        <f>IF(ISBLANK(R540), "", (POWER(R540/VLOOKUP(U540,Anthro_Calc!C:P,13,FALSE),VLOOKUP(U540,Anthro_Calc!C:P,12,FALSE))-1) / (VLOOKUP(U540,Anthro_Calc!C:P,14,FALSE)*VLOOKUP(U540,Anthro_Calc!C:P,12,FALSE)))</f>
        <v/>
      </c>
      <c r="W540" s="171" t="str">
        <f>IF(ISBLANK(R540), "", -3 + (R540 -VLOOKUP(U540,Anthro_Calc!C:P,4,FALSE)) / (VLOOKUP(U540,Anthro_Calc!C:P,5,FALSE) - VLOOKUP(U540,Anthro_Calc!C:P,4,FALSE)))</f>
        <v/>
      </c>
      <c r="X540" s="171" t="str">
        <f>IF(ISBLANK(R540), "", 3 + (R540 -VLOOKUP(U540,Anthro_Calc!C:P,10,FALSE)) / (VLOOKUP(U540,Anthro_Calc!C:P,10,FALSE) - VLOOKUP(U540,Anthro_Calc!C:P,9,FALSE)))</f>
        <v/>
      </c>
      <c r="Y540" s="172" t="str">
        <f t="shared" si="442"/>
        <v/>
      </c>
      <c r="Z540" s="173" t="str">
        <f t="shared" si="443"/>
        <v/>
      </c>
      <c r="AA540" s="174" t="str">
        <f t="shared" si="480"/>
        <v/>
      </c>
      <c r="AB540" s="167"/>
      <c r="AC540" s="175"/>
      <c r="AD540" s="176"/>
      <c r="AE540" s="177" t="str">
        <f t="shared" si="444"/>
        <v/>
      </c>
      <c r="AF540" s="171">
        <f t="shared" si="445"/>
        <v>0</v>
      </c>
      <c r="AG540" s="171">
        <f t="shared" si="446"/>
        <v>0</v>
      </c>
      <c r="AH540" s="171" t="str">
        <f t="shared" si="447"/>
        <v>0</v>
      </c>
      <c r="AI540" s="171" t="str">
        <f>IF(ISBLANK(AD540), "", (POWER(AD540/VLOOKUP(AH540,Anthro_Calc!C:P,13,FALSE),VLOOKUP(AH540,Anthro_Calc!C:P,12,FALSE))-1) / (VLOOKUP(AH540,Anthro_Calc!C:P,14,FALSE)*VLOOKUP(AH540,Anthro_Calc!C:P,12,FALSE)))</f>
        <v/>
      </c>
      <c r="AJ540" s="171" t="str">
        <f>IF(ISBLANK(AD540), "", -3 + (AD540 -VLOOKUP(AH540,Anthro_Calc!C:P,4,FALSE)) / (VLOOKUP(AH540,Anthro_Calc!C:P,5,FALSE) - VLOOKUP(AH540,Anthro_Calc!C:P,4,FALSE)))</f>
        <v/>
      </c>
      <c r="AK540" s="171" t="str">
        <f>IF(ISBLANK(AD540), "", 3 + (AD540 -VLOOKUP(AH540,Anthro_Calc!C:P,10,FALSE)) / (VLOOKUP(AH540,Anthro_Calc!C:P,10,FALSE) - VLOOKUP(AH540,Anthro_Calc!C:P,9,FALSE)))</f>
        <v/>
      </c>
      <c r="AL540" s="172" t="str">
        <f t="shared" si="448"/>
        <v/>
      </c>
      <c r="AM540" s="173" t="str">
        <f t="shared" si="449"/>
        <v/>
      </c>
      <c r="AN540" s="174" t="str">
        <f t="shared" si="450"/>
        <v/>
      </c>
      <c r="AO540" s="178" t="str">
        <f t="shared" si="482"/>
        <v/>
      </c>
      <c r="AP540" s="179"/>
      <c r="AQ540" s="179" t="str">
        <f t="shared" si="488"/>
        <v/>
      </c>
      <c r="AR540" s="167"/>
      <c r="AS540" s="175"/>
      <c r="AT540" s="170"/>
      <c r="AU540" s="177" t="str">
        <f t="shared" si="479"/>
        <v/>
      </c>
      <c r="AV540" s="171">
        <f t="shared" si="452"/>
        <v>0</v>
      </c>
      <c r="AW540" s="171">
        <f t="shared" si="453"/>
        <v>0</v>
      </c>
      <c r="AX540" s="171" t="str">
        <f t="shared" si="454"/>
        <v>0</v>
      </c>
      <c r="AY540" s="171" t="str">
        <f>IF(ISBLANK(AT540), "", (POWER(AT540/VLOOKUP(AX540,Anthro_Calc!C:P,13,FALSE),VLOOKUP(AX540,Anthro_Calc!C:P,12,FALSE))-1) / (VLOOKUP(AX540,Anthro_Calc!C:P,14,FALSE)*VLOOKUP(AX540,Anthro_Calc!C:P,12,FALSE)))</f>
        <v/>
      </c>
      <c r="AZ540" s="171" t="str">
        <f>IF(ISBLANK(AT540), "", -3 + (AT540 -VLOOKUP(AX540,Anthro_Calc!C:P,4,FALSE)) / (VLOOKUP(AX540,Anthro_Calc!C:P,5,FALSE) - VLOOKUP(AX540,Anthro_Calc!C:P,4,FALSE)))</f>
        <v/>
      </c>
      <c r="BA540" s="171" t="str">
        <f>IF(ISBLANK(AT540), "", 3 + (AT540 -VLOOKUP(AX540,Anthro_Calc!C:P,10,FALSE)) / (VLOOKUP(AX540,Anthro_Calc!C:P,10,FALSE) - VLOOKUP(AX540,Anthro_Calc!C:P,9,FALSE)))</f>
        <v/>
      </c>
      <c r="BB540" s="172" t="str">
        <f t="shared" si="455"/>
        <v/>
      </c>
      <c r="BC540" s="173" t="str">
        <f t="shared" si="456"/>
        <v/>
      </c>
      <c r="BD540" s="174" t="str">
        <f t="shared" si="483"/>
        <v/>
      </c>
      <c r="BE540" s="180" t="str">
        <f t="shared" si="484"/>
        <v/>
      </c>
      <c r="BF540" s="181" t="str">
        <f t="shared" si="457"/>
        <v/>
      </c>
      <c r="BG540" s="181" t="str">
        <f t="shared" si="485"/>
        <v/>
      </c>
      <c r="BH540" s="179"/>
      <c r="BI540" s="182"/>
      <c r="BJ540" s="167"/>
      <c r="BK540" s="175"/>
      <c r="BL540" s="176"/>
      <c r="BM540" s="177" t="str">
        <f t="shared" si="458"/>
        <v/>
      </c>
      <c r="BN540" s="171">
        <f t="shared" si="477"/>
        <v>0</v>
      </c>
      <c r="BO540" s="171">
        <f t="shared" si="478"/>
        <v>0</v>
      </c>
      <c r="BP540" s="171" t="str">
        <f t="shared" si="459"/>
        <v>0</v>
      </c>
      <c r="BQ540" s="171" t="str">
        <f>IF(ISBLANK(BL540), "", (POWER(BL540/VLOOKUP(BP540,Anthro_Calc!C:P,13,FALSE),VLOOKUP(BP540,Anthro_Calc!C:P,12,FALSE))-1) / (VLOOKUP(BP540,Anthro_Calc!C:P,14,FALSE)*VLOOKUP(BP540,Anthro_Calc!C:P,12,FALSE)))</f>
        <v/>
      </c>
      <c r="BR540" s="171" t="str">
        <f>IF(ISBLANK(BL540), "", -3 + (BL540 -VLOOKUP(BP540,Anthro_Calc!C:P,4,FALSE)) / (VLOOKUP(BP540,Anthro_Calc!C:P,5,FALSE) - VLOOKUP(BP540,Anthro_Calc!C:P,4,FALSE)))</f>
        <v/>
      </c>
      <c r="BS540" s="171" t="str">
        <f>IF(ISBLANK(BL540), "", 3 + (BL540 -VLOOKUP(BP540,Anthro_Calc!C:P,10,FALSE)) / (VLOOKUP(BP540,Anthro_Calc!C:P,10,FALSE) - VLOOKUP(BP540,Anthro_Calc!C:P,9,FALSE)))</f>
        <v/>
      </c>
      <c r="BT540" s="172" t="str">
        <f t="shared" si="460"/>
        <v/>
      </c>
      <c r="BU540" s="173" t="str">
        <f t="shared" si="461"/>
        <v/>
      </c>
      <c r="BV540" s="174" t="str">
        <f t="shared" si="462"/>
        <v/>
      </c>
      <c r="BW540" s="181" t="str">
        <f t="shared" si="486"/>
        <v/>
      </c>
      <c r="BX540" s="179"/>
      <c r="BY540" s="181" t="str">
        <f>IF(ISBLANK(BL540), "", VLOOKUP(Z540&amp;" "&amp;BV540&amp;" "&amp;BW540,Graduation_Criteria!$D$2:$E$34,2,FALSE))</f>
        <v/>
      </c>
      <c r="BZ540" s="181" t="str">
        <f t="shared" si="487"/>
        <v/>
      </c>
      <c r="CA540" s="167"/>
      <c r="CB540" s="175"/>
      <c r="CC540" s="175"/>
      <c r="CD540" s="183" t="str">
        <f t="shared" si="463"/>
        <v/>
      </c>
      <c r="CE540" s="184">
        <f t="shared" si="464"/>
        <v>0</v>
      </c>
      <c r="CF540" s="184">
        <f t="shared" si="465"/>
        <v>0</v>
      </c>
      <c r="CG540" s="184" t="str">
        <f t="shared" si="466"/>
        <v>0</v>
      </c>
      <c r="CH540" s="184" t="str">
        <f>IF(ISBLANK(CC540), "", (POWER(CC540/VLOOKUP(CG540,Anthro_Calc!C:P,13,FALSE),VLOOKUP(CG540,Anthro_Calc!C:P,12,FALSE))-1) / (VLOOKUP(CG540,Anthro_Calc!C:P,14,FALSE)*VLOOKUP(CG540,Anthro_Calc!C:P,12,FALSE)))</f>
        <v/>
      </c>
      <c r="CI540" s="184" t="str">
        <f>IF(ISBLANK(CC540), "", -3 + (CC540 -VLOOKUP(CG540,Anthro_Calc!C:P,4,FALSE)) / (VLOOKUP(CG540,Anthro_Calc!C:P,5,FALSE) - VLOOKUP(CG540,Anthro_Calc!C:P,4,FALSE)))</f>
        <v/>
      </c>
      <c r="CJ540" s="184" t="str">
        <f>IF(ISBLANK(CC540), "", 3 + (CC540 -VLOOKUP(CG540,Anthro_Calc!C:P,10,FALSE)) / (VLOOKUP(CG540,Anthro_Calc!C:P,10,FALSE) - VLOOKUP(CG540,Anthro_Calc!C:P,9,FALSE)))</f>
        <v/>
      </c>
      <c r="CK540" s="185" t="str">
        <f t="shared" si="467"/>
        <v/>
      </c>
      <c r="CL540" s="173" t="str">
        <f t="shared" si="468"/>
        <v/>
      </c>
      <c r="CM540" s="174" t="str">
        <f t="shared" si="469"/>
        <v/>
      </c>
      <c r="CN540" s="179"/>
      <c r="CO540" s="167"/>
      <c r="CP540" s="175"/>
      <c r="CQ540" s="175"/>
      <c r="CR540" s="186" t="str">
        <f t="shared" si="470"/>
        <v/>
      </c>
      <c r="CS540" s="187">
        <f t="shared" si="471"/>
        <v>0</v>
      </c>
      <c r="CT540" s="187">
        <f t="shared" si="472"/>
        <v>0</v>
      </c>
      <c r="CU540" s="187" t="str">
        <f t="shared" si="473"/>
        <v>0</v>
      </c>
      <c r="CV540" s="187" t="str">
        <f>IF(ISBLANK(CQ540), "", (POWER(CQ540/VLOOKUP(CU540,Anthro_Calc!C:P,13,FALSE),VLOOKUP(CU540,Anthro_Calc!C:P,12,FALSE))-1) / (VLOOKUP(CU540,Anthro_Calc!C:P,14,FALSE)*VLOOKUP(CU540,Anthro_Calc!C:P,12,FALSE)))</f>
        <v/>
      </c>
      <c r="CW540" s="187" t="str">
        <f>IF(ISBLANK(CQ540), "", -3 + (CQ540 -VLOOKUP(CU540,Anthro_Calc!C:P,4,FALSE)) / (VLOOKUP(CU540,Anthro_Calc!C:P,5,FALSE) - VLOOKUP(CU540,Anthro_Calc!C:P,4,FALSE)))</f>
        <v/>
      </c>
      <c r="CX540" s="187" t="str">
        <f>IF(ISBLANK(CQ540), "", 3 + (CQ540 -VLOOKUP(CU540,Anthro_Calc!C:P,10,FALSE)) / (VLOOKUP(CU540,Anthro_Calc!C:P,10,FALSE) - VLOOKUP(CU540,Anthro_Calc!C:P,9,FALSE)))</f>
        <v/>
      </c>
      <c r="CY540" s="188" t="str">
        <f t="shared" si="474"/>
        <v/>
      </c>
      <c r="CZ540" s="117" t="str">
        <f t="shared" si="489"/>
        <v/>
      </c>
      <c r="DA540" s="174" t="str">
        <f t="shared" si="475"/>
        <v/>
      </c>
      <c r="DB540" s="189"/>
    </row>
    <row r="541" spans="1:106">
      <c r="A541" s="165">
        <f t="shared" si="481"/>
        <v>537</v>
      </c>
      <c r="B541" s="166"/>
      <c r="C541" s="166"/>
      <c r="D541" s="166"/>
      <c r="E541" s="166"/>
      <c r="F541" s="166"/>
      <c r="G541" s="166"/>
      <c r="H541" s="166"/>
      <c r="I541" s="166"/>
      <c r="J541" s="166"/>
      <c r="K541" s="166"/>
      <c r="L541" s="166"/>
      <c r="M541" s="167"/>
      <c r="N541" s="168" t="str">
        <f t="shared" ca="1" si="438"/>
        <v/>
      </c>
      <c r="O541" s="169"/>
      <c r="P541" s="169"/>
      <c r="Q541" s="167"/>
      <c r="R541" s="170"/>
      <c r="S541" s="171" t="str">
        <f t="shared" si="439"/>
        <v/>
      </c>
      <c r="T541" s="171" t="str">
        <f t="shared" si="440"/>
        <v/>
      </c>
      <c r="U541" s="171" t="str">
        <f t="shared" si="441"/>
        <v/>
      </c>
      <c r="V541" s="171" t="str">
        <f>IF(ISBLANK(R541), "", (POWER(R541/VLOOKUP(U541,Anthro_Calc!C:P,13,FALSE),VLOOKUP(U541,Anthro_Calc!C:P,12,FALSE))-1) / (VLOOKUP(U541,Anthro_Calc!C:P,14,FALSE)*VLOOKUP(U541,Anthro_Calc!C:P,12,FALSE)))</f>
        <v/>
      </c>
      <c r="W541" s="171" t="str">
        <f>IF(ISBLANK(R541), "", -3 + (R541 -VLOOKUP(U541,Anthro_Calc!C:P,4,FALSE)) / (VLOOKUP(U541,Anthro_Calc!C:P,5,FALSE) - VLOOKUP(U541,Anthro_Calc!C:P,4,FALSE)))</f>
        <v/>
      </c>
      <c r="X541" s="171" t="str">
        <f>IF(ISBLANK(R541), "", 3 + (R541 -VLOOKUP(U541,Anthro_Calc!C:P,10,FALSE)) / (VLOOKUP(U541,Anthro_Calc!C:P,10,FALSE) - VLOOKUP(U541,Anthro_Calc!C:P,9,FALSE)))</f>
        <v/>
      </c>
      <c r="Y541" s="172" t="str">
        <f t="shared" si="442"/>
        <v/>
      </c>
      <c r="Z541" s="173" t="str">
        <f t="shared" si="443"/>
        <v/>
      </c>
      <c r="AA541" s="174" t="str">
        <f t="shared" si="480"/>
        <v/>
      </c>
      <c r="AB541" s="167"/>
      <c r="AC541" s="175"/>
      <c r="AD541" s="176"/>
      <c r="AE541" s="177" t="str">
        <f t="shared" si="444"/>
        <v/>
      </c>
      <c r="AF541" s="171">
        <f t="shared" si="445"/>
        <v>0</v>
      </c>
      <c r="AG541" s="171">
        <f t="shared" si="446"/>
        <v>0</v>
      </c>
      <c r="AH541" s="171" t="str">
        <f t="shared" si="447"/>
        <v>0</v>
      </c>
      <c r="AI541" s="171" t="str">
        <f>IF(ISBLANK(AD541), "", (POWER(AD541/VLOOKUP(AH541,Anthro_Calc!C:P,13,FALSE),VLOOKUP(AH541,Anthro_Calc!C:P,12,FALSE))-1) / (VLOOKUP(AH541,Anthro_Calc!C:P,14,FALSE)*VLOOKUP(AH541,Anthro_Calc!C:P,12,FALSE)))</f>
        <v/>
      </c>
      <c r="AJ541" s="171" t="str">
        <f>IF(ISBLANK(AD541), "", -3 + (AD541 -VLOOKUP(AH541,Anthro_Calc!C:P,4,FALSE)) / (VLOOKUP(AH541,Anthro_Calc!C:P,5,FALSE) - VLOOKUP(AH541,Anthro_Calc!C:P,4,FALSE)))</f>
        <v/>
      </c>
      <c r="AK541" s="171" t="str">
        <f>IF(ISBLANK(AD541), "", 3 + (AD541 -VLOOKUP(AH541,Anthro_Calc!C:P,10,FALSE)) / (VLOOKUP(AH541,Anthro_Calc!C:P,10,FALSE) - VLOOKUP(AH541,Anthro_Calc!C:P,9,FALSE)))</f>
        <v/>
      </c>
      <c r="AL541" s="172" t="str">
        <f t="shared" si="448"/>
        <v/>
      </c>
      <c r="AM541" s="173" t="str">
        <f t="shared" si="449"/>
        <v/>
      </c>
      <c r="AN541" s="174" t="str">
        <f t="shared" si="450"/>
        <v/>
      </c>
      <c r="AO541" s="178" t="str">
        <f t="shared" si="482"/>
        <v/>
      </c>
      <c r="AP541" s="179"/>
      <c r="AQ541" s="179" t="str">
        <f t="shared" si="488"/>
        <v/>
      </c>
      <c r="AR541" s="167"/>
      <c r="AS541" s="175"/>
      <c r="AT541" s="170"/>
      <c r="AU541" s="177" t="str">
        <f t="shared" si="479"/>
        <v/>
      </c>
      <c r="AV541" s="171">
        <f t="shared" si="452"/>
        <v>0</v>
      </c>
      <c r="AW541" s="171">
        <f t="shared" si="453"/>
        <v>0</v>
      </c>
      <c r="AX541" s="171" t="str">
        <f t="shared" si="454"/>
        <v>0</v>
      </c>
      <c r="AY541" s="171" t="str">
        <f>IF(ISBLANK(AT541), "", (POWER(AT541/VLOOKUP(AX541,Anthro_Calc!C:P,13,FALSE),VLOOKUP(AX541,Anthro_Calc!C:P,12,FALSE))-1) / (VLOOKUP(AX541,Anthro_Calc!C:P,14,FALSE)*VLOOKUP(AX541,Anthro_Calc!C:P,12,FALSE)))</f>
        <v/>
      </c>
      <c r="AZ541" s="171" t="str">
        <f>IF(ISBLANK(AT541), "", -3 + (AT541 -VLOOKUP(AX541,Anthro_Calc!C:P,4,FALSE)) / (VLOOKUP(AX541,Anthro_Calc!C:P,5,FALSE) - VLOOKUP(AX541,Anthro_Calc!C:P,4,FALSE)))</f>
        <v/>
      </c>
      <c r="BA541" s="171" t="str">
        <f>IF(ISBLANK(AT541), "", 3 + (AT541 -VLOOKUP(AX541,Anthro_Calc!C:P,10,FALSE)) / (VLOOKUP(AX541,Anthro_Calc!C:P,10,FALSE) - VLOOKUP(AX541,Anthro_Calc!C:P,9,FALSE)))</f>
        <v/>
      </c>
      <c r="BB541" s="172" t="str">
        <f t="shared" si="455"/>
        <v/>
      </c>
      <c r="BC541" s="173" t="str">
        <f t="shared" si="456"/>
        <v/>
      </c>
      <c r="BD541" s="174" t="str">
        <f t="shared" si="483"/>
        <v/>
      </c>
      <c r="BE541" s="180" t="str">
        <f t="shared" si="484"/>
        <v/>
      </c>
      <c r="BF541" s="181" t="str">
        <f t="shared" si="457"/>
        <v/>
      </c>
      <c r="BG541" s="181" t="str">
        <f t="shared" si="485"/>
        <v/>
      </c>
      <c r="BH541" s="179"/>
      <c r="BI541" s="182"/>
      <c r="BJ541" s="167"/>
      <c r="BK541" s="175"/>
      <c r="BL541" s="176"/>
      <c r="BM541" s="177" t="str">
        <f t="shared" si="458"/>
        <v/>
      </c>
      <c r="BN541" s="171">
        <f t="shared" si="477"/>
        <v>0</v>
      </c>
      <c r="BO541" s="171">
        <f t="shared" si="478"/>
        <v>0</v>
      </c>
      <c r="BP541" s="171" t="str">
        <f t="shared" si="459"/>
        <v>0</v>
      </c>
      <c r="BQ541" s="171" t="str">
        <f>IF(ISBLANK(BL541), "", (POWER(BL541/VLOOKUP(BP541,Anthro_Calc!C:P,13,FALSE),VLOOKUP(BP541,Anthro_Calc!C:P,12,FALSE))-1) / (VLOOKUP(BP541,Anthro_Calc!C:P,14,FALSE)*VLOOKUP(BP541,Anthro_Calc!C:P,12,FALSE)))</f>
        <v/>
      </c>
      <c r="BR541" s="171" t="str">
        <f>IF(ISBLANK(BL541), "", -3 + (BL541 -VLOOKUP(BP541,Anthro_Calc!C:P,4,FALSE)) / (VLOOKUP(BP541,Anthro_Calc!C:P,5,FALSE) - VLOOKUP(BP541,Anthro_Calc!C:P,4,FALSE)))</f>
        <v/>
      </c>
      <c r="BS541" s="171" t="str">
        <f>IF(ISBLANK(BL541), "", 3 + (BL541 -VLOOKUP(BP541,Anthro_Calc!C:P,10,FALSE)) / (VLOOKUP(BP541,Anthro_Calc!C:P,10,FALSE) - VLOOKUP(BP541,Anthro_Calc!C:P,9,FALSE)))</f>
        <v/>
      </c>
      <c r="BT541" s="172" t="str">
        <f t="shared" si="460"/>
        <v/>
      </c>
      <c r="BU541" s="173" t="str">
        <f t="shared" si="461"/>
        <v/>
      </c>
      <c r="BV541" s="174" t="str">
        <f t="shared" si="462"/>
        <v/>
      </c>
      <c r="BW541" s="181" t="str">
        <f t="shared" si="486"/>
        <v/>
      </c>
      <c r="BX541" s="179"/>
      <c r="BY541" s="181" t="str">
        <f>IF(ISBLANK(BL541), "", VLOOKUP(Z541&amp;" "&amp;BV541&amp;" "&amp;BW541,Graduation_Criteria!$D$2:$E$34,2,FALSE))</f>
        <v/>
      </c>
      <c r="BZ541" s="181" t="str">
        <f t="shared" si="487"/>
        <v/>
      </c>
      <c r="CA541" s="167"/>
      <c r="CB541" s="175"/>
      <c r="CC541" s="175"/>
      <c r="CD541" s="183" t="str">
        <f t="shared" si="463"/>
        <v/>
      </c>
      <c r="CE541" s="184">
        <f t="shared" si="464"/>
        <v>0</v>
      </c>
      <c r="CF541" s="184">
        <f t="shared" si="465"/>
        <v>0</v>
      </c>
      <c r="CG541" s="184" t="str">
        <f t="shared" si="466"/>
        <v>0</v>
      </c>
      <c r="CH541" s="184" t="str">
        <f>IF(ISBLANK(CC541), "", (POWER(CC541/VLOOKUP(CG541,Anthro_Calc!C:P,13,FALSE),VLOOKUP(CG541,Anthro_Calc!C:P,12,FALSE))-1) / (VLOOKUP(CG541,Anthro_Calc!C:P,14,FALSE)*VLOOKUP(CG541,Anthro_Calc!C:P,12,FALSE)))</f>
        <v/>
      </c>
      <c r="CI541" s="184" t="str">
        <f>IF(ISBLANK(CC541), "", -3 + (CC541 -VLOOKUP(CG541,Anthro_Calc!C:P,4,FALSE)) / (VLOOKUP(CG541,Anthro_Calc!C:P,5,FALSE) - VLOOKUP(CG541,Anthro_Calc!C:P,4,FALSE)))</f>
        <v/>
      </c>
      <c r="CJ541" s="184" t="str">
        <f>IF(ISBLANK(CC541), "", 3 + (CC541 -VLOOKUP(CG541,Anthro_Calc!C:P,10,FALSE)) / (VLOOKUP(CG541,Anthro_Calc!C:P,10,FALSE) - VLOOKUP(CG541,Anthro_Calc!C:P,9,FALSE)))</f>
        <v/>
      </c>
      <c r="CK541" s="185" t="str">
        <f t="shared" si="467"/>
        <v/>
      </c>
      <c r="CL541" s="173" t="str">
        <f t="shared" si="468"/>
        <v/>
      </c>
      <c r="CM541" s="174" t="str">
        <f t="shared" si="469"/>
        <v/>
      </c>
      <c r="CN541" s="179"/>
      <c r="CO541" s="167"/>
      <c r="CP541" s="175"/>
      <c r="CQ541" s="175"/>
      <c r="CR541" s="186" t="str">
        <f t="shared" si="470"/>
        <v/>
      </c>
      <c r="CS541" s="187">
        <f t="shared" si="471"/>
        <v>0</v>
      </c>
      <c r="CT541" s="187">
        <f t="shared" si="472"/>
        <v>0</v>
      </c>
      <c r="CU541" s="187" t="str">
        <f t="shared" si="473"/>
        <v>0</v>
      </c>
      <c r="CV541" s="187" t="str">
        <f>IF(ISBLANK(CQ541), "", (POWER(CQ541/VLOOKUP(CU541,Anthro_Calc!C:P,13,FALSE),VLOOKUP(CU541,Anthro_Calc!C:P,12,FALSE))-1) / (VLOOKUP(CU541,Anthro_Calc!C:P,14,FALSE)*VLOOKUP(CU541,Anthro_Calc!C:P,12,FALSE)))</f>
        <v/>
      </c>
      <c r="CW541" s="187" t="str">
        <f>IF(ISBLANK(CQ541), "", -3 + (CQ541 -VLOOKUP(CU541,Anthro_Calc!C:P,4,FALSE)) / (VLOOKUP(CU541,Anthro_Calc!C:P,5,FALSE) - VLOOKUP(CU541,Anthro_Calc!C:P,4,FALSE)))</f>
        <v/>
      </c>
      <c r="CX541" s="187" t="str">
        <f>IF(ISBLANK(CQ541), "", 3 + (CQ541 -VLOOKUP(CU541,Anthro_Calc!C:P,10,FALSE)) / (VLOOKUP(CU541,Anthro_Calc!C:P,10,FALSE) - VLOOKUP(CU541,Anthro_Calc!C:P,9,FALSE)))</f>
        <v/>
      </c>
      <c r="CY541" s="188" t="str">
        <f t="shared" si="474"/>
        <v/>
      </c>
      <c r="CZ541" s="117" t="str">
        <f t="shared" si="489"/>
        <v/>
      </c>
      <c r="DA541" s="174" t="str">
        <f t="shared" si="475"/>
        <v/>
      </c>
      <c r="DB541" s="189"/>
    </row>
    <row r="542" spans="1:106">
      <c r="A542" s="165">
        <f t="shared" si="481"/>
        <v>538</v>
      </c>
      <c r="B542" s="166"/>
      <c r="C542" s="166"/>
      <c r="D542" s="166"/>
      <c r="E542" s="166"/>
      <c r="F542" s="166"/>
      <c r="G542" s="166"/>
      <c r="H542" s="166"/>
      <c r="I542" s="166"/>
      <c r="J542" s="166"/>
      <c r="K542" s="166"/>
      <c r="L542" s="166"/>
      <c r="M542" s="167"/>
      <c r="N542" s="168" t="str">
        <f t="shared" ca="1" si="438"/>
        <v/>
      </c>
      <c r="O542" s="169"/>
      <c r="P542" s="169"/>
      <c r="Q542" s="167"/>
      <c r="R542" s="170"/>
      <c r="S542" s="171" t="str">
        <f t="shared" si="439"/>
        <v/>
      </c>
      <c r="T542" s="171" t="str">
        <f t="shared" si="440"/>
        <v/>
      </c>
      <c r="U542" s="171" t="str">
        <f t="shared" si="441"/>
        <v/>
      </c>
      <c r="V542" s="171" t="str">
        <f>IF(ISBLANK(R542), "", (POWER(R542/VLOOKUP(U542,Anthro_Calc!C:P,13,FALSE),VLOOKUP(U542,Anthro_Calc!C:P,12,FALSE))-1) / (VLOOKUP(U542,Anthro_Calc!C:P,14,FALSE)*VLOOKUP(U542,Anthro_Calc!C:P,12,FALSE)))</f>
        <v/>
      </c>
      <c r="W542" s="171" t="str">
        <f>IF(ISBLANK(R542), "", -3 + (R542 -VLOOKUP(U542,Anthro_Calc!C:P,4,FALSE)) / (VLOOKUP(U542,Anthro_Calc!C:P,5,FALSE) - VLOOKUP(U542,Anthro_Calc!C:P,4,FALSE)))</f>
        <v/>
      </c>
      <c r="X542" s="171" t="str">
        <f>IF(ISBLANK(R542), "", 3 + (R542 -VLOOKUP(U542,Anthro_Calc!C:P,10,FALSE)) / (VLOOKUP(U542,Anthro_Calc!C:P,10,FALSE) - VLOOKUP(U542,Anthro_Calc!C:P,9,FALSE)))</f>
        <v/>
      </c>
      <c r="Y542" s="172" t="str">
        <f t="shared" si="442"/>
        <v/>
      </c>
      <c r="Z542" s="173" t="str">
        <f t="shared" si="443"/>
        <v/>
      </c>
      <c r="AA542" s="174" t="str">
        <f t="shared" si="480"/>
        <v/>
      </c>
      <c r="AB542" s="167"/>
      <c r="AC542" s="175"/>
      <c r="AD542" s="176"/>
      <c r="AE542" s="177" t="str">
        <f t="shared" si="444"/>
        <v/>
      </c>
      <c r="AF542" s="171">
        <f t="shared" si="445"/>
        <v>0</v>
      </c>
      <c r="AG542" s="171">
        <f t="shared" si="446"/>
        <v>0</v>
      </c>
      <c r="AH542" s="171" t="str">
        <f t="shared" si="447"/>
        <v>0</v>
      </c>
      <c r="AI542" s="171" t="str">
        <f>IF(ISBLANK(AD542), "", (POWER(AD542/VLOOKUP(AH542,Anthro_Calc!C:P,13,FALSE),VLOOKUP(AH542,Anthro_Calc!C:P,12,FALSE))-1) / (VLOOKUP(AH542,Anthro_Calc!C:P,14,FALSE)*VLOOKUP(AH542,Anthro_Calc!C:P,12,FALSE)))</f>
        <v/>
      </c>
      <c r="AJ542" s="171" t="str">
        <f>IF(ISBLANK(AD542), "", -3 + (AD542 -VLOOKUP(AH542,Anthro_Calc!C:P,4,FALSE)) / (VLOOKUP(AH542,Anthro_Calc!C:P,5,FALSE) - VLOOKUP(AH542,Anthro_Calc!C:P,4,FALSE)))</f>
        <v/>
      </c>
      <c r="AK542" s="171" t="str">
        <f>IF(ISBLANK(AD542), "", 3 + (AD542 -VLOOKUP(AH542,Anthro_Calc!C:P,10,FALSE)) / (VLOOKUP(AH542,Anthro_Calc!C:P,10,FALSE) - VLOOKUP(AH542,Anthro_Calc!C:P,9,FALSE)))</f>
        <v/>
      </c>
      <c r="AL542" s="172" t="str">
        <f t="shared" si="448"/>
        <v/>
      </c>
      <c r="AM542" s="173" t="str">
        <f t="shared" si="449"/>
        <v/>
      </c>
      <c r="AN542" s="174" t="str">
        <f t="shared" si="450"/>
        <v/>
      </c>
      <c r="AO542" s="178" t="str">
        <f t="shared" si="482"/>
        <v/>
      </c>
      <c r="AP542" s="179"/>
      <c r="AQ542" s="179" t="str">
        <f t="shared" si="488"/>
        <v/>
      </c>
      <c r="AR542" s="167"/>
      <c r="AS542" s="175"/>
      <c r="AT542" s="170"/>
      <c r="AU542" s="177" t="str">
        <f t="shared" si="479"/>
        <v/>
      </c>
      <c r="AV542" s="171">
        <f t="shared" si="452"/>
        <v>0</v>
      </c>
      <c r="AW542" s="171">
        <f t="shared" si="453"/>
        <v>0</v>
      </c>
      <c r="AX542" s="171" t="str">
        <f t="shared" si="454"/>
        <v>0</v>
      </c>
      <c r="AY542" s="171" t="str">
        <f>IF(ISBLANK(AT542), "", (POWER(AT542/VLOOKUP(AX542,Anthro_Calc!C:P,13,FALSE),VLOOKUP(AX542,Anthro_Calc!C:P,12,FALSE))-1) / (VLOOKUP(AX542,Anthro_Calc!C:P,14,FALSE)*VLOOKUP(AX542,Anthro_Calc!C:P,12,FALSE)))</f>
        <v/>
      </c>
      <c r="AZ542" s="171" t="str">
        <f>IF(ISBLANK(AT542), "", -3 + (AT542 -VLOOKUP(AX542,Anthro_Calc!C:P,4,FALSE)) / (VLOOKUP(AX542,Anthro_Calc!C:P,5,FALSE) - VLOOKUP(AX542,Anthro_Calc!C:P,4,FALSE)))</f>
        <v/>
      </c>
      <c r="BA542" s="171" t="str">
        <f>IF(ISBLANK(AT542), "", 3 + (AT542 -VLOOKUP(AX542,Anthro_Calc!C:P,10,FALSE)) / (VLOOKUP(AX542,Anthro_Calc!C:P,10,FALSE) - VLOOKUP(AX542,Anthro_Calc!C:P,9,FALSE)))</f>
        <v/>
      </c>
      <c r="BB542" s="172" t="str">
        <f t="shared" si="455"/>
        <v/>
      </c>
      <c r="BC542" s="173" t="str">
        <f t="shared" si="456"/>
        <v/>
      </c>
      <c r="BD542" s="174" t="str">
        <f t="shared" si="483"/>
        <v/>
      </c>
      <c r="BE542" s="180" t="str">
        <f t="shared" si="484"/>
        <v/>
      </c>
      <c r="BF542" s="181" t="str">
        <f t="shared" si="457"/>
        <v/>
      </c>
      <c r="BG542" s="181" t="str">
        <f t="shared" si="485"/>
        <v/>
      </c>
      <c r="BH542" s="179"/>
      <c r="BI542" s="182"/>
      <c r="BJ542" s="167"/>
      <c r="BK542" s="175"/>
      <c r="BL542" s="176"/>
      <c r="BM542" s="177" t="str">
        <f t="shared" si="458"/>
        <v/>
      </c>
      <c r="BN542" s="171">
        <f t="shared" si="477"/>
        <v>0</v>
      </c>
      <c r="BO542" s="171">
        <f t="shared" si="478"/>
        <v>0</v>
      </c>
      <c r="BP542" s="171" t="str">
        <f t="shared" si="459"/>
        <v>0</v>
      </c>
      <c r="BQ542" s="171" t="str">
        <f>IF(ISBLANK(BL542), "", (POWER(BL542/VLOOKUP(BP542,Anthro_Calc!C:P,13,FALSE),VLOOKUP(BP542,Anthro_Calc!C:P,12,FALSE))-1) / (VLOOKUP(BP542,Anthro_Calc!C:P,14,FALSE)*VLOOKUP(BP542,Anthro_Calc!C:P,12,FALSE)))</f>
        <v/>
      </c>
      <c r="BR542" s="171" t="str">
        <f>IF(ISBLANK(BL542), "", -3 + (BL542 -VLOOKUP(BP542,Anthro_Calc!C:P,4,FALSE)) / (VLOOKUP(BP542,Anthro_Calc!C:P,5,FALSE) - VLOOKUP(BP542,Anthro_Calc!C:P,4,FALSE)))</f>
        <v/>
      </c>
      <c r="BS542" s="171" t="str">
        <f>IF(ISBLANK(BL542), "", 3 + (BL542 -VLOOKUP(BP542,Anthro_Calc!C:P,10,FALSE)) / (VLOOKUP(BP542,Anthro_Calc!C:P,10,FALSE) - VLOOKUP(BP542,Anthro_Calc!C:P,9,FALSE)))</f>
        <v/>
      </c>
      <c r="BT542" s="172" t="str">
        <f t="shared" si="460"/>
        <v/>
      </c>
      <c r="BU542" s="173" t="str">
        <f t="shared" si="461"/>
        <v/>
      </c>
      <c r="BV542" s="174" t="str">
        <f t="shared" si="462"/>
        <v/>
      </c>
      <c r="BW542" s="181" t="str">
        <f t="shared" si="486"/>
        <v/>
      </c>
      <c r="BX542" s="179"/>
      <c r="BY542" s="181" t="str">
        <f>IF(ISBLANK(BL542), "", VLOOKUP(Z542&amp;" "&amp;BV542&amp;" "&amp;BW542,Graduation_Criteria!$D$2:$E$34,2,FALSE))</f>
        <v/>
      </c>
      <c r="BZ542" s="181" t="str">
        <f t="shared" si="487"/>
        <v/>
      </c>
      <c r="CA542" s="167"/>
      <c r="CB542" s="175"/>
      <c r="CC542" s="175"/>
      <c r="CD542" s="183" t="str">
        <f t="shared" si="463"/>
        <v/>
      </c>
      <c r="CE542" s="184">
        <f t="shared" si="464"/>
        <v>0</v>
      </c>
      <c r="CF542" s="184">
        <f t="shared" si="465"/>
        <v>0</v>
      </c>
      <c r="CG542" s="184" t="str">
        <f t="shared" si="466"/>
        <v>0</v>
      </c>
      <c r="CH542" s="184" t="str">
        <f>IF(ISBLANK(CC542), "", (POWER(CC542/VLOOKUP(CG542,Anthro_Calc!C:P,13,FALSE),VLOOKUP(CG542,Anthro_Calc!C:P,12,FALSE))-1) / (VLOOKUP(CG542,Anthro_Calc!C:P,14,FALSE)*VLOOKUP(CG542,Anthro_Calc!C:P,12,FALSE)))</f>
        <v/>
      </c>
      <c r="CI542" s="184" t="str">
        <f>IF(ISBLANK(CC542), "", -3 + (CC542 -VLOOKUP(CG542,Anthro_Calc!C:P,4,FALSE)) / (VLOOKUP(CG542,Anthro_Calc!C:P,5,FALSE) - VLOOKUP(CG542,Anthro_Calc!C:P,4,FALSE)))</f>
        <v/>
      </c>
      <c r="CJ542" s="184" t="str">
        <f>IF(ISBLANK(CC542), "", 3 + (CC542 -VLOOKUP(CG542,Anthro_Calc!C:P,10,FALSE)) / (VLOOKUP(CG542,Anthro_Calc!C:P,10,FALSE) - VLOOKUP(CG542,Anthro_Calc!C:P,9,FALSE)))</f>
        <v/>
      </c>
      <c r="CK542" s="185" t="str">
        <f t="shared" si="467"/>
        <v/>
      </c>
      <c r="CL542" s="173" t="str">
        <f t="shared" si="468"/>
        <v/>
      </c>
      <c r="CM542" s="174" t="str">
        <f t="shared" si="469"/>
        <v/>
      </c>
      <c r="CN542" s="179"/>
      <c r="CO542" s="167"/>
      <c r="CP542" s="175"/>
      <c r="CQ542" s="175"/>
      <c r="CR542" s="186" t="str">
        <f t="shared" si="470"/>
        <v/>
      </c>
      <c r="CS542" s="187">
        <f t="shared" si="471"/>
        <v>0</v>
      </c>
      <c r="CT542" s="187">
        <f t="shared" si="472"/>
        <v>0</v>
      </c>
      <c r="CU542" s="187" t="str">
        <f t="shared" si="473"/>
        <v>0</v>
      </c>
      <c r="CV542" s="187" t="str">
        <f>IF(ISBLANK(CQ542), "", (POWER(CQ542/VLOOKUP(CU542,Anthro_Calc!C:P,13,FALSE),VLOOKUP(CU542,Anthro_Calc!C:P,12,FALSE))-1) / (VLOOKUP(CU542,Anthro_Calc!C:P,14,FALSE)*VLOOKUP(CU542,Anthro_Calc!C:P,12,FALSE)))</f>
        <v/>
      </c>
      <c r="CW542" s="187" t="str">
        <f>IF(ISBLANK(CQ542), "", -3 + (CQ542 -VLOOKUP(CU542,Anthro_Calc!C:P,4,FALSE)) / (VLOOKUP(CU542,Anthro_Calc!C:P,5,FALSE) - VLOOKUP(CU542,Anthro_Calc!C:P,4,FALSE)))</f>
        <v/>
      </c>
      <c r="CX542" s="187" t="str">
        <f>IF(ISBLANK(CQ542), "", 3 + (CQ542 -VLOOKUP(CU542,Anthro_Calc!C:P,10,FALSE)) / (VLOOKUP(CU542,Anthro_Calc!C:P,10,FALSE) - VLOOKUP(CU542,Anthro_Calc!C:P,9,FALSE)))</f>
        <v/>
      </c>
      <c r="CY542" s="188" t="str">
        <f t="shared" si="474"/>
        <v/>
      </c>
      <c r="CZ542" s="117" t="str">
        <f t="shared" si="489"/>
        <v/>
      </c>
      <c r="DA542" s="174" t="str">
        <f t="shared" si="475"/>
        <v/>
      </c>
      <c r="DB542" s="189"/>
    </row>
    <row r="543" spans="1:106">
      <c r="A543" s="165">
        <f t="shared" si="481"/>
        <v>539</v>
      </c>
      <c r="B543" s="166"/>
      <c r="C543" s="166"/>
      <c r="D543" s="166"/>
      <c r="E543" s="166"/>
      <c r="F543" s="166"/>
      <c r="G543" s="166"/>
      <c r="H543" s="166"/>
      <c r="I543" s="166"/>
      <c r="J543" s="166"/>
      <c r="K543" s="166"/>
      <c r="L543" s="166"/>
      <c r="M543" s="167"/>
      <c r="N543" s="168" t="str">
        <f t="shared" ca="1" si="438"/>
        <v/>
      </c>
      <c r="O543" s="169"/>
      <c r="P543" s="169"/>
      <c r="Q543" s="167"/>
      <c r="R543" s="170"/>
      <c r="S543" s="171" t="str">
        <f t="shared" si="439"/>
        <v/>
      </c>
      <c r="T543" s="171" t="str">
        <f t="shared" si="440"/>
        <v/>
      </c>
      <c r="U543" s="171" t="str">
        <f t="shared" si="441"/>
        <v/>
      </c>
      <c r="V543" s="171" t="str">
        <f>IF(ISBLANK(R543), "", (POWER(R543/VLOOKUP(U543,Anthro_Calc!C:P,13,FALSE),VLOOKUP(U543,Anthro_Calc!C:P,12,FALSE))-1) / (VLOOKUP(U543,Anthro_Calc!C:P,14,FALSE)*VLOOKUP(U543,Anthro_Calc!C:P,12,FALSE)))</f>
        <v/>
      </c>
      <c r="W543" s="171" t="str">
        <f>IF(ISBLANK(R543), "", -3 + (R543 -VLOOKUP(U543,Anthro_Calc!C:P,4,FALSE)) / (VLOOKUP(U543,Anthro_Calc!C:P,5,FALSE) - VLOOKUP(U543,Anthro_Calc!C:P,4,FALSE)))</f>
        <v/>
      </c>
      <c r="X543" s="171" t="str">
        <f>IF(ISBLANK(R543), "", 3 + (R543 -VLOOKUP(U543,Anthro_Calc!C:P,10,FALSE)) / (VLOOKUP(U543,Anthro_Calc!C:P,10,FALSE) - VLOOKUP(U543,Anthro_Calc!C:P,9,FALSE)))</f>
        <v/>
      </c>
      <c r="Y543" s="172" t="str">
        <f t="shared" si="442"/>
        <v/>
      </c>
      <c r="Z543" s="173" t="str">
        <f t="shared" si="443"/>
        <v/>
      </c>
      <c r="AA543" s="174" t="str">
        <f t="shared" si="480"/>
        <v/>
      </c>
      <c r="AB543" s="167"/>
      <c r="AC543" s="175"/>
      <c r="AD543" s="176"/>
      <c r="AE543" s="177" t="str">
        <f t="shared" si="444"/>
        <v/>
      </c>
      <c r="AF543" s="171">
        <f t="shared" si="445"/>
        <v>0</v>
      </c>
      <c r="AG543" s="171">
        <f t="shared" si="446"/>
        <v>0</v>
      </c>
      <c r="AH543" s="171" t="str">
        <f t="shared" si="447"/>
        <v>0</v>
      </c>
      <c r="AI543" s="171" t="str">
        <f>IF(ISBLANK(AD543), "", (POWER(AD543/VLOOKUP(AH543,Anthro_Calc!C:P,13,FALSE),VLOOKUP(AH543,Anthro_Calc!C:P,12,FALSE))-1) / (VLOOKUP(AH543,Anthro_Calc!C:P,14,FALSE)*VLOOKUP(AH543,Anthro_Calc!C:P,12,FALSE)))</f>
        <v/>
      </c>
      <c r="AJ543" s="171" t="str">
        <f>IF(ISBLANK(AD543), "", -3 + (AD543 -VLOOKUP(AH543,Anthro_Calc!C:P,4,FALSE)) / (VLOOKUP(AH543,Anthro_Calc!C:P,5,FALSE) - VLOOKUP(AH543,Anthro_Calc!C:P,4,FALSE)))</f>
        <v/>
      </c>
      <c r="AK543" s="171" t="str">
        <f>IF(ISBLANK(AD543), "", 3 + (AD543 -VLOOKUP(AH543,Anthro_Calc!C:P,10,FALSE)) / (VLOOKUP(AH543,Anthro_Calc!C:P,10,FALSE) - VLOOKUP(AH543,Anthro_Calc!C:P,9,FALSE)))</f>
        <v/>
      </c>
      <c r="AL543" s="172" t="str">
        <f t="shared" si="448"/>
        <v/>
      </c>
      <c r="AM543" s="173" t="str">
        <f t="shared" si="449"/>
        <v/>
      </c>
      <c r="AN543" s="174" t="str">
        <f t="shared" si="450"/>
        <v/>
      </c>
      <c r="AO543" s="178" t="str">
        <f t="shared" si="482"/>
        <v/>
      </c>
      <c r="AP543" s="179"/>
      <c r="AQ543" s="179" t="str">
        <f t="shared" si="488"/>
        <v/>
      </c>
      <c r="AR543" s="167"/>
      <c r="AS543" s="175"/>
      <c r="AT543" s="170"/>
      <c r="AU543" s="177" t="str">
        <f t="shared" si="479"/>
        <v/>
      </c>
      <c r="AV543" s="171">
        <f t="shared" si="452"/>
        <v>0</v>
      </c>
      <c r="AW543" s="171">
        <f t="shared" si="453"/>
        <v>0</v>
      </c>
      <c r="AX543" s="171" t="str">
        <f t="shared" si="454"/>
        <v>0</v>
      </c>
      <c r="AY543" s="171" t="str">
        <f>IF(ISBLANK(AT543), "", (POWER(AT543/VLOOKUP(AX543,Anthro_Calc!C:P,13,FALSE),VLOOKUP(AX543,Anthro_Calc!C:P,12,FALSE))-1) / (VLOOKUP(AX543,Anthro_Calc!C:P,14,FALSE)*VLOOKUP(AX543,Anthro_Calc!C:P,12,FALSE)))</f>
        <v/>
      </c>
      <c r="AZ543" s="171" t="str">
        <f>IF(ISBLANK(AT543), "", -3 + (AT543 -VLOOKUP(AX543,Anthro_Calc!C:P,4,FALSE)) / (VLOOKUP(AX543,Anthro_Calc!C:P,5,FALSE) - VLOOKUP(AX543,Anthro_Calc!C:P,4,FALSE)))</f>
        <v/>
      </c>
      <c r="BA543" s="171" t="str">
        <f>IF(ISBLANK(AT543), "", 3 + (AT543 -VLOOKUP(AX543,Anthro_Calc!C:P,10,FALSE)) / (VLOOKUP(AX543,Anthro_Calc!C:P,10,FALSE) - VLOOKUP(AX543,Anthro_Calc!C:P,9,FALSE)))</f>
        <v/>
      </c>
      <c r="BB543" s="172" t="str">
        <f t="shared" si="455"/>
        <v/>
      </c>
      <c r="BC543" s="173" t="str">
        <f t="shared" si="456"/>
        <v/>
      </c>
      <c r="BD543" s="174" t="str">
        <f t="shared" si="483"/>
        <v/>
      </c>
      <c r="BE543" s="180" t="str">
        <f t="shared" si="484"/>
        <v/>
      </c>
      <c r="BF543" s="181" t="str">
        <f t="shared" si="457"/>
        <v/>
      </c>
      <c r="BG543" s="181" t="str">
        <f t="shared" si="485"/>
        <v/>
      </c>
      <c r="BH543" s="179"/>
      <c r="BI543" s="182"/>
      <c r="BJ543" s="167"/>
      <c r="BK543" s="175"/>
      <c r="BL543" s="176"/>
      <c r="BM543" s="177" t="str">
        <f t="shared" si="458"/>
        <v/>
      </c>
      <c r="BN543" s="171">
        <f t="shared" si="477"/>
        <v>0</v>
      </c>
      <c r="BO543" s="171">
        <f t="shared" si="478"/>
        <v>0</v>
      </c>
      <c r="BP543" s="171" t="str">
        <f t="shared" si="459"/>
        <v>0</v>
      </c>
      <c r="BQ543" s="171" t="str">
        <f>IF(ISBLANK(BL543), "", (POWER(BL543/VLOOKUP(BP543,Anthro_Calc!C:P,13,FALSE),VLOOKUP(BP543,Anthro_Calc!C:P,12,FALSE))-1) / (VLOOKUP(BP543,Anthro_Calc!C:P,14,FALSE)*VLOOKUP(BP543,Anthro_Calc!C:P,12,FALSE)))</f>
        <v/>
      </c>
      <c r="BR543" s="171" t="str">
        <f>IF(ISBLANK(BL543), "", -3 + (BL543 -VLOOKUP(BP543,Anthro_Calc!C:P,4,FALSE)) / (VLOOKUP(BP543,Anthro_Calc!C:P,5,FALSE) - VLOOKUP(BP543,Anthro_Calc!C:P,4,FALSE)))</f>
        <v/>
      </c>
      <c r="BS543" s="171" t="str">
        <f>IF(ISBLANK(BL543), "", 3 + (BL543 -VLOOKUP(BP543,Anthro_Calc!C:P,10,FALSE)) / (VLOOKUP(BP543,Anthro_Calc!C:P,10,FALSE) - VLOOKUP(BP543,Anthro_Calc!C:P,9,FALSE)))</f>
        <v/>
      </c>
      <c r="BT543" s="172" t="str">
        <f t="shared" si="460"/>
        <v/>
      </c>
      <c r="BU543" s="173" t="str">
        <f t="shared" si="461"/>
        <v/>
      </c>
      <c r="BV543" s="174" t="str">
        <f t="shared" si="462"/>
        <v/>
      </c>
      <c r="BW543" s="181" t="str">
        <f t="shared" si="486"/>
        <v/>
      </c>
      <c r="BX543" s="179"/>
      <c r="BY543" s="181" t="str">
        <f>IF(ISBLANK(BL543), "", VLOOKUP(Z543&amp;" "&amp;BV543&amp;" "&amp;BW543,Graduation_Criteria!$D$2:$E$34,2,FALSE))</f>
        <v/>
      </c>
      <c r="BZ543" s="181" t="str">
        <f t="shared" si="487"/>
        <v/>
      </c>
      <c r="CA543" s="167"/>
      <c r="CB543" s="175"/>
      <c r="CC543" s="175"/>
      <c r="CD543" s="183" t="str">
        <f t="shared" si="463"/>
        <v/>
      </c>
      <c r="CE543" s="184">
        <f t="shared" si="464"/>
        <v>0</v>
      </c>
      <c r="CF543" s="184">
        <f t="shared" si="465"/>
        <v>0</v>
      </c>
      <c r="CG543" s="184" t="str">
        <f t="shared" si="466"/>
        <v>0</v>
      </c>
      <c r="CH543" s="184" t="str">
        <f>IF(ISBLANK(CC543), "", (POWER(CC543/VLOOKUP(CG543,Anthro_Calc!C:P,13,FALSE),VLOOKUP(CG543,Anthro_Calc!C:P,12,FALSE))-1) / (VLOOKUP(CG543,Anthro_Calc!C:P,14,FALSE)*VLOOKUP(CG543,Anthro_Calc!C:P,12,FALSE)))</f>
        <v/>
      </c>
      <c r="CI543" s="184" t="str">
        <f>IF(ISBLANK(CC543), "", -3 + (CC543 -VLOOKUP(CG543,Anthro_Calc!C:P,4,FALSE)) / (VLOOKUP(CG543,Anthro_Calc!C:P,5,FALSE) - VLOOKUP(CG543,Anthro_Calc!C:P,4,FALSE)))</f>
        <v/>
      </c>
      <c r="CJ543" s="184" t="str">
        <f>IF(ISBLANK(CC543), "", 3 + (CC543 -VLOOKUP(CG543,Anthro_Calc!C:P,10,FALSE)) / (VLOOKUP(CG543,Anthro_Calc!C:P,10,FALSE) - VLOOKUP(CG543,Anthro_Calc!C:P,9,FALSE)))</f>
        <v/>
      </c>
      <c r="CK543" s="185" t="str">
        <f t="shared" si="467"/>
        <v/>
      </c>
      <c r="CL543" s="173" t="str">
        <f t="shared" si="468"/>
        <v/>
      </c>
      <c r="CM543" s="174" t="str">
        <f t="shared" si="469"/>
        <v/>
      </c>
      <c r="CN543" s="179"/>
      <c r="CO543" s="167"/>
      <c r="CP543" s="175"/>
      <c r="CQ543" s="175"/>
      <c r="CR543" s="186" t="str">
        <f t="shared" si="470"/>
        <v/>
      </c>
      <c r="CS543" s="187">
        <f t="shared" si="471"/>
        <v>0</v>
      </c>
      <c r="CT543" s="187">
        <f t="shared" si="472"/>
        <v>0</v>
      </c>
      <c r="CU543" s="187" t="str">
        <f t="shared" si="473"/>
        <v>0</v>
      </c>
      <c r="CV543" s="187" t="str">
        <f>IF(ISBLANK(CQ543), "", (POWER(CQ543/VLOOKUP(CU543,Anthro_Calc!C:P,13,FALSE),VLOOKUP(CU543,Anthro_Calc!C:P,12,FALSE))-1) / (VLOOKUP(CU543,Anthro_Calc!C:P,14,FALSE)*VLOOKUP(CU543,Anthro_Calc!C:P,12,FALSE)))</f>
        <v/>
      </c>
      <c r="CW543" s="187" t="str">
        <f>IF(ISBLANK(CQ543), "", -3 + (CQ543 -VLOOKUP(CU543,Anthro_Calc!C:P,4,FALSE)) / (VLOOKUP(CU543,Anthro_Calc!C:P,5,FALSE) - VLOOKUP(CU543,Anthro_Calc!C:P,4,FALSE)))</f>
        <v/>
      </c>
      <c r="CX543" s="187" t="str">
        <f>IF(ISBLANK(CQ543), "", 3 + (CQ543 -VLOOKUP(CU543,Anthro_Calc!C:P,10,FALSE)) / (VLOOKUP(CU543,Anthro_Calc!C:P,10,FALSE) - VLOOKUP(CU543,Anthro_Calc!C:P,9,FALSE)))</f>
        <v/>
      </c>
      <c r="CY543" s="188" t="str">
        <f t="shared" si="474"/>
        <v/>
      </c>
      <c r="CZ543" s="117" t="str">
        <f t="shared" si="489"/>
        <v/>
      </c>
      <c r="DA543" s="174" t="str">
        <f t="shared" si="475"/>
        <v/>
      </c>
      <c r="DB543" s="189"/>
    </row>
    <row r="544" spans="1:106">
      <c r="A544" s="165">
        <f t="shared" si="481"/>
        <v>540</v>
      </c>
      <c r="B544" s="166"/>
      <c r="C544" s="166"/>
      <c r="D544" s="166"/>
      <c r="E544" s="166"/>
      <c r="F544" s="166"/>
      <c r="G544" s="166"/>
      <c r="H544" s="166"/>
      <c r="I544" s="166"/>
      <c r="J544" s="166"/>
      <c r="K544" s="166"/>
      <c r="L544" s="166"/>
      <c r="M544" s="167"/>
      <c r="N544" s="168" t="str">
        <f t="shared" ca="1" si="438"/>
        <v/>
      </c>
      <c r="O544" s="169"/>
      <c r="P544" s="169"/>
      <c r="Q544" s="167"/>
      <c r="R544" s="170"/>
      <c r="S544" s="171" t="str">
        <f t="shared" si="439"/>
        <v/>
      </c>
      <c r="T544" s="171" t="str">
        <f t="shared" si="440"/>
        <v/>
      </c>
      <c r="U544" s="171" t="str">
        <f t="shared" si="441"/>
        <v/>
      </c>
      <c r="V544" s="171" t="str">
        <f>IF(ISBLANK(R544), "", (POWER(R544/VLOOKUP(U544,Anthro_Calc!C:P,13,FALSE),VLOOKUP(U544,Anthro_Calc!C:P,12,FALSE))-1) / (VLOOKUP(U544,Anthro_Calc!C:P,14,FALSE)*VLOOKUP(U544,Anthro_Calc!C:P,12,FALSE)))</f>
        <v/>
      </c>
      <c r="W544" s="171" t="str">
        <f>IF(ISBLANK(R544), "", -3 + (R544 -VLOOKUP(U544,Anthro_Calc!C:P,4,FALSE)) / (VLOOKUP(U544,Anthro_Calc!C:P,5,FALSE) - VLOOKUP(U544,Anthro_Calc!C:P,4,FALSE)))</f>
        <v/>
      </c>
      <c r="X544" s="171" t="str">
        <f>IF(ISBLANK(R544), "", 3 + (R544 -VLOOKUP(U544,Anthro_Calc!C:P,10,FALSE)) / (VLOOKUP(U544,Anthro_Calc!C:P,10,FALSE) - VLOOKUP(U544,Anthro_Calc!C:P,9,FALSE)))</f>
        <v/>
      </c>
      <c r="Y544" s="172" t="str">
        <f t="shared" si="442"/>
        <v/>
      </c>
      <c r="Z544" s="173" t="str">
        <f t="shared" si="443"/>
        <v/>
      </c>
      <c r="AA544" s="174" t="str">
        <f t="shared" si="480"/>
        <v/>
      </c>
      <c r="AB544" s="167"/>
      <c r="AC544" s="175"/>
      <c r="AD544" s="176"/>
      <c r="AE544" s="177" t="str">
        <f t="shared" si="444"/>
        <v/>
      </c>
      <c r="AF544" s="171">
        <f t="shared" si="445"/>
        <v>0</v>
      </c>
      <c r="AG544" s="171">
        <f t="shared" si="446"/>
        <v>0</v>
      </c>
      <c r="AH544" s="171" t="str">
        <f t="shared" si="447"/>
        <v>0</v>
      </c>
      <c r="AI544" s="171" t="str">
        <f>IF(ISBLANK(AD544), "", (POWER(AD544/VLOOKUP(AH544,Anthro_Calc!C:P,13,FALSE),VLOOKUP(AH544,Anthro_Calc!C:P,12,FALSE))-1) / (VLOOKUP(AH544,Anthro_Calc!C:P,14,FALSE)*VLOOKUP(AH544,Anthro_Calc!C:P,12,FALSE)))</f>
        <v/>
      </c>
      <c r="AJ544" s="171" t="str">
        <f>IF(ISBLANK(AD544), "", -3 + (AD544 -VLOOKUP(AH544,Anthro_Calc!C:P,4,FALSE)) / (VLOOKUP(AH544,Anthro_Calc!C:P,5,FALSE) - VLOOKUP(AH544,Anthro_Calc!C:P,4,FALSE)))</f>
        <v/>
      </c>
      <c r="AK544" s="171" t="str">
        <f>IF(ISBLANK(AD544), "", 3 + (AD544 -VLOOKUP(AH544,Anthro_Calc!C:P,10,FALSE)) / (VLOOKUP(AH544,Anthro_Calc!C:P,10,FALSE) - VLOOKUP(AH544,Anthro_Calc!C:P,9,FALSE)))</f>
        <v/>
      </c>
      <c r="AL544" s="172" t="str">
        <f t="shared" si="448"/>
        <v/>
      </c>
      <c r="AM544" s="173" t="str">
        <f t="shared" si="449"/>
        <v/>
      </c>
      <c r="AN544" s="174" t="str">
        <f t="shared" si="450"/>
        <v/>
      </c>
      <c r="AO544" s="178" t="str">
        <f t="shared" si="482"/>
        <v/>
      </c>
      <c r="AP544" s="179"/>
      <c r="AQ544" s="179" t="str">
        <f t="shared" si="488"/>
        <v/>
      </c>
      <c r="AR544" s="167"/>
      <c r="AS544" s="175"/>
      <c r="AT544" s="170"/>
      <c r="AU544" s="177" t="str">
        <f t="shared" si="479"/>
        <v/>
      </c>
      <c r="AV544" s="171">
        <f t="shared" si="452"/>
        <v>0</v>
      </c>
      <c r="AW544" s="171">
        <f t="shared" si="453"/>
        <v>0</v>
      </c>
      <c r="AX544" s="171" t="str">
        <f t="shared" si="454"/>
        <v>0</v>
      </c>
      <c r="AY544" s="171" t="str">
        <f>IF(ISBLANK(AT544), "", (POWER(AT544/VLOOKUP(AX544,Anthro_Calc!C:P,13,FALSE),VLOOKUP(AX544,Anthro_Calc!C:P,12,FALSE))-1) / (VLOOKUP(AX544,Anthro_Calc!C:P,14,FALSE)*VLOOKUP(AX544,Anthro_Calc!C:P,12,FALSE)))</f>
        <v/>
      </c>
      <c r="AZ544" s="171" t="str">
        <f>IF(ISBLANK(AT544), "", -3 + (AT544 -VLOOKUP(AX544,Anthro_Calc!C:P,4,FALSE)) / (VLOOKUP(AX544,Anthro_Calc!C:P,5,FALSE) - VLOOKUP(AX544,Anthro_Calc!C:P,4,FALSE)))</f>
        <v/>
      </c>
      <c r="BA544" s="171" t="str">
        <f>IF(ISBLANK(AT544), "", 3 + (AT544 -VLOOKUP(AX544,Anthro_Calc!C:P,10,FALSE)) / (VLOOKUP(AX544,Anthro_Calc!C:P,10,FALSE) - VLOOKUP(AX544,Anthro_Calc!C:P,9,FALSE)))</f>
        <v/>
      </c>
      <c r="BB544" s="172" t="str">
        <f t="shared" si="455"/>
        <v/>
      </c>
      <c r="BC544" s="173" t="str">
        <f t="shared" si="456"/>
        <v/>
      </c>
      <c r="BD544" s="174" t="str">
        <f t="shared" si="483"/>
        <v/>
      </c>
      <c r="BE544" s="180" t="str">
        <f t="shared" si="484"/>
        <v/>
      </c>
      <c r="BF544" s="181" t="str">
        <f t="shared" si="457"/>
        <v/>
      </c>
      <c r="BG544" s="181" t="str">
        <f t="shared" si="485"/>
        <v/>
      </c>
      <c r="BH544" s="179"/>
      <c r="BI544" s="182"/>
      <c r="BJ544" s="167"/>
      <c r="BK544" s="175"/>
      <c r="BL544" s="176"/>
      <c r="BM544" s="177" t="str">
        <f t="shared" si="458"/>
        <v/>
      </c>
      <c r="BN544" s="171">
        <f t="shared" si="477"/>
        <v>0</v>
      </c>
      <c r="BO544" s="171">
        <f t="shared" si="478"/>
        <v>0</v>
      </c>
      <c r="BP544" s="171" t="str">
        <f t="shared" si="459"/>
        <v>0</v>
      </c>
      <c r="BQ544" s="171" t="str">
        <f>IF(ISBLANK(BL544), "", (POWER(BL544/VLOOKUP(BP544,Anthro_Calc!C:P,13,FALSE),VLOOKUP(BP544,Anthro_Calc!C:P,12,FALSE))-1) / (VLOOKUP(BP544,Anthro_Calc!C:P,14,FALSE)*VLOOKUP(BP544,Anthro_Calc!C:P,12,FALSE)))</f>
        <v/>
      </c>
      <c r="BR544" s="171" t="str">
        <f>IF(ISBLANK(BL544), "", -3 + (BL544 -VLOOKUP(BP544,Anthro_Calc!C:P,4,FALSE)) / (VLOOKUP(BP544,Anthro_Calc!C:P,5,FALSE) - VLOOKUP(BP544,Anthro_Calc!C:P,4,FALSE)))</f>
        <v/>
      </c>
      <c r="BS544" s="171" t="str">
        <f>IF(ISBLANK(BL544), "", 3 + (BL544 -VLOOKUP(BP544,Anthro_Calc!C:P,10,FALSE)) / (VLOOKUP(BP544,Anthro_Calc!C:P,10,FALSE) - VLOOKUP(BP544,Anthro_Calc!C:P,9,FALSE)))</f>
        <v/>
      </c>
      <c r="BT544" s="172" t="str">
        <f t="shared" si="460"/>
        <v/>
      </c>
      <c r="BU544" s="173" t="str">
        <f t="shared" si="461"/>
        <v/>
      </c>
      <c r="BV544" s="174" t="str">
        <f t="shared" si="462"/>
        <v/>
      </c>
      <c r="BW544" s="181" t="str">
        <f t="shared" si="486"/>
        <v/>
      </c>
      <c r="BX544" s="179"/>
      <c r="BY544" s="181" t="str">
        <f>IF(ISBLANK(BL544), "", VLOOKUP(Z544&amp;" "&amp;BV544&amp;" "&amp;BW544,Graduation_Criteria!$D$2:$E$34,2,FALSE))</f>
        <v/>
      </c>
      <c r="BZ544" s="181" t="str">
        <f t="shared" si="487"/>
        <v/>
      </c>
      <c r="CA544" s="167"/>
      <c r="CB544" s="175"/>
      <c r="CC544" s="175"/>
      <c r="CD544" s="183" t="str">
        <f t="shared" si="463"/>
        <v/>
      </c>
      <c r="CE544" s="184">
        <f t="shared" si="464"/>
        <v>0</v>
      </c>
      <c r="CF544" s="184">
        <f t="shared" si="465"/>
        <v>0</v>
      </c>
      <c r="CG544" s="184" t="str">
        <f t="shared" si="466"/>
        <v>0</v>
      </c>
      <c r="CH544" s="184" t="str">
        <f>IF(ISBLANK(CC544), "", (POWER(CC544/VLOOKUP(CG544,Anthro_Calc!C:P,13,FALSE),VLOOKUP(CG544,Anthro_Calc!C:P,12,FALSE))-1) / (VLOOKUP(CG544,Anthro_Calc!C:P,14,FALSE)*VLOOKUP(CG544,Anthro_Calc!C:P,12,FALSE)))</f>
        <v/>
      </c>
      <c r="CI544" s="184" t="str">
        <f>IF(ISBLANK(CC544), "", -3 + (CC544 -VLOOKUP(CG544,Anthro_Calc!C:P,4,FALSE)) / (VLOOKUP(CG544,Anthro_Calc!C:P,5,FALSE) - VLOOKUP(CG544,Anthro_Calc!C:P,4,FALSE)))</f>
        <v/>
      </c>
      <c r="CJ544" s="184" t="str">
        <f>IF(ISBLANK(CC544), "", 3 + (CC544 -VLOOKUP(CG544,Anthro_Calc!C:P,10,FALSE)) / (VLOOKUP(CG544,Anthro_Calc!C:P,10,FALSE) - VLOOKUP(CG544,Anthro_Calc!C:P,9,FALSE)))</f>
        <v/>
      </c>
      <c r="CK544" s="185" t="str">
        <f t="shared" si="467"/>
        <v/>
      </c>
      <c r="CL544" s="173" t="str">
        <f t="shared" si="468"/>
        <v/>
      </c>
      <c r="CM544" s="174" t="str">
        <f t="shared" si="469"/>
        <v/>
      </c>
      <c r="CN544" s="179"/>
      <c r="CO544" s="167"/>
      <c r="CP544" s="175"/>
      <c r="CQ544" s="175"/>
      <c r="CR544" s="186" t="str">
        <f t="shared" si="470"/>
        <v/>
      </c>
      <c r="CS544" s="187">
        <f t="shared" si="471"/>
        <v>0</v>
      </c>
      <c r="CT544" s="187">
        <f t="shared" si="472"/>
        <v>0</v>
      </c>
      <c r="CU544" s="187" t="str">
        <f t="shared" si="473"/>
        <v>0</v>
      </c>
      <c r="CV544" s="187" t="str">
        <f>IF(ISBLANK(CQ544), "", (POWER(CQ544/VLOOKUP(CU544,Anthro_Calc!C:P,13,FALSE),VLOOKUP(CU544,Anthro_Calc!C:P,12,FALSE))-1) / (VLOOKUP(CU544,Anthro_Calc!C:P,14,FALSE)*VLOOKUP(CU544,Anthro_Calc!C:P,12,FALSE)))</f>
        <v/>
      </c>
      <c r="CW544" s="187" t="str">
        <f>IF(ISBLANK(CQ544), "", -3 + (CQ544 -VLOOKUP(CU544,Anthro_Calc!C:P,4,FALSE)) / (VLOOKUP(CU544,Anthro_Calc!C:P,5,FALSE) - VLOOKUP(CU544,Anthro_Calc!C:P,4,FALSE)))</f>
        <v/>
      </c>
      <c r="CX544" s="187" t="str">
        <f>IF(ISBLANK(CQ544), "", 3 + (CQ544 -VLOOKUP(CU544,Anthro_Calc!C:P,10,FALSE)) / (VLOOKUP(CU544,Anthro_Calc!C:P,10,FALSE) - VLOOKUP(CU544,Anthro_Calc!C:P,9,FALSE)))</f>
        <v/>
      </c>
      <c r="CY544" s="188" t="str">
        <f t="shared" si="474"/>
        <v/>
      </c>
      <c r="CZ544" s="117" t="str">
        <f t="shared" si="489"/>
        <v/>
      </c>
      <c r="DA544" s="174" t="str">
        <f t="shared" si="475"/>
        <v/>
      </c>
      <c r="DB544" s="189"/>
    </row>
    <row r="545" spans="1:106">
      <c r="A545" s="165">
        <f t="shared" si="481"/>
        <v>541</v>
      </c>
      <c r="B545" s="166"/>
      <c r="C545" s="166"/>
      <c r="D545" s="166"/>
      <c r="E545" s="166"/>
      <c r="F545" s="166"/>
      <c r="G545" s="166"/>
      <c r="H545" s="166"/>
      <c r="I545" s="166"/>
      <c r="J545" s="166"/>
      <c r="K545" s="166"/>
      <c r="L545" s="166"/>
      <c r="M545" s="167"/>
      <c r="N545" s="168" t="str">
        <f t="shared" ca="1" si="438"/>
        <v/>
      </c>
      <c r="O545" s="169"/>
      <c r="P545" s="169"/>
      <c r="Q545" s="167"/>
      <c r="R545" s="170"/>
      <c r="S545" s="171" t="str">
        <f t="shared" si="439"/>
        <v/>
      </c>
      <c r="T545" s="171" t="str">
        <f t="shared" si="440"/>
        <v/>
      </c>
      <c r="U545" s="171" t="str">
        <f t="shared" si="441"/>
        <v/>
      </c>
      <c r="V545" s="171" t="str">
        <f>IF(ISBLANK(R545), "", (POWER(R545/VLOOKUP(U545,Anthro_Calc!C:P,13,FALSE),VLOOKUP(U545,Anthro_Calc!C:P,12,FALSE))-1) / (VLOOKUP(U545,Anthro_Calc!C:P,14,FALSE)*VLOOKUP(U545,Anthro_Calc!C:P,12,FALSE)))</f>
        <v/>
      </c>
      <c r="W545" s="171" t="str">
        <f>IF(ISBLANK(R545), "", -3 + (R545 -VLOOKUP(U545,Anthro_Calc!C:P,4,FALSE)) / (VLOOKUP(U545,Anthro_Calc!C:P,5,FALSE) - VLOOKUP(U545,Anthro_Calc!C:P,4,FALSE)))</f>
        <v/>
      </c>
      <c r="X545" s="171" t="str">
        <f>IF(ISBLANK(R545), "", 3 + (R545 -VLOOKUP(U545,Anthro_Calc!C:P,10,FALSE)) / (VLOOKUP(U545,Anthro_Calc!C:P,10,FALSE) - VLOOKUP(U545,Anthro_Calc!C:P,9,FALSE)))</f>
        <v/>
      </c>
      <c r="Y545" s="172" t="str">
        <f t="shared" si="442"/>
        <v/>
      </c>
      <c r="Z545" s="173" t="str">
        <f t="shared" si="443"/>
        <v/>
      </c>
      <c r="AA545" s="174" t="str">
        <f t="shared" si="480"/>
        <v/>
      </c>
      <c r="AB545" s="167"/>
      <c r="AC545" s="175"/>
      <c r="AD545" s="176"/>
      <c r="AE545" s="177" t="str">
        <f t="shared" si="444"/>
        <v/>
      </c>
      <c r="AF545" s="171">
        <f t="shared" si="445"/>
        <v>0</v>
      </c>
      <c r="AG545" s="171">
        <f t="shared" si="446"/>
        <v>0</v>
      </c>
      <c r="AH545" s="171" t="str">
        <f t="shared" si="447"/>
        <v>0</v>
      </c>
      <c r="AI545" s="171" t="str">
        <f>IF(ISBLANK(AD545), "", (POWER(AD545/VLOOKUP(AH545,Anthro_Calc!C:P,13,FALSE),VLOOKUP(AH545,Anthro_Calc!C:P,12,FALSE))-1) / (VLOOKUP(AH545,Anthro_Calc!C:P,14,FALSE)*VLOOKUP(AH545,Anthro_Calc!C:P,12,FALSE)))</f>
        <v/>
      </c>
      <c r="AJ545" s="171" t="str">
        <f>IF(ISBLANK(AD545), "", -3 + (AD545 -VLOOKUP(AH545,Anthro_Calc!C:P,4,FALSE)) / (VLOOKUP(AH545,Anthro_Calc!C:P,5,FALSE) - VLOOKUP(AH545,Anthro_Calc!C:P,4,FALSE)))</f>
        <v/>
      </c>
      <c r="AK545" s="171" t="str">
        <f>IF(ISBLANK(AD545), "", 3 + (AD545 -VLOOKUP(AH545,Anthro_Calc!C:P,10,FALSE)) / (VLOOKUP(AH545,Anthro_Calc!C:P,10,FALSE) - VLOOKUP(AH545,Anthro_Calc!C:P,9,FALSE)))</f>
        <v/>
      </c>
      <c r="AL545" s="172" t="str">
        <f t="shared" si="448"/>
        <v/>
      </c>
      <c r="AM545" s="173" t="str">
        <f t="shared" si="449"/>
        <v/>
      </c>
      <c r="AN545" s="174" t="str">
        <f t="shared" si="450"/>
        <v/>
      </c>
      <c r="AO545" s="178" t="str">
        <f t="shared" si="482"/>
        <v/>
      </c>
      <c r="AP545" s="179"/>
      <c r="AQ545" s="179" t="str">
        <f t="shared" si="488"/>
        <v/>
      </c>
      <c r="AR545" s="167"/>
      <c r="AS545" s="175"/>
      <c r="AT545" s="170"/>
      <c r="AU545" s="177" t="str">
        <f t="shared" si="479"/>
        <v/>
      </c>
      <c r="AV545" s="171">
        <f t="shared" si="452"/>
        <v>0</v>
      </c>
      <c r="AW545" s="171">
        <f t="shared" si="453"/>
        <v>0</v>
      </c>
      <c r="AX545" s="171" t="str">
        <f t="shared" si="454"/>
        <v>0</v>
      </c>
      <c r="AY545" s="171" t="str">
        <f>IF(ISBLANK(AT545), "", (POWER(AT545/VLOOKUP(AX545,Anthro_Calc!C:P,13,FALSE),VLOOKUP(AX545,Anthro_Calc!C:P,12,FALSE))-1) / (VLOOKUP(AX545,Anthro_Calc!C:P,14,FALSE)*VLOOKUP(AX545,Anthro_Calc!C:P,12,FALSE)))</f>
        <v/>
      </c>
      <c r="AZ545" s="171" t="str">
        <f>IF(ISBLANK(AT545), "", -3 + (AT545 -VLOOKUP(AX545,Anthro_Calc!C:P,4,FALSE)) / (VLOOKUP(AX545,Anthro_Calc!C:P,5,FALSE) - VLOOKUP(AX545,Anthro_Calc!C:P,4,FALSE)))</f>
        <v/>
      </c>
      <c r="BA545" s="171" t="str">
        <f>IF(ISBLANK(AT545), "", 3 + (AT545 -VLOOKUP(AX545,Anthro_Calc!C:P,10,FALSE)) / (VLOOKUP(AX545,Anthro_Calc!C:P,10,FALSE) - VLOOKUP(AX545,Anthro_Calc!C:P,9,FALSE)))</f>
        <v/>
      </c>
      <c r="BB545" s="172" t="str">
        <f t="shared" si="455"/>
        <v/>
      </c>
      <c r="BC545" s="173" t="str">
        <f t="shared" si="456"/>
        <v/>
      </c>
      <c r="BD545" s="174" t="str">
        <f t="shared" si="483"/>
        <v/>
      </c>
      <c r="BE545" s="180" t="str">
        <f t="shared" si="484"/>
        <v/>
      </c>
      <c r="BF545" s="181" t="str">
        <f t="shared" si="457"/>
        <v/>
      </c>
      <c r="BG545" s="181" t="str">
        <f t="shared" si="485"/>
        <v/>
      </c>
      <c r="BH545" s="179"/>
      <c r="BI545" s="182"/>
      <c r="BJ545" s="167"/>
      <c r="BK545" s="175"/>
      <c r="BL545" s="176"/>
      <c r="BM545" s="177" t="str">
        <f t="shared" si="458"/>
        <v/>
      </c>
      <c r="BN545" s="171">
        <f t="shared" si="477"/>
        <v>0</v>
      </c>
      <c r="BO545" s="171">
        <f t="shared" si="478"/>
        <v>0</v>
      </c>
      <c r="BP545" s="171" t="str">
        <f t="shared" si="459"/>
        <v>0</v>
      </c>
      <c r="BQ545" s="171" t="str">
        <f>IF(ISBLANK(BL545), "", (POWER(BL545/VLOOKUP(BP545,Anthro_Calc!C:P,13,FALSE),VLOOKUP(BP545,Anthro_Calc!C:P,12,FALSE))-1) / (VLOOKUP(BP545,Anthro_Calc!C:P,14,FALSE)*VLOOKUP(BP545,Anthro_Calc!C:P,12,FALSE)))</f>
        <v/>
      </c>
      <c r="BR545" s="171" t="str">
        <f>IF(ISBLANK(BL545), "", -3 + (BL545 -VLOOKUP(BP545,Anthro_Calc!C:P,4,FALSE)) / (VLOOKUP(BP545,Anthro_Calc!C:P,5,FALSE) - VLOOKUP(BP545,Anthro_Calc!C:P,4,FALSE)))</f>
        <v/>
      </c>
      <c r="BS545" s="171" t="str">
        <f>IF(ISBLANK(BL545), "", 3 + (BL545 -VLOOKUP(BP545,Anthro_Calc!C:P,10,FALSE)) / (VLOOKUP(BP545,Anthro_Calc!C:P,10,FALSE) - VLOOKUP(BP545,Anthro_Calc!C:P,9,FALSE)))</f>
        <v/>
      </c>
      <c r="BT545" s="172" t="str">
        <f t="shared" si="460"/>
        <v/>
      </c>
      <c r="BU545" s="173" t="str">
        <f t="shared" si="461"/>
        <v/>
      </c>
      <c r="BV545" s="174" t="str">
        <f t="shared" si="462"/>
        <v/>
      </c>
      <c r="BW545" s="181" t="str">
        <f t="shared" si="486"/>
        <v/>
      </c>
      <c r="BX545" s="179"/>
      <c r="BY545" s="181" t="str">
        <f>IF(ISBLANK(BL545), "", VLOOKUP(Z545&amp;" "&amp;BV545&amp;" "&amp;BW545,Graduation_Criteria!$D$2:$E$34,2,FALSE))</f>
        <v/>
      </c>
      <c r="BZ545" s="181" t="str">
        <f t="shared" si="487"/>
        <v/>
      </c>
      <c r="CA545" s="167"/>
      <c r="CB545" s="175"/>
      <c r="CC545" s="175"/>
      <c r="CD545" s="183" t="str">
        <f t="shared" si="463"/>
        <v/>
      </c>
      <c r="CE545" s="184">
        <f t="shared" si="464"/>
        <v>0</v>
      </c>
      <c r="CF545" s="184">
        <f t="shared" si="465"/>
        <v>0</v>
      </c>
      <c r="CG545" s="184" t="str">
        <f t="shared" si="466"/>
        <v>0</v>
      </c>
      <c r="CH545" s="184" t="str">
        <f>IF(ISBLANK(CC545), "", (POWER(CC545/VLOOKUP(CG545,Anthro_Calc!C:P,13,FALSE),VLOOKUP(CG545,Anthro_Calc!C:P,12,FALSE))-1) / (VLOOKUP(CG545,Anthro_Calc!C:P,14,FALSE)*VLOOKUP(CG545,Anthro_Calc!C:P,12,FALSE)))</f>
        <v/>
      </c>
      <c r="CI545" s="184" t="str">
        <f>IF(ISBLANK(CC545), "", -3 + (CC545 -VLOOKUP(CG545,Anthro_Calc!C:P,4,FALSE)) / (VLOOKUP(CG545,Anthro_Calc!C:P,5,FALSE) - VLOOKUP(CG545,Anthro_Calc!C:P,4,FALSE)))</f>
        <v/>
      </c>
      <c r="CJ545" s="184" t="str">
        <f>IF(ISBLANK(CC545), "", 3 + (CC545 -VLOOKUP(CG545,Anthro_Calc!C:P,10,FALSE)) / (VLOOKUP(CG545,Anthro_Calc!C:P,10,FALSE) - VLOOKUP(CG545,Anthro_Calc!C:P,9,FALSE)))</f>
        <v/>
      </c>
      <c r="CK545" s="185" t="str">
        <f t="shared" si="467"/>
        <v/>
      </c>
      <c r="CL545" s="173" t="str">
        <f t="shared" si="468"/>
        <v/>
      </c>
      <c r="CM545" s="174" t="str">
        <f t="shared" si="469"/>
        <v/>
      </c>
      <c r="CN545" s="179"/>
      <c r="CO545" s="167"/>
      <c r="CP545" s="175"/>
      <c r="CQ545" s="175"/>
      <c r="CR545" s="186" t="str">
        <f t="shared" si="470"/>
        <v/>
      </c>
      <c r="CS545" s="187">
        <f t="shared" si="471"/>
        <v>0</v>
      </c>
      <c r="CT545" s="187">
        <f t="shared" si="472"/>
        <v>0</v>
      </c>
      <c r="CU545" s="187" t="str">
        <f t="shared" si="473"/>
        <v>0</v>
      </c>
      <c r="CV545" s="187" t="str">
        <f>IF(ISBLANK(CQ545), "", (POWER(CQ545/VLOOKUP(CU545,Anthro_Calc!C:P,13,FALSE),VLOOKUP(CU545,Anthro_Calc!C:P,12,FALSE))-1) / (VLOOKUP(CU545,Anthro_Calc!C:P,14,FALSE)*VLOOKUP(CU545,Anthro_Calc!C:P,12,FALSE)))</f>
        <v/>
      </c>
      <c r="CW545" s="187" t="str">
        <f>IF(ISBLANK(CQ545), "", -3 + (CQ545 -VLOOKUP(CU545,Anthro_Calc!C:P,4,FALSE)) / (VLOOKUP(CU545,Anthro_Calc!C:P,5,FALSE) - VLOOKUP(CU545,Anthro_Calc!C:P,4,FALSE)))</f>
        <v/>
      </c>
      <c r="CX545" s="187" t="str">
        <f>IF(ISBLANK(CQ545), "", 3 + (CQ545 -VLOOKUP(CU545,Anthro_Calc!C:P,10,FALSE)) / (VLOOKUP(CU545,Anthro_Calc!C:P,10,FALSE) - VLOOKUP(CU545,Anthro_Calc!C:P,9,FALSE)))</f>
        <v/>
      </c>
      <c r="CY545" s="188" t="str">
        <f t="shared" si="474"/>
        <v/>
      </c>
      <c r="CZ545" s="117" t="str">
        <f t="shared" si="489"/>
        <v/>
      </c>
      <c r="DA545" s="174" t="str">
        <f t="shared" si="475"/>
        <v/>
      </c>
      <c r="DB545" s="189"/>
    </row>
    <row r="546" spans="1:106">
      <c r="A546" s="165">
        <f t="shared" si="481"/>
        <v>542</v>
      </c>
      <c r="B546" s="166"/>
      <c r="C546" s="166"/>
      <c r="D546" s="166"/>
      <c r="E546" s="166"/>
      <c r="F546" s="166"/>
      <c r="G546" s="166"/>
      <c r="H546" s="166"/>
      <c r="I546" s="166"/>
      <c r="J546" s="166"/>
      <c r="K546" s="166"/>
      <c r="L546" s="166"/>
      <c r="M546" s="167"/>
      <c r="N546" s="168" t="str">
        <f t="shared" ca="1" si="438"/>
        <v/>
      </c>
      <c r="O546" s="169"/>
      <c r="P546" s="169"/>
      <c r="Q546" s="167"/>
      <c r="R546" s="170"/>
      <c r="S546" s="171" t="str">
        <f t="shared" si="439"/>
        <v/>
      </c>
      <c r="T546" s="171" t="str">
        <f t="shared" si="440"/>
        <v/>
      </c>
      <c r="U546" s="171" t="str">
        <f t="shared" si="441"/>
        <v/>
      </c>
      <c r="V546" s="171" t="str">
        <f>IF(ISBLANK(R546), "", (POWER(R546/VLOOKUP(U546,Anthro_Calc!C:P,13,FALSE),VLOOKUP(U546,Anthro_Calc!C:P,12,FALSE))-1) / (VLOOKUP(U546,Anthro_Calc!C:P,14,FALSE)*VLOOKUP(U546,Anthro_Calc!C:P,12,FALSE)))</f>
        <v/>
      </c>
      <c r="W546" s="171" t="str">
        <f>IF(ISBLANK(R546), "", -3 + (R546 -VLOOKUP(U546,Anthro_Calc!C:P,4,FALSE)) / (VLOOKUP(U546,Anthro_Calc!C:P,5,FALSE) - VLOOKUP(U546,Anthro_Calc!C:P,4,FALSE)))</f>
        <v/>
      </c>
      <c r="X546" s="171" t="str">
        <f>IF(ISBLANK(R546), "", 3 + (R546 -VLOOKUP(U546,Anthro_Calc!C:P,10,FALSE)) / (VLOOKUP(U546,Anthro_Calc!C:P,10,FALSE) - VLOOKUP(U546,Anthro_Calc!C:P,9,FALSE)))</f>
        <v/>
      </c>
      <c r="Y546" s="172" t="str">
        <f t="shared" si="442"/>
        <v/>
      </c>
      <c r="Z546" s="173" t="str">
        <f t="shared" si="443"/>
        <v/>
      </c>
      <c r="AA546" s="174" t="str">
        <f t="shared" si="480"/>
        <v/>
      </c>
      <c r="AB546" s="167"/>
      <c r="AC546" s="175"/>
      <c r="AD546" s="176"/>
      <c r="AE546" s="177" t="str">
        <f t="shared" si="444"/>
        <v/>
      </c>
      <c r="AF546" s="171">
        <f t="shared" si="445"/>
        <v>0</v>
      </c>
      <c r="AG546" s="171">
        <f t="shared" si="446"/>
        <v>0</v>
      </c>
      <c r="AH546" s="171" t="str">
        <f t="shared" si="447"/>
        <v>0</v>
      </c>
      <c r="AI546" s="171" t="str">
        <f>IF(ISBLANK(AD546), "", (POWER(AD546/VLOOKUP(AH546,Anthro_Calc!C:P,13,FALSE),VLOOKUP(AH546,Anthro_Calc!C:P,12,FALSE))-1) / (VLOOKUP(AH546,Anthro_Calc!C:P,14,FALSE)*VLOOKUP(AH546,Anthro_Calc!C:P,12,FALSE)))</f>
        <v/>
      </c>
      <c r="AJ546" s="171" t="str">
        <f>IF(ISBLANK(AD546), "", -3 + (AD546 -VLOOKUP(AH546,Anthro_Calc!C:P,4,FALSE)) / (VLOOKUP(AH546,Anthro_Calc!C:P,5,FALSE) - VLOOKUP(AH546,Anthro_Calc!C:P,4,FALSE)))</f>
        <v/>
      </c>
      <c r="AK546" s="171" t="str">
        <f>IF(ISBLANK(AD546), "", 3 + (AD546 -VLOOKUP(AH546,Anthro_Calc!C:P,10,FALSE)) / (VLOOKUP(AH546,Anthro_Calc!C:P,10,FALSE) - VLOOKUP(AH546,Anthro_Calc!C:P,9,FALSE)))</f>
        <v/>
      </c>
      <c r="AL546" s="172" t="str">
        <f t="shared" si="448"/>
        <v/>
      </c>
      <c r="AM546" s="173" t="str">
        <f t="shared" si="449"/>
        <v/>
      </c>
      <c r="AN546" s="174" t="str">
        <f t="shared" si="450"/>
        <v/>
      </c>
      <c r="AO546" s="178" t="str">
        <f t="shared" si="482"/>
        <v/>
      </c>
      <c r="AP546" s="179"/>
      <c r="AQ546" s="179" t="str">
        <f t="shared" si="488"/>
        <v/>
      </c>
      <c r="AR546" s="167"/>
      <c r="AS546" s="175"/>
      <c r="AT546" s="170"/>
      <c r="AU546" s="177" t="str">
        <f t="shared" si="479"/>
        <v/>
      </c>
      <c r="AV546" s="171">
        <f t="shared" si="452"/>
        <v>0</v>
      </c>
      <c r="AW546" s="171">
        <f t="shared" si="453"/>
        <v>0</v>
      </c>
      <c r="AX546" s="171" t="str">
        <f t="shared" si="454"/>
        <v>0</v>
      </c>
      <c r="AY546" s="171" t="str">
        <f>IF(ISBLANK(AT546), "", (POWER(AT546/VLOOKUP(AX546,Anthro_Calc!C:P,13,FALSE),VLOOKUP(AX546,Anthro_Calc!C:P,12,FALSE))-1) / (VLOOKUP(AX546,Anthro_Calc!C:P,14,FALSE)*VLOOKUP(AX546,Anthro_Calc!C:P,12,FALSE)))</f>
        <v/>
      </c>
      <c r="AZ546" s="171" t="str">
        <f>IF(ISBLANK(AT546), "", -3 + (AT546 -VLOOKUP(AX546,Anthro_Calc!C:P,4,FALSE)) / (VLOOKUP(AX546,Anthro_Calc!C:P,5,FALSE) - VLOOKUP(AX546,Anthro_Calc!C:P,4,FALSE)))</f>
        <v/>
      </c>
      <c r="BA546" s="171" t="str">
        <f>IF(ISBLANK(AT546), "", 3 + (AT546 -VLOOKUP(AX546,Anthro_Calc!C:P,10,FALSE)) / (VLOOKUP(AX546,Anthro_Calc!C:P,10,FALSE) - VLOOKUP(AX546,Anthro_Calc!C:P,9,FALSE)))</f>
        <v/>
      </c>
      <c r="BB546" s="172" t="str">
        <f t="shared" si="455"/>
        <v/>
      </c>
      <c r="BC546" s="173" t="str">
        <f t="shared" si="456"/>
        <v/>
      </c>
      <c r="BD546" s="174" t="str">
        <f t="shared" si="483"/>
        <v/>
      </c>
      <c r="BE546" s="180" t="str">
        <f t="shared" si="484"/>
        <v/>
      </c>
      <c r="BF546" s="181" t="str">
        <f t="shared" si="457"/>
        <v/>
      </c>
      <c r="BG546" s="181" t="str">
        <f t="shared" si="485"/>
        <v/>
      </c>
      <c r="BH546" s="179"/>
      <c r="BI546" s="182"/>
      <c r="BJ546" s="167"/>
      <c r="BK546" s="175"/>
      <c r="BL546" s="176"/>
      <c r="BM546" s="177" t="str">
        <f t="shared" si="458"/>
        <v/>
      </c>
      <c r="BN546" s="171">
        <f t="shared" si="477"/>
        <v>0</v>
      </c>
      <c r="BO546" s="171">
        <f t="shared" si="478"/>
        <v>0</v>
      </c>
      <c r="BP546" s="171" t="str">
        <f t="shared" si="459"/>
        <v>0</v>
      </c>
      <c r="BQ546" s="171" t="str">
        <f>IF(ISBLANK(BL546), "", (POWER(BL546/VLOOKUP(BP546,Anthro_Calc!C:P,13,FALSE),VLOOKUP(BP546,Anthro_Calc!C:P,12,FALSE))-1) / (VLOOKUP(BP546,Anthro_Calc!C:P,14,FALSE)*VLOOKUP(BP546,Anthro_Calc!C:P,12,FALSE)))</f>
        <v/>
      </c>
      <c r="BR546" s="171" t="str">
        <f>IF(ISBLANK(BL546), "", -3 + (BL546 -VLOOKUP(BP546,Anthro_Calc!C:P,4,FALSE)) / (VLOOKUP(BP546,Anthro_Calc!C:P,5,FALSE) - VLOOKUP(BP546,Anthro_Calc!C:P,4,FALSE)))</f>
        <v/>
      </c>
      <c r="BS546" s="171" t="str">
        <f>IF(ISBLANK(BL546), "", 3 + (BL546 -VLOOKUP(BP546,Anthro_Calc!C:P,10,FALSE)) / (VLOOKUP(BP546,Anthro_Calc!C:P,10,FALSE) - VLOOKUP(BP546,Anthro_Calc!C:P,9,FALSE)))</f>
        <v/>
      </c>
      <c r="BT546" s="172" t="str">
        <f t="shared" si="460"/>
        <v/>
      </c>
      <c r="BU546" s="173" t="str">
        <f t="shared" si="461"/>
        <v/>
      </c>
      <c r="BV546" s="174" t="str">
        <f t="shared" si="462"/>
        <v/>
      </c>
      <c r="BW546" s="181" t="str">
        <f t="shared" si="486"/>
        <v/>
      </c>
      <c r="BX546" s="179"/>
      <c r="BY546" s="181" t="str">
        <f>IF(ISBLANK(BL546), "", VLOOKUP(Z546&amp;" "&amp;BV546&amp;" "&amp;BW546,Graduation_Criteria!$D$2:$E$34,2,FALSE))</f>
        <v/>
      </c>
      <c r="BZ546" s="181" t="str">
        <f t="shared" si="487"/>
        <v/>
      </c>
      <c r="CA546" s="167"/>
      <c r="CB546" s="175"/>
      <c r="CC546" s="175"/>
      <c r="CD546" s="183" t="str">
        <f t="shared" si="463"/>
        <v/>
      </c>
      <c r="CE546" s="184">
        <f t="shared" si="464"/>
        <v>0</v>
      </c>
      <c r="CF546" s="184">
        <f t="shared" si="465"/>
        <v>0</v>
      </c>
      <c r="CG546" s="184" t="str">
        <f t="shared" si="466"/>
        <v>0</v>
      </c>
      <c r="CH546" s="184" t="str">
        <f>IF(ISBLANK(CC546), "", (POWER(CC546/VLOOKUP(CG546,Anthro_Calc!C:P,13,FALSE),VLOOKUP(CG546,Anthro_Calc!C:P,12,FALSE))-1) / (VLOOKUP(CG546,Anthro_Calc!C:P,14,FALSE)*VLOOKUP(CG546,Anthro_Calc!C:P,12,FALSE)))</f>
        <v/>
      </c>
      <c r="CI546" s="184" t="str">
        <f>IF(ISBLANK(CC546), "", -3 + (CC546 -VLOOKUP(CG546,Anthro_Calc!C:P,4,FALSE)) / (VLOOKUP(CG546,Anthro_Calc!C:P,5,FALSE) - VLOOKUP(CG546,Anthro_Calc!C:P,4,FALSE)))</f>
        <v/>
      </c>
      <c r="CJ546" s="184" t="str">
        <f>IF(ISBLANK(CC546), "", 3 + (CC546 -VLOOKUP(CG546,Anthro_Calc!C:P,10,FALSE)) / (VLOOKUP(CG546,Anthro_Calc!C:P,10,FALSE) - VLOOKUP(CG546,Anthro_Calc!C:P,9,FALSE)))</f>
        <v/>
      </c>
      <c r="CK546" s="185" t="str">
        <f t="shared" si="467"/>
        <v/>
      </c>
      <c r="CL546" s="173" t="str">
        <f t="shared" si="468"/>
        <v/>
      </c>
      <c r="CM546" s="174" t="str">
        <f t="shared" si="469"/>
        <v/>
      </c>
      <c r="CN546" s="179"/>
      <c r="CO546" s="167"/>
      <c r="CP546" s="175"/>
      <c r="CQ546" s="175"/>
      <c r="CR546" s="186" t="str">
        <f t="shared" si="470"/>
        <v/>
      </c>
      <c r="CS546" s="187">
        <f t="shared" si="471"/>
        <v>0</v>
      </c>
      <c r="CT546" s="187">
        <f t="shared" si="472"/>
        <v>0</v>
      </c>
      <c r="CU546" s="187" t="str">
        <f t="shared" si="473"/>
        <v>0</v>
      </c>
      <c r="CV546" s="187" t="str">
        <f>IF(ISBLANK(CQ546), "", (POWER(CQ546/VLOOKUP(CU546,Anthro_Calc!C:P,13,FALSE),VLOOKUP(CU546,Anthro_Calc!C:P,12,FALSE))-1) / (VLOOKUP(CU546,Anthro_Calc!C:P,14,FALSE)*VLOOKUP(CU546,Anthro_Calc!C:P,12,FALSE)))</f>
        <v/>
      </c>
      <c r="CW546" s="187" t="str">
        <f>IF(ISBLANK(CQ546), "", -3 + (CQ546 -VLOOKUP(CU546,Anthro_Calc!C:P,4,FALSE)) / (VLOOKUP(CU546,Anthro_Calc!C:P,5,FALSE) - VLOOKUP(CU546,Anthro_Calc!C:P,4,FALSE)))</f>
        <v/>
      </c>
      <c r="CX546" s="187" t="str">
        <f>IF(ISBLANK(CQ546), "", 3 + (CQ546 -VLOOKUP(CU546,Anthro_Calc!C:P,10,FALSE)) / (VLOOKUP(CU546,Anthro_Calc!C:P,10,FALSE) - VLOOKUP(CU546,Anthro_Calc!C:P,9,FALSE)))</f>
        <v/>
      </c>
      <c r="CY546" s="188" t="str">
        <f t="shared" si="474"/>
        <v/>
      </c>
      <c r="CZ546" s="117" t="str">
        <f t="shared" si="489"/>
        <v/>
      </c>
      <c r="DA546" s="174" t="str">
        <f t="shared" si="475"/>
        <v/>
      </c>
      <c r="DB546" s="189"/>
    </row>
    <row r="547" spans="1:106">
      <c r="A547" s="165">
        <f t="shared" si="481"/>
        <v>543</v>
      </c>
      <c r="B547" s="166"/>
      <c r="C547" s="166"/>
      <c r="D547" s="166"/>
      <c r="E547" s="166"/>
      <c r="F547" s="166"/>
      <c r="G547" s="166"/>
      <c r="H547" s="166"/>
      <c r="I547" s="166"/>
      <c r="J547" s="166"/>
      <c r="K547" s="166"/>
      <c r="L547" s="166"/>
      <c r="M547" s="167"/>
      <c r="N547" s="168" t="str">
        <f t="shared" ca="1" si="438"/>
        <v/>
      </c>
      <c r="O547" s="169"/>
      <c r="P547" s="169"/>
      <c r="Q547" s="167"/>
      <c r="R547" s="170"/>
      <c r="S547" s="171" t="str">
        <f t="shared" si="439"/>
        <v/>
      </c>
      <c r="T547" s="171" t="str">
        <f t="shared" si="440"/>
        <v/>
      </c>
      <c r="U547" s="171" t="str">
        <f t="shared" si="441"/>
        <v/>
      </c>
      <c r="V547" s="171" t="str">
        <f>IF(ISBLANK(R547), "", (POWER(R547/VLOOKUP(U547,Anthro_Calc!C:P,13,FALSE),VLOOKUP(U547,Anthro_Calc!C:P,12,FALSE))-1) / (VLOOKUP(U547,Anthro_Calc!C:P,14,FALSE)*VLOOKUP(U547,Anthro_Calc!C:P,12,FALSE)))</f>
        <v/>
      </c>
      <c r="W547" s="171" t="str">
        <f>IF(ISBLANK(R547), "", -3 + (R547 -VLOOKUP(U547,Anthro_Calc!C:P,4,FALSE)) / (VLOOKUP(U547,Anthro_Calc!C:P,5,FALSE) - VLOOKUP(U547,Anthro_Calc!C:P,4,FALSE)))</f>
        <v/>
      </c>
      <c r="X547" s="171" t="str">
        <f>IF(ISBLANK(R547), "", 3 + (R547 -VLOOKUP(U547,Anthro_Calc!C:P,10,FALSE)) / (VLOOKUP(U547,Anthro_Calc!C:P,10,FALSE) - VLOOKUP(U547,Anthro_Calc!C:P,9,FALSE)))</f>
        <v/>
      </c>
      <c r="Y547" s="172" t="str">
        <f t="shared" si="442"/>
        <v/>
      </c>
      <c r="Z547" s="173" t="str">
        <f t="shared" si="443"/>
        <v/>
      </c>
      <c r="AA547" s="174" t="str">
        <f t="shared" si="480"/>
        <v/>
      </c>
      <c r="AB547" s="167"/>
      <c r="AC547" s="175"/>
      <c r="AD547" s="176"/>
      <c r="AE547" s="177" t="str">
        <f t="shared" si="444"/>
        <v/>
      </c>
      <c r="AF547" s="171">
        <f t="shared" si="445"/>
        <v>0</v>
      </c>
      <c r="AG547" s="171">
        <f t="shared" si="446"/>
        <v>0</v>
      </c>
      <c r="AH547" s="171" t="str">
        <f t="shared" si="447"/>
        <v>0</v>
      </c>
      <c r="AI547" s="171" t="str">
        <f>IF(ISBLANK(AD547), "", (POWER(AD547/VLOOKUP(AH547,Anthro_Calc!C:P,13,FALSE),VLOOKUP(AH547,Anthro_Calc!C:P,12,FALSE))-1) / (VLOOKUP(AH547,Anthro_Calc!C:P,14,FALSE)*VLOOKUP(AH547,Anthro_Calc!C:P,12,FALSE)))</f>
        <v/>
      </c>
      <c r="AJ547" s="171" t="str">
        <f>IF(ISBLANK(AD547), "", -3 + (AD547 -VLOOKUP(AH547,Anthro_Calc!C:P,4,FALSE)) / (VLOOKUP(AH547,Anthro_Calc!C:P,5,FALSE) - VLOOKUP(AH547,Anthro_Calc!C:P,4,FALSE)))</f>
        <v/>
      </c>
      <c r="AK547" s="171" t="str">
        <f>IF(ISBLANK(AD547), "", 3 + (AD547 -VLOOKUP(AH547,Anthro_Calc!C:P,10,FALSE)) / (VLOOKUP(AH547,Anthro_Calc!C:P,10,FALSE) - VLOOKUP(AH547,Anthro_Calc!C:P,9,FALSE)))</f>
        <v/>
      </c>
      <c r="AL547" s="172" t="str">
        <f t="shared" si="448"/>
        <v/>
      </c>
      <c r="AM547" s="173" t="str">
        <f t="shared" si="449"/>
        <v/>
      </c>
      <c r="AN547" s="174" t="str">
        <f t="shared" si="450"/>
        <v/>
      </c>
      <c r="AO547" s="178" t="str">
        <f t="shared" si="482"/>
        <v/>
      </c>
      <c r="AP547" s="179"/>
      <c r="AQ547" s="179" t="str">
        <f t="shared" si="488"/>
        <v/>
      </c>
      <c r="AR547" s="167"/>
      <c r="AS547" s="175"/>
      <c r="AT547" s="170"/>
      <c r="AU547" s="177" t="str">
        <f t="shared" si="479"/>
        <v/>
      </c>
      <c r="AV547" s="171">
        <f t="shared" si="452"/>
        <v>0</v>
      </c>
      <c r="AW547" s="171">
        <f t="shared" si="453"/>
        <v>0</v>
      </c>
      <c r="AX547" s="171" t="str">
        <f t="shared" si="454"/>
        <v>0</v>
      </c>
      <c r="AY547" s="171" t="str">
        <f>IF(ISBLANK(AT547), "", (POWER(AT547/VLOOKUP(AX547,Anthro_Calc!C:P,13,FALSE),VLOOKUP(AX547,Anthro_Calc!C:P,12,FALSE))-1) / (VLOOKUP(AX547,Anthro_Calc!C:P,14,FALSE)*VLOOKUP(AX547,Anthro_Calc!C:P,12,FALSE)))</f>
        <v/>
      </c>
      <c r="AZ547" s="171" t="str">
        <f>IF(ISBLANK(AT547), "", -3 + (AT547 -VLOOKUP(AX547,Anthro_Calc!C:P,4,FALSE)) / (VLOOKUP(AX547,Anthro_Calc!C:P,5,FALSE) - VLOOKUP(AX547,Anthro_Calc!C:P,4,FALSE)))</f>
        <v/>
      </c>
      <c r="BA547" s="171" t="str">
        <f>IF(ISBLANK(AT547), "", 3 + (AT547 -VLOOKUP(AX547,Anthro_Calc!C:P,10,FALSE)) / (VLOOKUP(AX547,Anthro_Calc!C:P,10,FALSE) - VLOOKUP(AX547,Anthro_Calc!C:P,9,FALSE)))</f>
        <v/>
      </c>
      <c r="BB547" s="172" t="str">
        <f t="shared" si="455"/>
        <v/>
      </c>
      <c r="BC547" s="173" t="str">
        <f t="shared" si="456"/>
        <v/>
      </c>
      <c r="BD547" s="174" t="str">
        <f t="shared" si="483"/>
        <v/>
      </c>
      <c r="BE547" s="180" t="str">
        <f t="shared" si="484"/>
        <v/>
      </c>
      <c r="BF547" s="181" t="str">
        <f t="shared" si="457"/>
        <v/>
      </c>
      <c r="BG547" s="181" t="str">
        <f t="shared" si="485"/>
        <v/>
      </c>
      <c r="BH547" s="179"/>
      <c r="BI547" s="182"/>
      <c r="BJ547" s="167"/>
      <c r="BK547" s="175"/>
      <c r="BL547" s="176"/>
      <c r="BM547" s="177" t="str">
        <f t="shared" si="458"/>
        <v/>
      </c>
      <c r="BN547" s="171">
        <f t="shared" si="477"/>
        <v>0</v>
      </c>
      <c r="BO547" s="171">
        <f t="shared" si="478"/>
        <v>0</v>
      </c>
      <c r="BP547" s="171" t="str">
        <f t="shared" si="459"/>
        <v>0</v>
      </c>
      <c r="BQ547" s="171" t="str">
        <f>IF(ISBLANK(BL547), "", (POWER(BL547/VLOOKUP(BP547,Anthro_Calc!C:P,13,FALSE),VLOOKUP(BP547,Anthro_Calc!C:P,12,FALSE))-1) / (VLOOKUP(BP547,Anthro_Calc!C:P,14,FALSE)*VLOOKUP(BP547,Anthro_Calc!C:P,12,FALSE)))</f>
        <v/>
      </c>
      <c r="BR547" s="171" t="str">
        <f>IF(ISBLANK(BL547), "", -3 + (BL547 -VLOOKUP(BP547,Anthro_Calc!C:P,4,FALSE)) / (VLOOKUP(BP547,Anthro_Calc!C:P,5,FALSE) - VLOOKUP(BP547,Anthro_Calc!C:P,4,FALSE)))</f>
        <v/>
      </c>
      <c r="BS547" s="171" t="str">
        <f>IF(ISBLANK(BL547), "", 3 + (BL547 -VLOOKUP(BP547,Anthro_Calc!C:P,10,FALSE)) / (VLOOKUP(BP547,Anthro_Calc!C:P,10,FALSE) - VLOOKUP(BP547,Anthro_Calc!C:P,9,FALSE)))</f>
        <v/>
      </c>
      <c r="BT547" s="172" t="str">
        <f t="shared" si="460"/>
        <v/>
      </c>
      <c r="BU547" s="173" t="str">
        <f t="shared" si="461"/>
        <v/>
      </c>
      <c r="BV547" s="174" t="str">
        <f t="shared" si="462"/>
        <v/>
      </c>
      <c r="BW547" s="181" t="str">
        <f t="shared" si="486"/>
        <v/>
      </c>
      <c r="BX547" s="179"/>
      <c r="BY547" s="181" t="str">
        <f>IF(ISBLANK(BL547), "", VLOOKUP(Z547&amp;" "&amp;BV547&amp;" "&amp;BW547,Graduation_Criteria!$D$2:$E$34,2,FALSE))</f>
        <v/>
      </c>
      <c r="BZ547" s="181" t="str">
        <f t="shared" si="487"/>
        <v/>
      </c>
      <c r="CA547" s="167"/>
      <c r="CB547" s="175"/>
      <c r="CC547" s="175"/>
      <c r="CD547" s="183" t="str">
        <f t="shared" si="463"/>
        <v/>
      </c>
      <c r="CE547" s="184">
        <f t="shared" si="464"/>
        <v>0</v>
      </c>
      <c r="CF547" s="184">
        <f t="shared" si="465"/>
        <v>0</v>
      </c>
      <c r="CG547" s="184" t="str">
        <f t="shared" si="466"/>
        <v>0</v>
      </c>
      <c r="CH547" s="184" t="str">
        <f>IF(ISBLANK(CC547), "", (POWER(CC547/VLOOKUP(CG547,Anthro_Calc!C:P,13,FALSE),VLOOKUP(CG547,Anthro_Calc!C:P,12,FALSE))-1) / (VLOOKUP(CG547,Anthro_Calc!C:P,14,FALSE)*VLOOKUP(CG547,Anthro_Calc!C:P,12,FALSE)))</f>
        <v/>
      </c>
      <c r="CI547" s="184" t="str">
        <f>IF(ISBLANK(CC547), "", -3 + (CC547 -VLOOKUP(CG547,Anthro_Calc!C:P,4,FALSE)) / (VLOOKUP(CG547,Anthro_Calc!C:P,5,FALSE) - VLOOKUP(CG547,Anthro_Calc!C:P,4,FALSE)))</f>
        <v/>
      </c>
      <c r="CJ547" s="184" t="str">
        <f>IF(ISBLANK(CC547), "", 3 + (CC547 -VLOOKUP(CG547,Anthro_Calc!C:P,10,FALSE)) / (VLOOKUP(CG547,Anthro_Calc!C:P,10,FALSE) - VLOOKUP(CG547,Anthro_Calc!C:P,9,FALSE)))</f>
        <v/>
      </c>
      <c r="CK547" s="185" t="str">
        <f t="shared" si="467"/>
        <v/>
      </c>
      <c r="CL547" s="173" t="str">
        <f t="shared" si="468"/>
        <v/>
      </c>
      <c r="CM547" s="174" t="str">
        <f t="shared" si="469"/>
        <v/>
      </c>
      <c r="CN547" s="179"/>
      <c r="CO547" s="167"/>
      <c r="CP547" s="175"/>
      <c r="CQ547" s="175"/>
      <c r="CR547" s="186" t="str">
        <f t="shared" si="470"/>
        <v/>
      </c>
      <c r="CS547" s="187">
        <f t="shared" si="471"/>
        <v>0</v>
      </c>
      <c r="CT547" s="187">
        <f t="shared" si="472"/>
        <v>0</v>
      </c>
      <c r="CU547" s="187" t="str">
        <f t="shared" si="473"/>
        <v>0</v>
      </c>
      <c r="CV547" s="187" t="str">
        <f>IF(ISBLANK(CQ547), "", (POWER(CQ547/VLOOKUP(CU547,Anthro_Calc!C:P,13,FALSE),VLOOKUP(CU547,Anthro_Calc!C:P,12,FALSE))-1) / (VLOOKUP(CU547,Anthro_Calc!C:P,14,FALSE)*VLOOKUP(CU547,Anthro_Calc!C:P,12,FALSE)))</f>
        <v/>
      </c>
      <c r="CW547" s="187" t="str">
        <f>IF(ISBLANK(CQ547), "", -3 + (CQ547 -VLOOKUP(CU547,Anthro_Calc!C:P,4,FALSE)) / (VLOOKUP(CU547,Anthro_Calc!C:P,5,FALSE) - VLOOKUP(CU547,Anthro_Calc!C:P,4,FALSE)))</f>
        <v/>
      </c>
      <c r="CX547" s="187" t="str">
        <f>IF(ISBLANK(CQ547), "", 3 + (CQ547 -VLOOKUP(CU547,Anthro_Calc!C:P,10,FALSE)) / (VLOOKUP(CU547,Anthro_Calc!C:P,10,FALSE) - VLOOKUP(CU547,Anthro_Calc!C:P,9,FALSE)))</f>
        <v/>
      </c>
      <c r="CY547" s="188" t="str">
        <f t="shared" si="474"/>
        <v/>
      </c>
      <c r="CZ547" s="117" t="str">
        <f t="shared" si="489"/>
        <v/>
      </c>
      <c r="DA547" s="174" t="str">
        <f t="shared" si="475"/>
        <v/>
      </c>
      <c r="DB547" s="189"/>
    </row>
    <row r="548" spans="1:106">
      <c r="A548" s="165">
        <f t="shared" si="481"/>
        <v>544</v>
      </c>
      <c r="B548" s="166"/>
      <c r="C548" s="166"/>
      <c r="D548" s="166"/>
      <c r="E548" s="166"/>
      <c r="F548" s="166"/>
      <c r="G548" s="166"/>
      <c r="H548" s="166"/>
      <c r="I548" s="166"/>
      <c r="J548" s="166"/>
      <c r="K548" s="166"/>
      <c r="L548" s="166"/>
      <c r="M548" s="167"/>
      <c r="N548" s="168" t="str">
        <f t="shared" ca="1" si="438"/>
        <v/>
      </c>
      <c r="O548" s="169"/>
      <c r="P548" s="169"/>
      <c r="Q548" s="167"/>
      <c r="R548" s="170"/>
      <c r="S548" s="171" t="str">
        <f t="shared" si="439"/>
        <v/>
      </c>
      <c r="T548" s="171" t="str">
        <f t="shared" si="440"/>
        <v/>
      </c>
      <c r="U548" s="171" t="str">
        <f t="shared" si="441"/>
        <v/>
      </c>
      <c r="V548" s="171" t="str">
        <f>IF(ISBLANK(R548), "", (POWER(R548/VLOOKUP(U548,Anthro_Calc!C:P,13,FALSE),VLOOKUP(U548,Anthro_Calc!C:P,12,FALSE))-1) / (VLOOKUP(U548,Anthro_Calc!C:P,14,FALSE)*VLOOKUP(U548,Anthro_Calc!C:P,12,FALSE)))</f>
        <v/>
      </c>
      <c r="W548" s="171" t="str">
        <f>IF(ISBLANK(R548), "", -3 + (R548 -VLOOKUP(U548,Anthro_Calc!C:P,4,FALSE)) / (VLOOKUP(U548,Anthro_Calc!C:P,5,FALSE) - VLOOKUP(U548,Anthro_Calc!C:P,4,FALSE)))</f>
        <v/>
      </c>
      <c r="X548" s="171" t="str">
        <f>IF(ISBLANK(R548), "", 3 + (R548 -VLOOKUP(U548,Anthro_Calc!C:P,10,FALSE)) / (VLOOKUP(U548,Anthro_Calc!C:P,10,FALSE) - VLOOKUP(U548,Anthro_Calc!C:P,9,FALSE)))</f>
        <v/>
      </c>
      <c r="Y548" s="172" t="str">
        <f t="shared" si="442"/>
        <v/>
      </c>
      <c r="Z548" s="173" t="str">
        <f t="shared" si="443"/>
        <v/>
      </c>
      <c r="AA548" s="174" t="str">
        <f t="shared" si="480"/>
        <v/>
      </c>
      <c r="AB548" s="167"/>
      <c r="AC548" s="175"/>
      <c r="AD548" s="176"/>
      <c r="AE548" s="177" t="str">
        <f t="shared" si="444"/>
        <v/>
      </c>
      <c r="AF548" s="171">
        <f t="shared" si="445"/>
        <v>0</v>
      </c>
      <c r="AG548" s="171">
        <f t="shared" si="446"/>
        <v>0</v>
      </c>
      <c r="AH548" s="171" t="str">
        <f t="shared" si="447"/>
        <v>0</v>
      </c>
      <c r="AI548" s="171" t="str">
        <f>IF(ISBLANK(AD548), "", (POWER(AD548/VLOOKUP(AH548,Anthro_Calc!C:P,13,FALSE),VLOOKUP(AH548,Anthro_Calc!C:P,12,FALSE))-1) / (VLOOKUP(AH548,Anthro_Calc!C:P,14,FALSE)*VLOOKUP(AH548,Anthro_Calc!C:P,12,FALSE)))</f>
        <v/>
      </c>
      <c r="AJ548" s="171" t="str">
        <f>IF(ISBLANK(AD548), "", -3 + (AD548 -VLOOKUP(AH548,Anthro_Calc!C:P,4,FALSE)) / (VLOOKUP(AH548,Anthro_Calc!C:P,5,FALSE) - VLOOKUP(AH548,Anthro_Calc!C:P,4,FALSE)))</f>
        <v/>
      </c>
      <c r="AK548" s="171" t="str">
        <f>IF(ISBLANK(AD548), "", 3 + (AD548 -VLOOKUP(AH548,Anthro_Calc!C:P,10,FALSE)) / (VLOOKUP(AH548,Anthro_Calc!C:P,10,FALSE) - VLOOKUP(AH548,Anthro_Calc!C:P,9,FALSE)))</f>
        <v/>
      </c>
      <c r="AL548" s="172" t="str">
        <f t="shared" si="448"/>
        <v/>
      </c>
      <c r="AM548" s="173" t="str">
        <f t="shared" si="449"/>
        <v/>
      </c>
      <c r="AN548" s="174" t="str">
        <f t="shared" si="450"/>
        <v/>
      </c>
      <c r="AO548" s="178" t="str">
        <f t="shared" si="482"/>
        <v/>
      </c>
      <c r="AP548" s="179"/>
      <c r="AQ548" s="179" t="str">
        <f t="shared" si="488"/>
        <v/>
      </c>
      <c r="AR548" s="167"/>
      <c r="AS548" s="175"/>
      <c r="AT548" s="170"/>
      <c r="AU548" s="177" t="str">
        <f t="shared" si="479"/>
        <v/>
      </c>
      <c r="AV548" s="171">
        <f t="shared" si="452"/>
        <v>0</v>
      </c>
      <c r="AW548" s="171">
        <f t="shared" si="453"/>
        <v>0</v>
      </c>
      <c r="AX548" s="171" t="str">
        <f t="shared" si="454"/>
        <v>0</v>
      </c>
      <c r="AY548" s="171" t="str">
        <f>IF(ISBLANK(AT548), "", (POWER(AT548/VLOOKUP(AX548,Anthro_Calc!C:P,13,FALSE),VLOOKUP(AX548,Anthro_Calc!C:P,12,FALSE))-1) / (VLOOKUP(AX548,Anthro_Calc!C:P,14,FALSE)*VLOOKUP(AX548,Anthro_Calc!C:P,12,FALSE)))</f>
        <v/>
      </c>
      <c r="AZ548" s="171" t="str">
        <f>IF(ISBLANK(AT548), "", -3 + (AT548 -VLOOKUP(AX548,Anthro_Calc!C:P,4,FALSE)) / (VLOOKUP(AX548,Anthro_Calc!C:P,5,FALSE) - VLOOKUP(AX548,Anthro_Calc!C:P,4,FALSE)))</f>
        <v/>
      </c>
      <c r="BA548" s="171" t="str">
        <f>IF(ISBLANK(AT548), "", 3 + (AT548 -VLOOKUP(AX548,Anthro_Calc!C:P,10,FALSE)) / (VLOOKUP(AX548,Anthro_Calc!C:P,10,FALSE) - VLOOKUP(AX548,Anthro_Calc!C:P,9,FALSE)))</f>
        <v/>
      </c>
      <c r="BB548" s="172" t="str">
        <f t="shared" si="455"/>
        <v/>
      </c>
      <c r="BC548" s="173" t="str">
        <f t="shared" si="456"/>
        <v/>
      </c>
      <c r="BD548" s="174" t="str">
        <f t="shared" si="483"/>
        <v/>
      </c>
      <c r="BE548" s="180" t="str">
        <f t="shared" si="484"/>
        <v/>
      </c>
      <c r="BF548" s="181" t="str">
        <f t="shared" si="457"/>
        <v/>
      </c>
      <c r="BG548" s="181" t="str">
        <f t="shared" si="485"/>
        <v/>
      </c>
      <c r="BH548" s="179"/>
      <c r="BI548" s="182"/>
      <c r="BJ548" s="167"/>
      <c r="BK548" s="175"/>
      <c r="BL548" s="176"/>
      <c r="BM548" s="177" t="str">
        <f t="shared" si="458"/>
        <v/>
      </c>
      <c r="BN548" s="171">
        <f t="shared" si="477"/>
        <v>0</v>
      </c>
      <c r="BO548" s="171">
        <f t="shared" si="478"/>
        <v>0</v>
      </c>
      <c r="BP548" s="171" t="str">
        <f t="shared" si="459"/>
        <v>0</v>
      </c>
      <c r="BQ548" s="171" t="str">
        <f>IF(ISBLANK(BL548), "", (POWER(BL548/VLOOKUP(BP548,Anthro_Calc!C:P,13,FALSE),VLOOKUP(BP548,Anthro_Calc!C:P,12,FALSE))-1) / (VLOOKUP(BP548,Anthro_Calc!C:P,14,FALSE)*VLOOKUP(BP548,Anthro_Calc!C:P,12,FALSE)))</f>
        <v/>
      </c>
      <c r="BR548" s="171" t="str">
        <f>IF(ISBLANK(BL548), "", -3 + (BL548 -VLOOKUP(BP548,Anthro_Calc!C:P,4,FALSE)) / (VLOOKUP(BP548,Anthro_Calc!C:P,5,FALSE) - VLOOKUP(BP548,Anthro_Calc!C:P,4,FALSE)))</f>
        <v/>
      </c>
      <c r="BS548" s="171" t="str">
        <f>IF(ISBLANK(BL548), "", 3 + (BL548 -VLOOKUP(BP548,Anthro_Calc!C:P,10,FALSE)) / (VLOOKUP(BP548,Anthro_Calc!C:P,10,FALSE) - VLOOKUP(BP548,Anthro_Calc!C:P,9,FALSE)))</f>
        <v/>
      </c>
      <c r="BT548" s="172" t="str">
        <f t="shared" si="460"/>
        <v/>
      </c>
      <c r="BU548" s="173" t="str">
        <f t="shared" si="461"/>
        <v/>
      </c>
      <c r="BV548" s="174" t="str">
        <f t="shared" si="462"/>
        <v/>
      </c>
      <c r="BW548" s="181" t="str">
        <f t="shared" si="486"/>
        <v/>
      </c>
      <c r="BX548" s="179"/>
      <c r="BY548" s="181" t="str">
        <f>IF(ISBLANK(BL548), "", VLOOKUP(Z548&amp;" "&amp;BV548&amp;" "&amp;BW548,Graduation_Criteria!$D$2:$E$34,2,FALSE))</f>
        <v/>
      </c>
      <c r="BZ548" s="181" t="str">
        <f t="shared" si="487"/>
        <v/>
      </c>
      <c r="CA548" s="167"/>
      <c r="CB548" s="175"/>
      <c r="CC548" s="175"/>
      <c r="CD548" s="183" t="str">
        <f t="shared" si="463"/>
        <v/>
      </c>
      <c r="CE548" s="184">
        <f t="shared" si="464"/>
        <v>0</v>
      </c>
      <c r="CF548" s="184">
        <f t="shared" si="465"/>
        <v>0</v>
      </c>
      <c r="CG548" s="184" t="str">
        <f t="shared" si="466"/>
        <v>0</v>
      </c>
      <c r="CH548" s="184" t="str">
        <f>IF(ISBLANK(CC548), "", (POWER(CC548/VLOOKUP(CG548,Anthro_Calc!C:P,13,FALSE),VLOOKUP(CG548,Anthro_Calc!C:P,12,FALSE))-1) / (VLOOKUP(CG548,Anthro_Calc!C:P,14,FALSE)*VLOOKUP(CG548,Anthro_Calc!C:P,12,FALSE)))</f>
        <v/>
      </c>
      <c r="CI548" s="184" t="str">
        <f>IF(ISBLANK(CC548), "", -3 + (CC548 -VLOOKUP(CG548,Anthro_Calc!C:P,4,FALSE)) / (VLOOKUP(CG548,Anthro_Calc!C:P,5,FALSE) - VLOOKUP(CG548,Anthro_Calc!C:P,4,FALSE)))</f>
        <v/>
      </c>
      <c r="CJ548" s="184" t="str">
        <f>IF(ISBLANK(CC548), "", 3 + (CC548 -VLOOKUP(CG548,Anthro_Calc!C:P,10,FALSE)) / (VLOOKUP(CG548,Anthro_Calc!C:P,10,FALSE) - VLOOKUP(CG548,Anthro_Calc!C:P,9,FALSE)))</f>
        <v/>
      </c>
      <c r="CK548" s="185" t="str">
        <f t="shared" si="467"/>
        <v/>
      </c>
      <c r="CL548" s="173" t="str">
        <f t="shared" si="468"/>
        <v/>
      </c>
      <c r="CM548" s="174" t="str">
        <f t="shared" si="469"/>
        <v/>
      </c>
      <c r="CN548" s="179"/>
      <c r="CO548" s="167"/>
      <c r="CP548" s="175"/>
      <c r="CQ548" s="175"/>
      <c r="CR548" s="186" t="str">
        <f t="shared" si="470"/>
        <v/>
      </c>
      <c r="CS548" s="187">
        <f t="shared" si="471"/>
        <v>0</v>
      </c>
      <c r="CT548" s="187">
        <f t="shared" si="472"/>
        <v>0</v>
      </c>
      <c r="CU548" s="187" t="str">
        <f t="shared" si="473"/>
        <v>0</v>
      </c>
      <c r="CV548" s="187" t="str">
        <f>IF(ISBLANK(CQ548), "", (POWER(CQ548/VLOOKUP(CU548,Anthro_Calc!C:P,13,FALSE),VLOOKUP(CU548,Anthro_Calc!C:P,12,FALSE))-1) / (VLOOKUP(CU548,Anthro_Calc!C:P,14,FALSE)*VLOOKUP(CU548,Anthro_Calc!C:P,12,FALSE)))</f>
        <v/>
      </c>
      <c r="CW548" s="187" t="str">
        <f>IF(ISBLANK(CQ548), "", -3 + (CQ548 -VLOOKUP(CU548,Anthro_Calc!C:P,4,FALSE)) / (VLOOKUP(CU548,Anthro_Calc!C:P,5,FALSE) - VLOOKUP(CU548,Anthro_Calc!C:P,4,FALSE)))</f>
        <v/>
      </c>
      <c r="CX548" s="187" t="str">
        <f>IF(ISBLANK(CQ548), "", 3 + (CQ548 -VLOOKUP(CU548,Anthro_Calc!C:P,10,FALSE)) / (VLOOKUP(CU548,Anthro_Calc!C:P,10,FALSE) - VLOOKUP(CU548,Anthro_Calc!C:P,9,FALSE)))</f>
        <v/>
      </c>
      <c r="CY548" s="188" t="str">
        <f t="shared" si="474"/>
        <v/>
      </c>
      <c r="CZ548" s="117" t="str">
        <f t="shared" si="489"/>
        <v/>
      </c>
      <c r="DA548" s="174" t="str">
        <f t="shared" si="475"/>
        <v/>
      </c>
      <c r="DB548" s="189"/>
    </row>
    <row r="549" spans="1:106">
      <c r="A549" s="165">
        <f t="shared" si="481"/>
        <v>545</v>
      </c>
      <c r="B549" s="166"/>
      <c r="C549" s="166"/>
      <c r="D549" s="166"/>
      <c r="E549" s="166"/>
      <c r="F549" s="166"/>
      <c r="G549" s="166"/>
      <c r="H549" s="166"/>
      <c r="I549" s="166"/>
      <c r="J549" s="166"/>
      <c r="K549" s="166"/>
      <c r="L549" s="166"/>
      <c r="M549" s="167"/>
      <c r="N549" s="168" t="str">
        <f t="shared" ca="1" si="438"/>
        <v/>
      </c>
      <c r="O549" s="169"/>
      <c r="P549" s="169"/>
      <c r="Q549" s="167"/>
      <c r="R549" s="170"/>
      <c r="S549" s="171" t="str">
        <f t="shared" si="439"/>
        <v/>
      </c>
      <c r="T549" s="171" t="str">
        <f t="shared" si="440"/>
        <v/>
      </c>
      <c r="U549" s="171" t="str">
        <f t="shared" si="441"/>
        <v/>
      </c>
      <c r="V549" s="171" t="str">
        <f>IF(ISBLANK(R549), "", (POWER(R549/VLOOKUP(U549,Anthro_Calc!C:P,13,FALSE),VLOOKUP(U549,Anthro_Calc!C:P,12,FALSE))-1) / (VLOOKUP(U549,Anthro_Calc!C:P,14,FALSE)*VLOOKUP(U549,Anthro_Calc!C:P,12,FALSE)))</f>
        <v/>
      </c>
      <c r="W549" s="171" t="str">
        <f>IF(ISBLANK(R549), "", -3 + (R549 -VLOOKUP(U549,Anthro_Calc!C:P,4,FALSE)) / (VLOOKUP(U549,Anthro_Calc!C:P,5,FALSE) - VLOOKUP(U549,Anthro_Calc!C:P,4,FALSE)))</f>
        <v/>
      </c>
      <c r="X549" s="171" t="str">
        <f>IF(ISBLANK(R549), "", 3 + (R549 -VLOOKUP(U549,Anthro_Calc!C:P,10,FALSE)) / (VLOOKUP(U549,Anthro_Calc!C:P,10,FALSE) - VLOOKUP(U549,Anthro_Calc!C:P,9,FALSE)))</f>
        <v/>
      </c>
      <c r="Y549" s="172" t="str">
        <f t="shared" si="442"/>
        <v/>
      </c>
      <c r="Z549" s="173" t="str">
        <f t="shared" si="443"/>
        <v/>
      </c>
      <c r="AA549" s="174" t="str">
        <f t="shared" si="480"/>
        <v/>
      </c>
      <c r="AB549" s="167"/>
      <c r="AC549" s="175"/>
      <c r="AD549" s="176"/>
      <c r="AE549" s="177" t="str">
        <f t="shared" si="444"/>
        <v/>
      </c>
      <c r="AF549" s="171">
        <f t="shared" si="445"/>
        <v>0</v>
      </c>
      <c r="AG549" s="171">
        <f t="shared" si="446"/>
        <v>0</v>
      </c>
      <c r="AH549" s="171" t="str">
        <f t="shared" si="447"/>
        <v>0</v>
      </c>
      <c r="AI549" s="171" t="str">
        <f>IF(ISBLANK(AD549), "", (POWER(AD549/VLOOKUP(AH549,Anthro_Calc!C:P,13,FALSE),VLOOKUP(AH549,Anthro_Calc!C:P,12,FALSE))-1) / (VLOOKUP(AH549,Anthro_Calc!C:P,14,FALSE)*VLOOKUP(AH549,Anthro_Calc!C:P,12,FALSE)))</f>
        <v/>
      </c>
      <c r="AJ549" s="171" t="str">
        <f>IF(ISBLANK(AD549), "", -3 + (AD549 -VLOOKUP(AH549,Anthro_Calc!C:P,4,FALSE)) / (VLOOKUP(AH549,Anthro_Calc!C:P,5,FALSE) - VLOOKUP(AH549,Anthro_Calc!C:P,4,FALSE)))</f>
        <v/>
      </c>
      <c r="AK549" s="171" t="str">
        <f>IF(ISBLANK(AD549), "", 3 + (AD549 -VLOOKUP(AH549,Anthro_Calc!C:P,10,FALSE)) / (VLOOKUP(AH549,Anthro_Calc!C:P,10,FALSE) - VLOOKUP(AH549,Anthro_Calc!C:P,9,FALSE)))</f>
        <v/>
      </c>
      <c r="AL549" s="172" t="str">
        <f t="shared" si="448"/>
        <v/>
      </c>
      <c r="AM549" s="173" t="str">
        <f t="shared" si="449"/>
        <v/>
      </c>
      <c r="AN549" s="174" t="str">
        <f t="shared" si="450"/>
        <v/>
      </c>
      <c r="AO549" s="178" t="str">
        <f t="shared" si="482"/>
        <v/>
      </c>
      <c r="AP549" s="179"/>
      <c r="AQ549" s="179" t="str">
        <f t="shared" si="488"/>
        <v/>
      </c>
      <c r="AR549" s="167"/>
      <c r="AS549" s="175"/>
      <c r="AT549" s="170"/>
      <c r="AU549" s="177" t="str">
        <f t="shared" si="479"/>
        <v/>
      </c>
      <c r="AV549" s="171">
        <f t="shared" si="452"/>
        <v>0</v>
      </c>
      <c r="AW549" s="171">
        <f t="shared" si="453"/>
        <v>0</v>
      </c>
      <c r="AX549" s="171" t="str">
        <f t="shared" si="454"/>
        <v>0</v>
      </c>
      <c r="AY549" s="171" t="str">
        <f>IF(ISBLANK(AT549), "", (POWER(AT549/VLOOKUP(AX549,Anthro_Calc!C:P,13,FALSE),VLOOKUP(AX549,Anthro_Calc!C:P,12,FALSE))-1) / (VLOOKUP(AX549,Anthro_Calc!C:P,14,FALSE)*VLOOKUP(AX549,Anthro_Calc!C:P,12,FALSE)))</f>
        <v/>
      </c>
      <c r="AZ549" s="171" t="str">
        <f>IF(ISBLANK(AT549), "", -3 + (AT549 -VLOOKUP(AX549,Anthro_Calc!C:P,4,FALSE)) / (VLOOKUP(AX549,Anthro_Calc!C:P,5,FALSE) - VLOOKUP(AX549,Anthro_Calc!C:P,4,FALSE)))</f>
        <v/>
      </c>
      <c r="BA549" s="171" t="str">
        <f>IF(ISBLANK(AT549), "", 3 + (AT549 -VLOOKUP(AX549,Anthro_Calc!C:P,10,FALSE)) / (VLOOKUP(AX549,Anthro_Calc!C:P,10,FALSE) - VLOOKUP(AX549,Anthro_Calc!C:P,9,FALSE)))</f>
        <v/>
      </c>
      <c r="BB549" s="172" t="str">
        <f t="shared" si="455"/>
        <v/>
      </c>
      <c r="BC549" s="173" t="str">
        <f t="shared" si="456"/>
        <v/>
      </c>
      <c r="BD549" s="174" t="str">
        <f t="shared" si="483"/>
        <v/>
      </c>
      <c r="BE549" s="180" t="str">
        <f t="shared" si="484"/>
        <v/>
      </c>
      <c r="BF549" s="181" t="str">
        <f t="shared" si="457"/>
        <v/>
      </c>
      <c r="BG549" s="181" t="str">
        <f t="shared" si="485"/>
        <v/>
      </c>
      <c r="BH549" s="179"/>
      <c r="BI549" s="182"/>
      <c r="BJ549" s="167"/>
      <c r="BK549" s="175"/>
      <c r="BL549" s="176"/>
      <c r="BM549" s="177" t="str">
        <f t="shared" si="458"/>
        <v/>
      </c>
      <c r="BN549" s="171">
        <f t="shared" si="477"/>
        <v>0</v>
      </c>
      <c r="BO549" s="171">
        <f t="shared" si="478"/>
        <v>0</v>
      </c>
      <c r="BP549" s="171" t="str">
        <f t="shared" si="459"/>
        <v>0</v>
      </c>
      <c r="BQ549" s="171" t="str">
        <f>IF(ISBLANK(BL549), "", (POWER(BL549/VLOOKUP(BP549,Anthro_Calc!C:P,13,FALSE),VLOOKUP(BP549,Anthro_Calc!C:P,12,FALSE))-1) / (VLOOKUP(BP549,Anthro_Calc!C:P,14,FALSE)*VLOOKUP(BP549,Anthro_Calc!C:P,12,FALSE)))</f>
        <v/>
      </c>
      <c r="BR549" s="171" t="str">
        <f>IF(ISBLANK(BL549), "", -3 + (BL549 -VLOOKUP(BP549,Anthro_Calc!C:P,4,FALSE)) / (VLOOKUP(BP549,Anthro_Calc!C:P,5,FALSE) - VLOOKUP(BP549,Anthro_Calc!C:P,4,FALSE)))</f>
        <v/>
      </c>
      <c r="BS549" s="171" t="str">
        <f>IF(ISBLANK(BL549), "", 3 + (BL549 -VLOOKUP(BP549,Anthro_Calc!C:P,10,FALSE)) / (VLOOKUP(BP549,Anthro_Calc!C:P,10,FALSE) - VLOOKUP(BP549,Anthro_Calc!C:P,9,FALSE)))</f>
        <v/>
      </c>
      <c r="BT549" s="172" t="str">
        <f t="shared" si="460"/>
        <v/>
      </c>
      <c r="BU549" s="173" t="str">
        <f t="shared" si="461"/>
        <v/>
      </c>
      <c r="BV549" s="174" t="str">
        <f t="shared" si="462"/>
        <v/>
      </c>
      <c r="BW549" s="181" t="str">
        <f t="shared" si="486"/>
        <v/>
      </c>
      <c r="BX549" s="179"/>
      <c r="BY549" s="181" t="str">
        <f>IF(ISBLANK(BL549), "", VLOOKUP(Z549&amp;" "&amp;BV549&amp;" "&amp;BW549,Graduation_Criteria!$D$2:$E$34,2,FALSE))</f>
        <v/>
      </c>
      <c r="BZ549" s="181" t="str">
        <f t="shared" si="487"/>
        <v/>
      </c>
      <c r="CA549" s="167"/>
      <c r="CB549" s="175"/>
      <c r="CC549" s="175"/>
      <c r="CD549" s="183" t="str">
        <f t="shared" si="463"/>
        <v/>
      </c>
      <c r="CE549" s="184">
        <f t="shared" si="464"/>
        <v>0</v>
      </c>
      <c r="CF549" s="184">
        <f t="shared" si="465"/>
        <v>0</v>
      </c>
      <c r="CG549" s="184" t="str">
        <f t="shared" si="466"/>
        <v>0</v>
      </c>
      <c r="CH549" s="184" t="str">
        <f>IF(ISBLANK(CC549), "", (POWER(CC549/VLOOKUP(CG549,Anthro_Calc!C:P,13,FALSE),VLOOKUP(CG549,Anthro_Calc!C:P,12,FALSE))-1) / (VLOOKUP(CG549,Anthro_Calc!C:P,14,FALSE)*VLOOKUP(CG549,Anthro_Calc!C:P,12,FALSE)))</f>
        <v/>
      </c>
      <c r="CI549" s="184" t="str">
        <f>IF(ISBLANK(CC549), "", -3 + (CC549 -VLOOKUP(CG549,Anthro_Calc!C:P,4,FALSE)) / (VLOOKUP(CG549,Anthro_Calc!C:P,5,FALSE) - VLOOKUP(CG549,Anthro_Calc!C:P,4,FALSE)))</f>
        <v/>
      </c>
      <c r="CJ549" s="184" t="str">
        <f>IF(ISBLANK(CC549), "", 3 + (CC549 -VLOOKUP(CG549,Anthro_Calc!C:P,10,FALSE)) / (VLOOKUP(CG549,Anthro_Calc!C:P,10,FALSE) - VLOOKUP(CG549,Anthro_Calc!C:P,9,FALSE)))</f>
        <v/>
      </c>
      <c r="CK549" s="185" t="str">
        <f t="shared" si="467"/>
        <v/>
      </c>
      <c r="CL549" s="173" t="str">
        <f t="shared" si="468"/>
        <v/>
      </c>
      <c r="CM549" s="174" t="str">
        <f t="shared" si="469"/>
        <v/>
      </c>
      <c r="CN549" s="179"/>
      <c r="CO549" s="167"/>
      <c r="CP549" s="175"/>
      <c r="CQ549" s="175"/>
      <c r="CR549" s="186" t="str">
        <f t="shared" si="470"/>
        <v/>
      </c>
      <c r="CS549" s="187">
        <f t="shared" si="471"/>
        <v>0</v>
      </c>
      <c r="CT549" s="187">
        <f t="shared" si="472"/>
        <v>0</v>
      </c>
      <c r="CU549" s="187" t="str">
        <f t="shared" si="473"/>
        <v>0</v>
      </c>
      <c r="CV549" s="187" t="str">
        <f>IF(ISBLANK(CQ549), "", (POWER(CQ549/VLOOKUP(CU549,Anthro_Calc!C:P,13,FALSE),VLOOKUP(CU549,Anthro_Calc!C:P,12,FALSE))-1) / (VLOOKUP(CU549,Anthro_Calc!C:P,14,FALSE)*VLOOKUP(CU549,Anthro_Calc!C:P,12,FALSE)))</f>
        <v/>
      </c>
      <c r="CW549" s="187" t="str">
        <f>IF(ISBLANK(CQ549), "", -3 + (CQ549 -VLOOKUP(CU549,Anthro_Calc!C:P,4,FALSE)) / (VLOOKUP(CU549,Anthro_Calc!C:P,5,FALSE) - VLOOKUP(CU549,Anthro_Calc!C:P,4,FALSE)))</f>
        <v/>
      </c>
      <c r="CX549" s="187" t="str">
        <f>IF(ISBLANK(CQ549), "", 3 + (CQ549 -VLOOKUP(CU549,Anthro_Calc!C:P,10,FALSE)) / (VLOOKUP(CU549,Anthro_Calc!C:P,10,FALSE) - VLOOKUP(CU549,Anthro_Calc!C:P,9,FALSE)))</f>
        <v/>
      </c>
      <c r="CY549" s="188" t="str">
        <f t="shared" si="474"/>
        <v/>
      </c>
      <c r="CZ549" s="117" t="str">
        <f t="shared" si="489"/>
        <v/>
      </c>
      <c r="DA549" s="174" t="str">
        <f t="shared" si="475"/>
        <v/>
      </c>
      <c r="DB549" s="189"/>
    </row>
    <row r="550" spans="1:106">
      <c r="A550" s="165">
        <f t="shared" si="481"/>
        <v>546</v>
      </c>
      <c r="B550" s="166"/>
      <c r="C550" s="166"/>
      <c r="D550" s="166"/>
      <c r="E550" s="166"/>
      <c r="F550" s="166"/>
      <c r="G550" s="166"/>
      <c r="H550" s="166"/>
      <c r="I550" s="166"/>
      <c r="J550" s="166"/>
      <c r="K550" s="166"/>
      <c r="L550" s="166"/>
      <c r="M550" s="167"/>
      <c r="N550" s="168" t="str">
        <f t="shared" ca="1" si="438"/>
        <v/>
      </c>
      <c r="O550" s="169"/>
      <c r="P550" s="169"/>
      <c r="Q550" s="167"/>
      <c r="R550" s="170"/>
      <c r="S550" s="171" t="str">
        <f t="shared" si="439"/>
        <v/>
      </c>
      <c r="T550" s="171" t="str">
        <f t="shared" si="440"/>
        <v/>
      </c>
      <c r="U550" s="171" t="str">
        <f t="shared" si="441"/>
        <v/>
      </c>
      <c r="V550" s="171" t="str">
        <f>IF(ISBLANK(R550), "", (POWER(R550/VLOOKUP(U550,Anthro_Calc!C:P,13,FALSE),VLOOKUP(U550,Anthro_Calc!C:P,12,FALSE))-1) / (VLOOKUP(U550,Anthro_Calc!C:P,14,FALSE)*VLOOKUP(U550,Anthro_Calc!C:P,12,FALSE)))</f>
        <v/>
      </c>
      <c r="W550" s="171" t="str">
        <f>IF(ISBLANK(R550), "", -3 + (R550 -VLOOKUP(U550,Anthro_Calc!C:P,4,FALSE)) / (VLOOKUP(U550,Anthro_Calc!C:P,5,FALSE) - VLOOKUP(U550,Anthro_Calc!C:P,4,FALSE)))</f>
        <v/>
      </c>
      <c r="X550" s="171" t="str">
        <f>IF(ISBLANK(R550), "", 3 + (R550 -VLOOKUP(U550,Anthro_Calc!C:P,10,FALSE)) / (VLOOKUP(U550,Anthro_Calc!C:P,10,FALSE) - VLOOKUP(U550,Anthro_Calc!C:P,9,FALSE)))</f>
        <v/>
      </c>
      <c r="Y550" s="172" t="str">
        <f t="shared" si="442"/>
        <v/>
      </c>
      <c r="Z550" s="173" t="str">
        <f t="shared" si="443"/>
        <v/>
      </c>
      <c r="AA550" s="174" t="str">
        <f t="shared" si="480"/>
        <v/>
      </c>
      <c r="AB550" s="167"/>
      <c r="AC550" s="175"/>
      <c r="AD550" s="176"/>
      <c r="AE550" s="177" t="str">
        <f t="shared" si="444"/>
        <v/>
      </c>
      <c r="AF550" s="171">
        <f t="shared" si="445"/>
        <v>0</v>
      </c>
      <c r="AG550" s="171">
        <f t="shared" si="446"/>
        <v>0</v>
      </c>
      <c r="AH550" s="171" t="str">
        <f t="shared" si="447"/>
        <v>0</v>
      </c>
      <c r="AI550" s="171" t="str">
        <f>IF(ISBLANK(AD550), "", (POWER(AD550/VLOOKUP(AH550,Anthro_Calc!C:P,13,FALSE),VLOOKUP(AH550,Anthro_Calc!C:P,12,FALSE))-1) / (VLOOKUP(AH550,Anthro_Calc!C:P,14,FALSE)*VLOOKUP(AH550,Anthro_Calc!C:P,12,FALSE)))</f>
        <v/>
      </c>
      <c r="AJ550" s="171" t="str">
        <f>IF(ISBLANK(AD550), "", -3 + (AD550 -VLOOKUP(AH550,Anthro_Calc!C:P,4,FALSE)) / (VLOOKUP(AH550,Anthro_Calc!C:P,5,FALSE) - VLOOKUP(AH550,Anthro_Calc!C:P,4,FALSE)))</f>
        <v/>
      </c>
      <c r="AK550" s="171" t="str">
        <f>IF(ISBLANK(AD550), "", 3 + (AD550 -VLOOKUP(AH550,Anthro_Calc!C:P,10,FALSE)) / (VLOOKUP(AH550,Anthro_Calc!C:P,10,FALSE) - VLOOKUP(AH550,Anthro_Calc!C:P,9,FALSE)))</f>
        <v/>
      </c>
      <c r="AL550" s="172" t="str">
        <f t="shared" si="448"/>
        <v/>
      </c>
      <c r="AM550" s="173" t="str">
        <f t="shared" si="449"/>
        <v/>
      </c>
      <c r="AN550" s="174" t="str">
        <f t="shared" si="450"/>
        <v/>
      </c>
      <c r="AO550" s="178" t="str">
        <f t="shared" si="482"/>
        <v/>
      </c>
      <c r="AP550" s="179"/>
      <c r="AQ550" s="179" t="str">
        <f t="shared" si="488"/>
        <v/>
      </c>
      <c r="AR550" s="167"/>
      <c r="AS550" s="175"/>
      <c r="AT550" s="170"/>
      <c r="AU550" s="177" t="str">
        <f t="shared" si="479"/>
        <v/>
      </c>
      <c r="AV550" s="171">
        <f t="shared" si="452"/>
        <v>0</v>
      </c>
      <c r="AW550" s="171">
        <f t="shared" si="453"/>
        <v>0</v>
      </c>
      <c r="AX550" s="171" t="str">
        <f t="shared" si="454"/>
        <v>0</v>
      </c>
      <c r="AY550" s="171" t="str">
        <f>IF(ISBLANK(AT550), "", (POWER(AT550/VLOOKUP(AX550,Anthro_Calc!C:P,13,FALSE),VLOOKUP(AX550,Anthro_Calc!C:P,12,FALSE))-1) / (VLOOKUP(AX550,Anthro_Calc!C:P,14,FALSE)*VLOOKUP(AX550,Anthro_Calc!C:P,12,FALSE)))</f>
        <v/>
      </c>
      <c r="AZ550" s="171" t="str">
        <f>IF(ISBLANK(AT550), "", -3 + (AT550 -VLOOKUP(AX550,Anthro_Calc!C:P,4,FALSE)) / (VLOOKUP(AX550,Anthro_Calc!C:P,5,FALSE) - VLOOKUP(AX550,Anthro_Calc!C:P,4,FALSE)))</f>
        <v/>
      </c>
      <c r="BA550" s="171" t="str">
        <f>IF(ISBLANK(AT550), "", 3 + (AT550 -VLOOKUP(AX550,Anthro_Calc!C:P,10,FALSE)) / (VLOOKUP(AX550,Anthro_Calc!C:P,10,FALSE) - VLOOKUP(AX550,Anthro_Calc!C:P,9,FALSE)))</f>
        <v/>
      </c>
      <c r="BB550" s="172" t="str">
        <f t="shared" si="455"/>
        <v/>
      </c>
      <c r="BC550" s="173" t="str">
        <f t="shared" si="456"/>
        <v/>
      </c>
      <c r="BD550" s="174" t="str">
        <f t="shared" si="483"/>
        <v/>
      </c>
      <c r="BE550" s="180" t="str">
        <f t="shared" si="484"/>
        <v/>
      </c>
      <c r="BF550" s="181" t="str">
        <f t="shared" si="457"/>
        <v/>
      </c>
      <c r="BG550" s="181" t="str">
        <f t="shared" si="485"/>
        <v/>
      </c>
      <c r="BH550" s="179"/>
      <c r="BI550" s="182"/>
      <c r="BJ550" s="167"/>
      <c r="BK550" s="175"/>
      <c r="BL550" s="176"/>
      <c r="BM550" s="177" t="str">
        <f t="shared" si="458"/>
        <v/>
      </c>
      <c r="BN550" s="171">
        <f t="shared" si="477"/>
        <v>0</v>
      </c>
      <c r="BO550" s="171">
        <f t="shared" si="478"/>
        <v>0</v>
      </c>
      <c r="BP550" s="171" t="str">
        <f t="shared" si="459"/>
        <v>0</v>
      </c>
      <c r="BQ550" s="171" t="str">
        <f>IF(ISBLANK(BL550), "", (POWER(BL550/VLOOKUP(BP550,Anthro_Calc!C:P,13,FALSE),VLOOKUP(BP550,Anthro_Calc!C:P,12,FALSE))-1) / (VLOOKUP(BP550,Anthro_Calc!C:P,14,FALSE)*VLOOKUP(BP550,Anthro_Calc!C:P,12,FALSE)))</f>
        <v/>
      </c>
      <c r="BR550" s="171" t="str">
        <f>IF(ISBLANK(BL550), "", -3 + (BL550 -VLOOKUP(BP550,Anthro_Calc!C:P,4,FALSE)) / (VLOOKUP(BP550,Anthro_Calc!C:P,5,FALSE) - VLOOKUP(BP550,Anthro_Calc!C:P,4,FALSE)))</f>
        <v/>
      </c>
      <c r="BS550" s="171" t="str">
        <f>IF(ISBLANK(BL550), "", 3 + (BL550 -VLOOKUP(BP550,Anthro_Calc!C:P,10,FALSE)) / (VLOOKUP(BP550,Anthro_Calc!C:P,10,FALSE) - VLOOKUP(BP550,Anthro_Calc!C:P,9,FALSE)))</f>
        <v/>
      </c>
      <c r="BT550" s="172" t="str">
        <f t="shared" si="460"/>
        <v/>
      </c>
      <c r="BU550" s="173" t="str">
        <f t="shared" si="461"/>
        <v/>
      </c>
      <c r="BV550" s="174" t="str">
        <f t="shared" si="462"/>
        <v/>
      </c>
      <c r="BW550" s="181" t="str">
        <f t="shared" si="486"/>
        <v/>
      </c>
      <c r="BX550" s="179"/>
      <c r="BY550" s="181" t="str">
        <f>IF(ISBLANK(BL550), "", VLOOKUP(Z550&amp;" "&amp;BV550&amp;" "&amp;BW550,Graduation_Criteria!$D$2:$E$34,2,FALSE))</f>
        <v/>
      </c>
      <c r="BZ550" s="181" t="str">
        <f t="shared" si="487"/>
        <v/>
      </c>
      <c r="CA550" s="167"/>
      <c r="CB550" s="175"/>
      <c r="CC550" s="175"/>
      <c r="CD550" s="183" t="str">
        <f t="shared" si="463"/>
        <v/>
      </c>
      <c r="CE550" s="184">
        <f t="shared" si="464"/>
        <v>0</v>
      </c>
      <c r="CF550" s="184">
        <f t="shared" si="465"/>
        <v>0</v>
      </c>
      <c r="CG550" s="184" t="str">
        <f t="shared" si="466"/>
        <v>0</v>
      </c>
      <c r="CH550" s="184" t="str">
        <f>IF(ISBLANK(CC550), "", (POWER(CC550/VLOOKUP(CG550,Anthro_Calc!C:P,13,FALSE),VLOOKUP(CG550,Anthro_Calc!C:P,12,FALSE))-1) / (VLOOKUP(CG550,Anthro_Calc!C:P,14,FALSE)*VLOOKUP(CG550,Anthro_Calc!C:P,12,FALSE)))</f>
        <v/>
      </c>
      <c r="CI550" s="184" t="str">
        <f>IF(ISBLANK(CC550), "", -3 + (CC550 -VLOOKUP(CG550,Anthro_Calc!C:P,4,FALSE)) / (VLOOKUP(CG550,Anthro_Calc!C:P,5,FALSE) - VLOOKUP(CG550,Anthro_Calc!C:P,4,FALSE)))</f>
        <v/>
      </c>
      <c r="CJ550" s="184" t="str">
        <f>IF(ISBLANK(CC550), "", 3 + (CC550 -VLOOKUP(CG550,Anthro_Calc!C:P,10,FALSE)) / (VLOOKUP(CG550,Anthro_Calc!C:P,10,FALSE) - VLOOKUP(CG550,Anthro_Calc!C:P,9,FALSE)))</f>
        <v/>
      </c>
      <c r="CK550" s="185" t="str">
        <f t="shared" si="467"/>
        <v/>
      </c>
      <c r="CL550" s="173" t="str">
        <f t="shared" si="468"/>
        <v/>
      </c>
      <c r="CM550" s="174" t="str">
        <f t="shared" si="469"/>
        <v/>
      </c>
      <c r="CN550" s="179"/>
      <c r="CO550" s="167"/>
      <c r="CP550" s="175"/>
      <c r="CQ550" s="175"/>
      <c r="CR550" s="186" t="str">
        <f t="shared" si="470"/>
        <v/>
      </c>
      <c r="CS550" s="187">
        <f t="shared" si="471"/>
        <v>0</v>
      </c>
      <c r="CT550" s="187">
        <f t="shared" si="472"/>
        <v>0</v>
      </c>
      <c r="CU550" s="187" t="str">
        <f t="shared" si="473"/>
        <v>0</v>
      </c>
      <c r="CV550" s="187" t="str">
        <f>IF(ISBLANK(CQ550), "", (POWER(CQ550/VLOOKUP(CU550,Anthro_Calc!C:P,13,FALSE),VLOOKUP(CU550,Anthro_Calc!C:P,12,FALSE))-1) / (VLOOKUP(CU550,Anthro_Calc!C:P,14,FALSE)*VLOOKUP(CU550,Anthro_Calc!C:P,12,FALSE)))</f>
        <v/>
      </c>
      <c r="CW550" s="187" t="str">
        <f>IF(ISBLANK(CQ550), "", -3 + (CQ550 -VLOOKUP(CU550,Anthro_Calc!C:P,4,FALSE)) / (VLOOKUP(CU550,Anthro_Calc!C:P,5,FALSE) - VLOOKUP(CU550,Anthro_Calc!C:P,4,FALSE)))</f>
        <v/>
      </c>
      <c r="CX550" s="187" t="str">
        <f>IF(ISBLANK(CQ550), "", 3 + (CQ550 -VLOOKUP(CU550,Anthro_Calc!C:P,10,FALSE)) / (VLOOKUP(CU550,Anthro_Calc!C:P,10,FALSE) - VLOOKUP(CU550,Anthro_Calc!C:P,9,FALSE)))</f>
        <v/>
      </c>
      <c r="CY550" s="188" t="str">
        <f t="shared" si="474"/>
        <v/>
      </c>
      <c r="CZ550" s="117" t="str">
        <f t="shared" si="489"/>
        <v/>
      </c>
      <c r="DA550" s="174" t="str">
        <f t="shared" si="475"/>
        <v/>
      </c>
      <c r="DB550" s="189"/>
    </row>
    <row r="551" spans="1:106">
      <c r="A551" s="165">
        <f t="shared" si="481"/>
        <v>547</v>
      </c>
      <c r="B551" s="166"/>
      <c r="C551" s="166"/>
      <c r="D551" s="166"/>
      <c r="E551" s="166"/>
      <c r="F551" s="166"/>
      <c r="G551" s="166"/>
      <c r="H551" s="166"/>
      <c r="I551" s="166"/>
      <c r="J551" s="166"/>
      <c r="K551" s="166"/>
      <c r="L551" s="166"/>
      <c r="M551" s="167"/>
      <c r="N551" s="168" t="str">
        <f t="shared" ca="1" si="438"/>
        <v/>
      </c>
      <c r="O551" s="169"/>
      <c r="P551" s="169"/>
      <c r="Q551" s="167"/>
      <c r="R551" s="170"/>
      <c r="S551" s="171" t="str">
        <f t="shared" si="439"/>
        <v/>
      </c>
      <c r="T551" s="171" t="str">
        <f t="shared" si="440"/>
        <v/>
      </c>
      <c r="U551" s="171" t="str">
        <f t="shared" si="441"/>
        <v/>
      </c>
      <c r="V551" s="171" t="str">
        <f>IF(ISBLANK(R551), "", (POWER(R551/VLOOKUP(U551,Anthro_Calc!C:P,13,FALSE),VLOOKUP(U551,Anthro_Calc!C:P,12,FALSE))-1) / (VLOOKUP(U551,Anthro_Calc!C:P,14,FALSE)*VLOOKUP(U551,Anthro_Calc!C:P,12,FALSE)))</f>
        <v/>
      </c>
      <c r="W551" s="171" t="str">
        <f>IF(ISBLANK(R551), "", -3 + (R551 -VLOOKUP(U551,Anthro_Calc!C:P,4,FALSE)) / (VLOOKUP(U551,Anthro_Calc!C:P,5,FALSE) - VLOOKUP(U551,Anthro_Calc!C:P,4,FALSE)))</f>
        <v/>
      </c>
      <c r="X551" s="171" t="str">
        <f>IF(ISBLANK(R551), "", 3 + (R551 -VLOOKUP(U551,Anthro_Calc!C:P,10,FALSE)) / (VLOOKUP(U551,Anthro_Calc!C:P,10,FALSE) - VLOOKUP(U551,Anthro_Calc!C:P,9,FALSE)))</f>
        <v/>
      </c>
      <c r="Y551" s="172" t="str">
        <f t="shared" si="442"/>
        <v/>
      </c>
      <c r="Z551" s="173" t="str">
        <f t="shared" si="443"/>
        <v/>
      </c>
      <c r="AA551" s="174" t="str">
        <f t="shared" si="480"/>
        <v/>
      </c>
      <c r="AB551" s="167"/>
      <c r="AC551" s="175"/>
      <c r="AD551" s="176"/>
      <c r="AE551" s="177" t="str">
        <f t="shared" si="444"/>
        <v/>
      </c>
      <c r="AF551" s="171">
        <f t="shared" si="445"/>
        <v>0</v>
      </c>
      <c r="AG551" s="171">
        <f t="shared" si="446"/>
        <v>0</v>
      </c>
      <c r="AH551" s="171" t="str">
        <f t="shared" si="447"/>
        <v>0</v>
      </c>
      <c r="AI551" s="171" t="str">
        <f>IF(ISBLANK(AD551), "", (POWER(AD551/VLOOKUP(AH551,Anthro_Calc!C:P,13,FALSE),VLOOKUP(AH551,Anthro_Calc!C:P,12,FALSE))-1) / (VLOOKUP(AH551,Anthro_Calc!C:P,14,FALSE)*VLOOKUP(AH551,Anthro_Calc!C:P,12,FALSE)))</f>
        <v/>
      </c>
      <c r="AJ551" s="171" t="str">
        <f>IF(ISBLANK(AD551), "", -3 + (AD551 -VLOOKUP(AH551,Anthro_Calc!C:P,4,FALSE)) / (VLOOKUP(AH551,Anthro_Calc!C:P,5,FALSE) - VLOOKUP(AH551,Anthro_Calc!C:P,4,FALSE)))</f>
        <v/>
      </c>
      <c r="AK551" s="171" t="str">
        <f>IF(ISBLANK(AD551), "", 3 + (AD551 -VLOOKUP(AH551,Anthro_Calc!C:P,10,FALSE)) / (VLOOKUP(AH551,Anthro_Calc!C:P,10,FALSE) - VLOOKUP(AH551,Anthro_Calc!C:P,9,FALSE)))</f>
        <v/>
      </c>
      <c r="AL551" s="172" t="str">
        <f t="shared" si="448"/>
        <v/>
      </c>
      <c r="AM551" s="173" t="str">
        <f t="shared" si="449"/>
        <v/>
      </c>
      <c r="AN551" s="174" t="str">
        <f t="shared" si="450"/>
        <v/>
      </c>
      <c r="AO551" s="178" t="str">
        <f t="shared" si="482"/>
        <v/>
      </c>
      <c r="AP551" s="179"/>
      <c r="AQ551" s="179" t="str">
        <f t="shared" si="488"/>
        <v/>
      </c>
      <c r="AR551" s="167"/>
      <c r="AS551" s="175"/>
      <c r="AT551" s="170"/>
      <c r="AU551" s="177" t="str">
        <f t="shared" si="479"/>
        <v/>
      </c>
      <c r="AV551" s="171">
        <f t="shared" si="452"/>
        <v>0</v>
      </c>
      <c r="AW551" s="171">
        <f t="shared" si="453"/>
        <v>0</v>
      </c>
      <c r="AX551" s="171" t="str">
        <f t="shared" si="454"/>
        <v>0</v>
      </c>
      <c r="AY551" s="171" t="str">
        <f>IF(ISBLANK(AT551), "", (POWER(AT551/VLOOKUP(AX551,Anthro_Calc!C:P,13,FALSE),VLOOKUP(AX551,Anthro_Calc!C:P,12,FALSE))-1) / (VLOOKUP(AX551,Anthro_Calc!C:P,14,FALSE)*VLOOKUP(AX551,Anthro_Calc!C:P,12,FALSE)))</f>
        <v/>
      </c>
      <c r="AZ551" s="171" t="str">
        <f>IF(ISBLANK(AT551), "", -3 + (AT551 -VLOOKUP(AX551,Anthro_Calc!C:P,4,FALSE)) / (VLOOKUP(AX551,Anthro_Calc!C:P,5,FALSE) - VLOOKUP(AX551,Anthro_Calc!C:P,4,FALSE)))</f>
        <v/>
      </c>
      <c r="BA551" s="171" t="str">
        <f>IF(ISBLANK(AT551), "", 3 + (AT551 -VLOOKUP(AX551,Anthro_Calc!C:P,10,FALSE)) / (VLOOKUP(AX551,Anthro_Calc!C:P,10,FALSE) - VLOOKUP(AX551,Anthro_Calc!C:P,9,FALSE)))</f>
        <v/>
      </c>
      <c r="BB551" s="172" t="str">
        <f t="shared" si="455"/>
        <v/>
      </c>
      <c r="BC551" s="173" t="str">
        <f t="shared" si="456"/>
        <v/>
      </c>
      <c r="BD551" s="174" t="str">
        <f t="shared" si="483"/>
        <v/>
      </c>
      <c r="BE551" s="180" t="str">
        <f t="shared" si="484"/>
        <v/>
      </c>
      <c r="BF551" s="181" t="str">
        <f t="shared" si="457"/>
        <v/>
      </c>
      <c r="BG551" s="181" t="str">
        <f t="shared" si="485"/>
        <v/>
      </c>
      <c r="BH551" s="179"/>
      <c r="BI551" s="182"/>
      <c r="BJ551" s="167"/>
      <c r="BK551" s="175"/>
      <c r="BL551" s="176"/>
      <c r="BM551" s="177" t="str">
        <f t="shared" si="458"/>
        <v/>
      </c>
      <c r="BN551" s="171">
        <f t="shared" si="477"/>
        <v>0</v>
      </c>
      <c r="BO551" s="171">
        <f t="shared" si="478"/>
        <v>0</v>
      </c>
      <c r="BP551" s="171" t="str">
        <f t="shared" si="459"/>
        <v>0</v>
      </c>
      <c r="BQ551" s="171" t="str">
        <f>IF(ISBLANK(BL551), "", (POWER(BL551/VLOOKUP(BP551,Anthro_Calc!C:P,13,FALSE),VLOOKUP(BP551,Anthro_Calc!C:P,12,FALSE))-1) / (VLOOKUP(BP551,Anthro_Calc!C:P,14,FALSE)*VLOOKUP(BP551,Anthro_Calc!C:P,12,FALSE)))</f>
        <v/>
      </c>
      <c r="BR551" s="171" t="str">
        <f>IF(ISBLANK(BL551), "", -3 + (BL551 -VLOOKUP(BP551,Anthro_Calc!C:P,4,FALSE)) / (VLOOKUP(BP551,Anthro_Calc!C:P,5,FALSE) - VLOOKUP(BP551,Anthro_Calc!C:P,4,FALSE)))</f>
        <v/>
      </c>
      <c r="BS551" s="171" t="str">
        <f>IF(ISBLANK(BL551), "", 3 + (BL551 -VLOOKUP(BP551,Anthro_Calc!C:P,10,FALSE)) / (VLOOKUP(BP551,Anthro_Calc!C:P,10,FALSE) - VLOOKUP(BP551,Anthro_Calc!C:P,9,FALSE)))</f>
        <v/>
      </c>
      <c r="BT551" s="172" t="str">
        <f t="shared" si="460"/>
        <v/>
      </c>
      <c r="BU551" s="173" t="str">
        <f t="shared" si="461"/>
        <v/>
      </c>
      <c r="BV551" s="174" t="str">
        <f t="shared" si="462"/>
        <v/>
      </c>
      <c r="BW551" s="181" t="str">
        <f t="shared" si="486"/>
        <v/>
      </c>
      <c r="BX551" s="179"/>
      <c r="BY551" s="181" t="str">
        <f>IF(ISBLANK(BL551), "", VLOOKUP(Z551&amp;" "&amp;BV551&amp;" "&amp;BW551,Graduation_Criteria!$D$2:$E$34,2,FALSE))</f>
        <v/>
      </c>
      <c r="BZ551" s="181" t="str">
        <f t="shared" si="487"/>
        <v/>
      </c>
      <c r="CA551" s="167"/>
      <c r="CB551" s="175"/>
      <c r="CC551" s="175"/>
      <c r="CD551" s="183" t="str">
        <f t="shared" si="463"/>
        <v/>
      </c>
      <c r="CE551" s="184">
        <f t="shared" si="464"/>
        <v>0</v>
      </c>
      <c r="CF551" s="184">
        <f t="shared" si="465"/>
        <v>0</v>
      </c>
      <c r="CG551" s="184" t="str">
        <f t="shared" si="466"/>
        <v>0</v>
      </c>
      <c r="CH551" s="184" t="str">
        <f>IF(ISBLANK(CC551), "", (POWER(CC551/VLOOKUP(CG551,Anthro_Calc!C:P,13,FALSE),VLOOKUP(CG551,Anthro_Calc!C:P,12,FALSE))-1) / (VLOOKUP(CG551,Anthro_Calc!C:P,14,FALSE)*VLOOKUP(CG551,Anthro_Calc!C:P,12,FALSE)))</f>
        <v/>
      </c>
      <c r="CI551" s="184" t="str">
        <f>IF(ISBLANK(CC551), "", -3 + (CC551 -VLOOKUP(CG551,Anthro_Calc!C:P,4,FALSE)) / (VLOOKUP(CG551,Anthro_Calc!C:P,5,FALSE) - VLOOKUP(CG551,Anthro_Calc!C:P,4,FALSE)))</f>
        <v/>
      </c>
      <c r="CJ551" s="184" t="str">
        <f>IF(ISBLANK(CC551), "", 3 + (CC551 -VLOOKUP(CG551,Anthro_Calc!C:P,10,FALSE)) / (VLOOKUP(CG551,Anthro_Calc!C:P,10,FALSE) - VLOOKUP(CG551,Anthro_Calc!C:P,9,FALSE)))</f>
        <v/>
      </c>
      <c r="CK551" s="185" t="str">
        <f t="shared" si="467"/>
        <v/>
      </c>
      <c r="CL551" s="173" t="str">
        <f t="shared" si="468"/>
        <v/>
      </c>
      <c r="CM551" s="174" t="str">
        <f t="shared" si="469"/>
        <v/>
      </c>
      <c r="CN551" s="179"/>
      <c r="CO551" s="167"/>
      <c r="CP551" s="175"/>
      <c r="CQ551" s="175"/>
      <c r="CR551" s="186" t="str">
        <f t="shared" si="470"/>
        <v/>
      </c>
      <c r="CS551" s="187">
        <f t="shared" si="471"/>
        <v>0</v>
      </c>
      <c r="CT551" s="187">
        <f t="shared" si="472"/>
        <v>0</v>
      </c>
      <c r="CU551" s="187" t="str">
        <f t="shared" si="473"/>
        <v>0</v>
      </c>
      <c r="CV551" s="187" t="str">
        <f>IF(ISBLANK(CQ551), "", (POWER(CQ551/VLOOKUP(CU551,Anthro_Calc!C:P,13,FALSE),VLOOKUP(CU551,Anthro_Calc!C:P,12,FALSE))-1) / (VLOOKUP(CU551,Anthro_Calc!C:P,14,FALSE)*VLOOKUP(CU551,Anthro_Calc!C:P,12,FALSE)))</f>
        <v/>
      </c>
      <c r="CW551" s="187" t="str">
        <f>IF(ISBLANK(CQ551), "", -3 + (CQ551 -VLOOKUP(CU551,Anthro_Calc!C:P,4,FALSE)) / (VLOOKUP(CU551,Anthro_Calc!C:P,5,FALSE) - VLOOKUP(CU551,Anthro_Calc!C:P,4,FALSE)))</f>
        <v/>
      </c>
      <c r="CX551" s="187" t="str">
        <f>IF(ISBLANK(CQ551), "", 3 + (CQ551 -VLOOKUP(CU551,Anthro_Calc!C:P,10,FALSE)) / (VLOOKUP(CU551,Anthro_Calc!C:P,10,FALSE) - VLOOKUP(CU551,Anthro_Calc!C:P,9,FALSE)))</f>
        <v/>
      </c>
      <c r="CY551" s="188" t="str">
        <f t="shared" si="474"/>
        <v/>
      </c>
      <c r="CZ551" s="117" t="str">
        <f t="shared" si="489"/>
        <v/>
      </c>
      <c r="DA551" s="174" t="str">
        <f t="shared" si="475"/>
        <v/>
      </c>
      <c r="DB551" s="189"/>
    </row>
    <row r="552" spans="1:106">
      <c r="A552" s="165">
        <f t="shared" si="481"/>
        <v>548</v>
      </c>
      <c r="B552" s="166"/>
      <c r="C552" s="166"/>
      <c r="D552" s="166"/>
      <c r="E552" s="166"/>
      <c r="F552" s="166"/>
      <c r="G552" s="166"/>
      <c r="H552" s="166"/>
      <c r="I552" s="166"/>
      <c r="J552" s="166"/>
      <c r="K552" s="166"/>
      <c r="L552" s="166"/>
      <c r="M552" s="167"/>
      <c r="N552" s="168" t="str">
        <f t="shared" ca="1" si="438"/>
        <v/>
      </c>
      <c r="O552" s="169"/>
      <c r="P552" s="169"/>
      <c r="Q552" s="167"/>
      <c r="R552" s="170"/>
      <c r="S552" s="171" t="str">
        <f t="shared" si="439"/>
        <v/>
      </c>
      <c r="T552" s="171" t="str">
        <f t="shared" si="440"/>
        <v/>
      </c>
      <c r="U552" s="171" t="str">
        <f t="shared" si="441"/>
        <v/>
      </c>
      <c r="V552" s="171" t="str">
        <f>IF(ISBLANK(R552), "", (POWER(R552/VLOOKUP(U552,Anthro_Calc!C:P,13,FALSE),VLOOKUP(U552,Anthro_Calc!C:P,12,FALSE))-1) / (VLOOKUP(U552,Anthro_Calc!C:P,14,FALSE)*VLOOKUP(U552,Anthro_Calc!C:P,12,FALSE)))</f>
        <v/>
      </c>
      <c r="W552" s="171" t="str">
        <f>IF(ISBLANK(R552), "", -3 + (R552 -VLOOKUP(U552,Anthro_Calc!C:P,4,FALSE)) / (VLOOKUP(U552,Anthro_Calc!C:P,5,FALSE) - VLOOKUP(U552,Anthro_Calc!C:P,4,FALSE)))</f>
        <v/>
      </c>
      <c r="X552" s="171" t="str">
        <f>IF(ISBLANK(R552), "", 3 + (R552 -VLOOKUP(U552,Anthro_Calc!C:P,10,FALSE)) / (VLOOKUP(U552,Anthro_Calc!C:P,10,FALSE) - VLOOKUP(U552,Anthro_Calc!C:P,9,FALSE)))</f>
        <v/>
      </c>
      <c r="Y552" s="172" t="str">
        <f t="shared" si="442"/>
        <v/>
      </c>
      <c r="Z552" s="173" t="str">
        <f t="shared" si="443"/>
        <v/>
      </c>
      <c r="AA552" s="174" t="str">
        <f t="shared" si="480"/>
        <v/>
      </c>
      <c r="AB552" s="167"/>
      <c r="AC552" s="175"/>
      <c r="AD552" s="176"/>
      <c r="AE552" s="177" t="str">
        <f t="shared" si="444"/>
        <v/>
      </c>
      <c r="AF552" s="171">
        <f t="shared" si="445"/>
        <v>0</v>
      </c>
      <c r="AG552" s="171">
        <f t="shared" si="446"/>
        <v>0</v>
      </c>
      <c r="AH552" s="171" t="str">
        <f t="shared" si="447"/>
        <v>0</v>
      </c>
      <c r="AI552" s="171" t="str">
        <f>IF(ISBLANK(AD552), "", (POWER(AD552/VLOOKUP(AH552,Anthro_Calc!C:P,13,FALSE),VLOOKUP(AH552,Anthro_Calc!C:P,12,FALSE))-1) / (VLOOKUP(AH552,Anthro_Calc!C:P,14,FALSE)*VLOOKUP(AH552,Anthro_Calc!C:P,12,FALSE)))</f>
        <v/>
      </c>
      <c r="AJ552" s="171" t="str">
        <f>IF(ISBLANK(AD552), "", -3 + (AD552 -VLOOKUP(AH552,Anthro_Calc!C:P,4,FALSE)) / (VLOOKUP(AH552,Anthro_Calc!C:P,5,FALSE) - VLOOKUP(AH552,Anthro_Calc!C:P,4,FALSE)))</f>
        <v/>
      </c>
      <c r="AK552" s="171" t="str">
        <f>IF(ISBLANK(AD552), "", 3 + (AD552 -VLOOKUP(AH552,Anthro_Calc!C:P,10,FALSE)) / (VLOOKUP(AH552,Anthro_Calc!C:P,10,FALSE) - VLOOKUP(AH552,Anthro_Calc!C:P,9,FALSE)))</f>
        <v/>
      </c>
      <c r="AL552" s="172" t="str">
        <f t="shared" si="448"/>
        <v/>
      </c>
      <c r="AM552" s="173" t="str">
        <f t="shared" si="449"/>
        <v/>
      </c>
      <c r="AN552" s="174" t="str">
        <f t="shared" si="450"/>
        <v/>
      </c>
      <c r="AO552" s="178" t="str">
        <f t="shared" si="482"/>
        <v/>
      </c>
      <c r="AP552" s="179"/>
      <c r="AQ552" s="179" t="str">
        <f t="shared" si="488"/>
        <v/>
      </c>
      <c r="AR552" s="167"/>
      <c r="AS552" s="175"/>
      <c r="AT552" s="170"/>
      <c r="AU552" s="177" t="str">
        <f t="shared" si="479"/>
        <v/>
      </c>
      <c r="AV552" s="171">
        <f t="shared" si="452"/>
        <v>0</v>
      </c>
      <c r="AW552" s="171">
        <f t="shared" si="453"/>
        <v>0</v>
      </c>
      <c r="AX552" s="171" t="str">
        <f t="shared" si="454"/>
        <v>0</v>
      </c>
      <c r="AY552" s="171" t="str">
        <f>IF(ISBLANK(AT552), "", (POWER(AT552/VLOOKUP(AX552,Anthro_Calc!C:P,13,FALSE),VLOOKUP(AX552,Anthro_Calc!C:P,12,FALSE))-1) / (VLOOKUP(AX552,Anthro_Calc!C:P,14,FALSE)*VLOOKUP(AX552,Anthro_Calc!C:P,12,FALSE)))</f>
        <v/>
      </c>
      <c r="AZ552" s="171" t="str">
        <f>IF(ISBLANK(AT552), "", -3 + (AT552 -VLOOKUP(AX552,Anthro_Calc!C:P,4,FALSE)) / (VLOOKUP(AX552,Anthro_Calc!C:P,5,FALSE) - VLOOKUP(AX552,Anthro_Calc!C:P,4,FALSE)))</f>
        <v/>
      </c>
      <c r="BA552" s="171" t="str">
        <f>IF(ISBLANK(AT552), "", 3 + (AT552 -VLOOKUP(AX552,Anthro_Calc!C:P,10,FALSE)) / (VLOOKUP(AX552,Anthro_Calc!C:P,10,FALSE) - VLOOKUP(AX552,Anthro_Calc!C:P,9,FALSE)))</f>
        <v/>
      </c>
      <c r="BB552" s="172" t="str">
        <f t="shared" si="455"/>
        <v/>
      </c>
      <c r="BC552" s="173" t="str">
        <f t="shared" si="456"/>
        <v/>
      </c>
      <c r="BD552" s="174" t="str">
        <f t="shared" si="483"/>
        <v/>
      </c>
      <c r="BE552" s="180" t="str">
        <f t="shared" si="484"/>
        <v/>
      </c>
      <c r="BF552" s="181" t="str">
        <f t="shared" si="457"/>
        <v/>
      </c>
      <c r="BG552" s="181" t="str">
        <f t="shared" si="485"/>
        <v/>
      </c>
      <c r="BH552" s="179"/>
      <c r="BI552" s="182"/>
      <c r="BJ552" s="167"/>
      <c r="BK552" s="175"/>
      <c r="BL552" s="176"/>
      <c r="BM552" s="177" t="str">
        <f t="shared" si="458"/>
        <v/>
      </c>
      <c r="BN552" s="171">
        <f t="shared" si="477"/>
        <v>0</v>
      </c>
      <c r="BO552" s="171">
        <f t="shared" si="478"/>
        <v>0</v>
      </c>
      <c r="BP552" s="171" t="str">
        <f t="shared" si="459"/>
        <v>0</v>
      </c>
      <c r="BQ552" s="171" t="str">
        <f>IF(ISBLANK(BL552), "", (POWER(BL552/VLOOKUP(BP552,Anthro_Calc!C:P,13,FALSE),VLOOKUP(BP552,Anthro_Calc!C:P,12,FALSE))-1) / (VLOOKUP(BP552,Anthro_Calc!C:P,14,FALSE)*VLOOKUP(BP552,Anthro_Calc!C:P,12,FALSE)))</f>
        <v/>
      </c>
      <c r="BR552" s="171" t="str">
        <f>IF(ISBLANK(BL552), "", -3 + (BL552 -VLOOKUP(BP552,Anthro_Calc!C:P,4,FALSE)) / (VLOOKUP(BP552,Anthro_Calc!C:P,5,FALSE) - VLOOKUP(BP552,Anthro_Calc!C:P,4,FALSE)))</f>
        <v/>
      </c>
      <c r="BS552" s="171" t="str">
        <f>IF(ISBLANK(BL552), "", 3 + (BL552 -VLOOKUP(BP552,Anthro_Calc!C:P,10,FALSE)) / (VLOOKUP(BP552,Anthro_Calc!C:P,10,FALSE) - VLOOKUP(BP552,Anthro_Calc!C:P,9,FALSE)))</f>
        <v/>
      </c>
      <c r="BT552" s="172" t="str">
        <f t="shared" si="460"/>
        <v/>
      </c>
      <c r="BU552" s="173" t="str">
        <f t="shared" si="461"/>
        <v/>
      </c>
      <c r="BV552" s="174" t="str">
        <f t="shared" si="462"/>
        <v/>
      </c>
      <c r="BW552" s="181" t="str">
        <f t="shared" si="486"/>
        <v/>
      </c>
      <c r="BX552" s="179"/>
      <c r="BY552" s="181" t="str">
        <f>IF(ISBLANK(BL552), "", VLOOKUP(Z552&amp;" "&amp;BV552&amp;" "&amp;BW552,Graduation_Criteria!$D$2:$E$34,2,FALSE))</f>
        <v/>
      </c>
      <c r="BZ552" s="181" t="str">
        <f t="shared" si="487"/>
        <v/>
      </c>
      <c r="CA552" s="167"/>
      <c r="CB552" s="175"/>
      <c r="CC552" s="175"/>
      <c r="CD552" s="183" t="str">
        <f t="shared" si="463"/>
        <v/>
      </c>
      <c r="CE552" s="184">
        <f t="shared" si="464"/>
        <v>0</v>
      </c>
      <c r="CF552" s="184">
        <f t="shared" si="465"/>
        <v>0</v>
      </c>
      <c r="CG552" s="184" t="str">
        <f t="shared" si="466"/>
        <v>0</v>
      </c>
      <c r="CH552" s="184" t="str">
        <f>IF(ISBLANK(CC552), "", (POWER(CC552/VLOOKUP(CG552,Anthro_Calc!C:P,13,FALSE),VLOOKUP(CG552,Anthro_Calc!C:P,12,FALSE))-1) / (VLOOKUP(CG552,Anthro_Calc!C:P,14,FALSE)*VLOOKUP(CG552,Anthro_Calc!C:P,12,FALSE)))</f>
        <v/>
      </c>
      <c r="CI552" s="184" t="str">
        <f>IF(ISBLANK(CC552), "", -3 + (CC552 -VLOOKUP(CG552,Anthro_Calc!C:P,4,FALSE)) / (VLOOKUP(CG552,Anthro_Calc!C:P,5,FALSE) - VLOOKUP(CG552,Anthro_Calc!C:P,4,FALSE)))</f>
        <v/>
      </c>
      <c r="CJ552" s="184" t="str">
        <f>IF(ISBLANK(CC552), "", 3 + (CC552 -VLOOKUP(CG552,Anthro_Calc!C:P,10,FALSE)) / (VLOOKUP(CG552,Anthro_Calc!C:P,10,FALSE) - VLOOKUP(CG552,Anthro_Calc!C:P,9,FALSE)))</f>
        <v/>
      </c>
      <c r="CK552" s="185" t="str">
        <f t="shared" si="467"/>
        <v/>
      </c>
      <c r="CL552" s="173" t="str">
        <f t="shared" si="468"/>
        <v/>
      </c>
      <c r="CM552" s="174" t="str">
        <f t="shared" si="469"/>
        <v/>
      </c>
      <c r="CN552" s="179"/>
      <c r="CO552" s="167"/>
      <c r="CP552" s="175"/>
      <c r="CQ552" s="175"/>
      <c r="CR552" s="186" t="str">
        <f t="shared" si="470"/>
        <v/>
      </c>
      <c r="CS552" s="187">
        <f t="shared" si="471"/>
        <v>0</v>
      </c>
      <c r="CT552" s="187">
        <f t="shared" si="472"/>
        <v>0</v>
      </c>
      <c r="CU552" s="187" t="str">
        <f t="shared" si="473"/>
        <v>0</v>
      </c>
      <c r="CV552" s="187" t="str">
        <f>IF(ISBLANK(CQ552), "", (POWER(CQ552/VLOOKUP(CU552,Anthro_Calc!C:P,13,FALSE),VLOOKUP(CU552,Anthro_Calc!C:P,12,FALSE))-1) / (VLOOKUP(CU552,Anthro_Calc!C:P,14,FALSE)*VLOOKUP(CU552,Anthro_Calc!C:P,12,FALSE)))</f>
        <v/>
      </c>
      <c r="CW552" s="187" t="str">
        <f>IF(ISBLANK(CQ552), "", -3 + (CQ552 -VLOOKUP(CU552,Anthro_Calc!C:P,4,FALSE)) / (VLOOKUP(CU552,Anthro_Calc!C:P,5,FALSE) - VLOOKUP(CU552,Anthro_Calc!C:P,4,FALSE)))</f>
        <v/>
      </c>
      <c r="CX552" s="187" t="str">
        <f>IF(ISBLANK(CQ552), "", 3 + (CQ552 -VLOOKUP(CU552,Anthro_Calc!C:P,10,FALSE)) / (VLOOKUP(CU552,Anthro_Calc!C:P,10,FALSE) - VLOOKUP(CU552,Anthro_Calc!C:P,9,FALSE)))</f>
        <v/>
      </c>
      <c r="CY552" s="188" t="str">
        <f t="shared" si="474"/>
        <v/>
      </c>
      <c r="CZ552" s="117" t="str">
        <f t="shared" si="489"/>
        <v/>
      </c>
      <c r="DA552" s="174" t="str">
        <f t="shared" si="475"/>
        <v/>
      </c>
      <c r="DB552" s="189"/>
    </row>
    <row r="553" spans="1:106">
      <c r="A553" s="165">
        <f t="shared" si="481"/>
        <v>549</v>
      </c>
      <c r="B553" s="166"/>
      <c r="C553" s="166"/>
      <c r="D553" s="166"/>
      <c r="E553" s="166"/>
      <c r="F553" s="166"/>
      <c r="G553" s="166"/>
      <c r="H553" s="166"/>
      <c r="I553" s="166"/>
      <c r="J553" s="166"/>
      <c r="K553" s="166"/>
      <c r="L553" s="166"/>
      <c r="M553" s="167"/>
      <c r="N553" s="168" t="str">
        <f t="shared" ca="1" si="438"/>
        <v/>
      </c>
      <c r="O553" s="169"/>
      <c r="P553" s="169"/>
      <c r="Q553" s="167"/>
      <c r="R553" s="170"/>
      <c r="S553" s="171" t="str">
        <f t="shared" si="439"/>
        <v/>
      </c>
      <c r="T553" s="171" t="str">
        <f t="shared" si="440"/>
        <v/>
      </c>
      <c r="U553" s="171" t="str">
        <f t="shared" si="441"/>
        <v/>
      </c>
      <c r="V553" s="171" t="str">
        <f>IF(ISBLANK(R553), "", (POWER(R553/VLOOKUP(U553,Anthro_Calc!C:P,13,FALSE),VLOOKUP(U553,Anthro_Calc!C:P,12,FALSE))-1) / (VLOOKUP(U553,Anthro_Calc!C:P,14,FALSE)*VLOOKUP(U553,Anthro_Calc!C:P,12,FALSE)))</f>
        <v/>
      </c>
      <c r="W553" s="171" t="str">
        <f>IF(ISBLANK(R553), "", -3 + (R553 -VLOOKUP(U553,Anthro_Calc!C:P,4,FALSE)) / (VLOOKUP(U553,Anthro_Calc!C:P,5,FALSE) - VLOOKUP(U553,Anthro_Calc!C:P,4,FALSE)))</f>
        <v/>
      </c>
      <c r="X553" s="171" t="str">
        <f>IF(ISBLANK(R553), "", 3 + (R553 -VLOOKUP(U553,Anthro_Calc!C:P,10,FALSE)) / (VLOOKUP(U553,Anthro_Calc!C:P,10,FALSE) - VLOOKUP(U553,Anthro_Calc!C:P,9,FALSE)))</f>
        <v/>
      </c>
      <c r="Y553" s="172" t="str">
        <f t="shared" si="442"/>
        <v/>
      </c>
      <c r="Z553" s="173" t="str">
        <f t="shared" si="443"/>
        <v/>
      </c>
      <c r="AA553" s="174" t="str">
        <f t="shared" si="480"/>
        <v/>
      </c>
      <c r="AB553" s="167"/>
      <c r="AC553" s="175"/>
      <c r="AD553" s="176"/>
      <c r="AE553" s="177" t="str">
        <f t="shared" si="444"/>
        <v/>
      </c>
      <c r="AF553" s="171">
        <f t="shared" si="445"/>
        <v>0</v>
      </c>
      <c r="AG553" s="171">
        <f t="shared" si="446"/>
        <v>0</v>
      </c>
      <c r="AH553" s="171" t="str">
        <f t="shared" si="447"/>
        <v>0</v>
      </c>
      <c r="AI553" s="171" t="str">
        <f>IF(ISBLANK(AD553), "", (POWER(AD553/VLOOKUP(AH553,Anthro_Calc!C:P,13,FALSE),VLOOKUP(AH553,Anthro_Calc!C:P,12,FALSE))-1) / (VLOOKUP(AH553,Anthro_Calc!C:P,14,FALSE)*VLOOKUP(AH553,Anthro_Calc!C:P,12,FALSE)))</f>
        <v/>
      </c>
      <c r="AJ553" s="171" t="str">
        <f>IF(ISBLANK(AD553), "", -3 + (AD553 -VLOOKUP(AH553,Anthro_Calc!C:P,4,FALSE)) / (VLOOKUP(AH553,Anthro_Calc!C:P,5,FALSE) - VLOOKUP(AH553,Anthro_Calc!C:P,4,FALSE)))</f>
        <v/>
      </c>
      <c r="AK553" s="171" t="str">
        <f>IF(ISBLANK(AD553), "", 3 + (AD553 -VLOOKUP(AH553,Anthro_Calc!C:P,10,FALSE)) / (VLOOKUP(AH553,Anthro_Calc!C:P,10,FALSE) - VLOOKUP(AH553,Anthro_Calc!C:P,9,FALSE)))</f>
        <v/>
      </c>
      <c r="AL553" s="172" t="str">
        <f t="shared" si="448"/>
        <v/>
      </c>
      <c r="AM553" s="173" t="str">
        <f t="shared" si="449"/>
        <v/>
      </c>
      <c r="AN553" s="174" t="str">
        <f t="shared" si="450"/>
        <v/>
      </c>
      <c r="AO553" s="178" t="str">
        <f t="shared" si="482"/>
        <v/>
      </c>
      <c r="AP553" s="179"/>
      <c r="AQ553" s="179" t="str">
        <f t="shared" si="488"/>
        <v/>
      </c>
      <c r="AR553" s="167"/>
      <c r="AS553" s="175"/>
      <c r="AT553" s="170"/>
      <c r="AU553" s="177" t="str">
        <f t="shared" si="479"/>
        <v/>
      </c>
      <c r="AV553" s="171">
        <f t="shared" si="452"/>
        <v>0</v>
      </c>
      <c r="AW553" s="171">
        <f t="shared" si="453"/>
        <v>0</v>
      </c>
      <c r="AX553" s="171" t="str">
        <f t="shared" si="454"/>
        <v>0</v>
      </c>
      <c r="AY553" s="171" t="str">
        <f>IF(ISBLANK(AT553), "", (POWER(AT553/VLOOKUP(AX553,Anthro_Calc!C:P,13,FALSE),VLOOKUP(AX553,Anthro_Calc!C:P,12,FALSE))-1) / (VLOOKUP(AX553,Anthro_Calc!C:P,14,FALSE)*VLOOKUP(AX553,Anthro_Calc!C:P,12,FALSE)))</f>
        <v/>
      </c>
      <c r="AZ553" s="171" t="str">
        <f>IF(ISBLANK(AT553), "", -3 + (AT553 -VLOOKUP(AX553,Anthro_Calc!C:P,4,FALSE)) / (VLOOKUP(AX553,Anthro_Calc!C:P,5,FALSE) - VLOOKUP(AX553,Anthro_Calc!C:P,4,FALSE)))</f>
        <v/>
      </c>
      <c r="BA553" s="171" t="str">
        <f>IF(ISBLANK(AT553), "", 3 + (AT553 -VLOOKUP(AX553,Anthro_Calc!C:P,10,FALSE)) / (VLOOKUP(AX553,Anthro_Calc!C:P,10,FALSE) - VLOOKUP(AX553,Anthro_Calc!C:P,9,FALSE)))</f>
        <v/>
      </c>
      <c r="BB553" s="172" t="str">
        <f t="shared" si="455"/>
        <v/>
      </c>
      <c r="BC553" s="173" t="str">
        <f t="shared" si="456"/>
        <v/>
      </c>
      <c r="BD553" s="174" t="str">
        <f t="shared" si="483"/>
        <v/>
      </c>
      <c r="BE553" s="180" t="str">
        <f t="shared" si="484"/>
        <v/>
      </c>
      <c r="BF553" s="181" t="str">
        <f t="shared" si="457"/>
        <v/>
      </c>
      <c r="BG553" s="181" t="str">
        <f t="shared" si="485"/>
        <v/>
      </c>
      <c r="BH553" s="179"/>
      <c r="BI553" s="182"/>
      <c r="BJ553" s="167"/>
      <c r="BK553" s="175"/>
      <c r="BL553" s="176"/>
      <c r="BM553" s="177" t="str">
        <f t="shared" si="458"/>
        <v/>
      </c>
      <c r="BN553" s="171">
        <f t="shared" si="477"/>
        <v>0</v>
      </c>
      <c r="BO553" s="171">
        <f t="shared" si="478"/>
        <v>0</v>
      </c>
      <c r="BP553" s="171" t="str">
        <f t="shared" si="459"/>
        <v>0</v>
      </c>
      <c r="BQ553" s="171" t="str">
        <f>IF(ISBLANK(BL553), "", (POWER(BL553/VLOOKUP(BP553,Anthro_Calc!C:P,13,FALSE),VLOOKUP(BP553,Anthro_Calc!C:P,12,FALSE))-1) / (VLOOKUP(BP553,Anthro_Calc!C:P,14,FALSE)*VLOOKUP(BP553,Anthro_Calc!C:P,12,FALSE)))</f>
        <v/>
      </c>
      <c r="BR553" s="171" t="str">
        <f>IF(ISBLANK(BL553), "", -3 + (BL553 -VLOOKUP(BP553,Anthro_Calc!C:P,4,FALSE)) / (VLOOKUP(BP553,Anthro_Calc!C:P,5,FALSE) - VLOOKUP(BP553,Anthro_Calc!C:P,4,FALSE)))</f>
        <v/>
      </c>
      <c r="BS553" s="171" t="str">
        <f>IF(ISBLANK(BL553), "", 3 + (BL553 -VLOOKUP(BP553,Anthro_Calc!C:P,10,FALSE)) / (VLOOKUP(BP553,Anthro_Calc!C:P,10,FALSE) - VLOOKUP(BP553,Anthro_Calc!C:P,9,FALSE)))</f>
        <v/>
      </c>
      <c r="BT553" s="172" t="str">
        <f t="shared" si="460"/>
        <v/>
      </c>
      <c r="BU553" s="173" t="str">
        <f t="shared" si="461"/>
        <v/>
      </c>
      <c r="BV553" s="174" t="str">
        <f t="shared" si="462"/>
        <v/>
      </c>
      <c r="BW553" s="181" t="str">
        <f t="shared" si="486"/>
        <v/>
      </c>
      <c r="BX553" s="179"/>
      <c r="BY553" s="181" t="str">
        <f>IF(ISBLANK(BL553), "", VLOOKUP(Z553&amp;" "&amp;BV553&amp;" "&amp;BW553,Graduation_Criteria!$D$2:$E$34,2,FALSE))</f>
        <v/>
      </c>
      <c r="BZ553" s="181" t="str">
        <f t="shared" si="487"/>
        <v/>
      </c>
      <c r="CA553" s="167"/>
      <c r="CB553" s="175"/>
      <c r="CC553" s="175"/>
      <c r="CD553" s="183" t="str">
        <f t="shared" si="463"/>
        <v/>
      </c>
      <c r="CE553" s="184">
        <f t="shared" si="464"/>
        <v>0</v>
      </c>
      <c r="CF553" s="184">
        <f t="shared" si="465"/>
        <v>0</v>
      </c>
      <c r="CG553" s="184" t="str">
        <f t="shared" si="466"/>
        <v>0</v>
      </c>
      <c r="CH553" s="184" t="str">
        <f>IF(ISBLANK(CC553), "", (POWER(CC553/VLOOKUP(CG553,Anthro_Calc!C:P,13,FALSE),VLOOKUP(CG553,Anthro_Calc!C:P,12,FALSE))-1) / (VLOOKUP(CG553,Anthro_Calc!C:P,14,FALSE)*VLOOKUP(CG553,Anthro_Calc!C:P,12,FALSE)))</f>
        <v/>
      </c>
      <c r="CI553" s="184" t="str">
        <f>IF(ISBLANK(CC553), "", -3 + (CC553 -VLOOKUP(CG553,Anthro_Calc!C:P,4,FALSE)) / (VLOOKUP(CG553,Anthro_Calc!C:P,5,FALSE) - VLOOKUP(CG553,Anthro_Calc!C:P,4,FALSE)))</f>
        <v/>
      </c>
      <c r="CJ553" s="184" t="str">
        <f>IF(ISBLANK(CC553), "", 3 + (CC553 -VLOOKUP(CG553,Anthro_Calc!C:P,10,FALSE)) / (VLOOKUP(CG553,Anthro_Calc!C:P,10,FALSE) - VLOOKUP(CG553,Anthro_Calc!C:P,9,FALSE)))</f>
        <v/>
      </c>
      <c r="CK553" s="185" t="str">
        <f t="shared" si="467"/>
        <v/>
      </c>
      <c r="CL553" s="173" t="str">
        <f t="shared" si="468"/>
        <v/>
      </c>
      <c r="CM553" s="174" t="str">
        <f t="shared" si="469"/>
        <v/>
      </c>
      <c r="CN553" s="179"/>
      <c r="CO553" s="167"/>
      <c r="CP553" s="175"/>
      <c r="CQ553" s="175"/>
      <c r="CR553" s="186" t="str">
        <f t="shared" si="470"/>
        <v/>
      </c>
      <c r="CS553" s="187">
        <f t="shared" si="471"/>
        <v>0</v>
      </c>
      <c r="CT553" s="187">
        <f t="shared" si="472"/>
        <v>0</v>
      </c>
      <c r="CU553" s="187" t="str">
        <f t="shared" si="473"/>
        <v>0</v>
      </c>
      <c r="CV553" s="187" t="str">
        <f>IF(ISBLANK(CQ553), "", (POWER(CQ553/VLOOKUP(CU553,Anthro_Calc!C:P,13,FALSE),VLOOKUP(CU553,Anthro_Calc!C:P,12,FALSE))-1) / (VLOOKUP(CU553,Anthro_Calc!C:P,14,FALSE)*VLOOKUP(CU553,Anthro_Calc!C:P,12,FALSE)))</f>
        <v/>
      </c>
      <c r="CW553" s="187" t="str">
        <f>IF(ISBLANK(CQ553), "", -3 + (CQ553 -VLOOKUP(CU553,Anthro_Calc!C:P,4,FALSE)) / (VLOOKUP(CU553,Anthro_Calc!C:P,5,FALSE) - VLOOKUP(CU553,Anthro_Calc!C:P,4,FALSE)))</f>
        <v/>
      </c>
      <c r="CX553" s="187" t="str">
        <f>IF(ISBLANK(CQ553), "", 3 + (CQ553 -VLOOKUP(CU553,Anthro_Calc!C:P,10,FALSE)) / (VLOOKUP(CU553,Anthro_Calc!C:P,10,FALSE) - VLOOKUP(CU553,Anthro_Calc!C:P,9,FALSE)))</f>
        <v/>
      </c>
      <c r="CY553" s="188" t="str">
        <f t="shared" si="474"/>
        <v/>
      </c>
      <c r="CZ553" s="117" t="str">
        <f t="shared" si="489"/>
        <v/>
      </c>
      <c r="DA553" s="174" t="str">
        <f t="shared" si="475"/>
        <v/>
      </c>
      <c r="DB553" s="189"/>
    </row>
    <row r="554" spans="1:106">
      <c r="A554" s="165">
        <f t="shared" si="481"/>
        <v>550</v>
      </c>
      <c r="B554" s="166"/>
      <c r="C554" s="166"/>
      <c r="D554" s="166"/>
      <c r="E554" s="166"/>
      <c r="F554" s="166"/>
      <c r="G554" s="166"/>
      <c r="H554" s="166"/>
      <c r="I554" s="166"/>
      <c r="J554" s="166"/>
      <c r="K554" s="166"/>
      <c r="L554" s="166"/>
      <c r="M554" s="167"/>
      <c r="N554" s="168" t="str">
        <f t="shared" ca="1" si="438"/>
        <v/>
      </c>
      <c r="O554" s="169"/>
      <c r="P554" s="169"/>
      <c r="Q554" s="167"/>
      <c r="R554" s="170"/>
      <c r="S554" s="171" t="str">
        <f t="shared" si="439"/>
        <v/>
      </c>
      <c r="T554" s="171" t="str">
        <f t="shared" si="440"/>
        <v/>
      </c>
      <c r="U554" s="171" t="str">
        <f t="shared" si="441"/>
        <v/>
      </c>
      <c r="V554" s="171" t="str">
        <f>IF(ISBLANK(R554), "", (POWER(R554/VLOOKUP(U554,Anthro_Calc!C:P,13,FALSE),VLOOKUP(U554,Anthro_Calc!C:P,12,FALSE))-1) / (VLOOKUP(U554,Anthro_Calc!C:P,14,FALSE)*VLOOKUP(U554,Anthro_Calc!C:P,12,FALSE)))</f>
        <v/>
      </c>
      <c r="W554" s="171" t="str">
        <f>IF(ISBLANK(R554), "", -3 + (R554 -VLOOKUP(U554,Anthro_Calc!C:P,4,FALSE)) / (VLOOKUP(U554,Anthro_Calc!C:P,5,FALSE) - VLOOKUP(U554,Anthro_Calc!C:P,4,FALSE)))</f>
        <v/>
      </c>
      <c r="X554" s="171" t="str">
        <f>IF(ISBLANK(R554), "", 3 + (R554 -VLOOKUP(U554,Anthro_Calc!C:P,10,FALSE)) / (VLOOKUP(U554,Anthro_Calc!C:P,10,FALSE) - VLOOKUP(U554,Anthro_Calc!C:P,9,FALSE)))</f>
        <v/>
      </c>
      <c r="Y554" s="172" t="str">
        <f t="shared" si="442"/>
        <v/>
      </c>
      <c r="Z554" s="173" t="str">
        <f t="shared" si="443"/>
        <v/>
      </c>
      <c r="AA554" s="174" t="str">
        <f t="shared" si="480"/>
        <v/>
      </c>
      <c r="AB554" s="167"/>
      <c r="AC554" s="175"/>
      <c r="AD554" s="176"/>
      <c r="AE554" s="177" t="str">
        <f t="shared" si="444"/>
        <v/>
      </c>
      <c r="AF554" s="171">
        <f t="shared" si="445"/>
        <v>0</v>
      </c>
      <c r="AG554" s="171">
        <f t="shared" si="446"/>
        <v>0</v>
      </c>
      <c r="AH554" s="171" t="str">
        <f t="shared" si="447"/>
        <v>0</v>
      </c>
      <c r="AI554" s="171" t="str">
        <f>IF(ISBLANK(AD554), "", (POWER(AD554/VLOOKUP(AH554,Anthro_Calc!C:P,13,FALSE),VLOOKUP(AH554,Anthro_Calc!C:P,12,FALSE))-1) / (VLOOKUP(AH554,Anthro_Calc!C:P,14,FALSE)*VLOOKUP(AH554,Anthro_Calc!C:P,12,FALSE)))</f>
        <v/>
      </c>
      <c r="AJ554" s="171" t="str">
        <f>IF(ISBLANK(AD554), "", -3 + (AD554 -VLOOKUP(AH554,Anthro_Calc!C:P,4,FALSE)) / (VLOOKUP(AH554,Anthro_Calc!C:P,5,FALSE) - VLOOKUP(AH554,Anthro_Calc!C:P,4,FALSE)))</f>
        <v/>
      </c>
      <c r="AK554" s="171" t="str">
        <f>IF(ISBLANK(AD554), "", 3 + (AD554 -VLOOKUP(AH554,Anthro_Calc!C:P,10,FALSE)) / (VLOOKUP(AH554,Anthro_Calc!C:P,10,FALSE) - VLOOKUP(AH554,Anthro_Calc!C:P,9,FALSE)))</f>
        <v/>
      </c>
      <c r="AL554" s="172" t="str">
        <f t="shared" si="448"/>
        <v/>
      </c>
      <c r="AM554" s="173" t="str">
        <f t="shared" si="449"/>
        <v/>
      </c>
      <c r="AN554" s="174" t="str">
        <f t="shared" si="450"/>
        <v/>
      </c>
      <c r="AO554" s="178" t="str">
        <f t="shared" si="482"/>
        <v/>
      </c>
      <c r="AP554" s="179"/>
      <c r="AQ554" s="179" t="str">
        <f t="shared" si="488"/>
        <v/>
      </c>
      <c r="AR554" s="167"/>
      <c r="AS554" s="175"/>
      <c r="AT554" s="170"/>
      <c r="AU554" s="177" t="str">
        <f t="shared" si="479"/>
        <v/>
      </c>
      <c r="AV554" s="171">
        <f t="shared" si="452"/>
        <v>0</v>
      </c>
      <c r="AW554" s="171">
        <f t="shared" si="453"/>
        <v>0</v>
      </c>
      <c r="AX554" s="171" t="str">
        <f t="shared" si="454"/>
        <v>0</v>
      </c>
      <c r="AY554" s="171" t="str">
        <f>IF(ISBLANK(AT554), "", (POWER(AT554/VLOOKUP(AX554,Anthro_Calc!C:P,13,FALSE),VLOOKUP(AX554,Anthro_Calc!C:P,12,FALSE))-1) / (VLOOKUP(AX554,Anthro_Calc!C:P,14,FALSE)*VLOOKUP(AX554,Anthro_Calc!C:P,12,FALSE)))</f>
        <v/>
      </c>
      <c r="AZ554" s="171" t="str">
        <f>IF(ISBLANK(AT554), "", -3 + (AT554 -VLOOKUP(AX554,Anthro_Calc!C:P,4,FALSE)) / (VLOOKUP(AX554,Anthro_Calc!C:P,5,FALSE) - VLOOKUP(AX554,Anthro_Calc!C:P,4,FALSE)))</f>
        <v/>
      </c>
      <c r="BA554" s="171" t="str">
        <f>IF(ISBLANK(AT554), "", 3 + (AT554 -VLOOKUP(AX554,Anthro_Calc!C:P,10,FALSE)) / (VLOOKUP(AX554,Anthro_Calc!C:P,10,FALSE) - VLOOKUP(AX554,Anthro_Calc!C:P,9,FALSE)))</f>
        <v/>
      </c>
      <c r="BB554" s="172" t="str">
        <f t="shared" si="455"/>
        <v/>
      </c>
      <c r="BC554" s="173" t="str">
        <f t="shared" si="456"/>
        <v/>
      </c>
      <c r="BD554" s="174" t="str">
        <f t="shared" si="483"/>
        <v/>
      </c>
      <c r="BE554" s="180" t="str">
        <f t="shared" si="484"/>
        <v/>
      </c>
      <c r="BF554" s="181" t="str">
        <f t="shared" si="457"/>
        <v/>
      </c>
      <c r="BG554" s="181" t="str">
        <f t="shared" si="485"/>
        <v/>
      </c>
      <c r="BH554" s="179"/>
      <c r="BI554" s="182"/>
      <c r="BJ554" s="167"/>
      <c r="BK554" s="175"/>
      <c r="BL554" s="176"/>
      <c r="BM554" s="177" t="str">
        <f t="shared" si="458"/>
        <v/>
      </c>
      <c r="BN554" s="171">
        <f t="shared" si="477"/>
        <v>0</v>
      </c>
      <c r="BO554" s="171">
        <f t="shared" si="478"/>
        <v>0</v>
      </c>
      <c r="BP554" s="171" t="str">
        <f t="shared" si="459"/>
        <v>0</v>
      </c>
      <c r="BQ554" s="171" t="str">
        <f>IF(ISBLANK(BL554), "", (POWER(BL554/VLOOKUP(BP554,Anthro_Calc!C:P,13,FALSE),VLOOKUP(BP554,Anthro_Calc!C:P,12,FALSE))-1) / (VLOOKUP(BP554,Anthro_Calc!C:P,14,FALSE)*VLOOKUP(BP554,Anthro_Calc!C:P,12,FALSE)))</f>
        <v/>
      </c>
      <c r="BR554" s="171" t="str">
        <f>IF(ISBLANK(BL554), "", -3 + (BL554 -VLOOKUP(BP554,Anthro_Calc!C:P,4,FALSE)) / (VLOOKUP(BP554,Anthro_Calc!C:P,5,FALSE) - VLOOKUP(BP554,Anthro_Calc!C:P,4,FALSE)))</f>
        <v/>
      </c>
      <c r="BS554" s="171" t="str">
        <f>IF(ISBLANK(BL554), "", 3 + (BL554 -VLOOKUP(BP554,Anthro_Calc!C:P,10,FALSE)) / (VLOOKUP(BP554,Anthro_Calc!C:P,10,FALSE) - VLOOKUP(BP554,Anthro_Calc!C:P,9,FALSE)))</f>
        <v/>
      </c>
      <c r="BT554" s="172" t="str">
        <f t="shared" si="460"/>
        <v/>
      </c>
      <c r="BU554" s="173" t="str">
        <f t="shared" si="461"/>
        <v/>
      </c>
      <c r="BV554" s="174" t="str">
        <f t="shared" si="462"/>
        <v/>
      </c>
      <c r="BW554" s="181" t="str">
        <f t="shared" si="486"/>
        <v/>
      </c>
      <c r="BX554" s="179"/>
      <c r="BY554" s="181" t="str">
        <f>IF(ISBLANK(BL554), "", VLOOKUP(Z554&amp;" "&amp;BV554&amp;" "&amp;BW554,Graduation_Criteria!$D$2:$E$34,2,FALSE))</f>
        <v/>
      </c>
      <c r="BZ554" s="181" t="str">
        <f t="shared" si="487"/>
        <v/>
      </c>
      <c r="CA554" s="167"/>
      <c r="CB554" s="175"/>
      <c r="CC554" s="175"/>
      <c r="CD554" s="183" t="str">
        <f t="shared" si="463"/>
        <v/>
      </c>
      <c r="CE554" s="184">
        <f t="shared" si="464"/>
        <v>0</v>
      </c>
      <c r="CF554" s="184">
        <f t="shared" si="465"/>
        <v>0</v>
      </c>
      <c r="CG554" s="184" t="str">
        <f t="shared" si="466"/>
        <v>0</v>
      </c>
      <c r="CH554" s="184" t="str">
        <f>IF(ISBLANK(CC554), "", (POWER(CC554/VLOOKUP(CG554,Anthro_Calc!C:P,13,FALSE),VLOOKUP(CG554,Anthro_Calc!C:P,12,FALSE))-1) / (VLOOKUP(CG554,Anthro_Calc!C:P,14,FALSE)*VLOOKUP(CG554,Anthro_Calc!C:P,12,FALSE)))</f>
        <v/>
      </c>
      <c r="CI554" s="184" t="str">
        <f>IF(ISBLANK(CC554), "", -3 + (CC554 -VLOOKUP(CG554,Anthro_Calc!C:P,4,FALSE)) / (VLOOKUP(CG554,Anthro_Calc!C:P,5,FALSE) - VLOOKUP(CG554,Anthro_Calc!C:P,4,FALSE)))</f>
        <v/>
      </c>
      <c r="CJ554" s="184" t="str">
        <f>IF(ISBLANK(CC554), "", 3 + (CC554 -VLOOKUP(CG554,Anthro_Calc!C:P,10,FALSE)) / (VLOOKUP(CG554,Anthro_Calc!C:P,10,FALSE) - VLOOKUP(CG554,Anthro_Calc!C:P,9,FALSE)))</f>
        <v/>
      </c>
      <c r="CK554" s="185" t="str">
        <f t="shared" si="467"/>
        <v/>
      </c>
      <c r="CL554" s="173" t="str">
        <f t="shared" si="468"/>
        <v/>
      </c>
      <c r="CM554" s="174" t="str">
        <f t="shared" si="469"/>
        <v/>
      </c>
      <c r="CN554" s="179"/>
      <c r="CO554" s="167"/>
      <c r="CP554" s="175"/>
      <c r="CQ554" s="175"/>
      <c r="CR554" s="186" t="str">
        <f t="shared" si="470"/>
        <v/>
      </c>
      <c r="CS554" s="187">
        <f t="shared" si="471"/>
        <v>0</v>
      </c>
      <c r="CT554" s="187">
        <f t="shared" si="472"/>
        <v>0</v>
      </c>
      <c r="CU554" s="187" t="str">
        <f t="shared" si="473"/>
        <v>0</v>
      </c>
      <c r="CV554" s="187" t="str">
        <f>IF(ISBLANK(CQ554), "", (POWER(CQ554/VLOOKUP(CU554,Anthro_Calc!C:P,13,FALSE),VLOOKUP(CU554,Anthro_Calc!C:P,12,FALSE))-1) / (VLOOKUP(CU554,Anthro_Calc!C:P,14,FALSE)*VLOOKUP(CU554,Anthro_Calc!C:P,12,FALSE)))</f>
        <v/>
      </c>
      <c r="CW554" s="187" t="str">
        <f>IF(ISBLANK(CQ554), "", -3 + (CQ554 -VLOOKUP(CU554,Anthro_Calc!C:P,4,FALSE)) / (VLOOKUP(CU554,Anthro_Calc!C:P,5,FALSE) - VLOOKUP(CU554,Anthro_Calc!C:P,4,FALSE)))</f>
        <v/>
      </c>
      <c r="CX554" s="187" t="str">
        <f>IF(ISBLANK(CQ554), "", 3 + (CQ554 -VLOOKUP(CU554,Anthro_Calc!C:P,10,FALSE)) / (VLOOKUP(CU554,Anthro_Calc!C:P,10,FALSE) - VLOOKUP(CU554,Anthro_Calc!C:P,9,FALSE)))</f>
        <v/>
      </c>
      <c r="CY554" s="188" t="str">
        <f t="shared" si="474"/>
        <v/>
      </c>
      <c r="CZ554" s="117" t="str">
        <f t="shared" si="489"/>
        <v/>
      </c>
      <c r="DA554" s="174" t="str">
        <f t="shared" si="475"/>
        <v/>
      </c>
      <c r="DB554" s="189"/>
    </row>
    <row r="555" spans="1:106">
      <c r="A555" s="165">
        <f t="shared" si="481"/>
        <v>551</v>
      </c>
      <c r="B555" s="166"/>
      <c r="C555" s="166"/>
      <c r="D555" s="166"/>
      <c r="E555" s="166"/>
      <c r="F555" s="166"/>
      <c r="G555" s="166"/>
      <c r="H555" s="166"/>
      <c r="I555" s="166"/>
      <c r="J555" s="166"/>
      <c r="K555" s="166"/>
      <c r="L555" s="166"/>
      <c r="M555" s="167"/>
      <c r="N555" s="168" t="str">
        <f t="shared" ca="1" si="438"/>
        <v/>
      </c>
      <c r="O555" s="169"/>
      <c r="P555" s="169"/>
      <c r="Q555" s="167"/>
      <c r="R555" s="170"/>
      <c r="S555" s="171" t="str">
        <f t="shared" si="439"/>
        <v/>
      </c>
      <c r="T555" s="171" t="str">
        <f t="shared" si="440"/>
        <v/>
      </c>
      <c r="U555" s="171" t="str">
        <f t="shared" si="441"/>
        <v/>
      </c>
      <c r="V555" s="171" t="str">
        <f>IF(ISBLANK(R555), "", (POWER(R555/VLOOKUP(U555,Anthro_Calc!C:P,13,FALSE),VLOOKUP(U555,Anthro_Calc!C:P,12,FALSE))-1) / (VLOOKUP(U555,Anthro_Calc!C:P,14,FALSE)*VLOOKUP(U555,Anthro_Calc!C:P,12,FALSE)))</f>
        <v/>
      </c>
      <c r="W555" s="171" t="str">
        <f>IF(ISBLANK(R555), "", -3 + (R555 -VLOOKUP(U555,Anthro_Calc!C:P,4,FALSE)) / (VLOOKUP(U555,Anthro_Calc!C:P,5,FALSE) - VLOOKUP(U555,Anthro_Calc!C:P,4,FALSE)))</f>
        <v/>
      </c>
      <c r="X555" s="171" t="str">
        <f>IF(ISBLANK(R555), "", 3 + (R555 -VLOOKUP(U555,Anthro_Calc!C:P,10,FALSE)) / (VLOOKUP(U555,Anthro_Calc!C:P,10,FALSE) - VLOOKUP(U555,Anthro_Calc!C:P,9,FALSE)))</f>
        <v/>
      </c>
      <c r="Y555" s="172" t="str">
        <f t="shared" si="442"/>
        <v/>
      </c>
      <c r="Z555" s="173" t="str">
        <f t="shared" si="443"/>
        <v/>
      </c>
      <c r="AA555" s="174" t="str">
        <f t="shared" si="480"/>
        <v/>
      </c>
      <c r="AB555" s="167"/>
      <c r="AC555" s="175"/>
      <c r="AD555" s="176"/>
      <c r="AE555" s="177" t="str">
        <f t="shared" si="444"/>
        <v/>
      </c>
      <c r="AF555" s="171">
        <f t="shared" si="445"/>
        <v>0</v>
      </c>
      <c r="AG555" s="171">
        <f t="shared" si="446"/>
        <v>0</v>
      </c>
      <c r="AH555" s="171" t="str">
        <f t="shared" si="447"/>
        <v>0</v>
      </c>
      <c r="AI555" s="171" t="str">
        <f>IF(ISBLANK(AD555), "", (POWER(AD555/VLOOKUP(AH555,Anthro_Calc!C:P,13,FALSE),VLOOKUP(AH555,Anthro_Calc!C:P,12,FALSE))-1) / (VLOOKUP(AH555,Anthro_Calc!C:P,14,FALSE)*VLOOKUP(AH555,Anthro_Calc!C:P,12,FALSE)))</f>
        <v/>
      </c>
      <c r="AJ555" s="171" t="str">
        <f>IF(ISBLANK(AD555), "", -3 + (AD555 -VLOOKUP(AH555,Anthro_Calc!C:P,4,FALSE)) / (VLOOKUP(AH555,Anthro_Calc!C:P,5,FALSE) - VLOOKUP(AH555,Anthro_Calc!C:P,4,FALSE)))</f>
        <v/>
      </c>
      <c r="AK555" s="171" t="str">
        <f>IF(ISBLANK(AD555), "", 3 + (AD555 -VLOOKUP(AH555,Anthro_Calc!C:P,10,FALSE)) / (VLOOKUP(AH555,Anthro_Calc!C:P,10,FALSE) - VLOOKUP(AH555,Anthro_Calc!C:P,9,FALSE)))</f>
        <v/>
      </c>
      <c r="AL555" s="172" t="str">
        <f t="shared" si="448"/>
        <v/>
      </c>
      <c r="AM555" s="173" t="str">
        <f t="shared" si="449"/>
        <v/>
      </c>
      <c r="AN555" s="174" t="str">
        <f t="shared" si="450"/>
        <v/>
      </c>
      <c r="AO555" s="178" t="str">
        <f t="shared" si="482"/>
        <v/>
      </c>
      <c r="AP555" s="179"/>
      <c r="AQ555" s="179" t="str">
        <f t="shared" si="488"/>
        <v/>
      </c>
      <c r="AR555" s="167"/>
      <c r="AS555" s="175"/>
      <c r="AT555" s="170"/>
      <c r="AU555" s="177" t="str">
        <f t="shared" si="479"/>
        <v/>
      </c>
      <c r="AV555" s="171">
        <f t="shared" si="452"/>
        <v>0</v>
      </c>
      <c r="AW555" s="171">
        <f t="shared" si="453"/>
        <v>0</v>
      </c>
      <c r="AX555" s="171" t="str">
        <f t="shared" si="454"/>
        <v>0</v>
      </c>
      <c r="AY555" s="171" t="str">
        <f>IF(ISBLANK(AT555), "", (POWER(AT555/VLOOKUP(AX555,Anthro_Calc!C:P,13,FALSE),VLOOKUP(AX555,Anthro_Calc!C:P,12,FALSE))-1) / (VLOOKUP(AX555,Anthro_Calc!C:P,14,FALSE)*VLOOKUP(AX555,Anthro_Calc!C:P,12,FALSE)))</f>
        <v/>
      </c>
      <c r="AZ555" s="171" t="str">
        <f>IF(ISBLANK(AT555), "", -3 + (AT555 -VLOOKUP(AX555,Anthro_Calc!C:P,4,FALSE)) / (VLOOKUP(AX555,Anthro_Calc!C:P,5,FALSE) - VLOOKUP(AX555,Anthro_Calc!C:P,4,FALSE)))</f>
        <v/>
      </c>
      <c r="BA555" s="171" t="str">
        <f>IF(ISBLANK(AT555), "", 3 + (AT555 -VLOOKUP(AX555,Anthro_Calc!C:P,10,FALSE)) / (VLOOKUP(AX555,Anthro_Calc!C:P,10,FALSE) - VLOOKUP(AX555,Anthro_Calc!C:P,9,FALSE)))</f>
        <v/>
      </c>
      <c r="BB555" s="172" t="str">
        <f t="shared" si="455"/>
        <v/>
      </c>
      <c r="BC555" s="173" t="str">
        <f t="shared" si="456"/>
        <v/>
      </c>
      <c r="BD555" s="174" t="str">
        <f t="shared" si="483"/>
        <v/>
      </c>
      <c r="BE555" s="180" t="str">
        <f t="shared" si="484"/>
        <v/>
      </c>
      <c r="BF555" s="181" t="str">
        <f t="shared" si="457"/>
        <v/>
      </c>
      <c r="BG555" s="181" t="str">
        <f t="shared" si="485"/>
        <v/>
      </c>
      <c r="BH555" s="179"/>
      <c r="BI555" s="182"/>
      <c r="BJ555" s="167"/>
      <c r="BK555" s="175"/>
      <c r="BL555" s="176"/>
      <c r="BM555" s="177" t="str">
        <f t="shared" si="458"/>
        <v/>
      </c>
      <c r="BN555" s="171">
        <f t="shared" si="477"/>
        <v>0</v>
      </c>
      <c r="BO555" s="171">
        <f t="shared" si="478"/>
        <v>0</v>
      </c>
      <c r="BP555" s="171" t="str">
        <f t="shared" si="459"/>
        <v>0</v>
      </c>
      <c r="BQ555" s="171" t="str">
        <f>IF(ISBLANK(BL555), "", (POWER(BL555/VLOOKUP(BP555,Anthro_Calc!C:P,13,FALSE),VLOOKUP(BP555,Anthro_Calc!C:P,12,FALSE))-1) / (VLOOKUP(BP555,Anthro_Calc!C:P,14,FALSE)*VLOOKUP(BP555,Anthro_Calc!C:P,12,FALSE)))</f>
        <v/>
      </c>
      <c r="BR555" s="171" t="str">
        <f>IF(ISBLANK(BL555), "", -3 + (BL555 -VLOOKUP(BP555,Anthro_Calc!C:P,4,FALSE)) / (VLOOKUP(BP555,Anthro_Calc!C:P,5,FALSE) - VLOOKUP(BP555,Anthro_Calc!C:P,4,FALSE)))</f>
        <v/>
      </c>
      <c r="BS555" s="171" t="str">
        <f>IF(ISBLANK(BL555), "", 3 + (BL555 -VLOOKUP(BP555,Anthro_Calc!C:P,10,FALSE)) / (VLOOKUP(BP555,Anthro_Calc!C:P,10,FALSE) - VLOOKUP(BP555,Anthro_Calc!C:P,9,FALSE)))</f>
        <v/>
      </c>
      <c r="BT555" s="172" t="str">
        <f t="shared" si="460"/>
        <v/>
      </c>
      <c r="BU555" s="173" t="str">
        <f t="shared" si="461"/>
        <v/>
      </c>
      <c r="BV555" s="174" t="str">
        <f t="shared" si="462"/>
        <v/>
      </c>
      <c r="BW555" s="181" t="str">
        <f t="shared" si="486"/>
        <v/>
      </c>
      <c r="BX555" s="179"/>
      <c r="BY555" s="181" t="str">
        <f>IF(ISBLANK(BL555), "", VLOOKUP(Z555&amp;" "&amp;BV555&amp;" "&amp;BW555,Graduation_Criteria!$D$2:$E$34,2,FALSE))</f>
        <v/>
      </c>
      <c r="BZ555" s="181" t="str">
        <f t="shared" si="487"/>
        <v/>
      </c>
      <c r="CA555" s="167"/>
      <c r="CB555" s="175"/>
      <c r="CC555" s="175"/>
      <c r="CD555" s="183" t="str">
        <f t="shared" si="463"/>
        <v/>
      </c>
      <c r="CE555" s="184">
        <f t="shared" si="464"/>
        <v>0</v>
      </c>
      <c r="CF555" s="184">
        <f t="shared" si="465"/>
        <v>0</v>
      </c>
      <c r="CG555" s="184" t="str">
        <f t="shared" si="466"/>
        <v>0</v>
      </c>
      <c r="CH555" s="184" t="str">
        <f>IF(ISBLANK(CC555), "", (POWER(CC555/VLOOKUP(CG555,Anthro_Calc!C:P,13,FALSE),VLOOKUP(CG555,Anthro_Calc!C:P,12,FALSE))-1) / (VLOOKUP(CG555,Anthro_Calc!C:P,14,FALSE)*VLOOKUP(CG555,Anthro_Calc!C:P,12,FALSE)))</f>
        <v/>
      </c>
      <c r="CI555" s="184" t="str">
        <f>IF(ISBLANK(CC555), "", -3 + (CC555 -VLOOKUP(CG555,Anthro_Calc!C:P,4,FALSE)) / (VLOOKUP(CG555,Anthro_Calc!C:P,5,FALSE) - VLOOKUP(CG555,Anthro_Calc!C:P,4,FALSE)))</f>
        <v/>
      </c>
      <c r="CJ555" s="184" t="str">
        <f>IF(ISBLANK(CC555), "", 3 + (CC555 -VLOOKUP(CG555,Anthro_Calc!C:P,10,FALSE)) / (VLOOKUP(CG555,Anthro_Calc!C:P,10,FALSE) - VLOOKUP(CG555,Anthro_Calc!C:P,9,FALSE)))</f>
        <v/>
      </c>
      <c r="CK555" s="185" t="str">
        <f t="shared" si="467"/>
        <v/>
      </c>
      <c r="CL555" s="173" t="str">
        <f t="shared" si="468"/>
        <v/>
      </c>
      <c r="CM555" s="174" t="str">
        <f t="shared" si="469"/>
        <v/>
      </c>
      <c r="CN555" s="179"/>
      <c r="CO555" s="167"/>
      <c r="CP555" s="175"/>
      <c r="CQ555" s="175"/>
      <c r="CR555" s="186" t="str">
        <f t="shared" si="470"/>
        <v/>
      </c>
      <c r="CS555" s="187">
        <f t="shared" si="471"/>
        <v>0</v>
      </c>
      <c r="CT555" s="187">
        <f t="shared" si="472"/>
        <v>0</v>
      </c>
      <c r="CU555" s="187" t="str">
        <f t="shared" si="473"/>
        <v>0</v>
      </c>
      <c r="CV555" s="187" t="str">
        <f>IF(ISBLANK(CQ555), "", (POWER(CQ555/VLOOKUP(CU555,Anthro_Calc!C:P,13,FALSE),VLOOKUP(CU555,Anthro_Calc!C:P,12,FALSE))-1) / (VLOOKUP(CU555,Anthro_Calc!C:P,14,FALSE)*VLOOKUP(CU555,Anthro_Calc!C:P,12,FALSE)))</f>
        <v/>
      </c>
      <c r="CW555" s="187" t="str">
        <f>IF(ISBLANK(CQ555), "", -3 + (CQ555 -VLOOKUP(CU555,Anthro_Calc!C:P,4,FALSE)) / (VLOOKUP(CU555,Anthro_Calc!C:P,5,FALSE) - VLOOKUP(CU555,Anthro_Calc!C:P,4,FALSE)))</f>
        <v/>
      </c>
      <c r="CX555" s="187" t="str">
        <f>IF(ISBLANK(CQ555), "", 3 + (CQ555 -VLOOKUP(CU555,Anthro_Calc!C:P,10,FALSE)) / (VLOOKUP(CU555,Anthro_Calc!C:P,10,FALSE) - VLOOKUP(CU555,Anthro_Calc!C:P,9,FALSE)))</f>
        <v/>
      </c>
      <c r="CY555" s="188" t="str">
        <f t="shared" si="474"/>
        <v/>
      </c>
      <c r="CZ555" s="117" t="str">
        <f t="shared" si="489"/>
        <v/>
      </c>
      <c r="DA555" s="174" t="str">
        <f t="shared" si="475"/>
        <v/>
      </c>
      <c r="DB555" s="189"/>
    </row>
    <row r="556" spans="1:106">
      <c r="A556" s="165">
        <f t="shared" si="481"/>
        <v>552</v>
      </c>
      <c r="B556" s="166"/>
      <c r="C556" s="166"/>
      <c r="D556" s="166"/>
      <c r="E556" s="166"/>
      <c r="F556" s="166"/>
      <c r="G556" s="166"/>
      <c r="H556" s="166"/>
      <c r="I556" s="166"/>
      <c r="J556" s="166"/>
      <c r="K556" s="166"/>
      <c r="L556" s="166"/>
      <c r="M556" s="167"/>
      <c r="N556" s="168" t="str">
        <f t="shared" ca="1" si="438"/>
        <v/>
      </c>
      <c r="O556" s="169"/>
      <c r="P556" s="169"/>
      <c r="Q556" s="167"/>
      <c r="R556" s="170"/>
      <c r="S556" s="171" t="str">
        <f t="shared" si="439"/>
        <v/>
      </c>
      <c r="T556" s="171" t="str">
        <f t="shared" si="440"/>
        <v/>
      </c>
      <c r="U556" s="171" t="str">
        <f t="shared" si="441"/>
        <v/>
      </c>
      <c r="V556" s="171" t="str">
        <f>IF(ISBLANK(R556), "", (POWER(R556/VLOOKUP(U556,Anthro_Calc!C:P,13,FALSE),VLOOKUP(U556,Anthro_Calc!C:P,12,FALSE))-1) / (VLOOKUP(U556,Anthro_Calc!C:P,14,FALSE)*VLOOKUP(U556,Anthro_Calc!C:P,12,FALSE)))</f>
        <v/>
      </c>
      <c r="W556" s="171" t="str">
        <f>IF(ISBLANK(R556), "", -3 + (R556 -VLOOKUP(U556,Anthro_Calc!C:P,4,FALSE)) / (VLOOKUP(U556,Anthro_Calc!C:P,5,FALSE) - VLOOKUP(U556,Anthro_Calc!C:P,4,FALSE)))</f>
        <v/>
      </c>
      <c r="X556" s="171" t="str">
        <f>IF(ISBLANK(R556), "", 3 + (R556 -VLOOKUP(U556,Anthro_Calc!C:P,10,FALSE)) / (VLOOKUP(U556,Anthro_Calc!C:P,10,FALSE) - VLOOKUP(U556,Anthro_Calc!C:P,9,FALSE)))</f>
        <v/>
      </c>
      <c r="Y556" s="172" t="str">
        <f t="shared" si="442"/>
        <v/>
      </c>
      <c r="Z556" s="173" t="str">
        <f t="shared" si="443"/>
        <v/>
      </c>
      <c r="AA556" s="174" t="str">
        <f t="shared" si="480"/>
        <v/>
      </c>
      <c r="AB556" s="167"/>
      <c r="AC556" s="175"/>
      <c r="AD556" s="176"/>
      <c r="AE556" s="177" t="str">
        <f t="shared" si="444"/>
        <v/>
      </c>
      <c r="AF556" s="171">
        <f t="shared" si="445"/>
        <v>0</v>
      </c>
      <c r="AG556" s="171">
        <f t="shared" si="446"/>
        <v>0</v>
      </c>
      <c r="AH556" s="171" t="str">
        <f t="shared" si="447"/>
        <v>0</v>
      </c>
      <c r="AI556" s="171" t="str">
        <f>IF(ISBLANK(AD556), "", (POWER(AD556/VLOOKUP(AH556,Anthro_Calc!C:P,13,FALSE),VLOOKUP(AH556,Anthro_Calc!C:P,12,FALSE))-1) / (VLOOKUP(AH556,Anthro_Calc!C:P,14,FALSE)*VLOOKUP(AH556,Anthro_Calc!C:P,12,FALSE)))</f>
        <v/>
      </c>
      <c r="AJ556" s="171" t="str">
        <f>IF(ISBLANK(AD556), "", -3 + (AD556 -VLOOKUP(AH556,Anthro_Calc!C:P,4,FALSE)) / (VLOOKUP(AH556,Anthro_Calc!C:P,5,FALSE) - VLOOKUP(AH556,Anthro_Calc!C:P,4,FALSE)))</f>
        <v/>
      </c>
      <c r="AK556" s="171" t="str">
        <f>IF(ISBLANK(AD556), "", 3 + (AD556 -VLOOKUP(AH556,Anthro_Calc!C:P,10,FALSE)) / (VLOOKUP(AH556,Anthro_Calc!C:P,10,FALSE) - VLOOKUP(AH556,Anthro_Calc!C:P,9,FALSE)))</f>
        <v/>
      </c>
      <c r="AL556" s="172" t="str">
        <f t="shared" si="448"/>
        <v/>
      </c>
      <c r="AM556" s="173" t="str">
        <f t="shared" si="449"/>
        <v/>
      </c>
      <c r="AN556" s="174" t="str">
        <f t="shared" si="450"/>
        <v/>
      </c>
      <c r="AO556" s="178" t="str">
        <f t="shared" si="482"/>
        <v/>
      </c>
      <c r="AP556" s="179"/>
      <c r="AQ556" s="179" t="str">
        <f t="shared" si="488"/>
        <v/>
      </c>
      <c r="AR556" s="167"/>
      <c r="AS556" s="175"/>
      <c r="AT556" s="170"/>
      <c r="AU556" s="177" t="str">
        <f t="shared" si="479"/>
        <v/>
      </c>
      <c r="AV556" s="171">
        <f t="shared" si="452"/>
        <v>0</v>
      </c>
      <c r="AW556" s="171">
        <f t="shared" si="453"/>
        <v>0</v>
      </c>
      <c r="AX556" s="171" t="str">
        <f t="shared" si="454"/>
        <v>0</v>
      </c>
      <c r="AY556" s="171" t="str">
        <f>IF(ISBLANK(AT556), "", (POWER(AT556/VLOOKUP(AX556,Anthro_Calc!C:P,13,FALSE),VLOOKUP(AX556,Anthro_Calc!C:P,12,FALSE))-1) / (VLOOKUP(AX556,Anthro_Calc!C:P,14,FALSE)*VLOOKUP(AX556,Anthro_Calc!C:P,12,FALSE)))</f>
        <v/>
      </c>
      <c r="AZ556" s="171" t="str">
        <f>IF(ISBLANK(AT556), "", -3 + (AT556 -VLOOKUP(AX556,Anthro_Calc!C:P,4,FALSE)) / (VLOOKUP(AX556,Anthro_Calc!C:P,5,FALSE) - VLOOKUP(AX556,Anthro_Calc!C:P,4,FALSE)))</f>
        <v/>
      </c>
      <c r="BA556" s="171" t="str">
        <f>IF(ISBLANK(AT556), "", 3 + (AT556 -VLOOKUP(AX556,Anthro_Calc!C:P,10,FALSE)) / (VLOOKUP(AX556,Anthro_Calc!C:P,10,FALSE) - VLOOKUP(AX556,Anthro_Calc!C:P,9,FALSE)))</f>
        <v/>
      </c>
      <c r="BB556" s="172" t="str">
        <f t="shared" si="455"/>
        <v/>
      </c>
      <c r="BC556" s="173" t="str">
        <f t="shared" si="456"/>
        <v/>
      </c>
      <c r="BD556" s="174" t="str">
        <f t="shared" si="483"/>
        <v/>
      </c>
      <c r="BE556" s="180" t="str">
        <f t="shared" si="484"/>
        <v/>
      </c>
      <c r="BF556" s="181" t="str">
        <f t="shared" si="457"/>
        <v/>
      </c>
      <c r="BG556" s="181" t="str">
        <f t="shared" si="485"/>
        <v/>
      </c>
      <c r="BH556" s="179"/>
      <c r="BI556" s="182"/>
      <c r="BJ556" s="167"/>
      <c r="BK556" s="175"/>
      <c r="BL556" s="176"/>
      <c r="BM556" s="177" t="str">
        <f t="shared" si="458"/>
        <v/>
      </c>
      <c r="BN556" s="171">
        <f t="shared" si="477"/>
        <v>0</v>
      </c>
      <c r="BO556" s="171">
        <f t="shared" si="478"/>
        <v>0</v>
      </c>
      <c r="BP556" s="171" t="str">
        <f t="shared" si="459"/>
        <v>0</v>
      </c>
      <c r="BQ556" s="171" t="str">
        <f>IF(ISBLANK(BL556), "", (POWER(BL556/VLOOKUP(BP556,Anthro_Calc!C:P,13,FALSE),VLOOKUP(BP556,Anthro_Calc!C:P,12,FALSE))-1) / (VLOOKUP(BP556,Anthro_Calc!C:P,14,FALSE)*VLOOKUP(BP556,Anthro_Calc!C:P,12,FALSE)))</f>
        <v/>
      </c>
      <c r="BR556" s="171" t="str">
        <f>IF(ISBLANK(BL556), "", -3 + (BL556 -VLOOKUP(BP556,Anthro_Calc!C:P,4,FALSE)) / (VLOOKUP(BP556,Anthro_Calc!C:P,5,FALSE) - VLOOKUP(BP556,Anthro_Calc!C:P,4,FALSE)))</f>
        <v/>
      </c>
      <c r="BS556" s="171" t="str">
        <f>IF(ISBLANK(BL556), "", 3 + (BL556 -VLOOKUP(BP556,Anthro_Calc!C:P,10,FALSE)) / (VLOOKUP(BP556,Anthro_Calc!C:P,10,FALSE) - VLOOKUP(BP556,Anthro_Calc!C:P,9,FALSE)))</f>
        <v/>
      </c>
      <c r="BT556" s="172" t="str">
        <f t="shared" si="460"/>
        <v/>
      </c>
      <c r="BU556" s="173" t="str">
        <f t="shared" si="461"/>
        <v/>
      </c>
      <c r="BV556" s="174" t="str">
        <f t="shared" si="462"/>
        <v/>
      </c>
      <c r="BW556" s="181" t="str">
        <f t="shared" si="486"/>
        <v/>
      </c>
      <c r="BX556" s="179"/>
      <c r="BY556" s="181" t="str">
        <f>IF(ISBLANK(BL556), "", VLOOKUP(Z556&amp;" "&amp;BV556&amp;" "&amp;BW556,Graduation_Criteria!$D$2:$E$34,2,FALSE))</f>
        <v/>
      </c>
      <c r="BZ556" s="181" t="str">
        <f t="shared" si="487"/>
        <v/>
      </c>
      <c r="CA556" s="167"/>
      <c r="CB556" s="175"/>
      <c r="CC556" s="175"/>
      <c r="CD556" s="183" t="str">
        <f t="shared" si="463"/>
        <v/>
      </c>
      <c r="CE556" s="184">
        <f t="shared" si="464"/>
        <v>0</v>
      </c>
      <c r="CF556" s="184">
        <f t="shared" si="465"/>
        <v>0</v>
      </c>
      <c r="CG556" s="184" t="str">
        <f t="shared" si="466"/>
        <v>0</v>
      </c>
      <c r="CH556" s="184" t="str">
        <f>IF(ISBLANK(CC556), "", (POWER(CC556/VLOOKUP(CG556,Anthro_Calc!C:P,13,FALSE),VLOOKUP(CG556,Anthro_Calc!C:P,12,FALSE))-1) / (VLOOKUP(CG556,Anthro_Calc!C:P,14,FALSE)*VLOOKUP(CG556,Anthro_Calc!C:P,12,FALSE)))</f>
        <v/>
      </c>
      <c r="CI556" s="184" t="str">
        <f>IF(ISBLANK(CC556), "", -3 + (CC556 -VLOOKUP(CG556,Anthro_Calc!C:P,4,FALSE)) / (VLOOKUP(CG556,Anthro_Calc!C:P,5,FALSE) - VLOOKUP(CG556,Anthro_Calc!C:P,4,FALSE)))</f>
        <v/>
      </c>
      <c r="CJ556" s="184" t="str">
        <f>IF(ISBLANK(CC556), "", 3 + (CC556 -VLOOKUP(CG556,Anthro_Calc!C:P,10,FALSE)) / (VLOOKUP(CG556,Anthro_Calc!C:P,10,FALSE) - VLOOKUP(CG556,Anthro_Calc!C:P,9,FALSE)))</f>
        <v/>
      </c>
      <c r="CK556" s="185" t="str">
        <f t="shared" si="467"/>
        <v/>
      </c>
      <c r="CL556" s="173" t="str">
        <f t="shared" si="468"/>
        <v/>
      </c>
      <c r="CM556" s="174" t="str">
        <f t="shared" si="469"/>
        <v/>
      </c>
      <c r="CN556" s="179"/>
      <c r="CO556" s="167"/>
      <c r="CP556" s="175"/>
      <c r="CQ556" s="175"/>
      <c r="CR556" s="186" t="str">
        <f t="shared" si="470"/>
        <v/>
      </c>
      <c r="CS556" s="187">
        <f t="shared" si="471"/>
        <v>0</v>
      </c>
      <c r="CT556" s="187">
        <f t="shared" si="472"/>
        <v>0</v>
      </c>
      <c r="CU556" s="187" t="str">
        <f t="shared" si="473"/>
        <v>0</v>
      </c>
      <c r="CV556" s="187" t="str">
        <f>IF(ISBLANK(CQ556), "", (POWER(CQ556/VLOOKUP(CU556,Anthro_Calc!C:P,13,FALSE),VLOOKUP(CU556,Anthro_Calc!C:P,12,FALSE))-1) / (VLOOKUP(CU556,Anthro_Calc!C:P,14,FALSE)*VLOOKUP(CU556,Anthro_Calc!C:P,12,FALSE)))</f>
        <v/>
      </c>
      <c r="CW556" s="187" t="str">
        <f>IF(ISBLANK(CQ556), "", -3 + (CQ556 -VLOOKUP(CU556,Anthro_Calc!C:P,4,FALSE)) / (VLOOKUP(CU556,Anthro_Calc!C:P,5,FALSE) - VLOOKUP(CU556,Anthro_Calc!C:P,4,FALSE)))</f>
        <v/>
      </c>
      <c r="CX556" s="187" t="str">
        <f>IF(ISBLANK(CQ556), "", 3 + (CQ556 -VLOOKUP(CU556,Anthro_Calc!C:P,10,FALSE)) / (VLOOKUP(CU556,Anthro_Calc!C:P,10,FALSE) - VLOOKUP(CU556,Anthro_Calc!C:P,9,FALSE)))</f>
        <v/>
      </c>
      <c r="CY556" s="188" t="str">
        <f t="shared" si="474"/>
        <v/>
      </c>
      <c r="CZ556" s="117" t="str">
        <f t="shared" si="489"/>
        <v/>
      </c>
      <c r="DA556" s="174" t="str">
        <f t="shared" si="475"/>
        <v/>
      </c>
      <c r="DB556" s="189"/>
    </row>
    <row r="557" spans="1:106">
      <c r="A557" s="165">
        <f t="shared" si="481"/>
        <v>553</v>
      </c>
      <c r="B557" s="166"/>
      <c r="C557" s="166"/>
      <c r="D557" s="166"/>
      <c r="E557" s="166"/>
      <c r="F557" s="166"/>
      <c r="G557" s="166"/>
      <c r="H557" s="166"/>
      <c r="I557" s="166"/>
      <c r="J557" s="166"/>
      <c r="K557" s="166"/>
      <c r="L557" s="166"/>
      <c r="M557" s="167"/>
      <c r="N557" s="168" t="str">
        <f t="shared" ca="1" si="438"/>
        <v/>
      </c>
      <c r="O557" s="169"/>
      <c r="P557" s="169"/>
      <c r="Q557" s="167"/>
      <c r="R557" s="170"/>
      <c r="S557" s="171" t="str">
        <f t="shared" si="439"/>
        <v/>
      </c>
      <c r="T557" s="171" t="str">
        <f t="shared" si="440"/>
        <v/>
      </c>
      <c r="U557" s="171" t="str">
        <f t="shared" si="441"/>
        <v/>
      </c>
      <c r="V557" s="171" t="str">
        <f>IF(ISBLANK(R557), "", (POWER(R557/VLOOKUP(U557,Anthro_Calc!C:P,13,FALSE),VLOOKUP(U557,Anthro_Calc!C:P,12,FALSE))-1) / (VLOOKUP(U557,Anthro_Calc!C:P,14,FALSE)*VLOOKUP(U557,Anthro_Calc!C:P,12,FALSE)))</f>
        <v/>
      </c>
      <c r="W557" s="171" t="str">
        <f>IF(ISBLANK(R557), "", -3 + (R557 -VLOOKUP(U557,Anthro_Calc!C:P,4,FALSE)) / (VLOOKUP(U557,Anthro_Calc!C:P,5,FALSE) - VLOOKUP(U557,Anthro_Calc!C:P,4,FALSE)))</f>
        <v/>
      </c>
      <c r="X557" s="171" t="str">
        <f>IF(ISBLANK(R557), "", 3 + (R557 -VLOOKUP(U557,Anthro_Calc!C:P,10,FALSE)) / (VLOOKUP(U557,Anthro_Calc!C:P,10,FALSE) - VLOOKUP(U557,Anthro_Calc!C:P,9,FALSE)))</f>
        <v/>
      </c>
      <c r="Y557" s="172" t="str">
        <f t="shared" si="442"/>
        <v/>
      </c>
      <c r="Z557" s="173" t="str">
        <f t="shared" si="443"/>
        <v/>
      </c>
      <c r="AA557" s="174" t="str">
        <f t="shared" si="480"/>
        <v/>
      </c>
      <c r="AB557" s="167"/>
      <c r="AC557" s="175"/>
      <c r="AD557" s="176"/>
      <c r="AE557" s="177" t="str">
        <f t="shared" si="444"/>
        <v/>
      </c>
      <c r="AF557" s="171">
        <f t="shared" si="445"/>
        <v>0</v>
      </c>
      <c r="AG557" s="171">
        <f t="shared" si="446"/>
        <v>0</v>
      </c>
      <c r="AH557" s="171" t="str">
        <f t="shared" si="447"/>
        <v>0</v>
      </c>
      <c r="AI557" s="171" t="str">
        <f>IF(ISBLANK(AD557), "", (POWER(AD557/VLOOKUP(AH557,Anthro_Calc!C:P,13,FALSE),VLOOKUP(AH557,Anthro_Calc!C:P,12,FALSE))-1) / (VLOOKUP(AH557,Anthro_Calc!C:P,14,FALSE)*VLOOKUP(AH557,Anthro_Calc!C:P,12,FALSE)))</f>
        <v/>
      </c>
      <c r="AJ557" s="171" t="str">
        <f>IF(ISBLANK(AD557), "", -3 + (AD557 -VLOOKUP(AH557,Anthro_Calc!C:P,4,FALSE)) / (VLOOKUP(AH557,Anthro_Calc!C:P,5,FALSE) - VLOOKUP(AH557,Anthro_Calc!C:P,4,FALSE)))</f>
        <v/>
      </c>
      <c r="AK557" s="171" t="str">
        <f>IF(ISBLANK(AD557), "", 3 + (AD557 -VLOOKUP(AH557,Anthro_Calc!C:P,10,FALSE)) / (VLOOKUP(AH557,Anthro_Calc!C:P,10,FALSE) - VLOOKUP(AH557,Anthro_Calc!C:P,9,FALSE)))</f>
        <v/>
      </c>
      <c r="AL557" s="172" t="str">
        <f t="shared" si="448"/>
        <v/>
      </c>
      <c r="AM557" s="173" t="str">
        <f t="shared" si="449"/>
        <v/>
      </c>
      <c r="AN557" s="174" t="str">
        <f t="shared" si="450"/>
        <v/>
      </c>
      <c r="AO557" s="178" t="str">
        <f t="shared" si="482"/>
        <v/>
      </c>
      <c r="AP557" s="179"/>
      <c r="AQ557" s="179" t="str">
        <f t="shared" si="488"/>
        <v/>
      </c>
      <c r="AR557" s="167"/>
      <c r="AS557" s="175"/>
      <c r="AT557" s="170"/>
      <c r="AU557" s="177" t="str">
        <f t="shared" si="479"/>
        <v/>
      </c>
      <c r="AV557" s="171">
        <f t="shared" si="452"/>
        <v>0</v>
      </c>
      <c r="AW557" s="171">
        <f t="shared" si="453"/>
        <v>0</v>
      </c>
      <c r="AX557" s="171" t="str">
        <f t="shared" si="454"/>
        <v>0</v>
      </c>
      <c r="AY557" s="171" t="str">
        <f>IF(ISBLANK(AT557), "", (POWER(AT557/VLOOKUP(AX557,Anthro_Calc!C:P,13,FALSE),VLOOKUP(AX557,Anthro_Calc!C:P,12,FALSE))-1) / (VLOOKUP(AX557,Anthro_Calc!C:P,14,FALSE)*VLOOKUP(AX557,Anthro_Calc!C:P,12,FALSE)))</f>
        <v/>
      </c>
      <c r="AZ557" s="171" t="str">
        <f>IF(ISBLANK(AT557), "", -3 + (AT557 -VLOOKUP(AX557,Anthro_Calc!C:P,4,FALSE)) / (VLOOKUP(AX557,Anthro_Calc!C:P,5,FALSE) - VLOOKUP(AX557,Anthro_Calc!C:P,4,FALSE)))</f>
        <v/>
      </c>
      <c r="BA557" s="171" t="str">
        <f>IF(ISBLANK(AT557), "", 3 + (AT557 -VLOOKUP(AX557,Anthro_Calc!C:P,10,FALSE)) / (VLOOKUP(AX557,Anthro_Calc!C:P,10,FALSE) - VLOOKUP(AX557,Anthro_Calc!C:P,9,FALSE)))</f>
        <v/>
      </c>
      <c r="BB557" s="172" t="str">
        <f t="shared" si="455"/>
        <v/>
      </c>
      <c r="BC557" s="173" t="str">
        <f t="shared" si="456"/>
        <v/>
      </c>
      <c r="BD557" s="174" t="str">
        <f t="shared" si="483"/>
        <v/>
      </c>
      <c r="BE557" s="180" t="str">
        <f t="shared" si="484"/>
        <v/>
      </c>
      <c r="BF557" s="181" t="str">
        <f t="shared" si="457"/>
        <v/>
      </c>
      <c r="BG557" s="181" t="str">
        <f t="shared" si="485"/>
        <v/>
      </c>
      <c r="BH557" s="179"/>
      <c r="BI557" s="182"/>
      <c r="BJ557" s="167"/>
      <c r="BK557" s="175"/>
      <c r="BL557" s="176"/>
      <c r="BM557" s="177" t="str">
        <f t="shared" si="458"/>
        <v/>
      </c>
      <c r="BN557" s="171">
        <f t="shared" si="477"/>
        <v>0</v>
      </c>
      <c r="BO557" s="171">
        <f t="shared" si="478"/>
        <v>0</v>
      </c>
      <c r="BP557" s="171" t="str">
        <f t="shared" si="459"/>
        <v>0</v>
      </c>
      <c r="BQ557" s="171" t="str">
        <f>IF(ISBLANK(BL557), "", (POWER(BL557/VLOOKUP(BP557,Anthro_Calc!C:P,13,FALSE),VLOOKUP(BP557,Anthro_Calc!C:P,12,FALSE))-1) / (VLOOKUP(BP557,Anthro_Calc!C:P,14,FALSE)*VLOOKUP(BP557,Anthro_Calc!C:P,12,FALSE)))</f>
        <v/>
      </c>
      <c r="BR557" s="171" t="str">
        <f>IF(ISBLANK(BL557), "", -3 + (BL557 -VLOOKUP(BP557,Anthro_Calc!C:P,4,FALSE)) / (VLOOKUP(BP557,Anthro_Calc!C:P,5,FALSE) - VLOOKUP(BP557,Anthro_Calc!C:P,4,FALSE)))</f>
        <v/>
      </c>
      <c r="BS557" s="171" t="str">
        <f>IF(ISBLANK(BL557), "", 3 + (BL557 -VLOOKUP(BP557,Anthro_Calc!C:P,10,FALSE)) / (VLOOKUP(BP557,Anthro_Calc!C:P,10,FALSE) - VLOOKUP(BP557,Anthro_Calc!C:P,9,FALSE)))</f>
        <v/>
      </c>
      <c r="BT557" s="172" t="str">
        <f t="shared" si="460"/>
        <v/>
      </c>
      <c r="BU557" s="173" t="str">
        <f t="shared" si="461"/>
        <v/>
      </c>
      <c r="BV557" s="174" t="str">
        <f t="shared" si="462"/>
        <v/>
      </c>
      <c r="BW557" s="181" t="str">
        <f t="shared" si="486"/>
        <v/>
      </c>
      <c r="BX557" s="179"/>
      <c r="BY557" s="181" t="str">
        <f>IF(ISBLANK(BL557), "", VLOOKUP(Z557&amp;" "&amp;BV557&amp;" "&amp;BW557,Graduation_Criteria!$D$2:$E$34,2,FALSE))</f>
        <v/>
      </c>
      <c r="BZ557" s="181" t="str">
        <f t="shared" si="487"/>
        <v/>
      </c>
      <c r="CA557" s="167"/>
      <c r="CB557" s="175"/>
      <c r="CC557" s="175"/>
      <c r="CD557" s="183" t="str">
        <f t="shared" si="463"/>
        <v/>
      </c>
      <c r="CE557" s="184">
        <f t="shared" si="464"/>
        <v>0</v>
      </c>
      <c r="CF557" s="184">
        <f t="shared" si="465"/>
        <v>0</v>
      </c>
      <c r="CG557" s="184" t="str">
        <f t="shared" si="466"/>
        <v>0</v>
      </c>
      <c r="CH557" s="184" t="str">
        <f>IF(ISBLANK(CC557), "", (POWER(CC557/VLOOKUP(CG557,Anthro_Calc!C:P,13,FALSE),VLOOKUP(CG557,Anthro_Calc!C:P,12,FALSE))-1) / (VLOOKUP(CG557,Anthro_Calc!C:P,14,FALSE)*VLOOKUP(CG557,Anthro_Calc!C:P,12,FALSE)))</f>
        <v/>
      </c>
      <c r="CI557" s="184" t="str">
        <f>IF(ISBLANK(CC557), "", -3 + (CC557 -VLOOKUP(CG557,Anthro_Calc!C:P,4,FALSE)) / (VLOOKUP(CG557,Anthro_Calc!C:P,5,FALSE) - VLOOKUP(CG557,Anthro_Calc!C:P,4,FALSE)))</f>
        <v/>
      </c>
      <c r="CJ557" s="184" t="str">
        <f>IF(ISBLANK(CC557), "", 3 + (CC557 -VLOOKUP(CG557,Anthro_Calc!C:P,10,FALSE)) / (VLOOKUP(CG557,Anthro_Calc!C:P,10,FALSE) - VLOOKUP(CG557,Anthro_Calc!C:P,9,FALSE)))</f>
        <v/>
      </c>
      <c r="CK557" s="185" t="str">
        <f t="shared" si="467"/>
        <v/>
      </c>
      <c r="CL557" s="173" t="str">
        <f t="shared" si="468"/>
        <v/>
      </c>
      <c r="CM557" s="174" t="str">
        <f t="shared" si="469"/>
        <v/>
      </c>
      <c r="CN557" s="179"/>
      <c r="CO557" s="167"/>
      <c r="CP557" s="175"/>
      <c r="CQ557" s="175"/>
      <c r="CR557" s="186" t="str">
        <f t="shared" si="470"/>
        <v/>
      </c>
      <c r="CS557" s="187">
        <f t="shared" si="471"/>
        <v>0</v>
      </c>
      <c r="CT557" s="187">
        <f t="shared" si="472"/>
        <v>0</v>
      </c>
      <c r="CU557" s="187" t="str">
        <f t="shared" si="473"/>
        <v>0</v>
      </c>
      <c r="CV557" s="187" t="str">
        <f>IF(ISBLANK(CQ557), "", (POWER(CQ557/VLOOKUP(CU557,Anthro_Calc!C:P,13,FALSE),VLOOKUP(CU557,Anthro_Calc!C:P,12,FALSE))-1) / (VLOOKUP(CU557,Anthro_Calc!C:P,14,FALSE)*VLOOKUP(CU557,Anthro_Calc!C:P,12,FALSE)))</f>
        <v/>
      </c>
      <c r="CW557" s="187" t="str">
        <f>IF(ISBLANK(CQ557), "", -3 + (CQ557 -VLOOKUP(CU557,Anthro_Calc!C:P,4,FALSE)) / (VLOOKUP(CU557,Anthro_Calc!C:P,5,FALSE) - VLOOKUP(CU557,Anthro_Calc!C:P,4,FALSE)))</f>
        <v/>
      </c>
      <c r="CX557" s="187" t="str">
        <f>IF(ISBLANK(CQ557), "", 3 + (CQ557 -VLOOKUP(CU557,Anthro_Calc!C:P,10,FALSE)) / (VLOOKUP(CU557,Anthro_Calc!C:P,10,FALSE) - VLOOKUP(CU557,Anthro_Calc!C:P,9,FALSE)))</f>
        <v/>
      </c>
      <c r="CY557" s="188" t="str">
        <f t="shared" si="474"/>
        <v/>
      </c>
      <c r="CZ557" s="117" t="str">
        <f t="shared" si="489"/>
        <v/>
      </c>
      <c r="DA557" s="174" t="str">
        <f t="shared" si="475"/>
        <v/>
      </c>
      <c r="DB557" s="189"/>
    </row>
    <row r="558" spans="1:106">
      <c r="A558" s="165">
        <f t="shared" si="481"/>
        <v>554</v>
      </c>
      <c r="B558" s="166"/>
      <c r="C558" s="166"/>
      <c r="D558" s="166"/>
      <c r="E558" s="166"/>
      <c r="F558" s="166"/>
      <c r="G558" s="166"/>
      <c r="H558" s="166"/>
      <c r="I558" s="166"/>
      <c r="J558" s="166"/>
      <c r="K558" s="166"/>
      <c r="L558" s="166"/>
      <c r="M558" s="167"/>
      <c r="N558" s="168" t="str">
        <f t="shared" ca="1" si="438"/>
        <v/>
      </c>
      <c r="O558" s="169"/>
      <c r="P558" s="169"/>
      <c r="Q558" s="167"/>
      <c r="R558" s="170"/>
      <c r="S558" s="171" t="str">
        <f t="shared" si="439"/>
        <v/>
      </c>
      <c r="T558" s="171" t="str">
        <f t="shared" si="440"/>
        <v/>
      </c>
      <c r="U558" s="171" t="str">
        <f t="shared" si="441"/>
        <v/>
      </c>
      <c r="V558" s="171" t="str">
        <f>IF(ISBLANK(R558), "", (POWER(R558/VLOOKUP(U558,Anthro_Calc!C:P,13,FALSE),VLOOKUP(U558,Anthro_Calc!C:P,12,FALSE))-1) / (VLOOKUP(U558,Anthro_Calc!C:P,14,FALSE)*VLOOKUP(U558,Anthro_Calc!C:P,12,FALSE)))</f>
        <v/>
      </c>
      <c r="W558" s="171" t="str">
        <f>IF(ISBLANK(R558), "", -3 + (R558 -VLOOKUP(U558,Anthro_Calc!C:P,4,FALSE)) / (VLOOKUP(U558,Anthro_Calc!C:P,5,FALSE) - VLOOKUP(U558,Anthro_Calc!C:P,4,FALSE)))</f>
        <v/>
      </c>
      <c r="X558" s="171" t="str">
        <f>IF(ISBLANK(R558), "", 3 + (R558 -VLOOKUP(U558,Anthro_Calc!C:P,10,FALSE)) / (VLOOKUP(U558,Anthro_Calc!C:P,10,FALSE) - VLOOKUP(U558,Anthro_Calc!C:P,9,FALSE)))</f>
        <v/>
      </c>
      <c r="Y558" s="172" t="str">
        <f t="shared" si="442"/>
        <v/>
      </c>
      <c r="Z558" s="173" t="str">
        <f t="shared" si="443"/>
        <v/>
      </c>
      <c r="AA558" s="174" t="str">
        <f t="shared" si="480"/>
        <v/>
      </c>
      <c r="AB558" s="167"/>
      <c r="AC558" s="175"/>
      <c r="AD558" s="176"/>
      <c r="AE558" s="177" t="str">
        <f t="shared" si="444"/>
        <v/>
      </c>
      <c r="AF558" s="171">
        <f t="shared" si="445"/>
        <v>0</v>
      </c>
      <c r="AG558" s="171">
        <f t="shared" si="446"/>
        <v>0</v>
      </c>
      <c r="AH558" s="171" t="str">
        <f t="shared" si="447"/>
        <v>0</v>
      </c>
      <c r="AI558" s="171" t="str">
        <f>IF(ISBLANK(AD558), "", (POWER(AD558/VLOOKUP(AH558,Anthro_Calc!C:P,13,FALSE),VLOOKUP(AH558,Anthro_Calc!C:P,12,FALSE))-1) / (VLOOKUP(AH558,Anthro_Calc!C:P,14,FALSE)*VLOOKUP(AH558,Anthro_Calc!C:P,12,FALSE)))</f>
        <v/>
      </c>
      <c r="AJ558" s="171" t="str">
        <f>IF(ISBLANK(AD558), "", -3 + (AD558 -VLOOKUP(AH558,Anthro_Calc!C:P,4,FALSE)) / (VLOOKUP(AH558,Anthro_Calc!C:P,5,FALSE) - VLOOKUP(AH558,Anthro_Calc!C:P,4,FALSE)))</f>
        <v/>
      </c>
      <c r="AK558" s="171" t="str">
        <f>IF(ISBLANK(AD558), "", 3 + (AD558 -VLOOKUP(AH558,Anthro_Calc!C:P,10,FALSE)) / (VLOOKUP(AH558,Anthro_Calc!C:P,10,FALSE) - VLOOKUP(AH558,Anthro_Calc!C:P,9,FALSE)))</f>
        <v/>
      </c>
      <c r="AL558" s="172" t="str">
        <f t="shared" si="448"/>
        <v/>
      </c>
      <c r="AM558" s="173" t="str">
        <f t="shared" si="449"/>
        <v/>
      </c>
      <c r="AN558" s="174" t="str">
        <f t="shared" si="450"/>
        <v/>
      </c>
      <c r="AO558" s="178" t="str">
        <f t="shared" si="482"/>
        <v/>
      </c>
      <c r="AP558" s="179"/>
      <c r="AQ558" s="179" t="str">
        <f t="shared" si="488"/>
        <v/>
      </c>
      <c r="AR558" s="167"/>
      <c r="AS558" s="175"/>
      <c r="AT558" s="170"/>
      <c r="AU558" s="177" t="str">
        <f t="shared" si="479"/>
        <v/>
      </c>
      <c r="AV558" s="171">
        <f t="shared" si="452"/>
        <v>0</v>
      </c>
      <c r="AW558" s="171">
        <f t="shared" si="453"/>
        <v>0</v>
      </c>
      <c r="AX558" s="171" t="str">
        <f t="shared" si="454"/>
        <v>0</v>
      </c>
      <c r="AY558" s="171" t="str">
        <f>IF(ISBLANK(AT558), "", (POWER(AT558/VLOOKUP(AX558,Anthro_Calc!C:P,13,FALSE),VLOOKUP(AX558,Anthro_Calc!C:P,12,FALSE))-1) / (VLOOKUP(AX558,Anthro_Calc!C:P,14,FALSE)*VLOOKUP(AX558,Anthro_Calc!C:P,12,FALSE)))</f>
        <v/>
      </c>
      <c r="AZ558" s="171" t="str">
        <f>IF(ISBLANK(AT558), "", -3 + (AT558 -VLOOKUP(AX558,Anthro_Calc!C:P,4,FALSE)) / (VLOOKUP(AX558,Anthro_Calc!C:P,5,FALSE) - VLOOKUP(AX558,Anthro_Calc!C:P,4,FALSE)))</f>
        <v/>
      </c>
      <c r="BA558" s="171" t="str">
        <f>IF(ISBLANK(AT558), "", 3 + (AT558 -VLOOKUP(AX558,Anthro_Calc!C:P,10,FALSE)) / (VLOOKUP(AX558,Anthro_Calc!C:P,10,FALSE) - VLOOKUP(AX558,Anthro_Calc!C:P,9,FALSE)))</f>
        <v/>
      </c>
      <c r="BB558" s="172" t="str">
        <f t="shared" si="455"/>
        <v/>
      </c>
      <c r="BC558" s="173" t="str">
        <f t="shared" si="456"/>
        <v/>
      </c>
      <c r="BD558" s="174" t="str">
        <f t="shared" si="483"/>
        <v/>
      </c>
      <c r="BE558" s="180" t="str">
        <f t="shared" si="484"/>
        <v/>
      </c>
      <c r="BF558" s="181" t="str">
        <f t="shared" si="457"/>
        <v/>
      </c>
      <c r="BG558" s="181" t="str">
        <f t="shared" si="485"/>
        <v/>
      </c>
      <c r="BH558" s="179"/>
      <c r="BI558" s="182"/>
      <c r="BJ558" s="167"/>
      <c r="BK558" s="175"/>
      <c r="BL558" s="176"/>
      <c r="BM558" s="177" t="str">
        <f t="shared" si="458"/>
        <v/>
      </c>
      <c r="BN558" s="171">
        <f t="shared" si="477"/>
        <v>0</v>
      </c>
      <c r="BO558" s="171">
        <f t="shared" si="478"/>
        <v>0</v>
      </c>
      <c r="BP558" s="171" t="str">
        <f t="shared" si="459"/>
        <v>0</v>
      </c>
      <c r="BQ558" s="171" t="str">
        <f>IF(ISBLANK(BL558), "", (POWER(BL558/VLOOKUP(BP558,Anthro_Calc!C:P,13,FALSE),VLOOKUP(BP558,Anthro_Calc!C:P,12,FALSE))-1) / (VLOOKUP(BP558,Anthro_Calc!C:P,14,FALSE)*VLOOKUP(BP558,Anthro_Calc!C:P,12,FALSE)))</f>
        <v/>
      </c>
      <c r="BR558" s="171" t="str">
        <f>IF(ISBLANK(BL558), "", -3 + (BL558 -VLOOKUP(BP558,Anthro_Calc!C:P,4,FALSE)) / (VLOOKUP(BP558,Anthro_Calc!C:P,5,FALSE) - VLOOKUP(BP558,Anthro_Calc!C:P,4,FALSE)))</f>
        <v/>
      </c>
      <c r="BS558" s="171" t="str">
        <f>IF(ISBLANK(BL558), "", 3 + (BL558 -VLOOKUP(BP558,Anthro_Calc!C:P,10,FALSE)) / (VLOOKUP(BP558,Anthro_Calc!C:P,10,FALSE) - VLOOKUP(BP558,Anthro_Calc!C:P,9,FALSE)))</f>
        <v/>
      </c>
      <c r="BT558" s="172" t="str">
        <f t="shared" si="460"/>
        <v/>
      </c>
      <c r="BU558" s="173" t="str">
        <f t="shared" si="461"/>
        <v/>
      </c>
      <c r="BV558" s="174" t="str">
        <f t="shared" si="462"/>
        <v/>
      </c>
      <c r="BW558" s="181" t="str">
        <f t="shared" si="486"/>
        <v/>
      </c>
      <c r="BX558" s="179"/>
      <c r="BY558" s="181" t="str">
        <f>IF(ISBLANK(BL558), "", VLOOKUP(Z558&amp;" "&amp;BV558&amp;" "&amp;BW558,Graduation_Criteria!$D$2:$E$34,2,FALSE))</f>
        <v/>
      </c>
      <c r="BZ558" s="181" t="str">
        <f t="shared" si="487"/>
        <v/>
      </c>
      <c r="CA558" s="167"/>
      <c r="CB558" s="175"/>
      <c r="CC558" s="175"/>
      <c r="CD558" s="183" t="str">
        <f t="shared" si="463"/>
        <v/>
      </c>
      <c r="CE558" s="184">
        <f t="shared" si="464"/>
        <v>0</v>
      </c>
      <c r="CF558" s="184">
        <f t="shared" si="465"/>
        <v>0</v>
      </c>
      <c r="CG558" s="184" t="str">
        <f t="shared" si="466"/>
        <v>0</v>
      </c>
      <c r="CH558" s="184" t="str">
        <f>IF(ISBLANK(CC558), "", (POWER(CC558/VLOOKUP(CG558,Anthro_Calc!C:P,13,FALSE),VLOOKUP(CG558,Anthro_Calc!C:P,12,FALSE))-1) / (VLOOKUP(CG558,Anthro_Calc!C:P,14,FALSE)*VLOOKUP(CG558,Anthro_Calc!C:P,12,FALSE)))</f>
        <v/>
      </c>
      <c r="CI558" s="184" t="str">
        <f>IF(ISBLANK(CC558), "", -3 + (CC558 -VLOOKUP(CG558,Anthro_Calc!C:P,4,FALSE)) / (VLOOKUP(CG558,Anthro_Calc!C:P,5,FALSE) - VLOOKUP(CG558,Anthro_Calc!C:P,4,FALSE)))</f>
        <v/>
      </c>
      <c r="CJ558" s="184" t="str">
        <f>IF(ISBLANK(CC558), "", 3 + (CC558 -VLOOKUP(CG558,Anthro_Calc!C:P,10,FALSE)) / (VLOOKUP(CG558,Anthro_Calc!C:P,10,FALSE) - VLOOKUP(CG558,Anthro_Calc!C:P,9,FALSE)))</f>
        <v/>
      </c>
      <c r="CK558" s="185" t="str">
        <f t="shared" si="467"/>
        <v/>
      </c>
      <c r="CL558" s="173" t="str">
        <f t="shared" si="468"/>
        <v/>
      </c>
      <c r="CM558" s="174" t="str">
        <f t="shared" si="469"/>
        <v/>
      </c>
      <c r="CN558" s="179"/>
      <c r="CO558" s="167"/>
      <c r="CP558" s="175"/>
      <c r="CQ558" s="175"/>
      <c r="CR558" s="186" t="str">
        <f t="shared" si="470"/>
        <v/>
      </c>
      <c r="CS558" s="187">
        <f t="shared" si="471"/>
        <v>0</v>
      </c>
      <c r="CT558" s="187">
        <f t="shared" si="472"/>
        <v>0</v>
      </c>
      <c r="CU558" s="187" t="str">
        <f t="shared" si="473"/>
        <v>0</v>
      </c>
      <c r="CV558" s="187" t="str">
        <f>IF(ISBLANK(CQ558), "", (POWER(CQ558/VLOOKUP(CU558,Anthro_Calc!C:P,13,FALSE),VLOOKUP(CU558,Anthro_Calc!C:P,12,FALSE))-1) / (VLOOKUP(CU558,Anthro_Calc!C:P,14,FALSE)*VLOOKUP(CU558,Anthro_Calc!C:P,12,FALSE)))</f>
        <v/>
      </c>
      <c r="CW558" s="187" t="str">
        <f>IF(ISBLANK(CQ558), "", -3 + (CQ558 -VLOOKUP(CU558,Anthro_Calc!C:P,4,FALSE)) / (VLOOKUP(CU558,Anthro_Calc!C:P,5,FALSE) - VLOOKUP(CU558,Anthro_Calc!C:P,4,FALSE)))</f>
        <v/>
      </c>
      <c r="CX558" s="187" t="str">
        <f>IF(ISBLANK(CQ558), "", 3 + (CQ558 -VLOOKUP(CU558,Anthro_Calc!C:P,10,FALSE)) / (VLOOKUP(CU558,Anthro_Calc!C:P,10,FALSE) - VLOOKUP(CU558,Anthro_Calc!C:P,9,FALSE)))</f>
        <v/>
      </c>
      <c r="CY558" s="188" t="str">
        <f t="shared" si="474"/>
        <v/>
      </c>
      <c r="CZ558" s="117" t="str">
        <f t="shared" si="489"/>
        <v/>
      </c>
      <c r="DA558" s="174" t="str">
        <f t="shared" si="475"/>
        <v/>
      </c>
      <c r="DB558" s="189"/>
    </row>
    <row r="559" spans="1:106">
      <c r="A559" s="165">
        <f t="shared" si="481"/>
        <v>555</v>
      </c>
      <c r="B559" s="166"/>
      <c r="C559" s="166"/>
      <c r="D559" s="166"/>
      <c r="E559" s="166"/>
      <c r="F559" s="166"/>
      <c r="G559" s="166"/>
      <c r="H559" s="166"/>
      <c r="I559" s="166"/>
      <c r="J559" s="166"/>
      <c r="K559" s="166"/>
      <c r="L559" s="166"/>
      <c r="M559" s="167"/>
      <c r="N559" s="168" t="str">
        <f t="shared" ca="1" si="438"/>
        <v/>
      </c>
      <c r="O559" s="169"/>
      <c r="P559" s="169"/>
      <c r="Q559" s="167"/>
      <c r="R559" s="170"/>
      <c r="S559" s="171" t="str">
        <f t="shared" si="439"/>
        <v/>
      </c>
      <c r="T559" s="171" t="str">
        <f t="shared" si="440"/>
        <v/>
      </c>
      <c r="U559" s="171" t="str">
        <f t="shared" si="441"/>
        <v/>
      </c>
      <c r="V559" s="171" t="str">
        <f>IF(ISBLANK(R559), "", (POWER(R559/VLOOKUP(U559,Anthro_Calc!C:P,13,FALSE),VLOOKUP(U559,Anthro_Calc!C:P,12,FALSE))-1) / (VLOOKUP(U559,Anthro_Calc!C:P,14,FALSE)*VLOOKUP(U559,Anthro_Calc!C:P,12,FALSE)))</f>
        <v/>
      </c>
      <c r="W559" s="171" t="str">
        <f>IF(ISBLANK(R559), "", -3 + (R559 -VLOOKUP(U559,Anthro_Calc!C:P,4,FALSE)) / (VLOOKUP(U559,Anthro_Calc!C:P,5,FALSE) - VLOOKUP(U559,Anthro_Calc!C:P,4,FALSE)))</f>
        <v/>
      </c>
      <c r="X559" s="171" t="str">
        <f>IF(ISBLANK(R559), "", 3 + (R559 -VLOOKUP(U559,Anthro_Calc!C:P,10,FALSE)) / (VLOOKUP(U559,Anthro_Calc!C:P,10,FALSE) - VLOOKUP(U559,Anthro_Calc!C:P,9,FALSE)))</f>
        <v/>
      </c>
      <c r="Y559" s="172" t="str">
        <f t="shared" si="442"/>
        <v/>
      </c>
      <c r="Z559" s="173" t="str">
        <f t="shared" si="443"/>
        <v/>
      </c>
      <c r="AA559" s="174" t="str">
        <f t="shared" si="480"/>
        <v/>
      </c>
      <c r="AB559" s="167"/>
      <c r="AC559" s="175"/>
      <c r="AD559" s="176"/>
      <c r="AE559" s="177" t="str">
        <f t="shared" si="444"/>
        <v/>
      </c>
      <c r="AF559" s="171">
        <f t="shared" si="445"/>
        <v>0</v>
      </c>
      <c r="AG559" s="171">
        <f t="shared" si="446"/>
        <v>0</v>
      </c>
      <c r="AH559" s="171" t="str">
        <f t="shared" si="447"/>
        <v>0</v>
      </c>
      <c r="AI559" s="171" t="str">
        <f>IF(ISBLANK(AD559), "", (POWER(AD559/VLOOKUP(AH559,Anthro_Calc!C:P,13,FALSE),VLOOKUP(AH559,Anthro_Calc!C:P,12,FALSE))-1) / (VLOOKUP(AH559,Anthro_Calc!C:P,14,FALSE)*VLOOKUP(AH559,Anthro_Calc!C:P,12,FALSE)))</f>
        <v/>
      </c>
      <c r="AJ559" s="171" t="str">
        <f>IF(ISBLANK(AD559), "", -3 + (AD559 -VLOOKUP(AH559,Anthro_Calc!C:P,4,FALSE)) / (VLOOKUP(AH559,Anthro_Calc!C:P,5,FALSE) - VLOOKUP(AH559,Anthro_Calc!C:P,4,FALSE)))</f>
        <v/>
      </c>
      <c r="AK559" s="171" t="str">
        <f>IF(ISBLANK(AD559), "", 3 + (AD559 -VLOOKUP(AH559,Anthro_Calc!C:P,10,FALSE)) / (VLOOKUP(AH559,Anthro_Calc!C:P,10,FALSE) - VLOOKUP(AH559,Anthro_Calc!C:P,9,FALSE)))</f>
        <v/>
      </c>
      <c r="AL559" s="172" t="str">
        <f t="shared" si="448"/>
        <v/>
      </c>
      <c r="AM559" s="173" t="str">
        <f t="shared" si="449"/>
        <v/>
      </c>
      <c r="AN559" s="174" t="str">
        <f t="shared" si="450"/>
        <v/>
      </c>
      <c r="AO559" s="178" t="str">
        <f t="shared" si="482"/>
        <v/>
      </c>
      <c r="AP559" s="179"/>
      <c r="AQ559" s="179" t="str">
        <f t="shared" si="488"/>
        <v/>
      </c>
      <c r="AR559" s="167"/>
      <c r="AS559" s="175"/>
      <c r="AT559" s="170"/>
      <c r="AU559" s="177" t="str">
        <f t="shared" si="479"/>
        <v/>
      </c>
      <c r="AV559" s="171">
        <f t="shared" si="452"/>
        <v>0</v>
      </c>
      <c r="AW559" s="171">
        <f t="shared" si="453"/>
        <v>0</v>
      </c>
      <c r="AX559" s="171" t="str">
        <f t="shared" si="454"/>
        <v>0</v>
      </c>
      <c r="AY559" s="171" t="str">
        <f>IF(ISBLANK(AT559), "", (POWER(AT559/VLOOKUP(AX559,Anthro_Calc!C:P,13,FALSE),VLOOKUP(AX559,Anthro_Calc!C:P,12,FALSE))-1) / (VLOOKUP(AX559,Anthro_Calc!C:P,14,FALSE)*VLOOKUP(AX559,Anthro_Calc!C:P,12,FALSE)))</f>
        <v/>
      </c>
      <c r="AZ559" s="171" t="str">
        <f>IF(ISBLANK(AT559), "", -3 + (AT559 -VLOOKUP(AX559,Anthro_Calc!C:P,4,FALSE)) / (VLOOKUP(AX559,Anthro_Calc!C:P,5,FALSE) - VLOOKUP(AX559,Anthro_Calc!C:P,4,FALSE)))</f>
        <v/>
      </c>
      <c r="BA559" s="171" t="str">
        <f>IF(ISBLANK(AT559), "", 3 + (AT559 -VLOOKUP(AX559,Anthro_Calc!C:P,10,FALSE)) / (VLOOKUP(AX559,Anthro_Calc!C:P,10,FALSE) - VLOOKUP(AX559,Anthro_Calc!C:P,9,FALSE)))</f>
        <v/>
      </c>
      <c r="BB559" s="172" t="str">
        <f t="shared" si="455"/>
        <v/>
      </c>
      <c r="BC559" s="173" t="str">
        <f t="shared" si="456"/>
        <v/>
      </c>
      <c r="BD559" s="174" t="str">
        <f t="shared" si="483"/>
        <v/>
      </c>
      <c r="BE559" s="180" t="str">
        <f t="shared" si="484"/>
        <v/>
      </c>
      <c r="BF559" s="181" t="str">
        <f t="shared" si="457"/>
        <v/>
      </c>
      <c r="BG559" s="181" t="str">
        <f t="shared" si="485"/>
        <v/>
      </c>
      <c r="BH559" s="179"/>
      <c r="BI559" s="182"/>
      <c r="BJ559" s="167"/>
      <c r="BK559" s="175"/>
      <c r="BL559" s="176"/>
      <c r="BM559" s="177" t="str">
        <f t="shared" si="458"/>
        <v/>
      </c>
      <c r="BN559" s="171">
        <f t="shared" si="477"/>
        <v>0</v>
      </c>
      <c r="BO559" s="171">
        <f t="shared" si="478"/>
        <v>0</v>
      </c>
      <c r="BP559" s="171" t="str">
        <f t="shared" si="459"/>
        <v>0</v>
      </c>
      <c r="BQ559" s="171" t="str">
        <f>IF(ISBLANK(BL559), "", (POWER(BL559/VLOOKUP(BP559,Anthro_Calc!C:P,13,FALSE),VLOOKUP(BP559,Anthro_Calc!C:P,12,FALSE))-1) / (VLOOKUP(BP559,Anthro_Calc!C:P,14,FALSE)*VLOOKUP(BP559,Anthro_Calc!C:P,12,FALSE)))</f>
        <v/>
      </c>
      <c r="BR559" s="171" t="str">
        <f>IF(ISBLANK(BL559), "", -3 + (BL559 -VLOOKUP(BP559,Anthro_Calc!C:P,4,FALSE)) / (VLOOKUP(BP559,Anthro_Calc!C:P,5,FALSE) - VLOOKUP(BP559,Anthro_Calc!C:P,4,FALSE)))</f>
        <v/>
      </c>
      <c r="BS559" s="171" t="str">
        <f>IF(ISBLANK(BL559), "", 3 + (BL559 -VLOOKUP(BP559,Anthro_Calc!C:P,10,FALSE)) / (VLOOKUP(BP559,Anthro_Calc!C:P,10,FALSE) - VLOOKUP(BP559,Anthro_Calc!C:P,9,FALSE)))</f>
        <v/>
      </c>
      <c r="BT559" s="172" t="str">
        <f t="shared" si="460"/>
        <v/>
      </c>
      <c r="BU559" s="173" t="str">
        <f t="shared" si="461"/>
        <v/>
      </c>
      <c r="BV559" s="174" t="str">
        <f t="shared" si="462"/>
        <v/>
      </c>
      <c r="BW559" s="181" t="str">
        <f t="shared" si="486"/>
        <v/>
      </c>
      <c r="BX559" s="179"/>
      <c r="BY559" s="181" t="str">
        <f>IF(ISBLANK(BL559), "", VLOOKUP(Z559&amp;" "&amp;BV559&amp;" "&amp;BW559,Graduation_Criteria!$D$2:$E$34,2,FALSE))</f>
        <v/>
      </c>
      <c r="BZ559" s="181" t="str">
        <f t="shared" si="487"/>
        <v/>
      </c>
      <c r="CA559" s="167"/>
      <c r="CB559" s="175"/>
      <c r="CC559" s="175"/>
      <c r="CD559" s="183" t="str">
        <f t="shared" si="463"/>
        <v/>
      </c>
      <c r="CE559" s="184">
        <f t="shared" si="464"/>
        <v>0</v>
      </c>
      <c r="CF559" s="184">
        <f t="shared" si="465"/>
        <v>0</v>
      </c>
      <c r="CG559" s="184" t="str">
        <f t="shared" si="466"/>
        <v>0</v>
      </c>
      <c r="CH559" s="184" t="str">
        <f>IF(ISBLANK(CC559), "", (POWER(CC559/VLOOKUP(CG559,Anthro_Calc!C:P,13,FALSE),VLOOKUP(CG559,Anthro_Calc!C:P,12,FALSE))-1) / (VLOOKUP(CG559,Anthro_Calc!C:P,14,FALSE)*VLOOKUP(CG559,Anthro_Calc!C:P,12,FALSE)))</f>
        <v/>
      </c>
      <c r="CI559" s="184" t="str">
        <f>IF(ISBLANK(CC559), "", -3 + (CC559 -VLOOKUP(CG559,Anthro_Calc!C:P,4,FALSE)) / (VLOOKUP(CG559,Anthro_Calc!C:P,5,FALSE) - VLOOKUP(CG559,Anthro_Calc!C:P,4,FALSE)))</f>
        <v/>
      </c>
      <c r="CJ559" s="184" t="str">
        <f>IF(ISBLANK(CC559), "", 3 + (CC559 -VLOOKUP(CG559,Anthro_Calc!C:P,10,FALSE)) / (VLOOKUP(CG559,Anthro_Calc!C:P,10,FALSE) - VLOOKUP(CG559,Anthro_Calc!C:P,9,FALSE)))</f>
        <v/>
      </c>
      <c r="CK559" s="185" t="str">
        <f t="shared" si="467"/>
        <v/>
      </c>
      <c r="CL559" s="173" t="str">
        <f t="shared" si="468"/>
        <v/>
      </c>
      <c r="CM559" s="174" t="str">
        <f t="shared" si="469"/>
        <v/>
      </c>
      <c r="CN559" s="179"/>
      <c r="CO559" s="167"/>
      <c r="CP559" s="175"/>
      <c r="CQ559" s="175"/>
      <c r="CR559" s="186" t="str">
        <f t="shared" si="470"/>
        <v/>
      </c>
      <c r="CS559" s="187">
        <f t="shared" si="471"/>
        <v>0</v>
      </c>
      <c r="CT559" s="187">
        <f t="shared" si="472"/>
        <v>0</v>
      </c>
      <c r="CU559" s="187" t="str">
        <f t="shared" si="473"/>
        <v>0</v>
      </c>
      <c r="CV559" s="187" t="str">
        <f>IF(ISBLANK(CQ559), "", (POWER(CQ559/VLOOKUP(CU559,Anthro_Calc!C:P,13,FALSE),VLOOKUP(CU559,Anthro_Calc!C:P,12,FALSE))-1) / (VLOOKUP(CU559,Anthro_Calc!C:P,14,FALSE)*VLOOKUP(CU559,Anthro_Calc!C:P,12,FALSE)))</f>
        <v/>
      </c>
      <c r="CW559" s="187" t="str">
        <f>IF(ISBLANK(CQ559), "", -3 + (CQ559 -VLOOKUP(CU559,Anthro_Calc!C:P,4,FALSE)) / (VLOOKUP(CU559,Anthro_Calc!C:P,5,FALSE) - VLOOKUP(CU559,Anthro_Calc!C:P,4,FALSE)))</f>
        <v/>
      </c>
      <c r="CX559" s="187" t="str">
        <f>IF(ISBLANK(CQ559), "", 3 + (CQ559 -VLOOKUP(CU559,Anthro_Calc!C:P,10,FALSE)) / (VLOOKUP(CU559,Anthro_Calc!C:P,10,FALSE) - VLOOKUP(CU559,Anthro_Calc!C:P,9,FALSE)))</f>
        <v/>
      </c>
      <c r="CY559" s="188" t="str">
        <f t="shared" si="474"/>
        <v/>
      </c>
      <c r="CZ559" s="117" t="str">
        <f t="shared" si="489"/>
        <v/>
      </c>
      <c r="DA559" s="174" t="str">
        <f t="shared" si="475"/>
        <v/>
      </c>
      <c r="DB559" s="189"/>
    </row>
    <row r="560" spans="1:106">
      <c r="A560" s="165">
        <f t="shared" si="481"/>
        <v>556</v>
      </c>
      <c r="B560" s="166"/>
      <c r="C560" s="166"/>
      <c r="D560" s="166"/>
      <c r="E560" s="166"/>
      <c r="F560" s="166"/>
      <c r="G560" s="166"/>
      <c r="H560" s="166"/>
      <c r="I560" s="166"/>
      <c r="J560" s="166"/>
      <c r="K560" s="166"/>
      <c r="L560" s="166"/>
      <c r="M560" s="167"/>
      <c r="N560" s="168" t="str">
        <f t="shared" ca="1" si="438"/>
        <v/>
      </c>
      <c r="O560" s="169"/>
      <c r="P560" s="169"/>
      <c r="Q560" s="167"/>
      <c r="R560" s="170"/>
      <c r="S560" s="171" t="str">
        <f t="shared" si="439"/>
        <v/>
      </c>
      <c r="T560" s="171" t="str">
        <f t="shared" si="440"/>
        <v/>
      </c>
      <c r="U560" s="171" t="str">
        <f t="shared" si="441"/>
        <v/>
      </c>
      <c r="V560" s="171" t="str">
        <f>IF(ISBLANK(R560), "", (POWER(R560/VLOOKUP(U560,Anthro_Calc!C:P,13,FALSE),VLOOKUP(U560,Anthro_Calc!C:P,12,FALSE))-1) / (VLOOKUP(U560,Anthro_Calc!C:P,14,FALSE)*VLOOKUP(U560,Anthro_Calc!C:P,12,FALSE)))</f>
        <v/>
      </c>
      <c r="W560" s="171" t="str">
        <f>IF(ISBLANK(R560), "", -3 + (R560 -VLOOKUP(U560,Anthro_Calc!C:P,4,FALSE)) / (VLOOKUP(U560,Anthro_Calc!C:P,5,FALSE) - VLOOKUP(U560,Anthro_Calc!C:P,4,FALSE)))</f>
        <v/>
      </c>
      <c r="X560" s="171" t="str">
        <f>IF(ISBLANK(R560), "", 3 + (R560 -VLOOKUP(U560,Anthro_Calc!C:P,10,FALSE)) / (VLOOKUP(U560,Anthro_Calc!C:P,10,FALSE) - VLOOKUP(U560,Anthro_Calc!C:P,9,FALSE)))</f>
        <v/>
      </c>
      <c r="Y560" s="172" t="str">
        <f t="shared" si="442"/>
        <v/>
      </c>
      <c r="Z560" s="173" t="str">
        <f t="shared" si="443"/>
        <v/>
      </c>
      <c r="AA560" s="174" t="str">
        <f t="shared" si="480"/>
        <v/>
      </c>
      <c r="AB560" s="167"/>
      <c r="AC560" s="175"/>
      <c r="AD560" s="176"/>
      <c r="AE560" s="177" t="str">
        <f t="shared" si="444"/>
        <v/>
      </c>
      <c r="AF560" s="171">
        <f t="shared" si="445"/>
        <v>0</v>
      </c>
      <c r="AG560" s="171">
        <f t="shared" si="446"/>
        <v>0</v>
      </c>
      <c r="AH560" s="171" t="str">
        <f t="shared" si="447"/>
        <v>0</v>
      </c>
      <c r="AI560" s="171" t="str">
        <f>IF(ISBLANK(AD560), "", (POWER(AD560/VLOOKUP(AH560,Anthro_Calc!C:P,13,FALSE),VLOOKUP(AH560,Anthro_Calc!C:P,12,FALSE))-1) / (VLOOKUP(AH560,Anthro_Calc!C:P,14,FALSE)*VLOOKUP(AH560,Anthro_Calc!C:P,12,FALSE)))</f>
        <v/>
      </c>
      <c r="AJ560" s="171" t="str">
        <f>IF(ISBLANK(AD560), "", -3 + (AD560 -VLOOKUP(AH560,Anthro_Calc!C:P,4,FALSE)) / (VLOOKUP(AH560,Anthro_Calc!C:P,5,FALSE) - VLOOKUP(AH560,Anthro_Calc!C:P,4,FALSE)))</f>
        <v/>
      </c>
      <c r="AK560" s="171" t="str">
        <f>IF(ISBLANK(AD560), "", 3 + (AD560 -VLOOKUP(AH560,Anthro_Calc!C:P,10,FALSE)) / (VLOOKUP(AH560,Anthro_Calc!C:P,10,FALSE) - VLOOKUP(AH560,Anthro_Calc!C:P,9,FALSE)))</f>
        <v/>
      </c>
      <c r="AL560" s="172" t="str">
        <f t="shared" si="448"/>
        <v/>
      </c>
      <c r="AM560" s="173" t="str">
        <f t="shared" si="449"/>
        <v/>
      </c>
      <c r="AN560" s="174" t="str">
        <f t="shared" si="450"/>
        <v/>
      </c>
      <c r="AO560" s="178" t="str">
        <f t="shared" si="482"/>
        <v/>
      </c>
      <c r="AP560" s="179"/>
      <c r="AQ560" s="179" t="str">
        <f t="shared" si="488"/>
        <v/>
      </c>
      <c r="AR560" s="167"/>
      <c r="AS560" s="175"/>
      <c r="AT560" s="170"/>
      <c r="AU560" s="177" t="str">
        <f t="shared" si="479"/>
        <v/>
      </c>
      <c r="AV560" s="171">
        <f t="shared" si="452"/>
        <v>0</v>
      </c>
      <c r="AW560" s="171">
        <f t="shared" si="453"/>
        <v>0</v>
      </c>
      <c r="AX560" s="171" t="str">
        <f t="shared" si="454"/>
        <v>0</v>
      </c>
      <c r="AY560" s="171" t="str">
        <f>IF(ISBLANK(AT560), "", (POWER(AT560/VLOOKUP(AX560,Anthro_Calc!C:P,13,FALSE),VLOOKUP(AX560,Anthro_Calc!C:P,12,FALSE))-1) / (VLOOKUP(AX560,Anthro_Calc!C:P,14,FALSE)*VLOOKUP(AX560,Anthro_Calc!C:P,12,FALSE)))</f>
        <v/>
      </c>
      <c r="AZ560" s="171" t="str">
        <f>IF(ISBLANK(AT560), "", -3 + (AT560 -VLOOKUP(AX560,Anthro_Calc!C:P,4,FALSE)) / (VLOOKUP(AX560,Anthro_Calc!C:P,5,FALSE) - VLOOKUP(AX560,Anthro_Calc!C:P,4,FALSE)))</f>
        <v/>
      </c>
      <c r="BA560" s="171" t="str">
        <f>IF(ISBLANK(AT560), "", 3 + (AT560 -VLOOKUP(AX560,Anthro_Calc!C:P,10,FALSE)) / (VLOOKUP(AX560,Anthro_Calc!C:P,10,FALSE) - VLOOKUP(AX560,Anthro_Calc!C:P,9,FALSE)))</f>
        <v/>
      </c>
      <c r="BB560" s="172" t="str">
        <f t="shared" si="455"/>
        <v/>
      </c>
      <c r="BC560" s="173" t="str">
        <f t="shared" si="456"/>
        <v/>
      </c>
      <c r="BD560" s="174" t="str">
        <f t="shared" si="483"/>
        <v/>
      </c>
      <c r="BE560" s="180" t="str">
        <f t="shared" si="484"/>
        <v/>
      </c>
      <c r="BF560" s="181" t="str">
        <f t="shared" si="457"/>
        <v/>
      </c>
      <c r="BG560" s="181" t="str">
        <f t="shared" si="485"/>
        <v/>
      </c>
      <c r="BH560" s="179"/>
      <c r="BI560" s="182"/>
      <c r="BJ560" s="167"/>
      <c r="BK560" s="175"/>
      <c r="BL560" s="176"/>
      <c r="BM560" s="177" t="str">
        <f t="shared" si="458"/>
        <v/>
      </c>
      <c r="BN560" s="171">
        <f t="shared" si="477"/>
        <v>0</v>
      </c>
      <c r="BO560" s="171">
        <f t="shared" si="478"/>
        <v>0</v>
      </c>
      <c r="BP560" s="171" t="str">
        <f t="shared" si="459"/>
        <v>0</v>
      </c>
      <c r="BQ560" s="171" t="str">
        <f>IF(ISBLANK(BL560), "", (POWER(BL560/VLOOKUP(BP560,Anthro_Calc!C:P,13,FALSE),VLOOKUP(BP560,Anthro_Calc!C:P,12,FALSE))-1) / (VLOOKUP(BP560,Anthro_Calc!C:P,14,FALSE)*VLOOKUP(BP560,Anthro_Calc!C:P,12,FALSE)))</f>
        <v/>
      </c>
      <c r="BR560" s="171" t="str">
        <f>IF(ISBLANK(BL560), "", -3 + (BL560 -VLOOKUP(BP560,Anthro_Calc!C:P,4,FALSE)) / (VLOOKUP(BP560,Anthro_Calc!C:P,5,FALSE) - VLOOKUP(BP560,Anthro_Calc!C:P,4,FALSE)))</f>
        <v/>
      </c>
      <c r="BS560" s="171" t="str">
        <f>IF(ISBLANK(BL560), "", 3 + (BL560 -VLOOKUP(BP560,Anthro_Calc!C:P,10,FALSE)) / (VLOOKUP(BP560,Anthro_Calc!C:P,10,FALSE) - VLOOKUP(BP560,Anthro_Calc!C:P,9,FALSE)))</f>
        <v/>
      </c>
      <c r="BT560" s="172" t="str">
        <f t="shared" si="460"/>
        <v/>
      </c>
      <c r="BU560" s="173" t="str">
        <f t="shared" si="461"/>
        <v/>
      </c>
      <c r="BV560" s="174" t="str">
        <f t="shared" si="462"/>
        <v/>
      </c>
      <c r="BW560" s="181" t="str">
        <f t="shared" si="486"/>
        <v/>
      </c>
      <c r="BX560" s="179"/>
      <c r="BY560" s="181" t="str">
        <f>IF(ISBLANK(BL560), "", VLOOKUP(Z560&amp;" "&amp;BV560&amp;" "&amp;BW560,Graduation_Criteria!$D$2:$E$34,2,FALSE))</f>
        <v/>
      </c>
      <c r="BZ560" s="181" t="str">
        <f t="shared" si="487"/>
        <v/>
      </c>
      <c r="CA560" s="167"/>
      <c r="CB560" s="175"/>
      <c r="CC560" s="175"/>
      <c r="CD560" s="183" t="str">
        <f t="shared" si="463"/>
        <v/>
      </c>
      <c r="CE560" s="184">
        <f t="shared" si="464"/>
        <v>0</v>
      </c>
      <c r="CF560" s="184">
        <f t="shared" si="465"/>
        <v>0</v>
      </c>
      <c r="CG560" s="184" t="str">
        <f t="shared" si="466"/>
        <v>0</v>
      </c>
      <c r="CH560" s="184" t="str">
        <f>IF(ISBLANK(CC560), "", (POWER(CC560/VLOOKUP(CG560,Anthro_Calc!C:P,13,FALSE),VLOOKUP(CG560,Anthro_Calc!C:P,12,FALSE))-1) / (VLOOKUP(CG560,Anthro_Calc!C:P,14,FALSE)*VLOOKUP(CG560,Anthro_Calc!C:P,12,FALSE)))</f>
        <v/>
      </c>
      <c r="CI560" s="184" t="str">
        <f>IF(ISBLANK(CC560), "", -3 + (CC560 -VLOOKUP(CG560,Anthro_Calc!C:P,4,FALSE)) / (VLOOKUP(CG560,Anthro_Calc!C:P,5,FALSE) - VLOOKUP(CG560,Anthro_Calc!C:P,4,FALSE)))</f>
        <v/>
      </c>
      <c r="CJ560" s="184" t="str">
        <f>IF(ISBLANK(CC560), "", 3 + (CC560 -VLOOKUP(CG560,Anthro_Calc!C:P,10,FALSE)) / (VLOOKUP(CG560,Anthro_Calc!C:P,10,FALSE) - VLOOKUP(CG560,Anthro_Calc!C:P,9,FALSE)))</f>
        <v/>
      </c>
      <c r="CK560" s="185" t="str">
        <f t="shared" si="467"/>
        <v/>
      </c>
      <c r="CL560" s="173" t="str">
        <f t="shared" si="468"/>
        <v/>
      </c>
      <c r="CM560" s="174" t="str">
        <f t="shared" si="469"/>
        <v/>
      </c>
      <c r="CN560" s="179"/>
      <c r="CO560" s="167"/>
      <c r="CP560" s="175"/>
      <c r="CQ560" s="175"/>
      <c r="CR560" s="186" t="str">
        <f t="shared" si="470"/>
        <v/>
      </c>
      <c r="CS560" s="187">
        <f t="shared" si="471"/>
        <v>0</v>
      </c>
      <c r="CT560" s="187">
        <f t="shared" si="472"/>
        <v>0</v>
      </c>
      <c r="CU560" s="187" t="str">
        <f t="shared" si="473"/>
        <v>0</v>
      </c>
      <c r="CV560" s="187" t="str">
        <f>IF(ISBLANK(CQ560), "", (POWER(CQ560/VLOOKUP(CU560,Anthro_Calc!C:P,13,FALSE),VLOOKUP(CU560,Anthro_Calc!C:P,12,FALSE))-1) / (VLOOKUP(CU560,Anthro_Calc!C:P,14,FALSE)*VLOOKUP(CU560,Anthro_Calc!C:P,12,FALSE)))</f>
        <v/>
      </c>
      <c r="CW560" s="187" t="str">
        <f>IF(ISBLANK(CQ560), "", -3 + (CQ560 -VLOOKUP(CU560,Anthro_Calc!C:P,4,FALSE)) / (VLOOKUP(CU560,Anthro_Calc!C:P,5,FALSE) - VLOOKUP(CU560,Anthro_Calc!C:P,4,FALSE)))</f>
        <v/>
      </c>
      <c r="CX560" s="187" t="str">
        <f>IF(ISBLANK(CQ560), "", 3 + (CQ560 -VLOOKUP(CU560,Anthro_Calc!C:P,10,FALSE)) / (VLOOKUP(CU560,Anthro_Calc!C:P,10,FALSE) - VLOOKUP(CU560,Anthro_Calc!C:P,9,FALSE)))</f>
        <v/>
      </c>
      <c r="CY560" s="188" t="str">
        <f t="shared" si="474"/>
        <v/>
      </c>
      <c r="CZ560" s="117" t="str">
        <f t="shared" si="489"/>
        <v/>
      </c>
      <c r="DA560" s="174" t="str">
        <f t="shared" si="475"/>
        <v/>
      </c>
      <c r="DB560" s="189"/>
    </row>
    <row r="561" spans="1:106">
      <c r="A561" s="165">
        <f t="shared" si="481"/>
        <v>557</v>
      </c>
      <c r="B561" s="166"/>
      <c r="C561" s="166"/>
      <c r="D561" s="166"/>
      <c r="E561" s="166"/>
      <c r="F561" s="166"/>
      <c r="G561" s="166"/>
      <c r="H561" s="166"/>
      <c r="I561" s="166"/>
      <c r="J561" s="166"/>
      <c r="K561" s="166"/>
      <c r="L561" s="166"/>
      <c r="M561" s="167"/>
      <c r="N561" s="168" t="str">
        <f t="shared" ca="1" si="438"/>
        <v/>
      </c>
      <c r="O561" s="169"/>
      <c r="P561" s="169"/>
      <c r="Q561" s="167"/>
      <c r="R561" s="170"/>
      <c r="S561" s="171" t="str">
        <f t="shared" si="439"/>
        <v/>
      </c>
      <c r="T561" s="171" t="str">
        <f t="shared" si="440"/>
        <v/>
      </c>
      <c r="U561" s="171" t="str">
        <f t="shared" si="441"/>
        <v/>
      </c>
      <c r="V561" s="171" t="str">
        <f>IF(ISBLANK(R561), "", (POWER(R561/VLOOKUP(U561,Anthro_Calc!C:P,13,FALSE),VLOOKUP(U561,Anthro_Calc!C:P,12,FALSE))-1) / (VLOOKUP(U561,Anthro_Calc!C:P,14,FALSE)*VLOOKUP(U561,Anthro_Calc!C:P,12,FALSE)))</f>
        <v/>
      </c>
      <c r="W561" s="171" t="str">
        <f>IF(ISBLANK(R561), "", -3 + (R561 -VLOOKUP(U561,Anthro_Calc!C:P,4,FALSE)) / (VLOOKUP(U561,Anthro_Calc!C:P,5,FALSE) - VLOOKUP(U561,Anthro_Calc!C:P,4,FALSE)))</f>
        <v/>
      </c>
      <c r="X561" s="171" t="str">
        <f>IF(ISBLANK(R561), "", 3 + (R561 -VLOOKUP(U561,Anthro_Calc!C:P,10,FALSE)) / (VLOOKUP(U561,Anthro_Calc!C:P,10,FALSE) - VLOOKUP(U561,Anthro_Calc!C:P,9,FALSE)))</f>
        <v/>
      </c>
      <c r="Y561" s="172" t="str">
        <f t="shared" si="442"/>
        <v/>
      </c>
      <c r="Z561" s="173" t="str">
        <f t="shared" si="443"/>
        <v/>
      </c>
      <c r="AA561" s="174" t="str">
        <f t="shared" si="480"/>
        <v/>
      </c>
      <c r="AB561" s="167"/>
      <c r="AC561" s="175"/>
      <c r="AD561" s="176"/>
      <c r="AE561" s="177" t="str">
        <f t="shared" si="444"/>
        <v/>
      </c>
      <c r="AF561" s="171">
        <f t="shared" si="445"/>
        <v>0</v>
      </c>
      <c r="AG561" s="171">
        <f t="shared" si="446"/>
        <v>0</v>
      </c>
      <c r="AH561" s="171" t="str">
        <f t="shared" si="447"/>
        <v>0</v>
      </c>
      <c r="AI561" s="171" t="str">
        <f>IF(ISBLANK(AD561), "", (POWER(AD561/VLOOKUP(AH561,Anthro_Calc!C:P,13,FALSE),VLOOKUP(AH561,Anthro_Calc!C:P,12,FALSE))-1) / (VLOOKUP(AH561,Anthro_Calc!C:P,14,FALSE)*VLOOKUP(AH561,Anthro_Calc!C:P,12,FALSE)))</f>
        <v/>
      </c>
      <c r="AJ561" s="171" t="str">
        <f>IF(ISBLANK(AD561), "", -3 + (AD561 -VLOOKUP(AH561,Anthro_Calc!C:P,4,FALSE)) / (VLOOKUP(AH561,Anthro_Calc!C:P,5,FALSE) - VLOOKUP(AH561,Anthro_Calc!C:P,4,FALSE)))</f>
        <v/>
      </c>
      <c r="AK561" s="171" t="str">
        <f>IF(ISBLANK(AD561), "", 3 + (AD561 -VLOOKUP(AH561,Anthro_Calc!C:P,10,FALSE)) / (VLOOKUP(AH561,Anthro_Calc!C:P,10,FALSE) - VLOOKUP(AH561,Anthro_Calc!C:P,9,FALSE)))</f>
        <v/>
      </c>
      <c r="AL561" s="172" t="str">
        <f t="shared" si="448"/>
        <v/>
      </c>
      <c r="AM561" s="173" t="str">
        <f t="shared" si="449"/>
        <v/>
      </c>
      <c r="AN561" s="174" t="str">
        <f t="shared" si="450"/>
        <v/>
      </c>
      <c r="AO561" s="178" t="str">
        <f t="shared" si="482"/>
        <v/>
      </c>
      <c r="AP561" s="179"/>
      <c r="AQ561" s="179" t="str">
        <f t="shared" si="488"/>
        <v/>
      </c>
      <c r="AR561" s="167"/>
      <c r="AS561" s="175"/>
      <c r="AT561" s="170"/>
      <c r="AU561" s="177" t="str">
        <f t="shared" si="479"/>
        <v/>
      </c>
      <c r="AV561" s="171">
        <f t="shared" si="452"/>
        <v>0</v>
      </c>
      <c r="AW561" s="171">
        <f t="shared" si="453"/>
        <v>0</v>
      </c>
      <c r="AX561" s="171" t="str">
        <f t="shared" si="454"/>
        <v>0</v>
      </c>
      <c r="AY561" s="171" t="str">
        <f>IF(ISBLANK(AT561), "", (POWER(AT561/VLOOKUP(AX561,Anthro_Calc!C:P,13,FALSE),VLOOKUP(AX561,Anthro_Calc!C:P,12,FALSE))-1) / (VLOOKUP(AX561,Anthro_Calc!C:P,14,FALSE)*VLOOKUP(AX561,Anthro_Calc!C:P,12,FALSE)))</f>
        <v/>
      </c>
      <c r="AZ561" s="171" t="str">
        <f>IF(ISBLANK(AT561), "", -3 + (AT561 -VLOOKUP(AX561,Anthro_Calc!C:P,4,FALSE)) / (VLOOKUP(AX561,Anthro_Calc!C:P,5,FALSE) - VLOOKUP(AX561,Anthro_Calc!C:P,4,FALSE)))</f>
        <v/>
      </c>
      <c r="BA561" s="171" t="str">
        <f>IF(ISBLANK(AT561), "", 3 + (AT561 -VLOOKUP(AX561,Anthro_Calc!C:P,10,FALSE)) / (VLOOKUP(AX561,Anthro_Calc!C:P,10,FALSE) - VLOOKUP(AX561,Anthro_Calc!C:P,9,FALSE)))</f>
        <v/>
      </c>
      <c r="BB561" s="172" t="str">
        <f t="shared" si="455"/>
        <v/>
      </c>
      <c r="BC561" s="173" t="str">
        <f t="shared" si="456"/>
        <v/>
      </c>
      <c r="BD561" s="174" t="str">
        <f t="shared" si="483"/>
        <v/>
      </c>
      <c r="BE561" s="180" t="str">
        <f t="shared" si="484"/>
        <v/>
      </c>
      <c r="BF561" s="181" t="str">
        <f t="shared" si="457"/>
        <v/>
      </c>
      <c r="BG561" s="181" t="str">
        <f t="shared" si="485"/>
        <v/>
      </c>
      <c r="BH561" s="179"/>
      <c r="BI561" s="182"/>
      <c r="BJ561" s="167"/>
      <c r="BK561" s="175"/>
      <c r="BL561" s="176"/>
      <c r="BM561" s="177" t="str">
        <f t="shared" si="458"/>
        <v/>
      </c>
      <c r="BN561" s="171">
        <f t="shared" si="477"/>
        <v>0</v>
      </c>
      <c r="BO561" s="171">
        <f t="shared" si="478"/>
        <v>0</v>
      </c>
      <c r="BP561" s="171" t="str">
        <f t="shared" si="459"/>
        <v>0</v>
      </c>
      <c r="BQ561" s="171" t="str">
        <f>IF(ISBLANK(BL561), "", (POWER(BL561/VLOOKUP(BP561,Anthro_Calc!C:P,13,FALSE),VLOOKUP(BP561,Anthro_Calc!C:P,12,FALSE))-1) / (VLOOKUP(BP561,Anthro_Calc!C:P,14,FALSE)*VLOOKUP(BP561,Anthro_Calc!C:P,12,FALSE)))</f>
        <v/>
      </c>
      <c r="BR561" s="171" t="str">
        <f>IF(ISBLANK(BL561), "", -3 + (BL561 -VLOOKUP(BP561,Anthro_Calc!C:P,4,FALSE)) / (VLOOKUP(BP561,Anthro_Calc!C:P,5,FALSE) - VLOOKUP(BP561,Anthro_Calc!C:P,4,FALSE)))</f>
        <v/>
      </c>
      <c r="BS561" s="171" t="str">
        <f>IF(ISBLANK(BL561), "", 3 + (BL561 -VLOOKUP(BP561,Anthro_Calc!C:P,10,FALSE)) / (VLOOKUP(BP561,Anthro_Calc!C:P,10,FALSE) - VLOOKUP(BP561,Anthro_Calc!C:P,9,FALSE)))</f>
        <v/>
      </c>
      <c r="BT561" s="172" t="str">
        <f t="shared" si="460"/>
        <v/>
      </c>
      <c r="BU561" s="173" t="str">
        <f t="shared" si="461"/>
        <v/>
      </c>
      <c r="BV561" s="174" t="str">
        <f t="shared" si="462"/>
        <v/>
      </c>
      <c r="BW561" s="181" t="str">
        <f t="shared" si="486"/>
        <v/>
      </c>
      <c r="BX561" s="179"/>
      <c r="BY561" s="181" t="str">
        <f>IF(ISBLANK(BL561), "", VLOOKUP(Z561&amp;" "&amp;BV561&amp;" "&amp;BW561,Graduation_Criteria!$D$2:$E$34,2,FALSE))</f>
        <v/>
      </c>
      <c r="BZ561" s="181" t="str">
        <f t="shared" si="487"/>
        <v/>
      </c>
      <c r="CA561" s="167"/>
      <c r="CB561" s="175"/>
      <c r="CC561" s="175"/>
      <c r="CD561" s="183" t="str">
        <f t="shared" si="463"/>
        <v/>
      </c>
      <c r="CE561" s="184">
        <f t="shared" si="464"/>
        <v>0</v>
      </c>
      <c r="CF561" s="184">
        <f t="shared" si="465"/>
        <v>0</v>
      </c>
      <c r="CG561" s="184" t="str">
        <f t="shared" si="466"/>
        <v>0</v>
      </c>
      <c r="CH561" s="184" t="str">
        <f>IF(ISBLANK(CC561), "", (POWER(CC561/VLOOKUP(CG561,Anthro_Calc!C:P,13,FALSE),VLOOKUP(CG561,Anthro_Calc!C:P,12,FALSE))-1) / (VLOOKUP(CG561,Anthro_Calc!C:P,14,FALSE)*VLOOKUP(CG561,Anthro_Calc!C:P,12,FALSE)))</f>
        <v/>
      </c>
      <c r="CI561" s="184" t="str">
        <f>IF(ISBLANK(CC561), "", -3 + (CC561 -VLOOKUP(CG561,Anthro_Calc!C:P,4,FALSE)) / (VLOOKUP(CG561,Anthro_Calc!C:P,5,FALSE) - VLOOKUP(CG561,Anthro_Calc!C:P,4,FALSE)))</f>
        <v/>
      </c>
      <c r="CJ561" s="184" t="str">
        <f>IF(ISBLANK(CC561), "", 3 + (CC561 -VLOOKUP(CG561,Anthro_Calc!C:P,10,FALSE)) / (VLOOKUP(CG561,Anthro_Calc!C:P,10,FALSE) - VLOOKUP(CG561,Anthro_Calc!C:P,9,FALSE)))</f>
        <v/>
      </c>
      <c r="CK561" s="185" t="str">
        <f t="shared" si="467"/>
        <v/>
      </c>
      <c r="CL561" s="173" t="str">
        <f t="shared" si="468"/>
        <v/>
      </c>
      <c r="CM561" s="174" t="str">
        <f t="shared" si="469"/>
        <v/>
      </c>
      <c r="CN561" s="179"/>
      <c r="CO561" s="167"/>
      <c r="CP561" s="175"/>
      <c r="CQ561" s="175"/>
      <c r="CR561" s="186" t="str">
        <f t="shared" si="470"/>
        <v/>
      </c>
      <c r="CS561" s="187">
        <f t="shared" si="471"/>
        <v>0</v>
      </c>
      <c r="CT561" s="187">
        <f t="shared" si="472"/>
        <v>0</v>
      </c>
      <c r="CU561" s="187" t="str">
        <f t="shared" si="473"/>
        <v>0</v>
      </c>
      <c r="CV561" s="187" t="str">
        <f>IF(ISBLANK(CQ561), "", (POWER(CQ561/VLOOKUP(CU561,Anthro_Calc!C:P,13,FALSE),VLOOKUP(CU561,Anthro_Calc!C:P,12,FALSE))-1) / (VLOOKUP(CU561,Anthro_Calc!C:P,14,FALSE)*VLOOKUP(CU561,Anthro_Calc!C:P,12,FALSE)))</f>
        <v/>
      </c>
      <c r="CW561" s="187" t="str">
        <f>IF(ISBLANK(CQ561), "", -3 + (CQ561 -VLOOKUP(CU561,Anthro_Calc!C:P,4,FALSE)) / (VLOOKUP(CU561,Anthro_Calc!C:P,5,FALSE) - VLOOKUP(CU561,Anthro_Calc!C:P,4,FALSE)))</f>
        <v/>
      </c>
      <c r="CX561" s="187" t="str">
        <f>IF(ISBLANK(CQ561), "", 3 + (CQ561 -VLOOKUP(CU561,Anthro_Calc!C:P,10,FALSE)) / (VLOOKUP(CU561,Anthro_Calc!C:P,10,FALSE) - VLOOKUP(CU561,Anthro_Calc!C:P,9,FALSE)))</f>
        <v/>
      </c>
      <c r="CY561" s="188" t="str">
        <f t="shared" si="474"/>
        <v/>
      </c>
      <c r="CZ561" s="117" t="str">
        <f t="shared" si="489"/>
        <v/>
      </c>
      <c r="DA561" s="174" t="str">
        <f t="shared" si="475"/>
        <v/>
      </c>
      <c r="DB561" s="189"/>
    </row>
    <row r="562" spans="1:106">
      <c r="A562" s="165">
        <f t="shared" si="481"/>
        <v>558</v>
      </c>
      <c r="B562" s="166"/>
      <c r="C562" s="166"/>
      <c r="D562" s="166"/>
      <c r="E562" s="166"/>
      <c r="F562" s="166"/>
      <c r="G562" s="166"/>
      <c r="H562" s="166"/>
      <c r="I562" s="166"/>
      <c r="J562" s="166"/>
      <c r="K562" s="166"/>
      <c r="L562" s="166"/>
      <c r="M562" s="167"/>
      <c r="N562" s="168" t="str">
        <f t="shared" ca="1" si="438"/>
        <v/>
      </c>
      <c r="O562" s="169"/>
      <c r="P562" s="169"/>
      <c r="Q562" s="167"/>
      <c r="R562" s="170"/>
      <c r="S562" s="171" t="str">
        <f t="shared" si="439"/>
        <v/>
      </c>
      <c r="T562" s="171" t="str">
        <f t="shared" si="440"/>
        <v/>
      </c>
      <c r="U562" s="171" t="str">
        <f t="shared" si="441"/>
        <v/>
      </c>
      <c r="V562" s="171" t="str">
        <f>IF(ISBLANK(R562), "", (POWER(R562/VLOOKUP(U562,Anthro_Calc!C:P,13,FALSE),VLOOKUP(U562,Anthro_Calc!C:P,12,FALSE))-1) / (VLOOKUP(U562,Anthro_Calc!C:P,14,FALSE)*VLOOKUP(U562,Anthro_Calc!C:P,12,FALSE)))</f>
        <v/>
      </c>
      <c r="W562" s="171" t="str">
        <f>IF(ISBLANK(R562), "", -3 + (R562 -VLOOKUP(U562,Anthro_Calc!C:P,4,FALSE)) / (VLOOKUP(U562,Anthro_Calc!C:P,5,FALSE) - VLOOKUP(U562,Anthro_Calc!C:P,4,FALSE)))</f>
        <v/>
      </c>
      <c r="X562" s="171" t="str">
        <f>IF(ISBLANK(R562), "", 3 + (R562 -VLOOKUP(U562,Anthro_Calc!C:P,10,FALSE)) / (VLOOKUP(U562,Anthro_Calc!C:P,10,FALSE) - VLOOKUP(U562,Anthro_Calc!C:P,9,FALSE)))</f>
        <v/>
      </c>
      <c r="Y562" s="172" t="str">
        <f t="shared" si="442"/>
        <v/>
      </c>
      <c r="Z562" s="173" t="str">
        <f t="shared" si="443"/>
        <v/>
      </c>
      <c r="AA562" s="174" t="str">
        <f t="shared" si="480"/>
        <v/>
      </c>
      <c r="AB562" s="167"/>
      <c r="AC562" s="175"/>
      <c r="AD562" s="176"/>
      <c r="AE562" s="177" t="str">
        <f t="shared" si="444"/>
        <v/>
      </c>
      <c r="AF562" s="171">
        <f t="shared" si="445"/>
        <v>0</v>
      </c>
      <c r="AG562" s="171">
        <f t="shared" si="446"/>
        <v>0</v>
      </c>
      <c r="AH562" s="171" t="str">
        <f t="shared" si="447"/>
        <v>0</v>
      </c>
      <c r="AI562" s="171" t="str">
        <f>IF(ISBLANK(AD562), "", (POWER(AD562/VLOOKUP(AH562,Anthro_Calc!C:P,13,FALSE),VLOOKUP(AH562,Anthro_Calc!C:P,12,FALSE))-1) / (VLOOKUP(AH562,Anthro_Calc!C:P,14,FALSE)*VLOOKUP(AH562,Anthro_Calc!C:P,12,FALSE)))</f>
        <v/>
      </c>
      <c r="AJ562" s="171" t="str">
        <f>IF(ISBLANK(AD562), "", -3 + (AD562 -VLOOKUP(AH562,Anthro_Calc!C:P,4,FALSE)) / (VLOOKUP(AH562,Anthro_Calc!C:P,5,FALSE) - VLOOKUP(AH562,Anthro_Calc!C:P,4,FALSE)))</f>
        <v/>
      </c>
      <c r="AK562" s="171" t="str">
        <f>IF(ISBLANK(AD562), "", 3 + (AD562 -VLOOKUP(AH562,Anthro_Calc!C:P,10,FALSE)) / (VLOOKUP(AH562,Anthro_Calc!C:P,10,FALSE) - VLOOKUP(AH562,Anthro_Calc!C:P,9,FALSE)))</f>
        <v/>
      </c>
      <c r="AL562" s="172" t="str">
        <f t="shared" si="448"/>
        <v/>
      </c>
      <c r="AM562" s="173" t="str">
        <f t="shared" si="449"/>
        <v/>
      </c>
      <c r="AN562" s="174" t="str">
        <f t="shared" si="450"/>
        <v/>
      </c>
      <c r="AO562" s="178" t="str">
        <f t="shared" si="482"/>
        <v/>
      </c>
      <c r="AP562" s="179"/>
      <c r="AQ562" s="179" t="str">
        <f t="shared" si="488"/>
        <v/>
      </c>
      <c r="AR562" s="167"/>
      <c r="AS562" s="175"/>
      <c r="AT562" s="170"/>
      <c r="AU562" s="177" t="str">
        <f t="shared" si="479"/>
        <v/>
      </c>
      <c r="AV562" s="171">
        <f t="shared" si="452"/>
        <v>0</v>
      </c>
      <c r="AW562" s="171">
        <f t="shared" si="453"/>
        <v>0</v>
      </c>
      <c r="AX562" s="171" t="str">
        <f t="shared" si="454"/>
        <v>0</v>
      </c>
      <c r="AY562" s="171" t="str">
        <f>IF(ISBLANK(AT562), "", (POWER(AT562/VLOOKUP(AX562,Anthro_Calc!C:P,13,FALSE),VLOOKUP(AX562,Anthro_Calc!C:P,12,FALSE))-1) / (VLOOKUP(AX562,Anthro_Calc!C:P,14,FALSE)*VLOOKUP(AX562,Anthro_Calc!C:P,12,FALSE)))</f>
        <v/>
      </c>
      <c r="AZ562" s="171" t="str">
        <f>IF(ISBLANK(AT562), "", -3 + (AT562 -VLOOKUP(AX562,Anthro_Calc!C:P,4,FALSE)) / (VLOOKUP(AX562,Anthro_Calc!C:P,5,FALSE) - VLOOKUP(AX562,Anthro_Calc!C:P,4,FALSE)))</f>
        <v/>
      </c>
      <c r="BA562" s="171" t="str">
        <f>IF(ISBLANK(AT562), "", 3 + (AT562 -VLOOKUP(AX562,Anthro_Calc!C:P,10,FALSE)) / (VLOOKUP(AX562,Anthro_Calc!C:P,10,FALSE) - VLOOKUP(AX562,Anthro_Calc!C:P,9,FALSE)))</f>
        <v/>
      </c>
      <c r="BB562" s="172" t="str">
        <f t="shared" si="455"/>
        <v/>
      </c>
      <c r="BC562" s="173" t="str">
        <f t="shared" si="456"/>
        <v/>
      </c>
      <c r="BD562" s="174" t="str">
        <f t="shared" si="483"/>
        <v/>
      </c>
      <c r="BE562" s="180" t="str">
        <f t="shared" si="484"/>
        <v/>
      </c>
      <c r="BF562" s="181" t="str">
        <f t="shared" si="457"/>
        <v/>
      </c>
      <c r="BG562" s="181" t="str">
        <f t="shared" si="485"/>
        <v/>
      </c>
      <c r="BH562" s="179"/>
      <c r="BI562" s="182"/>
      <c r="BJ562" s="167"/>
      <c r="BK562" s="175"/>
      <c r="BL562" s="176"/>
      <c r="BM562" s="177" t="str">
        <f t="shared" si="458"/>
        <v/>
      </c>
      <c r="BN562" s="171">
        <f t="shared" si="477"/>
        <v>0</v>
      </c>
      <c r="BO562" s="171">
        <f t="shared" si="478"/>
        <v>0</v>
      </c>
      <c r="BP562" s="171" t="str">
        <f t="shared" si="459"/>
        <v>0</v>
      </c>
      <c r="BQ562" s="171" t="str">
        <f>IF(ISBLANK(BL562), "", (POWER(BL562/VLOOKUP(BP562,Anthro_Calc!C:P,13,FALSE),VLOOKUP(BP562,Anthro_Calc!C:P,12,FALSE))-1) / (VLOOKUP(BP562,Anthro_Calc!C:P,14,FALSE)*VLOOKUP(BP562,Anthro_Calc!C:P,12,FALSE)))</f>
        <v/>
      </c>
      <c r="BR562" s="171" t="str">
        <f>IF(ISBLANK(BL562), "", -3 + (BL562 -VLOOKUP(BP562,Anthro_Calc!C:P,4,FALSE)) / (VLOOKUP(BP562,Anthro_Calc!C:P,5,FALSE) - VLOOKUP(BP562,Anthro_Calc!C:P,4,FALSE)))</f>
        <v/>
      </c>
      <c r="BS562" s="171" t="str">
        <f>IF(ISBLANK(BL562), "", 3 + (BL562 -VLOOKUP(BP562,Anthro_Calc!C:P,10,FALSE)) / (VLOOKUP(BP562,Anthro_Calc!C:P,10,FALSE) - VLOOKUP(BP562,Anthro_Calc!C:P,9,FALSE)))</f>
        <v/>
      </c>
      <c r="BT562" s="172" t="str">
        <f t="shared" si="460"/>
        <v/>
      </c>
      <c r="BU562" s="173" t="str">
        <f t="shared" si="461"/>
        <v/>
      </c>
      <c r="BV562" s="174" t="str">
        <f t="shared" si="462"/>
        <v/>
      </c>
      <c r="BW562" s="181" t="str">
        <f t="shared" si="486"/>
        <v/>
      </c>
      <c r="BX562" s="179"/>
      <c r="BY562" s="181" t="str">
        <f>IF(ISBLANK(BL562), "", VLOOKUP(Z562&amp;" "&amp;BV562&amp;" "&amp;BW562,Graduation_Criteria!$D$2:$E$34,2,FALSE))</f>
        <v/>
      </c>
      <c r="BZ562" s="181" t="str">
        <f t="shared" si="487"/>
        <v/>
      </c>
      <c r="CA562" s="167"/>
      <c r="CB562" s="175"/>
      <c r="CC562" s="175"/>
      <c r="CD562" s="183" t="str">
        <f t="shared" si="463"/>
        <v/>
      </c>
      <c r="CE562" s="184">
        <f t="shared" si="464"/>
        <v>0</v>
      </c>
      <c r="CF562" s="184">
        <f t="shared" si="465"/>
        <v>0</v>
      </c>
      <c r="CG562" s="184" t="str">
        <f t="shared" si="466"/>
        <v>0</v>
      </c>
      <c r="CH562" s="184" t="str">
        <f>IF(ISBLANK(CC562), "", (POWER(CC562/VLOOKUP(CG562,Anthro_Calc!C:P,13,FALSE),VLOOKUP(CG562,Anthro_Calc!C:P,12,FALSE))-1) / (VLOOKUP(CG562,Anthro_Calc!C:P,14,FALSE)*VLOOKUP(CG562,Anthro_Calc!C:P,12,FALSE)))</f>
        <v/>
      </c>
      <c r="CI562" s="184" t="str">
        <f>IF(ISBLANK(CC562), "", -3 + (CC562 -VLOOKUP(CG562,Anthro_Calc!C:P,4,FALSE)) / (VLOOKUP(CG562,Anthro_Calc!C:P,5,FALSE) - VLOOKUP(CG562,Anthro_Calc!C:P,4,FALSE)))</f>
        <v/>
      </c>
      <c r="CJ562" s="184" t="str">
        <f>IF(ISBLANK(CC562), "", 3 + (CC562 -VLOOKUP(CG562,Anthro_Calc!C:P,10,FALSE)) / (VLOOKUP(CG562,Anthro_Calc!C:P,10,FALSE) - VLOOKUP(CG562,Anthro_Calc!C:P,9,FALSE)))</f>
        <v/>
      </c>
      <c r="CK562" s="185" t="str">
        <f t="shared" si="467"/>
        <v/>
      </c>
      <c r="CL562" s="173" t="str">
        <f t="shared" si="468"/>
        <v/>
      </c>
      <c r="CM562" s="174" t="str">
        <f t="shared" si="469"/>
        <v/>
      </c>
      <c r="CN562" s="179"/>
      <c r="CO562" s="167"/>
      <c r="CP562" s="175"/>
      <c r="CQ562" s="175"/>
      <c r="CR562" s="186" t="str">
        <f t="shared" si="470"/>
        <v/>
      </c>
      <c r="CS562" s="187">
        <f t="shared" si="471"/>
        <v>0</v>
      </c>
      <c r="CT562" s="187">
        <f t="shared" si="472"/>
        <v>0</v>
      </c>
      <c r="CU562" s="187" t="str">
        <f t="shared" si="473"/>
        <v>0</v>
      </c>
      <c r="CV562" s="187" t="str">
        <f>IF(ISBLANK(CQ562), "", (POWER(CQ562/VLOOKUP(CU562,Anthro_Calc!C:P,13,FALSE),VLOOKUP(CU562,Anthro_Calc!C:P,12,FALSE))-1) / (VLOOKUP(CU562,Anthro_Calc!C:P,14,FALSE)*VLOOKUP(CU562,Anthro_Calc!C:P,12,FALSE)))</f>
        <v/>
      </c>
      <c r="CW562" s="187" t="str">
        <f>IF(ISBLANK(CQ562), "", -3 + (CQ562 -VLOOKUP(CU562,Anthro_Calc!C:P,4,FALSE)) / (VLOOKUP(CU562,Anthro_Calc!C:P,5,FALSE) - VLOOKUP(CU562,Anthro_Calc!C:P,4,FALSE)))</f>
        <v/>
      </c>
      <c r="CX562" s="187" t="str">
        <f>IF(ISBLANK(CQ562), "", 3 + (CQ562 -VLOOKUP(CU562,Anthro_Calc!C:P,10,FALSE)) / (VLOOKUP(CU562,Anthro_Calc!C:P,10,FALSE) - VLOOKUP(CU562,Anthro_Calc!C:P,9,FALSE)))</f>
        <v/>
      </c>
      <c r="CY562" s="188" t="str">
        <f t="shared" si="474"/>
        <v/>
      </c>
      <c r="CZ562" s="117" t="str">
        <f t="shared" si="489"/>
        <v/>
      </c>
      <c r="DA562" s="174" t="str">
        <f t="shared" si="475"/>
        <v/>
      </c>
      <c r="DB562" s="189"/>
    </row>
    <row r="563" spans="1:106">
      <c r="A563" s="165">
        <f t="shared" si="481"/>
        <v>559</v>
      </c>
      <c r="B563" s="166"/>
      <c r="C563" s="166"/>
      <c r="D563" s="166"/>
      <c r="E563" s="166"/>
      <c r="F563" s="166"/>
      <c r="G563" s="166"/>
      <c r="H563" s="166"/>
      <c r="I563" s="166"/>
      <c r="J563" s="166"/>
      <c r="K563" s="166"/>
      <c r="L563" s="166"/>
      <c r="M563" s="167"/>
      <c r="N563" s="168" t="str">
        <f t="shared" ca="1" si="438"/>
        <v/>
      </c>
      <c r="O563" s="169"/>
      <c r="P563" s="169"/>
      <c r="Q563" s="167"/>
      <c r="R563" s="170"/>
      <c r="S563" s="171" t="str">
        <f t="shared" si="439"/>
        <v/>
      </c>
      <c r="T563" s="171" t="str">
        <f t="shared" si="440"/>
        <v/>
      </c>
      <c r="U563" s="171" t="str">
        <f t="shared" si="441"/>
        <v/>
      </c>
      <c r="V563" s="171" t="str">
        <f>IF(ISBLANK(R563), "", (POWER(R563/VLOOKUP(U563,Anthro_Calc!C:P,13,FALSE),VLOOKUP(U563,Anthro_Calc!C:P,12,FALSE))-1) / (VLOOKUP(U563,Anthro_Calc!C:P,14,FALSE)*VLOOKUP(U563,Anthro_Calc!C:P,12,FALSE)))</f>
        <v/>
      </c>
      <c r="W563" s="171" t="str">
        <f>IF(ISBLANK(R563), "", -3 + (R563 -VLOOKUP(U563,Anthro_Calc!C:P,4,FALSE)) / (VLOOKUP(U563,Anthro_Calc!C:P,5,FALSE) - VLOOKUP(U563,Anthro_Calc!C:P,4,FALSE)))</f>
        <v/>
      </c>
      <c r="X563" s="171" t="str">
        <f>IF(ISBLANK(R563), "", 3 + (R563 -VLOOKUP(U563,Anthro_Calc!C:P,10,FALSE)) / (VLOOKUP(U563,Anthro_Calc!C:P,10,FALSE) - VLOOKUP(U563,Anthro_Calc!C:P,9,FALSE)))</f>
        <v/>
      </c>
      <c r="Y563" s="172" t="str">
        <f t="shared" si="442"/>
        <v/>
      </c>
      <c r="Z563" s="173" t="str">
        <f t="shared" si="443"/>
        <v/>
      </c>
      <c r="AA563" s="174" t="str">
        <f t="shared" si="480"/>
        <v/>
      </c>
      <c r="AB563" s="167"/>
      <c r="AC563" s="175"/>
      <c r="AD563" s="176"/>
      <c r="AE563" s="177" t="str">
        <f t="shared" si="444"/>
        <v/>
      </c>
      <c r="AF563" s="171">
        <f t="shared" si="445"/>
        <v>0</v>
      </c>
      <c r="AG563" s="171">
        <f t="shared" si="446"/>
        <v>0</v>
      </c>
      <c r="AH563" s="171" t="str">
        <f t="shared" si="447"/>
        <v>0</v>
      </c>
      <c r="AI563" s="171" t="str">
        <f>IF(ISBLANK(AD563), "", (POWER(AD563/VLOOKUP(AH563,Anthro_Calc!C:P,13,FALSE),VLOOKUP(AH563,Anthro_Calc!C:P,12,FALSE))-1) / (VLOOKUP(AH563,Anthro_Calc!C:P,14,FALSE)*VLOOKUP(AH563,Anthro_Calc!C:P,12,FALSE)))</f>
        <v/>
      </c>
      <c r="AJ563" s="171" t="str">
        <f>IF(ISBLANK(AD563), "", -3 + (AD563 -VLOOKUP(AH563,Anthro_Calc!C:P,4,FALSE)) / (VLOOKUP(AH563,Anthro_Calc!C:P,5,FALSE) - VLOOKUP(AH563,Anthro_Calc!C:P,4,FALSE)))</f>
        <v/>
      </c>
      <c r="AK563" s="171" t="str">
        <f>IF(ISBLANK(AD563), "", 3 + (AD563 -VLOOKUP(AH563,Anthro_Calc!C:P,10,FALSE)) / (VLOOKUP(AH563,Anthro_Calc!C:P,10,FALSE) - VLOOKUP(AH563,Anthro_Calc!C:P,9,FALSE)))</f>
        <v/>
      </c>
      <c r="AL563" s="172" t="str">
        <f t="shared" si="448"/>
        <v/>
      </c>
      <c r="AM563" s="173" t="str">
        <f t="shared" si="449"/>
        <v/>
      </c>
      <c r="AN563" s="174" t="str">
        <f t="shared" si="450"/>
        <v/>
      </c>
      <c r="AO563" s="178" t="str">
        <f t="shared" si="482"/>
        <v/>
      </c>
      <c r="AP563" s="179"/>
      <c r="AQ563" s="179" t="str">
        <f t="shared" si="488"/>
        <v/>
      </c>
      <c r="AR563" s="167"/>
      <c r="AS563" s="175"/>
      <c r="AT563" s="170"/>
      <c r="AU563" s="177" t="str">
        <f t="shared" si="479"/>
        <v/>
      </c>
      <c r="AV563" s="171">
        <f t="shared" si="452"/>
        <v>0</v>
      </c>
      <c r="AW563" s="171">
        <f t="shared" si="453"/>
        <v>0</v>
      </c>
      <c r="AX563" s="171" t="str">
        <f t="shared" si="454"/>
        <v>0</v>
      </c>
      <c r="AY563" s="171" t="str">
        <f>IF(ISBLANK(AT563), "", (POWER(AT563/VLOOKUP(AX563,Anthro_Calc!C:P,13,FALSE),VLOOKUP(AX563,Anthro_Calc!C:P,12,FALSE))-1) / (VLOOKUP(AX563,Anthro_Calc!C:P,14,FALSE)*VLOOKUP(AX563,Anthro_Calc!C:P,12,FALSE)))</f>
        <v/>
      </c>
      <c r="AZ563" s="171" t="str">
        <f>IF(ISBLANK(AT563), "", -3 + (AT563 -VLOOKUP(AX563,Anthro_Calc!C:P,4,FALSE)) / (VLOOKUP(AX563,Anthro_Calc!C:P,5,FALSE) - VLOOKUP(AX563,Anthro_Calc!C:P,4,FALSE)))</f>
        <v/>
      </c>
      <c r="BA563" s="171" t="str">
        <f>IF(ISBLANK(AT563), "", 3 + (AT563 -VLOOKUP(AX563,Anthro_Calc!C:P,10,FALSE)) / (VLOOKUP(AX563,Anthro_Calc!C:P,10,FALSE) - VLOOKUP(AX563,Anthro_Calc!C:P,9,FALSE)))</f>
        <v/>
      </c>
      <c r="BB563" s="172" t="str">
        <f t="shared" si="455"/>
        <v/>
      </c>
      <c r="BC563" s="173" t="str">
        <f t="shared" si="456"/>
        <v/>
      </c>
      <c r="BD563" s="174" t="str">
        <f t="shared" si="483"/>
        <v/>
      </c>
      <c r="BE563" s="180" t="str">
        <f t="shared" si="484"/>
        <v/>
      </c>
      <c r="BF563" s="181" t="str">
        <f t="shared" si="457"/>
        <v/>
      </c>
      <c r="BG563" s="181" t="str">
        <f t="shared" si="485"/>
        <v/>
      </c>
      <c r="BH563" s="179"/>
      <c r="BI563" s="182"/>
      <c r="BJ563" s="167"/>
      <c r="BK563" s="175"/>
      <c r="BL563" s="176"/>
      <c r="BM563" s="177" t="str">
        <f t="shared" si="458"/>
        <v/>
      </c>
      <c r="BN563" s="171">
        <f t="shared" si="477"/>
        <v>0</v>
      </c>
      <c r="BO563" s="171">
        <f t="shared" si="478"/>
        <v>0</v>
      </c>
      <c r="BP563" s="171" t="str">
        <f t="shared" si="459"/>
        <v>0</v>
      </c>
      <c r="BQ563" s="171" t="str">
        <f>IF(ISBLANK(BL563), "", (POWER(BL563/VLOOKUP(BP563,Anthro_Calc!C:P,13,FALSE),VLOOKUP(BP563,Anthro_Calc!C:P,12,FALSE))-1) / (VLOOKUP(BP563,Anthro_Calc!C:P,14,FALSE)*VLOOKUP(BP563,Anthro_Calc!C:P,12,FALSE)))</f>
        <v/>
      </c>
      <c r="BR563" s="171" t="str">
        <f>IF(ISBLANK(BL563), "", -3 + (BL563 -VLOOKUP(BP563,Anthro_Calc!C:P,4,FALSE)) / (VLOOKUP(BP563,Anthro_Calc!C:P,5,FALSE) - VLOOKUP(BP563,Anthro_Calc!C:P,4,FALSE)))</f>
        <v/>
      </c>
      <c r="BS563" s="171" t="str">
        <f>IF(ISBLANK(BL563), "", 3 + (BL563 -VLOOKUP(BP563,Anthro_Calc!C:P,10,FALSE)) / (VLOOKUP(BP563,Anthro_Calc!C:P,10,FALSE) - VLOOKUP(BP563,Anthro_Calc!C:P,9,FALSE)))</f>
        <v/>
      </c>
      <c r="BT563" s="172" t="str">
        <f t="shared" si="460"/>
        <v/>
      </c>
      <c r="BU563" s="173" t="str">
        <f t="shared" si="461"/>
        <v/>
      </c>
      <c r="BV563" s="174" t="str">
        <f t="shared" si="462"/>
        <v/>
      </c>
      <c r="BW563" s="181" t="str">
        <f t="shared" si="486"/>
        <v/>
      </c>
      <c r="BX563" s="179"/>
      <c r="BY563" s="181" t="str">
        <f>IF(ISBLANK(BL563), "", VLOOKUP(Z563&amp;" "&amp;BV563&amp;" "&amp;BW563,Graduation_Criteria!$D$2:$E$34,2,FALSE))</f>
        <v/>
      </c>
      <c r="BZ563" s="181" t="str">
        <f t="shared" si="487"/>
        <v/>
      </c>
      <c r="CA563" s="167"/>
      <c r="CB563" s="175"/>
      <c r="CC563" s="175"/>
      <c r="CD563" s="183" t="str">
        <f t="shared" si="463"/>
        <v/>
      </c>
      <c r="CE563" s="184">
        <f t="shared" si="464"/>
        <v>0</v>
      </c>
      <c r="CF563" s="184">
        <f t="shared" si="465"/>
        <v>0</v>
      </c>
      <c r="CG563" s="184" t="str">
        <f t="shared" si="466"/>
        <v>0</v>
      </c>
      <c r="CH563" s="184" t="str">
        <f>IF(ISBLANK(CC563), "", (POWER(CC563/VLOOKUP(CG563,Anthro_Calc!C:P,13,FALSE),VLOOKUP(CG563,Anthro_Calc!C:P,12,FALSE))-1) / (VLOOKUP(CG563,Anthro_Calc!C:P,14,FALSE)*VLOOKUP(CG563,Anthro_Calc!C:P,12,FALSE)))</f>
        <v/>
      </c>
      <c r="CI563" s="184" t="str">
        <f>IF(ISBLANK(CC563), "", -3 + (CC563 -VLOOKUP(CG563,Anthro_Calc!C:P,4,FALSE)) / (VLOOKUP(CG563,Anthro_Calc!C:P,5,FALSE) - VLOOKUP(CG563,Anthro_Calc!C:P,4,FALSE)))</f>
        <v/>
      </c>
      <c r="CJ563" s="184" t="str">
        <f>IF(ISBLANK(CC563), "", 3 + (CC563 -VLOOKUP(CG563,Anthro_Calc!C:P,10,FALSE)) / (VLOOKUP(CG563,Anthro_Calc!C:P,10,FALSE) - VLOOKUP(CG563,Anthro_Calc!C:P,9,FALSE)))</f>
        <v/>
      </c>
      <c r="CK563" s="185" t="str">
        <f t="shared" si="467"/>
        <v/>
      </c>
      <c r="CL563" s="173" t="str">
        <f t="shared" si="468"/>
        <v/>
      </c>
      <c r="CM563" s="174" t="str">
        <f t="shared" si="469"/>
        <v/>
      </c>
      <c r="CN563" s="179"/>
      <c r="CO563" s="167"/>
      <c r="CP563" s="175"/>
      <c r="CQ563" s="175"/>
      <c r="CR563" s="186" t="str">
        <f t="shared" si="470"/>
        <v/>
      </c>
      <c r="CS563" s="187">
        <f t="shared" si="471"/>
        <v>0</v>
      </c>
      <c r="CT563" s="187">
        <f t="shared" si="472"/>
        <v>0</v>
      </c>
      <c r="CU563" s="187" t="str">
        <f t="shared" si="473"/>
        <v>0</v>
      </c>
      <c r="CV563" s="187" t="str">
        <f>IF(ISBLANK(CQ563), "", (POWER(CQ563/VLOOKUP(CU563,Anthro_Calc!C:P,13,FALSE),VLOOKUP(CU563,Anthro_Calc!C:P,12,FALSE))-1) / (VLOOKUP(CU563,Anthro_Calc!C:P,14,FALSE)*VLOOKUP(CU563,Anthro_Calc!C:P,12,FALSE)))</f>
        <v/>
      </c>
      <c r="CW563" s="187" t="str">
        <f>IF(ISBLANK(CQ563), "", -3 + (CQ563 -VLOOKUP(CU563,Anthro_Calc!C:P,4,FALSE)) / (VLOOKUP(CU563,Anthro_Calc!C:P,5,FALSE) - VLOOKUP(CU563,Anthro_Calc!C:P,4,FALSE)))</f>
        <v/>
      </c>
      <c r="CX563" s="187" t="str">
        <f>IF(ISBLANK(CQ563), "", 3 + (CQ563 -VLOOKUP(CU563,Anthro_Calc!C:P,10,FALSE)) / (VLOOKUP(CU563,Anthro_Calc!C:P,10,FALSE) - VLOOKUP(CU563,Anthro_Calc!C:P,9,FALSE)))</f>
        <v/>
      </c>
      <c r="CY563" s="188" t="str">
        <f t="shared" si="474"/>
        <v/>
      </c>
      <c r="CZ563" s="117" t="str">
        <f t="shared" si="489"/>
        <v/>
      </c>
      <c r="DA563" s="174" t="str">
        <f t="shared" si="475"/>
        <v/>
      </c>
      <c r="DB563" s="189"/>
    </row>
    <row r="564" spans="1:106">
      <c r="A564" s="165">
        <f t="shared" si="481"/>
        <v>560</v>
      </c>
      <c r="B564" s="166"/>
      <c r="C564" s="166"/>
      <c r="D564" s="166"/>
      <c r="E564" s="166"/>
      <c r="F564" s="166"/>
      <c r="G564" s="166"/>
      <c r="H564" s="166"/>
      <c r="I564" s="166"/>
      <c r="J564" s="166"/>
      <c r="K564" s="166"/>
      <c r="L564" s="166"/>
      <c r="M564" s="167"/>
      <c r="N564" s="168" t="str">
        <f t="shared" ca="1" si="438"/>
        <v/>
      </c>
      <c r="O564" s="169"/>
      <c r="P564" s="169"/>
      <c r="Q564" s="167"/>
      <c r="R564" s="170"/>
      <c r="S564" s="171" t="str">
        <f t="shared" si="439"/>
        <v/>
      </c>
      <c r="T564" s="171" t="str">
        <f t="shared" si="440"/>
        <v/>
      </c>
      <c r="U564" s="171" t="str">
        <f t="shared" si="441"/>
        <v/>
      </c>
      <c r="V564" s="171" t="str">
        <f>IF(ISBLANK(R564), "", (POWER(R564/VLOOKUP(U564,Anthro_Calc!C:P,13,FALSE),VLOOKUP(U564,Anthro_Calc!C:P,12,FALSE))-1) / (VLOOKUP(U564,Anthro_Calc!C:P,14,FALSE)*VLOOKUP(U564,Anthro_Calc!C:P,12,FALSE)))</f>
        <v/>
      </c>
      <c r="W564" s="171" t="str">
        <f>IF(ISBLANK(R564), "", -3 + (R564 -VLOOKUP(U564,Anthro_Calc!C:P,4,FALSE)) / (VLOOKUP(U564,Anthro_Calc!C:P,5,FALSE) - VLOOKUP(U564,Anthro_Calc!C:P,4,FALSE)))</f>
        <v/>
      </c>
      <c r="X564" s="171" t="str">
        <f>IF(ISBLANK(R564), "", 3 + (R564 -VLOOKUP(U564,Anthro_Calc!C:P,10,FALSE)) / (VLOOKUP(U564,Anthro_Calc!C:P,10,FALSE) - VLOOKUP(U564,Anthro_Calc!C:P,9,FALSE)))</f>
        <v/>
      </c>
      <c r="Y564" s="172" t="str">
        <f t="shared" si="442"/>
        <v/>
      </c>
      <c r="Z564" s="173" t="str">
        <f t="shared" si="443"/>
        <v/>
      </c>
      <c r="AA564" s="174" t="str">
        <f t="shared" si="480"/>
        <v/>
      </c>
      <c r="AB564" s="167"/>
      <c r="AC564" s="175"/>
      <c r="AD564" s="176"/>
      <c r="AE564" s="177" t="str">
        <f t="shared" si="444"/>
        <v/>
      </c>
      <c r="AF564" s="171">
        <f t="shared" si="445"/>
        <v>0</v>
      </c>
      <c r="AG564" s="171">
        <f t="shared" si="446"/>
        <v>0</v>
      </c>
      <c r="AH564" s="171" t="str">
        <f t="shared" si="447"/>
        <v>0</v>
      </c>
      <c r="AI564" s="171" t="str">
        <f>IF(ISBLANK(AD564), "", (POWER(AD564/VLOOKUP(AH564,Anthro_Calc!C:P,13,FALSE),VLOOKUP(AH564,Anthro_Calc!C:P,12,FALSE))-1) / (VLOOKUP(AH564,Anthro_Calc!C:P,14,FALSE)*VLOOKUP(AH564,Anthro_Calc!C:P,12,FALSE)))</f>
        <v/>
      </c>
      <c r="AJ564" s="171" t="str">
        <f>IF(ISBLANK(AD564), "", -3 + (AD564 -VLOOKUP(AH564,Anthro_Calc!C:P,4,FALSE)) / (VLOOKUP(AH564,Anthro_Calc!C:P,5,FALSE) - VLOOKUP(AH564,Anthro_Calc!C:P,4,FALSE)))</f>
        <v/>
      </c>
      <c r="AK564" s="171" t="str">
        <f>IF(ISBLANK(AD564), "", 3 + (AD564 -VLOOKUP(AH564,Anthro_Calc!C:P,10,FALSE)) / (VLOOKUP(AH564,Anthro_Calc!C:P,10,FALSE) - VLOOKUP(AH564,Anthro_Calc!C:P,9,FALSE)))</f>
        <v/>
      </c>
      <c r="AL564" s="172" t="str">
        <f t="shared" si="448"/>
        <v/>
      </c>
      <c r="AM564" s="173" t="str">
        <f t="shared" si="449"/>
        <v/>
      </c>
      <c r="AN564" s="174" t="str">
        <f t="shared" si="450"/>
        <v/>
      </c>
      <c r="AO564" s="178" t="str">
        <f t="shared" si="482"/>
        <v/>
      </c>
      <c r="AP564" s="179"/>
      <c r="AQ564" s="179" t="str">
        <f t="shared" si="488"/>
        <v/>
      </c>
      <c r="AR564" s="167"/>
      <c r="AS564" s="175"/>
      <c r="AT564" s="170"/>
      <c r="AU564" s="177" t="str">
        <f t="shared" si="479"/>
        <v/>
      </c>
      <c r="AV564" s="171">
        <f t="shared" si="452"/>
        <v>0</v>
      </c>
      <c r="AW564" s="171">
        <f t="shared" si="453"/>
        <v>0</v>
      </c>
      <c r="AX564" s="171" t="str">
        <f t="shared" si="454"/>
        <v>0</v>
      </c>
      <c r="AY564" s="171" t="str">
        <f>IF(ISBLANK(AT564), "", (POWER(AT564/VLOOKUP(AX564,Anthro_Calc!C:P,13,FALSE),VLOOKUP(AX564,Anthro_Calc!C:P,12,FALSE))-1) / (VLOOKUP(AX564,Anthro_Calc!C:P,14,FALSE)*VLOOKUP(AX564,Anthro_Calc!C:P,12,FALSE)))</f>
        <v/>
      </c>
      <c r="AZ564" s="171" t="str">
        <f>IF(ISBLANK(AT564), "", -3 + (AT564 -VLOOKUP(AX564,Anthro_Calc!C:P,4,FALSE)) / (VLOOKUP(AX564,Anthro_Calc!C:P,5,FALSE) - VLOOKUP(AX564,Anthro_Calc!C:P,4,FALSE)))</f>
        <v/>
      </c>
      <c r="BA564" s="171" t="str">
        <f>IF(ISBLANK(AT564), "", 3 + (AT564 -VLOOKUP(AX564,Anthro_Calc!C:P,10,FALSE)) / (VLOOKUP(AX564,Anthro_Calc!C:P,10,FALSE) - VLOOKUP(AX564,Anthro_Calc!C:P,9,FALSE)))</f>
        <v/>
      </c>
      <c r="BB564" s="172" t="str">
        <f t="shared" si="455"/>
        <v/>
      </c>
      <c r="BC564" s="173" t="str">
        <f t="shared" si="456"/>
        <v/>
      </c>
      <c r="BD564" s="174" t="str">
        <f t="shared" si="483"/>
        <v/>
      </c>
      <c r="BE564" s="180" t="str">
        <f t="shared" si="484"/>
        <v/>
      </c>
      <c r="BF564" s="181" t="str">
        <f t="shared" si="457"/>
        <v/>
      </c>
      <c r="BG564" s="181" t="str">
        <f t="shared" si="485"/>
        <v/>
      </c>
      <c r="BH564" s="179"/>
      <c r="BI564" s="182"/>
      <c r="BJ564" s="167"/>
      <c r="BK564" s="175"/>
      <c r="BL564" s="176"/>
      <c r="BM564" s="177" t="str">
        <f t="shared" si="458"/>
        <v/>
      </c>
      <c r="BN564" s="171">
        <f t="shared" si="477"/>
        <v>0</v>
      </c>
      <c r="BO564" s="171">
        <f t="shared" si="478"/>
        <v>0</v>
      </c>
      <c r="BP564" s="171" t="str">
        <f t="shared" si="459"/>
        <v>0</v>
      </c>
      <c r="BQ564" s="171" t="str">
        <f>IF(ISBLANK(BL564), "", (POWER(BL564/VLOOKUP(BP564,Anthro_Calc!C:P,13,FALSE),VLOOKUP(BP564,Anthro_Calc!C:P,12,FALSE))-1) / (VLOOKUP(BP564,Anthro_Calc!C:P,14,FALSE)*VLOOKUP(BP564,Anthro_Calc!C:P,12,FALSE)))</f>
        <v/>
      </c>
      <c r="BR564" s="171" t="str">
        <f>IF(ISBLANK(BL564), "", -3 + (BL564 -VLOOKUP(BP564,Anthro_Calc!C:P,4,FALSE)) / (VLOOKUP(BP564,Anthro_Calc!C:P,5,FALSE) - VLOOKUP(BP564,Anthro_Calc!C:P,4,FALSE)))</f>
        <v/>
      </c>
      <c r="BS564" s="171" t="str">
        <f>IF(ISBLANK(BL564), "", 3 + (BL564 -VLOOKUP(BP564,Anthro_Calc!C:P,10,FALSE)) / (VLOOKUP(BP564,Anthro_Calc!C:P,10,FALSE) - VLOOKUP(BP564,Anthro_Calc!C:P,9,FALSE)))</f>
        <v/>
      </c>
      <c r="BT564" s="172" t="str">
        <f t="shared" si="460"/>
        <v/>
      </c>
      <c r="BU564" s="173" t="str">
        <f t="shared" si="461"/>
        <v/>
      </c>
      <c r="BV564" s="174" t="str">
        <f t="shared" si="462"/>
        <v/>
      </c>
      <c r="BW564" s="181" t="str">
        <f t="shared" si="486"/>
        <v/>
      </c>
      <c r="BX564" s="179"/>
      <c r="BY564" s="181" t="str">
        <f>IF(ISBLANK(BL564), "", VLOOKUP(Z564&amp;" "&amp;BV564&amp;" "&amp;BW564,Graduation_Criteria!$D$2:$E$34,2,FALSE))</f>
        <v/>
      </c>
      <c r="BZ564" s="181" t="str">
        <f t="shared" si="487"/>
        <v/>
      </c>
      <c r="CA564" s="167"/>
      <c r="CB564" s="175"/>
      <c r="CC564" s="175"/>
      <c r="CD564" s="183" t="str">
        <f t="shared" si="463"/>
        <v/>
      </c>
      <c r="CE564" s="184">
        <f t="shared" si="464"/>
        <v>0</v>
      </c>
      <c r="CF564" s="184">
        <f t="shared" si="465"/>
        <v>0</v>
      </c>
      <c r="CG564" s="184" t="str">
        <f t="shared" si="466"/>
        <v>0</v>
      </c>
      <c r="CH564" s="184" t="str">
        <f>IF(ISBLANK(CC564), "", (POWER(CC564/VLOOKUP(CG564,Anthro_Calc!C:P,13,FALSE),VLOOKUP(CG564,Anthro_Calc!C:P,12,FALSE))-1) / (VLOOKUP(CG564,Anthro_Calc!C:P,14,FALSE)*VLOOKUP(CG564,Anthro_Calc!C:P,12,FALSE)))</f>
        <v/>
      </c>
      <c r="CI564" s="184" t="str">
        <f>IF(ISBLANK(CC564), "", -3 + (CC564 -VLOOKUP(CG564,Anthro_Calc!C:P,4,FALSE)) / (VLOOKUP(CG564,Anthro_Calc!C:P,5,FALSE) - VLOOKUP(CG564,Anthro_Calc!C:P,4,FALSE)))</f>
        <v/>
      </c>
      <c r="CJ564" s="184" t="str">
        <f>IF(ISBLANK(CC564), "", 3 + (CC564 -VLOOKUP(CG564,Anthro_Calc!C:P,10,FALSE)) / (VLOOKUP(CG564,Anthro_Calc!C:P,10,FALSE) - VLOOKUP(CG564,Anthro_Calc!C:P,9,FALSE)))</f>
        <v/>
      </c>
      <c r="CK564" s="185" t="str">
        <f t="shared" si="467"/>
        <v/>
      </c>
      <c r="CL564" s="173" t="str">
        <f t="shared" si="468"/>
        <v/>
      </c>
      <c r="CM564" s="174" t="str">
        <f t="shared" si="469"/>
        <v/>
      </c>
      <c r="CN564" s="179"/>
      <c r="CO564" s="167"/>
      <c r="CP564" s="175"/>
      <c r="CQ564" s="175"/>
      <c r="CR564" s="186" t="str">
        <f t="shared" si="470"/>
        <v/>
      </c>
      <c r="CS564" s="187">
        <f t="shared" si="471"/>
        <v>0</v>
      </c>
      <c r="CT564" s="187">
        <f t="shared" si="472"/>
        <v>0</v>
      </c>
      <c r="CU564" s="187" t="str">
        <f t="shared" si="473"/>
        <v>0</v>
      </c>
      <c r="CV564" s="187" t="str">
        <f>IF(ISBLANK(CQ564), "", (POWER(CQ564/VLOOKUP(CU564,Anthro_Calc!C:P,13,FALSE),VLOOKUP(CU564,Anthro_Calc!C:P,12,FALSE))-1) / (VLOOKUP(CU564,Anthro_Calc!C:P,14,FALSE)*VLOOKUP(CU564,Anthro_Calc!C:P,12,FALSE)))</f>
        <v/>
      </c>
      <c r="CW564" s="187" t="str">
        <f>IF(ISBLANK(CQ564), "", -3 + (CQ564 -VLOOKUP(CU564,Anthro_Calc!C:P,4,FALSE)) / (VLOOKUP(CU564,Anthro_Calc!C:P,5,FALSE) - VLOOKUP(CU564,Anthro_Calc!C:P,4,FALSE)))</f>
        <v/>
      </c>
      <c r="CX564" s="187" t="str">
        <f>IF(ISBLANK(CQ564), "", 3 + (CQ564 -VLOOKUP(CU564,Anthro_Calc!C:P,10,FALSE)) / (VLOOKUP(CU564,Anthro_Calc!C:P,10,FALSE) - VLOOKUP(CU564,Anthro_Calc!C:P,9,FALSE)))</f>
        <v/>
      </c>
      <c r="CY564" s="188" t="str">
        <f t="shared" si="474"/>
        <v/>
      </c>
      <c r="CZ564" s="117" t="str">
        <f t="shared" si="489"/>
        <v/>
      </c>
      <c r="DA564" s="174" t="str">
        <f t="shared" si="475"/>
        <v/>
      </c>
      <c r="DB564" s="189"/>
    </row>
    <row r="565" spans="1:106">
      <c r="A565" s="165">
        <f t="shared" si="481"/>
        <v>561</v>
      </c>
      <c r="B565" s="166"/>
      <c r="C565" s="166"/>
      <c r="D565" s="166"/>
      <c r="E565" s="166"/>
      <c r="F565" s="166"/>
      <c r="G565" s="166"/>
      <c r="H565" s="166"/>
      <c r="I565" s="166"/>
      <c r="J565" s="166"/>
      <c r="K565" s="166"/>
      <c r="L565" s="166"/>
      <c r="M565" s="167"/>
      <c r="N565" s="168" t="str">
        <f t="shared" ca="1" si="438"/>
        <v/>
      </c>
      <c r="O565" s="169"/>
      <c r="P565" s="169"/>
      <c r="Q565" s="167"/>
      <c r="R565" s="170"/>
      <c r="S565" s="171" t="str">
        <f t="shared" si="439"/>
        <v/>
      </c>
      <c r="T565" s="171" t="str">
        <f t="shared" si="440"/>
        <v/>
      </c>
      <c r="U565" s="171" t="str">
        <f t="shared" si="441"/>
        <v/>
      </c>
      <c r="V565" s="171" t="str">
        <f>IF(ISBLANK(R565), "", (POWER(R565/VLOOKUP(U565,Anthro_Calc!C:P,13,FALSE),VLOOKUP(U565,Anthro_Calc!C:P,12,FALSE))-1) / (VLOOKUP(U565,Anthro_Calc!C:P,14,FALSE)*VLOOKUP(U565,Anthro_Calc!C:P,12,FALSE)))</f>
        <v/>
      </c>
      <c r="W565" s="171" t="str">
        <f>IF(ISBLANK(R565), "", -3 + (R565 -VLOOKUP(U565,Anthro_Calc!C:P,4,FALSE)) / (VLOOKUP(U565,Anthro_Calc!C:P,5,FALSE) - VLOOKUP(U565,Anthro_Calc!C:P,4,FALSE)))</f>
        <v/>
      </c>
      <c r="X565" s="171" t="str">
        <f>IF(ISBLANK(R565), "", 3 + (R565 -VLOOKUP(U565,Anthro_Calc!C:P,10,FALSE)) / (VLOOKUP(U565,Anthro_Calc!C:P,10,FALSE) - VLOOKUP(U565,Anthro_Calc!C:P,9,FALSE)))</f>
        <v/>
      </c>
      <c r="Y565" s="172" t="str">
        <f t="shared" si="442"/>
        <v/>
      </c>
      <c r="Z565" s="173" t="str">
        <f t="shared" si="443"/>
        <v/>
      </c>
      <c r="AA565" s="174" t="str">
        <f t="shared" si="480"/>
        <v/>
      </c>
      <c r="AB565" s="167"/>
      <c r="AC565" s="175"/>
      <c r="AD565" s="176"/>
      <c r="AE565" s="177" t="str">
        <f t="shared" si="444"/>
        <v/>
      </c>
      <c r="AF565" s="171">
        <f t="shared" si="445"/>
        <v>0</v>
      </c>
      <c r="AG565" s="171">
        <f t="shared" si="446"/>
        <v>0</v>
      </c>
      <c r="AH565" s="171" t="str">
        <f t="shared" si="447"/>
        <v>0</v>
      </c>
      <c r="AI565" s="171" t="str">
        <f>IF(ISBLANK(AD565), "", (POWER(AD565/VLOOKUP(AH565,Anthro_Calc!C:P,13,FALSE),VLOOKUP(AH565,Anthro_Calc!C:P,12,FALSE))-1) / (VLOOKUP(AH565,Anthro_Calc!C:P,14,FALSE)*VLOOKUP(AH565,Anthro_Calc!C:P,12,FALSE)))</f>
        <v/>
      </c>
      <c r="AJ565" s="171" t="str">
        <f>IF(ISBLANK(AD565), "", -3 + (AD565 -VLOOKUP(AH565,Anthro_Calc!C:P,4,FALSE)) / (VLOOKUP(AH565,Anthro_Calc!C:P,5,FALSE) - VLOOKUP(AH565,Anthro_Calc!C:P,4,FALSE)))</f>
        <v/>
      </c>
      <c r="AK565" s="171" t="str">
        <f>IF(ISBLANK(AD565), "", 3 + (AD565 -VLOOKUP(AH565,Anthro_Calc!C:P,10,FALSE)) / (VLOOKUP(AH565,Anthro_Calc!C:P,10,FALSE) - VLOOKUP(AH565,Anthro_Calc!C:P,9,FALSE)))</f>
        <v/>
      </c>
      <c r="AL565" s="172" t="str">
        <f t="shared" si="448"/>
        <v/>
      </c>
      <c r="AM565" s="173" t="str">
        <f t="shared" si="449"/>
        <v/>
      </c>
      <c r="AN565" s="174" t="str">
        <f t="shared" si="450"/>
        <v/>
      </c>
      <c r="AO565" s="178" t="str">
        <f t="shared" si="482"/>
        <v/>
      </c>
      <c r="AP565" s="179"/>
      <c r="AQ565" s="179" t="str">
        <f t="shared" si="488"/>
        <v/>
      </c>
      <c r="AR565" s="167"/>
      <c r="AS565" s="175"/>
      <c r="AT565" s="170"/>
      <c r="AU565" s="177" t="str">
        <f t="shared" si="479"/>
        <v/>
      </c>
      <c r="AV565" s="171">
        <f t="shared" si="452"/>
        <v>0</v>
      </c>
      <c r="AW565" s="171">
        <f t="shared" si="453"/>
        <v>0</v>
      </c>
      <c r="AX565" s="171" t="str">
        <f t="shared" si="454"/>
        <v>0</v>
      </c>
      <c r="AY565" s="171" t="str">
        <f>IF(ISBLANK(AT565), "", (POWER(AT565/VLOOKUP(AX565,Anthro_Calc!C:P,13,FALSE),VLOOKUP(AX565,Anthro_Calc!C:P,12,FALSE))-1) / (VLOOKUP(AX565,Anthro_Calc!C:P,14,FALSE)*VLOOKUP(AX565,Anthro_Calc!C:P,12,FALSE)))</f>
        <v/>
      </c>
      <c r="AZ565" s="171" t="str">
        <f>IF(ISBLANK(AT565), "", -3 + (AT565 -VLOOKUP(AX565,Anthro_Calc!C:P,4,FALSE)) / (VLOOKUP(AX565,Anthro_Calc!C:P,5,FALSE) - VLOOKUP(AX565,Anthro_Calc!C:P,4,FALSE)))</f>
        <v/>
      </c>
      <c r="BA565" s="171" t="str">
        <f>IF(ISBLANK(AT565), "", 3 + (AT565 -VLOOKUP(AX565,Anthro_Calc!C:P,10,FALSE)) / (VLOOKUP(AX565,Anthro_Calc!C:P,10,FALSE) - VLOOKUP(AX565,Anthro_Calc!C:P,9,FALSE)))</f>
        <v/>
      </c>
      <c r="BB565" s="172" t="str">
        <f t="shared" si="455"/>
        <v/>
      </c>
      <c r="BC565" s="173" t="str">
        <f t="shared" si="456"/>
        <v/>
      </c>
      <c r="BD565" s="174" t="str">
        <f t="shared" si="483"/>
        <v/>
      </c>
      <c r="BE565" s="180" t="str">
        <f t="shared" si="484"/>
        <v/>
      </c>
      <c r="BF565" s="181" t="str">
        <f t="shared" si="457"/>
        <v/>
      </c>
      <c r="BG565" s="181" t="str">
        <f t="shared" si="485"/>
        <v/>
      </c>
      <c r="BH565" s="179"/>
      <c r="BI565" s="182"/>
      <c r="BJ565" s="167"/>
      <c r="BK565" s="175"/>
      <c r="BL565" s="176"/>
      <c r="BM565" s="177" t="str">
        <f t="shared" si="458"/>
        <v/>
      </c>
      <c r="BN565" s="171">
        <f t="shared" si="477"/>
        <v>0</v>
      </c>
      <c r="BO565" s="171">
        <f t="shared" si="478"/>
        <v>0</v>
      </c>
      <c r="BP565" s="171" t="str">
        <f t="shared" si="459"/>
        <v>0</v>
      </c>
      <c r="BQ565" s="171" t="str">
        <f>IF(ISBLANK(BL565), "", (POWER(BL565/VLOOKUP(BP565,Anthro_Calc!C:P,13,FALSE),VLOOKUP(BP565,Anthro_Calc!C:P,12,FALSE))-1) / (VLOOKUP(BP565,Anthro_Calc!C:P,14,FALSE)*VLOOKUP(BP565,Anthro_Calc!C:P,12,FALSE)))</f>
        <v/>
      </c>
      <c r="BR565" s="171" t="str">
        <f>IF(ISBLANK(BL565), "", -3 + (BL565 -VLOOKUP(BP565,Anthro_Calc!C:P,4,FALSE)) / (VLOOKUP(BP565,Anthro_Calc!C:P,5,FALSE) - VLOOKUP(BP565,Anthro_Calc!C:P,4,FALSE)))</f>
        <v/>
      </c>
      <c r="BS565" s="171" t="str">
        <f>IF(ISBLANK(BL565), "", 3 + (BL565 -VLOOKUP(BP565,Anthro_Calc!C:P,10,FALSE)) / (VLOOKUP(BP565,Anthro_Calc!C:P,10,FALSE) - VLOOKUP(BP565,Anthro_Calc!C:P,9,FALSE)))</f>
        <v/>
      </c>
      <c r="BT565" s="172" t="str">
        <f t="shared" si="460"/>
        <v/>
      </c>
      <c r="BU565" s="173" t="str">
        <f t="shared" si="461"/>
        <v/>
      </c>
      <c r="BV565" s="174" t="str">
        <f t="shared" si="462"/>
        <v/>
      </c>
      <c r="BW565" s="181" t="str">
        <f t="shared" si="486"/>
        <v/>
      </c>
      <c r="BX565" s="179"/>
      <c r="BY565" s="181" t="str">
        <f>IF(ISBLANK(BL565), "", VLOOKUP(Z565&amp;" "&amp;BV565&amp;" "&amp;BW565,Graduation_Criteria!$D$2:$E$34,2,FALSE))</f>
        <v/>
      </c>
      <c r="BZ565" s="181" t="str">
        <f t="shared" si="487"/>
        <v/>
      </c>
      <c r="CA565" s="167"/>
      <c r="CB565" s="175"/>
      <c r="CC565" s="175"/>
      <c r="CD565" s="183" t="str">
        <f t="shared" si="463"/>
        <v/>
      </c>
      <c r="CE565" s="184">
        <f t="shared" si="464"/>
        <v>0</v>
      </c>
      <c r="CF565" s="184">
        <f t="shared" si="465"/>
        <v>0</v>
      </c>
      <c r="CG565" s="184" t="str">
        <f t="shared" si="466"/>
        <v>0</v>
      </c>
      <c r="CH565" s="184" t="str">
        <f>IF(ISBLANK(CC565), "", (POWER(CC565/VLOOKUP(CG565,Anthro_Calc!C:P,13,FALSE),VLOOKUP(CG565,Anthro_Calc!C:P,12,FALSE))-1) / (VLOOKUP(CG565,Anthro_Calc!C:P,14,FALSE)*VLOOKUP(CG565,Anthro_Calc!C:P,12,FALSE)))</f>
        <v/>
      </c>
      <c r="CI565" s="184" t="str">
        <f>IF(ISBLANK(CC565), "", -3 + (CC565 -VLOOKUP(CG565,Anthro_Calc!C:P,4,FALSE)) / (VLOOKUP(CG565,Anthro_Calc!C:P,5,FALSE) - VLOOKUP(CG565,Anthro_Calc!C:P,4,FALSE)))</f>
        <v/>
      </c>
      <c r="CJ565" s="184" t="str">
        <f>IF(ISBLANK(CC565), "", 3 + (CC565 -VLOOKUP(CG565,Anthro_Calc!C:P,10,FALSE)) / (VLOOKUP(CG565,Anthro_Calc!C:P,10,FALSE) - VLOOKUP(CG565,Anthro_Calc!C:P,9,FALSE)))</f>
        <v/>
      </c>
      <c r="CK565" s="185" t="str">
        <f t="shared" si="467"/>
        <v/>
      </c>
      <c r="CL565" s="173" t="str">
        <f t="shared" si="468"/>
        <v/>
      </c>
      <c r="CM565" s="174" t="str">
        <f t="shared" si="469"/>
        <v/>
      </c>
      <c r="CN565" s="179"/>
      <c r="CO565" s="167"/>
      <c r="CP565" s="175"/>
      <c r="CQ565" s="175"/>
      <c r="CR565" s="186" t="str">
        <f t="shared" si="470"/>
        <v/>
      </c>
      <c r="CS565" s="187">
        <f t="shared" si="471"/>
        <v>0</v>
      </c>
      <c r="CT565" s="187">
        <f t="shared" si="472"/>
        <v>0</v>
      </c>
      <c r="CU565" s="187" t="str">
        <f t="shared" si="473"/>
        <v>0</v>
      </c>
      <c r="CV565" s="187" t="str">
        <f>IF(ISBLANK(CQ565), "", (POWER(CQ565/VLOOKUP(CU565,Anthro_Calc!C:P,13,FALSE),VLOOKUP(CU565,Anthro_Calc!C:P,12,FALSE))-1) / (VLOOKUP(CU565,Anthro_Calc!C:P,14,FALSE)*VLOOKUP(CU565,Anthro_Calc!C:P,12,FALSE)))</f>
        <v/>
      </c>
      <c r="CW565" s="187" t="str">
        <f>IF(ISBLANK(CQ565), "", -3 + (CQ565 -VLOOKUP(CU565,Anthro_Calc!C:P,4,FALSE)) / (VLOOKUP(CU565,Anthro_Calc!C:P,5,FALSE) - VLOOKUP(CU565,Anthro_Calc!C:P,4,FALSE)))</f>
        <v/>
      </c>
      <c r="CX565" s="187" t="str">
        <f>IF(ISBLANK(CQ565), "", 3 + (CQ565 -VLOOKUP(CU565,Anthro_Calc!C:P,10,FALSE)) / (VLOOKUP(CU565,Anthro_Calc!C:P,10,FALSE) - VLOOKUP(CU565,Anthro_Calc!C:P,9,FALSE)))</f>
        <v/>
      </c>
      <c r="CY565" s="188" t="str">
        <f t="shared" si="474"/>
        <v/>
      </c>
      <c r="CZ565" s="117" t="str">
        <f t="shared" si="489"/>
        <v/>
      </c>
      <c r="DA565" s="174" t="str">
        <f t="shared" si="475"/>
        <v/>
      </c>
      <c r="DB565" s="189"/>
    </row>
    <row r="566" spans="1:106">
      <c r="A566" s="165">
        <f t="shared" si="481"/>
        <v>562</v>
      </c>
      <c r="B566" s="166"/>
      <c r="C566" s="166"/>
      <c r="D566" s="166"/>
      <c r="E566" s="166"/>
      <c r="F566" s="166"/>
      <c r="G566" s="166"/>
      <c r="H566" s="166"/>
      <c r="I566" s="166"/>
      <c r="J566" s="166"/>
      <c r="K566" s="166"/>
      <c r="L566" s="166"/>
      <c r="M566" s="167"/>
      <c r="N566" s="168" t="str">
        <f t="shared" ca="1" si="438"/>
        <v/>
      </c>
      <c r="O566" s="169"/>
      <c r="P566" s="169"/>
      <c r="Q566" s="167"/>
      <c r="R566" s="170"/>
      <c r="S566" s="171" t="str">
        <f t="shared" si="439"/>
        <v/>
      </c>
      <c r="T566" s="171" t="str">
        <f t="shared" si="440"/>
        <v/>
      </c>
      <c r="U566" s="171" t="str">
        <f t="shared" si="441"/>
        <v/>
      </c>
      <c r="V566" s="171" t="str">
        <f>IF(ISBLANK(R566), "", (POWER(R566/VLOOKUP(U566,Anthro_Calc!C:P,13,FALSE),VLOOKUP(U566,Anthro_Calc!C:P,12,FALSE))-1) / (VLOOKUP(U566,Anthro_Calc!C:P,14,FALSE)*VLOOKUP(U566,Anthro_Calc!C:P,12,FALSE)))</f>
        <v/>
      </c>
      <c r="W566" s="171" t="str">
        <f>IF(ISBLANK(R566), "", -3 + (R566 -VLOOKUP(U566,Anthro_Calc!C:P,4,FALSE)) / (VLOOKUP(U566,Anthro_Calc!C:P,5,FALSE) - VLOOKUP(U566,Anthro_Calc!C:P,4,FALSE)))</f>
        <v/>
      </c>
      <c r="X566" s="171" t="str">
        <f>IF(ISBLANK(R566), "", 3 + (R566 -VLOOKUP(U566,Anthro_Calc!C:P,10,FALSE)) / (VLOOKUP(U566,Anthro_Calc!C:P,10,FALSE) - VLOOKUP(U566,Anthro_Calc!C:P,9,FALSE)))</f>
        <v/>
      </c>
      <c r="Y566" s="172" t="str">
        <f t="shared" si="442"/>
        <v/>
      </c>
      <c r="Z566" s="173" t="str">
        <f t="shared" si="443"/>
        <v/>
      </c>
      <c r="AA566" s="174" t="str">
        <f t="shared" si="480"/>
        <v/>
      </c>
      <c r="AB566" s="167"/>
      <c r="AC566" s="175"/>
      <c r="AD566" s="176"/>
      <c r="AE566" s="177" t="str">
        <f t="shared" si="444"/>
        <v/>
      </c>
      <c r="AF566" s="171">
        <f t="shared" si="445"/>
        <v>0</v>
      </c>
      <c r="AG566" s="171">
        <f t="shared" si="446"/>
        <v>0</v>
      </c>
      <c r="AH566" s="171" t="str">
        <f t="shared" si="447"/>
        <v>0</v>
      </c>
      <c r="AI566" s="171" t="str">
        <f>IF(ISBLANK(AD566), "", (POWER(AD566/VLOOKUP(AH566,Anthro_Calc!C:P,13,FALSE),VLOOKUP(AH566,Anthro_Calc!C:P,12,FALSE))-1) / (VLOOKUP(AH566,Anthro_Calc!C:P,14,FALSE)*VLOOKUP(AH566,Anthro_Calc!C:P,12,FALSE)))</f>
        <v/>
      </c>
      <c r="AJ566" s="171" t="str">
        <f>IF(ISBLANK(AD566), "", -3 + (AD566 -VLOOKUP(AH566,Anthro_Calc!C:P,4,FALSE)) / (VLOOKUP(AH566,Anthro_Calc!C:P,5,FALSE) - VLOOKUP(AH566,Anthro_Calc!C:P,4,FALSE)))</f>
        <v/>
      </c>
      <c r="AK566" s="171" t="str">
        <f>IF(ISBLANK(AD566), "", 3 + (AD566 -VLOOKUP(AH566,Anthro_Calc!C:P,10,FALSE)) / (VLOOKUP(AH566,Anthro_Calc!C:P,10,FALSE) - VLOOKUP(AH566,Anthro_Calc!C:P,9,FALSE)))</f>
        <v/>
      </c>
      <c r="AL566" s="172" t="str">
        <f t="shared" si="448"/>
        <v/>
      </c>
      <c r="AM566" s="173" t="str">
        <f t="shared" si="449"/>
        <v/>
      </c>
      <c r="AN566" s="174" t="str">
        <f t="shared" si="450"/>
        <v/>
      </c>
      <c r="AO566" s="178" t="str">
        <f t="shared" si="482"/>
        <v/>
      </c>
      <c r="AP566" s="179"/>
      <c r="AQ566" s="179" t="str">
        <f t="shared" si="488"/>
        <v/>
      </c>
      <c r="AR566" s="167"/>
      <c r="AS566" s="175"/>
      <c r="AT566" s="170"/>
      <c r="AU566" s="177" t="str">
        <f t="shared" si="479"/>
        <v/>
      </c>
      <c r="AV566" s="171">
        <f t="shared" si="452"/>
        <v>0</v>
      </c>
      <c r="AW566" s="171">
        <f t="shared" si="453"/>
        <v>0</v>
      </c>
      <c r="AX566" s="171" t="str">
        <f t="shared" si="454"/>
        <v>0</v>
      </c>
      <c r="AY566" s="171" t="str">
        <f>IF(ISBLANK(AT566), "", (POWER(AT566/VLOOKUP(AX566,Anthro_Calc!C:P,13,FALSE),VLOOKUP(AX566,Anthro_Calc!C:P,12,FALSE))-1) / (VLOOKUP(AX566,Anthro_Calc!C:P,14,FALSE)*VLOOKUP(AX566,Anthro_Calc!C:P,12,FALSE)))</f>
        <v/>
      </c>
      <c r="AZ566" s="171" t="str">
        <f>IF(ISBLANK(AT566), "", -3 + (AT566 -VLOOKUP(AX566,Anthro_Calc!C:P,4,FALSE)) / (VLOOKUP(AX566,Anthro_Calc!C:P,5,FALSE) - VLOOKUP(AX566,Anthro_Calc!C:P,4,FALSE)))</f>
        <v/>
      </c>
      <c r="BA566" s="171" t="str">
        <f>IF(ISBLANK(AT566), "", 3 + (AT566 -VLOOKUP(AX566,Anthro_Calc!C:P,10,FALSE)) / (VLOOKUP(AX566,Anthro_Calc!C:P,10,FALSE) - VLOOKUP(AX566,Anthro_Calc!C:P,9,FALSE)))</f>
        <v/>
      </c>
      <c r="BB566" s="172" t="str">
        <f t="shared" si="455"/>
        <v/>
      </c>
      <c r="BC566" s="173" t="str">
        <f t="shared" si="456"/>
        <v/>
      </c>
      <c r="BD566" s="174" t="str">
        <f t="shared" si="483"/>
        <v/>
      </c>
      <c r="BE566" s="180" t="str">
        <f t="shared" si="484"/>
        <v/>
      </c>
      <c r="BF566" s="181" t="str">
        <f t="shared" si="457"/>
        <v/>
      </c>
      <c r="BG566" s="181" t="str">
        <f t="shared" si="485"/>
        <v/>
      </c>
      <c r="BH566" s="179"/>
      <c r="BI566" s="182"/>
      <c r="BJ566" s="167"/>
      <c r="BK566" s="175"/>
      <c r="BL566" s="176"/>
      <c r="BM566" s="177" t="str">
        <f t="shared" si="458"/>
        <v/>
      </c>
      <c r="BN566" s="171">
        <f t="shared" si="477"/>
        <v>0</v>
      </c>
      <c r="BO566" s="171">
        <f t="shared" si="478"/>
        <v>0</v>
      </c>
      <c r="BP566" s="171" t="str">
        <f t="shared" si="459"/>
        <v>0</v>
      </c>
      <c r="BQ566" s="171" t="str">
        <f>IF(ISBLANK(BL566), "", (POWER(BL566/VLOOKUP(BP566,Anthro_Calc!C:P,13,FALSE),VLOOKUP(BP566,Anthro_Calc!C:P,12,FALSE))-1) / (VLOOKUP(BP566,Anthro_Calc!C:P,14,FALSE)*VLOOKUP(BP566,Anthro_Calc!C:P,12,FALSE)))</f>
        <v/>
      </c>
      <c r="BR566" s="171" t="str">
        <f>IF(ISBLANK(BL566), "", -3 + (BL566 -VLOOKUP(BP566,Anthro_Calc!C:P,4,FALSE)) / (VLOOKUP(BP566,Anthro_Calc!C:P,5,FALSE) - VLOOKUP(BP566,Anthro_Calc!C:P,4,FALSE)))</f>
        <v/>
      </c>
      <c r="BS566" s="171" t="str">
        <f>IF(ISBLANK(BL566), "", 3 + (BL566 -VLOOKUP(BP566,Anthro_Calc!C:P,10,FALSE)) / (VLOOKUP(BP566,Anthro_Calc!C:P,10,FALSE) - VLOOKUP(BP566,Anthro_Calc!C:P,9,FALSE)))</f>
        <v/>
      </c>
      <c r="BT566" s="172" t="str">
        <f t="shared" si="460"/>
        <v/>
      </c>
      <c r="BU566" s="173" t="str">
        <f t="shared" si="461"/>
        <v/>
      </c>
      <c r="BV566" s="174" t="str">
        <f t="shared" si="462"/>
        <v/>
      </c>
      <c r="BW566" s="181" t="str">
        <f t="shared" si="486"/>
        <v/>
      </c>
      <c r="BX566" s="179"/>
      <c r="BY566" s="181" t="str">
        <f>IF(ISBLANK(BL566), "", VLOOKUP(Z566&amp;" "&amp;BV566&amp;" "&amp;BW566,Graduation_Criteria!$D$2:$E$34,2,FALSE))</f>
        <v/>
      </c>
      <c r="BZ566" s="181" t="str">
        <f t="shared" si="487"/>
        <v/>
      </c>
      <c r="CA566" s="167"/>
      <c r="CB566" s="175"/>
      <c r="CC566" s="175"/>
      <c r="CD566" s="183" t="str">
        <f t="shared" si="463"/>
        <v/>
      </c>
      <c r="CE566" s="184">
        <f t="shared" si="464"/>
        <v>0</v>
      </c>
      <c r="CF566" s="184">
        <f t="shared" si="465"/>
        <v>0</v>
      </c>
      <c r="CG566" s="184" t="str">
        <f t="shared" si="466"/>
        <v>0</v>
      </c>
      <c r="CH566" s="184" t="str">
        <f>IF(ISBLANK(CC566), "", (POWER(CC566/VLOOKUP(CG566,Anthro_Calc!C:P,13,FALSE),VLOOKUP(CG566,Anthro_Calc!C:P,12,FALSE))-1) / (VLOOKUP(CG566,Anthro_Calc!C:P,14,FALSE)*VLOOKUP(CG566,Anthro_Calc!C:P,12,FALSE)))</f>
        <v/>
      </c>
      <c r="CI566" s="184" t="str">
        <f>IF(ISBLANK(CC566), "", -3 + (CC566 -VLOOKUP(CG566,Anthro_Calc!C:P,4,FALSE)) / (VLOOKUP(CG566,Anthro_Calc!C:P,5,FALSE) - VLOOKUP(CG566,Anthro_Calc!C:P,4,FALSE)))</f>
        <v/>
      </c>
      <c r="CJ566" s="184" t="str">
        <f>IF(ISBLANK(CC566), "", 3 + (CC566 -VLOOKUP(CG566,Anthro_Calc!C:P,10,FALSE)) / (VLOOKUP(CG566,Anthro_Calc!C:P,10,FALSE) - VLOOKUP(CG566,Anthro_Calc!C:P,9,FALSE)))</f>
        <v/>
      </c>
      <c r="CK566" s="185" t="str">
        <f t="shared" si="467"/>
        <v/>
      </c>
      <c r="CL566" s="173" t="str">
        <f t="shared" si="468"/>
        <v/>
      </c>
      <c r="CM566" s="174" t="str">
        <f t="shared" si="469"/>
        <v/>
      </c>
      <c r="CN566" s="179"/>
      <c r="CO566" s="167"/>
      <c r="CP566" s="175"/>
      <c r="CQ566" s="175"/>
      <c r="CR566" s="186" t="str">
        <f t="shared" si="470"/>
        <v/>
      </c>
      <c r="CS566" s="187">
        <f t="shared" si="471"/>
        <v>0</v>
      </c>
      <c r="CT566" s="187">
        <f t="shared" si="472"/>
        <v>0</v>
      </c>
      <c r="CU566" s="187" t="str">
        <f t="shared" si="473"/>
        <v>0</v>
      </c>
      <c r="CV566" s="187" t="str">
        <f>IF(ISBLANK(CQ566), "", (POWER(CQ566/VLOOKUP(CU566,Anthro_Calc!C:P,13,FALSE),VLOOKUP(CU566,Anthro_Calc!C:P,12,FALSE))-1) / (VLOOKUP(CU566,Anthro_Calc!C:P,14,FALSE)*VLOOKUP(CU566,Anthro_Calc!C:P,12,FALSE)))</f>
        <v/>
      </c>
      <c r="CW566" s="187" t="str">
        <f>IF(ISBLANK(CQ566), "", -3 + (CQ566 -VLOOKUP(CU566,Anthro_Calc!C:P,4,FALSE)) / (VLOOKUP(CU566,Anthro_Calc!C:P,5,FALSE) - VLOOKUP(CU566,Anthro_Calc!C:P,4,FALSE)))</f>
        <v/>
      </c>
      <c r="CX566" s="187" t="str">
        <f>IF(ISBLANK(CQ566), "", 3 + (CQ566 -VLOOKUP(CU566,Anthro_Calc!C:P,10,FALSE)) / (VLOOKUP(CU566,Anthro_Calc!C:P,10,FALSE) - VLOOKUP(CU566,Anthro_Calc!C:P,9,FALSE)))</f>
        <v/>
      </c>
      <c r="CY566" s="188" t="str">
        <f t="shared" si="474"/>
        <v/>
      </c>
      <c r="CZ566" s="117" t="str">
        <f t="shared" si="489"/>
        <v/>
      </c>
      <c r="DA566" s="174" t="str">
        <f t="shared" si="475"/>
        <v/>
      </c>
      <c r="DB566" s="189"/>
    </row>
    <row r="567" spans="1:106">
      <c r="A567" s="165">
        <f t="shared" si="481"/>
        <v>563</v>
      </c>
      <c r="B567" s="166"/>
      <c r="C567" s="166"/>
      <c r="D567" s="166"/>
      <c r="E567" s="166"/>
      <c r="F567" s="166"/>
      <c r="G567" s="166"/>
      <c r="H567" s="166"/>
      <c r="I567" s="166"/>
      <c r="J567" s="166"/>
      <c r="K567" s="166"/>
      <c r="L567" s="166"/>
      <c r="M567" s="167"/>
      <c r="N567" s="168" t="str">
        <f t="shared" ca="1" si="438"/>
        <v/>
      </c>
      <c r="O567" s="169"/>
      <c r="P567" s="169"/>
      <c r="Q567" s="167"/>
      <c r="R567" s="170"/>
      <c r="S567" s="171" t="str">
        <f t="shared" si="439"/>
        <v/>
      </c>
      <c r="T567" s="171" t="str">
        <f t="shared" si="440"/>
        <v/>
      </c>
      <c r="U567" s="171" t="str">
        <f t="shared" si="441"/>
        <v/>
      </c>
      <c r="V567" s="171" t="str">
        <f>IF(ISBLANK(R567), "", (POWER(R567/VLOOKUP(U567,Anthro_Calc!C:P,13,FALSE),VLOOKUP(U567,Anthro_Calc!C:P,12,FALSE))-1) / (VLOOKUP(U567,Anthro_Calc!C:P,14,FALSE)*VLOOKUP(U567,Anthro_Calc!C:P,12,FALSE)))</f>
        <v/>
      </c>
      <c r="W567" s="171" t="str">
        <f>IF(ISBLANK(R567), "", -3 + (R567 -VLOOKUP(U567,Anthro_Calc!C:P,4,FALSE)) / (VLOOKUP(U567,Anthro_Calc!C:P,5,FALSE) - VLOOKUP(U567,Anthro_Calc!C:P,4,FALSE)))</f>
        <v/>
      </c>
      <c r="X567" s="171" t="str">
        <f>IF(ISBLANK(R567), "", 3 + (R567 -VLOOKUP(U567,Anthro_Calc!C:P,10,FALSE)) / (VLOOKUP(U567,Anthro_Calc!C:P,10,FALSE) - VLOOKUP(U567,Anthro_Calc!C:P,9,FALSE)))</f>
        <v/>
      </c>
      <c r="Y567" s="172" t="str">
        <f t="shared" si="442"/>
        <v/>
      </c>
      <c r="Z567" s="173" t="str">
        <f t="shared" si="443"/>
        <v/>
      </c>
      <c r="AA567" s="174" t="str">
        <f t="shared" si="480"/>
        <v/>
      </c>
      <c r="AB567" s="167"/>
      <c r="AC567" s="175"/>
      <c r="AD567" s="176"/>
      <c r="AE567" s="177" t="str">
        <f t="shared" si="444"/>
        <v/>
      </c>
      <c r="AF567" s="171">
        <f t="shared" si="445"/>
        <v>0</v>
      </c>
      <c r="AG567" s="171">
        <f t="shared" si="446"/>
        <v>0</v>
      </c>
      <c r="AH567" s="171" t="str">
        <f t="shared" si="447"/>
        <v>0</v>
      </c>
      <c r="AI567" s="171" t="str">
        <f>IF(ISBLANK(AD567), "", (POWER(AD567/VLOOKUP(AH567,Anthro_Calc!C:P,13,FALSE),VLOOKUP(AH567,Anthro_Calc!C:P,12,FALSE))-1) / (VLOOKUP(AH567,Anthro_Calc!C:P,14,FALSE)*VLOOKUP(AH567,Anthro_Calc!C:P,12,FALSE)))</f>
        <v/>
      </c>
      <c r="AJ567" s="171" t="str">
        <f>IF(ISBLANK(AD567), "", -3 + (AD567 -VLOOKUP(AH567,Anthro_Calc!C:P,4,FALSE)) / (VLOOKUP(AH567,Anthro_Calc!C:P,5,FALSE) - VLOOKUP(AH567,Anthro_Calc!C:P,4,FALSE)))</f>
        <v/>
      </c>
      <c r="AK567" s="171" t="str">
        <f>IF(ISBLANK(AD567), "", 3 + (AD567 -VLOOKUP(AH567,Anthro_Calc!C:P,10,FALSE)) / (VLOOKUP(AH567,Anthro_Calc!C:P,10,FALSE) - VLOOKUP(AH567,Anthro_Calc!C:P,9,FALSE)))</f>
        <v/>
      </c>
      <c r="AL567" s="172" t="str">
        <f t="shared" si="448"/>
        <v/>
      </c>
      <c r="AM567" s="173" t="str">
        <f t="shared" si="449"/>
        <v/>
      </c>
      <c r="AN567" s="174" t="str">
        <f t="shared" si="450"/>
        <v/>
      </c>
      <c r="AO567" s="178" t="str">
        <f t="shared" si="482"/>
        <v/>
      </c>
      <c r="AP567" s="179"/>
      <c r="AQ567" s="179" t="str">
        <f t="shared" si="488"/>
        <v/>
      </c>
      <c r="AR567" s="167"/>
      <c r="AS567" s="175"/>
      <c r="AT567" s="170"/>
      <c r="AU567" s="177" t="str">
        <f t="shared" si="479"/>
        <v/>
      </c>
      <c r="AV567" s="171">
        <f t="shared" si="452"/>
        <v>0</v>
      </c>
      <c r="AW567" s="171">
        <f t="shared" si="453"/>
        <v>0</v>
      </c>
      <c r="AX567" s="171" t="str">
        <f t="shared" si="454"/>
        <v>0</v>
      </c>
      <c r="AY567" s="171" t="str">
        <f>IF(ISBLANK(AT567), "", (POWER(AT567/VLOOKUP(AX567,Anthro_Calc!C:P,13,FALSE),VLOOKUP(AX567,Anthro_Calc!C:P,12,FALSE))-1) / (VLOOKUP(AX567,Anthro_Calc!C:P,14,FALSE)*VLOOKUP(AX567,Anthro_Calc!C:P,12,FALSE)))</f>
        <v/>
      </c>
      <c r="AZ567" s="171" t="str">
        <f>IF(ISBLANK(AT567), "", -3 + (AT567 -VLOOKUP(AX567,Anthro_Calc!C:P,4,FALSE)) / (VLOOKUP(AX567,Anthro_Calc!C:P,5,FALSE) - VLOOKUP(AX567,Anthro_Calc!C:P,4,FALSE)))</f>
        <v/>
      </c>
      <c r="BA567" s="171" t="str">
        <f>IF(ISBLANK(AT567), "", 3 + (AT567 -VLOOKUP(AX567,Anthro_Calc!C:P,10,FALSE)) / (VLOOKUP(AX567,Anthro_Calc!C:P,10,FALSE) - VLOOKUP(AX567,Anthro_Calc!C:P,9,FALSE)))</f>
        <v/>
      </c>
      <c r="BB567" s="172" t="str">
        <f t="shared" si="455"/>
        <v/>
      </c>
      <c r="BC567" s="173" t="str">
        <f t="shared" si="456"/>
        <v/>
      </c>
      <c r="BD567" s="174" t="str">
        <f t="shared" si="483"/>
        <v/>
      </c>
      <c r="BE567" s="180" t="str">
        <f t="shared" si="484"/>
        <v/>
      </c>
      <c r="BF567" s="181" t="str">
        <f t="shared" si="457"/>
        <v/>
      </c>
      <c r="BG567" s="181" t="str">
        <f t="shared" si="485"/>
        <v/>
      </c>
      <c r="BH567" s="179"/>
      <c r="BI567" s="182"/>
      <c r="BJ567" s="167"/>
      <c r="BK567" s="175"/>
      <c r="BL567" s="176"/>
      <c r="BM567" s="177" t="str">
        <f t="shared" si="458"/>
        <v/>
      </c>
      <c r="BN567" s="171">
        <f t="shared" si="477"/>
        <v>0</v>
      </c>
      <c r="BO567" s="171">
        <f t="shared" si="478"/>
        <v>0</v>
      </c>
      <c r="BP567" s="171" t="str">
        <f t="shared" si="459"/>
        <v>0</v>
      </c>
      <c r="BQ567" s="171" t="str">
        <f>IF(ISBLANK(BL567), "", (POWER(BL567/VLOOKUP(BP567,Anthro_Calc!C:P,13,FALSE),VLOOKUP(BP567,Anthro_Calc!C:P,12,FALSE))-1) / (VLOOKUP(BP567,Anthro_Calc!C:P,14,FALSE)*VLOOKUP(BP567,Anthro_Calc!C:P,12,FALSE)))</f>
        <v/>
      </c>
      <c r="BR567" s="171" t="str">
        <f>IF(ISBLANK(BL567), "", -3 + (BL567 -VLOOKUP(BP567,Anthro_Calc!C:P,4,FALSE)) / (VLOOKUP(BP567,Anthro_Calc!C:P,5,FALSE) - VLOOKUP(BP567,Anthro_Calc!C:P,4,FALSE)))</f>
        <v/>
      </c>
      <c r="BS567" s="171" t="str">
        <f>IF(ISBLANK(BL567), "", 3 + (BL567 -VLOOKUP(BP567,Anthro_Calc!C:P,10,FALSE)) / (VLOOKUP(BP567,Anthro_Calc!C:P,10,FALSE) - VLOOKUP(BP567,Anthro_Calc!C:P,9,FALSE)))</f>
        <v/>
      </c>
      <c r="BT567" s="172" t="str">
        <f t="shared" si="460"/>
        <v/>
      </c>
      <c r="BU567" s="173" t="str">
        <f t="shared" si="461"/>
        <v/>
      </c>
      <c r="BV567" s="174" t="str">
        <f t="shared" si="462"/>
        <v/>
      </c>
      <c r="BW567" s="181" t="str">
        <f t="shared" si="486"/>
        <v/>
      </c>
      <c r="BX567" s="179"/>
      <c r="BY567" s="181" t="str">
        <f>IF(ISBLANK(BL567), "", VLOOKUP(Z567&amp;" "&amp;BV567&amp;" "&amp;BW567,Graduation_Criteria!$D$2:$E$34,2,FALSE))</f>
        <v/>
      </c>
      <c r="BZ567" s="181" t="str">
        <f t="shared" si="487"/>
        <v/>
      </c>
      <c r="CA567" s="167"/>
      <c r="CB567" s="175"/>
      <c r="CC567" s="175"/>
      <c r="CD567" s="183" t="str">
        <f t="shared" si="463"/>
        <v/>
      </c>
      <c r="CE567" s="184">
        <f t="shared" si="464"/>
        <v>0</v>
      </c>
      <c r="CF567" s="184">
        <f t="shared" si="465"/>
        <v>0</v>
      </c>
      <c r="CG567" s="184" t="str">
        <f t="shared" si="466"/>
        <v>0</v>
      </c>
      <c r="CH567" s="184" t="str">
        <f>IF(ISBLANK(CC567), "", (POWER(CC567/VLOOKUP(CG567,Anthro_Calc!C:P,13,FALSE),VLOOKUP(CG567,Anthro_Calc!C:P,12,FALSE))-1) / (VLOOKUP(CG567,Anthro_Calc!C:P,14,FALSE)*VLOOKUP(CG567,Anthro_Calc!C:P,12,FALSE)))</f>
        <v/>
      </c>
      <c r="CI567" s="184" t="str">
        <f>IF(ISBLANK(CC567), "", -3 + (CC567 -VLOOKUP(CG567,Anthro_Calc!C:P,4,FALSE)) / (VLOOKUP(CG567,Anthro_Calc!C:P,5,FALSE) - VLOOKUP(CG567,Anthro_Calc!C:P,4,FALSE)))</f>
        <v/>
      </c>
      <c r="CJ567" s="184" t="str">
        <f>IF(ISBLANK(CC567), "", 3 + (CC567 -VLOOKUP(CG567,Anthro_Calc!C:P,10,FALSE)) / (VLOOKUP(CG567,Anthro_Calc!C:P,10,FALSE) - VLOOKUP(CG567,Anthro_Calc!C:P,9,FALSE)))</f>
        <v/>
      </c>
      <c r="CK567" s="185" t="str">
        <f t="shared" si="467"/>
        <v/>
      </c>
      <c r="CL567" s="173" t="str">
        <f t="shared" si="468"/>
        <v/>
      </c>
      <c r="CM567" s="174" t="str">
        <f t="shared" si="469"/>
        <v/>
      </c>
      <c r="CN567" s="179"/>
      <c r="CO567" s="167"/>
      <c r="CP567" s="175"/>
      <c r="CQ567" s="175"/>
      <c r="CR567" s="186" t="str">
        <f t="shared" si="470"/>
        <v/>
      </c>
      <c r="CS567" s="187">
        <f t="shared" si="471"/>
        <v>0</v>
      </c>
      <c r="CT567" s="187">
        <f t="shared" si="472"/>
        <v>0</v>
      </c>
      <c r="CU567" s="187" t="str">
        <f t="shared" si="473"/>
        <v>0</v>
      </c>
      <c r="CV567" s="187" t="str">
        <f>IF(ISBLANK(CQ567), "", (POWER(CQ567/VLOOKUP(CU567,Anthro_Calc!C:P,13,FALSE),VLOOKUP(CU567,Anthro_Calc!C:P,12,FALSE))-1) / (VLOOKUP(CU567,Anthro_Calc!C:P,14,FALSE)*VLOOKUP(CU567,Anthro_Calc!C:P,12,FALSE)))</f>
        <v/>
      </c>
      <c r="CW567" s="187" t="str">
        <f>IF(ISBLANK(CQ567), "", -3 + (CQ567 -VLOOKUP(CU567,Anthro_Calc!C:P,4,FALSE)) / (VLOOKUP(CU567,Anthro_Calc!C:P,5,FALSE) - VLOOKUP(CU567,Anthro_Calc!C:P,4,FALSE)))</f>
        <v/>
      </c>
      <c r="CX567" s="187" t="str">
        <f>IF(ISBLANK(CQ567), "", 3 + (CQ567 -VLOOKUP(CU567,Anthro_Calc!C:P,10,FALSE)) / (VLOOKUP(CU567,Anthro_Calc!C:P,10,FALSE) - VLOOKUP(CU567,Anthro_Calc!C:P,9,FALSE)))</f>
        <v/>
      </c>
      <c r="CY567" s="188" t="str">
        <f t="shared" si="474"/>
        <v/>
      </c>
      <c r="CZ567" s="117" t="str">
        <f t="shared" si="489"/>
        <v/>
      </c>
      <c r="DA567" s="174" t="str">
        <f t="shared" si="475"/>
        <v/>
      </c>
      <c r="DB567" s="189"/>
    </row>
    <row r="568" spans="1:106">
      <c r="A568" s="165">
        <f t="shared" si="481"/>
        <v>564</v>
      </c>
      <c r="B568" s="166"/>
      <c r="C568" s="166"/>
      <c r="D568" s="166"/>
      <c r="E568" s="166"/>
      <c r="F568" s="166"/>
      <c r="G568" s="166"/>
      <c r="H568" s="166"/>
      <c r="I568" s="166"/>
      <c r="J568" s="166"/>
      <c r="K568" s="166"/>
      <c r="L568" s="166"/>
      <c r="M568" s="167"/>
      <c r="N568" s="168" t="str">
        <f t="shared" ca="1" si="438"/>
        <v/>
      </c>
      <c r="O568" s="169"/>
      <c r="P568" s="169"/>
      <c r="Q568" s="167"/>
      <c r="R568" s="170"/>
      <c r="S568" s="171" t="str">
        <f t="shared" si="439"/>
        <v/>
      </c>
      <c r="T568" s="171" t="str">
        <f t="shared" si="440"/>
        <v/>
      </c>
      <c r="U568" s="171" t="str">
        <f t="shared" si="441"/>
        <v/>
      </c>
      <c r="V568" s="171" t="str">
        <f>IF(ISBLANK(R568), "", (POWER(R568/VLOOKUP(U568,Anthro_Calc!C:P,13,FALSE),VLOOKUP(U568,Anthro_Calc!C:P,12,FALSE))-1) / (VLOOKUP(U568,Anthro_Calc!C:P,14,FALSE)*VLOOKUP(U568,Anthro_Calc!C:P,12,FALSE)))</f>
        <v/>
      </c>
      <c r="W568" s="171" t="str">
        <f>IF(ISBLANK(R568), "", -3 + (R568 -VLOOKUP(U568,Anthro_Calc!C:P,4,FALSE)) / (VLOOKUP(U568,Anthro_Calc!C:P,5,FALSE) - VLOOKUP(U568,Anthro_Calc!C:P,4,FALSE)))</f>
        <v/>
      </c>
      <c r="X568" s="171" t="str">
        <f>IF(ISBLANK(R568), "", 3 + (R568 -VLOOKUP(U568,Anthro_Calc!C:P,10,FALSE)) / (VLOOKUP(U568,Anthro_Calc!C:P,10,FALSE) - VLOOKUP(U568,Anthro_Calc!C:P,9,FALSE)))</f>
        <v/>
      </c>
      <c r="Y568" s="172" t="str">
        <f t="shared" si="442"/>
        <v/>
      </c>
      <c r="Z568" s="173" t="str">
        <f t="shared" si="443"/>
        <v/>
      </c>
      <c r="AA568" s="174" t="str">
        <f t="shared" si="480"/>
        <v/>
      </c>
      <c r="AB568" s="167"/>
      <c r="AC568" s="175"/>
      <c r="AD568" s="176"/>
      <c r="AE568" s="177" t="str">
        <f t="shared" si="444"/>
        <v/>
      </c>
      <c r="AF568" s="171">
        <f t="shared" si="445"/>
        <v>0</v>
      </c>
      <c r="AG568" s="171">
        <f t="shared" si="446"/>
        <v>0</v>
      </c>
      <c r="AH568" s="171" t="str">
        <f t="shared" si="447"/>
        <v>0</v>
      </c>
      <c r="AI568" s="171" t="str">
        <f>IF(ISBLANK(AD568), "", (POWER(AD568/VLOOKUP(AH568,Anthro_Calc!C:P,13,FALSE),VLOOKUP(AH568,Anthro_Calc!C:P,12,FALSE))-1) / (VLOOKUP(AH568,Anthro_Calc!C:P,14,FALSE)*VLOOKUP(AH568,Anthro_Calc!C:P,12,FALSE)))</f>
        <v/>
      </c>
      <c r="AJ568" s="171" t="str">
        <f>IF(ISBLANK(AD568), "", -3 + (AD568 -VLOOKUP(AH568,Anthro_Calc!C:P,4,FALSE)) / (VLOOKUP(AH568,Anthro_Calc!C:P,5,FALSE) - VLOOKUP(AH568,Anthro_Calc!C:P,4,FALSE)))</f>
        <v/>
      </c>
      <c r="AK568" s="171" t="str">
        <f>IF(ISBLANK(AD568), "", 3 + (AD568 -VLOOKUP(AH568,Anthro_Calc!C:P,10,FALSE)) / (VLOOKUP(AH568,Anthro_Calc!C:P,10,FALSE) - VLOOKUP(AH568,Anthro_Calc!C:P,9,FALSE)))</f>
        <v/>
      </c>
      <c r="AL568" s="172" t="str">
        <f t="shared" si="448"/>
        <v/>
      </c>
      <c r="AM568" s="173" t="str">
        <f t="shared" si="449"/>
        <v/>
      </c>
      <c r="AN568" s="174" t="str">
        <f t="shared" si="450"/>
        <v/>
      </c>
      <c r="AO568" s="178" t="str">
        <f t="shared" si="482"/>
        <v/>
      </c>
      <c r="AP568" s="179"/>
      <c r="AQ568" s="179" t="str">
        <f t="shared" si="488"/>
        <v/>
      </c>
      <c r="AR568" s="167"/>
      <c r="AS568" s="175"/>
      <c r="AT568" s="170"/>
      <c r="AU568" s="177" t="str">
        <f t="shared" si="479"/>
        <v/>
      </c>
      <c r="AV568" s="171">
        <f t="shared" si="452"/>
        <v>0</v>
      </c>
      <c r="AW568" s="171">
        <f t="shared" si="453"/>
        <v>0</v>
      </c>
      <c r="AX568" s="171" t="str">
        <f t="shared" si="454"/>
        <v>0</v>
      </c>
      <c r="AY568" s="171" t="str">
        <f>IF(ISBLANK(AT568), "", (POWER(AT568/VLOOKUP(AX568,Anthro_Calc!C:P,13,FALSE),VLOOKUP(AX568,Anthro_Calc!C:P,12,FALSE))-1) / (VLOOKUP(AX568,Anthro_Calc!C:P,14,FALSE)*VLOOKUP(AX568,Anthro_Calc!C:P,12,FALSE)))</f>
        <v/>
      </c>
      <c r="AZ568" s="171" t="str">
        <f>IF(ISBLANK(AT568), "", -3 + (AT568 -VLOOKUP(AX568,Anthro_Calc!C:P,4,FALSE)) / (VLOOKUP(AX568,Anthro_Calc!C:P,5,FALSE) - VLOOKUP(AX568,Anthro_Calc!C:P,4,FALSE)))</f>
        <v/>
      </c>
      <c r="BA568" s="171" t="str">
        <f>IF(ISBLANK(AT568), "", 3 + (AT568 -VLOOKUP(AX568,Anthro_Calc!C:P,10,FALSE)) / (VLOOKUP(AX568,Anthro_Calc!C:P,10,FALSE) - VLOOKUP(AX568,Anthro_Calc!C:P,9,FALSE)))</f>
        <v/>
      </c>
      <c r="BB568" s="172" t="str">
        <f t="shared" si="455"/>
        <v/>
      </c>
      <c r="BC568" s="173" t="str">
        <f t="shared" si="456"/>
        <v/>
      </c>
      <c r="BD568" s="174" t="str">
        <f t="shared" si="483"/>
        <v/>
      </c>
      <c r="BE568" s="180" t="str">
        <f t="shared" si="484"/>
        <v/>
      </c>
      <c r="BF568" s="181" t="str">
        <f t="shared" si="457"/>
        <v/>
      </c>
      <c r="BG568" s="181" t="str">
        <f t="shared" si="485"/>
        <v/>
      </c>
      <c r="BH568" s="179"/>
      <c r="BI568" s="182"/>
      <c r="BJ568" s="167"/>
      <c r="BK568" s="175"/>
      <c r="BL568" s="176"/>
      <c r="BM568" s="177" t="str">
        <f t="shared" si="458"/>
        <v/>
      </c>
      <c r="BN568" s="171">
        <f t="shared" si="477"/>
        <v>0</v>
      </c>
      <c r="BO568" s="171">
        <f t="shared" si="478"/>
        <v>0</v>
      </c>
      <c r="BP568" s="171" t="str">
        <f t="shared" si="459"/>
        <v>0</v>
      </c>
      <c r="BQ568" s="171" t="str">
        <f>IF(ISBLANK(BL568), "", (POWER(BL568/VLOOKUP(BP568,Anthro_Calc!C:P,13,FALSE),VLOOKUP(BP568,Anthro_Calc!C:P,12,FALSE))-1) / (VLOOKUP(BP568,Anthro_Calc!C:P,14,FALSE)*VLOOKUP(BP568,Anthro_Calc!C:P,12,FALSE)))</f>
        <v/>
      </c>
      <c r="BR568" s="171" t="str">
        <f>IF(ISBLANK(BL568), "", -3 + (BL568 -VLOOKUP(BP568,Anthro_Calc!C:P,4,FALSE)) / (VLOOKUP(BP568,Anthro_Calc!C:P,5,FALSE) - VLOOKUP(BP568,Anthro_Calc!C:P,4,FALSE)))</f>
        <v/>
      </c>
      <c r="BS568" s="171" t="str">
        <f>IF(ISBLANK(BL568), "", 3 + (BL568 -VLOOKUP(BP568,Anthro_Calc!C:P,10,FALSE)) / (VLOOKUP(BP568,Anthro_Calc!C:P,10,FALSE) - VLOOKUP(BP568,Anthro_Calc!C:P,9,FALSE)))</f>
        <v/>
      </c>
      <c r="BT568" s="172" t="str">
        <f t="shared" si="460"/>
        <v/>
      </c>
      <c r="BU568" s="173" t="str">
        <f t="shared" si="461"/>
        <v/>
      </c>
      <c r="BV568" s="174" t="str">
        <f t="shared" si="462"/>
        <v/>
      </c>
      <c r="BW568" s="181" t="str">
        <f t="shared" si="486"/>
        <v/>
      </c>
      <c r="BX568" s="179"/>
      <c r="BY568" s="181" t="str">
        <f>IF(ISBLANK(BL568), "", VLOOKUP(Z568&amp;" "&amp;BV568&amp;" "&amp;BW568,Graduation_Criteria!$D$2:$E$34,2,FALSE))</f>
        <v/>
      </c>
      <c r="BZ568" s="181" t="str">
        <f t="shared" si="487"/>
        <v/>
      </c>
      <c r="CA568" s="167"/>
      <c r="CB568" s="175"/>
      <c r="CC568" s="175"/>
      <c r="CD568" s="183" t="str">
        <f t="shared" si="463"/>
        <v/>
      </c>
      <c r="CE568" s="184">
        <f t="shared" si="464"/>
        <v>0</v>
      </c>
      <c r="CF568" s="184">
        <f t="shared" si="465"/>
        <v>0</v>
      </c>
      <c r="CG568" s="184" t="str">
        <f t="shared" si="466"/>
        <v>0</v>
      </c>
      <c r="CH568" s="184" t="str">
        <f>IF(ISBLANK(CC568), "", (POWER(CC568/VLOOKUP(CG568,Anthro_Calc!C:P,13,FALSE),VLOOKUP(CG568,Anthro_Calc!C:P,12,FALSE))-1) / (VLOOKUP(CG568,Anthro_Calc!C:P,14,FALSE)*VLOOKUP(CG568,Anthro_Calc!C:P,12,FALSE)))</f>
        <v/>
      </c>
      <c r="CI568" s="184" t="str">
        <f>IF(ISBLANK(CC568), "", -3 + (CC568 -VLOOKUP(CG568,Anthro_Calc!C:P,4,FALSE)) / (VLOOKUP(CG568,Anthro_Calc!C:P,5,FALSE) - VLOOKUP(CG568,Anthro_Calc!C:P,4,FALSE)))</f>
        <v/>
      </c>
      <c r="CJ568" s="184" t="str">
        <f>IF(ISBLANK(CC568), "", 3 + (CC568 -VLOOKUP(CG568,Anthro_Calc!C:P,10,FALSE)) / (VLOOKUP(CG568,Anthro_Calc!C:P,10,FALSE) - VLOOKUP(CG568,Anthro_Calc!C:P,9,FALSE)))</f>
        <v/>
      </c>
      <c r="CK568" s="185" t="str">
        <f t="shared" si="467"/>
        <v/>
      </c>
      <c r="CL568" s="173" t="str">
        <f t="shared" si="468"/>
        <v/>
      </c>
      <c r="CM568" s="174" t="str">
        <f t="shared" si="469"/>
        <v/>
      </c>
      <c r="CN568" s="179"/>
      <c r="CO568" s="167"/>
      <c r="CP568" s="175"/>
      <c r="CQ568" s="175"/>
      <c r="CR568" s="186" t="str">
        <f t="shared" si="470"/>
        <v/>
      </c>
      <c r="CS568" s="187">
        <f t="shared" si="471"/>
        <v>0</v>
      </c>
      <c r="CT568" s="187">
        <f t="shared" si="472"/>
        <v>0</v>
      </c>
      <c r="CU568" s="187" t="str">
        <f t="shared" si="473"/>
        <v>0</v>
      </c>
      <c r="CV568" s="187" t="str">
        <f>IF(ISBLANK(CQ568), "", (POWER(CQ568/VLOOKUP(CU568,Anthro_Calc!C:P,13,FALSE),VLOOKUP(CU568,Anthro_Calc!C:P,12,FALSE))-1) / (VLOOKUP(CU568,Anthro_Calc!C:P,14,FALSE)*VLOOKUP(CU568,Anthro_Calc!C:P,12,FALSE)))</f>
        <v/>
      </c>
      <c r="CW568" s="187" t="str">
        <f>IF(ISBLANK(CQ568), "", -3 + (CQ568 -VLOOKUP(CU568,Anthro_Calc!C:P,4,FALSE)) / (VLOOKUP(CU568,Anthro_Calc!C:P,5,FALSE) - VLOOKUP(CU568,Anthro_Calc!C:P,4,FALSE)))</f>
        <v/>
      </c>
      <c r="CX568" s="187" t="str">
        <f>IF(ISBLANK(CQ568), "", 3 + (CQ568 -VLOOKUP(CU568,Anthro_Calc!C:P,10,FALSE)) / (VLOOKUP(CU568,Anthro_Calc!C:P,10,FALSE) - VLOOKUP(CU568,Anthro_Calc!C:P,9,FALSE)))</f>
        <v/>
      </c>
      <c r="CY568" s="188" t="str">
        <f t="shared" si="474"/>
        <v/>
      </c>
      <c r="CZ568" s="117" t="str">
        <f t="shared" si="489"/>
        <v/>
      </c>
      <c r="DA568" s="174" t="str">
        <f t="shared" si="475"/>
        <v/>
      </c>
      <c r="DB568" s="189"/>
    </row>
    <row r="569" spans="1:106">
      <c r="A569" s="165">
        <f t="shared" si="481"/>
        <v>565</v>
      </c>
      <c r="B569" s="166"/>
      <c r="C569" s="166"/>
      <c r="D569" s="166"/>
      <c r="E569" s="166"/>
      <c r="F569" s="166"/>
      <c r="G569" s="166"/>
      <c r="H569" s="166"/>
      <c r="I569" s="166"/>
      <c r="J569" s="166"/>
      <c r="K569" s="166"/>
      <c r="L569" s="166"/>
      <c r="M569" s="167"/>
      <c r="N569" s="168" t="str">
        <f t="shared" ca="1" si="438"/>
        <v/>
      </c>
      <c r="O569" s="169"/>
      <c r="P569" s="169"/>
      <c r="Q569" s="167"/>
      <c r="R569" s="170"/>
      <c r="S569" s="171" t="str">
        <f t="shared" si="439"/>
        <v/>
      </c>
      <c r="T569" s="171" t="str">
        <f t="shared" si="440"/>
        <v/>
      </c>
      <c r="U569" s="171" t="str">
        <f t="shared" si="441"/>
        <v/>
      </c>
      <c r="V569" s="171" t="str">
        <f>IF(ISBLANK(R569), "", (POWER(R569/VLOOKUP(U569,Anthro_Calc!C:P,13,FALSE),VLOOKUP(U569,Anthro_Calc!C:P,12,FALSE))-1) / (VLOOKUP(U569,Anthro_Calc!C:P,14,FALSE)*VLOOKUP(U569,Anthro_Calc!C:P,12,FALSE)))</f>
        <v/>
      </c>
      <c r="W569" s="171" t="str">
        <f>IF(ISBLANK(R569), "", -3 + (R569 -VLOOKUP(U569,Anthro_Calc!C:P,4,FALSE)) / (VLOOKUP(U569,Anthro_Calc!C:P,5,FALSE) - VLOOKUP(U569,Anthro_Calc!C:P,4,FALSE)))</f>
        <v/>
      </c>
      <c r="X569" s="171" t="str">
        <f>IF(ISBLANK(R569), "", 3 + (R569 -VLOOKUP(U569,Anthro_Calc!C:P,10,FALSE)) / (VLOOKUP(U569,Anthro_Calc!C:P,10,FALSE) - VLOOKUP(U569,Anthro_Calc!C:P,9,FALSE)))</f>
        <v/>
      </c>
      <c r="Y569" s="172" t="str">
        <f t="shared" si="442"/>
        <v/>
      </c>
      <c r="Z569" s="173" t="str">
        <f t="shared" si="443"/>
        <v/>
      </c>
      <c r="AA569" s="174" t="str">
        <f t="shared" si="480"/>
        <v/>
      </c>
      <c r="AB569" s="167"/>
      <c r="AC569" s="175"/>
      <c r="AD569" s="176"/>
      <c r="AE569" s="177" t="str">
        <f t="shared" si="444"/>
        <v/>
      </c>
      <c r="AF569" s="171">
        <f t="shared" si="445"/>
        <v>0</v>
      </c>
      <c r="AG569" s="171">
        <f t="shared" si="446"/>
        <v>0</v>
      </c>
      <c r="AH569" s="171" t="str">
        <f t="shared" si="447"/>
        <v>0</v>
      </c>
      <c r="AI569" s="171" t="str">
        <f>IF(ISBLANK(AD569), "", (POWER(AD569/VLOOKUP(AH569,Anthro_Calc!C:P,13,FALSE),VLOOKUP(AH569,Anthro_Calc!C:P,12,FALSE))-1) / (VLOOKUP(AH569,Anthro_Calc!C:P,14,FALSE)*VLOOKUP(AH569,Anthro_Calc!C:P,12,FALSE)))</f>
        <v/>
      </c>
      <c r="AJ569" s="171" t="str">
        <f>IF(ISBLANK(AD569), "", -3 + (AD569 -VLOOKUP(AH569,Anthro_Calc!C:P,4,FALSE)) / (VLOOKUP(AH569,Anthro_Calc!C:P,5,FALSE) - VLOOKUP(AH569,Anthro_Calc!C:P,4,FALSE)))</f>
        <v/>
      </c>
      <c r="AK569" s="171" t="str">
        <f>IF(ISBLANK(AD569), "", 3 + (AD569 -VLOOKUP(AH569,Anthro_Calc!C:P,10,FALSE)) / (VLOOKUP(AH569,Anthro_Calc!C:P,10,FALSE) - VLOOKUP(AH569,Anthro_Calc!C:P,9,FALSE)))</f>
        <v/>
      </c>
      <c r="AL569" s="172" t="str">
        <f t="shared" si="448"/>
        <v/>
      </c>
      <c r="AM569" s="173" t="str">
        <f t="shared" si="449"/>
        <v/>
      </c>
      <c r="AN569" s="174" t="str">
        <f t="shared" si="450"/>
        <v/>
      </c>
      <c r="AO569" s="178" t="str">
        <f t="shared" si="482"/>
        <v/>
      </c>
      <c r="AP569" s="179"/>
      <c r="AQ569" s="179" t="str">
        <f t="shared" si="488"/>
        <v/>
      </c>
      <c r="AR569" s="167"/>
      <c r="AS569" s="175"/>
      <c r="AT569" s="170"/>
      <c r="AU569" s="177" t="str">
        <f t="shared" si="479"/>
        <v/>
      </c>
      <c r="AV569" s="171">
        <f t="shared" si="452"/>
        <v>0</v>
      </c>
      <c r="AW569" s="171">
        <f t="shared" si="453"/>
        <v>0</v>
      </c>
      <c r="AX569" s="171" t="str">
        <f t="shared" si="454"/>
        <v>0</v>
      </c>
      <c r="AY569" s="171" t="str">
        <f>IF(ISBLANK(AT569), "", (POWER(AT569/VLOOKUP(AX569,Anthro_Calc!C:P,13,FALSE),VLOOKUP(AX569,Anthro_Calc!C:P,12,FALSE))-1) / (VLOOKUP(AX569,Anthro_Calc!C:P,14,FALSE)*VLOOKUP(AX569,Anthro_Calc!C:P,12,FALSE)))</f>
        <v/>
      </c>
      <c r="AZ569" s="171" t="str">
        <f>IF(ISBLANK(AT569), "", -3 + (AT569 -VLOOKUP(AX569,Anthro_Calc!C:P,4,FALSE)) / (VLOOKUP(AX569,Anthro_Calc!C:P,5,FALSE) - VLOOKUP(AX569,Anthro_Calc!C:P,4,FALSE)))</f>
        <v/>
      </c>
      <c r="BA569" s="171" t="str">
        <f>IF(ISBLANK(AT569), "", 3 + (AT569 -VLOOKUP(AX569,Anthro_Calc!C:P,10,FALSE)) / (VLOOKUP(AX569,Anthro_Calc!C:P,10,FALSE) - VLOOKUP(AX569,Anthro_Calc!C:P,9,FALSE)))</f>
        <v/>
      </c>
      <c r="BB569" s="172" t="str">
        <f t="shared" si="455"/>
        <v/>
      </c>
      <c r="BC569" s="173" t="str">
        <f t="shared" si="456"/>
        <v/>
      </c>
      <c r="BD569" s="174" t="str">
        <f t="shared" si="483"/>
        <v/>
      </c>
      <c r="BE569" s="180" t="str">
        <f t="shared" si="484"/>
        <v/>
      </c>
      <c r="BF569" s="181" t="str">
        <f t="shared" si="457"/>
        <v/>
      </c>
      <c r="BG569" s="181" t="str">
        <f t="shared" si="485"/>
        <v/>
      </c>
      <c r="BH569" s="179"/>
      <c r="BI569" s="182"/>
      <c r="BJ569" s="167"/>
      <c r="BK569" s="175"/>
      <c r="BL569" s="176"/>
      <c r="BM569" s="177" t="str">
        <f t="shared" si="458"/>
        <v/>
      </c>
      <c r="BN569" s="171">
        <f t="shared" si="477"/>
        <v>0</v>
      </c>
      <c r="BO569" s="171">
        <f t="shared" si="478"/>
        <v>0</v>
      </c>
      <c r="BP569" s="171" t="str">
        <f t="shared" si="459"/>
        <v>0</v>
      </c>
      <c r="BQ569" s="171" t="str">
        <f>IF(ISBLANK(BL569), "", (POWER(BL569/VLOOKUP(BP569,Anthro_Calc!C:P,13,FALSE),VLOOKUP(BP569,Anthro_Calc!C:P,12,FALSE))-1) / (VLOOKUP(BP569,Anthro_Calc!C:P,14,FALSE)*VLOOKUP(BP569,Anthro_Calc!C:P,12,FALSE)))</f>
        <v/>
      </c>
      <c r="BR569" s="171" t="str">
        <f>IF(ISBLANK(BL569), "", -3 + (BL569 -VLOOKUP(BP569,Anthro_Calc!C:P,4,FALSE)) / (VLOOKUP(BP569,Anthro_Calc!C:P,5,FALSE) - VLOOKUP(BP569,Anthro_Calc!C:P,4,FALSE)))</f>
        <v/>
      </c>
      <c r="BS569" s="171" t="str">
        <f>IF(ISBLANK(BL569), "", 3 + (BL569 -VLOOKUP(BP569,Anthro_Calc!C:P,10,FALSE)) / (VLOOKUP(BP569,Anthro_Calc!C:P,10,FALSE) - VLOOKUP(BP569,Anthro_Calc!C:P,9,FALSE)))</f>
        <v/>
      </c>
      <c r="BT569" s="172" t="str">
        <f t="shared" si="460"/>
        <v/>
      </c>
      <c r="BU569" s="173" t="str">
        <f t="shared" si="461"/>
        <v/>
      </c>
      <c r="BV569" s="174" t="str">
        <f t="shared" si="462"/>
        <v/>
      </c>
      <c r="BW569" s="181" t="str">
        <f t="shared" si="486"/>
        <v/>
      </c>
      <c r="BX569" s="179"/>
      <c r="BY569" s="181" t="str">
        <f>IF(ISBLANK(BL569), "", VLOOKUP(Z569&amp;" "&amp;BV569&amp;" "&amp;BW569,Graduation_Criteria!$D$2:$E$34,2,FALSE))</f>
        <v/>
      </c>
      <c r="BZ569" s="181" t="str">
        <f t="shared" si="487"/>
        <v/>
      </c>
      <c r="CA569" s="167"/>
      <c r="CB569" s="175"/>
      <c r="CC569" s="175"/>
      <c r="CD569" s="183" t="str">
        <f t="shared" si="463"/>
        <v/>
      </c>
      <c r="CE569" s="184">
        <f t="shared" si="464"/>
        <v>0</v>
      </c>
      <c r="CF569" s="184">
        <f t="shared" si="465"/>
        <v>0</v>
      </c>
      <c r="CG569" s="184" t="str">
        <f t="shared" si="466"/>
        <v>0</v>
      </c>
      <c r="CH569" s="184" t="str">
        <f>IF(ISBLANK(CC569), "", (POWER(CC569/VLOOKUP(CG569,Anthro_Calc!C:P,13,FALSE),VLOOKUP(CG569,Anthro_Calc!C:P,12,FALSE))-1) / (VLOOKUP(CG569,Anthro_Calc!C:P,14,FALSE)*VLOOKUP(CG569,Anthro_Calc!C:P,12,FALSE)))</f>
        <v/>
      </c>
      <c r="CI569" s="184" t="str">
        <f>IF(ISBLANK(CC569), "", -3 + (CC569 -VLOOKUP(CG569,Anthro_Calc!C:P,4,FALSE)) / (VLOOKUP(CG569,Anthro_Calc!C:P,5,FALSE) - VLOOKUP(CG569,Anthro_Calc!C:P,4,FALSE)))</f>
        <v/>
      </c>
      <c r="CJ569" s="184" t="str">
        <f>IF(ISBLANK(CC569), "", 3 + (CC569 -VLOOKUP(CG569,Anthro_Calc!C:P,10,FALSE)) / (VLOOKUP(CG569,Anthro_Calc!C:P,10,FALSE) - VLOOKUP(CG569,Anthro_Calc!C:P,9,FALSE)))</f>
        <v/>
      </c>
      <c r="CK569" s="185" t="str">
        <f t="shared" si="467"/>
        <v/>
      </c>
      <c r="CL569" s="173" t="str">
        <f t="shared" si="468"/>
        <v/>
      </c>
      <c r="CM569" s="174" t="str">
        <f t="shared" si="469"/>
        <v/>
      </c>
      <c r="CN569" s="179"/>
      <c r="CO569" s="167"/>
      <c r="CP569" s="175"/>
      <c r="CQ569" s="175"/>
      <c r="CR569" s="186" t="str">
        <f t="shared" si="470"/>
        <v/>
      </c>
      <c r="CS569" s="187">
        <f t="shared" si="471"/>
        <v>0</v>
      </c>
      <c r="CT569" s="187">
        <f t="shared" si="472"/>
        <v>0</v>
      </c>
      <c r="CU569" s="187" t="str">
        <f t="shared" si="473"/>
        <v>0</v>
      </c>
      <c r="CV569" s="187" t="str">
        <f>IF(ISBLANK(CQ569), "", (POWER(CQ569/VLOOKUP(CU569,Anthro_Calc!C:P,13,FALSE),VLOOKUP(CU569,Anthro_Calc!C:P,12,FALSE))-1) / (VLOOKUP(CU569,Anthro_Calc!C:P,14,FALSE)*VLOOKUP(CU569,Anthro_Calc!C:P,12,FALSE)))</f>
        <v/>
      </c>
      <c r="CW569" s="187" t="str">
        <f>IF(ISBLANK(CQ569), "", -3 + (CQ569 -VLOOKUP(CU569,Anthro_Calc!C:P,4,FALSE)) / (VLOOKUP(CU569,Anthro_Calc!C:P,5,FALSE) - VLOOKUP(CU569,Anthro_Calc!C:P,4,FALSE)))</f>
        <v/>
      </c>
      <c r="CX569" s="187" t="str">
        <f>IF(ISBLANK(CQ569), "", 3 + (CQ569 -VLOOKUP(CU569,Anthro_Calc!C:P,10,FALSE)) / (VLOOKUP(CU569,Anthro_Calc!C:P,10,FALSE) - VLOOKUP(CU569,Anthro_Calc!C:P,9,FALSE)))</f>
        <v/>
      </c>
      <c r="CY569" s="188" t="str">
        <f t="shared" si="474"/>
        <v/>
      </c>
      <c r="CZ569" s="117" t="str">
        <f t="shared" si="489"/>
        <v/>
      </c>
      <c r="DA569" s="174" t="str">
        <f t="shared" si="475"/>
        <v/>
      </c>
      <c r="DB569" s="189"/>
    </row>
    <row r="570" spans="1:106">
      <c r="A570" s="165">
        <f t="shared" si="481"/>
        <v>566</v>
      </c>
      <c r="B570" s="166"/>
      <c r="C570" s="166"/>
      <c r="D570" s="166"/>
      <c r="E570" s="166"/>
      <c r="F570" s="166"/>
      <c r="G570" s="166"/>
      <c r="H570" s="166"/>
      <c r="I570" s="166"/>
      <c r="J570" s="166"/>
      <c r="K570" s="166"/>
      <c r="L570" s="166"/>
      <c r="M570" s="167"/>
      <c r="N570" s="168" t="str">
        <f t="shared" ref="N570:N633" ca="1" si="490">IF(ISBLANK(M570), "", ROUND((TODAY()-M570)/365*12,0))</f>
        <v/>
      </c>
      <c r="O570" s="169"/>
      <c r="P570" s="169"/>
      <c r="Q570" s="167"/>
      <c r="R570" s="170"/>
      <c r="S570" s="171" t="str">
        <f t="shared" ref="S570:S633" si="491">IF(ISBLANK(R570), "", ROUND((Q570-M570)/30.4,0))</f>
        <v/>
      </c>
      <c r="T570" s="171" t="str">
        <f t="shared" ref="T570:T633" si="492">IF(ISBLANK(R570), "", Q570-M570)</f>
        <v/>
      </c>
      <c r="U570" s="171" t="str">
        <f t="shared" ref="U570:U633" si="493">L570&amp;T570</f>
        <v/>
      </c>
      <c r="V570" s="171" t="str">
        <f>IF(ISBLANK(R570), "", (POWER(R570/VLOOKUP(U570,Anthro_Calc!C:P,13,FALSE),VLOOKUP(U570,Anthro_Calc!C:P,12,FALSE))-1) / (VLOOKUP(U570,Anthro_Calc!C:P,14,FALSE)*VLOOKUP(U570,Anthro_Calc!C:P,12,FALSE)))</f>
        <v/>
      </c>
      <c r="W570" s="171" t="str">
        <f>IF(ISBLANK(R570), "", -3 + (R570 -VLOOKUP(U570,Anthro_Calc!C:P,4,FALSE)) / (VLOOKUP(U570,Anthro_Calc!C:P,5,FALSE) - VLOOKUP(U570,Anthro_Calc!C:P,4,FALSE)))</f>
        <v/>
      </c>
      <c r="X570" s="171" t="str">
        <f>IF(ISBLANK(R570), "", 3 + (R570 -VLOOKUP(U570,Anthro_Calc!C:P,10,FALSE)) / (VLOOKUP(U570,Anthro_Calc!C:P,10,FALSE) - VLOOKUP(U570,Anthro_Calc!C:P,9,FALSE)))</f>
        <v/>
      </c>
      <c r="Y570" s="172" t="str">
        <f t="shared" ref="Y570:Y633" si="494">IF(V570="", "", IF(V570&gt;3, X570, IF(V570&lt;-3, W570, V570)))</f>
        <v/>
      </c>
      <c r="Z570" s="173" t="str">
        <f t="shared" ref="Z570:Z633" si="495">IF(ISBLANK(R570), "", IF(OR(Y570 &lt; -5, Y570&gt;5), "Please check weight and DOB again", IF(Y570&lt;=-3,"SEVERE", IF(Y570&lt;=-2,"MODERATE", IF(Y570&lt;=-1, "MILD", "Child is healthy. Do NOT admit into PDH")))))</f>
        <v/>
      </c>
      <c r="AA570" s="174" t="str">
        <f t="shared" si="480"/>
        <v/>
      </c>
      <c r="AB570" s="167"/>
      <c r="AC570" s="175"/>
      <c r="AD570" s="176"/>
      <c r="AE570" s="177" t="str">
        <f t="shared" ref="AE570:AE633" si="496">IF(ISBLANK(AD570), "", ROUND((AD570-R570)*1000, 0))</f>
        <v/>
      </c>
      <c r="AF570" s="171">
        <f t="shared" ref="AF570:AF633" si="497">ROUND((AB570-M570)/30.4,0)</f>
        <v>0</v>
      </c>
      <c r="AG570" s="171">
        <f t="shared" ref="AG570:AG633" si="498">AB570-M570</f>
        <v>0</v>
      </c>
      <c r="AH570" s="171" t="str">
        <f t="shared" ref="AH570:AH633" si="499">L570&amp;AG570</f>
        <v>0</v>
      </c>
      <c r="AI570" s="171" t="str">
        <f>IF(ISBLANK(AD570), "", (POWER(AD570/VLOOKUP(AH570,Anthro_Calc!C:P,13,FALSE),VLOOKUP(AH570,Anthro_Calc!C:P,12,FALSE))-1) / (VLOOKUP(AH570,Anthro_Calc!C:P,14,FALSE)*VLOOKUP(AH570,Anthro_Calc!C:P,12,FALSE)))</f>
        <v/>
      </c>
      <c r="AJ570" s="171" t="str">
        <f>IF(ISBLANK(AD570), "", -3 + (AD570 -VLOOKUP(AH570,Anthro_Calc!C:P,4,FALSE)) / (VLOOKUP(AH570,Anthro_Calc!C:P,5,FALSE) - VLOOKUP(AH570,Anthro_Calc!C:P,4,FALSE)))</f>
        <v/>
      </c>
      <c r="AK570" s="171" t="str">
        <f>IF(ISBLANK(AD570), "", 3 + (AD570 -VLOOKUP(AH570,Anthro_Calc!C:P,10,FALSE)) / (VLOOKUP(AH570,Anthro_Calc!C:P,10,FALSE) - VLOOKUP(AH570,Anthro_Calc!C:P,9,FALSE)))</f>
        <v/>
      </c>
      <c r="AL570" s="172" t="str">
        <f t="shared" ref="AL570:AL633" si="500">IF(AI570="", "", IF(AI570&gt;3, AK570, IF(AI570&lt;-3, AJ570, AI570)))</f>
        <v/>
      </c>
      <c r="AM570" s="173" t="str">
        <f t="shared" ref="AM570:AM633" si="501">IF(ISBLANK(AD570), "", IF(OR(AL570&lt; - 5, AL570 &gt; 5), "Please check weight and DOB again", IF(AL570&lt;=-3,"SEVERE", IF(AL570&lt;=-2,"MODERATE", IF(AL570&lt;=-1, "MILD", "NORMAL")))))</f>
        <v/>
      </c>
      <c r="AN570" s="174" t="str">
        <f t="shared" ref="AN570:AN633" si="502">IF(AND(ISERROR(FIND("Mild",$D$2)),AM570="MILD"),"NORMAL",AM570)</f>
        <v/>
      </c>
      <c r="AO570" s="178" t="str">
        <f t="shared" si="482"/>
        <v/>
      </c>
      <c r="AP570" s="179"/>
      <c r="AQ570" s="179" t="str">
        <f t="shared" si="488"/>
        <v/>
      </c>
      <c r="AR570" s="167"/>
      <c r="AS570" s="175"/>
      <c r="AT570" s="170"/>
      <c r="AU570" s="177" t="str">
        <f t="shared" si="479"/>
        <v/>
      </c>
      <c r="AV570" s="171">
        <f t="shared" ref="AV570:AV633" si="503">ROUND((AR570-M570)/30.4,0)</f>
        <v>0</v>
      </c>
      <c r="AW570" s="171">
        <f t="shared" ref="AW570:AW633" si="504">AR570-M570</f>
        <v>0</v>
      </c>
      <c r="AX570" s="171" t="str">
        <f t="shared" ref="AX570:AX633" si="505">L570&amp;AW570</f>
        <v>0</v>
      </c>
      <c r="AY570" s="171" t="str">
        <f>IF(ISBLANK(AT570), "", (POWER(AT570/VLOOKUP(AX570,Anthro_Calc!C:P,13,FALSE),VLOOKUP(AX570,Anthro_Calc!C:P,12,FALSE))-1) / (VLOOKUP(AX570,Anthro_Calc!C:P,14,FALSE)*VLOOKUP(AX570,Anthro_Calc!C:P,12,FALSE)))</f>
        <v/>
      </c>
      <c r="AZ570" s="171" t="str">
        <f>IF(ISBLANK(AT570), "", -3 + (AT570 -VLOOKUP(AX570,Anthro_Calc!C:P,4,FALSE)) / (VLOOKUP(AX570,Anthro_Calc!C:P,5,FALSE) - VLOOKUP(AX570,Anthro_Calc!C:P,4,FALSE)))</f>
        <v/>
      </c>
      <c r="BA570" s="171" t="str">
        <f>IF(ISBLANK(AT570), "", 3 + (AT570 -VLOOKUP(AX570,Anthro_Calc!C:P,10,FALSE)) / (VLOOKUP(AX570,Anthro_Calc!C:P,10,FALSE) - VLOOKUP(AX570,Anthro_Calc!C:P,9,FALSE)))</f>
        <v/>
      </c>
      <c r="BB570" s="172" t="str">
        <f t="shared" ref="BB570:BB633" si="506">IF(AY570="", "", IF(AY570&gt;3, BA570, IF(AY570&lt;-3, AZ570, AY570)))</f>
        <v/>
      </c>
      <c r="BC570" s="173" t="str">
        <f t="shared" ref="BC570:BC633" si="507">IF(ISBLANK(AT570), "", IF(OR(BB570&lt;-5, BB570&gt;5), "Please check weight and DOB again", IF(BB570&lt;=-3,"SEVERE", IF(BB570&lt;=-2,"MODERATE", IF(BB570&lt;=-1, "MILD", "NORMAL")))))</f>
        <v/>
      </c>
      <c r="BD570" s="174" t="str">
        <f t="shared" si="483"/>
        <v/>
      </c>
      <c r="BE570" s="180" t="str">
        <f t="shared" si="484"/>
        <v/>
      </c>
      <c r="BF570" s="181" t="str">
        <f t="shared" ref="BF570:BF633" si="508">IF(BD570="NORMAL","GRADUATED",IF(BD570="MILD", "GRADUATED", IF(BD570="MODERATE","NOT-GRADUATED",IF(BD570="SEVERE","NOT-GRADUATED",""))))</f>
        <v/>
      </c>
      <c r="BG570" s="181" t="str">
        <f t="shared" si="485"/>
        <v/>
      </c>
      <c r="BH570" s="179"/>
      <c r="BI570" s="182"/>
      <c r="BJ570" s="167"/>
      <c r="BK570" s="175"/>
      <c r="BL570" s="176"/>
      <c r="BM570" s="177" t="str">
        <f t="shared" ref="BM570:BM633" si="509">IF(ISBLANK(BL570), "", ROUND((BL570-R570)*1000, 0))</f>
        <v/>
      </c>
      <c r="BN570" s="171">
        <f t="shared" si="477"/>
        <v>0</v>
      </c>
      <c r="BO570" s="171">
        <f t="shared" si="478"/>
        <v>0</v>
      </c>
      <c r="BP570" s="171" t="str">
        <f t="shared" ref="BP570:BP633" si="510">L570&amp;BO570</f>
        <v>0</v>
      </c>
      <c r="BQ570" s="171" t="str">
        <f>IF(ISBLANK(BL570), "", (POWER(BL570/VLOOKUP(BP570,Anthro_Calc!C:P,13,FALSE),VLOOKUP(BP570,Anthro_Calc!C:P,12,FALSE))-1) / (VLOOKUP(BP570,Anthro_Calc!C:P,14,FALSE)*VLOOKUP(BP570,Anthro_Calc!C:P,12,FALSE)))</f>
        <v/>
      </c>
      <c r="BR570" s="171" t="str">
        <f>IF(ISBLANK(BL570), "", -3 + (BL570 -VLOOKUP(BP570,Anthro_Calc!C:P,4,FALSE)) / (VLOOKUP(BP570,Anthro_Calc!C:P,5,FALSE) - VLOOKUP(BP570,Anthro_Calc!C:P,4,FALSE)))</f>
        <v/>
      </c>
      <c r="BS570" s="171" t="str">
        <f>IF(ISBLANK(BL570), "", 3 + (BL570 -VLOOKUP(BP570,Anthro_Calc!C:P,10,FALSE)) / (VLOOKUP(BP570,Anthro_Calc!C:P,10,FALSE) - VLOOKUP(BP570,Anthro_Calc!C:P,9,FALSE)))</f>
        <v/>
      </c>
      <c r="BT570" s="172" t="str">
        <f t="shared" ref="BT570:BT633" si="511">IF(BQ570="", "", IF(BQ570&gt;3, BS570, IF(BQ570&lt;-3, BR570, BQ570)))</f>
        <v/>
      </c>
      <c r="BU570" s="173" t="str">
        <f t="shared" ref="BU570:BU633" si="512">IF(ISBLANK(BL570), "", IF(OR(BT570 &lt;-5, BT570&gt;5), "Please check weight and DOB again", IF(BT570&lt;=-3,"SEVERE", IF(BT570&lt;=-2,"MODERATE", IF(BT570&lt;=-1, "MILD", "NORMAL")))))</f>
        <v/>
      </c>
      <c r="BV570" s="174" t="str">
        <f t="shared" ref="BV570:BV633" si="513">IF(AND(ISERROR(FIND("Mild",$D$2)),BU570="MILD"),"NORMAL",BU570)</f>
        <v/>
      </c>
      <c r="BW570" s="181" t="str">
        <f t="shared" si="486"/>
        <v/>
      </c>
      <c r="BX570" s="179"/>
      <c r="BY570" s="181" t="str">
        <f>IF(ISBLANK(BL570), "", VLOOKUP(Z570&amp;" "&amp;BV570&amp;" "&amp;BW570,Graduation_Criteria!$D$2:$E$34,2,FALSE))</f>
        <v/>
      </c>
      <c r="BZ570" s="181" t="str">
        <f t="shared" si="487"/>
        <v/>
      </c>
      <c r="CA570" s="167"/>
      <c r="CB570" s="175"/>
      <c r="CC570" s="175"/>
      <c r="CD570" s="183" t="str">
        <f t="shared" ref="CD570:CD633" si="514">IF(ISBLANK(CC570), "", (CC570-R570)*1000)</f>
        <v/>
      </c>
      <c r="CE570" s="184">
        <f t="shared" ref="CE570:CE633" si="515">ROUND((CA570-M570)/30.4,0)</f>
        <v>0</v>
      </c>
      <c r="CF570" s="184">
        <f t="shared" ref="CF570:CF633" si="516">CA570-M570</f>
        <v>0</v>
      </c>
      <c r="CG570" s="184" t="str">
        <f t="shared" ref="CG570:CG633" si="517">L570&amp;CF570</f>
        <v>0</v>
      </c>
      <c r="CH570" s="184" t="str">
        <f>IF(ISBLANK(CC570), "", (POWER(CC570/VLOOKUP(CG570,Anthro_Calc!C:P,13,FALSE),VLOOKUP(CG570,Anthro_Calc!C:P,12,FALSE))-1) / (VLOOKUP(CG570,Anthro_Calc!C:P,14,FALSE)*VLOOKUP(CG570,Anthro_Calc!C:P,12,FALSE)))</f>
        <v/>
      </c>
      <c r="CI570" s="184" t="str">
        <f>IF(ISBLANK(CC570), "", -3 + (CC570 -VLOOKUP(CG570,Anthro_Calc!C:P,4,FALSE)) / (VLOOKUP(CG570,Anthro_Calc!C:P,5,FALSE) - VLOOKUP(CG570,Anthro_Calc!C:P,4,FALSE)))</f>
        <v/>
      </c>
      <c r="CJ570" s="184" t="str">
        <f>IF(ISBLANK(CC570), "", 3 + (CC570 -VLOOKUP(CG570,Anthro_Calc!C:P,10,FALSE)) / (VLOOKUP(CG570,Anthro_Calc!C:P,10,FALSE) - VLOOKUP(CG570,Anthro_Calc!C:P,9,FALSE)))</f>
        <v/>
      </c>
      <c r="CK570" s="185" t="str">
        <f t="shared" ref="CK570:CK633" si="518">IF(CH570="", "", IF(CH570&gt;3, CJ570, IF(CH570&lt;-3, CI570, CH570)))</f>
        <v/>
      </c>
      <c r="CL570" s="173" t="str">
        <f t="shared" ref="CL570:CL633" si="519">IF(ISBLANK(CC570), "", IF(OR(CK570&lt;-5, CK570&gt;5), "Please check weight and DOB again", IF(CK570&lt;=-3,"SEVERE", IF(CK570&lt;=-2,"MODERATE", IF(CK570&lt;=-1, "MILD", "NORMAL")))))</f>
        <v/>
      </c>
      <c r="CM570" s="174" t="str">
        <f t="shared" ref="CM570:CM633" si="520">IF(AND(ISERROR(FIND("Mild",$D$2)),CL570="MILD"),"NORMAL",CL570)</f>
        <v/>
      </c>
      <c r="CN570" s="179"/>
      <c r="CO570" s="167"/>
      <c r="CP570" s="175"/>
      <c r="CQ570" s="175"/>
      <c r="CR570" s="186" t="str">
        <f t="shared" ref="CR570:CR633" si="521">IF(ISBLANK(CQ570), "", (CQ570-R570)*1000)</f>
        <v/>
      </c>
      <c r="CS570" s="187">
        <f t="shared" ref="CS570:CS633" si="522">ROUND((CO570-M570)/30.4,0)</f>
        <v>0</v>
      </c>
      <c r="CT570" s="187">
        <f t="shared" ref="CT570:CT633" si="523">CO570-M570</f>
        <v>0</v>
      </c>
      <c r="CU570" s="187" t="str">
        <f t="shared" ref="CU570:CU633" si="524">L570&amp;CT570</f>
        <v>0</v>
      </c>
      <c r="CV570" s="187" t="str">
        <f>IF(ISBLANK(CQ570), "", (POWER(CQ570/VLOOKUP(CU570,Anthro_Calc!C:P,13,FALSE),VLOOKUP(CU570,Anthro_Calc!C:P,12,FALSE))-1) / (VLOOKUP(CU570,Anthro_Calc!C:P,14,FALSE)*VLOOKUP(CU570,Anthro_Calc!C:P,12,FALSE)))</f>
        <v/>
      </c>
      <c r="CW570" s="187" t="str">
        <f>IF(ISBLANK(CQ570), "", -3 + (CQ570 -VLOOKUP(CU570,Anthro_Calc!C:P,4,FALSE)) / (VLOOKUP(CU570,Anthro_Calc!C:P,5,FALSE) - VLOOKUP(CU570,Anthro_Calc!C:P,4,FALSE)))</f>
        <v/>
      </c>
      <c r="CX570" s="187" t="str">
        <f>IF(ISBLANK(CQ570), "", 3 + (CQ570 -VLOOKUP(CU570,Anthro_Calc!C:P,10,FALSE)) / (VLOOKUP(CU570,Anthro_Calc!C:P,10,FALSE) - VLOOKUP(CU570,Anthro_Calc!C:P,9,FALSE)))</f>
        <v/>
      </c>
      <c r="CY570" s="188" t="str">
        <f t="shared" ref="CY570:CY633" si="525">IF(CV570="", "", IF(CV570&gt;3, CX570, IF(CV570&lt;-3, CW570, CV570)))</f>
        <v/>
      </c>
      <c r="CZ570" s="117" t="str">
        <f t="shared" si="489"/>
        <v/>
      </c>
      <c r="DA570" s="174" t="str">
        <f t="shared" ref="DA570:DA633" si="526">IF(AND(ISERROR(FIND("Mild",$D$2)),CZ570="MILD"),"NORMAL",CZ570)</f>
        <v/>
      </c>
      <c r="DB570" s="189"/>
    </row>
    <row r="571" spans="1:106">
      <c r="A571" s="165">
        <f t="shared" si="481"/>
        <v>567</v>
      </c>
      <c r="B571" s="166"/>
      <c r="C571" s="166"/>
      <c r="D571" s="166"/>
      <c r="E571" s="166"/>
      <c r="F571" s="166"/>
      <c r="G571" s="166"/>
      <c r="H571" s="166"/>
      <c r="I571" s="166"/>
      <c r="J571" s="166"/>
      <c r="K571" s="166"/>
      <c r="L571" s="166"/>
      <c r="M571" s="167"/>
      <c r="N571" s="168" t="str">
        <f t="shared" ca="1" si="490"/>
        <v/>
      </c>
      <c r="O571" s="169"/>
      <c r="P571" s="169"/>
      <c r="Q571" s="167"/>
      <c r="R571" s="170"/>
      <c r="S571" s="171" t="str">
        <f t="shared" si="491"/>
        <v/>
      </c>
      <c r="T571" s="171" t="str">
        <f t="shared" si="492"/>
        <v/>
      </c>
      <c r="U571" s="171" t="str">
        <f t="shared" si="493"/>
        <v/>
      </c>
      <c r="V571" s="171" t="str">
        <f>IF(ISBLANK(R571), "", (POWER(R571/VLOOKUP(U571,Anthro_Calc!C:P,13,FALSE),VLOOKUP(U571,Anthro_Calc!C:P,12,FALSE))-1) / (VLOOKUP(U571,Anthro_Calc!C:P,14,FALSE)*VLOOKUP(U571,Anthro_Calc!C:P,12,FALSE)))</f>
        <v/>
      </c>
      <c r="W571" s="171" t="str">
        <f>IF(ISBLANK(R571), "", -3 + (R571 -VLOOKUP(U571,Anthro_Calc!C:P,4,FALSE)) / (VLOOKUP(U571,Anthro_Calc!C:P,5,FALSE) - VLOOKUP(U571,Anthro_Calc!C:P,4,FALSE)))</f>
        <v/>
      </c>
      <c r="X571" s="171" t="str">
        <f>IF(ISBLANK(R571), "", 3 + (R571 -VLOOKUP(U571,Anthro_Calc!C:P,10,FALSE)) / (VLOOKUP(U571,Anthro_Calc!C:P,10,FALSE) - VLOOKUP(U571,Anthro_Calc!C:P,9,FALSE)))</f>
        <v/>
      </c>
      <c r="Y571" s="172" t="str">
        <f t="shared" si="494"/>
        <v/>
      </c>
      <c r="Z571" s="173" t="str">
        <f t="shared" si="495"/>
        <v/>
      </c>
      <c r="AA571" s="174" t="str">
        <f t="shared" si="480"/>
        <v/>
      </c>
      <c r="AB571" s="167"/>
      <c r="AC571" s="175"/>
      <c r="AD571" s="176"/>
      <c r="AE571" s="177" t="str">
        <f t="shared" si="496"/>
        <v/>
      </c>
      <c r="AF571" s="171">
        <f t="shared" si="497"/>
        <v>0</v>
      </c>
      <c r="AG571" s="171">
        <f t="shared" si="498"/>
        <v>0</v>
      </c>
      <c r="AH571" s="171" t="str">
        <f t="shared" si="499"/>
        <v>0</v>
      </c>
      <c r="AI571" s="171" t="str">
        <f>IF(ISBLANK(AD571), "", (POWER(AD571/VLOOKUP(AH571,Anthro_Calc!C:P,13,FALSE),VLOOKUP(AH571,Anthro_Calc!C:P,12,FALSE))-1) / (VLOOKUP(AH571,Anthro_Calc!C:P,14,FALSE)*VLOOKUP(AH571,Anthro_Calc!C:P,12,FALSE)))</f>
        <v/>
      </c>
      <c r="AJ571" s="171" t="str">
        <f>IF(ISBLANK(AD571), "", -3 + (AD571 -VLOOKUP(AH571,Anthro_Calc!C:P,4,FALSE)) / (VLOOKUP(AH571,Anthro_Calc!C:P,5,FALSE) - VLOOKUP(AH571,Anthro_Calc!C:P,4,FALSE)))</f>
        <v/>
      </c>
      <c r="AK571" s="171" t="str">
        <f>IF(ISBLANK(AD571), "", 3 + (AD571 -VLOOKUP(AH571,Anthro_Calc!C:P,10,FALSE)) / (VLOOKUP(AH571,Anthro_Calc!C:P,10,FALSE) - VLOOKUP(AH571,Anthro_Calc!C:P,9,FALSE)))</f>
        <v/>
      </c>
      <c r="AL571" s="172" t="str">
        <f t="shared" si="500"/>
        <v/>
      </c>
      <c r="AM571" s="173" t="str">
        <f t="shared" si="501"/>
        <v/>
      </c>
      <c r="AN571" s="174" t="str">
        <f t="shared" si="502"/>
        <v/>
      </c>
      <c r="AO571" s="178" t="str">
        <f t="shared" si="482"/>
        <v/>
      </c>
      <c r="AP571" s="179"/>
      <c r="AQ571" s="179" t="str">
        <f t="shared" si="488"/>
        <v/>
      </c>
      <c r="AR571" s="167"/>
      <c r="AS571" s="175"/>
      <c r="AT571" s="170"/>
      <c r="AU571" s="177" t="str">
        <f t="shared" si="479"/>
        <v/>
      </c>
      <c r="AV571" s="171">
        <f t="shared" si="503"/>
        <v>0</v>
      </c>
      <c r="AW571" s="171">
        <f t="shared" si="504"/>
        <v>0</v>
      </c>
      <c r="AX571" s="171" t="str">
        <f t="shared" si="505"/>
        <v>0</v>
      </c>
      <c r="AY571" s="171" t="str">
        <f>IF(ISBLANK(AT571), "", (POWER(AT571/VLOOKUP(AX571,Anthro_Calc!C:P,13,FALSE),VLOOKUP(AX571,Anthro_Calc!C:P,12,FALSE))-1) / (VLOOKUP(AX571,Anthro_Calc!C:P,14,FALSE)*VLOOKUP(AX571,Anthro_Calc!C:P,12,FALSE)))</f>
        <v/>
      </c>
      <c r="AZ571" s="171" t="str">
        <f>IF(ISBLANK(AT571), "", -3 + (AT571 -VLOOKUP(AX571,Anthro_Calc!C:P,4,FALSE)) / (VLOOKUP(AX571,Anthro_Calc!C:P,5,FALSE) - VLOOKUP(AX571,Anthro_Calc!C:P,4,FALSE)))</f>
        <v/>
      </c>
      <c r="BA571" s="171" t="str">
        <f>IF(ISBLANK(AT571), "", 3 + (AT571 -VLOOKUP(AX571,Anthro_Calc!C:P,10,FALSE)) / (VLOOKUP(AX571,Anthro_Calc!C:P,10,FALSE) - VLOOKUP(AX571,Anthro_Calc!C:P,9,FALSE)))</f>
        <v/>
      </c>
      <c r="BB571" s="172" t="str">
        <f t="shared" si="506"/>
        <v/>
      </c>
      <c r="BC571" s="173" t="str">
        <f t="shared" si="507"/>
        <v/>
      </c>
      <c r="BD571" s="174" t="str">
        <f t="shared" si="483"/>
        <v/>
      </c>
      <c r="BE571" s="180" t="str">
        <f t="shared" si="484"/>
        <v/>
      </c>
      <c r="BF571" s="181" t="str">
        <f t="shared" si="508"/>
        <v/>
      </c>
      <c r="BG571" s="181" t="str">
        <f t="shared" si="485"/>
        <v/>
      </c>
      <c r="BH571" s="179"/>
      <c r="BI571" s="182"/>
      <c r="BJ571" s="167"/>
      <c r="BK571" s="175"/>
      <c r="BL571" s="176"/>
      <c r="BM571" s="177" t="str">
        <f t="shared" si="509"/>
        <v/>
      </c>
      <c r="BN571" s="171">
        <f t="shared" ref="BN571:BN634" si="527">ROUND((BJ571-M571)/30.4,0)</f>
        <v>0</v>
      </c>
      <c r="BO571" s="171">
        <f t="shared" ref="BO571:BO634" si="528">BJ571-M571</f>
        <v>0</v>
      </c>
      <c r="BP571" s="171" t="str">
        <f t="shared" si="510"/>
        <v>0</v>
      </c>
      <c r="BQ571" s="171" t="str">
        <f>IF(ISBLANK(BL571), "", (POWER(BL571/VLOOKUP(BP571,Anthro_Calc!C:P,13,FALSE),VLOOKUP(BP571,Anthro_Calc!C:P,12,FALSE))-1) / (VLOOKUP(BP571,Anthro_Calc!C:P,14,FALSE)*VLOOKUP(BP571,Anthro_Calc!C:P,12,FALSE)))</f>
        <v/>
      </c>
      <c r="BR571" s="171" t="str">
        <f>IF(ISBLANK(BL571), "", -3 + (BL571 -VLOOKUP(BP571,Anthro_Calc!C:P,4,FALSE)) / (VLOOKUP(BP571,Anthro_Calc!C:P,5,FALSE) - VLOOKUP(BP571,Anthro_Calc!C:P,4,FALSE)))</f>
        <v/>
      </c>
      <c r="BS571" s="171" t="str">
        <f>IF(ISBLANK(BL571), "", 3 + (BL571 -VLOOKUP(BP571,Anthro_Calc!C:P,10,FALSE)) / (VLOOKUP(BP571,Anthro_Calc!C:P,10,FALSE) - VLOOKUP(BP571,Anthro_Calc!C:P,9,FALSE)))</f>
        <v/>
      </c>
      <c r="BT571" s="172" t="str">
        <f t="shared" si="511"/>
        <v/>
      </c>
      <c r="BU571" s="173" t="str">
        <f t="shared" si="512"/>
        <v/>
      </c>
      <c r="BV571" s="174" t="str">
        <f t="shared" si="513"/>
        <v/>
      </c>
      <c r="BW571" s="181" t="str">
        <f t="shared" si="486"/>
        <v/>
      </c>
      <c r="BX571" s="179"/>
      <c r="BY571" s="181" t="str">
        <f>IF(ISBLANK(BL571), "", VLOOKUP(Z571&amp;" "&amp;BV571&amp;" "&amp;BW571,Graduation_Criteria!$D$2:$E$34,2,FALSE))</f>
        <v/>
      </c>
      <c r="BZ571" s="181" t="str">
        <f t="shared" si="487"/>
        <v/>
      </c>
      <c r="CA571" s="167"/>
      <c r="CB571" s="175"/>
      <c r="CC571" s="175"/>
      <c r="CD571" s="183" t="str">
        <f t="shared" si="514"/>
        <v/>
      </c>
      <c r="CE571" s="184">
        <f t="shared" si="515"/>
        <v>0</v>
      </c>
      <c r="CF571" s="184">
        <f t="shared" si="516"/>
        <v>0</v>
      </c>
      <c r="CG571" s="184" t="str">
        <f t="shared" si="517"/>
        <v>0</v>
      </c>
      <c r="CH571" s="184" t="str">
        <f>IF(ISBLANK(CC571), "", (POWER(CC571/VLOOKUP(CG571,Anthro_Calc!C:P,13,FALSE),VLOOKUP(CG571,Anthro_Calc!C:P,12,FALSE))-1) / (VLOOKUP(CG571,Anthro_Calc!C:P,14,FALSE)*VLOOKUP(CG571,Anthro_Calc!C:P,12,FALSE)))</f>
        <v/>
      </c>
      <c r="CI571" s="184" t="str">
        <f>IF(ISBLANK(CC571), "", -3 + (CC571 -VLOOKUP(CG571,Anthro_Calc!C:P,4,FALSE)) / (VLOOKUP(CG571,Anthro_Calc!C:P,5,FALSE) - VLOOKUP(CG571,Anthro_Calc!C:P,4,FALSE)))</f>
        <v/>
      </c>
      <c r="CJ571" s="184" t="str">
        <f>IF(ISBLANK(CC571), "", 3 + (CC571 -VLOOKUP(CG571,Anthro_Calc!C:P,10,FALSE)) / (VLOOKUP(CG571,Anthro_Calc!C:P,10,FALSE) - VLOOKUP(CG571,Anthro_Calc!C:P,9,FALSE)))</f>
        <v/>
      </c>
      <c r="CK571" s="185" t="str">
        <f t="shared" si="518"/>
        <v/>
      </c>
      <c r="CL571" s="173" t="str">
        <f t="shared" si="519"/>
        <v/>
      </c>
      <c r="CM571" s="174" t="str">
        <f t="shared" si="520"/>
        <v/>
      </c>
      <c r="CN571" s="179"/>
      <c r="CO571" s="167"/>
      <c r="CP571" s="175"/>
      <c r="CQ571" s="175"/>
      <c r="CR571" s="186" t="str">
        <f t="shared" si="521"/>
        <v/>
      </c>
      <c r="CS571" s="187">
        <f t="shared" si="522"/>
        <v>0</v>
      </c>
      <c r="CT571" s="187">
        <f t="shared" si="523"/>
        <v>0</v>
      </c>
      <c r="CU571" s="187" t="str">
        <f t="shared" si="524"/>
        <v>0</v>
      </c>
      <c r="CV571" s="187" t="str">
        <f>IF(ISBLANK(CQ571), "", (POWER(CQ571/VLOOKUP(CU571,Anthro_Calc!C:P,13,FALSE),VLOOKUP(CU571,Anthro_Calc!C:P,12,FALSE))-1) / (VLOOKUP(CU571,Anthro_Calc!C:P,14,FALSE)*VLOOKUP(CU571,Anthro_Calc!C:P,12,FALSE)))</f>
        <v/>
      </c>
      <c r="CW571" s="187" t="str">
        <f>IF(ISBLANK(CQ571), "", -3 + (CQ571 -VLOOKUP(CU571,Anthro_Calc!C:P,4,FALSE)) / (VLOOKUP(CU571,Anthro_Calc!C:P,5,FALSE) - VLOOKUP(CU571,Anthro_Calc!C:P,4,FALSE)))</f>
        <v/>
      </c>
      <c r="CX571" s="187" t="str">
        <f>IF(ISBLANK(CQ571), "", 3 + (CQ571 -VLOOKUP(CU571,Anthro_Calc!C:P,10,FALSE)) / (VLOOKUP(CU571,Anthro_Calc!C:P,10,FALSE) - VLOOKUP(CU571,Anthro_Calc!C:P,9,FALSE)))</f>
        <v/>
      </c>
      <c r="CY571" s="188" t="str">
        <f t="shared" si="525"/>
        <v/>
      </c>
      <c r="CZ571" s="117" t="str">
        <f t="shared" si="489"/>
        <v/>
      </c>
      <c r="DA571" s="174" t="str">
        <f t="shared" si="526"/>
        <v/>
      </c>
      <c r="DB571" s="189"/>
    </row>
    <row r="572" spans="1:106">
      <c r="A572" s="165">
        <f t="shared" si="481"/>
        <v>568</v>
      </c>
      <c r="B572" s="166"/>
      <c r="C572" s="166"/>
      <c r="D572" s="166"/>
      <c r="E572" s="166"/>
      <c r="F572" s="166"/>
      <c r="G572" s="166"/>
      <c r="H572" s="166"/>
      <c r="I572" s="166"/>
      <c r="J572" s="166"/>
      <c r="K572" s="166"/>
      <c r="L572" s="166"/>
      <c r="M572" s="167"/>
      <c r="N572" s="168" t="str">
        <f t="shared" ca="1" si="490"/>
        <v/>
      </c>
      <c r="O572" s="169"/>
      <c r="P572" s="169"/>
      <c r="Q572" s="167"/>
      <c r="R572" s="170"/>
      <c r="S572" s="171" t="str">
        <f t="shared" si="491"/>
        <v/>
      </c>
      <c r="T572" s="171" t="str">
        <f t="shared" si="492"/>
        <v/>
      </c>
      <c r="U572" s="171" t="str">
        <f t="shared" si="493"/>
        <v/>
      </c>
      <c r="V572" s="171" t="str">
        <f>IF(ISBLANK(R572), "", (POWER(R572/VLOOKUP(U572,Anthro_Calc!C:P,13,FALSE),VLOOKUP(U572,Anthro_Calc!C:P,12,FALSE))-1) / (VLOOKUP(U572,Anthro_Calc!C:P,14,FALSE)*VLOOKUP(U572,Anthro_Calc!C:P,12,FALSE)))</f>
        <v/>
      </c>
      <c r="W572" s="171" t="str">
        <f>IF(ISBLANK(R572), "", -3 + (R572 -VLOOKUP(U572,Anthro_Calc!C:P,4,FALSE)) / (VLOOKUP(U572,Anthro_Calc!C:P,5,FALSE) - VLOOKUP(U572,Anthro_Calc!C:P,4,FALSE)))</f>
        <v/>
      </c>
      <c r="X572" s="171" t="str">
        <f>IF(ISBLANK(R572), "", 3 + (R572 -VLOOKUP(U572,Anthro_Calc!C:P,10,FALSE)) / (VLOOKUP(U572,Anthro_Calc!C:P,10,FALSE) - VLOOKUP(U572,Anthro_Calc!C:P,9,FALSE)))</f>
        <v/>
      </c>
      <c r="Y572" s="172" t="str">
        <f t="shared" si="494"/>
        <v/>
      </c>
      <c r="Z572" s="173" t="str">
        <f t="shared" si="495"/>
        <v/>
      </c>
      <c r="AA572" s="174" t="str">
        <f t="shared" si="480"/>
        <v/>
      </c>
      <c r="AB572" s="167"/>
      <c r="AC572" s="175"/>
      <c r="AD572" s="176"/>
      <c r="AE572" s="177" t="str">
        <f t="shared" si="496"/>
        <v/>
      </c>
      <c r="AF572" s="171">
        <f t="shared" si="497"/>
        <v>0</v>
      </c>
      <c r="AG572" s="171">
        <f t="shared" si="498"/>
        <v>0</v>
      </c>
      <c r="AH572" s="171" t="str">
        <f t="shared" si="499"/>
        <v>0</v>
      </c>
      <c r="AI572" s="171" t="str">
        <f>IF(ISBLANK(AD572), "", (POWER(AD572/VLOOKUP(AH572,Anthro_Calc!C:P,13,FALSE),VLOOKUP(AH572,Anthro_Calc!C:P,12,FALSE))-1) / (VLOOKUP(AH572,Anthro_Calc!C:P,14,FALSE)*VLOOKUP(AH572,Anthro_Calc!C:P,12,FALSE)))</f>
        <v/>
      </c>
      <c r="AJ572" s="171" t="str">
        <f>IF(ISBLANK(AD572), "", -3 + (AD572 -VLOOKUP(AH572,Anthro_Calc!C:P,4,FALSE)) / (VLOOKUP(AH572,Anthro_Calc!C:P,5,FALSE) - VLOOKUP(AH572,Anthro_Calc!C:P,4,FALSE)))</f>
        <v/>
      </c>
      <c r="AK572" s="171" t="str">
        <f>IF(ISBLANK(AD572), "", 3 + (AD572 -VLOOKUP(AH572,Anthro_Calc!C:P,10,FALSE)) / (VLOOKUP(AH572,Anthro_Calc!C:P,10,FALSE) - VLOOKUP(AH572,Anthro_Calc!C:P,9,FALSE)))</f>
        <v/>
      </c>
      <c r="AL572" s="172" t="str">
        <f t="shared" si="500"/>
        <v/>
      </c>
      <c r="AM572" s="173" t="str">
        <f t="shared" si="501"/>
        <v/>
      </c>
      <c r="AN572" s="174" t="str">
        <f t="shared" si="502"/>
        <v/>
      </c>
      <c r="AO572" s="178" t="str">
        <f t="shared" si="482"/>
        <v/>
      </c>
      <c r="AP572" s="179"/>
      <c r="AQ572" s="179" t="str">
        <f t="shared" si="488"/>
        <v/>
      </c>
      <c r="AR572" s="167"/>
      <c r="AS572" s="175"/>
      <c r="AT572" s="170"/>
      <c r="AU572" s="177" t="str">
        <f t="shared" si="479"/>
        <v/>
      </c>
      <c r="AV572" s="171">
        <f t="shared" si="503"/>
        <v>0</v>
      </c>
      <c r="AW572" s="171">
        <f t="shared" si="504"/>
        <v>0</v>
      </c>
      <c r="AX572" s="171" t="str">
        <f t="shared" si="505"/>
        <v>0</v>
      </c>
      <c r="AY572" s="171" t="str">
        <f>IF(ISBLANK(AT572), "", (POWER(AT572/VLOOKUP(AX572,Anthro_Calc!C:P,13,FALSE),VLOOKUP(AX572,Anthro_Calc!C:P,12,FALSE))-1) / (VLOOKUP(AX572,Anthro_Calc!C:P,14,FALSE)*VLOOKUP(AX572,Anthro_Calc!C:P,12,FALSE)))</f>
        <v/>
      </c>
      <c r="AZ572" s="171" t="str">
        <f>IF(ISBLANK(AT572), "", -3 + (AT572 -VLOOKUP(AX572,Anthro_Calc!C:P,4,FALSE)) / (VLOOKUP(AX572,Anthro_Calc!C:P,5,FALSE) - VLOOKUP(AX572,Anthro_Calc!C:P,4,FALSE)))</f>
        <v/>
      </c>
      <c r="BA572" s="171" t="str">
        <f>IF(ISBLANK(AT572), "", 3 + (AT572 -VLOOKUP(AX572,Anthro_Calc!C:P,10,FALSE)) / (VLOOKUP(AX572,Anthro_Calc!C:P,10,FALSE) - VLOOKUP(AX572,Anthro_Calc!C:P,9,FALSE)))</f>
        <v/>
      </c>
      <c r="BB572" s="172" t="str">
        <f t="shared" si="506"/>
        <v/>
      </c>
      <c r="BC572" s="173" t="str">
        <f t="shared" si="507"/>
        <v/>
      </c>
      <c r="BD572" s="174" t="str">
        <f t="shared" si="483"/>
        <v/>
      </c>
      <c r="BE572" s="180" t="str">
        <f t="shared" si="484"/>
        <v/>
      </c>
      <c r="BF572" s="181" t="str">
        <f t="shared" si="508"/>
        <v/>
      </c>
      <c r="BG572" s="181" t="str">
        <f t="shared" si="485"/>
        <v/>
      </c>
      <c r="BH572" s="179"/>
      <c r="BI572" s="182"/>
      <c r="BJ572" s="167"/>
      <c r="BK572" s="175"/>
      <c r="BL572" s="176"/>
      <c r="BM572" s="177" t="str">
        <f t="shared" si="509"/>
        <v/>
      </c>
      <c r="BN572" s="171">
        <f t="shared" si="527"/>
        <v>0</v>
      </c>
      <c r="BO572" s="171">
        <f t="shared" si="528"/>
        <v>0</v>
      </c>
      <c r="BP572" s="171" t="str">
        <f t="shared" si="510"/>
        <v>0</v>
      </c>
      <c r="BQ572" s="171" t="str">
        <f>IF(ISBLANK(BL572), "", (POWER(BL572/VLOOKUP(BP572,Anthro_Calc!C:P,13,FALSE),VLOOKUP(BP572,Anthro_Calc!C:P,12,FALSE))-1) / (VLOOKUP(BP572,Anthro_Calc!C:P,14,FALSE)*VLOOKUP(BP572,Anthro_Calc!C:P,12,FALSE)))</f>
        <v/>
      </c>
      <c r="BR572" s="171" t="str">
        <f>IF(ISBLANK(BL572), "", -3 + (BL572 -VLOOKUP(BP572,Anthro_Calc!C:P,4,FALSE)) / (VLOOKUP(BP572,Anthro_Calc!C:P,5,FALSE) - VLOOKUP(BP572,Anthro_Calc!C:P,4,FALSE)))</f>
        <v/>
      </c>
      <c r="BS572" s="171" t="str">
        <f>IF(ISBLANK(BL572), "", 3 + (BL572 -VLOOKUP(BP572,Anthro_Calc!C:P,10,FALSE)) / (VLOOKUP(BP572,Anthro_Calc!C:P,10,FALSE) - VLOOKUP(BP572,Anthro_Calc!C:P,9,FALSE)))</f>
        <v/>
      </c>
      <c r="BT572" s="172" t="str">
        <f t="shared" si="511"/>
        <v/>
      </c>
      <c r="BU572" s="173" t="str">
        <f t="shared" si="512"/>
        <v/>
      </c>
      <c r="BV572" s="174" t="str">
        <f t="shared" si="513"/>
        <v/>
      </c>
      <c r="BW572" s="181" t="str">
        <f t="shared" si="486"/>
        <v/>
      </c>
      <c r="BX572" s="179"/>
      <c r="BY572" s="181" t="str">
        <f>IF(ISBLANK(BL572), "", VLOOKUP(Z572&amp;" "&amp;BV572&amp;" "&amp;BW572,Graduation_Criteria!$D$2:$E$34,2,FALSE))</f>
        <v/>
      </c>
      <c r="BZ572" s="181" t="str">
        <f t="shared" si="487"/>
        <v/>
      </c>
      <c r="CA572" s="167"/>
      <c r="CB572" s="175"/>
      <c r="CC572" s="175"/>
      <c r="CD572" s="183" t="str">
        <f t="shared" si="514"/>
        <v/>
      </c>
      <c r="CE572" s="184">
        <f t="shared" si="515"/>
        <v>0</v>
      </c>
      <c r="CF572" s="184">
        <f t="shared" si="516"/>
        <v>0</v>
      </c>
      <c r="CG572" s="184" t="str">
        <f t="shared" si="517"/>
        <v>0</v>
      </c>
      <c r="CH572" s="184" t="str">
        <f>IF(ISBLANK(CC572), "", (POWER(CC572/VLOOKUP(CG572,Anthro_Calc!C:P,13,FALSE),VLOOKUP(CG572,Anthro_Calc!C:P,12,FALSE))-1) / (VLOOKUP(CG572,Anthro_Calc!C:P,14,FALSE)*VLOOKUP(CG572,Anthro_Calc!C:P,12,FALSE)))</f>
        <v/>
      </c>
      <c r="CI572" s="184" t="str">
        <f>IF(ISBLANK(CC572), "", -3 + (CC572 -VLOOKUP(CG572,Anthro_Calc!C:P,4,FALSE)) / (VLOOKUP(CG572,Anthro_Calc!C:P,5,FALSE) - VLOOKUP(CG572,Anthro_Calc!C:P,4,FALSE)))</f>
        <v/>
      </c>
      <c r="CJ572" s="184" t="str">
        <f>IF(ISBLANK(CC572), "", 3 + (CC572 -VLOOKUP(CG572,Anthro_Calc!C:P,10,FALSE)) / (VLOOKUP(CG572,Anthro_Calc!C:P,10,FALSE) - VLOOKUP(CG572,Anthro_Calc!C:P,9,FALSE)))</f>
        <v/>
      </c>
      <c r="CK572" s="185" t="str">
        <f t="shared" si="518"/>
        <v/>
      </c>
      <c r="CL572" s="173" t="str">
        <f t="shared" si="519"/>
        <v/>
      </c>
      <c r="CM572" s="174" t="str">
        <f t="shared" si="520"/>
        <v/>
      </c>
      <c r="CN572" s="179"/>
      <c r="CO572" s="167"/>
      <c r="CP572" s="175"/>
      <c r="CQ572" s="175"/>
      <c r="CR572" s="186" t="str">
        <f t="shared" si="521"/>
        <v/>
      </c>
      <c r="CS572" s="187">
        <f t="shared" si="522"/>
        <v>0</v>
      </c>
      <c r="CT572" s="187">
        <f t="shared" si="523"/>
        <v>0</v>
      </c>
      <c r="CU572" s="187" t="str">
        <f t="shared" si="524"/>
        <v>0</v>
      </c>
      <c r="CV572" s="187" t="str">
        <f>IF(ISBLANK(CQ572), "", (POWER(CQ572/VLOOKUP(CU572,Anthro_Calc!C:P,13,FALSE),VLOOKUP(CU572,Anthro_Calc!C:P,12,FALSE))-1) / (VLOOKUP(CU572,Anthro_Calc!C:P,14,FALSE)*VLOOKUP(CU572,Anthro_Calc!C:P,12,FALSE)))</f>
        <v/>
      </c>
      <c r="CW572" s="187" t="str">
        <f>IF(ISBLANK(CQ572), "", -3 + (CQ572 -VLOOKUP(CU572,Anthro_Calc!C:P,4,FALSE)) / (VLOOKUP(CU572,Anthro_Calc!C:P,5,FALSE) - VLOOKUP(CU572,Anthro_Calc!C:P,4,FALSE)))</f>
        <v/>
      </c>
      <c r="CX572" s="187" t="str">
        <f>IF(ISBLANK(CQ572), "", 3 + (CQ572 -VLOOKUP(CU572,Anthro_Calc!C:P,10,FALSE)) / (VLOOKUP(CU572,Anthro_Calc!C:P,10,FALSE) - VLOOKUP(CU572,Anthro_Calc!C:P,9,FALSE)))</f>
        <v/>
      </c>
      <c r="CY572" s="188" t="str">
        <f t="shared" si="525"/>
        <v/>
      </c>
      <c r="CZ572" s="117" t="str">
        <f t="shared" si="489"/>
        <v/>
      </c>
      <c r="DA572" s="174" t="str">
        <f t="shared" si="526"/>
        <v/>
      </c>
      <c r="DB572" s="189"/>
    </row>
    <row r="573" spans="1:106">
      <c r="A573" s="165">
        <f t="shared" si="481"/>
        <v>569</v>
      </c>
      <c r="B573" s="166"/>
      <c r="C573" s="166"/>
      <c r="D573" s="166"/>
      <c r="E573" s="166"/>
      <c r="F573" s="166"/>
      <c r="G573" s="166"/>
      <c r="H573" s="166"/>
      <c r="I573" s="166"/>
      <c r="J573" s="166"/>
      <c r="K573" s="166"/>
      <c r="L573" s="166"/>
      <c r="M573" s="167"/>
      <c r="N573" s="168" t="str">
        <f t="shared" ca="1" si="490"/>
        <v/>
      </c>
      <c r="O573" s="169"/>
      <c r="P573" s="169"/>
      <c r="Q573" s="167"/>
      <c r="R573" s="170"/>
      <c r="S573" s="171" t="str">
        <f t="shared" si="491"/>
        <v/>
      </c>
      <c r="T573" s="171" t="str">
        <f t="shared" si="492"/>
        <v/>
      </c>
      <c r="U573" s="171" t="str">
        <f t="shared" si="493"/>
        <v/>
      </c>
      <c r="V573" s="171" t="str">
        <f>IF(ISBLANK(R573), "", (POWER(R573/VLOOKUP(U573,Anthro_Calc!C:P,13,FALSE),VLOOKUP(U573,Anthro_Calc!C:P,12,FALSE))-1) / (VLOOKUP(U573,Anthro_Calc!C:P,14,FALSE)*VLOOKUP(U573,Anthro_Calc!C:P,12,FALSE)))</f>
        <v/>
      </c>
      <c r="W573" s="171" t="str">
        <f>IF(ISBLANK(R573), "", -3 + (R573 -VLOOKUP(U573,Anthro_Calc!C:P,4,FALSE)) / (VLOOKUP(U573,Anthro_Calc!C:P,5,FALSE) - VLOOKUP(U573,Anthro_Calc!C:P,4,FALSE)))</f>
        <v/>
      </c>
      <c r="X573" s="171" t="str">
        <f>IF(ISBLANK(R573), "", 3 + (R573 -VLOOKUP(U573,Anthro_Calc!C:P,10,FALSE)) / (VLOOKUP(U573,Anthro_Calc!C:P,10,FALSE) - VLOOKUP(U573,Anthro_Calc!C:P,9,FALSE)))</f>
        <v/>
      </c>
      <c r="Y573" s="172" t="str">
        <f t="shared" si="494"/>
        <v/>
      </c>
      <c r="Z573" s="173" t="str">
        <f t="shared" si="495"/>
        <v/>
      </c>
      <c r="AA573" s="174" t="str">
        <f t="shared" si="480"/>
        <v/>
      </c>
      <c r="AB573" s="167"/>
      <c r="AC573" s="175"/>
      <c r="AD573" s="176"/>
      <c r="AE573" s="177" t="str">
        <f t="shared" si="496"/>
        <v/>
      </c>
      <c r="AF573" s="171">
        <f t="shared" si="497"/>
        <v>0</v>
      </c>
      <c r="AG573" s="171">
        <f t="shared" si="498"/>
        <v>0</v>
      </c>
      <c r="AH573" s="171" t="str">
        <f t="shared" si="499"/>
        <v>0</v>
      </c>
      <c r="AI573" s="171" t="str">
        <f>IF(ISBLANK(AD573), "", (POWER(AD573/VLOOKUP(AH573,Anthro_Calc!C:P,13,FALSE),VLOOKUP(AH573,Anthro_Calc!C:P,12,FALSE))-1) / (VLOOKUP(AH573,Anthro_Calc!C:P,14,FALSE)*VLOOKUP(AH573,Anthro_Calc!C:P,12,FALSE)))</f>
        <v/>
      </c>
      <c r="AJ573" s="171" t="str">
        <f>IF(ISBLANK(AD573), "", -3 + (AD573 -VLOOKUP(AH573,Anthro_Calc!C:P,4,FALSE)) / (VLOOKUP(AH573,Anthro_Calc!C:P,5,FALSE) - VLOOKUP(AH573,Anthro_Calc!C:P,4,FALSE)))</f>
        <v/>
      </c>
      <c r="AK573" s="171" t="str">
        <f>IF(ISBLANK(AD573), "", 3 + (AD573 -VLOOKUP(AH573,Anthro_Calc!C:P,10,FALSE)) / (VLOOKUP(AH573,Anthro_Calc!C:P,10,FALSE) - VLOOKUP(AH573,Anthro_Calc!C:P,9,FALSE)))</f>
        <v/>
      </c>
      <c r="AL573" s="172" t="str">
        <f t="shared" si="500"/>
        <v/>
      </c>
      <c r="AM573" s="173" t="str">
        <f t="shared" si="501"/>
        <v/>
      </c>
      <c r="AN573" s="174" t="str">
        <f t="shared" si="502"/>
        <v/>
      </c>
      <c r="AO573" s="178" t="str">
        <f t="shared" si="482"/>
        <v/>
      </c>
      <c r="AP573" s="179"/>
      <c r="AQ573" s="179" t="str">
        <f t="shared" si="488"/>
        <v/>
      </c>
      <c r="AR573" s="167"/>
      <c r="AS573" s="175"/>
      <c r="AT573" s="170"/>
      <c r="AU573" s="177" t="str">
        <f t="shared" ref="AU573:AU636" si="529">IF(ISBLANK(AT573), "", ROUND((AT573-R573)*1000, 0))</f>
        <v/>
      </c>
      <c r="AV573" s="171">
        <f t="shared" si="503"/>
        <v>0</v>
      </c>
      <c r="AW573" s="171">
        <f t="shared" si="504"/>
        <v>0</v>
      </c>
      <c r="AX573" s="171" t="str">
        <f t="shared" si="505"/>
        <v>0</v>
      </c>
      <c r="AY573" s="171" t="str">
        <f>IF(ISBLANK(AT573), "", (POWER(AT573/VLOOKUP(AX573,Anthro_Calc!C:P,13,FALSE),VLOOKUP(AX573,Anthro_Calc!C:P,12,FALSE))-1) / (VLOOKUP(AX573,Anthro_Calc!C:P,14,FALSE)*VLOOKUP(AX573,Anthro_Calc!C:P,12,FALSE)))</f>
        <v/>
      </c>
      <c r="AZ573" s="171" t="str">
        <f>IF(ISBLANK(AT573), "", -3 + (AT573 -VLOOKUP(AX573,Anthro_Calc!C:P,4,FALSE)) / (VLOOKUP(AX573,Anthro_Calc!C:P,5,FALSE) - VLOOKUP(AX573,Anthro_Calc!C:P,4,FALSE)))</f>
        <v/>
      </c>
      <c r="BA573" s="171" t="str">
        <f>IF(ISBLANK(AT573), "", 3 + (AT573 -VLOOKUP(AX573,Anthro_Calc!C:P,10,FALSE)) / (VLOOKUP(AX573,Anthro_Calc!C:P,10,FALSE) - VLOOKUP(AX573,Anthro_Calc!C:P,9,FALSE)))</f>
        <v/>
      </c>
      <c r="BB573" s="172" t="str">
        <f t="shared" si="506"/>
        <v/>
      </c>
      <c r="BC573" s="173" t="str">
        <f t="shared" si="507"/>
        <v/>
      </c>
      <c r="BD573" s="174" t="str">
        <f t="shared" si="483"/>
        <v/>
      </c>
      <c r="BE573" s="180" t="str">
        <f t="shared" si="484"/>
        <v/>
      </c>
      <c r="BF573" s="181" t="str">
        <f t="shared" si="508"/>
        <v/>
      </c>
      <c r="BG573" s="181" t="str">
        <f t="shared" si="485"/>
        <v/>
      </c>
      <c r="BH573" s="179"/>
      <c r="BI573" s="182"/>
      <c r="BJ573" s="167"/>
      <c r="BK573" s="175"/>
      <c r="BL573" s="176"/>
      <c r="BM573" s="177" t="str">
        <f t="shared" si="509"/>
        <v/>
      </c>
      <c r="BN573" s="171">
        <f t="shared" si="527"/>
        <v>0</v>
      </c>
      <c r="BO573" s="171">
        <f t="shared" si="528"/>
        <v>0</v>
      </c>
      <c r="BP573" s="171" t="str">
        <f t="shared" si="510"/>
        <v>0</v>
      </c>
      <c r="BQ573" s="171" t="str">
        <f>IF(ISBLANK(BL573), "", (POWER(BL573/VLOOKUP(BP573,Anthro_Calc!C:P,13,FALSE),VLOOKUP(BP573,Anthro_Calc!C:P,12,FALSE))-1) / (VLOOKUP(BP573,Anthro_Calc!C:P,14,FALSE)*VLOOKUP(BP573,Anthro_Calc!C:P,12,FALSE)))</f>
        <v/>
      </c>
      <c r="BR573" s="171" t="str">
        <f>IF(ISBLANK(BL573), "", -3 + (BL573 -VLOOKUP(BP573,Anthro_Calc!C:P,4,FALSE)) / (VLOOKUP(BP573,Anthro_Calc!C:P,5,FALSE) - VLOOKUP(BP573,Anthro_Calc!C:P,4,FALSE)))</f>
        <v/>
      </c>
      <c r="BS573" s="171" t="str">
        <f>IF(ISBLANK(BL573), "", 3 + (BL573 -VLOOKUP(BP573,Anthro_Calc!C:P,10,FALSE)) / (VLOOKUP(BP573,Anthro_Calc!C:P,10,FALSE) - VLOOKUP(BP573,Anthro_Calc!C:P,9,FALSE)))</f>
        <v/>
      </c>
      <c r="BT573" s="172" t="str">
        <f t="shared" si="511"/>
        <v/>
      </c>
      <c r="BU573" s="173" t="str">
        <f t="shared" si="512"/>
        <v/>
      </c>
      <c r="BV573" s="174" t="str">
        <f t="shared" si="513"/>
        <v/>
      </c>
      <c r="BW573" s="181" t="str">
        <f t="shared" si="486"/>
        <v/>
      </c>
      <c r="BX573" s="179"/>
      <c r="BY573" s="181" t="str">
        <f>IF(ISBLANK(BL573), "", VLOOKUP(Z573&amp;" "&amp;BV573&amp;" "&amp;BW573,Graduation_Criteria!$D$2:$E$34,2,FALSE))</f>
        <v/>
      </c>
      <c r="BZ573" s="181" t="str">
        <f t="shared" si="487"/>
        <v/>
      </c>
      <c r="CA573" s="167"/>
      <c r="CB573" s="175"/>
      <c r="CC573" s="175"/>
      <c r="CD573" s="183" t="str">
        <f t="shared" si="514"/>
        <v/>
      </c>
      <c r="CE573" s="184">
        <f t="shared" si="515"/>
        <v>0</v>
      </c>
      <c r="CF573" s="184">
        <f t="shared" si="516"/>
        <v>0</v>
      </c>
      <c r="CG573" s="184" t="str">
        <f t="shared" si="517"/>
        <v>0</v>
      </c>
      <c r="CH573" s="184" t="str">
        <f>IF(ISBLANK(CC573), "", (POWER(CC573/VLOOKUP(CG573,Anthro_Calc!C:P,13,FALSE),VLOOKUP(CG573,Anthro_Calc!C:P,12,FALSE))-1) / (VLOOKUP(CG573,Anthro_Calc!C:P,14,FALSE)*VLOOKUP(CG573,Anthro_Calc!C:P,12,FALSE)))</f>
        <v/>
      </c>
      <c r="CI573" s="184" t="str">
        <f>IF(ISBLANK(CC573), "", -3 + (CC573 -VLOOKUP(CG573,Anthro_Calc!C:P,4,FALSE)) / (VLOOKUP(CG573,Anthro_Calc!C:P,5,FALSE) - VLOOKUP(CG573,Anthro_Calc!C:P,4,FALSE)))</f>
        <v/>
      </c>
      <c r="CJ573" s="184" t="str">
        <f>IF(ISBLANK(CC573), "", 3 + (CC573 -VLOOKUP(CG573,Anthro_Calc!C:P,10,FALSE)) / (VLOOKUP(CG573,Anthro_Calc!C:P,10,FALSE) - VLOOKUP(CG573,Anthro_Calc!C:P,9,FALSE)))</f>
        <v/>
      </c>
      <c r="CK573" s="185" t="str">
        <f t="shared" si="518"/>
        <v/>
      </c>
      <c r="CL573" s="173" t="str">
        <f t="shared" si="519"/>
        <v/>
      </c>
      <c r="CM573" s="174" t="str">
        <f t="shared" si="520"/>
        <v/>
      </c>
      <c r="CN573" s="179"/>
      <c r="CO573" s="167"/>
      <c r="CP573" s="175"/>
      <c r="CQ573" s="175"/>
      <c r="CR573" s="186" t="str">
        <f t="shared" si="521"/>
        <v/>
      </c>
      <c r="CS573" s="187">
        <f t="shared" si="522"/>
        <v>0</v>
      </c>
      <c r="CT573" s="187">
        <f t="shared" si="523"/>
        <v>0</v>
      </c>
      <c r="CU573" s="187" t="str">
        <f t="shared" si="524"/>
        <v>0</v>
      </c>
      <c r="CV573" s="187" t="str">
        <f>IF(ISBLANK(CQ573), "", (POWER(CQ573/VLOOKUP(CU573,Anthro_Calc!C:P,13,FALSE),VLOOKUP(CU573,Anthro_Calc!C:P,12,FALSE))-1) / (VLOOKUP(CU573,Anthro_Calc!C:P,14,FALSE)*VLOOKUP(CU573,Anthro_Calc!C:P,12,FALSE)))</f>
        <v/>
      </c>
      <c r="CW573" s="187" t="str">
        <f>IF(ISBLANK(CQ573), "", -3 + (CQ573 -VLOOKUP(CU573,Anthro_Calc!C:P,4,FALSE)) / (VLOOKUP(CU573,Anthro_Calc!C:P,5,FALSE) - VLOOKUP(CU573,Anthro_Calc!C:P,4,FALSE)))</f>
        <v/>
      </c>
      <c r="CX573" s="187" t="str">
        <f>IF(ISBLANK(CQ573), "", 3 + (CQ573 -VLOOKUP(CU573,Anthro_Calc!C:P,10,FALSE)) / (VLOOKUP(CU573,Anthro_Calc!C:P,10,FALSE) - VLOOKUP(CU573,Anthro_Calc!C:P,9,FALSE)))</f>
        <v/>
      </c>
      <c r="CY573" s="188" t="str">
        <f t="shared" si="525"/>
        <v/>
      </c>
      <c r="CZ573" s="117" t="str">
        <f t="shared" si="489"/>
        <v/>
      </c>
      <c r="DA573" s="174" t="str">
        <f t="shared" si="526"/>
        <v/>
      </c>
      <c r="DB573" s="189"/>
    </row>
    <row r="574" spans="1:106">
      <c r="A574" s="165">
        <f t="shared" si="481"/>
        <v>570</v>
      </c>
      <c r="B574" s="166"/>
      <c r="C574" s="166"/>
      <c r="D574" s="166"/>
      <c r="E574" s="166"/>
      <c r="F574" s="166"/>
      <c r="G574" s="166"/>
      <c r="H574" s="166"/>
      <c r="I574" s="166"/>
      <c r="J574" s="166"/>
      <c r="K574" s="166"/>
      <c r="L574" s="166"/>
      <c r="M574" s="167"/>
      <c r="N574" s="168" t="str">
        <f t="shared" ca="1" si="490"/>
        <v/>
      </c>
      <c r="O574" s="169"/>
      <c r="P574" s="169"/>
      <c r="Q574" s="167"/>
      <c r="R574" s="170"/>
      <c r="S574" s="171" t="str">
        <f t="shared" si="491"/>
        <v/>
      </c>
      <c r="T574" s="171" t="str">
        <f t="shared" si="492"/>
        <v/>
      </c>
      <c r="U574" s="171" t="str">
        <f t="shared" si="493"/>
        <v/>
      </c>
      <c r="V574" s="171" t="str">
        <f>IF(ISBLANK(R574), "", (POWER(R574/VLOOKUP(U574,Anthro_Calc!C:P,13,FALSE),VLOOKUP(U574,Anthro_Calc!C:P,12,FALSE))-1) / (VLOOKUP(U574,Anthro_Calc!C:P,14,FALSE)*VLOOKUP(U574,Anthro_Calc!C:P,12,FALSE)))</f>
        <v/>
      </c>
      <c r="W574" s="171" t="str">
        <f>IF(ISBLANK(R574), "", -3 + (R574 -VLOOKUP(U574,Anthro_Calc!C:P,4,FALSE)) / (VLOOKUP(U574,Anthro_Calc!C:P,5,FALSE) - VLOOKUP(U574,Anthro_Calc!C:P,4,FALSE)))</f>
        <v/>
      </c>
      <c r="X574" s="171" t="str">
        <f>IF(ISBLANK(R574), "", 3 + (R574 -VLOOKUP(U574,Anthro_Calc!C:P,10,FALSE)) / (VLOOKUP(U574,Anthro_Calc!C:P,10,FALSE) - VLOOKUP(U574,Anthro_Calc!C:P,9,FALSE)))</f>
        <v/>
      </c>
      <c r="Y574" s="172" t="str">
        <f t="shared" si="494"/>
        <v/>
      </c>
      <c r="Z574" s="173" t="str">
        <f t="shared" si="495"/>
        <v/>
      </c>
      <c r="AA574" s="174" t="str">
        <f t="shared" ref="AA574:AA637" si="530">IF(AND(ISERROR(FIND("Mild",$D$2)),Z574="MILD"),"NORMAL",Z574)</f>
        <v/>
      </c>
      <c r="AB574" s="167"/>
      <c r="AC574" s="175"/>
      <c r="AD574" s="176"/>
      <c r="AE574" s="177" t="str">
        <f t="shared" si="496"/>
        <v/>
      </c>
      <c r="AF574" s="171">
        <f t="shared" si="497"/>
        <v>0</v>
      </c>
      <c r="AG574" s="171">
        <f t="shared" si="498"/>
        <v>0</v>
      </c>
      <c r="AH574" s="171" t="str">
        <f t="shared" si="499"/>
        <v>0</v>
      </c>
      <c r="AI574" s="171" t="str">
        <f>IF(ISBLANK(AD574), "", (POWER(AD574/VLOOKUP(AH574,Anthro_Calc!C:P,13,FALSE),VLOOKUP(AH574,Anthro_Calc!C:P,12,FALSE))-1) / (VLOOKUP(AH574,Anthro_Calc!C:P,14,FALSE)*VLOOKUP(AH574,Anthro_Calc!C:P,12,FALSE)))</f>
        <v/>
      </c>
      <c r="AJ574" s="171" t="str">
        <f>IF(ISBLANK(AD574), "", -3 + (AD574 -VLOOKUP(AH574,Anthro_Calc!C:P,4,FALSE)) / (VLOOKUP(AH574,Anthro_Calc!C:P,5,FALSE) - VLOOKUP(AH574,Anthro_Calc!C:P,4,FALSE)))</f>
        <v/>
      </c>
      <c r="AK574" s="171" t="str">
        <f>IF(ISBLANK(AD574), "", 3 + (AD574 -VLOOKUP(AH574,Anthro_Calc!C:P,10,FALSE)) / (VLOOKUP(AH574,Anthro_Calc!C:P,10,FALSE) - VLOOKUP(AH574,Anthro_Calc!C:P,9,FALSE)))</f>
        <v/>
      </c>
      <c r="AL574" s="172" t="str">
        <f t="shared" si="500"/>
        <v/>
      </c>
      <c r="AM574" s="173" t="str">
        <f t="shared" si="501"/>
        <v/>
      </c>
      <c r="AN574" s="174" t="str">
        <f t="shared" si="502"/>
        <v/>
      </c>
      <c r="AO574" s="178" t="str">
        <f t="shared" si="482"/>
        <v/>
      </c>
      <c r="AP574" s="179"/>
      <c r="AQ574" s="179" t="str">
        <f t="shared" si="488"/>
        <v/>
      </c>
      <c r="AR574" s="167"/>
      <c r="AS574" s="175"/>
      <c r="AT574" s="170"/>
      <c r="AU574" s="177" t="str">
        <f t="shared" si="529"/>
        <v/>
      </c>
      <c r="AV574" s="171">
        <f t="shared" si="503"/>
        <v>0</v>
      </c>
      <c r="AW574" s="171">
        <f t="shared" si="504"/>
        <v>0</v>
      </c>
      <c r="AX574" s="171" t="str">
        <f t="shared" si="505"/>
        <v>0</v>
      </c>
      <c r="AY574" s="171" t="str">
        <f>IF(ISBLANK(AT574), "", (POWER(AT574/VLOOKUP(AX574,Anthro_Calc!C:P,13,FALSE),VLOOKUP(AX574,Anthro_Calc!C:P,12,FALSE))-1) / (VLOOKUP(AX574,Anthro_Calc!C:P,14,FALSE)*VLOOKUP(AX574,Anthro_Calc!C:P,12,FALSE)))</f>
        <v/>
      </c>
      <c r="AZ574" s="171" t="str">
        <f>IF(ISBLANK(AT574), "", -3 + (AT574 -VLOOKUP(AX574,Anthro_Calc!C:P,4,FALSE)) / (VLOOKUP(AX574,Anthro_Calc!C:P,5,FALSE) - VLOOKUP(AX574,Anthro_Calc!C:P,4,FALSE)))</f>
        <v/>
      </c>
      <c r="BA574" s="171" t="str">
        <f>IF(ISBLANK(AT574), "", 3 + (AT574 -VLOOKUP(AX574,Anthro_Calc!C:P,10,FALSE)) / (VLOOKUP(AX574,Anthro_Calc!C:P,10,FALSE) - VLOOKUP(AX574,Anthro_Calc!C:P,9,FALSE)))</f>
        <v/>
      </c>
      <c r="BB574" s="172" t="str">
        <f t="shared" si="506"/>
        <v/>
      </c>
      <c r="BC574" s="173" t="str">
        <f t="shared" si="507"/>
        <v/>
      </c>
      <c r="BD574" s="174" t="str">
        <f t="shared" si="483"/>
        <v/>
      </c>
      <c r="BE574" s="180" t="str">
        <f t="shared" si="484"/>
        <v/>
      </c>
      <c r="BF574" s="181" t="str">
        <f t="shared" si="508"/>
        <v/>
      </c>
      <c r="BG574" s="181" t="str">
        <f t="shared" si="485"/>
        <v/>
      </c>
      <c r="BH574" s="179"/>
      <c r="BI574" s="182"/>
      <c r="BJ574" s="167"/>
      <c r="BK574" s="175"/>
      <c r="BL574" s="176"/>
      <c r="BM574" s="177" t="str">
        <f t="shared" si="509"/>
        <v/>
      </c>
      <c r="BN574" s="171">
        <f t="shared" si="527"/>
        <v>0</v>
      </c>
      <c r="BO574" s="171">
        <f t="shared" si="528"/>
        <v>0</v>
      </c>
      <c r="BP574" s="171" t="str">
        <f t="shared" si="510"/>
        <v>0</v>
      </c>
      <c r="BQ574" s="171" t="str">
        <f>IF(ISBLANK(BL574), "", (POWER(BL574/VLOOKUP(BP574,Anthro_Calc!C:P,13,FALSE),VLOOKUP(BP574,Anthro_Calc!C:P,12,FALSE))-1) / (VLOOKUP(BP574,Anthro_Calc!C:P,14,FALSE)*VLOOKUP(BP574,Anthro_Calc!C:P,12,FALSE)))</f>
        <v/>
      </c>
      <c r="BR574" s="171" t="str">
        <f>IF(ISBLANK(BL574), "", -3 + (BL574 -VLOOKUP(BP574,Anthro_Calc!C:P,4,FALSE)) / (VLOOKUP(BP574,Anthro_Calc!C:P,5,FALSE) - VLOOKUP(BP574,Anthro_Calc!C:P,4,FALSE)))</f>
        <v/>
      </c>
      <c r="BS574" s="171" t="str">
        <f>IF(ISBLANK(BL574), "", 3 + (BL574 -VLOOKUP(BP574,Anthro_Calc!C:P,10,FALSE)) / (VLOOKUP(BP574,Anthro_Calc!C:P,10,FALSE) - VLOOKUP(BP574,Anthro_Calc!C:P,9,FALSE)))</f>
        <v/>
      </c>
      <c r="BT574" s="172" t="str">
        <f t="shared" si="511"/>
        <v/>
      </c>
      <c r="BU574" s="173" t="str">
        <f t="shared" si="512"/>
        <v/>
      </c>
      <c r="BV574" s="174" t="str">
        <f t="shared" si="513"/>
        <v/>
      </c>
      <c r="BW574" s="181" t="str">
        <f t="shared" si="486"/>
        <v/>
      </c>
      <c r="BX574" s="179"/>
      <c r="BY574" s="181" t="str">
        <f>IF(ISBLANK(BL574), "", VLOOKUP(Z574&amp;" "&amp;BV574&amp;" "&amp;BW574,Graduation_Criteria!$D$2:$E$34,2,FALSE))</f>
        <v/>
      </c>
      <c r="BZ574" s="181" t="str">
        <f t="shared" si="487"/>
        <v/>
      </c>
      <c r="CA574" s="167"/>
      <c r="CB574" s="175"/>
      <c r="CC574" s="175"/>
      <c r="CD574" s="183" t="str">
        <f t="shared" si="514"/>
        <v/>
      </c>
      <c r="CE574" s="184">
        <f t="shared" si="515"/>
        <v>0</v>
      </c>
      <c r="CF574" s="184">
        <f t="shared" si="516"/>
        <v>0</v>
      </c>
      <c r="CG574" s="184" t="str">
        <f t="shared" si="517"/>
        <v>0</v>
      </c>
      <c r="CH574" s="184" t="str">
        <f>IF(ISBLANK(CC574), "", (POWER(CC574/VLOOKUP(CG574,Anthro_Calc!C:P,13,FALSE),VLOOKUP(CG574,Anthro_Calc!C:P,12,FALSE))-1) / (VLOOKUP(CG574,Anthro_Calc!C:P,14,FALSE)*VLOOKUP(CG574,Anthro_Calc!C:P,12,FALSE)))</f>
        <v/>
      </c>
      <c r="CI574" s="184" t="str">
        <f>IF(ISBLANK(CC574), "", -3 + (CC574 -VLOOKUP(CG574,Anthro_Calc!C:P,4,FALSE)) / (VLOOKUP(CG574,Anthro_Calc!C:P,5,FALSE) - VLOOKUP(CG574,Anthro_Calc!C:P,4,FALSE)))</f>
        <v/>
      </c>
      <c r="CJ574" s="184" t="str">
        <f>IF(ISBLANK(CC574), "", 3 + (CC574 -VLOOKUP(CG574,Anthro_Calc!C:P,10,FALSE)) / (VLOOKUP(CG574,Anthro_Calc!C:P,10,FALSE) - VLOOKUP(CG574,Anthro_Calc!C:P,9,FALSE)))</f>
        <v/>
      </c>
      <c r="CK574" s="185" t="str">
        <f t="shared" si="518"/>
        <v/>
      </c>
      <c r="CL574" s="173" t="str">
        <f t="shared" si="519"/>
        <v/>
      </c>
      <c r="CM574" s="174" t="str">
        <f t="shared" si="520"/>
        <v/>
      </c>
      <c r="CN574" s="179"/>
      <c r="CO574" s="167"/>
      <c r="CP574" s="175"/>
      <c r="CQ574" s="175"/>
      <c r="CR574" s="186" t="str">
        <f t="shared" si="521"/>
        <v/>
      </c>
      <c r="CS574" s="187">
        <f t="shared" si="522"/>
        <v>0</v>
      </c>
      <c r="CT574" s="187">
        <f t="shared" si="523"/>
        <v>0</v>
      </c>
      <c r="CU574" s="187" t="str">
        <f t="shared" si="524"/>
        <v>0</v>
      </c>
      <c r="CV574" s="187" t="str">
        <f>IF(ISBLANK(CQ574), "", (POWER(CQ574/VLOOKUP(CU574,Anthro_Calc!C:P,13,FALSE),VLOOKUP(CU574,Anthro_Calc!C:P,12,FALSE))-1) / (VLOOKUP(CU574,Anthro_Calc!C:P,14,FALSE)*VLOOKUP(CU574,Anthro_Calc!C:P,12,FALSE)))</f>
        <v/>
      </c>
      <c r="CW574" s="187" t="str">
        <f>IF(ISBLANK(CQ574), "", -3 + (CQ574 -VLOOKUP(CU574,Anthro_Calc!C:P,4,FALSE)) / (VLOOKUP(CU574,Anthro_Calc!C:P,5,FALSE) - VLOOKUP(CU574,Anthro_Calc!C:P,4,FALSE)))</f>
        <v/>
      </c>
      <c r="CX574" s="187" t="str">
        <f>IF(ISBLANK(CQ574), "", 3 + (CQ574 -VLOOKUP(CU574,Anthro_Calc!C:P,10,FALSE)) / (VLOOKUP(CU574,Anthro_Calc!C:P,10,FALSE) - VLOOKUP(CU574,Anthro_Calc!C:P,9,FALSE)))</f>
        <v/>
      </c>
      <c r="CY574" s="188" t="str">
        <f t="shared" si="525"/>
        <v/>
      </c>
      <c r="CZ574" s="117" t="str">
        <f t="shared" si="489"/>
        <v/>
      </c>
      <c r="DA574" s="174" t="str">
        <f t="shared" si="526"/>
        <v/>
      </c>
      <c r="DB574" s="189"/>
    </row>
    <row r="575" spans="1:106">
      <c r="A575" s="165">
        <f t="shared" si="481"/>
        <v>571</v>
      </c>
      <c r="B575" s="166"/>
      <c r="C575" s="166"/>
      <c r="D575" s="166"/>
      <c r="E575" s="166"/>
      <c r="F575" s="166"/>
      <c r="G575" s="166"/>
      <c r="H575" s="166"/>
      <c r="I575" s="166"/>
      <c r="J575" s="166"/>
      <c r="K575" s="166"/>
      <c r="L575" s="166"/>
      <c r="M575" s="167"/>
      <c r="N575" s="168" t="str">
        <f t="shared" ca="1" si="490"/>
        <v/>
      </c>
      <c r="O575" s="169"/>
      <c r="P575" s="169"/>
      <c r="Q575" s="167"/>
      <c r="R575" s="170"/>
      <c r="S575" s="171" t="str">
        <f t="shared" si="491"/>
        <v/>
      </c>
      <c r="T575" s="171" t="str">
        <f t="shared" si="492"/>
        <v/>
      </c>
      <c r="U575" s="171" t="str">
        <f t="shared" si="493"/>
        <v/>
      </c>
      <c r="V575" s="171" t="str">
        <f>IF(ISBLANK(R575), "", (POWER(R575/VLOOKUP(U575,Anthro_Calc!C:P,13,FALSE),VLOOKUP(U575,Anthro_Calc!C:P,12,FALSE))-1) / (VLOOKUP(U575,Anthro_Calc!C:P,14,FALSE)*VLOOKUP(U575,Anthro_Calc!C:P,12,FALSE)))</f>
        <v/>
      </c>
      <c r="W575" s="171" t="str">
        <f>IF(ISBLANK(R575), "", -3 + (R575 -VLOOKUP(U575,Anthro_Calc!C:P,4,FALSE)) / (VLOOKUP(U575,Anthro_Calc!C:P,5,FALSE) - VLOOKUP(U575,Anthro_Calc!C:P,4,FALSE)))</f>
        <v/>
      </c>
      <c r="X575" s="171" t="str">
        <f>IF(ISBLANK(R575), "", 3 + (R575 -VLOOKUP(U575,Anthro_Calc!C:P,10,FALSE)) / (VLOOKUP(U575,Anthro_Calc!C:P,10,FALSE) - VLOOKUP(U575,Anthro_Calc!C:P,9,FALSE)))</f>
        <v/>
      </c>
      <c r="Y575" s="172" t="str">
        <f t="shared" si="494"/>
        <v/>
      </c>
      <c r="Z575" s="173" t="str">
        <f t="shared" si="495"/>
        <v/>
      </c>
      <c r="AA575" s="174" t="str">
        <f t="shared" si="530"/>
        <v/>
      </c>
      <c r="AB575" s="167"/>
      <c r="AC575" s="175"/>
      <c r="AD575" s="176"/>
      <c r="AE575" s="177" t="str">
        <f t="shared" si="496"/>
        <v/>
      </c>
      <c r="AF575" s="171">
        <f t="shared" si="497"/>
        <v>0</v>
      </c>
      <c r="AG575" s="171">
        <f t="shared" si="498"/>
        <v>0</v>
      </c>
      <c r="AH575" s="171" t="str">
        <f t="shared" si="499"/>
        <v>0</v>
      </c>
      <c r="AI575" s="171" t="str">
        <f>IF(ISBLANK(AD575), "", (POWER(AD575/VLOOKUP(AH575,Anthro_Calc!C:P,13,FALSE),VLOOKUP(AH575,Anthro_Calc!C:P,12,FALSE))-1) / (VLOOKUP(AH575,Anthro_Calc!C:P,14,FALSE)*VLOOKUP(AH575,Anthro_Calc!C:P,12,FALSE)))</f>
        <v/>
      </c>
      <c r="AJ575" s="171" t="str">
        <f>IF(ISBLANK(AD575), "", -3 + (AD575 -VLOOKUP(AH575,Anthro_Calc!C:P,4,FALSE)) / (VLOOKUP(AH575,Anthro_Calc!C:P,5,FALSE) - VLOOKUP(AH575,Anthro_Calc!C:P,4,FALSE)))</f>
        <v/>
      </c>
      <c r="AK575" s="171" t="str">
        <f>IF(ISBLANK(AD575), "", 3 + (AD575 -VLOOKUP(AH575,Anthro_Calc!C:P,10,FALSE)) / (VLOOKUP(AH575,Anthro_Calc!C:P,10,FALSE) - VLOOKUP(AH575,Anthro_Calc!C:P,9,FALSE)))</f>
        <v/>
      </c>
      <c r="AL575" s="172" t="str">
        <f t="shared" si="500"/>
        <v/>
      </c>
      <c r="AM575" s="173" t="str">
        <f t="shared" si="501"/>
        <v/>
      </c>
      <c r="AN575" s="174" t="str">
        <f t="shared" si="502"/>
        <v/>
      </c>
      <c r="AO575" s="178" t="str">
        <f t="shared" si="482"/>
        <v/>
      </c>
      <c r="AP575" s="179"/>
      <c r="AQ575" s="179" t="str">
        <f t="shared" si="488"/>
        <v/>
      </c>
      <c r="AR575" s="167"/>
      <c r="AS575" s="175"/>
      <c r="AT575" s="170"/>
      <c r="AU575" s="177" t="str">
        <f t="shared" si="529"/>
        <v/>
      </c>
      <c r="AV575" s="171">
        <f t="shared" si="503"/>
        <v>0</v>
      </c>
      <c r="AW575" s="171">
        <f t="shared" si="504"/>
        <v>0</v>
      </c>
      <c r="AX575" s="171" t="str">
        <f t="shared" si="505"/>
        <v>0</v>
      </c>
      <c r="AY575" s="171" t="str">
        <f>IF(ISBLANK(AT575), "", (POWER(AT575/VLOOKUP(AX575,Anthro_Calc!C:P,13,FALSE),VLOOKUP(AX575,Anthro_Calc!C:P,12,FALSE))-1) / (VLOOKUP(AX575,Anthro_Calc!C:P,14,FALSE)*VLOOKUP(AX575,Anthro_Calc!C:P,12,FALSE)))</f>
        <v/>
      </c>
      <c r="AZ575" s="171" t="str">
        <f>IF(ISBLANK(AT575), "", -3 + (AT575 -VLOOKUP(AX575,Anthro_Calc!C:P,4,FALSE)) / (VLOOKUP(AX575,Anthro_Calc!C:P,5,FALSE) - VLOOKUP(AX575,Anthro_Calc!C:P,4,FALSE)))</f>
        <v/>
      </c>
      <c r="BA575" s="171" t="str">
        <f>IF(ISBLANK(AT575), "", 3 + (AT575 -VLOOKUP(AX575,Anthro_Calc!C:P,10,FALSE)) / (VLOOKUP(AX575,Anthro_Calc!C:P,10,FALSE) - VLOOKUP(AX575,Anthro_Calc!C:P,9,FALSE)))</f>
        <v/>
      </c>
      <c r="BB575" s="172" t="str">
        <f t="shared" si="506"/>
        <v/>
      </c>
      <c r="BC575" s="173" t="str">
        <f t="shared" si="507"/>
        <v/>
      </c>
      <c r="BD575" s="174" t="str">
        <f t="shared" si="483"/>
        <v/>
      </c>
      <c r="BE575" s="180" t="str">
        <f t="shared" si="484"/>
        <v/>
      </c>
      <c r="BF575" s="181" t="str">
        <f t="shared" si="508"/>
        <v/>
      </c>
      <c r="BG575" s="181" t="str">
        <f t="shared" si="485"/>
        <v/>
      </c>
      <c r="BH575" s="179"/>
      <c r="BI575" s="182"/>
      <c r="BJ575" s="167"/>
      <c r="BK575" s="175"/>
      <c r="BL575" s="176"/>
      <c r="BM575" s="177" t="str">
        <f t="shared" si="509"/>
        <v/>
      </c>
      <c r="BN575" s="171">
        <f t="shared" si="527"/>
        <v>0</v>
      </c>
      <c r="BO575" s="171">
        <f t="shared" si="528"/>
        <v>0</v>
      </c>
      <c r="BP575" s="171" t="str">
        <f t="shared" si="510"/>
        <v>0</v>
      </c>
      <c r="BQ575" s="171" t="str">
        <f>IF(ISBLANK(BL575), "", (POWER(BL575/VLOOKUP(BP575,Anthro_Calc!C:P,13,FALSE),VLOOKUP(BP575,Anthro_Calc!C:P,12,FALSE))-1) / (VLOOKUP(BP575,Anthro_Calc!C:P,14,FALSE)*VLOOKUP(BP575,Anthro_Calc!C:P,12,FALSE)))</f>
        <v/>
      </c>
      <c r="BR575" s="171" t="str">
        <f>IF(ISBLANK(BL575), "", -3 + (BL575 -VLOOKUP(BP575,Anthro_Calc!C:P,4,FALSE)) / (VLOOKUP(BP575,Anthro_Calc!C:P,5,FALSE) - VLOOKUP(BP575,Anthro_Calc!C:P,4,FALSE)))</f>
        <v/>
      </c>
      <c r="BS575" s="171" t="str">
        <f>IF(ISBLANK(BL575), "", 3 + (BL575 -VLOOKUP(BP575,Anthro_Calc!C:P,10,FALSE)) / (VLOOKUP(BP575,Anthro_Calc!C:P,10,FALSE) - VLOOKUP(BP575,Anthro_Calc!C:P,9,FALSE)))</f>
        <v/>
      </c>
      <c r="BT575" s="172" t="str">
        <f t="shared" si="511"/>
        <v/>
      </c>
      <c r="BU575" s="173" t="str">
        <f t="shared" si="512"/>
        <v/>
      </c>
      <c r="BV575" s="174" t="str">
        <f t="shared" si="513"/>
        <v/>
      </c>
      <c r="BW575" s="181" t="str">
        <f t="shared" si="486"/>
        <v/>
      </c>
      <c r="BX575" s="179"/>
      <c r="BY575" s="181" t="str">
        <f>IF(ISBLANK(BL575), "", VLOOKUP(Z575&amp;" "&amp;BV575&amp;" "&amp;BW575,Graduation_Criteria!$D$2:$E$34,2,FALSE))</f>
        <v/>
      </c>
      <c r="BZ575" s="181" t="str">
        <f t="shared" si="487"/>
        <v/>
      </c>
      <c r="CA575" s="167"/>
      <c r="CB575" s="175"/>
      <c r="CC575" s="175"/>
      <c r="CD575" s="183" t="str">
        <f t="shared" si="514"/>
        <v/>
      </c>
      <c r="CE575" s="184">
        <f t="shared" si="515"/>
        <v>0</v>
      </c>
      <c r="CF575" s="184">
        <f t="shared" si="516"/>
        <v>0</v>
      </c>
      <c r="CG575" s="184" t="str">
        <f t="shared" si="517"/>
        <v>0</v>
      </c>
      <c r="CH575" s="184" t="str">
        <f>IF(ISBLANK(CC575), "", (POWER(CC575/VLOOKUP(CG575,Anthro_Calc!C:P,13,FALSE),VLOOKUP(CG575,Anthro_Calc!C:P,12,FALSE))-1) / (VLOOKUP(CG575,Anthro_Calc!C:P,14,FALSE)*VLOOKUP(CG575,Anthro_Calc!C:P,12,FALSE)))</f>
        <v/>
      </c>
      <c r="CI575" s="184" t="str">
        <f>IF(ISBLANK(CC575), "", -3 + (CC575 -VLOOKUP(CG575,Anthro_Calc!C:P,4,FALSE)) / (VLOOKUP(CG575,Anthro_Calc!C:P,5,FALSE) - VLOOKUP(CG575,Anthro_Calc!C:P,4,FALSE)))</f>
        <v/>
      </c>
      <c r="CJ575" s="184" t="str">
        <f>IF(ISBLANK(CC575), "", 3 + (CC575 -VLOOKUP(CG575,Anthro_Calc!C:P,10,FALSE)) / (VLOOKUP(CG575,Anthro_Calc!C:P,10,FALSE) - VLOOKUP(CG575,Anthro_Calc!C:P,9,FALSE)))</f>
        <v/>
      </c>
      <c r="CK575" s="185" t="str">
        <f t="shared" si="518"/>
        <v/>
      </c>
      <c r="CL575" s="173" t="str">
        <f t="shared" si="519"/>
        <v/>
      </c>
      <c r="CM575" s="174" t="str">
        <f t="shared" si="520"/>
        <v/>
      </c>
      <c r="CN575" s="179"/>
      <c r="CO575" s="167"/>
      <c r="CP575" s="175"/>
      <c r="CQ575" s="175"/>
      <c r="CR575" s="186" t="str">
        <f t="shared" si="521"/>
        <v/>
      </c>
      <c r="CS575" s="187">
        <f t="shared" si="522"/>
        <v>0</v>
      </c>
      <c r="CT575" s="187">
        <f t="shared" si="523"/>
        <v>0</v>
      </c>
      <c r="CU575" s="187" t="str">
        <f t="shared" si="524"/>
        <v>0</v>
      </c>
      <c r="CV575" s="187" t="str">
        <f>IF(ISBLANK(CQ575), "", (POWER(CQ575/VLOOKUP(CU575,Anthro_Calc!C:P,13,FALSE),VLOOKUP(CU575,Anthro_Calc!C:P,12,FALSE))-1) / (VLOOKUP(CU575,Anthro_Calc!C:P,14,FALSE)*VLOOKUP(CU575,Anthro_Calc!C:P,12,FALSE)))</f>
        <v/>
      </c>
      <c r="CW575" s="187" t="str">
        <f>IF(ISBLANK(CQ575), "", -3 + (CQ575 -VLOOKUP(CU575,Anthro_Calc!C:P,4,FALSE)) / (VLOOKUP(CU575,Anthro_Calc!C:P,5,FALSE) - VLOOKUP(CU575,Anthro_Calc!C:P,4,FALSE)))</f>
        <v/>
      </c>
      <c r="CX575" s="187" t="str">
        <f>IF(ISBLANK(CQ575), "", 3 + (CQ575 -VLOOKUP(CU575,Anthro_Calc!C:P,10,FALSE)) / (VLOOKUP(CU575,Anthro_Calc!C:P,10,FALSE) - VLOOKUP(CU575,Anthro_Calc!C:P,9,FALSE)))</f>
        <v/>
      </c>
      <c r="CY575" s="188" t="str">
        <f t="shared" si="525"/>
        <v/>
      </c>
      <c r="CZ575" s="117" t="str">
        <f t="shared" si="489"/>
        <v/>
      </c>
      <c r="DA575" s="174" t="str">
        <f t="shared" si="526"/>
        <v/>
      </c>
      <c r="DB575" s="189"/>
    </row>
    <row r="576" spans="1:106">
      <c r="A576" s="165">
        <f t="shared" si="481"/>
        <v>572</v>
      </c>
      <c r="B576" s="166"/>
      <c r="C576" s="166"/>
      <c r="D576" s="166"/>
      <c r="E576" s="166"/>
      <c r="F576" s="166"/>
      <c r="G576" s="166"/>
      <c r="H576" s="166"/>
      <c r="I576" s="166"/>
      <c r="J576" s="166"/>
      <c r="K576" s="166"/>
      <c r="L576" s="166"/>
      <c r="M576" s="167"/>
      <c r="N576" s="168" t="str">
        <f t="shared" ca="1" si="490"/>
        <v/>
      </c>
      <c r="O576" s="169"/>
      <c r="P576" s="169"/>
      <c r="Q576" s="167"/>
      <c r="R576" s="170"/>
      <c r="S576" s="171" t="str">
        <f t="shared" si="491"/>
        <v/>
      </c>
      <c r="T576" s="171" t="str">
        <f t="shared" si="492"/>
        <v/>
      </c>
      <c r="U576" s="171" t="str">
        <f t="shared" si="493"/>
        <v/>
      </c>
      <c r="V576" s="171" t="str">
        <f>IF(ISBLANK(R576), "", (POWER(R576/VLOOKUP(U576,Anthro_Calc!C:P,13,FALSE),VLOOKUP(U576,Anthro_Calc!C:P,12,FALSE))-1) / (VLOOKUP(U576,Anthro_Calc!C:P,14,FALSE)*VLOOKUP(U576,Anthro_Calc!C:P,12,FALSE)))</f>
        <v/>
      </c>
      <c r="W576" s="171" t="str">
        <f>IF(ISBLANK(R576), "", -3 + (R576 -VLOOKUP(U576,Anthro_Calc!C:P,4,FALSE)) / (VLOOKUP(U576,Anthro_Calc!C:P,5,FALSE) - VLOOKUP(U576,Anthro_Calc!C:P,4,FALSE)))</f>
        <v/>
      </c>
      <c r="X576" s="171" t="str">
        <f>IF(ISBLANK(R576), "", 3 + (R576 -VLOOKUP(U576,Anthro_Calc!C:P,10,FALSE)) / (VLOOKUP(U576,Anthro_Calc!C:P,10,FALSE) - VLOOKUP(U576,Anthro_Calc!C:P,9,FALSE)))</f>
        <v/>
      </c>
      <c r="Y576" s="172" t="str">
        <f t="shared" si="494"/>
        <v/>
      </c>
      <c r="Z576" s="173" t="str">
        <f t="shared" si="495"/>
        <v/>
      </c>
      <c r="AA576" s="174" t="str">
        <f t="shared" si="530"/>
        <v/>
      </c>
      <c r="AB576" s="167"/>
      <c r="AC576" s="175"/>
      <c r="AD576" s="176"/>
      <c r="AE576" s="177" t="str">
        <f t="shared" si="496"/>
        <v/>
      </c>
      <c r="AF576" s="171">
        <f t="shared" si="497"/>
        <v>0</v>
      </c>
      <c r="AG576" s="171">
        <f t="shared" si="498"/>
        <v>0</v>
      </c>
      <c r="AH576" s="171" t="str">
        <f t="shared" si="499"/>
        <v>0</v>
      </c>
      <c r="AI576" s="171" t="str">
        <f>IF(ISBLANK(AD576), "", (POWER(AD576/VLOOKUP(AH576,Anthro_Calc!C:P,13,FALSE),VLOOKUP(AH576,Anthro_Calc!C:P,12,FALSE))-1) / (VLOOKUP(AH576,Anthro_Calc!C:P,14,FALSE)*VLOOKUP(AH576,Anthro_Calc!C:P,12,FALSE)))</f>
        <v/>
      </c>
      <c r="AJ576" s="171" t="str">
        <f>IF(ISBLANK(AD576), "", -3 + (AD576 -VLOOKUP(AH576,Anthro_Calc!C:P,4,FALSE)) / (VLOOKUP(AH576,Anthro_Calc!C:P,5,FALSE) - VLOOKUP(AH576,Anthro_Calc!C:P,4,FALSE)))</f>
        <v/>
      </c>
      <c r="AK576" s="171" t="str">
        <f>IF(ISBLANK(AD576), "", 3 + (AD576 -VLOOKUP(AH576,Anthro_Calc!C:P,10,FALSE)) / (VLOOKUP(AH576,Anthro_Calc!C:P,10,FALSE) - VLOOKUP(AH576,Anthro_Calc!C:P,9,FALSE)))</f>
        <v/>
      </c>
      <c r="AL576" s="172" t="str">
        <f t="shared" si="500"/>
        <v/>
      </c>
      <c r="AM576" s="173" t="str">
        <f t="shared" si="501"/>
        <v/>
      </c>
      <c r="AN576" s="174" t="str">
        <f t="shared" si="502"/>
        <v/>
      </c>
      <c r="AO576" s="178" t="str">
        <f t="shared" si="482"/>
        <v/>
      </c>
      <c r="AP576" s="179"/>
      <c r="AQ576" s="179" t="str">
        <f t="shared" si="488"/>
        <v/>
      </c>
      <c r="AR576" s="167"/>
      <c r="AS576" s="175"/>
      <c r="AT576" s="170"/>
      <c r="AU576" s="177" t="str">
        <f t="shared" si="529"/>
        <v/>
      </c>
      <c r="AV576" s="171">
        <f t="shared" si="503"/>
        <v>0</v>
      </c>
      <c r="AW576" s="171">
        <f t="shared" si="504"/>
        <v>0</v>
      </c>
      <c r="AX576" s="171" t="str">
        <f t="shared" si="505"/>
        <v>0</v>
      </c>
      <c r="AY576" s="171" t="str">
        <f>IF(ISBLANK(AT576), "", (POWER(AT576/VLOOKUP(AX576,Anthro_Calc!C:P,13,FALSE),VLOOKUP(AX576,Anthro_Calc!C:P,12,FALSE))-1) / (VLOOKUP(AX576,Anthro_Calc!C:P,14,FALSE)*VLOOKUP(AX576,Anthro_Calc!C:P,12,FALSE)))</f>
        <v/>
      </c>
      <c r="AZ576" s="171" t="str">
        <f>IF(ISBLANK(AT576), "", -3 + (AT576 -VLOOKUP(AX576,Anthro_Calc!C:P,4,FALSE)) / (VLOOKUP(AX576,Anthro_Calc!C:P,5,FALSE) - VLOOKUP(AX576,Anthro_Calc!C:P,4,FALSE)))</f>
        <v/>
      </c>
      <c r="BA576" s="171" t="str">
        <f>IF(ISBLANK(AT576), "", 3 + (AT576 -VLOOKUP(AX576,Anthro_Calc!C:P,10,FALSE)) / (VLOOKUP(AX576,Anthro_Calc!C:P,10,FALSE) - VLOOKUP(AX576,Anthro_Calc!C:P,9,FALSE)))</f>
        <v/>
      </c>
      <c r="BB576" s="172" t="str">
        <f t="shared" si="506"/>
        <v/>
      </c>
      <c r="BC576" s="173" t="str">
        <f t="shared" si="507"/>
        <v/>
      </c>
      <c r="BD576" s="174" t="str">
        <f t="shared" si="483"/>
        <v/>
      </c>
      <c r="BE576" s="180" t="str">
        <f t="shared" si="484"/>
        <v/>
      </c>
      <c r="BF576" s="181" t="str">
        <f t="shared" si="508"/>
        <v/>
      </c>
      <c r="BG576" s="181" t="str">
        <f t="shared" si="485"/>
        <v/>
      </c>
      <c r="BH576" s="179"/>
      <c r="BI576" s="182"/>
      <c r="BJ576" s="167"/>
      <c r="BK576" s="175"/>
      <c r="BL576" s="176"/>
      <c r="BM576" s="177" t="str">
        <f t="shared" si="509"/>
        <v/>
      </c>
      <c r="BN576" s="171">
        <f t="shared" si="527"/>
        <v>0</v>
      </c>
      <c r="BO576" s="171">
        <f t="shared" si="528"/>
        <v>0</v>
      </c>
      <c r="BP576" s="171" t="str">
        <f t="shared" si="510"/>
        <v>0</v>
      </c>
      <c r="BQ576" s="171" t="str">
        <f>IF(ISBLANK(BL576), "", (POWER(BL576/VLOOKUP(BP576,Anthro_Calc!C:P,13,FALSE),VLOOKUP(BP576,Anthro_Calc!C:P,12,FALSE))-1) / (VLOOKUP(BP576,Anthro_Calc!C:P,14,FALSE)*VLOOKUP(BP576,Anthro_Calc!C:P,12,FALSE)))</f>
        <v/>
      </c>
      <c r="BR576" s="171" t="str">
        <f>IF(ISBLANK(BL576), "", -3 + (BL576 -VLOOKUP(BP576,Anthro_Calc!C:P,4,FALSE)) / (VLOOKUP(BP576,Anthro_Calc!C:P,5,FALSE) - VLOOKUP(BP576,Anthro_Calc!C:P,4,FALSE)))</f>
        <v/>
      </c>
      <c r="BS576" s="171" t="str">
        <f>IF(ISBLANK(BL576), "", 3 + (BL576 -VLOOKUP(BP576,Anthro_Calc!C:P,10,FALSE)) / (VLOOKUP(BP576,Anthro_Calc!C:P,10,FALSE) - VLOOKUP(BP576,Anthro_Calc!C:P,9,FALSE)))</f>
        <v/>
      </c>
      <c r="BT576" s="172" t="str">
        <f t="shared" si="511"/>
        <v/>
      </c>
      <c r="BU576" s="173" t="str">
        <f t="shared" si="512"/>
        <v/>
      </c>
      <c r="BV576" s="174" t="str">
        <f t="shared" si="513"/>
        <v/>
      </c>
      <c r="BW576" s="181" t="str">
        <f t="shared" si="486"/>
        <v/>
      </c>
      <c r="BX576" s="179"/>
      <c r="BY576" s="181" t="str">
        <f>IF(ISBLANK(BL576), "", VLOOKUP(Z576&amp;" "&amp;BV576&amp;" "&amp;BW576,Graduation_Criteria!$D$2:$E$34,2,FALSE))</f>
        <v/>
      </c>
      <c r="BZ576" s="181" t="str">
        <f t="shared" si="487"/>
        <v/>
      </c>
      <c r="CA576" s="167"/>
      <c r="CB576" s="175"/>
      <c r="CC576" s="175"/>
      <c r="CD576" s="183" t="str">
        <f t="shared" si="514"/>
        <v/>
      </c>
      <c r="CE576" s="184">
        <f t="shared" si="515"/>
        <v>0</v>
      </c>
      <c r="CF576" s="184">
        <f t="shared" si="516"/>
        <v>0</v>
      </c>
      <c r="CG576" s="184" t="str">
        <f t="shared" si="517"/>
        <v>0</v>
      </c>
      <c r="CH576" s="184" t="str">
        <f>IF(ISBLANK(CC576), "", (POWER(CC576/VLOOKUP(CG576,Anthro_Calc!C:P,13,FALSE),VLOOKUP(CG576,Anthro_Calc!C:P,12,FALSE))-1) / (VLOOKUP(CG576,Anthro_Calc!C:P,14,FALSE)*VLOOKUP(CG576,Anthro_Calc!C:P,12,FALSE)))</f>
        <v/>
      </c>
      <c r="CI576" s="184" t="str">
        <f>IF(ISBLANK(CC576), "", -3 + (CC576 -VLOOKUP(CG576,Anthro_Calc!C:P,4,FALSE)) / (VLOOKUP(CG576,Anthro_Calc!C:P,5,FALSE) - VLOOKUP(CG576,Anthro_Calc!C:P,4,FALSE)))</f>
        <v/>
      </c>
      <c r="CJ576" s="184" t="str">
        <f>IF(ISBLANK(CC576), "", 3 + (CC576 -VLOOKUP(CG576,Anthro_Calc!C:P,10,FALSE)) / (VLOOKUP(CG576,Anthro_Calc!C:P,10,FALSE) - VLOOKUP(CG576,Anthro_Calc!C:P,9,FALSE)))</f>
        <v/>
      </c>
      <c r="CK576" s="185" t="str">
        <f t="shared" si="518"/>
        <v/>
      </c>
      <c r="CL576" s="173" t="str">
        <f t="shared" si="519"/>
        <v/>
      </c>
      <c r="CM576" s="174" t="str">
        <f t="shared" si="520"/>
        <v/>
      </c>
      <c r="CN576" s="179"/>
      <c r="CO576" s="167"/>
      <c r="CP576" s="175"/>
      <c r="CQ576" s="175"/>
      <c r="CR576" s="186" t="str">
        <f t="shared" si="521"/>
        <v/>
      </c>
      <c r="CS576" s="187">
        <f t="shared" si="522"/>
        <v>0</v>
      </c>
      <c r="CT576" s="187">
        <f t="shared" si="523"/>
        <v>0</v>
      </c>
      <c r="CU576" s="187" t="str">
        <f t="shared" si="524"/>
        <v>0</v>
      </c>
      <c r="CV576" s="187" t="str">
        <f>IF(ISBLANK(CQ576), "", (POWER(CQ576/VLOOKUP(CU576,Anthro_Calc!C:P,13,FALSE),VLOOKUP(CU576,Anthro_Calc!C:P,12,FALSE))-1) / (VLOOKUP(CU576,Anthro_Calc!C:P,14,FALSE)*VLOOKUP(CU576,Anthro_Calc!C:P,12,FALSE)))</f>
        <v/>
      </c>
      <c r="CW576" s="187" t="str">
        <f>IF(ISBLANK(CQ576), "", -3 + (CQ576 -VLOOKUP(CU576,Anthro_Calc!C:P,4,FALSE)) / (VLOOKUP(CU576,Anthro_Calc!C:P,5,FALSE) - VLOOKUP(CU576,Anthro_Calc!C:P,4,FALSE)))</f>
        <v/>
      </c>
      <c r="CX576" s="187" t="str">
        <f>IF(ISBLANK(CQ576), "", 3 + (CQ576 -VLOOKUP(CU576,Anthro_Calc!C:P,10,FALSE)) / (VLOOKUP(CU576,Anthro_Calc!C:P,10,FALSE) - VLOOKUP(CU576,Anthro_Calc!C:P,9,FALSE)))</f>
        <v/>
      </c>
      <c r="CY576" s="188" t="str">
        <f t="shared" si="525"/>
        <v/>
      </c>
      <c r="CZ576" s="117" t="str">
        <f t="shared" si="489"/>
        <v/>
      </c>
      <c r="DA576" s="174" t="str">
        <f t="shared" si="526"/>
        <v/>
      </c>
      <c r="DB576" s="189"/>
    </row>
    <row r="577" spans="1:106">
      <c r="A577" s="165">
        <f t="shared" si="481"/>
        <v>573</v>
      </c>
      <c r="B577" s="166"/>
      <c r="C577" s="166"/>
      <c r="D577" s="166"/>
      <c r="E577" s="166"/>
      <c r="F577" s="166"/>
      <c r="G577" s="166"/>
      <c r="H577" s="166"/>
      <c r="I577" s="166"/>
      <c r="J577" s="166"/>
      <c r="K577" s="166"/>
      <c r="L577" s="166"/>
      <c r="M577" s="167"/>
      <c r="N577" s="168" t="str">
        <f t="shared" ca="1" si="490"/>
        <v/>
      </c>
      <c r="O577" s="169"/>
      <c r="P577" s="169"/>
      <c r="Q577" s="167"/>
      <c r="R577" s="170"/>
      <c r="S577" s="171" t="str">
        <f t="shared" si="491"/>
        <v/>
      </c>
      <c r="T577" s="171" t="str">
        <f t="shared" si="492"/>
        <v/>
      </c>
      <c r="U577" s="171" t="str">
        <f t="shared" si="493"/>
        <v/>
      </c>
      <c r="V577" s="171" t="str">
        <f>IF(ISBLANK(R577), "", (POWER(R577/VLOOKUP(U577,Anthro_Calc!C:P,13,FALSE),VLOOKUP(U577,Anthro_Calc!C:P,12,FALSE))-1) / (VLOOKUP(U577,Anthro_Calc!C:P,14,FALSE)*VLOOKUP(U577,Anthro_Calc!C:P,12,FALSE)))</f>
        <v/>
      </c>
      <c r="W577" s="171" t="str">
        <f>IF(ISBLANK(R577), "", -3 + (R577 -VLOOKUP(U577,Anthro_Calc!C:P,4,FALSE)) / (VLOOKUP(U577,Anthro_Calc!C:P,5,FALSE) - VLOOKUP(U577,Anthro_Calc!C:P,4,FALSE)))</f>
        <v/>
      </c>
      <c r="X577" s="171" t="str">
        <f>IF(ISBLANK(R577), "", 3 + (R577 -VLOOKUP(U577,Anthro_Calc!C:P,10,FALSE)) / (VLOOKUP(U577,Anthro_Calc!C:P,10,FALSE) - VLOOKUP(U577,Anthro_Calc!C:P,9,FALSE)))</f>
        <v/>
      </c>
      <c r="Y577" s="172" t="str">
        <f t="shared" si="494"/>
        <v/>
      </c>
      <c r="Z577" s="173" t="str">
        <f t="shared" si="495"/>
        <v/>
      </c>
      <c r="AA577" s="174" t="str">
        <f t="shared" si="530"/>
        <v/>
      </c>
      <c r="AB577" s="167"/>
      <c r="AC577" s="175"/>
      <c r="AD577" s="176"/>
      <c r="AE577" s="177" t="str">
        <f t="shared" si="496"/>
        <v/>
      </c>
      <c r="AF577" s="171">
        <f t="shared" si="497"/>
        <v>0</v>
      </c>
      <c r="AG577" s="171">
        <f t="shared" si="498"/>
        <v>0</v>
      </c>
      <c r="AH577" s="171" t="str">
        <f t="shared" si="499"/>
        <v>0</v>
      </c>
      <c r="AI577" s="171" t="str">
        <f>IF(ISBLANK(AD577), "", (POWER(AD577/VLOOKUP(AH577,Anthro_Calc!C:P,13,FALSE),VLOOKUP(AH577,Anthro_Calc!C:P,12,FALSE))-1) / (VLOOKUP(AH577,Anthro_Calc!C:P,14,FALSE)*VLOOKUP(AH577,Anthro_Calc!C:P,12,FALSE)))</f>
        <v/>
      </c>
      <c r="AJ577" s="171" t="str">
        <f>IF(ISBLANK(AD577), "", -3 + (AD577 -VLOOKUP(AH577,Anthro_Calc!C:P,4,FALSE)) / (VLOOKUP(AH577,Anthro_Calc!C:P,5,FALSE) - VLOOKUP(AH577,Anthro_Calc!C:P,4,FALSE)))</f>
        <v/>
      </c>
      <c r="AK577" s="171" t="str">
        <f>IF(ISBLANK(AD577), "", 3 + (AD577 -VLOOKUP(AH577,Anthro_Calc!C:P,10,FALSE)) / (VLOOKUP(AH577,Anthro_Calc!C:P,10,FALSE) - VLOOKUP(AH577,Anthro_Calc!C:P,9,FALSE)))</f>
        <v/>
      </c>
      <c r="AL577" s="172" t="str">
        <f t="shared" si="500"/>
        <v/>
      </c>
      <c r="AM577" s="173" t="str">
        <f t="shared" si="501"/>
        <v/>
      </c>
      <c r="AN577" s="174" t="str">
        <f t="shared" si="502"/>
        <v/>
      </c>
      <c r="AO577" s="178" t="str">
        <f t="shared" si="482"/>
        <v/>
      </c>
      <c r="AP577" s="179"/>
      <c r="AQ577" s="179" t="str">
        <f t="shared" si="488"/>
        <v/>
      </c>
      <c r="AR577" s="167"/>
      <c r="AS577" s="175"/>
      <c r="AT577" s="170"/>
      <c r="AU577" s="177" t="str">
        <f t="shared" si="529"/>
        <v/>
      </c>
      <c r="AV577" s="171">
        <f t="shared" si="503"/>
        <v>0</v>
      </c>
      <c r="AW577" s="171">
        <f t="shared" si="504"/>
        <v>0</v>
      </c>
      <c r="AX577" s="171" t="str">
        <f t="shared" si="505"/>
        <v>0</v>
      </c>
      <c r="AY577" s="171" t="str">
        <f>IF(ISBLANK(AT577), "", (POWER(AT577/VLOOKUP(AX577,Anthro_Calc!C:P,13,FALSE),VLOOKUP(AX577,Anthro_Calc!C:P,12,FALSE))-1) / (VLOOKUP(AX577,Anthro_Calc!C:P,14,FALSE)*VLOOKUP(AX577,Anthro_Calc!C:P,12,FALSE)))</f>
        <v/>
      </c>
      <c r="AZ577" s="171" t="str">
        <f>IF(ISBLANK(AT577), "", -3 + (AT577 -VLOOKUP(AX577,Anthro_Calc!C:P,4,FALSE)) / (VLOOKUP(AX577,Anthro_Calc!C:P,5,FALSE) - VLOOKUP(AX577,Anthro_Calc!C:P,4,FALSE)))</f>
        <v/>
      </c>
      <c r="BA577" s="171" t="str">
        <f>IF(ISBLANK(AT577), "", 3 + (AT577 -VLOOKUP(AX577,Anthro_Calc!C:P,10,FALSE)) / (VLOOKUP(AX577,Anthro_Calc!C:P,10,FALSE) - VLOOKUP(AX577,Anthro_Calc!C:P,9,FALSE)))</f>
        <v/>
      </c>
      <c r="BB577" s="172" t="str">
        <f t="shared" si="506"/>
        <v/>
      </c>
      <c r="BC577" s="173" t="str">
        <f t="shared" si="507"/>
        <v/>
      </c>
      <c r="BD577" s="174" t="str">
        <f t="shared" si="483"/>
        <v/>
      </c>
      <c r="BE577" s="180" t="str">
        <f t="shared" si="484"/>
        <v/>
      </c>
      <c r="BF577" s="181" t="str">
        <f t="shared" si="508"/>
        <v/>
      </c>
      <c r="BG577" s="181" t="str">
        <f t="shared" si="485"/>
        <v/>
      </c>
      <c r="BH577" s="179"/>
      <c r="BI577" s="182"/>
      <c r="BJ577" s="167"/>
      <c r="BK577" s="175"/>
      <c r="BL577" s="176"/>
      <c r="BM577" s="177" t="str">
        <f t="shared" si="509"/>
        <v/>
      </c>
      <c r="BN577" s="171">
        <f t="shared" si="527"/>
        <v>0</v>
      </c>
      <c r="BO577" s="171">
        <f t="shared" si="528"/>
        <v>0</v>
      </c>
      <c r="BP577" s="171" t="str">
        <f t="shared" si="510"/>
        <v>0</v>
      </c>
      <c r="BQ577" s="171" t="str">
        <f>IF(ISBLANK(BL577), "", (POWER(BL577/VLOOKUP(BP577,Anthro_Calc!C:P,13,FALSE),VLOOKUP(BP577,Anthro_Calc!C:P,12,FALSE))-1) / (VLOOKUP(BP577,Anthro_Calc!C:P,14,FALSE)*VLOOKUP(BP577,Anthro_Calc!C:P,12,FALSE)))</f>
        <v/>
      </c>
      <c r="BR577" s="171" t="str">
        <f>IF(ISBLANK(BL577), "", -3 + (BL577 -VLOOKUP(BP577,Anthro_Calc!C:P,4,FALSE)) / (VLOOKUP(BP577,Anthro_Calc!C:P,5,FALSE) - VLOOKUP(BP577,Anthro_Calc!C:P,4,FALSE)))</f>
        <v/>
      </c>
      <c r="BS577" s="171" t="str">
        <f>IF(ISBLANK(BL577), "", 3 + (BL577 -VLOOKUP(BP577,Anthro_Calc!C:P,10,FALSE)) / (VLOOKUP(BP577,Anthro_Calc!C:P,10,FALSE) - VLOOKUP(BP577,Anthro_Calc!C:P,9,FALSE)))</f>
        <v/>
      </c>
      <c r="BT577" s="172" t="str">
        <f t="shared" si="511"/>
        <v/>
      </c>
      <c r="BU577" s="173" t="str">
        <f t="shared" si="512"/>
        <v/>
      </c>
      <c r="BV577" s="174" t="str">
        <f t="shared" si="513"/>
        <v/>
      </c>
      <c r="BW577" s="181" t="str">
        <f t="shared" si="486"/>
        <v/>
      </c>
      <c r="BX577" s="179"/>
      <c r="BY577" s="181" t="str">
        <f>IF(ISBLANK(BL577), "", VLOOKUP(Z577&amp;" "&amp;BV577&amp;" "&amp;BW577,Graduation_Criteria!$D$2:$E$34,2,FALSE))</f>
        <v/>
      </c>
      <c r="BZ577" s="181" t="str">
        <f t="shared" si="487"/>
        <v/>
      </c>
      <c r="CA577" s="167"/>
      <c r="CB577" s="175"/>
      <c r="CC577" s="175"/>
      <c r="CD577" s="183" t="str">
        <f t="shared" si="514"/>
        <v/>
      </c>
      <c r="CE577" s="184">
        <f t="shared" si="515"/>
        <v>0</v>
      </c>
      <c r="CF577" s="184">
        <f t="shared" si="516"/>
        <v>0</v>
      </c>
      <c r="CG577" s="184" t="str">
        <f t="shared" si="517"/>
        <v>0</v>
      </c>
      <c r="CH577" s="184" t="str">
        <f>IF(ISBLANK(CC577), "", (POWER(CC577/VLOOKUP(CG577,Anthro_Calc!C:P,13,FALSE),VLOOKUP(CG577,Anthro_Calc!C:P,12,FALSE))-1) / (VLOOKUP(CG577,Anthro_Calc!C:P,14,FALSE)*VLOOKUP(CG577,Anthro_Calc!C:P,12,FALSE)))</f>
        <v/>
      </c>
      <c r="CI577" s="184" t="str">
        <f>IF(ISBLANK(CC577), "", -3 + (CC577 -VLOOKUP(CG577,Anthro_Calc!C:P,4,FALSE)) / (VLOOKUP(CG577,Anthro_Calc!C:P,5,FALSE) - VLOOKUP(CG577,Anthro_Calc!C:P,4,FALSE)))</f>
        <v/>
      </c>
      <c r="CJ577" s="184" t="str">
        <f>IF(ISBLANK(CC577), "", 3 + (CC577 -VLOOKUP(CG577,Anthro_Calc!C:P,10,FALSE)) / (VLOOKUP(CG577,Anthro_Calc!C:P,10,FALSE) - VLOOKUP(CG577,Anthro_Calc!C:P,9,FALSE)))</f>
        <v/>
      </c>
      <c r="CK577" s="185" t="str">
        <f t="shared" si="518"/>
        <v/>
      </c>
      <c r="CL577" s="173" t="str">
        <f t="shared" si="519"/>
        <v/>
      </c>
      <c r="CM577" s="174" t="str">
        <f t="shared" si="520"/>
        <v/>
      </c>
      <c r="CN577" s="179"/>
      <c r="CO577" s="167"/>
      <c r="CP577" s="175"/>
      <c r="CQ577" s="175"/>
      <c r="CR577" s="186" t="str">
        <f t="shared" si="521"/>
        <v/>
      </c>
      <c r="CS577" s="187">
        <f t="shared" si="522"/>
        <v>0</v>
      </c>
      <c r="CT577" s="187">
        <f t="shared" si="523"/>
        <v>0</v>
      </c>
      <c r="CU577" s="187" t="str">
        <f t="shared" si="524"/>
        <v>0</v>
      </c>
      <c r="CV577" s="187" t="str">
        <f>IF(ISBLANK(CQ577), "", (POWER(CQ577/VLOOKUP(CU577,Anthro_Calc!C:P,13,FALSE),VLOOKUP(CU577,Anthro_Calc!C:P,12,FALSE))-1) / (VLOOKUP(CU577,Anthro_Calc!C:P,14,FALSE)*VLOOKUP(CU577,Anthro_Calc!C:P,12,FALSE)))</f>
        <v/>
      </c>
      <c r="CW577" s="187" t="str">
        <f>IF(ISBLANK(CQ577), "", -3 + (CQ577 -VLOOKUP(CU577,Anthro_Calc!C:P,4,FALSE)) / (VLOOKUP(CU577,Anthro_Calc!C:P,5,FALSE) - VLOOKUP(CU577,Anthro_Calc!C:P,4,FALSE)))</f>
        <v/>
      </c>
      <c r="CX577" s="187" t="str">
        <f>IF(ISBLANK(CQ577), "", 3 + (CQ577 -VLOOKUP(CU577,Anthro_Calc!C:P,10,FALSE)) / (VLOOKUP(CU577,Anthro_Calc!C:P,10,FALSE) - VLOOKUP(CU577,Anthro_Calc!C:P,9,FALSE)))</f>
        <v/>
      </c>
      <c r="CY577" s="188" t="str">
        <f t="shared" si="525"/>
        <v/>
      </c>
      <c r="CZ577" s="117" t="str">
        <f t="shared" si="489"/>
        <v/>
      </c>
      <c r="DA577" s="174" t="str">
        <f t="shared" si="526"/>
        <v/>
      </c>
      <c r="DB577" s="189"/>
    </row>
    <row r="578" spans="1:106">
      <c r="A578" s="165">
        <f t="shared" si="481"/>
        <v>574</v>
      </c>
      <c r="B578" s="166"/>
      <c r="C578" s="166"/>
      <c r="D578" s="166"/>
      <c r="E578" s="166"/>
      <c r="F578" s="166"/>
      <c r="G578" s="166"/>
      <c r="H578" s="166"/>
      <c r="I578" s="166"/>
      <c r="J578" s="166"/>
      <c r="K578" s="166"/>
      <c r="L578" s="166"/>
      <c r="M578" s="167"/>
      <c r="N578" s="168" t="str">
        <f t="shared" ca="1" si="490"/>
        <v/>
      </c>
      <c r="O578" s="169"/>
      <c r="P578" s="169"/>
      <c r="Q578" s="167"/>
      <c r="R578" s="170"/>
      <c r="S578" s="171" t="str">
        <f t="shared" si="491"/>
        <v/>
      </c>
      <c r="T578" s="171" t="str">
        <f t="shared" si="492"/>
        <v/>
      </c>
      <c r="U578" s="171" t="str">
        <f t="shared" si="493"/>
        <v/>
      </c>
      <c r="V578" s="171" t="str">
        <f>IF(ISBLANK(R578), "", (POWER(R578/VLOOKUP(U578,Anthro_Calc!C:P,13,FALSE),VLOOKUP(U578,Anthro_Calc!C:P,12,FALSE))-1) / (VLOOKUP(U578,Anthro_Calc!C:P,14,FALSE)*VLOOKUP(U578,Anthro_Calc!C:P,12,FALSE)))</f>
        <v/>
      </c>
      <c r="W578" s="171" t="str">
        <f>IF(ISBLANK(R578), "", -3 + (R578 -VLOOKUP(U578,Anthro_Calc!C:P,4,FALSE)) / (VLOOKUP(U578,Anthro_Calc!C:P,5,FALSE) - VLOOKUP(U578,Anthro_Calc!C:P,4,FALSE)))</f>
        <v/>
      </c>
      <c r="X578" s="171" t="str">
        <f>IF(ISBLANK(R578), "", 3 + (R578 -VLOOKUP(U578,Anthro_Calc!C:P,10,FALSE)) / (VLOOKUP(U578,Anthro_Calc!C:P,10,FALSE) - VLOOKUP(U578,Anthro_Calc!C:P,9,FALSE)))</f>
        <v/>
      </c>
      <c r="Y578" s="172" t="str">
        <f t="shared" si="494"/>
        <v/>
      </c>
      <c r="Z578" s="173" t="str">
        <f t="shared" si="495"/>
        <v/>
      </c>
      <c r="AA578" s="174" t="str">
        <f t="shared" si="530"/>
        <v/>
      </c>
      <c r="AB578" s="167"/>
      <c r="AC578" s="175"/>
      <c r="AD578" s="176"/>
      <c r="AE578" s="177" t="str">
        <f t="shared" si="496"/>
        <v/>
      </c>
      <c r="AF578" s="171">
        <f t="shared" si="497"/>
        <v>0</v>
      </c>
      <c r="AG578" s="171">
        <f t="shared" si="498"/>
        <v>0</v>
      </c>
      <c r="AH578" s="171" t="str">
        <f t="shared" si="499"/>
        <v>0</v>
      </c>
      <c r="AI578" s="171" t="str">
        <f>IF(ISBLANK(AD578), "", (POWER(AD578/VLOOKUP(AH578,Anthro_Calc!C:P,13,FALSE),VLOOKUP(AH578,Anthro_Calc!C:P,12,FALSE))-1) / (VLOOKUP(AH578,Anthro_Calc!C:P,14,FALSE)*VLOOKUP(AH578,Anthro_Calc!C:P,12,FALSE)))</f>
        <v/>
      </c>
      <c r="AJ578" s="171" t="str">
        <f>IF(ISBLANK(AD578), "", -3 + (AD578 -VLOOKUP(AH578,Anthro_Calc!C:P,4,FALSE)) / (VLOOKUP(AH578,Anthro_Calc!C:P,5,FALSE) - VLOOKUP(AH578,Anthro_Calc!C:P,4,FALSE)))</f>
        <v/>
      </c>
      <c r="AK578" s="171" t="str">
        <f>IF(ISBLANK(AD578), "", 3 + (AD578 -VLOOKUP(AH578,Anthro_Calc!C:P,10,FALSE)) / (VLOOKUP(AH578,Anthro_Calc!C:P,10,FALSE) - VLOOKUP(AH578,Anthro_Calc!C:P,9,FALSE)))</f>
        <v/>
      </c>
      <c r="AL578" s="172" t="str">
        <f t="shared" si="500"/>
        <v/>
      </c>
      <c r="AM578" s="173" t="str">
        <f t="shared" si="501"/>
        <v/>
      </c>
      <c r="AN578" s="174" t="str">
        <f t="shared" si="502"/>
        <v/>
      </c>
      <c r="AO578" s="178" t="str">
        <f t="shared" si="482"/>
        <v/>
      </c>
      <c r="AP578" s="179"/>
      <c r="AQ578" s="179" t="str">
        <f t="shared" si="488"/>
        <v/>
      </c>
      <c r="AR578" s="167"/>
      <c r="AS578" s="175"/>
      <c r="AT578" s="170"/>
      <c r="AU578" s="177" t="str">
        <f t="shared" si="529"/>
        <v/>
      </c>
      <c r="AV578" s="171">
        <f t="shared" si="503"/>
        <v>0</v>
      </c>
      <c r="AW578" s="171">
        <f t="shared" si="504"/>
        <v>0</v>
      </c>
      <c r="AX578" s="171" t="str">
        <f t="shared" si="505"/>
        <v>0</v>
      </c>
      <c r="AY578" s="171" t="str">
        <f>IF(ISBLANK(AT578), "", (POWER(AT578/VLOOKUP(AX578,Anthro_Calc!C:P,13,FALSE),VLOOKUP(AX578,Anthro_Calc!C:P,12,FALSE))-1) / (VLOOKUP(AX578,Anthro_Calc!C:P,14,FALSE)*VLOOKUP(AX578,Anthro_Calc!C:P,12,FALSE)))</f>
        <v/>
      </c>
      <c r="AZ578" s="171" t="str">
        <f>IF(ISBLANK(AT578), "", -3 + (AT578 -VLOOKUP(AX578,Anthro_Calc!C:P,4,FALSE)) / (VLOOKUP(AX578,Anthro_Calc!C:P,5,FALSE) - VLOOKUP(AX578,Anthro_Calc!C:P,4,FALSE)))</f>
        <v/>
      </c>
      <c r="BA578" s="171" t="str">
        <f>IF(ISBLANK(AT578), "", 3 + (AT578 -VLOOKUP(AX578,Anthro_Calc!C:P,10,FALSE)) / (VLOOKUP(AX578,Anthro_Calc!C:P,10,FALSE) - VLOOKUP(AX578,Anthro_Calc!C:P,9,FALSE)))</f>
        <v/>
      </c>
      <c r="BB578" s="172" t="str">
        <f t="shared" si="506"/>
        <v/>
      </c>
      <c r="BC578" s="173" t="str">
        <f t="shared" si="507"/>
        <v/>
      </c>
      <c r="BD578" s="174" t="str">
        <f t="shared" si="483"/>
        <v/>
      </c>
      <c r="BE578" s="180" t="str">
        <f t="shared" si="484"/>
        <v/>
      </c>
      <c r="BF578" s="181" t="str">
        <f t="shared" si="508"/>
        <v/>
      </c>
      <c r="BG578" s="181" t="str">
        <f t="shared" si="485"/>
        <v/>
      </c>
      <c r="BH578" s="179"/>
      <c r="BI578" s="182"/>
      <c r="BJ578" s="167"/>
      <c r="BK578" s="175"/>
      <c r="BL578" s="176"/>
      <c r="BM578" s="177" t="str">
        <f t="shared" si="509"/>
        <v/>
      </c>
      <c r="BN578" s="171">
        <f t="shared" si="527"/>
        <v>0</v>
      </c>
      <c r="BO578" s="171">
        <f t="shared" si="528"/>
        <v>0</v>
      </c>
      <c r="BP578" s="171" t="str">
        <f t="shared" si="510"/>
        <v>0</v>
      </c>
      <c r="BQ578" s="171" t="str">
        <f>IF(ISBLANK(BL578), "", (POWER(BL578/VLOOKUP(BP578,Anthro_Calc!C:P,13,FALSE),VLOOKUP(BP578,Anthro_Calc!C:P,12,FALSE))-1) / (VLOOKUP(BP578,Anthro_Calc!C:P,14,FALSE)*VLOOKUP(BP578,Anthro_Calc!C:P,12,FALSE)))</f>
        <v/>
      </c>
      <c r="BR578" s="171" t="str">
        <f>IF(ISBLANK(BL578), "", -3 + (BL578 -VLOOKUP(BP578,Anthro_Calc!C:P,4,FALSE)) / (VLOOKUP(BP578,Anthro_Calc!C:P,5,FALSE) - VLOOKUP(BP578,Anthro_Calc!C:P,4,FALSE)))</f>
        <v/>
      </c>
      <c r="BS578" s="171" t="str">
        <f>IF(ISBLANK(BL578), "", 3 + (BL578 -VLOOKUP(BP578,Anthro_Calc!C:P,10,FALSE)) / (VLOOKUP(BP578,Anthro_Calc!C:P,10,FALSE) - VLOOKUP(BP578,Anthro_Calc!C:P,9,FALSE)))</f>
        <v/>
      </c>
      <c r="BT578" s="172" t="str">
        <f t="shared" si="511"/>
        <v/>
      </c>
      <c r="BU578" s="173" t="str">
        <f t="shared" si="512"/>
        <v/>
      </c>
      <c r="BV578" s="174" t="str">
        <f t="shared" si="513"/>
        <v/>
      </c>
      <c r="BW578" s="181" t="str">
        <f t="shared" si="486"/>
        <v/>
      </c>
      <c r="BX578" s="179"/>
      <c r="BY578" s="181" t="str">
        <f>IF(ISBLANK(BL578), "", VLOOKUP(Z578&amp;" "&amp;BV578&amp;" "&amp;BW578,Graduation_Criteria!$D$2:$E$34,2,FALSE))</f>
        <v/>
      </c>
      <c r="BZ578" s="181" t="str">
        <f t="shared" si="487"/>
        <v/>
      </c>
      <c r="CA578" s="167"/>
      <c r="CB578" s="175"/>
      <c r="CC578" s="175"/>
      <c r="CD578" s="183" t="str">
        <f t="shared" si="514"/>
        <v/>
      </c>
      <c r="CE578" s="184">
        <f t="shared" si="515"/>
        <v>0</v>
      </c>
      <c r="CF578" s="184">
        <f t="shared" si="516"/>
        <v>0</v>
      </c>
      <c r="CG578" s="184" t="str">
        <f t="shared" si="517"/>
        <v>0</v>
      </c>
      <c r="CH578" s="184" t="str">
        <f>IF(ISBLANK(CC578), "", (POWER(CC578/VLOOKUP(CG578,Anthro_Calc!C:P,13,FALSE),VLOOKUP(CG578,Anthro_Calc!C:P,12,FALSE))-1) / (VLOOKUP(CG578,Anthro_Calc!C:P,14,FALSE)*VLOOKUP(CG578,Anthro_Calc!C:P,12,FALSE)))</f>
        <v/>
      </c>
      <c r="CI578" s="184" t="str">
        <f>IF(ISBLANK(CC578), "", -3 + (CC578 -VLOOKUP(CG578,Anthro_Calc!C:P,4,FALSE)) / (VLOOKUP(CG578,Anthro_Calc!C:P,5,FALSE) - VLOOKUP(CG578,Anthro_Calc!C:P,4,FALSE)))</f>
        <v/>
      </c>
      <c r="CJ578" s="184" t="str">
        <f>IF(ISBLANK(CC578), "", 3 + (CC578 -VLOOKUP(CG578,Anthro_Calc!C:P,10,FALSE)) / (VLOOKUP(CG578,Anthro_Calc!C:P,10,FALSE) - VLOOKUP(CG578,Anthro_Calc!C:P,9,FALSE)))</f>
        <v/>
      </c>
      <c r="CK578" s="185" t="str">
        <f t="shared" si="518"/>
        <v/>
      </c>
      <c r="CL578" s="173" t="str">
        <f t="shared" si="519"/>
        <v/>
      </c>
      <c r="CM578" s="174" t="str">
        <f t="shared" si="520"/>
        <v/>
      </c>
      <c r="CN578" s="179"/>
      <c r="CO578" s="167"/>
      <c r="CP578" s="175"/>
      <c r="CQ578" s="175"/>
      <c r="CR578" s="186" t="str">
        <f t="shared" si="521"/>
        <v/>
      </c>
      <c r="CS578" s="187">
        <f t="shared" si="522"/>
        <v>0</v>
      </c>
      <c r="CT578" s="187">
        <f t="shared" si="523"/>
        <v>0</v>
      </c>
      <c r="CU578" s="187" t="str">
        <f t="shared" si="524"/>
        <v>0</v>
      </c>
      <c r="CV578" s="187" t="str">
        <f>IF(ISBLANK(CQ578), "", (POWER(CQ578/VLOOKUP(CU578,Anthro_Calc!C:P,13,FALSE),VLOOKUP(CU578,Anthro_Calc!C:P,12,FALSE))-1) / (VLOOKUP(CU578,Anthro_Calc!C:P,14,FALSE)*VLOOKUP(CU578,Anthro_Calc!C:P,12,FALSE)))</f>
        <v/>
      </c>
      <c r="CW578" s="187" t="str">
        <f>IF(ISBLANK(CQ578), "", -3 + (CQ578 -VLOOKUP(CU578,Anthro_Calc!C:P,4,FALSE)) / (VLOOKUP(CU578,Anthro_Calc!C:P,5,FALSE) - VLOOKUP(CU578,Anthro_Calc!C:P,4,FALSE)))</f>
        <v/>
      </c>
      <c r="CX578" s="187" t="str">
        <f>IF(ISBLANK(CQ578), "", 3 + (CQ578 -VLOOKUP(CU578,Anthro_Calc!C:P,10,FALSE)) / (VLOOKUP(CU578,Anthro_Calc!C:P,10,FALSE) - VLOOKUP(CU578,Anthro_Calc!C:P,9,FALSE)))</f>
        <v/>
      </c>
      <c r="CY578" s="188" t="str">
        <f t="shared" si="525"/>
        <v/>
      </c>
      <c r="CZ578" s="117" t="str">
        <f t="shared" si="489"/>
        <v/>
      </c>
      <c r="DA578" s="174" t="str">
        <f t="shared" si="526"/>
        <v/>
      </c>
      <c r="DB578" s="189"/>
    </row>
    <row r="579" spans="1:106">
      <c r="A579" s="165">
        <f t="shared" si="481"/>
        <v>575</v>
      </c>
      <c r="B579" s="166"/>
      <c r="C579" s="166"/>
      <c r="D579" s="166"/>
      <c r="E579" s="166"/>
      <c r="F579" s="166"/>
      <c r="G579" s="166"/>
      <c r="H579" s="166"/>
      <c r="I579" s="166"/>
      <c r="J579" s="166"/>
      <c r="K579" s="166"/>
      <c r="L579" s="166"/>
      <c r="M579" s="167"/>
      <c r="N579" s="168" t="str">
        <f t="shared" ca="1" si="490"/>
        <v/>
      </c>
      <c r="O579" s="169"/>
      <c r="P579" s="169"/>
      <c r="Q579" s="167"/>
      <c r="R579" s="170"/>
      <c r="S579" s="171" t="str">
        <f t="shared" si="491"/>
        <v/>
      </c>
      <c r="T579" s="171" t="str">
        <f t="shared" si="492"/>
        <v/>
      </c>
      <c r="U579" s="171" t="str">
        <f t="shared" si="493"/>
        <v/>
      </c>
      <c r="V579" s="171" t="str">
        <f>IF(ISBLANK(R579), "", (POWER(R579/VLOOKUP(U579,Anthro_Calc!C:P,13,FALSE),VLOOKUP(U579,Anthro_Calc!C:P,12,FALSE))-1) / (VLOOKUP(U579,Anthro_Calc!C:P,14,FALSE)*VLOOKUP(U579,Anthro_Calc!C:P,12,FALSE)))</f>
        <v/>
      </c>
      <c r="W579" s="171" t="str">
        <f>IF(ISBLANK(R579), "", -3 + (R579 -VLOOKUP(U579,Anthro_Calc!C:P,4,FALSE)) / (VLOOKUP(U579,Anthro_Calc!C:P,5,FALSE) - VLOOKUP(U579,Anthro_Calc!C:P,4,FALSE)))</f>
        <v/>
      </c>
      <c r="X579" s="171" t="str">
        <f>IF(ISBLANK(R579), "", 3 + (R579 -VLOOKUP(U579,Anthro_Calc!C:P,10,FALSE)) / (VLOOKUP(U579,Anthro_Calc!C:P,10,FALSE) - VLOOKUP(U579,Anthro_Calc!C:P,9,FALSE)))</f>
        <v/>
      </c>
      <c r="Y579" s="172" t="str">
        <f t="shared" si="494"/>
        <v/>
      </c>
      <c r="Z579" s="173" t="str">
        <f t="shared" si="495"/>
        <v/>
      </c>
      <c r="AA579" s="174" t="str">
        <f t="shared" si="530"/>
        <v/>
      </c>
      <c r="AB579" s="167"/>
      <c r="AC579" s="175"/>
      <c r="AD579" s="176"/>
      <c r="AE579" s="177" t="str">
        <f t="shared" si="496"/>
        <v/>
      </c>
      <c r="AF579" s="171">
        <f t="shared" si="497"/>
        <v>0</v>
      </c>
      <c r="AG579" s="171">
        <f t="shared" si="498"/>
        <v>0</v>
      </c>
      <c r="AH579" s="171" t="str">
        <f t="shared" si="499"/>
        <v>0</v>
      </c>
      <c r="AI579" s="171" t="str">
        <f>IF(ISBLANK(AD579), "", (POWER(AD579/VLOOKUP(AH579,Anthro_Calc!C:P,13,FALSE),VLOOKUP(AH579,Anthro_Calc!C:P,12,FALSE))-1) / (VLOOKUP(AH579,Anthro_Calc!C:P,14,FALSE)*VLOOKUP(AH579,Anthro_Calc!C:P,12,FALSE)))</f>
        <v/>
      </c>
      <c r="AJ579" s="171" t="str">
        <f>IF(ISBLANK(AD579), "", -3 + (AD579 -VLOOKUP(AH579,Anthro_Calc!C:P,4,FALSE)) / (VLOOKUP(AH579,Anthro_Calc!C:P,5,FALSE) - VLOOKUP(AH579,Anthro_Calc!C:P,4,FALSE)))</f>
        <v/>
      </c>
      <c r="AK579" s="171" t="str">
        <f>IF(ISBLANK(AD579), "", 3 + (AD579 -VLOOKUP(AH579,Anthro_Calc!C:P,10,FALSE)) / (VLOOKUP(AH579,Anthro_Calc!C:P,10,FALSE) - VLOOKUP(AH579,Anthro_Calc!C:P,9,FALSE)))</f>
        <v/>
      </c>
      <c r="AL579" s="172" t="str">
        <f t="shared" si="500"/>
        <v/>
      </c>
      <c r="AM579" s="173" t="str">
        <f t="shared" si="501"/>
        <v/>
      </c>
      <c r="AN579" s="174" t="str">
        <f t="shared" si="502"/>
        <v/>
      </c>
      <c r="AO579" s="178" t="str">
        <f t="shared" si="482"/>
        <v/>
      </c>
      <c r="AP579" s="179"/>
      <c r="AQ579" s="179" t="str">
        <f t="shared" si="488"/>
        <v/>
      </c>
      <c r="AR579" s="167"/>
      <c r="AS579" s="175"/>
      <c r="AT579" s="170"/>
      <c r="AU579" s="177" t="str">
        <f t="shared" si="529"/>
        <v/>
      </c>
      <c r="AV579" s="171">
        <f t="shared" si="503"/>
        <v>0</v>
      </c>
      <c r="AW579" s="171">
        <f t="shared" si="504"/>
        <v>0</v>
      </c>
      <c r="AX579" s="171" t="str">
        <f t="shared" si="505"/>
        <v>0</v>
      </c>
      <c r="AY579" s="171" t="str">
        <f>IF(ISBLANK(AT579), "", (POWER(AT579/VLOOKUP(AX579,Anthro_Calc!C:P,13,FALSE),VLOOKUP(AX579,Anthro_Calc!C:P,12,FALSE))-1) / (VLOOKUP(AX579,Anthro_Calc!C:P,14,FALSE)*VLOOKUP(AX579,Anthro_Calc!C:P,12,FALSE)))</f>
        <v/>
      </c>
      <c r="AZ579" s="171" t="str">
        <f>IF(ISBLANK(AT579), "", -3 + (AT579 -VLOOKUP(AX579,Anthro_Calc!C:P,4,FALSE)) / (VLOOKUP(AX579,Anthro_Calc!C:P,5,FALSE) - VLOOKUP(AX579,Anthro_Calc!C:P,4,FALSE)))</f>
        <v/>
      </c>
      <c r="BA579" s="171" t="str">
        <f>IF(ISBLANK(AT579), "", 3 + (AT579 -VLOOKUP(AX579,Anthro_Calc!C:P,10,FALSE)) / (VLOOKUP(AX579,Anthro_Calc!C:P,10,FALSE) - VLOOKUP(AX579,Anthro_Calc!C:P,9,FALSE)))</f>
        <v/>
      </c>
      <c r="BB579" s="172" t="str">
        <f t="shared" si="506"/>
        <v/>
      </c>
      <c r="BC579" s="173" t="str">
        <f t="shared" si="507"/>
        <v/>
      </c>
      <c r="BD579" s="174" t="str">
        <f t="shared" si="483"/>
        <v/>
      </c>
      <c r="BE579" s="180" t="str">
        <f t="shared" si="484"/>
        <v/>
      </c>
      <c r="BF579" s="181" t="str">
        <f t="shared" si="508"/>
        <v/>
      </c>
      <c r="BG579" s="181" t="str">
        <f t="shared" si="485"/>
        <v/>
      </c>
      <c r="BH579" s="179"/>
      <c r="BI579" s="182"/>
      <c r="BJ579" s="167"/>
      <c r="BK579" s="175"/>
      <c r="BL579" s="176"/>
      <c r="BM579" s="177" t="str">
        <f t="shared" si="509"/>
        <v/>
      </c>
      <c r="BN579" s="171">
        <f t="shared" si="527"/>
        <v>0</v>
      </c>
      <c r="BO579" s="171">
        <f t="shared" si="528"/>
        <v>0</v>
      </c>
      <c r="BP579" s="171" t="str">
        <f t="shared" si="510"/>
        <v>0</v>
      </c>
      <c r="BQ579" s="171" t="str">
        <f>IF(ISBLANK(BL579), "", (POWER(BL579/VLOOKUP(BP579,Anthro_Calc!C:P,13,FALSE),VLOOKUP(BP579,Anthro_Calc!C:P,12,FALSE))-1) / (VLOOKUP(BP579,Anthro_Calc!C:P,14,FALSE)*VLOOKUP(BP579,Anthro_Calc!C:P,12,FALSE)))</f>
        <v/>
      </c>
      <c r="BR579" s="171" t="str">
        <f>IF(ISBLANK(BL579), "", -3 + (BL579 -VLOOKUP(BP579,Anthro_Calc!C:P,4,FALSE)) / (VLOOKUP(BP579,Anthro_Calc!C:P,5,FALSE) - VLOOKUP(BP579,Anthro_Calc!C:P,4,FALSE)))</f>
        <v/>
      </c>
      <c r="BS579" s="171" t="str">
        <f>IF(ISBLANK(BL579), "", 3 + (BL579 -VLOOKUP(BP579,Anthro_Calc!C:P,10,FALSE)) / (VLOOKUP(BP579,Anthro_Calc!C:P,10,FALSE) - VLOOKUP(BP579,Anthro_Calc!C:P,9,FALSE)))</f>
        <v/>
      </c>
      <c r="BT579" s="172" t="str">
        <f t="shared" si="511"/>
        <v/>
      </c>
      <c r="BU579" s="173" t="str">
        <f t="shared" si="512"/>
        <v/>
      </c>
      <c r="BV579" s="174" t="str">
        <f t="shared" si="513"/>
        <v/>
      </c>
      <c r="BW579" s="181" t="str">
        <f t="shared" si="486"/>
        <v/>
      </c>
      <c r="BX579" s="179"/>
      <c r="BY579" s="181" t="str">
        <f>IF(ISBLANK(BL579), "", VLOOKUP(Z579&amp;" "&amp;BV579&amp;" "&amp;BW579,Graduation_Criteria!$D$2:$E$34,2,FALSE))</f>
        <v/>
      </c>
      <c r="BZ579" s="181" t="str">
        <f t="shared" si="487"/>
        <v/>
      </c>
      <c r="CA579" s="167"/>
      <c r="CB579" s="175"/>
      <c r="CC579" s="175"/>
      <c r="CD579" s="183" t="str">
        <f t="shared" si="514"/>
        <v/>
      </c>
      <c r="CE579" s="184">
        <f t="shared" si="515"/>
        <v>0</v>
      </c>
      <c r="CF579" s="184">
        <f t="shared" si="516"/>
        <v>0</v>
      </c>
      <c r="CG579" s="184" t="str">
        <f t="shared" si="517"/>
        <v>0</v>
      </c>
      <c r="CH579" s="184" t="str">
        <f>IF(ISBLANK(CC579), "", (POWER(CC579/VLOOKUP(CG579,Anthro_Calc!C:P,13,FALSE),VLOOKUP(CG579,Anthro_Calc!C:P,12,FALSE))-1) / (VLOOKUP(CG579,Anthro_Calc!C:P,14,FALSE)*VLOOKUP(CG579,Anthro_Calc!C:P,12,FALSE)))</f>
        <v/>
      </c>
      <c r="CI579" s="184" t="str">
        <f>IF(ISBLANK(CC579), "", -3 + (CC579 -VLOOKUP(CG579,Anthro_Calc!C:P,4,FALSE)) / (VLOOKUP(CG579,Anthro_Calc!C:P,5,FALSE) - VLOOKUP(CG579,Anthro_Calc!C:P,4,FALSE)))</f>
        <v/>
      </c>
      <c r="CJ579" s="184" t="str">
        <f>IF(ISBLANK(CC579), "", 3 + (CC579 -VLOOKUP(CG579,Anthro_Calc!C:P,10,FALSE)) / (VLOOKUP(CG579,Anthro_Calc!C:P,10,FALSE) - VLOOKUP(CG579,Anthro_Calc!C:P,9,FALSE)))</f>
        <v/>
      </c>
      <c r="CK579" s="185" t="str">
        <f t="shared" si="518"/>
        <v/>
      </c>
      <c r="CL579" s="173" t="str">
        <f t="shared" si="519"/>
        <v/>
      </c>
      <c r="CM579" s="174" t="str">
        <f t="shared" si="520"/>
        <v/>
      </c>
      <c r="CN579" s="179"/>
      <c r="CO579" s="167"/>
      <c r="CP579" s="175"/>
      <c r="CQ579" s="175"/>
      <c r="CR579" s="186" t="str">
        <f t="shared" si="521"/>
        <v/>
      </c>
      <c r="CS579" s="187">
        <f t="shared" si="522"/>
        <v>0</v>
      </c>
      <c r="CT579" s="187">
        <f t="shared" si="523"/>
        <v>0</v>
      </c>
      <c r="CU579" s="187" t="str">
        <f t="shared" si="524"/>
        <v>0</v>
      </c>
      <c r="CV579" s="187" t="str">
        <f>IF(ISBLANK(CQ579), "", (POWER(CQ579/VLOOKUP(CU579,Anthro_Calc!C:P,13,FALSE),VLOOKUP(CU579,Anthro_Calc!C:P,12,FALSE))-1) / (VLOOKUP(CU579,Anthro_Calc!C:P,14,FALSE)*VLOOKUP(CU579,Anthro_Calc!C:P,12,FALSE)))</f>
        <v/>
      </c>
      <c r="CW579" s="187" t="str">
        <f>IF(ISBLANK(CQ579), "", -3 + (CQ579 -VLOOKUP(CU579,Anthro_Calc!C:P,4,FALSE)) / (VLOOKUP(CU579,Anthro_Calc!C:P,5,FALSE) - VLOOKUP(CU579,Anthro_Calc!C:P,4,FALSE)))</f>
        <v/>
      </c>
      <c r="CX579" s="187" t="str">
        <f>IF(ISBLANK(CQ579), "", 3 + (CQ579 -VLOOKUP(CU579,Anthro_Calc!C:P,10,FALSE)) / (VLOOKUP(CU579,Anthro_Calc!C:P,10,FALSE) - VLOOKUP(CU579,Anthro_Calc!C:P,9,FALSE)))</f>
        <v/>
      </c>
      <c r="CY579" s="188" t="str">
        <f t="shared" si="525"/>
        <v/>
      </c>
      <c r="CZ579" s="117" t="str">
        <f t="shared" si="489"/>
        <v/>
      </c>
      <c r="DA579" s="174" t="str">
        <f t="shared" si="526"/>
        <v/>
      </c>
      <c r="DB579" s="189"/>
    </row>
    <row r="580" spans="1:106">
      <c r="A580" s="165">
        <f t="shared" si="481"/>
        <v>576</v>
      </c>
      <c r="B580" s="166"/>
      <c r="C580" s="166"/>
      <c r="D580" s="166"/>
      <c r="E580" s="166"/>
      <c r="F580" s="166"/>
      <c r="G580" s="166"/>
      <c r="H580" s="166"/>
      <c r="I580" s="166"/>
      <c r="J580" s="166"/>
      <c r="K580" s="166"/>
      <c r="L580" s="166"/>
      <c r="M580" s="167"/>
      <c r="N580" s="168" t="str">
        <f t="shared" ca="1" si="490"/>
        <v/>
      </c>
      <c r="O580" s="169"/>
      <c r="P580" s="169"/>
      <c r="Q580" s="167"/>
      <c r="R580" s="170"/>
      <c r="S580" s="171" t="str">
        <f t="shared" si="491"/>
        <v/>
      </c>
      <c r="T580" s="171" t="str">
        <f t="shared" si="492"/>
        <v/>
      </c>
      <c r="U580" s="171" t="str">
        <f t="shared" si="493"/>
        <v/>
      </c>
      <c r="V580" s="171" t="str">
        <f>IF(ISBLANK(R580), "", (POWER(R580/VLOOKUP(U580,Anthro_Calc!C:P,13,FALSE),VLOOKUP(U580,Anthro_Calc!C:P,12,FALSE))-1) / (VLOOKUP(U580,Anthro_Calc!C:P,14,FALSE)*VLOOKUP(U580,Anthro_Calc!C:P,12,FALSE)))</f>
        <v/>
      </c>
      <c r="W580" s="171" t="str">
        <f>IF(ISBLANK(R580), "", -3 + (R580 -VLOOKUP(U580,Anthro_Calc!C:P,4,FALSE)) / (VLOOKUP(U580,Anthro_Calc!C:P,5,FALSE) - VLOOKUP(U580,Anthro_Calc!C:P,4,FALSE)))</f>
        <v/>
      </c>
      <c r="X580" s="171" t="str">
        <f>IF(ISBLANK(R580), "", 3 + (R580 -VLOOKUP(U580,Anthro_Calc!C:P,10,FALSE)) / (VLOOKUP(U580,Anthro_Calc!C:P,10,FALSE) - VLOOKUP(U580,Anthro_Calc!C:P,9,FALSE)))</f>
        <v/>
      </c>
      <c r="Y580" s="172" t="str">
        <f t="shared" si="494"/>
        <v/>
      </c>
      <c r="Z580" s="173" t="str">
        <f t="shared" si="495"/>
        <v/>
      </c>
      <c r="AA580" s="174" t="str">
        <f t="shared" si="530"/>
        <v/>
      </c>
      <c r="AB580" s="167"/>
      <c r="AC580" s="175"/>
      <c r="AD580" s="176"/>
      <c r="AE580" s="177" t="str">
        <f t="shared" si="496"/>
        <v/>
      </c>
      <c r="AF580" s="171">
        <f t="shared" si="497"/>
        <v>0</v>
      </c>
      <c r="AG580" s="171">
        <f t="shared" si="498"/>
        <v>0</v>
      </c>
      <c r="AH580" s="171" t="str">
        <f t="shared" si="499"/>
        <v>0</v>
      </c>
      <c r="AI580" s="171" t="str">
        <f>IF(ISBLANK(AD580), "", (POWER(AD580/VLOOKUP(AH580,Anthro_Calc!C:P,13,FALSE),VLOOKUP(AH580,Anthro_Calc!C:P,12,FALSE))-1) / (VLOOKUP(AH580,Anthro_Calc!C:P,14,FALSE)*VLOOKUP(AH580,Anthro_Calc!C:P,12,FALSE)))</f>
        <v/>
      </c>
      <c r="AJ580" s="171" t="str">
        <f>IF(ISBLANK(AD580), "", -3 + (AD580 -VLOOKUP(AH580,Anthro_Calc!C:P,4,FALSE)) / (VLOOKUP(AH580,Anthro_Calc!C:P,5,FALSE) - VLOOKUP(AH580,Anthro_Calc!C:P,4,FALSE)))</f>
        <v/>
      </c>
      <c r="AK580" s="171" t="str">
        <f>IF(ISBLANK(AD580), "", 3 + (AD580 -VLOOKUP(AH580,Anthro_Calc!C:P,10,FALSE)) / (VLOOKUP(AH580,Anthro_Calc!C:P,10,FALSE) - VLOOKUP(AH580,Anthro_Calc!C:P,9,FALSE)))</f>
        <v/>
      </c>
      <c r="AL580" s="172" t="str">
        <f t="shared" si="500"/>
        <v/>
      </c>
      <c r="AM580" s="173" t="str">
        <f t="shared" si="501"/>
        <v/>
      </c>
      <c r="AN580" s="174" t="str">
        <f t="shared" si="502"/>
        <v/>
      </c>
      <c r="AO580" s="178" t="str">
        <f t="shared" si="482"/>
        <v/>
      </c>
      <c r="AP580" s="179"/>
      <c r="AQ580" s="179" t="str">
        <f t="shared" si="488"/>
        <v/>
      </c>
      <c r="AR580" s="167"/>
      <c r="AS580" s="175"/>
      <c r="AT580" s="170"/>
      <c r="AU580" s="177" t="str">
        <f t="shared" si="529"/>
        <v/>
      </c>
      <c r="AV580" s="171">
        <f t="shared" si="503"/>
        <v>0</v>
      </c>
      <c r="AW580" s="171">
        <f t="shared" si="504"/>
        <v>0</v>
      </c>
      <c r="AX580" s="171" t="str">
        <f t="shared" si="505"/>
        <v>0</v>
      </c>
      <c r="AY580" s="171" t="str">
        <f>IF(ISBLANK(AT580), "", (POWER(AT580/VLOOKUP(AX580,Anthro_Calc!C:P,13,FALSE),VLOOKUP(AX580,Anthro_Calc!C:P,12,FALSE))-1) / (VLOOKUP(AX580,Anthro_Calc!C:P,14,FALSE)*VLOOKUP(AX580,Anthro_Calc!C:P,12,FALSE)))</f>
        <v/>
      </c>
      <c r="AZ580" s="171" t="str">
        <f>IF(ISBLANK(AT580), "", -3 + (AT580 -VLOOKUP(AX580,Anthro_Calc!C:P,4,FALSE)) / (VLOOKUP(AX580,Anthro_Calc!C:P,5,FALSE) - VLOOKUP(AX580,Anthro_Calc!C:P,4,FALSE)))</f>
        <v/>
      </c>
      <c r="BA580" s="171" t="str">
        <f>IF(ISBLANK(AT580), "", 3 + (AT580 -VLOOKUP(AX580,Anthro_Calc!C:P,10,FALSE)) / (VLOOKUP(AX580,Anthro_Calc!C:P,10,FALSE) - VLOOKUP(AX580,Anthro_Calc!C:P,9,FALSE)))</f>
        <v/>
      </c>
      <c r="BB580" s="172" t="str">
        <f t="shared" si="506"/>
        <v/>
      </c>
      <c r="BC580" s="173" t="str">
        <f t="shared" si="507"/>
        <v/>
      </c>
      <c r="BD580" s="174" t="str">
        <f t="shared" si="483"/>
        <v/>
      </c>
      <c r="BE580" s="180" t="str">
        <f t="shared" si="484"/>
        <v/>
      </c>
      <c r="BF580" s="181" t="str">
        <f t="shared" si="508"/>
        <v/>
      </c>
      <c r="BG580" s="181" t="str">
        <f t="shared" si="485"/>
        <v/>
      </c>
      <c r="BH580" s="179"/>
      <c r="BI580" s="182"/>
      <c r="BJ580" s="167"/>
      <c r="BK580" s="175"/>
      <c r="BL580" s="176"/>
      <c r="BM580" s="177" t="str">
        <f t="shared" si="509"/>
        <v/>
      </c>
      <c r="BN580" s="171">
        <f t="shared" si="527"/>
        <v>0</v>
      </c>
      <c r="BO580" s="171">
        <f t="shared" si="528"/>
        <v>0</v>
      </c>
      <c r="BP580" s="171" t="str">
        <f t="shared" si="510"/>
        <v>0</v>
      </c>
      <c r="BQ580" s="171" t="str">
        <f>IF(ISBLANK(BL580), "", (POWER(BL580/VLOOKUP(BP580,Anthro_Calc!C:P,13,FALSE),VLOOKUP(BP580,Anthro_Calc!C:P,12,FALSE))-1) / (VLOOKUP(BP580,Anthro_Calc!C:P,14,FALSE)*VLOOKUP(BP580,Anthro_Calc!C:P,12,FALSE)))</f>
        <v/>
      </c>
      <c r="BR580" s="171" t="str">
        <f>IF(ISBLANK(BL580), "", -3 + (BL580 -VLOOKUP(BP580,Anthro_Calc!C:P,4,FALSE)) / (VLOOKUP(BP580,Anthro_Calc!C:P,5,FALSE) - VLOOKUP(BP580,Anthro_Calc!C:P,4,FALSE)))</f>
        <v/>
      </c>
      <c r="BS580" s="171" t="str">
        <f>IF(ISBLANK(BL580), "", 3 + (BL580 -VLOOKUP(BP580,Anthro_Calc!C:P,10,FALSE)) / (VLOOKUP(BP580,Anthro_Calc!C:P,10,FALSE) - VLOOKUP(BP580,Anthro_Calc!C:P,9,FALSE)))</f>
        <v/>
      </c>
      <c r="BT580" s="172" t="str">
        <f t="shared" si="511"/>
        <v/>
      </c>
      <c r="BU580" s="173" t="str">
        <f t="shared" si="512"/>
        <v/>
      </c>
      <c r="BV580" s="174" t="str">
        <f t="shared" si="513"/>
        <v/>
      </c>
      <c r="BW580" s="181" t="str">
        <f t="shared" si="486"/>
        <v/>
      </c>
      <c r="BX580" s="179"/>
      <c r="BY580" s="181" t="str">
        <f>IF(ISBLANK(BL580), "", VLOOKUP(Z580&amp;" "&amp;BV580&amp;" "&amp;BW580,Graduation_Criteria!$D$2:$E$34,2,FALSE))</f>
        <v/>
      </c>
      <c r="BZ580" s="181" t="str">
        <f t="shared" si="487"/>
        <v/>
      </c>
      <c r="CA580" s="167"/>
      <c r="CB580" s="175"/>
      <c r="CC580" s="175"/>
      <c r="CD580" s="183" t="str">
        <f t="shared" si="514"/>
        <v/>
      </c>
      <c r="CE580" s="184">
        <f t="shared" si="515"/>
        <v>0</v>
      </c>
      <c r="CF580" s="184">
        <f t="shared" si="516"/>
        <v>0</v>
      </c>
      <c r="CG580" s="184" t="str">
        <f t="shared" si="517"/>
        <v>0</v>
      </c>
      <c r="CH580" s="184" t="str">
        <f>IF(ISBLANK(CC580), "", (POWER(CC580/VLOOKUP(CG580,Anthro_Calc!C:P,13,FALSE),VLOOKUP(CG580,Anthro_Calc!C:P,12,FALSE))-1) / (VLOOKUP(CG580,Anthro_Calc!C:P,14,FALSE)*VLOOKUP(CG580,Anthro_Calc!C:P,12,FALSE)))</f>
        <v/>
      </c>
      <c r="CI580" s="184" t="str">
        <f>IF(ISBLANK(CC580), "", -3 + (CC580 -VLOOKUP(CG580,Anthro_Calc!C:P,4,FALSE)) / (VLOOKUP(CG580,Anthro_Calc!C:P,5,FALSE) - VLOOKUP(CG580,Anthro_Calc!C:P,4,FALSE)))</f>
        <v/>
      </c>
      <c r="CJ580" s="184" t="str">
        <f>IF(ISBLANK(CC580), "", 3 + (CC580 -VLOOKUP(CG580,Anthro_Calc!C:P,10,FALSE)) / (VLOOKUP(CG580,Anthro_Calc!C:P,10,FALSE) - VLOOKUP(CG580,Anthro_Calc!C:P,9,FALSE)))</f>
        <v/>
      </c>
      <c r="CK580" s="185" t="str">
        <f t="shared" si="518"/>
        <v/>
      </c>
      <c r="CL580" s="173" t="str">
        <f t="shared" si="519"/>
        <v/>
      </c>
      <c r="CM580" s="174" t="str">
        <f t="shared" si="520"/>
        <v/>
      </c>
      <c r="CN580" s="179"/>
      <c r="CO580" s="167"/>
      <c r="CP580" s="175"/>
      <c r="CQ580" s="175"/>
      <c r="CR580" s="186" t="str">
        <f t="shared" si="521"/>
        <v/>
      </c>
      <c r="CS580" s="187">
        <f t="shared" si="522"/>
        <v>0</v>
      </c>
      <c r="CT580" s="187">
        <f t="shared" si="523"/>
        <v>0</v>
      </c>
      <c r="CU580" s="187" t="str">
        <f t="shared" si="524"/>
        <v>0</v>
      </c>
      <c r="CV580" s="187" t="str">
        <f>IF(ISBLANK(CQ580), "", (POWER(CQ580/VLOOKUP(CU580,Anthro_Calc!C:P,13,FALSE),VLOOKUP(CU580,Anthro_Calc!C:P,12,FALSE))-1) / (VLOOKUP(CU580,Anthro_Calc!C:P,14,FALSE)*VLOOKUP(CU580,Anthro_Calc!C:P,12,FALSE)))</f>
        <v/>
      </c>
      <c r="CW580" s="187" t="str">
        <f>IF(ISBLANK(CQ580), "", -3 + (CQ580 -VLOOKUP(CU580,Anthro_Calc!C:P,4,FALSE)) / (VLOOKUP(CU580,Anthro_Calc!C:P,5,FALSE) - VLOOKUP(CU580,Anthro_Calc!C:P,4,FALSE)))</f>
        <v/>
      </c>
      <c r="CX580" s="187" t="str">
        <f>IF(ISBLANK(CQ580), "", 3 + (CQ580 -VLOOKUP(CU580,Anthro_Calc!C:P,10,FALSE)) / (VLOOKUP(CU580,Anthro_Calc!C:P,10,FALSE) - VLOOKUP(CU580,Anthro_Calc!C:P,9,FALSE)))</f>
        <v/>
      </c>
      <c r="CY580" s="188" t="str">
        <f t="shared" si="525"/>
        <v/>
      </c>
      <c r="CZ580" s="117" t="str">
        <f t="shared" si="489"/>
        <v/>
      </c>
      <c r="DA580" s="174" t="str">
        <f t="shared" si="526"/>
        <v/>
      </c>
      <c r="DB580" s="189"/>
    </row>
    <row r="581" spans="1:106">
      <c r="A581" s="165">
        <f t="shared" ref="A581:A644" si="531">ROW()-4</f>
        <v>577</v>
      </c>
      <c r="B581" s="166"/>
      <c r="C581" s="166"/>
      <c r="D581" s="166"/>
      <c r="E581" s="166"/>
      <c r="F581" s="166"/>
      <c r="G581" s="166"/>
      <c r="H581" s="166"/>
      <c r="I581" s="166"/>
      <c r="J581" s="166"/>
      <c r="K581" s="166"/>
      <c r="L581" s="166"/>
      <c r="M581" s="167"/>
      <c r="N581" s="168" t="str">
        <f t="shared" ca="1" si="490"/>
        <v/>
      </c>
      <c r="O581" s="169"/>
      <c r="P581" s="169"/>
      <c r="Q581" s="167"/>
      <c r="R581" s="170"/>
      <c r="S581" s="171" t="str">
        <f t="shared" si="491"/>
        <v/>
      </c>
      <c r="T581" s="171" t="str">
        <f t="shared" si="492"/>
        <v/>
      </c>
      <c r="U581" s="171" t="str">
        <f t="shared" si="493"/>
        <v/>
      </c>
      <c r="V581" s="171" t="str">
        <f>IF(ISBLANK(R581), "", (POWER(R581/VLOOKUP(U581,Anthro_Calc!C:P,13,FALSE),VLOOKUP(U581,Anthro_Calc!C:P,12,FALSE))-1) / (VLOOKUP(U581,Anthro_Calc!C:P,14,FALSE)*VLOOKUP(U581,Anthro_Calc!C:P,12,FALSE)))</f>
        <v/>
      </c>
      <c r="W581" s="171" t="str">
        <f>IF(ISBLANK(R581), "", -3 + (R581 -VLOOKUP(U581,Anthro_Calc!C:P,4,FALSE)) / (VLOOKUP(U581,Anthro_Calc!C:P,5,FALSE) - VLOOKUP(U581,Anthro_Calc!C:P,4,FALSE)))</f>
        <v/>
      </c>
      <c r="X581" s="171" t="str">
        <f>IF(ISBLANK(R581), "", 3 + (R581 -VLOOKUP(U581,Anthro_Calc!C:P,10,FALSE)) / (VLOOKUP(U581,Anthro_Calc!C:P,10,FALSE) - VLOOKUP(U581,Anthro_Calc!C:P,9,FALSE)))</f>
        <v/>
      </c>
      <c r="Y581" s="172" t="str">
        <f t="shared" si="494"/>
        <v/>
      </c>
      <c r="Z581" s="173" t="str">
        <f t="shared" si="495"/>
        <v/>
      </c>
      <c r="AA581" s="174" t="str">
        <f t="shared" si="530"/>
        <v/>
      </c>
      <c r="AB581" s="167"/>
      <c r="AC581" s="175"/>
      <c r="AD581" s="176"/>
      <c r="AE581" s="177" t="str">
        <f t="shared" si="496"/>
        <v/>
      </c>
      <c r="AF581" s="171">
        <f t="shared" si="497"/>
        <v>0</v>
      </c>
      <c r="AG581" s="171">
        <f t="shared" si="498"/>
        <v>0</v>
      </c>
      <c r="AH581" s="171" t="str">
        <f t="shared" si="499"/>
        <v>0</v>
      </c>
      <c r="AI581" s="171" t="str">
        <f>IF(ISBLANK(AD581), "", (POWER(AD581/VLOOKUP(AH581,Anthro_Calc!C:P,13,FALSE),VLOOKUP(AH581,Anthro_Calc!C:P,12,FALSE))-1) / (VLOOKUP(AH581,Anthro_Calc!C:P,14,FALSE)*VLOOKUP(AH581,Anthro_Calc!C:P,12,FALSE)))</f>
        <v/>
      </c>
      <c r="AJ581" s="171" t="str">
        <f>IF(ISBLANK(AD581), "", -3 + (AD581 -VLOOKUP(AH581,Anthro_Calc!C:P,4,FALSE)) / (VLOOKUP(AH581,Anthro_Calc!C:P,5,FALSE) - VLOOKUP(AH581,Anthro_Calc!C:P,4,FALSE)))</f>
        <v/>
      </c>
      <c r="AK581" s="171" t="str">
        <f>IF(ISBLANK(AD581), "", 3 + (AD581 -VLOOKUP(AH581,Anthro_Calc!C:P,10,FALSE)) / (VLOOKUP(AH581,Anthro_Calc!C:P,10,FALSE) - VLOOKUP(AH581,Anthro_Calc!C:P,9,FALSE)))</f>
        <v/>
      </c>
      <c r="AL581" s="172" t="str">
        <f t="shared" si="500"/>
        <v/>
      </c>
      <c r="AM581" s="173" t="str">
        <f t="shared" si="501"/>
        <v/>
      </c>
      <c r="AN581" s="174" t="str">
        <f t="shared" si="502"/>
        <v/>
      </c>
      <c r="AO581" s="178" t="str">
        <f t="shared" ref="AO581:AO644" si="532">IF(ISBLANK(AD581), "", IF(AE581&gt;=200,"Yes",IF(AD581&gt;0,"No","")))</f>
        <v/>
      </c>
      <c r="AP581" s="179"/>
      <c r="AQ581" s="179" t="str">
        <f t="shared" si="488"/>
        <v/>
      </c>
      <c r="AR581" s="167"/>
      <c r="AS581" s="175"/>
      <c r="AT581" s="170"/>
      <c r="AU581" s="177" t="str">
        <f t="shared" si="529"/>
        <v/>
      </c>
      <c r="AV581" s="171">
        <f t="shared" si="503"/>
        <v>0</v>
      </c>
      <c r="AW581" s="171">
        <f t="shared" si="504"/>
        <v>0</v>
      </c>
      <c r="AX581" s="171" t="str">
        <f t="shared" si="505"/>
        <v>0</v>
      </c>
      <c r="AY581" s="171" t="str">
        <f>IF(ISBLANK(AT581), "", (POWER(AT581/VLOOKUP(AX581,Anthro_Calc!C:P,13,FALSE),VLOOKUP(AX581,Anthro_Calc!C:P,12,FALSE))-1) / (VLOOKUP(AX581,Anthro_Calc!C:P,14,FALSE)*VLOOKUP(AX581,Anthro_Calc!C:P,12,FALSE)))</f>
        <v/>
      </c>
      <c r="AZ581" s="171" t="str">
        <f>IF(ISBLANK(AT581), "", -3 + (AT581 -VLOOKUP(AX581,Anthro_Calc!C:P,4,FALSE)) / (VLOOKUP(AX581,Anthro_Calc!C:P,5,FALSE) - VLOOKUP(AX581,Anthro_Calc!C:P,4,FALSE)))</f>
        <v/>
      </c>
      <c r="BA581" s="171" t="str">
        <f>IF(ISBLANK(AT581), "", 3 + (AT581 -VLOOKUP(AX581,Anthro_Calc!C:P,10,FALSE)) / (VLOOKUP(AX581,Anthro_Calc!C:P,10,FALSE) - VLOOKUP(AX581,Anthro_Calc!C:P,9,FALSE)))</f>
        <v/>
      </c>
      <c r="BB581" s="172" t="str">
        <f t="shared" si="506"/>
        <v/>
      </c>
      <c r="BC581" s="173" t="str">
        <f t="shared" si="507"/>
        <v/>
      </c>
      <c r="BD581" s="174" t="str">
        <f t="shared" ref="BD581:BD644" si="533">IF(AND(ISERROR(FIND("Mild",$D$2)),BC581="MILD"),"NORMAL",BC581)</f>
        <v/>
      </c>
      <c r="BE581" s="180" t="str">
        <f t="shared" ref="BE581:BE644" si="534">IF(ISBLANK(AT581), "", IF(AU581&gt;=400,"Yes",IF(AT581&gt;0,"No","")))</f>
        <v/>
      </c>
      <c r="BF581" s="181" t="str">
        <f t="shared" si="508"/>
        <v/>
      </c>
      <c r="BG581" s="181" t="str">
        <f t="shared" ref="BG581:BG644" si="535">IF(AND(BE581="No", OR(O581=2, O581=3)), "Refer child to health centre", IF(ISBLANK(AT581), "", "Continue to Monitor"))</f>
        <v/>
      </c>
      <c r="BH581" s="179"/>
      <c r="BI581" s="182"/>
      <c r="BJ581" s="167"/>
      <c r="BK581" s="175"/>
      <c r="BL581" s="176"/>
      <c r="BM581" s="177" t="str">
        <f t="shared" si="509"/>
        <v/>
      </c>
      <c r="BN581" s="171">
        <f t="shared" si="527"/>
        <v>0</v>
      </c>
      <c r="BO581" s="171">
        <f t="shared" si="528"/>
        <v>0</v>
      </c>
      <c r="BP581" s="171" t="str">
        <f t="shared" si="510"/>
        <v>0</v>
      </c>
      <c r="BQ581" s="171" t="str">
        <f>IF(ISBLANK(BL581), "", (POWER(BL581/VLOOKUP(BP581,Anthro_Calc!C:P,13,FALSE),VLOOKUP(BP581,Anthro_Calc!C:P,12,FALSE))-1) / (VLOOKUP(BP581,Anthro_Calc!C:P,14,FALSE)*VLOOKUP(BP581,Anthro_Calc!C:P,12,FALSE)))</f>
        <v/>
      </c>
      <c r="BR581" s="171" t="str">
        <f>IF(ISBLANK(BL581), "", -3 + (BL581 -VLOOKUP(BP581,Anthro_Calc!C:P,4,FALSE)) / (VLOOKUP(BP581,Anthro_Calc!C:P,5,FALSE) - VLOOKUP(BP581,Anthro_Calc!C:P,4,FALSE)))</f>
        <v/>
      </c>
      <c r="BS581" s="171" t="str">
        <f>IF(ISBLANK(BL581), "", 3 + (BL581 -VLOOKUP(BP581,Anthro_Calc!C:P,10,FALSE)) / (VLOOKUP(BP581,Anthro_Calc!C:P,10,FALSE) - VLOOKUP(BP581,Anthro_Calc!C:P,9,FALSE)))</f>
        <v/>
      </c>
      <c r="BT581" s="172" t="str">
        <f t="shared" si="511"/>
        <v/>
      </c>
      <c r="BU581" s="173" t="str">
        <f t="shared" si="512"/>
        <v/>
      </c>
      <c r="BV581" s="174" t="str">
        <f t="shared" si="513"/>
        <v/>
      </c>
      <c r="BW581" s="181" t="str">
        <f t="shared" ref="BW581:BW644" si="536">IF(ISBLANK(BL581), "", IF(BM581&gt;=900,"Yes",IF(BL581&gt;0,"No","")))</f>
        <v/>
      </c>
      <c r="BX581" s="179"/>
      <c r="BY581" s="181" t="str">
        <f>IF(ISBLANK(BL581), "", VLOOKUP(Z581&amp;" "&amp;BV581&amp;" "&amp;BW581,Graduation_Criteria!$D$2:$E$34,2,FALSE))</f>
        <v/>
      </c>
      <c r="BZ581" s="181" t="str">
        <f t="shared" ref="BZ581:BZ644" si="537">IF(OR(ISBLANK(BL581), BY581="SHOULD NOT BE ADMITTED"), "", IF(BY581="GRADUATED", "CONTINUE MONITOR", IF(O581&gt;=3,"REFER TO HOSPITAL","REPEAT HEARTH")))</f>
        <v/>
      </c>
      <c r="CA581" s="167"/>
      <c r="CB581" s="175"/>
      <c r="CC581" s="175"/>
      <c r="CD581" s="183" t="str">
        <f t="shared" si="514"/>
        <v/>
      </c>
      <c r="CE581" s="184">
        <f t="shared" si="515"/>
        <v>0</v>
      </c>
      <c r="CF581" s="184">
        <f t="shared" si="516"/>
        <v>0</v>
      </c>
      <c r="CG581" s="184" t="str">
        <f t="shared" si="517"/>
        <v>0</v>
      </c>
      <c r="CH581" s="184" t="str">
        <f>IF(ISBLANK(CC581), "", (POWER(CC581/VLOOKUP(CG581,Anthro_Calc!C:P,13,FALSE),VLOOKUP(CG581,Anthro_Calc!C:P,12,FALSE))-1) / (VLOOKUP(CG581,Anthro_Calc!C:P,14,FALSE)*VLOOKUP(CG581,Anthro_Calc!C:P,12,FALSE)))</f>
        <v/>
      </c>
      <c r="CI581" s="184" t="str">
        <f>IF(ISBLANK(CC581), "", -3 + (CC581 -VLOOKUP(CG581,Anthro_Calc!C:P,4,FALSE)) / (VLOOKUP(CG581,Anthro_Calc!C:P,5,FALSE) - VLOOKUP(CG581,Anthro_Calc!C:P,4,FALSE)))</f>
        <v/>
      </c>
      <c r="CJ581" s="184" t="str">
        <f>IF(ISBLANK(CC581), "", 3 + (CC581 -VLOOKUP(CG581,Anthro_Calc!C:P,10,FALSE)) / (VLOOKUP(CG581,Anthro_Calc!C:P,10,FALSE) - VLOOKUP(CG581,Anthro_Calc!C:P,9,FALSE)))</f>
        <v/>
      </c>
      <c r="CK581" s="185" t="str">
        <f t="shared" si="518"/>
        <v/>
      </c>
      <c r="CL581" s="173" t="str">
        <f t="shared" si="519"/>
        <v/>
      </c>
      <c r="CM581" s="174" t="str">
        <f t="shared" si="520"/>
        <v/>
      </c>
      <c r="CN581" s="179"/>
      <c r="CO581" s="167"/>
      <c r="CP581" s="175"/>
      <c r="CQ581" s="175"/>
      <c r="CR581" s="186" t="str">
        <f t="shared" si="521"/>
        <v/>
      </c>
      <c r="CS581" s="187">
        <f t="shared" si="522"/>
        <v>0</v>
      </c>
      <c r="CT581" s="187">
        <f t="shared" si="523"/>
        <v>0</v>
      </c>
      <c r="CU581" s="187" t="str">
        <f t="shared" si="524"/>
        <v>0</v>
      </c>
      <c r="CV581" s="187" t="str">
        <f>IF(ISBLANK(CQ581), "", (POWER(CQ581/VLOOKUP(CU581,Anthro_Calc!C:P,13,FALSE),VLOOKUP(CU581,Anthro_Calc!C:P,12,FALSE))-1) / (VLOOKUP(CU581,Anthro_Calc!C:P,14,FALSE)*VLOOKUP(CU581,Anthro_Calc!C:P,12,FALSE)))</f>
        <v/>
      </c>
      <c r="CW581" s="187" t="str">
        <f>IF(ISBLANK(CQ581), "", -3 + (CQ581 -VLOOKUP(CU581,Anthro_Calc!C:P,4,FALSE)) / (VLOOKUP(CU581,Anthro_Calc!C:P,5,FALSE) - VLOOKUP(CU581,Anthro_Calc!C:P,4,FALSE)))</f>
        <v/>
      </c>
      <c r="CX581" s="187" t="str">
        <f>IF(ISBLANK(CQ581), "", 3 + (CQ581 -VLOOKUP(CU581,Anthro_Calc!C:P,10,FALSE)) / (VLOOKUP(CU581,Anthro_Calc!C:P,10,FALSE) - VLOOKUP(CU581,Anthro_Calc!C:P,9,FALSE)))</f>
        <v/>
      </c>
      <c r="CY581" s="188" t="str">
        <f t="shared" si="525"/>
        <v/>
      </c>
      <c r="CZ581" s="117" t="str">
        <f t="shared" si="489"/>
        <v/>
      </c>
      <c r="DA581" s="174" t="str">
        <f t="shared" si="526"/>
        <v/>
      </c>
      <c r="DB581" s="189"/>
    </row>
    <row r="582" spans="1:106">
      <c r="A582" s="165">
        <f t="shared" si="531"/>
        <v>578</v>
      </c>
      <c r="B582" s="166"/>
      <c r="C582" s="166"/>
      <c r="D582" s="166"/>
      <c r="E582" s="166"/>
      <c r="F582" s="166"/>
      <c r="G582" s="166"/>
      <c r="H582" s="166"/>
      <c r="I582" s="166"/>
      <c r="J582" s="166"/>
      <c r="K582" s="166"/>
      <c r="L582" s="166"/>
      <c r="M582" s="167"/>
      <c r="N582" s="168" t="str">
        <f t="shared" ca="1" si="490"/>
        <v/>
      </c>
      <c r="O582" s="169"/>
      <c r="P582" s="169"/>
      <c r="Q582" s="167"/>
      <c r="R582" s="170"/>
      <c r="S582" s="171" t="str">
        <f t="shared" si="491"/>
        <v/>
      </c>
      <c r="T582" s="171" t="str">
        <f t="shared" si="492"/>
        <v/>
      </c>
      <c r="U582" s="171" t="str">
        <f t="shared" si="493"/>
        <v/>
      </c>
      <c r="V582" s="171" t="str">
        <f>IF(ISBLANK(R582), "", (POWER(R582/VLOOKUP(U582,Anthro_Calc!C:P,13,FALSE),VLOOKUP(U582,Anthro_Calc!C:P,12,FALSE))-1) / (VLOOKUP(U582,Anthro_Calc!C:P,14,FALSE)*VLOOKUP(U582,Anthro_Calc!C:P,12,FALSE)))</f>
        <v/>
      </c>
      <c r="W582" s="171" t="str">
        <f>IF(ISBLANK(R582), "", -3 + (R582 -VLOOKUP(U582,Anthro_Calc!C:P,4,FALSE)) / (VLOOKUP(U582,Anthro_Calc!C:P,5,FALSE) - VLOOKUP(U582,Anthro_Calc!C:P,4,FALSE)))</f>
        <v/>
      </c>
      <c r="X582" s="171" t="str">
        <f>IF(ISBLANK(R582), "", 3 + (R582 -VLOOKUP(U582,Anthro_Calc!C:P,10,FALSE)) / (VLOOKUP(U582,Anthro_Calc!C:P,10,FALSE) - VLOOKUP(U582,Anthro_Calc!C:P,9,FALSE)))</f>
        <v/>
      </c>
      <c r="Y582" s="172" t="str">
        <f t="shared" si="494"/>
        <v/>
      </c>
      <c r="Z582" s="173" t="str">
        <f t="shared" si="495"/>
        <v/>
      </c>
      <c r="AA582" s="174" t="str">
        <f t="shared" si="530"/>
        <v/>
      </c>
      <c r="AB582" s="167"/>
      <c r="AC582" s="175"/>
      <c r="AD582" s="176"/>
      <c r="AE582" s="177" t="str">
        <f t="shared" si="496"/>
        <v/>
      </c>
      <c r="AF582" s="171">
        <f t="shared" si="497"/>
        <v>0</v>
      </c>
      <c r="AG582" s="171">
        <f t="shared" si="498"/>
        <v>0</v>
      </c>
      <c r="AH582" s="171" t="str">
        <f t="shared" si="499"/>
        <v>0</v>
      </c>
      <c r="AI582" s="171" t="str">
        <f>IF(ISBLANK(AD582), "", (POWER(AD582/VLOOKUP(AH582,Anthro_Calc!C:P,13,FALSE),VLOOKUP(AH582,Anthro_Calc!C:P,12,FALSE))-1) / (VLOOKUP(AH582,Anthro_Calc!C:P,14,FALSE)*VLOOKUP(AH582,Anthro_Calc!C:P,12,FALSE)))</f>
        <v/>
      </c>
      <c r="AJ582" s="171" t="str">
        <f>IF(ISBLANK(AD582), "", -3 + (AD582 -VLOOKUP(AH582,Anthro_Calc!C:P,4,FALSE)) / (VLOOKUP(AH582,Anthro_Calc!C:P,5,FALSE) - VLOOKUP(AH582,Anthro_Calc!C:P,4,FALSE)))</f>
        <v/>
      </c>
      <c r="AK582" s="171" t="str">
        <f>IF(ISBLANK(AD582), "", 3 + (AD582 -VLOOKUP(AH582,Anthro_Calc!C:P,10,FALSE)) / (VLOOKUP(AH582,Anthro_Calc!C:P,10,FALSE) - VLOOKUP(AH582,Anthro_Calc!C:P,9,FALSE)))</f>
        <v/>
      </c>
      <c r="AL582" s="172" t="str">
        <f t="shared" si="500"/>
        <v/>
      </c>
      <c r="AM582" s="173" t="str">
        <f t="shared" si="501"/>
        <v/>
      </c>
      <c r="AN582" s="174" t="str">
        <f t="shared" si="502"/>
        <v/>
      </c>
      <c r="AO582" s="178" t="str">
        <f t="shared" si="532"/>
        <v/>
      </c>
      <c r="AP582" s="179"/>
      <c r="AQ582" s="179" t="str">
        <f t="shared" ref="AQ582:AQ645" si="538">IF(AN582="NORMAL","GRADUATED",IF(AN582="MILD", "GRADUATED", IF(AN582="MODERATE","NOT-GRADUATED",IF(AN582="SEVERE","NOT-GRADUATED",""))))</f>
        <v/>
      </c>
      <c r="AR582" s="167"/>
      <c r="AS582" s="175"/>
      <c r="AT582" s="170"/>
      <c r="AU582" s="177" t="str">
        <f t="shared" si="529"/>
        <v/>
      </c>
      <c r="AV582" s="171">
        <f t="shared" si="503"/>
        <v>0</v>
      </c>
      <c r="AW582" s="171">
        <f t="shared" si="504"/>
        <v>0</v>
      </c>
      <c r="AX582" s="171" t="str">
        <f t="shared" si="505"/>
        <v>0</v>
      </c>
      <c r="AY582" s="171" t="str">
        <f>IF(ISBLANK(AT582), "", (POWER(AT582/VLOOKUP(AX582,Anthro_Calc!C:P,13,FALSE),VLOOKUP(AX582,Anthro_Calc!C:P,12,FALSE))-1) / (VLOOKUP(AX582,Anthro_Calc!C:P,14,FALSE)*VLOOKUP(AX582,Anthro_Calc!C:P,12,FALSE)))</f>
        <v/>
      </c>
      <c r="AZ582" s="171" t="str">
        <f>IF(ISBLANK(AT582), "", -3 + (AT582 -VLOOKUP(AX582,Anthro_Calc!C:P,4,FALSE)) / (VLOOKUP(AX582,Anthro_Calc!C:P,5,FALSE) - VLOOKUP(AX582,Anthro_Calc!C:P,4,FALSE)))</f>
        <v/>
      </c>
      <c r="BA582" s="171" t="str">
        <f>IF(ISBLANK(AT582), "", 3 + (AT582 -VLOOKUP(AX582,Anthro_Calc!C:P,10,FALSE)) / (VLOOKUP(AX582,Anthro_Calc!C:P,10,FALSE) - VLOOKUP(AX582,Anthro_Calc!C:P,9,FALSE)))</f>
        <v/>
      </c>
      <c r="BB582" s="172" t="str">
        <f t="shared" si="506"/>
        <v/>
      </c>
      <c r="BC582" s="173" t="str">
        <f t="shared" si="507"/>
        <v/>
      </c>
      <c r="BD582" s="174" t="str">
        <f t="shared" si="533"/>
        <v/>
      </c>
      <c r="BE582" s="180" t="str">
        <f t="shared" si="534"/>
        <v/>
      </c>
      <c r="BF582" s="181" t="str">
        <f t="shared" si="508"/>
        <v/>
      </c>
      <c r="BG582" s="181" t="str">
        <f t="shared" si="535"/>
        <v/>
      </c>
      <c r="BH582" s="179"/>
      <c r="BI582" s="182"/>
      <c r="BJ582" s="167"/>
      <c r="BK582" s="175"/>
      <c r="BL582" s="176"/>
      <c r="BM582" s="177" t="str">
        <f t="shared" si="509"/>
        <v/>
      </c>
      <c r="BN582" s="171">
        <f t="shared" si="527"/>
        <v>0</v>
      </c>
      <c r="BO582" s="171">
        <f t="shared" si="528"/>
        <v>0</v>
      </c>
      <c r="BP582" s="171" t="str">
        <f t="shared" si="510"/>
        <v>0</v>
      </c>
      <c r="BQ582" s="171" t="str">
        <f>IF(ISBLANK(BL582), "", (POWER(BL582/VLOOKUP(BP582,Anthro_Calc!C:P,13,FALSE),VLOOKUP(BP582,Anthro_Calc!C:P,12,FALSE))-1) / (VLOOKUP(BP582,Anthro_Calc!C:P,14,FALSE)*VLOOKUP(BP582,Anthro_Calc!C:P,12,FALSE)))</f>
        <v/>
      </c>
      <c r="BR582" s="171" t="str">
        <f>IF(ISBLANK(BL582), "", -3 + (BL582 -VLOOKUP(BP582,Anthro_Calc!C:P,4,FALSE)) / (VLOOKUP(BP582,Anthro_Calc!C:P,5,FALSE) - VLOOKUP(BP582,Anthro_Calc!C:P,4,FALSE)))</f>
        <v/>
      </c>
      <c r="BS582" s="171" t="str">
        <f>IF(ISBLANK(BL582), "", 3 + (BL582 -VLOOKUP(BP582,Anthro_Calc!C:P,10,FALSE)) / (VLOOKUP(BP582,Anthro_Calc!C:P,10,FALSE) - VLOOKUP(BP582,Anthro_Calc!C:P,9,FALSE)))</f>
        <v/>
      </c>
      <c r="BT582" s="172" t="str">
        <f t="shared" si="511"/>
        <v/>
      </c>
      <c r="BU582" s="173" t="str">
        <f t="shared" si="512"/>
        <v/>
      </c>
      <c r="BV582" s="174" t="str">
        <f t="shared" si="513"/>
        <v/>
      </c>
      <c r="BW582" s="181" t="str">
        <f t="shared" si="536"/>
        <v/>
      </c>
      <c r="BX582" s="179"/>
      <c r="BY582" s="181" t="str">
        <f>IF(ISBLANK(BL582), "", VLOOKUP(Z582&amp;" "&amp;BV582&amp;" "&amp;BW582,Graduation_Criteria!$D$2:$E$34,2,FALSE))</f>
        <v/>
      </c>
      <c r="BZ582" s="181" t="str">
        <f t="shared" si="537"/>
        <v/>
      </c>
      <c r="CA582" s="167"/>
      <c r="CB582" s="175"/>
      <c r="CC582" s="175"/>
      <c r="CD582" s="183" t="str">
        <f t="shared" si="514"/>
        <v/>
      </c>
      <c r="CE582" s="184">
        <f t="shared" si="515"/>
        <v>0</v>
      </c>
      <c r="CF582" s="184">
        <f t="shared" si="516"/>
        <v>0</v>
      </c>
      <c r="CG582" s="184" t="str">
        <f t="shared" si="517"/>
        <v>0</v>
      </c>
      <c r="CH582" s="184" t="str">
        <f>IF(ISBLANK(CC582), "", (POWER(CC582/VLOOKUP(CG582,Anthro_Calc!C:P,13,FALSE),VLOOKUP(CG582,Anthro_Calc!C:P,12,FALSE))-1) / (VLOOKUP(CG582,Anthro_Calc!C:P,14,FALSE)*VLOOKUP(CG582,Anthro_Calc!C:P,12,FALSE)))</f>
        <v/>
      </c>
      <c r="CI582" s="184" t="str">
        <f>IF(ISBLANK(CC582), "", -3 + (CC582 -VLOOKUP(CG582,Anthro_Calc!C:P,4,FALSE)) / (VLOOKUP(CG582,Anthro_Calc!C:P,5,FALSE) - VLOOKUP(CG582,Anthro_Calc!C:P,4,FALSE)))</f>
        <v/>
      </c>
      <c r="CJ582" s="184" t="str">
        <f>IF(ISBLANK(CC582), "", 3 + (CC582 -VLOOKUP(CG582,Anthro_Calc!C:P,10,FALSE)) / (VLOOKUP(CG582,Anthro_Calc!C:P,10,FALSE) - VLOOKUP(CG582,Anthro_Calc!C:P,9,FALSE)))</f>
        <v/>
      </c>
      <c r="CK582" s="185" t="str">
        <f t="shared" si="518"/>
        <v/>
      </c>
      <c r="CL582" s="173" t="str">
        <f t="shared" si="519"/>
        <v/>
      </c>
      <c r="CM582" s="174" t="str">
        <f t="shared" si="520"/>
        <v/>
      </c>
      <c r="CN582" s="179"/>
      <c r="CO582" s="167"/>
      <c r="CP582" s="175"/>
      <c r="CQ582" s="175"/>
      <c r="CR582" s="186" t="str">
        <f t="shared" si="521"/>
        <v/>
      </c>
      <c r="CS582" s="187">
        <f t="shared" si="522"/>
        <v>0</v>
      </c>
      <c r="CT582" s="187">
        <f t="shared" si="523"/>
        <v>0</v>
      </c>
      <c r="CU582" s="187" t="str">
        <f t="shared" si="524"/>
        <v>0</v>
      </c>
      <c r="CV582" s="187" t="str">
        <f>IF(ISBLANK(CQ582), "", (POWER(CQ582/VLOOKUP(CU582,Anthro_Calc!C:P,13,FALSE),VLOOKUP(CU582,Anthro_Calc!C:P,12,FALSE))-1) / (VLOOKUP(CU582,Anthro_Calc!C:P,14,FALSE)*VLOOKUP(CU582,Anthro_Calc!C:P,12,FALSE)))</f>
        <v/>
      </c>
      <c r="CW582" s="187" t="str">
        <f>IF(ISBLANK(CQ582), "", -3 + (CQ582 -VLOOKUP(CU582,Anthro_Calc!C:P,4,FALSE)) / (VLOOKUP(CU582,Anthro_Calc!C:P,5,FALSE) - VLOOKUP(CU582,Anthro_Calc!C:P,4,FALSE)))</f>
        <v/>
      </c>
      <c r="CX582" s="187" t="str">
        <f>IF(ISBLANK(CQ582), "", 3 + (CQ582 -VLOOKUP(CU582,Anthro_Calc!C:P,10,FALSE)) / (VLOOKUP(CU582,Anthro_Calc!C:P,10,FALSE) - VLOOKUP(CU582,Anthro_Calc!C:P,9,FALSE)))</f>
        <v/>
      </c>
      <c r="CY582" s="188" t="str">
        <f t="shared" si="525"/>
        <v/>
      </c>
      <c r="CZ582" s="117" t="str">
        <f t="shared" ref="CZ582:CZ645" si="539">IF(ISBLANK(CQ582),"",IF(OR(CY582&lt;-5,CY582&gt;5),"Please check weight and DOB again",IF(CY582&lt;=-3,"SEVERE",IF(CY582&lt;=-2,"MODERATE",IF(CY582&lt;=-1,"MILD","NORMAL")))))</f>
        <v/>
      </c>
      <c r="DA582" s="174" t="str">
        <f t="shared" si="526"/>
        <v/>
      </c>
      <c r="DB582" s="189"/>
    </row>
    <row r="583" spans="1:106">
      <c r="A583" s="165">
        <f t="shared" si="531"/>
        <v>579</v>
      </c>
      <c r="B583" s="166"/>
      <c r="C583" s="166"/>
      <c r="D583" s="166"/>
      <c r="E583" s="166"/>
      <c r="F583" s="166"/>
      <c r="G583" s="166"/>
      <c r="H583" s="166"/>
      <c r="I583" s="166"/>
      <c r="J583" s="166"/>
      <c r="K583" s="166"/>
      <c r="L583" s="166"/>
      <c r="M583" s="167"/>
      <c r="N583" s="168" t="str">
        <f t="shared" ca="1" si="490"/>
        <v/>
      </c>
      <c r="O583" s="169"/>
      <c r="P583" s="169"/>
      <c r="Q583" s="167"/>
      <c r="R583" s="170"/>
      <c r="S583" s="171" t="str">
        <f t="shared" si="491"/>
        <v/>
      </c>
      <c r="T583" s="171" t="str">
        <f t="shared" si="492"/>
        <v/>
      </c>
      <c r="U583" s="171" t="str">
        <f t="shared" si="493"/>
        <v/>
      </c>
      <c r="V583" s="171" t="str">
        <f>IF(ISBLANK(R583), "", (POWER(R583/VLOOKUP(U583,Anthro_Calc!C:P,13,FALSE),VLOOKUP(U583,Anthro_Calc!C:P,12,FALSE))-1) / (VLOOKUP(U583,Anthro_Calc!C:P,14,FALSE)*VLOOKUP(U583,Anthro_Calc!C:P,12,FALSE)))</f>
        <v/>
      </c>
      <c r="W583" s="171" t="str">
        <f>IF(ISBLANK(R583), "", -3 + (R583 -VLOOKUP(U583,Anthro_Calc!C:P,4,FALSE)) / (VLOOKUP(U583,Anthro_Calc!C:P,5,FALSE) - VLOOKUP(U583,Anthro_Calc!C:P,4,FALSE)))</f>
        <v/>
      </c>
      <c r="X583" s="171" t="str">
        <f>IF(ISBLANK(R583), "", 3 + (R583 -VLOOKUP(U583,Anthro_Calc!C:P,10,FALSE)) / (VLOOKUP(U583,Anthro_Calc!C:P,10,FALSE) - VLOOKUP(U583,Anthro_Calc!C:P,9,FALSE)))</f>
        <v/>
      </c>
      <c r="Y583" s="172" t="str">
        <f t="shared" si="494"/>
        <v/>
      </c>
      <c r="Z583" s="173" t="str">
        <f t="shared" si="495"/>
        <v/>
      </c>
      <c r="AA583" s="174" t="str">
        <f t="shared" si="530"/>
        <v/>
      </c>
      <c r="AB583" s="167"/>
      <c r="AC583" s="175"/>
      <c r="AD583" s="176"/>
      <c r="AE583" s="177" t="str">
        <f t="shared" si="496"/>
        <v/>
      </c>
      <c r="AF583" s="171">
        <f t="shared" si="497"/>
        <v>0</v>
      </c>
      <c r="AG583" s="171">
        <f t="shared" si="498"/>
        <v>0</v>
      </c>
      <c r="AH583" s="171" t="str">
        <f t="shared" si="499"/>
        <v>0</v>
      </c>
      <c r="AI583" s="171" t="str">
        <f>IF(ISBLANK(AD583), "", (POWER(AD583/VLOOKUP(AH583,Anthro_Calc!C:P,13,FALSE),VLOOKUP(AH583,Anthro_Calc!C:P,12,FALSE))-1) / (VLOOKUP(AH583,Anthro_Calc!C:P,14,FALSE)*VLOOKUP(AH583,Anthro_Calc!C:P,12,FALSE)))</f>
        <v/>
      </c>
      <c r="AJ583" s="171" t="str">
        <f>IF(ISBLANK(AD583), "", -3 + (AD583 -VLOOKUP(AH583,Anthro_Calc!C:P,4,FALSE)) / (VLOOKUP(AH583,Anthro_Calc!C:P,5,FALSE) - VLOOKUP(AH583,Anthro_Calc!C:P,4,FALSE)))</f>
        <v/>
      </c>
      <c r="AK583" s="171" t="str">
        <f>IF(ISBLANK(AD583), "", 3 + (AD583 -VLOOKUP(AH583,Anthro_Calc!C:P,10,FALSE)) / (VLOOKUP(AH583,Anthro_Calc!C:P,10,FALSE) - VLOOKUP(AH583,Anthro_Calc!C:P,9,FALSE)))</f>
        <v/>
      </c>
      <c r="AL583" s="172" t="str">
        <f t="shared" si="500"/>
        <v/>
      </c>
      <c r="AM583" s="173" t="str">
        <f t="shared" si="501"/>
        <v/>
      </c>
      <c r="AN583" s="174" t="str">
        <f t="shared" si="502"/>
        <v/>
      </c>
      <c r="AO583" s="178" t="str">
        <f t="shared" si="532"/>
        <v/>
      </c>
      <c r="AP583" s="179"/>
      <c r="AQ583" s="179" t="str">
        <f t="shared" si="538"/>
        <v/>
      </c>
      <c r="AR583" s="167"/>
      <c r="AS583" s="175"/>
      <c r="AT583" s="170"/>
      <c r="AU583" s="177" t="str">
        <f t="shared" si="529"/>
        <v/>
      </c>
      <c r="AV583" s="171">
        <f t="shared" si="503"/>
        <v>0</v>
      </c>
      <c r="AW583" s="171">
        <f t="shared" si="504"/>
        <v>0</v>
      </c>
      <c r="AX583" s="171" t="str">
        <f t="shared" si="505"/>
        <v>0</v>
      </c>
      <c r="AY583" s="171" t="str">
        <f>IF(ISBLANK(AT583), "", (POWER(AT583/VLOOKUP(AX583,Anthro_Calc!C:P,13,FALSE),VLOOKUP(AX583,Anthro_Calc!C:P,12,FALSE))-1) / (VLOOKUP(AX583,Anthro_Calc!C:P,14,FALSE)*VLOOKUP(AX583,Anthro_Calc!C:P,12,FALSE)))</f>
        <v/>
      </c>
      <c r="AZ583" s="171" t="str">
        <f>IF(ISBLANK(AT583), "", -3 + (AT583 -VLOOKUP(AX583,Anthro_Calc!C:P,4,FALSE)) / (VLOOKUP(AX583,Anthro_Calc!C:P,5,FALSE) - VLOOKUP(AX583,Anthro_Calc!C:P,4,FALSE)))</f>
        <v/>
      </c>
      <c r="BA583" s="171" t="str">
        <f>IF(ISBLANK(AT583), "", 3 + (AT583 -VLOOKUP(AX583,Anthro_Calc!C:P,10,FALSE)) / (VLOOKUP(AX583,Anthro_Calc!C:P,10,FALSE) - VLOOKUP(AX583,Anthro_Calc!C:P,9,FALSE)))</f>
        <v/>
      </c>
      <c r="BB583" s="172" t="str">
        <f t="shared" si="506"/>
        <v/>
      </c>
      <c r="BC583" s="173" t="str">
        <f t="shared" si="507"/>
        <v/>
      </c>
      <c r="BD583" s="174" t="str">
        <f t="shared" si="533"/>
        <v/>
      </c>
      <c r="BE583" s="180" t="str">
        <f t="shared" si="534"/>
        <v/>
      </c>
      <c r="BF583" s="181" t="str">
        <f t="shared" si="508"/>
        <v/>
      </c>
      <c r="BG583" s="181" t="str">
        <f t="shared" si="535"/>
        <v/>
      </c>
      <c r="BH583" s="179"/>
      <c r="BI583" s="182"/>
      <c r="BJ583" s="167"/>
      <c r="BK583" s="175"/>
      <c r="BL583" s="176"/>
      <c r="BM583" s="177" t="str">
        <f t="shared" si="509"/>
        <v/>
      </c>
      <c r="BN583" s="171">
        <f t="shared" si="527"/>
        <v>0</v>
      </c>
      <c r="BO583" s="171">
        <f t="shared" si="528"/>
        <v>0</v>
      </c>
      <c r="BP583" s="171" t="str">
        <f t="shared" si="510"/>
        <v>0</v>
      </c>
      <c r="BQ583" s="171" t="str">
        <f>IF(ISBLANK(BL583), "", (POWER(BL583/VLOOKUP(BP583,Anthro_Calc!C:P,13,FALSE),VLOOKUP(BP583,Anthro_Calc!C:P,12,FALSE))-1) / (VLOOKUP(BP583,Anthro_Calc!C:P,14,FALSE)*VLOOKUP(BP583,Anthro_Calc!C:P,12,FALSE)))</f>
        <v/>
      </c>
      <c r="BR583" s="171" t="str">
        <f>IF(ISBLANK(BL583), "", -3 + (BL583 -VLOOKUP(BP583,Anthro_Calc!C:P,4,FALSE)) / (VLOOKUP(BP583,Anthro_Calc!C:P,5,FALSE) - VLOOKUP(BP583,Anthro_Calc!C:P,4,FALSE)))</f>
        <v/>
      </c>
      <c r="BS583" s="171" t="str">
        <f>IF(ISBLANK(BL583), "", 3 + (BL583 -VLOOKUP(BP583,Anthro_Calc!C:P,10,FALSE)) / (VLOOKUP(BP583,Anthro_Calc!C:P,10,FALSE) - VLOOKUP(BP583,Anthro_Calc!C:P,9,FALSE)))</f>
        <v/>
      </c>
      <c r="BT583" s="172" t="str">
        <f t="shared" si="511"/>
        <v/>
      </c>
      <c r="BU583" s="173" t="str">
        <f t="shared" si="512"/>
        <v/>
      </c>
      <c r="BV583" s="174" t="str">
        <f t="shared" si="513"/>
        <v/>
      </c>
      <c r="BW583" s="181" t="str">
        <f t="shared" si="536"/>
        <v/>
      </c>
      <c r="BX583" s="179"/>
      <c r="BY583" s="181" t="str">
        <f>IF(ISBLANK(BL583), "", VLOOKUP(Z583&amp;" "&amp;BV583&amp;" "&amp;BW583,Graduation_Criteria!$D$2:$E$34,2,FALSE))</f>
        <v/>
      </c>
      <c r="BZ583" s="181" t="str">
        <f t="shared" si="537"/>
        <v/>
      </c>
      <c r="CA583" s="167"/>
      <c r="CB583" s="175"/>
      <c r="CC583" s="175"/>
      <c r="CD583" s="183" t="str">
        <f t="shared" si="514"/>
        <v/>
      </c>
      <c r="CE583" s="184">
        <f t="shared" si="515"/>
        <v>0</v>
      </c>
      <c r="CF583" s="184">
        <f t="shared" si="516"/>
        <v>0</v>
      </c>
      <c r="CG583" s="184" t="str">
        <f t="shared" si="517"/>
        <v>0</v>
      </c>
      <c r="CH583" s="184" t="str">
        <f>IF(ISBLANK(CC583), "", (POWER(CC583/VLOOKUP(CG583,Anthro_Calc!C:P,13,FALSE),VLOOKUP(CG583,Anthro_Calc!C:P,12,FALSE))-1) / (VLOOKUP(CG583,Anthro_Calc!C:P,14,FALSE)*VLOOKUP(CG583,Anthro_Calc!C:P,12,FALSE)))</f>
        <v/>
      </c>
      <c r="CI583" s="184" t="str">
        <f>IF(ISBLANK(CC583), "", -3 + (CC583 -VLOOKUP(CG583,Anthro_Calc!C:P,4,FALSE)) / (VLOOKUP(CG583,Anthro_Calc!C:P,5,FALSE) - VLOOKUP(CG583,Anthro_Calc!C:P,4,FALSE)))</f>
        <v/>
      </c>
      <c r="CJ583" s="184" t="str">
        <f>IF(ISBLANK(CC583), "", 3 + (CC583 -VLOOKUP(CG583,Anthro_Calc!C:P,10,FALSE)) / (VLOOKUP(CG583,Anthro_Calc!C:P,10,FALSE) - VLOOKUP(CG583,Anthro_Calc!C:P,9,FALSE)))</f>
        <v/>
      </c>
      <c r="CK583" s="185" t="str">
        <f t="shared" si="518"/>
        <v/>
      </c>
      <c r="CL583" s="173" t="str">
        <f t="shared" si="519"/>
        <v/>
      </c>
      <c r="CM583" s="174" t="str">
        <f t="shared" si="520"/>
        <v/>
      </c>
      <c r="CN583" s="179"/>
      <c r="CO583" s="167"/>
      <c r="CP583" s="175"/>
      <c r="CQ583" s="175"/>
      <c r="CR583" s="186" t="str">
        <f t="shared" si="521"/>
        <v/>
      </c>
      <c r="CS583" s="187">
        <f t="shared" si="522"/>
        <v>0</v>
      </c>
      <c r="CT583" s="187">
        <f t="shared" si="523"/>
        <v>0</v>
      </c>
      <c r="CU583" s="187" t="str">
        <f t="shared" si="524"/>
        <v>0</v>
      </c>
      <c r="CV583" s="187" t="str">
        <f>IF(ISBLANK(CQ583), "", (POWER(CQ583/VLOOKUP(CU583,Anthro_Calc!C:P,13,FALSE),VLOOKUP(CU583,Anthro_Calc!C:P,12,FALSE))-1) / (VLOOKUP(CU583,Anthro_Calc!C:P,14,FALSE)*VLOOKUP(CU583,Anthro_Calc!C:P,12,FALSE)))</f>
        <v/>
      </c>
      <c r="CW583" s="187" t="str">
        <f>IF(ISBLANK(CQ583), "", -3 + (CQ583 -VLOOKUP(CU583,Anthro_Calc!C:P,4,FALSE)) / (VLOOKUP(CU583,Anthro_Calc!C:P,5,FALSE) - VLOOKUP(CU583,Anthro_Calc!C:P,4,FALSE)))</f>
        <v/>
      </c>
      <c r="CX583" s="187" t="str">
        <f>IF(ISBLANK(CQ583), "", 3 + (CQ583 -VLOOKUP(CU583,Anthro_Calc!C:P,10,FALSE)) / (VLOOKUP(CU583,Anthro_Calc!C:P,10,FALSE) - VLOOKUP(CU583,Anthro_Calc!C:P,9,FALSE)))</f>
        <v/>
      </c>
      <c r="CY583" s="188" t="str">
        <f t="shared" si="525"/>
        <v/>
      </c>
      <c r="CZ583" s="117" t="str">
        <f t="shared" si="539"/>
        <v/>
      </c>
      <c r="DA583" s="174" t="str">
        <f t="shared" si="526"/>
        <v/>
      </c>
      <c r="DB583" s="189"/>
    </row>
    <row r="584" spans="1:106">
      <c r="A584" s="165">
        <f t="shared" si="531"/>
        <v>580</v>
      </c>
      <c r="B584" s="166"/>
      <c r="C584" s="166"/>
      <c r="D584" s="166"/>
      <c r="E584" s="166"/>
      <c r="F584" s="166"/>
      <c r="G584" s="166"/>
      <c r="H584" s="166"/>
      <c r="I584" s="166"/>
      <c r="J584" s="166"/>
      <c r="K584" s="166"/>
      <c r="L584" s="166"/>
      <c r="M584" s="167"/>
      <c r="N584" s="168" t="str">
        <f t="shared" ca="1" si="490"/>
        <v/>
      </c>
      <c r="O584" s="169"/>
      <c r="P584" s="169"/>
      <c r="Q584" s="167"/>
      <c r="R584" s="170"/>
      <c r="S584" s="171" t="str">
        <f t="shared" si="491"/>
        <v/>
      </c>
      <c r="T584" s="171" t="str">
        <f t="shared" si="492"/>
        <v/>
      </c>
      <c r="U584" s="171" t="str">
        <f t="shared" si="493"/>
        <v/>
      </c>
      <c r="V584" s="171" t="str">
        <f>IF(ISBLANK(R584), "", (POWER(R584/VLOOKUP(U584,Anthro_Calc!C:P,13,FALSE),VLOOKUP(U584,Anthro_Calc!C:P,12,FALSE))-1) / (VLOOKUP(U584,Anthro_Calc!C:P,14,FALSE)*VLOOKUP(U584,Anthro_Calc!C:P,12,FALSE)))</f>
        <v/>
      </c>
      <c r="W584" s="171" t="str">
        <f>IF(ISBLANK(R584), "", -3 + (R584 -VLOOKUP(U584,Anthro_Calc!C:P,4,FALSE)) / (VLOOKUP(U584,Anthro_Calc!C:P,5,FALSE) - VLOOKUP(U584,Anthro_Calc!C:P,4,FALSE)))</f>
        <v/>
      </c>
      <c r="X584" s="171" t="str">
        <f>IF(ISBLANK(R584), "", 3 + (R584 -VLOOKUP(U584,Anthro_Calc!C:P,10,FALSE)) / (VLOOKUP(U584,Anthro_Calc!C:P,10,FALSE) - VLOOKUP(U584,Anthro_Calc!C:P,9,FALSE)))</f>
        <v/>
      </c>
      <c r="Y584" s="172" t="str">
        <f t="shared" si="494"/>
        <v/>
      </c>
      <c r="Z584" s="173" t="str">
        <f t="shared" si="495"/>
        <v/>
      </c>
      <c r="AA584" s="174" t="str">
        <f t="shared" si="530"/>
        <v/>
      </c>
      <c r="AB584" s="167"/>
      <c r="AC584" s="175"/>
      <c r="AD584" s="176"/>
      <c r="AE584" s="177" t="str">
        <f t="shared" si="496"/>
        <v/>
      </c>
      <c r="AF584" s="171">
        <f t="shared" si="497"/>
        <v>0</v>
      </c>
      <c r="AG584" s="171">
        <f t="shared" si="498"/>
        <v>0</v>
      </c>
      <c r="AH584" s="171" t="str">
        <f t="shared" si="499"/>
        <v>0</v>
      </c>
      <c r="AI584" s="171" t="str">
        <f>IF(ISBLANK(AD584), "", (POWER(AD584/VLOOKUP(AH584,Anthro_Calc!C:P,13,FALSE),VLOOKUP(AH584,Anthro_Calc!C:P,12,FALSE))-1) / (VLOOKUP(AH584,Anthro_Calc!C:P,14,FALSE)*VLOOKUP(AH584,Anthro_Calc!C:P,12,FALSE)))</f>
        <v/>
      </c>
      <c r="AJ584" s="171" t="str">
        <f>IF(ISBLANK(AD584), "", -3 + (AD584 -VLOOKUP(AH584,Anthro_Calc!C:P,4,FALSE)) / (VLOOKUP(AH584,Anthro_Calc!C:P,5,FALSE) - VLOOKUP(AH584,Anthro_Calc!C:P,4,FALSE)))</f>
        <v/>
      </c>
      <c r="AK584" s="171" t="str">
        <f>IF(ISBLANK(AD584), "", 3 + (AD584 -VLOOKUP(AH584,Anthro_Calc!C:P,10,FALSE)) / (VLOOKUP(AH584,Anthro_Calc!C:P,10,FALSE) - VLOOKUP(AH584,Anthro_Calc!C:P,9,FALSE)))</f>
        <v/>
      </c>
      <c r="AL584" s="172" t="str">
        <f t="shared" si="500"/>
        <v/>
      </c>
      <c r="AM584" s="173" t="str">
        <f t="shared" si="501"/>
        <v/>
      </c>
      <c r="AN584" s="174" t="str">
        <f t="shared" si="502"/>
        <v/>
      </c>
      <c r="AO584" s="178" t="str">
        <f t="shared" si="532"/>
        <v/>
      </c>
      <c r="AP584" s="179"/>
      <c r="AQ584" s="179" t="str">
        <f t="shared" si="538"/>
        <v/>
      </c>
      <c r="AR584" s="167"/>
      <c r="AS584" s="175"/>
      <c r="AT584" s="170"/>
      <c r="AU584" s="177" t="str">
        <f t="shared" si="529"/>
        <v/>
      </c>
      <c r="AV584" s="171">
        <f t="shared" si="503"/>
        <v>0</v>
      </c>
      <c r="AW584" s="171">
        <f t="shared" si="504"/>
        <v>0</v>
      </c>
      <c r="AX584" s="171" t="str">
        <f t="shared" si="505"/>
        <v>0</v>
      </c>
      <c r="AY584" s="171" t="str">
        <f>IF(ISBLANK(AT584), "", (POWER(AT584/VLOOKUP(AX584,Anthro_Calc!C:P,13,FALSE),VLOOKUP(AX584,Anthro_Calc!C:P,12,FALSE))-1) / (VLOOKUP(AX584,Anthro_Calc!C:P,14,FALSE)*VLOOKUP(AX584,Anthro_Calc!C:P,12,FALSE)))</f>
        <v/>
      </c>
      <c r="AZ584" s="171" t="str">
        <f>IF(ISBLANK(AT584), "", -3 + (AT584 -VLOOKUP(AX584,Anthro_Calc!C:P,4,FALSE)) / (VLOOKUP(AX584,Anthro_Calc!C:P,5,FALSE) - VLOOKUP(AX584,Anthro_Calc!C:P,4,FALSE)))</f>
        <v/>
      </c>
      <c r="BA584" s="171" t="str">
        <f>IF(ISBLANK(AT584), "", 3 + (AT584 -VLOOKUP(AX584,Anthro_Calc!C:P,10,FALSE)) / (VLOOKUP(AX584,Anthro_Calc!C:P,10,FALSE) - VLOOKUP(AX584,Anthro_Calc!C:P,9,FALSE)))</f>
        <v/>
      </c>
      <c r="BB584" s="172" t="str">
        <f t="shared" si="506"/>
        <v/>
      </c>
      <c r="BC584" s="173" t="str">
        <f t="shared" si="507"/>
        <v/>
      </c>
      <c r="BD584" s="174" t="str">
        <f t="shared" si="533"/>
        <v/>
      </c>
      <c r="BE584" s="180" t="str">
        <f t="shared" si="534"/>
        <v/>
      </c>
      <c r="BF584" s="181" t="str">
        <f t="shared" si="508"/>
        <v/>
      </c>
      <c r="BG584" s="181" t="str">
        <f t="shared" si="535"/>
        <v/>
      </c>
      <c r="BH584" s="179"/>
      <c r="BI584" s="182"/>
      <c r="BJ584" s="167"/>
      <c r="BK584" s="175"/>
      <c r="BL584" s="176"/>
      <c r="BM584" s="177" t="str">
        <f t="shared" si="509"/>
        <v/>
      </c>
      <c r="BN584" s="171">
        <f t="shared" si="527"/>
        <v>0</v>
      </c>
      <c r="BO584" s="171">
        <f t="shared" si="528"/>
        <v>0</v>
      </c>
      <c r="BP584" s="171" t="str">
        <f t="shared" si="510"/>
        <v>0</v>
      </c>
      <c r="BQ584" s="171" t="str">
        <f>IF(ISBLANK(BL584), "", (POWER(BL584/VLOOKUP(BP584,Anthro_Calc!C:P,13,FALSE),VLOOKUP(BP584,Anthro_Calc!C:P,12,FALSE))-1) / (VLOOKUP(BP584,Anthro_Calc!C:P,14,FALSE)*VLOOKUP(BP584,Anthro_Calc!C:P,12,FALSE)))</f>
        <v/>
      </c>
      <c r="BR584" s="171" t="str">
        <f>IF(ISBLANK(BL584), "", -3 + (BL584 -VLOOKUP(BP584,Anthro_Calc!C:P,4,FALSE)) / (VLOOKUP(BP584,Anthro_Calc!C:P,5,FALSE) - VLOOKUP(BP584,Anthro_Calc!C:P,4,FALSE)))</f>
        <v/>
      </c>
      <c r="BS584" s="171" t="str">
        <f>IF(ISBLANK(BL584), "", 3 + (BL584 -VLOOKUP(BP584,Anthro_Calc!C:P,10,FALSE)) / (VLOOKUP(BP584,Anthro_Calc!C:P,10,FALSE) - VLOOKUP(BP584,Anthro_Calc!C:P,9,FALSE)))</f>
        <v/>
      </c>
      <c r="BT584" s="172" t="str">
        <f t="shared" si="511"/>
        <v/>
      </c>
      <c r="BU584" s="173" t="str">
        <f t="shared" si="512"/>
        <v/>
      </c>
      <c r="BV584" s="174" t="str">
        <f t="shared" si="513"/>
        <v/>
      </c>
      <c r="BW584" s="181" t="str">
        <f t="shared" si="536"/>
        <v/>
      </c>
      <c r="BX584" s="179"/>
      <c r="BY584" s="181" t="str">
        <f>IF(ISBLANK(BL584), "", VLOOKUP(Z584&amp;" "&amp;BV584&amp;" "&amp;BW584,Graduation_Criteria!$D$2:$E$34,2,FALSE))</f>
        <v/>
      </c>
      <c r="BZ584" s="181" t="str">
        <f t="shared" si="537"/>
        <v/>
      </c>
      <c r="CA584" s="167"/>
      <c r="CB584" s="175"/>
      <c r="CC584" s="175"/>
      <c r="CD584" s="183" t="str">
        <f t="shared" si="514"/>
        <v/>
      </c>
      <c r="CE584" s="184">
        <f t="shared" si="515"/>
        <v>0</v>
      </c>
      <c r="CF584" s="184">
        <f t="shared" si="516"/>
        <v>0</v>
      </c>
      <c r="CG584" s="184" t="str">
        <f t="shared" si="517"/>
        <v>0</v>
      </c>
      <c r="CH584" s="184" t="str">
        <f>IF(ISBLANK(CC584), "", (POWER(CC584/VLOOKUP(CG584,Anthro_Calc!C:P,13,FALSE),VLOOKUP(CG584,Anthro_Calc!C:P,12,FALSE))-1) / (VLOOKUP(CG584,Anthro_Calc!C:P,14,FALSE)*VLOOKUP(CG584,Anthro_Calc!C:P,12,FALSE)))</f>
        <v/>
      </c>
      <c r="CI584" s="184" t="str">
        <f>IF(ISBLANK(CC584), "", -3 + (CC584 -VLOOKUP(CG584,Anthro_Calc!C:P,4,FALSE)) / (VLOOKUP(CG584,Anthro_Calc!C:P,5,FALSE) - VLOOKUP(CG584,Anthro_Calc!C:P,4,FALSE)))</f>
        <v/>
      </c>
      <c r="CJ584" s="184" t="str">
        <f>IF(ISBLANK(CC584), "", 3 + (CC584 -VLOOKUP(CG584,Anthro_Calc!C:P,10,FALSE)) / (VLOOKUP(CG584,Anthro_Calc!C:P,10,FALSE) - VLOOKUP(CG584,Anthro_Calc!C:P,9,FALSE)))</f>
        <v/>
      </c>
      <c r="CK584" s="185" t="str">
        <f t="shared" si="518"/>
        <v/>
      </c>
      <c r="CL584" s="173" t="str">
        <f t="shared" si="519"/>
        <v/>
      </c>
      <c r="CM584" s="174" t="str">
        <f t="shared" si="520"/>
        <v/>
      </c>
      <c r="CN584" s="179"/>
      <c r="CO584" s="167"/>
      <c r="CP584" s="175"/>
      <c r="CQ584" s="175"/>
      <c r="CR584" s="186" t="str">
        <f t="shared" si="521"/>
        <v/>
      </c>
      <c r="CS584" s="187">
        <f t="shared" si="522"/>
        <v>0</v>
      </c>
      <c r="CT584" s="187">
        <f t="shared" si="523"/>
        <v>0</v>
      </c>
      <c r="CU584" s="187" t="str">
        <f t="shared" si="524"/>
        <v>0</v>
      </c>
      <c r="CV584" s="187" t="str">
        <f>IF(ISBLANK(CQ584), "", (POWER(CQ584/VLOOKUP(CU584,Anthro_Calc!C:P,13,FALSE),VLOOKUP(CU584,Anthro_Calc!C:P,12,FALSE))-1) / (VLOOKUP(CU584,Anthro_Calc!C:P,14,FALSE)*VLOOKUP(CU584,Anthro_Calc!C:P,12,FALSE)))</f>
        <v/>
      </c>
      <c r="CW584" s="187" t="str">
        <f>IF(ISBLANK(CQ584), "", -3 + (CQ584 -VLOOKUP(CU584,Anthro_Calc!C:P,4,FALSE)) / (VLOOKUP(CU584,Anthro_Calc!C:P,5,FALSE) - VLOOKUP(CU584,Anthro_Calc!C:P,4,FALSE)))</f>
        <v/>
      </c>
      <c r="CX584" s="187" t="str">
        <f>IF(ISBLANK(CQ584), "", 3 + (CQ584 -VLOOKUP(CU584,Anthro_Calc!C:P,10,FALSE)) / (VLOOKUP(CU584,Anthro_Calc!C:P,10,FALSE) - VLOOKUP(CU584,Anthro_Calc!C:P,9,FALSE)))</f>
        <v/>
      </c>
      <c r="CY584" s="188" t="str">
        <f t="shared" si="525"/>
        <v/>
      </c>
      <c r="CZ584" s="117" t="str">
        <f t="shared" si="539"/>
        <v/>
      </c>
      <c r="DA584" s="174" t="str">
        <f t="shared" si="526"/>
        <v/>
      </c>
      <c r="DB584" s="189"/>
    </row>
    <row r="585" spans="1:106">
      <c r="A585" s="165">
        <f t="shared" si="531"/>
        <v>581</v>
      </c>
      <c r="B585" s="166"/>
      <c r="C585" s="166"/>
      <c r="D585" s="166"/>
      <c r="E585" s="166"/>
      <c r="F585" s="166"/>
      <c r="G585" s="166"/>
      <c r="H585" s="166"/>
      <c r="I585" s="166"/>
      <c r="J585" s="166"/>
      <c r="K585" s="166"/>
      <c r="L585" s="166"/>
      <c r="M585" s="167"/>
      <c r="N585" s="168" t="str">
        <f t="shared" ca="1" si="490"/>
        <v/>
      </c>
      <c r="O585" s="169"/>
      <c r="P585" s="169"/>
      <c r="Q585" s="167"/>
      <c r="R585" s="170"/>
      <c r="S585" s="171" t="str">
        <f t="shared" si="491"/>
        <v/>
      </c>
      <c r="T585" s="171" t="str">
        <f t="shared" si="492"/>
        <v/>
      </c>
      <c r="U585" s="171" t="str">
        <f t="shared" si="493"/>
        <v/>
      </c>
      <c r="V585" s="171" t="str">
        <f>IF(ISBLANK(R585), "", (POWER(R585/VLOOKUP(U585,Anthro_Calc!C:P,13,FALSE),VLOOKUP(U585,Anthro_Calc!C:P,12,FALSE))-1) / (VLOOKUP(U585,Anthro_Calc!C:P,14,FALSE)*VLOOKUP(U585,Anthro_Calc!C:P,12,FALSE)))</f>
        <v/>
      </c>
      <c r="W585" s="171" t="str">
        <f>IF(ISBLANK(R585), "", -3 + (R585 -VLOOKUP(U585,Anthro_Calc!C:P,4,FALSE)) / (VLOOKUP(U585,Anthro_Calc!C:P,5,FALSE) - VLOOKUP(U585,Anthro_Calc!C:P,4,FALSE)))</f>
        <v/>
      </c>
      <c r="X585" s="171" t="str">
        <f>IF(ISBLANK(R585), "", 3 + (R585 -VLOOKUP(U585,Anthro_Calc!C:P,10,FALSE)) / (VLOOKUP(U585,Anthro_Calc!C:P,10,FALSE) - VLOOKUP(U585,Anthro_Calc!C:P,9,FALSE)))</f>
        <v/>
      </c>
      <c r="Y585" s="172" t="str">
        <f t="shared" si="494"/>
        <v/>
      </c>
      <c r="Z585" s="173" t="str">
        <f t="shared" si="495"/>
        <v/>
      </c>
      <c r="AA585" s="174" t="str">
        <f t="shared" si="530"/>
        <v/>
      </c>
      <c r="AB585" s="167"/>
      <c r="AC585" s="175"/>
      <c r="AD585" s="176"/>
      <c r="AE585" s="177" t="str">
        <f t="shared" si="496"/>
        <v/>
      </c>
      <c r="AF585" s="171">
        <f t="shared" si="497"/>
        <v>0</v>
      </c>
      <c r="AG585" s="171">
        <f t="shared" si="498"/>
        <v>0</v>
      </c>
      <c r="AH585" s="171" t="str">
        <f t="shared" si="499"/>
        <v>0</v>
      </c>
      <c r="AI585" s="171" t="str">
        <f>IF(ISBLANK(AD585), "", (POWER(AD585/VLOOKUP(AH585,Anthro_Calc!C:P,13,FALSE),VLOOKUP(AH585,Anthro_Calc!C:P,12,FALSE))-1) / (VLOOKUP(AH585,Anthro_Calc!C:P,14,FALSE)*VLOOKUP(AH585,Anthro_Calc!C:P,12,FALSE)))</f>
        <v/>
      </c>
      <c r="AJ585" s="171" t="str">
        <f>IF(ISBLANK(AD585), "", -3 + (AD585 -VLOOKUP(AH585,Anthro_Calc!C:P,4,FALSE)) / (VLOOKUP(AH585,Anthro_Calc!C:P,5,FALSE) - VLOOKUP(AH585,Anthro_Calc!C:P,4,FALSE)))</f>
        <v/>
      </c>
      <c r="AK585" s="171" t="str">
        <f>IF(ISBLANK(AD585), "", 3 + (AD585 -VLOOKUP(AH585,Anthro_Calc!C:P,10,FALSE)) / (VLOOKUP(AH585,Anthro_Calc!C:P,10,FALSE) - VLOOKUP(AH585,Anthro_Calc!C:P,9,FALSE)))</f>
        <v/>
      </c>
      <c r="AL585" s="172" t="str">
        <f t="shared" si="500"/>
        <v/>
      </c>
      <c r="AM585" s="173" t="str">
        <f t="shared" si="501"/>
        <v/>
      </c>
      <c r="AN585" s="174" t="str">
        <f t="shared" si="502"/>
        <v/>
      </c>
      <c r="AO585" s="178" t="str">
        <f t="shared" si="532"/>
        <v/>
      </c>
      <c r="AP585" s="179"/>
      <c r="AQ585" s="179" t="str">
        <f t="shared" si="538"/>
        <v/>
      </c>
      <c r="AR585" s="167"/>
      <c r="AS585" s="175"/>
      <c r="AT585" s="170"/>
      <c r="AU585" s="177" t="str">
        <f t="shared" si="529"/>
        <v/>
      </c>
      <c r="AV585" s="171">
        <f t="shared" si="503"/>
        <v>0</v>
      </c>
      <c r="AW585" s="171">
        <f t="shared" si="504"/>
        <v>0</v>
      </c>
      <c r="AX585" s="171" t="str">
        <f t="shared" si="505"/>
        <v>0</v>
      </c>
      <c r="AY585" s="171" t="str">
        <f>IF(ISBLANK(AT585), "", (POWER(AT585/VLOOKUP(AX585,Anthro_Calc!C:P,13,FALSE),VLOOKUP(AX585,Anthro_Calc!C:P,12,FALSE))-1) / (VLOOKUP(AX585,Anthro_Calc!C:P,14,FALSE)*VLOOKUP(AX585,Anthro_Calc!C:P,12,FALSE)))</f>
        <v/>
      </c>
      <c r="AZ585" s="171" t="str">
        <f>IF(ISBLANK(AT585), "", -3 + (AT585 -VLOOKUP(AX585,Anthro_Calc!C:P,4,FALSE)) / (VLOOKUP(AX585,Anthro_Calc!C:P,5,FALSE) - VLOOKUP(AX585,Anthro_Calc!C:P,4,FALSE)))</f>
        <v/>
      </c>
      <c r="BA585" s="171" t="str">
        <f>IF(ISBLANK(AT585), "", 3 + (AT585 -VLOOKUP(AX585,Anthro_Calc!C:P,10,FALSE)) / (VLOOKUP(AX585,Anthro_Calc!C:P,10,FALSE) - VLOOKUP(AX585,Anthro_Calc!C:P,9,FALSE)))</f>
        <v/>
      </c>
      <c r="BB585" s="172" t="str">
        <f t="shared" si="506"/>
        <v/>
      </c>
      <c r="BC585" s="173" t="str">
        <f t="shared" si="507"/>
        <v/>
      </c>
      <c r="BD585" s="174" t="str">
        <f t="shared" si="533"/>
        <v/>
      </c>
      <c r="BE585" s="180" t="str">
        <f t="shared" si="534"/>
        <v/>
      </c>
      <c r="BF585" s="181" t="str">
        <f t="shared" si="508"/>
        <v/>
      </c>
      <c r="BG585" s="181" t="str">
        <f t="shared" si="535"/>
        <v/>
      </c>
      <c r="BH585" s="179"/>
      <c r="BI585" s="182"/>
      <c r="BJ585" s="167"/>
      <c r="BK585" s="175"/>
      <c r="BL585" s="176"/>
      <c r="BM585" s="177" t="str">
        <f t="shared" si="509"/>
        <v/>
      </c>
      <c r="BN585" s="171">
        <f t="shared" si="527"/>
        <v>0</v>
      </c>
      <c r="BO585" s="171">
        <f t="shared" si="528"/>
        <v>0</v>
      </c>
      <c r="BP585" s="171" t="str">
        <f t="shared" si="510"/>
        <v>0</v>
      </c>
      <c r="BQ585" s="171" t="str">
        <f>IF(ISBLANK(BL585), "", (POWER(BL585/VLOOKUP(BP585,Anthro_Calc!C:P,13,FALSE),VLOOKUP(BP585,Anthro_Calc!C:P,12,FALSE))-1) / (VLOOKUP(BP585,Anthro_Calc!C:P,14,FALSE)*VLOOKUP(BP585,Anthro_Calc!C:P,12,FALSE)))</f>
        <v/>
      </c>
      <c r="BR585" s="171" t="str">
        <f>IF(ISBLANK(BL585), "", -3 + (BL585 -VLOOKUP(BP585,Anthro_Calc!C:P,4,FALSE)) / (VLOOKUP(BP585,Anthro_Calc!C:P,5,FALSE) - VLOOKUP(BP585,Anthro_Calc!C:P,4,FALSE)))</f>
        <v/>
      </c>
      <c r="BS585" s="171" t="str">
        <f>IF(ISBLANK(BL585), "", 3 + (BL585 -VLOOKUP(BP585,Anthro_Calc!C:P,10,FALSE)) / (VLOOKUP(BP585,Anthro_Calc!C:P,10,FALSE) - VLOOKUP(BP585,Anthro_Calc!C:P,9,FALSE)))</f>
        <v/>
      </c>
      <c r="BT585" s="172" t="str">
        <f t="shared" si="511"/>
        <v/>
      </c>
      <c r="BU585" s="173" t="str">
        <f t="shared" si="512"/>
        <v/>
      </c>
      <c r="BV585" s="174" t="str">
        <f t="shared" si="513"/>
        <v/>
      </c>
      <c r="BW585" s="181" t="str">
        <f t="shared" si="536"/>
        <v/>
      </c>
      <c r="BX585" s="179"/>
      <c r="BY585" s="181" t="str">
        <f>IF(ISBLANK(BL585), "", VLOOKUP(Z585&amp;" "&amp;BV585&amp;" "&amp;BW585,Graduation_Criteria!$D$2:$E$34,2,FALSE))</f>
        <v/>
      </c>
      <c r="BZ585" s="181" t="str">
        <f t="shared" si="537"/>
        <v/>
      </c>
      <c r="CA585" s="167"/>
      <c r="CB585" s="175"/>
      <c r="CC585" s="175"/>
      <c r="CD585" s="183" t="str">
        <f t="shared" si="514"/>
        <v/>
      </c>
      <c r="CE585" s="184">
        <f t="shared" si="515"/>
        <v>0</v>
      </c>
      <c r="CF585" s="184">
        <f t="shared" si="516"/>
        <v>0</v>
      </c>
      <c r="CG585" s="184" t="str">
        <f t="shared" si="517"/>
        <v>0</v>
      </c>
      <c r="CH585" s="184" t="str">
        <f>IF(ISBLANK(CC585), "", (POWER(CC585/VLOOKUP(CG585,Anthro_Calc!C:P,13,FALSE),VLOOKUP(CG585,Anthro_Calc!C:P,12,FALSE))-1) / (VLOOKUP(CG585,Anthro_Calc!C:P,14,FALSE)*VLOOKUP(CG585,Anthro_Calc!C:P,12,FALSE)))</f>
        <v/>
      </c>
      <c r="CI585" s="184" t="str">
        <f>IF(ISBLANK(CC585), "", -3 + (CC585 -VLOOKUP(CG585,Anthro_Calc!C:P,4,FALSE)) / (VLOOKUP(CG585,Anthro_Calc!C:P,5,FALSE) - VLOOKUP(CG585,Anthro_Calc!C:P,4,FALSE)))</f>
        <v/>
      </c>
      <c r="CJ585" s="184" t="str">
        <f>IF(ISBLANK(CC585), "", 3 + (CC585 -VLOOKUP(CG585,Anthro_Calc!C:P,10,FALSE)) / (VLOOKUP(CG585,Anthro_Calc!C:P,10,FALSE) - VLOOKUP(CG585,Anthro_Calc!C:P,9,FALSE)))</f>
        <v/>
      </c>
      <c r="CK585" s="185" t="str">
        <f t="shared" si="518"/>
        <v/>
      </c>
      <c r="CL585" s="173" t="str">
        <f t="shared" si="519"/>
        <v/>
      </c>
      <c r="CM585" s="174" t="str">
        <f t="shared" si="520"/>
        <v/>
      </c>
      <c r="CN585" s="179"/>
      <c r="CO585" s="167"/>
      <c r="CP585" s="175"/>
      <c r="CQ585" s="175"/>
      <c r="CR585" s="186" t="str">
        <f t="shared" si="521"/>
        <v/>
      </c>
      <c r="CS585" s="187">
        <f t="shared" si="522"/>
        <v>0</v>
      </c>
      <c r="CT585" s="187">
        <f t="shared" si="523"/>
        <v>0</v>
      </c>
      <c r="CU585" s="187" t="str">
        <f t="shared" si="524"/>
        <v>0</v>
      </c>
      <c r="CV585" s="187" t="str">
        <f>IF(ISBLANK(CQ585), "", (POWER(CQ585/VLOOKUP(CU585,Anthro_Calc!C:P,13,FALSE),VLOOKUP(CU585,Anthro_Calc!C:P,12,FALSE))-1) / (VLOOKUP(CU585,Anthro_Calc!C:P,14,FALSE)*VLOOKUP(CU585,Anthro_Calc!C:P,12,FALSE)))</f>
        <v/>
      </c>
      <c r="CW585" s="187" t="str">
        <f>IF(ISBLANK(CQ585), "", -3 + (CQ585 -VLOOKUP(CU585,Anthro_Calc!C:P,4,FALSE)) / (VLOOKUP(CU585,Anthro_Calc!C:P,5,FALSE) - VLOOKUP(CU585,Anthro_Calc!C:P,4,FALSE)))</f>
        <v/>
      </c>
      <c r="CX585" s="187" t="str">
        <f>IF(ISBLANK(CQ585), "", 3 + (CQ585 -VLOOKUP(CU585,Anthro_Calc!C:P,10,FALSE)) / (VLOOKUP(CU585,Anthro_Calc!C:P,10,FALSE) - VLOOKUP(CU585,Anthro_Calc!C:P,9,FALSE)))</f>
        <v/>
      </c>
      <c r="CY585" s="188" t="str">
        <f t="shared" si="525"/>
        <v/>
      </c>
      <c r="CZ585" s="117" t="str">
        <f t="shared" si="539"/>
        <v/>
      </c>
      <c r="DA585" s="174" t="str">
        <f t="shared" si="526"/>
        <v/>
      </c>
      <c r="DB585" s="189"/>
    </row>
    <row r="586" spans="1:106">
      <c r="A586" s="165">
        <f t="shared" si="531"/>
        <v>582</v>
      </c>
      <c r="B586" s="166"/>
      <c r="C586" s="166"/>
      <c r="D586" s="166"/>
      <c r="E586" s="166"/>
      <c r="F586" s="166"/>
      <c r="G586" s="166"/>
      <c r="H586" s="166"/>
      <c r="I586" s="166"/>
      <c r="J586" s="166"/>
      <c r="K586" s="166"/>
      <c r="L586" s="166"/>
      <c r="M586" s="167"/>
      <c r="N586" s="168" t="str">
        <f t="shared" ca="1" si="490"/>
        <v/>
      </c>
      <c r="O586" s="169"/>
      <c r="P586" s="169"/>
      <c r="Q586" s="167"/>
      <c r="R586" s="170"/>
      <c r="S586" s="171" t="str">
        <f t="shared" si="491"/>
        <v/>
      </c>
      <c r="T586" s="171" t="str">
        <f t="shared" si="492"/>
        <v/>
      </c>
      <c r="U586" s="171" t="str">
        <f t="shared" si="493"/>
        <v/>
      </c>
      <c r="V586" s="171" t="str">
        <f>IF(ISBLANK(R586), "", (POWER(R586/VLOOKUP(U586,Anthro_Calc!C:P,13,FALSE),VLOOKUP(U586,Anthro_Calc!C:P,12,FALSE))-1) / (VLOOKUP(U586,Anthro_Calc!C:P,14,FALSE)*VLOOKUP(U586,Anthro_Calc!C:P,12,FALSE)))</f>
        <v/>
      </c>
      <c r="W586" s="171" t="str">
        <f>IF(ISBLANK(R586), "", -3 + (R586 -VLOOKUP(U586,Anthro_Calc!C:P,4,FALSE)) / (VLOOKUP(U586,Anthro_Calc!C:P,5,FALSE) - VLOOKUP(U586,Anthro_Calc!C:P,4,FALSE)))</f>
        <v/>
      </c>
      <c r="X586" s="171" t="str">
        <f>IF(ISBLANK(R586), "", 3 + (R586 -VLOOKUP(U586,Anthro_Calc!C:P,10,FALSE)) / (VLOOKUP(U586,Anthro_Calc!C:P,10,FALSE) - VLOOKUP(U586,Anthro_Calc!C:P,9,FALSE)))</f>
        <v/>
      </c>
      <c r="Y586" s="172" t="str">
        <f t="shared" si="494"/>
        <v/>
      </c>
      <c r="Z586" s="173" t="str">
        <f t="shared" si="495"/>
        <v/>
      </c>
      <c r="AA586" s="174" t="str">
        <f t="shared" si="530"/>
        <v/>
      </c>
      <c r="AB586" s="167"/>
      <c r="AC586" s="175"/>
      <c r="AD586" s="176"/>
      <c r="AE586" s="177" t="str">
        <f t="shared" si="496"/>
        <v/>
      </c>
      <c r="AF586" s="171">
        <f t="shared" si="497"/>
        <v>0</v>
      </c>
      <c r="AG586" s="171">
        <f t="shared" si="498"/>
        <v>0</v>
      </c>
      <c r="AH586" s="171" t="str">
        <f t="shared" si="499"/>
        <v>0</v>
      </c>
      <c r="AI586" s="171" t="str">
        <f>IF(ISBLANK(AD586), "", (POWER(AD586/VLOOKUP(AH586,Anthro_Calc!C:P,13,FALSE),VLOOKUP(AH586,Anthro_Calc!C:P,12,FALSE))-1) / (VLOOKUP(AH586,Anthro_Calc!C:P,14,FALSE)*VLOOKUP(AH586,Anthro_Calc!C:P,12,FALSE)))</f>
        <v/>
      </c>
      <c r="AJ586" s="171" t="str">
        <f>IF(ISBLANK(AD586), "", -3 + (AD586 -VLOOKUP(AH586,Anthro_Calc!C:P,4,FALSE)) / (VLOOKUP(AH586,Anthro_Calc!C:P,5,FALSE) - VLOOKUP(AH586,Anthro_Calc!C:P,4,FALSE)))</f>
        <v/>
      </c>
      <c r="AK586" s="171" t="str">
        <f>IF(ISBLANK(AD586), "", 3 + (AD586 -VLOOKUP(AH586,Anthro_Calc!C:P,10,FALSE)) / (VLOOKUP(AH586,Anthro_Calc!C:P,10,FALSE) - VLOOKUP(AH586,Anthro_Calc!C:P,9,FALSE)))</f>
        <v/>
      </c>
      <c r="AL586" s="172" t="str">
        <f t="shared" si="500"/>
        <v/>
      </c>
      <c r="AM586" s="173" t="str">
        <f t="shared" si="501"/>
        <v/>
      </c>
      <c r="AN586" s="174" t="str">
        <f t="shared" si="502"/>
        <v/>
      </c>
      <c r="AO586" s="178" t="str">
        <f t="shared" si="532"/>
        <v/>
      </c>
      <c r="AP586" s="179"/>
      <c r="AQ586" s="179" t="str">
        <f t="shared" si="538"/>
        <v/>
      </c>
      <c r="AR586" s="167"/>
      <c r="AS586" s="175"/>
      <c r="AT586" s="170"/>
      <c r="AU586" s="177" t="str">
        <f t="shared" si="529"/>
        <v/>
      </c>
      <c r="AV586" s="171">
        <f t="shared" si="503"/>
        <v>0</v>
      </c>
      <c r="AW586" s="171">
        <f t="shared" si="504"/>
        <v>0</v>
      </c>
      <c r="AX586" s="171" t="str">
        <f t="shared" si="505"/>
        <v>0</v>
      </c>
      <c r="AY586" s="171" t="str">
        <f>IF(ISBLANK(AT586), "", (POWER(AT586/VLOOKUP(AX586,Anthro_Calc!C:P,13,FALSE),VLOOKUP(AX586,Anthro_Calc!C:P,12,FALSE))-1) / (VLOOKUP(AX586,Anthro_Calc!C:P,14,FALSE)*VLOOKUP(AX586,Anthro_Calc!C:P,12,FALSE)))</f>
        <v/>
      </c>
      <c r="AZ586" s="171" t="str">
        <f>IF(ISBLANK(AT586), "", -3 + (AT586 -VLOOKUP(AX586,Anthro_Calc!C:P,4,FALSE)) / (VLOOKUP(AX586,Anthro_Calc!C:P,5,FALSE) - VLOOKUP(AX586,Anthro_Calc!C:P,4,FALSE)))</f>
        <v/>
      </c>
      <c r="BA586" s="171" t="str">
        <f>IF(ISBLANK(AT586), "", 3 + (AT586 -VLOOKUP(AX586,Anthro_Calc!C:P,10,FALSE)) / (VLOOKUP(AX586,Anthro_Calc!C:P,10,FALSE) - VLOOKUP(AX586,Anthro_Calc!C:P,9,FALSE)))</f>
        <v/>
      </c>
      <c r="BB586" s="172" t="str">
        <f t="shared" si="506"/>
        <v/>
      </c>
      <c r="BC586" s="173" t="str">
        <f t="shared" si="507"/>
        <v/>
      </c>
      <c r="BD586" s="174" t="str">
        <f t="shared" si="533"/>
        <v/>
      </c>
      <c r="BE586" s="180" t="str">
        <f t="shared" si="534"/>
        <v/>
      </c>
      <c r="BF586" s="181" t="str">
        <f t="shared" si="508"/>
        <v/>
      </c>
      <c r="BG586" s="181" t="str">
        <f t="shared" si="535"/>
        <v/>
      </c>
      <c r="BH586" s="179"/>
      <c r="BI586" s="182"/>
      <c r="BJ586" s="167"/>
      <c r="BK586" s="175"/>
      <c r="BL586" s="176"/>
      <c r="BM586" s="177" t="str">
        <f t="shared" si="509"/>
        <v/>
      </c>
      <c r="BN586" s="171">
        <f t="shared" si="527"/>
        <v>0</v>
      </c>
      <c r="BO586" s="171">
        <f t="shared" si="528"/>
        <v>0</v>
      </c>
      <c r="BP586" s="171" t="str">
        <f t="shared" si="510"/>
        <v>0</v>
      </c>
      <c r="BQ586" s="171" t="str">
        <f>IF(ISBLANK(BL586), "", (POWER(BL586/VLOOKUP(BP586,Anthro_Calc!C:P,13,FALSE),VLOOKUP(BP586,Anthro_Calc!C:P,12,FALSE))-1) / (VLOOKUP(BP586,Anthro_Calc!C:P,14,FALSE)*VLOOKUP(BP586,Anthro_Calc!C:P,12,FALSE)))</f>
        <v/>
      </c>
      <c r="BR586" s="171" t="str">
        <f>IF(ISBLANK(BL586), "", -3 + (BL586 -VLOOKUP(BP586,Anthro_Calc!C:P,4,FALSE)) / (VLOOKUP(BP586,Anthro_Calc!C:P,5,FALSE) - VLOOKUP(BP586,Anthro_Calc!C:P,4,FALSE)))</f>
        <v/>
      </c>
      <c r="BS586" s="171" t="str">
        <f>IF(ISBLANK(BL586), "", 3 + (BL586 -VLOOKUP(BP586,Anthro_Calc!C:P,10,FALSE)) / (VLOOKUP(BP586,Anthro_Calc!C:P,10,FALSE) - VLOOKUP(BP586,Anthro_Calc!C:P,9,FALSE)))</f>
        <v/>
      </c>
      <c r="BT586" s="172" t="str">
        <f t="shared" si="511"/>
        <v/>
      </c>
      <c r="BU586" s="173" t="str">
        <f t="shared" si="512"/>
        <v/>
      </c>
      <c r="BV586" s="174" t="str">
        <f t="shared" si="513"/>
        <v/>
      </c>
      <c r="BW586" s="181" t="str">
        <f t="shared" si="536"/>
        <v/>
      </c>
      <c r="BX586" s="179"/>
      <c r="BY586" s="181" t="str">
        <f>IF(ISBLANK(BL586), "", VLOOKUP(Z586&amp;" "&amp;BV586&amp;" "&amp;BW586,Graduation_Criteria!$D$2:$E$34,2,FALSE))</f>
        <v/>
      </c>
      <c r="BZ586" s="181" t="str">
        <f t="shared" si="537"/>
        <v/>
      </c>
      <c r="CA586" s="167"/>
      <c r="CB586" s="175"/>
      <c r="CC586" s="175"/>
      <c r="CD586" s="183" t="str">
        <f t="shared" si="514"/>
        <v/>
      </c>
      <c r="CE586" s="184">
        <f t="shared" si="515"/>
        <v>0</v>
      </c>
      <c r="CF586" s="184">
        <f t="shared" si="516"/>
        <v>0</v>
      </c>
      <c r="CG586" s="184" t="str">
        <f t="shared" si="517"/>
        <v>0</v>
      </c>
      <c r="CH586" s="184" t="str">
        <f>IF(ISBLANK(CC586), "", (POWER(CC586/VLOOKUP(CG586,Anthro_Calc!C:P,13,FALSE),VLOOKUP(CG586,Anthro_Calc!C:P,12,FALSE))-1) / (VLOOKUP(CG586,Anthro_Calc!C:P,14,FALSE)*VLOOKUP(CG586,Anthro_Calc!C:P,12,FALSE)))</f>
        <v/>
      </c>
      <c r="CI586" s="184" t="str">
        <f>IF(ISBLANK(CC586), "", -3 + (CC586 -VLOOKUP(CG586,Anthro_Calc!C:P,4,FALSE)) / (VLOOKUP(CG586,Anthro_Calc!C:P,5,FALSE) - VLOOKUP(CG586,Anthro_Calc!C:P,4,FALSE)))</f>
        <v/>
      </c>
      <c r="CJ586" s="184" t="str">
        <f>IF(ISBLANK(CC586), "", 3 + (CC586 -VLOOKUP(CG586,Anthro_Calc!C:P,10,FALSE)) / (VLOOKUP(CG586,Anthro_Calc!C:P,10,FALSE) - VLOOKUP(CG586,Anthro_Calc!C:P,9,FALSE)))</f>
        <v/>
      </c>
      <c r="CK586" s="185" t="str">
        <f t="shared" si="518"/>
        <v/>
      </c>
      <c r="CL586" s="173" t="str">
        <f t="shared" si="519"/>
        <v/>
      </c>
      <c r="CM586" s="174" t="str">
        <f t="shared" si="520"/>
        <v/>
      </c>
      <c r="CN586" s="179"/>
      <c r="CO586" s="167"/>
      <c r="CP586" s="175"/>
      <c r="CQ586" s="175"/>
      <c r="CR586" s="186" t="str">
        <f t="shared" si="521"/>
        <v/>
      </c>
      <c r="CS586" s="187">
        <f t="shared" si="522"/>
        <v>0</v>
      </c>
      <c r="CT586" s="187">
        <f t="shared" si="523"/>
        <v>0</v>
      </c>
      <c r="CU586" s="187" t="str">
        <f t="shared" si="524"/>
        <v>0</v>
      </c>
      <c r="CV586" s="187" t="str">
        <f>IF(ISBLANK(CQ586), "", (POWER(CQ586/VLOOKUP(CU586,Anthro_Calc!C:P,13,FALSE),VLOOKUP(CU586,Anthro_Calc!C:P,12,FALSE))-1) / (VLOOKUP(CU586,Anthro_Calc!C:P,14,FALSE)*VLOOKUP(CU586,Anthro_Calc!C:P,12,FALSE)))</f>
        <v/>
      </c>
      <c r="CW586" s="187" t="str">
        <f>IF(ISBLANK(CQ586), "", -3 + (CQ586 -VLOOKUP(CU586,Anthro_Calc!C:P,4,FALSE)) / (VLOOKUP(CU586,Anthro_Calc!C:P,5,FALSE) - VLOOKUP(CU586,Anthro_Calc!C:P,4,FALSE)))</f>
        <v/>
      </c>
      <c r="CX586" s="187" t="str">
        <f>IF(ISBLANK(CQ586), "", 3 + (CQ586 -VLOOKUP(CU586,Anthro_Calc!C:P,10,FALSE)) / (VLOOKUP(CU586,Anthro_Calc!C:P,10,FALSE) - VLOOKUP(CU586,Anthro_Calc!C:P,9,FALSE)))</f>
        <v/>
      </c>
      <c r="CY586" s="188" t="str">
        <f t="shared" si="525"/>
        <v/>
      </c>
      <c r="CZ586" s="117" t="str">
        <f t="shared" si="539"/>
        <v/>
      </c>
      <c r="DA586" s="174" t="str">
        <f t="shared" si="526"/>
        <v/>
      </c>
      <c r="DB586" s="189"/>
    </row>
    <row r="587" spans="1:106">
      <c r="A587" s="165">
        <f t="shared" si="531"/>
        <v>583</v>
      </c>
      <c r="B587" s="166"/>
      <c r="C587" s="166"/>
      <c r="D587" s="166"/>
      <c r="E587" s="166"/>
      <c r="F587" s="166"/>
      <c r="G587" s="166"/>
      <c r="H587" s="166"/>
      <c r="I587" s="166"/>
      <c r="J587" s="166"/>
      <c r="K587" s="166"/>
      <c r="L587" s="166"/>
      <c r="M587" s="167"/>
      <c r="N587" s="168" t="str">
        <f t="shared" ca="1" si="490"/>
        <v/>
      </c>
      <c r="O587" s="169"/>
      <c r="P587" s="169"/>
      <c r="Q587" s="167"/>
      <c r="R587" s="170"/>
      <c r="S587" s="171" t="str">
        <f t="shared" si="491"/>
        <v/>
      </c>
      <c r="T587" s="171" t="str">
        <f t="shared" si="492"/>
        <v/>
      </c>
      <c r="U587" s="171" t="str">
        <f t="shared" si="493"/>
        <v/>
      </c>
      <c r="V587" s="171" t="str">
        <f>IF(ISBLANK(R587), "", (POWER(R587/VLOOKUP(U587,Anthro_Calc!C:P,13,FALSE),VLOOKUP(U587,Anthro_Calc!C:P,12,FALSE))-1) / (VLOOKUP(U587,Anthro_Calc!C:P,14,FALSE)*VLOOKUP(U587,Anthro_Calc!C:P,12,FALSE)))</f>
        <v/>
      </c>
      <c r="W587" s="171" t="str">
        <f>IF(ISBLANK(R587), "", -3 + (R587 -VLOOKUP(U587,Anthro_Calc!C:P,4,FALSE)) / (VLOOKUP(U587,Anthro_Calc!C:P,5,FALSE) - VLOOKUP(U587,Anthro_Calc!C:P,4,FALSE)))</f>
        <v/>
      </c>
      <c r="X587" s="171" t="str">
        <f>IF(ISBLANK(R587), "", 3 + (R587 -VLOOKUP(U587,Anthro_Calc!C:P,10,FALSE)) / (VLOOKUP(U587,Anthro_Calc!C:P,10,FALSE) - VLOOKUP(U587,Anthro_Calc!C:P,9,FALSE)))</f>
        <v/>
      </c>
      <c r="Y587" s="172" t="str">
        <f t="shared" si="494"/>
        <v/>
      </c>
      <c r="Z587" s="173" t="str">
        <f t="shared" si="495"/>
        <v/>
      </c>
      <c r="AA587" s="174" t="str">
        <f t="shared" si="530"/>
        <v/>
      </c>
      <c r="AB587" s="167"/>
      <c r="AC587" s="175"/>
      <c r="AD587" s="176"/>
      <c r="AE587" s="177" t="str">
        <f t="shared" si="496"/>
        <v/>
      </c>
      <c r="AF587" s="171">
        <f t="shared" si="497"/>
        <v>0</v>
      </c>
      <c r="AG587" s="171">
        <f t="shared" si="498"/>
        <v>0</v>
      </c>
      <c r="AH587" s="171" t="str">
        <f t="shared" si="499"/>
        <v>0</v>
      </c>
      <c r="AI587" s="171" t="str">
        <f>IF(ISBLANK(AD587), "", (POWER(AD587/VLOOKUP(AH587,Anthro_Calc!C:P,13,FALSE),VLOOKUP(AH587,Anthro_Calc!C:P,12,FALSE))-1) / (VLOOKUP(AH587,Anthro_Calc!C:P,14,FALSE)*VLOOKUP(AH587,Anthro_Calc!C:P,12,FALSE)))</f>
        <v/>
      </c>
      <c r="AJ587" s="171" t="str">
        <f>IF(ISBLANK(AD587), "", -3 + (AD587 -VLOOKUP(AH587,Anthro_Calc!C:P,4,FALSE)) / (VLOOKUP(AH587,Anthro_Calc!C:P,5,FALSE) - VLOOKUP(AH587,Anthro_Calc!C:P,4,FALSE)))</f>
        <v/>
      </c>
      <c r="AK587" s="171" t="str">
        <f>IF(ISBLANK(AD587), "", 3 + (AD587 -VLOOKUP(AH587,Anthro_Calc!C:P,10,FALSE)) / (VLOOKUP(AH587,Anthro_Calc!C:P,10,FALSE) - VLOOKUP(AH587,Anthro_Calc!C:P,9,FALSE)))</f>
        <v/>
      </c>
      <c r="AL587" s="172" t="str">
        <f t="shared" si="500"/>
        <v/>
      </c>
      <c r="AM587" s="173" t="str">
        <f t="shared" si="501"/>
        <v/>
      </c>
      <c r="AN587" s="174" t="str">
        <f t="shared" si="502"/>
        <v/>
      </c>
      <c r="AO587" s="178" t="str">
        <f t="shared" si="532"/>
        <v/>
      </c>
      <c r="AP587" s="179"/>
      <c r="AQ587" s="179" t="str">
        <f t="shared" si="538"/>
        <v/>
      </c>
      <c r="AR587" s="167"/>
      <c r="AS587" s="175"/>
      <c r="AT587" s="170"/>
      <c r="AU587" s="177" t="str">
        <f t="shared" si="529"/>
        <v/>
      </c>
      <c r="AV587" s="171">
        <f t="shared" si="503"/>
        <v>0</v>
      </c>
      <c r="AW587" s="171">
        <f t="shared" si="504"/>
        <v>0</v>
      </c>
      <c r="AX587" s="171" t="str">
        <f t="shared" si="505"/>
        <v>0</v>
      </c>
      <c r="AY587" s="171" t="str">
        <f>IF(ISBLANK(AT587), "", (POWER(AT587/VLOOKUP(AX587,Anthro_Calc!C:P,13,FALSE),VLOOKUP(AX587,Anthro_Calc!C:P,12,FALSE))-1) / (VLOOKUP(AX587,Anthro_Calc!C:P,14,FALSE)*VLOOKUP(AX587,Anthro_Calc!C:P,12,FALSE)))</f>
        <v/>
      </c>
      <c r="AZ587" s="171" t="str">
        <f>IF(ISBLANK(AT587), "", -3 + (AT587 -VLOOKUP(AX587,Anthro_Calc!C:P,4,FALSE)) / (VLOOKUP(AX587,Anthro_Calc!C:P,5,FALSE) - VLOOKUP(AX587,Anthro_Calc!C:P,4,FALSE)))</f>
        <v/>
      </c>
      <c r="BA587" s="171" t="str">
        <f>IF(ISBLANK(AT587), "", 3 + (AT587 -VLOOKUP(AX587,Anthro_Calc!C:P,10,FALSE)) / (VLOOKUP(AX587,Anthro_Calc!C:P,10,FALSE) - VLOOKUP(AX587,Anthro_Calc!C:P,9,FALSE)))</f>
        <v/>
      </c>
      <c r="BB587" s="172" t="str">
        <f t="shared" si="506"/>
        <v/>
      </c>
      <c r="BC587" s="173" t="str">
        <f t="shared" si="507"/>
        <v/>
      </c>
      <c r="BD587" s="174" t="str">
        <f t="shared" si="533"/>
        <v/>
      </c>
      <c r="BE587" s="180" t="str">
        <f t="shared" si="534"/>
        <v/>
      </c>
      <c r="BF587" s="181" t="str">
        <f t="shared" si="508"/>
        <v/>
      </c>
      <c r="BG587" s="181" t="str">
        <f t="shared" si="535"/>
        <v/>
      </c>
      <c r="BH587" s="179"/>
      <c r="BI587" s="182"/>
      <c r="BJ587" s="167"/>
      <c r="BK587" s="175"/>
      <c r="BL587" s="176"/>
      <c r="BM587" s="177" t="str">
        <f t="shared" si="509"/>
        <v/>
      </c>
      <c r="BN587" s="171">
        <f t="shared" si="527"/>
        <v>0</v>
      </c>
      <c r="BO587" s="171">
        <f t="shared" si="528"/>
        <v>0</v>
      </c>
      <c r="BP587" s="171" t="str">
        <f t="shared" si="510"/>
        <v>0</v>
      </c>
      <c r="BQ587" s="171" t="str">
        <f>IF(ISBLANK(BL587), "", (POWER(BL587/VLOOKUP(BP587,Anthro_Calc!C:P,13,FALSE),VLOOKUP(BP587,Anthro_Calc!C:P,12,FALSE))-1) / (VLOOKUP(BP587,Anthro_Calc!C:P,14,FALSE)*VLOOKUP(BP587,Anthro_Calc!C:P,12,FALSE)))</f>
        <v/>
      </c>
      <c r="BR587" s="171" t="str">
        <f>IF(ISBLANK(BL587), "", -3 + (BL587 -VLOOKUP(BP587,Anthro_Calc!C:P,4,FALSE)) / (VLOOKUP(BP587,Anthro_Calc!C:P,5,FALSE) - VLOOKUP(BP587,Anthro_Calc!C:P,4,FALSE)))</f>
        <v/>
      </c>
      <c r="BS587" s="171" t="str">
        <f>IF(ISBLANK(BL587), "", 3 + (BL587 -VLOOKUP(BP587,Anthro_Calc!C:P,10,FALSE)) / (VLOOKUP(BP587,Anthro_Calc!C:P,10,FALSE) - VLOOKUP(BP587,Anthro_Calc!C:P,9,FALSE)))</f>
        <v/>
      </c>
      <c r="BT587" s="172" t="str">
        <f t="shared" si="511"/>
        <v/>
      </c>
      <c r="BU587" s="173" t="str">
        <f t="shared" si="512"/>
        <v/>
      </c>
      <c r="BV587" s="174" t="str">
        <f t="shared" si="513"/>
        <v/>
      </c>
      <c r="BW587" s="181" t="str">
        <f t="shared" si="536"/>
        <v/>
      </c>
      <c r="BX587" s="179"/>
      <c r="BY587" s="181" t="str">
        <f>IF(ISBLANK(BL587), "", VLOOKUP(Z587&amp;" "&amp;BV587&amp;" "&amp;BW587,Graduation_Criteria!$D$2:$E$34,2,FALSE))</f>
        <v/>
      </c>
      <c r="BZ587" s="181" t="str">
        <f t="shared" si="537"/>
        <v/>
      </c>
      <c r="CA587" s="167"/>
      <c r="CB587" s="175"/>
      <c r="CC587" s="175"/>
      <c r="CD587" s="183" t="str">
        <f t="shared" si="514"/>
        <v/>
      </c>
      <c r="CE587" s="184">
        <f t="shared" si="515"/>
        <v>0</v>
      </c>
      <c r="CF587" s="184">
        <f t="shared" si="516"/>
        <v>0</v>
      </c>
      <c r="CG587" s="184" t="str">
        <f t="shared" si="517"/>
        <v>0</v>
      </c>
      <c r="CH587" s="184" t="str">
        <f>IF(ISBLANK(CC587), "", (POWER(CC587/VLOOKUP(CG587,Anthro_Calc!C:P,13,FALSE),VLOOKUP(CG587,Anthro_Calc!C:P,12,FALSE))-1) / (VLOOKUP(CG587,Anthro_Calc!C:P,14,FALSE)*VLOOKUP(CG587,Anthro_Calc!C:P,12,FALSE)))</f>
        <v/>
      </c>
      <c r="CI587" s="184" t="str">
        <f>IF(ISBLANK(CC587), "", -3 + (CC587 -VLOOKUP(CG587,Anthro_Calc!C:P,4,FALSE)) / (VLOOKUP(CG587,Anthro_Calc!C:P,5,FALSE) - VLOOKUP(CG587,Anthro_Calc!C:P,4,FALSE)))</f>
        <v/>
      </c>
      <c r="CJ587" s="184" t="str">
        <f>IF(ISBLANK(CC587), "", 3 + (CC587 -VLOOKUP(CG587,Anthro_Calc!C:P,10,FALSE)) / (VLOOKUP(CG587,Anthro_Calc!C:P,10,FALSE) - VLOOKUP(CG587,Anthro_Calc!C:P,9,FALSE)))</f>
        <v/>
      </c>
      <c r="CK587" s="185" t="str">
        <f t="shared" si="518"/>
        <v/>
      </c>
      <c r="CL587" s="173" t="str">
        <f t="shared" si="519"/>
        <v/>
      </c>
      <c r="CM587" s="174" t="str">
        <f t="shared" si="520"/>
        <v/>
      </c>
      <c r="CN587" s="179"/>
      <c r="CO587" s="167"/>
      <c r="CP587" s="175"/>
      <c r="CQ587" s="175"/>
      <c r="CR587" s="186" t="str">
        <f t="shared" si="521"/>
        <v/>
      </c>
      <c r="CS587" s="187">
        <f t="shared" si="522"/>
        <v>0</v>
      </c>
      <c r="CT587" s="187">
        <f t="shared" si="523"/>
        <v>0</v>
      </c>
      <c r="CU587" s="187" t="str">
        <f t="shared" si="524"/>
        <v>0</v>
      </c>
      <c r="CV587" s="187" t="str">
        <f>IF(ISBLANK(CQ587), "", (POWER(CQ587/VLOOKUP(CU587,Anthro_Calc!C:P,13,FALSE),VLOOKUP(CU587,Anthro_Calc!C:P,12,FALSE))-1) / (VLOOKUP(CU587,Anthro_Calc!C:P,14,FALSE)*VLOOKUP(CU587,Anthro_Calc!C:P,12,FALSE)))</f>
        <v/>
      </c>
      <c r="CW587" s="187" t="str">
        <f>IF(ISBLANK(CQ587), "", -3 + (CQ587 -VLOOKUP(CU587,Anthro_Calc!C:P,4,FALSE)) / (VLOOKUP(CU587,Anthro_Calc!C:P,5,FALSE) - VLOOKUP(CU587,Anthro_Calc!C:P,4,FALSE)))</f>
        <v/>
      </c>
      <c r="CX587" s="187" t="str">
        <f>IF(ISBLANK(CQ587), "", 3 + (CQ587 -VLOOKUP(CU587,Anthro_Calc!C:P,10,FALSE)) / (VLOOKUP(CU587,Anthro_Calc!C:P,10,FALSE) - VLOOKUP(CU587,Anthro_Calc!C:P,9,FALSE)))</f>
        <v/>
      </c>
      <c r="CY587" s="188" t="str">
        <f t="shared" si="525"/>
        <v/>
      </c>
      <c r="CZ587" s="117" t="str">
        <f t="shared" si="539"/>
        <v/>
      </c>
      <c r="DA587" s="174" t="str">
        <f t="shared" si="526"/>
        <v/>
      </c>
      <c r="DB587" s="189"/>
    </row>
    <row r="588" spans="1:106">
      <c r="A588" s="165">
        <f t="shared" si="531"/>
        <v>584</v>
      </c>
      <c r="B588" s="166"/>
      <c r="C588" s="166"/>
      <c r="D588" s="166"/>
      <c r="E588" s="166"/>
      <c r="F588" s="166"/>
      <c r="G588" s="166"/>
      <c r="H588" s="166"/>
      <c r="I588" s="166"/>
      <c r="J588" s="166"/>
      <c r="K588" s="166"/>
      <c r="L588" s="166"/>
      <c r="M588" s="167"/>
      <c r="N588" s="168" t="str">
        <f t="shared" ca="1" si="490"/>
        <v/>
      </c>
      <c r="O588" s="169"/>
      <c r="P588" s="169"/>
      <c r="Q588" s="167"/>
      <c r="R588" s="170"/>
      <c r="S588" s="171" t="str">
        <f t="shared" si="491"/>
        <v/>
      </c>
      <c r="T588" s="171" t="str">
        <f t="shared" si="492"/>
        <v/>
      </c>
      <c r="U588" s="171" t="str">
        <f t="shared" si="493"/>
        <v/>
      </c>
      <c r="V588" s="171" t="str">
        <f>IF(ISBLANK(R588), "", (POWER(R588/VLOOKUP(U588,Anthro_Calc!C:P,13,FALSE),VLOOKUP(U588,Anthro_Calc!C:P,12,FALSE))-1) / (VLOOKUP(U588,Anthro_Calc!C:P,14,FALSE)*VLOOKUP(U588,Anthro_Calc!C:P,12,FALSE)))</f>
        <v/>
      </c>
      <c r="W588" s="171" t="str">
        <f>IF(ISBLANK(R588), "", -3 + (R588 -VLOOKUP(U588,Anthro_Calc!C:P,4,FALSE)) / (VLOOKUP(U588,Anthro_Calc!C:P,5,FALSE) - VLOOKUP(U588,Anthro_Calc!C:P,4,FALSE)))</f>
        <v/>
      </c>
      <c r="X588" s="171" t="str">
        <f>IF(ISBLANK(R588), "", 3 + (R588 -VLOOKUP(U588,Anthro_Calc!C:P,10,FALSE)) / (VLOOKUP(U588,Anthro_Calc!C:P,10,FALSE) - VLOOKUP(U588,Anthro_Calc!C:P,9,FALSE)))</f>
        <v/>
      </c>
      <c r="Y588" s="172" t="str">
        <f t="shared" si="494"/>
        <v/>
      </c>
      <c r="Z588" s="173" t="str">
        <f t="shared" si="495"/>
        <v/>
      </c>
      <c r="AA588" s="174" t="str">
        <f t="shared" si="530"/>
        <v/>
      </c>
      <c r="AB588" s="167"/>
      <c r="AC588" s="175"/>
      <c r="AD588" s="176"/>
      <c r="AE588" s="177" t="str">
        <f t="shared" si="496"/>
        <v/>
      </c>
      <c r="AF588" s="171">
        <f t="shared" si="497"/>
        <v>0</v>
      </c>
      <c r="AG588" s="171">
        <f t="shared" si="498"/>
        <v>0</v>
      </c>
      <c r="AH588" s="171" t="str">
        <f t="shared" si="499"/>
        <v>0</v>
      </c>
      <c r="AI588" s="171" t="str">
        <f>IF(ISBLANK(AD588), "", (POWER(AD588/VLOOKUP(AH588,Anthro_Calc!C:P,13,FALSE),VLOOKUP(AH588,Anthro_Calc!C:P,12,FALSE))-1) / (VLOOKUP(AH588,Anthro_Calc!C:P,14,FALSE)*VLOOKUP(AH588,Anthro_Calc!C:P,12,FALSE)))</f>
        <v/>
      </c>
      <c r="AJ588" s="171" t="str">
        <f>IF(ISBLANK(AD588), "", -3 + (AD588 -VLOOKUP(AH588,Anthro_Calc!C:P,4,FALSE)) / (VLOOKUP(AH588,Anthro_Calc!C:P,5,FALSE) - VLOOKUP(AH588,Anthro_Calc!C:P,4,FALSE)))</f>
        <v/>
      </c>
      <c r="AK588" s="171" t="str">
        <f>IF(ISBLANK(AD588), "", 3 + (AD588 -VLOOKUP(AH588,Anthro_Calc!C:P,10,FALSE)) / (VLOOKUP(AH588,Anthro_Calc!C:P,10,FALSE) - VLOOKUP(AH588,Anthro_Calc!C:P,9,FALSE)))</f>
        <v/>
      </c>
      <c r="AL588" s="172" t="str">
        <f t="shared" si="500"/>
        <v/>
      </c>
      <c r="AM588" s="173" t="str">
        <f t="shared" si="501"/>
        <v/>
      </c>
      <c r="AN588" s="174" t="str">
        <f t="shared" si="502"/>
        <v/>
      </c>
      <c r="AO588" s="178" t="str">
        <f t="shared" si="532"/>
        <v/>
      </c>
      <c r="AP588" s="179"/>
      <c r="AQ588" s="179" t="str">
        <f t="shared" si="538"/>
        <v/>
      </c>
      <c r="AR588" s="167"/>
      <c r="AS588" s="175"/>
      <c r="AT588" s="170"/>
      <c r="AU588" s="177" t="str">
        <f t="shared" si="529"/>
        <v/>
      </c>
      <c r="AV588" s="171">
        <f t="shared" si="503"/>
        <v>0</v>
      </c>
      <c r="AW588" s="171">
        <f t="shared" si="504"/>
        <v>0</v>
      </c>
      <c r="AX588" s="171" t="str">
        <f t="shared" si="505"/>
        <v>0</v>
      </c>
      <c r="AY588" s="171" t="str">
        <f>IF(ISBLANK(AT588), "", (POWER(AT588/VLOOKUP(AX588,Anthro_Calc!C:P,13,FALSE),VLOOKUP(AX588,Anthro_Calc!C:P,12,FALSE))-1) / (VLOOKUP(AX588,Anthro_Calc!C:P,14,FALSE)*VLOOKUP(AX588,Anthro_Calc!C:P,12,FALSE)))</f>
        <v/>
      </c>
      <c r="AZ588" s="171" t="str">
        <f>IF(ISBLANK(AT588), "", -3 + (AT588 -VLOOKUP(AX588,Anthro_Calc!C:P,4,FALSE)) / (VLOOKUP(AX588,Anthro_Calc!C:P,5,FALSE) - VLOOKUP(AX588,Anthro_Calc!C:P,4,FALSE)))</f>
        <v/>
      </c>
      <c r="BA588" s="171" t="str">
        <f>IF(ISBLANK(AT588), "", 3 + (AT588 -VLOOKUP(AX588,Anthro_Calc!C:P,10,FALSE)) / (VLOOKUP(AX588,Anthro_Calc!C:P,10,FALSE) - VLOOKUP(AX588,Anthro_Calc!C:P,9,FALSE)))</f>
        <v/>
      </c>
      <c r="BB588" s="172" t="str">
        <f t="shared" si="506"/>
        <v/>
      </c>
      <c r="BC588" s="173" t="str">
        <f t="shared" si="507"/>
        <v/>
      </c>
      <c r="BD588" s="174" t="str">
        <f t="shared" si="533"/>
        <v/>
      </c>
      <c r="BE588" s="180" t="str">
        <f t="shared" si="534"/>
        <v/>
      </c>
      <c r="BF588" s="181" t="str">
        <f t="shared" si="508"/>
        <v/>
      </c>
      <c r="BG588" s="181" t="str">
        <f t="shared" si="535"/>
        <v/>
      </c>
      <c r="BH588" s="179"/>
      <c r="BI588" s="182"/>
      <c r="BJ588" s="167"/>
      <c r="BK588" s="175"/>
      <c r="BL588" s="176"/>
      <c r="BM588" s="177" t="str">
        <f t="shared" si="509"/>
        <v/>
      </c>
      <c r="BN588" s="171">
        <f t="shared" si="527"/>
        <v>0</v>
      </c>
      <c r="BO588" s="171">
        <f t="shared" si="528"/>
        <v>0</v>
      </c>
      <c r="BP588" s="171" t="str">
        <f t="shared" si="510"/>
        <v>0</v>
      </c>
      <c r="BQ588" s="171" t="str">
        <f>IF(ISBLANK(BL588), "", (POWER(BL588/VLOOKUP(BP588,Anthro_Calc!C:P,13,FALSE),VLOOKUP(BP588,Anthro_Calc!C:P,12,FALSE))-1) / (VLOOKUP(BP588,Anthro_Calc!C:P,14,FALSE)*VLOOKUP(BP588,Anthro_Calc!C:P,12,FALSE)))</f>
        <v/>
      </c>
      <c r="BR588" s="171" t="str">
        <f>IF(ISBLANK(BL588), "", -3 + (BL588 -VLOOKUP(BP588,Anthro_Calc!C:P,4,FALSE)) / (VLOOKUP(BP588,Anthro_Calc!C:P,5,FALSE) - VLOOKUP(BP588,Anthro_Calc!C:P,4,FALSE)))</f>
        <v/>
      </c>
      <c r="BS588" s="171" t="str">
        <f>IF(ISBLANK(BL588), "", 3 + (BL588 -VLOOKUP(BP588,Anthro_Calc!C:P,10,FALSE)) / (VLOOKUP(BP588,Anthro_Calc!C:P,10,FALSE) - VLOOKUP(BP588,Anthro_Calc!C:P,9,FALSE)))</f>
        <v/>
      </c>
      <c r="BT588" s="172" t="str">
        <f t="shared" si="511"/>
        <v/>
      </c>
      <c r="BU588" s="173" t="str">
        <f t="shared" si="512"/>
        <v/>
      </c>
      <c r="BV588" s="174" t="str">
        <f t="shared" si="513"/>
        <v/>
      </c>
      <c r="BW588" s="181" t="str">
        <f t="shared" si="536"/>
        <v/>
      </c>
      <c r="BX588" s="179"/>
      <c r="BY588" s="181" t="str">
        <f>IF(ISBLANK(BL588), "", VLOOKUP(Z588&amp;" "&amp;BV588&amp;" "&amp;BW588,Graduation_Criteria!$D$2:$E$34,2,FALSE))</f>
        <v/>
      </c>
      <c r="BZ588" s="181" t="str">
        <f t="shared" si="537"/>
        <v/>
      </c>
      <c r="CA588" s="167"/>
      <c r="CB588" s="175"/>
      <c r="CC588" s="175"/>
      <c r="CD588" s="183" t="str">
        <f t="shared" si="514"/>
        <v/>
      </c>
      <c r="CE588" s="184">
        <f t="shared" si="515"/>
        <v>0</v>
      </c>
      <c r="CF588" s="184">
        <f t="shared" si="516"/>
        <v>0</v>
      </c>
      <c r="CG588" s="184" t="str">
        <f t="shared" si="517"/>
        <v>0</v>
      </c>
      <c r="CH588" s="184" t="str">
        <f>IF(ISBLANK(CC588), "", (POWER(CC588/VLOOKUP(CG588,Anthro_Calc!C:P,13,FALSE),VLOOKUP(CG588,Anthro_Calc!C:P,12,FALSE))-1) / (VLOOKUP(CG588,Anthro_Calc!C:P,14,FALSE)*VLOOKUP(CG588,Anthro_Calc!C:P,12,FALSE)))</f>
        <v/>
      </c>
      <c r="CI588" s="184" t="str">
        <f>IF(ISBLANK(CC588), "", -3 + (CC588 -VLOOKUP(CG588,Anthro_Calc!C:P,4,FALSE)) / (VLOOKUP(CG588,Anthro_Calc!C:P,5,FALSE) - VLOOKUP(CG588,Anthro_Calc!C:P,4,FALSE)))</f>
        <v/>
      </c>
      <c r="CJ588" s="184" t="str">
        <f>IF(ISBLANK(CC588), "", 3 + (CC588 -VLOOKUP(CG588,Anthro_Calc!C:P,10,FALSE)) / (VLOOKUP(CG588,Anthro_Calc!C:P,10,FALSE) - VLOOKUP(CG588,Anthro_Calc!C:P,9,FALSE)))</f>
        <v/>
      </c>
      <c r="CK588" s="185" t="str">
        <f t="shared" si="518"/>
        <v/>
      </c>
      <c r="CL588" s="173" t="str">
        <f t="shared" si="519"/>
        <v/>
      </c>
      <c r="CM588" s="174" t="str">
        <f t="shared" si="520"/>
        <v/>
      </c>
      <c r="CN588" s="179"/>
      <c r="CO588" s="167"/>
      <c r="CP588" s="175"/>
      <c r="CQ588" s="175"/>
      <c r="CR588" s="186" t="str">
        <f t="shared" si="521"/>
        <v/>
      </c>
      <c r="CS588" s="187">
        <f t="shared" si="522"/>
        <v>0</v>
      </c>
      <c r="CT588" s="187">
        <f t="shared" si="523"/>
        <v>0</v>
      </c>
      <c r="CU588" s="187" t="str">
        <f t="shared" si="524"/>
        <v>0</v>
      </c>
      <c r="CV588" s="187" t="str">
        <f>IF(ISBLANK(CQ588), "", (POWER(CQ588/VLOOKUP(CU588,Anthro_Calc!C:P,13,FALSE),VLOOKUP(CU588,Anthro_Calc!C:P,12,FALSE))-1) / (VLOOKUP(CU588,Anthro_Calc!C:P,14,FALSE)*VLOOKUP(CU588,Anthro_Calc!C:P,12,FALSE)))</f>
        <v/>
      </c>
      <c r="CW588" s="187" t="str">
        <f>IF(ISBLANK(CQ588), "", -3 + (CQ588 -VLOOKUP(CU588,Anthro_Calc!C:P,4,FALSE)) / (VLOOKUP(CU588,Anthro_Calc!C:P,5,FALSE) - VLOOKUP(CU588,Anthro_Calc!C:P,4,FALSE)))</f>
        <v/>
      </c>
      <c r="CX588" s="187" t="str">
        <f>IF(ISBLANK(CQ588), "", 3 + (CQ588 -VLOOKUP(CU588,Anthro_Calc!C:P,10,FALSE)) / (VLOOKUP(CU588,Anthro_Calc!C:P,10,FALSE) - VLOOKUP(CU588,Anthro_Calc!C:P,9,FALSE)))</f>
        <v/>
      </c>
      <c r="CY588" s="188" t="str">
        <f t="shared" si="525"/>
        <v/>
      </c>
      <c r="CZ588" s="117" t="str">
        <f t="shared" si="539"/>
        <v/>
      </c>
      <c r="DA588" s="174" t="str">
        <f t="shared" si="526"/>
        <v/>
      </c>
      <c r="DB588" s="189"/>
    </row>
    <row r="589" spans="1:106">
      <c r="A589" s="165">
        <f t="shared" si="531"/>
        <v>585</v>
      </c>
      <c r="B589" s="166"/>
      <c r="C589" s="166"/>
      <c r="D589" s="166"/>
      <c r="E589" s="166"/>
      <c r="F589" s="166"/>
      <c r="G589" s="166"/>
      <c r="H589" s="166"/>
      <c r="I589" s="166"/>
      <c r="J589" s="166"/>
      <c r="K589" s="166"/>
      <c r="L589" s="166"/>
      <c r="M589" s="167"/>
      <c r="N589" s="168" t="str">
        <f t="shared" ca="1" si="490"/>
        <v/>
      </c>
      <c r="O589" s="169"/>
      <c r="P589" s="169"/>
      <c r="Q589" s="167"/>
      <c r="R589" s="170"/>
      <c r="S589" s="171" t="str">
        <f t="shared" si="491"/>
        <v/>
      </c>
      <c r="T589" s="171" t="str">
        <f t="shared" si="492"/>
        <v/>
      </c>
      <c r="U589" s="171" t="str">
        <f t="shared" si="493"/>
        <v/>
      </c>
      <c r="V589" s="171" t="str">
        <f>IF(ISBLANK(R589), "", (POWER(R589/VLOOKUP(U589,Anthro_Calc!C:P,13,FALSE),VLOOKUP(U589,Anthro_Calc!C:P,12,FALSE))-1) / (VLOOKUP(U589,Anthro_Calc!C:P,14,FALSE)*VLOOKUP(U589,Anthro_Calc!C:P,12,FALSE)))</f>
        <v/>
      </c>
      <c r="W589" s="171" t="str">
        <f>IF(ISBLANK(R589), "", -3 + (R589 -VLOOKUP(U589,Anthro_Calc!C:P,4,FALSE)) / (VLOOKUP(U589,Anthro_Calc!C:P,5,FALSE) - VLOOKUP(U589,Anthro_Calc!C:P,4,FALSE)))</f>
        <v/>
      </c>
      <c r="X589" s="171" t="str">
        <f>IF(ISBLANK(R589), "", 3 + (R589 -VLOOKUP(U589,Anthro_Calc!C:P,10,FALSE)) / (VLOOKUP(U589,Anthro_Calc!C:P,10,FALSE) - VLOOKUP(U589,Anthro_Calc!C:P,9,FALSE)))</f>
        <v/>
      </c>
      <c r="Y589" s="172" t="str">
        <f t="shared" si="494"/>
        <v/>
      </c>
      <c r="Z589" s="173" t="str">
        <f t="shared" si="495"/>
        <v/>
      </c>
      <c r="AA589" s="174" t="str">
        <f t="shared" si="530"/>
        <v/>
      </c>
      <c r="AB589" s="167"/>
      <c r="AC589" s="175"/>
      <c r="AD589" s="176"/>
      <c r="AE589" s="177" t="str">
        <f t="shared" si="496"/>
        <v/>
      </c>
      <c r="AF589" s="171">
        <f t="shared" si="497"/>
        <v>0</v>
      </c>
      <c r="AG589" s="171">
        <f t="shared" si="498"/>
        <v>0</v>
      </c>
      <c r="AH589" s="171" t="str">
        <f t="shared" si="499"/>
        <v>0</v>
      </c>
      <c r="AI589" s="171" t="str">
        <f>IF(ISBLANK(AD589), "", (POWER(AD589/VLOOKUP(AH589,Anthro_Calc!C:P,13,FALSE),VLOOKUP(AH589,Anthro_Calc!C:P,12,FALSE))-1) / (VLOOKUP(AH589,Anthro_Calc!C:P,14,FALSE)*VLOOKUP(AH589,Anthro_Calc!C:P,12,FALSE)))</f>
        <v/>
      </c>
      <c r="AJ589" s="171" t="str">
        <f>IF(ISBLANK(AD589), "", -3 + (AD589 -VLOOKUP(AH589,Anthro_Calc!C:P,4,FALSE)) / (VLOOKUP(AH589,Anthro_Calc!C:P,5,FALSE) - VLOOKUP(AH589,Anthro_Calc!C:P,4,FALSE)))</f>
        <v/>
      </c>
      <c r="AK589" s="171" t="str">
        <f>IF(ISBLANK(AD589), "", 3 + (AD589 -VLOOKUP(AH589,Anthro_Calc!C:P,10,FALSE)) / (VLOOKUP(AH589,Anthro_Calc!C:P,10,FALSE) - VLOOKUP(AH589,Anthro_Calc!C:P,9,FALSE)))</f>
        <v/>
      </c>
      <c r="AL589" s="172" t="str">
        <f t="shared" si="500"/>
        <v/>
      </c>
      <c r="AM589" s="173" t="str">
        <f t="shared" si="501"/>
        <v/>
      </c>
      <c r="AN589" s="174" t="str">
        <f t="shared" si="502"/>
        <v/>
      </c>
      <c r="AO589" s="178" t="str">
        <f t="shared" si="532"/>
        <v/>
      </c>
      <c r="AP589" s="179"/>
      <c r="AQ589" s="179" t="str">
        <f t="shared" si="538"/>
        <v/>
      </c>
      <c r="AR589" s="167"/>
      <c r="AS589" s="175"/>
      <c r="AT589" s="170"/>
      <c r="AU589" s="177" t="str">
        <f t="shared" si="529"/>
        <v/>
      </c>
      <c r="AV589" s="171">
        <f t="shared" si="503"/>
        <v>0</v>
      </c>
      <c r="AW589" s="171">
        <f t="shared" si="504"/>
        <v>0</v>
      </c>
      <c r="AX589" s="171" t="str">
        <f t="shared" si="505"/>
        <v>0</v>
      </c>
      <c r="AY589" s="171" t="str">
        <f>IF(ISBLANK(AT589), "", (POWER(AT589/VLOOKUP(AX589,Anthro_Calc!C:P,13,FALSE),VLOOKUP(AX589,Anthro_Calc!C:P,12,FALSE))-1) / (VLOOKUP(AX589,Anthro_Calc!C:P,14,FALSE)*VLOOKUP(AX589,Anthro_Calc!C:P,12,FALSE)))</f>
        <v/>
      </c>
      <c r="AZ589" s="171" t="str">
        <f>IF(ISBLANK(AT589), "", -3 + (AT589 -VLOOKUP(AX589,Anthro_Calc!C:P,4,FALSE)) / (VLOOKUP(AX589,Anthro_Calc!C:P,5,FALSE) - VLOOKUP(AX589,Anthro_Calc!C:P,4,FALSE)))</f>
        <v/>
      </c>
      <c r="BA589" s="171" t="str">
        <f>IF(ISBLANK(AT589), "", 3 + (AT589 -VLOOKUP(AX589,Anthro_Calc!C:P,10,FALSE)) / (VLOOKUP(AX589,Anthro_Calc!C:P,10,FALSE) - VLOOKUP(AX589,Anthro_Calc!C:P,9,FALSE)))</f>
        <v/>
      </c>
      <c r="BB589" s="172" t="str">
        <f t="shared" si="506"/>
        <v/>
      </c>
      <c r="BC589" s="173" t="str">
        <f t="shared" si="507"/>
        <v/>
      </c>
      <c r="BD589" s="174" t="str">
        <f t="shared" si="533"/>
        <v/>
      </c>
      <c r="BE589" s="180" t="str">
        <f t="shared" si="534"/>
        <v/>
      </c>
      <c r="BF589" s="181" t="str">
        <f t="shared" si="508"/>
        <v/>
      </c>
      <c r="BG589" s="181" t="str">
        <f t="shared" si="535"/>
        <v/>
      </c>
      <c r="BH589" s="179"/>
      <c r="BI589" s="182"/>
      <c r="BJ589" s="167"/>
      <c r="BK589" s="175"/>
      <c r="BL589" s="176"/>
      <c r="BM589" s="177" t="str">
        <f t="shared" si="509"/>
        <v/>
      </c>
      <c r="BN589" s="171">
        <f t="shared" si="527"/>
        <v>0</v>
      </c>
      <c r="BO589" s="171">
        <f t="shared" si="528"/>
        <v>0</v>
      </c>
      <c r="BP589" s="171" t="str">
        <f t="shared" si="510"/>
        <v>0</v>
      </c>
      <c r="BQ589" s="171" t="str">
        <f>IF(ISBLANK(BL589), "", (POWER(BL589/VLOOKUP(BP589,Anthro_Calc!C:P,13,FALSE),VLOOKUP(BP589,Anthro_Calc!C:P,12,FALSE))-1) / (VLOOKUP(BP589,Anthro_Calc!C:P,14,FALSE)*VLOOKUP(BP589,Anthro_Calc!C:P,12,FALSE)))</f>
        <v/>
      </c>
      <c r="BR589" s="171" t="str">
        <f>IF(ISBLANK(BL589), "", -3 + (BL589 -VLOOKUP(BP589,Anthro_Calc!C:P,4,FALSE)) / (VLOOKUP(BP589,Anthro_Calc!C:P,5,FALSE) - VLOOKUP(BP589,Anthro_Calc!C:P,4,FALSE)))</f>
        <v/>
      </c>
      <c r="BS589" s="171" t="str">
        <f>IF(ISBLANK(BL589), "", 3 + (BL589 -VLOOKUP(BP589,Anthro_Calc!C:P,10,FALSE)) / (VLOOKUP(BP589,Anthro_Calc!C:P,10,FALSE) - VLOOKUP(BP589,Anthro_Calc!C:P,9,FALSE)))</f>
        <v/>
      </c>
      <c r="BT589" s="172" t="str">
        <f t="shared" si="511"/>
        <v/>
      </c>
      <c r="BU589" s="173" t="str">
        <f t="shared" si="512"/>
        <v/>
      </c>
      <c r="BV589" s="174" t="str">
        <f t="shared" si="513"/>
        <v/>
      </c>
      <c r="BW589" s="181" t="str">
        <f t="shared" si="536"/>
        <v/>
      </c>
      <c r="BX589" s="179"/>
      <c r="BY589" s="181" t="str">
        <f>IF(ISBLANK(BL589), "", VLOOKUP(Z589&amp;" "&amp;BV589&amp;" "&amp;BW589,Graduation_Criteria!$D$2:$E$34,2,FALSE))</f>
        <v/>
      </c>
      <c r="BZ589" s="181" t="str">
        <f t="shared" si="537"/>
        <v/>
      </c>
      <c r="CA589" s="167"/>
      <c r="CB589" s="175"/>
      <c r="CC589" s="175"/>
      <c r="CD589" s="183" t="str">
        <f t="shared" si="514"/>
        <v/>
      </c>
      <c r="CE589" s="184">
        <f t="shared" si="515"/>
        <v>0</v>
      </c>
      <c r="CF589" s="184">
        <f t="shared" si="516"/>
        <v>0</v>
      </c>
      <c r="CG589" s="184" t="str">
        <f t="shared" si="517"/>
        <v>0</v>
      </c>
      <c r="CH589" s="184" t="str">
        <f>IF(ISBLANK(CC589), "", (POWER(CC589/VLOOKUP(CG589,Anthro_Calc!C:P,13,FALSE),VLOOKUP(CG589,Anthro_Calc!C:P,12,FALSE))-1) / (VLOOKUP(CG589,Anthro_Calc!C:P,14,FALSE)*VLOOKUP(CG589,Anthro_Calc!C:P,12,FALSE)))</f>
        <v/>
      </c>
      <c r="CI589" s="184" t="str">
        <f>IF(ISBLANK(CC589), "", -3 + (CC589 -VLOOKUP(CG589,Anthro_Calc!C:P,4,FALSE)) / (VLOOKUP(CG589,Anthro_Calc!C:P,5,FALSE) - VLOOKUP(CG589,Anthro_Calc!C:P,4,FALSE)))</f>
        <v/>
      </c>
      <c r="CJ589" s="184" t="str">
        <f>IF(ISBLANK(CC589), "", 3 + (CC589 -VLOOKUP(CG589,Anthro_Calc!C:P,10,FALSE)) / (VLOOKUP(CG589,Anthro_Calc!C:P,10,FALSE) - VLOOKUP(CG589,Anthro_Calc!C:P,9,FALSE)))</f>
        <v/>
      </c>
      <c r="CK589" s="185" t="str">
        <f t="shared" si="518"/>
        <v/>
      </c>
      <c r="CL589" s="173" t="str">
        <f t="shared" si="519"/>
        <v/>
      </c>
      <c r="CM589" s="174" t="str">
        <f t="shared" si="520"/>
        <v/>
      </c>
      <c r="CN589" s="179"/>
      <c r="CO589" s="167"/>
      <c r="CP589" s="175"/>
      <c r="CQ589" s="175"/>
      <c r="CR589" s="186" t="str">
        <f t="shared" si="521"/>
        <v/>
      </c>
      <c r="CS589" s="187">
        <f t="shared" si="522"/>
        <v>0</v>
      </c>
      <c r="CT589" s="187">
        <f t="shared" si="523"/>
        <v>0</v>
      </c>
      <c r="CU589" s="187" t="str">
        <f t="shared" si="524"/>
        <v>0</v>
      </c>
      <c r="CV589" s="187" t="str">
        <f>IF(ISBLANK(CQ589), "", (POWER(CQ589/VLOOKUP(CU589,Anthro_Calc!C:P,13,FALSE),VLOOKUP(CU589,Anthro_Calc!C:P,12,FALSE))-1) / (VLOOKUP(CU589,Anthro_Calc!C:P,14,FALSE)*VLOOKUP(CU589,Anthro_Calc!C:P,12,FALSE)))</f>
        <v/>
      </c>
      <c r="CW589" s="187" t="str">
        <f>IF(ISBLANK(CQ589), "", -3 + (CQ589 -VLOOKUP(CU589,Anthro_Calc!C:P,4,FALSE)) / (VLOOKUP(CU589,Anthro_Calc!C:P,5,FALSE) - VLOOKUP(CU589,Anthro_Calc!C:P,4,FALSE)))</f>
        <v/>
      </c>
      <c r="CX589" s="187" t="str">
        <f>IF(ISBLANK(CQ589), "", 3 + (CQ589 -VLOOKUP(CU589,Anthro_Calc!C:P,10,FALSE)) / (VLOOKUP(CU589,Anthro_Calc!C:P,10,FALSE) - VLOOKUP(CU589,Anthro_Calc!C:P,9,FALSE)))</f>
        <v/>
      </c>
      <c r="CY589" s="188" t="str">
        <f t="shared" si="525"/>
        <v/>
      </c>
      <c r="CZ589" s="117" t="str">
        <f t="shared" si="539"/>
        <v/>
      </c>
      <c r="DA589" s="174" t="str">
        <f t="shared" si="526"/>
        <v/>
      </c>
      <c r="DB589" s="189"/>
    </row>
    <row r="590" spans="1:106">
      <c r="A590" s="165">
        <f t="shared" si="531"/>
        <v>586</v>
      </c>
      <c r="B590" s="166"/>
      <c r="C590" s="166"/>
      <c r="D590" s="166"/>
      <c r="E590" s="166"/>
      <c r="F590" s="166"/>
      <c r="G590" s="166"/>
      <c r="H590" s="166"/>
      <c r="I590" s="166"/>
      <c r="J590" s="166"/>
      <c r="K590" s="166"/>
      <c r="L590" s="166"/>
      <c r="M590" s="167"/>
      <c r="N590" s="168" t="str">
        <f t="shared" ca="1" si="490"/>
        <v/>
      </c>
      <c r="O590" s="169"/>
      <c r="P590" s="169"/>
      <c r="Q590" s="167"/>
      <c r="R590" s="170"/>
      <c r="S590" s="171" t="str">
        <f t="shared" si="491"/>
        <v/>
      </c>
      <c r="T590" s="171" t="str">
        <f t="shared" si="492"/>
        <v/>
      </c>
      <c r="U590" s="171" t="str">
        <f t="shared" si="493"/>
        <v/>
      </c>
      <c r="V590" s="171" t="str">
        <f>IF(ISBLANK(R590), "", (POWER(R590/VLOOKUP(U590,Anthro_Calc!C:P,13,FALSE),VLOOKUP(U590,Anthro_Calc!C:P,12,FALSE))-1) / (VLOOKUP(U590,Anthro_Calc!C:P,14,FALSE)*VLOOKUP(U590,Anthro_Calc!C:P,12,FALSE)))</f>
        <v/>
      </c>
      <c r="W590" s="171" t="str">
        <f>IF(ISBLANK(R590), "", -3 + (R590 -VLOOKUP(U590,Anthro_Calc!C:P,4,FALSE)) / (VLOOKUP(U590,Anthro_Calc!C:P,5,FALSE) - VLOOKUP(U590,Anthro_Calc!C:P,4,FALSE)))</f>
        <v/>
      </c>
      <c r="X590" s="171" t="str">
        <f>IF(ISBLANK(R590), "", 3 + (R590 -VLOOKUP(U590,Anthro_Calc!C:P,10,FALSE)) / (VLOOKUP(U590,Anthro_Calc!C:P,10,FALSE) - VLOOKUP(U590,Anthro_Calc!C:P,9,FALSE)))</f>
        <v/>
      </c>
      <c r="Y590" s="172" t="str">
        <f t="shared" si="494"/>
        <v/>
      </c>
      <c r="Z590" s="173" t="str">
        <f t="shared" si="495"/>
        <v/>
      </c>
      <c r="AA590" s="174" t="str">
        <f t="shared" si="530"/>
        <v/>
      </c>
      <c r="AB590" s="167"/>
      <c r="AC590" s="175"/>
      <c r="AD590" s="176"/>
      <c r="AE590" s="177" t="str">
        <f t="shared" si="496"/>
        <v/>
      </c>
      <c r="AF590" s="171">
        <f t="shared" si="497"/>
        <v>0</v>
      </c>
      <c r="AG590" s="171">
        <f t="shared" si="498"/>
        <v>0</v>
      </c>
      <c r="AH590" s="171" t="str">
        <f t="shared" si="499"/>
        <v>0</v>
      </c>
      <c r="AI590" s="171" t="str">
        <f>IF(ISBLANK(AD590), "", (POWER(AD590/VLOOKUP(AH590,Anthro_Calc!C:P,13,FALSE),VLOOKUP(AH590,Anthro_Calc!C:P,12,FALSE))-1) / (VLOOKUP(AH590,Anthro_Calc!C:P,14,FALSE)*VLOOKUP(AH590,Anthro_Calc!C:P,12,FALSE)))</f>
        <v/>
      </c>
      <c r="AJ590" s="171" t="str">
        <f>IF(ISBLANK(AD590), "", -3 + (AD590 -VLOOKUP(AH590,Anthro_Calc!C:P,4,FALSE)) / (VLOOKUP(AH590,Anthro_Calc!C:P,5,FALSE) - VLOOKUP(AH590,Anthro_Calc!C:P,4,FALSE)))</f>
        <v/>
      </c>
      <c r="AK590" s="171" t="str">
        <f>IF(ISBLANK(AD590), "", 3 + (AD590 -VLOOKUP(AH590,Anthro_Calc!C:P,10,FALSE)) / (VLOOKUP(AH590,Anthro_Calc!C:P,10,FALSE) - VLOOKUP(AH590,Anthro_Calc!C:P,9,FALSE)))</f>
        <v/>
      </c>
      <c r="AL590" s="172" t="str">
        <f t="shared" si="500"/>
        <v/>
      </c>
      <c r="AM590" s="173" t="str">
        <f t="shared" si="501"/>
        <v/>
      </c>
      <c r="AN590" s="174" t="str">
        <f t="shared" si="502"/>
        <v/>
      </c>
      <c r="AO590" s="178" t="str">
        <f t="shared" si="532"/>
        <v/>
      </c>
      <c r="AP590" s="179"/>
      <c r="AQ590" s="179" t="str">
        <f t="shared" si="538"/>
        <v/>
      </c>
      <c r="AR590" s="167"/>
      <c r="AS590" s="175"/>
      <c r="AT590" s="170"/>
      <c r="AU590" s="177" t="str">
        <f t="shared" si="529"/>
        <v/>
      </c>
      <c r="AV590" s="171">
        <f t="shared" si="503"/>
        <v>0</v>
      </c>
      <c r="AW590" s="171">
        <f t="shared" si="504"/>
        <v>0</v>
      </c>
      <c r="AX590" s="171" t="str">
        <f t="shared" si="505"/>
        <v>0</v>
      </c>
      <c r="AY590" s="171" t="str">
        <f>IF(ISBLANK(AT590), "", (POWER(AT590/VLOOKUP(AX590,Anthro_Calc!C:P,13,FALSE),VLOOKUP(AX590,Anthro_Calc!C:P,12,FALSE))-1) / (VLOOKUP(AX590,Anthro_Calc!C:P,14,FALSE)*VLOOKUP(AX590,Anthro_Calc!C:P,12,FALSE)))</f>
        <v/>
      </c>
      <c r="AZ590" s="171" t="str">
        <f>IF(ISBLANK(AT590), "", -3 + (AT590 -VLOOKUP(AX590,Anthro_Calc!C:P,4,FALSE)) / (VLOOKUP(AX590,Anthro_Calc!C:P,5,FALSE) - VLOOKUP(AX590,Anthro_Calc!C:P,4,FALSE)))</f>
        <v/>
      </c>
      <c r="BA590" s="171" t="str">
        <f>IF(ISBLANK(AT590), "", 3 + (AT590 -VLOOKUP(AX590,Anthro_Calc!C:P,10,FALSE)) / (VLOOKUP(AX590,Anthro_Calc!C:P,10,FALSE) - VLOOKUP(AX590,Anthro_Calc!C:P,9,FALSE)))</f>
        <v/>
      </c>
      <c r="BB590" s="172" t="str">
        <f t="shared" si="506"/>
        <v/>
      </c>
      <c r="BC590" s="173" t="str">
        <f t="shared" si="507"/>
        <v/>
      </c>
      <c r="BD590" s="174" t="str">
        <f t="shared" si="533"/>
        <v/>
      </c>
      <c r="BE590" s="180" t="str">
        <f t="shared" si="534"/>
        <v/>
      </c>
      <c r="BF590" s="181" t="str">
        <f t="shared" si="508"/>
        <v/>
      </c>
      <c r="BG590" s="181" t="str">
        <f t="shared" si="535"/>
        <v/>
      </c>
      <c r="BH590" s="179"/>
      <c r="BI590" s="182"/>
      <c r="BJ590" s="167"/>
      <c r="BK590" s="175"/>
      <c r="BL590" s="176"/>
      <c r="BM590" s="177" t="str">
        <f t="shared" si="509"/>
        <v/>
      </c>
      <c r="BN590" s="171">
        <f t="shared" si="527"/>
        <v>0</v>
      </c>
      <c r="BO590" s="171">
        <f t="shared" si="528"/>
        <v>0</v>
      </c>
      <c r="BP590" s="171" t="str">
        <f t="shared" si="510"/>
        <v>0</v>
      </c>
      <c r="BQ590" s="171" t="str">
        <f>IF(ISBLANK(BL590), "", (POWER(BL590/VLOOKUP(BP590,Anthro_Calc!C:P,13,FALSE),VLOOKUP(BP590,Anthro_Calc!C:P,12,FALSE))-1) / (VLOOKUP(BP590,Anthro_Calc!C:P,14,FALSE)*VLOOKUP(BP590,Anthro_Calc!C:P,12,FALSE)))</f>
        <v/>
      </c>
      <c r="BR590" s="171" t="str">
        <f>IF(ISBLANK(BL590), "", -3 + (BL590 -VLOOKUP(BP590,Anthro_Calc!C:P,4,FALSE)) / (VLOOKUP(BP590,Anthro_Calc!C:P,5,FALSE) - VLOOKUP(BP590,Anthro_Calc!C:P,4,FALSE)))</f>
        <v/>
      </c>
      <c r="BS590" s="171" t="str">
        <f>IF(ISBLANK(BL590), "", 3 + (BL590 -VLOOKUP(BP590,Anthro_Calc!C:P,10,FALSE)) / (VLOOKUP(BP590,Anthro_Calc!C:P,10,FALSE) - VLOOKUP(BP590,Anthro_Calc!C:P,9,FALSE)))</f>
        <v/>
      </c>
      <c r="BT590" s="172" t="str">
        <f t="shared" si="511"/>
        <v/>
      </c>
      <c r="BU590" s="173" t="str">
        <f t="shared" si="512"/>
        <v/>
      </c>
      <c r="BV590" s="174" t="str">
        <f t="shared" si="513"/>
        <v/>
      </c>
      <c r="BW590" s="181" t="str">
        <f t="shared" si="536"/>
        <v/>
      </c>
      <c r="BX590" s="179"/>
      <c r="BY590" s="181" t="str">
        <f>IF(ISBLANK(BL590), "", VLOOKUP(Z590&amp;" "&amp;BV590&amp;" "&amp;BW590,Graduation_Criteria!$D$2:$E$34,2,FALSE))</f>
        <v/>
      </c>
      <c r="BZ590" s="181" t="str">
        <f t="shared" si="537"/>
        <v/>
      </c>
      <c r="CA590" s="167"/>
      <c r="CB590" s="175"/>
      <c r="CC590" s="175"/>
      <c r="CD590" s="183" t="str">
        <f t="shared" si="514"/>
        <v/>
      </c>
      <c r="CE590" s="184">
        <f t="shared" si="515"/>
        <v>0</v>
      </c>
      <c r="CF590" s="184">
        <f t="shared" si="516"/>
        <v>0</v>
      </c>
      <c r="CG590" s="184" t="str">
        <f t="shared" si="517"/>
        <v>0</v>
      </c>
      <c r="CH590" s="184" t="str">
        <f>IF(ISBLANK(CC590), "", (POWER(CC590/VLOOKUP(CG590,Anthro_Calc!C:P,13,FALSE),VLOOKUP(CG590,Anthro_Calc!C:P,12,FALSE))-1) / (VLOOKUP(CG590,Anthro_Calc!C:P,14,FALSE)*VLOOKUP(CG590,Anthro_Calc!C:P,12,FALSE)))</f>
        <v/>
      </c>
      <c r="CI590" s="184" t="str">
        <f>IF(ISBLANK(CC590), "", -3 + (CC590 -VLOOKUP(CG590,Anthro_Calc!C:P,4,FALSE)) / (VLOOKUP(CG590,Anthro_Calc!C:P,5,FALSE) - VLOOKUP(CG590,Anthro_Calc!C:P,4,FALSE)))</f>
        <v/>
      </c>
      <c r="CJ590" s="184" t="str">
        <f>IF(ISBLANK(CC590), "", 3 + (CC590 -VLOOKUP(CG590,Anthro_Calc!C:P,10,FALSE)) / (VLOOKUP(CG590,Anthro_Calc!C:P,10,FALSE) - VLOOKUP(CG590,Anthro_Calc!C:P,9,FALSE)))</f>
        <v/>
      </c>
      <c r="CK590" s="185" t="str">
        <f t="shared" si="518"/>
        <v/>
      </c>
      <c r="CL590" s="173" t="str">
        <f t="shared" si="519"/>
        <v/>
      </c>
      <c r="CM590" s="174" t="str">
        <f t="shared" si="520"/>
        <v/>
      </c>
      <c r="CN590" s="179"/>
      <c r="CO590" s="167"/>
      <c r="CP590" s="175"/>
      <c r="CQ590" s="175"/>
      <c r="CR590" s="186" t="str">
        <f t="shared" si="521"/>
        <v/>
      </c>
      <c r="CS590" s="187">
        <f t="shared" si="522"/>
        <v>0</v>
      </c>
      <c r="CT590" s="187">
        <f t="shared" si="523"/>
        <v>0</v>
      </c>
      <c r="CU590" s="187" t="str">
        <f t="shared" si="524"/>
        <v>0</v>
      </c>
      <c r="CV590" s="187" t="str">
        <f>IF(ISBLANK(CQ590), "", (POWER(CQ590/VLOOKUP(CU590,Anthro_Calc!C:P,13,FALSE),VLOOKUP(CU590,Anthro_Calc!C:P,12,FALSE))-1) / (VLOOKUP(CU590,Anthro_Calc!C:P,14,FALSE)*VLOOKUP(CU590,Anthro_Calc!C:P,12,FALSE)))</f>
        <v/>
      </c>
      <c r="CW590" s="187" t="str">
        <f>IF(ISBLANK(CQ590), "", -3 + (CQ590 -VLOOKUP(CU590,Anthro_Calc!C:P,4,FALSE)) / (VLOOKUP(CU590,Anthro_Calc!C:P,5,FALSE) - VLOOKUP(CU590,Anthro_Calc!C:P,4,FALSE)))</f>
        <v/>
      </c>
      <c r="CX590" s="187" t="str">
        <f>IF(ISBLANK(CQ590), "", 3 + (CQ590 -VLOOKUP(CU590,Anthro_Calc!C:P,10,FALSE)) / (VLOOKUP(CU590,Anthro_Calc!C:P,10,FALSE) - VLOOKUP(CU590,Anthro_Calc!C:P,9,FALSE)))</f>
        <v/>
      </c>
      <c r="CY590" s="188" t="str">
        <f t="shared" si="525"/>
        <v/>
      </c>
      <c r="CZ590" s="117" t="str">
        <f t="shared" si="539"/>
        <v/>
      </c>
      <c r="DA590" s="174" t="str">
        <f t="shared" si="526"/>
        <v/>
      </c>
      <c r="DB590" s="189"/>
    </row>
    <row r="591" spans="1:106">
      <c r="A591" s="165">
        <f t="shared" si="531"/>
        <v>587</v>
      </c>
      <c r="B591" s="166"/>
      <c r="C591" s="166"/>
      <c r="D591" s="166"/>
      <c r="E591" s="166"/>
      <c r="F591" s="166"/>
      <c r="G591" s="166"/>
      <c r="H591" s="166"/>
      <c r="I591" s="166"/>
      <c r="J591" s="166"/>
      <c r="K591" s="166"/>
      <c r="L591" s="166"/>
      <c r="M591" s="167"/>
      <c r="N591" s="168" t="str">
        <f t="shared" ca="1" si="490"/>
        <v/>
      </c>
      <c r="O591" s="169"/>
      <c r="P591" s="169"/>
      <c r="Q591" s="167"/>
      <c r="R591" s="170"/>
      <c r="S591" s="171" t="str">
        <f t="shared" si="491"/>
        <v/>
      </c>
      <c r="T591" s="171" t="str">
        <f t="shared" si="492"/>
        <v/>
      </c>
      <c r="U591" s="171" t="str">
        <f t="shared" si="493"/>
        <v/>
      </c>
      <c r="V591" s="171" t="str">
        <f>IF(ISBLANK(R591), "", (POWER(R591/VLOOKUP(U591,Anthro_Calc!C:P,13,FALSE),VLOOKUP(U591,Anthro_Calc!C:P,12,FALSE))-1) / (VLOOKUP(U591,Anthro_Calc!C:P,14,FALSE)*VLOOKUP(U591,Anthro_Calc!C:P,12,FALSE)))</f>
        <v/>
      </c>
      <c r="W591" s="171" t="str">
        <f>IF(ISBLANK(R591), "", -3 + (R591 -VLOOKUP(U591,Anthro_Calc!C:P,4,FALSE)) / (VLOOKUP(U591,Anthro_Calc!C:P,5,FALSE) - VLOOKUP(U591,Anthro_Calc!C:P,4,FALSE)))</f>
        <v/>
      </c>
      <c r="X591" s="171" t="str">
        <f>IF(ISBLANK(R591), "", 3 + (R591 -VLOOKUP(U591,Anthro_Calc!C:P,10,FALSE)) / (VLOOKUP(U591,Anthro_Calc!C:P,10,FALSE) - VLOOKUP(U591,Anthro_Calc!C:P,9,FALSE)))</f>
        <v/>
      </c>
      <c r="Y591" s="172" t="str">
        <f t="shared" si="494"/>
        <v/>
      </c>
      <c r="Z591" s="173" t="str">
        <f t="shared" si="495"/>
        <v/>
      </c>
      <c r="AA591" s="174" t="str">
        <f t="shared" si="530"/>
        <v/>
      </c>
      <c r="AB591" s="167"/>
      <c r="AC591" s="175"/>
      <c r="AD591" s="176"/>
      <c r="AE591" s="177" t="str">
        <f t="shared" si="496"/>
        <v/>
      </c>
      <c r="AF591" s="171">
        <f t="shared" si="497"/>
        <v>0</v>
      </c>
      <c r="AG591" s="171">
        <f t="shared" si="498"/>
        <v>0</v>
      </c>
      <c r="AH591" s="171" t="str">
        <f t="shared" si="499"/>
        <v>0</v>
      </c>
      <c r="AI591" s="171" t="str">
        <f>IF(ISBLANK(AD591), "", (POWER(AD591/VLOOKUP(AH591,Anthro_Calc!C:P,13,FALSE),VLOOKUP(AH591,Anthro_Calc!C:P,12,FALSE))-1) / (VLOOKUP(AH591,Anthro_Calc!C:P,14,FALSE)*VLOOKUP(AH591,Anthro_Calc!C:P,12,FALSE)))</f>
        <v/>
      </c>
      <c r="AJ591" s="171" t="str">
        <f>IF(ISBLANK(AD591), "", -3 + (AD591 -VLOOKUP(AH591,Anthro_Calc!C:P,4,FALSE)) / (VLOOKUP(AH591,Anthro_Calc!C:P,5,FALSE) - VLOOKUP(AH591,Anthro_Calc!C:P,4,FALSE)))</f>
        <v/>
      </c>
      <c r="AK591" s="171" t="str">
        <f>IF(ISBLANK(AD591), "", 3 + (AD591 -VLOOKUP(AH591,Anthro_Calc!C:P,10,FALSE)) / (VLOOKUP(AH591,Anthro_Calc!C:P,10,FALSE) - VLOOKUP(AH591,Anthro_Calc!C:P,9,FALSE)))</f>
        <v/>
      </c>
      <c r="AL591" s="172" t="str">
        <f t="shared" si="500"/>
        <v/>
      </c>
      <c r="AM591" s="173" t="str">
        <f t="shared" si="501"/>
        <v/>
      </c>
      <c r="AN591" s="174" t="str">
        <f t="shared" si="502"/>
        <v/>
      </c>
      <c r="AO591" s="178" t="str">
        <f t="shared" si="532"/>
        <v/>
      </c>
      <c r="AP591" s="179"/>
      <c r="AQ591" s="179" t="str">
        <f t="shared" si="538"/>
        <v/>
      </c>
      <c r="AR591" s="167"/>
      <c r="AS591" s="175"/>
      <c r="AT591" s="170"/>
      <c r="AU591" s="177" t="str">
        <f t="shared" si="529"/>
        <v/>
      </c>
      <c r="AV591" s="171">
        <f t="shared" si="503"/>
        <v>0</v>
      </c>
      <c r="AW591" s="171">
        <f t="shared" si="504"/>
        <v>0</v>
      </c>
      <c r="AX591" s="171" t="str">
        <f t="shared" si="505"/>
        <v>0</v>
      </c>
      <c r="AY591" s="171" t="str">
        <f>IF(ISBLANK(AT591), "", (POWER(AT591/VLOOKUP(AX591,Anthro_Calc!C:P,13,FALSE),VLOOKUP(AX591,Anthro_Calc!C:P,12,FALSE))-1) / (VLOOKUP(AX591,Anthro_Calc!C:P,14,FALSE)*VLOOKUP(AX591,Anthro_Calc!C:P,12,FALSE)))</f>
        <v/>
      </c>
      <c r="AZ591" s="171" t="str">
        <f>IF(ISBLANK(AT591), "", -3 + (AT591 -VLOOKUP(AX591,Anthro_Calc!C:P,4,FALSE)) / (VLOOKUP(AX591,Anthro_Calc!C:P,5,FALSE) - VLOOKUP(AX591,Anthro_Calc!C:P,4,FALSE)))</f>
        <v/>
      </c>
      <c r="BA591" s="171" t="str">
        <f>IF(ISBLANK(AT591), "", 3 + (AT591 -VLOOKUP(AX591,Anthro_Calc!C:P,10,FALSE)) / (VLOOKUP(AX591,Anthro_Calc!C:P,10,FALSE) - VLOOKUP(AX591,Anthro_Calc!C:P,9,FALSE)))</f>
        <v/>
      </c>
      <c r="BB591" s="172" t="str">
        <f t="shared" si="506"/>
        <v/>
      </c>
      <c r="BC591" s="173" t="str">
        <f t="shared" si="507"/>
        <v/>
      </c>
      <c r="BD591" s="174" t="str">
        <f t="shared" si="533"/>
        <v/>
      </c>
      <c r="BE591" s="180" t="str">
        <f t="shared" si="534"/>
        <v/>
      </c>
      <c r="BF591" s="181" t="str">
        <f t="shared" si="508"/>
        <v/>
      </c>
      <c r="BG591" s="181" t="str">
        <f t="shared" si="535"/>
        <v/>
      </c>
      <c r="BH591" s="179"/>
      <c r="BI591" s="182"/>
      <c r="BJ591" s="167"/>
      <c r="BK591" s="175"/>
      <c r="BL591" s="176"/>
      <c r="BM591" s="177" t="str">
        <f t="shared" si="509"/>
        <v/>
      </c>
      <c r="BN591" s="171">
        <f t="shared" si="527"/>
        <v>0</v>
      </c>
      <c r="BO591" s="171">
        <f t="shared" si="528"/>
        <v>0</v>
      </c>
      <c r="BP591" s="171" t="str">
        <f t="shared" si="510"/>
        <v>0</v>
      </c>
      <c r="BQ591" s="171" t="str">
        <f>IF(ISBLANK(BL591), "", (POWER(BL591/VLOOKUP(BP591,Anthro_Calc!C:P,13,FALSE),VLOOKUP(BP591,Anthro_Calc!C:P,12,FALSE))-1) / (VLOOKUP(BP591,Anthro_Calc!C:P,14,FALSE)*VLOOKUP(BP591,Anthro_Calc!C:P,12,FALSE)))</f>
        <v/>
      </c>
      <c r="BR591" s="171" t="str">
        <f>IF(ISBLANK(BL591), "", -3 + (BL591 -VLOOKUP(BP591,Anthro_Calc!C:P,4,FALSE)) / (VLOOKUP(BP591,Anthro_Calc!C:P,5,FALSE) - VLOOKUP(BP591,Anthro_Calc!C:P,4,FALSE)))</f>
        <v/>
      </c>
      <c r="BS591" s="171" t="str">
        <f>IF(ISBLANK(BL591), "", 3 + (BL591 -VLOOKUP(BP591,Anthro_Calc!C:P,10,FALSE)) / (VLOOKUP(BP591,Anthro_Calc!C:P,10,FALSE) - VLOOKUP(BP591,Anthro_Calc!C:P,9,FALSE)))</f>
        <v/>
      </c>
      <c r="BT591" s="172" t="str">
        <f t="shared" si="511"/>
        <v/>
      </c>
      <c r="BU591" s="173" t="str">
        <f t="shared" si="512"/>
        <v/>
      </c>
      <c r="BV591" s="174" t="str">
        <f t="shared" si="513"/>
        <v/>
      </c>
      <c r="BW591" s="181" t="str">
        <f t="shared" si="536"/>
        <v/>
      </c>
      <c r="BX591" s="179"/>
      <c r="BY591" s="181" t="str">
        <f>IF(ISBLANK(BL591), "", VLOOKUP(Z591&amp;" "&amp;BV591&amp;" "&amp;BW591,Graduation_Criteria!$D$2:$E$34,2,FALSE))</f>
        <v/>
      </c>
      <c r="BZ591" s="181" t="str">
        <f t="shared" si="537"/>
        <v/>
      </c>
      <c r="CA591" s="167"/>
      <c r="CB591" s="175"/>
      <c r="CC591" s="175"/>
      <c r="CD591" s="183" t="str">
        <f t="shared" si="514"/>
        <v/>
      </c>
      <c r="CE591" s="184">
        <f t="shared" si="515"/>
        <v>0</v>
      </c>
      <c r="CF591" s="184">
        <f t="shared" si="516"/>
        <v>0</v>
      </c>
      <c r="CG591" s="184" t="str">
        <f t="shared" si="517"/>
        <v>0</v>
      </c>
      <c r="CH591" s="184" t="str">
        <f>IF(ISBLANK(CC591), "", (POWER(CC591/VLOOKUP(CG591,Anthro_Calc!C:P,13,FALSE),VLOOKUP(CG591,Anthro_Calc!C:P,12,FALSE))-1) / (VLOOKUP(CG591,Anthro_Calc!C:P,14,FALSE)*VLOOKUP(CG591,Anthro_Calc!C:P,12,FALSE)))</f>
        <v/>
      </c>
      <c r="CI591" s="184" t="str">
        <f>IF(ISBLANK(CC591), "", -3 + (CC591 -VLOOKUP(CG591,Anthro_Calc!C:P,4,FALSE)) / (VLOOKUP(CG591,Anthro_Calc!C:P,5,FALSE) - VLOOKUP(CG591,Anthro_Calc!C:P,4,FALSE)))</f>
        <v/>
      </c>
      <c r="CJ591" s="184" t="str">
        <f>IF(ISBLANK(CC591), "", 3 + (CC591 -VLOOKUP(CG591,Anthro_Calc!C:P,10,FALSE)) / (VLOOKUP(CG591,Anthro_Calc!C:P,10,FALSE) - VLOOKUP(CG591,Anthro_Calc!C:P,9,FALSE)))</f>
        <v/>
      </c>
      <c r="CK591" s="185" t="str">
        <f t="shared" si="518"/>
        <v/>
      </c>
      <c r="CL591" s="173" t="str">
        <f t="shared" si="519"/>
        <v/>
      </c>
      <c r="CM591" s="174" t="str">
        <f t="shared" si="520"/>
        <v/>
      </c>
      <c r="CN591" s="179"/>
      <c r="CO591" s="167"/>
      <c r="CP591" s="175"/>
      <c r="CQ591" s="175"/>
      <c r="CR591" s="186" t="str">
        <f t="shared" si="521"/>
        <v/>
      </c>
      <c r="CS591" s="187">
        <f t="shared" si="522"/>
        <v>0</v>
      </c>
      <c r="CT591" s="187">
        <f t="shared" si="523"/>
        <v>0</v>
      </c>
      <c r="CU591" s="187" t="str">
        <f t="shared" si="524"/>
        <v>0</v>
      </c>
      <c r="CV591" s="187" t="str">
        <f>IF(ISBLANK(CQ591), "", (POWER(CQ591/VLOOKUP(CU591,Anthro_Calc!C:P,13,FALSE),VLOOKUP(CU591,Anthro_Calc!C:P,12,FALSE))-1) / (VLOOKUP(CU591,Anthro_Calc!C:P,14,FALSE)*VLOOKUP(CU591,Anthro_Calc!C:P,12,FALSE)))</f>
        <v/>
      </c>
      <c r="CW591" s="187" t="str">
        <f>IF(ISBLANK(CQ591), "", -3 + (CQ591 -VLOOKUP(CU591,Anthro_Calc!C:P,4,FALSE)) / (VLOOKUP(CU591,Anthro_Calc!C:P,5,FALSE) - VLOOKUP(CU591,Anthro_Calc!C:P,4,FALSE)))</f>
        <v/>
      </c>
      <c r="CX591" s="187" t="str">
        <f>IF(ISBLANK(CQ591), "", 3 + (CQ591 -VLOOKUP(CU591,Anthro_Calc!C:P,10,FALSE)) / (VLOOKUP(CU591,Anthro_Calc!C:P,10,FALSE) - VLOOKUP(CU591,Anthro_Calc!C:P,9,FALSE)))</f>
        <v/>
      </c>
      <c r="CY591" s="188" t="str">
        <f t="shared" si="525"/>
        <v/>
      </c>
      <c r="CZ591" s="117" t="str">
        <f t="shared" si="539"/>
        <v/>
      </c>
      <c r="DA591" s="174" t="str">
        <f t="shared" si="526"/>
        <v/>
      </c>
      <c r="DB591" s="189"/>
    </row>
    <row r="592" spans="1:106">
      <c r="A592" s="165">
        <f t="shared" si="531"/>
        <v>588</v>
      </c>
      <c r="B592" s="166"/>
      <c r="C592" s="166"/>
      <c r="D592" s="166"/>
      <c r="E592" s="166"/>
      <c r="F592" s="166"/>
      <c r="G592" s="166"/>
      <c r="H592" s="166"/>
      <c r="I592" s="166"/>
      <c r="J592" s="166"/>
      <c r="K592" s="166"/>
      <c r="L592" s="166"/>
      <c r="M592" s="167"/>
      <c r="N592" s="168" t="str">
        <f t="shared" ca="1" si="490"/>
        <v/>
      </c>
      <c r="O592" s="169"/>
      <c r="P592" s="169"/>
      <c r="Q592" s="167"/>
      <c r="R592" s="170"/>
      <c r="S592" s="171" t="str">
        <f t="shared" si="491"/>
        <v/>
      </c>
      <c r="T592" s="171" t="str">
        <f t="shared" si="492"/>
        <v/>
      </c>
      <c r="U592" s="171" t="str">
        <f t="shared" si="493"/>
        <v/>
      </c>
      <c r="V592" s="171" t="str">
        <f>IF(ISBLANK(R592), "", (POWER(R592/VLOOKUP(U592,Anthro_Calc!C:P,13,FALSE),VLOOKUP(U592,Anthro_Calc!C:P,12,FALSE))-1) / (VLOOKUP(U592,Anthro_Calc!C:P,14,FALSE)*VLOOKUP(U592,Anthro_Calc!C:P,12,FALSE)))</f>
        <v/>
      </c>
      <c r="W592" s="171" t="str">
        <f>IF(ISBLANK(R592), "", -3 + (R592 -VLOOKUP(U592,Anthro_Calc!C:P,4,FALSE)) / (VLOOKUP(U592,Anthro_Calc!C:P,5,FALSE) - VLOOKUP(U592,Anthro_Calc!C:P,4,FALSE)))</f>
        <v/>
      </c>
      <c r="X592" s="171" t="str">
        <f>IF(ISBLANK(R592), "", 3 + (R592 -VLOOKUP(U592,Anthro_Calc!C:P,10,FALSE)) / (VLOOKUP(U592,Anthro_Calc!C:P,10,FALSE) - VLOOKUP(U592,Anthro_Calc!C:P,9,FALSE)))</f>
        <v/>
      </c>
      <c r="Y592" s="172" t="str">
        <f t="shared" si="494"/>
        <v/>
      </c>
      <c r="Z592" s="173" t="str">
        <f t="shared" si="495"/>
        <v/>
      </c>
      <c r="AA592" s="174" t="str">
        <f t="shared" si="530"/>
        <v/>
      </c>
      <c r="AB592" s="167"/>
      <c r="AC592" s="175"/>
      <c r="AD592" s="176"/>
      <c r="AE592" s="177" t="str">
        <f t="shared" si="496"/>
        <v/>
      </c>
      <c r="AF592" s="171">
        <f t="shared" si="497"/>
        <v>0</v>
      </c>
      <c r="AG592" s="171">
        <f t="shared" si="498"/>
        <v>0</v>
      </c>
      <c r="AH592" s="171" t="str">
        <f t="shared" si="499"/>
        <v>0</v>
      </c>
      <c r="AI592" s="171" t="str">
        <f>IF(ISBLANK(AD592), "", (POWER(AD592/VLOOKUP(AH592,Anthro_Calc!C:P,13,FALSE),VLOOKUP(AH592,Anthro_Calc!C:P,12,FALSE))-1) / (VLOOKUP(AH592,Anthro_Calc!C:P,14,FALSE)*VLOOKUP(AH592,Anthro_Calc!C:P,12,FALSE)))</f>
        <v/>
      </c>
      <c r="AJ592" s="171" t="str">
        <f>IF(ISBLANK(AD592), "", -3 + (AD592 -VLOOKUP(AH592,Anthro_Calc!C:P,4,FALSE)) / (VLOOKUP(AH592,Anthro_Calc!C:P,5,FALSE) - VLOOKUP(AH592,Anthro_Calc!C:P,4,FALSE)))</f>
        <v/>
      </c>
      <c r="AK592" s="171" t="str">
        <f>IF(ISBLANK(AD592), "", 3 + (AD592 -VLOOKUP(AH592,Anthro_Calc!C:P,10,FALSE)) / (VLOOKUP(AH592,Anthro_Calc!C:P,10,FALSE) - VLOOKUP(AH592,Anthro_Calc!C:P,9,FALSE)))</f>
        <v/>
      </c>
      <c r="AL592" s="172" t="str">
        <f t="shared" si="500"/>
        <v/>
      </c>
      <c r="AM592" s="173" t="str">
        <f t="shared" si="501"/>
        <v/>
      </c>
      <c r="AN592" s="174" t="str">
        <f t="shared" si="502"/>
        <v/>
      </c>
      <c r="AO592" s="178" t="str">
        <f t="shared" si="532"/>
        <v/>
      </c>
      <c r="AP592" s="179"/>
      <c r="AQ592" s="179" t="str">
        <f t="shared" si="538"/>
        <v/>
      </c>
      <c r="AR592" s="167"/>
      <c r="AS592" s="175"/>
      <c r="AT592" s="170"/>
      <c r="AU592" s="177" t="str">
        <f t="shared" si="529"/>
        <v/>
      </c>
      <c r="AV592" s="171">
        <f t="shared" si="503"/>
        <v>0</v>
      </c>
      <c r="AW592" s="171">
        <f t="shared" si="504"/>
        <v>0</v>
      </c>
      <c r="AX592" s="171" t="str">
        <f t="shared" si="505"/>
        <v>0</v>
      </c>
      <c r="AY592" s="171" t="str">
        <f>IF(ISBLANK(AT592), "", (POWER(AT592/VLOOKUP(AX592,Anthro_Calc!C:P,13,FALSE),VLOOKUP(AX592,Anthro_Calc!C:P,12,FALSE))-1) / (VLOOKUP(AX592,Anthro_Calc!C:P,14,FALSE)*VLOOKUP(AX592,Anthro_Calc!C:P,12,FALSE)))</f>
        <v/>
      </c>
      <c r="AZ592" s="171" t="str">
        <f>IF(ISBLANK(AT592), "", -3 + (AT592 -VLOOKUP(AX592,Anthro_Calc!C:P,4,FALSE)) / (VLOOKUP(AX592,Anthro_Calc!C:P,5,FALSE) - VLOOKUP(AX592,Anthro_Calc!C:P,4,FALSE)))</f>
        <v/>
      </c>
      <c r="BA592" s="171" t="str">
        <f>IF(ISBLANK(AT592), "", 3 + (AT592 -VLOOKUP(AX592,Anthro_Calc!C:P,10,FALSE)) / (VLOOKUP(AX592,Anthro_Calc!C:P,10,FALSE) - VLOOKUP(AX592,Anthro_Calc!C:P,9,FALSE)))</f>
        <v/>
      </c>
      <c r="BB592" s="172" t="str">
        <f t="shared" si="506"/>
        <v/>
      </c>
      <c r="BC592" s="173" t="str">
        <f t="shared" si="507"/>
        <v/>
      </c>
      <c r="BD592" s="174" t="str">
        <f t="shared" si="533"/>
        <v/>
      </c>
      <c r="BE592" s="180" t="str">
        <f t="shared" si="534"/>
        <v/>
      </c>
      <c r="BF592" s="181" t="str">
        <f t="shared" si="508"/>
        <v/>
      </c>
      <c r="BG592" s="181" t="str">
        <f t="shared" si="535"/>
        <v/>
      </c>
      <c r="BH592" s="179"/>
      <c r="BI592" s="182"/>
      <c r="BJ592" s="167"/>
      <c r="BK592" s="175"/>
      <c r="BL592" s="176"/>
      <c r="BM592" s="177" t="str">
        <f t="shared" si="509"/>
        <v/>
      </c>
      <c r="BN592" s="171">
        <f t="shared" si="527"/>
        <v>0</v>
      </c>
      <c r="BO592" s="171">
        <f t="shared" si="528"/>
        <v>0</v>
      </c>
      <c r="BP592" s="171" t="str">
        <f t="shared" si="510"/>
        <v>0</v>
      </c>
      <c r="BQ592" s="171" t="str">
        <f>IF(ISBLANK(BL592), "", (POWER(BL592/VLOOKUP(BP592,Anthro_Calc!C:P,13,FALSE),VLOOKUP(BP592,Anthro_Calc!C:P,12,FALSE))-1) / (VLOOKUP(BP592,Anthro_Calc!C:P,14,FALSE)*VLOOKUP(BP592,Anthro_Calc!C:P,12,FALSE)))</f>
        <v/>
      </c>
      <c r="BR592" s="171" t="str">
        <f>IF(ISBLANK(BL592), "", -3 + (BL592 -VLOOKUP(BP592,Anthro_Calc!C:P,4,FALSE)) / (VLOOKUP(BP592,Anthro_Calc!C:P,5,FALSE) - VLOOKUP(BP592,Anthro_Calc!C:P,4,FALSE)))</f>
        <v/>
      </c>
      <c r="BS592" s="171" t="str">
        <f>IF(ISBLANK(BL592), "", 3 + (BL592 -VLOOKUP(BP592,Anthro_Calc!C:P,10,FALSE)) / (VLOOKUP(BP592,Anthro_Calc!C:P,10,FALSE) - VLOOKUP(BP592,Anthro_Calc!C:P,9,FALSE)))</f>
        <v/>
      </c>
      <c r="BT592" s="172" t="str">
        <f t="shared" si="511"/>
        <v/>
      </c>
      <c r="BU592" s="173" t="str">
        <f t="shared" si="512"/>
        <v/>
      </c>
      <c r="BV592" s="174" t="str">
        <f t="shared" si="513"/>
        <v/>
      </c>
      <c r="BW592" s="181" t="str">
        <f t="shared" si="536"/>
        <v/>
      </c>
      <c r="BX592" s="179"/>
      <c r="BY592" s="181" t="str">
        <f>IF(ISBLANK(BL592), "", VLOOKUP(Z592&amp;" "&amp;BV592&amp;" "&amp;BW592,Graduation_Criteria!$D$2:$E$34,2,FALSE))</f>
        <v/>
      </c>
      <c r="BZ592" s="181" t="str">
        <f t="shared" si="537"/>
        <v/>
      </c>
      <c r="CA592" s="167"/>
      <c r="CB592" s="175"/>
      <c r="CC592" s="175"/>
      <c r="CD592" s="183" t="str">
        <f t="shared" si="514"/>
        <v/>
      </c>
      <c r="CE592" s="184">
        <f t="shared" si="515"/>
        <v>0</v>
      </c>
      <c r="CF592" s="184">
        <f t="shared" si="516"/>
        <v>0</v>
      </c>
      <c r="CG592" s="184" t="str">
        <f t="shared" si="517"/>
        <v>0</v>
      </c>
      <c r="CH592" s="184" t="str">
        <f>IF(ISBLANK(CC592), "", (POWER(CC592/VLOOKUP(CG592,Anthro_Calc!C:P,13,FALSE),VLOOKUP(CG592,Anthro_Calc!C:P,12,FALSE))-1) / (VLOOKUP(CG592,Anthro_Calc!C:P,14,FALSE)*VLOOKUP(CG592,Anthro_Calc!C:P,12,FALSE)))</f>
        <v/>
      </c>
      <c r="CI592" s="184" t="str">
        <f>IF(ISBLANK(CC592), "", -3 + (CC592 -VLOOKUP(CG592,Anthro_Calc!C:P,4,FALSE)) / (VLOOKUP(CG592,Anthro_Calc!C:P,5,FALSE) - VLOOKUP(CG592,Anthro_Calc!C:P,4,FALSE)))</f>
        <v/>
      </c>
      <c r="CJ592" s="184" t="str">
        <f>IF(ISBLANK(CC592), "", 3 + (CC592 -VLOOKUP(CG592,Anthro_Calc!C:P,10,FALSE)) / (VLOOKUP(CG592,Anthro_Calc!C:P,10,FALSE) - VLOOKUP(CG592,Anthro_Calc!C:P,9,FALSE)))</f>
        <v/>
      </c>
      <c r="CK592" s="185" t="str">
        <f t="shared" si="518"/>
        <v/>
      </c>
      <c r="CL592" s="173" t="str">
        <f t="shared" si="519"/>
        <v/>
      </c>
      <c r="CM592" s="174" t="str">
        <f t="shared" si="520"/>
        <v/>
      </c>
      <c r="CN592" s="179"/>
      <c r="CO592" s="167"/>
      <c r="CP592" s="175"/>
      <c r="CQ592" s="175"/>
      <c r="CR592" s="186" t="str">
        <f t="shared" si="521"/>
        <v/>
      </c>
      <c r="CS592" s="187">
        <f t="shared" si="522"/>
        <v>0</v>
      </c>
      <c r="CT592" s="187">
        <f t="shared" si="523"/>
        <v>0</v>
      </c>
      <c r="CU592" s="187" t="str">
        <f t="shared" si="524"/>
        <v>0</v>
      </c>
      <c r="CV592" s="187" t="str">
        <f>IF(ISBLANK(CQ592), "", (POWER(CQ592/VLOOKUP(CU592,Anthro_Calc!C:P,13,FALSE),VLOOKUP(CU592,Anthro_Calc!C:P,12,FALSE))-1) / (VLOOKUP(CU592,Anthro_Calc!C:P,14,FALSE)*VLOOKUP(CU592,Anthro_Calc!C:P,12,FALSE)))</f>
        <v/>
      </c>
      <c r="CW592" s="187" t="str">
        <f>IF(ISBLANK(CQ592), "", -3 + (CQ592 -VLOOKUP(CU592,Anthro_Calc!C:P,4,FALSE)) / (VLOOKUP(CU592,Anthro_Calc!C:P,5,FALSE) - VLOOKUP(CU592,Anthro_Calc!C:P,4,FALSE)))</f>
        <v/>
      </c>
      <c r="CX592" s="187" t="str">
        <f>IF(ISBLANK(CQ592), "", 3 + (CQ592 -VLOOKUP(CU592,Anthro_Calc!C:P,10,FALSE)) / (VLOOKUP(CU592,Anthro_Calc!C:P,10,FALSE) - VLOOKUP(CU592,Anthro_Calc!C:P,9,FALSE)))</f>
        <v/>
      </c>
      <c r="CY592" s="188" t="str">
        <f t="shared" si="525"/>
        <v/>
      </c>
      <c r="CZ592" s="117" t="str">
        <f t="shared" si="539"/>
        <v/>
      </c>
      <c r="DA592" s="174" t="str">
        <f t="shared" si="526"/>
        <v/>
      </c>
      <c r="DB592" s="189"/>
    </row>
    <row r="593" spans="1:106">
      <c r="A593" s="165">
        <f t="shared" si="531"/>
        <v>589</v>
      </c>
      <c r="B593" s="166"/>
      <c r="C593" s="166"/>
      <c r="D593" s="166"/>
      <c r="E593" s="166"/>
      <c r="F593" s="166"/>
      <c r="G593" s="166"/>
      <c r="H593" s="166"/>
      <c r="I593" s="166"/>
      <c r="J593" s="166"/>
      <c r="K593" s="166"/>
      <c r="L593" s="166"/>
      <c r="M593" s="167"/>
      <c r="N593" s="168" t="str">
        <f t="shared" ca="1" si="490"/>
        <v/>
      </c>
      <c r="O593" s="169"/>
      <c r="P593" s="169"/>
      <c r="Q593" s="167"/>
      <c r="R593" s="170"/>
      <c r="S593" s="171" t="str">
        <f t="shared" si="491"/>
        <v/>
      </c>
      <c r="T593" s="171" t="str">
        <f t="shared" si="492"/>
        <v/>
      </c>
      <c r="U593" s="171" t="str">
        <f t="shared" si="493"/>
        <v/>
      </c>
      <c r="V593" s="171" t="str">
        <f>IF(ISBLANK(R593), "", (POWER(R593/VLOOKUP(U593,Anthro_Calc!C:P,13,FALSE),VLOOKUP(U593,Anthro_Calc!C:P,12,FALSE))-1) / (VLOOKUP(U593,Anthro_Calc!C:P,14,FALSE)*VLOOKUP(U593,Anthro_Calc!C:P,12,FALSE)))</f>
        <v/>
      </c>
      <c r="W593" s="171" t="str">
        <f>IF(ISBLANK(R593), "", -3 + (R593 -VLOOKUP(U593,Anthro_Calc!C:P,4,FALSE)) / (VLOOKUP(U593,Anthro_Calc!C:P,5,FALSE) - VLOOKUP(U593,Anthro_Calc!C:P,4,FALSE)))</f>
        <v/>
      </c>
      <c r="X593" s="171" t="str">
        <f>IF(ISBLANK(R593), "", 3 + (R593 -VLOOKUP(U593,Anthro_Calc!C:P,10,FALSE)) / (VLOOKUP(U593,Anthro_Calc!C:P,10,FALSE) - VLOOKUP(U593,Anthro_Calc!C:P,9,FALSE)))</f>
        <v/>
      </c>
      <c r="Y593" s="172" t="str">
        <f t="shared" si="494"/>
        <v/>
      </c>
      <c r="Z593" s="173" t="str">
        <f t="shared" si="495"/>
        <v/>
      </c>
      <c r="AA593" s="174" t="str">
        <f t="shared" si="530"/>
        <v/>
      </c>
      <c r="AB593" s="167"/>
      <c r="AC593" s="175"/>
      <c r="AD593" s="176"/>
      <c r="AE593" s="177" t="str">
        <f t="shared" si="496"/>
        <v/>
      </c>
      <c r="AF593" s="171">
        <f t="shared" si="497"/>
        <v>0</v>
      </c>
      <c r="AG593" s="171">
        <f t="shared" si="498"/>
        <v>0</v>
      </c>
      <c r="AH593" s="171" t="str">
        <f t="shared" si="499"/>
        <v>0</v>
      </c>
      <c r="AI593" s="171" t="str">
        <f>IF(ISBLANK(AD593), "", (POWER(AD593/VLOOKUP(AH593,Anthro_Calc!C:P,13,FALSE),VLOOKUP(AH593,Anthro_Calc!C:P,12,FALSE))-1) / (VLOOKUP(AH593,Anthro_Calc!C:P,14,FALSE)*VLOOKUP(AH593,Anthro_Calc!C:P,12,FALSE)))</f>
        <v/>
      </c>
      <c r="AJ593" s="171" t="str">
        <f>IF(ISBLANK(AD593), "", -3 + (AD593 -VLOOKUP(AH593,Anthro_Calc!C:P,4,FALSE)) / (VLOOKUP(AH593,Anthro_Calc!C:P,5,FALSE) - VLOOKUP(AH593,Anthro_Calc!C:P,4,FALSE)))</f>
        <v/>
      </c>
      <c r="AK593" s="171" t="str">
        <f>IF(ISBLANK(AD593), "", 3 + (AD593 -VLOOKUP(AH593,Anthro_Calc!C:P,10,FALSE)) / (VLOOKUP(AH593,Anthro_Calc!C:P,10,FALSE) - VLOOKUP(AH593,Anthro_Calc!C:P,9,FALSE)))</f>
        <v/>
      </c>
      <c r="AL593" s="172" t="str">
        <f t="shared" si="500"/>
        <v/>
      </c>
      <c r="AM593" s="173" t="str">
        <f t="shared" si="501"/>
        <v/>
      </c>
      <c r="AN593" s="174" t="str">
        <f t="shared" si="502"/>
        <v/>
      </c>
      <c r="AO593" s="178" t="str">
        <f t="shared" si="532"/>
        <v/>
      </c>
      <c r="AP593" s="179"/>
      <c r="AQ593" s="179" t="str">
        <f t="shared" si="538"/>
        <v/>
      </c>
      <c r="AR593" s="167"/>
      <c r="AS593" s="175"/>
      <c r="AT593" s="170"/>
      <c r="AU593" s="177" t="str">
        <f t="shared" si="529"/>
        <v/>
      </c>
      <c r="AV593" s="171">
        <f t="shared" si="503"/>
        <v>0</v>
      </c>
      <c r="AW593" s="171">
        <f t="shared" si="504"/>
        <v>0</v>
      </c>
      <c r="AX593" s="171" t="str">
        <f t="shared" si="505"/>
        <v>0</v>
      </c>
      <c r="AY593" s="171" t="str">
        <f>IF(ISBLANK(AT593), "", (POWER(AT593/VLOOKUP(AX593,Anthro_Calc!C:P,13,FALSE),VLOOKUP(AX593,Anthro_Calc!C:P,12,FALSE))-1) / (VLOOKUP(AX593,Anthro_Calc!C:P,14,FALSE)*VLOOKUP(AX593,Anthro_Calc!C:P,12,FALSE)))</f>
        <v/>
      </c>
      <c r="AZ593" s="171" t="str">
        <f>IF(ISBLANK(AT593), "", -3 + (AT593 -VLOOKUP(AX593,Anthro_Calc!C:P,4,FALSE)) / (VLOOKUP(AX593,Anthro_Calc!C:P,5,FALSE) - VLOOKUP(AX593,Anthro_Calc!C:P,4,FALSE)))</f>
        <v/>
      </c>
      <c r="BA593" s="171" t="str">
        <f>IF(ISBLANK(AT593), "", 3 + (AT593 -VLOOKUP(AX593,Anthro_Calc!C:P,10,FALSE)) / (VLOOKUP(AX593,Anthro_Calc!C:P,10,FALSE) - VLOOKUP(AX593,Anthro_Calc!C:P,9,FALSE)))</f>
        <v/>
      </c>
      <c r="BB593" s="172" t="str">
        <f t="shared" si="506"/>
        <v/>
      </c>
      <c r="BC593" s="173" t="str">
        <f t="shared" si="507"/>
        <v/>
      </c>
      <c r="BD593" s="174" t="str">
        <f t="shared" si="533"/>
        <v/>
      </c>
      <c r="BE593" s="180" t="str">
        <f t="shared" si="534"/>
        <v/>
      </c>
      <c r="BF593" s="181" t="str">
        <f t="shared" si="508"/>
        <v/>
      </c>
      <c r="BG593" s="181" t="str">
        <f t="shared" si="535"/>
        <v/>
      </c>
      <c r="BH593" s="179"/>
      <c r="BI593" s="182"/>
      <c r="BJ593" s="167"/>
      <c r="BK593" s="175"/>
      <c r="BL593" s="176"/>
      <c r="BM593" s="177" t="str">
        <f t="shared" si="509"/>
        <v/>
      </c>
      <c r="BN593" s="171">
        <f t="shared" si="527"/>
        <v>0</v>
      </c>
      <c r="BO593" s="171">
        <f t="shared" si="528"/>
        <v>0</v>
      </c>
      <c r="BP593" s="171" t="str">
        <f t="shared" si="510"/>
        <v>0</v>
      </c>
      <c r="BQ593" s="171" t="str">
        <f>IF(ISBLANK(BL593), "", (POWER(BL593/VLOOKUP(BP593,Anthro_Calc!C:P,13,FALSE),VLOOKUP(BP593,Anthro_Calc!C:P,12,FALSE))-1) / (VLOOKUP(BP593,Anthro_Calc!C:P,14,FALSE)*VLOOKUP(BP593,Anthro_Calc!C:P,12,FALSE)))</f>
        <v/>
      </c>
      <c r="BR593" s="171" t="str">
        <f>IF(ISBLANK(BL593), "", -3 + (BL593 -VLOOKUP(BP593,Anthro_Calc!C:P,4,FALSE)) / (VLOOKUP(BP593,Anthro_Calc!C:P,5,FALSE) - VLOOKUP(BP593,Anthro_Calc!C:P,4,FALSE)))</f>
        <v/>
      </c>
      <c r="BS593" s="171" t="str">
        <f>IF(ISBLANK(BL593), "", 3 + (BL593 -VLOOKUP(BP593,Anthro_Calc!C:P,10,FALSE)) / (VLOOKUP(BP593,Anthro_Calc!C:P,10,FALSE) - VLOOKUP(BP593,Anthro_Calc!C:P,9,FALSE)))</f>
        <v/>
      </c>
      <c r="BT593" s="172" t="str">
        <f t="shared" si="511"/>
        <v/>
      </c>
      <c r="BU593" s="173" t="str">
        <f t="shared" si="512"/>
        <v/>
      </c>
      <c r="BV593" s="174" t="str">
        <f t="shared" si="513"/>
        <v/>
      </c>
      <c r="BW593" s="181" t="str">
        <f t="shared" si="536"/>
        <v/>
      </c>
      <c r="BX593" s="179"/>
      <c r="BY593" s="181" t="str">
        <f>IF(ISBLANK(BL593), "", VLOOKUP(Z593&amp;" "&amp;BV593&amp;" "&amp;BW593,Graduation_Criteria!$D$2:$E$34,2,FALSE))</f>
        <v/>
      </c>
      <c r="BZ593" s="181" t="str">
        <f t="shared" si="537"/>
        <v/>
      </c>
      <c r="CA593" s="167"/>
      <c r="CB593" s="175"/>
      <c r="CC593" s="175"/>
      <c r="CD593" s="183" t="str">
        <f t="shared" si="514"/>
        <v/>
      </c>
      <c r="CE593" s="184">
        <f t="shared" si="515"/>
        <v>0</v>
      </c>
      <c r="CF593" s="184">
        <f t="shared" si="516"/>
        <v>0</v>
      </c>
      <c r="CG593" s="184" t="str">
        <f t="shared" si="517"/>
        <v>0</v>
      </c>
      <c r="CH593" s="184" t="str">
        <f>IF(ISBLANK(CC593), "", (POWER(CC593/VLOOKUP(CG593,Anthro_Calc!C:P,13,FALSE),VLOOKUP(CG593,Anthro_Calc!C:P,12,FALSE))-1) / (VLOOKUP(CG593,Anthro_Calc!C:P,14,FALSE)*VLOOKUP(CG593,Anthro_Calc!C:P,12,FALSE)))</f>
        <v/>
      </c>
      <c r="CI593" s="184" t="str">
        <f>IF(ISBLANK(CC593), "", -3 + (CC593 -VLOOKUP(CG593,Anthro_Calc!C:P,4,FALSE)) / (VLOOKUP(CG593,Anthro_Calc!C:P,5,FALSE) - VLOOKUP(CG593,Anthro_Calc!C:P,4,FALSE)))</f>
        <v/>
      </c>
      <c r="CJ593" s="184" t="str">
        <f>IF(ISBLANK(CC593), "", 3 + (CC593 -VLOOKUP(CG593,Anthro_Calc!C:P,10,FALSE)) / (VLOOKUP(CG593,Anthro_Calc!C:P,10,FALSE) - VLOOKUP(CG593,Anthro_Calc!C:P,9,FALSE)))</f>
        <v/>
      </c>
      <c r="CK593" s="185" t="str">
        <f t="shared" si="518"/>
        <v/>
      </c>
      <c r="CL593" s="173" t="str">
        <f t="shared" si="519"/>
        <v/>
      </c>
      <c r="CM593" s="174" t="str">
        <f t="shared" si="520"/>
        <v/>
      </c>
      <c r="CN593" s="179"/>
      <c r="CO593" s="167"/>
      <c r="CP593" s="175"/>
      <c r="CQ593" s="175"/>
      <c r="CR593" s="186" t="str">
        <f t="shared" si="521"/>
        <v/>
      </c>
      <c r="CS593" s="187">
        <f t="shared" si="522"/>
        <v>0</v>
      </c>
      <c r="CT593" s="187">
        <f t="shared" si="523"/>
        <v>0</v>
      </c>
      <c r="CU593" s="187" t="str">
        <f t="shared" si="524"/>
        <v>0</v>
      </c>
      <c r="CV593" s="187" t="str">
        <f>IF(ISBLANK(CQ593), "", (POWER(CQ593/VLOOKUP(CU593,Anthro_Calc!C:P,13,FALSE),VLOOKUP(CU593,Anthro_Calc!C:P,12,FALSE))-1) / (VLOOKUP(CU593,Anthro_Calc!C:P,14,FALSE)*VLOOKUP(CU593,Anthro_Calc!C:P,12,FALSE)))</f>
        <v/>
      </c>
      <c r="CW593" s="187" t="str">
        <f>IF(ISBLANK(CQ593), "", -3 + (CQ593 -VLOOKUP(CU593,Anthro_Calc!C:P,4,FALSE)) / (VLOOKUP(CU593,Anthro_Calc!C:P,5,FALSE) - VLOOKUP(CU593,Anthro_Calc!C:P,4,FALSE)))</f>
        <v/>
      </c>
      <c r="CX593" s="187" t="str">
        <f>IF(ISBLANK(CQ593), "", 3 + (CQ593 -VLOOKUP(CU593,Anthro_Calc!C:P,10,FALSE)) / (VLOOKUP(CU593,Anthro_Calc!C:P,10,FALSE) - VLOOKUP(CU593,Anthro_Calc!C:P,9,FALSE)))</f>
        <v/>
      </c>
      <c r="CY593" s="188" t="str">
        <f t="shared" si="525"/>
        <v/>
      </c>
      <c r="CZ593" s="117" t="str">
        <f t="shared" si="539"/>
        <v/>
      </c>
      <c r="DA593" s="174" t="str">
        <f t="shared" si="526"/>
        <v/>
      </c>
      <c r="DB593" s="189"/>
    </row>
    <row r="594" spans="1:106">
      <c r="A594" s="165">
        <f t="shared" si="531"/>
        <v>590</v>
      </c>
      <c r="B594" s="166"/>
      <c r="C594" s="166"/>
      <c r="D594" s="166"/>
      <c r="E594" s="166"/>
      <c r="F594" s="166"/>
      <c r="G594" s="166"/>
      <c r="H594" s="166"/>
      <c r="I594" s="166"/>
      <c r="J594" s="166"/>
      <c r="K594" s="166"/>
      <c r="L594" s="166"/>
      <c r="M594" s="167"/>
      <c r="N594" s="168" t="str">
        <f t="shared" ca="1" si="490"/>
        <v/>
      </c>
      <c r="O594" s="169"/>
      <c r="P594" s="169"/>
      <c r="Q594" s="167"/>
      <c r="R594" s="170"/>
      <c r="S594" s="171" t="str">
        <f t="shared" si="491"/>
        <v/>
      </c>
      <c r="T594" s="171" t="str">
        <f t="shared" si="492"/>
        <v/>
      </c>
      <c r="U594" s="171" t="str">
        <f t="shared" si="493"/>
        <v/>
      </c>
      <c r="V594" s="171" t="str">
        <f>IF(ISBLANK(R594), "", (POWER(R594/VLOOKUP(U594,Anthro_Calc!C:P,13,FALSE),VLOOKUP(U594,Anthro_Calc!C:P,12,FALSE))-1) / (VLOOKUP(U594,Anthro_Calc!C:P,14,FALSE)*VLOOKUP(U594,Anthro_Calc!C:P,12,FALSE)))</f>
        <v/>
      </c>
      <c r="W594" s="171" t="str">
        <f>IF(ISBLANK(R594), "", -3 + (R594 -VLOOKUP(U594,Anthro_Calc!C:P,4,FALSE)) / (VLOOKUP(U594,Anthro_Calc!C:P,5,FALSE) - VLOOKUP(U594,Anthro_Calc!C:P,4,FALSE)))</f>
        <v/>
      </c>
      <c r="X594" s="171" t="str">
        <f>IF(ISBLANK(R594), "", 3 + (R594 -VLOOKUP(U594,Anthro_Calc!C:P,10,FALSE)) / (VLOOKUP(U594,Anthro_Calc!C:P,10,FALSE) - VLOOKUP(U594,Anthro_Calc!C:P,9,FALSE)))</f>
        <v/>
      </c>
      <c r="Y594" s="172" t="str">
        <f t="shared" si="494"/>
        <v/>
      </c>
      <c r="Z594" s="173" t="str">
        <f t="shared" si="495"/>
        <v/>
      </c>
      <c r="AA594" s="174" t="str">
        <f t="shared" si="530"/>
        <v/>
      </c>
      <c r="AB594" s="167"/>
      <c r="AC594" s="175"/>
      <c r="AD594" s="176"/>
      <c r="AE594" s="177" t="str">
        <f t="shared" si="496"/>
        <v/>
      </c>
      <c r="AF594" s="171">
        <f t="shared" si="497"/>
        <v>0</v>
      </c>
      <c r="AG594" s="171">
        <f t="shared" si="498"/>
        <v>0</v>
      </c>
      <c r="AH594" s="171" t="str">
        <f t="shared" si="499"/>
        <v>0</v>
      </c>
      <c r="AI594" s="171" t="str">
        <f>IF(ISBLANK(AD594), "", (POWER(AD594/VLOOKUP(AH594,Anthro_Calc!C:P,13,FALSE),VLOOKUP(AH594,Anthro_Calc!C:P,12,FALSE))-1) / (VLOOKUP(AH594,Anthro_Calc!C:P,14,FALSE)*VLOOKUP(AH594,Anthro_Calc!C:P,12,FALSE)))</f>
        <v/>
      </c>
      <c r="AJ594" s="171" t="str">
        <f>IF(ISBLANK(AD594), "", -3 + (AD594 -VLOOKUP(AH594,Anthro_Calc!C:P,4,FALSE)) / (VLOOKUP(AH594,Anthro_Calc!C:P,5,FALSE) - VLOOKUP(AH594,Anthro_Calc!C:P,4,FALSE)))</f>
        <v/>
      </c>
      <c r="AK594" s="171" t="str">
        <f>IF(ISBLANK(AD594), "", 3 + (AD594 -VLOOKUP(AH594,Anthro_Calc!C:P,10,FALSE)) / (VLOOKUP(AH594,Anthro_Calc!C:P,10,FALSE) - VLOOKUP(AH594,Anthro_Calc!C:P,9,FALSE)))</f>
        <v/>
      </c>
      <c r="AL594" s="172" t="str">
        <f t="shared" si="500"/>
        <v/>
      </c>
      <c r="AM594" s="173" t="str">
        <f t="shared" si="501"/>
        <v/>
      </c>
      <c r="AN594" s="174" t="str">
        <f t="shared" si="502"/>
        <v/>
      </c>
      <c r="AO594" s="178" t="str">
        <f t="shared" si="532"/>
        <v/>
      </c>
      <c r="AP594" s="179"/>
      <c r="AQ594" s="179" t="str">
        <f t="shared" si="538"/>
        <v/>
      </c>
      <c r="AR594" s="167"/>
      <c r="AS594" s="175"/>
      <c r="AT594" s="170"/>
      <c r="AU594" s="177" t="str">
        <f t="shared" si="529"/>
        <v/>
      </c>
      <c r="AV594" s="171">
        <f t="shared" si="503"/>
        <v>0</v>
      </c>
      <c r="AW594" s="171">
        <f t="shared" si="504"/>
        <v>0</v>
      </c>
      <c r="AX594" s="171" t="str">
        <f t="shared" si="505"/>
        <v>0</v>
      </c>
      <c r="AY594" s="171" t="str">
        <f>IF(ISBLANK(AT594), "", (POWER(AT594/VLOOKUP(AX594,Anthro_Calc!C:P,13,FALSE),VLOOKUP(AX594,Anthro_Calc!C:P,12,FALSE))-1) / (VLOOKUP(AX594,Anthro_Calc!C:P,14,FALSE)*VLOOKUP(AX594,Anthro_Calc!C:P,12,FALSE)))</f>
        <v/>
      </c>
      <c r="AZ594" s="171" t="str">
        <f>IF(ISBLANK(AT594), "", -3 + (AT594 -VLOOKUP(AX594,Anthro_Calc!C:P,4,FALSE)) / (VLOOKUP(AX594,Anthro_Calc!C:P,5,FALSE) - VLOOKUP(AX594,Anthro_Calc!C:P,4,FALSE)))</f>
        <v/>
      </c>
      <c r="BA594" s="171" t="str">
        <f>IF(ISBLANK(AT594), "", 3 + (AT594 -VLOOKUP(AX594,Anthro_Calc!C:P,10,FALSE)) / (VLOOKUP(AX594,Anthro_Calc!C:P,10,FALSE) - VLOOKUP(AX594,Anthro_Calc!C:P,9,FALSE)))</f>
        <v/>
      </c>
      <c r="BB594" s="172" t="str">
        <f t="shared" si="506"/>
        <v/>
      </c>
      <c r="BC594" s="173" t="str">
        <f t="shared" si="507"/>
        <v/>
      </c>
      <c r="BD594" s="174" t="str">
        <f t="shared" si="533"/>
        <v/>
      </c>
      <c r="BE594" s="180" t="str">
        <f t="shared" si="534"/>
        <v/>
      </c>
      <c r="BF594" s="181" t="str">
        <f t="shared" si="508"/>
        <v/>
      </c>
      <c r="BG594" s="181" t="str">
        <f t="shared" si="535"/>
        <v/>
      </c>
      <c r="BH594" s="179"/>
      <c r="BI594" s="182"/>
      <c r="BJ594" s="167"/>
      <c r="BK594" s="175"/>
      <c r="BL594" s="176"/>
      <c r="BM594" s="177" t="str">
        <f t="shared" si="509"/>
        <v/>
      </c>
      <c r="BN594" s="171">
        <f t="shared" si="527"/>
        <v>0</v>
      </c>
      <c r="BO594" s="171">
        <f t="shared" si="528"/>
        <v>0</v>
      </c>
      <c r="BP594" s="171" t="str">
        <f t="shared" si="510"/>
        <v>0</v>
      </c>
      <c r="BQ594" s="171" t="str">
        <f>IF(ISBLANK(BL594), "", (POWER(BL594/VLOOKUP(BP594,Anthro_Calc!C:P,13,FALSE),VLOOKUP(BP594,Anthro_Calc!C:P,12,FALSE))-1) / (VLOOKUP(BP594,Anthro_Calc!C:P,14,FALSE)*VLOOKUP(BP594,Anthro_Calc!C:P,12,FALSE)))</f>
        <v/>
      </c>
      <c r="BR594" s="171" t="str">
        <f>IF(ISBLANK(BL594), "", -3 + (BL594 -VLOOKUP(BP594,Anthro_Calc!C:P,4,FALSE)) / (VLOOKUP(BP594,Anthro_Calc!C:P,5,FALSE) - VLOOKUP(BP594,Anthro_Calc!C:P,4,FALSE)))</f>
        <v/>
      </c>
      <c r="BS594" s="171" t="str">
        <f>IF(ISBLANK(BL594), "", 3 + (BL594 -VLOOKUP(BP594,Anthro_Calc!C:P,10,FALSE)) / (VLOOKUP(BP594,Anthro_Calc!C:P,10,FALSE) - VLOOKUP(BP594,Anthro_Calc!C:P,9,FALSE)))</f>
        <v/>
      </c>
      <c r="BT594" s="172" t="str">
        <f t="shared" si="511"/>
        <v/>
      </c>
      <c r="BU594" s="173" t="str">
        <f t="shared" si="512"/>
        <v/>
      </c>
      <c r="BV594" s="174" t="str">
        <f t="shared" si="513"/>
        <v/>
      </c>
      <c r="BW594" s="181" t="str">
        <f t="shared" si="536"/>
        <v/>
      </c>
      <c r="BX594" s="179"/>
      <c r="BY594" s="181" t="str">
        <f>IF(ISBLANK(BL594), "", VLOOKUP(Z594&amp;" "&amp;BV594&amp;" "&amp;BW594,Graduation_Criteria!$D$2:$E$34,2,FALSE))</f>
        <v/>
      </c>
      <c r="BZ594" s="181" t="str">
        <f t="shared" si="537"/>
        <v/>
      </c>
      <c r="CA594" s="167"/>
      <c r="CB594" s="175"/>
      <c r="CC594" s="175"/>
      <c r="CD594" s="183" t="str">
        <f t="shared" si="514"/>
        <v/>
      </c>
      <c r="CE594" s="184">
        <f t="shared" si="515"/>
        <v>0</v>
      </c>
      <c r="CF594" s="184">
        <f t="shared" si="516"/>
        <v>0</v>
      </c>
      <c r="CG594" s="184" t="str">
        <f t="shared" si="517"/>
        <v>0</v>
      </c>
      <c r="CH594" s="184" t="str">
        <f>IF(ISBLANK(CC594), "", (POWER(CC594/VLOOKUP(CG594,Anthro_Calc!C:P,13,FALSE),VLOOKUP(CG594,Anthro_Calc!C:P,12,FALSE))-1) / (VLOOKUP(CG594,Anthro_Calc!C:P,14,FALSE)*VLOOKUP(CG594,Anthro_Calc!C:P,12,FALSE)))</f>
        <v/>
      </c>
      <c r="CI594" s="184" t="str">
        <f>IF(ISBLANK(CC594), "", -3 + (CC594 -VLOOKUP(CG594,Anthro_Calc!C:P,4,FALSE)) / (VLOOKUP(CG594,Anthro_Calc!C:P,5,FALSE) - VLOOKUP(CG594,Anthro_Calc!C:P,4,FALSE)))</f>
        <v/>
      </c>
      <c r="CJ594" s="184" t="str">
        <f>IF(ISBLANK(CC594), "", 3 + (CC594 -VLOOKUP(CG594,Anthro_Calc!C:P,10,FALSE)) / (VLOOKUP(CG594,Anthro_Calc!C:P,10,FALSE) - VLOOKUP(CG594,Anthro_Calc!C:P,9,FALSE)))</f>
        <v/>
      </c>
      <c r="CK594" s="185" t="str">
        <f t="shared" si="518"/>
        <v/>
      </c>
      <c r="CL594" s="173" t="str">
        <f t="shared" si="519"/>
        <v/>
      </c>
      <c r="CM594" s="174" t="str">
        <f t="shared" si="520"/>
        <v/>
      </c>
      <c r="CN594" s="179"/>
      <c r="CO594" s="167"/>
      <c r="CP594" s="175"/>
      <c r="CQ594" s="175"/>
      <c r="CR594" s="186" t="str">
        <f t="shared" si="521"/>
        <v/>
      </c>
      <c r="CS594" s="187">
        <f t="shared" si="522"/>
        <v>0</v>
      </c>
      <c r="CT594" s="187">
        <f t="shared" si="523"/>
        <v>0</v>
      </c>
      <c r="CU594" s="187" t="str">
        <f t="shared" si="524"/>
        <v>0</v>
      </c>
      <c r="CV594" s="187" t="str">
        <f>IF(ISBLANK(CQ594), "", (POWER(CQ594/VLOOKUP(CU594,Anthro_Calc!C:P,13,FALSE),VLOOKUP(CU594,Anthro_Calc!C:P,12,FALSE))-1) / (VLOOKUP(CU594,Anthro_Calc!C:P,14,FALSE)*VLOOKUP(CU594,Anthro_Calc!C:P,12,FALSE)))</f>
        <v/>
      </c>
      <c r="CW594" s="187" t="str">
        <f>IF(ISBLANK(CQ594), "", -3 + (CQ594 -VLOOKUP(CU594,Anthro_Calc!C:P,4,FALSE)) / (VLOOKUP(CU594,Anthro_Calc!C:P,5,FALSE) - VLOOKUP(CU594,Anthro_Calc!C:P,4,FALSE)))</f>
        <v/>
      </c>
      <c r="CX594" s="187" t="str">
        <f>IF(ISBLANK(CQ594), "", 3 + (CQ594 -VLOOKUP(CU594,Anthro_Calc!C:P,10,FALSE)) / (VLOOKUP(CU594,Anthro_Calc!C:P,10,FALSE) - VLOOKUP(CU594,Anthro_Calc!C:P,9,FALSE)))</f>
        <v/>
      </c>
      <c r="CY594" s="188" t="str">
        <f t="shared" si="525"/>
        <v/>
      </c>
      <c r="CZ594" s="117" t="str">
        <f t="shared" si="539"/>
        <v/>
      </c>
      <c r="DA594" s="174" t="str">
        <f t="shared" si="526"/>
        <v/>
      </c>
      <c r="DB594" s="189"/>
    </row>
    <row r="595" spans="1:106">
      <c r="A595" s="165">
        <f t="shared" si="531"/>
        <v>591</v>
      </c>
      <c r="B595" s="166"/>
      <c r="C595" s="166"/>
      <c r="D595" s="166"/>
      <c r="E595" s="166"/>
      <c r="F595" s="166"/>
      <c r="G595" s="166"/>
      <c r="H595" s="166"/>
      <c r="I595" s="166"/>
      <c r="J595" s="166"/>
      <c r="K595" s="166"/>
      <c r="L595" s="166"/>
      <c r="M595" s="167"/>
      <c r="N595" s="168" t="str">
        <f t="shared" ca="1" si="490"/>
        <v/>
      </c>
      <c r="O595" s="169"/>
      <c r="P595" s="169"/>
      <c r="Q595" s="167"/>
      <c r="R595" s="170"/>
      <c r="S595" s="171" t="str">
        <f t="shared" si="491"/>
        <v/>
      </c>
      <c r="T595" s="171" t="str">
        <f t="shared" si="492"/>
        <v/>
      </c>
      <c r="U595" s="171" t="str">
        <f t="shared" si="493"/>
        <v/>
      </c>
      <c r="V595" s="171" t="str">
        <f>IF(ISBLANK(R595), "", (POWER(R595/VLOOKUP(U595,Anthro_Calc!C:P,13,FALSE),VLOOKUP(U595,Anthro_Calc!C:P,12,FALSE))-1) / (VLOOKUP(U595,Anthro_Calc!C:P,14,FALSE)*VLOOKUP(U595,Anthro_Calc!C:P,12,FALSE)))</f>
        <v/>
      </c>
      <c r="W595" s="171" t="str">
        <f>IF(ISBLANK(R595), "", -3 + (R595 -VLOOKUP(U595,Anthro_Calc!C:P,4,FALSE)) / (VLOOKUP(U595,Anthro_Calc!C:P,5,FALSE) - VLOOKUP(U595,Anthro_Calc!C:P,4,FALSE)))</f>
        <v/>
      </c>
      <c r="X595" s="171" t="str">
        <f>IF(ISBLANK(R595), "", 3 + (R595 -VLOOKUP(U595,Anthro_Calc!C:P,10,FALSE)) / (VLOOKUP(U595,Anthro_Calc!C:P,10,FALSE) - VLOOKUP(U595,Anthro_Calc!C:P,9,FALSE)))</f>
        <v/>
      </c>
      <c r="Y595" s="172" t="str">
        <f t="shared" si="494"/>
        <v/>
      </c>
      <c r="Z595" s="173" t="str">
        <f t="shared" si="495"/>
        <v/>
      </c>
      <c r="AA595" s="174" t="str">
        <f t="shared" si="530"/>
        <v/>
      </c>
      <c r="AB595" s="167"/>
      <c r="AC595" s="175"/>
      <c r="AD595" s="176"/>
      <c r="AE595" s="177" t="str">
        <f t="shared" si="496"/>
        <v/>
      </c>
      <c r="AF595" s="171">
        <f t="shared" si="497"/>
        <v>0</v>
      </c>
      <c r="AG595" s="171">
        <f t="shared" si="498"/>
        <v>0</v>
      </c>
      <c r="AH595" s="171" t="str">
        <f t="shared" si="499"/>
        <v>0</v>
      </c>
      <c r="AI595" s="171" t="str">
        <f>IF(ISBLANK(AD595), "", (POWER(AD595/VLOOKUP(AH595,Anthro_Calc!C:P,13,FALSE),VLOOKUP(AH595,Anthro_Calc!C:P,12,FALSE))-1) / (VLOOKUP(AH595,Anthro_Calc!C:P,14,FALSE)*VLOOKUP(AH595,Anthro_Calc!C:P,12,FALSE)))</f>
        <v/>
      </c>
      <c r="AJ595" s="171" t="str">
        <f>IF(ISBLANK(AD595), "", -3 + (AD595 -VLOOKUP(AH595,Anthro_Calc!C:P,4,FALSE)) / (VLOOKUP(AH595,Anthro_Calc!C:P,5,FALSE) - VLOOKUP(AH595,Anthro_Calc!C:P,4,FALSE)))</f>
        <v/>
      </c>
      <c r="AK595" s="171" t="str">
        <f>IF(ISBLANK(AD595), "", 3 + (AD595 -VLOOKUP(AH595,Anthro_Calc!C:P,10,FALSE)) / (VLOOKUP(AH595,Anthro_Calc!C:P,10,FALSE) - VLOOKUP(AH595,Anthro_Calc!C:P,9,FALSE)))</f>
        <v/>
      </c>
      <c r="AL595" s="172" t="str">
        <f t="shared" si="500"/>
        <v/>
      </c>
      <c r="AM595" s="173" t="str">
        <f t="shared" si="501"/>
        <v/>
      </c>
      <c r="AN595" s="174" t="str">
        <f t="shared" si="502"/>
        <v/>
      </c>
      <c r="AO595" s="178" t="str">
        <f t="shared" si="532"/>
        <v/>
      </c>
      <c r="AP595" s="179"/>
      <c r="AQ595" s="179" t="str">
        <f t="shared" si="538"/>
        <v/>
      </c>
      <c r="AR595" s="167"/>
      <c r="AS595" s="175"/>
      <c r="AT595" s="170"/>
      <c r="AU595" s="177" t="str">
        <f t="shared" si="529"/>
        <v/>
      </c>
      <c r="AV595" s="171">
        <f t="shared" si="503"/>
        <v>0</v>
      </c>
      <c r="AW595" s="171">
        <f t="shared" si="504"/>
        <v>0</v>
      </c>
      <c r="AX595" s="171" t="str">
        <f t="shared" si="505"/>
        <v>0</v>
      </c>
      <c r="AY595" s="171" t="str">
        <f>IF(ISBLANK(AT595), "", (POWER(AT595/VLOOKUP(AX595,Anthro_Calc!C:P,13,FALSE),VLOOKUP(AX595,Anthro_Calc!C:P,12,FALSE))-1) / (VLOOKUP(AX595,Anthro_Calc!C:P,14,FALSE)*VLOOKUP(AX595,Anthro_Calc!C:P,12,FALSE)))</f>
        <v/>
      </c>
      <c r="AZ595" s="171" t="str">
        <f>IF(ISBLANK(AT595), "", -3 + (AT595 -VLOOKUP(AX595,Anthro_Calc!C:P,4,FALSE)) / (VLOOKUP(AX595,Anthro_Calc!C:P,5,FALSE) - VLOOKUP(AX595,Anthro_Calc!C:P,4,FALSE)))</f>
        <v/>
      </c>
      <c r="BA595" s="171" t="str">
        <f>IF(ISBLANK(AT595), "", 3 + (AT595 -VLOOKUP(AX595,Anthro_Calc!C:P,10,FALSE)) / (VLOOKUP(AX595,Anthro_Calc!C:P,10,FALSE) - VLOOKUP(AX595,Anthro_Calc!C:P,9,FALSE)))</f>
        <v/>
      </c>
      <c r="BB595" s="172" t="str">
        <f t="shared" si="506"/>
        <v/>
      </c>
      <c r="BC595" s="173" t="str">
        <f t="shared" si="507"/>
        <v/>
      </c>
      <c r="BD595" s="174" t="str">
        <f t="shared" si="533"/>
        <v/>
      </c>
      <c r="BE595" s="180" t="str">
        <f t="shared" si="534"/>
        <v/>
      </c>
      <c r="BF595" s="181" t="str">
        <f t="shared" si="508"/>
        <v/>
      </c>
      <c r="BG595" s="181" t="str">
        <f t="shared" si="535"/>
        <v/>
      </c>
      <c r="BH595" s="179"/>
      <c r="BI595" s="182"/>
      <c r="BJ595" s="167"/>
      <c r="BK595" s="175"/>
      <c r="BL595" s="176"/>
      <c r="BM595" s="177" t="str">
        <f t="shared" si="509"/>
        <v/>
      </c>
      <c r="BN595" s="171">
        <f t="shared" si="527"/>
        <v>0</v>
      </c>
      <c r="BO595" s="171">
        <f t="shared" si="528"/>
        <v>0</v>
      </c>
      <c r="BP595" s="171" t="str">
        <f t="shared" si="510"/>
        <v>0</v>
      </c>
      <c r="BQ595" s="171" t="str">
        <f>IF(ISBLANK(BL595), "", (POWER(BL595/VLOOKUP(BP595,Anthro_Calc!C:P,13,FALSE),VLOOKUP(BP595,Anthro_Calc!C:P,12,FALSE))-1) / (VLOOKUP(BP595,Anthro_Calc!C:P,14,FALSE)*VLOOKUP(BP595,Anthro_Calc!C:P,12,FALSE)))</f>
        <v/>
      </c>
      <c r="BR595" s="171" t="str">
        <f>IF(ISBLANK(BL595), "", -3 + (BL595 -VLOOKUP(BP595,Anthro_Calc!C:P,4,FALSE)) / (VLOOKUP(BP595,Anthro_Calc!C:P,5,FALSE) - VLOOKUP(BP595,Anthro_Calc!C:P,4,FALSE)))</f>
        <v/>
      </c>
      <c r="BS595" s="171" t="str">
        <f>IF(ISBLANK(BL595), "", 3 + (BL595 -VLOOKUP(BP595,Anthro_Calc!C:P,10,FALSE)) / (VLOOKUP(BP595,Anthro_Calc!C:P,10,FALSE) - VLOOKUP(BP595,Anthro_Calc!C:P,9,FALSE)))</f>
        <v/>
      </c>
      <c r="BT595" s="172" t="str">
        <f t="shared" si="511"/>
        <v/>
      </c>
      <c r="BU595" s="173" t="str">
        <f t="shared" si="512"/>
        <v/>
      </c>
      <c r="BV595" s="174" t="str">
        <f t="shared" si="513"/>
        <v/>
      </c>
      <c r="BW595" s="181" t="str">
        <f t="shared" si="536"/>
        <v/>
      </c>
      <c r="BX595" s="179"/>
      <c r="BY595" s="181" t="str">
        <f>IF(ISBLANK(BL595), "", VLOOKUP(Z595&amp;" "&amp;BV595&amp;" "&amp;BW595,Graduation_Criteria!$D$2:$E$34,2,FALSE))</f>
        <v/>
      </c>
      <c r="BZ595" s="181" t="str">
        <f t="shared" si="537"/>
        <v/>
      </c>
      <c r="CA595" s="167"/>
      <c r="CB595" s="175"/>
      <c r="CC595" s="175"/>
      <c r="CD595" s="183" t="str">
        <f t="shared" si="514"/>
        <v/>
      </c>
      <c r="CE595" s="184">
        <f t="shared" si="515"/>
        <v>0</v>
      </c>
      <c r="CF595" s="184">
        <f t="shared" si="516"/>
        <v>0</v>
      </c>
      <c r="CG595" s="184" t="str">
        <f t="shared" si="517"/>
        <v>0</v>
      </c>
      <c r="CH595" s="184" t="str">
        <f>IF(ISBLANK(CC595), "", (POWER(CC595/VLOOKUP(CG595,Anthro_Calc!C:P,13,FALSE),VLOOKUP(CG595,Anthro_Calc!C:P,12,FALSE))-1) / (VLOOKUP(CG595,Anthro_Calc!C:P,14,FALSE)*VLOOKUP(CG595,Anthro_Calc!C:P,12,FALSE)))</f>
        <v/>
      </c>
      <c r="CI595" s="184" t="str">
        <f>IF(ISBLANK(CC595), "", -3 + (CC595 -VLOOKUP(CG595,Anthro_Calc!C:P,4,FALSE)) / (VLOOKUP(CG595,Anthro_Calc!C:P,5,FALSE) - VLOOKUP(CG595,Anthro_Calc!C:P,4,FALSE)))</f>
        <v/>
      </c>
      <c r="CJ595" s="184" t="str">
        <f>IF(ISBLANK(CC595), "", 3 + (CC595 -VLOOKUP(CG595,Anthro_Calc!C:P,10,FALSE)) / (VLOOKUP(CG595,Anthro_Calc!C:P,10,FALSE) - VLOOKUP(CG595,Anthro_Calc!C:P,9,FALSE)))</f>
        <v/>
      </c>
      <c r="CK595" s="185" t="str">
        <f t="shared" si="518"/>
        <v/>
      </c>
      <c r="CL595" s="173" t="str">
        <f t="shared" si="519"/>
        <v/>
      </c>
      <c r="CM595" s="174" t="str">
        <f t="shared" si="520"/>
        <v/>
      </c>
      <c r="CN595" s="179"/>
      <c r="CO595" s="167"/>
      <c r="CP595" s="175"/>
      <c r="CQ595" s="175"/>
      <c r="CR595" s="186" t="str">
        <f t="shared" si="521"/>
        <v/>
      </c>
      <c r="CS595" s="187">
        <f t="shared" si="522"/>
        <v>0</v>
      </c>
      <c r="CT595" s="187">
        <f t="shared" si="523"/>
        <v>0</v>
      </c>
      <c r="CU595" s="187" t="str">
        <f t="shared" si="524"/>
        <v>0</v>
      </c>
      <c r="CV595" s="187" t="str">
        <f>IF(ISBLANK(CQ595), "", (POWER(CQ595/VLOOKUP(CU595,Anthro_Calc!C:P,13,FALSE),VLOOKUP(CU595,Anthro_Calc!C:P,12,FALSE))-1) / (VLOOKUP(CU595,Anthro_Calc!C:P,14,FALSE)*VLOOKUP(CU595,Anthro_Calc!C:P,12,FALSE)))</f>
        <v/>
      </c>
      <c r="CW595" s="187" t="str">
        <f>IF(ISBLANK(CQ595), "", -3 + (CQ595 -VLOOKUP(CU595,Anthro_Calc!C:P,4,FALSE)) / (VLOOKUP(CU595,Anthro_Calc!C:P,5,FALSE) - VLOOKUP(CU595,Anthro_Calc!C:P,4,FALSE)))</f>
        <v/>
      </c>
      <c r="CX595" s="187" t="str">
        <f>IF(ISBLANK(CQ595), "", 3 + (CQ595 -VLOOKUP(CU595,Anthro_Calc!C:P,10,FALSE)) / (VLOOKUP(CU595,Anthro_Calc!C:P,10,FALSE) - VLOOKUP(CU595,Anthro_Calc!C:P,9,FALSE)))</f>
        <v/>
      </c>
      <c r="CY595" s="188" t="str">
        <f t="shared" si="525"/>
        <v/>
      </c>
      <c r="CZ595" s="117" t="str">
        <f t="shared" si="539"/>
        <v/>
      </c>
      <c r="DA595" s="174" t="str">
        <f t="shared" si="526"/>
        <v/>
      </c>
      <c r="DB595" s="189"/>
    </row>
    <row r="596" spans="1:106">
      <c r="A596" s="165">
        <f t="shared" si="531"/>
        <v>592</v>
      </c>
      <c r="B596" s="166"/>
      <c r="C596" s="166"/>
      <c r="D596" s="166"/>
      <c r="E596" s="166"/>
      <c r="F596" s="166"/>
      <c r="G596" s="166"/>
      <c r="H596" s="166"/>
      <c r="I596" s="166"/>
      <c r="J596" s="166"/>
      <c r="K596" s="166"/>
      <c r="L596" s="166"/>
      <c r="M596" s="167"/>
      <c r="N596" s="168" t="str">
        <f t="shared" ca="1" si="490"/>
        <v/>
      </c>
      <c r="O596" s="169"/>
      <c r="P596" s="169"/>
      <c r="Q596" s="167"/>
      <c r="R596" s="170"/>
      <c r="S596" s="171" t="str">
        <f t="shared" si="491"/>
        <v/>
      </c>
      <c r="T596" s="171" t="str">
        <f t="shared" si="492"/>
        <v/>
      </c>
      <c r="U596" s="171" t="str">
        <f t="shared" si="493"/>
        <v/>
      </c>
      <c r="V596" s="171" t="str">
        <f>IF(ISBLANK(R596), "", (POWER(R596/VLOOKUP(U596,Anthro_Calc!C:P,13,FALSE),VLOOKUP(U596,Anthro_Calc!C:P,12,FALSE))-1) / (VLOOKUP(U596,Anthro_Calc!C:P,14,FALSE)*VLOOKUP(U596,Anthro_Calc!C:P,12,FALSE)))</f>
        <v/>
      </c>
      <c r="W596" s="171" t="str">
        <f>IF(ISBLANK(R596), "", -3 + (R596 -VLOOKUP(U596,Anthro_Calc!C:P,4,FALSE)) / (VLOOKUP(U596,Anthro_Calc!C:P,5,FALSE) - VLOOKUP(U596,Anthro_Calc!C:P,4,FALSE)))</f>
        <v/>
      </c>
      <c r="X596" s="171" t="str">
        <f>IF(ISBLANK(R596), "", 3 + (R596 -VLOOKUP(U596,Anthro_Calc!C:P,10,FALSE)) / (VLOOKUP(U596,Anthro_Calc!C:P,10,FALSE) - VLOOKUP(U596,Anthro_Calc!C:P,9,FALSE)))</f>
        <v/>
      </c>
      <c r="Y596" s="172" t="str">
        <f t="shared" si="494"/>
        <v/>
      </c>
      <c r="Z596" s="173" t="str">
        <f t="shared" si="495"/>
        <v/>
      </c>
      <c r="AA596" s="174" t="str">
        <f t="shared" si="530"/>
        <v/>
      </c>
      <c r="AB596" s="167"/>
      <c r="AC596" s="175"/>
      <c r="AD596" s="176"/>
      <c r="AE596" s="177" t="str">
        <f t="shared" si="496"/>
        <v/>
      </c>
      <c r="AF596" s="171">
        <f t="shared" si="497"/>
        <v>0</v>
      </c>
      <c r="AG596" s="171">
        <f t="shared" si="498"/>
        <v>0</v>
      </c>
      <c r="AH596" s="171" t="str">
        <f t="shared" si="499"/>
        <v>0</v>
      </c>
      <c r="AI596" s="171" t="str">
        <f>IF(ISBLANK(AD596), "", (POWER(AD596/VLOOKUP(AH596,Anthro_Calc!C:P,13,FALSE),VLOOKUP(AH596,Anthro_Calc!C:P,12,FALSE))-1) / (VLOOKUP(AH596,Anthro_Calc!C:P,14,FALSE)*VLOOKUP(AH596,Anthro_Calc!C:P,12,FALSE)))</f>
        <v/>
      </c>
      <c r="AJ596" s="171" t="str">
        <f>IF(ISBLANK(AD596), "", -3 + (AD596 -VLOOKUP(AH596,Anthro_Calc!C:P,4,FALSE)) / (VLOOKUP(AH596,Anthro_Calc!C:P,5,FALSE) - VLOOKUP(AH596,Anthro_Calc!C:P,4,FALSE)))</f>
        <v/>
      </c>
      <c r="AK596" s="171" t="str">
        <f>IF(ISBLANK(AD596), "", 3 + (AD596 -VLOOKUP(AH596,Anthro_Calc!C:P,10,FALSE)) / (VLOOKUP(AH596,Anthro_Calc!C:P,10,FALSE) - VLOOKUP(AH596,Anthro_Calc!C:P,9,FALSE)))</f>
        <v/>
      </c>
      <c r="AL596" s="172" t="str">
        <f t="shared" si="500"/>
        <v/>
      </c>
      <c r="AM596" s="173" t="str">
        <f t="shared" si="501"/>
        <v/>
      </c>
      <c r="AN596" s="174" t="str">
        <f t="shared" si="502"/>
        <v/>
      </c>
      <c r="AO596" s="178" t="str">
        <f t="shared" si="532"/>
        <v/>
      </c>
      <c r="AP596" s="179"/>
      <c r="AQ596" s="179" t="str">
        <f t="shared" si="538"/>
        <v/>
      </c>
      <c r="AR596" s="167"/>
      <c r="AS596" s="175"/>
      <c r="AT596" s="170"/>
      <c r="AU596" s="177" t="str">
        <f t="shared" si="529"/>
        <v/>
      </c>
      <c r="AV596" s="171">
        <f t="shared" si="503"/>
        <v>0</v>
      </c>
      <c r="AW596" s="171">
        <f t="shared" si="504"/>
        <v>0</v>
      </c>
      <c r="AX596" s="171" t="str">
        <f t="shared" si="505"/>
        <v>0</v>
      </c>
      <c r="AY596" s="171" t="str">
        <f>IF(ISBLANK(AT596), "", (POWER(AT596/VLOOKUP(AX596,Anthro_Calc!C:P,13,FALSE),VLOOKUP(AX596,Anthro_Calc!C:P,12,FALSE))-1) / (VLOOKUP(AX596,Anthro_Calc!C:P,14,FALSE)*VLOOKUP(AX596,Anthro_Calc!C:P,12,FALSE)))</f>
        <v/>
      </c>
      <c r="AZ596" s="171" t="str">
        <f>IF(ISBLANK(AT596), "", -3 + (AT596 -VLOOKUP(AX596,Anthro_Calc!C:P,4,FALSE)) / (VLOOKUP(AX596,Anthro_Calc!C:P,5,FALSE) - VLOOKUP(AX596,Anthro_Calc!C:P,4,FALSE)))</f>
        <v/>
      </c>
      <c r="BA596" s="171" t="str">
        <f>IF(ISBLANK(AT596), "", 3 + (AT596 -VLOOKUP(AX596,Anthro_Calc!C:P,10,FALSE)) / (VLOOKUP(AX596,Anthro_Calc!C:P,10,FALSE) - VLOOKUP(AX596,Anthro_Calc!C:P,9,FALSE)))</f>
        <v/>
      </c>
      <c r="BB596" s="172" t="str">
        <f t="shared" si="506"/>
        <v/>
      </c>
      <c r="BC596" s="173" t="str">
        <f t="shared" si="507"/>
        <v/>
      </c>
      <c r="BD596" s="174" t="str">
        <f t="shared" si="533"/>
        <v/>
      </c>
      <c r="BE596" s="180" t="str">
        <f t="shared" si="534"/>
        <v/>
      </c>
      <c r="BF596" s="181" t="str">
        <f t="shared" si="508"/>
        <v/>
      </c>
      <c r="BG596" s="181" t="str">
        <f t="shared" si="535"/>
        <v/>
      </c>
      <c r="BH596" s="179"/>
      <c r="BI596" s="182"/>
      <c r="BJ596" s="167"/>
      <c r="BK596" s="175"/>
      <c r="BL596" s="176"/>
      <c r="BM596" s="177" t="str">
        <f t="shared" si="509"/>
        <v/>
      </c>
      <c r="BN596" s="171">
        <f t="shared" si="527"/>
        <v>0</v>
      </c>
      <c r="BO596" s="171">
        <f t="shared" si="528"/>
        <v>0</v>
      </c>
      <c r="BP596" s="171" t="str">
        <f t="shared" si="510"/>
        <v>0</v>
      </c>
      <c r="BQ596" s="171" t="str">
        <f>IF(ISBLANK(BL596), "", (POWER(BL596/VLOOKUP(BP596,Anthro_Calc!C:P,13,FALSE),VLOOKUP(BP596,Anthro_Calc!C:P,12,FALSE))-1) / (VLOOKUP(BP596,Anthro_Calc!C:P,14,FALSE)*VLOOKUP(BP596,Anthro_Calc!C:P,12,FALSE)))</f>
        <v/>
      </c>
      <c r="BR596" s="171" t="str">
        <f>IF(ISBLANK(BL596), "", -3 + (BL596 -VLOOKUP(BP596,Anthro_Calc!C:P,4,FALSE)) / (VLOOKUP(BP596,Anthro_Calc!C:P,5,FALSE) - VLOOKUP(BP596,Anthro_Calc!C:P,4,FALSE)))</f>
        <v/>
      </c>
      <c r="BS596" s="171" t="str">
        <f>IF(ISBLANK(BL596), "", 3 + (BL596 -VLOOKUP(BP596,Anthro_Calc!C:P,10,FALSE)) / (VLOOKUP(BP596,Anthro_Calc!C:P,10,FALSE) - VLOOKUP(BP596,Anthro_Calc!C:P,9,FALSE)))</f>
        <v/>
      </c>
      <c r="BT596" s="172" t="str">
        <f t="shared" si="511"/>
        <v/>
      </c>
      <c r="BU596" s="173" t="str">
        <f t="shared" si="512"/>
        <v/>
      </c>
      <c r="BV596" s="174" t="str">
        <f t="shared" si="513"/>
        <v/>
      </c>
      <c r="BW596" s="181" t="str">
        <f t="shared" si="536"/>
        <v/>
      </c>
      <c r="BX596" s="179"/>
      <c r="BY596" s="181" t="str">
        <f>IF(ISBLANK(BL596), "", VLOOKUP(Z596&amp;" "&amp;BV596&amp;" "&amp;BW596,Graduation_Criteria!$D$2:$E$34,2,FALSE))</f>
        <v/>
      </c>
      <c r="BZ596" s="181" t="str">
        <f t="shared" si="537"/>
        <v/>
      </c>
      <c r="CA596" s="167"/>
      <c r="CB596" s="175"/>
      <c r="CC596" s="175"/>
      <c r="CD596" s="183" t="str">
        <f t="shared" si="514"/>
        <v/>
      </c>
      <c r="CE596" s="184">
        <f t="shared" si="515"/>
        <v>0</v>
      </c>
      <c r="CF596" s="184">
        <f t="shared" si="516"/>
        <v>0</v>
      </c>
      <c r="CG596" s="184" t="str">
        <f t="shared" si="517"/>
        <v>0</v>
      </c>
      <c r="CH596" s="184" t="str">
        <f>IF(ISBLANK(CC596), "", (POWER(CC596/VLOOKUP(CG596,Anthro_Calc!C:P,13,FALSE),VLOOKUP(CG596,Anthro_Calc!C:P,12,FALSE))-1) / (VLOOKUP(CG596,Anthro_Calc!C:P,14,FALSE)*VLOOKUP(CG596,Anthro_Calc!C:P,12,FALSE)))</f>
        <v/>
      </c>
      <c r="CI596" s="184" t="str">
        <f>IF(ISBLANK(CC596), "", -3 + (CC596 -VLOOKUP(CG596,Anthro_Calc!C:P,4,FALSE)) / (VLOOKUP(CG596,Anthro_Calc!C:P,5,FALSE) - VLOOKUP(CG596,Anthro_Calc!C:P,4,FALSE)))</f>
        <v/>
      </c>
      <c r="CJ596" s="184" t="str">
        <f>IF(ISBLANK(CC596), "", 3 + (CC596 -VLOOKUP(CG596,Anthro_Calc!C:P,10,FALSE)) / (VLOOKUP(CG596,Anthro_Calc!C:P,10,FALSE) - VLOOKUP(CG596,Anthro_Calc!C:P,9,FALSE)))</f>
        <v/>
      </c>
      <c r="CK596" s="185" t="str">
        <f t="shared" si="518"/>
        <v/>
      </c>
      <c r="CL596" s="173" t="str">
        <f t="shared" si="519"/>
        <v/>
      </c>
      <c r="CM596" s="174" t="str">
        <f t="shared" si="520"/>
        <v/>
      </c>
      <c r="CN596" s="179"/>
      <c r="CO596" s="167"/>
      <c r="CP596" s="175"/>
      <c r="CQ596" s="175"/>
      <c r="CR596" s="186" t="str">
        <f t="shared" si="521"/>
        <v/>
      </c>
      <c r="CS596" s="187">
        <f t="shared" si="522"/>
        <v>0</v>
      </c>
      <c r="CT596" s="187">
        <f t="shared" si="523"/>
        <v>0</v>
      </c>
      <c r="CU596" s="187" t="str">
        <f t="shared" si="524"/>
        <v>0</v>
      </c>
      <c r="CV596" s="187" t="str">
        <f>IF(ISBLANK(CQ596), "", (POWER(CQ596/VLOOKUP(CU596,Anthro_Calc!C:P,13,FALSE),VLOOKUP(CU596,Anthro_Calc!C:P,12,FALSE))-1) / (VLOOKUP(CU596,Anthro_Calc!C:P,14,FALSE)*VLOOKUP(CU596,Anthro_Calc!C:P,12,FALSE)))</f>
        <v/>
      </c>
      <c r="CW596" s="187" t="str">
        <f>IF(ISBLANK(CQ596), "", -3 + (CQ596 -VLOOKUP(CU596,Anthro_Calc!C:P,4,FALSE)) / (VLOOKUP(CU596,Anthro_Calc!C:P,5,FALSE) - VLOOKUP(CU596,Anthro_Calc!C:P,4,FALSE)))</f>
        <v/>
      </c>
      <c r="CX596" s="187" t="str">
        <f>IF(ISBLANK(CQ596), "", 3 + (CQ596 -VLOOKUP(CU596,Anthro_Calc!C:P,10,FALSE)) / (VLOOKUP(CU596,Anthro_Calc!C:P,10,FALSE) - VLOOKUP(CU596,Anthro_Calc!C:P,9,FALSE)))</f>
        <v/>
      </c>
      <c r="CY596" s="188" t="str">
        <f t="shared" si="525"/>
        <v/>
      </c>
      <c r="CZ596" s="117" t="str">
        <f t="shared" si="539"/>
        <v/>
      </c>
      <c r="DA596" s="174" t="str">
        <f t="shared" si="526"/>
        <v/>
      </c>
      <c r="DB596" s="189"/>
    </row>
    <row r="597" spans="1:106">
      <c r="A597" s="165">
        <f t="shared" si="531"/>
        <v>593</v>
      </c>
      <c r="B597" s="166"/>
      <c r="C597" s="166"/>
      <c r="D597" s="166"/>
      <c r="E597" s="166"/>
      <c r="F597" s="166"/>
      <c r="G597" s="166"/>
      <c r="H597" s="166"/>
      <c r="I597" s="166"/>
      <c r="J597" s="166"/>
      <c r="K597" s="166"/>
      <c r="L597" s="166"/>
      <c r="M597" s="167"/>
      <c r="N597" s="168" t="str">
        <f t="shared" ca="1" si="490"/>
        <v/>
      </c>
      <c r="O597" s="169"/>
      <c r="P597" s="169"/>
      <c r="Q597" s="167"/>
      <c r="R597" s="170"/>
      <c r="S597" s="171" t="str">
        <f t="shared" si="491"/>
        <v/>
      </c>
      <c r="T597" s="171" t="str">
        <f t="shared" si="492"/>
        <v/>
      </c>
      <c r="U597" s="171" t="str">
        <f t="shared" si="493"/>
        <v/>
      </c>
      <c r="V597" s="171" t="str">
        <f>IF(ISBLANK(R597), "", (POWER(R597/VLOOKUP(U597,Anthro_Calc!C:P,13,FALSE),VLOOKUP(U597,Anthro_Calc!C:P,12,FALSE))-1) / (VLOOKUP(U597,Anthro_Calc!C:P,14,FALSE)*VLOOKUP(U597,Anthro_Calc!C:P,12,FALSE)))</f>
        <v/>
      </c>
      <c r="W597" s="171" t="str">
        <f>IF(ISBLANK(R597), "", -3 + (R597 -VLOOKUP(U597,Anthro_Calc!C:P,4,FALSE)) / (VLOOKUP(U597,Anthro_Calc!C:P,5,FALSE) - VLOOKUP(U597,Anthro_Calc!C:P,4,FALSE)))</f>
        <v/>
      </c>
      <c r="X597" s="171" t="str">
        <f>IF(ISBLANK(R597), "", 3 + (R597 -VLOOKUP(U597,Anthro_Calc!C:P,10,FALSE)) / (VLOOKUP(U597,Anthro_Calc!C:P,10,FALSE) - VLOOKUP(U597,Anthro_Calc!C:P,9,FALSE)))</f>
        <v/>
      </c>
      <c r="Y597" s="172" t="str">
        <f t="shared" si="494"/>
        <v/>
      </c>
      <c r="Z597" s="173" t="str">
        <f t="shared" si="495"/>
        <v/>
      </c>
      <c r="AA597" s="174" t="str">
        <f t="shared" si="530"/>
        <v/>
      </c>
      <c r="AB597" s="167"/>
      <c r="AC597" s="175"/>
      <c r="AD597" s="176"/>
      <c r="AE597" s="177" t="str">
        <f t="shared" si="496"/>
        <v/>
      </c>
      <c r="AF597" s="171">
        <f t="shared" si="497"/>
        <v>0</v>
      </c>
      <c r="AG597" s="171">
        <f t="shared" si="498"/>
        <v>0</v>
      </c>
      <c r="AH597" s="171" t="str">
        <f t="shared" si="499"/>
        <v>0</v>
      </c>
      <c r="AI597" s="171" t="str">
        <f>IF(ISBLANK(AD597), "", (POWER(AD597/VLOOKUP(AH597,Anthro_Calc!C:P,13,FALSE),VLOOKUP(AH597,Anthro_Calc!C:P,12,FALSE))-1) / (VLOOKUP(AH597,Anthro_Calc!C:P,14,FALSE)*VLOOKUP(AH597,Anthro_Calc!C:P,12,FALSE)))</f>
        <v/>
      </c>
      <c r="AJ597" s="171" t="str">
        <f>IF(ISBLANK(AD597), "", -3 + (AD597 -VLOOKUP(AH597,Anthro_Calc!C:P,4,FALSE)) / (VLOOKUP(AH597,Anthro_Calc!C:P,5,FALSE) - VLOOKUP(AH597,Anthro_Calc!C:P,4,FALSE)))</f>
        <v/>
      </c>
      <c r="AK597" s="171" t="str">
        <f>IF(ISBLANK(AD597), "", 3 + (AD597 -VLOOKUP(AH597,Anthro_Calc!C:P,10,FALSE)) / (VLOOKUP(AH597,Anthro_Calc!C:P,10,FALSE) - VLOOKUP(AH597,Anthro_Calc!C:P,9,FALSE)))</f>
        <v/>
      </c>
      <c r="AL597" s="172" t="str">
        <f t="shared" si="500"/>
        <v/>
      </c>
      <c r="AM597" s="173" t="str">
        <f t="shared" si="501"/>
        <v/>
      </c>
      <c r="AN597" s="174" t="str">
        <f t="shared" si="502"/>
        <v/>
      </c>
      <c r="AO597" s="178" t="str">
        <f t="shared" si="532"/>
        <v/>
      </c>
      <c r="AP597" s="179"/>
      <c r="AQ597" s="179" t="str">
        <f t="shared" si="538"/>
        <v/>
      </c>
      <c r="AR597" s="167"/>
      <c r="AS597" s="175"/>
      <c r="AT597" s="170"/>
      <c r="AU597" s="177" t="str">
        <f t="shared" si="529"/>
        <v/>
      </c>
      <c r="AV597" s="171">
        <f t="shared" si="503"/>
        <v>0</v>
      </c>
      <c r="AW597" s="171">
        <f t="shared" si="504"/>
        <v>0</v>
      </c>
      <c r="AX597" s="171" t="str">
        <f t="shared" si="505"/>
        <v>0</v>
      </c>
      <c r="AY597" s="171" t="str">
        <f>IF(ISBLANK(AT597), "", (POWER(AT597/VLOOKUP(AX597,Anthro_Calc!C:P,13,FALSE),VLOOKUP(AX597,Anthro_Calc!C:P,12,FALSE))-1) / (VLOOKUP(AX597,Anthro_Calc!C:P,14,FALSE)*VLOOKUP(AX597,Anthro_Calc!C:P,12,FALSE)))</f>
        <v/>
      </c>
      <c r="AZ597" s="171" t="str">
        <f>IF(ISBLANK(AT597), "", -3 + (AT597 -VLOOKUP(AX597,Anthro_Calc!C:P,4,FALSE)) / (VLOOKUP(AX597,Anthro_Calc!C:P,5,FALSE) - VLOOKUP(AX597,Anthro_Calc!C:P,4,FALSE)))</f>
        <v/>
      </c>
      <c r="BA597" s="171" t="str">
        <f>IF(ISBLANK(AT597), "", 3 + (AT597 -VLOOKUP(AX597,Anthro_Calc!C:P,10,FALSE)) / (VLOOKUP(AX597,Anthro_Calc!C:P,10,FALSE) - VLOOKUP(AX597,Anthro_Calc!C:P,9,FALSE)))</f>
        <v/>
      </c>
      <c r="BB597" s="172" t="str">
        <f t="shared" si="506"/>
        <v/>
      </c>
      <c r="BC597" s="173" t="str">
        <f t="shared" si="507"/>
        <v/>
      </c>
      <c r="BD597" s="174" t="str">
        <f t="shared" si="533"/>
        <v/>
      </c>
      <c r="BE597" s="180" t="str">
        <f t="shared" si="534"/>
        <v/>
      </c>
      <c r="BF597" s="181" t="str">
        <f t="shared" si="508"/>
        <v/>
      </c>
      <c r="BG597" s="181" t="str">
        <f t="shared" si="535"/>
        <v/>
      </c>
      <c r="BH597" s="179"/>
      <c r="BI597" s="182"/>
      <c r="BJ597" s="167"/>
      <c r="BK597" s="175"/>
      <c r="BL597" s="176"/>
      <c r="BM597" s="177" t="str">
        <f t="shared" si="509"/>
        <v/>
      </c>
      <c r="BN597" s="171">
        <f t="shared" si="527"/>
        <v>0</v>
      </c>
      <c r="BO597" s="171">
        <f t="shared" si="528"/>
        <v>0</v>
      </c>
      <c r="BP597" s="171" t="str">
        <f t="shared" si="510"/>
        <v>0</v>
      </c>
      <c r="BQ597" s="171" t="str">
        <f>IF(ISBLANK(BL597), "", (POWER(BL597/VLOOKUP(BP597,Anthro_Calc!C:P,13,FALSE),VLOOKUP(BP597,Anthro_Calc!C:P,12,FALSE))-1) / (VLOOKUP(BP597,Anthro_Calc!C:P,14,FALSE)*VLOOKUP(BP597,Anthro_Calc!C:P,12,FALSE)))</f>
        <v/>
      </c>
      <c r="BR597" s="171" t="str">
        <f>IF(ISBLANK(BL597), "", -3 + (BL597 -VLOOKUP(BP597,Anthro_Calc!C:P,4,FALSE)) / (VLOOKUP(BP597,Anthro_Calc!C:P,5,FALSE) - VLOOKUP(BP597,Anthro_Calc!C:P,4,FALSE)))</f>
        <v/>
      </c>
      <c r="BS597" s="171" t="str">
        <f>IF(ISBLANK(BL597), "", 3 + (BL597 -VLOOKUP(BP597,Anthro_Calc!C:P,10,FALSE)) / (VLOOKUP(BP597,Anthro_Calc!C:P,10,FALSE) - VLOOKUP(BP597,Anthro_Calc!C:P,9,FALSE)))</f>
        <v/>
      </c>
      <c r="BT597" s="172" t="str">
        <f t="shared" si="511"/>
        <v/>
      </c>
      <c r="BU597" s="173" t="str">
        <f t="shared" si="512"/>
        <v/>
      </c>
      <c r="BV597" s="174" t="str">
        <f t="shared" si="513"/>
        <v/>
      </c>
      <c r="BW597" s="181" t="str">
        <f t="shared" si="536"/>
        <v/>
      </c>
      <c r="BX597" s="179"/>
      <c r="BY597" s="181" t="str">
        <f>IF(ISBLANK(BL597), "", VLOOKUP(Z597&amp;" "&amp;BV597&amp;" "&amp;BW597,Graduation_Criteria!$D$2:$E$34,2,FALSE))</f>
        <v/>
      </c>
      <c r="BZ597" s="181" t="str">
        <f t="shared" si="537"/>
        <v/>
      </c>
      <c r="CA597" s="167"/>
      <c r="CB597" s="175"/>
      <c r="CC597" s="175"/>
      <c r="CD597" s="183" t="str">
        <f t="shared" si="514"/>
        <v/>
      </c>
      <c r="CE597" s="184">
        <f t="shared" si="515"/>
        <v>0</v>
      </c>
      <c r="CF597" s="184">
        <f t="shared" si="516"/>
        <v>0</v>
      </c>
      <c r="CG597" s="184" t="str">
        <f t="shared" si="517"/>
        <v>0</v>
      </c>
      <c r="CH597" s="184" t="str">
        <f>IF(ISBLANK(CC597), "", (POWER(CC597/VLOOKUP(CG597,Anthro_Calc!C:P,13,FALSE),VLOOKUP(CG597,Anthro_Calc!C:P,12,FALSE))-1) / (VLOOKUP(CG597,Anthro_Calc!C:P,14,FALSE)*VLOOKUP(CG597,Anthro_Calc!C:P,12,FALSE)))</f>
        <v/>
      </c>
      <c r="CI597" s="184" t="str">
        <f>IF(ISBLANK(CC597), "", -3 + (CC597 -VLOOKUP(CG597,Anthro_Calc!C:P,4,FALSE)) / (VLOOKUP(CG597,Anthro_Calc!C:P,5,FALSE) - VLOOKUP(CG597,Anthro_Calc!C:P,4,FALSE)))</f>
        <v/>
      </c>
      <c r="CJ597" s="184" t="str">
        <f>IF(ISBLANK(CC597), "", 3 + (CC597 -VLOOKUP(CG597,Anthro_Calc!C:P,10,FALSE)) / (VLOOKUP(CG597,Anthro_Calc!C:P,10,FALSE) - VLOOKUP(CG597,Anthro_Calc!C:P,9,FALSE)))</f>
        <v/>
      </c>
      <c r="CK597" s="185" t="str">
        <f t="shared" si="518"/>
        <v/>
      </c>
      <c r="CL597" s="173" t="str">
        <f t="shared" si="519"/>
        <v/>
      </c>
      <c r="CM597" s="174" t="str">
        <f t="shared" si="520"/>
        <v/>
      </c>
      <c r="CN597" s="179"/>
      <c r="CO597" s="167"/>
      <c r="CP597" s="175"/>
      <c r="CQ597" s="175"/>
      <c r="CR597" s="186" t="str">
        <f t="shared" si="521"/>
        <v/>
      </c>
      <c r="CS597" s="187">
        <f t="shared" si="522"/>
        <v>0</v>
      </c>
      <c r="CT597" s="187">
        <f t="shared" si="523"/>
        <v>0</v>
      </c>
      <c r="CU597" s="187" t="str">
        <f t="shared" si="524"/>
        <v>0</v>
      </c>
      <c r="CV597" s="187" t="str">
        <f>IF(ISBLANK(CQ597), "", (POWER(CQ597/VLOOKUP(CU597,Anthro_Calc!C:P,13,FALSE),VLOOKUP(CU597,Anthro_Calc!C:P,12,FALSE))-1) / (VLOOKUP(CU597,Anthro_Calc!C:P,14,FALSE)*VLOOKUP(CU597,Anthro_Calc!C:P,12,FALSE)))</f>
        <v/>
      </c>
      <c r="CW597" s="187" t="str">
        <f>IF(ISBLANK(CQ597), "", -3 + (CQ597 -VLOOKUP(CU597,Anthro_Calc!C:P,4,FALSE)) / (VLOOKUP(CU597,Anthro_Calc!C:P,5,FALSE) - VLOOKUP(CU597,Anthro_Calc!C:P,4,FALSE)))</f>
        <v/>
      </c>
      <c r="CX597" s="187" t="str">
        <f>IF(ISBLANK(CQ597), "", 3 + (CQ597 -VLOOKUP(CU597,Anthro_Calc!C:P,10,FALSE)) / (VLOOKUP(CU597,Anthro_Calc!C:P,10,FALSE) - VLOOKUP(CU597,Anthro_Calc!C:P,9,FALSE)))</f>
        <v/>
      </c>
      <c r="CY597" s="188" t="str">
        <f t="shared" si="525"/>
        <v/>
      </c>
      <c r="CZ597" s="117" t="str">
        <f t="shared" si="539"/>
        <v/>
      </c>
      <c r="DA597" s="174" t="str">
        <f t="shared" si="526"/>
        <v/>
      </c>
      <c r="DB597" s="189"/>
    </row>
    <row r="598" spans="1:106">
      <c r="A598" s="165">
        <f t="shared" si="531"/>
        <v>594</v>
      </c>
      <c r="B598" s="166"/>
      <c r="C598" s="166"/>
      <c r="D598" s="166"/>
      <c r="E598" s="166"/>
      <c r="F598" s="166"/>
      <c r="G598" s="166"/>
      <c r="H598" s="166"/>
      <c r="I598" s="166"/>
      <c r="J598" s="166"/>
      <c r="K598" s="166"/>
      <c r="L598" s="166"/>
      <c r="M598" s="167"/>
      <c r="N598" s="168" t="str">
        <f t="shared" ca="1" si="490"/>
        <v/>
      </c>
      <c r="O598" s="169"/>
      <c r="P598" s="169"/>
      <c r="Q598" s="167"/>
      <c r="R598" s="170"/>
      <c r="S598" s="171" t="str">
        <f t="shared" si="491"/>
        <v/>
      </c>
      <c r="T598" s="171" t="str">
        <f t="shared" si="492"/>
        <v/>
      </c>
      <c r="U598" s="171" t="str">
        <f t="shared" si="493"/>
        <v/>
      </c>
      <c r="V598" s="171" t="str">
        <f>IF(ISBLANK(R598), "", (POWER(R598/VLOOKUP(U598,Anthro_Calc!C:P,13,FALSE),VLOOKUP(U598,Anthro_Calc!C:P,12,FALSE))-1) / (VLOOKUP(U598,Anthro_Calc!C:P,14,FALSE)*VLOOKUP(U598,Anthro_Calc!C:P,12,FALSE)))</f>
        <v/>
      </c>
      <c r="W598" s="171" t="str">
        <f>IF(ISBLANK(R598), "", -3 + (R598 -VLOOKUP(U598,Anthro_Calc!C:P,4,FALSE)) / (VLOOKUP(U598,Anthro_Calc!C:P,5,FALSE) - VLOOKUP(U598,Anthro_Calc!C:P,4,FALSE)))</f>
        <v/>
      </c>
      <c r="X598" s="171" t="str">
        <f>IF(ISBLANK(R598), "", 3 + (R598 -VLOOKUP(U598,Anthro_Calc!C:P,10,FALSE)) / (VLOOKUP(U598,Anthro_Calc!C:P,10,FALSE) - VLOOKUP(U598,Anthro_Calc!C:P,9,FALSE)))</f>
        <v/>
      </c>
      <c r="Y598" s="172" t="str">
        <f t="shared" si="494"/>
        <v/>
      </c>
      <c r="Z598" s="173" t="str">
        <f t="shared" si="495"/>
        <v/>
      </c>
      <c r="AA598" s="174" t="str">
        <f t="shared" si="530"/>
        <v/>
      </c>
      <c r="AB598" s="167"/>
      <c r="AC598" s="175"/>
      <c r="AD598" s="176"/>
      <c r="AE598" s="177" t="str">
        <f t="shared" si="496"/>
        <v/>
      </c>
      <c r="AF598" s="171">
        <f t="shared" si="497"/>
        <v>0</v>
      </c>
      <c r="AG598" s="171">
        <f t="shared" si="498"/>
        <v>0</v>
      </c>
      <c r="AH598" s="171" t="str">
        <f t="shared" si="499"/>
        <v>0</v>
      </c>
      <c r="AI598" s="171" t="str">
        <f>IF(ISBLANK(AD598), "", (POWER(AD598/VLOOKUP(AH598,Anthro_Calc!C:P,13,FALSE),VLOOKUP(AH598,Anthro_Calc!C:P,12,FALSE))-1) / (VLOOKUP(AH598,Anthro_Calc!C:P,14,FALSE)*VLOOKUP(AH598,Anthro_Calc!C:P,12,FALSE)))</f>
        <v/>
      </c>
      <c r="AJ598" s="171" t="str">
        <f>IF(ISBLANK(AD598), "", -3 + (AD598 -VLOOKUP(AH598,Anthro_Calc!C:P,4,FALSE)) / (VLOOKUP(AH598,Anthro_Calc!C:P,5,FALSE) - VLOOKUP(AH598,Anthro_Calc!C:P,4,FALSE)))</f>
        <v/>
      </c>
      <c r="AK598" s="171" t="str">
        <f>IF(ISBLANK(AD598), "", 3 + (AD598 -VLOOKUP(AH598,Anthro_Calc!C:P,10,FALSE)) / (VLOOKUP(AH598,Anthro_Calc!C:P,10,FALSE) - VLOOKUP(AH598,Anthro_Calc!C:P,9,FALSE)))</f>
        <v/>
      </c>
      <c r="AL598" s="172" t="str">
        <f t="shared" si="500"/>
        <v/>
      </c>
      <c r="AM598" s="173" t="str">
        <f t="shared" si="501"/>
        <v/>
      </c>
      <c r="AN598" s="174" t="str">
        <f t="shared" si="502"/>
        <v/>
      </c>
      <c r="AO598" s="178" t="str">
        <f t="shared" si="532"/>
        <v/>
      </c>
      <c r="AP598" s="179"/>
      <c r="AQ598" s="179" t="str">
        <f t="shared" si="538"/>
        <v/>
      </c>
      <c r="AR598" s="167"/>
      <c r="AS598" s="175"/>
      <c r="AT598" s="170"/>
      <c r="AU598" s="177" t="str">
        <f t="shared" si="529"/>
        <v/>
      </c>
      <c r="AV598" s="171">
        <f t="shared" si="503"/>
        <v>0</v>
      </c>
      <c r="AW598" s="171">
        <f t="shared" si="504"/>
        <v>0</v>
      </c>
      <c r="AX598" s="171" t="str">
        <f t="shared" si="505"/>
        <v>0</v>
      </c>
      <c r="AY598" s="171" t="str">
        <f>IF(ISBLANK(AT598), "", (POWER(AT598/VLOOKUP(AX598,Anthro_Calc!C:P,13,FALSE),VLOOKUP(AX598,Anthro_Calc!C:P,12,FALSE))-1) / (VLOOKUP(AX598,Anthro_Calc!C:P,14,FALSE)*VLOOKUP(AX598,Anthro_Calc!C:P,12,FALSE)))</f>
        <v/>
      </c>
      <c r="AZ598" s="171" t="str">
        <f>IF(ISBLANK(AT598), "", -3 + (AT598 -VLOOKUP(AX598,Anthro_Calc!C:P,4,FALSE)) / (VLOOKUP(AX598,Anthro_Calc!C:P,5,FALSE) - VLOOKUP(AX598,Anthro_Calc!C:P,4,FALSE)))</f>
        <v/>
      </c>
      <c r="BA598" s="171" t="str">
        <f>IF(ISBLANK(AT598), "", 3 + (AT598 -VLOOKUP(AX598,Anthro_Calc!C:P,10,FALSE)) / (VLOOKUP(AX598,Anthro_Calc!C:P,10,FALSE) - VLOOKUP(AX598,Anthro_Calc!C:P,9,FALSE)))</f>
        <v/>
      </c>
      <c r="BB598" s="172" t="str">
        <f t="shared" si="506"/>
        <v/>
      </c>
      <c r="BC598" s="173" t="str">
        <f t="shared" si="507"/>
        <v/>
      </c>
      <c r="BD598" s="174" t="str">
        <f t="shared" si="533"/>
        <v/>
      </c>
      <c r="BE598" s="180" t="str">
        <f t="shared" si="534"/>
        <v/>
      </c>
      <c r="BF598" s="181" t="str">
        <f t="shared" si="508"/>
        <v/>
      </c>
      <c r="BG598" s="181" t="str">
        <f t="shared" si="535"/>
        <v/>
      </c>
      <c r="BH598" s="179"/>
      <c r="BI598" s="182"/>
      <c r="BJ598" s="167"/>
      <c r="BK598" s="175"/>
      <c r="BL598" s="176"/>
      <c r="BM598" s="177" t="str">
        <f t="shared" si="509"/>
        <v/>
      </c>
      <c r="BN598" s="171">
        <f t="shared" si="527"/>
        <v>0</v>
      </c>
      <c r="BO598" s="171">
        <f t="shared" si="528"/>
        <v>0</v>
      </c>
      <c r="BP598" s="171" t="str">
        <f t="shared" si="510"/>
        <v>0</v>
      </c>
      <c r="BQ598" s="171" t="str">
        <f>IF(ISBLANK(BL598), "", (POWER(BL598/VLOOKUP(BP598,Anthro_Calc!C:P,13,FALSE),VLOOKUP(BP598,Anthro_Calc!C:P,12,FALSE))-1) / (VLOOKUP(BP598,Anthro_Calc!C:P,14,FALSE)*VLOOKUP(BP598,Anthro_Calc!C:P,12,FALSE)))</f>
        <v/>
      </c>
      <c r="BR598" s="171" t="str">
        <f>IF(ISBLANK(BL598), "", -3 + (BL598 -VLOOKUP(BP598,Anthro_Calc!C:P,4,FALSE)) / (VLOOKUP(BP598,Anthro_Calc!C:P,5,FALSE) - VLOOKUP(BP598,Anthro_Calc!C:P,4,FALSE)))</f>
        <v/>
      </c>
      <c r="BS598" s="171" t="str">
        <f>IF(ISBLANK(BL598), "", 3 + (BL598 -VLOOKUP(BP598,Anthro_Calc!C:P,10,FALSE)) / (VLOOKUP(BP598,Anthro_Calc!C:P,10,FALSE) - VLOOKUP(BP598,Anthro_Calc!C:P,9,FALSE)))</f>
        <v/>
      </c>
      <c r="BT598" s="172" t="str">
        <f t="shared" si="511"/>
        <v/>
      </c>
      <c r="BU598" s="173" t="str">
        <f t="shared" si="512"/>
        <v/>
      </c>
      <c r="BV598" s="174" t="str">
        <f t="shared" si="513"/>
        <v/>
      </c>
      <c r="BW598" s="181" t="str">
        <f t="shared" si="536"/>
        <v/>
      </c>
      <c r="BX598" s="179"/>
      <c r="BY598" s="181" t="str">
        <f>IF(ISBLANK(BL598), "", VLOOKUP(Z598&amp;" "&amp;BV598&amp;" "&amp;BW598,Graduation_Criteria!$D$2:$E$34,2,FALSE))</f>
        <v/>
      </c>
      <c r="BZ598" s="181" t="str">
        <f t="shared" si="537"/>
        <v/>
      </c>
      <c r="CA598" s="167"/>
      <c r="CB598" s="175"/>
      <c r="CC598" s="175"/>
      <c r="CD598" s="183" t="str">
        <f t="shared" si="514"/>
        <v/>
      </c>
      <c r="CE598" s="184">
        <f t="shared" si="515"/>
        <v>0</v>
      </c>
      <c r="CF598" s="184">
        <f t="shared" si="516"/>
        <v>0</v>
      </c>
      <c r="CG598" s="184" t="str">
        <f t="shared" si="517"/>
        <v>0</v>
      </c>
      <c r="CH598" s="184" t="str">
        <f>IF(ISBLANK(CC598), "", (POWER(CC598/VLOOKUP(CG598,Anthro_Calc!C:P,13,FALSE),VLOOKUP(CG598,Anthro_Calc!C:P,12,FALSE))-1) / (VLOOKUP(CG598,Anthro_Calc!C:P,14,FALSE)*VLOOKUP(CG598,Anthro_Calc!C:P,12,FALSE)))</f>
        <v/>
      </c>
      <c r="CI598" s="184" t="str">
        <f>IF(ISBLANK(CC598), "", -3 + (CC598 -VLOOKUP(CG598,Anthro_Calc!C:P,4,FALSE)) / (VLOOKUP(CG598,Anthro_Calc!C:P,5,FALSE) - VLOOKUP(CG598,Anthro_Calc!C:P,4,FALSE)))</f>
        <v/>
      </c>
      <c r="CJ598" s="184" t="str">
        <f>IF(ISBLANK(CC598), "", 3 + (CC598 -VLOOKUP(CG598,Anthro_Calc!C:P,10,FALSE)) / (VLOOKUP(CG598,Anthro_Calc!C:P,10,FALSE) - VLOOKUP(CG598,Anthro_Calc!C:P,9,FALSE)))</f>
        <v/>
      </c>
      <c r="CK598" s="185" t="str">
        <f t="shared" si="518"/>
        <v/>
      </c>
      <c r="CL598" s="173" t="str">
        <f t="shared" si="519"/>
        <v/>
      </c>
      <c r="CM598" s="174" t="str">
        <f t="shared" si="520"/>
        <v/>
      </c>
      <c r="CN598" s="179"/>
      <c r="CO598" s="167"/>
      <c r="CP598" s="175"/>
      <c r="CQ598" s="175"/>
      <c r="CR598" s="186" t="str">
        <f t="shared" si="521"/>
        <v/>
      </c>
      <c r="CS598" s="187">
        <f t="shared" si="522"/>
        <v>0</v>
      </c>
      <c r="CT598" s="187">
        <f t="shared" si="523"/>
        <v>0</v>
      </c>
      <c r="CU598" s="187" t="str">
        <f t="shared" si="524"/>
        <v>0</v>
      </c>
      <c r="CV598" s="187" t="str">
        <f>IF(ISBLANK(CQ598), "", (POWER(CQ598/VLOOKUP(CU598,Anthro_Calc!C:P,13,FALSE),VLOOKUP(CU598,Anthro_Calc!C:P,12,FALSE))-1) / (VLOOKUP(CU598,Anthro_Calc!C:P,14,FALSE)*VLOOKUP(CU598,Anthro_Calc!C:P,12,FALSE)))</f>
        <v/>
      </c>
      <c r="CW598" s="187" t="str">
        <f>IF(ISBLANK(CQ598), "", -3 + (CQ598 -VLOOKUP(CU598,Anthro_Calc!C:P,4,FALSE)) / (VLOOKUP(CU598,Anthro_Calc!C:P,5,FALSE) - VLOOKUP(CU598,Anthro_Calc!C:P,4,FALSE)))</f>
        <v/>
      </c>
      <c r="CX598" s="187" t="str">
        <f>IF(ISBLANK(CQ598), "", 3 + (CQ598 -VLOOKUP(CU598,Anthro_Calc!C:P,10,FALSE)) / (VLOOKUP(CU598,Anthro_Calc!C:P,10,FALSE) - VLOOKUP(CU598,Anthro_Calc!C:P,9,FALSE)))</f>
        <v/>
      </c>
      <c r="CY598" s="188" t="str">
        <f t="shared" si="525"/>
        <v/>
      </c>
      <c r="CZ598" s="117" t="str">
        <f t="shared" si="539"/>
        <v/>
      </c>
      <c r="DA598" s="174" t="str">
        <f t="shared" si="526"/>
        <v/>
      </c>
      <c r="DB598" s="189"/>
    </row>
    <row r="599" spans="1:106">
      <c r="A599" s="165">
        <f t="shared" si="531"/>
        <v>595</v>
      </c>
      <c r="B599" s="166"/>
      <c r="C599" s="166"/>
      <c r="D599" s="166"/>
      <c r="E599" s="166"/>
      <c r="F599" s="166"/>
      <c r="G599" s="166"/>
      <c r="H599" s="166"/>
      <c r="I599" s="166"/>
      <c r="J599" s="166"/>
      <c r="K599" s="166"/>
      <c r="L599" s="166"/>
      <c r="M599" s="167"/>
      <c r="N599" s="168" t="str">
        <f t="shared" ca="1" si="490"/>
        <v/>
      </c>
      <c r="O599" s="169"/>
      <c r="P599" s="169"/>
      <c r="Q599" s="167"/>
      <c r="R599" s="170"/>
      <c r="S599" s="171" t="str">
        <f t="shared" si="491"/>
        <v/>
      </c>
      <c r="T599" s="171" t="str">
        <f t="shared" si="492"/>
        <v/>
      </c>
      <c r="U599" s="171" t="str">
        <f t="shared" si="493"/>
        <v/>
      </c>
      <c r="V599" s="171" t="str">
        <f>IF(ISBLANK(R599), "", (POWER(R599/VLOOKUP(U599,Anthro_Calc!C:P,13,FALSE),VLOOKUP(U599,Anthro_Calc!C:P,12,FALSE))-1) / (VLOOKUP(U599,Anthro_Calc!C:P,14,FALSE)*VLOOKUP(U599,Anthro_Calc!C:P,12,FALSE)))</f>
        <v/>
      </c>
      <c r="W599" s="171" t="str">
        <f>IF(ISBLANK(R599), "", -3 + (R599 -VLOOKUP(U599,Anthro_Calc!C:P,4,FALSE)) / (VLOOKUP(U599,Anthro_Calc!C:P,5,FALSE) - VLOOKUP(U599,Anthro_Calc!C:P,4,FALSE)))</f>
        <v/>
      </c>
      <c r="X599" s="171" t="str">
        <f>IF(ISBLANK(R599), "", 3 + (R599 -VLOOKUP(U599,Anthro_Calc!C:P,10,FALSE)) / (VLOOKUP(U599,Anthro_Calc!C:P,10,FALSE) - VLOOKUP(U599,Anthro_Calc!C:P,9,FALSE)))</f>
        <v/>
      </c>
      <c r="Y599" s="172" t="str">
        <f t="shared" si="494"/>
        <v/>
      </c>
      <c r="Z599" s="173" t="str">
        <f t="shared" si="495"/>
        <v/>
      </c>
      <c r="AA599" s="174" t="str">
        <f t="shared" si="530"/>
        <v/>
      </c>
      <c r="AB599" s="167"/>
      <c r="AC599" s="175"/>
      <c r="AD599" s="176"/>
      <c r="AE599" s="177" t="str">
        <f t="shared" si="496"/>
        <v/>
      </c>
      <c r="AF599" s="171">
        <f t="shared" si="497"/>
        <v>0</v>
      </c>
      <c r="AG599" s="171">
        <f t="shared" si="498"/>
        <v>0</v>
      </c>
      <c r="AH599" s="171" t="str">
        <f t="shared" si="499"/>
        <v>0</v>
      </c>
      <c r="AI599" s="171" t="str">
        <f>IF(ISBLANK(AD599), "", (POWER(AD599/VLOOKUP(AH599,Anthro_Calc!C:P,13,FALSE),VLOOKUP(AH599,Anthro_Calc!C:P,12,FALSE))-1) / (VLOOKUP(AH599,Anthro_Calc!C:P,14,FALSE)*VLOOKUP(AH599,Anthro_Calc!C:P,12,FALSE)))</f>
        <v/>
      </c>
      <c r="AJ599" s="171" t="str">
        <f>IF(ISBLANK(AD599), "", -3 + (AD599 -VLOOKUP(AH599,Anthro_Calc!C:P,4,FALSE)) / (VLOOKUP(AH599,Anthro_Calc!C:P,5,FALSE) - VLOOKUP(AH599,Anthro_Calc!C:P,4,FALSE)))</f>
        <v/>
      </c>
      <c r="AK599" s="171" t="str">
        <f>IF(ISBLANK(AD599), "", 3 + (AD599 -VLOOKUP(AH599,Anthro_Calc!C:P,10,FALSE)) / (VLOOKUP(AH599,Anthro_Calc!C:P,10,FALSE) - VLOOKUP(AH599,Anthro_Calc!C:P,9,FALSE)))</f>
        <v/>
      </c>
      <c r="AL599" s="172" t="str">
        <f t="shared" si="500"/>
        <v/>
      </c>
      <c r="AM599" s="173" t="str">
        <f t="shared" si="501"/>
        <v/>
      </c>
      <c r="AN599" s="174" t="str">
        <f t="shared" si="502"/>
        <v/>
      </c>
      <c r="AO599" s="178" t="str">
        <f t="shared" si="532"/>
        <v/>
      </c>
      <c r="AP599" s="179"/>
      <c r="AQ599" s="179" t="str">
        <f t="shared" si="538"/>
        <v/>
      </c>
      <c r="AR599" s="167"/>
      <c r="AS599" s="175"/>
      <c r="AT599" s="170"/>
      <c r="AU599" s="177" t="str">
        <f t="shared" si="529"/>
        <v/>
      </c>
      <c r="AV599" s="171">
        <f t="shared" si="503"/>
        <v>0</v>
      </c>
      <c r="AW599" s="171">
        <f t="shared" si="504"/>
        <v>0</v>
      </c>
      <c r="AX599" s="171" t="str">
        <f t="shared" si="505"/>
        <v>0</v>
      </c>
      <c r="AY599" s="171" t="str">
        <f>IF(ISBLANK(AT599), "", (POWER(AT599/VLOOKUP(AX599,Anthro_Calc!C:P,13,FALSE),VLOOKUP(AX599,Anthro_Calc!C:P,12,FALSE))-1) / (VLOOKUP(AX599,Anthro_Calc!C:P,14,FALSE)*VLOOKUP(AX599,Anthro_Calc!C:P,12,FALSE)))</f>
        <v/>
      </c>
      <c r="AZ599" s="171" t="str">
        <f>IF(ISBLANK(AT599), "", -3 + (AT599 -VLOOKUP(AX599,Anthro_Calc!C:P,4,FALSE)) / (VLOOKUP(AX599,Anthro_Calc!C:P,5,FALSE) - VLOOKUP(AX599,Anthro_Calc!C:P,4,FALSE)))</f>
        <v/>
      </c>
      <c r="BA599" s="171" t="str">
        <f>IF(ISBLANK(AT599), "", 3 + (AT599 -VLOOKUP(AX599,Anthro_Calc!C:P,10,FALSE)) / (VLOOKUP(AX599,Anthro_Calc!C:P,10,FALSE) - VLOOKUP(AX599,Anthro_Calc!C:P,9,FALSE)))</f>
        <v/>
      </c>
      <c r="BB599" s="172" t="str">
        <f t="shared" si="506"/>
        <v/>
      </c>
      <c r="BC599" s="173" t="str">
        <f t="shared" si="507"/>
        <v/>
      </c>
      <c r="BD599" s="174" t="str">
        <f t="shared" si="533"/>
        <v/>
      </c>
      <c r="BE599" s="180" t="str">
        <f t="shared" si="534"/>
        <v/>
      </c>
      <c r="BF599" s="181" t="str">
        <f t="shared" si="508"/>
        <v/>
      </c>
      <c r="BG599" s="181" t="str">
        <f t="shared" si="535"/>
        <v/>
      </c>
      <c r="BH599" s="179"/>
      <c r="BI599" s="182"/>
      <c r="BJ599" s="167"/>
      <c r="BK599" s="175"/>
      <c r="BL599" s="176"/>
      <c r="BM599" s="177" t="str">
        <f t="shared" si="509"/>
        <v/>
      </c>
      <c r="BN599" s="171">
        <f t="shared" si="527"/>
        <v>0</v>
      </c>
      <c r="BO599" s="171">
        <f t="shared" si="528"/>
        <v>0</v>
      </c>
      <c r="BP599" s="171" t="str">
        <f t="shared" si="510"/>
        <v>0</v>
      </c>
      <c r="BQ599" s="171" t="str">
        <f>IF(ISBLANK(BL599), "", (POWER(BL599/VLOOKUP(BP599,Anthro_Calc!C:P,13,FALSE),VLOOKUP(BP599,Anthro_Calc!C:P,12,FALSE))-1) / (VLOOKUP(BP599,Anthro_Calc!C:P,14,FALSE)*VLOOKUP(BP599,Anthro_Calc!C:P,12,FALSE)))</f>
        <v/>
      </c>
      <c r="BR599" s="171" t="str">
        <f>IF(ISBLANK(BL599), "", -3 + (BL599 -VLOOKUP(BP599,Anthro_Calc!C:P,4,FALSE)) / (VLOOKUP(BP599,Anthro_Calc!C:P,5,FALSE) - VLOOKUP(BP599,Anthro_Calc!C:P,4,FALSE)))</f>
        <v/>
      </c>
      <c r="BS599" s="171" t="str">
        <f>IF(ISBLANK(BL599), "", 3 + (BL599 -VLOOKUP(BP599,Anthro_Calc!C:P,10,FALSE)) / (VLOOKUP(BP599,Anthro_Calc!C:P,10,FALSE) - VLOOKUP(BP599,Anthro_Calc!C:P,9,FALSE)))</f>
        <v/>
      </c>
      <c r="BT599" s="172" t="str">
        <f t="shared" si="511"/>
        <v/>
      </c>
      <c r="BU599" s="173" t="str">
        <f t="shared" si="512"/>
        <v/>
      </c>
      <c r="BV599" s="174" t="str">
        <f t="shared" si="513"/>
        <v/>
      </c>
      <c r="BW599" s="181" t="str">
        <f t="shared" si="536"/>
        <v/>
      </c>
      <c r="BX599" s="179"/>
      <c r="BY599" s="181" t="str">
        <f>IF(ISBLANK(BL599), "", VLOOKUP(Z599&amp;" "&amp;BV599&amp;" "&amp;BW599,Graduation_Criteria!$D$2:$E$34,2,FALSE))</f>
        <v/>
      </c>
      <c r="BZ599" s="181" t="str">
        <f t="shared" si="537"/>
        <v/>
      </c>
      <c r="CA599" s="167"/>
      <c r="CB599" s="175"/>
      <c r="CC599" s="175"/>
      <c r="CD599" s="183" t="str">
        <f t="shared" si="514"/>
        <v/>
      </c>
      <c r="CE599" s="184">
        <f t="shared" si="515"/>
        <v>0</v>
      </c>
      <c r="CF599" s="184">
        <f t="shared" si="516"/>
        <v>0</v>
      </c>
      <c r="CG599" s="184" t="str">
        <f t="shared" si="517"/>
        <v>0</v>
      </c>
      <c r="CH599" s="184" t="str">
        <f>IF(ISBLANK(CC599), "", (POWER(CC599/VLOOKUP(CG599,Anthro_Calc!C:P,13,FALSE),VLOOKUP(CG599,Anthro_Calc!C:P,12,FALSE))-1) / (VLOOKUP(CG599,Anthro_Calc!C:P,14,FALSE)*VLOOKUP(CG599,Anthro_Calc!C:P,12,FALSE)))</f>
        <v/>
      </c>
      <c r="CI599" s="184" t="str">
        <f>IF(ISBLANK(CC599), "", -3 + (CC599 -VLOOKUP(CG599,Anthro_Calc!C:P,4,FALSE)) / (VLOOKUP(CG599,Anthro_Calc!C:P,5,FALSE) - VLOOKUP(CG599,Anthro_Calc!C:P,4,FALSE)))</f>
        <v/>
      </c>
      <c r="CJ599" s="184" t="str">
        <f>IF(ISBLANK(CC599), "", 3 + (CC599 -VLOOKUP(CG599,Anthro_Calc!C:P,10,FALSE)) / (VLOOKUP(CG599,Anthro_Calc!C:P,10,FALSE) - VLOOKUP(CG599,Anthro_Calc!C:P,9,FALSE)))</f>
        <v/>
      </c>
      <c r="CK599" s="185" t="str">
        <f t="shared" si="518"/>
        <v/>
      </c>
      <c r="CL599" s="173" t="str">
        <f t="shared" si="519"/>
        <v/>
      </c>
      <c r="CM599" s="174" t="str">
        <f t="shared" si="520"/>
        <v/>
      </c>
      <c r="CN599" s="179"/>
      <c r="CO599" s="167"/>
      <c r="CP599" s="175"/>
      <c r="CQ599" s="175"/>
      <c r="CR599" s="186" t="str">
        <f t="shared" si="521"/>
        <v/>
      </c>
      <c r="CS599" s="187">
        <f t="shared" si="522"/>
        <v>0</v>
      </c>
      <c r="CT599" s="187">
        <f t="shared" si="523"/>
        <v>0</v>
      </c>
      <c r="CU599" s="187" t="str">
        <f t="shared" si="524"/>
        <v>0</v>
      </c>
      <c r="CV599" s="187" t="str">
        <f>IF(ISBLANK(CQ599), "", (POWER(CQ599/VLOOKUP(CU599,Anthro_Calc!C:P,13,FALSE),VLOOKUP(CU599,Anthro_Calc!C:P,12,FALSE))-1) / (VLOOKUP(CU599,Anthro_Calc!C:P,14,FALSE)*VLOOKUP(CU599,Anthro_Calc!C:P,12,FALSE)))</f>
        <v/>
      </c>
      <c r="CW599" s="187" t="str">
        <f>IF(ISBLANK(CQ599), "", -3 + (CQ599 -VLOOKUP(CU599,Anthro_Calc!C:P,4,FALSE)) / (VLOOKUP(CU599,Anthro_Calc!C:P,5,FALSE) - VLOOKUP(CU599,Anthro_Calc!C:P,4,FALSE)))</f>
        <v/>
      </c>
      <c r="CX599" s="187" t="str">
        <f>IF(ISBLANK(CQ599), "", 3 + (CQ599 -VLOOKUP(CU599,Anthro_Calc!C:P,10,FALSE)) / (VLOOKUP(CU599,Anthro_Calc!C:P,10,FALSE) - VLOOKUP(CU599,Anthro_Calc!C:P,9,FALSE)))</f>
        <v/>
      </c>
      <c r="CY599" s="188" t="str">
        <f t="shared" si="525"/>
        <v/>
      </c>
      <c r="CZ599" s="117" t="str">
        <f t="shared" si="539"/>
        <v/>
      </c>
      <c r="DA599" s="174" t="str">
        <f t="shared" si="526"/>
        <v/>
      </c>
      <c r="DB599" s="189"/>
    </row>
    <row r="600" spans="1:106">
      <c r="A600" s="165">
        <f t="shared" si="531"/>
        <v>596</v>
      </c>
      <c r="B600" s="166"/>
      <c r="C600" s="166"/>
      <c r="D600" s="166"/>
      <c r="E600" s="166"/>
      <c r="F600" s="166"/>
      <c r="G600" s="166"/>
      <c r="H600" s="166"/>
      <c r="I600" s="166"/>
      <c r="J600" s="166"/>
      <c r="K600" s="166"/>
      <c r="L600" s="166"/>
      <c r="M600" s="167"/>
      <c r="N600" s="168" t="str">
        <f t="shared" ca="1" si="490"/>
        <v/>
      </c>
      <c r="O600" s="169"/>
      <c r="P600" s="169"/>
      <c r="Q600" s="167"/>
      <c r="R600" s="170"/>
      <c r="S600" s="171" t="str">
        <f t="shared" si="491"/>
        <v/>
      </c>
      <c r="T600" s="171" t="str">
        <f t="shared" si="492"/>
        <v/>
      </c>
      <c r="U600" s="171" t="str">
        <f t="shared" si="493"/>
        <v/>
      </c>
      <c r="V600" s="171" t="str">
        <f>IF(ISBLANK(R600), "", (POWER(R600/VLOOKUP(U600,Anthro_Calc!C:P,13,FALSE),VLOOKUP(U600,Anthro_Calc!C:P,12,FALSE))-1) / (VLOOKUP(U600,Anthro_Calc!C:P,14,FALSE)*VLOOKUP(U600,Anthro_Calc!C:P,12,FALSE)))</f>
        <v/>
      </c>
      <c r="W600" s="171" t="str">
        <f>IF(ISBLANK(R600), "", -3 + (R600 -VLOOKUP(U600,Anthro_Calc!C:P,4,FALSE)) / (VLOOKUP(U600,Anthro_Calc!C:P,5,FALSE) - VLOOKUP(U600,Anthro_Calc!C:P,4,FALSE)))</f>
        <v/>
      </c>
      <c r="X600" s="171" t="str">
        <f>IF(ISBLANK(R600), "", 3 + (R600 -VLOOKUP(U600,Anthro_Calc!C:P,10,FALSE)) / (VLOOKUP(U600,Anthro_Calc!C:P,10,FALSE) - VLOOKUP(U600,Anthro_Calc!C:P,9,FALSE)))</f>
        <v/>
      </c>
      <c r="Y600" s="172" t="str">
        <f t="shared" si="494"/>
        <v/>
      </c>
      <c r="Z600" s="173" t="str">
        <f t="shared" si="495"/>
        <v/>
      </c>
      <c r="AA600" s="174" t="str">
        <f t="shared" si="530"/>
        <v/>
      </c>
      <c r="AB600" s="167"/>
      <c r="AC600" s="175"/>
      <c r="AD600" s="176"/>
      <c r="AE600" s="177" t="str">
        <f t="shared" si="496"/>
        <v/>
      </c>
      <c r="AF600" s="171">
        <f t="shared" si="497"/>
        <v>0</v>
      </c>
      <c r="AG600" s="171">
        <f t="shared" si="498"/>
        <v>0</v>
      </c>
      <c r="AH600" s="171" t="str">
        <f t="shared" si="499"/>
        <v>0</v>
      </c>
      <c r="AI600" s="171" t="str">
        <f>IF(ISBLANK(AD600), "", (POWER(AD600/VLOOKUP(AH600,Anthro_Calc!C:P,13,FALSE),VLOOKUP(AH600,Anthro_Calc!C:P,12,FALSE))-1) / (VLOOKUP(AH600,Anthro_Calc!C:P,14,FALSE)*VLOOKUP(AH600,Anthro_Calc!C:P,12,FALSE)))</f>
        <v/>
      </c>
      <c r="AJ600" s="171" t="str">
        <f>IF(ISBLANK(AD600), "", -3 + (AD600 -VLOOKUP(AH600,Anthro_Calc!C:P,4,FALSE)) / (VLOOKUP(AH600,Anthro_Calc!C:P,5,FALSE) - VLOOKUP(AH600,Anthro_Calc!C:P,4,FALSE)))</f>
        <v/>
      </c>
      <c r="AK600" s="171" t="str">
        <f>IF(ISBLANK(AD600), "", 3 + (AD600 -VLOOKUP(AH600,Anthro_Calc!C:P,10,FALSE)) / (VLOOKUP(AH600,Anthro_Calc!C:P,10,FALSE) - VLOOKUP(AH600,Anthro_Calc!C:P,9,FALSE)))</f>
        <v/>
      </c>
      <c r="AL600" s="172" t="str">
        <f t="shared" si="500"/>
        <v/>
      </c>
      <c r="AM600" s="173" t="str">
        <f t="shared" si="501"/>
        <v/>
      </c>
      <c r="AN600" s="174" t="str">
        <f t="shared" si="502"/>
        <v/>
      </c>
      <c r="AO600" s="178" t="str">
        <f t="shared" si="532"/>
        <v/>
      </c>
      <c r="AP600" s="179"/>
      <c r="AQ600" s="179" t="str">
        <f t="shared" si="538"/>
        <v/>
      </c>
      <c r="AR600" s="167"/>
      <c r="AS600" s="175"/>
      <c r="AT600" s="170"/>
      <c r="AU600" s="177" t="str">
        <f t="shared" si="529"/>
        <v/>
      </c>
      <c r="AV600" s="171">
        <f t="shared" si="503"/>
        <v>0</v>
      </c>
      <c r="AW600" s="171">
        <f t="shared" si="504"/>
        <v>0</v>
      </c>
      <c r="AX600" s="171" t="str">
        <f t="shared" si="505"/>
        <v>0</v>
      </c>
      <c r="AY600" s="171" t="str">
        <f>IF(ISBLANK(AT600), "", (POWER(AT600/VLOOKUP(AX600,Anthro_Calc!C:P,13,FALSE),VLOOKUP(AX600,Anthro_Calc!C:P,12,FALSE))-1) / (VLOOKUP(AX600,Anthro_Calc!C:P,14,FALSE)*VLOOKUP(AX600,Anthro_Calc!C:P,12,FALSE)))</f>
        <v/>
      </c>
      <c r="AZ600" s="171" t="str">
        <f>IF(ISBLANK(AT600), "", -3 + (AT600 -VLOOKUP(AX600,Anthro_Calc!C:P,4,FALSE)) / (VLOOKUP(AX600,Anthro_Calc!C:P,5,FALSE) - VLOOKUP(AX600,Anthro_Calc!C:P,4,FALSE)))</f>
        <v/>
      </c>
      <c r="BA600" s="171" t="str">
        <f>IF(ISBLANK(AT600), "", 3 + (AT600 -VLOOKUP(AX600,Anthro_Calc!C:P,10,FALSE)) / (VLOOKUP(AX600,Anthro_Calc!C:P,10,FALSE) - VLOOKUP(AX600,Anthro_Calc!C:P,9,FALSE)))</f>
        <v/>
      </c>
      <c r="BB600" s="172" t="str">
        <f t="shared" si="506"/>
        <v/>
      </c>
      <c r="BC600" s="173" t="str">
        <f t="shared" si="507"/>
        <v/>
      </c>
      <c r="BD600" s="174" t="str">
        <f t="shared" si="533"/>
        <v/>
      </c>
      <c r="BE600" s="180" t="str">
        <f t="shared" si="534"/>
        <v/>
      </c>
      <c r="BF600" s="181" t="str">
        <f t="shared" si="508"/>
        <v/>
      </c>
      <c r="BG600" s="181" t="str">
        <f t="shared" si="535"/>
        <v/>
      </c>
      <c r="BH600" s="179"/>
      <c r="BI600" s="182"/>
      <c r="BJ600" s="167"/>
      <c r="BK600" s="175"/>
      <c r="BL600" s="176"/>
      <c r="BM600" s="177" t="str">
        <f t="shared" si="509"/>
        <v/>
      </c>
      <c r="BN600" s="171">
        <f t="shared" si="527"/>
        <v>0</v>
      </c>
      <c r="BO600" s="171">
        <f t="shared" si="528"/>
        <v>0</v>
      </c>
      <c r="BP600" s="171" t="str">
        <f t="shared" si="510"/>
        <v>0</v>
      </c>
      <c r="BQ600" s="171" t="str">
        <f>IF(ISBLANK(BL600), "", (POWER(BL600/VLOOKUP(BP600,Anthro_Calc!C:P,13,FALSE),VLOOKUP(BP600,Anthro_Calc!C:P,12,FALSE))-1) / (VLOOKUP(BP600,Anthro_Calc!C:P,14,FALSE)*VLOOKUP(BP600,Anthro_Calc!C:P,12,FALSE)))</f>
        <v/>
      </c>
      <c r="BR600" s="171" t="str">
        <f>IF(ISBLANK(BL600), "", -3 + (BL600 -VLOOKUP(BP600,Anthro_Calc!C:P,4,FALSE)) / (VLOOKUP(BP600,Anthro_Calc!C:P,5,FALSE) - VLOOKUP(BP600,Anthro_Calc!C:P,4,FALSE)))</f>
        <v/>
      </c>
      <c r="BS600" s="171" t="str">
        <f>IF(ISBLANK(BL600), "", 3 + (BL600 -VLOOKUP(BP600,Anthro_Calc!C:P,10,FALSE)) / (VLOOKUP(BP600,Anthro_Calc!C:P,10,FALSE) - VLOOKUP(BP600,Anthro_Calc!C:P,9,FALSE)))</f>
        <v/>
      </c>
      <c r="BT600" s="172" t="str">
        <f t="shared" si="511"/>
        <v/>
      </c>
      <c r="BU600" s="173" t="str">
        <f t="shared" si="512"/>
        <v/>
      </c>
      <c r="BV600" s="174" t="str">
        <f t="shared" si="513"/>
        <v/>
      </c>
      <c r="BW600" s="181" t="str">
        <f t="shared" si="536"/>
        <v/>
      </c>
      <c r="BX600" s="179"/>
      <c r="BY600" s="181" t="str">
        <f>IF(ISBLANK(BL600), "", VLOOKUP(Z600&amp;" "&amp;BV600&amp;" "&amp;BW600,Graduation_Criteria!$D$2:$E$34,2,FALSE))</f>
        <v/>
      </c>
      <c r="BZ600" s="181" t="str">
        <f t="shared" si="537"/>
        <v/>
      </c>
      <c r="CA600" s="167"/>
      <c r="CB600" s="175"/>
      <c r="CC600" s="175"/>
      <c r="CD600" s="183" t="str">
        <f t="shared" si="514"/>
        <v/>
      </c>
      <c r="CE600" s="184">
        <f t="shared" si="515"/>
        <v>0</v>
      </c>
      <c r="CF600" s="184">
        <f t="shared" si="516"/>
        <v>0</v>
      </c>
      <c r="CG600" s="184" t="str">
        <f t="shared" si="517"/>
        <v>0</v>
      </c>
      <c r="CH600" s="184" t="str">
        <f>IF(ISBLANK(CC600), "", (POWER(CC600/VLOOKUP(CG600,Anthro_Calc!C:P,13,FALSE),VLOOKUP(CG600,Anthro_Calc!C:P,12,FALSE))-1) / (VLOOKUP(CG600,Anthro_Calc!C:P,14,FALSE)*VLOOKUP(CG600,Anthro_Calc!C:P,12,FALSE)))</f>
        <v/>
      </c>
      <c r="CI600" s="184" t="str">
        <f>IF(ISBLANK(CC600), "", -3 + (CC600 -VLOOKUP(CG600,Anthro_Calc!C:P,4,FALSE)) / (VLOOKUP(CG600,Anthro_Calc!C:P,5,FALSE) - VLOOKUP(CG600,Anthro_Calc!C:P,4,FALSE)))</f>
        <v/>
      </c>
      <c r="CJ600" s="184" t="str">
        <f>IF(ISBLANK(CC600), "", 3 + (CC600 -VLOOKUP(CG600,Anthro_Calc!C:P,10,FALSE)) / (VLOOKUP(CG600,Anthro_Calc!C:P,10,FALSE) - VLOOKUP(CG600,Anthro_Calc!C:P,9,FALSE)))</f>
        <v/>
      </c>
      <c r="CK600" s="185" t="str">
        <f t="shared" si="518"/>
        <v/>
      </c>
      <c r="CL600" s="173" t="str">
        <f t="shared" si="519"/>
        <v/>
      </c>
      <c r="CM600" s="174" t="str">
        <f t="shared" si="520"/>
        <v/>
      </c>
      <c r="CN600" s="179"/>
      <c r="CO600" s="167"/>
      <c r="CP600" s="175"/>
      <c r="CQ600" s="175"/>
      <c r="CR600" s="186" t="str">
        <f t="shared" si="521"/>
        <v/>
      </c>
      <c r="CS600" s="187">
        <f t="shared" si="522"/>
        <v>0</v>
      </c>
      <c r="CT600" s="187">
        <f t="shared" si="523"/>
        <v>0</v>
      </c>
      <c r="CU600" s="187" t="str">
        <f t="shared" si="524"/>
        <v>0</v>
      </c>
      <c r="CV600" s="187" t="str">
        <f>IF(ISBLANK(CQ600), "", (POWER(CQ600/VLOOKUP(CU600,Anthro_Calc!C:P,13,FALSE),VLOOKUP(CU600,Anthro_Calc!C:P,12,FALSE))-1) / (VLOOKUP(CU600,Anthro_Calc!C:P,14,FALSE)*VLOOKUP(CU600,Anthro_Calc!C:P,12,FALSE)))</f>
        <v/>
      </c>
      <c r="CW600" s="187" t="str">
        <f>IF(ISBLANK(CQ600), "", -3 + (CQ600 -VLOOKUP(CU600,Anthro_Calc!C:P,4,FALSE)) / (VLOOKUP(CU600,Anthro_Calc!C:P,5,FALSE) - VLOOKUP(CU600,Anthro_Calc!C:P,4,FALSE)))</f>
        <v/>
      </c>
      <c r="CX600" s="187" t="str">
        <f>IF(ISBLANK(CQ600), "", 3 + (CQ600 -VLOOKUP(CU600,Anthro_Calc!C:P,10,FALSE)) / (VLOOKUP(CU600,Anthro_Calc!C:P,10,FALSE) - VLOOKUP(CU600,Anthro_Calc!C:P,9,FALSE)))</f>
        <v/>
      </c>
      <c r="CY600" s="188" t="str">
        <f t="shared" si="525"/>
        <v/>
      </c>
      <c r="CZ600" s="117" t="str">
        <f t="shared" si="539"/>
        <v/>
      </c>
      <c r="DA600" s="174" t="str">
        <f t="shared" si="526"/>
        <v/>
      </c>
      <c r="DB600" s="189"/>
    </row>
    <row r="601" spans="1:106">
      <c r="A601" s="165">
        <f t="shared" si="531"/>
        <v>597</v>
      </c>
      <c r="B601" s="166"/>
      <c r="C601" s="166"/>
      <c r="D601" s="166"/>
      <c r="E601" s="166"/>
      <c r="F601" s="166"/>
      <c r="G601" s="166"/>
      <c r="H601" s="166"/>
      <c r="I601" s="166"/>
      <c r="J601" s="166"/>
      <c r="K601" s="166"/>
      <c r="L601" s="166"/>
      <c r="M601" s="167"/>
      <c r="N601" s="168" t="str">
        <f t="shared" ca="1" si="490"/>
        <v/>
      </c>
      <c r="O601" s="169"/>
      <c r="P601" s="169"/>
      <c r="Q601" s="167"/>
      <c r="R601" s="170"/>
      <c r="S601" s="171" t="str">
        <f t="shared" si="491"/>
        <v/>
      </c>
      <c r="T601" s="171" t="str">
        <f t="shared" si="492"/>
        <v/>
      </c>
      <c r="U601" s="171" t="str">
        <f t="shared" si="493"/>
        <v/>
      </c>
      <c r="V601" s="171" t="str">
        <f>IF(ISBLANK(R601), "", (POWER(R601/VLOOKUP(U601,Anthro_Calc!C:P,13,FALSE),VLOOKUP(U601,Anthro_Calc!C:P,12,FALSE))-1) / (VLOOKUP(U601,Anthro_Calc!C:P,14,FALSE)*VLOOKUP(U601,Anthro_Calc!C:P,12,FALSE)))</f>
        <v/>
      </c>
      <c r="W601" s="171" t="str">
        <f>IF(ISBLANK(R601), "", -3 + (R601 -VLOOKUP(U601,Anthro_Calc!C:P,4,FALSE)) / (VLOOKUP(U601,Anthro_Calc!C:P,5,FALSE) - VLOOKUP(U601,Anthro_Calc!C:P,4,FALSE)))</f>
        <v/>
      </c>
      <c r="X601" s="171" t="str">
        <f>IF(ISBLANK(R601), "", 3 + (R601 -VLOOKUP(U601,Anthro_Calc!C:P,10,FALSE)) / (VLOOKUP(U601,Anthro_Calc!C:P,10,FALSE) - VLOOKUP(U601,Anthro_Calc!C:P,9,FALSE)))</f>
        <v/>
      </c>
      <c r="Y601" s="172" t="str">
        <f t="shared" si="494"/>
        <v/>
      </c>
      <c r="Z601" s="173" t="str">
        <f t="shared" si="495"/>
        <v/>
      </c>
      <c r="AA601" s="174" t="str">
        <f t="shared" si="530"/>
        <v/>
      </c>
      <c r="AB601" s="167"/>
      <c r="AC601" s="175"/>
      <c r="AD601" s="176"/>
      <c r="AE601" s="177" t="str">
        <f t="shared" si="496"/>
        <v/>
      </c>
      <c r="AF601" s="171">
        <f t="shared" si="497"/>
        <v>0</v>
      </c>
      <c r="AG601" s="171">
        <f t="shared" si="498"/>
        <v>0</v>
      </c>
      <c r="AH601" s="171" t="str">
        <f t="shared" si="499"/>
        <v>0</v>
      </c>
      <c r="AI601" s="171" t="str">
        <f>IF(ISBLANK(AD601), "", (POWER(AD601/VLOOKUP(AH601,Anthro_Calc!C:P,13,FALSE),VLOOKUP(AH601,Anthro_Calc!C:P,12,FALSE))-1) / (VLOOKUP(AH601,Anthro_Calc!C:P,14,FALSE)*VLOOKUP(AH601,Anthro_Calc!C:P,12,FALSE)))</f>
        <v/>
      </c>
      <c r="AJ601" s="171" t="str">
        <f>IF(ISBLANK(AD601), "", -3 + (AD601 -VLOOKUP(AH601,Anthro_Calc!C:P,4,FALSE)) / (VLOOKUP(AH601,Anthro_Calc!C:P,5,FALSE) - VLOOKUP(AH601,Anthro_Calc!C:P,4,FALSE)))</f>
        <v/>
      </c>
      <c r="AK601" s="171" t="str">
        <f>IF(ISBLANK(AD601), "", 3 + (AD601 -VLOOKUP(AH601,Anthro_Calc!C:P,10,FALSE)) / (VLOOKUP(AH601,Anthro_Calc!C:P,10,FALSE) - VLOOKUP(AH601,Anthro_Calc!C:P,9,FALSE)))</f>
        <v/>
      </c>
      <c r="AL601" s="172" t="str">
        <f t="shared" si="500"/>
        <v/>
      </c>
      <c r="AM601" s="173" t="str">
        <f t="shared" si="501"/>
        <v/>
      </c>
      <c r="AN601" s="174" t="str">
        <f t="shared" si="502"/>
        <v/>
      </c>
      <c r="AO601" s="178" t="str">
        <f t="shared" si="532"/>
        <v/>
      </c>
      <c r="AP601" s="179"/>
      <c r="AQ601" s="179" t="str">
        <f t="shared" si="538"/>
        <v/>
      </c>
      <c r="AR601" s="167"/>
      <c r="AS601" s="175"/>
      <c r="AT601" s="170"/>
      <c r="AU601" s="177" t="str">
        <f t="shared" si="529"/>
        <v/>
      </c>
      <c r="AV601" s="171">
        <f t="shared" si="503"/>
        <v>0</v>
      </c>
      <c r="AW601" s="171">
        <f t="shared" si="504"/>
        <v>0</v>
      </c>
      <c r="AX601" s="171" t="str">
        <f t="shared" si="505"/>
        <v>0</v>
      </c>
      <c r="AY601" s="171" t="str">
        <f>IF(ISBLANK(AT601), "", (POWER(AT601/VLOOKUP(AX601,Anthro_Calc!C:P,13,FALSE),VLOOKUP(AX601,Anthro_Calc!C:P,12,FALSE))-1) / (VLOOKUP(AX601,Anthro_Calc!C:P,14,FALSE)*VLOOKUP(AX601,Anthro_Calc!C:P,12,FALSE)))</f>
        <v/>
      </c>
      <c r="AZ601" s="171" t="str">
        <f>IF(ISBLANK(AT601), "", -3 + (AT601 -VLOOKUP(AX601,Anthro_Calc!C:P,4,FALSE)) / (VLOOKUP(AX601,Anthro_Calc!C:P,5,FALSE) - VLOOKUP(AX601,Anthro_Calc!C:P,4,FALSE)))</f>
        <v/>
      </c>
      <c r="BA601" s="171" t="str">
        <f>IF(ISBLANK(AT601), "", 3 + (AT601 -VLOOKUP(AX601,Anthro_Calc!C:P,10,FALSE)) / (VLOOKUP(AX601,Anthro_Calc!C:P,10,FALSE) - VLOOKUP(AX601,Anthro_Calc!C:P,9,FALSE)))</f>
        <v/>
      </c>
      <c r="BB601" s="172" t="str">
        <f t="shared" si="506"/>
        <v/>
      </c>
      <c r="BC601" s="173" t="str">
        <f t="shared" si="507"/>
        <v/>
      </c>
      <c r="BD601" s="174" t="str">
        <f t="shared" si="533"/>
        <v/>
      </c>
      <c r="BE601" s="180" t="str">
        <f t="shared" si="534"/>
        <v/>
      </c>
      <c r="BF601" s="181" t="str">
        <f t="shared" si="508"/>
        <v/>
      </c>
      <c r="BG601" s="181" t="str">
        <f t="shared" si="535"/>
        <v/>
      </c>
      <c r="BH601" s="179"/>
      <c r="BI601" s="182"/>
      <c r="BJ601" s="167"/>
      <c r="BK601" s="175"/>
      <c r="BL601" s="176"/>
      <c r="BM601" s="177" t="str">
        <f t="shared" si="509"/>
        <v/>
      </c>
      <c r="BN601" s="171">
        <f t="shared" si="527"/>
        <v>0</v>
      </c>
      <c r="BO601" s="171">
        <f t="shared" si="528"/>
        <v>0</v>
      </c>
      <c r="BP601" s="171" t="str">
        <f t="shared" si="510"/>
        <v>0</v>
      </c>
      <c r="BQ601" s="171" t="str">
        <f>IF(ISBLANK(BL601), "", (POWER(BL601/VLOOKUP(BP601,Anthro_Calc!C:P,13,FALSE),VLOOKUP(BP601,Anthro_Calc!C:P,12,FALSE))-1) / (VLOOKUP(BP601,Anthro_Calc!C:P,14,FALSE)*VLOOKUP(BP601,Anthro_Calc!C:P,12,FALSE)))</f>
        <v/>
      </c>
      <c r="BR601" s="171" t="str">
        <f>IF(ISBLANK(BL601), "", -3 + (BL601 -VLOOKUP(BP601,Anthro_Calc!C:P,4,FALSE)) / (VLOOKUP(BP601,Anthro_Calc!C:P,5,FALSE) - VLOOKUP(BP601,Anthro_Calc!C:P,4,FALSE)))</f>
        <v/>
      </c>
      <c r="BS601" s="171" t="str">
        <f>IF(ISBLANK(BL601), "", 3 + (BL601 -VLOOKUP(BP601,Anthro_Calc!C:P,10,FALSE)) / (VLOOKUP(BP601,Anthro_Calc!C:P,10,FALSE) - VLOOKUP(BP601,Anthro_Calc!C:P,9,FALSE)))</f>
        <v/>
      </c>
      <c r="BT601" s="172" t="str">
        <f t="shared" si="511"/>
        <v/>
      </c>
      <c r="BU601" s="173" t="str">
        <f t="shared" si="512"/>
        <v/>
      </c>
      <c r="BV601" s="174" t="str">
        <f t="shared" si="513"/>
        <v/>
      </c>
      <c r="BW601" s="181" t="str">
        <f t="shared" si="536"/>
        <v/>
      </c>
      <c r="BX601" s="179"/>
      <c r="BY601" s="181" t="str">
        <f>IF(ISBLANK(BL601), "", VLOOKUP(Z601&amp;" "&amp;BV601&amp;" "&amp;BW601,Graduation_Criteria!$D$2:$E$34,2,FALSE))</f>
        <v/>
      </c>
      <c r="BZ601" s="181" t="str">
        <f t="shared" si="537"/>
        <v/>
      </c>
      <c r="CA601" s="167"/>
      <c r="CB601" s="175"/>
      <c r="CC601" s="175"/>
      <c r="CD601" s="183" t="str">
        <f t="shared" si="514"/>
        <v/>
      </c>
      <c r="CE601" s="184">
        <f t="shared" si="515"/>
        <v>0</v>
      </c>
      <c r="CF601" s="184">
        <f t="shared" si="516"/>
        <v>0</v>
      </c>
      <c r="CG601" s="184" t="str">
        <f t="shared" si="517"/>
        <v>0</v>
      </c>
      <c r="CH601" s="184" t="str">
        <f>IF(ISBLANK(CC601), "", (POWER(CC601/VLOOKUP(CG601,Anthro_Calc!C:P,13,FALSE),VLOOKUP(CG601,Anthro_Calc!C:P,12,FALSE))-1) / (VLOOKUP(CG601,Anthro_Calc!C:P,14,FALSE)*VLOOKUP(CG601,Anthro_Calc!C:P,12,FALSE)))</f>
        <v/>
      </c>
      <c r="CI601" s="184" t="str">
        <f>IF(ISBLANK(CC601), "", -3 + (CC601 -VLOOKUP(CG601,Anthro_Calc!C:P,4,FALSE)) / (VLOOKUP(CG601,Anthro_Calc!C:P,5,FALSE) - VLOOKUP(CG601,Anthro_Calc!C:P,4,FALSE)))</f>
        <v/>
      </c>
      <c r="CJ601" s="184" t="str">
        <f>IF(ISBLANK(CC601), "", 3 + (CC601 -VLOOKUP(CG601,Anthro_Calc!C:P,10,FALSE)) / (VLOOKUP(CG601,Anthro_Calc!C:P,10,FALSE) - VLOOKUP(CG601,Anthro_Calc!C:P,9,FALSE)))</f>
        <v/>
      </c>
      <c r="CK601" s="185" t="str">
        <f t="shared" si="518"/>
        <v/>
      </c>
      <c r="CL601" s="173" t="str">
        <f t="shared" si="519"/>
        <v/>
      </c>
      <c r="CM601" s="174" t="str">
        <f t="shared" si="520"/>
        <v/>
      </c>
      <c r="CN601" s="179"/>
      <c r="CO601" s="167"/>
      <c r="CP601" s="175"/>
      <c r="CQ601" s="175"/>
      <c r="CR601" s="186" t="str">
        <f t="shared" si="521"/>
        <v/>
      </c>
      <c r="CS601" s="187">
        <f t="shared" si="522"/>
        <v>0</v>
      </c>
      <c r="CT601" s="187">
        <f t="shared" si="523"/>
        <v>0</v>
      </c>
      <c r="CU601" s="187" t="str">
        <f t="shared" si="524"/>
        <v>0</v>
      </c>
      <c r="CV601" s="187" t="str">
        <f>IF(ISBLANK(CQ601), "", (POWER(CQ601/VLOOKUP(CU601,Anthro_Calc!C:P,13,FALSE),VLOOKUP(CU601,Anthro_Calc!C:P,12,FALSE))-1) / (VLOOKUP(CU601,Anthro_Calc!C:P,14,FALSE)*VLOOKUP(CU601,Anthro_Calc!C:P,12,FALSE)))</f>
        <v/>
      </c>
      <c r="CW601" s="187" t="str">
        <f>IF(ISBLANK(CQ601), "", -3 + (CQ601 -VLOOKUP(CU601,Anthro_Calc!C:P,4,FALSE)) / (VLOOKUP(CU601,Anthro_Calc!C:P,5,FALSE) - VLOOKUP(CU601,Anthro_Calc!C:P,4,FALSE)))</f>
        <v/>
      </c>
      <c r="CX601" s="187" t="str">
        <f>IF(ISBLANK(CQ601), "", 3 + (CQ601 -VLOOKUP(CU601,Anthro_Calc!C:P,10,FALSE)) / (VLOOKUP(CU601,Anthro_Calc!C:P,10,FALSE) - VLOOKUP(CU601,Anthro_Calc!C:P,9,FALSE)))</f>
        <v/>
      </c>
      <c r="CY601" s="188" t="str">
        <f t="shared" si="525"/>
        <v/>
      </c>
      <c r="CZ601" s="117" t="str">
        <f t="shared" si="539"/>
        <v/>
      </c>
      <c r="DA601" s="174" t="str">
        <f t="shared" si="526"/>
        <v/>
      </c>
      <c r="DB601" s="189"/>
    </row>
    <row r="602" spans="1:106">
      <c r="A602" s="165">
        <f t="shared" si="531"/>
        <v>598</v>
      </c>
      <c r="B602" s="166"/>
      <c r="C602" s="166"/>
      <c r="D602" s="166"/>
      <c r="E602" s="166"/>
      <c r="F602" s="166"/>
      <c r="G602" s="166"/>
      <c r="H602" s="166"/>
      <c r="I602" s="166"/>
      <c r="J602" s="166"/>
      <c r="K602" s="166"/>
      <c r="L602" s="166"/>
      <c r="M602" s="167"/>
      <c r="N602" s="168" t="str">
        <f t="shared" ca="1" si="490"/>
        <v/>
      </c>
      <c r="O602" s="169"/>
      <c r="P602" s="169"/>
      <c r="Q602" s="167"/>
      <c r="R602" s="170"/>
      <c r="S602" s="171" t="str">
        <f t="shared" si="491"/>
        <v/>
      </c>
      <c r="T602" s="171" t="str">
        <f t="shared" si="492"/>
        <v/>
      </c>
      <c r="U602" s="171" t="str">
        <f t="shared" si="493"/>
        <v/>
      </c>
      <c r="V602" s="171" t="str">
        <f>IF(ISBLANK(R602), "", (POWER(R602/VLOOKUP(U602,Anthro_Calc!C:P,13,FALSE),VLOOKUP(U602,Anthro_Calc!C:P,12,FALSE))-1) / (VLOOKUP(U602,Anthro_Calc!C:P,14,FALSE)*VLOOKUP(U602,Anthro_Calc!C:P,12,FALSE)))</f>
        <v/>
      </c>
      <c r="W602" s="171" t="str">
        <f>IF(ISBLANK(R602), "", -3 + (R602 -VLOOKUP(U602,Anthro_Calc!C:P,4,FALSE)) / (VLOOKUP(U602,Anthro_Calc!C:P,5,FALSE) - VLOOKUP(U602,Anthro_Calc!C:P,4,FALSE)))</f>
        <v/>
      </c>
      <c r="X602" s="171" t="str">
        <f>IF(ISBLANK(R602), "", 3 + (R602 -VLOOKUP(U602,Anthro_Calc!C:P,10,FALSE)) / (VLOOKUP(U602,Anthro_Calc!C:P,10,FALSE) - VLOOKUP(U602,Anthro_Calc!C:P,9,FALSE)))</f>
        <v/>
      </c>
      <c r="Y602" s="172" t="str">
        <f t="shared" si="494"/>
        <v/>
      </c>
      <c r="Z602" s="173" t="str">
        <f t="shared" si="495"/>
        <v/>
      </c>
      <c r="AA602" s="174" t="str">
        <f t="shared" si="530"/>
        <v/>
      </c>
      <c r="AB602" s="167"/>
      <c r="AC602" s="175"/>
      <c r="AD602" s="176"/>
      <c r="AE602" s="177" t="str">
        <f t="shared" si="496"/>
        <v/>
      </c>
      <c r="AF602" s="171">
        <f t="shared" si="497"/>
        <v>0</v>
      </c>
      <c r="AG602" s="171">
        <f t="shared" si="498"/>
        <v>0</v>
      </c>
      <c r="AH602" s="171" t="str">
        <f t="shared" si="499"/>
        <v>0</v>
      </c>
      <c r="AI602" s="171" t="str">
        <f>IF(ISBLANK(AD602), "", (POWER(AD602/VLOOKUP(AH602,Anthro_Calc!C:P,13,FALSE),VLOOKUP(AH602,Anthro_Calc!C:P,12,FALSE))-1) / (VLOOKUP(AH602,Anthro_Calc!C:P,14,FALSE)*VLOOKUP(AH602,Anthro_Calc!C:P,12,FALSE)))</f>
        <v/>
      </c>
      <c r="AJ602" s="171" t="str">
        <f>IF(ISBLANK(AD602), "", -3 + (AD602 -VLOOKUP(AH602,Anthro_Calc!C:P,4,FALSE)) / (VLOOKUP(AH602,Anthro_Calc!C:P,5,FALSE) - VLOOKUP(AH602,Anthro_Calc!C:P,4,FALSE)))</f>
        <v/>
      </c>
      <c r="AK602" s="171" t="str">
        <f>IF(ISBLANK(AD602), "", 3 + (AD602 -VLOOKUP(AH602,Anthro_Calc!C:P,10,FALSE)) / (VLOOKUP(AH602,Anthro_Calc!C:P,10,FALSE) - VLOOKUP(AH602,Anthro_Calc!C:P,9,FALSE)))</f>
        <v/>
      </c>
      <c r="AL602" s="172" t="str">
        <f t="shared" si="500"/>
        <v/>
      </c>
      <c r="AM602" s="173" t="str">
        <f t="shared" si="501"/>
        <v/>
      </c>
      <c r="AN602" s="174" t="str">
        <f t="shared" si="502"/>
        <v/>
      </c>
      <c r="AO602" s="178" t="str">
        <f t="shared" si="532"/>
        <v/>
      </c>
      <c r="AP602" s="179"/>
      <c r="AQ602" s="179" t="str">
        <f t="shared" si="538"/>
        <v/>
      </c>
      <c r="AR602" s="167"/>
      <c r="AS602" s="175"/>
      <c r="AT602" s="170"/>
      <c r="AU602" s="177" t="str">
        <f t="shared" si="529"/>
        <v/>
      </c>
      <c r="AV602" s="171">
        <f t="shared" si="503"/>
        <v>0</v>
      </c>
      <c r="AW602" s="171">
        <f t="shared" si="504"/>
        <v>0</v>
      </c>
      <c r="AX602" s="171" t="str">
        <f t="shared" si="505"/>
        <v>0</v>
      </c>
      <c r="AY602" s="171" t="str">
        <f>IF(ISBLANK(AT602), "", (POWER(AT602/VLOOKUP(AX602,Anthro_Calc!C:P,13,FALSE),VLOOKUP(AX602,Anthro_Calc!C:P,12,FALSE))-1) / (VLOOKUP(AX602,Anthro_Calc!C:P,14,FALSE)*VLOOKUP(AX602,Anthro_Calc!C:P,12,FALSE)))</f>
        <v/>
      </c>
      <c r="AZ602" s="171" t="str">
        <f>IF(ISBLANK(AT602), "", -3 + (AT602 -VLOOKUP(AX602,Anthro_Calc!C:P,4,FALSE)) / (VLOOKUP(AX602,Anthro_Calc!C:P,5,FALSE) - VLOOKUP(AX602,Anthro_Calc!C:P,4,FALSE)))</f>
        <v/>
      </c>
      <c r="BA602" s="171" t="str">
        <f>IF(ISBLANK(AT602), "", 3 + (AT602 -VLOOKUP(AX602,Anthro_Calc!C:P,10,FALSE)) / (VLOOKUP(AX602,Anthro_Calc!C:P,10,FALSE) - VLOOKUP(AX602,Anthro_Calc!C:P,9,FALSE)))</f>
        <v/>
      </c>
      <c r="BB602" s="172" t="str">
        <f t="shared" si="506"/>
        <v/>
      </c>
      <c r="BC602" s="173" t="str">
        <f t="shared" si="507"/>
        <v/>
      </c>
      <c r="BD602" s="174" t="str">
        <f t="shared" si="533"/>
        <v/>
      </c>
      <c r="BE602" s="180" t="str">
        <f t="shared" si="534"/>
        <v/>
      </c>
      <c r="BF602" s="181" t="str">
        <f t="shared" si="508"/>
        <v/>
      </c>
      <c r="BG602" s="181" t="str">
        <f t="shared" si="535"/>
        <v/>
      </c>
      <c r="BH602" s="179"/>
      <c r="BI602" s="182"/>
      <c r="BJ602" s="167"/>
      <c r="BK602" s="175"/>
      <c r="BL602" s="176"/>
      <c r="BM602" s="177" t="str">
        <f t="shared" si="509"/>
        <v/>
      </c>
      <c r="BN602" s="171">
        <f t="shared" si="527"/>
        <v>0</v>
      </c>
      <c r="BO602" s="171">
        <f t="shared" si="528"/>
        <v>0</v>
      </c>
      <c r="BP602" s="171" t="str">
        <f t="shared" si="510"/>
        <v>0</v>
      </c>
      <c r="BQ602" s="171" t="str">
        <f>IF(ISBLANK(BL602), "", (POWER(BL602/VLOOKUP(BP602,Anthro_Calc!C:P,13,FALSE),VLOOKUP(BP602,Anthro_Calc!C:P,12,FALSE))-1) / (VLOOKUP(BP602,Anthro_Calc!C:P,14,FALSE)*VLOOKUP(BP602,Anthro_Calc!C:P,12,FALSE)))</f>
        <v/>
      </c>
      <c r="BR602" s="171" t="str">
        <f>IF(ISBLANK(BL602), "", -3 + (BL602 -VLOOKUP(BP602,Anthro_Calc!C:P,4,FALSE)) / (VLOOKUP(BP602,Anthro_Calc!C:P,5,FALSE) - VLOOKUP(BP602,Anthro_Calc!C:P,4,FALSE)))</f>
        <v/>
      </c>
      <c r="BS602" s="171" t="str">
        <f>IF(ISBLANK(BL602), "", 3 + (BL602 -VLOOKUP(BP602,Anthro_Calc!C:P,10,FALSE)) / (VLOOKUP(BP602,Anthro_Calc!C:P,10,FALSE) - VLOOKUP(BP602,Anthro_Calc!C:P,9,FALSE)))</f>
        <v/>
      </c>
      <c r="BT602" s="172" t="str">
        <f t="shared" si="511"/>
        <v/>
      </c>
      <c r="BU602" s="173" t="str">
        <f t="shared" si="512"/>
        <v/>
      </c>
      <c r="BV602" s="174" t="str">
        <f t="shared" si="513"/>
        <v/>
      </c>
      <c r="BW602" s="181" t="str">
        <f t="shared" si="536"/>
        <v/>
      </c>
      <c r="BX602" s="179"/>
      <c r="BY602" s="181" t="str">
        <f>IF(ISBLANK(BL602), "", VLOOKUP(Z602&amp;" "&amp;BV602&amp;" "&amp;BW602,Graduation_Criteria!$D$2:$E$34,2,FALSE))</f>
        <v/>
      </c>
      <c r="BZ602" s="181" t="str">
        <f t="shared" si="537"/>
        <v/>
      </c>
      <c r="CA602" s="167"/>
      <c r="CB602" s="175"/>
      <c r="CC602" s="175"/>
      <c r="CD602" s="183" t="str">
        <f t="shared" si="514"/>
        <v/>
      </c>
      <c r="CE602" s="184">
        <f t="shared" si="515"/>
        <v>0</v>
      </c>
      <c r="CF602" s="184">
        <f t="shared" si="516"/>
        <v>0</v>
      </c>
      <c r="CG602" s="184" t="str">
        <f t="shared" si="517"/>
        <v>0</v>
      </c>
      <c r="CH602" s="184" t="str">
        <f>IF(ISBLANK(CC602), "", (POWER(CC602/VLOOKUP(CG602,Anthro_Calc!C:P,13,FALSE),VLOOKUP(CG602,Anthro_Calc!C:P,12,FALSE))-1) / (VLOOKUP(CG602,Anthro_Calc!C:P,14,FALSE)*VLOOKUP(CG602,Anthro_Calc!C:P,12,FALSE)))</f>
        <v/>
      </c>
      <c r="CI602" s="184" t="str">
        <f>IF(ISBLANK(CC602), "", -3 + (CC602 -VLOOKUP(CG602,Anthro_Calc!C:P,4,FALSE)) / (VLOOKUP(CG602,Anthro_Calc!C:P,5,FALSE) - VLOOKUP(CG602,Anthro_Calc!C:P,4,FALSE)))</f>
        <v/>
      </c>
      <c r="CJ602" s="184" t="str">
        <f>IF(ISBLANK(CC602), "", 3 + (CC602 -VLOOKUP(CG602,Anthro_Calc!C:P,10,FALSE)) / (VLOOKUP(CG602,Anthro_Calc!C:P,10,FALSE) - VLOOKUP(CG602,Anthro_Calc!C:P,9,FALSE)))</f>
        <v/>
      </c>
      <c r="CK602" s="185" t="str">
        <f t="shared" si="518"/>
        <v/>
      </c>
      <c r="CL602" s="173" t="str">
        <f t="shared" si="519"/>
        <v/>
      </c>
      <c r="CM602" s="174" t="str">
        <f t="shared" si="520"/>
        <v/>
      </c>
      <c r="CN602" s="179"/>
      <c r="CO602" s="167"/>
      <c r="CP602" s="175"/>
      <c r="CQ602" s="175"/>
      <c r="CR602" s="186" t="str">
        <f t="shared" si="521"/>
        <v/>
      </c>
      <c r="CS602" s="187">
        <f t="shared" si="522"/>
        <v>0</v>
      </c>
      <c r="CT602" s="187">
        <f t="shared" si="523"/>
        <v>0</v>
      </c>
      <c r="CU602" s="187" t="str">
        <f t="shared" si="524"/>
        <v>0</v>
      </c>
      <c r="CV602" s="187" t="str">
        <f>IF(ISBLANK(CQ602), "", (POWER(CQ602/VLOOKUP(CU602,Anthro_Calc!C:P,13,FALSE),VLOOKUP(CU602,Anthro_Calc!C:P,12,FALSE))-1) / (VLOOKUP(CU602,Anthro_Calc!C:P,14,FALSE)*VLOOKUP(CU602,Anthro_Calc!C:P,12,FALSE)))</f>
        <v/>
      </c>
      <c r="CW602" s="187" t="str">
        <f>IF(ISBLANK(CQ602), "", -3 + (CQ602 -VLOOKUP(CU602,Anthro_Calc!C:P,4,FALSE)) / (VLOOKUP(CU602,Anthro_Calc!C:P,5,FALSE) - VLOOKUP(CU602,Anthro_Calc!C:P,4,FALSE)))</f>
        <v/>
      </c>
      <c r="CX602" s="187" t="str">
        <f>IF(ISBLANK(CQ602), "", 3 + (CQ602 -VLOOKUP(CU602,Anthro_Calc!C:P,10,FALSE)) / (VLOOKUP(CU602,Anthro_Calc!C:P,10,FALSE) - VLOOKUP(CU602,Anthro_Calc!C:P,9,FALSE)))</f>
        <v/>
      </c>
      <c r="CY602" s="188" t="str">
        <f t="shared" si="525"/>
        <v/>
      </c>
      <c r="CZ602" s="117" t="str">
        <f t="shared" si="539"/>
        <v/>
      </c>
      <c r="DA602" s="174" t="str">
        <f t="shared" si="526"/>
        <v/>
      </c>
      <c r="DB602" s="189"/>
    </row>
    <row r="603" spans="1:106">
      <c r="A603" s="165">
        <f t="shared" si="531"/>
        <v>599</v>
      </c>
      <c r="B603" s="166"/>
      <c r="C603" s="166"/>
      <c r="D603" s="166"/>
      <c r="E603" s="166"/>
      <c r="F603" s="166"/>
      <c r="G603" s="166"/>
      <c r="H603" s="166"/>
      <c r="I603" s="166"/>
      <c r="J603" s="166"/>
      <c r="K603" s="166"/>
      <c r="L603" s="166"/>
      <c r="M603" s="167"/>
      <c r="N603" s="168" t="str">
        <f t="shared" ca="1" si="490"/>
        <v/>
      </c>
      <c r="O603" s="169"/>
      <c r="P603" s="169"/>
      <c r="Q603" s="167"/>
      <c r="R603" s="170"/>
      <c r="S603" s="171" t="str">
        <f t="shared" si="491"/>
        <v/>
      </c>
      <c r="T603" s="171" t="str">
        <f t="shared" si="492"/>
        <v/>
      </c>
      <c r="U603" s="171" t="str">
        <f t="shared" si="493"/>
        <v/>
      </c>
      <c r="V603" s="171" t="str">
        <f>IF(ISBLANK(R603), "", (POWER(R603/VLOOKUP(U603,Anthro_Calc!C:P,13,FALSE),VLOOKUP(U603,Anthro_Calc!C:P,12,FALSE))-1) / (VLOOKUP(U603,Anthro_Calc!C:P,14,FALSE)*VLOOKUP(U603,Anthro_Calc!C:P,12,FALSE)))</f>
        <v/>
      </c>
      <c r="W603" s="171" t="str">
        <f>IF(ISBLANK(R603), "", -3 + (R603 -VLOOKUP(U603,Anthro_Calc!C:P,4,FALSE)) / (VLOOKUP(U603,Anthro_Calc!C:P,5,FALSE) - VLOOKUP(U603,Anthro_Calc!C:P,4,FALSE)))</f>
        <v/>
      </c>
      <c r="X603" s="171" t="str">
        <f>IF(ISBLANK(R603), "", 3 + (R603 -VLOOKUP(U603,Anthro_Calc!C:P,10,FALSE)) / (VLOOKUP(U603,Anthro_Calc!C:P,10,FALSE) - VLOOKUP(U603,Anthro_Calc!C:P,9,FALSE)))</f>
        <v/>
      </c>
      <c r="Y603" s="172" t="str">
        <f t="shared" si="494"/>
        <v/>
      </c>
      <c r="Z603" s="173" t="str">
        <f t="shared" si="495"/>
        <v/>
      </c>
      <c r="AA603" s="174" t="str">
        <f t="shared" si="530"/>
        <v/>
      </c>
      <c r="AB603" s="167"/>
      <c r="AC603" s="175"/>
      <c r="AD603" s="176"/>
      <c r="AE603" s="177" t="str">
        <f t="shared" si="496"/>
        <v/>
      </c>
      <c r="AF603" s="171">
        <f t="shared" si="497"/>
        <v>0</v>
      </c>
      <c r="AG603" s="171">
        <f t="shared" si="498"/>
        <v>0</v>
      </c>
      <c r="AH603" s="171" t="str">
        <f t="shared" si="499"/>
        <v>0</v>
      </c>
      <c r="AI603" s="171" t="str">
        <f>IF(ISBLANK(AD603), "", (POWER(AD603/VLOOKUP(AH603,Anthro_Calc!C:P,13,FALSE),VLOOKUP(AH603,Anthro_Calc!C:P,12,FALSE))-1) / (VLOOKUP(AH603,Anthro_Calc!C:P,14,FALSE)*VLOOKUP(AH603,Anthro_Calc!C:P,12,FALSE)))</f>
        <v/>
      </c>
      <c r="AJ603" s="171" t="str">
        <f>IF(ISBLANK(AD603), "", -3 + (AD603 -VLOOKUP(AH603,Anthro_Calc!C:P,4,FALSE)) / (VLOOKUP(AH603,Anthro_Calc!C:P,5,FALSE) - VLOOKUP(AH603,Anthro_Calc!C:P,4,FALSE)))</f>
        <v/>
      </c>
      <c r="AK603" s="171" t="str">
        <f>IF(ISBLANK(AD603), "", 3 + (AD603 -VLOOKUP(AH603,Anthro_Calc!C:P,10,FALSE)) / (VLOOKUP(AH603,Anthro_Calc!C:P,10,FALSE) - VLOOKUP(AH603,Anthro_Calc!C:P,9,FALSE)))</f>
        <v/>
      </c>
      <c r="AL603" s="172" t="str">
        <f t="shared" si="500"/>
        <v/>
      </c>
      <c r="AM603" s="173" t="str">
        <f t="shared" si="501"/>
        <v/>
      </c>
      <c r="AN603" s="174" t="str">
        <f t="shared" si="502"/>
        <v/>
      </c>
      <c r="AO603" s="178" t="str">
        <f t="shared" si="532"/>
        <v/>
      </c>
      <c r="AP603" s="179"/>
      <c r="AQ603" s="179" t="str">
        <f t="shared" si="538"/>
        <v/>
      </c>
      <c r="AR603" s="167"/>
      <c r="AS603" s="175"/>
      <c r="AT603" s="170"/>
      <c r="AU603" s="177" t="str">
        <f t="shared" si="529"/>
        <v/>
      </c>
      <c r="AV603" s="171">
        <f t="shared" si="503"/>
        <v>0</v>
      </c>
      <c r="AW603" s="171">
        <f t="shared" si="504"/>
        <v>0</v>
      </c>
      <c r="AX603" s="171" t="str">
        <f t="shared" si="505"/>
        <v>0</v>
      </c>
      <c r="AY603" s="171" t="str">
        <f>IF(ISBLANK(AT603), "", (POWER(AT603/VLOOKUP(AX603,Anthro_Calc!C:P,13,FALSE),VLOOKUP(AX603,Anthro_Calc!C:P,12,FALSE))-1) / (VLOOKUP(AX603,Anthro_Calc!C:P,14,FALSE)*VLOOKUP(AX603,Anthro_Calc!C:P,12,FALSE)))</f>
        <v/>
      </c>
      <c r="AZ603" s="171" t="str">
        <f>IF(ISBLANK(AT603), "", -3 + (AT603 -VLOOKUP(AX603,Anthro_Calc!C:P,4,FALSE)) / (VLOOKUP(AX603,Anthro_Calc!C:P,5,FALSE) - VLOOKUP(AX603,Anthro_Calc!C:P,4,FALSE)))</f>
        <v/>
      </c>
      <c r="BA603" s="171" t="str">
        <f>IF(ISBLANK(AT603), "", 3 + (AT603 -VLOOKUP(AX603,Anthro_Calc!C:P,10,FALSE)) / (VLOOKUP(AX603,Anthro_Calc!C:P,10,FALSE) - VLOOKUP(AX603,Anthro_Calc!C:P,9,FALSE)))</f>
        <v/>
      </c>
      <c r="BB603" s="172" t="str">
        <f t="shared" si="506"/>
        <v/>
      </c>
      <c r="BC603" s="173" t="str">
        <f t="shared" si="507"/>
        <v/>
      </c>
      <c r="BD603" s="174" t="str">
        <f t="shared" si="533"/>
        <v/>
      </c>
      <c r="BE603" s="180" t="str">
        <f t="shared" si="534"/>
        <v/>
      </c>
      <c r="BF603" s="181" t="str">
        <f t="shared" si="508"/>
        <v/>
      </c>
      <c r="BG603" s="181" t="str">
        <f t="shared" si="535"/>
        <v/>
      </c>
      <c r="BH603" s="179"/>
      <c r="BI603" s="182"/>
      <c r="BJ603" s="167"/>
      <c r="BK603" s="175"/>
      <c r="BL603" s="176"/>
      <c r="BM603" s="177" t="str">
        <f t="shared" si="509"/>
        <v/>
      </c>
      <c r="BN603" s="171">
        <f t="shared" si="527"/>
        <v>0</v>
      </c>
      <c r="BO603" s="171">
        <f t="shared" si="528"/>
        <v>0</v>
      </c>
      <c r="BP603" s="171" t="str">
        <f t="shared" si="510"/>
        <v>0</v>
      </c>
      <c r="BQ603" s="171" t="str">
        <f>IF(ISBLANK(BL603), "", (POWER(BL603/VLOOKUP(BP603,Anthro_Calc!C:P,13,FALSE),VLOOKUP(BP603,Anthro_Calc!C:P,12,FALSE))-1) / (VLOOKUP(BP603,Anthro_Calc!C:P,14,FALSE)*VLOOKUP(BP603,Anthro_Calc!C:P,12,FALSE)))</f>
        <v/>
      </c>
      <c r="BR603" s="171" t="str">
        <f>IF(ISBLANK(BL603), "", -3 + (BL603 -VLOOKUP(BP603,Anthro_Calc!C:P,4,FALSE)) / (VLOOKUP(BP603,Anthro_Calc!C:P,5,FALSE) - VLOOKUP(BP603,Anthro_Calc!C:P,4,FALSE)))</f>
        <v/>
      </c>
      <c r="BS603" s="171" t="str">
        <f>IF(ISBLANK(BL603), "", 3 + (BL603 -VLOOKUP(BP603,Anthro_Calc!C:P,10,FALSE)) / (VLOOKUP(BP603,Anthro_Calc!C:P,10,FALSE) - VLOOKUP(BP603,Anthro_Calc!C:P,9,FALSE)))</f>
        <v/>
      </c>
      <c r="BT603" s="172" t="str">
        <f t="shared" si="511"/>
        <v/>
      </c>
      <c r="BU603" s="173" t="str">
        <f t="shared" si="512"/>
        <v/>
      </c>
      <c r="BV603" s="174" t="str">
        <f t="shared" si="513"/>
        <v/>
      </c>
      <c r="BW603" s="181" t="str">
        <f t="shared" si="536"/>
        <v/>
      </c>
      <c r="BX603" s="179"/>
      <c r="BY603" s="181" t="str">
        <f>IF(ISBLANK(BL603), "", VLOOKUP(Z603&amp;" "&amp;BV603&amp;" "&amp;BW603,Graduation_Criteria!$D$2:$E$34,2,FALSE))</f>
        <v/>
      </c>
      <c r="BZ603" s="181" t="str">
        <f t="shared" si="537"/>
        <v/>
      </c>
      <c r="CA603" s="167"/>
      <c r="CB603" s="175"/>
      <c r="CC603" s="175"/>
      <c r="CD603" s="183" t="str">
        <f t="shared" si="514"/>
        <v/>
      </c>
      <c r="CE603" s="184">
        <f t="shared" si="515"/>
        <v>0</v>
      </c>
      <c r="CF603" s="184">
        <f t="shared" si="516"/>
        <v>0</v>
      </c>
      <c r="CG603" s="184" t="str">
        <f t="shared" si="517"/>
        <v>0</v>
      </c>
      <c r="CH603" s="184" t="str">
        <f>IF(ISBLANK(CC603), "", (POWER(CC603/VLOOKUP(CG603,Anthro_Calc!C:P,13,FALSE),VLOOKUP(CG603,Anthro_Calc!C:P,12,FALSE))-1) / (VLOOKUP(CG603,Anthro_Calc!C:P,14,FALSE)*VLOOKUP(CG603,Anthro_Calc!C:P,12,FALSE)))</f>
        <v/>
      </c>
      <c r="CI603" s="184" t="str">
        <f>IF(ISBLANK(CC603), "", -3 + (CC603 -VLOOKUP(CG603,Anthro_Calc!C:P,4,FALSE)) / (VLOOKUP(CG603,Anthro_Calc!C:P,5,FALSE) - VLOOKUP(CG603,Anthro_Calc!C:P,4,FALSE)))</f>
        <v/>
      </c>
      <c r="CJ603" s="184" t="str">
        <f>IF(ISBLANK(CC603), "", 3 + (CC603 -VLOOKUP(CG603,Anthro_Calc!C:P,10,FALSE)) / (VLOOKUP(CG603,Anthro_Calc!C:P,10,FALSE) - VLOOKUP(CG603,Anthro_Calc!C:P,9,FALSE)))</f>
        <v/>
      </c>
      <c r="CK603" s="185" t="str">
        <f t="shared" si="518"/>
        <v/>
      </c>
      <c r="CL603" s="173" t="str">
        <f t="shared" si="519"/>
        <v/>
      </c>
      <c r="CM603" s="174" t="str">
        <f t="shared" si="520"/>
        <v/>
      </c>
      <c r="CN603" s="179"/>
      <c r="CO603" s="167"/>
      <c r="CP603" s="175"/>
      <c r="CQ603" s="175"/>
      <c r="CR603" s="186" t="str">
        <f t="shared" si="521"/>
        <v/>
      </c>
      <c r="CS603" s="187">
        <f t="shared" si="522"/>
        <v>0</v>
      </c>
      <c r="CT603" s="187">
        <f t="shared" si="523"/>
        <v>0</v>
      </c>
      <c r="CU603" s="187" t="str">
        <f t="shared" si="524"/>
        <v>0</v>
      </c>
      <c r="CV603" s="187" t="str">
        <f>IF(ISBLANK(CQ603), "", (POWER(CQ603/VLOOKUP(CU603,Anthro_Calc!C:P,13,FALSE),VLOOKUP(CU603,Anthro_Calc!C:P,12,FALSE))-1) / (VLOOKUP(CU603,Anthro_Calc!C:P,14,FALSE)*VLOOKUP(CU603,Anthro_Calc!C:P,12,FALSE)))</f>
        <v/>
      </c>
      <c r="CW603" s="187" t="str">
        <f>IF(ISBLANK(CQ603), "", -3 + (CQ603 -VLOOKUP(CU603,Anthro_Calc!C:P,4,FALSE)) / (VLOOKUP(CU603,Anthro_Calc!C:P,5,FALSE) - VLOOKUP(CU603,Anthro_Calc!C:P,4,FALSE)))</f>
        <v/>
      </c>
      <c r="CX603" s="187" t="str">
        <f>IF(ISBLANK(CQ603), "", 3 + (CQ603 -VLOOKUP(CU603,Anthro_Calc!C:P,10,FALSE)) / (VLOOKUP(CU603,Anthro_Calc!C:P,10,FALSE) - VLOOKUP(CU603,Anthro_Calc!C:P,9,FALSE)))</f>
        <v/>
      </c>
      <c r="CY603" s="188" t="str">
        <f t="shared" si="525"/>
        <v/>
      </c>
      <c r="CZ603" s="117" t="str">
        <f t="shared" si="539"/>
        <v/>
      </c>
      <c r="DA603" s="174" t="str">
        <f t="shared" si="526"/>
        <v/>
      </c>
      <c r="DB603" s="189"/>
    </row>
    <row r="604" spans="1:106">
      <c r="A604" s="165">
        <f t="shared" si="531"/>
        <v>600</v>
      </c>
      <c r="B604" s="166"/>
      <c r="C604" s="166"/>
      <c r="D604" s="166"/>
      <c r="E604" s="166"/>
      <c r="F604" s="166"/>
      <c r="G604" s="166"/>
      <c r="H604" s="166"/>
      <c r="I604" s="166"/>
      <c r="J604" s="166"/>
      <c r="K604" s="166"/>
      <c r="L604" s="166"/>
      <c r="M604" s="167"/>
      <c r="N604" s="168" t="str">
        <f t="shared" ca="1" si="490"/>
        <v/>
      </c>
      <c r="O604" s="169"/>
      <c r="P604" s="169"/>
      <c r="Q604" s="167"/>
      <c r="R604" s="170"/>
      <c r="S604" s="171" t="str">
        <f t="shared" si="491"/>
        <v/>
      </c>
      <c r="T604" s="171" t="str">
        <f t="shared" si="492"/>
        <v/>
      </c>
      <c r="U604" s="171" t="str">
        <f t="shared" si="493"/>
        <v/>
      </c>
      <c r="V604" s="171" t="str">
        <f>IF(ISBLANK(R604), "", (POWER(R604/VLOOKUP(U604,Anthro_Calc!C:P,13,FALSE),VLOOKUP(U604,Anthro_Calc!C:P,12,FALSE))-1) / (VLOOKUP(U604,Anthro_Calc!C:P,14,FALSE)*VLOOKUP(U604,Anthro_Calc!C:P,12,FALSE)))</f>
        <v/>
      </c>
      <c r="W604" s="171" t="str">
        <f>IF(ISBLANK(R604), "", -3 + (R604 -VLOOKUP(U604,Anthro_Calc!C:P,4,FALSE)) / (VLOOKUP(U604,Anthro_Calc!C:P,5,FALSE) - VLOOKUP(U604,Anthro_Calc!C:P,4,FALSE)))</f>
        <v/>
      </c>
      <c r="X604" s="171" t="str">
        <f>IF(ISBLANK(R604), "", 3 + (R604 -VLOOKUP(U604,Anthro_Calc!C:P,10,FALSE)) / (VLOOKUP(U604,Anthro_Calc!C:P,10,FALSE) - VLOOKUP(U604,Anthro_Calc!C:P,9,FALSE)))</f>
        <v/>
      </c>
      <c r="Y604" s="172" t="str">
        <f t="shared" si="494"/>
        <v/>
      </c>
      <c r="Z604" s="173" t="str">
        <f t="shared" si="495"/>
        <v/>
      </c>
      <c r="AA604" s="174" t="str">
        <f t="shared" si="530"/>
        <v/>
      </c>
      <c r="AB604" s="167"/>
      <c r="AC604" s="175"/>
      <c r="AD604" s="176"/>
      <c r="AE604" s="177" t="str">
        <f t="shared" si="496"/>
        <v/>
      </c>
      <c r="AF604" s="171">
        <f t="shared" si="497"/>
        <v>0</v>
      </c>
      <c r="AG604" s="171">
        <f t="shared" si="498"/>
        <v>0</v>
      </c>
      <c r="AH604" s="171" t="str">
        <f t="shared" si="499"/>
        <v>0</v>
      </c>
      <c r="AI604" s="171" t="str">
        <f>IF(ISBLANK(AD604), "", (POWER(AD604/VLOOKUP(AH604,Anthro_Calc!C:P,13,FALSE),VLOOKUP(AH604,Anthro_Calc!C:P,12,FALSE))-1) / (VLOOKUP(AH604,Anthro_Calc!C:P,14,FALSE)*VLOOKUP(AH604,Anthro_Calc!C:P,12,FALSE)))</f>
        <v/>
      </c>
      <c r="AJ604" s="171" t="str">
        <f>IF(ISBLANK(AD604), "", -3 + (AD604 -VLOOKUP(AH604,Anthro_Calc!C:P,4,FALSE)) / (VLOOKUP(AH604,Anthro_Calc!C:P,5,FALSE) - VLOOKUP(AH604,Anthro_Calc!C:P,4,FALSE)))</f>
        <v/>
      </c>
      <c r="AK604" s="171" t="str">
        <f>IF(ISBLANK(AD604), "", 3 + (AD604 -VLOOKUP(AH604,Anthro_Calc!C:P,10,FALSE)) / (VLOOKUP(AH604,Anthro_Calc!C:P,10,FALSE) - VLOOKUP(AH604,Anthro_Calc!C:P,9,FALSE)))</f>
        <v/>
      </c>
      <c r="AL604" s="172" t="str">
        <f t="shared" si="500"/>
        <v/>
      </c>
      <c r="AM604" s="173" t="str">
        <f t="shared" si="501"/>
        <v/>
      </c>
      <c r="AN604" s="174" t="str">
        <f t="shared" si="502"/>
        <v/>
      </c>
      <c r="AO604" s="178" t="str">
        <f t="shared" si="532"/>
        <v/>
      </c>
      <c r="AP604" s="179"/>
      <c r="AQ604" s="179" t="str">
        <f t="shared" si="538"/>
        <v/>
      </c>
      <c r="AR604" s="167"/>
      <c r="AS604" s="175"/>
      <c r="AT604" s="170"/>
      <c r="AU604" s="177" t="str">
        <f t="shared" si="529"/>
        <v/>
      </c>
      <c r="AV604" s="171">
        <f t="shared" si="503"/>
        <v>0</v>
      </c>
      <c r="AW604" s="171">
        <f t="shared" si="504"/>
        <v>0</v>
      </c>
      <c r="AX604" s="171" t="str">
        <f t="shared" si="505"/>
        <v>0</v>
      </c>
      <c r="AY604" s="171" t="str">
        <f>IF(ISBLANK(AT604), "", (POWER(AT604/VLOOKUP(AX604,Anthro_Calc!C:P,13,FALSE),VLOOKUP(AX604,Anthro_Calc!C:P,12,FALSE))-1) / (VLOOKUP(AX604,Anthro_Calc!C:P,14,FALSE)*VLOOKUP(AX604,Anthro_Calc!C:P,12,FALSE)))</f>
        <v/>
      </c>
      <c r="AZ604" s="171" t="str">
        <f>IF(ISBLANK(AT604), "", -3 + (AT604 -VLOOKUP(AX604,Anthro_Calc!C:P,4,FALSE)) / (VLOOKUP(AX604,Anthro_Calc!C:P,5,FALSE) - VLOOKUP(AX604,Anthro_Calc!C:P,4,FALSE)))</f>
        <v/>
      </c>
      <c r="BA604" s="171" t="str">
        <f>IF(ISBLANK(AT604), "", 3 + (AT604 -VLOOKUP(AX604,Anthro_Calc!C:P,10,FALSE)) / (VLOOKUP(AX604,Anthro_Calc!C:P,10,FALSE) - VLOOKUP(AX604,Anthro_Calc!C:P,9,FALSE)))</f>
        <v/>
      </c>
      <c r="BB604" s="172" t="str">
        <f t="shared" si="506"/>
        <v/>
      </c>
      <c r="BC604" s="173" t="str">
        <f t="shared" si="507"/>
        <v/>
      </c>
      <c r="BD604" s="174" t="str">
        <f t="shared" si="533"/>
        <v/>
      </c>
      <c r="BE604" s="180" t="str">
        <f t="shared" si="534"/>
        <v/>
      </c>
      <c r="BF604" s="181" t="str">
        <f t="shared" si="508"/>
        <v/>
      </c>
      <c r="BG604" s="181" t="str">
        <f t="shared" si="535"/>
        <v/>
      </c>
      <c r="BH604" s="179"/>
      <c r="BI604" s="182"/>
      <c r="BJ604" s="167"/>
      <c r="BK604" s="175"/>
      <c r="BL604" s="176"/>
      <c r="BM604" s="177" t="str">
        <f t="shared" si="509"/>
        <v/>
      </c>
      <c r="BN604" s="171">
        <f t="shared" si="527"/>
        <v>0</v>
      </c>
      <c r="BO604" s="171">
        <f t="shared" si="528"/>
        <v>0</v>
      </c>
      <c r="BP604" s="171" t="str">
        <f t="shared" si="510"/>
        <v>0</v>
      </c>
      <c r="BQ604" s="171" t="str">
        <f>IF(ISBLANK(BL604), "", (POWER(BL604/VLOOKUP(BP604,Anthro_Calc!C:P,13,FALSE),VLOOKUP(BP604,Anthro_Calc!C:P,12,FALSE))-1) / (VLOOKUP(BP604,Anthro_Calc!C:P,14,FALSE)*VLOOKUP(BP604,Anthro_Calc!C:P,12,FALSE)))</f>
        <v/>
      </c>
      <c r="BR604" s="171" t="str">
        <f>IF(ISBLANK(BL604), "", -3 + (BL604 -VLOOKUP(BP604,Anthro_Calc!C:P,4,FALSE)) / (VLOOKUP(BP604,Anthro_Calc!C:P,5,FALSE) - VLOOKUP(BP604,Anthro_Calc!C:P,4,FALSE)))</f>
        <v/>
      </c>
      <c r="BS604" s="171" t="str">
        <f>IF(ISBLANK(BL604), "", 3 + (BL604 -VLOOKUP(BP604,Anthro_Calc!C:P,10,FALSE)) / (VLOOKUP(BP604,Anthro_Calc!C:P,10,FALSE) - VLOOKUP(BP604,Anthro_Calc!C:P,9,FALSE)))</f>
        <v/>
      </c>
      <c r="BT604" s="172" t="str">
        <f t="shared" si="511"/>
        <v/>
      </c>
      <c r="BU604" s="173" t="str">
        <f t="shared" si="512"/>
        <v/>
      </c>
      <c r="BV604" s="174" t="str">
        <f t="shared" si="513"/>
        <v/>
      </c>
      <c r="BW604" s="181" t="str">
        <f t="shared" si="536"/>
        <v/>
      </c>
      <c r="BX604" s="179"/>
      <c r="BY604" s="181" t="str">
        <f>IF(ISBLANK(BL604), "", VLOOKUP(Z604&amp;" "&amp;BV604&amp;" "&amp;BW604,Graduation_Criteria!$D$2:$E$34,2,FALSE))</f>
        <v/>
      </c>
      <c r="BZ604" s="181" t="str">
        <f t="shared" si="537"/>
        <v/>
      </c>
      <c r="CA604" s="167"/>
      <c r="CB604" s="175"/>
      <c r="CC604" s="175"/>
      <c r="CD604" s="183" t="str">
        <f t="shared" si="514"/>
        <v/>
      </c>
      <c r="CE604" s="184">
        <f t="shared" si="515"/>
        <v>0</v>
      </c>
      <c r="CF604" s="184">
        <f t="shared" si="516"/>
        <v>0</v>
      </c>
      <c r="CG604" s="184" t="str">
        <f t="shared" si="517"/>
        <v>0</v>
      </c>
      <c r="CH604" s="184" t="str">
        <f>IF(ISBLANK(CC604), "", (POWER(CC604/VLOOKUP(CG604,Anthro_Calc!C:P,13,FALSE),VLOOKUP(CG604,Anthro_Calc!C:P,12,FALSE))-1) / (VLOOKUP(CG604,Anthro_Calc!C:P,14,FALSE)*VLOOKUP(CG604,Anthro_Calc!C:P,12,FALSE)))</f>
        <v/>
      </c>
      <c r="CI604" s="184" t="str">
        <f>IF(ISBLANK(CC604), "", -3 + (CC604 -VLOOKUP(CG604,Anthro_Calc!C:P,4,FALSE)) / (VLOOKUP(CG604,Anthro_Calc!C:P,5,FALSE) - VLOOKUP(CG604,Anthro_Calc!C:P,4,FALSE)))</f>
        <v/>
      </c>
      <c r="CJ604" s="184" t="str">
        <f>IF(ISBLANK(CC604), "", 3 + (CC604 -VLOOKUP(CG604,Anthro_Calc!C:P,10,FALSE)) / (VLOOKUP(CG604,Anthro_Calc!C:P,10,FALSE) - VLOOKUP(CG604,Anthro_Calc!C:P,9,FALSE)))</f>
        <v/>
      </c>
      <c r="CK604" s="185" t="str">
        <f t="shared" si="518"/>
        <v/>
      </c>
      <c r="CL604" s="173" t="str">
        <f t="shared" si="519"/>
        <v/>
      </c>
      <c r="CM604" s="174" t="str">
        <f t="shared" si="520"/>
        <v/>
      </c>
      <c r="CN604" s="179"/>
      <c r="CO604" s="167"/>
      <c r="CP604" s="175"/>
      <c r="CQ604" s="175"/>
      <c r="CR604" s="186" t="str">
        <f t="shared" si="521"/>
        <v/>
      </c>
      <c r="CS604" s="187">
        <f t="shared" si="522"/>
        <v>0</v>
      </c>
      <c r="CT604" s="187">
        <f t="shared" si="523"/>
        <v>0</v>
      </c>
      <c r="CU604" s="187" t="str">
        <f t="shared" si="524"/>
        <v>0</v>
      </c>
      <c r="CV604" s="187" t="str">
        <f>IF(ISBLANK(CQ604), "", (POWER(CQ604/VLOOKUP(CU604,Anthro_Calc!C:P,13,FALSE),VLOOKUP(CU604,Anthro_Calc!C:P,12,FALSE))-1) / (VLOOKUP(CU604,Anthro_Calc!C:P,14,FALSE)*VLOOKUP(CU604,Anthro_Calc!C:P,12,FALSE)))</f>
        <v/>
      </c>
      <c r="CW604" s="187" t="str">
        <f>IF(ISBLANK(CQ604), "", -3 + (CQ604 -VLOOKUP(CU604,Anthro_Calc!C:P,4,FALSE)) / (VLOOKUP(CU604,Anthro_Calc!C:P,5,FALSE) - VLOOKUP(CU604,Anthro_Calc!C:P,4,FALSE)))</f>
        <v/>
      </c>
      <c r="CX604" s="187" t="str">
        <f>IF(ISBLANK(CQ604), "", 3 + (CQ604 -VLOOKUP(CU604,Anthro_Calc!C:P,10,FALSE)) / (VLOOKUP(CU604,Anthro_Calc!C:P,10,FALSE) - VLOOKUP(CU604,Anthro_Calc!C:P,9,FALSE)))</f>
        <v/>
      </c>
      <c r="CY604" s="188" t="str">
        <f t="shared" si="525"/>
        <v/>
      </c>
      <c r="CZ604" s="117" t="str">
        <f t="shared" si="539"/>
        <v/>
      </c>
      <c r="DA604" s="174" t="str">
        <f t="shared" si="526"/>
        <v/>
      </c>
      <c r="DB604" s="189"/>
    </row>
    <row r="605" spans="1:106">
      <c r="A605" s="165">
        <f t="shared" si="531"/>
        <v>601</v>
      </c>
      <c r="B605" s="166"/>
      <c r="C605" s="166"/>
      <c r="D605" s="166"/>
      <c r="E605" s="166"/>
      <c r="F605" s="166"/>
      <c r="G605" s="166"/>
      <c r="H605" s="166"/>
      <c r="I605" s="166"/>
      <c r="J605" s="166"/>
      <c r="K605" s="166"/>
      <c r="L605" s="166"/>
      <c r="M605" s="167"/>
      <c r="N605" s="168" t="str">
        <f t="shared" ca="1" si="490"/>
        <v/>
      </c>
      <c r="O605" s="169"/>
      <c r="P605" s="169"/>
      <c r="Q605" s="167"/>
      <c r="R605" s="170"/>
      <c r="S605" s="171" t="str">
        <f t="shared" si="491"/>
        <v/>
      </c>
      <c r="T605" s="171" t="str">
        <f t="shared" si="492"/>
        <v/>
      </c>
      <c r="U605" s="171" t="str">
        <f t="shared" si="493"/>
        <v/>
      </c>
      <c r="V605" s="171" t="str">
        <f>IF(ISBLANK(R605), "", (POWER(R605/VLOOKUP(U605,Anthro_Calc!C:P,13,FALSE),VLOOKUP(U605,Anthro_Calc!C:P,12,FALSE))-1) / (VLOOKUP(U605,Anthro_Calc!C:P,14,FALSE)*VLOOKUP(U605,Anthro_Calc!C:P,12,FALSE)))</f>
        <v/>
      </c>
      <c r="W605" s="171" t="str">
        <f>IF(ISBLANK(R605), "", -3 + (R605 -VLOOKUP(U605,Anthro_Calc!C:P,4,FALSE)) / (VLOOKUP(U605,Anthro_Calc!C:P,5,FALSE) - VLOOKUP(U605,Anthro_Calc!C:P,4,FALSE)))</f>
        <v/>
      </c>
      <c r="X605" s="171" t="str">
        <f>IF(ISBLANK(R605), "", 3 + (R605 -VLOOKUP(U605,Anthro_Calc!C:P,10,FALSE)) / (VLOOKUP(U605,Anthro_Calc!C:P,10,FALSE) - VLOOKUP(U605,Anthro_Calc!C:P,9,FALSE)))</f>
        <v/>
      </c>
      <c r="Y605" s="172" t="str">
        <f t="shared" si="494"/>
        <v/>
      </c>
      <c r="Z605" s="173" t="str">
        <f t="shared" si="495"/>
        <v/>
      </c>
      <c r="AA605" s="174" t="str">
        <f t="shared" si="530"/>
        <v/>
      </c>
      <c r="AB605" s="167"/>
      <c r="AC605" s="175"/>
      <c r="AD605" s="176"/>
      <c r="AE605" s="177" t="str">
        <f t="shared" si="496"/>
        <v/>
      </c>
      <c r="AF605" s="171">
        <f t="shared" si="497"/>
        <v>0</v>
      </c>
      <c r="AG605" s="171">
        <f t="shared" si="498"/>
        <v>0</v>
      </c>
      <c r="AH605" s="171" t="str">
        <f t="shared" si="499"/>
        <v>0</v>
      </c>
      <c r="AI605" s="171" t="str">
        <f>IF(ISBLANK(AD605), "", (POWER(AD605/VLOOKUP(AH605,Anthro_Calc!C:P,13,FALSE),VLOOKUP(AH605,Anthro_Calc!C:P,12,FALSE))-1) / (VLOOKUP(AH605,Anthro_Calc!C:P,14,FALSE)*VLOOKUP(AH605,Anthro_Calc!C:P,12,FALSE)))</f>
        <v/>
      </c>
      <c r="AJ605" s="171" t="str">
        <f>IF(ISBLANK(AD605), "", -3 + (AD605 -VLOOKUP(AH605,Anthro_Calc!C:P,4,FALSE)) / (VLOOKUP(AH605,Anthro_Calc!C:P,5,FALSE) - VLOOKUP(AH605,Anthro_Calc!C:P,4,FALSE)))</f>
        <v/>
      </c>
      <c r="AK605" s="171" t="str">
        <f>IF(ISBLANK(AD605), "", 3 + (AD605 -VLOOKUP(AH605,Anthro_Calc!C:P,10,FALSE)) / (VLOOKUP(AH605,Anthro_Calc!C:P,10,FALSE) - VLOOKUP(AH605,Anthro_Calc!C:P,9,FALSE)))</f>
        <v/>
      </c>
      <c r="AL605" s="172" t="str">
        <f t="shared" si="500"/>
        <v/>
      </c>
      <c r="AM605" s="173" t="str">
        <f t="shared" si="501"/>
        <v/>
      </c>
      <c r="AN605" s="174" t="str">
        <f t="shared" si="502"/>
        <v/>
      </c>
      <c r="AO605" s="178" t="str">
        <f t="shared" si="532"/>
        <v/>
      </c>
      <c r="AP605" s="179"/>
      <c r="AQ605" s="179" t="str">
        <f t="shared" si="538"/>
        <v/>
      </c>
      <c r="AR605" s="167"/>
      <c r="AS605" s="175"/>
      <c r="AT605" s="170"/>
      <c r="AU605" s="177" t="str">
        <f t="shared" si="529"/>
        <v/>
      </c>
      <c r="AV605" s="171">
        <f t="shared" si="503"/>
        <v>0</v>
      </c>
      <c r="AW605" s="171">
        <f t="shared" si="504"/>
        <v>0</v>
      </c>
      <c r="AX605" s="171" t="str">
        <f t="shared" si="505"/>
        <v>0</v>
      </c>
      <c r="AY605" s="171" t="str">
        <f>IF(ISBLANK(AT605), "", (POWER(AT605/VLOOKUP(AX605,Anthro_Calc!C:P,13,FALSE),VLOOKUP(AX605,Anthro_Calc!C:P,12,FALSE))-1) / (VLOOKUP(AX605,Anthro_Calc!C:P,14,FALSE)*VLOOKUP(AX605,Anthro_Calc!C:P,12,FALSE)))</f>
        <v/>
      </c>
      <c r="AZ605" s="171" t="str">
        <f>IF(ISBLANK(AT605), "", -3 + (AT605 -VLOOKUP(AX605,Anthro_Calc!C:P,4,FALSE)) / (VLOOKUP(AX605,Anthro_Calc!C:P,5,FALSE) - VLOOKUP(AX605,Anthro_Calc!C:P,4,FALSE)))</f>
        <v/>
      </c>
      <c r="BA605" s="171" t="str">
        <f>IF(ISBLANK(AT605), "", 3 + (AT605 -VLOOKUP(AX605,Anthro_Calc!C:P,10,FALSE)) / (VLOOKUP(AX605,Anthro_Calc!C:P,10,FALSE) - VLOOKUP(AX605,Anthro_Calc!C:P,9,FALSE)))</f>
        <v/>
      </c>
      <c r="BB605" s="172" t="str">
        <f t="shared" si="506"/>
        <v/>
      </c>
      <c r="BC605" s="173" t="str">
        <f t="shared" si="507"/>
        <v/>
      </c>
      <c r="BD605" s="174" t="str">
        <f t="shared" si="533"/>
        <v/>
      </c>
      <c r="BE605" s="180" t="str">
        <f t="shared" si="534"/>
        <v/>
      </c>
      <c r="BF605" s="181" t="str">
        <f t="shared" si="508"/>
        <v/>
      </c>
      <c r="BG605" s="181" t="str">
        <f t="shared" si="535"/>
        <v/>
      </c>
      <c r="BH605" s="179"/>
      <c r="BI605" s="182"/>
      <c r="BJ605" s="167"/>
      <c r="BK605" s="175"/>
      <c r="BL605" s="176"/>
      <c r="BM605" s="177" t="str">
        <f t="shared" si="509"/>
        <v/>
      </c>
      <c r="BN605" s="171">
        <f t="shared" si="527"/>
        <v>0</v>
      </c>
      <c r="BO605" s="171">
        <f t="shared" si="528"/>
        <v>0</v>
      </c>
      <c r="BP605" s="171" t="str">
        <f t="shared" si="510"/>
        <v>0</v>
      </c>
      <c r="BQ605" s="171" t="str">
        <f>IF(ISBLANK(BL605), "", (POWER(BL605/VLOOKUP(BP605,Anthro_Calc!C:P,13,FALSE),VLOOKUP(BP605,Anthro_Calc!C:P,12,FALSE))-1) / (VLOOKUP(BP605,Anthro_Calc!C:P,14,FALSE)*VLOOKUP(BP605,Anthro_Calc!C:P,12,FALSE)))</f>
        <v/>
      </c>
      <c r="BR605" s="171" t="str">
        <f>IF(ISBLANK(BL605), "", -3 + (BL605 -VLOOKUP(BP605,Anthro_Calc!C:P,4,FALSE)) / (VLOOKUP(BP605,Anthro_Calc!C:P,5,FALSE) - VLOOKUP(BP605,Anthro_Calc!C:P,4,FALSE)))</f>
        <v/>
      </c>
      <c r="BS605" s="171" t="str">
        <f>IF(ISBLANK(BL605), "", 3 + (BL605 -VLOOKUP(BP605,Anthro_Calc!C:P,10,FALSE)) / (VLOOKUP(BP605,Anthro_Calc!C:P,10,FALSE) - VLOOKUP(BP605,Anthro_Calc!C:P,9,FALSE)))</f>
        <v/>
      </c>
      <c r="BT605" s="172" t="str">
        <f t="shared" si="511"/>
        <v/>
      </c>
      <c r="BU605" s="173" t="str">
        <f t="shared" si="512"/>
        <v/>
      </c>
      <c r="BV605" s="174" t="str">
        <f t="shared" si="513"/>
        <v/>
      </c>
      <c r="BW605" s="181" t="str">
        <f t="shared" si="536"/>
        <v/>
      </c>
      <c r="BX605" s="179"/>
      <c r="BY605" s="181" t="str">
        <f>IF(ISBLANK(BL605), "", VLOOKUP(Z605&amp;" "&amp;BV605&amp;" "&amp;BW605,Graduation_Criteria!$D$2:$E$34,2,FALSE))</f>
        <v/>
      </c>
      <c r="BZ605" s="181" t="str">
        <f t="shared" si="537"/>
        <v/>
      </c>
      <c r="CA605" s="167"/>
      <c r="CB605" s="175"/>
      <c r="CC605" s="175"/>
      <c r="CD605" s="183" t="str">
        <f t="shared" si="514"/>
        <v/>
      </c>
      <c r="CE605" s="184">
        <f t="shared" si="515"/>
        <v>0</v>
      </c>
      <c r="CF605" s="184">
        <f t="shared" si="516"/>
        <v>0</v>
      </c>
      <c r="CG605" s="184" t="str">
        <f t="shared" si="517"/>
        <v>0</v>
      </c>
      <c r="CH605" s="184" t="str">
        <f>IF(ISBLANK(CC605), "", (POWER(CC605/VLOOKUP(CG605,Anthro_Calc!C:P,13,FALSE),VLOOKUP(CG605,Anthro_Calc!C:P,12,FALSE))-1) / (VLOOKUP(CG605,Anthro_Calc!C:P,14,FALSE)*VLOOKUP(CG605,Anthro_Calc!C:P,12,FALSE)))</f>
        <v/>
      </c>
      <c r="CI605" s="184" t="str">
        <f>IF(ISBLANK(CC605), "", -3 + (CC605 -VLOOKUP(CG605,Anthro_Calc!C:P,4,FALSE)) / (VLOOKUP(CG605,Anthro_Calc!C:P,5,FALSE) - VLOOKUP(CG605,Anthro_Calc!C:P,4,FALSE)))</f>
        <v/>
      </c>
      <c r="CJ605" s="184" t="str">
        <f>IF(ISBLANK(CC605), "", 3 + (CC605 -VLOOKUP(CG605,Anthro_Calc!C:P,10,FALSE)) / (VLOOKUP(CG605,Anthro_Calc!C:P,10,FALSE) - VLOOKUP(CG605,Anthro_Calc!C:P,9,FALSE)))</f>
        <v/>
      </c>
      <c r="CK605" s="185" t="str">
        <f t="shared" si="518"/>
        <v/>
      </c>
      <c r="CL605" s="173" t="str">
        <f t="shared" si="519"/>
        <v/>
      </c>
      <c r="CM605" s="174" t="str">
        <f t="shared" si="520"/>
        <v/>
      </c>
      <c r="CN605" s="179"/>
      <c r="CO605" s="167"/>
      <c r="CP605" s="175"/>
      <c r="CQ605" s="175"/>
      <c r="CR605" s="186" t="str">
        <f t="shared" si="521"/>
        <v/>
      </c>
      <c r="CS605" s="187">
        <f t="shared" si="522"/>
        <v>0</v>
      </c>
      <c r="CT605" s="187">
        <f t="shared" si="523"/>
        <v>0</v>
      </c>
      <c r="CU605" s="187" t="str">
        <f t="shared" si="524"/>
        <v>0</v>
      </c>
      <c r="CV605" s="187" t="str">
        <f>IF(ISBLANK(CQ605), "", (POWER(CQ605/VLOOKUP(CU605,Anthro_Calc!C:P,13,FALSE),VLOOKUP(CU605,Anthro_Calc!C:P,12,FALSE))-1) / (VLOOKUP(CU605,Anthro_Calc!C:P,14,FALSE)*VLOOKUP(CU605,Anthro_Calc!C:P,12,FALSE)))</f>
        <v/>
      </c>
      <c r="CW605" s="187" t="str">
        <f>IF(ISBLANK(CQ605), "", -3 + (CQ605 -VLOOKUP(CU605,Anthro_Calc!C:P,4,FALSE)) / (VLOOKUP(CU605,Anthro_Calc!C:P,5,FALSE) - VLOOKUP(CU605,Anthro_Calc!C:P,4,FALSE)))</f>
        <v/>
      </c>
      <c r="CX605" s="187" t="str">
        <f>IF(ISBLANK(CQ605), "", 3 + (CQ605 -VLOOKUP(CU605,Anthro_Calc!C:P,10,FALSE)) / (VLOOKUP(CU605,Anthro_Calc!C:P,10,FALSE) - VLOOKUP(CU605,Anthro_Calc!C:P,9,FALSE)))</f>
        <v/>
      </c>
      <c r="CY605" s="188" t="str">
        <f t="shared" si="525"/>
        <v/>
      </c>
      <c r="CZ605" s="117" t="str">
        <f t="shared" si="539"/>
        <v/>
      </c>
      <c r="DA605" s="174" t="str">
        <f t="shared" si="526"/>
        <v/>
      </c>
      <c r="DB605" s="189"/>
    </row>
    <row r="606" spans="1:106">
      <c r="A606" s="165">
        <f t="shared" si="531"/>
        <v>602</v>
      </c>
      <c r="B606" s="166"/>
      <c r="C606" s="166"/>
      <c r="D606" s="166"/>
      <c r="E606" s="166"/>
      <c r="F606" s="166"/>
      <c r="G606" s="166"/>
      <c r="H606" s="166"/>
      <c r="I606" s="166"/>
      <c r="J606" s="166"/>
      <c r="K606" s="166"/>
      <c r="L606" s="166"/>
      <c r="M606" s="167"/>
      <c r="N606" s="168" t="str">
        <f t="shared" ca="1" si="490"/>
        <v/>
      </c>
      <c r="O606" s="169"/>
      <c r="P606" s="169"/>
      <c r="Q606" s="167"/>
      <c r="R606" s="170"/>
      <c r="S606" s="171" t="str">
        <f t="shared" si="491"/>
        <v/>
      </c>
      <c r="T606" s="171" t="str">
        <f t="shared" si="492"/>
        <v/>
      </c>
      <c r="U606" s="171" t="str">
        <f t="shared" si="493"/>
        <v/>
      </c>
      <c r="V606" s="171" t="str">
        <f>IF(ISBLANK(R606), "", (POWER(R606/VLOOKUP(U606,Anthro_Calc!C:P,13,FALSE),VLOOKUP(U606,Anthro_Calc!C:P,12,FALSE))-1) / (VLOOKUP(U606,Anthro_Calc!C:P,14,FALSE)*VLOOKUP(U606,Anthro_Calc!C:P,12,FALSE)))</f>
        <v/>
      </c>
      <c r="W606" s="171" t="str">
        <f>IF(ISBLANK(R606), "", -3 + (R606 -VLOOKUP(U606,Anthro_Calc!C:P,4,FALSE)) / (VLOOKUP(U606,Anthro_Calc!C:P,5,FALSE) - VLOOKUP(U606,Anthro_Calc!C:P,4,FALSE)))</f>
        <v/>
      </c>
      <c r="X606" s="171" t="str">
        <f>IF(ISBLANK(R606), "", 3 + (R606 -VLOOKUP(U606,Anthro_Calc!C:P,10,FALSE)) / (VLOOKUP(U606,Anthro_Calc!C:P,10,FALSE) - VLOOKUP(U606,Anthro_Calc!C:P,9,FALSE)))</f>
        <v/>
      </c>
      <c r="Y606" s="172" t="str">
        <f t="shared" si="494"/>
        <v/>
      </c>
      <c r="Z606" s="173" t="str">
        <f t="shared" si="495"/>
        <v/>
      </c>
      <c r="AA606" s="174" t="str">
        <f t="shared" si="530"/>
        <v/>
      </c>
      <c r="AB606" s="167"/>
      <c r="AC606" s="175"/>
      <c r="AD606" s="176"/>
      <c r="AE606" s="177" t="str">
        <f t="shared" si="496"/>
        <v/>
      </c>
      <c r="AF606" s="171">
        <f t="shared" si="497"/>
        <v>0</v>
      </c>
      <c r="AG606" s="171">
        <f t="shared" si="498"/>
        <v>0</v>
      </c>
      <c r="AH606" s="171" t="str">
        <f t="shared" si="499"/>
        <v>0</v>
      </c>
      <c r="AI606" s="171" t="str">
        <f>IF(ISBLANK(AD606), "", (POWER(AD606/VLOOKUP(AH606,Anthro_Calc!C:P,13,FALSE),VLOOKUP(AH606,Anthro_Calc!C:P,12,FALSE))-1) / (VLOOKUP(AH606,Anthro_Calc!C:P,14,FALSE)*VLOOKUP(AH606,Anthro_Calc!C:P,12,FALSE)))</f>
        <v/>
      </c>
      <c r="AJ606" s="171" t="str">
        <f>IF(ISBLANK(AD606), "", -3 + (AD606 -VLOOKUP(AH606,Anthro_Calc!C:P,4,FALSE)) / (VLOOKUP(AH606,Anthro_Calc!C:P,5,FALSE) - VLOOKUP(AH606,Anthro_Calc!C:P,4,FALSE)))</f>
        <v/>
      </c>
      <c r="AK606" s="171" t="str">
        <f>IF(ISBLANK(AD606), "", 3 + (AD606 -VLOOKUP(AH606,Anthro_Calc!C:P,10,FALSE)) / (VLOOKUP(AH606,Anthro_Calc!C:P,10,FALSE) - VLOOKUP(AH606,Anthro_Calc!C:P,9,FALSE)))</f>
        <v/>
      </c>
      <c r="AL606" s="172" t="str">
        <f t="shared" si="500"/>
        <v/>
      </c>
      <c r="AM606" s="173" t="str">
        <f t="shared" si="501"/>
        <v/>
      </c>
      <c r="AN606" s="174" t="str">
        <f t="shared" si="502"/>
        <v/>
      </c>
      <c r="AO606" s="178" t="str">
        <f t="shared" si="532"/>
        <v/>
      </c>
      <c r="AP606" s="179"/>
      <c r="AQ606" s="179" t="str">
        <f t="shared" si="538"/>
        <v/>
      </c>
      <c r="AR606" s="167"/>
      <c r="AS606" s="175"/>
      <c r="AT606" s="170"/>
      <c r="AU606" s="177" t="str">
        <f t="shared" si="529"/>
        <v/>
      </c>
      <c r="AV606" s="171">
        <f t="shared" si="503"/>
        <v>0</v>
      </c>
      <c r="AW606" s="171">
        <f t="shared" si="504"/>
        <v>0</v>
      </c>
      <c r="AX606" s="171" t="str">
        <f t="shared" si="505"/>
        <v>0</v>
      </c>
      <c r="AY606" s="171" t="str">
        <f>IF(ISBLANK(AT606), "", (POWER(AT606/VLOOKUP(AX606,Anthro_Calc!C:P,13,FALSE),VLOOKUP(AX606,Anthro_Calc!C:P,12,FALSE))-1) / (VLOOKUP(AX606,Anthro_Calc!C:P,14,FALSE)*VLOOKUP(AX606,Anthro_Calc!C:P,12,FALSE)))</f>
        <v/>
      </c>
      <c r="AZ606" s="171" t="str">
        <f>IF(ISBLANK(AT606), "", -3 + (AT606 -VLOOKUP(AX606,Anthro_Calc!C:P,4,FALSE)) / (VLOOKUP(AX606,Anthro_Calc!C:P,5,FALSE) - VLOOKUP(AX606,Anthro_Calc!C:P,4,FALSE)))</f>
        <v/>
      </c>
      <c r="BA606" s="171" t="str">
        <f>IF(ISBLANK(AT606), "", 3 + (AT606 -VLOOKUP(AX606,Anthro_Calc!C:P,10,FALSE)) / (VLOOKUP(AX606,Anthro_Calc!C:P,10,FALSE) - VLOOKUP(AX606,Anthro_Calc!C:P,9,FALSE)))</f>
        <v/>
      </c>
      <c r="BB606" s="172" t="str">
        <f t="shared" si="506"/>
        <v/>
      </c>
      <c r="BC606" s="173" t="str">
        <f t="shared" si="507"/>
        <v/>
      </c>
      <c r="BD606" s="174" t="str">
        <f t="shared" si="533"/>
        <v/>
      </c>
      <c r="BE606" s="180" t="str">
        <f t="shared" si="534"/>
        <v/>
      </c>
      <c r="BF606" s="181" t="str">
        <f t="shared" si="508"/>
        <v/>
      </c>
      <c r="BG606" s="181" t="str">
        <f t="shared" si="535"/>
        <v/>
      </c>
      <c r="BH606" s="179"/>
      <c r="BI606" s="182"/>
      <c r="BJ606" s="167"/>
      <c r="BK606" s="175"/>
      <c r="BL606" s="176"/>
      <c r="BM606" s="177" t="str">
        <f t="shared" si="509"/>
        <v/>
      </c>
      <c r="BN606" s="171">
        <f t="shared" si="527"/>
        <v>0</v>
      </c>
      <c r="BO606" s="171">
        <f t="shared" si="528"/>
        <v>0</v>
      </c>
      <c r="BP606" s="171" t="str">
        <f t="shared" si="510"/>
        <v>0</v>
      </c>
      <c r="BQ606" s="171" t="str">
        <f>IF(ISBLANK(BL606), "", (POWER(BL606/VLOOKUP(BP606,Anthro_Calc!C:P,13,FALSE),VLOOKUP(BP606,Anthro_Calc!C:P,12,FALSE))-1) / (VLOOKUP(BP606,Anthro_Calc!C:P,14,FALSE)*VLOOKUP(BP606,Anthro_Calc!C:P,12,FALSE)))</f>
        <v/>
      </c>
      <c r="BR606" s="171" t="str">
        <f>IF(ISBLANK(BL606), "", -3 + (BL606 -VLOOKUP(BP606,Anthro_Calc!C:P,4,FALSE)) / (VLOOKUP(BP606,Anthro_Calc!C:P,5,FALSE) - VLOOKUP(BP606,Anthro_Calc!C:P,4,FALSE)))</f>
        <v/>
      </c>
      <c r="BS606" s="171" t="str">
        <f>IF(ISBLANK(BL606), "", 3 + (BL606 -VLOOKUP(BP606,Anthro_Calc!C:P,10,FALSE)) / (VLOOKUP(BP606,Anthro_Calc!C:P,10,FALSE) - VLOOKUP(BP606,Anthro_Calc!C:P,9,FALSE)))</f>
        <v/>
      </c>
      <c r="BT606" s="172" t="str">
        <f t="shared" si="511"/>
        <v/>
      </c>
      <c r="BU606" s="173" t="str">
        <f t="shared" si="512"/>
        <v/>
      </c>
      <c r="BV606" s="174" t="str">
        <f t="shared" si="513"/>
        <v/>
      </c>
      <c r="BW606" s="181" t="str">
        <f t="shared" si="536"/>
        <v/>
      </c>
      <c r="BX606" s="179"/>
      <c r="BY606" s="181" t="str">
        <f>IF(ISBLANK(BL606), "", VLOOKUP(Z606&amp;" "&amp;BV606&amp;" "&amp;BW606,Graduation_Criteria!$D$2:$E$34,2,FALSE))</f>
        <v/>
      </c>
      <c r="BZ606" s="181" t="str">
        <f t="shared" si="537"/>
        <v/>
      </c>
      <c r="CA606" s="167"/>
      <c r="CB606" s="175"/>
      <c r="CC606" s="175"/>
      <c r="CD606" s="183" t="str">
        <f t="shared" si="514"/>
        <v/>
      </c>
      <c r="CE606" s="184">
        <f t="shared" si="515"/>
        <v>0</v>
      </c>
      <c r="CF606" s="184">
        <f t="shared" si="516"/>
        <v>0</v>
      </c>
      <c r="CG606" s="184" t="str">
        <f t="shared" si="517"/>
        <v>0</v>
      </c>
      <c r="CH606" s="184" t="str">
        <f>IF(ISBLANK(CC606), "", (POWER(CC606/VLOOKUP(CG606,Anthro_Calc!C:P,13,FALSE),VLOOKUP(CG606,Anthro_Calc!C:P,12,FALSE))-1) / (VLOOKUP(CG606,Anthro_Calc!C:P,14,FALSE)*VLOOKUP(CG606,Anthro_Calc!C:P,12,FALSE)))</f>
        <v/>
      </c>
      <c r="CI606" s="184" t="str">
        <f>IF(ISBLANK(CC606), "", -3 + (CC606 -VLOOKUP(CG606,Anthro_Calc!C:P,4,FALSE)) / (VLOOKUP(CG606,Anthro_Calc!C:P,5,FALSE) - VLOOKUP(CG606,Anthro_Calc!C:P,4,FALSE)))</f>
        <v/>
      </c>
      <c r="CJ606" s="184" t="str">
        <f>IF(ISBLANK(CC606), "", 3 + (CC606 -VLOOKUP(CG606,Anthro_Calc!C:P,10,FALSE)) / (VLOOKUP(CG606,Anthro_Calc!C:P,10,FALSE) - VLOOKUP(CG606,Anthro_Calc!C:P,9,FALSE)))</f>
        <v/>
      </c>
      <c r="CK606" s="185" t="str">
        <f t="shared" si="518"/>
        <v/>
      </c>
      <c r="CL606" s="173" t="str">
        <f t="shared" si="519"/>
        <v/>
      </c>
      <c r="CM606" s="174" t="str">
        <f t="shared" si="520"/>
        <v/>
      </c>
      <c r="CN606" s="179"/>
      <c r="CO606" s="167"/>
      <c r="CP606" s="175"/>
      <c r="CQ606" s="175"/>
      <c r="CR606" s="186" t="str">
        <f t="shared" si="521"/>
        <v/>
      </c>
      <c r="CS606" s="187">
        <f t="shared" si="522"/>
        <v>0</v>
      </c>
      <c r="CT606" s="187">
        <f t="shared" si="523"/>
        <v>0</v>
      </c>
      <c r="CU606" s="187" t="str">
        <f t="shared" si="524"/>
        <v>0</v>
      </c>
      <c r="CV606" s="187" t="str">
        <f>IF(ISBLANK(CQ606), "", (POWER(CQ606/VLOOKUP(CU606,Anthro_Calc!C:P,13,FALSE),VLOOKUP(CU606,Anthro_Calc!C:P,12,FALSE))-1) / (VLOOKUP(CU606,Anthro_Calc!C:P,14,FALSE)*VLOOKUP(CU606,Anthro_Calc!C:P,12,FALSE)))</f>
        <v/>
      </c>
      <c r="CW606" s="187" t="str">
        <f>IF(ISBLANK(CQ606), "", -3 + (CQ606 -VLOOKUP(CU606,Anthro_Calc!C:P,4,FALSE)) / (VLOOKUP(CU606,Anthro_Calc!C:P,5,FALSE) - VLOOKUP(CU606,Anthro_Calc!C:P,4,FALSE)))</f>
        <v/>
      </c>
      <c r="CX606" s="187" t="str">
        <f>IF(ISBLANK(CQ606), "", 3 + (CQ606 -VLOOKUP(CU606,Anthro_Calc!C:P,10,FALSE)) / (VLOOKUP(CU606,Anthro_Calc!C:P,10,FALSE) - VLOOKUP(CU606,Anthro_Calc!C:P,9,FALSE)))</f>
        <v/>
      </c>
      <c r="CY606" s="188" t="str">
        <f t="shared" si="525"/>
        <v/>
      </c>
      <c r="CZ606" s="117" t="str">
        <f t="shared" si="539"/>
        <v/>
      </c>
      <c r="DA606" s="174" t="str">
        <f t="shared" si="526"/>
        <v/>
      </c>
      <c r="DB606" s="189"/>
    </row>
    <row r="607" spans="1:106">
      <c r="A607" s="165">
        <f t="shared" si="531"/>
        <v>603</v>
      </c>
      <c r="B607" s="166"/>
      <c r="C607" s="166"/>
      <c r="D607" s="166"/>
      <c r="E607" s="166"/>
      <c r="F607" s="166"/>
      <c r="G607" s="166"/>
      <c r="H607" s="166"/>
      <c r="I607" s="166"/>
      <c r="J607" s="166"/>
      <c r="K607" s="166"/>
      <c r="L607" s="166"/>
      <c r="M607" s="167"/>
      <c r="N607" s="168" t="str">
        <f t="shared" ca="1" si="490"/>
        <v/>
      </c>
      <c r="O607" s="169"/>
      <c r="P607" s="169"/>
      <c r="Q607" s="167"/>
      <c r="R607" s="170"/>
      <c r="S607" s="171" t="str">
        <f t="shared" si="491"/>
        <v/>
      </c>
      <c r="T607" s="171" t="str">
        <f t="shared" si="492"/>
        <v/>
      </c>
      <c r="U607" s="171" t="str">
        <f t="shared" si="493"/>
        <v/>
      </c>
      <c r="V607" s="171" t="str">
        <f>IF(ISBLANK(R607), "", (POWER(R607/VLOOKUP(U607,Anthro_Calc!C:P,13,FALSE),VLOOKUP(U607,Anthro_Calc!C:P,12,FALSE))-1) / (VLOOKUP(U607,Anthro_Calc!C:P,14,FALSE)*VLOOKUP(U607,Anthro_Calc!C:P,12,FALSE)))</f>
        <v/>
      </c>
      <c r="W607" s="171" t="str">
        <f>IF(ISBLANK(R607), "", -3 + (R607 -VLOOKUP(U607,Anthro_Calc!C:P,4,FALSE)) / (VLOOKUP(U607,Anthro_Calc!C:P,5,FALSE) - VLOOKUP(U607,Anthro_Calc!C:P,4,FALSE)))</f>
        <v/>
      </c>
      <c r="X607" s="171" t="str">
        <f>IF(ISBLANK(R607), "", 3 + (R607 -VLOOKUP(U607,Anthro_Calc!C:P,10,FALSE)) / (VLOOKUP(U607,Anthro_Calc!C:P,10,FALSE) - VLOOKUP(U607,Anthro_Calc!C:P,9,FALSE)))</f>
        <v/>
      </c>
      <c r="Y607" s="172" t="str">
        <f t="shared" si="494"/>
        <v/>
      </c>
      <c r="Z607" s="173" t="str">
        <f t="shared" si="495"/>
        <v/>
      </c>
      <c r="AA607" s="174" t="str">
        <f t="shared" si="530"/>
        <v/>
      </c>
      <c r="AB607" s="167"/>
      <c r="AC607" s="175"/>
      <c r="AD607" s="176"/>
      <c r="AE607" s="177" t="str">
        <f t="shared" si="496"/>
        <v/>
      </c>
      <c r="AF607" s="171">
        <f t="shared" si="497"/>
        <v>0</v>
      </c>
      <c r="AG607" s="171">
        <f t="shared" si="498"/>
        <v>0</v>
      </c>
      <c r="AH607" s="171" t="str">
        <f t="shared" si="499"/>
        <v>0</v>
      </c>
      <c r="AI607" s="171" t="str">
        <f>IF(ISBLANK(AD607), "", (POWER(AD607/VLOOKUP(AH607,Anthro_Calc!C:P,13,FALSE),VLOOKUP(AH607,Anthro_Calc!C:P,12,FALSE))-1) / (VLOOKUP(AH607,Anthro_Calc!C:P,14,FALSE)*VLOOKUP(AH607,Anthro_Calc!C:P,12,FALSE)))</f>
        <v/>
      </c>
      <c r="AJ607" s="171" t="str">
        <f>IF(ISBLANK(AD607), "", -3 + (AD607 -VLOOKUP(AH607,Anthro_Calc!C:P,4,FALSE)) / (VLOOKUP(AH607,Anthro_Calc!C:P,5,FALSE) - VLOOKUP(AH607,Anthro_Calc!C:P,4,FALSE)))</f>
        <v/>
      </c>
      <c r="AK607" s="171" t="str">
        <f>IF(ISBLANK(AD607), "", 3 + (AD607 -VLOOKUP(AH607,Anthro_Calc!C:P,10,FALSE)) / (VLOOKUP(AH607,Anthro_Calc!C:P,10,FALSE) - VLOOKUP(AH607,Anthro_Calc!C:P,9,FALSE)))</f>
        <v/>
      </c>
      <c r="AL607" s="172" t="str">
        <f t="shared" si="500"/>
        <v/>
      </c>
      <c r="AM607" s="173" t="str">
        <f t="shared" si="501"/>
        <v/>
      </c>
      <c r="AN607" s="174" t="str">
        <f t="shared" si="502"/>
        <v/>
      </c>
      <c r="AO607" s="178" t="str">
        <f t="shared" si="532"/>
        <v/>
      </c>
      <c r="AP607" s="179"/>
      <c r="AQ607" s="179" t="str">
        <f t="shared" si="538"/>
        <v/>
      </c>
      <c r="AR607" s="167"/>
      <c r="AS607" s="175"/>
      <c r="AT607" s="170"/>
      <c r="AU607" s="177" t="str">
        <f t="shared" si="529"/>
        <v/>
      </c>
      <c r="AV607" s="171">
        <f t="shared" si="503"/>
        <v>0</v>
      </c>
      <c r="AW607" s="171">
        <f t="shared" si="504"/>
        <v>0</v>
      </c>
      <c r="AX607" s="171" t="str">
        <f t="shared" si="505"/>
        <v>0</v>
      </c>
      <c r="AY607" s="171" t="str">
        <f>IF(ISBLANK(AT607), "", (POWER(AT607/VLOOKUP(AX607,Anthro_Calc!C:P,13,FALSE),VLOOKUP(AX607,Anthro_Calc!C:P,12,FALSE))-1) / (VLOOKUP(AX607,Anthro_Calc!C:P,14,FALSE)*VLOOKUP(AX607,Anthro_Calc!C:P,12,FALSE)))</f>
        <v/>
      </c>
      <c r="AZ607" s="171" t="str">
        <f>IF(ISBLANK(AT607), "", -3 + (AT607 -VLOOKUP(AX607,Anthro_Calc!C:P,4,FALSE)) / (VLOOKUP(AX607,Anthro_Calc!C:P,5,FALSE) - VLOOKUP(AX607,Anthro_Calc!C:P,4,FALSE)))</f>
        <v/>
      </c>
      <c r="BA607" s="171" t="str">
        <f>IF(ISBLANK(AT607), "", 3 + (AT607 -VLOOKUP(AX607,Anthro_Calc!C:P,10,FALSE)) / (VLOOKUP(AX607,Anthro_Calc!C:P,10,FALSE) - VLOOKUP(AX607,Anthro_Calc!C:P,9,FALSE)))</f>
        <v/>
      </c>
      <c r="BB607" s="172" t="str">
        <f t="shared" si="506"/>
        <v/>
      </c>
      <c r="BC607" s="173" t="str">
        <f t="shared" si="507"/>
        <v/>
      </c>
      <c r="BD607" s="174" t="str">
        <f t="shared" si="533"/>
        <v/>
      </c>
      <c r="BE607" s="180" t="str">
        <f t="shared" si="534"/>
        <v/>
      </c>
      <c r="BF607" s="181" t="str">
        <f t="shared" si="508"/>
        <v/>
      </c>
      <c r="BG607" s="181" t="str">
        <f t="shared" si="535"/>
        <v/>
      </c>
      <c r="BH607" s="179"/>
      <c r="BI607" s="182"/>
      <c r="BJ607" s="167"/>
      <c r="BK607" s="175"/>
      <c r="BL607" s="176"/>
      <c r="BM607" s="177" t="str">
        <f t="shared" si="509"/>
        <v/>
      </c>
      <c r="BN607" s="171">
        <f t="shared" si="527"/>
        <v>0</v>
      </c>
      <c r="BO607" s="171">
        <f t="shared" si="528"/>
        <v>0</v>
      </c>
      <c r="BP607" s="171" t="str">
        <f t="shared" si="510"/>
        <v>0</v>
      </c>
      <c r="BQ607" s="171" t="str">
        <f>IF(ISBLANK(BL607), "", (POWER(BL607/VLOOKUP(BP607,Anthro_Calc!C:P,13,FALSE),VLOOKUP(BP607,Anthro_Calc!C:P,12,FALSE))-1) / (VLOOKUP(BP607,Anthro_Calc!C:P,14,FALSE)*VLOOKUP(BP607,Anthro_Calc!C:P,12,FALSE)))</f>
        <v/>
      </c>
      <c r="BR607" s="171" t="str">
        <f>IF(ISBLANK(BL607), "", -3 + (BL607 -VLOOKUP(BP607,Anthro_Calc!C:P,4,FALSE)) / (VLOOKUP(BP607,Anthro_Calc!C:P,5,FALSE) - VLOOKUP(BP607,Anthro_Calc!C:P,4,FALSE)))</f>
        <v/>
      </c>
      <c r="BS607" s="171" t="str">
        <f>IF(ISBLANK(BL607), "", 3 + (BL607 -VLOOKUP(BP607,Anthro_Calc!C:P,10,FALSE)) / (VLOOKUP(BP607,Anthro_Calc!C:P,10,FALSE) - VLOOKUP(BP607,Anthro_Calc!C:P,9,FALSE)))</f>
        <v/>
      </c>
      <c r="BT607" s="172" t="str">
        <f t="shared" si="511"/>
        <v/>
      </c>
      <c r="BU607" s="173" t="str">
        <f t="shared" si="512"/>
        <v/>
      </c>
      <c r="BV607" s="174" t="str">
        <f t="shared" si="513"/>
        <v/>
      </c>
      <c r="BW607" s="181" t="str">
        <f t="shared" si="536"/>
        <v/>
      </c>
      <c r="BX607" s="179"/>
      <c r="BY607" s="181" t="str">
        <f>IF(ISBLANK(BL607), "", VLOOKUP(Z607&amp;" "&amp;BV607&amp;" "&amp;BW607,Graduation_Criteria!$D$2:$E$34,2,FALSE))</f>
        <v/>
      </c>
      <c r="BZ607" s="181" t="str">
        <f t="shared" si="537"/>
        <v/>
      </c>
      <c r="CA607" s="167"/>
      <c r="CB607" s="175"/>
      <c r="CC607" s="175"/>
      <c r="CD607" s="183" t="str">
        <f t="shared" si="514"/>
        <v/>
      </c>
      <c r="CE607" s="184">
        <f t="shared" si="515"/>
        <v>0</v>
      </c>
      <c r="CF607" s="184">
        <f t="shared" si="516"/>
        <v>0</v>
      </c>
      <c r="CG607" s="184" t="str">
        <f t="shared" si="517"/>
        <v>0</v>
      </c>
      <c r="CH607" s="184" t="str">
        <f>IF(ISBLANK(CC607), "", (POWER(CC607/VLOOKUP(CG607,Anthro_Calc!C:P,13,FALSE),VLOOKUP(CG607,Anthro_Calc!C:P,12,FALSE))-1) / (VLOOKUP(CG607,Anthro_Calc!C:P,14,FALSE)*VLOOKUP(CG607,Anthro_Calc!C:P,12,FALSE)))</f>
        <v/>
      </c>
      <c r="CI607" s="184" t="str">
        <f>IF(ISBLANK(CC607), "", -3 + (CC607 -VLOOKUP(CG607,Anthro_Calc!C:P,4,FALSE)) / (VLOOKUP(CG607,Anthro_Calc!C:P,5,FALSE) - VLOOKUP(CG607,Anthro_Calc!C:P,4,FALSE)))</f>
        <v/>
      </c>
      <c r="CJ607" s="184" t="str">
        <f>IF(ISBLANK(CC607), "", 3 + (CC607 -VLOOKUP(CG607,Anthro_Calc!C:P,10,FALSE)) / (VLOOKUP(CG607,Anthro_Calc!C:P,10,FALSE) - VLOOKUP(CG607,Anthro_Calc!C:P,9,FALSE)))</f>
        <v/>
      </c>
      <c r="CK607" s="185" t="str">
        <f t="shared" si="518"/>
        <v/>
      </c>
      <c r="CL607" s="173" t="str">
        <f t="shared" si="519"/>
        <v/>
      </c>
      <c r="CM607" s="174" t="str">
        <f t="shared" si="520"/>
        <v/>
      </c>
      <c r="CN607" s="179"/>
      <c r="CO607" s="167"/>
      <c r="CP607" s="175"/>
      <c r="CQ607" s="175"/>
      <c r="CR607" s="186" t="str">
        <f t="shared" si="521"/>
        <v/>
      </c>
      <c r="CS607" s="187">
        <f t="shared" si="522"/>
        <v>0</v>
      </c>
      <c r="CT607" s="187">
        <f t="shared" si="523"/>
        <v>0</v>
      </c>
      <c r="CU607" s="187" t="str">
        <f t="shared" si="524"/>
        <v>0</v>
      </c>
      <c r="CV607" s="187" t="str">
        <f>IF(ISBLANK(CQ607), "", (POWER(CQ607/VLOOKUP(CU607,Anthro_Calc!C:P,13,FALSE),VLOOKUP(CU607,Anthro_Calc!C:P,12,FALSE))-1) / (VLOOKUP(CU607,Anthro_Calc!C:P,14,FALSE)*VLOOKUP(CU607,Anthro_Calc!C:P,12,FALSE)))</f>
        <v/>
      </c>
      <c r="CW607" s="187" t="str">
        <f>IF(ISBLANK(CQ607), "", -3 + (CQ607 -VLOOKUP(CU607,Anthro_Calc!C:P,4,FALSE)) / (VLOOKUP(CU607,Anthro_Calc!C:P,5,FALSE) - VLOOKUP(CU607,Anthro_Calc!C:P,4,FALSE)))</f>
        <v/>
      </c>
      <c r="CX607" s="187" t="str">
        <f>IF(ISBLANK(CQ607), "", 3 + (CQ607 -VLOOKUP(CU607,Anthro_Calc!C:P,10,FALSE)) / (VLOOKUP(CU607,Anthro_Calc!C:P,10,FALSE) - VLOOKUP(CU607,Anthro_Calc!C:P,9,FALSE)))</f>
        <v/>
      </c>
      <c r="CY607" s="188" t="str">
        <f t="shared" si="525"/>
        <v/>
      </c>
      <c r="CZ607" s="117" t="str">
        <f t="shared" si="539"/>
        <v/>
      </c>
      <c r="DA607" s="174" t="str">
        <f t="shared" si="526"/>
        <v/>
      </c>
      <c r="DB607" s="189"/>
    </row>
    <row r="608" spans="1:106">
      <c r="A608" s="165">
        <f t="shared" si="531"/>
        <v>604</v>
      </c>
      <c r="B608" s="166"/>
      <c r="C608" s="166"/>
      <c r="D608" s="166"/>
      <c r="E608" s="166"/>
      <c r="F608" s="166"/>
      <c r="G608" s="166"/>
      <c r="H608" s="166"/>
      <c r="I608" s="166"/>
      <c r="J608" s="166"/>
      <c r="K608" s="166"/>
      <c r="L608" s="166"/>
      <c r="M608" s="167"/>
      <c r="N608" s="168" t="str">
        <f t="shared" ca="1" si="490"/>
        <v/>
      </c>
      <c r="O608" s="169"/>
      <c r="P608" s="169"/>
      <c r="Q608" s="167"/>
      <c r="R608" s="170"/>
      <c r="S608" s="171" t="str">
        <f t="shared" si="491"/>
        <v/>
      </c>
      <c r="T608" s="171" t="str">
        <f t="shared" si="492"/>
        <v/>
      </c>
      <c r="U608" s="171" t="str">
        <f t="shared" si="493"/>
        <v/>
      </c>
      <c r="V608" s="171" t="str">
        <f>IF(ISBLANK(R608), "", (POWER(R608/VLOOKUP(U608,Anthro_Calc!C:P,13,FALSE),VLOOKUP(U608,Anthro_Calc!C:P,12,FALSE))-1) / (VLOOKUP(U608,Anthro_Calc!C:P,14,FALSE)*VLOOKUP(U608,Anthro_Calc!C:P,12,FALSE)))</f>
        <v/>
      </c>
      <c r="W608" s="171" t="str">
        <f>IF(ISBLANK(R608), "", -3 + (R608 -VLOOKUP(U608,Anthro_Calc!C:P,4,FALSE)) / (VLOOKUP(U608,Anthro_Calc!C:P,5,FALSE) - VLOOKUP(U608,Anthro_Calc!C:P,4,FALSE)))</f>
        <v/>
      </c>
      <c r="X608" s="171" t="str">
        <f>IF(ISBLANK(R608), "", 3 + (R608 -VLOOKUP(U608,Anthro_Calc!C:P,10,FALSE)) / (VLOOKUP(U608,Anthro_Calc!C:P,10,FALSE) - VLOOKUP(U608,Anthro_Calc!C:P,9,FALSE)))</f>
        <v/>
      </c>
      <c r="Y608" s="172" t="str">
        <f t="shared" si="494"/>
        <v/>
      </c>
      <c r="Z608" s="173" t="str">
        <f t="shared" si="495"/>
        <v/>
      </c>
      <c r="AA608" s="174" t="str">
        <f t="shared" si="530"/>
        <v/>
      </c>
      <c r="AB608" s="167"/>
      <c r="AC608" s="175"/>
      <c r="AD608" s="176"/>
      <c r="AE608" s="177" t="str">
        <f t="shared" si="496"/>
        <v/>
      </c>
      <c r="AF608" s="171">
        <f t="shared" si="497"/>
        <v>0</v>
      </c>
      <c r="AG608" s="171">
        <f t="shared" si="498"/>
        <v>0</v>
      </c>
      <c r="AH608" s="171" t="str">
        <f t="shared" si="499"/>
        <v>0</v>
      </c>
      <c r="AI608" s="171" t="str">
        <f>IF(ISBLANK(AD608), "", (POWER(AD608/VLOOKUP(AH608,Anthro_Calc!C:P,13,FALSE),VLOOKUP(AH608,Anthro_Calc!C:P,12,FALSE))-1) / (VLOOKUP(AH608,Anthro_Calc!C:P,14,FALSE)*VLOOKUP(AH608,Anthro_Calc!C:P,12,FALSE)))</f>
        <v/>
      </c>
      <c r="AJ608" s="171" t="str">
        <f>IF(ISBLANK(AD608), "", -3 + (AD608 -VLOOKUP(AH608,Anthro_Calc!C:P,4,FALSE)) / (VLOOKUP(AH608,Anthro_Calc!C:P,5,FALSE) - VLOOKUP(AH608,Anthro_Calc!C:P,4,FALSE)))</f>
        <v/>
      </c>
      <c r="AK608" s="171" t="str">
        <f>IF(ISBLANK(AD608), "", 3 + (AD608 -VLOOKUP(AH608,Anthro_Calc!C:P,10,FALSE)) / (VLOOKUP(AH608,Anthro_Calc!C:P,10,FALSE) - VLOOKUP(AH608,Anthro_Calc!C:P,9,FALSE)))</f>
        <v/>
      </c>
      <c r="AL608" s="172" t="str">
        <f t="shared" si="500"/>
        <v/>
      </c>
      <c r="AM608" s="173" t="str">
        <f t="shared" si="501"/>
        <v/>
      </c>
      <c r="AN608" s="174" t="str">
        <f t="shared" si="502"/>
        <v/>
      </c>
      <c r="AO608" s="178" t="str">
        <f t="shared" si="532"/>
        <v/>
      </c>
      <c r="AP608" s="179"/>
      <c r="AQ608" s="179" t="str">
        <f t="shared" si="538"/>
        <v/>
      </c>
      <c r="AR608" s="167"/>
      <c r="AS608" s="175"/>
      <c r="AT608" s="170"/>
      <c r="AU608" s="177" t="str">
        <f t="shared" si="529"/>
        <v/>
      </c>
      <c r="AV608" s="171">
        <f t="shared" si="503"/>
        <v>0</v>
      </c>
      <c r="AW608" s="171">
        <f t="shared" si="504"/>
        <v>0</v>
      </c>
      <c r="AX608" s="171" t="str">
        <f t="shared" si="505"/>
        <v>0</v>
      </c>
      <c r="AY608" s="171" t="str">
        <f>IF(ISBLANK(AT608), "", (POWER(AT608/VLOOKUP(AX608,Anthro_Calc!C:P,13,FALSE),VLOOKUP(AX608,Anthro_Calc!C:P,12,FALSE))-1) / (VLOOKUP(AX608,Anthro_Calc!C:P,14,FALSE)*VLOOKUP(AX608,Anthro_Calc!C:P,12,FALSE)))</f>
        <v/>
      </c>
      <c r="AZ608" s="171" t="str">
        <f>IF(ISBLANK(AT608), "", -3 + (AT608 -VLOOKUP(AX608,Anthro_Calc!C:P,4,FALSE)) / (VLOOKUP(AX608,Anthro_Calc!C:P,5,FALSE) - VLOOKUP(AX608,Anthro_Calc!C:P,4,FALSE)))</f>
        <v/>
      </c>
      <c r="BA608" s="171" t="str">
        <f>IF(ISBLANK(AT608), "", 3 + (AT608 -VLOOKUP(AX608,Anthro_Calc!C:P,10,FALSE)) / (VLOOKUP(AX608,Anthro_Calc!C:P,10,FALSE) - VLOOKUP(AX608,Anthro_Calc!C:P,9,FALSE)))</f>
        <v/>
      </c>
      <c r="BB608" s="172" t="str">
        <f t="shared" si="506"/>
        <v/>
      </c>
      <c r="BC608" s="173" t="str">
        <f t="shared" si="507"/>
        <v/>
      </c>
      <c r="BD608" s="174" t="str">
        <f t="shared" si="533"/>
        <v/>
      </c>
      <c r="BE608" s="180" t="str">
        <f t="shared" si="534"/>
        <v/>
      </c>
      <c r="BF608" s="181" t="str">
        <f t="shared" si="508"/>
        <v/>
      </c>
      <c r="BG608" s="181" t="str">
        <f t="shared" si="535"/>
        <v/>
      </c>
      <c r="BH608" s="179"/>
      <c r="BI608" s="182"/>
      <c r="BJ608" s="167"/>
      <c r="BK608" s="175"/>
      <c r="BL608" s="176"/>
      <c r="BM608" s="177" t="str">
        <f t="shared" si="509"/>
        <v/>
      </c>
      <c r="BN608" s="171">
        <f t="shared" si="527"/>
        <v>0</v>
      </c>
      <c r="BO608" s="171">
        <f t="shared" si="528"/>
        <v>0</v>
      </c>
      <c r="BP608" s="171" t="str">
        <f t="shared" si="510"/>
        <v>0</v>
      </c>
      <c r="BQ608" s="171" t="str">
        <f>IF(ISBLANK(BL608), "", (POWER(BL608/VLOOKUP(BP608,Anthro_Calc!C:P,13,FALSE),VLOOKUP(BP608,Anthro_Calc!C:P,12,FALSE))-1) / (VLOOKUP(BP608,Anthro_Calc!C:P,14,FALSE)*VLOOKUP(BP608,Anthro_Calc!C:P,12,FALSE)))</f>
        <v/>
      </c>
      <c r="BR608" s="171" t="str">
        <f>IF(ISBLANK(BL608), "", -3 + (BL608 -VLOOKUP(BP608,Anthro_Calc!C:P,4,FALSE)) / (VLOOKUP(BP608,Anthro_Calc!C:P,5,FALSE) - VLOOKUP(BP608,Anthro_Calc!C:P,4,FALSE)))</f>
        <v/>
      </c>
      <c r="BS608" s="171" t="str">
        <f>IF(ISBLANK(BL608), "", 3 + (BL608 -VLOOKUP(BP608,Anthro_Calc!C:P,10,FALSE)) / (VLOOKUP(BP608,Anthro_Calc!C:P,10,FALSE) - VLOOKUP(BP608,Anthro_Calc!C:P,9,FALSE)))</f>
        <v/>
      </c>
      <c r="BT608" s="172" t="str">
        <f t="shared" si="511"/>
        <v/>
      </c>
      <c r="BU608" s="173" t="str">
        <f t="shared" si="512"/>
        <v/>
      </c>
      <c r="BV608" s="174" t="str">
        <f t="shared" si="513"/>
        <v/>
      </c>
      <c r="BW608" s="181" t="str">
        <f t="shared" si="536"/>
        <v/>
      </c>
      <c r="BX608" s="179"/>
      <c r="BY608" s="181" t="str">
        <f>IF(ISBLANK(BL608), "", VLOOKUP(Z608&amp;" "&amp;BV608&amp;" "&amp;BW608,Graduation_Criteria!$D$2:$E$34,2,FALSE))</f>
        <v/>
      </c>
      <c r="BZ608" s="181" t="str">
        <f t="shared" si="537"/>
        <v/>
      </c>
      <c r="CA608" s="167"/>
      <c r="CB608" s="175"/>
      <c r="CC608" s="175"/>
      <c r="CD608" s="183" t="str">
        <f t="shared" si="514"/>
        <v/>
      </c>
      <c r="CE608" s="184">
        <f t="shared" si="515"/>
        <v>0</v>
      </c>
      <c r="CF608" s="184">
        <f t="shared" si="516"/>
        <v>0</v>
      </c>
      <c r="CG608" s="184" t="str">
        <f t="shared" si="517"/>
        <v>0</v>
      </c>
      <c r="CH608" s="184" t="str">
        <f>IF(ISBLANK(CC608), "", (POWER(CC608/VLOOKUP(CG608,Anthro_Calc!C:P,13,FALSE),VLOOKUP(CG608,Anthro_Calc!C:P,12,FALSE))-1) / (VLOOKUP(CG608,Anthro_Calc!C:P,14,FALSE)*VLOOKUP(CG608,Anthro_Calc!C:P,12,FALSE)))</f>
        <v/>
      </c>
      <c r="CI608" s="184" t="str">
        <f>IF(ISBLANK(CC608), "", -3 + (CC608 -VLOOKUP(CG608,Anthro_Calc!C:P,4,FALSE)) / (VLOOKUP(CG608,Anthro_Calc!C:P,5,FALSE) - VLOOKUP(CG608,Anthro_Calc!C:P,4,FALSE)))</f>
        <v/>
      </c>
      <c r="CJ608" s="184" t="str">
        <f>IF(ISBLANK(CC608), "", 3 + (CC608 -VLOOKUP(CG608,Anthro_Calc!C:P,10,FALSE)) / (VLOOKUP(CG608,Anthro_Calc!C:P,10,FALSE) - VLOOKUP(CG608,Anthro_Calc!C:P,9,FALSE)))</f>
        <v/>
      </c>
      <c r="CK608" s="185" t="str">
        <f t="shared" si="518"/>
        <v/>
      </c>
      <c r="CL608" s="173" t="str">
        <f t="shared" si="519"/>
        <v/>
      </c>
      <c r="CM608" s="174" t="str">
        <f t="shared" si="520"/>
        <v/>
      </c>
      <c r="CN608" s="179"/>
      <c r="CO608" s="167"/>
      <c r="CP608" s="175"/>
      <c r="CQ608" s="175"/>
      <c r="CR608" s="186" t="str">
        <f t="shared" si="521"/>
        <v/>
      </c>
      <c r="CS608" s="187">
        <f t="shared" si="522"/>
        <v>0</v>
      </c>
      <c r="CT608" s="187">
        <f t="shared" si="523"/>
        <v>0</v>
      </c>
      <c r="CU608" s="187" t="str">
        <f t="shared" si="524"/>
        <v>0</v>
      </c>
      <c r="CV608" s="187" t="str">
        <f>IF(ISBLANK(CQ608), "", (POWER(CQ608/VLOOKUP(CU608,Anthro_Calc!C:P,13,FALSE),VLOOKUP(CU608,Anthro_Calc!C:P,12,FALSE))-1) / (VLOOKUP(CU608,Anthro_Calc!C:P,14,FALSE)*VLOOKUP(CU608,Anthro_Calc!C:P,12,FALSE)))</f>
        <v/>
      </c>
      <c r="CW608" s="187" t="str">
        <f>IF(ISBLANK(CQ608), "", -3 + (CQ608 -VLOOKUP(CU608,Anthro_Calc!C:P,4,FALSE)) / (VLOOKUP(CU608,Anthro_Calc!C:P,5,FALSE) - VLOOKUP(CU608,Anthro_Calc!C:P,4,FALSE)))</f>
        <v/>
      </c>
      <c r="CX608" s="187" t="str">
        <f>IF(ISBLANK(CQ608), "", 3 + (CQ608 -VLOOKUP(CU608,Anthro_Calc!C:P,10,FALSE)) / (VLOOKUP(CU608,Anthro_Calc!C:P,10,FALSE) - VLOOKUP(CU608,Anthro_Calc!C:P,9,FALSE)))</f>
        <v/>
      </c>
      <c r="CY608" s="188" t="str">
        <f t="shared" si="525"/>
        <v/>
      </c>
      <c r="CZ608" s="117" t="str">
        <f t="shared" si="539"/>
        <v/>
      </c>
      <c r="DA608" s="174" t="str">
        <f t="shared" si="526"/>
        <v/>
      </c>
      <c r="DB608" s="189"/>
    </row>
    <row r="609" spans="1:106">
      <c r="A609" s="165">
        <f t="shared" si="531"/>
        <v>605</v>
      </c>
      <c r="B609" s="166"/>
      <c r="C609" s="166"/>
      <c r="D609" s="166"/>
      <c r="E609" s="166"/>
      <c r="F609" s="166"/>
      <c r="G609" s="166"/>
      <c r="H609" s="166"/>
      <c r="I609" s="166"/>
      <c r="J609" s="166"/>
      <c r="K609" s="166"/>
      <c r="L609" s="166"/>
      <c r="M609" s="167"/>
      <c r="N609" s="168" t="str">
        <f t="shared" ca="1" si="490"/>
        <v/>
      </c>
      <c r="O609" s="169"/>
      <c r="P609" s="169"/>
      <c r="Q609" s="167"/>
      <c r="R609" s="170"/>
      <c r="S609" s="171" t="str">
        <f t="shared" si="491"/>
        <v/>
      </c>
      <c r="T609" s="171" t="str">
        <f t="shared" si="492"/>
        <v/>
      </c>
      <c r="U609" s="171" t="str">
        <f t="shared" si="493"/>
        <v/>
      </c>
      <c r="V609" s="171" t="str">
        <f>IF(ISBLANK(R609), "", (POWER(R609/VLOOKUP(U609,Anthro_Calc!C:P,13,FALSE),VLOOKUP(U609,Anthro_Calc!C:P,12,FALSE))-1) / (VLOOKUP(U609,Anthro_Calc!C:P,14,FALSE)*VLOOKUP(U609,Anthro_Calc!C:P,12,FALSE)))</f>
        <v/>
      </c>
      <c r="W609" s="171" t="str">
        <f>IF(ISBLANK(R609), "", -3 + (R609 -VLOOKUP(U609,Anthro_Calc!C:P,4,FALSE)) / (VLOOKUP(U609,Anthro_Calc!C:P,5,FALSE) - VLOOKUP(U609,Anthro_Calc!C:P,4,FALSE)))</f>
        <v/>
      </c>
      <c r="X609" s="171" t="str">
        <f>IF(ISBLANK(R609), "", 3 + (R609 -VLOOKUP(U609,Anthro_Calc!C:P,10,FALSE)) / (VLOOKUP(U609,Anthro_Calc!C:P,10,FALSE) - VLOOKUP(U609,Anthro_Calc!C:P,9,FALSE)))</f>
        <v/>
      </c>
      <c r="Y609" s="172" t="str">
        <f t="shared" si="494"/>
        <v/>
      </c>
      <c r="Z609" s="173" t="str">
        <f t="shared" si="495"/>
        <v/>
      </c>
      <c r="AA609" s="174" t="str">
        <f t="shared" si="530"/>
        <v/>
      </c>
      <c r="AB609" s="167"/>
      <c r="AC609" s="175"/>
      <c r="AD609" s="176"/>
      <c r="AE609" s="177" t="str">
        <f t="shared" si="496"/>
        <v/>
      </c>
      <c r="AF609" s="171">
        <f t="shared" si="497"/>
        <v>0</v>
      </c>
      <c r="AG609" s="171">
        <f t="shared" si="498"/>
        <v>0</v>
      </c>
      <c r="AH609" s="171" t="str">
        <f t="shared" si="499"/>
        <v>0</v>
      </c>
      <c r="AI609" s="171" t="str">
        <f>IF(ISBLANK(AD609), "", (POWER(AD609/VLOOKUP(AH609,Anthro_Calc!C:P,13,FALSE),VLOOKUP(AH609,Anthro_Calc!C:P,12,FALSE))-1) / (VLOOKUP(AH609,Anthro_Calc!C:P,14,FALSE)*VLOOKUP(AH609,Anthro_Calc!C:P,12,FALSE)))</f>
        <v/>
      </c>
      <c r="AJ609" s="171" t="str">
        <f>IF(ISBLANK(AD609), "", -3 + (AD609 -VLOOKUP(AH609,Anthro_Calc!C:P,4,FALSE)) / (VLOOKUP(AH609,Anthro_Calc!C:P,5,FALSE) - VLOOKUP(AH609,Anthro_Calc!C:P,4,FALSE)))</f>
        <v/>
      </c>
      <c r="AK609" s="171" t="str">
        <f>IF(ISBLANK(AD609), "", 3 + (AD609 -VLOOKUP(AH609,Anthro_Calc!C:P,10,FALSE)) / (VLOOKUP(AH609,Anthro_Calc!C:P,10,FALSE) - VLOOKUP(AH609,Anthro_Calc!C:P,9,FALSE)))</f>
        <v/>
      </c>
      <c r="AL609" s="172" t="str">
        <f t="shared" si="500"/>
        <v/>
      </c>
      <c r="AM609" s="173" t="str">
        <f t="shared" si="501"/>
        <v/>
      </c>
      <c r="AN609" s="174" t="str">
        <f t="shared" si="502"/>
        <v/>
      </c>
      <c r="AO609" s="178" t="str">
        <f t="shared" si="532"/>
        <v/>
      </c>
      <c r="AP609" s="179"/>
      <c r="AQ609" s="179" t="str">
        <f t="shared" si="538"/>
        <v/>
      </c>
      <c r="AR609" s="167"/>
      <c r="AS609" s="175"/>
      <c r="AT609" s="170"/>
      <c r="AU609" s="177" t="str">
        <f t="shared" si="529"/>
        <v/>
      </c>
      <c r="AV609" s="171">
        <f t="shared" si="503"/>
        <v>0</v>
      </c>
      <c r="AW609" s="171">
        <f t="shared" si="504"/>
        <v>0</v>
      </c>
      <c r="AX609" s="171" t="str">
        <f t="shared" si="505"/>
        <v>0</v>
      </c>
      <c r="AY609" s="171" t="str">
        <f>IF(ISBLANK(AT609), "", (POWER(AT609/VLOOKUP(AX609,Anthro_Calc!C:P,13,FALSE),VLOOKUP(AX609,Anthro_Calc!C:P,12,FALSE))-1) / (VLOOKUP(AX609,Anthro_Calc!C:P,14,FALSE)*VLOOKUP(AX609,Anthro_Calc!C:P,12,FALSE)))</f>
        <v/>
      </c>
      <c r="AZ609" s="171" t="str">
        <f>IF(ISBLANK(AT609), "", -3 + (AT609 -VLOOKUP(AX609,Anthro_Calc!C:P,4,FALSE)) / (VLOOKUP(AX609,Anthro_Calc!C:P,5,FALSE) - VLOOKUP(AX609,Anthro_Calc!C:P,4,FALSE)))</f>
        <v/>
      </c>
      <c r="BA609" s="171" t="str">
        <f>IF(ISBLANK(AT609), "", 3 + (AT609 -VLOOKUP(AX609,Anthro_Calc!C:P,10,FALSE)) / (VLOOKUP(AX609,Anthro_Calc!C:P,10,FALSE) - VLOOKUP(AX609,Anthro_Calc!C:P,9,FALSE)))</f>
        <v/>
      </c>
      <c r="BB609" s="172" t="str">
        <f t="shared" si="506"/>
        <v/>
      </c>
      <c r="BC609" s="173" t="str">
        <f t="shared" si="507"/>
        <v/>
      </c>
      <c r="BD609" s="174" t="str">
        <f t="shared" si="533"/>
        <v/>
      </c>
      <c r="BE609" s="180" t="str">
        <f t="shared" si="534"/>
        <v/>
      </c>
      <c r="BF609" s="181" t="str">
        <f t="shared" si="508"/>
        <v/>
      </c>
      <c r="BG609" s="181" t="str">
        <f t="shared" si="535"/>
        <v/>
      </c>
      <c r="BH609" s="179"/>
      <c r="BI609" s="182"/>
      <c r="BJ609" s="167"/>
      <c r="BK609" s="175"/>
      <c r="BL609" s="176"/>
      <c r="BM609" s="177" t="str">
        <f t="shared" si="509"/>
        <v/>
      </c>
      <c r="BN609" s="171">
        <f t="shared" si="527"/>
        <v>0</v>
      </c>
      <c r="BO609" s="171">
        <f t="shared" si="528"/>
        <v>0</v>
      </c>
      <c r="BP609" s="171" t="str">
        <f t="shared" si="510"/>
        <v>0</v>
      </c>
      <c r="BQ609" s="171" t="str">
        <f>IF(ISBLANK(BL609), "", (POWER(BL609/VLOOKUP(BP609,Anthro_Calc!C:P,13,FALSE),VLOOKUP(BP609,Anthro_Calc!C:P,12,FALSE))-1) / (VLOOKUP(BP609,Anthro_Calc!C:P,14,FALSE)*VLOOKUP(BP609,Anthro_Calc!C:P,12,FALSE)))</f>
        <v/>
      </c>
      <c r="BR609" s="171" t="str">
        <f>IF(ISBLANK(BL609), "", -3 + (BL609 -VLOOKUP(BP609,Anthro_Calc!C:P,4,FALSE)) / (VLOOKUP(BP609,Anthro_Calc!C:P,5,FALSE) - VLOOKUP(BP609,Anthro_Calc!C:P,4,FALSE)))</f>
        <v/>
      </c>
      <c r="BS609" s="171" t="str">
        <f>IF(ISBLANK(BL609), "", 3 + (BL609 -VLOOKUP(BP609,Anthro_Calc!C:P,10,FALSE)) / (VLOOKUP(BP609,Anthro_Calc!C:P,10,FALSE) - VLOOKUP(BP609,Anthro_Calc!C:P,9,FALSE)))</f>
        <v/>
      </c>
      <c r="BT609" s="172" t="str">
        <f t="shared" si="511"/>
        <v/>
      </c>
      <c r="BU609" s="173" t="str">
        <f t="shared" si="512"/>
        <v/>
      </c>
      <c r="BV609" s="174" t="str">
        <f t="shared" si="513"/>
        <v/>
      </c>
      <c r="BW609" s="181" t="str">
        <f t="shared" si="536"/>
        <v/>
      </c>
      <c r="BX609" s="179"/>
      <c r="BY609" s="181" t="str">
        <f>IF(ISBLANK(BL609), "", VLOOKUP(Z609&amp;" "&amp;BV609&amp;" "&amp;BW609,Graduation_Criteria!$D$2:$E$34,2,FALSE))</f>
        <v/>
      </c>
      <c r="BZ609" s="181" t="str">
        <f t="shared" si="537"/>
        <v/>
      </c>
      <c r="CA609" s="167"/>
      <c r="CB609" s="175"/>
      <c r="CC609" s="175"/>
      <c r="CD609" s="183" t="str">
        <f t="shared" si="514"/>
        <v/>
      </c>
      <c r="CE609" s="184">
        <f t="shared" si="515"/>
        <v>0</v>
      </c>
      <c r="CF609" s="184">
        <f t="shared" si="516"/>
        <v>0</v>
      </c>
      <c r="CG609" s="184" t="str">
        <f t="shared" si="517"/>
        <v>0</v>
      </c>
      <c r="CH609" s="184" t="str">
        <f>IF(ISBLANK(CC609), "", (POWER(CC609/VLOOKUP(CG609,Anthro_Calc!C:P,13,FALSE),VLOOKUP(CG609,Anthro_Calc!C:P,12,FALSE))-1) / (VLOOKUP(CG609,Anthro_Calc!C:P,14,FALSE)*VLOOKUP(CG609,Anthro_Calc!C:P,12,FALSE)))</f>
        <v/>
      </c>
      <c r="CI609" s="184" t="str">
        <f>IF(ISBLANK(CC609), "", -3 + (CC609 -VLOOKUP(CG609,Anthro_Calc!C:P,4,FALSE)) / (VLOOKUP(CG609,Anthro_Calc!C:P,5,FALSE) - VLOOKUP(CG609,Anthro_Calc!C:P,4,FALSE)))</f>
        <v/>
      </c>
      <c r="CJ609" s="184" t="str">
        <f>IF(ISBLANK(CC609), "", 3 + (CC609 -VLOOKUP(CG609,Anthro_Calc!C:P,10,FALSE)) / (VLOOKUP(CG609,Anthro_Calc!C:P,10,FALSE) - VLOOKUP(CG609,Anthro_Calc!C:P,9,FALSE)))</f>
        <v/>
      </c>
      <c r="CK609" s="185" t="str">
        <f t="shared" si="518"/>
        <v/>
      </c>
      <c r="CL609" s="173" t="str">
        <f t="shared" si="519"/>
        <v/>
      </c>
      <c r="CM609" s="174" t="str">
        <f t="shared" si="520"/>
        <v/>
      </c>
      <c r="CN609" s="179"/>
      <c r="CO609" s="167"/>
      <c r="CP609" s="175"/>
      <c r="CQ609" s="175"/>
      <c r="CR609" s="186" t="str">
        <f t="shared" si="521"/>
        <v/>
      </c>
      <c r="CS609" s="187">
        <f t="shared" si="522"/>
        <v>0</v>
      </c>
      <c r="CT609" s="187">
        <f t="shared" si="523"/>
        <v>0</v>
      </c>
      <c r="CU609" s="187" t="str">
        <f t="shared" si="524"/>
        <v>0</v>
      </c>
      <c r="CV609" s="187" t="str">
        <f>IF(ISBLANK(CQ609), "", (POWER(CQ609/VLOOKUP(CU609,Anthro_Calc!C:P,13,FALSE),VLOOKUP(CU609,Anthro_Calc!C:P,12,FALSE))-1) / (VLOOKUP(CU609,Anthro_Calc!C:P,14,FALSE)*VLOOKUP(CU609,Anthro_Calc!C:P,12,FALSE)))</f>
        <v/>
      </c>
      <c r="CW609" s="187" t="str">
        <f>IF(ISBLANK(CQ609), "", -3 + (CQ609 -VLOOKUP(CU609,Anthro_Calc!C:P,4,FALSE)) / (VLOOKUP(CU609,Anthro_Calc!C:P,5,FALSE) - VLOOKUP(CU609,Anthro_Calc!C:P,4,FALSE)))</f>
        <v/>
      </c>
      <c r="CX609" s="187" t="str">
        <f>IF(ISBLANK(CQ609), "", 3 + (CQ609 -VLOOKUP(CU609,Anthro_Calc!C:P,10,FALSE)) / (VLOOKUP(CU609,Anthro_Calc!C:P,10,FALSE) - VLOOKUP(CU609,Anthro_Calc!C:P,9,FALSE)))</f>
        <v/>
      </c>
      <c r="CY609" s="188" t="str">
        <f t="shared" si="525"/>
        <v/>
      </c>
      <c r="CZ609" s="117" t="str">
        <f t="shared" si="539"/>
        <v/>
      </c>
      <c r="DA609" s="174" t="str">
        <f t="shared" si="526"/>
        <v/>
      </c>
      <c r="DB609" s="189"/>
    </row>
    <row r="610" spans="1:106">
      <c r="A610" s="165">
        <f t="shared" si="531"/>
        <v>606</v>
      </c>
      <c r="B610" s="166"/>
      <c r="C610" s="166"/>
      <c r="D610" s="166"/>
      <c r="E610" s="166"/>
      <c r="F610" s="166"/>
      <c r="G610" s="166"/>
      <c r="H610" s="166"/>
      <c r="I610" s="166"/>
      <c r="J610" s="166"/>
      <c r="K610" s="166"/>
      <c r="L610" s="166"/>
      <c r="M610" s="167"/>
      <c r="N610" s="168" t="str">
        <f t="shared" ca="1" si="490"/>
        <v/>
      </c>
      <c r="O610" s="169"/>
      <c r="P610" s="169"/>
      <c r="Q610" s="167"/>
      <c r="R610" s="170"/>
      <c r="S610" s="171" t="str">
        <f t="shared" si="491"/>
        <v/>
      </c>
      <c r="T610" s="171" t="str">
        <f t="shared" si="492"/>
        <v/>
      </c>
      <c r="U610" s="171" t="str">
        <f t="shared" si="493"/>
        <v/>
      </c>
      <c r="V610" s="171" t="str">
        <f>IF(ISBLANK(R610), "", (POWER(R610/VLOOKUP(U610,Anthro_Calc!C:P,13,FALSE),VLOOKUP(U610,Anthro_Calc!C:P,12,FALSE))-1) / (VLOOKUP(U610,Anthro_Calc!C:P,14,FALSE)*VLOOKUP(U610,Anthro_Calc!C:P,12,FALSE)))</f>
        <v/>
      </c>
      <c r="W610" s="171" t="str">
        <f>IF(ISBLANK(R610), "", -3 + (R610 -VLOOKUP(U610,Anthro_Calc!C:P,4,FALSE)) / (VLOOKUP(U610,Anthro_Calc!C:P,5,FALSE) - VLOOKUP(U610,Anthro_Calc!C:P,4,FALSE)))</f>
        <v/>
      </c>
      <c r="X610" s="171" t="str">
        <f>IF(ISBLANK(R610), "", 3 + (R610 -VLOOKUP(U610,Anthro_Calc!C:P,10,FALSE)) / (VLOOKUP(U610,Anthro_Calc!C:P,10,FALSE) - VLOOKUP(U610,Anthro_Calc!C:P,9,FALSE)))</f>
        <v/>
      </c>
      <c r="Y610" s="172" t="str">
        <f t="shared" si="494"/>
        <v/>
      </c>
      <c r="Z610" s="173" t="str">
        <f t="shared" si="495"/>
        <v/>
      </c>
      <c r="AA610" s="174" t="str">
        <f t="shared" si="530"/>
        <v/>
      </c>
      <c r="AB610" s="167"/>
      <c r="AC610" s="175"/>
      <c r="AD610" s="176"/>
      <c r="AE610" s="177" t="str">
        <f t="shared" si="496"/>
        <v/>
      </c>
      <c r="AF610" s="171">
        <f t="shared" si="497"/>
        <v>0</v>
      </c>
      <c r="AG610" s="171">
        <f t="shared" si="498"/>
        <v>0</v>
      </c>
      <c r="AH610" s="171" t="str">
        <f t="shared" si="499"/>
        <v>0</v>
      </c>
      <c r="AI610" s="171" t="str">
        <f>IF(ISBLANK(AD610), "", (POWER(AD610/VLOOKUP(AH610,Anthro_Calc!C:P,13,FALSE),VLOOKUP(AH610,Anthro_Calc!C:P,12,FALSE))-1) / (VLOOKUP(AH610,Anthro_Calc!C:P,14,FALSE)*VLOOKUP(AH610,Anthro_Calc!C:P,12,FALSE)))</f>
        <v/>
      </c>
      <c r="AJ610" s="171" t="str">
        <f>IF(ISBLANK(AD610), "", -3 + (AD610 -VLOOKUP(AH610,Anthro_Calc!C:P,4,FALSE)) / (VLOOKUP(AH610,Anthro_Calc!C:P,5,FALSE) - VLOOKUP(AH610,Anthro_Calc!C:P,4,FALSE)))</f>
        <v/>
      </c>
      <c r="AK610" s="171" t="str">
        <f>IF(ISBLANK(AD610), "", 3 + (AD610 -VLOOKUP(AH610,Anthro_Calc!C:P,10,FALSE)) / (VLOOKUP(AH610,Anthro_Calc!C:P,10,FALSE) - VLOOKUP(AH610,Anthro_Calc!C:P,9,FALSE)))</f>
        <v/>
      </c>
      <c r="AL610" s="172" t="str">
        <f t="shared" si="500"/>
        <v/>
      </c>
      <c r="AM610" s="173" t="str">
        <f t="shared" si="501"/>
        <v/>
      </c>
      <c r="AN610" s="174" t="str">
        <f t="shared" si="502"/>
        <v/>
      </c>
      <c r="AO610" s="178" t="str">
        <f t="shared" si="532"/>
        <v/>
      </c>
      <c r="AP610" s="179"/>
      <c r="AQ610" s="179" t="str">
        <f t="shared" si="538"/>
        <v/>
      </c>
      <c r="AR610" s="167"/>
      <c r="AS610" s="175"/>
      <c r="AT610" s="170"/>
      <c r="AU610" s="177" t="str">
        <f t="shared" si="529"/>
        <v/>
      </c>
      <c r="AV610" s="171">
        <f t="shared" si="503"/>
        <v>0</v>
      </c>
      <c r="AW610" s="171">
        <f t="shared" si="504"/>
        <v>0</v>
      </c>
      <c r="AX610" s="171" t="str">
        <f t="shared" si="505"/>
        <v>0</v>
      </c>
      <c r="AY610" s="171" t="str">
        <f>IF(ISBLANK(AT610), "", (POWER(AT610/VLOOKUP(AX610,Anthro_Calc!C:P,13,FALSE),VLOOKUP(AX610,Anthro_Calc!C:P,12,FALSE))-1) / (VLOOKUP(AX610,Anthro_Calc!C:P,14,FALSE)*VLOOKUP(AX610,Anthro_Calc!C:P,12,FALSE)))</f>
        <v/>
      </c>
      <c r="AZ610" s="171" t="str">
        <f>IF(ISBLANK(AT610), "", -3 + (AT610 -VLOOKUP(AX610,Anthro_Calc!C:P,4,FALSE)) / (VLOOKUP(AX610,Anthro_Calc!C:P,5,FALSE) - VLOOKUP(AX610,Anthro_Calc!C:P,4,FALSE)))</f>
        <v/>
      </c>
      <c r="BA610" s="171" t="str">
        <f>IF(ISBLANK(AT610), "", 3 + (AT610 -VLOOKUP(AX610,Anthro_Calc!C:P,10,FALSE)) / (VLOOKUP(AX610,Anthro_Calc!C:P,10,FALSE) - VLOOKUP(AX610,Anthro_Calc!C:P,9,FALSE)))</f>
        <v/>
      </c>
      <c r="BB610" s="172" t="str">
        <f t="shared" si="506"/>
        <v/>
      </c>
      <c r="BC610" s="173" t="str">
        <f t="shared" si="507"/>
        <v/>
      </c>
      <c r="BD610" s="174" t="str">
        <f t="shared" si="533"/>
        <v/>
      </c>
      <c r="BE610" s="180" t="str">
        <f t="shared" si="534"/>
        <v/>
      </c>
      <c r="BF610" s="181" t="str">
        <f t="shared" si="508"/>
        <v/>
      </c>
      <c r="BG610" s="181" t="str">
        <f t="shared" si="535"/>
        <v/>
      </c>
      <c r="BH610" s="179"/>
      <c r="BI610" s="182"/>
      <c r="BJ610" s="167"/>
      <c r="BK610" s="175"/>
      <c r="BL610" s="176"/>
      <c r="BM610" s="177" t="str">
        <f t="shared" si="509"/>
        <v/>
      </c>
      <c r="BN610" s="171">
        <f t="shared" si="527"/>
        <v>0</v>
      </c>
      <c r="BO610" s="171">
        <f t="shared" si="528"/>
        <v>0</v>
      </c>
      <c r="BP610" s="171" t="str">
        <f t="shared" si="510"/>
        <v>0</v>
      </c>
      <c r="BQ610" s="171" t="str">
        <f>IF(ISBLANK(BL610), "", (POWER(BL610/VLOOKUP(BP610,Anthro_Calc!C:P,13,FALSE),VLOOKUP(BP610,Anthro_Calc!C:P,12,FALSE))-1) / (VLOOKUP(BP610,Anthro_Calc!C:P,14,FALSE)*VLOOKUP(BP610,Anthro_Calc!C:P,12,FALSE)))</f>
        <v/>
      </c>
      <c r="BR610" s="171" t="str">
        <f>IF(ISBLANK(BL610), "", -3 + (BL610 -VLOOKUP(BP610,Anthro_Calc!C:P,4,FALSE)) / (VLOOKUP(BP610,Anthro_Calc!C:P,5,FALSE) - VLOOKUP(BP610,Anthro_Calc!C:P,4,FALSE)))</f>
        <v/>
      </c>
      <c r="BS610" s="171" t="str">
        <f>IF(ISBLANK(BL610), "", 3 + (BL610 -VLOOKUP(BP610,Anthro_Calc!C:P,10,FALSE)) / (VLOOKUP(BP610,Anthro_Calc!C:P,10,FALSE) - VLOOKUP(BP610,Anthro_Calc!C:P,9,FALSE)))</f>
        <v/>
      </c>
      <c r="BT610" s="172" t="str">
        <f t="shared" si="511"/>
        <v/>
      </c>
      <c r="BU610" s="173" t="str">
        <f t="shared" si="512"/>
        <v/>
      </c>
      <c r="BV610" s="174" t="str">
        <f t="shared" si="513"/>
        <v/>
      </c>
      <c r="BW610" s="181" t="str">
        <f t="shared" si="536"/>
        <v/>
      </c>
      <c r="BX610" s="179"/>
      <c r="BY610" s="181" t="str">
        <f>IF(ISBLANK(BL610), "", VLOOKUP(Z610&amp;" "&amp;BV610&amp;" "&amp;BW610,Graduation_Criteria!$D$2:$E$34,2,FALSE))</f>
        <v/>
      </c>
      <c r="BZ610" s="181" t="str">
        <f t="shared" si="537"/>
        <v/>
      </c>
      <c r="CA610" s="167"/>
      <c r="CB610" s="175"/>
      <c r="CC610" s="175"/>
      <c r="CD610" s="183" t="str">
        <f t="shared" si="514"/>
        <v/>
      </c>
      <c r="CE610" s="184">
        <f t="shared" si="515"/>
        <v>0</v>
      </c>
      <c r="CF610" s="184">
        <f t="shared" si="516"/>
        <v>0</v>
      </c>
      <c r="CG610" s="184" t="str">
        <f t="shared" si="517"/>
        <v>0</v>
      </c>
      <c r="CH610" s="184" t="str">
        <f>IF(ISBLANK(CC610), "", (POWER(CC610/VLOOKUP(CG610,Anthro_Calc!C:P,13,FALSE),VLOOKUP(CG610,Anthro_Calc!C:P,12,FALSE))-1) / (VLOOKUP(CG610,Anthro_Calc!C:P,14,FALSE)*VLOOKUP(CG610,Anthro_Calc!C:P,12,FALSE)))</f>
        <v/>
      </c>
      <c r="CI610" s="184" t="str">
        <f>IF(ISBLANK(CC610), "", -3 + (CC610 -VLOOKUP(CG610,Anthro_Calc!C:P,4,FALSE)) / (VLOOKUP(CG610,Anthro_Calc!C:P,5,FALSE) - VLOOKUP(CG610,Anthro_Calc!C:P,4,FALSE)))</f>
        <v/>
      </c>
      <c r="CJ610" s="184" t="str">
        <f>IF(ISBLANK(CC610), "", 3 + (CC610 -VLOOKUP(CG610,Anthro_Calc!C:P,10,FALSE)) / (VLOOKUP(CG610,Anthro_Calc!C:P,10,FALSE) - VLOOKUP(CG610,Anthro_Calc!C:P,9,FALSE)))</f>
        <v/>
      </c>
      <c r="CK610" s="185" t="str">
        <f t="shared" si="518"/>
        <v/>
      </c>
      <c r="CL610" s="173" t="str">
        <f t="shared" si="519"/>
        <v/>
      </c>
      <c r="CM610" s="174" t="str">
        <f t="shared" si="520"/>
        <v/>
      </c>
      <c r="CN610" s="179"/>
      <c r="CO610" s="167"/>
      <c r="CP610" s="175"/>
      <c r="CQ610" s="175"/>
      <c r="CR610" s="186" t="str">
        <f t="shared" si="521"/>
        <v/>
      </c>
      <c r="CS610" s="187">
        <f t="shared" si="522"/>
        <v>0</v>
      </c>
      <c r="CT610" s="187">
        <f t="shared" si="523"/>
        <v>0</v>
      </c>
      <c r="CU610" s="187" t="str">
        <f t="shared" si="524"/>
        <v>0</v>
      </c>
      <c r="CV610" s="187" t="str">
        <f>IF(ISBLANK(CQ610), "", (POWER(CQ610/VLOOKUP(CU610,Anthro_Calc!C:P,13,FALSE),VLOOKUP(CU610,Anthro_Calc!C:P,12,FALSE))-1) / (VLOOKUP(CU610,Anthro_Calc!C:P,14,FALSE)*VLOOKUP(CU610,Anthro_Calc!C:P,12,FALSE)))</f>
        <v/>
      </c>
      <c r="CW610" s="187" t="str">
        <f>IF(ISBLANK(CQ610), "", -3 + (CQ610 -VLOOKUP(CU610,Anthro_Calc!C:P,4,FALSE)) / (VLOOKUP(CU610,Anthro_Calc!C:P,5,FALSE) - VLOOKUP(CU610,Anthro_Calc!C:P,4,FALSE)))</f>
        <v/>
      </c>
      <c r="CX610" s="187" t="str">
        <f>IF(ISBLANK(CQ610), "", 3 + (CQ610 -VLOOKUP(CU610,Anthro_Calc!C:P,10,FALSE)) / (VLOOKUP(CU610,Anthro_Calc!C:P,10,FALSE) - VLOOKUP(CU610,Anthro_Calc!C:P,9,FALSE)))</f>
        <v/>
      </c>
      <c r="CY610" s="188" t="str">
        <f t="shared" si="525"/>
        <v/>
      </c>
      <c r="CZ610" s="117" t="str">
        <f t="shared" si="539"/>
        <v/>
      </c>
      <c r="DA610" s="174" t="str">
        <f t="shared" si="526"/>
        <v/>
      </c>
      <c r="DB610" s="189"/>
    </row>
    <row r="611" spans="1:106">
      <c r="A611" s="165">
        <f t="shared" si="531"/>
        <v>607</v>
      </c>
      <c r="B611" s="166"/>
      <c r="C611" s="166"/>
      <c r="D611" s="166"/>
      <c r="E611" s="166"/>
      <c r="F611" s="166"/>
      <c r="G611" s="166"/>
      <c r="H611" s="166"/>
      <c r="I611" s="166"/>
      <c r="J611" s="166"/>
      <c r="K611" s="166"/>
      <c r="L611" s="166"/>
      <c r="M611" s="167"/>
      <c r="N611" s="168" t="str">
        <f t="shared" ca="1" si="490"/>
        <v/>
      </c>
      <c r="O611" s="169"/>
      <c r="P611" s="169"/>
      <c r="Q611" s="167"/>
      <c r="R611" s="170"/>
      <c r="S611" s="171" t="str">
        <f t="shared" si="491"/>
        <v/>
      </c>
      <c r="T611" s="171" t="str">
        <f t="shared" si="492"/>
        <v/>
      </c>
      <c r="U611" s="171" t="str">
        <f t="shared" si="493"/>
        <v/>
      </c>
      <c r="V611" s="171" t="str">
        <f>IF(ISBLANK(R611), "", (POWER(R611/VLOOKUP(U611,Anthro_Calc!C:P,13,FALSE),VLOOKUP(U611,Anthro_Calc!C:P,12,FALSE))-1) / (VLOOKUP(U611,Anthro_Calc!C:P,14,FALSE)*VLOOKUP(U611,Anthro_Calc!C:P,12,FALSE)))</f>
        <v/>
      </c>
      <c r="W611" s="171" t="str">
        <f>IF(ISBLANK(R611), "", -3 + (R611 -VLOOKUP(U611,Anthro_Calc!C:P,4,FALSE)) / (VLOOKUP(U611,Anthro_Calc!C:P,5,FALSE) - VLOOKUP(U611,Anthro_Calc!C:P,4,FALSE)))</f>
        <v/>
      </c>
      <c r="X611" s="171" t="str">
        <f>IF(ISBLANK(R611), "", 3 + (R611 -VLOOKUP(U611,Anthro_Calc!C:P,10,FALSE)) / (VLOOKUP(U611,Anthro_Calc!C:P,10,FALSE) - VLOOKUP(U611,Anthro_Calc!C:P,9,FALSE)))</f>
        <v/>
      </c>
      <c r="Y611" s="172" t="str">
        <f t="shared" si="494"/>
        <v/>
      </c>
      <c r="Z611" s="173" t="str">
        <f t="shared" si="495"/>
        <v/>
      </c>
      <c r="AA611" s="174" t="str">
        <f t="shared" si="530"/>
        <v/>
      </c>
      <c r="AB611" s="167"/>
      <c r="AC611" s="175"/>
      <c r="AD611" s="176"/>
      <c r="AE611" s="177" t="str">
        <f t="shared" si="496"/>
        <v/>
      </c>
      <c r="AF611" s="171">
        <f t="shared" si="497"/>
        <v>0</v>
      </c>
      <c r="AG611" s="171">
        <f t="shared" si="498"/>
        <v>0</v>
      </c>
      <c r="AH611" s="171" t="str">
        <f t="shared" si="499"/>
        <v>0</v>
      </c>
      <c r="AI611" s="171" t="str">
        <f>IF(ISBLANK(AD611), "", (POWER(AD611/VLOOKUP(AH611,Anthro_Calc!C:P,13,FALSE),VLOOKUP(AH611,Anthro_Calc!C:P,12,FALSE))-1) / (VLOOKUP(AH611,Anthro_Calc!C:P,14,FALSE)*VLOOKUP(AH611,Anthro_Calc!C:P,12,FALSE)))</f>
        <v/>
      </c>
      <c r="AJ611" s="171" t="str">
        <f>IF(ISBLANK(AD611), "", -3 + (AD611 -VLOOKUP(AH611,Anthro_Calc!C:P,4,FALSE)) / (VLOOKUP(AH611,Anthro_Calc!C:P,5,FALSE) - VLOOKUP(AH611,Anthro_Calc!C:P,4,FALSE)))</f>
        <v/>
      </c>
      <c r="AK611" s="171" t="str">
        <f>IF(ISBLANK(AD611), "", 3 + (AD611 -VLOOKUP(AH611,Anthro_Calc!C:P,10,FALSE)) / (VLOOKUP(AH611,Anthro_Calc!C:P,10,FALSE) - VLOOKUP(AH611,Anthro_Calc!C:P,9,FALSE)))</f>
        <v/>
      </c>
      <c r="AL611" s="172" t="str">
        <f t="shared" si="500"/>
        <v/>
      </c>
      <c r="AM611" s="173" t="str">
        <f t="shared" si="501"/>
        <v/>
      </c>
      <c r="AN611" s="174" t="str">
        <f t="shared" si="502"/>
        <v/>
      </c>
      <c r="AO611" s="178" t="str">
        <f t="shared" si="532"/>
        <v/>
      </c>
      <c r="AP611" s="179"/>
      <c r="AQ611" s="179" t="str">
        <f t="shared" si="538"/>
        <v/>
      </c>
      <c r="AR611" s="167"/>
      <c r="AS611" s="175"/>
      <c r="AT611" s="170"/>
      <c r="AU611" s="177" t="str">
        <f t="shared" si="529"/>
        <v/>
      </c>
      <c r="AV611" s="171">
        <f t="shared" si="503"/>
        <v>0</v>
      </c>
      <c r="AW611" s="171">
        <f t="shared" si="504"/>
        <v>0</v>
      </c>
      <c r="AX611" s="171" t="str">
        <f t="shared" si="505"/>
        <v>0</v>
      </c>
      <c r="AY611" s="171" t="str">
        <f>IF(ISBLANK(AT611), "", (POWER(AT611/VLOOKUP(AX611,Anthro_Calc!C:P,13,FALSE),VLOOKUP(AX611,Anthro_Calc!C:P,12,FALSE))-1) / (VLOOKUP(AX611,Anthro_Calc!C:P,14,FALSE)*VLOOKUP(AX611,Anthro_Calc!C:P,12,FALSE)))</f>
        <v/>
      </c>
      <c r="AZ611" s="171" t="str">
        <f>IF(ISBLANK(AT611), "", -3 + (AT611 -VLOOKUP(AX611,Anthro_Calc!C:P,4,FALSE)) / (VLOOKUP(AX611,Anthro_Calc!C:P,5,FALSE) - VLOOKUP(AX611,Anthro_Calc!C:P,4,FALSE)))</f>
        <v/>
      </c>
      <c r="BA611" s="171" t="str">
        <f>IF(ISBLANK(AT611), "", 3 + (AT611 -VLOOKUP(AX611,Anthro_Calc!C:P,10,FALSE)) / (VLOOKUP(AX611,Anthro_Calc!C:P,10,FALSE) - VLOOKUP(AX611,Anthro_Calc!C:P,9,FALSE)))</f>
        <v/>
      </c>
      <c r="BB611" s="172" t="str">
        <f t="shared" si="506"/>
        <v/>
      </c>
      <c r="BC611" s="173" t="str">
        <f t="shared" si="507"/>
        <v/>
      </c>
      <c r="BD611" s="174" t="str">
        <f t="shared" si="533"/>
        <v/>
      </c>
      <c r="BE611" s="180" t="str">
        <f t="shared" si="534"/>
        <v/>
      </c>
      <c r="BF611" s="181" t="str">
        <f t="shared" si="508"/>
        <v/>
      </c>
      <c r="BG611" s="181" t="str">
        <f t="shared" si="535"/>
        <v/>
      </c>
      <c r="BH611" s="179"/>
      <c r="BI611" s="182"/>
      <c r="BJ611" s="167"/>
      <c r="BK611" s="175"/>
      <c r="BL611" s="176"/>
      <c r="BM611" s="177" t="str">
        <f t="shared" si="509"/>
        <v/>
      </c>
      <c r="BN611" s="171">
        <f t="shared" si="527"/>
        <v>0</v>
      </c>
      <c r="BO611" s="171">
        <f t="shared" si="528"/>
        <v>0</v>
      </c>
      <c r="BP611" s="171" t="str">
        <f t="shared" si="510"/>
        <v>0</v>
      </c>
      <c r="BQ611" s="171" t="str">
        <f>IF(ISBLANK(BL611), "", (POWER(BL611/VLOOKUP(BP611,Anthro_Calc!C:P,13,FALSE),VLOOKUP(BP611,Anthro_Calc!C:P,12,FALSE))-1) / (VLOOKUP(BP611,Anthro_Calc!C:P,14,FALSE)*VLOOKUP(BP611,Anthro_Calc!C:P,12,FALSE)))</f>
        <v/>
      </c>
      <c r="BR611" s="171" t="str">
        <f>IF(ISBLANK(BL611), "", -3 + (BL611 -VLOOKUP(BP611,Anthro_Calc!C:P,4,FALSE)) / (VLOOKUP(BP611,Anthro_Calc!C:P,5,FALSE) - VLOOKUP(BP611,Anthro_Calc!C:P,4,FALSE)))</f>
        <v/>
      </c>
      <c r="BS611" s="171" t="str">
        <f>IF(ISBLANK(BL611), "", 3 + (BL611 -VLOOKUP(BP611,Anthro_Calc!C:P,10,FALSE)) / (VLOOKUP(BP611,Anthro_Calc!C:P,10,FALSE) - VLOOKUP(BP611,Anthro_Calc!C:P,9,FALSE)))</f>
        <v/>
      </c>
      <c r="BT611" s="172" t="str">
        <f t="shared" si="511"/>
        <v/>
      </c>
      <c r="BU611" s="173" t="str">
        <f t="shared" si="512"/>
        <v/>
      </c>
      <c r="BV611" s="174" t="str">
        <f t="shared" si="513"/>
        <v/>
      </c>
      <c r="BW611" s="181" t="str">
        <f t="shared" si="536"/>
        <v/>
      </c>
      <c r="BX611" s="179"/>
      <c r="BY611" s="181" t="str">
        <f>IF(ISBLANK(BL611), "", VLOOKUP(Z611&amp;" "&amp;BV611&amp;" "&amp;BW611,Graduation_Criteria!$D$2:$E$34,2,FALSE))</f>
        <v/>
      </c>
      <c r="BZ611" s="181" t="str">
        <f t="shared" si="537"/>
        <v/>
      </c>
      <c r="CA611" s="167"/>
      <c r="CB611" s="175"/>
      <c r="CC611" s="175"/>
      <c r="CD611" s="183" t="str">
        <f t="shared" si="514"/>
        <v/>
      </c>
      <c r="CE611" s="184">
        <f t="shared" si="515"/>
        <v>0</v>
      </c>
      <c r="CF611" s="184">
        <f t="shared" si="516"/>
        <v>0</v>
      </c>
      <c r="CG611" s="184" t="str">
        <f t="shared" si="517"/>
        <v>0</v>
      </c>
      <c r="CH611" s="184" t="str">
        <f>IF(ISBLANK(CC611), "", (POWER(CC611/VLOOKUP(CG611,Anthro_Calc!C:P,13,FALSE),VLOOKUP(CG611,Anthro_Calc!C:P,12,FALSE))-1) / (VLOOKUP(CG611,Anthro_Calc!C:P,14,FALSE)*VLOOKUP(CG611,Anthro_Calc!C:P,12,FALSE)))</f>
        <v/>
      </c>
      <c r="CI611" s="184" t="str">
        <f>IF(ISBLANK(CC611), "", -3 + (CC611 -VLOOKUP(CG611,Anthro_Calc!C:P,4,FALSE)) / (VLOOKUP(CG611,Anthro_Calc!C:P,5,FALSE) - VLOOKUP(CG611,Anthro_Calc!C:P,4,FALSE)))</f>
        <v/>
      </c>
      <c r="CJ611" s="184" t="str">
        <f>IF(ISBLANK(CC611), "", 3 + (CC611 -VLOOKUP(CG611,Anthro_Calc!C:P,10,FALSE)) / (VLOOKUP(CG611,Anthro_Calc!C:P,10,FALSE) - VLOOKUP(CG611,Anthro_Calc!C:P,9,FALSE)))</f>
        <v/>
      </c>
      <c r="CK611" s="185" t="str">
        <f t="shared" si="518"/>
        <v/>
      </c>
      <c r="CL611" s="173" t="str">
        <f t="shared" si="519"/>
        <v/>
      </c>
      <c r="CM611" s="174" t="str">
        <f t="shared" si="520"/>
        <v/>
      </c>
      <c r="CN611" s="179"/>
      <c r="CO611" s="167"/>
      <c r="CP611" s="175"/>
      <c r="CQ611" s="175"/>
      <c r="CR611" s="186" t="str">
        <f t="shared" si="521"/>
        <v/>
      </c>
      <c r="CS611" s="187">
        <f t="shared" si="522"/>
        <v>0</v>
      </c>
      <c r="CT611" s="187">
        <f t="shared" si="523"/>
        <v>0</v>
      </c>
      <c r="CU611" s="187" t="str">
        <f t="shared" si="524"/>
        <v>0</v>
      </c>
      <c r="CV611" s="187" t="str">
        <f>IF(ISBLANK(CQ611), "", (POWER(CQ611/VLOOKUP(CU611,Anthro_Calc!C:P,13,FALSE),VLOOKUP(CU611,Anthro_Calc!C:P,12,FALSE))-1) / (VLOOKUP(CU611,Anthro_Calc!C:P,14,FALSE)*VLOOKUP(CU611,Anthro_Calc!C:P,12,FALSE)))</f>
        <v/>
      </c>
      <c r="CW611" s="187" t="str">
        <f>IF(ISBLANK(CQ611), "", -3 + (CQ611 -VLOOKUP(CU611,Anthro_Calc!C:P,4,FALSE)) / (VLOOKUP(CU611,Anthro_Calc!C:P,5,FALSE) - VLOOKUP(CU611,Anthro_Calc!C:P,4,FALSE)))</f>
        <v/>
      </c>
      <c r="CX611" s="187" t="str">
        <f>IF(ISBLANK(CQ611), "", 3 + (CQ611 -VLOOKUP(CU611,Anthro_Calc!C:P,10,FALSE)) / (VLOOKUP(CU611,Anthro_Calc!C:P,10,FALSE) - VLOOKUP(CU611,Anthro_Calc!C:P,9,FALSE)))</f>
        <v/>
      </c>
      <c r="CY611" s="188" t="str">
        <f t="shared" si="525"/>
        <v/>
      </c>
      <c r="CZ611" s="117" t="str">
        <f t="shared" si="539"/>
        <v/>
      </c>
      <c r="DA611" s="174" t="str">
        <f t="shared" si="526"/>
        <v/>
      </c>
      <c r="DB611" s="189"/>
    </row>
    <row r="612" spans="1:106">
      <c r="A612" s="165">
        <f t="shared" si="531"/>
        <v>608</v>
      </c>
      <c r="B612" s="166"/>
      <c r="C612" s="166"/>
      <c r="D612" s="166"/>
      <c r="E612" s="166"/>
      <c r="F612" s="166"/>
      <c r="G612" s="166"/>
      <c r="H612" s="166"/>
      <c r="I612" s="166"/>
      <c r="J612" s="166"/>
      <c r="K612" s="166"/>
      <c r="L612" s="166"/>
      <c r="M612" s="167"/>
      <c r="N612" s="168" t="str">
        <f t="shared" ca="1" si="490"/>
        <v/>
      </c>
      <c r="O612" s="169"/>
      <c r="P612" s="169"/>
      <c r="Q612" s="167"/>
      <c r="R612" s="170"/>
      <c r="S612" s="171" t="str">
        <f t="shared" si="491"/>
        <v/>
      </c>
      <c r="T612" s="171" t="str">
        <f t="shared" si="492"/>
        <v/>
      </c>
      <c r="U612" s="171" t="str">
        <f t="shared" si="493"/>
        <v/>
      </c>
      <c r="V612" s="171" t="str">
        <f>IF(ISBLANK(R612), "", (POWER(R612/VLOOKUP(U612,Anthro_Calc!C:P,13,FALSE),VLOOKUP(U612,Anthro_Calc!C:P,12,FALSE))-1) / (VLOOKUP(U612,Anthro_Calc!C:P,14,FALSE)*VLOOKUP(U612,Anthro_Calc!C:P,12,FALSE)))</f>
        <v/>
      </c>
      <c r="W612" s="171" t="str">
        <f>IF(ISBLANK(R612), "", -3 + (R612 -VLOOKUP(U612,Anthro_Calc!C:P,4,FALSE)) / (VLOOKUP(U612,Anthro_Calc!C:P,5,FALSE) - VLOOKUP(U612,Anthro_Calc!C:P,4,FALSE)))</f>
        <v/>
      </c>
      <c r="X612" s="171" t="str">
        <f>IF(ISBLANK(R612), "", 3 + (R612 -VLOOKUP(U612,Anthro_Calc!C:P,10,FALSE)) / (VLOOKUP(U612,Anthro_Calc!C:P,10,FALSE) - VLOOKUP(U612,Anthro_Calc!C:P,9,FALSE)))</f>
        <v/>
      </c>
      <c r="Y612" s="172" t="str">
        <f t="shared" si="494"/>
        <v/>
      </c>
      <c r="Z612" s="173" t="str">
        <f t="shared" si="495"/>
        <v/>
      </c>
      <c r="AA612" s="174" t="str">
        <f t="shared" si="530"/>
        <v/>
      </c>
      <c r="AB612" s="167"/>
      <c r="AC612" s="175"/>
      <c r="AD612" s="176"/>
      <c r="AE612" s="177" t="str">
        <f t="shared" si="496"/>
        <v/>
      </c>
      <c r="AF612" s="171">
        <f t="shared" si="497"/>
        <v>0</v>
      </c>
      <c r="AG612" s="171">
        <f t="shared" si="498"/>
        <v>0</v>
      </c>
      <c r="AH612" s="171" t="str">
        <f t="shared" si="499"/>
        <v>0</v>
      </c>
      <c r="AI612" s="171" t="str">
        <f>IF(ISBLANK(AD612), "", (POWER(AD612/VLOOKUP(AH612,Anthro_Calc!C:P,13,FALSE),VLOOKUP(AH612,Anthro_Calc!C:P,12,FALSE))-1) / (VLOOKUP(AH612,Anthro_Calc!C:P,14,FALSE)*VLOOKUP(AH612,Anthro_Calc!C:P,12,FALSE)))</f>
        <v/>
      </c>
      <c r="AJ612" s="171" t="str">
        <f>IF(ISBLANK(AD612), "", -3 + (AD612 -VLOOKUP(AH612,Anthro_Calc!C:P,4,FALSE)) / (VLOOKUP(AH612,Anthro_Calc!C:P,5,FALSE) - VLOOKUP(AH612,Anthro_Calc!C:P,4,FALSE)))</f>
        <v/>
      </c>
      <c r="AK612" s="171" t="str">
        <f>IF(ISBLANK(AD612), "", 3 + (AD612 -VLOOKUP(AH612,Anthro_Calc!C:P,10,FALSE)) / (VLOOKUP(AH612,Anthro_Calc!C:P,10,FALSE) - VLOOKUP(AH612,Anthro_Calc!C:P,9,FALSE)))</f>
        <v/>
      </c>
      <c r="AL612" s="172" t="str">
        <f t="shared" si="500"/>
        <v/>
      </c>
      <c r="AM612" s="173" t="str">
        <f t="shared" si="501"/>
        <v/>
      </c>
      <c r="AN612" s="174" t="str">
        <f t="shared" si="502"/>
        <v/>
      </c>
      <c r="AO612" s="178" t="str">
        <f t="shared" si="532"/>
        <v/>
      </c>
      <c r="AP612" s="179"/>
      <c r="AQ612" s="179" t="str">
        <f t="shared" si="538"/>
        <v/>
      </c>
      <c r="AR612" s="167"/>
      <c r="AS612" s="175"/>
      <c r="AT612" s="170"/>
      <c r="AU612" s="177" t="str">
        <f t="shared" si="529"/>
        <v/>
      </c>
      <c r="AV612" s="171">
        <f t="shared" si="503"/>
        <v>0</v>
      </c>
      <c r="AW612" s="171">
        <f t="shared" si="504"/>
        <v>0</v>
      </c>
      <c r="AX612" s="171" t="str">
        <f t="shared" si="505"/>
        <v>0</v>
      </c>
      <c r="AY612" s="171" t="str">
        <f>IF(ISBLANK(AT612), "", (POWER(AT612/VLOOKUP(AX612,Anthro_Calc!C:P,13,FALSE),VLOOKUP(AX612,Anthro_Calc!C:P,12,FALSE))-1) / (VLOOKUP(AX612,Anthro_Calc!C:P,14,FALSE)*VLOOKUP(AX612,Anthro_Calc!C:P,12,FALSE)))</f>
        <v/>
      </c>
      <c r="AZ612" s="171" t="str">
        <f>IF(ISBLANK(AT612), "", -3 + (AT612 -VLOOKUP(AX612,Anthro_Calc!C:P,4,FALSE)) / (VLOOKUP(AX612,Anthro_Calc!C:P,5,FALSE) - VLOOKUP(AX612,Anthro_Calc!C:P,4,FALSE)))</f>
        <v/>
      </c>
      <c r="BA612" s="171" t="str">
        <f>IF(ISBLANK(AT612), "", 3 + (AT612 -VLOOKUP(AX612,Anthro_Calc!C:P,10,FALSE)) / (VLOOKUP(AX612,Anthro_Calc!C:P,10,FALSE) - VLOOKUP(AX612,Anthro_Calc!C:P,9,FALSE)))</f>
        <v/>
      </c>
      <c r="BB612" s="172" t="str">
        <f t="shared" si="506"/>
        <v/>
      </c>
      <c r="BC612" s="173" t="str">
        <f t="shared" si="507"/>
        <v/>
      </c>
      <c r="BD612" s="174" t="str">
        <f t="shared" si="533"/>
        <v/>
      </c>
      <c r="BE612" s="180" t="str">
        <f t="shared" si="534"/>
        <v/>
      </c>
      <c r="BF612" s="181" t="str">
        <f t="shared" si="508"/>
        <v/>
      </c>
      <c r="BG612" s="181" t="str">
        <f t="shared" si="535"/>
        <v/>
      </c>
      <c r="BH612" s="179"/>
      <c r="BI612" s="182"/>
      <c r="BJ612" s="167"/>
      <c r="BK612" s="175"/>
      <c r="BL612" s="176"/>
      <c r="BM612" s="177" t="str">
        <f t="shared" si="509"/>
        <v/>
      </c>
      <c r="BN612" s="171">
        <f t="shared" si="527"/>
        <v>0</v>
      </c>
      <c r="BO612" s="171">
        <f t="shared" si="528"/>
        <v>0</v>
      </c>
      <c r="BP612" s="171" t="str">
        <f t="shared" si="510"/>
        <v>0</v>
      </c>
      <c r="BQ612" s="171" t="str">
        <f>IF(ISBLANK(BL612), "", (POWER(BL612/VLOOKUP(BP612,Anthro_Calc!C:P,13,FALSE),VLOOKUP(BP612,Anthro_Calc!C:P,12,FALSE))-1) / (VLOOKUP(BP612,Anthro_Calc!C:P,14,FALSE)*VLOOKUP(BP612,Anthro_Calc!C:P,12,FALSE)))</f>
        <v/>
      </c>
      <c r="BR612" s="171" t="str">
        <f>IF(ISBLANK(BL612), "", -3 + (BL612 -VLOOKUP(BP612,Anthro_Calc!C:P,4,FALSE)) / (VLOOKUP(BP612,Anthro_Calc!C:P,5,FALSE) - VLOOKUP(BP612,Anthro_Calc!C:P,4,FALSE)))</f>
        <v/>
      </c>
      <c r="BS612" s="171" t="str">
        <f>IF(ISBLANK(BL612), "", 3 + (BL612 -VLOOKUP(BP612,Anthro_Calc!C:P,10,FALSE)) / (VLOOKUP(BP612,Anthro_Calc!C:P,10,FALSE) - VLOOKUP(BP612,Anthro_Calc!C:P,9,FALSE)))</f>
        <v/>
      </c>
      <c r="BT612" s="172" t="str">
        <f t="shared" si="511"/>
        <v/>
      </c>
      <c r="BU612" s="173" t="str">
        <f t="shared" si="512"/>
        <v/>
      </c>
      <c r="BV612" s="174" t="str">
        <f t="shared" si="513"/>
        <v/>
      </c>
      <c r="BW612" s="181" t="str">
        <f t="shared" si="536"/>
        <v/>
      </c>
      <c r="BX612" s="179"/>
      <c r="BY612" s="181" t="str">
        <f>IF(ISBLANK(BL612), "", VLOOKUP(Z612&amp;" "&amp;BV612&amp;" "&amp;BW612,Graduation_Criteria!$D$2:$E$34,2,FALSE))</f>
        <v/>
      </c>
      <c r="BZ612" s="181" t="str">
        <f t="shared" si="537"/>
        <v/>
      </c>
      <c r="CA612" s="167"/>
      <c r="CB612" s="175"/>
      <c r="CC612" s="175"/>
      <c r="CD612" s="183" t="str">
        <f t="shared" si="514"/>
        <v/>
      </c>
      <c r="CE612" s="184">
        <f t="shared" si="515"/>
        <v>0</v>
      </c>
      <c r="CF612" s="184">
        <f t="shared" si="516"/>
        <v>0</v>
      </c>
      <c r="CG612" s="184" t="str">
        <f t="shared" si="517"/>
        <v>0</v>
      </c>
      <c r="CH612" s="184" t="str">
        <f>IF(ISBLANK(CC612), "", (POWER(CC612/VLOOKUP(CG612,Anthro_Calc!C:P,13,FALSE),VLOOKUP(CG612,Anthro_Calc!C:P,12,FALSE))-1) / (VLOOKUP(CG612,Anthro_Calc!C:P,14,FALSE)*VLOOKUP(CG612,Anthro_Calc!C:P,12,FALSE)))</f>
        <v/>
      </c>
      <c r="CI612" s="184" t="str">
        <f>IF(ISBLANK(CC612), "", -3 + (CC612 -VLOOKUP(CG612,Anthro_Calc!C:P,4,FALSE)) / (VLOOKUP(CG612,Anthro_Calc!C:P,5,FALSE) - VLOOKUP(CG612,Anthro_Calc!C:P,4,FALSE)))</f>
        <v/>
      </c>
      <c r="CJ612" s="184" t="str">
        <f>IF(ISBLANK(CC612), "", 3 + (CC612 -VLOOKUP(CG612,Anthro_Calc!C:P,10,FALSE)) / (VLOOKUP(CG612,Anthro_Calc!C:P,10,FALSE) - VLOOKUP(CG612,Anthro_Calc!C:P,9,FALSE)))</f>
        <v/>
      </c>
      <c r="CK612" s="185" t="str">
        <f t="shared" si="518"/>
        <v/>
      </c>
      <c r="CL612" s="173" t="str">
        <f t="shared" si="519"/>
        <v/>
      </c>
      <c r="CM612" s="174" t="str">
        <f t="shared" si="520"/>
        <v/>
      </c>
      <c r="CN612" s="179"/>
      <c r="CO612" s="167"/>
      <c r="CP612" s="175"/>
      <c r="CQ612" s="175"/>
      <c r="CR612" s="186" t="str">
        <f t="shared" si="521"/>
        <v/>
      </c>
      <c r="CS612" s="187">
        <f t="shared" si="522"/>
        <v>0</v>
      </c>
      <c r="CT612" s="187">
        <f t="shared" si="523"/>
        <v>0</v>
      </c>
      <c r="CU612" s="187" t="str">
        <f t="shared" si="524"/>
        <v>0</v>
      </c>
      <c r="CV612" s="187" t="str">
        <f>IF(ISBLANK(CQ612), "", (POWER(CQ612/VLOOKUP(CU612,Anthro_Calc!C:P,13,FALSE),VLOOKUP(CU612,Anthro_Calc!C:P,12,FALSE))-1) / (VLOOKUP(CU612,Anthro_Calc!C:P,14,FALSE)*VLOOKUP(CU612,Anthro_Calc!C:P,12,FALSE)))</f>
        <v/>
      </c>
      <c r="CW612" s="187" t="str">
        <f>IF(ISBLANK(CQ612), "", -3 + (CQ612 -VLOOKUP(CU612,Anthro_Calc!C:P,4,FALSE)) / (VLOOKUP(CU612,Anthro_Calc!C:P,5,FALSE) - VLOOKUP(CU612,Anthro_Calc!C:P,4,FALSE)))</f>
        <v/>
      </c>
      <c r="CX612" s="187" t="str">
        <f>IF(ISBLANK(CQ612), "", 3 + (CQ612 -VLOOKUP(CU612,Anthro_Calc!C:P,10,FALSE)) / (VLOOKUP(CU612,Anthro_Calc!C:P,10,FALSE) - VLOOKUP(CU612,Anthro_Calc!C:P,9,FALSE)))</f>
        <v/>
      </c>
      <c r="CY612" s="188" t="str">
        <f t="shared" si="525"/>
        <v/>
      </c>
      <c r="CZ612" s="117" t="str">
        <f t="shared" si="539"/>
        <v/>
      </c>
      <c r="DA612" s="174" t="str">
        <f t="shared" si="526"/>
        <v/>
      </c>
      <c r="DB612" s="189"/>
    </row>
    <row r="613" spans="1:106">
      <c r="A613" s="165">
        <f t="shared" si="531"/>
        <v>609</v>
      </c>
      <c r="B613" s="166"/>
      <c r="C613" s="166"/>
      <c r="D613" s="166"/>
      <c r="E613" s="166"/>
      <c r="F613" s="166"/>
      <c r="G613" s="166"/>
      <c r="H613" s="166"/>
      <c r="I613" s="166"/>
      <c r="J613" s="166"/>
      <c r="K613" s="166"/>
      <c r="L613" s="166"/>
      <c r="M613" s="167"/>
      <c r="N613" s="168" t="str">
        <f t="shared" ca="1" si="490"/>
        <v/>
      </c>
      <c r="O613" s="169"/>
      <c r="P613" s="169"/>
      <c r="Q613" s="167"/>
      <c r="R613" s="170"/>
      <c r="S613" s="171" t="str">
        <f t="shared" si="491"/>
        <v/>
      </c>
      <c r="T613" s="171" t="str">
        <f t="shared" si="492"/>
        <v/>
      </c>
      <c r="U613" s="171" t="str">
        <f t="shared" si="493"/>
        <v/>
      </c>
      <c r="V613" s="171" t="str">
        <f>IF(ISBLANK(R613), "", (POWER(R613/VLOOKUP(U613,Anthro_Calc!C:P,13,FALSE),VLOOKUP(U613,Anthro_Calc!C:P,12,FALSE))-1) / (VLOOKUP(U613,Anthro_Calc!C:P,14,FALSE)*VLOOKUP(U613,Anthro_Calc!C:P,12,FALSE)))</f>
        <v/>
      </c>
      <c r="W613" s="171" t="str">
        <f>IF(ISBLANK(R613), "", -3 + (R613 -VLOOKUP(U613,Anthro_Calc!C:P,4,FALSE)) / (VLOOKUP(U613,Anthro_Calc!C:P,5,FALSE) - VLOOKUP(U613,Anthro_Calc!C:P,4,FALSE)))</f>
        <v/>
      </c>
      <c r="X613" s="171" t="str">
        <f>IF(ISBLANK(R613), "", 3 + (R613 -VLOOKUP(U613,Anthro_Calc!C:P,10,FALSE)) / (VLOOKUP(U613,Anthro_Calc!C:P,10,FALSE) - VLOOKUP(U613,Anthro_Calc!C:P,9,FALSE)))</f>
        <v/>
      </c>
      <c r="Y613" s="172" t="str">
        <f t="shared" si="494"/>
        <v/>
      </c>
      <c r="Z613" s="173" t="str">
        <f t="shared" si="495"/>
        <v/>
      </c>
      <c r="AA613" s="174" t="str">
        <f t="shared" si="530"/>
        <v/>
      </c>
      <c r="AB613" s="167"/>
      <c r="AC613" s="175"/>
      <c r="AD613" s="176"/>
      <c r="AE613" s="177" t="str">
        <f t="shared" si="496"/>
        <v/>
      </c>
      <c r="AF613" s="171">
        <f t="shared" si="497"/>
        <v>0</v>
      </c>
      <c r="AG613" s="171">
        <f t="shared" si="498"/>
        <v>0</v>
      </c>
      <c r="AH613" s="171" t="str">
        <f t="shared" si="499"/>
        <v>0</v>
      </c>
      <c r="AI613" s="171" t="str">
        <f>IF(ISBLANK(AD613), "", (POWER(AD613/VLOOKUP(AH613,Anthro_Calc!C:P,13,FALSE),VLOOKUP(AH613,Anthro_Calc!C:P,12,FALSE))-1) / (VLOOKUP(AH613,Anthro_Calc!C:P,14,FALSE)*VLOOKUP(AH613,Anthro_Calc!C:P,12,FALSE)))</f>
        <v/>
      </c>
      <c r="AJ613" s="171" t="str">
        <f>IF(ISBLANK(AD613), "", -3 + (AD613 -VLOOKUP(AH613,Anthro_Calc!C:P,4,FALSE)) / (VLOOKUP(AH613,Anthro_Calc!C:P,5,FALSE) - VLOOKUP(AH613,Anthro_Calc!C:P,4,FALSE)))</f>
        <v/>
      </c>
      <c r="AK613" s="171" t="str">
        <f>IF(ISBLANK(AD613), "", 3 + (AD613 -VLOOKUP(AH613,Anthro_Calc!C:P,10,FALSE)) / (VLOOKUP(AH613,Anthro_Calc!C:P,10,FALSE) - VLOOKUP(AH613,Anthro_Calc!C:P,9,FALSE)))</f>
        <v/>
      </c>
      <c r="AL613" s="172" t="str">
        <f t="shared" si="500"/>
        <v/>
      </c>
      <c r="AM613" s="173" t="str">
        <f t="shared" si="501"/>
        <v/>
      </c>
      <c r="AN613" s="174" t="str">
        <f t="shared" si="502"/>
        <v/>
      </c>
      <c r="AO613" s="178" t="str">
        <f t="shared" si="532"/>
        <v/>
      </c>
      <c r="AP613" s="179"/>
      <c r="AQ613" s="179" t="str">
        <f t="shared" si="538"/>
        <v/>
      </c>
      <c r="AR613" s="167"/>
      <c r="AS613" s="175"/>
      <c r="AT613" s="170"/>
      <c r="AU613" s="177" t="str">
        <f t="shared" si="529"/>
        <v/>
      </c>
      <c r="AV613" s="171">
        <f t="shared" si="503"/>
        <v>0</v>
      </c>
      <c r="AW613" s="171">
        <f t="shared" si="504"/>
        <v>0</v>
      </c>
      <c r="AX613" s="171" t="str">
        <f t="shared" si="505"/>
        <v>0</v>
      </c>
      <c r="AY613" s="171" t="str">
        <f>IF(ISBLANK(AT613), "", (POWER(AT613/VLOOKUP(AX613,Anthro_Calc!C:P,13,FALSE),VLOOKUP(AX613,Anthro_Calc!C:P,12,FALSE))-1) / (VLOOKUP(AX613,Anthro_Calc!C:P,14,FALSE)*VLOOKUP(AX613,Anthro_Calc!C:P,12,FALSE)))</f>
        <v/>
      </c>
      <c r="AZ613" s="171" t="str">
        <f>IF(ISBLANK(AT613), "", -3 + (AT613 -VLOOKUP(AX613,Anthro_Calc!C:P,4,FALSE)) / (VLOOKUP(AX613,Anthro_Calc!C:P,5,FALSE) - VLOOKUP(AX613,Anthro_Calc!C:P,4,FALSE)))</f>
        <v/>
      </c>
      <c r="BA613" s="171" t="str">
        <f>IF(ISBLANK(AT613), "", 3 + (AT613 -VLOOKUP(AX613,Anthro_Calc!C:P,10,FALSE)) / (VLOOKUP(AX613,Anthro_Calc!C:P,10,FALSE) - VLOOKUP(AX613,Anthro_Calc!C:P,9,FALSE)))</f>
        <v/>
      </c>
      <c r="BB613" s="172" t="str">
        <f t="shared" si="506"/>
        <v/>
      </c>
      <c r="BC613" s="173" t="str">
        <f t="shared" si="507"/>
        <v/>
      </c>
      <c r="BD613" s="174" t="str">
        <f t="shared" si="533"/>
        <v/>
      </c>
      <c r="BE613" s="180" t="str">
        <f t="shared" si="534"/>
        <v/>
      </c>
      <c r="BF613" s="181" t="str">
        <f t="shared" si="508"/>
        <v/>
      </c>
      <c r="BG613" s="181" t="str">
        <f t="shared" si="535"/>
        <v/>
      </c>
      <c r="BH613" s="179"/>
      <c r="BI613" s="182"/>
      <c r="BJ613" s="167"/>
      <c r="BK613" s="175"/>
      <c r="BL613" s="176"/>
      <c r="BM613" s="177" t="str">
        <f t="shared" si="509"/>
        <v/>
      </c>
      <c r="BN613" s="171">
        <f t="shared" si="527"/>
        <v>0</v>
      </c>
      <c r="BO613" s="171">
        <f t="shared" si="528"/>
        <v>0</v>
      </c>
      <c r="BP613" s="171" t="str">
        <f t="shared" si="510"/>
        <v>0</v>
      </c>
      <c r="BQ613" s="171" t="str">
        <f>IF(ISBLANK(BL613), "", (POWER(BL613/VLOOKUP(BP613,Anthro_Calc!C:P,13,FALSE),VLOOKUP(BP613,Anthro_Calc!C:P,12,FALSE))-1) / (VLOOKUP(BP613,Anthro_Calc!C:P,14,FALSE)*VLOOKUP(BP613,Anthro_Calc!C:P,12,FALSE)))</f>
        <v/>
      </c>
      <c r="BR613" s="171" t="str">
        <f>IF(ISBLANK(BL613), "", -3 + (BL613 -VLOOKUP(BP613,Anthro_Calc!C:P,4,FALSE)) / (VLOOKUP(BP613,Anthro_Calc!C:P,5,FALSE) - VLOOKUP(BP613,Anthro_Calc!C:P,4,FALSE)))</f>
        <v/>
      </c>
      <c r="BS613" s="171" t="str">
        <f>IF(ISBLANK(BL613), "", 3 + (BL613 -VLOOKUP(BP613,Anthro_Calc!C:P,10,FALSE)) / (VLOOKUP(BP613,Anthro_Calc!C:P,10,FALSE) - VLOOKUP(BP613,Anthro_Calc!C:P,9,FALSE)))</f>
        <v/>
      </c>
      <c r="BT613" s="172" t="str">
        <f t="shared" si="511"/>
        <v/>
      </c>
      <c r="BU613" s="173" t="str">
        <f t="shared" si="512"/>
        <v/>
      </c>
      <c r="BV613" s="174" t="str">
        <f t="shared" si="513"/>
        <v/>
      </c>
      <c r="BW613" s="181" t="str">
        <f t="shared" si="536"/>
        <v/>
      </c>
      <c r="BX613" s="179"/>
      <c r="BY613" s="181" t="str">
        <f>IF(ISBLANK(BL613), "", VLOOKUP(Z613&amp;" "&amp;BV613&amp;" "&amp;BW613,Graduation_Criteria!$D$2:$E$34,2,FALSE))</f>
        <v/>
      </c>
      <c r="BZ613" s="181" t="str">
        <f t="shared" si="537"/>
        <v/>
      </c>
      <c r="CA613" s="167"/>
      <c r="CB613" s="175"/>
      <c r="CC613" s="175"/>
      <c r="CD613" s="183" t="str">
        <f t="shared" si="514"/>
        <v/>
      </c>
      <c r="CE613" s="184">
        <f t="shared" si="515"/>
        <v>0</v>
      </c>
      <c r="CF613" s="184">
        <f t="shared" si="516"/>
        <v>0</v>
      </c>
      <c r="CG613" s="184" t="str">
        <f t="shared" si="517"/>
        <v>0</v>
      </c>
      <c r="CH613" s="184" t="str">
        <f>IF(ISBLANK(CC613), "", (POWER(CC613/VLOOKUP(CG613,Anthro_Calc!C:P,13,FALSE),VLOOKUP(CG613,Anthro_Calc!C:P,12,FALSE))-1) / (VLOOKUP(CG613,Anthro_Calc!C:P,14,FALSE)*VLOOKUP(CG613,Anthro_Calc!C:P,12,FALSE)))</f>
        <v/>
      </c>
      <c r="CI613" s="184" t="str">
        <f>IF(ISBLANK(CC613), "", -3 + (CC613 -VLOOKUP(CG613,Anthro_Calc!C:P,4,FALSE)) / (VLOOKUP(CG613,Anthro_Calc!C:P,5,FALSE) - VLOOKUP(CG613,Anthro_Calc!C:P,4,FALSE)))</f>
        <v/>
      </c>
      <c r="CJ613" s="184" t="str">
        <f>IF(ISBLANK(CC613), "", 3 + (CC613 -VLOOKUP(CG613,Anthro_Calc!C:P,10,FALSE)) / (VLOOKUP(CG613,Anthro_Calc!C:P,10,FALSE) - VLOOKUP(CG613,Anthro_Calc!C:P,9,FALSE)))</f>
        <v/>
      </c>
      <c r="CK613" s="185" t="str">
        <f t="shared" si="518"/>
        <v/>
      </c>
      <c r="CL613" s="173" t="str">
        <f t="shared" si="519"/>
        <v/>
      </c>
      <c r="CM613" s="174" t="str">
        <f t="shared" si="520"/>
        <v/>
      </c>
      <c r="CN613" s="179"/>
      <c r="CO613" s="167"/>
      <c r="CP613" s="175"/>
      <c r="CQ613" s="175"/>
      <c r="CR613" s="186" t="str">
        <f t="shared" si="521"/>
        <v/>
      </c>
      <c r="CS613" s="187">
        <f t="shared" si="522"/>
        <v>0</v>
      </c>
      <c r="CT613" s="187">
        <f t="shared" si="523"/>
        <v>0</v>
      </c>
      <c r="CU613" s="187" t="str">
        <f t="shared" si="524"/>
        <v>0</v>
      </c>
      <c r="CV613" s="187" t="str">
        <f>IF(ISBLANK(CQ613), "", (POWER(CQ613/VLOOKUP(CU613,Anthro_Calc!C:P,13,FALSE),VLOOKUP(CU613,Anthro_Calc!C:P,12,FALSE))-1) / (VLOOKUP(CU613,Anthro_Calc!C:P,14,FALSE)*VLOOKUP(CU613,Anthro_Calc!C:P,12,FALSE)))</f>
        <v/>
      </c>
      <c r="CW613" s="187" t="str">
        <f>IF(ISBLANK(CQ613), "", -3 + (CQ613 -VLOOKUP(CU613,Anthro_Calc!C:P,4,FALSE)) / (VLOOKUP(CU613,Anthro_Calc!C:P,5,FALSE) - VLOOKUP(CU613,Anthro_Calc!C:P,4,FALSE)))</f>
        <v/>
      </c>
      <c r="CX613" s="187" t="str">
        <f>IF(ISBLANK(CQ613), "", 3 + (CQ613 -VLOOKUP(CU613,Anthro_Calc!C:P,10,FALSE)) / (VLOOKUP(CU613,Anthro_Calc!C:P,10,FALSE) - VLOOKUP(CU613,Anthro_Calc!C:P,9,FALSE)))</f>
        <v/>
      </c>
      <c r="CY613" s="188" t="str">
        <f t="shared" si="525"/>
        <v/>
      </c>
      <c r="CZ613" s="117" t="str">
        <f t="shared" si="539"/>
        <v/>
      </c>
      <c r="DA613" s="174" t="str">
        <f t="shared" si="526"/>
        <v/>
      </c>
      <c r="DB613" s="189"/>
    </row>
    <row r="614" spans="1:106">
      <c r="A614" s="165">
        <f t="shared" si="531"/>
        <v>610</v>
      </c>
      <c r="B614" s="166"/>
      <c r="C614" s="166"/>
      <c r="D614" s="166"/>
      <c r="E614" s="166"/>
      <c r="F614" s="166"/>
      <c r="G614" s="166"/>
      <c r="H614" s="166"/>
      <c r="I614" s="166"/>
      <c r="J614" s="166"/>
      <c r="K614" s="166"/>
      <c r="L614" s="166"/>
      <c r="M614" s="167"/>
      <c r="N614" s="168" t="str">
        <f t="shared" ca="1" si="490"/>
        <v/>
      </c>
      <c r="O614" s="169"/>
      <c r="P614" s="169"/>
      <c r="Q614" s="167"/>
      <c r="R614" s="170"/>
      <c r="S614" s="171" t="str">
        <f t="shared" si="491"/>
        <v/>
      </c>
      <c r="T614" s="171" t="str">
        <f t="shared" si="492"/>
        <v/>
      </c>
      <c r="U614" s="171" t="str">
        <f t="shared" si="493"/>
        <v/>
      </c>
      <c r="V614" s="171" t="str">
        <f>IF(ISBLANK(R614), "", (POWER(R614/VLOOKUP(U614,Anthro_Calc!C:P,13,FALSE),VLOOKUP(U614,Anthro_Calc!C:P,12,FALSE))-1) / (VLOOKUP(U614,Anthro_Calc!C:P,14,FALSE)*VLOOKUP(U614,Anthro_Calc!C:P,12,FALSE)))</f>
        <v/>
      </c>
      <c r="W614" s="171" t="str">
        <f>IF(ISBLANK(R614), "", -3 + (R614 -VLOOKUP(U614,Anthro_Calc!C:P,4,FALSE)) / (VLOOKUP(U614,Anthro_Calc!C:P,5,FALSE) - VLOOKUP(U614,Anthro_Calc!C:P,4,FALSE)))</f>
        <v/>
      </c>
      <c r="X614" s="171" t="str">
        <f>IF(ISBLANK(R614), "", 3 + (R614 -VLOOKUP(U614,Anthro_Calc!C:P,10,FALSE)) / (VLOOKUP(U614,Anthro_Calc!C:P,10,FALSE) - VLOOKUP(U614,Anthro_Calc!C:P,9,FALSE)))</f>
        <v/>
      </c>
      <c r="Y614" s="172" t="str">
        <f t="shared" si="494"/>
        <v/>
      </c>
      <c r="Z614" s="173" t="str">
        <f t="shared" si="495"/>
        <v/>
      </c>
      <c r="AA614" s="174" t="str">
        <f t="shared" si="530"/>
        <v/>
      </c>
      <c r="AB614" s="167"/>
      <c r="AC614" s="175"/>
      <c r="AD614" s="176"/>
      <c r="AE614" s="177" t="str">
        <f t="shared" si="496"/>
        <v/>
      </c>
      <c r="AF614" s="171">
        <f t="shared" si="497"/>
        <v>0</v>
      </c>
      <c r="AG614" s="171">
        <f t="shared" si="498"/>
        <v>0</v>
      </c>
      <c r="AH614" s="171" t="str">
        <f t="shared" si="499"/>
        <v>0</v>
      </c>
      <c r="AI614" s="171" t="str">
        <f>IF(ISBLANK(AD614), "", (POWER(AD614/VLOOKUP(AH614,Anthro_Calc!C:P,13,FALSE),VLOOKUP(AH614,Anthro_Calc!C:P,12,FALSE))-1) / (VLOOKUP(AH614,Anthro_Calc!C:P,14,FALSE)*VLOOKUP(AH614,Anthro_Calc!C:P,12,FALSE)))</f>
        <v/>
      </c>
      <c r="AJ614" s="171" t="str">
        <f>IF(ISBLANK(AD614), "", -3 + (AD614 -VLOOKUP(AH614,Anthro_Calc!C:P,4,FALSE)) / (VLOOKUP(AH614,Anthro_Calc!C:P,5,FALSE) - VLOOKUP(AH614,Anthro_Calc!C:P,4,FALSE)))</f>
        <v/>
      </c>
      <c r="AK614" s="171" t="str">
        <f>IF(ISBLANK(AD614), "", 3 + (AD614 -VLOOKUP(AH614,Anthro_Calc!C:P,10,FALSE)) / (VLOOKUP(AH614,Anthro_Calc!C:P,10,FALSE) - VLOOKUP(AH614,Anthro_Calc!C:P,9,FALSE)))</f>
        <v/>
      </c>
      <c r="AL614" s="172" t="str">
        <f t="shared" si="500"/>
        <v/>
      </c>
      <c r="AM614" s="173" t="str">
        <f t="shared" si="501"/>
        <v/>
      </c>
      <c r="AN614" s="174" t="str">
        <f t="shared" si="502"/>
        <v/>
      </c>
      <c r="AO614" s="178" t="str">
        <f t="shared" si="532"/>
        <v/>
      </c>
      <c r="AP614" s="179"/>
      <c r="AQ614" s="179" t="str">
        <f t="shared" si="538"/>
        <v/>
      </c>
      <c r="AR614" s="167"/>
      <c r="AS614" s="175"/>
      <c r="AT614" s="170"/>
      <c r="AU614" s="177" t="str">
        <f t="shared" si="529"/>
        <v/>
      </c>
      <c r="AV614" s="171">
        <f t="shared" si="503"/>
        <v>0</v>
      </c>
      <c r="AW614" s="171">
        <f t="shared" si="504"/>
        <v>0</v>
      </c>
      <c r="AX614" s="171" t="str">
        <f t="shared" si="505"/>
        <v>0</v>
      </c>
      <c r="AY614" s="171" t="str">
        <f>IF(ISBLANK(AT614), "", (POWER(AT614/VLOOKUP(AX614,Anthro_Calc!C:P,13,FALSE),VLOOKUP(AX614,Anthro_Calc!C:P,12,FALSE))-1) / (VLOOKUP(AX614,Anthro_Calc!C:P,14,FALSE)*VLOOKUP(AX614,Anthro_Calc!C:P,12,FALSE)))</f>
        <v/>
      </c>
      <c r="AZ614" s="171" t="str">
        <f>IF(ISBLANK(AT614), "", -3 + (AT614 -VLOOKUP(AX614,Anthro_Calc!C:P,4,FALSE)) / (VLOOKUP(AX614,Anthro_Calc!C:P,5,FALSE) - VLOOKUP(AX614,Anthro_Calc!C:P,4,FALSE)))</f>
        <v/>
      </c>
      <c r="BA614" s="171" t="str">
        <f>IF(ISBLANK(AT614), "", 3 + (AT614 -VLOOKUP(AX614,Anthro_Calc!C:P,10,FALSE)) / (VLOOKUP(AX614,Anthro_Calc!C:P,10,FALSE) - VLOOKUP(AX614,Anthro_Calc!C:P,9,FALSE)))</f>
        <v/>
      </c>
      <c r="BB614" s="172" t="str">
        <f t="shared" si="506"/>
        <v/>
      </c>
      <c r="BC614" s="173" t="str">
        <f t="shared" si="507"/>
        <v/>
      </c>
      <c r="BD614" s="174" t="str">
        <f t="shared" si="533"/>
        <v/>
      </c>
      <c r="BE614" s="180" t="str">
        <f t="shared" si="534"/>
        <v/>
      </c>
      <c r="BF614" s="181" t="str">
        <f t="shared" si="508"/>
        <v/>
      </c>
      <c r="BG614" s="181" t="str">
        <f t="shared" si="535"/>
        <v/>
      </c>
      <c r="BH614" s="179"/>
      <c r="BI614" s="182"/>
      <c r="BJ614" s="167"/>
      <c r="BK614" s="175"/>
      <c r="BL614" s="176"/>
      <c r="BM614" s="177" t="str">
        <f t="shared" si="509"/>
        <v/>
      </c>
      <c r="BN614" s="171">
        <f t="shared" si="527"/>
        <v>0</v>
      </c>
      <c r="BO614" s="171">
        <f t="shared" si="528"/>
        <v>0</v>
      </c>
      <c r="BP614" s="171" t="str">
        <f t="shared" si="510"/>
        <v>0</v>
      </c>
      <c r="BQ614" s="171" t="str">
        <f>IF(ISBLANK(BL614), "", (POWER(BL614/VLOOKUP(BP614,Anthro_Calc!C:P,13,FALSE),VLOOKUP(BP614,Anthro_Calc!C:P,12,FALSE))-1) / (VLOOKUP(BP614,Anthro_Calc!C:P,14,FALSE)*VLOOKUP(BP614,Anthro_Calc!C:P,12,FALSE)))</f>
        <v/>
      </c>
      <c r="BR614" s="171" t="str">
        <f>IF(ISBLANK(BL614), "", -3 + (BL614 -VLOOKUP(BP614,Anthro_Calc!C:P,4,FALSE)) / (VLOOKUP(BP614,Anthro_Calc!C:P,5,FALSE) - VLOOKUP(BP614,Anthro_Calc!C:P,4,FALSE)))</f>
        <v/>
      </c>
      <c r="BS614" s="171" t="str">
        <f>IF(ISBLANK(BL614), "", 3 + (BL614 -VLOOKUP(BP614,Anthro_Calc!C:P,10,FALSE)) / (VLOOKUP(BP614,Anthro_Calc!C:P,10,FALSE) - VLOOKUP(BP614,Anthro_Calc!C:P,9,FALSE)))</f>
        <v/>
      </c>
      <c r="BT614" s="172" t="str">
        <f t="shared" si="511"/>
        <v/>
      </c>
      <c r="BU614" s="173" t="str">
        <f t="shared" si="512"/>
        <v/>
      </c>
      <c r="BV614" s="174" t="str">
        <f t="shared" si="513"/>
        <v/>
      </c>
      <c r="BW614" s="181" t="str">
        <f t="shared" si="536"/>
        <v/>
      </c>
      <c r="BX614" s="179"/>
      <c r="BY614" s="181" t="str">
        <f>IF(ISBLANK(BL614), "", VLOOKUP(Z614&amp;" "&amp;BV614&amp;" "&amp;BW614,Graduation_Criteria!$D$2:$E$34,2,FALSE))</f>
        <v/>
      </c>
      <c r="BZ614" s="181" t="str">
        <f t="shared" si="537"/>
        <v/>
      </c>
      <c r="CA614" s="167"/>
      <c r="CB614" s="175"/>
      <c r="CC614" s="175"/>
      <c r="CD614" s="183" t="str">
        <f t="shared" si="514"/>
        <v/>
      </c>
      <c r="CE614" s="184">
        <f t="shared" si="515"/>
        <v>0</v>
      </c>
      <c r="CF614" s="184">
        <f t="shared" si="516"/>
        <v>0</v>
      </c>
      <c r="CG614" s="184" t="str">
        <f t="shared" si="517"/>
        <v>0</v>
      </c>
      <c r="CH614" s="184" t="str">
        <f>IF(ISBLANK(CC614), "", (POWER(CC614/VLOOKUP(CG614,Anthro_Calc!C:P,13,FALSE),VLOOKUP(CG614,Anthro_Calc!C:P,12,FALSE))-1) / (VLOOKUP(CG614,Anthro_Calc!C:P,14,FALSE)*VLOOKUP(CG614,Anthro_Calc!C:P,12,FALSE)))</f>
        <v/>
      </c>
      <c r="CI614" s="184" t="str">
        <f>IF(ISBLANK(CC614), "", -3 + (CC614 -VLOOKUP(CG614,Anthro_Calc!C:P,4,FALSE)) / (VLOOKUP(CG614,Anthro_Calc!C:P,5,FALSE) - VLOOKUP(CG614,Anthro_Calc!C:P,4,FALSE)))</f>
        <v/>
      </c>
      <c r="CJ614" s="184" t="str">
        <f>IF(ISBLANK(CC614), "", 3 + (CC614 -VLOOKUP(CG614,Anthro_Calc!C:P,10,FALSE)) / (VLOOKUP(CG614,Anthro_Calc!C:P,10,FALSE) - VLOOKUP(CG614,Anthro_Calc!C:P,9,FALSE)))</f>
        <v/>
      </c>
      <c r="CK614" s="185" t="str">
        <f t="shared" si="518"/>
        <v/>
      </c>
      <c r="CL614" s="173" t="str">
        <f t="shared" si="519"/>
        <v/>
      </c>
      <c r="CM614" s="174" t="str">
        <f t="shared" si="520"/>
        <v/>
      </c>
      <c r="CN614" s="179"/>
      <c r="CO614" s="167"/>
      <c r="CP614" s="175"/>
      <c r="CQ614" s="175"/>
      <c r="CR614" s="186" t="str">
        <f t="shared" si="521"/>
        <v/>
      </c>
      <c r="CS614" s="187">
        <f t="shared" si="522"/>
        <v>0</v>
      </c>
      <c r="CT614" s="187">
        <f t="shared" si="523"/>
        <v>0</v>
      </c>
      <c r="CU614" s="187" t="str">
        <f t="shared" si="524"/>
        <v>0</v>
      </c>
      <c r="CV614" s="187" t="str">
        <f>IF(ISBLANK(CQ614), "", (POWER(CQ614/VLOOKUP(CU614,Anthro_Calc!C:P,13,FALSE),VLOOKUP(CU614,Anthro_Calc!C:P,12,FALSE))-1) / (VLOOKUP(CU614,Anthro_Calc!C:P,14,FALSE)*VLOOKUP(CU614,Anthro_Calc!C:P,12,FALSE)))</f>
        <v/>
      </c>
      <c r="CW614" s="187" t="str">
        <f>IF(ISBLANK(CQ614), "", -3 + (CQ614 -VLOOKUP(CU614,Anthro_Calc!C:P,4,FALSE)) / (VLOOKUP(CU614,Anthro_Calc!C:P,5,FALSE) - VLOOKUP(CU614,Anthro_Calc!C:P,4,FALSE)))</f>
        <v/>
      </c>
      <c r="CX614" s="187" t="str">
        <f>IF(ISBLANK(CQ614), "", 3 + (CQ614 -VLOOKUP(CU614,Anthro_Calc!C:P,10,FALSE)) / (VLOOKUP(CU614,Anthro_Calc!C:P,10,FALSE) - VLOOKUP(CU614,Anthro_Calc!C:P,9,FALSE)))</f>
        <v/>
      </c>
      <c r="CY614" s="188" t="str">
        <f t="shared" si="525"/>
        <v/>
      </c>
      <c r="CZ614" s="117" t="str">
        <f t="shared" si="539"/>
        <v/>
      </c>
      <c r="DA614" s="174" t="str">
        <f t="shared" si="526"/>
        <v/>
      </c>
      <c r="DB614" s="189"/>
    </row>
    <row r="615" spans="1:106">
      <c r="A615" s="165">
        <f t="shared" si="531"/>
        <v>611</v>
      </c>
      <c r="B615" s="166"/>
      <c r="C615" s="166"/>
      <c r="D615" s="166"/>
      <c r="E615" s="166"/>
      <c r="F615" s="166"/>
      <c r="G615" s="166"/>
      <c r="H615" s="166"/>
      <c r="I615" s="166"/>
      <c r="J615" s="166"/>
      <c r="K615" s="166"/>
      <c r="L615" s="166"/>
      <c r="M615" s="167"/>
      <c r="N615" s="168" t="str">
        <f t="shared" ca="1" si="490"/>
        <v/>
      </c>
      <c r="O615" s="169"/>
      <c r="P615" s="169"/>
      <c r="Q615" s="167"/>
      <c r="R615" s="170"/>
      <c r="S615" s="171" t="str">
        <f t="shared" si="491"/>
        <v/>
      </c>
      <c r="T615" s="171" t="str">
        <f t="shared" si="492"/>
        <v/>
      </c>
      <c r="U615" s="171" t="str">
        <f t="shared" si="493"/>
        <v/>
      </c>
      <c r="V615" s="171" t="str">
        <f>IF(ISBLANK(R615), "", (POWER(R615/VLOOKUP(U615,Anthro_Calc!C:P,13,FALSE),VLOOKUP(U615,Anthro_Calc!C:P,12,FALSE))-1) / (VLOOKUP(U615,Anthro_Calc!C:P,14,FALSE)*VLOOKUP(U615,Anthro_Calc!C:P,12,FALSE)))</f>
        <v/>
      </c>
      <c r="W615" s="171" t="str">
        <f>IF(ISBLANK(R615), "", -3 + (R615 -VLOOKUP(U615,Anthro_Calc!C:P,4,FALSE)) / (VLOOKUP(U615,Anthro_Calc!C:P,5,FALSE) - VLOOKUP(U615,Anthro_Calc!C:P,4,FALSE)))</f>
        <v/>
      </c>
      <c r="X615" s="171" t="str">
        <f>IF(ISBLANK(R615), "", 3 + (R615 -VLOOKUP(U615,Anthro_Calc!C:P,10,FALSE)) / (VLOOKUP(U615,Anthro_Calc!C:P,10,FALSE) - VLOOKUP(U615,Anthro_Calc!C:P,9,FALSE)))</f>
        <v/>
      </c>
      <c r="Y615" s="172" t="str">
        <f t="shared" si="494"/>
        <v/>
      </c>
      <c r="Z615" s="173" t="str">
        <f t="shared" si="495"/>
        <v/>
      </c>
      <c r="AA615" s="174" t="str">
        <f t="shared" si="530"/>
        <v/>
      </c>
      <c r="AB615" s="167"/>
      <c r="AC615" s="175"/>
      <c r="AD615" s="176"/>
      <c r="AE615" s="177" t="str">
        <f t="shared" si="496"/>
        <v/>
      </c>
      <c r="AF615" s="171">
        <f t="shared" si="497"/>
        <v>0</v>
      </c>
      <c r="AG615" s="171">
        <f t="shared" si="498"/>
        <v>0</v>
      </c>
      <c r="AH615" s="171" t="str">
        <f t="shared" si="499"/>
        <v>0</v>
      </c>
      <c r="AI615" s="171" t="str">
        <f>IF(ISBLANK(AD615), "", (POWER(AD615/VLOOKUP(AH615,Anthro_Calc!C:P,13,FALSE),VLOOKUP(AH615,Anthro_Calc!C:P,12,FALSE))-1) / (VLOOKUP(AH615,Anthro_Calc!C:P,14,FALSE)*VLOOKUP(AH615,Anthro_Calc!C:P,12,FALSE)))</f>
        <v/>
      </c>
      <c r="AJ615" s="171" t="str">
        <f>IF(ISBLANK(AD615), "", -3 + (AD615 -VLOOKUP(AH615,Anthro_Calc!C:P,4,FALSE)) / (VLOOKUP(AH615,Anthro_Calc!C:P,5,FALSE) - VLOOKUP(AH615,Anthro_Calc!C:P,4,FALSE)))</f>
        <v/>
      </c>
      <c r="AK615" s="171" t="str">
        <f>IF(ISBLANK(AD615), "", 3 + (AD615 -VLOOKUP(AH615,Anthro_Calc!C:P,10,FALSE)) / (VLOOKUP(AH615,Anthro_Calc!C:P,10,FALSE) - VLOOKUP(AH615,Anthro_Calc!C:P,9,FALSE)))</f>
        <v/>
      </c>
      <c r="AL615" s="172" t="str">
        <f t="shared" si="500"/>
        <v/>
      </c>
      <c r="AM615" s="173" t="str">
        <f t="shared" si="501"/>
        <v/>
      </c>
      <c r="AN615" s="174" t="str">
        <f t="shared" si="502"/>
        <v/>
      </c>
      <c r="AO615" s="178" t="str">
        <f t="shared" si="532"/>
        <v/>
      </c>
      <c r="AP615" s="179"/>
      <c r="AQ615" s="179" t="str">
        <f t="shared" si="538"/>
        <v/>
      </c>
      <c r="AR615" s="167"/>
      <c r="AS615" s="175"/>
      <c r="AT615" s="170"/>
      <c r="AU615" s="177" t="str">
        <f t="shared" si="529"/>
        <v/>
      </c>
      <c r="AV615" s="171">
        <f t="shared" si="503"/>
        <v>0</v>
      </c>
      <c r="AW615" s="171">
        <f t="shared" si="504"/>
        <v>0</v>
      </c>
      <c r="AX615" s="171" t="str">
        <f t="shared" si="505"/>
        <v>0</v>
      </c>
      <c r="AY615" s="171" t="str">
        <f>IF(ISBLANK(AT615), "", (POWER(AT615/VLOOKUP(AX615,Anthro_Calc!C:P,13,FALSE),VLOOKUP(AX615,Anthro_Calc!C:P,12,FALSE))-1) / (VLOOKUP(AX615,Anthro_Calc!C:P,14,FALSE)*VLOOKUP(AX615,Anthro_Calc!C:P,12,FALSE)))</f>
        <v/>
      </c>
      <c r="AZ615" s="171" t="str">
        <f>IF(ISBLANK(AT615), "", -3 + (AT615 -VLOOKUP(AX615,Anthro_Calc!C:P,4,FALSE)) / (VLOOKUP(AX615,Anthro_Calc!C:P,5,FALSE) - VLOOKUP(AX615,Anthro_Calc!C:P,4,FALSE)))</f>
        <v/>
      </c>
      <c r="BA615" s="171" t="str">
        <f>IF(ISBLANK(AT615), "", 3 + (AT615 -VLOOKUP(AX615,Anthro_Calc!C:P,10,FALSE)) / (VLOOKUP(AX615,Anthro_Calc!C:P,10,FALSE) - VLOOKUP(AX615,Anthro_Calc!C:P,9,FALSE)))</f>
        <v/>
      </c>
      <c r="BB615" s="172" t="str">
        <f t="shared" si="506"/>
        <v/>
      </c>
      <c r="BC615" s="173" t="str">
        <f t="shared" si="507"/>
        <v/>
      </c>
      <c r="BD615" s="174" t="str">
        <f t="shared" si="533"/>
        <v/>
      </c>
      <c r="BE615" s="180" t="str">
        <f t="shared" si="534"/>
        <v/>
      </c>
      <c r="BF615" s="181" t="str">
        <f t="shared" si="508"/>
        <v/>
      </c>
      <c r="BG615" s="181" t="str">
        <f t="shared" si="535"/>
        <v/>
      </c>
      <c r="BH615" s="179"/>
      <c r="BI615" s="182"/>
      <c r="BJ615" s="167"/>
      <c r="BK615" s="175"/>
      <c r="BL615" s="176"/>
      <c r="BM615" s="177" t="str">
        <f t="shared" si="509"/>
        <v/>
      </c>
      <c r="BN615" s="171">
        <f t="shared" si="527"/>
        <v>0</v>
      </c>
      <c r="BO615" s="171">
        <f t="shared" si="528"/>
        <v>0</v>
      </c>
      <c r="BP615" s="171" t="str">
        <f t="shared" si="510"/>
        <v>0</v>
      </c>
      <c r="BQ615" s="171" t="str">
        <f>IF(ISBLANK(BL615), "", (POWER(BL615/VLOOKUP(BP615,Anthro_Calc!C:P,13,FALSE),VLOOKUP(BP615,Anthro_Calc!C:P,12,FALSE))-1) / (VLOOKUP(BP615,Anthro_Calc!C:P,14,FALSE)*VLOOKUP(BP615,Anthro_Calc!C:P,12,FALSE)))</f>
        <v/>
      </c>
      <c r="BR615" s="171" t="str">
        <f>IF(ISBLANK(BL615), "", -3 + (BL615 -VLOOKUP(BP615,Anthro_Calc!C:P,4,FALSE)) / (VLOOKUP(BP615,Anthro_Calc!C:P,5,FALSE) - VLOOKUP(BP615,Anthro_Calc!C:P,4,FALSE)))</f>
        <v/>
      </c>
      <c r="BS615" s="171" t="str">
        <f>IF(ISBLANK(BL615), "", 3 + (BL615 -VLOOKUP(BP615,Anthro_Calc!C:P,10,FALSE)) / (VLOOKUP(BP615,Anthro_Calc!C:P,10,FALSE) - VLOOKUP(BP615,Anthro_Calc!C:P,9,FALSE)))</f>
        <v/>
      </c>
      <c r="BT615" s="172" t="str">
        <f t="shared" si="511"/>
        <v/>
      </c>
      <c r="BU615" s="173" t="str">
        <f t="shared" si="512"/>
        <v/>
      </c>
      <c r="BV615" s="174" t="str">
        <f t="shared" si="513"/>
        <v/>
      </c>
      <c r="BW615" s="181" t="str">
        <f t="shared" si="536"/>
        <v/>
      </c>
      <c r="BX615" s="179"/>
      <c r="BY615" s="181" t="str">
        <f>IF(ISBLANK(BL615), "", VLOOKUP(Z615&amp;" "&amp;BV615&amp;" "&amp;BW615,Graduation_Criteria!$D$2:$E$34,2,FALSE))</f>
        <v/>
      </c>
      <c r="BZ615" s="181" t="str">
        <f t="shared" si="537"/>
        <v/>
      </c>
      <c r="CA615" s="167"/>
      <c r="CB615" s="175"/>
      <c r="CC615" s="175"/>
      <c r="CD615" s="183" t="str">
        <f t="shared" si="514"/>
        <v/>
      </c>
      <c r="CE615" s="184">
        <f t="shared" si="515"/>
        <v>0</v>
      </c>
      <c r="CF615" s="184">
        <f t="shared" si="516"/>
        <v>0</v>
      </c>
      <c r="CG615" s="184" t="str">
        <f t="shared" si="517"/>
        <v>0</v>
      </c>
      <c r="CH615" s="184" t="str">
        <f>IF(ISBLANK(CC615), "", (POWER(CC615/VLOOKUP(CG615,Anthro_Calc!C:P,13,FALSE),VLOOKUP(CG615,Anthro_Calc!C:P,12,FALSE))-1) / (VLOOKUP(CG615,Anthro_Calc!C:P,14,FALSE)*VLOOKUP(CG615,Anthro_Calc!C:P,12,FALSE)))</f>
        <v/>
      </c>
      <c r="CI615" s="184" t="str">
        <f>IF(ISBLANK(CC615), "", -3 + (CC615 -VLOOKUP(CG615,Anthro_Calc!C:P,4,FALSE)) / (VLOOKUP(CG615,Anthro_Calc!C:P,5,FALSE) - VLOOKUP(CG615,Anthro_Calc!C:P,4,FALSE)))</f>
        <v/>
      </c>
      <c r="CJ615" s="184" t="str">
        <f>IF(ISBLANK(CC615), "", 3 + (CC615 -VLOOKUP(CG615,Anthro_Calc!C:P,10,FALSE)) / (VLOOKUP(CG615,Anthro_Calc!C:P,10,FALSE) - VLOOKUP(CG615,Anthro_Calc!C:P,9,FALSE)))</f>
        <v/>
      </c>
      <c r="CK615" s="185" t="str">
        <f t="shared" si="518"/>
        <v/>
      </c>
      <c r="CL615" s="173" t="str">
        <f t="shared" si="519"/>
        <v/>
      </c>
      <c r="CM615" s="174" t="str">
        <f t="shared" si="520"/>
        <v/>
      </c>
      <c r="CN615" s="179"/>
      <c r="CO615" s="167"/>
      <c r="CP615" s="175"/>
      <c r="CQ615" s="175"/>
      <c r="CR615" s="186" t="str">
        <f t="shared" si="521"/>
        <v/>
      </c>
      <c r="CS615" s="187">
        <f t="shared" si="522"/>
        <v>0</v>
      </c>
      <c r="CT615" s="187">
        <f t="shared" si="523"/>
        <v>0</v>
      </c>
      <c r="CU615" s="187" t="str">
        <f t="shared" si="524"/>
        <v>0</v>
      </c>
      <c r="CV615" s="187" t="str">
        <f>IF(ISBLANK(CQ615), "", (POWER(CQ615/VLOOKUP(CU615,Anthro_Calc!C:P,13,FALSE),VLOOKUP(CU615,Anthro_Calc!C:P,12,FALSE))-1) / (VLOOKUP(CU615,Anthro_Calc!C:P,14,FALSE)*VLOOKUP(CU615,Anthro_Calc!C:P,12,FALSE)))</f>
        <v/>
      </c>
      <c r="CW615" s="187" t="str">
        <f>IF(ISBLANK(CQ615), "", -3 + (CQ615 -VLOOKUP(CU615,Anthro_Calc!C:P,4,FALSE)) / (VLOOKUP(CU615,Anthro_Calc!C:P,5,FALSE) - VLOOKUP(CU615,Anthro_Calc!C:P,4,FALSE)))</f>
        <v/>
      </c>
      <c r="CX615" s="187" t="str">
        <f>IF(ISBLANK(CQ615), "", 3 + (CQ615 -VLOOKUP(CU615,Anthro_Calc!C:P,10,FALSE)) / (VLOOKUP(CU615,Anthro_Calc!C:P,10,FALSE) - VLOOKUP(CU615,Anthro_Calc!C:P,9,FALSE)))</f>
        <v/>
      </c>
      <c r="CY615" s="188" t="str">
        <f t="shared" si="525"/>
        <v/>
      </c>
      <c r="CZ615" s="117" t="str">
        <f t="shared" si="539"/>
        <v/>
      </c>
      <c r="DA615" s="174" t="str">
        <f t="shared" si="526"/>
        <v/>
      </c>
      <c r="DB615" s="189"/>
    </row>
    <row r="616" spans="1:106">
      <c r="A616" s="165">
        <f t="shared" si="531"/>
        <v>612</v>
      </c>
      <c r="B616" s="166"/>
      <c r="C616" s="166"/>
      <c r="D616" s="166"/>
      <c r="E616" s="166"/>
      <c r="F616" s="166"/>
      <c r="G616" s="166"/>
      <c r="H616" s="166"/>
      <c r="I616" s="166"/>
      <c r="J616" s="166"/>
      <c r="K616" s="166"/>
      <c r="L616" s="166"/>
      <c r="M616" s="167"/>
      <c r="N616" s="168" t="str">
        <f t="shared" ca="1" si="490"/>
        <v/>
      </c>
      <c r="O616" s="169"/>
      <c r="P616" s="169"/>
      <c r="Q616" s="167"/>
      <c r="R616" s="170"/>
      <c r="S616" s="171" t="str">
        <f t="shared" si="491"/>
        <v/>
      </c>
      <c r="T616" s="171" t="str">
        <f t="shared" si="492"/>
        <v/>
      </c>
      <c r="U616" s="171" t="str">
        <f t="shared" si="493"/>
        <v/>
      </c>
      <c r="V616" s="171" t="str">
        <f>IF(ISBLANK(R616), "", (POWER(R616/VLOOKUP(U616,Anthro_Calc!C:P,13,FALSE),VLOOKUP(U616,Anthro_Calc!C:P,12,FALSE))-1) / (VLOOKUP(U616,Anthro_Calc!C:P,14,FALSE)*VLOOKUP(U616,Anthro_Calc!C:P,12,FALSE)))</f>
        <v/>
      </c>
      <c r="W616" s="171" t="str">
        <f>IF(ISBLANK(R616), "", -3 + (R616 -VLOOKUP(U616,Anthro_Calc!C:P,4,FALSE)) / (VLOOKUP(U616,Anthro_Calc!C:P,5,FALSE) - VLOOKUP(U616,Anthro_Calc!C:P,4,FALSE)))</f>
        <v/>
      </c>
      <c r="X616" s="171" t="str">
        <f>IF(ISBLANK(R616), "", 3 + (R616 -VLOOKUP(U616,Anthro_Calc!C:P,10,FALSE)) / (VLOOKUP(U616,Anthro_Calc!C:P,10,FALSE) - VLOOKUP(U616,Anthro_Calc!C:P,9,FALSE)))</f>
        <v/>
      </c>
      <c r="Y616" s="172" t="str">
        <f t="shared" si="494"/>
        <v/>
      </c>
      <c r="Z616" s="173" t="str">
        <f t="shared" si="495"/>
        <v/>
      </c>
      <c r="AA616" s="174" t="str">
        <f t="shared" si="530"/>
        <v/>
      </c>
      <c r="AB616" s="167"/>
      <c r="AC616" s="175"/>
      <c r="AD616" s="176"/>
      <c r="AE616" s="177" t="str">
        <f t="shared" si="496"/>
        <v/>
      </c>
      <c r="AF616" s="171">
        <f t="shared" si="497"/>
        <v>0</v>
      </c>
      <c r="AG616" s="171">
        <f t="shared" si="498"/>
        <v>0</v>
      </c>
      <c r="AH616" s="171" t="str">
        <f t="shared" si="499"/>
        <v>0</v>
      </c>
      <c r="AI616" s="171" t="str">
        <f>IF(ISBLANK(AD616), "", (POWER(AD616/VLOOKUP(AH616,Anthro_Calc!C:P,13,FALSE),VLOOKUP(AH616,Anthro_Calc!C:P,12,FALSE))-1) / (VLOOKUP(AH616,Anthro_Calc!C:P,14,FALSE)*VLOOKUP(AH616,Anthro_Calc!C:P,12,FALSE)))</f>
        <v/>
      </c>
      <c r="AJ616" s="171" t="str">
        <f>IF(ISBLANK(AD616), "", -3 + (AD616 -VLOOKUP(AH616,Anthro_Calc!C:P,4,FALSE)) / (VLOOKUP(AH616,Anthro_Calc!C:P,5,FALSE) - VLOOKUP(AH616,Anthro_Calc!C:P,4,FALSE)))</f>
        <v/>
      </c>
      <c r="AK616" s="171" t="str">
        <f>IF(ISBLANK(AD616), "", 3 + (AD616 -VLOOKUP(AH616,Anthro_Calc!C:P,10,FALSE)) / (VLOOKUP(AH616,Anthro_Calc!C:P,10,FALSE) - VLOOKUP(AH616,Anthro_Calc!C:P,9,FALSE)))</f>
        <v/>
      </c>
      <c r="AL616" s="172" t="str">
        <f t="shared" si="500"/>
        <v/>
      </c>
      <c r="AM616" s="173" t="str">
        <f t="shared" si="501"/>
        <v/>
      </c>
      <c r="AN616" s="174" t="str">
        <f t="shared" si="502"/>
        <v/>
      </c>
      <c r="AO616" s="178" t="str">
        <f t="shared" si="532"/>
        <v/>
      </c>
      <c r="AP616" s="179"/>
      <c r="AQ616" s="179" t="str">
        <f t="shared" si="538"/>
        <v/>
      </c>
      <c r="AR616" s="167"/>
      <c r="AS616" s="175"/>
      <c r="AT616" s="170"/>
      <c r="AU616" s="177" t="str">
        <f t="shared" si="529"/>
        <v/>
      </c>
      <c r="AV616" s="171">
        <f t="shared" si="503"/>
        <v>0</v>
      </c>
      <c r="AW616" s="171">
        <f t="shared" si="504"/>
        <v>0</v>
      </c>
      <c r="AX616" s="171" t="str">
        <f t="shared" si="505"/>
        <v>0</v>
      </c>
      <c r="AY616" s="171" t="str">
        <f>IF(ISBLANK(AT616), "", (POWER(AT616/VLOOKUP(AX616,Anthro_Calc!C:P,13,FALSE),VLOOKUP(AX616,Anthro_Calc!C:P,12,FALSE))-1) / (VLOOKUP(AX616,Anthro_Calc!C:P,14,FALSE)*VLOOKUP(AX616,Anthro_Calc!C:P,12,FALSE)))</f>
        <v/>
      </c>
      <c r="AZ616" s="171" t="str">
        <f>IF(ISBLANK(AT616), "", -3 + (AT616 -VLOOKUP(AX616,Anthro_Calc!C:P,4,FALSE)) / (VLOOKUP(AX616,Anthro_Calc!C:P,5,FALSE) - VLOOKUP(AX616,Anthro_Calc!C:P,4,FALSE)))</f>
        <v/>
      </c>
      <c r="BA616" s="171" t="str">
        <f>IF(ISBLANK(AT616), "", 3 + (AT616 -VLOOKUP(AX616,Anthro_Calc!C:P,10,FALSE)) / (VLOOKUP(AX616,Anthro_Calc!C:P,10,FALSE) - VLOOKUP(AX616,Anthro_Calc!C:P,9,FALSE)))</f>
        <v/>
      </c>
      <c r="BB616" s="172" t="str">
        <f t="shared" si="506"/>
        <v/>
      </c>
      <c r="BC616" s="173" t="str">
        <f t="shared" si="507"/>
        <v/>
      </c>
      <c r="BD616" s="174" t="str">
        <f t="shared" si="533"/>
        <v/>
      </c>
      <c r="BE616" s="180" t="str">
        <f t="shared" si="534"/>
        <v/>
      </c>
      <c r="BF616" s="181" t="str">
        <f t="shared" si="508"/>
        <v/>
      </c>
      <c r="BG616" s="181" t="str">
        <f t="shared" si="535"/>
        <v/>
      </c>
      <c r="BH616" s="179"/>
      <c r="BI616" s="182"/>
      <c r="BJ616" s="167"/>
      <c r="BK616" s="175"/>
      <c r="BL616" s="176"/>
      <c r="BM616" s="177" t="str">
        <f t="shared" si="509"/>
        <v/>
      </c>
      <c r="BN616" s="171">
        <f t="shared" si="527"/>
        <v>0</v>
      </c>
      <c r="BO616" s="171">
        <f t="shared" si="528"/>
        <v>0</v>
      </c>
      <c r="BP616" s="171" t="str">
        <f t="shared" si="510"/>
        <v>0</v>
      </c>
      <c r="BQ616" s="171" t="str">
        <f>IF(ISBLANK(BL616), "", (POWER(BL616/VLOOKUP(BP616,Anthro_Calc!C:P,13,FALSE),VLOOKUP(BP616,Anthro_Calc!C:P,12,FALSE))-1) / (VLOOKUP(BP616,Anthro_Calc!C:P,14,FALSE)*VLOOKUP(BP616,Anthro_Calc!C:P,12,FALSE)))</f>
        <v/>
      </c>
      <c r="BR616" s="171" t="str">
        <f>IF(ISBLANK(BL616), "", -3 + (BL616 -VLOOKUP(BP616,Anthro_Calc!C:P,4,FALSE)) / (VLOOKUP(BP616,Anthro_Calc!C:P,5,FALSE) - VLOOKUP(BP616,Anthro_Calc!C:P,4,FALSE)))</f>
        <v/>
      </c>
      <c r="BS616" s="171" t="str">
        <f>IF(ISBLANK(BL616), "", 3 + (BL616 -VLOOKUP(BP616,Anthro_Calc!C:P,10,FALSE)) / (VLOOKUP(BP616,Anthro_Calc!C:P,10,FALSE) - VLOOKUP(BP616,Anthro_Calc!C:P,9,FALSE)))</f>
        <v/>
      </c>
      <c r="BT616" s="172" t="str">
        <f t="shared" si="511"/>
        <v/>
      </c>
      <c r="BU616" s="173" t="str">
        <f t="shared" si="512"/>
        <v/>
      </c>
      <c r="BV616" s="174" t="str">
        <f t="shared" si="513"/>
        <v/>
      </c>
      <c r="BW616" s="181" t="str">
        <f t="shared" si="536"/>
        <v/>
      </c>
      <c r="BX616" s="179"/>
      <c r="BY616" s="181" t="str">
        <f>IF(ISBLANK(BL616), "", VLOOKUP(Z616&amp;" "&amp;BV616&amp;" "&amp;BW616,Graduation_Criteria!$D$2:$E$34,2,FALSE))</f>
        <v/>
      </c>
      <c r="BZ616" s="181" t="str">
        <f t="shared" si="537"/>
        <v/>
      </c>
      <c r="CA616" s="167"/>
      <c r="CB616" s="175"/>
      <c r="CC616" s="175"/>
      <c r="CD616" s="183" t="str">
        <f t="shared" si="514"/>
        <v/>
      </c>
      <c r="CE616" s="184">
        <f t="shared" si="515"/>
        <v>0</v>
      </c>
      <c r="CF616" s="184">
        <f t="shared" si="516"/>
        <v>0</v>
      </c>
      <c r="CG616" s="184" t="str">
        <f t="shared" si="517"/>
        <v>0</v>
      </c>
      <c r="CH616" s="184" t="str">
        <f>IF(ISBLANK(CC616), "", (POWER(CC616/VLOOKUP(CG616,Anthro_Calc!C:P,13,FALSE),VLOOKUP(CG616,Anthro_Calc!C:P,12,FALSE))-1) / (VLOOKUP(CG616,Anthro_Calc!C:P,14,FALSE)*VLOOKUP(CG616,Anthro_Calc!C:P,12,FALSE)))</f>
        <v/>
      </c>
      <c r="CI616" s="184" t="str">
        <f>IF(ISBLANK(CC616), "", -3 + (CC616 -VLOOKUP(CG616,Anthro_Calc!C:P,4,FALSE)) / (VLOOKUP(CG616,Anthro_Calc!C:P,5,FALSE) - VLOOKUP(CG616,Anthro_Calc!C:P,4,FALSE)))</f>
        <v/>
      </c>
      <c r="CJ616" s="184" t="str">
        <f>IF(ISBLANK(CC616), "", 3 + (CC616 -VLOOKUP(CG616,Anthro_Calc!C:P,10,FALSE)) / (VLOOKUP(CG616,Anthro_Calc!C:P,10,FALSE) - VLOOKUP(CG616,Anthro_Calc!C:P,9,FALSE)))</f>
        <v/>
      </c>
      <c r="CK616" s="185" t="str">
        <f t="shared" si="518"/>
        <v/>
      </c>
      <c r="CL616" s="173" t="str">
        <f t="shared" si="519"/>
        <v/>
      </c>
      <c r="CM616" s="174" t="str">
        <f t="shared" si="520"/>
        <v/>
      </c>
      <c r="CN616" s="179"/>
      <c r="CO616" s="167"/>
      <c r="CP616" s="175"/>
      <c r="CQ616" s="175"/>
      <c r="CR616" s="186" t="str">
        <f t="shared" si="521"/>
        <v/>
      </c>
      <c r="CS616" s="187">
        <f t="shared" si="522"/>
        <v>0</v>
      </c>
      <c r="CT616" s="187">
        <f t="shared" si="523"/>
        <v>0</v>
      </c>
      <c r="CU616" s="187" t="str">
        <f t="shared" si="524"/>
        <v>0</v>
      </c>
      <c r="CV616" s="187" t="str">
        <f>IF(ISBLANK(CQ616), "", (POWER(CQ616/VLOOKUP(CU616,Anthro_Calc!C:P,13,FALSE),VLOOKUP(CU616,Anthro_Calc!C:P,12,FALSE))-1) / (VLOOKUP(CU616,Anthro_Calc!C:P,14,FALSE)*VLOOKUP(CU616,Anthro_Calc!C:P,12,FALSE)))</f>
        <v/>
      </c>
      <c r="CW616" s="187" t="str">
        <f>IF(ISBLANK(CQ616), "", -3 + (CQ616 -VLOOKUP(CU616,Anthro_Calc!C:P,4,FALSE)) / (VLOOKUP(CU616,Anthro_Calc!C:P,5,FALSE) - VLOOKUP(CU616,Anthro_Calc!C:P,4,FALSE)))</f>
        <v/>
      </c>
      <c r="CX616" s="187" t="str">
        <f>IF(ISBLANK(CQ616), "", 3 + (CQ616 -VLOOKUP(CU616,Anthro_Calc!C:P,10,FALSE)) / (VLOOKUP(CU616,Anthro_Calc!C:P,10,FALSE) - VLOOKUP(CU616,Anthro_Calc!C:P,9,FALSE)))</f>
        <v/>
      </c>
      <c r="CY616" s="188" t="str">
        <f t="shared" si="525"/>
        <v/>
      </c>
      <c r="CZ616" s="117" t="str">
        <f t="shared" si="539"/>
        <v/>
      </c>
      <c r="DA616" s="174" t="str">
        <f t="shared" si="526"/>
        <v/>
      </c>
      <c r="DB616" s="189"/>
    </row>
    <row r="617" spans="1:106">
      <c r="A617" s="165">
        <f t="shared" si="531"/>
        <v>613</v>
      </c>
      <c r="B617" s="166"/>
      <c r="C617" s="166"/>
      <c r="D617" s="166"/>
      <c r="E617" s="166"/>
      <c r="F617" s="166"/>
      <c r="G617" s="166"/>
      <c r="H617" s="166"/>
      <c r="I617" s="166"/>
      <c r="J617" s="166"/>
      <c r="K617" s="166"/>
      <c r="L617" s="166"/>
      <c r="M617" s="167"/>
      <c r="N617" s="168" t="str">
        <f t="shared" ca="1" si="490"/>
        <v/>
      </c>
      <c r="O617" s="169"/>
      <c r="P617" s="169"/>
      <c r="Q617" s="167"/>
      <c r="R617" s="170"/>
      <c r="S617" s="171" t="str">
        <f t="shared" si="491"/>
        <v/>
      </c>
      <c r="T617" s="171" t="str">
        <f t="shared" si="492"/>
        <v/>
      </c>
      <c r="U617" s="171" t="str">
        <f t="shared" si="493"/>
        <v/>
      </c>
      <c r="V617" s="171" t="str">
        <f>IF(ISBLANK(R617), "", (POWER(R617/VLOOKUP(U617,Anthro_Calc!C:P,13,FALSE),VLOOKUP(U617,Anthro_Calc!C:P,12,FALSE))-1) / (VLOOKUP(U617,Anthro_Calc!C:P,14,FALSE)*VLOOKUP(U617,Anthro_Calc!C:P,12,FALSE)))</f>
        <v/>
      </c>
      <c r="W617" s="171" t="str">
        <f>IF(ISBLANK(R617), "", -3 + (R617 -VLOOKUP(U617,Anthro_Calc!C:P,4,FALSE)) / (VLOOKUP(U617,Anthro_Calc!C:P,5,FALSE) - VLOOKUP(U617,Anthro_Calc!C:P,4,FALSE)))</f>
        <v/>
      </c>
      <c r="X617" s="171" t="str">
        <f>IF(ISBLANK(R617), "", 3 + (R617 -VLOOKUP(U617,Anthro_Calc!C:P,10,FALSE)) / (VLOOKUP(U617,Anthro_Calc!C:P,10,FALSE) - VLOOKUP(U617,Anthro_Calc!C:P,9,FALSE)))</f>
        <v/>
      </c>
      <c r="Y617" s="172" t="str">
        <f t="shared" si="494"/>
        <v/>
      </c>
      <c r="Z617" s="173" t="str">
        <f t="shared" si="495"/>
        <v/>
      </c>
      <c r="AA617" s="174" t="str">
        <f t="shared" si="530"/>
        <v/>
      </c>
      <c r="AB617" s="167"/>
      <c r="AC617" s="175"/>
      <c r="AD617" s="176"/>
      <c r="AE617" s="177" t="str">
        <f t="shared" si="496"/>
        <v/>
      </c>
      <c r="AF617" s="171">
        <f t="shared" si="497"/>
        <v>0</v>
      </c>
      <c r="AG617" s="171">
        <f t="shared" si="498"/>
        <v>0</v>
      </c>
      <c r="AH617" s="171" t="str">
        <f t="shared" si="499"/>
        <v>0</v>
      </c>
      <c r="AI617" s="171" t="str">
        <f>IF(ISBLANK(AD617), "", (POWER(AD617/VLOOKUP(AH617,Anthro_Calc!C:P,13,FALSE),VLOOKUP(AH617,Anthro_Calc!C:P,12,FALSE))-1) / (VLOOKUP(AH617,Anthro_Calc!C:P,14,FALSE)*VLOOKUP(AH617,Anthro_Calc!C:P,12,FALSE)))</f>
        <v/>
      </c>
      <c r="AJ617" s="171" t="str">
        <f>IF(ISBLANK(AD617), "", -3 + (AD617 -VLOOKUP(AH617,Anthro_Calc!C:P,4,FALSE)) / (VLOOKUP(AH617,Anthro_Calc!C:P,5,FALSE) - VLOOKUP(AH617,Anthro_Calc!C:P,4,FALSE)))</f>
        <v/>
      </c>
      <c r="AK617" s="171" t="str">
        <f>IF(ISBLANK(AD617), "", 3 + (AD617 -VLOOKUP(AH617,Anthro_Calc!C:P,10,FALSE)) / (VLOOKUP(AH617,Anthro_Calc!C:P,10,FALSE) - VLOOKUP(AH617,Anthro_Calc!C:P,9,FALSE)))</f>
        <v/>
      </c>
      <c r="AL617" s="172" t="str">
        <f t="shared" si="500"/>
        <v/>
      </c>
      <c r="AM617" s="173" t="str">
        <f t="shared" si="501"/>
        <v/>
      </c>
      <c r="AN617" s="174" t="str">
        <f t="shared" si="502"/>
        <v/>
      </c>
      <c r="AO617" s="178" t="str">
        <f t="shared" si="532"/>
        <v/>
      </c>
      <c r="AP617" s="179"/>
      <c r="AQ617" s="179" t="str">
        <f t="shared" si="538"/>
        <v/>
      </c>
      <c r="AR617" s="167"/>
      <c r="AS617" s="175"/>
      <c r="AT617" s="170"/>
      <c r="AU617" s="177" t="str">
        <f t="shared" si="529"/>
        <v/>
      </c>
      <c r="AV617" s="171">
        <f t="shared" si="503"/>
        <v>0</v>
      </c>
      <c r="AW617" s="171">
        <f t="shared" si="504"/>
        <v>0</v>
      </c>
      <c r="AX617" s="171" t="str">
        <f t="shared" si="505"/>
        <v>0</v>
      </c>
      <c r="AY617" s="171" t="str">
        <f>IF(ISBLANK(AT617), "", (POWER(AT617/VLOOKUP(AX617,Anthro_Calc!C:P,13,FALSE),VLOOKUP(AX617,Anthro_Calc!C:P,12,FALSE))-1) / (VLOOKUP(AX617,Anthro_Calc!C:P,14,FALSE)*VLOOKUP(AX617,Anthro_Calc!C:P,12,FALSE)))</f>
        <v/>
      </c>
      <c r="AZ617" s="171" t="str">
        <f>IF(ISBLANK(AT617), "", -3 + (AT617 -VLOOKUP(AX617,Anthro_Calc!C:P,4,FALSE)) / (VLOOKUP(AX617,Anthro_Calc!C:P,5,FALSE) - VLOOKUP(AX617,Anthro_Calc!C:P,4,FALSE)))</f>
        <v/>
      </c>
      <c r="BA617" s="171" t="str">
        <f>IF(ISBLANK(AT617), "", 3 + (AT617 -VLOOKUP(AX617,Anthro_Calc!C:P,10,FALSE)) / (VLOOKUP(AX617,Anthro_Calc!C:P,10,FALSE) - VLOOKUP(AX617,Anthro_Calc!C:P,9,FALSE)))</f>
        <v/>
      </c>
      <c r="BB617" s="172" t="str">
        <f t="shared" si="506"/>
        <v/>
      </c>
      <c r="BC617" s="173" t="str">
        <f t="shared" si="507"/>
        <v/>
      </c>
      <c r="BD617" s="174" t="str">
        <f t="shared" si="533"/>
        <v/>
      </c>
      <c r="BE617" s="180" t="str">
        <f t="shared" si="534"/>
        <v/>
      </c>
      <c r="BF617" s="181" t="str">
        <f t="shared" si="508"/>
        <v/>
      </c>
      <c r="BG617" s="181" t="str">
        <f t="shared" si="535"/>
        <v/>
      </c>
      <c r="BH617" s="179"/>
      <c r="BI617" s="182"/>
      <c r="BJ617" s="167"/>
      <c r="BK617" s="175"/>
      <c r="BL617" s="176"/>
      <c r="BM617" s="177" t="str">
        <f t="shared" si="509"/>
        <v/>
      </c>
      <c r="BN617" s="171">
        <f t="shared" si="527"/>
        <v>0</v>
      </c>
      <c r="BO617" s="171">
        <f t="shared" si="528"/>
        <v>0</v>
      </c>
      <c r="BP617" s="171" t="str">
        <f t="shared" si="510"/>
        <v>0</v>
      </c>
      <c r="BQ617" s="171" t="str">
        <f>IF(ISBLANK(BL617), "", (POWER(BL617/VLOOKUP(BP617,Anthro_Calc!C:P,13,FALSE),VLOOKUP(BP617,Anthro_Calc!C:P,12,FALSE))-1) / (VLOOKUP(BP617,Anthro_Calc!C:P,14,FALSE)*VLOOKUP(BP617,Anthro_Calc!C:P,12,FALSE)))</f>
        <v/>
      </c>
      <c r="BR617" s="171" t="str">
        <f>IF(ISBLANK(BL617), "", -3 + (BL617 -VLOOKUP(BP617,Anthro_Calc!C:P,4,FALSE)) / (VLOOKUP(BP617,Anthro_Calc!C:P,5,FALSE) - VLOOKUP(BP617,Anthro_Calc!C:P,4,FALSE)))</f>
        <v/>
      </c>
      <c r="BS617" s="171" t="str">
        <f>IF(ISBLANK(BL617), "", 3 + (BL617 -VLOOKUP(BP617,Anthro_Calc!C:P,10,FALSE)) / (VLOOKUP(BP617,Anthro_Calc!C:P,10,FALSE) - VLOOKUP(BP617,Anthro_Calc!C:P,9,FALSE)))</f>
        <v/>
      </c>
      <c r="BT617" s="172" t="str">
        <f t="shared" si="511"/>
        <v/>
      </c>
      <c r="BU617" s="173" t="str">
        <f t="shared" si="512"/>
        <v/>
      </c>
      <c r="BV617" s="174" t="str">
        <f t="shared" si="513"/>
        <v/>
      </c>
      <c r="BW617" s="181" t="str">
        <f t="shared" si="536"/>
        <v/>
      </c>
      <c r="BX617" s="179"/>
      <c r="BY617" s="181" t="str">
        <f>IF(ISBLANK(BL617), "", VLOOKUP(Z617&amp;" "&amp;BV617&amp;" "&amp;BW617,Graduation_Criteria!$D$2:$E$34,2,FALSE))</f>
        <v/>
      </c>
      <c r="BZ617" s="181" t="str">
        <f t="shared" si="537"/>
        <v/>
      </c>
      <c r="CA617" s="167"/>
      <c r="CB617" s="175"/>
      <c r="CC617" s="175"/>
      <c r="CD617" s="183" t="str">
        <f t="shared" si="514"/>
        <v/>
      </c>
      <c r="CE617" s="184">
        <f t="shared" si="515"/>
        <v>0</v>
      </c>
      <c r="CF617" s="184">
        <f t="shared" si="516"/>
        <v>0</v>
      </c>
      <c r="CG617" s="184" t="str">
        <f t="shared" si="517"/>
        <v>0</v>
      </c>
      <c r="CH617" s="184" t="str">
        <f>IF(ISBLANK(CC617), "", (POWER(CC617/VLOOKUP(CG617,Anthro_Calc!C:P,13,FALSE),VLOOKUP(CG617,Anthro_Calc!C:P,12,FALSE))-1) / (VLOOKUP(CG617,Anthro_Calc!C:P,14,FALSE)*VLOOKUP(CG617,Anthro_Calc!C:P,12,FALSE)))</f>
        <v/>
      </c>
      <c r="CI617" s="184" t="str">
        <f>IF(ISBLANK(CC617), "", -3 + (CC617 -VLOOKUP(CG617,Anthro_Calc!C:P,4,FALSE)) / (VLOOKUP(CG617,Anthro_Calc!C:P,5,FALSE) - VLOOKUP(CG617,Anthro_Calc!C:P,4,FALSE)))</f>
        <v/>
      </c>
      <c r="CJ617" s="184" t="str">
        <f>IF(ISBLANK(CC617), "", 3 + (CC617 -VLOOKUP(CG617,Anthro_Calc!C:P,10,FALSE)) / (VLOOKUP(CG617,Anthro_Calc!C:P,10,FALSE) - VLOOKUP(CG617,Anthro_Calc!C:P,9,FALSE)))</f>
        <v/>
      </c>
      <c r="CK617" s="185" t="str">
        <f t="shared" si="518"/>
        <v/>
      </c>
      <c r="CL617" s="173" t="str">
        <f t="shared" si="519"/>
        <v/>
      </c>
      <c r="CM617" s="174" t="str">
        <f t="shared" si="520"/>
        <v/>
      </c>
      <c r="CN617" s="179"/>
      <c r="CO617" s="167"/>
      <c r="CP617" s="175"/>
      <c r="CQ617" s="175"/>
      <c r="CR617" s="186" t="str">
        <f t="shared" si="521"/>
        <v/>
      </c>
      <c r="CS617" s="187">
        <f t="shared" si="522"/>
        <v>0</v>
      </c>
      <c r="CT617" s="187">
        <f t="shared" si="523"/>
        <v>0</v>
      </c>
      <c r="CU617" s="187" t="str">
        <f t="shared" si="524"/>
        <v>0</v>
      </c>
      <c r="CV617" s="187" t="str">
        <f>IF(ISBLANK(CQ617), "", (POWER(CQ617/VLOOKUP(CU617,Anthro_Calc!C:P,13,FALSE),VLOOKUP(CU617,Anthro_Calc!C:P,12,FALSE))-1) / (VLOOKUP(CU617,Anthro_Calc!C:P,14,FALSE)*VLOOKUP(CU617,Anthro_Calc!C:P,12,FALSE)))</f>
        <v/>
      </c>
      <c r="CW617" s="187" t="str">
        <f>IF(ISBLANK(CQ617), "", -3 + (CQ617 -VLOOKUP(CU617,Anthro_Calc!C:P,4,FALSE)) / (VLOOKUP(CU617,Anthro_Calc!C:P,5,FALSE) - VLOOKUP(CU617,Anthro_Calc!C:P,4,FALSE)))</f>
        <v/>
      </c>
      <c r="CX617" s="187" t="str">
        <f>IF(ISBLANK(CQ617), "", 3 + (CQ617 -VLOOKUP(CU617,Anthro_Calc!C:P,10,FALSE)) / (VLOOKUP(CU617,Anthro_Calc!C:P,10,FALSE) - VLOOKUP(CU617,Anthro_Calc!C:P,9,FALSE)))</f>
        <v/>
      </c>
      <c r="CY617" s="188" t="str">
        <f t="shared" si="525"/>
        <v/>
      </c>
      <c r="CZ617" s="117" t="str">
        <f t="shared" si="539"/>
        <v/>
      </c>
      <c r="DA617" s="174" t="str">
        <f t="shared" si="526"/>
        <v/>
      </c>
      <c r="DB617" s="189"/>
    </row>
    <row r="618" spans="1:106">
      <c r="A618" s="165">
        <f t="shared" si="531"/>
        <v>614</v>
      </c>
      <c r="B618" s="166"/>
      <c r="C618" s="166"/>
      <c r="D618" s="166"/>
      <c r="E618" s="166"/>
      <c r="F618" s="166"/>
      <c r="G618" s="166"/>
      <c r="H618" s="166"/>
      <c r="I618" s="166"/>
      <c r="J618" s="166"/>
      <c r="K618" s="166"/>
      <c r="L618" s="166"/>
      <c r="M618" s="167"/>
      <c r="N618" s="168" t="str">
        <f t="shared" ca="1" si="490"/>
        <v/>
      </c>
      <c r="O618" s="169"/>
      <c r="P618" s="169"/>
      <c r="Q618" s="167"/>
      <c r="R618" s="170"/>
      <c r="S618" s="171" t="str">
        <f t="shared" si="491"/>
        <v/>
      </c>
      <c r="T618" s="171" t="str">
        <f t="shared" si="492"/>
        <v/>
      </c>
      <c r="U618" s="171" t="str">
        <f t="shared" si="493"/>
        <v/>
      </c>
      <c r="V618" s="171" t="str">
        <f>IF(ISBLANK(R618), "", (POWER(R618/VLOOKUP(U618,Anthro_Calc!C:P,13,FALSE),VLOOKUP(U618,Anthro_Calc!C:P,12,FALSE))-1) / (VLOOKUP(U618,Anthro_Calc!C:P,14,FALSE)*VLOOKUP(U618,Anthro_Calc!C:P,12,FALSE)))</f>
        <v/>
      </c>
      <c r="W618" s="171" t="str">
        <f>IF(ISBLANK(R618), "", -3 + (R618 -VLOOKUP(U618,Anthro_Calc!C:P,4,FALSE)) / (VLOOKUP(U618,Anthro_Calc!C:P,5,FALSE) - VLOOKUP(U618,Anthro_Calc!C:P,4,FALSE)))</f>
        <v/>
      </c>
      <c r="X618" s="171" t="str">
        <f>IF(ISBLANK(R618), "", 3 + (R618 -VLOOKUP(U618,Anthro_Calc!C:P,10,FALSE)) / (VLOOKUP(U618,Anthro_Calc!C:P,10,FALSE) - VLOOKUP(U618,Anthro_Calc!C:P,9,FALSE)))</f>
        <v/>
      </c>
      <c r="Y618" s="172" t="str">
        <f t="shared" si="494"/>
        <v/>
      </c>
      <c r="Z618" s="173" t="str">
        <f t="shared" si="495"/>
        <v/>
      </c>
      <c r="AA618" s="174" t="str">
        <f t="shared" si="530"/>
        <v/>
      </c>
      <c r="AB618" s="167"/>
      <c r="AC618" s="175"/>
      <c r="AD618" s="176"/>
      <c r="AE618" s="177" t="str">
        <f t="shared" si="496"/>
        <v/>
      </c>
      <c r="AF618" s="171">
        <f t="shared" si="497"/>
        <v>0</v>
      </c>
      <c r="AG618" s="171">
        <f t="shared" si="498"/>
        <v>0</v>
      </c>
      <c r="AH618" s="171" t="str">
        <f t="shared" si="499"/>
        <v>0</v>
      </c>
      <c r="AI618" s="171" t="str">
        <f>IF(ISBLANK(AD618), "", (POWER(AD618/VLOOKUP(AH618,Anthro_Calc!C:P,13,FALSE),VLOOKUP(AH618,Anthro_Calc!C:P,12,FALSE))-1) / (VLOOKUP(AH618,Anthro_Calc!C:P,14,FALSE)*VLOOKUP(AH618,Anthro_Calc!C:P,12,FALSE)))</f>
        <v/>
      </c>
      <c r="AJ618" s="171" t="str">
        <f>IF(ISBLANK(AD618), "", -3 + (AD618 -VLOOKUP(AH618,Anthro_Calc!C:P,4,FALSE)) / (VLOOKUP(AH618,Anthro_Calc!C:P,5,FALSE) - VLOOKUP(AH618,Anthro_Calc!C:P,4,FALSE)))</f>
        <v/>
      </c>
      <c r="AK618" s="171" t="str">
        <f>IF(ISBLANK(AD618), "", 3 + (AD618 -VLOOKUP(AH618,Anthro_Calc!C:P,10,FALSE)) / (VLOOKUP(AH618,Anthro_Calc!C:P,10,FALSE) - VLOOKUP(AH618,Anthro_Calc!C:P,9,FALSE)))</f>
        <v/>
      </c>
      <c r="AL618" s="172" t="str">
        <f t="shared" si="500"/>
        <v/>
      </c>
      <c r="AM618" s="173" t="str">
        <f t="shared" si="501"/>
        <v/>
      </c>
      <c r="AN618" s="174" t="str">
        <f t="shared" si="502"/>
        <v/>
      </c>
      <c r="AO618" s="178" t="str">
        <f t="shared" si="532"/>
        <v/>
      </c>
      <c r="AP618" s="179"/>
      <c r="AQ618" s="179" t="str">
        <f t="shared" si="538"/>
        <v/>
      </c>
      <c r="AR618" s="167"/>
      <c r="AS618" s="175"/>
      <c r="AT618" s="170"/>
      <c r="AU618" s="177" t="str">
        <f t="shared" si="529"/>
        <v/>
      </c>
      <c r="AV618" s="171">
        <f t="shared" si="503"/>
        <v>0</v>
      </c>
      <c r="AW618" s="171">
        <f t="shared" si="504"/>
        <v>0</v>
      </c>
      <c r="AX618" s="171" t="str">
        <f t="shared" si="505"/>
        <v>0</v>
      </c>
      <c r="AY618" s="171" t="str">
        <f>IF(ISBLANK(AT618), "", (POWER(AT618/VLOOKUP(AX618,Anthro_Calc!C:P,13,FALSE),VLOOKUP(AX618,Anthro_Calc!C:P,12,FALSE))-1) / (VLOOKUP(AX618,Anthro_Calc!C:P,14,FALSE)*VLOOKUP(AX618,Anthro_Calc!C:P,12,FALSE)))</f>
        <v/>
      </c>
      <c r="AZ618" s="171" t="str">
        <f>IF(ISBLANK(AT618), "", -3 + (AT618 -VLOOKUP(AX618,Anthro_Calc!C:P,4,FALSE)) / (VLOOKUP(AX618,Anthro_Calc!C:P,5,FALSE) - VLOOKUP(AX618,Anthro_Calc!C:P,4,FALSE)))</f>
        <v/>
      </c>
      <c r="BA618" s="171" t="str">
        <f>IF(ISBLANK(AT618), "", 3 + (AT618 -VLOOKUP(AX618,Anthro_Calc!C:P,10,FALSE)) / (VLOOKUP(AX618,Anthro_Calc!C:P,10,FALSE) - VLOOKUP(AX618,Anthro_Calc!C:P,9,FALSE)))</f>
        <v/>
      </c>
      <c r="BB618" s="172" t="str">
        <f t="shared" si="506"/>
        <v/>
      </c>
      <c r="BC618" s="173" t="str">
        <f t="shared" si="507"/>
        <v/>
      </c>
      <c r="BD618" s="174" t="str">
        <f t="shared" si="533"/>
        <v/>
      </c>
      <c r="BE618" s="180" t="str">
        <f t="shared" si="534"/>
        <v/>
      </c>
      <c r="BF618" s="181" t="str">
        <f t="shared" si="508"/>
        <v/>
      </c>
      <c r="BG618" s="181" t="str">
        <f t="shared" si="535"/>
        <v/>
      </c>
      <c r="BH618" s="179"/>
      <c r="BI618" s="182"/>
      <c r="BJ618" s="167"/>
      <c r="BK618" s="175"/>
      <c r="BL618" s="176"/>
      <c r="BM618" s="177" t="str">
        <f t="shared" si="509"/>
        <v/>
      </c>
      <c r="BN618" s="171">
        <f t="shared" si="527"/>
        <v>0</v>
      </c>
      <c r="BO618" s="171">
        <f t="shared" si="528"/>
        <v>0</v>
      </c>
      <c r="BP618" s="171" t="str">
        <f t="shared" si="510"/>
        <v>0</v>
      </c>
      <c r="BQ618" s="171" t="str">
        <f>IF(ISBLANK(BL618), "", (POWER(BL618/VLOOKUP(BP618,Anthro_Calc!C:P,13,FALSE),VLOOKUP(BP618,Anthro_Calc!C:P,12,FALSE))-1) / (VLOOKUP(BP618,Anthro_Calc!C:P,14,FALSE)*VLOOKUP(BP618,Anthro_Calc!C:P,12,FALSE)))</f>
        <v/>
      </c>
      <c r="BR618" s="171" t="str">
        <f>IF(ISBLANK(BL618), "", -3 + (BL618 -VLOOKUP(BP618,Anthro_Calc!C:P,4,FALSE)) / (VLOOKUP(BP618,Anthro_Calc!C:P,5,FALSE) - VLOOKUP(BP618,Anthro_Calc!C:P,4,FALSE)))</f>
        <v/>
      </c>
      <c r="BS618" s="171" t="str">
        <f>IF(ISBLANK(BL618), "", 3 + (BL618 -VLOOKUP(BP618,Anthro_Calc!C:P,10,FALSE)) / (VLOOKUP(BP618,Anthro_Calc!C:P,10,FALSE) - VLOOKUP(BP618,Anthro_Calc!C:P,9,FALSE)))</f>
        <v/>
      </c>
      <c r="BT618" s="172" t="str">
        <f t="shared" si="511"/>
        <v/>
      </c>
      <c r="BU618" s="173" t="str">
        <f t="shared" si="512"/>
        <v/>
      </c>
      <c r="BV618" s="174" t="str">
        <f t="shared" si="513"/>
        <v/>
      </c>
      <c r="BW618" s="181" t="str">
        <f t="shared" si="536"/>
        <v/>
      </c>
      <c r="BX618" s="179"/>
      <c r="BY618" s="181" t="str">
        <f>IF(ISBLANK(BL618), "", VLOOKUP(Z618&amp;" "&amp;BV618&amp;" "&amp;BW618,Graduation_Criteria!$D$2:$E$34,2,FALSE))</f>
        <v/>
      </c>
      <c r="BZ618" s="181" t="str">
        <f t="shared" si="537"/>
        <v/>
      </c>
      <c r="CA618" s="167"/>
      <c r="CB618" s="175"/>
      <c r="CC618" s="175"/>
      <c r="CD618" s="183" t="str">
        <f t="shared" si="514"/>
        <v/>
      </c>
      <c r="CE618" s="184">
        <f t="shared" si="515"/>
        <v>0</v>
      </c>
      <c r="CF618" s="184">
        <f t="shared" si="516"/>
        <v>0</v>
      </c>
      <c r="CG618" s="184" t="str">
        <f t="shared" si="517"/>
        <v>0</v>
      </c>
      <c r="CH618" s="184" t="str">
        <f>IF(ISBLANK(CC618), "", (POWER(CC618/VLOOKUP(CG618,Anthro_Calc!C:P,13,FALSE),VLOOKUP(CG618,Anthro_Calc!C:P,12,FALSE))-1) / (VLOOKUP(CG618,Anthro_Calc!C:P,14,FALSE)*VLOOKUP(CG618,Anthro_Calc!C:P,12,FALSE)))</f>
        <v/>
      </c>
      <c r="CI618" s="184" t="str">
        <f>IF(ISBLANK(CC618), "", -3 + (CC618 -VLOOKUP(CG618,Anthro_Calc!C:P,4,FALSE)) / (VLOOKUP(CG618,Anthro_Calc!C:P,5,FALSE) - VLOOKUP(CG618,Anthro_Calc!C:P,4,FALSE)))</f>
        <v/>
      </c>
      <c r="CJ618" s="184" t="str">
        <f>IF(ISBLANK(CC618), "", 3 + (CC618 -VLOOKUP(CG618,Anthro_Calc!C:P,10,FALSE)) / (VLOOKUP(CG618,Anthro_Calc!C:P,10,FALSE) - VLOOKUP(CG618,Anthro_Calc!C:P,9,FALSE)))</f>
        <v/>
      </c>
      <c r="CK618" s="185" t="str">
        <f t="shared" si="518"/>
        <v/>
      </c>
      <c r="CL618" s="173" t="str">
        <f t="shared" si="519"/>
        <v/>
      </c>
      <c r="CM618" s="174" t="str">
        <f t="shared" si="520"/>
        <v/>
      </c>
      <c r="CN618" s="179"/>
      <c r="CO618" s="167"/>
      <c r="CP618" s="175"/>
      <c r="CQ618" s="175"/>
      <c r="CR618" s="186" t="str">
        <f t="shared" si="521"/>
        <v/>
      </c>
      <c r="CS618" s="187">
        <f t="shared" si="522"/>
        <v>0</v>
      </c>
      <c r="CT618" s="187">
        <f t="shared" si="523"/>
        <v>0</v>
      </c>
      <c r="CU618" s="187" t="str">
        <f t="shared" si="524"/>
        <v>0</v>
      </c>
      <c r="CV618" s="187" t="str">
        <f>IF(ISBLANK(CQ618), "", (POWER(CQ618/VLOOKUP(CU618,Anthro_Calc!C:P,13,FALSE),VLOOKUP(CU618,Anthro_Calc!C:P,12,FALSE))-1) / (VLOOKUP(CU618,Anthro_Calc!C:P,14,FALSE)*VLOOKUP(CU618,Anthro_Calc!C:P,12,FALSE)))</f>
        <v/>
      </c>
      <c r="CW618" s="187" t="str">
        <f>IF(ISBLANK(CQ618), "", -3 + (CQ618 -VLOOKUP(CU618,Anthro_Calc!C:P,4,FALSE)) / (VLOOKUP(CU618,Anthro_Calc!C:P,5,FALSE) - VLOOKUP(CU618,Anthro_Calc!C:P,4,FALSE)))</f>
        <v/>
      </c>
      <c r="CX618" s="187" t="str">
        <f>IF(ISBLANK(CQ618), "", 3 + (CQ618 -VLOOKUP(CU618,Anthro_Calc!C:P,10,FALSE)) / (VLOOKUP(CU618,Anthro_Calc!C:P,10,FALSE) - VLOOKUP(CU618,Anthro_Calc!C:P,9,FALSE)))</f>
        <v/>
      </c>
      <c r="CY618" s="188" t="str">
        <f t="shared" si="525"/>
        <v/>
      </c>
      <c r="CZ618" s="117" t="str">
        <f t="shared" si="539"/>
        <v/>
      </c>
      <c r="DA618" s="174" t="str">
        <f t="shared" si="526"/>
        <v/>
      </c>
      <c r="DB618" s="189"/>
    </row>
    <row r="619" spans="1:106">
      <c r="A619" s="165">
        <f t="shared" si="531"/>
        <v>615</v>
      </c>
      <c r="B619" s="166"/>
      <c r="C619" s="166"/>
      <c r="D619" s="166"/>
      <c r="E619" s="166"/>
      <c r="F619" s="166"/>
      <c r="G619" s="166"/>
      <c r="H619" s="166"/>
      <c r="I619" s="166"/>
      <c r="J619" s="166"/>
      <c r="K619" s="166"/>
      <c r="L619" s="166"/>
      <c r="M619" s="167"/>
      <c r="N619" s="168" t="str">
        <f t="shared" ca="1" si="490"/>
        <v/>
      </c>
      <c r="O619" s="169"/>
      <c r="P619" s="169"/>
      <c r="Q619" s="167"/>
      <c r="R619" s="170"/>
      <c r="S619" s="171" t="str">
        <f t="shared" si="491"/>
        <v/>
      </c>
      <c r="T619" s="171" t="str">
        <f t="shared" si="492"/>
        <v/>
      </c>
      <c r="U619" s="171" t="str">
        <f t="shared" si="493"/>
        <v/>
      </c>
      <c r="V619" s="171" t="str">
        <f>IF(ISBLANK(R619), "", (POWER(R619/VLOOKUP(U619,Anthro_Calc!C:P,13,FALSE),VLOOKUP(U619,Anthro_Calc!C:P,12,FALSE))-1) / (VLOOKUP(U619,Anthro_Calc!C:P,14,FALSE)*VLOOKUP(U619,Anthro_Calc!C:P,12,FALSE)))</f>
        <v/>
      </c>
      <c r="W619" s="171" t="str">
        <f>IF(ISBLANK(R619), "", -3 + (R619 -VLOOKUP(U619,Anthro_Calc!C:P,4,FALSE)) / (VLOOKUP(U619,Anthro_Calc!C:P,5,FALSE) - VLOOKUP(U619,Anthro_Calc!C:P,4,FALSE)))</f>
        <v/>
      </c>
      <c r="X619" s="171" t="str">
        <f>IF(ISBLANK(R619), "", 3 + (R619 -VLOOKUP(U619,Anthro_Calc!C:P,10,FALSE)) / (VLOOKUP(U619,Anthro_Calc!C:P,10,FALSE) - VLOOKUP(U619,Anthro_Calc!C:P,9,FALSE)))</f>
        <v/>
      </c>
      <c r="Y619" s="172" t="str">
        <f t="shared" si="494"/>
        <v/>
      </c>
      <c r="Z619" s="173" t="str">
        <f t="shared" si="495"/>
        <v/>
      </c>
      <c r="AA619" s="174" t="str">
        <f t="shared" si="530"/>
        <v/>
      </c>
      <c r="AB619" s="167"/>
      <c r="AC619" s="175"/>
      <c r="AD619" s="176"/>
      <c r="AE619" s="177" t="str">
        <f t="shared" si="496"/>
        <v/>
      </c>
      <c r="AF619" s="171">
        <f t="shared" si="497"/>
        <v>0</v>
      </c>
      <c r="AG619" s="171">
        <f t="shared" si="498"/>
        <v>0</v>
      </c>
      <c r="AH619" s="171" t="str">
        <f t="shared" si="499"/>
        <v>0</v>
      </c>
      <c r="AI619" s="171" t="str">
        <f>IF(ISBLANK(AD619), "", (POWER(AD619/VLOOKUP(AH619,Anthro_Calc!C:P,13,FALSE),VLOOKUP(AH619,Anthro_Calc!C:P,12,FALSE))-1) / (VLOOKUP(AH619,Anthro_Calc!C:P,14,FALSE)*VLOOKUP(AH619,Anthro_Calc!C:P,12,FALSE)))</f>
        <v/>
      </c>
      <c r="AJ619" s="171" t="str">
        <f>IF(ISBLANK(AD619), "", -3 + (AD619 -VLOOKUP(AH619,Anthro_Calc!C:P,4,FALSE)) / (VLOOKUP(AH619,Anthro_Calc!C:P,5,FALSE) - VLOOKUP(AH619,Anthro_Calc!C:P,4,FALSE)))</f>
        <v/>
      </c>
      <c r="AK619" s="171" t="str">
        <f>IF(ISBLANK(AD619), "", 3 + (AD619 -VLOOKUP(AH619,Anthro_Calc!C:P,10,FALSE)) / (VLOOKUP(AH619,Anthro_Calc!C:P,10,FALSE) - VLOOKUP(AH619,Anthro_Calc!C:P,9,FALSE)))</f>
        <v/>
      </c>
      <c r="AL619" s="172" t="str">
        <f t="shared" si="500"/>
        <v/>
      </c>
      <c r="AM619" s="173" t="str">
        <f t="shared" si="501"/>
        <v/>
      </c>
      <c r="AN619" s="174" t="str">
        <f t="shared" si="502"/>
        <v/>
      </c>
      <c r="AO619" s="178" t="str">
        <f t="shared" si="532"/>
        <v/>
      </c>
      <c r="AP619" s="179"/>
      <c r="AQ619" s="179" t="str">
        <f t="shared" si="538"/>
        <v/>
      </c>
      <c r="AR619" s="167"/>
      <c r="AS619" s="175"/>
      <c r="AT619" s="170"/>
      <c r="AU619" s="177" t="str">
        <f t="shared" si="529"/>
        <v/>
      </c>
      <c r="AV619" s="171">
        <f t="shared" si="503"/>
        <v>0</v>
      </c>
      <c r="AW619" s="171">
        <f t="shared" si="504"/>
        <v>0</v>
      </c>
      <c r="AX619" s="171" t="str">
        <f t="shared" si="505"/>
        <v>0</v>
      </c>
      <c r="AY619" s="171" t="str">
        <f>IF(ISBLANK(AT619), "", (POWER(AT619/VLOOKUP(AX619,Anthro_Calc!C:P,13,FALSE),VLOOKUP(AX619,Anthro_Calc!C:P,12,FALSE))-1) / (VLOOKUP(AX619,Anthro_Calc!C:P,14,FALSE)*VLOOKUP(AX619,Anthro_Calc!C:P,12,FALSE)))</f>
        <v/>
      </c>
      <c r="AZ619" s="171" t="str">
        <f>IF(ISBLANK(AT619), "", -3 + (AT619 -VLOOKUP(AX619,Anthro_Calc!C:P,4,FALSE)) / (VLOOKUP(AX619,Anthro_Calc!C:P,5,FALSE) - VLOOKUP(AX619,Anthro_Calc!C:P,4,FALSE)))</f>
        <v/>
      </c>
      <c r="BA619" s="171" t="str">
        <f>IF(ISBLANK(AT619), "", 3 + (AT619 -VLOOKUP(AX619,Anthro_Calc!C:P,10,FALSE)) / (VLOOKUP(AX619,Anthro_Calc!C:P,10,FALSE) - VLOOKUP(AX619,Anthro_Calc!C:P,9,FALSE)))</f>
        <v/>
      </c>
      <c r="BB619" s="172" t="str">
        <f t="shared" si="506"/>
        <v/>
      </c>
      <c r="BC619" s="173" t="str">
        <f t="shared" si="507"/>
        <v/>
      </c>
      <c r="BD619" s="174" t="str">
        <f t="shared" si="533"/>
        <v/>
      </c>
      <c r="BE619" s="180" t="str">
        <f t="shared" si="534"/>
        <v/>
      </c>
      <c r="BF619" s="181" t="str">
        <f t="shared" si="508"/>
        <v/>
      </c>
      <c r="BG619" s="181" t="str">
        <f t="shared" si="535"/>
        <v/>
      </c>
      <c r="BH619" s="179"/>
      <c r="BI619" s="182"/>
      <c r="BJ619" s="167"/>
      <c r="BK619" s="175"/>
      <c r="BL619" s="176"/>
      <c r="BM619" s="177" t="str">
        <f t="shared" si="509"/>
        <v/>
      </c>
      <c r="BN619" s="171">
        <f t="shared" si="527"/>
        <v>0</v>
      </c>
      <c r="BO619" s="171">
        <f t="shared" si="528"/>
        <v>0</v>
      </c>
      <c r="BP619" s="171" t="str">
        <f t="shared" si="510"/>
        <v>0</v>
      </c>
      <c r="BQ619" s="171" t="str">
        <f>IF(ISBLANK(BL619), "", (POWER(BL619/VLOOKUP(BP619,Anthro_Calc!C:P,13,FALSE),VLOOKUP(BP619,Anthro_Calc!C:P,12,FALSE))-1) / (VLOOKUP(BP619,Anthro_Calc!C:P,14,FALSE)*VLOOKUP(BP619,Anthro_Calc!C:P,12,FALSE)))</f>
        <v/>
      </c>
      <c r="BR619" s="171" t="str">
        <f>IF(ISBLANK(BL619), "", -3 + (BL619 -VLOOKUP(BP619,Anthro_Calc!C:P,4,FALSE)) / (VLOOKUP(BP619,Anthro_Calc!C:P,5,FALSE) - VLOOKUP(BP619,Anthro_Calc!C:P,4,FALSE)))</f>
        <v/>
      </c>
      <c r="BS619" s="171" t="str">
        <f>IF(ISBLANK(BL619), "", 3 + (BL619 -VLOOKUP(BP619,Anthro_Calc!C:P,10,FALSE)) / (VLOOKUP(BP619,Anthro_Calc!C:P,10,FALSE) - VLOOKUP(BP619,Anthro_Calc!C:P,9,FALSE)))</f>
        <v/>
      </c>
      <c r="BT619" s="172" t="str">
        <f t="shared" si="511"/>
        <v/>
      </c>
      <c r="BU619" s="173" t="str">
        <f t="shared" si="512"/>
        <v/>
      </c>
      <c r="BV619" s="174" t="str">
        <f t="shared" si="513"/>
        <v/>
      </c>
      <c r="BW619" s="181" t="str">
        <f t="shared" si="536"/>
        <v/>
      </c>
      <c r="BX619" s="179"/>
      <c r="BY619" s="181" t="str">
        <f>IF(ISBLANK(BL619), "", VLOOKUP(Z619&amp;" "&amp;BV619&amp;" "&amp;BW619,Graduation_Criteria!$D$2:$E$34,2,FALSE))</f>
        <v/>
      </c>
      <c r="BZ619" s="181" t="str">
        <f t="shared" si="537"/>
        <v/>
      </c>
      <c r="CA619" s="167"/>
      <c r="CB619" s="175"/>
      <c r="CC619" s="175"/>
      <c r="CD619" s="183" t="str">
        <f t="shared" si="514"/>
        <v/>
      </c>
      <c r="CE619" s="184">
        <f t="shared" si="515"/>
        <v>0</v>
      </c>
      <c r="CF619" s="184">
        <f t="shared" si="516"/>
        <v>0</v>
      </c>
      <c r="CG619" s="184" t="str">
        <f t="shared" si="517"/>
        <v>0</v>
      </c>
      <c r="CH619" s="184" t="str">
        <f>IF(ISBLANK(CC619), "", (POWER(CC619/VLOOKUP(CG619,Anthro_Calc!C:P,13,FALSE),VLOOKUP(CG619,Anthro_Calc!C:P,12,FALSE))-1) / (VLOOKUP(CG619,Anthro_Calc!C:P,14,FALSE)*VLOOKUP(CG619,Anthro_Calc!C:P,12,FALSE)))</f>
        <v/>
      </c>
      <c r="CI619" s="184" t="str">
        <f>IF(ISBLANK(CC619), "", -3 + (CC619 -VLOOKUP(CG619,Anthro_Calc!C:P,4,FALSE)) / (VLOOKUP(CG619,Anthro_Calc!C:P,5,FALSE) - VLOOKUP(CG619,Anthro_Calc!C:P,4,FALSE)))</f>
        <v/>
      </c>
      <c r="CJ619" s="184" t="str">
        <f>IF(ISBLANK(CC619), "", 3 + (CC619 -VLOOKUP(CG619,Anthro_Calc!C:P,10,FALSE)) / (VLOOKUP(CG619,Anthro_Calc!C:P,10,FALSE) - VLOOKUP(CG619,Anthro_Calc!C:P,9,FALSE)))</f>
        <v/>
      </c>
      <c r="CK619" s="185" t="str">
        <f t="shared" si="518"/>
        <v/>
      </c>
      <c r="CL619" s="173" t="str">
        <f t="shared" si="519"/>
        <v/>
      </c>
      <c r="CM619" s="174" t="str">
        <f t="shared" si="520"/>
        <v/>
      </c>
      <c r="CN619" s="179"/>
      <c r="CO619" s="167"/>
      <c r="CP619" s="175"/>
      <c r="CQ619" s="175"/>
      <c r="CR619" s="186" t="str">
        <f t="shared" si="521"/>
        <v/>
      </c>
      <c r="CS619" s="187">
        <f t="shared" si="522"/>
        <v>0</v>
      </c>
      <c r="CT619" s="187">
        <f t="shared" si="523"/>
        <v>0</v>
      </c>
      <c r="CU619" s="187" t="str">
        <f t="shared" si="524"/>
        <v>0</v>
      </c>
      <c r="CV619" s="187" t="str">
        <f>IF(ISBLANK(CQ619), "", (POWER(CQ619/VLOOKUP(CU619,Anthro_Calc!C:P,13,FALSE),VLOOKUP(CU619,Anthro_Calc!C:P,12,FALSE))-1) / (VLOOKUP(CU619,Anthro_Calc!C:P,14,FALSE)*VLOOKUP(CU619,Anthro_Calc!C:P,12,FALSE)))</f>
        <v/>
      </c>
      <c r="CW619" s="187" t="str">
        <f>IF(ISBLANK(CQ619), "", -3 + (CQ619 -VLOOKUP(CU619,Anthro_Calc!C:P,4,FALSE)) / (VLOOKUP(CU619,Anthro_Calc!C:P,5,FALSE) - VLOOKUP(CU619,Anthro_Calc!C:P,4,FALSE)))</f>
        <v/>
      </c>
      <c r="CX619" s="187" t="str">
        <f>IF(ISBLANK(CQ619), "", 3 + (CQ619 -VLOOKUP(CU619,Anthro_Calc!C:P,10,FALSE)) / (VLOOKUP(CU619,Anthro_Calc!C:P,10,FALSE) - VLOOKUP(CU619,Anthro_Calc!C:P,9,FALSE)))</f>
        <v/>
      </c>
      <c r="CY619" s="188" t="str">
        <f t="shared" si="525"/>
        <v/>
      </c>
      <c r="CZ619" s="117" t="str">
        <f t="shared" si="539"/>
        <v/>
      </c>
      <c r="DA619" s="174" t="str">
        <f t="shared" si="526"/>
        <v/>
      </c>
      <c r="DB619" s="189"/>
    </row>
    <row r="620" spans="1:106">
      <c r="A620" s="165">
        <f t="shared" si="531"/>
        <v>616</v>
      </c>
      <c r="B620" s="166"/>
      <c r="C620" s="166"/>
      <c r="D620" s="166"/>
      <c r="E620" s="166"/>
      <c r="F620" s="166"/>
      <c r="G620" s="166"/>
      <c r="H620" s="166"/>
      <c r="I620" s="166"/>
      <c r="J620" s="166"/>
      <c r="K620" s="166"/>
      <c r="L620" s="166"/>
      <c r="M620" s="167"/>
      <c r="N620" s="168" t="str">
        <f t="shared" ca="1" si="490"/>
        <v/>
      </c>
      <c r="O620" s="169"/>
      <c r="P620" s="169"/>
      <c r="Q620" s="167"/>
      <c r="R620" s="170"/>
      <c r="S620" s="171" t="str">
        <f t="shared" si="491"/>
        <v/>
      </c>
      <c r="T620" s="171" t="str">
        <f t="shared" si="492"/>
        <v/>
      </c>
      <c r="U620" s="171" t="str">
        <f t="shared" si="493"/>
        <v/>
      </c>
      <c r="V620" s="171" t="str">
        <f>IF(ISBLANK(R620), "", (POWER(R620/VLOOKUP(U620,Anthro_Calc!C:P,13,FALSE),VLOOKUP(U620,Anthro_Calc!C:P,12,FALSE))-1) / (VLOOKUP(U620,Anthro_Calc!C:P,14,FALSE)*VLOOKUP(U620,Anthro_Calc!C:P,12,FALSE)))</f>
        <v/>
      </c>
      <c r="W620" s="171" t="str">
        <f>IF(ISBLANK(R620), "", -3 + (R620 -VLOOKUP(U620,Anthro_Calc!C:P,4,FALSE)) / (VLOOKUP(U620,Anthro_Calc!C:P,5,FALSE) - VLOOKUP(U620,Anthro_Calc!C:P,4,FALSE)))</f>
        <v/>
      </c>
      <c r="X620" s="171" t="str">
        <f>IF(ISBLANK(R620), "", 3 + (R620 -VLOOKUP(U620,Anthro_Calc!C:P,10,FALSE)) / (VLOOKUP(U620,Anthro_Calc!C:P,10,FALSE) - VLOOKUP(U620,Anthro_Calc!C:P,9,FALSE)))</f>
        <v/>
      </c>
      <c r="Y620" s="172" t="str">
        <f t="shared" si="494"/>
        <v/>
      </c>
      <c r="Z620" s="173" t="str">
        <f t="shared" si="495"/>
        <v/>
      </c>
      <c r="AA620" s="174" t="str">
        <f t="shared" si="530"/>
        <v/>
      </c>
      <c r="AB620" s="167"/>
      <c r="AC620" s="175"/>
      <c r="AD620" s="176"/>
      <c r="AE620" s="177" t="str">
        <f t="shared" si="496"/>
        <v/>
      </c>
      <c r="AF620" s="171">
        <f t="shared" si="497"/>
        <v>0</v>
      </c>
      <c r="AG620" s="171">
        <f t="shared" si="498"/>
        <v>0</v>
      </c>
      <c r="AH620" s="171" t="str">
        <f t="shared" si="499"/>
        <v>0</v>
      </c>
      <c r="AI620" s="171" t="str">
        <f>IF(ISBLANK(AD620), "", (POWER(AD620/VLOOKUP(AH620,Anthro_Calc!C:P,13,FALSE),VLOOKUP(AH620,Anthro_Calc!C:P,12,FALSE))-1) / (VLOOKUP(AH620,Anthro_Calc!C:P,14,FALSE)*VLOOKUP(AH620,Anthro_Calc!C:P,12,FALSE)))</f>
        <v/>
      </c>
      <c r="AJ620" s="171" t="str">
        <f>IF(ISBLANK(AD620), "", -3 + (AD620 -VLOOKUP(AH620,Anthro_Calc!C:P,4,FALSE)) / (VLOOKUP(AH620,Anthro_Calc!C:P,5,FALSE) - VLOOKUP(AH620,Anthro_Calc!C:P,4,FALSE)))</f>
        <v/>
      </c>
      <c r="AK620" s="171" t="str">
        <f>IF(ISBLANK(AD620), "", 3 + (AD620 -VLOOKUP(AH620,Anthro_Calc!C:P,10,FALSE)) / (VLOOKUP(AH620,Anthro_Calc!C:P,10,FALSE) - VLOOKUP(AH620,Anthro_Calc!C:P,9,FALSE)))</f>
        <v/>
      </c>
      <c r="AL620" s="172" t="str">
        <f t="shared" si="500"/>
        <v/>
      </c>
      <c r="AM620" s="173" t="str">
        <f t="shared" si="501"/>
        <v/>
      </c>
      <c r="AN620" s="174" t="str">
        <f t="shared" si="502"/>
        <v/>
      </c>
      <c r="AO620" s="178" t="str">
        <f t="shared" si="532"/>
        <v/>
      </c>
      <c r="AP620" s="179"/>
      <c r="AQ620" s="179" t="str">
        <f t="shared" si="538"/>
        <v/>
      </c>
      <c r="AR620" s="167"/>
      <c r="AS620" s="175"/>
      <c r="AT620" s="170"/>
      <c r="AU620" s="177" t="str">
        <f t="shared" si="529"/>
        <v/>
      </c>
      <c r="AV620" s="171">
        <f t="shared" si="503"/>
        <v>0</v>
      </c>
      <c r="AW620" s="171">
        <f t="shared" si="504"/>
        <v>0</v>
      </c>
      <c r="AX620" s="171" t="str">
        <f t="shared" si="505"/>
        <v>0</v>
      </c>
      <c r="AY620" s="171" t="str">
        <f>IF(ISBLANK(AT620), "", (POWER(AT620/VLOOKUP(AX620,Anthro_Calc!C:P,13,FALSE),VLOOKUP(AX620,Anthro_Calc!C:P,12,FALSE))-1) / (VLOOKUP(AX620,Anthro_Calc!C:P,14,FALSE)*VLOOKUP(AX620,Anthro_Calc!C:P,12,FALSE)))</f>
        <v/>
      </c>
      <c r="AZ620" s="171" t="str">
        <f>IF(ISBLANK(AT620), "", -3 + (AT620 -VLOOKUP(AX620,Anthro_Calc!C:P,4,FALSE)) / (VLOOKUP(AX620,Anthro_Calc!C:P,5,FALSE) - VLOOKUP(AX620,Anthro_Calc!C:P,4,FALSE)))</f>
        <v/>
      </c>
      <c r="BA620" s="171" t="str">
        <f>IF(ISBLANK(AT620), "", 3 + (AT620 -VLOOKUP(AX620,Anthro_Calc!C:P,10,FALSE)) / (VLOOKUP(AX620,Anthro_Calc!C:P,10,FALSE) - VLOOKUP(AX620,Anthro_Calc!C:P,9,FALSE)))</f>
        <v/>
      </c>
      <c r="BB620" s="172" t="str">
        <f t="shared" si="506"/>
        <v/>
      </c>
      <c r="BC620" s="173" t="str">
        <f t="shared" si="507"/>
        <v/>
      </c>
      <c r="BD620" s="174" t="str">
        <f t="shared" si="533"/>
        <v/>
      </c>
      <c r="BE620" s="180" t="str">
        <f t="shared" si="534"/>
        <v/>
      </c>
      <c r="BF620" s="181" t="str">
        <f t="shared" si="508"/>
        <v/>
      </c>
      <c r="BG620" s="181" t="str">
        <f t="shared" si="535"/>
        <v/>
      </c>
      <c r="BH620" s="179"/>
      <c r="BI620" s="182"/>
      <c r="BJ620" s="167"/>
      <c r="BK620" s="175"/>
      <c r="BL620" s="176"/>
      <c r="BM620" s="177" t="str">
        <f t="shared" si="509"/>
        <v/>
      </c>
      <c r="BN620" s="171">
        <f t="shared" si="527"/>
        <v>0</v>
      </c>
      <c r="BO620" s="171">
        <f t="shared" si="528"/>
        <v>0</v>
      </c>
      <c r="BP620" s="171" t="str">
        <f t="shared" si="510"/>
        <v>0</v>
      </c>
      <c r="BQ620" s="171" t="str">
        <f>IF(ISBLANK(BL620), "", (POWER(BL620/VLOOKUP(BP620,Anthro_Calc!C:P,13,FALSE),VLOOKUP(BP620,Anthro_Calc!C:P,12,FALSE))-1) / (VLOOKUP(BP620,Anthro_Calc!C:P,14,FALSE)*VLOOKUP(BP620,Anthro_Calc!C:P,12,FALSE)))</f>
        <v/>
      </c>
      <c r="BR620" s="171" t="str">
        <f>IF(ISBLANK(BL620), "", -3 + (BL620 -VLOOKUP(BP620,Anthro_Calc!C:P,4,FALSE)) / (VLOOKUP(BP620,Anthro_Calc!C:P,5,FALSE) - VLOOKUP(BP620,Anthro_Calc!C:P,4,FALSE)))</f>
        <v/>
      </c>
      <c r="BS620" s="171" t="str">
        <f>IF(ISBLANK(BL620), "", 3 + (BL620 -VLOOKUP(BP620,Anthro_Calc!C:P,10,FALSE)) / (VLOOKUP(BP620,Anthro_Calc!C:P,10,FALSE) - VLOOKUP(BP620,Anthro_Calc!C:P,9,FALSE)))</f>
        <v/>
      </c>
      <c r="BT620" s="172" t="str">
        <f t="shared" si="511"/>
        <v/>
      </c>
      <c r="BU620" s="173" t="str">
        <f t="shared" si="512"/>
        <v/>
      </c>
      <c r="BV620" s="174" t="str">
        <f t="shared" si="513"/>
        <v/>
      </c>
      <c r="BW620" s="181" t="str">
        <f t="shared" si="536"/>
        <v/>
      </c>
      <c r="BX620" s="179"/>
      <c r="BY620" s="181" t="str">
        <f>IF(ISBLANK(BL620), "", VLOOKUP(Z620&amp;" "&amp;BV620&amp;" "&amp;BW620,Graduation_Criteria!$D$2:$E$34,2,FALSE))</f>
        <v/>
      </c>
      <c r="BZ620" s="181" t="str">
        <f t="shared" si="537"/>
        <v/>
      </c>
      <c r="CA620" s="167"/>
      <c r="CB620" s="175"/>
      <c r="CC620" s="175"/>
      <c r="CD620" s="183" t="str">
        <f t="shared" si="514"/>
        <v/>
      </c>
      <c r="CE620" s="184">
        <f t="shared" si="515"/>
        <v>0</v>
      </c>
      <c r="CF620" s="184">
        <f t="shared" si="516"/>
        <v>0</v>
      </c>
      <c r="CG620" s="184" t="str">
        <f t="shared" si="517"/>
        <v>0</v>
      </c>
      <c r="CH620" s="184" t="str">
        <f>IF(ISBLANK(CC620), "", (POWER(CC620/VLOOKUP(CG620,Anthro_Calc!C:P,13,FALSE),VLOOKUP(CG620,Anthro_Calc!C:P,12,FALSE))-1) / (VLOOKUP(CG620,Anthro_Calc!C:P,14,FALSE)*VLOOKUP(CG620,Anthro_Calc!C:P,12,FALSE)))</f>
        <v/>
      </c>
      <c r="CI620" s="184" t="str">
        <f>IF(ISBLANK(CC620), "", -3 + (CC620 -VLOOKUP(CG620,Anthro_Calc!C:P,4,FALSE)) / (VLOOKUP(CG620,Anthro_Calc!C:P,5,FALSE) - VLOOKUP(CG620,Anthro_Calc!C:P,4,FALSE)))</f>
        <v/>
      </c>
      <c r="CJ620" s="184" t="str">
        <f>IF(ISBLANK(CC620), "", 3 + (CC620 -VLOOKUP(CG620,Anthro_Calc!C:P,10,FALSE)) / (VLOOKUP(CG620,Anthro_Calc!C:P,10,FALSE) - VLOOKUP(CG620,Anthro_Calc!C:P,9,FALSE)))</f>
        <v/>
      </c>
      <c r="CK620" s="185" t="str">
        <f t="shared" si="518"/>
        <v/>
      </c>
      <c r="CL620" s="173" t="str">
        <f t="shared" si="519"/>
        <v/>
      </c>
      <c r="CM620" s="174" t="str">
        <f t="shared" si="520"/>
        <v/>
      </c>
      <c r="CN620" s="179"/>
      <c r="CO620" s="167"/>
      <c r="CP620" s="175"/>
      <c r="CQ620" s="175"/>
      <c r="CR620" s="186" t="str">
        <f t="shared" si="521"/>
        <v/>
      </c>
      <c r="CS620" s="187">
        <f t="shared" si="522"/>
        <v>0</v>
      </c>
      <c r="CT620" s="187">
        <f t="shared" si="523"/>
        <v>0</v>
      </c>
      <c r="CU620" s="187" t="str">
        <f t="shared" si="524"/>
        <v>0</v>
      </c>
      <c r="CV620" s="187" t="str">
        <f>IF(ISBLANK(CQ620), "", (POWER(CQ620/VLOOKUP(CU620,Anthro_Calc!C:P,13,FALSE),VLOOKUP(CU620,Anthro_Calc!C:P,12,FALSE))-1) / (VLOOKUP(CU620,Anthro_Calc!C:P,14,FALSE)*VLOOKUP(CU620,Anthro_Calc!C:P,12,FALSE)))</f>
        <v/>
      </c>
      <c r="CW620" s="187" t="str">
        <f>IF(ISBLANK(CQ620), "", -3 + (CQ620 -VLOOKUP(CU620,Anthro_Calc!C:P,4,FALSE)) / (VLOOKUP(CU620,Anthro_Calc!C:P,5,FALSE) - VLOOKUP(CU620,Anthro_Calc!C:P,4,FALSE)))</f>
        <v/>
      </c>
      <c r="CX620" s="187" t="str">
        <f>IF(ISBLANK(CQ620), "", 3 + (CQ620 -VLOOKUP(CU620,Anthro_Calc!C:P,10,FALSE)) / (VLOOKUP(CU620,Anthro_Calc!C:P,10,FALSE) - VLOOKUP(CU620,Anthro_Calc!C:P,9,FALSE)))</f>
        <v/>
      </c>
      <c r="CY620" s="188" t="str">
        <f t="shared" si="525"/>
        <v/>
      </c>
      <c r="CZ620" s="117" t="str">
        <f t="shared" si="539"/>
        <v/>
      </c>
      <c r="DA620" s="174" t="str">
        <f t="shared" si="526"/>
        <v/>
      </c>
      <c r="DB620" s="189"/>
    </row>
    <row r="621" spans="1:106">
      <c r="A621" s="165">
        <f t="shared" si="531"/>
        <v>617</v>
      </c>
      <c r="B621" s="166"/>
      <c r="C621" s="166"/>
      <c r="D621" s="166"/>
      <c r="E621" s="166"/>
      <c r="F621" s="166"/>
      <c r="G621" s="166"/>
      <c r="H621" s="166"/>
      <c r="I621" s="166"/>
      <c r="J621" s="166"/>
      <c r="K621" s="166"/>
      <c r="L621" s="166"/>
      <c r="M621" s="167"/>
      <c r="N621" s="168" t="str">
        <f t="shared" ca="1" si="490"/>
        <v/>
      </c>
      <c r="O621" s="169"/>
      <c r="P621" s="169"/>
      <c r="Q621" s="167"/>
      <c r="R621" s="170"/>
      <c r="S621" s="171" t="str">
        <f t="shared" si="491"/>
        <v/>
      </c>
      <c r="T621" s="171" t="str">
        <f t="shared" si="492"/>
        <v/>
      </c>
      <c r="U621" s="171" t="str">
        <f t="shared" si="493"/>
        <v/>
      </c>
      <c r="V621" s="171" t="str">
        <f>IF(ISBLANK(R621), "", (POWER(R621/VLOOKUP(U621,Anthro_Calc!C:P,13,FALSE),VLOOKUP(U621,Anthro_Calc!C:P,12,FALSE))-1) / (VLOOKUP(U621,Anthro_Calc!C:P,14,FALSE)*VLOOKUP(U621,Anthro_Calc!C:P,12,FALSE)))</f>
        <v/>
      </c>
      <c r="W621" s="171" t="str">
        <f>IF(ISBLANK(R621), "", -3 + (R621 -VLOOKUP(U621,Anthro_Calc!C:P,4,FALSE)) / (VLOOKUP(U621,Anthro_Calc!C:P,5,FALSE) - VLOOKUP(U621,Anthro_Calc!C:P,4,FALSE)))</f>
        <v/>
      </c>
      <c r="X621" s="171" t="str">
        <f>IF(ISBLANK(R621), "", 3 + (R621 -VLOOKUP(U621,Anthro_Calc!C:P,10,FALSE)) / (VLOOKUP(U621,Anthro_Calc!C:P,10,FALSE) - VLOOKUP(U621,Anthro_Calc!C:P,9,FALSE)))</f>
        <v/>
      </c>
      <c r="Y621" s="172" t="str">
        <f t="shared" si="494"/>
        <v/>
      </c>
      <c r="Z621" s="173" t="str">
        <f t="shared" si="495"/>
        <v/>
      </c>
      <c r="AA621" s="174" t="str">
        <f t="shared" si="530"/>
        <v/>
      </c>
      <c r="AB621" s="167"/>
      <c r="AC621" s="175"/>
      <c r="AD621" s="176"/>
      <c r="AE621" s="177" t="str">
        <f t="shared" si="496"/>
        <v/>
      </c>
      <c r="AF621" s="171">
        <f t="shared" si="497"/>
        <v>0</v>
      </c>
      <c r="AG621" s="171">
        <f t="shared" si="498"/>
        <v>0</v>
      </c>
      <c r="AH621" s="171" t="str">
        <f t="shared" si="499"/>
        <v>0</v>
      </c>
      <c r="AI621" s="171" t="str">
        <f>IF(ISBLANK(AD621), "", (POWER(AD621/VLOOKUP(AH621,Anthro_Calc!C:P,13,FALSE),VLOOKUP(AH621,Anthro_Calc!C:P,12,FALSE))-1) / (VLOOKUP(AH621,Anthro_Calc!C:P,14,FALSE)*VLOOKUP(AH621,Anthro_Calc!C:P,12,FALSE)))</f>
        <v/>
      </c>
      <c r="AJ621" s="171" t="str">
        <f>IF(ISBLANK(AD621), "", -3 + (AD621 -VLOOKUP(AH621,Anthro_Calc!C:P,4,FALSE)) / (VLOOKUP(AH621,Anthro_Calc!C:P,5,FALSE) - VLOOKUP(AH621,Anthro_Calc!C:P,4,FALSE)))</f>
        <v/>
      </c>
      <c r="AK621" s="171" t="str">
        <f>IF(ISBLANK(AD621), "", 3 + (AD621 -VLOOKUP(AH621,Anthro_Calc!C:P,10,FALSE)) / (VLOOKUP(AH621,Anthro_Calc!C:P,10,FALSE) - VLOOKUP(AH621,Anthro_Calc!C:P,9,FALSE)))</f>
        <v/>
      </c>
      <c r="AL621" s="172" t="str">
        <f t="shared" si="500"/>
        <v/>
      </c>
      <c r="AM621" s="173" t="str">
        <f t="shared" si="501"/>
        <v/>
      </c>
      <c r="AN621" s="174" t="str">
        <f t="shared" si="502"/>
        <v/>
      </c>
      <c r="AO621" s="178" t="str">
        <f t="shared" si="532"/>
        <v/>
      </c>
      <c r="AP621" s="179"/>
      <c r="AQ621" s="179" t="str">
        <f t="shared" si="538"/>
        <v/>
      </c>
      <c r="AR621" s="167"/>
      <c r="AS621" s="175"/>
      <c r="AT621" s="170"/>
      <c r="AU621" s="177" t="str">
        <f t="shared" si="529"/>
        <v/>
      </c>
      <c r="AV621" s="171">
        <f t="shared" si="503"/>
        <v>0</v>
      </c>
      <c r="AW621" s="171">
        <f t="shared" si="504"/>
        <v>0</v>
      </c>
      <c r="AX621" s="171" t="str">
        <f t="shared" si="505"/>
        <v>0</v>
      </c>
      <c r="AY621" s="171" t="str">
        <f>IF(ISBLANK(AT621), "", (POWER(AT621/VLOOKUP(AX621,Anthro_Calc!C:P,13,FALSE),VLOOKUP(AX621,Anthro_Calc!C:P,12,FALSE))-1) / (VLOOKUP(AX621,Anthro_Calc!C:P,14,FALSE)*VLOOKUP(AX621,Anthro_Calc!C:P,12,FALSE)))</f>
        <v/>
      </c>
      <c r="AZ621" s="171" t="str">
        <f>IF(ISBLANK(AT621), "", -3 + (AT621 -VLOOKUP(AX621,Anthro_Calc!C:P,4,FALSE)) / (VLOOKUP(AX621,Anthro_Calc!C:P,5,FALSE) - VLOOKUP(AX621,Anthro_Calc!C:P,4,FALSE)))</f>
        <v/>
      </c>
      <c r="BA621" s="171" t="str">
        <f>IF(ISBLANK(AT621), "", 3 + (AT621 -VLOOKUP(AX621,Anthro_Calc!C:P,10,FALSE)) / (VLOOKUP(AX621,Anthro_Calc!C:P,10,FALSE) - VLOOKUP(AX621,Anthro_Calc!C:P,9,FALSE)))</f>
        <v/>
      </c>
      <c r="BB621" s="172" t="str">
        <f t="shared" si="506"/>
        <v/>
      </c>
      <c r="BC621" s="173" t="str">
        <f t="shared" si="507"/>
        <v/>
      </c>
      <c r="BD621" s="174" t="str">
        <f t="shared" si="533"/>
        <v/>
      </c>
      <c r="BE621" s="180" t="str">
        <f t="shared" si="534"/>
        <v/>
      </c>
      <c r="BF621" s="181" t="str">
        <f t="shared" si="508"/>
        <v/>
      </c>
      <c r="BG621" s="181" t="str">
        <f t="shared" si="535"/>
        <v/>
      </c>
      <c r="BH621" s="179"/>
      <c r="BI621" s="182"/>
      <c r="BJ621" s="167"/>
      <c r="BK621" s="175"/>
      <c r="BL621" s="176"/>
      <c r="BM621" s="177" t="str">
        <f t="shared" si="509"/>
        <v/>
      </c>
      <c r="BN621" s="171">
        <f t="shared" si="527"/>
        <v>0</v>
      </c>
      <c r="BO621" s="171">
        <f t="shared" si="528"/>
        <v>0</v>
      </c>
      <c r="BP621" s="171" t="str">
        <f t="shared" si="510"/>
        <v>0</v>
      </c>
      <c r="BQ621" s="171" t="str">
        <f>IF(ISBLANK(BL621), "", (POWER(BL621/VLOOKUP(BP621,Anthro_Calc!C:P,13,FALSE),VLOOKUP(BP621,Anthro_Calc!C:P,12,FALSE))-1) / (VLOOKUP(BP621,Anthro_Calc!C:P,14,FALSE)*VLOOKUP(BP621,Anthro_Calc!C:P,12,FALSE)))</f>
        <v/>
      </c>
      <c r="BR621" s="171" t="str">
        <f>IF(ISBLANK(BL621), "", -3 + (BL621 -VLOOKUP(BP621,Anthro_Calc!C:P,4,FALSE)) / (VLOOKUP(BP621,Anthro_Calc!C:P,5,FALSE) - VLOOKUP(BP621,Anthro_Calc!C:P,4,FALSE)))</f>
        <v/>
      </c>
      <c r="BS621" s="171" t="str">
        <f>IF(ISBLANK(BL621), "", 3 + (BL621 -VLOOKUP(BP621,Anthro_Calc!C:P,10,FALSE)) / (VLOOKUP(BP621,Anthro_Calc!C:P,10,FALSE) - VLOOKUP(BP621,Anthro_Calc!C:P,9,FALSE)))</f>
        <v/>
      </c>
      <c r="BT621" s="172" t="str">
        <f t="shared" si="511"/>
        <v/>
      </c>
      <c r="BU621" s="173" t="str">
        <f t="shared" si="512"/>
        <v/>
      </c>
      <c r="BV621" s="174" t="str">
        <f t="shared" si="513"/>
        <v/>
      </c>
      <c r="BW621" s="181" t="str">
        <f t="shared" si="536"/>
        <v/>
      </c>
      <c r="BX621" s="179"/>
      <c r="BY621" s="181" t="str">
        <f>IF(ISBLANK(BL621), "", VLOOKUP(Z621&amp;" "&amp;BV621&amp;" "&amp;BW621,Graduation_Criteria!$D$2:$E$34,2,FALSE))</f>
        <v/>
      </c>
      <c r="BZ621" s="181" t="str">
        <f t="shared" si="537"/>
        <v/>
      </c>
      <c r="CA621" s="167"/>
      <c r="CB621" s="175"/>
      <c r="CC621" s="175"/>
      <c r="CD621" s="183" t="str">
        <f t="shared" si="514"/>
        <v/>
      </c>
      <c r="CE621" s="184">
        <f t="shared" si="515"/>
        <v>0</v>
      </c>
      <c r="CF621" s="184">
        <f t="shared" si="516"/>
        <v>0</v>
      </c>
      <c r="CG621" s="184" t="str">
        <f t="shared" si="517"/>
        <v>0</v>
      </c>
      <c r="CH621" s="184" t="str">
        <f>IF(ISBLANK(CC621), "", (POWER(CC621/VLOOKUP(CG621,Anthro_Calc!C:P,13,FALSE),VLOOKUP(CG621,Anthro_Calc!C:P,12,FALSE))-1) / (VLOOKUP(CG621,Anthro_Calc!C:P,14,FALSE)*VLOOKUP(CG621,Anthro_Calc!C:P,12,FALSE)))</f>
        <v/>
      </c>
      <c r="CI621" s="184" t="str">
        <f>IF(ISBLANK(CC621), "", -3 + (CC621 -VLOOKUP(CG621,Anthro_Calc!C:P,4,FALSE)) / (VLOOKUP(CG621,Anthro_Calc!C:P,5,FALSE) - VLOOKUP(CG621,Anthro_Calc!C:P,4,FALSE)))</f>
        <v/>
      </c>
      <c r="CJ621" s="184" t="str">
        <f>IF(ISBLANK(CC621), "", 3 + (CC621 -VLOOKUP(CG621,Anthro_Calc!C:P,10,FALSE)) / (VLOOKUP(CG621,Anthro_Calc!C:P,10,FALSE) - VLOOKUP(CG621,Anthro_Calc!C:P,9,FALSE)))</f>
        <v/>
      </c>
      <c r="CK621" s="185" t="str">
        <f t="shared" si="518"/>
        <v/>
      </c>
      <c r="CL621" s="173" t="str">
        <f t="shared" si="519"/>
        <v/>
      </c>
      <c r="CM621" s="174" t="str">
        <f t="shared" si="520"/>
        <v/>
      </c>
      <c r="CN621" s="179"/>
      <c r="CO621" s="167"/>
      <c r="CP621" s="175"/>
      <c r="CQ621" s="175"/>
      <c r="CR621" s="186" t="str">
        <f t="shared" si="521"/>
        <v/>
      </c>
      <c r="CS621" s="187">
        <f t="shared" si="522"/>
        <v>0</v>
      </c>
      <c r="CT621" s="187">
        <f t="shared" si="523"/>
        <v>0</v>
      </c>
      <c r="CU621" s="187" t="str">
        <f t="shared" si="524"/>
        <v>0</v>
      </c>
      <c r="CV621" s="187" t="str">
        <f>IF(ISBLANK(CQ621), "", (POWER(CQ621/VLOOKUP(CU621,Anthro_Calc!C:P,13,FALSE),VLOOKUP(CU621,Anthro_Calc!C:P,12,FALSE))-1) / (VLOOKUP(CU621,Anthro_Calc!C:P,14,FALSE)*VLOOKUP(CU621,Anthro_Calc!C:P,12,FALSE)))</f>
        <v/>
      </c>
      <c r="CW621" s="187" t="str">
        <f>IF(ISBLANK(CQ621), "", -3 + (CQ621 -VLOOKUP(CU621,Anthro_Calc!C:P,4,FALSE)) / (VLOOKUP(CU621,Anthro_Calc!C:P,5,FALSE) - VLOOKUP(CU621,Anthro_Calc!C:P,4,FALSE)))</f>
        <v/>
      </c>
      <c r="CX621" s="187" t="str">
        <f>IF(ISBLANK(CQ621), "", 3 + (CQ621 -VLOOKUP(CU621,Anthro_Calc!C:P,10,FALSE)) / (VLOOKUP(CU621,Anthro_Calc!C:P,10,FALSE) - VLOOKUP(CU621,Anthro_Calc!C:P,9,FALSE)))</f>
        <v/>
      </c>
      <c r="CY621" s="188" t="str">
        <f t="shared" si="525"/>
        <v/>
      </c>
      <c r="CZ621" s="117" t="str">
        <f t="shared" si="539"/>
        <v/>
      </c>
      <c r="DA621" s="174" t="str">
        <f t="shared" si="526"/>
        <v/>
      </c>
      <c r="DB621" s="189"/>
    </row>
    <row r="622" spans="1:106">
      <c r="A622" s="165">
        <f t="shared" si="531"/>
        <v>618</v>
      </c>
      <c r="B622" s="166"/>
      <c r="C622" s="166"/>
      <c r="D622" s="166"/>
      <c r="E622" s="166"/>
      <c r="F622" s="166"/>
      <c r="G622" s="166"/>
      <c r="H622" s="166"/>
      <c r="I622" s="166"/>
      <c r="J622" s="166"/>
      <c r="K622" s="166"/>
      <c r="L622" s="166"/>
      <c r="M622" s="167"/>
      <c r="N622" s="168" t="str">
        <f t="shared" ca="1" si="490"/>
        <v/>
      </c>
      <c r="O622" s="169"/>
      <c r="P622" s="169"/>
      <c r="Q622" s="167"/>
      <c r="R622" s="170"/>
      <c r="S622" s="171" t="str">
        <f t="shared" si="491"/>
        <v/>
      </c>
      <c r="T622" s="171" t="str">
        <f t="shared" si="492"/>
        <v/>
      </c>
      <c r="U622" s="171" t="str">
        <f t="shared" si="493"/>
        <v/>
      </c>
      <c r="V622" s="171" t="str">
        <f>IF(ISBLANK(R622), "", (POWER(R622/VLOOKUP(U622,Anthro_Calc!C:P,13,FALSE),VLOOKUP(U622,Anthro_Calc!C:P,12,FALSE))-1) / (VLOOKUP(U622,Anthro_Calc!C:P,14,FALSE)*VLOOKUP(U622,Anthro_Calc!C:P,12,FALSE)))</f>
        <v/>
      </c>
      <c r="W622" s="171" t="str">
        <f>IF(ISBLANK(R622), "", -3 + (R622 -VLOOKUP(U622,Anthro_Calc!C:P,4,FALSE)) / (VLOOKUP(U622,Anthro_Calc!C:P,5,FALSE) - VLOOKUP(U622,Anthro_Calc!C:P,4,FALSE)))</f>
        <v/>
      </c>
      <c r="X622" s="171" t="str">
        <f>IF(ISBLANK(R622), "", 3 + (R622 -VLOOKUP(U622,Anthro_Calc!C:P,10,FALSE)) / (VLOOKUP(U622,Anthro_Calc!C:P,10,FALSE) - VLOOKUP(U622,Anthro_Calc!C:P,9,FALSE)))</f>
        <v/>
      </c>
      <c r="Y622" s="172" t="str">
        <f t="shared" si="494"/>
        <v/>
      </c>
      <c r="Z622" s="173" t="str">
        <f t="shared" si="495"/>
        <v/>
      </c>
      <c r="AA622" s="174" t="str">
        <f t="shared" si="530"/>
        <v/>
      </c>
      <c r="AB622" s="167"/>
      <c r="AC622" s="175"/>
      <c r="AD622" s="176"/>
      <c r="AE622" s="177" t="str">
        <f t="shared" si="496"/>
        <v/>
      </c>
      <c r="AF622" s="171">
        <f t="shared" si="497"/>
        <v>0</v>
      </c>
      <c r="AG622" s="171">
        <f t="shared" si="498"/>
        <v>0</v>
      </c>
      <c r="AH622" s="171" t="str">
        <f t="shared" si="499"/>
        <v>0</v>
      </c>
      <c r="AI622" s="171" t="str">
        <f>IF(ISBLANK(AD622), "", (POWER(AD622/VLOOKUP(AH622,Anthro_Calc!C:P,13,FALSE),VLOOKUP(AH622,Anthro_Calc!C:P,12,FALSE))-1) / (VLOOKUP(AH622,Anthro_Calc!C:P,14,FALSE)*VLOOKUP(AH622,Anthro_Calc!C:P,12,FALSE)))</f>
        <v/>
      </c>
      <c r="AJ622" s="171" t="str">
        <f>IF(ISBLANK(AD622), "", -3 + (AD622 -VLOOKUP(AH622,Anthro_Calc!C:P,4,FALSE)) / (VLOOKUP(AH622,Anthro_Calc!C:P,5,FALSE) - VLOOKUP(AH622,Anthro_Calc!C:P,4,FALSE)))</f>
        <v/>
      </c>
      <c r="AK622" s="171" t="str">
        <f>IF(ISBLANK(AD622), "", 3 + (AD622 -VLOOKUP(AH622,Anthro_Calc!C:P,10,FALSE)) / (VLOOKUP(AH622,Anthro_Calc!C:P,10,FALSE) - VLOOKUP(AH622,Anthro_Calc!C:P,9,FALSE)))</f>
        <v/>
      </c>
      <c r="AL622" s="172" t="str">
        <f t="shared" si="500"/>
        <v/>
      </c>
      <c r="AM622" s="173" t="str">
        <f t="shared" si="501"/>
        <v/>
      </c>
      <c r="AN622" s="174" t="str">
        <f t="shared" si="502"/>
        <v/>
      </c>
      <c r="AO622" s="178" t="str">
        <f t="shared" si="532"/>
        <v/>
      </c>
      <c r="AP622" s="179"/>
      <c r="AQ622" s="179" t="str">
        <f t="shared" si="538"/>
        <v/>
      </c>
      <c r="AR622" s="167"/>
      <c r="AS622" s="175"/>
      <c r="AT622" s="170"/>
      <c r="AU622" s="177" t="str">
        <f t="shared" si="529"/>
        <v/>
      </c>
      <c r="AV622" s="171">
        <f t="shared" si="503"/>
        <v>0</v>
      </c>
      <c r="AW622" s="171">
        <f t="shared" si="504"/>
        <v>0</v>
      </c>
      <c r="AX622" s="171" t="str">
        <f t="shared" si="505"/>
        <v>0</v>
      </c>
      <c r="AY622" s="171" t="str">
        <f>IF(ISBLANK(AT622), "", (POWER(AT622/VLOOKUP(AX622,Anthro_Calc!C:P,13,FALSE),VLOOKUP(AX622,Anthro_Calc!C:P,12,FALSE))-1) / (VLOOKUP(AX622,Anthro_Calc!C:P,14,FALSE)*VLOOKUP(AX622,Anthro_Calc!C:P,12,FALSE)))</f>
        <v/>
      </c>
      <c r="AZ622" s="171" t="str">
        <f>IF(ISBLANK(AT622), "", -3 + (AT622 -VLOOKUP(AX622,Anthro_Calc!C:P,4,FALSE)) / (VLOOKUP(AX622,Anthro_Calc!C:P,5,FALSE) - VLOOKUP(AX622,Anthro_Calc!C:P,4,FALSE)))</f>
        <v/>
      </c>
      <c r="BA622" s="171" t="str">
        <f>IF(ISBLANK(AT622), "", 3 + (AT622 -VLOOKUP(AX622,Anthro_Calc!C:P,10,FALSE)) / (VLOOKUP(AX622,Anthro_Calc!C:P,10,FALSE) - VLOOKUP(AX622,Anthro_Calc!C:P,9,FALSE)))</f>
        <v/>
      </c>
      <c r="BB622" s="172" t="str">
        <f t="shared" si="506"/>
        <v/>
      </c>
      <c r="BC622" s="173" t="str">
        <f t="shared" si="507"/>
        <v/>
      </c>
      <c r="BD622" s="174" t="str">
        <f t="shared" si="533"/>
        <v/>
      </c>
      <c r="BE622" s="180" t="str">
        <f t="shared" si="534"/>
        <v/>
      </c>
      <c r="BF622" s="181" t="str">
        <f t="shared" si="508"/>
        <v/>
      </c>
      <c r="BG622" s="181" t="str">
        <f t="shared" si="535"/>
        <v/>
      </c>
      <c r="BH622" s="179"/>
      <c r="BI622" s="182"/>
      <c r="BJ622" s="167"/>
      <c r="BK622" s="175"/>
      <c r="BL622" s="176"/>
      <c r="BM622" s="177" t="str">
        <f t="shared" si="509"/>
        <v/>
      </c>
      <c r="BN622" s="171">
        <f t="shared" si="527"/>
        <v>0</v>
      </c>
      <c r="BO622" s="171">
        <f t="shared" si="528"/>
        <v>0</v>
      </c>
      <c r="BP622" s="171" t="str">
        <f t="shared" si="510"/>
        <v>0</v>
      </c>
      <c r="BQ622" s="171" t="str">
        <f>IF(ISBLANK(BL622), "", (POWER(BL622/VLOOKUP(BP622,Anthro_Calc!C:P,13,FALSE),VLOOKUP(BP622,Anthro_Calc!C:P,12,FALSE))-1) / (VLOOKUP(BP622,Anthro_Calc!C:P,14,FALSE)*VLOOKUP(BP622,Anthro_Calc!C:P,12,FALSE)))</f>
        <v/>
      </c>
      <c r="BR622" s="171" t="str">
        <f>IF(ISBLANK(BL622), "", -3 + (BL622 -VLOOKUP(BP622,Anthro_Calc!C:P,4,FALSE)) / (VLOOKUP(BP622,Anthro_Calc!C:P,5,FALSE) - VLOOKUP(BP622,Anthro_Calc!C:P,4,FALSE)))</f>
        <v/>
      </c>
      <c r="BS622" s="171" t="str">
        <f>IF(ISBLANK(BL622), "", 3 + (BL622 -VLOOKUP(BP622,Anthro_Calc!C:P,10,FALSE)) / (VLOOKUP(BP622,Anthro_Calc!C:P,10,FALSE) - VLOOKUP(BP622,Anthro_Calc!C:P,9,FALSE)))</f>
        <v/>
      </c>
      <c r="BT622" s="172" t="str">
        <f t="shared" si="511"/>
        <v/>
      </c>
      <c r="BU622" s="173" t="str">
        <f t="shared" si="512"/>
        <v/>
      </c>
      <c r="BV622" s="174" t="str">
        <f t="shared" si="513"/>
        <v/>
      </c>
      <c r="BW622" s="181" t="str">
        <f t="shared" si="536"/>
        <v/>
      </c>
      <c r="BX622" s="179"/>
      <c r="BY622" s="181" t="str">
        <f>IF(ISBLANK(BL622), "", VLOOKUP(Z622&amp;" "&amp;BV622&amp;" "&amp;BW622,Graduation_Criteria!$D$2:$E$34,2,FALSE))</f>
        <v/>
      </c>
      <c r="BZ622" s="181" t="str">
        <f t="shared" si="537"/>
        <v/>
      </c>
      <c r="CA622" s="167"/>
      <c r="CB622" s="175"/>
      <c r="CC622" s="175"/>
      <c r="CD622" s="183" t="str">
        <f t="shared" si="514"/>
        <v/>
      </c>
      <c r="CE622" s="184">
        <f t="shared" si="515"/>
        <v>0</v>
      </c>
      <c r="CF622" s="184">
        <f t="shared" si="516"/>
        <v>0</v>
      </c>
      <c r="CG622" s="184" t="str">
        <f t="shared" si="517"/>
        <v>0</v>
      </c>
      <c r="CH622" s="184" t="str">
        <f>IF(ISBLANK(CC622), "", (POWER(CC622/VLOOKUP(CG622,Anthro_Calc!C:P,13,FALSE),VLOOKUP(CG622,Anthro_Calc!C:P,12,FALSE))-1) / (VLOOKUP(CG622,Anthro_Calc!C:P,14,FALSE)*VLOOKUP(CG622,Anthro_Calc!C:P,12,FALSE)))</f>
        <v/>
      </c>
      <c r="CI622" s="184" t="str">
        <f>IF(ISBLANK(CC622), "", -3 + (CC622 -VLOOKUP(CG622,Anthro_Calc!C:P,4,FALSE)) / (VLOOKUP(CG622,Anthro_Calc!C:P,5,FALSE) - VLOOKUP(CG622,Anthro_Calc!C:P,4,FALSE)))</f>
        <v/>
      </c>
      <c r="CJ622" s="184" t="str">
        <f>IF(ISBLANK(CC622), "", 3 + (CC622 -VLOOKUP(CG622,Anthro_Calc!C:P,10,FALSE)) / (VLOOKUP(CG622,Anthro_Calc!C:P,10,FALSE) - VLOOKUP(CG622,Anthro_Calc!C:P,9,FALSE)))</f>
        <v/>
      </c>
      <c r="CK622" s="185" t="str">
        <f t="shared" si="518"/>
        <v/>
      </c>
      <c r="CL622" s="173" t="str">
        <f t="shared" si="519"/>
        <v/>
      </c>
      <c r="CM622" s="174" t="str">
        <f t="shared" si="520"/>
        <v/>
      </c>
      <c r="CN622" s="179"/>
      <c r="CO622" s="167"/>
      <c r="CP622" s="175"/>
      <c r="CQ622" s="175"/>
      <c r="CR622" s="186" t="str">
        <f t="shared" si="521"/>
        <v/>
      </c>
      <c r="CS622" s="187">
        <f t="shared" si="522"/>
        <v>0</v>
      </c>
      <c r="CT622" s="187">
        <f t="shared" si="523"/>
        <v>0</v>
      </c>
      <c r="CU622" s="187" t="str">
        <f t="shared" si="524"/>
        <v>0</v>
      </c>
      <c r="CV622" s="187" t="str">
        <f>IF(ISBLANK(CQ622), "", (POWER(CQ622/VLOOKUP(CU622,Anthro_Calc!C:P,13,FALSE),VLOOKUP(CU622,Anthro_Calc!C:P,12,FALSE))-1) / (VLOOKUP(CU622,Anthro_Calc!C:P,14,FALSE)*VLOOKUP(CU622,Anthro_Calc!C:P,12,FALSE)))</f>
        <v/>
      </c>
      <c r="CW622" s="187" t="str">
        <f>IF(ISBLANK(CQ622), "", -3 + (CQ622 -VLOOKUP(CU622,Anthro_Calc!C:P,4,FALSE)) / (VLOOKUP(CU622,Anthro_Calc!C:P,5,FALSE) - VLOOKUP(CU622,Anthro_Calc!C:P,4,FALSE)))</f>
        <v/>
      </c>
      <c r="CX622" s="187" t="str">
        <f>IF(ISBLANK(CQ622), "", 3 + (CQ622 -VLOOKUP(CU622,Anthro_Calc!C:P,10,FALSE)) / (VLOOKUP(CU622,Anthro_Calc!C:P,10,FALSE) - VLOOKUP(CU622,Anthro_Calc!C:P,9,FALSE)))</f>
        <v/>
      </c>
      <c r="CY622" s="188" t="str">
        <f t="shared" si="525"/>
        <v/>
      </c>
      <c r="CZ622" s="117" t="str">
        <f t="shared" si="539"/>
        <v/>
      </c>
      <c r="DA622" s="174" t="str">
        <f t="shared" si="526"/>
        <v/>
      </c>
      <c r="DB622" s="189"/>
    </row>
    <row r="623" spans="1:106">
      <c r="A623" s="165">
        <f t="shared" si="531"/>
        <v>619</v>
      </c>
      <c r="B623" s="166"/>
      <c r="C623" s="166"/>
      <c r="D623" s="166"/>
      <c r="E623" s="166"/>
      <c r="F623" s="166"/>
      <c r="G623" s="166"/>
      <c r="H623" s="166"/>
      <c r="I623" s="166"/>
      <c r="J623" s="166"/>
      <c r="K623" s="166"/>
      <c r="L623" s="166"/>
      <c r="M623" s="167"/>
      <c r="N623" s="168" t="str">
        <f t="shared" ca="1" si="490"/>
        <v/>
      </c>
      <c r="O623" s="169"/>
      <c r="P623" s="169"/>
      <c r="Q623" s="167"/>
      <c r="R623" s="170"/>
      <c r="S623" s="171" t="str">
        <f t="shared" si="491"/>
        <v/>
      </c>
      <c r="T623" s="171" t="str">
        <f t="shared" si="492"/>
        <v/>
      </c>
      <c r="U623" s="171" t="str">
        <f t="shared" si="493"/>
        <v/>
      </c>
      <c r="V623" s="171" t="str">
        <f>IF(ISBLANK(R623), "", (POWER(R623/VLOOKUP(U623,Anthro_Calc!C:P,13,FALSE),VLOOKUP(U623,Anthro_Calc!C:P,12,FALSE))-1) / (VLOOKUP(U623,Anthro_Calc!C:P,14,FALSE)*VLOOKUP(U623,Anthro_Calc!C:P,12,FALSE)))</f>
        <v/>
      </c>
      <c r="W623" s="171" t="str">
        <f>IF(ISBLANK(R623), "", -3 + (R623 -VLOOKUP(U623,Anthro_Calc!C:P,4,FALSE)) / (VLOOKUP(U623,Anthro_Calc!C:P,5,FALSE) - VLOOKUP(U623,Anthro_Calc!C:P,4,FALSE)))</f>
        <v/>
      </c>
      <c r="X623" s="171" t="str">
        <f>IF(ISBLANK(R623), "", 3 + (R623 -VLOOKUP(U623,Anthro_Calc!C:P,10,FALSE)) / (VLOOKUP(U623,Anthro_Calc!C:P,10,FALSE) - VLOOKUP(U623,Anthro_Calc!C:P,9,FALSE)))</f>
        <v/>
      </c>
      <c r="Y623" s="172" t="str">
        <f t="shared" si="494"/>
        <v/>
      </c>
      <c r="Z623" s="173" t="str">
        <f t="shared" si="495"/>
        <v/>
      </c>
      <c r="AA623" s="174" t="str">
        <f t="shared" si="530"/>
        <v/>
      </c>
      <c r="AB623" s="167"/>
      <c r="AC623" s="175"/>
      <c r="AD623" s="176"/>
      <c r="AE623" s="177" t="str">
        <f t="shared" si="496"/>
        <v/>
      </c>
      <c r="AF623" s="171">
        <f t="shared" si="497"/>
        <v>0</v>
      </c>
      <c r="AG623" s="171">
        <f t="shared" si="498"/>
        <v>0</v>
      </c>
      <c r="AH623" s="171" t="str">
        <f t="shared" si="499"/>
        <v>0</v>
      </c>
      <c r="AI623" s="171" t="str">
        <f>IF(ISBLANK(AD623), "", (POWER(AD623/VLOOKUP(AH623,Anthro_Calc!C:P,13,FALSE),VLOOKUP(AH623,Anthro_Calc!C:P,12,FALSE))-1) / (VLOOKUP(AH623,Anthro_Calc!C:P,14,FALSE)*VLOOKUP(AH623,Anthro_Calc!C:P,12,FALSE)))</f>
        <v/>
      </c>
      <c r="AJ623" s="171" t="str">
        <f>IF(ISBLANK(AD623), "", -3 + (AD623 -VLOOKUP(AH623,Anthro_Calc!C:P,4,FALSE)) / (VLOOKUP(AH623,Anthro_Calc!C:P,5,FALSE) - VLOOKUP(AH623,Anthro_Calc!C:P,4,FALSE)))</f>
        <v/>
      </c>
      <c r="AK623" s="171" t="str">
        <f>IF(ISBLANK(AD623), "", 3 + (AD623 -VLOOKUP(AH623,Anthro_Calc!C:P,10,FALSE)) / (VLOOKUP(AH623,Anthro_Calc!C:P,10,FALSE) - VLOOKUP(AH623,Anthro_Calc!C:P,9,FALSE)))</f>
        <v/>
      </c>
      <c r="AL623" s="172" t="str">
        <f t="shared" si="500"/>
        <v/>
      </c>
      <c r="AM623" s="173" t="str">
        <f t="shared" si="501"/>
        <v/>
      </c>
      <c r="AN623" s="174" t="str">
        <f t="shared" si="502"/>
        <v/>
      </c>
      <c r="AO623" s="178" t="str">
        <f t="shared" si="532"/>
        <v/>
      </c>
      <c r="AP623" s="179"/>
      <c r="AQ623" s="179" t="str">
        <f t="shared" si="538"/>
        <v/>
      </c>
      <c r="AR623" s="167"/>
      <c r="AS623" s="175"/>
      <c r="AT623" s="170"/>
      <c r="AU623" s="177" t="str">
        <f t="shared" si="529"/>
        <v/>
      </c>
      <c r="AV623" s="171">
        <f t="shared" si="503"/>
        <v>0</v>
      </c>
      <c r="AW623" s="171">
        <f t="shared" si="504"/>
        <v>0</v>
      </c>
      <c r="AX623" s="171" t="str">
        <f t="shared" si="505"/>
        <v>0</v>
      </c>
      <c r="AY623" s="171" t="str">
        <f>IF(ISBLANK(AT623), "", (POWER(AT623/VLOOKUP(AX623,Anthro_Calc!C:P,13,FALSE),VLOOKUP(AX623,Anthro_Calc!C:P,12,FALSE))-1) / (VLOOKUP(AX623,Anthro_Calc!C:P,14,FALSE)*VLOOKUP(AX623,Anthro_Calc!C:P,12,FALSE)))</f>
        <v/>
      </c>
      <c r="AZ623" s="171" t="str">
        <f>IF(ISBLANK(AT623), "", -3 + (AT623 -VLOOKUP(AX623,Anthro_Calc!C:P,4,FALSE)) / (VLOOKUP(AX623,Anthro_Calc!C:P,5,FALSE) - VLOOKUP(AX623,Anthro_Calc!C:P,4,FALSE)))</f>
        <v/>
      </c>
      <c r="BA623" s="171" t="str">
        <f>IF(ISBLANK(AT623), "", 3 + (AT623 -VLOOKUP(AX623,Anthro_Calc!C:P,10,FALSE)) / (VLOOKUP(AX623,Anthro_Calc!C:P,10,FALSE) - VLOOKUP(AX623,Anthro_Calc!C:P,9,FALSE)))</f>
        <v/>
      </c>
      <c r="BB623" s="172" t="str">
        <f t="shared" si="506"/>
        <v/>
      </c>
      <c r="BC623" s="173" t="str">
        <f t="shared" si="507"/>
        <v/>
      </c>
      <c r="BD623" s="174" t="str">
        <f t="shared" si="533"/>
        <v/>
      </c>
      <c r="BE623" s="180" t="str">
        <f t="shared" si="534"/>
        <v/>
      </c>
      <c r="BF623" s="181" t="str">
        <f t="shared" si="508"/>
        <v/>
      </c>
      <c r="BG623" s="181" t="str">
        <f t="shared" si="535"/>
        <v/>
      </c>
      <c r="BH623" s="179"/>
      <c r="BI623" s="182"/>
      <c r="BJ623" s="167"/>
      <c r="BK623" s="175"/>
      <c r="BL623" s="176"/>
      <c r="BM623" s="177" t="str">
        <f t="shared" si="509"/>
        <v/>
      </c>
      <c r="BN623" s="171">
        <f t="shared" si="527"/>
        <v>0</v>
      </c>
      <c r="BO623" s="171">
        <f t="shared" si="528"/>
        <v>0</v>
      </c>
      <c r="BP623" s="171" t="str">
        <f t="shared" si="510"/>
        <v>0</v>
      </c>
      <c r="BQ623" s="171" t="str">
        <f>IF(ISBLANK(BL623), "", (POWER(BL623/VLOOKUP(BP623,Anthro_Calc!C:P,13,FALSE),VLOOKUP(BP623,Anthro_Calc!C:P,12,FALSE))-1) / (VLOOKUP(BP623,Anthro_Calc!C:P,14,FALSE)*VLOOKUP(BP623,Anthro_Calc!C:P,12,FALSE)))</f>
        <v/>
      </c>
      <c r="BR623" s="171" t="str">
        <f>IF(ISBLANK(BL623), "", -3 + (BL623 -VLOOKUP(BP623,Anthro_Calc!C:P,4,FALSE)) / (VLOOKUP(BP623,Anthro_Calc!C:P,5,FALSE) - VLOOKUP(BP623,Anthro_Calc!C:P,4,FALSE)))</f>
        <v/>
      </c>
      <c r="BS623" s="171" t="str">
        <f>IF(ISBLANK(BL623), "", 3 + (BL623 -VLOOKUP(BP623,Anthro_Calc!C:P,10,FALSE)) / (VLOOKUP(BP623,Anthro_Calc!C:P,10,FALSE) - VLOOKUP(BP623,Anthro_Calc!C:P,9,FALSE)))</f>
        <v/>
      </c>
      <c r="BT623" s="172" t="str">
        <f t="shared" si="511"/>
        <v/>
      </c>
      <c r="BU623" s="173" t="str">
        <f t="shared" si="512"/>
        <v/>
      </c>
      <c r="BV623" s="174" t="str">
        <f t="shared" si="513"/>
        <v/>
      </c>
      <c r="BW623" s="181" t="str">
        <f t="shared" si="536"/>
        <v/>
      </c>
      <c r="BX623" s="179"/>
      <c r="BY623" s="181" t="str">
        <f>IF(ISBLANK(BL623), "", VLOOKUP(Z623&amp;" "&amp;BV623&amp;" "&amp;BW623,Graduation_Criteria!$D$2:$E$34,2,FALSE))</f>
        <v/>
      </c>
      <c r="BZ623" s="181" t="str">
        <f t="shared" si="537"/>
        <v/>
      </c>
      <c r="CA623" s="167"/>
      <c r="CB623" s="175"/>
      <c r="CC623" s="175"/>
      <c r="CD623" s="183" t="str">
        <f t="shared" si="514"/>
        <v/>
      </c>
      <c r="CE623" s="184">
        <f t="shared" si="515"/>
        <v>0</v>
      </c>
      <c r="CF623" s="184">
        <f t="shared" si="516"/>
        <v>0</v>
      </c>
      <c r="CG623" s="184" t="str">
        <f t="shared" si="517"/>
        <v>0</v>
      </c>
      <c r="CH623" s="184" t="str">
        <f>IF(ISBLANK(CC623), "", (POWER(CC623/VLOOKUP(CG623,Anthro_Calc!C:P,13,FALSE),VLOOKUP(CG623,Anthro_Calc!C:P,12,FALSE))-1) / (VLOOKUP(CG623,Anthro_Calc!C:P,14,FALSE)*VLOOKUP(CG623,Anthro_Calc!C:P,12,FALSE)))</f>
        <v/>
      </c>
      <c r="CI623" s="184" t="str">
        <f>IF(ISBLANK(CC623), "", -3 + (CC623 -VLOOKUP(CG623,Anthro_Calc!C:P,4,FALSE)) / (VLOOKUP(CG623,Anthro_Calc!C:P,5,FALSE) - VLOOKUP(CG623,Anthro_Calc!C:P,4,FALSE)))</f>
        <v/>
      </c>
      <c r="CJ623" s="184" t="str">
        <f>IF(ISBLANK(CC623), "", 3 + (CC623 -VLOOKUP(CG623,Anthro_Calc!C:P,10,FALSE)) / (VLOOKUP(CG623,Anthro_Calc!C:P,10,FALSE) - VLOOKUP(CG623,Anthro_Calc!C:P,9,FALSE)))</f>
        <v/>
      </c>
      <c r="CK623" s="185" t="str">
        <f t="shared" si="518"/>
        <v/>
      </c>
      <c r="CL623" s="173" t="str">
        <f t="shared" si="519"/>
        <v/>
      </c>
      <c r="CM623" s="174" t="str">
        <f t="shared" si="520"/>
        <v/>
      </c>
      <c r="CN623" s="179"/>
      <c r="CO623" s="167"/>
      <c r="CP623" s="175"/>
      <c r="CQ623" s="175"/>
      <c r="CR623" s="186" t="str">
        <f t="shared" si="521"/>
        <v/>
      </c>
      <c r="CS623" s="187">
        <f t="shared" si="522"/>
        <v>0</v>
      </c>
      <c r="CT623" s="187">
        <f t="shared" si="523"/>
        <v>0</v>
      </c>
      <c r="CU623" s="187" t="str">
        <f t="shared" si="524"/>
        <v>0</v>
      </c>
      <c r="CV623" s="187" t="str">
        <f>IF(ISBLANK(CQ623), "", (POWER(CQ623/VLOOKUP(CU623,Anthro_Calc!C:P,13,FALSE),VLOOKUP(CU623,Anthro_Calc!C:P,12,FALSE))-1) / (VLOOKUP(CU623,Anthro_Calc!C:P,14,FALSE)*VLOOKUP(CU623,Anthro_Calc!C:P,12,FALSE)))</f>
        <v/>
      </c>
      <c r="CW623" s="187" t="str">
        <f>IF(ISBLANK(CQ623), "", -3 + (CQ623 -VLOOKUP(CU623,Anthro_Calc!C:P,4,FALSE)) / (VLOOKUP(CU623,Anthro_Calc!C:P,5,FALSE) - VLOOKUP(CU623,Anthro_Calc!C:P,4,FALSE)))</f>
        <v/>
      </c>
      <c r="CX623" s="187" t="str">
        <f>IF(ISBLANK(CQ623), "", 3 + (CQ623 -VLOOKUP(CU623,Anthro_Calc!C:P,10,FALSE)) / (VLOOKUP(CU623,Anthro_Calc!C:P,10,FALSE) - VLOOKUP(CU623,Anthro_Calc!C:P,9,FALSE)))</f>
        <v/>
      </c>
      <c r="CY623" s="188" t="str">
        <f t="shared" si="525"/>
        <v/>
      </c>
      <c r="CZ623" s="117" t="str">
        <f t="shared" si="539"/>
        <v/>
      </c>
      <c r="DA623" s="174" t="str">
        <f t="shared" si="526"/>
        <v/>
      </c>
      <c r="DB623" s="189"/>
    </row>
    <row r="624" spans="1:106">
      <c r="A624" s="165">
        <f t="shared" si="531"/>
        <v>620</v>
      </c>
      <c r="B624" s="166"/>
      <c r="C624" s="166"/>
      <c r="D624" s="166"/>
      <c r="E624" s="166"/>
      <c r="F624" s="166"/>
      <c r="G624" s="166"/>
      <c r="H624" s="166"/>
      <c r="I624" s="166"/>
      <c r="J624" s="166"/>
      <c r="K624" s="166"/>
      <c r="L624" s="166"/>
      <c r="M624" s="167"/>
      <c r="N624" s="168" t="str">
        <f t="shared" ca="1" si="490"/>
        <v/>
      </c>
      <c r="O624" s="169"/>
      <c r="P624" s="169"/>
      <c r="Q624" s="167"/>
      <c r="R624" s="170"/>
      <c r="S624" s="171" t="str">
        <f t="shared" si="491"/>
        <v/>
      </c>
      <c r="T624" s="171" t="str">
        <f t="shared" si="492"/>
        <v/>
      </c>
      <c r="U624" s="171" t="str">
        <f t="shared" si="493"/>
        <v/>
      </c>
      <c r="V624" s="171" t="str">
        <f>IF(ISBLANK(R624), "", (POWER(R624/VLOOKUP(U624,Anthro_Calc!C:P,13,FALSE),VLOOKUP(U624,Anthro_Calc!C:P,12,FALSE))-1) / (VLOOKUP(U624,Anthro_Calc!C:P,14,FALSE)*VLOOKUP(U624,Anthro_Calc!C:P,12,FALSE)))</f>
        <v/>
      </c>
      <c r="W624" s="171" t="str">
        <f>IF(ISBLANK(R624), "", -3 + (R624 -VLOOKUP(U624,Anthro_Calc!C:P,4,FALSE)) / (VLOOKUP(U624,Anthro_Calc!C:P,5,FALSE) - VLOOKUP(U624,Anthro_Calc!C:P,4,FALSE)))</f>
        <v/>
      </c>
      <c r="X624" s="171" t="str">
        <f>IF(ISBLANK(R624), "", 3 + (R624 -VLOOKUP(U624,Anthro_Calc!C:P,10,FALSE)) / (VLOOKUP(U624,Anthro_Calc!C:P,10,FALSE) - VLOOKUP(U624,Anthro_Calc!C:P,9,FALSE)))</f>
        <v/>
      </c>
      <c r="Y624" s="172" t="str">
        <f t="shared" si="494"/>
        <v/>
      </c>
      <c r="Z624" s="173" t="str">
        <f t="shared" si="495"/>
        <v/>
      </c>
      <c r="AA624" s="174" t="str">
        <f t="shared" si="530"/>
        <v/>
      </c>
      <c r="AB624" s="167"/>
      <c r="AC624" s="175"/>
      <c r="AD624" s="176"/>
      <c r="AE624" s="177" t="str">
        <f t="shared" si="496"/>
        <v/>
      </c>
      <c r="AF624" s="171">
        <f t="shared" si="497"/>
        <v>0</v>
      </c>
      <c r="AG624" s="171">
        <f t="shared" si="498"/>
        <v>0</v>
      </c>
      <c r="AH624" s="171" t="str">
        <f t="shared" si="499"/>
        <v>0</v>
      </c>
      <c r="AI624" s="171" t="str">
        <f>IF(ISBLANK(AD624), "", (POWER(AD624/VLOOKUP(AH624,Anthro_Calc!C:P,13,FALSE),VLOOKUP(AH624,Anthro_Calc!C:P,12,FALSE))-1) / (VLOOKUP(AH624,Anthro_Calc!C:P,14,FALSE)*VLOOKUP(AH624,Anthro_Calc!C:P,12,FALSE)))</f>
        <v/>
      </c>
      <c r="AJ624" s="171" t="str">
        <f>IF(ISBLANK(AD624), "", -3 + (AD624 -VLOOKUP(AH624,Anthro_Calc!C:P,4,FALSE)) / (VLOOKUP(AH624,Anthro_Calc!C:P,5,FALSE) - VLOOKUP(AH624,Anthro_Calc!C:P,4,FALSE)))</f>
        <v/>
      </c>
      <c r="AK624" s="171" t="str">
        <f>IF(ISBLANK(AD624), "", 3 + (AD624 -VLOOKUP(AH624,Anthro_Calc!C:P,10,FALSE)) / (VLOOKUP(AH624,Anthro_Calc!C:P,10,FALSE) - VLOOKUP(AH624,Anthro_Calc!C:P,9,FALSE)))</f>
        <v/>
      </c>
      <c r="AL624" s="172" t="str">
        <f t="shared" si="500"/>
        <v/>
      </c>
      <c r="AM624" s="173" t="str">
        <f t="shared" si="501"/>
        <v/>
      </c>
      <c r="AN624" s="174" t="str">
        <f t="shared" si="502"/>
        <v/>
      </c>
      <c r="AO624" s="178" t="str">
        <f t="shared" si="532"/>
        <v/>
      </c>
      <c r="AP624" s="179"/>
      <c r="AQ624" s="179" t="str">
        <f t="shared" si="538"/>
        <v/>
      </c>
      <c r="AR624" s="167"/>
      <c r="AS624" s="175"/>
      <c r="AT624" s="170"/>
      <c r="AU624" s="177" t="str">
        <f t="shared" si="529"/>
        <v/>
      </c>
      <c r="AV624" s="171">
        <f t="shared" si="503"/>
        <v>0</v>
      </c>
      <c r="AW624" s="171">
        <f t="shared" si="504"/>
        <v>0</v>
      </c>
      <c r="AX624" s="171" t="str">
        <f t="shared" si="505"/>
        <v>0</v>
      </c>
      <c r="AY624" s="171" t="str">
        <f>IF(ISBLANK(AT624), "", (POWER(AT624/VLOOKUP(AX624,Anthro_Calc!C:P,13,FALSE),VLOOKUP(AX624,Anthro_Calc!C:P,12,FALSE))-1) / (VLOOKUP(AX624,Anthro_Calc!C:P,14,FALSE)*VLOOKUP(AX624,Anthro_Calc!C:P,12,FALSE)))</f>
        <v/>
      </c>
      <c r="AZ624" s="171" t="str">
        <f>IF(ISBLANK(AT624), "", -3 + (AT624 -VLOOKUP(AX624,Anthro_Calc!C:P,4,FALSE)) / (VLOOKUP(AX624,Anthro_Calc!C:P,5,FALSE) - VLOOKUP(AX624,Anthro_Calc!C:P,4,FALSE)))</f>
        <v/>
      </c>
      <c r="BA624" s="171" t="str">
        <f>IF(ISBLANK(AT624), "", 3 + (AT624 -VLOOKUP(AX624,Anthro_Calc!C:P,10,FALSE)) / (VLOOKUP(AX624,Anthro_Calc!C:P,10,FALSE) - VLOOKUP(AX624,Anthro_Calc!C:P,9,FALSE)))</f>
        <v/>
      </c>
      <c r="BB624" s="172" t="str">
        <f t="shared" si="506"/>
        <v/>
      </c>
      <c r="BC624" s="173" t="str">
        <f t="shared" si="507"/>
        <v/>
      </c>
      <c r="BD624" s="174" t="str">
        <f t="shared" si="533"/>
        <v/>
      </c>
      <c r="BE624" s="180" t="str">
        <f t="shared" si="534"/>
        <v/>
      </c>
      <c r="BF624" s="181" t="str">
        <f t="shared" si="508"/>
        <v/>
      </c>
      <c r="BG624" s="181" t="str">
        <f t="shared" si="535"/>
        <v/>
      </c>
      <c r="BH624" s="179"/>
      <c r="BI624" s="182"/>
      <c r="BJ624" s="167"/>
      <c r="BK624" s="175"/>
      <c r="BL624" s="176"/>
      <c r="BM624" s="177" t="str">
        <f t="shared" si="509"/>
        <v/>
      </c>
      <c r="BN624" s="171">
        <f t="shared" si="527"/>
        <v>0</v>
      </c>
      <c r="BO624" s="171">
        <f t="shared" si="528"/>
        <v>0</v>
      </c>
      <c r="BP624" s="171" t="str">
        <f t="shared" si="510"/>
        <v>0</v>
      </c>
      <c r="BQ624" s="171" t="str">
        <f>IF(ISBLANK(BL624), "", (POWER(BL624/VLOOKUP(BP624,Anthro_Calc!C:P,13,FALSE),VLOOKUP(BP624,Anthro_Calc!C:P,12,FALSE))-1) / (VLOOKUP(BP624,Anthro_Calc!C:P,14,FALSE)*VLOOKUP(BP624,Anthro_Calc!C:P,12,FALSE)))</f>
        <v/>
      </c>
      <c r="BR624" s="171" t="str">
        <f>IF(ISBLANK(BL624), "", -3 + (BL624 -VLOOKUP(BP624,Anthro_Calc!C:P,4,FALSE)) / (VLOOKUP(BP624,Anthro_Calc!C:P,5,FALSE) - VLOOKUP(BP624,Anthro_Calc!C:P,4,FALSE)))</f>
        <v/>
      </c>
      <c r="BS624" s="171" t="str">
        <f>IF(ISBLANK(BL624), "", 3 + (BL624 -VLOOKUP(BP624,Anthro_Calc!C:P,10,FALSE)) / (VLOOKUP(BP624,Anthro_Calc!C:P,10,FALSE) - VLOOKUP(BP624,Anthro_Calc!C:P,9,FALSE)))</f>
        <v/>
      </c>
      <c r="BT624" s="172" t="str">
        <f t="shared" si="511"/>
        <v/>
      </c>
      <c r="BU624" s="173" t="str">
        <f t="shared" si="512"/>
        <v/>
      </c>
      <c r="BV624" s="174" t="str">
        <f t="shared" si="513"/>
        <v/>
      </c>
      <c r="BW624" s="181" t="str">
        <f t="shared" si="536"/>
        <v/>
      </c>
      <c r="BX624" s="179"/>
      <c r="BY624" s="181" t="str">
        <f>IF(ISBLANK(BL624), "", VLOOKUP(Z624&amp;" "&amp;BV624&amp;" "&amp;BW624,Graduation_Criteria!$D$2:$E$34,2,FALSE))</f>
        <v/>
      </c>
      <c r="BZ624" s="181" t="str">
        <f t="shared" si="537"/>
        <v/>
      </c>
      <c r="CA624" s="167"/>
      <c r="CB624" s="175"/>
      <c r="CC624" s="175"/>
      <c r="CD624" s="183" t="str">
        <f t="shared" si="514"/>
        <v/>
      </c>
      <c r="CE624" s="184">
        <f t="shared" si="515"/>
        <v>0</v>
      </c>
      <c r="CF624" s="184">
        <f t="shared" si="516"/>
        <v>0</v>
      </c>
      <c r="CG624" s="184" t="str">
        <f t="shared" si="517"/>
        <v>0</v>
      </c>
      <c r="CH624" s="184" t="str">
        <f>IF(ISBLANK(CC624), "", (POWER(CC624/VLOOKUP(CG624,Anthro_Calc!C:P,13,FALSE),VLOOKUP(CG624,Anthro_Calc!C:P,12,FALSE))-1) / (VLOOKUP(CG624,Anthro_Calc!C:P,14,FALSE)*VLOOKUP(CG624,Anthro_Calc!C:P,12,FALSE)))</f>
        <v/>
      </c>
      <c r="CI624" s="184" t="str">
        <f>IF(ISBLANK(CC624), "", -3 + (CC624 -VLOOKUP(CG624,Anthro_Calc!C:P,4,FALSE)) / (VLOOKUP(CG624,Anthro_Calc!C:P,5,FALSE) - VLOOKUP(CG624,Anthro_Calc!C:P,4,FALSE)))</f>
        <v/>
      </c>
      <c r="CJ624" s="184" t="str">
        <f>IF(ISBLANK(CC624), "", 3 + (CC624 -VLOOKUP(CG624,Anthro_Calc!C:P,10,FALSE)) / (VLOOKUP(CG624,Anthro_Calc!C:P,10,FALSE) - VLOOKUP(CG624,Anthro_Calc!C:P,9,FALSE)))</f>
        <v/>
      </c>
      <c r="CK624" s="185" t="str">
        <f t="shared" si="518"/>
        <v/>
      </c>
      <c r="CL624" s="173" t="str">
        <f t="shared" si="519"/>
        <v/>
      </c>
      <c r="CM624" s="174" t="str">
        <f t="shared" si="520"/>
        <v/>
      </c>
      <c r="CN624" s="179"/>
      <c r="CO624" s="167"/>
      <c r="CP624" s="175"/>
      <c r="CQ624" s="175"/>
      <c r="CR624" s="186" t="str">
        <f t="shared" si="521"/>
        <v/>
      </c>
      <c r="CS624" s="187">
        <f t="shared" si="522"/>
        <v>0</v>
      </c>
      <c r="CT624" s="187">
        <f t="shared" si="523"/>
        <v>0</v>
      </c>
      <c r="CU624" s="187" t="str">
        <f t="shared" si="524"/>
        <v>0</v>
      </c>
      <c r="CV624" s="187" t="str">
        <f>IF(ISBLANK(CQ624), "", (POWER(CQ624/VLOOKUP(CU624,Anthro_Calc!C:P,13,FALSE),VLOOKUP(CU624,Anthro_Calc!C:P,12,FALSE))-1) / (VLOOKUP(CU624,Anthro_Calc!C:P,14,FALSE)*VLOOKUP(CU624,Anthro_Calc!C:P,12,FALSE)))</f>
        <v/>
      </c>
      <c r="CW624" s="187" t="str">
        <f>IF(ISBLANK(CQ624), "", -3 + (CQ624 -VLOOKUP(CU624,Anthro_Calc!C:P,4,FALSE)) / (VLOOKUP(CU624,Anthro_Calc!C:P,5,FALSE) - VLOOKUP(CU624,Anthro_Calc!C:P,4,FALSE)))</f>
        <v/>
      </c>
      <c r="CX624" s="187" t="str">
        <f>IF(ISBLANK(CQ624), "", 3 + (CQ624 -VLOOKUP(CU624,Anthro_Calc!C:P,10,FALSE)) / (VLOOKUP(CU624,Anthro_Calc!C:P,10,FALSE) - VLOOKUP(CU624,Anthro_Calc!C:P,9,FALSE)))</f>
        <v/>
      </c>
      <c r="CY624" s="188" t="str">
        <f t="shared" si="525"/>
        <v/>
      </c>
      <c r="CZ624" s="117" t="str">
        <f t="shared" si="539"/>
        <v/>
      </c>
      <c r="DA624" s="174" t="str">
        <f t="shared" si="526"/>
        <v/>
      </c>
      <c r="DB624" s="189"/>
    </row>
    <row r="625" spans="1:106">
      <c r="A625" s="165">
        <f t="shared" si="531"/>
        <v>621</v>
      </c>
      <c r="B625" s="166"/>
      <c r="C625" s="166"/>
      <c r="D625" s="166"/>
      <c r="E625" s="166"/>
      <c r="F625" s="166"/>
      <c r="G625" s="166"/>
      <c r="H625" s="166"/>
      <c r="I625" s="166"/>
      <c r="J625" s="166"/>
      <c r="K625" s="166"/>
      <c r="L625" s="166"/>
      <c r="M625" s="167"/>
      <c r="N625" s="168" t="str">
        <f t="shared" ca="1" si="490"/>
        <v/>
      </c>
      <c r="O625" s="169"/>
      <c r="P625" s="169"/>
      <c r="Q625" s="167"/>
      <c r="R625" s="170"/>
      <c r="S625" s="171" t="str">
        <f t="shared" si="491"/>
        <v/>
      </c>
      <c r="T625" s="171" t="str">
        <f t="shared" si="492"/>
        <v/>
      </c>
      <c r="U625" s="171" t="str">
        <f t="shared" si="493"/>
        <v/>
      </c>
      <c r="V625" s="171" t="str">
        <f>IF(ISBLANK(R625), "", (POWER(R625/VLOOKUP(U625,Anthro_Calc!C:P,13,FALSE),VLOOKUP(U625,Anthro_Calc!C:P,12,FALSE))-1) / (VLOOKUP(U625,Anthro_Calc!C:P,14,FALSE)*VLOOKUP(U625,Anthro_Calc!C:P,12,FALSE)))</f>
        <v/>
      </c>
      <c r="W625" s="171" t="str">
        <f>IF(ISBLANK(R625), "", -3 + (R625 -VLOOKUP(U625,Anthro_Calc!C:P,4,FALSE)) / (VLOOKUP(U625,Anthro_Calc!C:P,5,FALSE) - VLOOKUP(U625,Anthro_Calc!C:P,4,FALSE)))</f>
        <v/>
      </c>
      <c r="X625" s="171" t="str">
        <f>IF(ISBLANK(R625), "", 3 + (R625 -VLOOKUP(U625,Anthro_Calc!C:P,10,FALSE)) / (VLOOKUP(U625,Anthro_Calc!C:P,10,FALSE) - VLOOKUP(U625,Anthro_Calc!C:P,9,FALSE)))</f>
        <v/>
      </c>
      <c r="Y625" s="172" t="str">
        <f t="shared" si="494"/>
        <v/>
      </c>
      <c r="Z625" s="173" t="str">
        <f t="shared" si="495"/>
        <v/>
      </c>
      <c r="AA625" s="174" t="str">
        <f t="shared" si="530"/>
        <v/>
      </c>
      <c r="AB625" s="167"/>
      <c r="AC625" s="175"/>
      <c r="AD625" s="176"/>
      <c r="AE625" s="177" t="str">
        <f t="shared" si="496"/>
        <v/>
      </c>
      <c r="AF625" s="171">
        <f t="shared" si="497"/>
        <v>0</v>
      </c>
      <c r="AG625" s="171">
        <f t="shared" si="498"/>
        <v>0</v>
      </c>
      <c r="AH625" s="171" t="str">
        <f t="shared" si="499"/>
        <v>0</v>
      </c>
      <c r="AI625" s="171" t="str">
        <f>IF(ISBLANK(AD625), "", (POWER(AD625/VLOOKUP(AH625,Anthro_Calc!C:P,13,FALSE),VLOOKUP(AH625,Anthro_Calc!C:P,12,FALSE))-1) / (VLOOKUP(AH625,Anthro_Calc!C:P,14,FALSE)*VLOOKUP(AH625,Anthro_Calc!C:P,12,FALSE)))</f>
        <v/>
      </c>
      <c r="AJ625" s="171" t="str">
        <f>IF(ISBLANK(AD625), "", -3 + (AD625 -VLOOKUP(AH625,Anthro_Calc!C:P,4,FALSE)) / (VLOOKUP(AH625,Anthro_Calc!C:P,5,FALSE) - VLOOKUP(AH625,Anthro_Calc!C:P,4,FALSE)))</f>
        <v/>
      </c>
      <c r="AK625" s="171" t="str">
        <f>IF(ISBLANK(AD625), "", 3 + (AD625 -VLOOKUP(AH625,Anthro_Calc!C:P,10,FALSE)) / (VLOOKUP(AH625,Anthro_Calc!C:P,10,FALSE) - VLOOKUP(AH625,Anthro_Calc!C:P,9,FALSE)))</f>
        <v/>
      </c>
      <c r="AL625" s="172" t="str">
        <f t="shared" si="500"/>
        <v/>
      </c>
      <c r="AM625" s="173" t="str">
        <f t="shared" si="501"/>
        <v/>
      </c>
      <c r="AN625" s="174" t="str">
        <f t="shared" si="502"/>
        <v/>
      </c>
      <c r="AO625" s="178" t="str">
        <f t="shared" si="532"/>
        <v/>
      </c>
      <c r="AP625" s="179"/>
      <c r="AQ625" s="179" t="str">
        <f t="shared" si="538"/>
        <v/>
      </c>
      <c r="AR625" s="167"/>
      <c r="AS625" s="175"/>
      <c r="AT625" s="170"/>
      <c r="AU625" s="177" t="str">
        <f t="shared" si="529"/>
        <v/>
      </c>
      <c r="AV625" s="171">
        <f t="shared" si="503"/>
        <v>0</v>
      </c>
      <c r="AW625" s="171">
        <f t="shared" si="504"/>
        <v>0</v>
      </c>
      <c r="AX625" s="171" t="str">
        <f t="shared" si="505"/>
        <v>0</v>
      </c>
      <c r="AY625" s="171" t="str">
        <f>IF(ISBLANK(AT625), "", (POWER(AT625/VLOOKUP(AX625,Anthro_Calc!C:P,13,FALSE),VLOOKUP(AX625,Anthro_Calc!C:P,12,FALSE))-1) / (VLOOKUP(AX625,Anthro_Calc!C:P,14,FALSE)*VLOOKUP(AX625,Anthro_Calc!C:P,12,FALSE)))</f>
        <v/>
      </c>
      <c r="AZ625" s="171" t="str">
        <f>IF(ISBLANK(AT625), "", -3 + (AT625 -VLOOKUP(AX625,Anthro_Calc!C:P,4,FALSE)) / (VLOOKUP(AX625,Anthro_Calc!C:P,5,FALSE) - VLOOKUP(AX625,Anthro_Calc!C:P,4,FALSE)))</f>
        <v/>
      </c>
      <c r="BA625" s="171" t="str">
        <f>IF(ISBLANK(AT625), "", 3 + (AT625 -VLOOKUP(AX625,Anthro_Calc!C:P,10,FALSE)) / (VLOOKUP(AX625,Anthro_Calc!C:P,10,FALSE) - VLOOKUP(AX625,Anthro_Calc!C:P,9,FALSE)))</f>
        <v/>
      </c>
      <c r="BB625" s="172" t="str">
        <f t="shared" si="506"/>
        <v/>
      </c>
      <c r="BC625" s="173" t="str">
        <f t="shared" si="507"/>
        <v/>
      </c>
      <c r="BD625" s="174" t="str">
        <f t="shared" si="533"/>
        <v/>
      </c>
      <c r="BE625" s="180" t="str">
        <f t="shared" si="534"/>
        <v/>
      </c>
      <c r="BF625" s="181" t="str">
        <f t="shared" si="508"/>
        <v/>
      </c>
      <c r="BG625" s="181" t="str">
        <f t="shared" si="535"/>
        <v/>
      </c>
      <c r="BH625" s="179"/>
      <c r="BI625" s="182"/>
      <c r="BJ625" s="167"/>
      <c r="BK625" s="175"/>
      <c r="BL625" s="176"/>
      <c r="BM625" s="177" t="str">
        <f t="shared" si="509"/>
        <v/>
      </c>
      <c r="BN625" s="171">
        <f t="shared" si="527"/>
        <v>0</v>
      </c>
      <c r="BO625" s="171">
        <f t="shared" si="528"/>
        <v>0</v>
      </c>
      <c r="BP625" s="171" t="str">
        <f t="shared" si="510"/>
        <v>0</v>
      </c>
      <c r="BQ625" s="171" t="str">
        <f>IF(ISBLANK(BL625), "", (POWER(BL625/VLOOKUP(BP625,Anthro_Calc!C:P,13,FALSE),VLOOKUP(BP625,Anthro_Calc!C:P,12,FALSE))-1) / (VLOOKUP(BP625,Anthro_Calc!C:P,14,FALSE)*VLOOKUP(BP625,Anthro_Calc!C:P,12,FALSE)))</f>
        <v/>
      </c>
      <c r="BR625" s="171" t="str">
        <f>IF(ISBLANK(BL625), "", -3 + (BL625 -VLOOKUP(BP625,Anthro_Calc!C:P,4,FALSE)) / (VLOOKUP(BP625,Anthro_Calc!C:P,5,FALSE) - VLOOKUP(BP625,Anthro_Calc!C:P,4,FALSE)))</f>
        <v/>
      </c>
      <c r="BS625" s="171" t="str">
        <f>IF(ISBLANK(BL625), "", 3 + (BL625 -VLOOKUP(BP625,Anthro_Calc!C:P,10,FALSE)) / (VLOOKUP(BP625,Anthro_Calc!C:P,10,FALSE) - VLOOKUP(BP625,Anthro_Calc!C:P,9,FALSE)))</f>
        <v/>
      </c>
      <c r="BT625" s="172" t="str">
        <f t="shared" si="511"/>
        <v/>
      </c>
      <c r="BU625" s="173" t="str">
        <f t="shared" si="512"/>
        <v/>
      </c>
      <c r="BV625" s="174" t="str">
        <f t="shared" si="513"/>
        <v/>
      </c>
      <c r="BW625" s="181" t="str">
        <f t="shared" si="536"/>
        <v/>
      </c>
      <c r="BX625" s="179"/>
      <c r="BY625" s="181" t="str">
        <f>IF(ISBLANK(BL625), "", VLOOKUP(Z625&amp;" "&amp;BV625&amp;" "&amp;BW625,Graduation_Criteria!$D$2:$E$34,2,FALSE))</f>
        <v/>
      </c>
      <c r="BZ625" s="181" t="str">
        <f t="shared" si="537"/>
        <v/>
      </c>
      <c r="CA625" s="167"/>
      <c r="CB625" s="175"/>
      <c r="CC625" s="175"/>
      <c r="CD625" s="183" t="str">
        <f t="shared" si="514"/>
        <v/>
      </c>
      <c r="CE625" s="184">
        <f t="shared" si="515"/>
        <v>0</v>
      </c>
      <c r="CF625" s="184">
        <f t="shared" si="516"/>
        <v>0</v>
      </c>
      <c r="CG625" s="184" t="str">
        <f t="shared" si="517"/>
        <v>0</v>
      </c>
      <c r="CH625" s="184" t="str">
        <f>IF(ISBLANK(CC625), "", (POWER(CC625/VLOOKUP(CG625,Anthro_Calc!C:P,13,FALSE),VLOOKUP(CG625,Anthro_Calc!C:P,12,FALSE))-1) / (VLOOKUP(CG625,Anthro_Calc!C:P,14,FALSE)*VLOOKUP(CG625,Anthro_Calc!C:P,12,FALSE)))</f>
        <v/>
      </c>
      <c r="CI625" s="184" t="str">
        <f>IF(ISBLANK(CC625), "", -3 + (CC625 -VLOOKUP(CG625,Anthro_Calc!C:P,4,FALSE)) / (VLOOKUP(CG625,Anthro_Calc!C:P,5,FALSE) - VLOOKUP(CG625,Anthro_Calc!C:P,4,FALSE)))</f>
        <v/>
      </c>
      <c r="CJ625" s="184" t="str">
        <f>IF(ISBLANK(CC625), "", 3 + (CC625 -VLOOKUP(CG625,Anthro_Calc!C:P,10,FALSE)) / (VLOOKUP(CG625,Anthro_Calc!C:P,10,FALSE) - VLOOKUP(CG625,Anthro_Calc!C:P,9,FALSE)))</f>
        <v/>
      </c>
      <c r="CK625" s="185" t="str">
        <f t="shared" si="518"/>
        <v/>
      </c>
      <c r="CL625" s="173" t="str">
        <f t="shared" si="519"/>
        <v/>
      </c>
      <c r="CM625" s="174" t="str">
        <f t="shared" si="520"/>
        <v/>
      </c>
      <c r="CN625" s="179"/>
      <c r="CO625" s="167"/>
      <c r="CP625" s="175"/>
      <c r="CQ625" s="175"/>
      <c r="CR625" s="186" t="str">
        <f t="shared" si="521"/>
        <v/>
      </c>
      <c r="CS625" s="187">
        <f t="shared" si="522"/>
        <v>0</v>
      </c>
      <c r="CT625" s="187">
        <f t="shared" si="523"/>
        <v>0</v>
      </c>
      <c r="CU625" s="187" t="str">
        <f t="shared" si="524"/>
        <v>0</v>
      </c>
      <c r="CV625" s="187" t="str">
        <f>IF(ISBLANK(CQ625), "", (POWER(CQ625/VLOOKUP(CU625,Anthro_Calc!C:P,13,FALSE),VLOOKUP(CU625,Anthro_Calc!C:P,12,FALSE))-1) / (VLOOKUP(CU625,Anthro_Calc!C:P,14,FALSE)*VLOOKUP(CU625,Anthro_Calc!C:P,12,FALSE)))</f>
        <v/>
      </c>
      <c r="CW625" s="187" t="str">
        <f>IF(ISBLANK(CQ625), "", -3 + (CQ625 -VLOOKUP(CU625,Anthro_Calc!C:P,4,FALSE)) / (VLOOKUP(CU625,Anthro_Calc!C:P,5,FALSE) - VLOOKUP(CU625,Anthro_Calc!C:P,4,FALSE)))</f>
        <v/>
      </c>
      <c r="CX625" s="187" t="str">
        <f>IF(ISBLANK(CQ625), "", 3 + (CQ625 -VLOOKUP(CU625,Anthro_Calc!C:P,10,FALSE)) / (VLOOKUP(CU625,Anthro_Calc!C:P,10,FALSE) - VLOOKUP(CU625,Anthro_Calc!C:P,9,FALSE)))</f>
        <v/>
      </c>
      <c r="CY625" s="188" t="str">
        <f t="shared" si="525"/>
        <v/>
      </c>
      <c r="CZ625" s="117" t="str">
        <f t="shared" si="539"/>
        <v/>
      </c>
      <c r="DA625" s="174" t="str">
        <f t="shared" si="526"/>
        <v/>
      </c>
      <c r="DB625" s="189"/>
    </row>
    <row r="626" spans="1:106">
      <c r="A626" s="165">
        <f t="shared" si="531"/>
        <v>622</v>
      </c>
      <c r="B626" s="166"/>
      <c r="C626" s="166"/>
      <c r="D626" s="166"/>
      <c r="E626" s="166"/>
      <c r="F626" s="166"/>
      <c r="G626" s="166"/>
      <c r="H626" s="166"/>
      <c r="I626" s="166"/>
      <c r="J626" s="166"/>
      <c r="K626" s="166"/>
      <c r="L626" s="166"/>
      <c r="M626" s="167"/>
      <c r="N626" s="168" t="str">
        <f t="shared" ca="1" si="490"/>
        <v/>
      </c>
      <c r="O626" s="169"/>
      <c r="P626" s="169"/>
      <c r="Q626" s="167"/>
      <c r="R626" s="170"/>
      <c r="S626" s="171" t="str">
        <f t="shared" si="491"/>
        <v/>
      </c>
      <c r="T626" s="171" t="str">
        <f t="shared" si="492"/>
        <v/>
      </c>
      <c r="U626" s="171" t="str">
        <f t="shared" si="493"/>
        <v/>
      </c>
      <c r="V626" s="171" t="str">
        <f>IF(ISBLANK(R626), "", (POWER(R626/VLOOKUP(U626,Anthro_Calc!C:P,13,FALSE),VLOOKUP(U626,Anthro_Calc!C:P,12,FALSE))-1) / (VLOOKUP(U626,Anthro_Calc!C:P,14,FALSE)*VLOOKUP(U626,Anthro_Calc!C:P,12,FALSE)))</f>
        <v/>
      </c>
      <c r="W626" s="171" t="str">
        <f>IF(ISBLANK(R626), "", -3 + (R626 -VLOOKUP(U626,Anthro_Calc!C:P,4,FALSE)) / (VLOOKUP(U626,Anthro_Calc!C:P,5,FALSE) - VLOOKUP(U626,Anthro_Calc!C:P,4,FALSE)))</f>
        <v/>
      </c>
      <c r="X626" s="171" t="str">
        <f>IF(ISBLANK(R626), "", 3 + (R626 -VLOOKUP(U626,Anthro_Calc!C:P,10,FALSE)) / (VLOOKUP(U626,Anthro_Calc!C:P,10,FALSE) - VLOOKUP(U626,Anthro_Calc!C:P,9,FALSE)))</f>
        <v/>
      </c>
      <c r="Y626" s="172" t="str">
        <f t="shared" si="494"/>
        <v/>
      </c>
      <c r="Z626" s="173" t="str">
        <f t="shared" si="495"/>
        <v/>
      </c>
      <c r="AA626" s="174" t="str">
        <f t="shared" si="530"/>
        <v/>
      </c>
      <c r="AB626" s="167"/>
      <c r="AC626" s="175"/>
      <c r="AD626" s="176"/>
      <c r="AE626" s="177" t="str">
        <f t="shared" si="496"/>
        <v/>
      </c>
      <c r="AF626" s="171">
        <f t="shared" si="497"/>
        <v>0</v>
      </c>
      <c r="AG626" s="171">
        <f t="shared" si="498"/>
        <v>0</v>
      </c>
      <c r="AH626" s="171" t="str">
        <f t="shared" si="499"/>
        <v>0</v>
      </c>
      <c r="AI626" s="171" t="str">
        <f>IF(ISBLANK(AD626), "", (POWER(AD626/VLOOKUP(AH626,Anthro_Calc!C:P,13,FALSE),VLOOKUP(AH626,Anthro_Calc!C:P,12,FALSE))-1) / (VLOOKUP(AH626,Anthro_Calc!C:P,14,FALSE)*VLOOKUP(AH626,Anthro_Calc!C:P,12,FALSE)))</f>
        <v/>
      </c>
      <c r="AJ626" s="171" t="str">
        <f>IF(ISBLANK(AD626), "", -3 + (AD626 -VLOOKUP(AH626,Anthro_Calc!C:P,4,FALSE)) / (VLOOKUP(AH626,Anthro_Calc!C:P,5,FALSE) - VLOOKUP(AH626,Anthro_Calc!C:P,4,FALSE)))</f>
        <v/>
      </c>
      <c r="AK626" s="171" t="str">
        <f>IF(ISBLANK(AD626), "", 3 + (AD626 -VLOOKUP(AH626,Anthro_Calc!C:P,10,FALSE)) / (VLOOKUP(AH626,Anthro_Calc!C:P,10,FALSE) - VLOOKUP(AH626,Anthro_Calc!C:P,9,FALSE)))</f>
        <v/>
      </c>
      <c r="AL626" s="172" t="str">
        <f t="shared" si="500"/>
        <v/>
      </c>
      <c r="AM626" s="173" t="str">
        <f t="shared" si="501"/>
        <v/>
      </c>
      <c r="AN626" s="174" t="str">
        <f t="shared" si="502"/>
        <v/>
      </c>
      <c r="AO626" s="178" t="str">
        <f t="shared" si="532"/>
        <v/>
      </c>
      <c r="AP626" s="179"/>
      <c r="AQ626" s="179" t="str">
        <f t="shared" si="538"/>
        <v/>
      </c>
      <c r="AR626" s="167"/>
      <c r="AS626" s="175"/>
      <c r="AT626" s="170"/>
      <c r="AU626" s="177" t="str">
        <f t="shared" si="529"/>
        <v/>
      </c>
      <c r="AV626" s="171">
        <f t="shared" si="503"/>
        <v>0</v>
      </c>
      <c r="AW626" s="171">
        <f t="shared" si="504"/>
        <v>0</v>
      </c>
      <c r="AX626" s="171" t="str">
        <f t="shared" si="505"/>
        <v>0</v>
      </c>
      <c r="AY626" s="171" t="str">
        <f>IF(ISBLANK(AT626), "", (POWER(AT626/VLOOKUP(AX626,Anthro_Calc!C:P,13,FALSE),VLOOKUP(AX626,Anthro_Calc!C:P,12,FALSE))-1) / (VLOOKUP(AX626,Anthro_Calc!C:P,14,FALSE)*VLOOKUP(AX626,Anthro_Calc!C:P,12,FALSE)))</f>
        <v/>
      </c>
      <c r="AZ626" s="171" t="str">
        <f>IF(ISBLANK(AT626), "", -3 + (AT626 -VLOOKUP(AX626,Anthro_Calc!C:P,4,FALSE)) / (VLOOKUP(AX626,Anthro_Calc!C:P,5,FALSE) - VLOOKUP(AX626,Anthro_Calc!C:P,4,FALSE)))</f>
        <v/>
      </c>
      <c r="BA626" s="171" t="str">
        <f>IF(ISBLANK(AT626), "", 3 + (AT626 -VLOOKUP(AX626,Anthro_Calc!C:P,10,FALSE)) / (VLOOKUP(AX626,Anthro_Calc!C:P,10,FALSE) - VLOOKUP(AX626,Anthro_Calc!C:P,9,FALSE)))</f>
        <v/>
      </c>
      <c r="BB626" s="172" t="str">
        <f t="shared" si="506"/>
        <v/>
      </c>
      <c r="BC626" s="173" t="str">
        <f t="shared" si="507"/>
        <v/>
      </c>
      <c r="BD626" s="174" t="str">
        <f t="shared" si="533"/>
        <v/>
      </c>
      <c r="BE626" s="180" t="str">
        <f t="shared" si="534"/>
        <v/>
      </c>
      <c r="BF626" s="181" t="str">
        <f t="shared" si="508"/>
        <v/>
      </c>
      <c r="BG626" s="181" t="str">
        <f t="shared" si="535"/>
        <v/>
      </c>
      <c r="BH626" s="179"/>
      <c r="BI626" s="182"/>
      <c r="BJ626" s="167"/>
      <c r="BK626" s="175"/>
      <c r="BL626" s="176"/>
      <c r="BM626" s="177" t="str">
        <f t="shared" si="509"/>
        <v/>
      </c>
      <c r="BN626" s="171">
        <f t="shared" si="527"/>
        <v>0</v>
      </c>
      <c r="BO626" s="171">
        <f t="shared" si="528"/>
        <v>0</v>
      </c>
      <c r="BP626" s="171" t="str">
        <f t="shared" si="510"/>
        <v>0</v>
      </c>
      <c r="BQ626" s="171" t="str">
        <f>IF(ISBLANK(BL626), "", (POWER(BL626/VLOOKUP(BP626,Anthro_Calc!C:P,13,FALSE),VLOOKUP(BP626,Anthro_Calc!C:P,12,FALSE))-1) / (VLOOKUP(BP626,Anthro_Calc!C:P,14,FALSE)*VLOOKUP(BP626,Anthro_Calc!C:P,12,FALSE)))</f>
        <v/>
      </c>
      <c r="BR626" s="171" t="str">
        <f>IF(ISBLANK(BL626), "", -3 + (BL626 -VLOOKUP(BP626,Anthro_Calc!C:P,4,FALSE)) / (VLOOKUP(BP626,Anthro_Calc!C:P,5,FALSE) - VLOOKUP(BP626,Anthro_Calc!C:P,4,FALSE)))</f>
        <v/>
      </c>
      <c r="BS626" s="171" t="str">
        <f>IF(ISBLANK(BL626), "", 3 + (BL626 -VLOOKUP(BP626,Anthro_Calc!C:P,10,FALSE)) / (VLOOKUP(BP626,Anthro_Calc!C:P,10,FALSE) - VLOOKUP(BP626,Anthro_Calc!C:P,9,FALSE)))</f>
        <v/>
      </c>
      <c r="BT626" s="172" t="str">
        <f t="shared" si="511"/>
        <v/>
      </c>
      <c r="BU626" s="173" t="str">
        <f t="shared" si="512"/>
        <v/>
      </c>
      <c r="BV626" s="174" t="str">
        <f t="shared" si="513"/>
        <v/>
      </c>
      <c r="BW626" s="181" t="str">
        <f t="shared" si="536"/>
        <v/>
      </c>
      <c r="BX626" s="179"/>
      <c r="BY626" s="181" t="str">
        <f>IF(ISBLANK(BL626), "", VLOOKUP(Z626&amp;" "&amp;BV626&amp;" "&amp;BW626,Graduation_Criteria!$D$2:$E$34,2,FALSE))</f>
        <v/>
      </c>
      <c r="BZ626" s="181" t="str">
        <f t="shared" si="537"/>
        <v/>
      </c>
      <c r="CA626" s="167"/>
      <c r="CB626" s="175"/>
      <c r="CC626" s="175"/>
      <c r="CD626" s="183" t="str">
        <f t="shared" si="514"/>
        <v/>
      </c>
      <c r="CE626" s="184">
        <f t="shared" si="515"/>
        <v>0</v>
      </c>
      <c r="CF626" s="184">
        <f t="shared" si="516"/>
        <v>0</v>
      </c>
      <c r="CG626" s="184" t="str">
        <f t="shared" si="517"/>
        <v>0</v>
      </c>
      <c r="CH626" s="184" t="str">
        <f>IF(ISBLANK(CC626), "", (POWER(CC626/VLOOKUP(CG626,Anthro_Calc!C:P,13,FALSE),VLOOKUP(CG626,Anthro_Calc!C:P,12,FALSE))-1) / (VLOOKUP(CG626,Anthro_Calc!C:P,14,FALSE)*VLOOKUP(CG626,Anthro_Calc!C:P,12,FALSE)))</f>
        <v/>
      </c>
      <c r="CI626" s="184" t="str">
        <f>IF(ISBLANK(CC626), "", -3 + (CC626 -VLOOKUP(CG626,Anthro_Calc!C:P,4,FALSE)) / (VLOOKUP(CG626,Anthro_Calc!C:P,5,FALSE) - VLOOKUP(CG626,Anthro_Calc!C:P,4,FALSE)))</f>
        <v/>
      </c>
      <c r="CJ626" s="184" t="str">
        <f>IF(ISBLANK(CC626), "", 3 + (CC626 -VLOOKUP(CG626,Anthro_Calc!C:P,10,FALSE)) / (VLOOKUP(CG626,Anthro_Calc!C:P,10,FALSE) - VLOOKUP(CG626,Anthro_Calc!C:P,9,FALSE)))</f>
        <v/>
      </c>
      <c r="CK626" s="185" t="str">
        <f t="shared" si="518"/>
        <v/>
      </c>
      <c r="CL626" s="173" t="str">
        <f t="shared" si="519"/>
        <v/>
      </c>
      <c r="CM626" s="174" t="str">
        <f t="shared" si="520"/>
        <v/>
      </c>
      <c r="CN626" s="179"/>
      <c r="CO626" s="167"/>
      <c r="CP626" s="175"/>
      <c r="CQ626" s="175"/>
      <c r="CR626" s="186" t="str">
        <f t="shared" si="521"/>
        <v/>
      </c>
      <c r="CS626" s="187">
        <f t="shared" si="522"/>
        <v>0</v>
      </c>
      <c r="CT626" s="187">
        <f t="shared" si="523"/>
        <v>0</v>
      </c>
      <c r="CU626" s="187" t="str">
        <f t="shared" si="524"/>
        <v>0</v>
      </c>
      <c r="CV626" s="187" t="str">
        <f>IF(ISBLANK(CQ626), "", (POWER(CQ626/VLOOKUP(CU626,Anthro_Calc!C:P,13,FALSE),VLOOKUP(CU626,Anthro_Calc!C:P,12,FALSE))-1) / (VLOOKUP(CU626,Anthro_Calc!C:P,14,FALSE)*VLOOKUP(CU626,Anthro_Calc!C:P,12,FALSE)))</f>
        <v/>
      </c>
      <c r="CW626" s="187" t="str">
        <f>IF(ISBLANK(CQ626), "", -3 + (CQ626 -VLOOKUP(CU626,Anthro_Calc!C:P,4,FALSE)) / (VLOOKUP(CU626,Anthro_Calc!C:P,5,FALSE) - VLOOKUP(CU626,Anthro_Calc!C:P,4,FALSE)))</f>
        <v/>
      </c>
      <c r="CX626" s="187" t="str">
        <f>IF(ISBLANK(CQ626), "", 3 + (CQ626 -VLOOKUP(CU626,Anthro_Calc!C:P,10,FALSE)) / (VLOOKUP(CU626,Anthro_Calc!C:P,10,FALSE) - VLOOKUP(CU626,Anthro_Calc!C:P,9,FALSE)))</f>
        <v/>
      </c>
      <c r="CY626" s="188" t="str">
        <f t="shared" si="525"/>
        <v/>
      </c>
      <c r="CZ626" s="117" t="str">
        <f t="shared" si="539"/>
        <v/>
      </c>
      <c r="DA626" s="174" t="str">
        <f t="shared" si="526"/>
        <v/>
      </c>
      <c r="DB626" s="189"/>
    </row>
    <row r="627" spans="1:106">
      <c r="A627" s="165">
        <f t="shared" si="531"/>
        <v>623</v>
      </c>
      <c r="B627" s="166"/>
      <c r="C627" s="166"/>
      <c r="D627" s="166"/>
      <c r="E627" s="166"/>
      <c r="F627" s="166"/>
      <c r="G627" s="166"/>
      <c r="H627" s="166"/>
      <c r="I627" s="166"/>
      <c r="J627" s="166"/>
      <c r="K627" s="166"/>
      <c r="L627" s="166"/>
      <c r="M627" s="167"/>
      <c r="N627" s="168" t="str">
        <f t="shared" ca="1" si="490"/>
        <v/>
      </c>
      <c r="O627" s="169"/>
      <c r="P627" s="169"/>
      <c r="Q627" s="167"/>
      <c r="R627" s="170"/>
      <c r="S627" s="171" t="str">
        <f t="shared" si="491"/>
        <v/>
      </c>
      <c r="T627" s="171" t="str">
        <f t="shared" si="492"/>
        <v/>
      </c>
      <c r="U627" s="171" t="str">
        <f t="shared" si="493"/>
        <v/>
      </c>
      <c r="V627" s="171" t="str">
        <f>IF(ISBLANK(R627), "", (POWER(R627/VLOOKUP(U627,Anthro_Calc!C:P,13,FALSE),VLOOKUP(U627,Anthro_Calc!C:P,12,FALSE))-1) / (VLOOKUP(U627,Anthro_Calc!C:P,14,FALSE)*VLOOKUP(U627,Anthro_Calc!C:P,12,FALSE)))</f>
        <v/>
      </c>
      <c r="W627" s="171" t="str">
        <f>IF(ISBLANK(R627), "", -3 + (R627 -VLOOKUP(U627,Anthro_Calc!C:P,4,FALSE)) / (VLOOKUP(U627,Anthro_Calc!C:P,5,FALSE) - VLOOKUP(U627,Anthro_Calc!C:P,4,FALSE)))</f>
        <v/>
      </c>
      <c r="X627" s="171" t="str">
        <f>IF(ISBLANK(R627), "", 3 + (R627 -VLOOKUP(U627,Anthro_Calc!C:P,10,FALSE)) / (VLOOKUP(U627,Anthro_Calc!C:P,10,FALSE) - VLOOKUP(U627,Anthro_Calc!C:P,9,FALSE)))</f>
        <v/>
      </c>
      <c r="Y627" s="172" t="str">
        <f t="shared" si="494"/>
        <v/>
      </c>
      <c r="Z627" s="173" t="str">
        <f t="shared" si="495"/>
        <v/>
      </c>
      <c r="AA627" s="174" t="str">
        <f t="shared" si="530"/>
        <v/>
      </c>
      <c r="AB627" s="167"/>
      <c r="AC627" s="175"/>
      <c r="AD627" s="176"/>
      <c r="AE627" s="177" t="str">
        <f t="shared" si="496"/>
        <v/>
      </c>
      <c r="AF627" s="171">
        <f t="shared" si="497"/>
        <v>0</v>
      </c>
      <c r="AG627" s="171">
        <f t="shared" si="498"/>
        <v>0</v>
      </c>
      <c r="AH627" s="171" t="str">
        <f t="shared" si="499"/>
        <v>0</v>
      </c>
      <c r="AI627" s="171" t="str">
        <f>IF(ISBLANK(AD627), "", (POWER(AD627/VLOOKUP(AH627,Anthro_Calc!C:P,13,FALSE),VLOOKUP(AH627,Anthro_Calc!C:P,12,FALSE))-1) / (VLOOKUP(AH627,Anthro_Calc!C:P,14,FALSE)*VLOOKUP(AH627,Anthro_Calc!C:P,12,FALSE)))</f>
        <v/>
      </c>
      <c r="AJ627" s="171" t="str">
        <f>IF(ISBLANK(AD627), "", -3 + (AD627 -VLOOKUP(AH627,Anthro_Calc!C:P,4,FALSE)) / (VLOOKUP(AH627,Anthro_Calc!C:P,5,FALSE) - VLOOKUP(AH627,Anthro_Calc!C:P,4,FALSE)))</f>
        <v/>
      </c>
      <c r="AK627" s="171" t="str">
        <f>IF(ISBLANK(AD627), "", 3 + (AD627 -VLOOKUP(AH627,Anthro_Calc!C:P,10,FALSE)) / (VLOOKUP(AH627,Anthro_Calc!C:P,10,FALSE) - VLOOKUP(AH627,Anthro_Calc!C:P,9,FALSE)))</f>
        <v/>
      </c>
      <c r="AL627" s="172" t="str">
        <f t="shared" si="500"/>
        <v/>
      </c>
      <c r="AM627" s="173" t="str">
        <f t="shared" si="501"/>
        <v/>
      </c>
      <c r="AN627" s="174" t="str">
        <f t="shared" si="502"/>
        <v/>
      </c>
      <c r="AO627" s="178" t="str">
        <f t="shared" si="532"/>
        <v/>
      </c>
      <c r="AP627" s="179"/>
      <c r="AQ627" s="179" t="str">
        <f t="shared" si="538"/>
        <v/>
      </c>
      <c r="AR627" s="167"/>
      <c r="AS627" s="175"/>
      <c r="AT627" s="170"/>
      <c r="AU627" s="177" t="str">
        <f t="shared" si="529"/>
        <v/>
      </c>
      <c r="AV627" s="171">
        <f t="shared" si="503"/>
        <v>0</v>
      </c>
      <c r="AW627" s="171">
        <f t="shared" si="504"/>
        <v>0</v>
      </c>
      <c r="AX627" s="171" t="str">
        <f t="shared" si="505"/>
        <v>0</v>
      </c>
      <c r="AY627" s="171" t="str">
        <f>IF(ISBLANK(AT627), "", (POWER(AT627/VLOOKUP(AX627,Anthro_Calc!C:P,13,FALSE),VLOOKUP(AX627,Anthro_Calc!C:P,12,FALSE))-1) / (VLOOKUP(AX627,Anthro_Calc!C:P,14,FALSE)*VLOOKUP(AX627,Anthro_Calc!C:P,12,FALSE)))</f>
        <v/>
      </c>
      <c r="AZ627" s="171" t="str">
        <f>IF(ISBLANK(AT627), "", -3 + (AT627 -VLOOKUP(AX627,Anthro_Calc!C:P,4,FALSE)) / (VLOOKUP(AX627,Anthro_Calc!C:P,5,FALSE) - VLOOKUP(AX627,Anthro_Calc!C:P,4,FALSE)))</f>
        <v/>
      </c>
      <c r="BA627" s="171" t="str">
        <f>IF(ISBLANK(AT627), "", 3 + (AT627 -VLOOKUP(AX627,Anthro_Calc!C:P,10,FALSE)) / (VLOOKUP(AX627,Anthro_Calc!C:P,10,FALSE) - VLOOKUP(AX627,Anthro_Calc!C:P,9,FALSE)))</f>
        <v/>
      </c>
      <c r="BB627" s="172" t="str">
        <f t="shared" si="506"/>
        <v/>
      </c>
      <c r="BC627" s="173" t="str">
        <f t="shared" si="507"/>
        <v/>
      </c>
      <c r="BD627" s="174" t="str">
        <f t="shared" si="533"/>
        <v/>
      </c>
      <c r="BE627" s="180" t="str">
        <f t="shared" si="534"/>
        <v/>
      </c>
      <c r="BF627" s="181" t="str">
        <f t="shared" si="508"/>
        <v/>
      </c>
      <c r="BG627" s="181" t="str">
        <f t="shared" si="535"/>
        <v/>
      </c>
      <c r="BH627" s="179"/>
      <c r="BI627" s="182"/>
      <c r="BJ627" s="167"/>
      <c r="BK627" s="175"/>
      <c r="BL627" s="176"/>
      <c r="BM627" s="177" t="str">
        <f t="shared" si="509"/>
        <v/>
      </c>
      <c r="BN627" s="171">
        <f t="shared" si="527"/>
        <v>0</v>
      </c>
      <c r="BO627" s="171">
        <f t="shared" si="528"/>
        <v>0</v>
      </c>
      <c r="BP627" s="171" t="str">
        <f t="shared" si="510"/>
        <v>0</v>
      </c>
      <c r="BQ627" s="171" t="str">
        <f>IF(ISBLANK(BL627), "", (POWER(BL627/VLOOKUP(BP627,Anthro_Calc!C:P,13,FALSE),VLOOKUP(BP627,Anthro_Calc!C:P,12,FALSE))-1) / (VLOOKUP(BP627,Anthro_Calc!C:P,14,FALSE)*VLOOKUP(BP627,Anthro_Calc!C:P,12,FALSE)))</f>
        <v/>
      </c>
      <c r="BR627" s="171" t="str">
        <f>IF(ISBLANK(BL627), "", -3 + (BL627 -VLOOKUP(BP627,Anthro_Calc!C:P,4,FALSE)) / (VLOOKUP(BP627,Anthro_Calc!C:P,5,FALSE) - VLOOKUP(BP627,Anthro_Calc!C:P,4,FALSE)))</f>
        <v/>
      </c>
      <c r="BS627" s="171" t="str">
        <f>IF(ISBLANK(BL627), "", 3 + (BL627 -VLOOKUP(BP627,Anthro_Calc!C:P,10,FALSE)) / (VLOOKUP(BP627,Anthro_Calc!C:P,10,FALSE) - VLOOKUP(BP627,Anthro_Calc!C:P,9,FALSE)))</f>
        <v/>
      </c>
      <c r="BT627" s="172" t="str">
        <f t="shared" si="511"/>
        <v/>
      </c>
      <c r="BU627" s="173" t="str">
        <f t="shared" si="512"/>
        <v/>
      </c>
      <c r="BV627" s="174" t="str">
        <f t="shared" si="513"/>
        <v/>
      </c>
      <c r="BW627" s="181" t="str">
        <f t="shared" si="536"/>
        <v/>
      </c>
      <c r="BX627" s="179"/>
      <c r="BY627" s="181" t="str">
        <f>IF(ISBLANK(BL627), "", VLOOKUP(Z627&amp;" "&amp;BV627&amp;" "&amp;BW627,Graduation_Criteria!$D$2:$E$34,2,FALSE))</f>
        <v/>
      </c>
      <c r="BZ627" s="181" t="str">
        <f t="shared" si="537"/>
        <v/>
      </c>
      <c r="CA627" s="167"/>
      <c r="CB627" s="175"/>
      <c r="CC627" s="175"/>
      <c r="CD627" s="183" t="str">
        <f t="shared" si="514"/>
        <v/>
      </c>
      <c r="CE627" s="184">
        <f t="shared" si="515"/>
        <v>0</v>
      </c>
      <c r="CF627" s="184">
        <f t="shared" si="516"/>
        <v>0</v>
      </c>
      <c r="CG627" s="184" t="str">
        <f t="shared" si="517"/>
        <v>0</v>
      </c>
      <c r="CH627" s="184" t="str">
        <f>IF(ISBLANK(CC627), "", (POWER(CC627/VLOOKUP(CG627,Anthro_Calc!C:P,13,FALSE),VLOOKUP(CG627,Anthro_Calc!C:P,12,FALSE))-1) / (VLOOKUP(CG627,Anthro_Calc!C:P,14,FALSE)*VLOOKUP(CG627,Anthro_Calc!C:P,12,FALSE)))</f>
        <v/>
      </c>
      <c r="CI627" s="184" t="str">
        <f>IF(ISBLANK(CC627), "", -3 + (CC627 -VLOOKUP(CG627,Anthro_Calc!C:P,4,FALSE)) / (VLOOKUP(CG627,Anthro_Calc!C:P,5,FALSE) - VLOOKUP(CG627,Anthro_Calc!C:P,4,FALSE)))</f>
        <v/>
      </c>
      <c r="CJ627" s="184" t="str">
        <f>IF(ISBLANK(CC627), "", 3 + (CC627 -VLOOKUP(CG627,Anthro_Calc!C:P,10,FALSE)) / (VLOOKUP(CG627,Anthro_Calc!C:P,10,FALSE) - VLOOKUP(CG627,Anthro_Calc!C:P,9,FALSE)))</f>
        <v/>
      </c>
      <c r="CK627" s="185" t="str">
        <f t="shared" si="518"/>
        <v/>
      </c>
      <c r="CL627" s="173" t="str">
        <f t="shared" si="519"/>
        <v/>
      </c>
      <c r="CM627" s="174" t="str">
        <f t="shared" si="520"/>
        <v/>
      </c>
      <c r="CN627" s="179"/>
      <c r="CO627" s="167"/>
      <c r="CP627" s="175"/>
      <c r="CQ627" s="175"/>
      <c r="CR627" s="186" t="str">
        <f t="shared" si="521"/>
        <v/>
      </c>
      <c r="CS627" s="187">
        <f t="shared" si="522"/>
        <v>0</v>
      </c>
      <c r="CT627" s="187">
        <f t="shared" si="523"/>
        <v>0</v>
      </c>
      <c r="CU627" s="187" t="str">
        <f t="shared" si="524"/>
        <v>0</v>
      </c>
      <c r="CV627" s="187" t="str">
        <f>IF(ISBLANK(CQ627), "", (POWER(CQ627/VLOOKUP(CU627,Anthro_Calc!C:P,13,FALSE),VLOOKUP(CU627,Anthro_Calc!C:P,12,FALSE))-1) / (VLOOKUP(CU627,Anthro_Calc!C:P,14,FALSE)*VLOOKUP(CU627,Anthro_Calc!C:P,12,FALSE)))</f>
        <v/>
      </c>
      <c r="CW627" s="187" t="str">
        <f>IF(ISBLANK(CQ627), "", -3 + (CQ627 -VLOOKUP(CU627,Anthro_Calc!C:P,4,FALSE)) / (VLOOKUP(CU627,Anthro_Calc!C:P,5,FALSE) - VLOOKUP(CU627,Anthro_Calc!C:P,4,FALSE)))</f>
        <v/>
      </c>
      <c r="CX627" s="187" t="str">
        <f>IF(ISBLANK(CQ627), "", 3 + (CQ627 -VLOOKUP(CU627,Anthro_Calc!C:P,10,FALSE)) / (VLOOKUP(CU627,Anthro_Calc!C:P,10,FALSE) - VLOOKUP(CU627,Anthro_Calc!C:P,9,FALSE)))</f>
        <v/>
      </c>
      <c r="CY627" s="188" t="str">
        <f t="shared" si="525"/>
        <v/>
      </c>
      <c r="CZ627" s="117" t="str">
        <f t="shared" si="539"/>
        <v/>
      </c>
      <c r="DA627" s="174" t="str">
        <f t="shared" si="526"/>
        <v/>
      </c>
      <c r="DB627" s="189"/>
    </row>
    <row r="628" spans="1:106">
      <c r="A628" s="165">
        <f t="shared" si="531"/>
        <v>624</v>
      </c>
      <c r="B628" s="166"/>
      <c r="C628" s="166"/>
      <c r="D628" s="166"/>
      <c r="E628" s="166"/>
      <c r="F628" s="166"/>
      <c r="G628" s="166"/>
      <c r="H628" s="166"/>
      <c r="I628" s="166"/>
      <c r="J628" s="166"/>
      <c r="K628" s="166"/>
      <c r="L628" s="166"/>
      <c r="M628" s="167"/>
      <c r="N628" s="168" t="str">
        <f t="shared" ca="1" si="490"/>
        <v/>
      </c>
      <c r="O628" s="169"/>
      <c r="P628" s="169"/>
      <c r="Q628" s="167"/>
      <c r="R628" s="170"/>
      <c r="S628" s="171" t="str">
        <f t="shared" si="491"/>
        <v/>
      </c>
      <c r="T628" s="171" t="str">
        <f t="shared" si="492"/>
        <v/>
      </c>
      <c r="U628" s="171" t="str">
        <f t="shared" si="493"/>
        <v/>
      </c>
      <c r="V628" s="171" t="str">
        <f>IF(ISBLANK(R628), "", (POWER(R628/VLOOKUP(U628,Anthro_Calc!C:P,13,FALSE),VLOOKUP(U628,Anthro_Calc!C:P,12,FALSE))-1) / (VLOOKUP(U628,Anthro_Calc!C:P,14,FALSE)*VLOOKUP(U628,Anthro_Calc!C:P,12,FALSE)))</f>
        <v/>
      </c>
      <c r="W628" s="171" t="str">
        <f>IF(ISBLANK(R628), "", -3 + (R628 -VLOOKUP(U628,Anthro_Calc!C:P,4,FALSE)) / (VLOOKUP(U628,Anthro_Calc!C:P,5,FALSE) - VLOOKUP(U628,Anthro_Calc!C:P,4,FALSE)))</f>
        <v/>
      </c>
      <c r="X628" s="171" t="str">
        <f>IF(ISBLANK(R628), "", 3 + (R628 -VLOOKUP(U628,Anthro_Calc!C:P,10,FALSE)) / (VLOOKUP(U628,Anthro_Calc!C:P,10,FALSE) - VLOOKUP(U628,Anthro_Calc!C:P,9,FALSE)))</f>
        <v/>
      </c>
      <c r="Y628" s="172" t="str">
        <f t="shared" si="494"/>
        <v/>
      </c>
      <c r="Z628" s="173" t="str">
        <f t="shared" si="495"/>
        <v/>
      </c>
      <c r="AA628" s="174" t="str">
        <f t="shared" si="530"/>
        <v/>
      </c>
      <c r="AB628" s="167"/>
      <c r="AC628" s="175"/>
      <c r="AD628" s="176"/>
      <c r="AE628" s="177" t="str">
        <f t="shared" si="496"/>
        <v/>
      </c>
      <c r="AF628" s="171">
        <f t="shared" si="497"/>
        <v>0</v>
      </c>
      <c r="AG628" s="171">
        <f t="shared" si="498"/>
        <v>0</v>
      </c>
      <c r="AH628" s="171" t="str">
        <f t="shared" si="499"/>
        <v>0</v>
      </c>
      <c r="AI628" s="171" t="str">
        <f>IF(ISBLANK(AD628), "", (POWER(AD628/VLOOKUP(AH628,Anthro_Calc!C:P,13,FALSE),VLOOKUP(AH628,Anthro_Calc!C:P,12,FALSE))-1) / (VLOOKUP(AH628,Anthro_Calc!C:P,14,FALSE)*VLOOKUP(AH628,Anthro_Calc!C:P,12,FALSE)))</f>
        <v/>
      </c>
      <c r="AJ628" s="171" t="str">
        <f>IF(ISBLANK(AD628), "", -3 + (AD628 -VLOOKUP(AH628,Anthro_Calc!C:P,4,FALSE)) / (VLOOKUP(AH628,Anthro_Calc!C:P,5,FALSE) - VLOOKUP(AH628,Anthro_Calc!C:P,4,FALSE)))</f>
        <v/>
      </c>
      <c r="AK628" s="171" t="str">
        <f>IF(ISBLANK(AD628), "", 3 + (AD628 -VLOOKUP(AH628,Anthro_Calc!C:P,10,FALSE)) / (VLOOKUP(AH628,Anthro_Calc!C:P,10,FALSE) - VLOOKUP(AH628,Anthro_Calc!C:P,9,FALSE)))</f>
        <v/>
      </c>
      <c r="AL628" s="172" t="str">
        <f t="shared" si="500"/>
        <v/>
      </c>
      <c r="AM628" s="173" t="str">
        <f t="shared" si="501"/>
        <v/>
      </c>
      <c r="AN628" s="174" t="str">
        <f t="shared" si="502"/>
        <v/>
      </c>
      <c r="AO628" s="178" t="str">
        <f t="shared" si="532"/>
        <v/>
      </c>
      <c r="AP628" s="179"/>
      <c r="AQ628" s="179" t="str">
        <f t="shared" si="538"/>
        <v/>
      </c>
      <c r="AR628" s="167"/>
      <c r="AS628" s="175"/>
      <c r="AT628" s="170"/>
      <c r="AU628" s="177" t="str">
        <f t="shared" si="529"/>
        <v/>
      </c>
      <c r="AV628" s="171">
        <f t="shared" si="503"/>
        <v>0</v>
      </c>
      <c r="AW628" s="171">
        <f t="shared" si="504"/>
        <v>0</v>
      </c>
      <c r="AX628" s="171" t="str">
        <f t="shared" si="505"/>
        <v>0</v>
      </c>
      <c r="AY628" s="171" t="str">
        <f>IF(ISBLANK(AT628), "", (POWER(AT628/VLOOKUP(AX628,Anthro_Calc!C:P,13,FALSE),VLOOKUP(AX628,Anthro_Calc!C:P,12,FALSE))-1) / (VLOOKUP(AX628,Anthro_Calc!C:P,14,FALSE)*VLOOKUP(AX628,Anthro_Calc!C:P,12,FALSE)))</f>
        <v/>
      </c>
      <c r="AZ628" s="171" t="str">
        <f>IF(ISBLANK(AT628), "", -3 + (AT628 -VLOOKUP(AX628,Anthro_Calc!C:P,4,FALSE)) / (VLOOKUP(AX628,Anthro_Calc!C:P,5,FALSE) - VLOOKUP(AX628,Anthro_Calc!C:P,4,FALSE)))</f>
        <v/>
      </c>
      <c r="BA628" s="171" t="str">
        <f>IF(ISBLANK(AT628), "", 3 + (AT628 -VLOOKUP(AX628,Anthro_Calc!C:P,10,FALSE)) / (VLOOKUP(AX628,Anthro_Calc!C:P,10,FALSE) - VLOOKUP(AX628,Anthro_Calc!C:P,9,FALSE)))</f>
        <v/>
      </c>
      <c r="BB628" s="172" t="str">
        <f t="shared" si="506"/>
        <v/>
      </c>
      <c r="BC628" s="173" t="str">
        <f t="shared" si="507"/>
        <v/>
      </c>
      <c r="BD628" s="174" t="str">
        <f t="shared" si="533"/>
        <v/>
      </c>
      <c r="BE628" s="180" t="str">
        <f t="shared" si="534"/>
        <v/>
      </c>
      <c r="BF628" s="181" t="str">
        <f t="shared" si="508"/>
        <v/>
      </c>
      <c r="BG628" s="181" t="str">
        <f t="shared" si="535"/>
        <v/>
      </c>
      <c r="BH628" s="179"/>
      <c r="BI628" s="182"/>
      <c r="BJ628" s="167"/>
      <c r="BK628" s="175"/>
      <c r="BL628" s="176"/>
      <c r="BM628" s="177" t="str">
        <f t="shared" si="509"/>
        <v/>
      </c>
      <c r="BN628" s="171">
        <f t="shared" si="527"/>
        <v>0</v>
      </c>
      <c r="BO628" s="171">
        <f t="shared" si="528"/>
        <v>0</v>
      </c>
      <c r="BP628" s="171" t="str">
        <f t="shared" si="510"/>
        <v>0</v>
      </c>
      <c r="BQ628" s="171" t="str">
        <f>IF(ISBLANK(BL628), "", (POWER(BL628/VLOOKUP(BP628,Anthro_Calc!C:P,13,FALSE),VLOOKUP(BP628,Anthro_Calc!C:P,12,FALSE))-1) / (VLOOKUP(BP628,Anthro_Calc!C:P,14,FALSE)*VLOOKUP(BP628,Anthro_Calc!C:P,12,FALSE)))</f>
        <v/>
      </c>
      <c r="BR628" s="171" t="str">
        <f>IF(ISBLANK(BL628), "", -3 + (BL628 -VLOOKUP(BP628,Anthro_Calc!C:P,4,FALSE)) / (VLOOKUP(BP628,Anthro_Calc!C:P,5,FALSE) - VLOOKUP(BP628,Anthro_Calc!C:P,4,FALSE)))</f>
        <v/>
      </c>
      <c r="BS628" s="171" t="str">
        <f>IF(ISBLANK(BL628), "", 3 + (BL628 -VLOOKUP(BP628,Anthro_Calc!C:P,10,FALSE)) / (VLOOKUP(BP628,Anthro_Calc!C:P,10,FALSE) - VLOOKUP(BP628,Anthro_Calc!C:P,9,FALSE)))</f>
        <v/>
      </c>
      <c r="BT628" s="172" t="str">
        <f t="shared" si="511"/>
        <v/>
      </c>
      <c r="BU628" s="173" t="str">
        <f t="shared" si="512"/>
        <v/>
      </c>
      <c r="BV628" s="174" t="str">
        <f t="shared" si="513"/>
        <v/>
      </c>
      <c r="BW628" s="181" t="str">
        <f t="shared" si="536"/>
        <v/>
      </c>
      <c r="BX628" s="179"/>
      <c r="BY628" s="181" t="str">
        <f>IF(ISBLANK(BL628), "", VLOOKUP(Z628&amp;" "&amp;BV628&amp;" "&amp;BW628,Graduation_Criteria!$D$2:$E$34,2,FALSE))</f>
        <v/>
      </c>
      <c r="BZ628" s="181" t="str">
        <f t="shared" si="537"/>
        <v/>
      </c>
      <c r="CA628" s="167"/>
      <c r="CB628" s="175"/>
      <c r="CC628" s="175"/>
      <c r="CD628" s="183" t="str">
        <f t="shared" si="514"/>
        <v/>
      </c>
      <c r="CE628" s="184">
        <f t="shared" si="515"/>
        <v>0</v>
      </c>
      <c r="CF628" s="184">
        <f t="shared" si="516"/>
        <v>0</v>
      </c>
      <c r="CG628" s="184" t="str">
        <f t="shared" si="517"/>
        <v>0</v>
      </c>
      <c r="CH628" s="184" t="str">
        <f>IF(ISBLANK(CC628), "", (POWER(CC628/VLOOKUP(CG628,Anthro_Calc!C:P,13,FALSE),VLOOKUP(CG628,Anthro_Calc!C:P,12,FALSE))-1) / (VLOOKUP(CG628,Anthro_Calc!C:P,14,FALSE)*VLOOKUP(CG628,Anthro_Calc!C:P,12,FALSE)))</f>
        <v/>
      </c>
      <c r="CI628" s="184" t="str">
        <f>IF(ISBLANK(CC628), "", -3 + (CC628 -VLOOKUP(CG628,Anthro_Calc!C:P,4,FALSE)) / (VLOOKUP(CG628,Anthro_Calc!C:P,5,FALSE) - VLOOKUP(CG628,Anthro_Calc!C:P,4,FALSE)))</f>
        <v/>
      </c>
      <c r="CJ628" s="184" t="str">
        <f>IF(ISBLANK(CC628), "", 3 + (CC628 -VLOOKUP(CG628,Anthro_Calc!C:P,10,FALSE)) / (VLOOKUP(CG628,Anthro_Calc!C:P,10,FALSE) - VLOOKUP(CG628,Anthro_Calc!C:P,9,FALSE)))</f>
        <v/>
      </c>
      <c r="CK628" s="185" t="str">
        <f t="shared" si="518"/>
        <v/>
      </c>
      <c r="CL628" s="173" t="str">
        <f t="shared" si="519"/>
        <v/>
      </c>
      <c r="CM628" s="174" t="str">
        <f t="shared" si="520"/>
        <v/>
      </c>
      <c r="CN628" s="179"/>
      <c r="CO628" s="167"/>
      <c r="CP628" s="175"/>
      <c r="CQ628" s="175"/>
      <c r="CR628" s="186" t="str">
        <f t="shared" si="521"/>
        <v/>
      </c>
      <c r="CS628" s="187">
        <f t="shared" si="522"/>
        <v>0</v>
      </c>
      <c r="CT628" s="187">
        <f t="shared" si="523"/>
        <v>0</v>
      </c>
      <c r="CU628" s="187" t="str">
        <f t="shared" si="524"/>
        <v>0</v>
      </c>
      <c r="CV628" s="187" t="str">
        <f>IF(ISBLANK(CQ628), "", (POWER(CQ628/VLOOKUP(CU628,Anthro_Calc!C:P,13,FALSE),VLOOKUP(CU628,Anthro_Calc!C:P,12,FALSE))-1) / (VLOOKUP(CU628,Anthro_Calc!C:P,14,FALSE)*VLOOKUP(CU628,Anthro_Calc!C:P,12,FALSE)))</f>
        <v/>
      </c>
      <c r="CW628" s="187" t="str">
        <f>IF(ISBLANK(CQ628), "", -3 + (CQ628 -VLOOKUP(CU628,Anthro_Calc!C:P,4,FALSE)) / (VLOOKUP(CU628,Anthro_Calc!C:P,5,FALSE) - VLOOKUP(CU628,Anthro_Calc!C:P,4,FALSE)))</f>
        <v/>
      </c>
      <c r="CX628" s="187" t="str">
        <f>IF(ISBLANK(CQ628), "", 3 + (CQ628 -VLOOKUP(CU628,Anthro_Calc!C:P,10,FALSE)) / (VLOOKUP(CU628,Anthro_Calc!C:P,10,FALSE) - VLOOKUP(CU628,Anthro_Calc!C:P,9,FALSE)))</f>
        <v/>
      </c>
      <c r="CY628" s="188" t="str">
        <f t="shared" si="525"/>
        <v/>
      </c>
      <c r="CZ628" s="117" t="str">
        <f t="shared" si="539"/>
        <v/>
      </c>
      <c r="DA628" s="174" t="str">
        <f t="shared" si="526"/>
        <v/>
      </c>
      <c r="DB628" s="189"/>
    </row>
    <row r="629" spans="1:106">
      <c r="A629" s="165">
        <f t="shared" si="531"/>
        <v>625</v>
      </c>
      <c r="B629" s="166"/>
      <c r="C629" s="166"/>
      <c r="D629" s="166"/>
      <c r="E629" s="166"/>
      <c r="F629" s="166"/>
      <c r="G629" s="166"/>
      <c r="H629" s="166"/>
      <c r="I629" s="166"/>
      <c r="J629" s="166"/>
      <c r="K629" s="166"/>
      <c r="L629" s="166"/>
      <c r="M629" s="167"/>
      <c r="N629" s="168" t="str">
        <f t="shared" ca="1" si="490"/>
        <v/>
      </c>
      <c r="O629" s="169"/>
      <c r="P629" s="169"/>
      <c r="Q629" s="167"/>
      <c r="R629" s="170"/>
      <c r="S629" s="171" t="str">
        <f t="shared" si="491"/>
        <v/>
      </c>
      <c r="T629" s="171" t="str">
        <f t="shared" si="492"/>
        <v/>
      </c>
      <c r="U629" s="171" t="str">
        <f t="shared" si="493"/>
        <v/>
      </c>
      <c r="V629" s="171" t="str">
        <f>IF(ISBLANK(R629), "", (POWER(R629/VLOOKUP(U629,Anthro_Calc!C:P,13,FALSE),VLOOKUP(U629,Anthro_Calc!C:P,12,FALSE))-1) / (VLOOKUP(U629,Anthro_Calc!C:P,14,FALSE)*VLOOKUP(U629,Anthro_Calc!C:P,12,FALSE)))</f>
        <v/>
      </c>
      <c r="W629" s="171" t="str">
        <f>IF(ISBLANK(R629), "", -3 + (R629 -VLOOKUP(U629,Anthro_Calc!C:P,4,FALSE)) / (VLOOKUP(U629,Anthro_Calc!C:P,5,FALSE) - VLOOKUP(U629,Anthro_Calc!C:P,4,FALSE)))</f>
        <v/>
      </c>
      <c r="X629" s="171" t="str">
        <f>IF(ISBLANK(R629), "", 3 + (R629 -VLOOKUP(U629,Anthro_Calc!C:P,10,FALSE)) / (VLOOKUP(U629,Anthro_Calc!C:P,10,FALSE) - VLOOKUP(U629,Anthro_Calc!C:P,9,FALSE)))</f>
        <v/>
      </c>
      <c r="Y629" s="172" t="str">
        <f t="shared" si="494"/>
        <v/>
      </c>
      <c r="Z629" s="173" t="str">
        <f t="shared" si="495"/>
        <v/>
      </c>
      <c r="AA629" s="174" t="str">
        <f t="shared" si="530"/>
        <v/>
      </c>
      <c r="AB629" s="167"/>
      <c r="AC629" s="175"/>
      <c r="AD629" s="176"/>
      <c r="AE629" s="177" t="str">
        <f t="shared" si="496"/>
        <v/>
      </c>
      <c r="AF629" s="171">
        <f t="shared" si="497"/>
        <v>0</v>
      </c>
      <c r="AG629" s="171">
        <f t="shared" si="498"/>
        <v>0</v>
      </c>
      <c r="AH629" s="171" t="str">
        <f t="shared" si="499"/>
        <v>0</v>
      </c>
      <c r="AI629" s="171" t="str">
        <f>IF(ISBLANK(AD629), "", (POWER(AD629/VLOOKUP(AH629,Anthro_Calc!C:P,13,FALSE),VLOOKUP(AH629,Anthro_Calc!C:P,12,FALSE))-1) / (VLOOKUP(AH629,Anthro_Calc!C:P,14,FALSE)*VLOOKUP(AH629,Anthro_Calc!C:P,12,FALSE)))</f>
        <v/>
      </c>
      <c r="AJ629" s="171" t="str">
        <f>IF(ISBLANK(AD629), "", -3 + (AD629 -VLOOKUP(AH629,Anthro_Calc!C:P,4,FALSE)) / (VLOOKUP(AH629,Anthro_Calc!C:P,5,FALSE) - VLOOKUP(AH629,Anthro_Calc!C:P,4,FALSE)))</f>
        <v/>
      </c>
      <c r="AK629" s="171" t="str">
        <f>IF(ISBLANK(AD629), "", 3 + (AD629 -VLOOKUP(AH629,Anthro_Calc!C:P,10,FALSE)) / (VLOOKUP(AH629,Anthro_Calc!C:P,10,FALSE) - VLOOKUP(AH629,Anthro_Calc!C:P,9,FALSE)))</f>
        <v/>
      </c>
      <c r="AL629" s="172" t="str">
        <f t="shared" si="500"/>
        <v/>
      </c>
      <c r="AM629" s="173" t="str">
        <f t="shared" si="501"/>
        <v/>
      </c>
      <c r="AN629" s="174" t="str">
        <f t="shared" si="502"/>
        <v/>
      </c>
      <c r="AO629" s="178" t="str">
        <f t="shared" si="532"/>
        <v/>
      </c>
      <c r="AP629" s="179"/>
      <c r="AQ629" s="179" t="str">
        <f t="shared" si="538"/>
        <v/>
      </c>
      <c r="AR629" s="167"/>
      <c r="AS629" s="175"/>
      <c r="AT629" s="170"/>
      <c r="AU629" s="177" t="str">
        <f t="shared" si="529"/>
        <v/>
      </c>
      <c r="AV629" s="171">
        <f t="shared" si="503"/>
        <v>0</v>
      </c>
      <c r="AW629" s="171">
        <f t="shared" si="504"/>
        <v>0</v>
      </c>
      <c r="AX629" s="171" t="str">
        <f t="shared" si="505"/>
        <v>0</v>
      </c>
      <c r="AY629" s="171" t="str">
        <f>IF(ISBLANK(AT629), "", (POWER(AT629/VLOOKUP(AX629,Anthro_Calc!C:P,13,FALSE),VLOOKUP(AX629,Anthro_Calc!C:P,12,FALSE))-1) / (VLOOKUP(AX629,Anthro_Calc!C:P,14,FALSE)*VLOOKUP(AX629,Anthro_Calc!C:P,12,FALSE)))</f>
        <v/>
      </c>
      <c r="AZ629" s="171" t="str">
        <f>IF(ISBLANK(AT629), "", -3 + (AT629 -VLOOKUP(AX629,Anthro_Calc!C:P,4,FALSE)) / (VLOOKUP(AX629,Anthro_Calc!C:P,5,FALSE) - VLOOKUP(AX629,Anthro_Calc!C:P,4,FALSE)))</f>
        <v/>
      </c>
      <c r="BA629" s="171" t="str">
        <f>IF(ISBLANK(AT629), "", 3 + (AT629 -VLOOKUP(AX629,Anthro_Calc!C:P,10,FALSE)) / (VLOOKUP(AX629,Anthro_Calc!C:P,10,FALSE) - VLOOKUP(AX629,Anthro_Calc!C:P,9,FALSE)))</f>
        <v/>
      </c>
      <c r="BB629" s="172" t="str">
        <f t="shared" si="506"/>
        <v/>
      </c>
      <c r="BC629" s="173" t="str">
        <f t="shared" si="507"/>
        <v/>
      </c>
      <c r="BD629" s="174" t="str">
        <f t="shared" si="533"/>
        <v/>
      </c>
      <c r="BE629" s="180" t="str">
        <f t="shared" si="534"/>
        <v/>
      </c>
      <c r="BF629" s="181" t="str">
        <f t="shared" si="508"/>
        <v/>
      </c>
      <c r="BG629" s="181" t="str">
        <f t="shared" si="535"/>
        <v/>
      </c>
      <c r="BH629" s="179"/>
      <c r="BI629" s="182"/>
      <c r="BJ629" s="167"/>
      <c r="BK629" s="175"/>
      <c r="BL629" s="176"/>
      <c r="BM629" s="177" t="str">
        <f t="shared" si="509"/>
        <v/>
      </c>
      <c r="BN629" s="171">
        <f t="shared" si="527"/>
        <v>0</v>
      </c>
      <c r="BO629" s="171">
        <f t="shared" si="528"/>
        <v>0</v>
      </c>
      <c r="BP629" s="171" t="str">
        <f t="shared" si="510"/>
        <v>0</v>
      </c>
      <c r="BQ629" s="171" t="str">
        <f>IF(ISBLANK(BL629), "", (POWER(BL629/VLOOKUP(BP629,Anthro_Calc!C:P,13,FALSE),VLOOKUP(BP629,Anthro_Calc!C:P,12,FALSE))-1) / (VLOOKUP(BP629,Anthro_Calc!C:P,14,FALSE)*VLOOKUP(BP629,Anthro_Calc!C:P,12,FALSE)))</f>
        <v/>
      </c>
      <c r="BR629" s="171" t="str">
        <f>IF(ISBLANK(BL629), "", -3 + (BL629 -VLOOKUP(BP629,Anthro_Calc!C:P,4,FALSE)) / (VLOOKUP(BP629,Anthro_Calc!C:P,5,FALSE) - VLOOKUP(BP629,Anthro_Calc!C:P,4,FALSE)))</f>
        <v/>
      </c>
      <c r="BS629" s="171" t="str">
        <f>IF(ISBLANK(BL629), "", 3 + (BL629 -VLOOKUP(BP629,Anthro_Calc!C:P,10,FALSE)) / (VLOOKUP(BP629,Anthro_Calc!C:P,10,FALSE) - VLOOKUP(BP629,Anthro_Calc!C:P,9,FALSE)))</f>
        <v/>
      </c>
      <c r="BT629" s="172" t="str">
        <f t="shared" si="511"/>
        <v/>
      </c>
      <c r="BU629" s="173" t="str">
        <f t="shared" si="512"/>
        <v/>
      </c>
      <c r="BV629" s="174" t="str">
        <f t="shared" si="513"/>
        <v/>
      </c>
      <c r="BW629" s="181" t="str">
        <f t="shared" si="536"/>
        <v/>
      </c>
      <c r="BX629" s="179"/>
      <c r="BY629" s="181" t="str">
        <f>IF(ISBLANK(BL629), "", VLOOKUP(Z629&amp;" "&amp;BV629&amp;" "&amp;BW629,Graduation_Criteria!$D$2:$E$34,2,FALSE))</f>
        <v/>
      </c>
      <c r="BZ629" s="181" t="str">
        <f t="shared" si="537"/>
        <v/>
      </c>
      <c r="CA629" s="167"/>
      <c r="CB629" s="175"/>
      <c r="CC629" s="175"/>
      <c r="CD629" s="183" t="str">
        <f t="shared" si="514"/>
        <v/>
      </c>
      <c r="CE629" s="184">
        <f t="shared" si="515"/>
        <v>0</v>
      </c>
      <c r="CF629" s="184">
        <f t="shared" si="516"/>
        <v>0</v>
      </c>
      <c r="CG629" s="184" t="str">
        <f t="shared" si="517"/>
        <v>0</v>
      </c>
      <c r="CH629" s="184" t="str">
        <f>IF(ISBLANK(CC629), "", (POWER(CC629/VLOOKUP(CG629,Anthro_Calc!C:P,13,FALSE),VLOOKUP(CG629,Anthro_Calc!C:P,12,FALSE))-1) / (VLOOKUP(CG629,Anthro_Calc!C:P,14,FALSE)*VLOOKUP(CG629,Anthro_Calc!C:P,12,FALSE)))</f>
        <v/>
      </c>
      <c r="CI629" s="184" t="str">
        <f>IF(ISBLANK(CC629), "", -3 + (CC629 -VLOOKUP(CG629,Anthro_Calc!C:P,4,FALSE)) / (VLOOKUP(CG629,Anthro_Calc!C:P,5,FALSE) - VLOOKUP(CG629,Anthro_Calc!C:P,4,FALSE)))</f>
        <v/>
      </c>
      <c r="CJ629" s="184" t="str">
        <f>IF(ISBLANK(CC629), "", 3 + (CC629 -VLOOKUP(CG629,Anthro_Calc!C:P,10,FALSE)) / (VLOOKUP(CG629,Anthro_Calc!C:P,10,FALSE) - VLOOKUP(CG629,Anthro_Calc!C:P,9,FALSE)))</f>
        <v/>
      </c>
      <c r="CK629" s="185" t="str">
        <f t="shared" si="518"/>
        <v/>
      </c>
      <c r="CL629" s="173" t="str">
        <f t="shared" si="519"/>
        <v/>
      </c>
      <c r="CM629" s="174" t="str">
        <f t="shared" si="520"/>
        <v/>
      </c>
      <c r="CN629" s="179"/>
      <c r="CO629" s="167"/>
      <c r="CP629" s="175"/>
      <c r="CQ629" s="175"/>
      <c r="CR629" s="186" t="str">
        <f t="shared" si="521"/>
        <v/>
      </c>
      <c r="CS629" s="187">
        <f t="shared" si="522"/>
        <v>0</v>
      </c>
      <c r="CT629" s="187">
        <f t="shared" si="523"/>
        <v>0</v>
      </c>
      <c r="CU629" s="187" t="str">
        <f t="shared" si="524"/>
        <v>0</v>
      </c>
      <c r="CV629" s="187" t="str">
        <f>IF(ISBLANK(CQ629), "", (POWER(CQ629/VLOOKUP(CU629,Anthro_Calc!C:P,13,FALSE),VLOOKUP(CU629,Anthro_Calc!C:P,12,FALSE))-1) / (VLOOKUP(CU629,Anthro_Calc!C:P,14,FALSE)*VLOOKUP(CU629,Anthro_Calc!C:P,12,FALSE)))</f>
        <v/>
      </c>
      <c r="CW629" s="187" t="str">
        <f>IF(ISBLANK(CQ629), "", -3 + (CQ629 -VLOOKUP(CU629,Anthro_Calc!C:P,4,FALSE)) / (VLOOKUP(CU629,Anthro_Calc!C:P,5,FALSE) - VLOOKUP(CU629,Anthro_Calc!C:P,4,FALSE)))</f>
        <v/>
      </c>
      <c r="CX629" s="187" t="str">
        <f>IF(ISBLANK(CQ629), "", 3 + (CQ629 -VLOOKUP(CU629,Anthro_Calc!C:P,10,FALSE)) / (VLOOKUP(CU629,Anthro_Calc!C:P,10,FALSE) - VLOOKUP(CU629,Anthro_Calc!C:P,9,FALSE)))</f>
        <v/>
      </c>
      <c r="CY629" s="188" t="str">
        <f t="shared" si="525"/>
        <v/>
      </c>
      <c r="CZ629" s="117" t="str">
        <f t="shared" si="539"/>
        <v/>
      </c>
      <c r="DA629" s="174" t="str">
        <f t="shared" si="526"/>
        <v/>
      </c>
      <c r="DB629" s="189"/>
    </row>
    <row r="630" spans="1:106">
      <c r="A630" s="165">
        <f t="shared" si="531"/>
        <v>626</v>
      </c>
      <c r="B630" s="166"/>
      <c r="C630" s="166"/>
      <c r="D630" s="166"/>
      <c r="E630" s="166"/>
      <c r="F630" s="166"/>
      <c r="G630" s="166"/>
      <c r="H630" s="166"/>
      <c r="I630" s="166"/>
      <c r="J630" s="166"/>
      <c r="K630" s="166"/>
      <c r="L630" s="166"/>
      <c r="M630" s="167"/>
      <c r="N630" s="168" t="str">
        <f t="shared" ca="1" si="490"/>
        <v/>
      </c>
      <c r="O630" s="169"/>
      <c r="P630" s="169"/>
      <c r="Q630" s="167"/>
      <c r="R630" s="170"/>
      <c r="S630" s="171" t="str">
        <f t="shared" si="491"/>
        <v/>
      </c>
      <c r="T630" s="171" t="str">
        <f t="shared" si="492"/>
        <v/>
      </c>
      <c r="U630" s="171" t="str">
        <f t="shared" si="493"/>
        <v/>
      </c>
      <c r="V630" s="171" t="str">
        <f>IF(ISBLANK(R630), "", (POWER(R630/VLOOKUP(U630,Anthro_Calc!C:P,13,FALSE),VLOOKUP(U630,Anthro_Calc!C:P,12,FALSE))-1) / (VLOOKUP(U630,Anthro_Calc!C:P,14,FALSE)*VLOOKUP(U630,Anthro_Calc!C:P,12,FALSE)))</f>
        <v/>
      </c>
      <c r="W630" s="171" t="str">
        <f>IF(ISBLANK(R630), "", -3 + (R630 -VLOOKUP(U630,Anthro_Calc!C:P,4,FALSE)) / (VLOOKUP(U630,Anthro_Calc!C:P,5,FALSE) - VLOOKUP(U630,Anthro_Calc!C:P,4,FALSE)))</f>
        <v/>
      </c>
      <c r="X630" s="171" t="str">
        <f>IF(ISBLANK(R630), "", 3 + (R630 -VLOOKUP(U630,Anthro_Calc!C:P,10,FALSE)) / (VLOOKUP(U630,Anthro_Calc!C:P,10,FALSE) - VLOOKUP(U630,Anthro_Calc!C:P,9,FALSE)))</f>
        <v/>
      </c>
      <c r="Y630" s="172" t="str">
        <f t="shared" si="494"/>
        <v/>
      </c>
      <c r="Z630" s="173" t="str">
        <f t="shared" si="495"/>
        <v/>
      </c>
      <c r="AA630" s="174" t="str">
        <f t="shared" si="530"/>
        <v/>
      </c>
      <c r="AB630" s="167"/>
      <c r="AC630" s="175"/>
      <c r="AD630" s="176"/>
      <c r="AE630" s="177" t="str">
        <f t="shared" si="496"/>
        <v/>
      </c>
      <c r="AF630" s="171">
        <f t="shared" si="497"/>
        <v>0</v>
      </c>
      <c r="AG630" s="171">
        <f t="shared" si="498"/>
        <v>0</v>
      </c>
      <c r="AH630" s="171" t="str">
        <f t="shared" si="499"/>
        <v>0</v>
      </c>
      <c r="AI630" s="171" t="str">
        <f>IF(ISBLANK(AD630), "", (POWER(AD630/VLOOKUP(AH630,Anthro_Calc!C:P,13,FALSE),VLOOKUP(AH630,Anthro_Calc!C:P,12,FALSE))-1) / (VLOOKUP(AH630,Anthro_Calc!C:P,14,FALSE)*VLOOKUP(AH630,Anthro_Calc!C:P,12,FALSE)))</f>
        <v/>
      </c>
      <c r="AJ630" s="171" t="str">
        <f>IF(ISBLANK(AD630), "", -3 + (AD630 -VLOOKUP(AH630,Anthro_Calc!C:P,4,FALSE)) / (VLOOKUP(AH630,Anthro_Calc!C:P,5,FALSE) - VLOOKUP(AH630,Anthro_Calc!C:P,4,FALSE)))</f>
        <v/>
      </c>
      <c r="AK630" s="171" t="str">
        <f>IF(ISBLANK(AD630), "", 3 + (AD630 -VLOOKUP(AH630,Anthro_Calc!C:P,10,FALSE)) / (VLOOKUP(AH630,Anthro_Calc!C:P,10,FALSE) - VLOOKUP(AH630,Anthro_Calc!C:P,9,FALSE)))</f>
        <v/>
      </c>
      <c r="AL630" s="172" t="str">
        <f t="shared" si="500"/>
        <v/>
      </c>
      <c r="AM630" s="173" t="str">
        <f t="shared" si="501"/>
        <v/>
      </c>
      <c r="AN630" s="174" t="str">
        <f t="shared" si="502"/>
        <v/>
      </c>
      <c r="AO630" s="178" t="str">
        <f t="shared" si="532"/>
        <v/>
      </c>
      <c r="AP630" s="179"/>
      <c r="AQ630" s="179" t="str">
        <f t="shared" si="538"/>
        <v/>
      </c>
      <c r="AR630" s="167"/>
      <c r="AS630" s="175"/>
      <c r="AT630" s="170"/>
      <c r="AU630" s="177" t="str">
        <f t="shared" si="529"/>
        <v/>
      </c>
      <c r="AV630" s="171">
        <f t="shared" si="503"/>
        <v>0</v>
      </c>
      <c r="AW630" s="171">
        <f t="shared" si="504"/>
        <v>0</v>
      </c>
      <c r="AX630" s="171" t="str">
        <f t="shared" si="505"/>
        <v>0</v>
      </c>
      <c r="AY630" s="171" t="str">
        <f>IF(ISBLANK(AT630), "", (POWER(AT630/VLOOKUP(AX630,Anthro_Calc!C:P,13,FALSE),VLOOKUP(AX630,Anthro_Calc!C:P,12,FALSE))-1) / (VLOOKUP(AX630,Anthro_Calc!C:P,14,FALSE)*VLOOKUP(AX630,Anthro_Calc!C:P,12,FALSE)))</f>
        <v/>
      </c>
      <c r="AZ630" s="171" t="str">
        <f>IF(ISBLANK(AT630), "", -3 + (AT630 -VLOOKUP(AX630,Anthro_Calc!C:P,4,FALSE)) / (VLOOKUP(AX630,Anthro_Calc!C:P,5,FALSE) - VLOOKUP(AX630,Anthro_Calc!C:P,4,FALSE)))</f>
        <v/>
      </c>
      <c r="BA630" s="171" t="str">
        <f>IF(ISBLANK(AT630), "", 3 + (AT630 -VLOOKUP(AX630,Anthro_Calc!C:P,10,FALSE)) / (VLOOKUP(AX630,Anthro_Calc!C:P,10,FALSE) - VLOOKUP(AX630,Anthro_Calc!C:P,9,FALSE)))</f>
        <v/>
      </c>
      <c r="BB630" s="172" t="str">
        <f t="shared" si="506"/>
        <v/>
      </c>
      <c r="BC630" s="173" t="str">
        <f t="shared" si="507"/>
        <v/>
      </c>
      <c r="BD630" s="174" t="str">
        <f t="shared" si="533"/>
        <v/>
      </c>
      <c r="BE630" s="180" t="str">
        <f t="shared" si="534"/>
        <v/>
      </c>
      <c r="BF630" s="181" t="str">
        <f t="shared" si="508"/>
        <v/>
      </c>
      <c r="BG630" s="181" t="str">
        <f t="shared" si="535"/>
        <v/>
      </c>
      <c r="BH630" s="179"/>
      <c r="BI630" s="182"/>
      <c r="BJ630" s="167"/>
      <c r="BK630" s="175"/>
      <c r="BL630" s="176"/>
      <c r="BM630" s="177" t="str">
        <f t="shared" si="509"/>
        <v/>
      </c>
      <c r="BN630" s="171">
        <f t="shared" si="527"/>
        <v>0</v>
      </c>
      <c r="BO630" s="171">
        <f t="shared" si="528"/>
        <v>0</v>
      </c>
      <c r="BP630" s="171" t="str">
        <f t="shared" si="510"/>
        <v>0</v>
      </c>
      <c r="BQ630" s="171" t="str">
        <f>IF(ISBLANK(BL630), "", (POWER(BL630/VLOOKUP(BP630,Anthro_Calc!C:P,13,FALSE),VLOOKUP(BP630,Anthro_Calc!C:P,12,FALSE))-1) / (VLOOKUP(BP630,Anthro_Calc!C:P,14,FALSE)*VLOOKUP(BP630,Anthro_Calc!C:P,12,FALSE)))</f>
        <v/>
      </c>
      <c r="BR630" s="171" t="str">
        <f>IF(ISBLANK(BL630), "", -3 + (BL630 -VLOOKUP(BP630,Anthro_Calc!C:P,4,FALSE)) / (VLOOKUP(BP630,Anthro_Calc!C:P,5,FALSE) - VLOOKUP(BP630,Anthro_Calc!C:P,4,FALSE)))</f>
        <v/>
      </c>
      <c r="BS630" s="171" t="str">
        <f>IF(ISBLANK(BL630), "", 3 + (BL630 -VLOOKUP(BP630,Anthro_Calc!C:P,10,FALSE)) / (VLOOKUP(BP630,Anthro_Calc!C:P,10,FALSE) - VLOOKUP(BP630,Anthro_Calc!C:P,9,FALSE)))</f>
        <v/>
      </c>
      <c r="BT630" s="172" t="str">
        <f t="shared" si="511"/>
        <v/>
      </c>
      <c r="BU630" s="173" t="str">
        <f t="shared" si="512"/>
        <v/>
      </c>
      <c r="BV630" s="174" t="str">
        <f t="shared" si="513"/>
        <v/>
      </c>
      <c r="BW630" s="181" t="str">
        <f t="shared" si="536"/>
        <v/>
      </c>
      <c r="BX630" s="179"/>
      <c r="BY630" s="181" t="str">
        <f>IF(ISBLANK(BL630), "", VLOOKUP(Z630&amp;" "&amp;BV630&amp;" "&amp;BW630,Graduation_Criteria!$D$2:$E$34,2,FALSE))</f>
        <v/>
      </c>
      <c r="BZ630" s="181" t="str">
        <f t="shared" si="537"/>
        <v/>
      </c>
      <c r="CA630" s="167"/>
      <c r="CB630" s="175"/>
      <c r="CC630" s="175"/>
      <c r="CD630" s="183" t="str">
        <f t="shared" si="514"/>
        <v/>
      </c>
      <c r="CE630" s="184">
        <f t="shared" si="515"/>
        <v>0</v>
      </c>
      <c r="CF630" s="184">
        <f t="shared" si="516"/>
        <v>0</v>
      </c>
      <c r="CG630" s="184" t="str">
        <f t="shared" si="517"/>
        <v>0</v>
      </c>
      <c r="CH630" s="184" t="str">
        <f>IF(ISBLANK(CC630), "", (POWER(CC630/VLOOKUP(CG630,Anthro_Calc!C:P,13,FALSE),VLOOKUP(CG630,Anthro_Calc!C:P,12,FALSE))-1) / (VLOOKUP(CG630,Anthro_Calc!C:P,14,FALSE)*VLOOKUP(CG630,Anthro_Calc!C:P,12,FALSE)))</f>
        <v/>
      </c>
      <c r="CI630" s="184" t="str">
        <f>IF(ISBLANK(CC630), "", -3 + (CC630 -VLOOKUP(CG630,Anthro_Calc!C:P,4,FALSE)) / (VLOOKUP(CG630,Anthro_Calc!C:P,5,FALSE) - VLOOKUP(CG630,Anthro_Calc!C:P,4,FALSE)))</f>
        <v/>
      </c>
      <c r="CJ630" s="184" t="str">
        <f>IF(ISBLANK(CC630), "", 3 + (CC630 -VLOOKUP(CG630,Anthro_Calc!C:P,10,FALSE)) / (VLOOKUP(CG630,Anthro_Calc!C:P,10,FALSE) - VLOOKUP(CG630,Anthro_Calc!C:P,9,FALSE)))</f>
        <v/>
      </c>
      <c r="CK630" s="185" t="str">
        <f t="shared" si="518"/>
        <v/>
      </c>
      <c r="CL630" s="173" t="str">
        <f t="shared" si="519"/>
        <v/>
      </c>
      <c r="CM630" s="174" t="str">
        <f t="shared" si="520"/>
        <v/>
      </c>
      <c r="CN630" s="179"/>
      <c r="CO630" s="167"/>
      <c r="CP630" s="175"/>
      <c r="CQ630" s="175"/>
      <c r="CR630" s="186" t="str">
        <f t="shared" si="521"/>
        <v/>
      </c>
      <c r="CS630" s="187">
        <f t="shared" si="522"/>
        <v>0</v>
      </c>
      <c r="CT630" s="187">
        <f t="shared" si="523"/>
        <v>0</v>
      </c>
      <c r="CU630" s="187" t="str">
        <f t="shared" si="524"/>
        <v>0</v>
      </c>
      <c r="CV630" s="187" t="str">
        <f>IF(ISBLANK(CQ630), "", (POWER(CQ630/VLOOKUP(CU630,Anthro_Calc!C:P,13,FALSE),VLOOKUP(CU630,Anthro_Calc!C:P,12,FALSE))-1) / (VLOOKUP(CU630,Anthro_Calc!C:P,14,FALSE)*VLOOKUP(CU630,Anthro_Calc!C:P,12,FALSE)))</f>
        <v/>
      </c>
      <c r="CW630" s="187" t="str">
        <f>IF(ISBLANK(CQ630), "", -3 + (CQ630 -VLOOKUP(CU630,Anthro_Calc!C:P,4,FALSE)) / (VLOOKUP(CU630,Anthro_Calc!C:P,5,FALSE) - VLOOKUP(CU630,Anthro_Calc!C:P,4,FALSE)))</f>
        <v/>
      </c>
      <c r="CX630" s="187" t="str">
        <f>IF(ISBLANK(CQ630), "", 3 + (CQ630 -VLOOKUP(CU630,Anthro_Calc!C:P,10,FALSE)) / (VLOOKUP(CU630,Anthro_Calc!C:P,10,FALSE) - VLOOKUP(CU630,Anthro_Calc!C:P,9,FALSE)))</f>
        <v/>
      </c>
      <c r="CY630" s="188" t="str">
        <f t="shared" si="525"/>
        <v/>
      </c>
      <c r="CZ630" s="117" t="str">
        <f t="shared" si="539"/>
        <v/>
      </c>
      <c r="DA630" s="174" t="str">
        <f t="shared" si="526"/>
        <v/>
      </c>
      <c r="DB630" s="189"/>
    </row>
    <row r="631" spans="1:106">
      <c r="A631" s="165">
        <f t="shared" si="531"/>
        <v>627</v>
      </c>
      <c r="B631" s="166"/>
      <c r="C631" s="166"/>
      <c r="D631" s="166"/>
      <c r="E631" s="166"/>
      <c r="F631" s="166"/>
      <c r="G631" s="166"/>
      <c r="H631" s="166"/>
      <c r="I631" s="166"/>
      <c r="J631" s="166"/>
      <c r="K631" s="166"/>
      <c r="L631" s="166"/>
      <c r="M631" s="167"/>
      <c r="N631" s="168" t="str">
        <f t="shared" ca="1" si="490"/>
        <v/>
      </c>
      <c r="O631" s="169"/>
      <c r="P631" s="169"/>
      <c r="Q631" s="167"/>
      <c r="R631" s="170"/>
      <c r="S631" s="171" t="str">
        <f t="shared" si="491"/>
        <v/>
      </c>
      <c r="T631" s="171" t="str">
        <f t="shared" si="492"/>
        <v/>
      </c>
      <c r="U631" s="171" t="str">
        <f t="shared" si="493"/>
        <v/>
      </c>
      <c r="V631" s="171" t="str">
        <f>IF(ISBLANK(R631), "", (POWER(R631/VLOOKUP(U631,Anthro_Calc!C:P,13,FALSE),VLOOKUP(U631,Anthro_Calc!C:P,12,FALSE))-1) / (VLOOKUP(U631,Anthro_Calc!C:P,14,FALSE)*VLOOKUP(U631,Anthro_Calc!C:P,12,FALSE)))</f>
        <v/>
      </c>
      <c r="W631" s="171" t="str">
        <f>IF(ISBLANK(R631), "", -3 + (R631 -VLOOKUP(U631,Anthro_Calc!C:P,4,FALSE)) / (VLOOKUP(U631,Anthro_Calc!C:P,5,FALSE) - VLOOKUP(U631,Anthro_Calc!C:P,4,FALSE)))</f>
        <v/>
      </c>
      <c r="X631" s="171" t="str">
        <f>IF(ISBLANK(R631), "", 3 + (R631 -VLOOKUP(U631,Anthro_Calc!C:P,10,FALSE)) / (VLOOKUP(U631,Anthro_Calc!C:P,10,FALSE) - VLOOKUP(U631,Anthro_Calc!C:P,9,FALSE)))</f>
        <v/>
      </c>
      <c r="Y631" s="172" t="str">
        <f t="shared" si="494"/>
        <v/>
      </c>
      <c r="Z631" s="173" t="str">
        <f t="shared" si="495"/>
        <v/>
      </c>
      <c r="AA631" s="174" t="str">
        <f t="shared" si="530"/>
        <v/>
      </c>
      <c r="AB631" s="167"/>
      <c r="AC631" s="175"/>
      <c r="AD631" s="176"/>
      <c r="AE631" s="177" t="str">
        <f t="shared" si="496"/>
        <v/>
      </c>
      <c r="AF631" s="171">
        <f t="shared" si="497"/>
        <v>0</v>
      </c>
      <c r="AG631" s="171">
        <f t="shared" si="498"/>
        <v>0</v>
      </c>
      <c r="AH631" s="171" t="str">
        <f t="shared" si="499"/>
        <v>0</v>
      </c>
      <c r="AI631" s="171" t="str">
        <f>IF(ISBLANK(AD631), "", (POWER(AD631/VLOOKUP(AH631,Anthro_Calc!C:P,13,FALSE),VLOOKUP(AH631,Anthro_Calc!C:P,12,FALSE))-1) / (VLOOKUP(AH631,Anthro_Calc!C:P,14,FALSE)*VLOOKUP(AH631,Anthro_Calc!C:P,12,FALSE)))</f>
        <v/>
      </c>
      <c r="AJ631" s="171" t="str">
        <f>IF(ISBLANK(AD631), "", -3 + (AD631 -VLOOKUP(AH631,Anthro_Calc!C:P,4,FALSE)) / (VLOOKUP(AH631,Anthro_Calc!C:P,5,FALSE) - VLOOKUP(AH631,Anthro_Calc!C:P,4,FALSE)))</f>
        <v/>
      </c>
      <c r="AK631" s="171" t="str">
        <f>IF(ISBLANK(AD631), "", 3 + (AD631 -VLOOKUP(AH631,Anthro_Calc!C:P,10,FALSE)) / (VLOOKUP(AH631,Anthro_Calc!C:P,10,FALSE) - VLOOKUP(AH631,Anthro_Calc!C:P,9,FALSE)))</f>
        <v/>
      </c>
      <c r="AL631" s="172" t="str">
        <f t="shared" si="500"/>
        <v/>
      </c>
      <c r="AM631" s="173" t="str">
        <f t="shared" si="501"/>
        <v/>
      </c>
      <c r="AN631" s="174" t="str">
        <f t="shared" si="502"/>
        <v/>
      </c>
      <c r="AO631" s="178" t="str">
        <f t="shared" si="532"/>
        <v/>
      </c>
      <c r="AP631" s="179"/>
      <c r="AQ631" s="179" t="str">
        <f t="shared" si="538"/>
        <v/>
      </c>
      <c r="AR631" s="167"/>
      <c r="AS631" s="175"/>
      <c r="AT631" s="170"/>
      <c r="AU631" s="177" t="str">
        <f t="shared" si="529"/>
        <v/>
      </c>
      <c r="AV631" s="171">
        <f t="shared" si="503"/>
        <v>0</v>
      </c>
      <c r="AW631" s="171">
        <f t="shared" si="504"/>
        <v>0</v>
      </c>
      <c r="AX631" s="171" t="str">
        <f t="shared" si="505"/>
        <v>0</v>
      </c>
      <c r="AY631" s="171" t="str">
        <f>IF(ISBLANK(AT631), "", (POWER(AT631/VLOOKUP(AX631,Anthro_Calc!C:P,13,FALSE),VLOOKUP(AX631,Anthro_Calc!C:P,12,FALSE))-1) / (VLOOKUP(AX631,Anthro_Calc!C:P,14,FALSE)*VLOOKUP(AX631,Anthro_Calc!C:P,12,FALSE)))</f>
        <v/>
      </c>
      <c r="AZ631" s="171" t="str">
        <f>IF(ISBLANK(AT631), "", -3 + (AT631 -VLOOKUP(AX631,Anthro_Calc!C:P,4,FALSE)) / (VLOOKUP(AX631,Anthro_Calc!C:P,5,FALSE) - VLOOKUP(AX631,Anthro_Calc!C:P,4,FALSE)))</f>
        <v/>
      </c>
      <c r="BA631" s="171" t="str">
        <f>IF(ISBLANK(AT631), "", 3 + (AT631 -VLOOKUP(AX631,Anthro_Calc!C:P,10,FALSE)) / (VLOOKUP(AX631,Anthro_Calc!C:P,10,FALSE) - VLOOKUP(AX631,Anthro_Calc!C:P,9,FALSE)))</f>
        <v/>
      </c>
      <c r="BB631" s="172" t="str">
        <f t="shared" si="506"/>
        <v/>
      </c>
      <c r="BC631" s="173" t="str">
        <f t="shared" si="507"/>
        <v/>
      </c>
      <c r="BD631" s="174" t="str">
        <f t="shared" si="533"/>
        <v/>
      </c>
      <c r="BE631" s="180" t="str">
        <f t="shared" si="534"/>
        <v/>
      </c>
      <c r="BF631" s="181" t="str">
        <f t="shared" si="508"/>
        <v/>
      </c>
      <c r="BG631" s="181" t="str">
        <f t="shared" si="535"/>
        <v/>
      </c>
      <c r="BH631" s="179"/>
      <c r="BI631" s="182"/>
      <c r="BJ631" s="167"/>
      <c r="BK631" s="175"/>
      <c r="BL631" s="176"/>
      <c r="BM631" s="177" t="str">
        <f t="shared" si="509"/>
        <v/>
      </c>
      <c r="BN631" s="171">
        <f t="shared" si="527"/>
        <v>0</v>
      </c>
      <c r="BO631" s="171">
        <f t="shared" si="528"/>
        <v>0</v>
      </c>
      <c r="BP631" s="171" t="str">
        <f t="shared" si="510"/>
        <v>0</v>
      </c>
      <c r="BQ631" s="171" t="str">
        <f>IF(ISBLANK(BL631), "", (POWER(BL631/VLOOKUP(BP631,Anthro_Calc!C:P,13,FALSE),VLOOKUP(BP631,Anthro_Calc!C:P,12,FALSE))-1) / (VLOOKUP(BP631,Anthro_Calc!C:P,14,FALSE)*VLOOKUP(BP631,Anthro_Calc!C:P,12,FALSE)))</f>
        <v/>
      </c>
      <c r="BR631" s="171" t="str">
        <f>IF(ISBLANK(BL631), "", -3 + (BL631 -VLOOKUP(BP631,Anthro_Calc!C:P,4,FALSE)) / (VLOOKUP(BP631,Anthro_Calc!C:P,5,FALSE) - VLOOKUP(BP631,Anthro_Calc!C:P,4,FALSE)))</f>
        <v/>
      </c>
      <c r="BS631" s="171" t="str">
        <f>IF(ISBLANK(BL631), "", 3 + (BL631 -VLOOKUP(BP631,Anthro_Calc!C:P,10,FALSE)) / (VLOOKUP(BP631,Anthro_Calc!C:P,10,FALSE) - VLOOKUP(BP631,Anthro_Calc!C:P,9,FALSE)))</f>
        <v/>
      </c>
      <c r="BT631" s="172" t="str">
        <f t="shared" si="511"/>
        <v/>
      </c>
      <c r="BU631" s="173" t="str">
        <f t="shared" si="512"/>
        <v/>
      </c>
      <c r="BV631" s="174" t="str">
        <f t="shared" si="513"/>
        <v/>
      </c>
      <c r="BW631" s="181" t="str">
        <f t="shared" si="536"/>
        <v/>
      </c>
      <c r="BX631" s="179"/>
      <c r="BY631" s="181" t="str">
        <f>IF(ISBLANK(BL631), "", VLOOKUP(Z631&amp;" "&amp;BV631&amp;" "&amp;BW631,Graduation_Criteria!$D$2:$E$34,2,FALSE))</f>
        <v/>
      </c>
      <c r="BZ631" s="181" t="str">
        <f t="shared" si="537"/>
        <v/>
      </c>
      <c r="CA631" s="167"/>
      <c r="CB631" s="175"/>
      <c r="CC631" s="175"/>
      <c r="CD631" s="183" t="str">
        <f t="shared" si="514"/>
        <v/>
      </c>
      <c r="CE631" s="184">
        <f t="shared" si="515"/>
        <v>0</v>
      </c>
      <c r="CF631" s="184">
        <f t="shared" si="516"/>
        <v>0</v>
      </c>
      <c r="CG631" s="184" t="str">
        <f t="shared" si="517"/>
        <v>0</v>
      </c>
      <c r="CH631" s="184" t="str">
        <f>IF(ISBLANK(CC631), "", (POWER(CC631/VLOOKUP(CG631,Anthro_Calc!C:P,13,FALSE),VLOOKUP(CG631,Anthro_Calc!C:P,12,FALSE))-1) / (VLOOKUP(CG631,Anthro_Calc!C:P,14,FALSE)*VLOOKUP(CG631,Anthro_Calc!C:P,12,FALSE)))</f>
        <v/>
      </c>
      <c r="CI631" s="184" t="str">
        <f>IF(ISBLANK(CC631), "", -3 + (CC631 -VLOOKUP(CG631,Anthro_Calc!C:P,4,FALSE)) / (VLOOKUP(CG631,Anthro_Calc!C:P,5,FALSE) - VLOOKUP(CG631,Anthro_Calc!C:P,4,FALSE)))</f>
        <v/>
      </c>
      <c r="CJ631" s="184" t="str">
        <f>IF(ISBLANK(CC631), "", 3 + (CC631 -VLOOKUP(CG631,Anthro_Calc!C:P,10,FALSE)) / (VLOOKUP(CG631,Anthro_Calc!C:P,10,FALSE) - VLOOKUP(CG631,Anthro_Calc!C:P,9,FALSE)))</f>
        <v/>
      </c>
      <c r="CK631" s="185" t="str">
        <f t="shared" si="518"/>
        <v/>
      </c>
      <c r="CL631" s="173" t="str">
        <f t="shared" si="519"/>
        <v/>
      </c>
      <c r="CM631" s="174" t="str">
        <f t="shared" si="520"/>
        <v/>
      </c>
      <c r="CN631" s="179"/>
      <c r="CO631" s="167"/>
      <c r="CP631" s="175"/>
      <c r="CQ631" s="175"/>
      <c r="CR631" s="186" t="str">
        <f t="shared" si="521"/>
        <v/>
      </c>
      <c r="CS631" s="187">
        <f t="shared" si="522"/>
        <v>0</v>
      </c>
      <c r="CT631" s="187">
        <f t="shared" si="523"/>
        <v>0</v>
      </c>
      <c r="CU631" s="187" t="str">
        <f t="shared" si="524"/>
        <v>0</v>
      </c>
      <c r="CV631" s="187" t="str">
        <f>IF(ISBLANK(CQ631), "", (POWER(CQ631/VLOOKUP(CU631,Anthro_Calc!C:P,13,FALSE),VLOOKUP(CU631,Anthro_Calc!C:P,12,FALSE))-1) / (VLOOKUP(CU631,Anthro_Calc!C:P,14,FALSE)*VLOOKUP(CU631,Anthro_Calc!C:P,12,FALSE)))</f>
        <v/>
      </c>
      <c r="CW631" s="187" t="str">
        <f>IF(ISBLANK(CQ631), "", -3 + (CQ631 -VLOOKUP(CU631,Anthro_Calc!C:P,4,FALSE)) / (VLOOKUP(CU631,Anthro_Calc!C:P,5,FALSE) - VLOOKUP(CU631,Anthro_Calc!C:P,4,FALSE)))</f>
        <v/>
      </c>
      <c r="CX631" s="187" t="str">
        <f>IF(ISBLANK(CQ631), "", 3 + (CQ631 -VLOOKUP(CU631,Anthro_Calc!C:P,10,FALSE)) / (VLOOKUP(CU631,Anthro_Calc!C:P,10,FALSE) - VLOOKUP(CU631,Anthro_Calc!C:P,9,FALSE)))</f>
        <v/>
      </c>
      <c r="CY631" s="188" t="str">
        <f t="shared" si="525"/>
        <v/>
      </c>
      <c r="CZ631" s="117" t="str">
        <f t="shared" si="539"/>
        <v/>
      </c>
      <c r="DA631" s="174" t="str">
        <f t="shared" si="526"/>
        <v/>
      </c>
      <c r="DB631" s="189"/>
    </row>
    <row r="632" spans="1:106">
      <c r="A632" s="165">
        <f t="shared" si="531"/>
        <v>628</v>
      </c>
      <c r="B632" s="166"/>
      <c r="C632" s="166"/>
      <c r="D632" s="166"/>
      <c r="E632" s="166"/>
      <c r="F632" s="166"/>
      <c r="G632" s="166"/>
      <c r="H632" s="166"/>
      <c r="I632" s="166"/>
      <c r="J632" s="166"/>
      <c r="K632" s="166"/>
      <c r="L632" s="166"/>
      <c r="M632" s="167"/>
      <c r="N632" s="168" t="str">
        <f t="shared" ca="1" si="490"/>
        <v/>
      </c>
      <c r="O632" s="169"/>
      <c r="P632" s="169"/>
      <c r="Q632" s="167"/>
      <c r="R632" s="170"/>
      <c r="S632" s="171" t="str">
        <f t="shared" si="491"/>
        <v/>
      </c>
      <c r="T632" s="171" t="str">
        <f t="shared" si="492"/>
        <v/>
      </c>
      <c r="U632" s="171" t="str">
        <f t="shared" si="493"/>
        <v/>
      </c>
      <c r="V632" s="171" t="str">
        <f>IF(ISBLANK(R632), "", (POWER(R632/VLOOKUP(U632,Anthro_Calc!C:P,13,FALSE),VLOOKUP(U632,Anthro_Calc!C:P,12,FALSE))-1) / (VLOOKUP(U632,Anthro_Calc!C:P,14,FALSE)*VLOOKUP(U632,Anthro_Calc!C:P,12,FALSE)))</f>
        <v/>
      </c>
      <c r="W632" s="171" t="str">
        <f>IF(ISBLANK(R632), "", -3 + (R632 -VLOOKUP(U632,Anthro_Calc!C:P,4,FALSE)) / (VLOOKUP(U632,Anthro_Calc!C:P,5,FALSE) - VLOOKUP(U632,Anthro_Calc!C:P,4,FALSE)))</f>
        <v/>
      </c>
      <c r="X632" s="171" t="str">
        <f>IF(ISBLANK(R632), "", 3 + (R632 -VLOOKUP(U632,Anthro_Calc!C:P,10,FALSE)) / (VLOOKUP(U632,Anthro_Calc!C:P,10,FALSE) - VLOOKUP(U632,Anthro_Calc!C:P,9,FALSE)))</f>
        <v/>
      </c>
      <c r="Y632" s="172" t="str">
        <f t="shared" si="494"/>
        <v/>
      </c>
      <c r="Z632" s="173" t="str">
        <f t="shared" si="495"/>
        <v/>
      </c>
      <c r="AA632" s="174" t="str">
        <f t="shared" si="530"/>
        <v/>
      </c>
      <c r="AB632" s="167"/>
      <c r="AC632" s="175"/>
      <c r="AD632" s="176"/>
      <c r="AE632" s="177" t="str">
        <f t="shared" si="496"/>
        <v/>
      </c>
      <c r="AF632" s="171">
        <f t="shared" si="497"/>
        <v>0</v>
      </c>
      <c r="AG632" s="171">
        <f t="shared" si="498"/>
        <v>0</v>
      </c>
      <c r="AH632" s="171" t="str">
        <f t="shared" si="499"/>
        <v>0</v>
      </c>
      <c r="AI632" s="171" t="str">
        <f>IF(ISBLANK(AD632), "", (POWER(AD632/VLOOKUP(AH632,Anthro_Calc!C:P,13,FALSE),VLOOKUP(AH632,Anthro_Calc!C:P,12,FALSE))-1) / (VLOOKUP(AH632,Anthro_Calc!C:P,14,FALSE)*VLOOKUP(AH632,Anthro_Calc!C:P,12,FALSE)))</f>
        <v/>
      </c>
      <c r="AJ632" s="171" t="str">
        <f>IF(ISBLANK(AD632), "", -3 + (AD632 -VLOOKUP(AH632,Anthro_Calc!C:P,4,FALSE)) / (VLOOKUP(AH632,Anthro_Calc!C:P,5,FALSE) - VLOOKUP(AH632,Anthro_Calc!C:P,4,FALSE)))</f>
        <v/>
      </c>
      <c r="AK632" s="171" t="str">
        <f>IF(ISBLANK(AD632), "", 3 + (AD632 -VLOOKUP(AH632,Anthro_Calc!C:P,10,FALSE)) / (VLOOKUP(AH632,Anthro_Calc!C:P,10,FALSE) - VLOOKUP(AH632,Anthro_Calc!C:P,9,FALSE)))</f>
        <v/>
      </c>
      <c r="AL632" s="172" t="str">
        <f t="shared" si="500"/>
        <v/>
      </c>
      <c r="AM632" s="173" t="str">
        <f t="shared" si="501"/>
        <v/>
      </c>
      <c r="AN632" s="174" t="str">
        <f t="shared" si="502"/>
        <v/>
      </c>
      <c r="AO632" s="178" t="str">
        <f t="shared" si="532"/>
        <v/>
      </c>
      <c r="AP632" s="179"/>
      <c r="AQ632" s="179" t="str">
        <f t="shared" si="538"/>
        <v/>
      </c>
      <c r="AR632" s="167"/>
      <c r="AS632" s="175"/>
      <c r="AT632" s="170"/>
      <c r="AU632" s="177" t="str">
        <f t="shared" si="529"/>
        <v/>
      </c>
      <c r="AV632" s="171">
        <f t="shared" si="503"/>
        <v>0</v>
      </c>
      <c r="AW632" s="171">
        <f t="shared" si="504"/>
        <v>0</v>
      </c>
      <c r="AX632" s="171" t="str">
        <f t="shared" si="505"/>
        <v>0</v>
      </c>
      <c r="AY632" s="171" t="str">
        <f>IF(ISBLANK(AT632), "", (POWER(AT632/VLOOKUP(AX632,Anthro_Calc!C:P,13,FALSE),VLOOKUP(AX632,Anthro_Calc!C:P,12,FALSE))-1) / (VLOOKUP(AX632,Anthro_Calc!C:P,14,FALSE)*VLOOKUP(AX632,Anthro_Calc!C:P,12,FALSE)))</f>
        <v/>
      </c>
      <c r="AZ632" s="171" t="str">
        <f>IF(ISBLANK(AT632), "", -3 + (AT632 -VLOOKUP(AX632,Anthro_Calc!C:P,4,FALSE)) / (VLOOKUP(AX632,Anthro_Calc!C:P,5,FALSE) - VLOOKUP(AX632,Anthro_Calc!C:P,4,FALSE)))</f>
        <v/>
      </c>
      <c r="BA632" s="171" t="str">
        <f>IF(ISBLANK(AT632), "", 3 + (AT632 -VLOOKUP(AX632,Anthro_Calc!C:P,10,FALSE)) / (VLOOKUP(AX632,Anthro_Calc!C:P,10,FALSE) - VLOOKUP(AX632,Anthro_Calc!C:P,9,FALSE)))</f>
        <v/>
      </c>
      <c r="BB632" s="172" t="str">
        <f t="shared" si="506"/>
        <v/>
      </c>
      <c r="BC632" s="173" t="str">
        <f t="shared" si="507"/>
        <v/>
      </c>
      <c r="BD632" s="174" t="str">
        <f t="shared" si="533"/>
        <v/>
      </c>
      <c r="BE632" s="180" t="str">
        <f t="shared" si="534"/>
        <v/>
      </c>
      <c r="BF632" s="181" t="str">
        <f t="shared" si="508"/>
        <v/>
      </c>
      <c r="BG632" s="181" t="str">
        <f t="shared" si="535"/>
        <v/>
      </c>
      <c r="BH632" s="179"/>
      <c r="BI632" s="182"/>
      <c r="BJ632" s="167"/>
      <c r="BK632" s="175"/>
      <c r="BL632" s="176"/>
      <c r="BM632" s="177" t="str">
        <f t="shared" si="509"/>
        <v/>
      </c>
      <c r="BN632" s="171">
        <f t="shared" si="527"/>
        <v>0</v>
      </c>
      <c r="BO632" s="171">
        <f t="shared" si="528"/>
        <v>0</v>
      </c>
      <c r="BP632" s="171" t="str">
        <f t="shared" si="510"/>
        <v>0</v>
      </c>
      <c r="BQ632" s="171" t="str">
        <f>IF(ISBLANK(BL632), "", (POWER(BL632/VLOOKUP(BP632,Anthro_Calc!C:P,13,FALSE),VLOOKUP(BP632,Anthro_Calc!C:P,12,FALSE))-1) / (VLOOKUP(BP632,Anthro_Calc!C:P,14,FALSE)*VLOOKUP(BP632,Anthro_Calc!C:P,12,FALSE)))</f>
        <v/>
      </c>
      <c r="BR632" s="171" t="str">
        <f>IF(ISBLANK(BL632), "", -3 + (BL632 -VLOOKUP(BP632,Anthro_Calc!C:P,4,FALSE)) / (VLOOKUP(BP632,Anthro_Calc!C:P,5,FALSE) - VLOOKUP(BP632,Anthro_Calc!C:P,4,FALSE)))</f>
        <v/>
      </c>
      <c r="BS632" s="171" t="str">
        <f>IF(ISBLANK(BL632), "", 3 + (BL632 -VLOOKUP(BP632,Anthro_Calc!C:P,10,FALSE)) / (VLOOKUP(BP632,Anthro_Calc!C:P,10,FALSE) - VLOOKUP(BP632,Anthro_Calc!C:P,9,FALSE)))</f>
        <v/>
      </c>
      <c r="BT632" s="172" t="str">
        <f t="shared" si="511"/>
        <v/>
      </c>
      <c r="BU632" s="173" t="str">
        <f t="shared" si="512"/>
        <v/>
      </c>
      <c r="BV632" s="174" t="str">
        <f t="shared" si="513"/>
        <v/>
      </c>
      <c r="BW632" s="181" t="str">
        <f t="shared" si="536"/>
        <v/>
      </c>
      <c r="BX632" s="179"/>
      <c r="BY632" s="181" t="str">
        <f>IF(ISBLANK(BL632), "", VLOOKUP(Z632&amp;" "&amp;BV632&amp;" "&amp;BW632,Graduation_Criteria!$D$2:$E$34,2,FALSE))</f>
        <v/>
      </c>
      <c r="BZ632" s="181" t="str">
        <f t="shared" si="537"/>
        <v/>
      </c>
      <c r="CA632" s="167"/>
      <c r="CB632" s="175"/>
      <c r="CC632" s="175"/>
      <c r="CD632" s="183" t="str">
        <f t="shared" si="514"/>
        <v/>
      </c>
      <c r="CE632" s="184">
        <f t="shared" si="515"/>
        <v>0</v>
      </c>
      <c r="CF632" s="184">
        <f t="shared" si="516"/>
        <v>0</v>
      </c>
      <c r="CG632" s="184" t="str">
        <f t="shared" si="517"/>
        <v>0</v>
      </c>
      <c r="CH632" s="184" t="str">
        <f>IF(ISBLANK(CC632), "", (POWER(CC632/VLOOKUP(CG632,Anthro_Calc!C:P,13,FALSE),VLOOKUP(CG632,Anthro_Calc!C:P,12,FALSE))-1) / (VLOOKUP(CG632,Anthro_Calc!C:P,14,FALSE)*VLOOKUP(CG632,Anthro_Calc!C:P,12,FALSE)))</f>
        <v/>
      </c>
      <c r="CI632" s="184" t="str">
        <f>IF(ISBLANK(CC632), "", -3 + (CC632 -VLOOKUP(CG632,Anthro_Calc!C:P,4,FALSE)) / (VLOOKUP(CG632,Anthro_Calc!C:P,5,FALSE) - VLOOKUP(CG632,Anthro_Calc!C:P,4,FALSE)))</f>
        <v/>
      </c>
      <c r="CJ632" s="184" t="str">
        <f>IF(ISBLANK(CC632), "", 3 + (CC632 -VLOOKUP(CG632,Anthro_Calc!C:P,10,FALSE)) / (VLOOKUP(CG632,Anthro_Calc!C:P,10,FALSE) - VLOOKUP(CG632,Anthro_Calc!C:P,9,FALSE)))</f>
        <v/>
      </c>
      <c r="CK632" s="185" t="str">
        <f t="shared" si="518"/>
        <v/>
      </c>
      <c r="CL632" s="173" t="str">
        <f t="shared" si="519"/>
        <v/>
      </c>
      <c r="CM632" s="174" t="str">
        <f t="shared" si="520"/>
        <v/>
      </c>
      <c r="CN632" s="179"/>
      <c r="CO632" s="167"/>
      <c r="CP632" s="175"/>
      <c r="CQ632" s="175"/>
      <c r="CR632" s="186" t="str">
        <f t="shared" si="521"/>
        <v/>
      </c>
      <c r="CS632" s="187">
        <f t="shared" si="522"/>
        <v>0</v>
      </c>
      <c r="CT632" s="187">
        <f t="shared" si="523"/>
        <v>0</v>
      </c>
      <c r="CU632" s="187" t="str">
        <f t="shared" si="524"/>
        <v>0</v>
      </c>
      <c r="CV632" s="187" t="str">
        <f>IF(ISBLANK(CQ632), "", (POWER(CQ632/VLOOKUP(CU632,Anthro_Calc!C:P,13,FALSE),VLOOKUP(CU632,Anthro_Calc!C:P,12,FALSE))-1) / (VLOOKUP(CU632,Anthro_Calc!C:P,14,FALSE)*VLOOKUP(CU632,Anthro_Calc!C:P,12,FALSE)))</f>
        <v/>
      </c>
      <c r="CW632" s="187" t="str">
        <f>IF(ISBLANK(CQ632), "", -3 + (CQ632 -VLOOKUP(CU632,Anthro_Calc!C:P,4,FALSE)) / (VLOOKUP(CU632,Anthro_Calc!C:P,5,FALSE) - VLOOKUP(CU632,Anthro_Calc!C:P,4,FALSE)))</f>
        <v/>
      </c>
      <c r="CX632" s="187" t="str">
        <f>IF(ISBLANK(CQ632), "", 3 + (CQ632 -VLOOKUP(CU632,Anthro_Calc!C:P,10,FALSE)) / (VLOOKUP(CU632,Anthro_Calc!C:P,10,FALSE) - VLOOKUP(CU632,Anthro_Calc!C:P,9,FALSE)))</f>
        <v/>
      </c>
      <c r="CY632" s="188" t="str">
        <f t="shared" si="525"/>
        <v/>
      </c>
      <c r="CZ632" s="117" t="str">
        <f t="shared" si="539"/>
        <v/>
      </c>
      <c r="DA632" s="174" t="str">
        <f t="shared" si="526"/>
        <v/>
      </c>
      <c r="DB632" s="189"/>
    </row>
    <row r="633" spans="1:106">
      <c r="A633" s="165">
        <f t="shared" si="531"/>
        <v>629</v>
      </c>
      <c r="B633" s="166"/>
      <c r="C633" s="166"/>
      <c r="D633" s="166"/>
      <c r="E633" s="166"/>
      <c r="F633" s="166"/>
      <c r="G633" s="166"/>
      <c r="H633" s="166"/>
      <c r="I633" s="166"/>
      <c r="J633" s="166"/>
      <c r="K633" s="166"/>
      <c r="L633" s="166"/>
      <c r="M633" s="167"/>
      <c r="N633" s="168" t="str">
        <f t="shared" ca="1" si="490"/>
        <v/>
      </c>
      <c r="O633" s="169"/>
      <c r="P633" s="169"/>
      <c r="Q633" s="167"/>
      <c r="R633" s="170"/>
      <c r="S633" s="171" t="str">
        <f t="shared" si="491"/>
        <v/>
      </c>
      <c r="T633" s="171" t="str">
        <f t="shared" si="492"/>
        <v/>
      </c>
      <c r="U633" s="171" t="str">
        <f t="shared" si="493"/>
        <v/>
      </c>
      <c r="V633" s="171" t="str">
        <f>IF(ISBLANK(R633), "", (POWER(R633/VLOOKUP(U633,Anthro_Calc!C:P,13,FALSE),VLOOKUP(U633,Anthro_Calc!C:P,12,FALSE))-1) / (VLOOKUP(U633,Anthro_Calc!C:P,14,FALSE)*VLOOKUP(U633,Anthro_Calc!C:P,12,FALSE)))</f>
        <v/>
      </c>
      <c r="W633" s="171" t="str">
        <f>IF(ISBLANK(R633), "", -3 + (R633 -VLOOKUP(U633,Anthro_Calc!C:P,4,FALSE)) / (VLOOKUP(U633,Anthro_Calc!C:P,5,FALSE) - VLOOKUP(U633,Anthro_Calc!C:P,4,FALSE)))</f>
        <v/>
      </c>
      <c r="X633" s="171" t="str">
        <f>IF(ISBLANK(R633), "", 3 + (R633 -VLOOKUP(U633,Anthro_Calc!C:P,10,FALSE)) / (VLOOKUP(U633,Anthro_Calc!C:P,10,FALSE) - VLOOKUP(U633,Anthro_Calc!C:P,9,FALSE)))</f>
        <v/>
      </c>
      <c r="Y633" s="172" t="str">
        <f t="shared" si="494"/>
        <v/>
      </c>
      <c r="Z633" s="173" t="str">
        <f t="shared" si="495"/>
        <v/>
      </c>
      <c r="AA633" s="174" t="str">
        <f t="shared" si="530"/>
        <v/>
      </c>
      <c r="AB633" s="167"/>
      <c r="AC633" s="175"/>
      <c r="AD633" s="176"/>
      <c r="AE633" s="177" t="str">
        <f t="shared" si="496"/>
        <v/>
      </c>
      <c r="AF633" s="171">
        <f t="shared" si="497"/>
        <v>0</v>
      </c>
      <c r="AG633" s="171">
        <f t="shared" si="498"/>
        <v>0</v>
      </c>
      <c r="AH633" s="171" t="str">
        <f t="shared" si="499"/>
        <v>0</v>
      </c>
      <c r="AI633" s="171" t="str">
        <f>IF(ISBLANK(AD633), "", (POWER(AD633/VLOOKUP(AH633,Anthro_Calc!C:P,13,FALSE),VLOOKUP(AH633,Anthro_Calc!C:P,12,FALSE))-1) / (VLOOKUP(AH633,Anthro_Calc!C:P,14,FALSE)*VLOOKUP(AH633,Anthro_Calc!C:P,12,FALSE)))</f>
        <v/>
      </c>
      <c r="AJ633" s="171" t="str">
        <f>IF(ISBLANK(AD633), "", -3 + (AD633 -VLOOKUP(AH633,Anthro_Calc!C:P,4,FALSE)) / (VLOOKUP(AH633,Anthro_Calc!C:P,5,FALSE) - VLOOKUP(AH633,Anthro_Calc!C:P,4,FALSE)))</f>
        <v/>
      </c>
      <c r="AK633" s="171" t="str">
        <f>IF(ISBLANK(AD633), "", 3 + (AD633 -VLOOKUP(AH633,Anthro_Calc!C:P,10,FALSE)) / (VLOOKUP(AH633,Anthro_Calc!C:P,10,FALSE) - VLOOKUP(AH633,Anthro_Calc!C:P,9,FALSE)))</f>
        <v/>
      </c>
      <c r="AL633" s="172" t="str">
        <f t="shared" si="500"/>
        <v/>
      </c>
      <c r="AM633" s="173" t="str">
        <f t="shared" si="501"/>
        <v/>
      </c>
      <c r="AN633" s="174" t="str">
        <f t="shared" si="502"/>
        <v/>
      </c>
      <c r="AO633" s="178" t="str">
        <f t="shared" si="532"/>
        <v/>
      </c>
      <c r="AP633" s="179"/>
      <c r="AQ633" s="179" t="str">
        <f t="shared" si="538"/>
        <v/>
      </c>
      <c r="AR633" s="167"/>
      <c r="AS633" s="175"/>
      <c r="AT633" s="170"/>
      <c r="AU633" s="177" t="str">
        <f t="shared" si="529"/>
        <v/>
      </c>
      <c r="AV633" s="171">
        <f t="shared" si="503"/>
        <v>0</v>
      </c>
      <c r="AW633" s="171">
        <f t="shared" si="504"/>
        <v>0</v>
      </c>
      <c r="AX633" s="171" t="str">
        <f t="shared" si="505"/>
        <v>0</v>
      </c>
      <c r="AY633" s="171" t="str">
        <f>IF(ISBLANK(AT633), "", (POWER(AT633/VLOOKUP(AX633,Anthro_Calc!C:P,13,FALSE),VLOOKUP(AX633,Anthro_Calc!C:P,12,FALSE))-1) / (VLOOKUP(AX633,Anthro_Calc!C:P,14,FALSE)*VLOOKUP(AX633,Anthro_Calc!C:P,12,FALSE)))</f>
        <v/>
      </c>
      <c r="AZ633" s="171" t="str">
        <f>IF(ISBLANK(AT633), "", -3 + (AT633 -VLOOKUP(AX633,Anthro_Calc!C:P,4,FALSE)) / (VLOOKUP(AX633,Anthro_Calc!C:P,5,FALSE) - VLOOKUP(AX633,Anthro_Calc!C:P,4,FALSE)))</f>
        <v/>
      </c>
      <c r="BA633" s="171" t="str">
        <f>IF(ISBLANK(AT633), "", 3 + (AT633 -VLOOKUP(AX633,Anthro_Calc!C:P,10,FALSE)) / (VLOOKUP(AX633,Anthro_Calc!C:P,10,FALSE) - VLOOKUP(AX633,Anthro_Calc!C:P,9,FALSE)))</f>
        <v/>
      </c>
      <c r="BB633" s="172" t="str">
        <f t="shared" si="506"/>
        <v/>
      </c>
      <c r="BC633" s="173" t="str">
        <f t="shared" si="507"/>
        <v/>
      </c>
      <c r="BD633" s="174" t="str">
        <f t="shared" si="533"/>
        <v/>
      </c>
      <c r="BE633" s="180" t="str">
        <f t="shared" si="534"/>
        <v/>
      </c>
      <c r="BF633" s="181" t="str">
        <f t="shared" si="508"/>
        <v/>
      </c>
      <c r="BG633" s="181" t="str">
        <f t="shared" si="535"/>
        <v/>
      </c>
      <c r="BH633" s="179"/>
      <c r="BI633" s="182"/>
      <c r="BJ633" s="167"/>
      <c r="BK633" s="175"/>
      <c r="BL633" s="176"/>
      <c r="BM633" s="177" t="str">
        <f t="shared" si="509"/>
        <v/>
      </c>
      <c r="BN633" s="171">
        <f t="shared" si="527"/>
        <v>0</v>
      </c>
      <c r="BO633" s="171">
        <f t="shared" si="528"/>
        <v>0</v>
      </c>
      <c r="BP633" s="171" t="str">
        <f t="shared" si="510"/>
        <v>0</v>
      </c>
      <c r="BQ633" s="171" t="str">
        <f>IF(ISBLANK(BL633), "", (POWER(BL633/VLOOKUP(BP633,Anthro_Calc!C:P,13,FALSE),VLOOKUP(BP633,Anthro_Calc!C:P,12,FALSE))-1) / (VLOOKUP(BP633,Anthro_Calc!C:P,14,FALSE)*VLOOKUP(BP633,Anthro_Calc!C:P,12,FALSE)))</f>
        <v/>
      </c>
      <c r="BR633" s="171" t="str">
        <f>IF(ISBLANK(BL633), "", -3 + (BL633 -VLOOKUP(BP633,Anthro_Calc!C:P,4,FALSE)) / (VLOOKUP(BP633,Anthro_Calc!C:P,5,FALSE) - VLOOKUP(BP633,Anthro_Calc!C:P,4,FALSE)))</f>
        <v/>
      </c>
      <c r="BS633" s="171" t="str">
        <f>IF(ISBLANK(BL633), "", 3 + (BL633 -VLOOKUP(BP633,Anthro_Calc!C:P,10,FALSE)) / (VLOOKUP(BP633,Anthro_Calc!C:P,10,FALSE) - VLOOKUP(BP633,Anthro_Calc!C:P,9,FALSE)))</f>
        <v/>
      </c>
      <c r="BT633" s="172" t="str">
        <f t="shared" si="511"/>
        <v/>
      </c>
      <c r="BU633" s="173" t="str">
        <f t="shared" si="512"/>
        <v/>
      </c>
      <c r="BV633" s="174" t="str">
        <f t="shared" si="513"/>
        <v/>
      </c>
      <c r="BW633" s="181" t="str">
        <f t="shared" si="536"/>
        <v/>
      </c>
      <c r="BX633" s="179"/>
      <c r="BY633" s="181" t="str">
        <f>IF(ISBLANK(BL633), "", VLOOKUP(Z633&amp;" "&amp;BV633&amp;" "&amp;BW633,Graduation_Criteria!$D$2:$E$34,2,FALSE))</f>
        <v/>
      </c>
      <c r="BZ633" s="181" t="str">
        <f t="shared" si="537"/>
        <v/>
      </c>
      <c r="CA633" s="167"/>
      <c r="CB633" s="175"/>
      <c r="CC633" s="175"/>
      <c r="CD633" s="183" t="str">
        <f t="shared" si="514"/>
        <v/>
      </c>
      <c r="CE633" s="184">
        <f t="shared" si="515"/>
        <v>0</v>
      </c>
      <c r="CF633" s="184">
        <f t="shared" si="516"/>
        <v>0</v>
      </c>
      <c r="CG633" s="184" t="str">
        <f t="shared" si="517"/>
        <v>0</v>
      </c>
      <c r="CH633" s="184" t="str">
        <f>IF(ISBLANK(CC633), "", (POWER(CC633/VLOOKUP(CG633,Anthro_Calc!C:P,13,FALSE),VLOOKUP(CG633,Anthro_Calc!C:P,12,FALSE))-1) / (VLOOKUP(CG633,Anthro_Calc!C:P,14,FALSE)*VLOOKUP(CG633,Anthro_Calc!C:P,12,FALSE)))</f>
        <v/>
      </c>
      <c r="CI633" s="184" t="str">
        <f>IF(ISBLANK(CC633), "", -3 + (CC633 -VLOOKUP(CG633,Anthro_Calc!C:P,4,FALSE)) / (VLOOKUP(CG633,Anthro_Calc!C:P,5,FALSE) - VLOOKUP(CG633,Anthro_Calc!C:P,4,FALSE)))</f>
        <v/>
      </c>
      <c r="CJ633" s="184" t="str">
        <f>IF(ISBLANK(CC633), "", 3 + (CC633 -VLOOKUP(CG633,Anthro_Calc!C:P,10,FALSE)) / (VLOOKUP(CG633,Anthro_Calc!C:P,10,FALSE) - VLOOKUP(CG633,Anthro_Calc!C:P,9,FALSE)))</f>
        <v/>
      </c>
      <c r="CK633" s="185" t="str">
        <f t="shared" si="518"/>
        <v/>
      </c>
      <c r="CL633" s="173" t="str">
        <f t="shared" si="519"/>
        <v/>
      </c>
      <c r="CM633" s="174" t="str">
        <f t="shared" si="520"/>
        <v/>
      </c>
      <c r="CN633" s="179"/>
      <c r="CO633" s="167"/>
      <c r="CP633" s="175"/>
      <c r="CQ633" s="175"/>
      <c r="CR633" s="186" t="str">
        <f t="shared" si="521"/>
        <v/>
      </c>
      <c r="CS633" s="187">
        <f t="shared" si="522"/>
        <v>0</v>
      </c>
      <c r="CT633" s="187">
        <f t="shared" si="523"/>
        <v>0</v>
      </c>
      <c r="CU633" s="187" t="str">
        <f t="shared" si="524"/>
        <v>0</v>
      </c>
      <c r="CV633" s="187" t="str">
        <f>IF(ISBLANK(CQ633), "", (POWER(CQ633/VLOOKUP(CU633,Anthro_Calc!C:P,13,FALSE),VLOOKUP(CU633,Anthro_Calc!C:P,12,FALSE))-1) / (VLOOKUP(CU633,Anthro_Calc!C:P,14,FALSE)*VLOOKUP(CU633,Anthro_Calc!C:P,12,FALSE)))</f>
        <v/>
      </c>
      <c r="CW633" s="187" t="str">
        <f>IF(ISBLANK(CQ633), "", -3 + (CQ633 -VLOOKUP(CU633,Anthro_Calc!C:P,4,FALSE)) / (VLOOKUP(CU633,Anthro_Calc!C:P,5,FALSE) - VLOOKUP(CU633,Anthro_Calc!C:P,4,FALSE)))</f>
        <v/>
      </c>
      <c r="CX633" s="187" t="str">
        <f>IF(ISBLANK(CQ633), "", 3 + (CQ633 -VLOOKUP(CU633,Anthro_Calc!C:P,10,FALSE)) / (VLOOKUP(CU633,Anthro_Calc!C:P,10,FALSE) - VLOOKUP(CU633,Anthro_Calc!C:P,9,FALSE)))</f>
        <v/>
      </c>
      <c r="CY633" s="188" t="str">
        <f t="shared" si="525"/>
        <v/>
      </c>
      <c r="CZ633" s="117" t="str">
        <f t="shared" si="539"/>
        <v/>
      </c>
      <c r="DA633" s="174" t="str">
        <f t="shared" si="526"/>
        <v/>
      </c>
      <c r="DB633" s="189"/>
    </row>
    <row r="634" spans="1:106">
      <c r="A634" s="165">
        <f t="shared" si="531"/>
        <v>630</v>
      </c>
      <c r="B634" s="166"/>
      <c r="C634" s="166"/>
      <c r="D634" s="166"/>
      <c r="E634" s="166"/>
      <c r="F634" s="166"/>
      <c r="G634" s="166"/>
      <c r="H634" s="166"/>
      <c r="I634" s="166"/>
      <c r="J634" s="166"/>
      <c r="K634" s="166"/>
      <c r="L634" s="166"/>
      <c r="M634" s="167"/>
      <c r="N634" s="168" t="str">
        <f t="shared" ref="N634:N697" ca="1" si="540">IF(ISBLANK(M634), "", ROUND((TODAY()-M634)/365*12,0))</f>
        <v/>
      </c>
      <c r="O634" s="169"/>
      <c r="P634" s="169"/>
      <c r="Q634" s="167"/>
      <c r="R634" s="170"/>
      <c r="S634" s="171" t="str">
        <f t="shared" ref="S634:S697" si="541">IF(ISBLANK(R634), "", ROUND((Q634-M634)/30.4,0))</f>
        <v/>
      </c>
      <c r="T634" s="171" t="str">
        <f t="shared" ref="T634:T697" si="542">IF(ISBLANK(R634), "", Q634-M634)</f>
        <v/>
      </c>
      <c r="U634" s="171" t="str">
        <f t="shared" ref="U634:U697" si="543">L634&amp;T634</f>
        <v/>
      </c>
      <c r="V634" s="171" t="str">
        <f>IF(ISBLANK(R634), "", (POWER(R634/VLOOKUP(U634,Anthro_Calc!C:P,13,FALSE),VLOOKUP(U634,Anthro_Calc!C:P,12,FALSE))-1) / (VLOOKUP(U634,Anthro_Calc!C:P,14,FALSE)*VLOOKUP(U634,Anthro_Calc!C:P,12,FALSE)))</f>
        <v/>
      </c>
      <c r="W634" s="171" t="str">
        <f>IF(ISBLANK(R634), "", -3 + (R634 -VLOOKUP(U634,Anthro_Calc!C:P,4,FALSE)) / (VLOOKUP(U634,Anthro_Calc!C:P,5,FALSE) - VLOOKUP(U634,Anthro_Calc!C:P,4,FALSE)))</f>
        <v/>
      </c>
      <c r="X634" s="171" t="str">
        <f>IF(ISBLANK(R634), "", 3 + (R634 -VLOOKUP(U634,Anthro_Calc!C:P,10,FALSE)) / (VLOOKUP(U634,Anthro_Calc!C:P,10,FALSE) - VLOOKUP(U634,Anthro_Calc!C:P,9,FALSE)))</f>
        <v/>
      </c>
      <c r="Y634" s="172" t="str">
        <f t="shared" ref="Y634:Y697" si="544">IF(V634="", "", IF(V634&gt;3, X634, IF(V634&lt;-3, W634, V634)))</f>
        <v/>
      </c>
      <c r="Z634" s="173" t="str">
        <f t="shared" ref="Z634:Z697" si="545">IF(ISBLANK(R634), "", IF(OR(Y634 &lt; -5, Y634&gt;5), "Please check weight and DOB again", IF(Y634&lt;=-3,"SEVERE", IF(Y634&lt;=-2,"MODERATE", IF(Y634&lt;=-1, "MILD", "Child is healthy. Do NOT admit into PDH")))))</f>
        <v/>
      </c>
      <c r="AA634" s="174" t="str">
        <f t="shared" si="530"/>
        <v/>
      </c>
      <c r="AB634" s="167"/>
      <c r="AC634" s="175"/>
      <c r="AD634" s="176"/>
      <c r="AE634" s="177" t="str">
        <f t="shared" ref="AE634:AE697" si="546">IF(ISBLANK(AD634), "", ROUND((AD634-R634)*1000, 0))</f>
        <v/>
      </c>
      <c r="AF634" s="171">
        <f t="shared" ref="AF634:AF697" si="547">ROUND((AB634-M634)/30.4,0)</f>
        <v>0</v>
      </c>
      <c r="AG634" s="171">
        <f t="shared" ref="AG634:AG697" si="548">AB634-M634</f>
        <v>0</v>
      </c>
      <c r="AH634" s="171" t="str">
        <f t="shared" ref="AH634:AH697" si="549">L634&amp;AG634</f>
        <v>0</v>
      </c>
      <c r="AI634" s="171" t="str">
        <f>IF(ISBLANK(AD634), "", (POWER(AD634/VLOOKUP(AH634,Anthro_Calc!C:P,13,FALSE),VLOOKUP(AH634,Anthro_Calc!C:P,12,FALSE))-1) / (VLOOKUP(AH634,Anthro_Calc!C:P,14,FALSE)*VLOOKUP(AH634,Anthro_Calc!C:P,12,FALSE)))</f>
        <v/>
      </c>
      <c r="AJ634" s="171" t="str">
        <f>IF(ISBLANK(AD634), "", -3 + (AD634 -VLOOKUP(AH634,Anthro_Calc!C:P,4,FALSE)) / (VLOOKUP(AH634,Anthro_Calc!C:P,5,FALSE) - VLOOKUP(AH634,Anthro_Calc!C:P,4,FALSE)))</f>
        <v/>
      </c>
      <c r="AK634" s="171" t="str">
        <f>IF(ISBLANK(AD634), "", 3 + (AD634 -VLOOKUP(AH634,Anthro_Calc!C:P,10,FALSE)) / (VLOOKUP(AH634,Anthro_Calc!C:P,10,FALSE) - VLOOKUP(AH634,Anthro_Calc!C:P,9,FALSE)))</f>
        <v/>
      </c>
      <c r="AL634" s="172" t="str">
        <f t="shared" ref="AL634:AL697" si="550">IF(AI634="", "", IF(AI634&gt;3, AK634, IF(AI634&lt;-3, AJ634, AI634)))</f>
        <v/>
      </c>
      <c r="AM634" s="173" t="str">
        <f t="shared" ref="AM634:AM697" si="551">IF(ISBLANK(AD634), "", IF(OR(AL634&lt; - 5, AL634 &gt; 5), "Please check weight and DOB again", IF(AL634&lt;=-3,"SEVERE", IF(AL634&lt;=-2,"MODERATE", IF(AL634&lt;=-1, "MILD", "NORMAL")))))</f>
        <v/>
      </c>
      <c r="AN634" s="174" t="str">
        <f t="shared" ref="AN634:AN697" si="552">IF(AND(ISERROR(FIND("Mild",$D$2)),AM634="MILD"),"NORMAL",AM634)</f>
        <v/>
      </c>
      <c r="AO634" s="178" t="str">
        <f t="shared" si="532"/>
        <v/>
      </c>
      <c r="AP634" s="179"/>
      <c r="AQ634" s="179" t="str">
        <f t="shared" si="538"/>
        <v/>
      </c>
      <c r="AR634" s="167"/>
      <c r="AS634" s="175"/>
      <c r="AT634" s="170"/>
      <c r="AU634" s="177" t="str">
        <f t="shared" si="529"/>
        <v/>
      </c>
      <c r="AV634" s="171">
        <f t="shared" ref="AV634:AV697" si="553">ROUND((AR634-M634)/30.4,0)</f>
        <v>0</v>
      </c>
      <c r="AW634" s="171">
        <f t="shared" ref="AW634:AW697" si="554">AR634-M634</f>
        <v>0</v>
      </c>
      <c r="AX634" s="171" t="str">
        <f t="shared" ref="AX634:AX697" si="555">L634&amp;AW634</f>
        <v>0</v>
      </c>
      <c r="AY634" s="171" t="str">
        <f>IF(ISBLANK(AT634), "", (POWER(AT634/VLOOKUP(AX634,Anthro_Calc!C:P,13,FALSE),VLOOKUP(AX634,Anthro_Calc!C:P,12,FALSE))-1) / (VLOOKUP(AX634,Anthro_Calc!C:P,14,FALSE)*VLOOKUP(AX634,Anthro_Calc!C:P,12,FALSE)))</f>
        <v/>
      </c>
      <c r="AZ634" s="171" t="str">
        <f>IF(ISBLANK(AT634), "", -3 + (AT634 -VLOOKUP(AX634,Anthro_Calc!C:P,4,FALSE)) / (VLOOKUP(AX634,Anthro_Calc!C:P,5,FALSE) - VLOOKUP(AX634,Anthro_Calc!C:P,4,FALSE)))</f>
        <v/>
      </c>
      <c r="BA634" s="171" t="str">
        <f>IF(ISBLANK(AT634), "", 3 + (AT634 -VLOOKUP(AX634,Anthro_Calc!C:P,10,FALSE)) / (VLOOKUP(AX634,Anthro_Calc!C:P,10,FALSE) - VLOOKUP(AX634,Anthro_Calc!C:P,9,FALSE)))</f>
        <v/>
      </c>
      <c r="BB634" s="172" t="str">
        <f t="shared" ref="BB634:BB697" si="556">IF(AY634="", "", IF(AY634&gt;3, BA634, IF(AY634&lt;-3, AZ634, AY634)))</f>
        <v/>
      </c>
      <c r="BC634" s="173" t="str">
        <f t="shared" ref="BC634:BC697" si="557">IF(ISBLANK(AT634), "", IF(OR(BB634&lt;-5, BB634&gt;5), "Please check weight and DOB again", IF(BB634&lt;=-3,"SEVERE", IF(BB634&lt;=-2,"MODERATE", IF(BB634&lt;=-1, "MILD", "NORMAL")))))</f>
        <v/>
      </c>
      <c r="BD634" s="174" t="str">
        <f t="shared" si="533"/>
        <v/>
      </c>
      <c r="BE634" s="180" t="str">
        <f t="shared" si="534"/>
        <v/>
      </c>
      <c r="BF634" s="181" t="str">
        <f t="shared" ref="BF634:BF697" si="558">IF(BD634="NORMAL","GRADUATED",IF(BD634="MILD", "GRADUATED", IF(BD634="MODERATE","NOT-GRADUATED",IF(BD634="SEVERE","NOT-GRADUATED",""))))</f>
        <v/>
      </c>
      <c r="BG634" s="181" t="str">
        <f t="shared" si="535"/>
        <v/>
      </c>
      <c r="BH634" s="179"/>
      <c r="BI634" s="182"/>
      <c r="BJ634" s="167"/>
      <c r="BK634" s="175"/>
      <c r="BL634" s="176"/>
      <c r="BM634" s="177" t="str">
        <f t="shared" ref="BM634:BM697" si="559">IF(ISBLANK(BL634), "", ROUND((BL634-R634)*1000, 0))</f>
        <v/>
      </c>
      <c r="BN634" s="171">
        <f t="shared" si="527"/>
        <v>0</v>
      </c>
      <c r="BO634" s="171">
        <f t="shared" si="528"/>
        <v>0</v>
      </c>
      <c r="BP634" s="171" t="str">
        <f t="shared" ref="BP634:BP697" si="560">L634&amp;BO634</f>
        <v>0</v>
      </c>
      <c r="BQ634" s="171" t="str">
        <f>IF(ISBLANK(BL634), "", (POWER(BL634/VLOOKUP(BP634,Anthro_Calc!C:P,13,FALSE),VLOOKUP(BP634,Anthro_Calc!C:P,12,FALSE))-1) / (VLOOKUP(BP634,Anthro_Calc!C:P,14,FALSE)*VLOOKUP(BP634,Anthro_Calc!C:P,12,FALSE)))</f>
        <v/>
      </c>
      <c r="BR634" s="171" t="str">
        <f>IF(ISBLANK(BL634), "", -3 + (BL634 -VLOOKUP(BP634,Anthro_Calc!C:P,4,FALSE)) / (VLOOKUP(BP634,Anthro_Calc!C:P,5,FALSE) - VLOOKUP(BP634,Anthro_Calc!C:P,4,FALSE)))</f>
        <v/>
      </c>
      <c r="BS634" s="171" t="str">
        <f>IF(ISBLANK(BL634), "", 3 + (BL634 -VLOOKUP(BP634,Anthro_Calc!C:P,10,FALSE)) / (VLOOKUP(BP634,Anthro_Calc!C:P,10,FALSE) - VLOOKUP(BP634,Anthro_Calc!C:P,9,FALSE)))</f>
        <v/>
      </c>
      <c r="BT634" s="172" t="str">
        <f t="shared" ref="BT634:BT697" si="561">IF(BQ634="", "", IF(BQ634&gt;3, BS634, IF(BQ634&lt;-3, BR634, BQ634)))</f>
        <v/>
      </c>
      <c r="BU634" s="173" t="str">
        <f t="shared" ref="BU634:BU697" si="562">IF(ISBLANK(BL634), "", IF(OR(BT634 &lt;-5, BT634&gt;5), "Please check weight and DOB again", IF(BT634&lt;=-3,"SEVERE", IF(BT634&lt;=-2,"MODERATE", IF(BT634&lt;=-1, "MILD", "NORMAL")))))</f>
        <v/>
      </c>
      <c r="BV634" s="174" t="str">
        <f t="shared" ref="BV634:BV697" si="563">IF(AND(ISERROR(FIND("Mild",$D$2)),BU634="MILD"),"NORMAL",BU634)</f>
        <v/>
      </c>
      <c r="BW634" s="181" t="str">
        <f t="shared" si="536"/>
        <v/>
      </c>
      <c r="BX634" s="179"/>
      <c r="BY634" s="181" t="str">
        <f>IF(ISBLANK(BL634), "", VLOOKUP(Z634&amp;" "&amp;BV634&amp;" "&amp;BW634,Graduation_Criteria!$D$2:$E$34,2,FALSE))</f>
        <v/>
      </c>
      <c r="BZ634" s="181" t="str">
        <f t="shared" si="537"/>
        <v/>
      </c>
      <c r="CA634" s="167"/>
      <c r="CB634" s="175"/>
      <c r="CC634" s="175"/>
      <c r="CD634" s="183" t="str">
        <f t="shared" ref="CD634:CD697" si="564">IF(ISBLANK(CC634), "", (CC634-R634)*1000)</f>
        <v/>
      </c>
      <c r="CE634" s="184">
        <f t="shared" ref="CE634:CE697" si="565">ROUND((CA634-M634)/30.4,0)</f>
        <v>0</v>
      </c>
      <c r="CF634" s="184">
        <f t="shared" ref="CF634:CF697" si="566">CA634-M634</f>
        <v>0</v>
      </c>
      <c r="CG634" s="184" t="str">
        <f t="shared" ref="CG634:CG697" si="567">L634&amp;CF634</f>
        <v>0</v>
      </c>
      <c r="CH634" s="184" t="str">
        <f>IF(ISBLANK(CC634), "", (POWER(CC634/VLOOKUP(CG634,Anthro_Calc!C:P,13,FALSE),VLOOKUP(CG634,Anthro_Calc!C:P,12,FALSE))-1) / (VLOOKUP(CG634,Anthro_Calc!C:P,14,FALSE)*VLOOKUP(CG634,Anthro_Calc!C:P,12,FALSE)))</f>
        <v/>
      </c>
      <c r="CI634" s="184" t="str">
        <f>IF(ISBLANK(CC634), "", -3 + (CC634 -VLOOKUP(CG634,Anthro_Calc!C:P,4,FALSE)) / (VLOOKUP(CG634,Anthro_Calc!C:P,5,FALSE) - VLOOKUP(CG634,Anthro_Calc!C:P,4,FALSE)))</f>
        <v/>
      </c>
      <c r="CJ634" s="184" t="str">
        <f>IF(ISBLANK(CC634), "", 3 + (CC634 -VLOOKUP(CG634,Anthro_Calc!C:P,10,FALSE)) / (VLOOKUP(CG634,Anthro_Calc!C:P,10,FALSE) - VLOOKUP(CG634,Anthro_Calc!C:P,9,FALSE)))</f>
        <v/>
      </c>
      <c r="CK634" s="185" t="str">
        <f t="shared" ref="CK634:CK697" si="568">IF(CH634="", "", IF(CH634&gt;3, CJ634, IF(CH634&lt;-3, CI634, CH634)))</f>
        <v/>
      </c>
      <c r="CL634" s="173" t="str">
        <f t="shared" ref="CL634:CL697" si="569">IF(ISBLANK(CC634), "", IF(OR(CK634&lt;-5, CK634&gt;5), "Please check weight and DOB again", IF(CK634&lt;=-3,"SEVERE", IF(CK634&lt;=-2,"MODERATE", IF(CK634&lt;=-1, "MILD", "NORMAL")))))</f>
        <v/>
      </c>
      <c r="CM634" s="174" t="str">
        <f t="shared" ref="CM634:CM697" si="570">IF(AND(ISERROR(FIND("Mild",$D$2)),CL634="MILD"),"NORMAL",CL634)</f>
        <v/>
      </c>
      <c r="CN634" s="179"/>
      <c r="CO634" s="167"/>
      <c r="CP634" s="175"/>
      <c r="CQ634" s="175"/>
      <c r="CR634" s="186" t="str">
        <f t="shared" ref="CR634:CR697" si="571">IF(ISBLANK(CQ634), "", (CQ634-R634)*1000)</f>
        <v/>
      </c>
      <c r="CS634" s="187">
        <f t="shared" ref="CS634:CS697" si="572">ROUND((CO634-M634)/30.4,0)</f>
        <v>0</v>
      </c>
      <c r="CT634" s="187">
        <f t="shared" ref="CT634:CT697" si="573">CO634-M634</f>
        <v>0</v>
      </c>
      <c r="CU634" s="187" t="str">
        <f t="shared" ref="CU634:CU697" si="574">L634&amp;CT634</f>
        <v>0</v>
      </c>
      <c r="CV634" s="187" t="str">
        <f>IF(ISBLANK(CQ634), "", (POWER(CQ634/VLOOKUP(CU634,Anthro_Calc!C:P,13,FALSE),VLOOKUP(CU634,Anthro_Calc!C:P,12,FALSE))-1) / (VLOOKUP(CU634,Anthro_Calc!C:P,14,FALSE)*VLOOKUP(CU634,Anthro_Calc!C:P,12,FALSE)))</f>
        <v/>
      </c>
      <c r="CW634" s="187" t="str">
        <f>IF(ISBLANK(CQ634), "", -3 + (CQ634 -VLOOKUP(CU634,Anthro_Calc!C:P,4,FALSE)) / (VLOOKUP(CU634,Anthro_Calc!C:P,5,FALSE) - VLOOKUP(CU634,Anthro_Calc!C:P,4,FALSE)))</f>
        <v/>
      </c>
      <c r="CX634" s="187" t="str">
        <f>IF(ISBLANK(CQ634), "", 3 + (CQ634 -VLOOKUP(CU634,Anthro_Calc!C:P,10,FALSE)) / (VLOOKUP(CU634,Anthro_Calc!C:P,10,FALSE) - VLOOKUP(CU634,Anthro_Calc!C:P,9,FALSE)))</f>
        <v/>
      </c>
      <c r="CY634" s="188" t="str">
        <f t="shared" ref="CY634:CY697" si="575">IF(CV634="", "", IF(CV634&gt;3, CX634, IF(CV634&lt;-3, CW634, CV634)))</f>
        <v/>
      </c>
      <c r="CZ634" s="117" t="str">
        <f t="shared" si="539"/>
        <v/>
      </c>
      <c r="DA634" s="174" t="str">
        <f t="shared" ref="DA634:DA697" si="576">IF(AND(ISERROR(FIND("Mild",$D$2)),CZ634="MILD"),"NORMAL",CZ634)</f>
        <v/>
      </c>
      <c r="DB634" s="189"/>
    </row>
    <row r="635" spans="1:106">
      <c r="A635" s="165">
        <f t="shared" si="531"/>
        <v>631</v>
      </c>
      <c r="B635" s="166"/>
      <c r="C635" s="166"/>
      <c r="D635" s="166"/>
      <c r="E635" s="166"/>
      <c r="F635" s="166"/>
      <c r="G635" s="166"/>
      <c r="H635" s="166"/>
      <c r="I635" s="166"/>
      <c r="J635" s="166"/>
      <c r="K635" s="166"/>
      <c r="L635" s="166"/>
      <c r="M635" s="167"/>
      <c r="N635" s="168" t="str">
        <f t="shared" ca="1" si="540"/>
        <v/>
      </c>
      <c r="O635" s="169"/>
      <c r="P635" s="169"/>
      <c r="Q635" s="167"/>
      <c r="R635" s="170"/>
      <c r="S635" s="171" t="str">
        <f t="shared" si="541"/>
        <v/>
      </c>
      <c r="T635" s="171" t="str">
        <f t="shared" si="542"/>
        <v/>
      </c>
      <c r="U635" s="171" t="str">
        <f t="shared" si="543"/>
        <v/>
      </c>
      <c r="V635" s="171" t="str">
        <f>IF(ISBLANK(R635), "", (POWER(R635/VLOOKUP(U635,Anthro_Calc!C:P,13,FALSE),VLOOKUP(U635,Anthro_Calc!C:P,12,FALSE))-1) / (VLOOKUP(U635,Anthro_Calc!C:P,14,FALSE)*VLOOKUP(U635,Anthro_Calc!C:P,12,FALSE)))</f>
        <v/>
      </c>
      <c r="W635" s="171" t="str">
        <f>IF(ISBLANK(R635), "", -3 + (R635 -VLOOKUP(U635,Anthro_Calc!C:P,4,FALSE)) / (VLOOKUP(U635,Anthro_Calc!C:P,5,FALSE) - VLOOKUP(U635,Anthro_Calc!C:P,4,FALSE)))</f>
        <v/>
      </c>
      <c r="X635" s="171" t="str">
        <f>IF(ISBLANK(R635), "", 3 + (R635 -VLOOKUP(U635,Anthro_Calc!C:P,10,FALSE)) / (VLOOKUP(U635,Anthro_Calc!C:P,10,FALSE) - VLOOKUP(U635,Anthro_Calc!C:P,9,FALSE)))</f>
        <v/>
      </c>
      <c r="Y635" s="172" t="str">
        <f t="shared" si="544"/>
        <v/>
      </c>
      <c r="Z635" s="173" t="str">
        <f t="shared" si="545"/>
        <v/>
      </c>
      <c r="AA635" s="174" t="str">
        <f t="shared" si="530"/>
        <v/>
      </c>
      <c r="AB635" s="167"/>
      <c r="AC635" s="175"/>
      <c r="AD635" s="176"/>
      <c r="AE635" s="177" t="str">
        <f t="shared" si="546"/>
        <v/>
      </c>
      <c r="AF635" s="171">
        <f t="shared" si="547"/>
        <v>0</v>
      </c>
      <c r="AG635" s="171">
        <f t="shared" si="548"/>
        <v>0</v>
      </c>
      <c r="AH635" s="171" t="str">
        <f t="shared" si="549"/>
        <v>0</v>
      </c>
      <c r="AI635" s="171" t="str">
        <f>IF(ISBLANK(AD635), "", (POWER(AD635/VLOOKUP(AH635,Anthro_Calc!C:P,13,FALSE),VLOOKUP(AH635,Anthro_Calc!C:P,12,FALSE))-1) / (VLOOKUP(AH635,Anthro_Calc!C:P,14,FALSE)*VLOOKUP(AH635,Anthro_Calc!C:P,12,FALSE)))</f>
        <v/>
      </c>
      <c r="AJ635" s="171" t="str">
        <f>IF(ISBLANK(AD635), "", -3 + (AD635 -VLOOKUP(AH635,Anthro_Calc!C:P,4,FALSE)) / (VLOOKUP(AH635,Anthro_Calc!C:P,5,FALSE) - VLOOKUP(AH635,Anthro_Calc!C:P,4,FALSE)))</f>
        <v/>
      </c>
      <c r="AK635" s="171" t="str">
        <f>IF(ISBLANK(AD635), "", 3 + (AD635 -VLOOKUP(AH635,Anthro_Calc!C:P,10,FALSE)) / (VLOOKUP(AH635,Anthro_Calc!C:P,10,FALSE) - VLOOKUP(AH635,Anthro_Calc!C:P,9,FALSE)))</f>
        <v/>
      </c>
      <c r="AL635" s="172" t="str">
        <f t="shared" si="550"/>
        <v/>
      </c>
      <c r="AM635" s="173" t="str">
        <f t="shared" si="551"/>
        <v/>
      </c>
      <c r="AN635" s="174" t="str">
        <f t="shared" si="552"/>
        <v/>
      </c>
      <c r="AO635" s="178" t="str">
        <f t="shared" si="532"/>
        <v/>
      </c>
      <c r="AP635" s="179"/>
      <c r="AQ635" s="179" t="str">
        <f t="shared" si="538"/>
        <v/>
      </c>
      <c r="AR635" s="167"/>
      <c r="AS635" s="175"/>
      <c r="AT635" s="170"/>
      <c r="AU635" s="177" t="str">
        <f t="shared" si="529"/>
        <v/>
      </c>
      <c r="AV635" s="171">
        <f t="shared" si="553"/>
        <v>0</v>
      </c>
      <c r="AW635" s="171">
        <f t="shared" si="554"/>
        <v>0</v>
      </c>
      <c r="AX635" s="171" t="str">
        <f t="shared" si="555"/>
        <v>0</v>
      </c>
      <c r="AY635" s="171" t="str">
        <f>IF(ISBLANK(AT635), "", (POWER(AT635/VLOOKUP(AX635,Anthro_Calc!C:P,13,FALSE),VLOOKUP(AX635,Anthro_Calc!C:P,12,FALSE))-1) / (VLOOKUP(AX635,Anthro_Calc!C:P,14,FALSE)*VLOOKUP(AX635,Anthro_Calc!C:P,12,FALSE)))</f>
        <v/>
      </c>
      <c r="AZ635" s="171" t="str">
        <f>IF(ISBLANK(AT635), "", -3 + (AT635 -VLOOKUP(AX635,Anthro_Calc!C:P,4,FALSE)) / (VLOOKUP(AX635,Anthro_Calc!C:P,5,FALSE) - VLOOKUP(AX635,Anthro_Calc!C:P,4,FALSE)))</f>
        <v/>
      </c>
      <c r="BA635" s="171" t="str">
        <f>IF(ISBLANK(AT635), "", 3 + (AT635 -VLOOKUP(AX635,Anthro_Calc!C:P,10,FALSE)) / (VLOOKUP(AX635,Anthro_Calc!C:P,10,FALSE) - VLOOKUP(AX635,Anthro_Calc!C:P,9,FALSE)))</f>
        <v/>
      </c>
      <c r="BB635" s="172" t="str">
        <f t="shared" si="556"/>
        <v/>
      </c>
      <c r="BC635" s="173" t="str">
        <f t="shared" si="557"/>
        <v/>
      </c>
      <c r="BD635" s="174" t="str">
        <f t="shared" si="533"/>
        <v/>
      </c>
      <c r="BE635" s="180" t="str">
        <f t="shared" si="534"/>
        <v/>
      </c>
      <c r="BF635" s="181" t="str">
        <f t="shared" si="558"/>
        <v/>
      </c>
      <c r="BG635" s="181" t="str">
        <f t="shared" si="535"/>
        <v/>
      </c>
      <c r="BH635" s="179"/>
      <c r="BI635" s="182"/>
      <c r="BJ635" s="167"/>
      <c r="BK635" s="175"/>
      <c r="BL635" s="176"/>
      <c r="BM635" s="177" t="str">
        <f t="shared" si="559"/>
        <v/>
      </c>
      <c r="BN635" s="171">
        <f t="shared" ref="BN635:BN698" si="577">ROUND((BJ635-M635)/30.4,0)</f>
        <v>0</v>
      </c>
      <c r="BO635" s="171">
        <f t="shared" ref="BO635:BO698" si="578">BJ635-M635</f>
        <v>0</v>
      </c>
      <c r="BP635" s="171" t="str">
        <f t="shared" si="560"/>
        <v>0</v>
      </c>
      <c r="BQ635" s="171" t="str">
        <f>IF(ISBLANK(BL635), "", (POWER(BL635/VLOOKUP(BP635,Anthro_Calc!C:P,13,FALSE),VLOOKUP(BP635,Anthro_Calc!C:P,12,FALSE))-1) / (VLOOKUP(BP635,Anthro_Calc!C:P,14,FALSE)*VLOOKUP(BP635,Anthro_Calc!C:P,12,FALSE)))</f>
        <v/>
      </c>
      <c r="BR635" s="171" t="str">
        <f>IF(ISBLANK(BL635), "", -3 + (BL635 -VLOOKUP(BP635,Anthro_Calc!C:P,4,FALSE)) / (VLOOKUP(BP635,Anthro_Calc!C:P,5,FALSE) - VLOOKUP(BP635,Anthro_Calc!C:P,4,FALSE)))</f>
        <v/>
      </c>
      <c r="BS635" s="171" t="str">
        <f>IF(ISBLANK(BL635), "", 3 + (BL635 -VLOOKUP(BP635,Anthro_Calc!C:P,10,FALSE)) / (VLOOKUP(BP635,Anthro_Calc!C:P,10,FALSE) - VLOOKUP(BP635,Anthro_Calc!C:P,9,FALSE)))</f>
        <v/>
      </c>
      <c r="BT635" s="172" t="str">
        <f t="shared" si="561"/>
        <v/>
      </c>
      <c r="BU635" s="173" t="str">
        <f t="shared" si="562"/>
        <v/>
      </c>
      <c r="BV635" s="174" t="str">
        <f t="shared" si="563"/>
        <v/>
      </c>
      <c r="BW635" s="181" t="str">
        <f t="shared" si="536"/>
        <v/>
      </c>
      <c r="BX635" s="179"/>
      <c r="BY635" s="181" t="str">
        <f>IF(ISBLANK(BL635), "", VLOOKUP(Z635&amp;" "&amp;BV635&amp;" "&amp;BW635,Graduation_Criteria!$D$2:$E$34,2,FALSE))</f>
        <v/>
      </c>
      <c r="BZ635" s="181" t="str">
        <f t="shared" si="537"/>
        <v/>
      </c>
      <c r="CA635" s="167"/>
      <c r="CB635" s="175"/>
      <c r="CC635" s="175"/>
      <c r="CD635" s="183" t="str">
        <f t="shared" si="564"/>
        <v/>
      </c>
      <c r="CE635" s="184">
        <f t="shared" si="565"/>
        <v>0</v>
      </c>
      <c r="CF635" s="184">
        <f t="shared" si="566"/>
        <v>0</v>
      </c>
      <c r="CG635" s="184" t="str">
        <f t="shared" si="567"/>
        <v>0</v>
      </c>
      <c r="CH635" s="184" t="str">
        <f>IF(ISBLANK(CC635), "", (POWER(CC635/VLOOKUP(CG635,Anthro_Calc!C:P,13,FALSE),VLOOKUP(CG635,Anthro_Calc!C:P,12,FALSE))-1) / (VLOOKUP(CG635,Anthro_Calc!C:P,14,FALSE)*VLOOKUP(CG635,Anthro_Calc!C:P,12,FALSE)))</f>
        <v/>
      </c>
      <c r="CI635" s="184" t="str">
        <f>IF(ISBLANK(CC635), "", -3 + (CC635 -VLOOKUP(CG635,Anthro_Calc!C:P,4,FALSE)) / (VLOOKUP(CG635,Anthro_Calc!C:P,5,FALSE) - VLOOKUP(CG635,Anthro_Calc!C:P,4,FALSE)))</f>
        <v/>
      </c>
      <c r="CJ635" s="184" t="str">
        <f>IF(ISBLANK(CC635), "", 3 + (CC635 -VLOOKUP(CG635,Anthro_Calc!C:P,10,FALSE)) / (VLOOKUP(CG635,Anthro_Calc!C:P,10,FALSE) - VLOOKUP(CG635,Anthro_Calc!C:P,9,FALSE)))</f>
        <v/>
      </c>
      <c r="CK635" s="185" t="str">
        <f t="shared" si="568"/>
        <v/>
      </c>
      <c r="CL635" s="173" t="str">
        <f t="shared" si="569"/>
        <v/>
      </c>
      <c r="CM635" s="174" t="str">
        <f t="shared" si="570"/>
        <v/>
      </c>
      <c r="CN635" s="179"/>
      <c r="CO635" s="167"/>
      <c r="CP635" s="175"/>
      <c r="CQ635" s="175"/>
      <c r="CR635" s="186" t="str">
        <f t="shared" si="571"/>
        <v/>
      </c>
      <c r="CS635" s="187">
        <f t="shared" si="572"/>
        <v>0</v>
      </c>
      <c r="CT635" s="187">
        <f t="shared" si="573"/>
        <v>0</v>
      </c>
      <c r="CU635" s="187" t="str">
        <f t="shared" si="574"/>
        <v>0</v>
      </c>
      <c r="CV635" s="187" t="str">
        <f>IF(ISBLANK(CQ635), "", (POWER(CQ635/VLOOKUP(CU635,Anthro_Calc!C:P,13,FALSE),VLOOKUP(CU635,Anthro_Calc!C:P,12,FALSE))-1) / (VLOOKUP(CU635,Anthro_Calc!C:P,14,FALSE)*VLOOKUP(CU635,Anthro_Calc!C:P,12,FALSE)))</f>
        <v/>
      </c>
      <c r="CW635" s="187" t="str">
        <f>IF(ISBLANK(CQ635), "", -3 + (CQ635 -VLOOKUP(CU635,Anthro_Calc!C:P,4,FALSE)) / (VLOOKUP(CU635,Anthro_Calc!C:P,5,FALSE) - VLOOKUP(CU635,Anthro_Calc!C:P,4,FALSE)))</f>
        <v/>
      </c>
      <c r="CX635" s="187" t="str">
        <f>IF(ISBLANK(CQ635), "", 3 + (CQ635 -VLOOKUP(CU635,Anthro_Calc!C:P,10,FALSE)) / (VLOOKUP(CU635,Anthro_Calc!C:P,10,FALSE) - VLOOKUP(CU635,Anthro_Calc!C:P,9,FALSE)))</f>
        <v/>
      </c>
      <c r="CY635" s="188" t="str">
        <f t="shared" si="575"/>
        <v/>
      </c>
      <c r="CZ635" s="117" t="str">
        <f t="shared" si="539"/>
        <v/>
      </c>
      <c r="DA635" s="174" t="str">
        <f t="shared" si="576"/>
        <v/>
      </c>
      <c r="DB635" s="189"/>
    </row>
    <row r="636" spans="1:106">
      <c r="A636" s="165">
        <f t="shared" si="531"/>
        <v>632</v>
      </c>
      <c r="B636" s="166"/>
      <c r="C636" s="166"/>
      <c r="D636" s="166"/>
      <c r="E636" s="166"/>
      <c r="F636" s="166"/>
      <c r="G636" s="166"/>
      <c r="H636" s="166"/>
      <c r="I636" s="166"/>
      <c r="J636" s="166"/>
      <c r="K636" s="166"/>
      <c r="L636" s="166"/>
      <c r="M636" s="167"/>
      <c r="N636" s="168" t="str">
        <f t="shared" ca="1" si="540"/>
        <v/>
      </c>
      <c r="O636" s="169"/>
      <c r="P636" s="169"/>
      <c r="Q636" s="167"/>
      <c r="R636" s="170"/>
      <c r="S636" s="171" t="str">
        <f t="shared" si="541"/>
        <v/>
      </c>
      <c r="T636" s="171" t="str">
        <f t="shared" si="542"/>
        <v/>
      </c>
      <c r="U636" s="171" t="str">
        <f t="shared" si="543"/>
        <v/>
      </c>
      <c r="V636" s="171" t="str">
        <f>IF(ISBLANK(R636), "", (POWER(R636/VLOOKUP(U636,Anthro_Calc!C:P,13,FALSE),VLOOKUP(U636,Anthro_Calc!C:P,12,FALSE))-1) / (VLOOKUP(U636,Anthro_Calc!C:P,14,FALSE)*VLOOKUP(U636,Anthro_Calc!C:P,12,FALSE)))</f>
        <v/>
      </c>
      <c r="W636" s="171" t="str">
        <f>IF(ISBLANK(R636), "", -3 + (R636 -VLOOKUP(U636,Anthro_Calc!C:P,4,FALSE)) / (VLOOKUP(U636,Anthro_Calc!C:P,5,FALSE) - VLOOKUP(U636,Anthro_Calc!C:P,4,FALSE)))</f>
        <v/>
      </c>
      <c r="X636" s="171" t="str">
        <f>IF(ISBLANK(R636), "", 3 + (R636 -VLOOKUP(U636,Anthro_Calc!C:P,10,FALSE)) / (VLOOKUP(U636,Anthro_Calc!C:P,10,FALSE) - VLOOKUP(U636,Anthro_Calc!C:P,9,FALSE)))</f>
        <v/>
      </c>
      <c r="Y636" s="172" t="str">
        <f t="shared" si="544"/>
        <v/>
      </c>
      <c r="Z636" s="173" t="str">
        <f t="shared" si="545"/>
        <v/>
      </c>
      <c r="AA636" s="174" t="str">
        <f t="shared" si="530"/>
        <v/>
      </c>
      <c r="AB636" s="167"/>
      <c r="AC636" s="175"/>
      <c r="AD636" s="176"/>
      <c r="AE636" s="177" t="str">
        <f t="shared" si="546"/>
        <v/>
      </c>
      <c r="AF636" s="171">
        <f t="shared" si="547"/>
        <v>0</v>
      </c>
      <c r="AG636" s="171">
        <f t="shared" si="548"/>
        <v>0</v>
      </c>
      <c r="AH636" s="171" t="str">
        <f t="shared" si="549"/>
        <v>0</v>
      </c>
      <c r="AI636" s="171" t="str">
        <f>IF(ISBLANK(AD636), "", (POWER(AD636/VLOOKUP(AH636,Anthro_Calc!C:P,13,FALSE),VLOOKUP(AH636,Anthro_Calc!C:P,12,FALSE))-1) / (VLOOKUP(AH636,Anthro_Calc!C:P,14,FALSE)*VLOOKUP(AH636,Anthro_Calc!C:P,12,FALSE)))</f>
        <v/>
      </c>
      <c r="AJ636" s="171" t="str">
        <f>IF(ISBLANK(AD636), "", -3 + (AD636 -VLOOKUP(AH636,Anthro_Calc!C:P,4,FALSE)) / (VLOOKUP(AH636,Anthro_Calc!C:P,5,FALSE) - VLOOKUP(AH636,Anthro_Calc!C:P,4,FALSE)))</f>
        <v/>
      </c>
      <c r="AK636" s="171" t="str">
        <f>IF(ISBLANK(AD636), "", 3 + (AD636 -VLOOKUP(AH636,Anthro_Calc!C:P,10,FALSE)) / (VLOOKUP(AH636,Anthro_Calc!C:P,10,FALSE) - VLOOKUP(AH636,Anthro_Calc!C:P,9,FALSE)))</f>
        <v/>
      </c>
      <c r="AL636" s="172" t="str">
        <f t="shared" si="550"/>
        <v/>
      </c>
      <c r="AM636" s="173" t="str">
        <f t="shared" si="551"/>
        <v/>
      </c>
      <c r="AN636" s="174" t="str">
        <f t="shared" si="552"/>
        <v/>
      </c>
      <c r="AO636" s="178" t="str">
        <f t="shared" si="532"/>
        <v/>
      </c>
      <c r="AP636" s="179"/>
      <c r="AQ636" s="179" t="str">
        <f t="shared" si="538"/>
        <v/>
      </c>
      <c r="AR636" s="167"/>
      <c r="AS636" s="175"/>
      <c r="AT636" s="170"/>
      <c r="AU636" s="177" t="str">
        <f t="shared" si="529"/>
        <v/>
      </c>
      <c r="AV636" s="171">
        <f t="shared" si="553"/>
        <v>0</v>
      </c>
      <c r="AW636" s="171">
        <f t="shared" si="554"/>
        <v>0</v>
      </c>
      <c r="AX636" s="171" t="str">
        <f t="shared" si="555"/>
        <v>0</v>
      </c>
      <c r="AY636" s="171" t="str">
        <f>IF(ISBLANK(AT636), "", (POWER(AT636/VLOOKUP(AX636,Anthro_Calc!C:P,13,FALSE),VLOOKUP(AX636,Anthro_Calc!C:P,12,FALSE))-1) / (VLOOKUP(AX636,Anthro_Calc!C:P,14,FALSE)*VLOOKUP(AX636,Anthro_Calc!C:P,12,FALSE)))</f>
        <v/>
      </c>
      <c r="AZ636" s="171" t="str">
        <f>IF(ISBLANK(AT636), "", -3 + (AT636 -VLOOKUP(AX636,Anthro_Calc!C:P,4,FALSE)) / (VLOOKUP(AX636,Anthro_Calc!C:P,5,FALSE) - VLOOKUP(AX636,Anthro_Calc!C:P,4,FALSE)))</f>
        <v/>
      </c>
      <c r="BA636" s="171" t="str">
        <f>IF(ISBLANK(AT636), "", 3 + (AT636 -VLOOKUP(AX636,Anthro_Calc!C:P,10,FALSE)) / (VLOOKUP(AX636,Anthro_Calc!C:P,10,FALSE) - VLOOKUP(AX636,Anthro_Calc!C:P,9,FALSE)))</f>
        <v/>
      </c>
      <c r="BB636" s="172" t="str">
        <f t="shared" si="556"/>
        <v/>
      </c>
      <c r="BC636" s="173" t="str">
        <f t="shared" si="557"/>
        <v/>
      </c>
      <c r="BD636" s="174" t="str">
        <f t="shared" si="533"/>
        <v/>
      </c>
      <c r="BE636" s="180" t="str">
        <f t="shared" si="534"/>
        <v/>
      </c>
      <c r="BF636" s="181" t="str">
        <f t="shared" si="558"/>
        <v/>
      </c>
      <c r="BG636" s="181" t="str">
        <f t="shared" si="535"/>
        <v/>
      </c>
      <c r="BH636" s="179"/>
      <c r="BI636" s="182"/>
      <c r="BJ636" s="167"/>
      <c r="BK636" s="175"/>
      <c r="BL636" s="176"/>
      <c r="BM636" s="177" t="str">
        <f t="shared" si="559"/>
        <v/>
      </c>
      <c r="BN636" s="171">
        <f t="shared" si="577"/>
        <v>0</v>
      </c>
      <c r="BO636" s="171">
        <f t="shared" si="578"/>
        <v>0</v>
      </c>
      <c r="BP636" s="171" t="str">
        <f t="shared" si="560"/>
        <v>0</v>
      </c>
      <c r="BQ636" s="171" t="str">
        <f>IF(ISBLANK(BL636), "", (POWER(BL636/VLOOKUP(BP636,Anthro_Calc!C:P,13,FALSE),VLOOKUP(BP636,Anthro_Calc!C:P,12,FALSE))-1) / (VLOOKUP(BP636,Anthro_Calc!C:P,14,FALSE)*VLOOKUP(BP636,Anthro_Calc!C:P,12,FALSE)))</f>
        <v/>
      </c>
      <c r="BR636" s="171" t="str">
        <f>IF(ISBLANK(BL636), "", -3 + (BL636 -VLOOKUP(BP636,Anthro_Calc!C:P,4,FALSE)) / (VLOOKUP(BP636,Anthro_Calc!C:P,5,FALSE) - VLOOKUP(BP636,Anthro_Calc!C:P,4,FALSE)))</f>
        <v/>
      </c>
      <c r="BS636" s="171" t="str">
        <f>IF(ISBLANK(BL636), "", 3 + (BL636 -VLOOKUP(BP636,Anthro_Calc!C:P,10,FALSE)) / (VLOOKUP(BP636,Anthro_Calc!C:P,10,FALSE) - VLOOKUP(BP636,Anthro_Calc!C:P,9,FALSE)))</f>
        <v/>
      </c>
      <c r="BT636" s="172" t="str">
        <f t="shared" si="561"/>
        <v/>
      </c>
      <c r="BU636" s="173" t="str">
        <f t="shared" si="562"/>
        <v/>
      </c>
      <c r="BV636" s="174" t="str">
        <f t="shared" si="563"/>
        <v/>
      </c>
      <c r="BW636" s="181" t="str">
        <f t="shared" si="536"/>
        <v/>
      </c>
      <c r="BX636" s="179"/>
      <c r="BY636" s="181" t="str">
        <f>IF(ISBLANK(BL636), "", VLOOKUP(Z636&amp;" "&amp;BV636&amp;" "&amp;BW636,Graduation_Criteria!$D$2:$E$34,2,FALSE))</f>
        <v/>
      </c>
      <c r="BZ636" s="181" t="str">
        <f t="shared" si="537"/>
        <v/>
      </c>
      <c r="CA636" s="167"/>
      <c r="CB636" s="175"/>
      <c r="CC636" s="175"/>
      <c r="CD636" s="183" t="str">
        <f t="shared" si="564"/>
        <v/>
      </c>
      <c r="CE636" s="184">
        <f t="shared" si="565"/>
        <v>0</v>
      </c>
      <c r="CF636" s="184">
        <f t="shared" si="566"/>
        <v>0</v>
      </c>
      <c r="CG636" s="184" t="str">
        <f t="shared" si="567"/>
        <v>0</v>
      </c>
      <c r="CH636" s="184" t="str">
        <f>IF(ISBLANK(CC636), "", (POWER(CC636/VLOOKUP(CG636,Anthro_Calc!C:P,13,FALSE),VLOOKUP(CG636,Anthro_Calc!C:P,12,FALSE))-1) / (VLOOKUP(CG636,Anthro_Calc!C:P,14,FALSE)*VLOOKUP(CG636,Anthro_Calc!C:P,12,FALSE)))</f>
        <v/>
      </c>
      <c r="CI636" s="184" t="str">
        <f>IF(ISBLANK(CC636), "", -3 + (CC636 -VLOOKUP(CG636,Anthro_Calc!C:P,4,FALSE)) / (VLOOKUP(CG636,Anthro_Calc!C:P,5,FALSE) - VLOOKUP(CG636,Anthro_Calc!C:P,4,FALSE)))</f>
        <v/>
      </c>
      <c r="CJ636" s="184" t="str">
        <f>IF(ISBLANK(CC636), "", 3 + (CC636 -VLOOKUP(CG636,Anthro_Calc!C:P,10,FALSE)) / (VLOOKUP(CG636,Anthro_Calc!C:P,10,FALSE) - VLOOKUP(CG636,Anthro_Calc!C:P,9,FALSE)))</f>
        <v/>
      </c>
      <c r="CK636" s="185" t="str">
        <f t="shared" si="568"/>
        <v/>
      </c>
      <c r="CL636" s="173" t="str">
        <f t="shared" si="569"/>
        <v/>
      </c>
      <c r="CM636" s="174" t="str">
        <f t="shared" si="570"/>
        <v/>
      </c>
      <c r="CN636" s="179"/>
      <c r="CO636" s="167"/>
      <c r="CP636" s="175"/>
      <c r="CQ636" s="175"/>
      <c r="CR636" s="186" t="str">
        <f t="shared" si="571"/>
        <v/>
      </c>
      <c r="CS636" s="187">
        <f t="shared" si="572"/>
        <v>0</v>
      </c>
      <c r="CT636" s="187">
        <f t="shared" si="573"/>
        <v>0</v>
      </c>
      <c r="CU636" s="187" t="str">
        <f t="shared" si="574"/>
        <v>0</v>
      </c>
      <c r="CV636" s="187" t="str">
        <f>IF(ISBLANK(CQ636), "", (POWER(CQ636/VLOOKUP(CU636,Anthro_Calc!C:P,13,FALSE),VLOOKUP(CU636,Anthro_Calc!C:P,12,FALSE))-1) / (VLOOKUP(CU636,Anthro_Calc!C:P,14,FALSE)*VLOOKUP(CU636,Anthro_Calc!C:P,12,FALSE)))</f>
        <v/>
      </c>
      <c r="CW636" s="187" t="str">
        <f>IF(ISBLANK(CQ636), "", -3 + (CQ636 -VLOOKUP(CU636,Anthro_Calc!C:P,4,FALSE)) / (VLOOKUP(CU636,Anthro_Calc!C:P,5,FALSE) - VLOOKUP(CU636,Anthro_Calc!C:P,4,FALSE)))</f>
        <v/>
      </c>
      <c r="CX636" s="187" t="str">
        <f>IF(ISBLANK(CQ636), "", 3 + (CQ636 -VLOOKUP(CU636,Anthro_Calc!C:P,10,FALSE)) / (VLOOKUP(CU636,Anthro_Calc!C:P,10,FALSE) - VLOOKUP(CU636,Anthro_Calc!C:P,9,FALSE)))</f>
        <v/>
      </c>
      <c r="CY636" s="188" t="str">
        <f t="shared" si="575"/>
        <v/>
      </c>
      <c r="CZ636" s="117" t="str">
        <f t="shared" si="539"/>
        <v/>
      </c>
      <c r="DA636" s="174" t="str">
        <f t="shared" si="576"/>
        <v/>
      </c>
      <c r="DB636" s="189"/>
    </row>
    <row r="637" spans="1:106">
      <c r="A637" s="165">
        <f t="shared" si="531"/>
        <v>633</v>
      </c>
      <c r="B637" s="166"/>
      <c r="C637" s="166"/>
      <c r="D637" s="166"/>
      <c r="E637" s="166"/>
      <c r="F637" s="166"/>
      <c r="G637" s="166"/>
      <c r="H637" s="166"/>
      <c r="I637" s="166"/>
      <c r="J637" s="166"/>
      <c r="K637" s="166"/>
      <c r="L637" s="166"/>
      <c r="M637" s="167"/>
      <c r="N637" s="168" t="str">
        <f t="shared" ca="1" si="540"/>
        <v/>
      </c>
      <c r="O637" s="169"/>
      <c r="P637" s="169"/>
      <c r="Q637" s="167"/>
      <c r="R637" s="170"/>
      <c r="S637" s="171" t="str">
        <f t="shared" si="541"/>
        <v/>
      </c>
      <c r="T637" s="171" t="str">
        <f t="shared" si="542"/>
        <v/>
      </c>
      <c r="U637" s="171" t="str">
        <f t="shared" si="543"/>
        <v/>
      </c>
      <c r="V637" s="171" t="str">
        <f>IF(ISBLANK(R637), "", (POWER(R637/VLOOKUP(U637,Anthro_Calc!C:P,13,FALSE),VLOOKUP(U637,Anthro_Calc!C:P,12,FALSE))-1) / (VLOOKUP(U637,Anthro_Calc!C:P,14,FALSE)*VLOOKUP(U637,Anthro_Calc!C:P,12,FALSE)))</f>
        <v/>
      </c>
      <c r="W637" s="171" t="str">
        <f>IF(ISBLANK(R637), "", -3 + (R637 -VLOOKUP(U637,Anthro_Calc!C:P,4,FALSE)) / (VLOOKUP(U637,Anthro_Calc!C:P,5,FALSE) - VLOOKUP(U637,Anthro_Calc!C:P,4,FALSE)))</f>
        <v/>
      </c>
      <c r="X637" s="171" t="str">
        <f>IF(ISBLANK(R637), "", 3 + (R637 -VLOOKUP(U637,Anthro_Calc!C:P,10,FALSE)) / (VLOOKUP(U637,Anthro_Calc!C:P,10,FALSE) - VLOOKUP(U637,Anthro_Calc!C:P,9,FALSE)))</f>
        <v/>
      </c>
      <c r="Y637" s="172" t="str">
        <f t="shared" si="544"/>
        <v/>
      </c>
      <c r="Z637" s="173" t="str">
        <f t="shared" si="545"/>
        <v/>
      </c>
      <c r="AA637" s="174" t="str">
        <f t="shared" si="530"/>
        <v/>
      </c>
      <c r="AB637" s="167"/>
      <c r="AC637" s="175"/>
      <c r="AD637" s="176"/>
      <c r="AE637" s="177" t="str">
        <f t="shared" si="546"/>
        <v/>
      </c>
      <c r="AF637" s="171">
        <f t="shared" si="547"/>
        <v>0</v>
      </c>
      <c r="AG637" s="171">
        <f t="shared" si="548"/>
        <v>0</v>
      </c>
      <c r="AH637" s="171" t="str">
        <f t="shared" si="549"/>
        <v>0</v>
      </c>
      <c r="AI637" s="171" t="str">
        <f>IF(ISBLANK(AD637), "", (POWER(AD637/VLOOKUP(AH637,Anthro_Calc!C:P,13,FALSE),VLOOKUP(AH637,Anthro_Calc!C:P,12,FALSE))-1) / (VLOOKUP(AH637,Anthro_Calc!C:P,14,FALSE)*VLOOKUP(AH637,Anthro_Calc!C:P,12,FALSE)))</f>
        <v/>
      </c>
      <c r="AJ637" s="171" t="str">
        <f>IF(ISBLANK(AD637), "", -3 + (AD637 -VLOOKUP(AH637,Anthro_Calc!C:P,4,FALSE)) / (VLOOKUP(AH637,Anthro_Calc!C:P,5,FALSE) - VLOOKUP(AH637,Anthro_Calc!C:P,4,FALSE)))</f>
        <v/>
      </c>
      <c r="AK637" s="171" t="str">
        <f>IF(ISBLANK(AD637), "", 3 + (AD637 -VLOOKUP(AH637,Anthro_Calc!C:P,10,FALSE)) / (VLOOKUP(AH637,Anthro_Calc!C:P,10,FALSE) - VLOOKUP(AH637,Anthro_Calc!C:P,9,FALSE)))</f>
        <v/>
      </c>
      <c r="AL637" s="172" t="str">
        <f t="shared" si="550"/>
        <v/>
      </c>
      <c r="AM637" s="173" t="str">
        <f t="shared" si="551"/>
        <v/>
      </c>
      <c r="AN637" s="174" t="str">
        <f t="shared" si="552"/>
        <v/>
      </c>
      <c r="AO637" s="178" t="str">
        <f t="shared" si="532"/>
        <v/>
      </c>
      <c r="AP637" s="179"/>
      <c r="AQ637" s="179" t="str">
        <f t="shared" si="538"/>
        <v/>
      </c>
      <c r="AR637" s="167"/>
      <c r="AS637" s="175"/>
      <c r="AT637" s="170"/>
      <c r="AU637" s="177" t="str">
        <f t="shared" ref="AU637:AU700" si="579">IF(ISBLANK(AT637), "", ROUND((AT637-R637)*1000, 0))</f>
        <v/>
      </c>
      <c r="AV637" s="171">
        <f t="shared" si="553"/>
        <v>0</v>
      </c>
      <c r="AW637" s="171">
        <f t="shared" si="554"/>
        <v>0</v>
      </c>
      <c r="AX637" s="171" t="str">
        <f t="shared" si="555"/>
        <v>0</v>
      </c>
      <c r="AY637" s="171" t="str">
        <f>IF(ISBLANK(AT637), "", (POWER(AT637/VLOOKUP(AX637,Anthro_Calc!C:P,13,FALSE),VLOOKUP(AX637,Anthro_Calc!C:P,12,FALSE))-1) / (VLOOKUP(AX637,Anthro_Calc!C:P,14,FALSE)*VLOOKUP(AX637,Anthro_Calc!C:P,12,FALSE)))</f>
        <v/>
      </c>
      <c r="AZ637" s="171" t="str">
        <f>IF(ISBLANK(AT637), "", -3 + (AT637 -VLOOKUP(AX637,Anthro_Calc!C:P,4,FALSE)) / (VLOOKUP(AX637,Anthro_Calc!C:P,5,FALSE) - VLOOKUP(AX637,Anthro_Calc!C:P,4,FALSE)))</f>
        <v/>
      </c>
      <c r="BA637" s="171" t="str">
        <f>IF(ISBLANK(AT637), "", 3 + (AT637 -VLOOKUP(AX637,Anthro_Calc!C:P,10,FALSE)) / (VLOOKUP(AX637,Anthro_Calc!C:P,10,FALSE) - VLOOKUP(AX637,Anthro_Calc!C:P,9,FALSE)))</f>
        <v/>
      </c>
      <c r="BB637" s="172" t="str">
        <f t="shared" si="556"/>
        <v/>
      </c>
      <c r="BC637" s="173" t="str">
        <f t="shared" si="557"/>
        <v/>
      </c>
      <c r="BD637" s="174" t="str">
        <f t="shared" si="533"/>
        <v/>
      </c>
      <c r="BE637" s="180" t="str">
        <f t="shared" si="534"/>
        <v/>
      </c>
      <c r="BF637" s="181" t="str">
        <f t="shared" si="558"/>
        <v/>
      </c>
      <c r="BG637" s="181" t="str">
        <f t="shared" si="535"/>
        <v/>
      </c>
      <c r="BH637" s="179"/>
      <c r="BI637" s="182"/>
      <c r="BJ637" s="167"/>
      <c r="BK637" s="175"/>
      <c r="BL637" s="176"/>
      <c r="BM637" s="177" t="str">
        <f t="shared" si="559"/>
        <v/>
      </c>
      <c r="BN637" s="171">
        <f t="shared" si="577"/>
        <v>0</v>
      </c>
      <c r="BO637" s="171">
        <f t="shared" si="578"/>
        <v>0</v>
      </c>
      <c r="BP637" s="171" t="str">
        <f t="shared" si="560"/>
        <v>0</v>
      </c>
      <c r="BQ637" s="171" t="str">
        <f>IF(ISBLANK(BL637), "", (POWER(BL637/VLOOKUP(BP637,Anthro_Calc!C:P,13,FALSE),VLOOKUP(BP637,Anthro_Calc!C:P,12,FALSE))-1) / (VLOOKUP(BP637,Anthro_Calc!C:P,14,FALSE)*VLOOKUP(BP637,Anthro_Calc!C:P,12,FALSE)))</f>
        <v/>
      </c>
      <c r="BR637" s="171" t="str">
        <f>IF(ISBLANK(BL637), "", -3 + (BL637 -VLOOKUP(BP637,Anthro_Calc!C:P,4,FALSE)) / (VLOOKUP(BP637,Anthro_Calc!C:P,5,FALSE) - VLOOKUP(BP637,Anthro_Calc!C:P,4,FALSE)))</f>
        <v/>
      </c>
      <c r="BS637" s="171" t="str">
        <f>IF(ISBLANK(BL637), "", 3 + (BL637 -VLOOKUP(BP637,Anthro_Calc!C:P,10,FALSE)) / (VLOOKUP(BP637,Anthro_Calc!C:P,10,FALSE) - VLOOKUP(BP637,Anthro_Calc!C:P,9,FALSE)))</f>
        <v/>
      </c>
      <c r="BT637" s="172" t="str">
        <f t="shared" si="561"/>
        <v/>
      </c>
      <c r="BU637" s="173" t="str">
        <f t="shared" si="562"/>
        <v/>
      </c>
      <c r="BV637" s="174" t="str">
        <f t="shared" si="563"/>
        <v/>
      </c>
      <c r="BW637" s="181" t="str">
        <f t="shared" si="536"/>
        <v/>
      </c>
      <c r="BX637" s="179"/>
      <c r="BY637" s="181" t="str">
        <f>IF(ISBLANK(BL637), "", VLOOKUP(Z637&amp;" "&amp;BV637&amp;" "&amp;BW637,Graduation_Criteria!$D$2:$E$34,2,FALSE))</f>
        <v/>
      </c>
      <c r="BZ637" s="181" t="str">
        <f t="shared" si="537"/>
        <v/>
      </c>
      <c r="CA637" s="167"/>
      <c r="CB637" s="175"/>
      <c r="CC637" s="175"/>
      <c r="CD637" s="183" t="str">
        <f t="shared" si="564"/>
        <v/>
      </c>
      <c r="CE637" s="184">
        <f t="shared" si="565"/>
        <v>0</v>
      </c>
      <c r="CF637" s="184">
        <f t="shared" si="566"/>
        <v>0</v>
      </c>
      <c r="CG637" s="184" t="str">
        <f t="shared" si="567"/>
        <v>0</v>
      </c>
      <c r="CH637" s="184" t="str">
        <f>IF(ISBLANK(CC637), "", (POWER(CC637/VLOOKUP(CG637,Anthro_Calc!C:P,13,FALSE),VLOOKUP(CG637,Anthro_Calc!C:P,12,FALSE))-1) / (VLOOKUP(CG637,Anthro_Calc!C:P,14,FALSE)*VLOOKUP(CG637,Anthro_Calc!C:P,12,FALSE)))</f>
        <v/>
      </c>
      <c r="CI637" s="184" t="str">
        <f>IF(ISBLANK(CC637), "", -3 + (CC637 -VLOOKUP(CG637,Anthro_Calc!C:P,4,FALSE)) / (VLOOKUP(CG637,Anthro_Calc!C:P,5,FALSE) - VLOOKUP(CG637,Anthro_Calc!C:P,4,FALSE)))</f>
        <v/>
      </c>
      <c r="CJ637" s="184" t="str">
        <f>IF(ISBLANK(CC637), "", 3 + (CC637 -VLOOKUP(CG637,Anthro_Calc!C:P,10,FALSE)) / (VLOOKUP(CG637,Anthro_Calc!C:P,10,FALSE) - VLOOKUP(CG637,Anthro_Calc!C:P,9,FALSE)))</f>
        <v/>
      </c>
      <c r="CK637" s="185" t="str">
        <f t="shared" si="568"/>
        <v/>
      </c>
      <c r="CL637" s="173" t="str">
        <f t="shared" si="569"/>
        <v/>
      </c>
      <c r="CM637" s="174" t="str">
        <f t="shared" si="570"/>
        <v/>
      </c>
      <c r="CN637" s="179"/>
      <c r="CO637" s="167"/>
      <c r="CP637" s="175"/>
      <c r="CQ637" s="175"/>
      <c r="CR637" s="186" t="str">
        <f t="shared" si="571"/>
        <v/>
      </c>
      <c r="CS637" s="187">
        <f t="shared" si="572"/>
        <v>0</v>
      </c>
      <c r="CT637" s="187">
        <f t="shared" si="573"/>
        <v>0</v>
      </c>
      <c r="CU637" s="187" t="str">
        <f t="shared" si="574"/>
        <v>0</v>
      </c>
      <c r="CV637" s="187" t="str">
        <f>IF(ISBLANK(CQ637), "", (POWER(CQ637/VLOOKUP(CU637,Anthro_Calc!C:P,13,FALSE),VLOOKUP(CU637,Anthro_Calc!C:P,12,FALSE))-1) / (VLOOKUP(CU637,Anthro_Calc!C:P,14,FALSE)*VLOOKUP(CU637,Anthro_Calc!C:P,12,FALSE)))</f>
        <v/>
      </c>
      <c r="CW637" s="187" t="str">
        <f>IF(ISBLANK(CQ637), "", -3 + (CQ637 -VLOOKUP(CU637,Anthro_Calc!C:P,4,FALSE)) / (VLOOKUP(CU637,Anthro_Calc!C:P,5,FALSE) - VLOOKUP(CU637,Anthro_Calc!C:P,4,FALSE)))</f>
        <v/>
      </c>
      <c r="CX637" s="187" t="str">
        <f>IF(ISBLANK(CQ637), "", 3 + (CQ637 -VLOOKUP(CU637,Anthro_Calc!C:P,10,FALSE)) / (VLOOKUP(CU637,Anthro_Calc!C:P,10,FALSE) - VLOOKUP(CU637,Anthro_Calc!C:P,9,FALSE)))</f>
        <v/>
      </c>
      <c r="CY637" s="188" t="str">
        <f t="shared" si="575"/>
        <v/>
      </c>
      <c r="CZ637" s="117" t="str">
        <f t="shared" si="539"/>
        <v/>
      </c>
      <c r="DA637" s="174" t="str">
        <f t="shared" si="576"/>
        <v/>
      </c>
      <c r="DB637" s="189"/>
    </row>
    <row r="638" spans="1:106">
      <c r="A638" s="165">
        <f t="shared" si="531"/>
        <v>634</v>
      </c>
      <c r="B638" s="166"/>
      <c r="C638" s="166"/>
      <c r="D638" s="166"/>
      <c r="E638" s="166"/>
      <c r="F638" s="166"/>
      <c r="G638" s="166"/>
      <c r="H638" s="166"/>
      <c r="I638" s="166"/>
      <c r="J638" s="166"/>
      <c r="K638" s="166"/>
      <c r="L638" s="166"/>
      <c r="M638" s="167"/>
      <c r="N638" s="168" t="str">
        <f t="shared" ca="1" si="540"/>
        <v/>
      </c>
      <c r="O638" s="169"/>
      <c r="P638" s="169"/>
      <c r="Q638" s="167"/>
      <c r="R638" s="170"/>
      <c r="S638" s="171" t="str">
        <f t="shared" si="541"/>
        <v/>
      </c>
      <c r="T638" s="171" t="str">
        <f t="shared" si="542"/>
        <v/>
      </c>
      <c r="U638" s="171" t="str">
        <f t="shared" si="543"/>
        <v/>
      </c>
      <c r="V638" s="171" t="str">
        <f>IF(ISBLANK(R638), "", (POWER(R638/VLOOKUP(U638,Anthro_Calc!C:P,13,FALSE),VLOOKUP(U638,Anthro_Calc!C:P,12,FALSE))-1) / (VLOOKUP(U638,Anthro_Calc!C:P,14,FALSE)*VLOOKUP(U638,Anthro_Calc!C:P,12,FALSE)))</f>
        <v/>
      </c>
      <c r="W638" s="171" t="str">
        <f>IF(ISBLANK(R638), "", -3 + (R638 -VLOOKUP(U638,Anthro_Calc!C:P,4,FALSE)) / (VLOOKUP(U638,Anthro_Calc!C:P,5,FALSE) - VLOOKUP(U638,Anthro_Calc!C:P,4,FALSE)))</f>
        <v/>
      </c>
      <c r="X638" s="171" t="str">
        <f>IF(ISBLANK(R638), "", 3 + (R638 -VLOOKUP(U638,Anthro_Calc!C:P,10,FALSE)) / (VLOOKUP(U638,Anthro_Calc!C:P,10,FALSE) - VLOOKUP(U638,Anthro_Calc!C:P,9,FALSE)))</f>
        <v/>
      </c>
      <c r="Y638" s="172" t="str">
        <f t="shared" si="544"/>
        <v/>
      </c>
      <c r="Z638" s="173" t="str">
        <f t="shared" si="545"/>
        <v/>
      </c>
      <c r="AA638" s="174" t="str">
        <f t="shared" ref="AA638:AA701" si="580">IF(AND(ISERROR(FIND("Mild",$D$2)),Z638="MILD"),"NORMAL",Z638)</f>
        <v/>
      </c>
      <c r="AB638" s="167"/>
      <c r="AC638" s="175"/>
      <c r="AD638" s="176"/>
      <c r="AE638" s="177" t="str">
        <f t="shared" si="546"/>
        <v/>
      </c>
      <c r="AF638" s="171">
        <f t="shared" si="547"/>
        <v>0</v>
      </c>
      <c r="AG638" s="171">
        <f t="shared" si="548"/>
        <v>0</v>
      </c>
      <c r="AH638" s="171" t="str">
        <f t="shared" si="549"/>
        <v>0</v>
      </c>
      <c r="AI638" s="171" t="str">
        <f>IF(ISBLANK(AD638), "", (POWER(AD638/VLOOKUP(AH638,Anthro_Calc!C:P,13,FALSE),VLOOKUP(AH638,Anthro_Calc!C:P,12,FALSE))-1) / (VLOOKUP(AH638,Anthro_Calc!C:P,14,FALSE)*VLOOKUP(AH638,Anthro_Calc!C:P,12,FALSE)))</f>
        <v/>
      </c>
      <c r="AJ638" s="171" t="str">
        <f>IF(ISBLANK(AD638), "", -3 + (AD638 -VLOOKUP(AH638,Anthro_Calc!C:P,4,FALSE)) / (VLOOKUP(AH638,Anthro_Calc!C:P,5,FALSE) - VLOOKUP(AH638,Anthro_Calc!C:P,4,FALSE)))</f>
        <v/>
      </c>
      <c r="AK638" s="171" t="str">
        <f>IF(ISBLANK(AD638), "", 3 + (AD638 -VLOOKUP(AH638,Anthro_Calc!C:P,10,FALSE)) / (VLOOKUP(AH638,Anthro_Calc!C:P,10,FALSE) - VLOOKUP(AH638,Anthro_Calc!C:P,9,FALSE)))</f>
        <v/>
      </c>
      <c r="AL638" s="172" t="str">
        <f t="shared" si="550"/>
        <v/>
      </c>
      <c r="AM638" s="173" t="str">
        <f t="shared" si="551"/>
        <v/>
      </c>
      <c r="AN638" s="174" t="str">
        <f t="shared" si="552"/>
        <v/>
      </c>
      <c r="AO638" s="178" t="str">
        <f t="shared" si="532"/>
        <v/>
      </c>
      <c r="AP638" s="179"/>
      <c r="AQ638" s="179" t="str">
        <f t="shared" si="538"/>
        <v/>
      </c>
      <c r="AR638" s="167"/>
      <c r="AS638" s="175"/>
      <c r="AT638" s="170"/>
      <c r="AU638" s="177" t="str">
        <f t="shared" si="579"/>
        <v/>
      </c>
      <c r="AV638" s="171">
        <f t="shared" si="553"/>
        <v>0</v>
      </c>
      <c r="AW638" s="171">
        <f t="shared" si="554"/>
        <v>0</v>
      </c>
      <c r="AX638" s="171" t="str">
        <f t="shared" si="555"/>
        <v>0</v>
      </c>
      <c r="AY638" s="171" t="str">
        <f>IF(ISBLANK(AT638), "", (POWER(AT638/VLOOKUP(AX638,Anthro_Calc!C:P,13,FALSE),VLOOKUP(AX638,Anthro_Calc!C:P,12,FALSE))-1) / (VLOOKUP(AX638,Anthro_Calc!C:P,14,FALSE)*VLOOKUP(AX638,Anthro_Calc!C:P,12,FALSE)))</f>
        <v/>
      </c>
      <c r="AZ638" s="171" t="str">
        <f>IF(ISBLANK(AT638), "", -3 + (AT638 -VLOOKUP(AX638,Anthro_Calc!C:P,4,FALSE)) / (VLOOKUP(AX638,Anthro_Calc!C:P,5,FALSE) - VLOOKUP(AX638,Anthro_Calc!C:P,4,FALSE)))</f>
        <v/>
      </c>
      <c r="BA638" s="171" t="str">
        <f>IF(ISBLANK(AT638), "", 3 + (AT638 -VLOOKUP(AX638,Anthro_Calc!C:P,10,FALSE)) / (VLOOKUP(AX638,Anthro_Calc!C:P,10,FALSE) - VLOOKUP(AX638,Anthro_Calc!C:P,9,FALSE)))</f>
        <v/>
      </c>
      <c r="BB638" s="172" t="str">
        <f t="shared" si="556"/>
        <v/>
      </c>
      <c r="BC638" s="173" t="str">
        <f t="shared" si="557"/>
        <v/>
      </c>
      <c r="BD638" s="174" t="str">
        <f t="shared" si="533"/>
        <v/>
      </c>
      <c r="BE638" s="180" t="str">
        <f t="shared" si="534"/>
        <v/>
      </c>
      <c r="BF638" s="181" t="str">
        <f t="shared" si="558"/>
        <v/>
      </c>
      <c r="BG638" s="181" t="str">
        <f t="shared" si="535"/>
        <v/>
      </c>
      <c r="BH638" s="179"/>
      <c r="BI638" s="182"/>
      <c r="BJ638" s="167"/>
      <c r="BK638" s="175"/>
      <c r="BL638" s="176"/>
      <c r="BM638" s="177" t="str">
        <f t="shared" si="559"/>
        <v/>
      </c>
      <c r="BN638" s="171">
        <f t="shared" si="577"/>
        <v>0</v>
      </c>
      <c r="BO638" s="171">
        <f t="shared" si="578"/>
        <v>0</v>
      </c>
      <c r="BP638" s="171" t="str">
        <f t="shared" si="560"/>
        <v>0</v>
      </c>
      <c r="BQ638" s="171" t="str">
        <f>IF(ISBLANK(BL638), "", (POWER(BL638/VLOOKUP(BP638,Anthro_Calc!C:P,13,FALSE),VLOOKUP(BP638,Anthro_Calc!C:P,12,FALSE))-1) / (VLOOKUP(BP638,Anthro_Calc!C:P,14,FALSE)*VLOOKUP(BP638,Anthro_Calc!C:P,12,FALSE)))</f>
        <v/>
      </c>
      <c r="BR638" s="171" t="str">
        <f>IF(ISBLANK(BL638), "", -3 + (BL638 -VLOOKUP(BP638,Anthro_Calc!C:P,4,FALSE)) / (VLOOKUP(BP638,Anthro_Calc!C:P,5,FALSE) - VLOOKUP(BP638,Anthro_Calc!C:P,4,FALSE)))</f>
        <v/>
      </c>
      <c r="BS638" s="171" t="str">
        <f>IF(ISBLANK(BL638), "", 3 + (BL638 -VLOOKUP(BP638,Anthro_Calc!C:P,10,FALSE)) / (VLOOKUP(BP638,Anthro_Calc!C:P,10,FALSE) - VLOOKUP(BP638,Anthro_Calc!C:P,9,FALSE)))</f>
        <v/>
      </c>
      <c r="BT638" s="172" t="str">
        <f t="shared" si="561"/>
        <v/>
      </c>
      <c r="BU638" s="173" t="str">
        <f t="shared" si="562"/>
        <v/>
      </c>
      <c r="BV638" s="174" t="str">
        <f t="shared" si="563"/>
        <v/>
      </c>
      <c r="BW638" s="181" t="str">
        <f t="shared" si="536"/>
        <v/>
      </c>
      <c r="BX638" s="179"/>
      <c r="BY638" s="181" t="str">
        <f>IF(ISBLANK(BL638), "", VLOOKUP(Z638&amp;" "&amp;BV638&amp;" "&amp;BW638,Graduation_Criteria!$D$2:$E$34,2,FALSE))</f>
        <v/>
      </c>
      <c r="BZ638" s="181" t="str">
        <f t="shared" si="537"/>
        <v/>
      </c>
      <c r="CA638" s="167"/>
      <c r="CB638" s="175"/>
      <c r="CC638" s="175"/>
      <c r="CD638" s="183" t="str">
        <f t="shared" si="564"/>
        <v/>
      </c>
      <c r="CE638" s="184">
        <f t="shared" si="565"/>
        <v>0</v>
      </c>
      <c r="CF638" s="184">
        <f t="shared" si="566"/>
        <v>0</v>
      </c>
      <c r="CG638" s="184" t="str">
        <f t="shared" si="567"/>
        <v>0</v>
      </c>
      <c r="CH638" s="184" t="str">
        <f>IF(ISBLANK(CC638), "", (POWER(CC638/VLOOKUP(CG638,Anthro_Calc!C:P,13,FALSE),VLOOKUP(CG638,Anthro_Calc!C:P,12,FALSE))-1) / (VLOOKUP(CG638,Anthro_Calc!C:P,14,FALSE)*VLOOKUP(CG638,Anthro_Calc!C:P,12,FALSE)))</f>
        <v/>
      </c>
      <c r="CI638" s="184" t="str">
        <f>IF(ISBLANK(CC638), "", -3 + (CC638 -VLOOKUP(CG638,Anthro_Calc!C:P,4,FALSE)) / (VLOOKUP(CG638,Anthro_Calc!C:P,5,FALSE) - VLOOKUP(CG638,Anthro_Calc!C:P,4,FALSE)))</f>
        <v/>
      </c>
      <c r="CJ638" s="184" t="str">
        <f>IF(ISBLANK(CC638), "", 3 + (CC638 -VLOOKUP(CG638,Anthro_Calc!C:P,10,FALSE)) / (VLOOKUP(CG638,Anthro_Calc!C:P,10,FALSE) - VLOOKUP(CG638,Anthro_Calc!C:P,9,FALSE)))</f>
        <v/>
      </c>
      <c r="CK638" s="185" t="str">
        <f t="shared" si="568"/>
        <v/>
      </c>
      <c r="CL638" s="173" t="str">
        <f t="shared" si="569"/>
        <v/>
      </c>
      <c r="CM638" s="174" t="str">
        <f t="shared" si="570"/>
        <v/>
      </c>
      <c r="CN638" s="179"/>
      <c r="CO638" s="167"/>
      <c r="CP638" s="175"/>
      <c r="CQ638" s="175"/>
      <c r="CR638" s="186" t="str">
        <f t="shared" si="571"/>
        <v/>
      </c>
      <c r="CS638" s="187">
        <f t="shared" si="572"/>
        <v>0</v>
      </c>
      <c r="CT638" s="187">
        <f t="shared" si="573"/>
        <v>0</v>
      </c>
      <c r="CU638" s="187" t="str">
        <f t="shared" si="574"/>
        <v>0</v>
      </c>
      <c r="CV638" s="187" t="str">
        <f>IF(ISBLANK(CQ638), "", (POWER(CQ638/VLOOKUP(CU638,Anthro_Calc!C:P,13,FALSE),VLOOKUP(CU638,Anthro_Calc!C:P,12,FALSE))-1) / (VLOOKUP(CU638,Anthro_Calc!C:P,14,FALSE)*VLOOKUP(CU638,Anthro_Calc!C:P,12,FALSE)))</f>
        <v/>
      </c>
      <c r="CW638" s="187" t="str">
        <f>IF(ISBLANK(CQ638), "", -3 + (CQ638 -VLOOKUP(CU638,Anthro_Calc!C:P,4,FALSE)) / (VLOOKUP(CU638,Anthro_Calc!C:P,5,FALSE) - VLOOKUP(CU638,Anthro_Calc!C:P,4,FALSE)))</f>
        <v/>
      </c>
      <c r="CX638" s="187" t="str">
        <f>IF(ISBLANK(CQ638), "", 3 + (CQ638 -VLOOKUP(CU638,Anthro_Calc!C:P,10,FALSE)) / (VLOOKUP(CU638,Anthro_Calc!C:P,10,FALSE) - VLOOKUP(CU638,Anthro_Calc!C:P,9,FALSE)))</f>
        <v/>
      </c>
      <c r="CY638" s="188" t="str">
        <f t="shared" si="575"/>
        <v/>
      </c>
      <c r="CZ638" s="117" t="str">
        <f t="shared" si="539"/>
        <v/>
      </c>
      <c r="DA638" s="174" t="str">
        <f t="shared" si="576"/>
        <v/>
      </c>
      <c r="DB638" s="189"/>
    </row>
    <row r="639" spans="1:106">
      <c r="A639" s="165">
        <f t="shared" si="531"/>
        <v>635</v>
      </c>
      <c r="B639" s="166"/>
      <c r="C639" s="166"/>
      <c r="D639" s="166"/>
      <c r="E639" s="166"/>
      <c r="F639" s="166"/>
      <c r="G639" s="166"/>
      <c r="H639" s="166"/>
      <c r="I639" s="166"/>
      <c r="J639" s="166"/>
      <c r="K639" s="166"/>
      <c r="L639" s="166"/>
      <c r="M639" s="167"/>
      <c r="N639" s="168" t="str">
        <f t="shared" ca="1" si="540"/>
        <v/>
      </c>
      <c r="O639" s="169"/>
      <c r="P639" s="169"/>
      <c r="Q639" s="167"/>
      <c r="R639" s="170"/>
      <c r="S639" s="171" t="str">
        <f t="shared" si="541"/>
        <v/>
      </c>
      <c r="T639" s="171" t="str">
        <f t="shared" si="542"/>
        <v/>
      </c>
      <c r="U639" s="171" t="str">
        <f t="shared" si="543"/>
        <v/>
      </c>
      <c r="V639" s="171" t="str">
        <f>IF(ISBLANK(R639), "", (POWER(R639/VLOOKUP(U639,Anthro_Calc!C:P,13,FALSE),VLOOKUP(U639,Anthro_Calc!C:P,12,FALSE))-1) / (VLOOKUP(U639,Anthro_Calc!C:P,14,FALSE)*VLOOKUP(U639,Anthro_Calc!C:P,12,FALSE)))</f>
        <v/>
      </c>
      <c r="W639" s="171" t="str">
        <f>IF(ISBLANK(R639), "", -3 + (R639 -VLOOKUP(U639,Anthro_Calc!C:P,4,FALSE)) / (VLOOKUP(U639,Anthro_Calc!C:P,5,FALSE) - VLOOKUP(U639,Anthro_Calc!C:P,4,FALSE)))</f>
        <v/>
      </c>
      <c r="X639" s="171" t="str">
        <f>IF(ISBLANK(R639), "", 3 + (R639 -VLOOKUP(U639,Anthro_Calc!C:P,10,FALSE)) / (VLOOKUP(U639,Anthro_Calc!C:P,10,FALSE) - VLOOKUP(U639,Anthro_Calc!C:P,9,FALSE)))</f>
        <v/>
      </c>
      <c r="Y639" s="172" t="str">
        <f t="shared" si="544"/>
        <v/>
      </c>
      <c r="Z639" s="173" t="str">
        <f t="shared" si="545"/>
        <v/>
      </c>
      <c r="AA639" s="174" t="str">
        <f t="shared" si="580"/>
        <v/>
      </c>
      <c r="AB639" s="167"/>
      <c r="AC639" s="175"/>
      <c r="AD639" s="176"/>
      <c r="AE639" s="177" t="str">
        <f t="shared" si="546"/>
        <v/>
      </c>
      <c r="AF639" s="171">
        <f t="shared" si="547"/>
        <v>0</v>
      </c>
      <c r="AG639" s="171">
        <f t="shared" si="548"/>
        <v>0</v>
      </c>
      <c r="AH639" s="171" t="str">
        <f t="shared" si="549"/>
        <v>0</v>
      </c>
      <c r="AI639" s="171" t="str">
        <f>IF(ISBLANK(AD639), "", (POWER(AD639/VLOOKUP(AH639,Anthro_Calc!C:P,13,FALSE),VLOOKUP(AH639,Anthro_Calc!C:P,12,FALSE))-1) / (VLOOKUP(AH639,Anthro_Calc!C:P,14,FALSE)*VLOOKUP(AH639,Anthro_Calc!C:P,12,FALSE)))</f>
        <v/>
      </c>
      <c r="AJ639" s="171" t="str">
        <f>IF(ISBLANK(AD639), "", -3 + (AD639 -VLOOKUP(AH639,Anthro_Calc!C:P,4,FALSE)) / (VLOOKUP(AH639,Anthro_Calc!C:P,5,FALSE) - VLOOKUP(AH639,Anthro_Calc!C:P,4,FALSE)))</f>
        <v/>
      </c>
      <c r="AK639" s="171" t="str">
        <f>IF(ISBLANK(AD639), "", 3 + (AD639 -VLOOKUP(AH639,Anthro_Calc!C:P,10,FALSE)) / (VLOOKUP(AH639,Anthro_Calc!C:P,10,FALSE) - VLOOKUP(AH639,Anthro_Calc!C:P,9,FALSE)))</f>
        <v/>
      </c>
      <c r="AL639" s="172" t="str">
        <f t="shared" si="550"/>
        <v/>
      </c>
      <c r="AM639" s="173" t="str">
        <f t="shared" si="551"/>
        <v/>
      </c>
      <c r="AN639" s="174" t="str">
        <f t="shared" si="552"/>
        <v/>
      </c>
      <c r="AO639" s="178" t="str">
        <f t="shared" si="532"/>
        <v/>
      </c>
      <c r="AP639" s="179"/>
      <c r="AQ639" s="179" t="str">
        <f t="shared" si="538"/>
        <v/>
      </c>
      <c r="AR639" s="167"/>
      <c r="AS639" s="175"/>
      <c r="AT639" s="170"/>
      <c r="AU639" s="177" t="str">
        <f t="shared" si="579"/>
        <v/>
      </c>
      <c r="AV639" s="171">
        <f t="shared" si="553"/>
        <v>0</v>
      </c>
      <c r="AW639" s="171">
        <f t="shared" si="554"/>
        <v>0</v>
      </c>
      <c r="AX639" s="171" t="str">
        <f t="shared" si="555"/>
        <v>0</v>
      </c>
      <c r="AY639" s="171" t="str">
        <f>IF(ISBLANK(AT639), "", (POWER(AT639/VLOOKUP(AX639,Anthro_Calc!C:P,13,FALSE),VLOOKUP(AX639,Anthro_Calc!C:P,12,FALSE))-1) / (VLOOKUP(AX639,Anthro_Calc!C:P,14,FALSE)*VLOOKUP(AX639,Anthro_Calc!C:P,12,FALSE)))</f>
        <v/>
      </c>
      <c r="AZ639" s="171" t="str">
        <f>IF(ISBLANK(AT639), "", -3 + (AT639 -VLOOKUP(AX639,Anthro_Calc!C:P,4,FALSE)) / (VLOOKUP(AX639,Anthro_Calc!C:P,5,FALSE) - VLOOKUP(AX639,Anthro_Calc!C:P,4,FALSE)))</f>
        <v/>
      </c>
      <c r="BA639" s="171" t="str">
        <f>IF(ISBLANK(AT639), "", 3 + (AT639 -VLOOKUP(AX639,Anthro_Calc!C:P,10,FALSE)) / (VLOOKUP(AX639,Anthro_Calc!C:P,10,FALSE) - VLOOKUP(AX639,Anthro_Calc!C:P,9,FALSE)))</f>
        <v/>
      </c>
      <c r="BB639" s="172" t="str">
        <f t="shared" si="556"/>
        <v/>
      </c>
      <c r="BC639" s="173" t="str">
        <f t="shared" si="557"/>
        <v/>
      </c>
      <c r="BD639" s="174" t="str">
        <f t="shared" si="533"/>
        <v/>
      </c>
      <c r="BE639" s="180" t="str">
        <f t="shared" si="534"/>
        <v/>
      </c>
      <c r="BF639" s="181" t="str">
        <f t="shared" si="558"/>
        <v/>
      </c>
      <c r="BG639" s="181" t="str">
        <f t="shared" si="535"/>
        <v/>
      </c>
      <c r="BH639" s="179"/>
      <c r="BI639" s="182"/>
      <c r="BJ639" s="167"/>
      <c r="BK639" s="175"/>
      <c r="BL639" s="176"/>
      <c r="BM639" s="177" t="str">
        <f t="shared" si="559"/>
        <v/>
      </c>
      <c r="BN639" s="171">
        <f t="shared" si="577"/>
        <v>0</v>
      </c>
      <c r="BO639" s="171">
        <f t="shared" si="578"/>
        <v>0</v>
      </c>
      <c r="BP639" s="171" t="str">
        <f t="shared" si="560"/>
        <v>0</v>
      </c>
      <c r="BQ639" s="171" t="str">
        <f>IF(ISBLANK(BL639), "", (POWER(BL639/VLOOKUP(BP639,Anthro_Calc!C:P,13,FALSE),VLOOKUP(BP639,Anthro_Calc!C:P,12,FALSE))-1) / (VLOOKUP(BP639,Anthro_Calc!C:P,14,FALSE)*VLOOKUP(BP639,Anthro_Calc!C:P,12,FALSE)))</f>
        <v/>
      </c>
      <c r="BR639" s="171" t="str">
        <f>IF(ISBLANK(BL639), "", -3 + (BL639 -VLOOKUP(BP639,Anthro_Calc!C:P,4,FALSE)) / (VLOOKUP(BP639,Anthro_Calc!C:P,5,FALSE) - VLOOKUP(BP639,Anthro_Calc!C:P,4,FALSE)))</f>
        <v/>
      </c>
      <c r="BS639" s="171" t="str">
        <f>IF(ISBLANK(BL639), "", 3 + (BL639 -VLOOKUP(BP639,Anthro_Calc!C:P,10,FALSE)) / (VLOOKUP(BP639,Anthro_Calc!C:P,10,FALSE) - VLOOKUP(BP639,Anthro_Calc!C:P,9,FALSE)))</f>
        <v/>
      </c>
      <c r="BT639" s="172" t="str">
        <f t="shared" si="561"/>
        <v/>
      </c>
      <c r="BU639" s="173" t="str">
        <f t="shared" si="562"/>
        <v/>
      </c>
      <c r="BV639" s="174" t="str">
        <f t="shared" si="563"/>
        <v/>
      </c>
      <c r="BW639" s="181" t="str">
        <f t="shared" si="536"/>
        <v/>
      </c>
      <c r="BX639" s="179"/>
      <c r="BY639" s="181" t="str">
        <f>IF(ISBLANK(BL639), "", VLOOKUP(Z639&amp;" "&amp;BV639&amp;" "&amp;BW639,Graduation_Criteria!$D$2:$E$34,2,FALSE))</f>
        <v/>
      </c>
      <c r="BZ639" s="181" t="str">
        <f t="shared" si="537"/>
        <v/>
      </c>
      <c r="CA639" s="167"/>
      <c r="CB639" s="175"/>
      <c r="CC639" s="175"/>
      <c r="CD639" s="183" t="str">
        <f t="shared" si="564"/>
        <v/>
      </c>
      <c r="CE639" s="184">
        <f t="shared" si="565"/>
        <v>0</v>
      </c>
      <c r="CF639" s="184">
        <f t="shared" si="566"/>
        <v>0</v>
      </c>
      <c r="CG639" s="184" t="str">
        <f t="shared" si="567"/>
        <v>0</v>
      </c>
      <c r="CH639" s="184" t="str">
        <f>IF(ISBLANK(CC639), "", (POWER(CC639/VLOOKUP(CG639,Anthro_Calc!C:P,13,FALSE),VLOOKUP(CG639,Anthro_Calc!C:P,12,FALSE))-1) / (VLOOKUP(CG639,Anthro_Calc!C:P,14,FALSE)*VLOOKUP(CG639,Anthro_Calc!C:P,12,FALSE)))</f>
        <v/>
      </c>
      <c r="CI639" s="184" t="str">
        <f>IF(ISBLANK(CC639), "", -3 + (CC639 -VLOOKUP(CG639,Anthro_Calc!C:P,4,FALSE)) / (VLOOKUP(CG639,Anthro_Calc!C:P,5,FALSE) - VLOOKUP(CG639,Anthro_Calc!C:P,4,FALSE)))</f>
        <v/>
      </c>
      <c r="CJ639" s="184" t="str">
        <f>IF(ISBLANK(CC639), "", 3 + (CC639 -VLOOKUP(CG639,Anthro_Calc!C:P,10,FALSE)) / (VLOOKUP(CG639,Anthro_Calc!C:P,10,FALSE) - VLOOKUP(CG639,Anthro_Calc!C:P,9,FALSE)))</f>
        <v/>
      </c>
      <c r="CK639" s="185" t="str">
        <f t="shared" si="568"/>
        <v/>
      </c>
      <c r="CL639" s="173" t="str">
        <f t="shared" si="569"/>
        <v/>
      </c>
      <c r="CM639" s="174" t="str">
        <f t="shared" si="570"/>
        <v/>
      </c>
      <c r="CN639" s="179"/>
      <c r="CO639" s="167"/>
      <c r="CP639" s="175"/>
      <c r="CQ639" s="175"/>
      <c r="CR639" s="186" t="str">
        <f t="shared" si="571"/>
        <v/>
      </c>
      <c r="CS639" s="187">
        <f t="shared" si="572"/>
        <v>0</v>
      </c>
      <c r="CT639" s="187">
        <f t="shared" si="573"/>
        <v>0</v>
      </c>
      <c r="CU639" s="187" t="str">
        <f t="shared" si="574"/>
        <v>0</v>
      </c>
      <c r="CV639" s="187" t="str">
        <f>IF(ISBLANK(CQ639), "", (POWER(CQ639/VLOOKUP(CU639,Anthro_Calc!C:P,13,FALSE),VLOOKUP(CU639,Anthro_Calc!C:P,12,FALSE))-1) / (VLOOKUP(CU639,Anthro_Calc!C:P,14,FALSE)*VLOOKUP(CU639,Anthro_Calc!C:P,12,FALSE)))</f>
        <v/>
      </c>
      <c r="CW639" s="187" t="str">
        <f>IF(ISBLANK(CQ639), "", -3 + (CQ639 -VLOOKUP(CU639,Anthro_Calc!C:P,4,FALSE)) / (VLOOKUP(CU639,Anthro_Calc!C:P,5,FALSE) - VLOOKUP(CU639,Anthro_Calc!C:P,4,FALSE)))</f>
        <v/>
      </c>
      <c r="CX639" s="187" t="str">
        <f>IF(ISBLANK(CQ639), "", 3 + (CQ639 -VLOOKUP(CU639,Anthro_Calc!C:P,10,FALSE)) / (VLOOKUP(CU639,Anthro_Calc!C:P,10,FALSE) - VLOOKUP(CU639,Anthro_Calc!C:P,9,FALSE)))</f>
        <v/>
      </c>
      <c r="CY639" s="188" t="str">
        <f t="shared" si="575"/>
        <v/>
      </c>
      <c r="CZ639" s="117" t="str">
        <f t="shared" si="539"/>
        <v/>
      </c>
      <c r="DA639" s="174" t="str">
        <f t="shared" si="576"/>
        <v/>
      </c>
      <c r="DB639" s="189"/>
    </row>
    <row r="640" spans="1:106">
      <c r="A640" s="165">
        <f t="shared" si="531"/>
        <v>636</v>
      </c>
      <c r="B640" s="166"/>
      <c r="C640" s="166"/>
      <c r="D640" s="166"/>
      <c r="E640" s="166"/>
      <c r="F640" s="166"/>
      <c r="G640" s="166"/>
      <c r="H640" s="166"/>
      <c r="I640" s="166"/>
      <c r="J640" s="166"/>
      <c r="K640" s="166"/>
      <c r="L640" s="166"/>
      <c r="M640" s="167"/>
      <c r="N640" s="168" t="str">
        <f t="shared" ca="1" si="540"/>
        <v/>
      </c>
      <c r="O640" s="169"/>
      <c r="P640" s="169"/>
      <c r="Q640" s="167"/>
      <c r="R640" s="170"/>
      <c r="S640" s="171" t="str">
        <f t="shared" si="541"/>
        <v/>
      </c>
      <c r="T640" s="171" t="str">
        <f t="shared" si="542"/>
        <v/>
      </c>
      <c r="U640" s="171" t="str">
        <f t="shared" si="543"/>
        <v/>
      </c>
      <c r="V640" s="171" t="str">
        <f>IF(ISBLANK(R640), "", (POWER(R640/VLOOKUP(U640,Anthro_Calc!C:P,13,FALSE),VLOOKUP(U640,Anthro_Calc!C:P,12,FALSE))-1) / (VLOOKUP(U640,Anthro_Calc!C:P,14,FALSE)*VLOOKUP(U640,Anthro_Calc!C:P,12,FALSE)))</f>
        <v/>
      </c>
      <c r="W640" s="171" t="str">
        <f>IF(ISBLANK(R640), "", -3 + (R640 -VLOOKUP(U640,Anthro_Calc!C:P,4,FALSE)) / (VLOOKUP(U640,Anthro_Calc!C:P,5,FALSE) - VLOOKUP(U640,Anthro_Calc!C:P,4,FALSE)))</f>
        <v/>
      </c>
      <c r="X640" s="171" t="str">
        <f>IF(ISBLANK(R640), "", 3 + (R640 -VLOOKUP(U640,Anthro_Calc!C:P,10,FALSE)) / (VLOOKUP(U640,Anthro_Calc!C:P,10,FALSE) - VLOOKUP(U640,Anthro_Calc!C:P,9,FALSE)))</f>
        <v/>
      </c>
      <c r="Y640" s="172" t="str">
        <f t="shared" si="544"/>
        <v/>
      </c>
      <c r="Z640" s="173" t="str">
        <f t="shared" si="545"/>
        <v/>
      </c>
      <c r="AA640" s="174" t="str">
        <f t="shared" si="580"/>
        <v/>
      </c>
      <c r="AB640" s="167"/>
      <c r="AC640" s="175"/>
      <c r="AD640" s="176"/>
      <c r="AE640" s="177" t="str">
        <f t="shared" si="546"/>
        <v/>
      </c>
      <c r="AF640" s="171">
        <f t="shared" si="547"/>
        <v>0</v>
      </c>
      <c r="AG640" s="171">
        <f t="shared" si="548"/>
        <v>0</v>
      </c>
      <c r="AH640" s="171" t="str">
        <f t="shared" si="549"/>
        <v>0</v>
      </c>
      <c r="AI640" s="171" t="str">
        <f>IF(ISBLANK(AD640), "", (POWER(AD640/VLOOKUP(AH640,Anthro_Calc!C:P,13,FALSE),VLOOKUP(AH640,Anthro_Calc!C:P,12,FALSE))-1) / (VLOOKUP(AH640,Anthro_Calc!C:P,14,FALSE)*VLOOKUP(AH640,Anthro_Calc!C:P,12,FALSE)))</f>
        <v/>
      </c>
      <c r="AJ640" s="171" t="str">
        <f>IF(ISBLANK(AD640), "", -3 + (AD640 -VLOOKUP(AH640,Anthro_Calc!C:P,4,FALSE)) / (VLOOKUP(AH640,Anthro_Calc!C:P,5,FALSE) - VLOOKUP(AH640,Anthro_Calc!C:P,4,FALSE)))</f>
        <v/>
      </c>
      <c r="AK640" s="171" t="str">
        <f>IF(ISBLANK(AD640), "", 3 + (AD640 -VLOOKUP(AH640,Anthro_Calc!C:P,10,FALSE)) / (VLOOKUP(AH640,Anthro_Calc!C:P,10,FALSE) - VLOOKUP(AH640,Anthro_Calc!C:P,9,FALSE)))</f>
        <v/>
      </c>
      <c r="AL640" s="172" t="str">
        <f t="shared" si="550"/>
        <v/>
      </c>
      <c r="AM640" s="173" t="str">
        <f t="shared" si="551"/>
        <v/>
      </c>
      <c r="AN640" s="174" t="str">
        <f t="shared" si="552"/>
        <v/>
      </c>
      <c r="AO640" s="178" t="str">
        <f t="shared" si="532"/>
        <v/>
      </c>
      <c r="AP640" s="179"/>
      <c r="AQ640" s="179" t="str">
        <f t="shared" si="538"/>
        <v/>
      </c>
      <c r="AR640" s="167"/>
      <c r="AS640" s="175"/>
      <c r="AT640" s="170"/>
      <c r="AU640" s="177" t="str">
        <f t="shared" si="579"/>
        <v/>
      </c>
      <c r="AV640" s="171">
        <f t="shared" si="553"/>
        <v>0</v>
      </c>
      <c r="AW640" s="171">
        <f t="shared" si="554"/>
        <v>0</v>
      </c>
      <c r="AX640" s="171" t="str">
        <f t="shared" si="555"/>
        <v>0</v>
      </c>
      <c r="AY640" s="171" t="str">
        <f>IF(ISBLANK(AT640), "", (POWER(AT640/VLOOKUP(AX640,Anthro_Calc!C:P,13,FALSE),VLOOKUP(AX640,Anthro_Calc!C:P,12,FALSE))-1) / (VLOOKUP(AX640,Anthro_Calc!C:P,14,FALSE)*VLOOKUP(AX640,Anthro_Calc!C:P,12,FALSE)))</f>
        <v/>
      </c>
      <c r="AZ640" s="171" t="str">
        <f>IF(ISBLANK(AT640), "", -3 + (AT640 -VLOOKUP(AX640,Anthro_Calc!C:P,4,FALSE)) / (VLOOKUP(AX640,Anthro_Calc!C:P,5,FALSE) - VLOOKUP(AX640,Anthro_Calc!C:P,4,FALSE)))</f>
        <v/>
      </c>
      <c r="BA640" s="171" t="str">
        <f>IF(ISBLANK(AT640), "", 3 + (AT640 -VLOOKUP(AX640,Anthro_Calc!C:P,10,FALSE)) / (VLOOKUP(AX640,Anthro_Calc!C:P,10,FALSE) - VLOOKUP(AX640,Anthro_Calc!C:P,9,FALSE)))</f>
        <v/>
      </c>
      <c r="BB640" s="172" t="str">
        <f t="shared" si="556"/>
        <v/>
      </c>
      <c r="BC640" s="173" t="str">
        <f t="shared" si="557"/>
        <v/>
      </c>
      <c r="BD640" s="174" t="str">
        <f t="shared" si="533"/>
        <v/>
      </c>
      <c r="BE640" s="180" t="str">
        <f t="shared" si="534"/>
        <v/>
      </c>
      <c r="BF640" s="181" t="str">
        <f t="shared" si="558"/>
        <v/>
      </c>
      <c r="BG640" s="181" t="str">
        <f t="shared" si="535"/>
        <v/>
      </c>
      <c r="BH640" s="179"/>
      <c r="BI640" s="182"/>
      <c r="BJ640" s="167"/>
      <c r="BK640" s="175"/>
      <c r="BL640" s="176"/>
      <c r="BM640" s="177" t="str">
        <f t="shared" si="559"/>
        <v/>
      </c>
      <c r="BN640" s="171">
        <f t="shared" si="577"/>
        <v>0</v>
      </c>
      <c r="BO640" s="171">
        <f t="shared" si="578"/>
        <v>0</v>
      </c>
      <c r="BP640" s="171" t="str">
        <f t="shared" si="560"/>
        <v>0</v>
      </c>
      <c r="BQ640" s="171" t="str">
        <f>IF(ISBLANK(BL640), "", (POWER(BL640/VLOOKUP(BP640,Anthro_Calc!C:P,13,FALSE),VLOOKUP(BP640,Anthro_Calc!C:P,12,FALSE))-1) / (VLOOKUP(BP640,Anthro_Calc!C:P,14,FALSE)*VLOOKUP(BP640,Anthro_Calc!C:P,12,FALSE)))</f>
        <v/>
      </c>
      <c r="BR640" s="171" t="str">
        <f>IF(ISBLANK(BL640), "", -3 + (BL640 -VLOOKUP(BP640,Anthro_Calc!C:P,4,FALSE)) / (VLOOKUP(BP640,Anthro_Calc!C:P,5,FALSE) - VLOOKUP(BP640,Anthro_Calc!C:P,4,FALSE)))</f>
        <v/>
      </c>
      <c r="BS640" s="171" t="str">
        <f>IF(ISBLANK(BL640), "", 3 + (BL640 -VLOOKUP(BP640,Anthro_Calc!C:P,10,FALSE)) / (VLOOKUP(BP640,Anthro_Calc!C:P,10,FALSE) - VLOOKUP(BP640,Anthro_Calc!C:P,9,FALSE)))</f>
        <v/>
      </c>
      <c r="BT640" s="172" t="str">
        <f t="shared" si="561"/>
        <v/>
      </c>
      <c r="BU640" s="173" t="str">
        <f t="shared" si="562"/>
        <v/>
      </c>
      <c r="BV640" s="174" t="str">
        <f t="shared" si="563"/>
        <v/>
      </c>
      <c r="BW640" s="181" t="str">
        <f t="shared" si="536"/>
        <v/>
      </c>
      <c r="BX640" s="179"/>
      <c r="BY640" s="181" t="str">
        <f>IF(ISBLANK(BL640), "", VLOOKUP(Z640&amp;" "&amp;BV640&amp;" "&amp;BW640,Graduation_Criteria!$D$2:$E$34,2,FALSE))</f>
        <v/>
      </c>
      <c r="BZ640" s="181" t="str">
        <f t="shared" si="537"/>
        <v/>
      </c>
      <c r="CA640" s="167"/>
      <c r="CB640" s="175"/>
      <c r="CC640" s="175"/>
      <c r="CD640" s="183" t="str">
        <f t="shared" si="564"/>
        <v/>
      </c>
      <c r="CE640" s="184">
        <f t="shared" si="565"/>
        <v>0</v>
      </c>
      <c r="CF640" s="184">
        <f t="shared" si="566"/>
        <v>0</v>
      </c>
      <c r="CG640" s="184" t="str">
        <f t="shared" si="567"/>
        <v>0</v>
      </c>
      <c r="CH640" s="184" t="str">
        <f>IF(ISBLANK(CC640), "", (POWER(CC640/VLOOKUP(CG640,Anthro_Calc!C:P,13,FALSE),VLOOKUP(CG640,Anthro_Calc!C:P,12,FALSE))-1) / (VLOOKUP(CG640,Anthro_Calc!C:P,14,FALSE)*VLOOKUP(CG640,Anthro_Calc!C:P,12,FALSE)))</f>
        <v/>
      </c>
      <c r="CI640" s="184" t="str">
        <f>IF(ISBLANK(CC640), "", -3 + (CC640 -VLOOKUP(CG640,Anthro_Calc!C:P,4,FALSE)) / (VLOOKUP(CG640,Anthro_Calc!C:P,5,FALSE) - VLOOKUP(CG640,Anthro_Calc!C:P,4,FALSE)))</f>
        <v/>
      </c>
      <c r="CJ640" s="184" t="str">
        <f>IF(ISBLANK(CC640), "", 3 + (CC640 -VLOOKUP(CG640,Anthro_Calc!C:P,10,FALSE)) / (VLOOKUP(CG640,Anthro_Calc!C:P,10,FALSE) - VLOOKUP(CG640,Anthro_Calc!C:P,9,FALSE)))</f>
        <v/>
      </c>
      <c r="CK640" s="185" t="str">
        <f t="shared" si="568"/>
        <v/>
      </c>
      <c r="CL640" s="173" t="str">
        <f t="shared" si="569"/>
        <v/>
      </c>
      <c r="CM640" s="174" t="str">
        <f t="shared" si="570"/>
        <v/>
      </c>
      <c r="CN640" s="179"/>
      <c r="CO640" s="167"/>
      <c r="CP640" s="175"/>
      <c r="CQ640" s="175"/>
      <c r="CR640" s="186" t="str">
        <f t="shared" si="571"/>
        <v/>
      </c>
      <c r="CS640" s="187">
        <f t="shared" si="572"/>
        <v>0</v>
      </c>
      <c r="CT640" s="187">
        <f t="shared" si="573"/>
        <v>0</v>
      </c>
      <c r="CU640" s="187" t="str">
        <f t="shared" si="574"/>
        <v>0</v>
      </c>
      <c r="CV640" s="187" t="str">
        <f>IF(ISBLANK(CQ640), "", (POWER(CQ640/VLOOKUP(CU640,Anthro_Calc!C:P,13,FALSE),VLOOKUP(CU640,Anthro_Calc!C:P,12,FALSE))-1) / (VLOOKUP(CU640,Anthro_Calc!C:P,14,FALSE)*VLOOKUP(CU640,Anthro_Calc!C:P,12,FALSE)))</f>
        <v/>
      </c>
      <c r="CW640" s="187" t="str">
        <f>IF(ISBLANK(CQ640), "", -3 + (CQ640 -VLOOKUP(CU640,Anthro_Calc!C:P,4,FALSE)) / (VLOOKUP(CU640,Anthro_Calc!C:P,5,FALSE) - VLOOKUP(CU640,Anthro_Calc!C:P,4,FALSE)))</f>
        <v/>
      </c>
      <c r="CX640" s="187" t="str">
        <f>IF(ISBLANK(CQ640), "", 3 + (CQ640 -VLOOKUP(CU640,Anthro_Calc!C:P,10,FALSE)) / (VLOOKUP(CU640,Anthro_Calc!C:P,10,FALSE) - VLOOKUP(CU640,Anthro_Calc!C:P,9,FALSE)))</f>
        <v/>
      </c>
      <c r="CY640" s="188" t="str">
        <f t="shared" si="575"/>
        <v/>
      </c>
      <c r="CZ640" s="117" t="str">
        <f t="shared" si="539"/>
        <v/>
      </c>
      <c r="DA640" s="174" t="str">
        <f t="shared" si="576"/>
        <v/>
      </c>
      <c r="DB640" s="189"/>
    </row>
    <row r="641" spans="1:106">
      <c r="A641" s="165">
        <f t="shared" si="531"/>
        <v>637</v>
      </c>
      <c r="B641" s="166"/>
      <c r="C641" s="166"/>
      <c r="D641" s="166"/>
      <c r="E641" s="166"/>
      <c r="F641" s="166"/>
      <c r="G641" s="166"/>
      <c r="H641" s="166"/>
      <c r="I641" s="166"/>
      <c r="J641" s="166"/>
      <c r="K641" s="166"/>
      <c r="L641" s="166"/>
      <c r="M641" s="167"/>
      <c r="N641" s="168" t="str">
        <f t="shared" ca="1" si="540"/>
        <v/>
      </c>
      <c r="O641" s="169"/>
      <c r="P641" s="169"/>
      <c r="Q641" s="167"/>
      <c r="R641" s="170"/>
      <c r="S641" s="171" t="str">
        <f t="shared" si="541"/>
        <v/>
      </c>
      <c r="T641" s="171" t="str">
        <f t="shared" si="542"/>
        <v/>
      </c>
      <c r="U641" s="171" t="str">
        <f t="shared" si="543"/>
        <v/>
      </c>
      <c r="V641" s="171" t="str">
        <f>IF(ISBLANK(R641), "", (POWER(R641/VLOOKUP(U641,Anthro_Calc!C:P,13,FALSE),VLOOKUP(U641,Anthro_Calc!C:P,12,FALSE))-1) / (VLOOKUP(U641,Anthro_Calc!C:P,14,FALSE)*VLOOKUP(U641,Anthro_Calc!C:P,12,FALSE)))</f>
        <v/>
      </c>
      <c r="W641" s="171" t="str">
        <f>IF(ISBLANK(R641), "", -3 + (R641 -VLOOKUP(U641,Anthro_Calc!C:P,4,FALSE)) / (VLOOKUP(U641,Anthro_Calc!C:P,5,FALSE) - VLOOKUP(U641,Anthro_Calc!C:P,4,FALSE)))</f>
        <v/>
      </c>
      <c r="X641" s="171" t="str">
        <f>IF(ISBLANK(R641), "", 3 + (R641 -VLOOKUP(U641,Anthro_Calc!C:P,10,FALSE)) / (VLOOKUP(U641,Anthro_Calc!C:P,10,FALSE) - VLOOKUP(U641,Anthro_Calc!C:P,9,FALSE)))</f>
        <v/>
      </c>
      <c r="Y641" s="172" t="str">
        <f t="shared" si="544"/>
        <v/>
      </c>
      <c r="Z641" s="173" t="str">
        <f t="shared" si="545"/>
        <v/>
      </c>
      <c r="AA641" s="174" t="str">
        <f t="shared" si="580"/>
        <v/>
      </c>
      <c r="AB641" s="167"/>
      <c r="AC641" s="175"/>
      <c r="AD641" s="176"/>
      <c r="AE641" s="177" t="str">
        <f t="shared" si="546"/>
        <v/>
      </c>
      <c r="AF641" s="171">
        <f t="shared" si="547"/>
        <v>0</v>
      </c>
      <c r="AG641" s="171">
        <f t="shared" si="548"/>
        <v>0</v>
      </c>
      <c r="AH641" s="171" t="str">
        <f t="shared" si="549"/>
        <v>0</v>
      </c>
      <c r="AI641" s="171" t="str">
        <f>IF(ISBLANK(AD641), "", (POWER(AD641/VLOOKUP(AH641,Anthro_Calc!C:P,13,FALSE),VLOOKUP(AH641,Anthro_Calc!C:P,12,FALSE))-1) / (VLOOKUP(AH641,Anthro_Calc!C:P,14,FALSE)*VLOOKUP(AH641,Anthro_Calc!C:P,12,FALSE)))</f>
        <v/>
      </c>
      <c r="AJ641" s="171" t="str">
        <f>IF(ISBLANK(AD641), "", -3 + (AD641 -VLOOKUP(AH641,Anthro_Calc!C:P,4,FALSE)) / (VLOOKUP(AH641,Anthro_Calc!C:P,5,FALSE) - VLOOKUP(AH641,Anthro_Calc!C:P,4,FALSE)))</f>
        <v/>
      </c>
      <c r="AK641" s="171" t="str">
        <f>IF(ISBLANK(AD641), "", 3 + (AD641 -VLOOKUP(AH641,Anthro_Calc!C:P,10,FALSE)) / (VLOOKUP(AH641,Anthro_Calc!C:P,10,FALSE) - VLOOKUP(AH641,Anthro_Calc!C:P,9,FALSE)))</f>
        <v/>
      </c>
      <c r="AL641" s="172" t="str">
        <f t="shared" si="550"/>
        <v/>
      </c>
      <c r="AM641" s="173" t="str">
        <f t="shared" si="551"/>
        <v/>
      </c>
      <c r="AN641" s="174" t="str">
        <f t="shared" si="552"/>
        <v/>
      </c>
      <c r="AO641" s="178" t="str">
        <f t="shared" si="532"/>
        <v/>
      </c>
      <c r="AP641" s="179"/>
      <c r="AQ641" s="179" t="str">
        <f t="shared" si="538"/>
        <v/>
      </c>
      <c r="AR641" s="167"/>
      <c r="AS641" s="175"/>
      <c r="AT641" s="170"/>
      <c r="AU641" s="177" t="str">
        <f t="shared" si="579"/>
        <v/>
      </c>
      <c r="AV641" s="171">
        <f t="shared" si="553"/>
        <v>0</v>
      </c>
      <c r="AW641" s="171">
        <f t="shared" si="554"/>
        <v>0</v>
      </c>
      <c r="AX641" s="171" t="str">
        <f t="shared" si="555"/>
        <v>0</v>
      </c>
      <c r="AY641" s="171" t="str">
        <f>IF(ISBLANK(AT641), "", (POWER(AT641/VLOOKUP(AX641,Anthro_Calc!C:P,13,FALSE),VLOOKUP(AX641,Anthro_Calc!C:P,12,FALSE))-1) / (VLOOKUP(AX641,Anthro_Calc!C:P,14,FALSE)*VLOOKUP(AX641,Anthro_Calc!C:P,12,FALSE)))</f>
        <v/>
      </c>
      <c r="AZ641" s="171" t="str">
        <f>IF(ISBLANK(AT641), "", -3 + (AT641 -VLOOKUP(AX641,Anthro_Calc!C:P,4,FALSE)) / (VLOOKUP(AX641,Anthro_Calc!C:P,5,FALSE) - VLOOKUP(AX641,Anthro_Calc!C:P,4,FALSE)))</f>
        <v/>
      </c>
      <c r="BA641" s="171" t="str">
        <f>IF(ISBLANK(AT641), "", 3 + (AT641 -VLOOKUP(AX641,Anthro_Calc!C:P,10,FALSE)) / (VLOOKUP(AX641,Anthro_Calc!C:P,10,FALSE) - VLOOKUP(AX641,Anthro_Calc!C:P,9,FALSE)))</f>
        <v/>
      </c>
      <c r="BB641" s="172" t="str">
        <f t="shared" si="556"/>
        <v/>
      </c>
      <c r="BC641" s="173" t="str">
        <f t="shared" si="557"/>
        <v/>
      </c>
      <c r="BD641" s="174" t="str">
        <f t="shared" si="533"/>
        <v/>
      </c>
      <c r="BE641" s="180" t="str">
        <f t="shared" si="534"/>
        <v/>
      </c>
      <c r="BF641" s="181" t="str">
        <f t="shared" si="558"/>
        <v/>
      </c>
      <c r="BG641" s="181" t="str">
        <f t="shared" si="535"/>
        <v/>
      </c>
      <c r="BH641" s="179"/>
      <c r="BI641" s="182"/>
      <c r="BJ641" s="167"/>
      <c r="BK641" s="175"/>
      <c r="BL641" s="176"/>
      <c r="BM641" s="177" t="str">
        <f t="shared" si="559"/>
        <v/>
      </c>
      <c r="BN641" s="171">
        <f t="shared" si="577"/>
        <v>0</v>
      </c>
      <c r="BO641" s="171">
        <f t="shared" si="578"/>
        <v>0</v>
      </c>
      <c r="BP641" s="171" t="str">
        <f t="shared" si="560"/>
        <v>0</v>
      </c>
      <c r="BQ641" s="171" t="str">
        <f>IF(ISBLANK(BL641), "", (POWER(BL641/VLOOKUP(BP641,Anthro_Calc!C:P,13,FALSE),VLOOKUP(BP641,Anthro_Calc!C:P,12,FALSE))-1) / (VLOOKUP(BP641,Anthro_Calc!C:P,14,FALSE)*VLOOKUP(BP641,Anthro_Calc!C:P,12,FALSE)))</f>
        <v/>
      </c>
      <c r="BR641" s="171" t="str">
        <f>IF(ISBLANK(BL641), "", -3 + (BL641 -VLOOKUP(BP641,Anthro_Calc!C:P,4,FALSE)) / (VLOOKUP(BP641,Anthro_Calc!C:P,5,FALSE) - VLOOKUP(BP641,Anthro_Calc!C:P,4,FALSE)))</f>
        <v/>
      </c>
      <c r="BS641" s="171" t="str">
        <f>IF(ISBLANK(BL641), "", 3 + (BL641 -VLOOKUP(BP641,Anthro_Calc!C:P,10,FALSE)) / (VLOOKUP(BP641,Anthro_Calc!C:P,10,FALSE) - VLOOKUP(BP641,Anthro_Calc!C:P,9,FALSE)))</f>
        <v/>
      </c>
      <c r="BT641" s="172" t="str">
        <f t="shared" si="561"/>
        <v/>
      </c>
      <c r="BU641" s="173" t="str">
        <f t="shared" si="562"/>
        <v/>
      </c>
      <c r="BV641" s="174" t="str">
        <f t="shared" si="563"/>
        <v/>
      </c>
      <c r="BW641" s="181" t="str">
        <f t="shared" si="536"/>
        <v/>
      </c>
      <c r="BX641" s="179"/>
      <c r="BY641" s="181" t="str">
        <f>IF(ISBLANK(BL641), "", VLOOKUP(Z641&amp;" "&amp;BV641&amp;" "&amp;BW641,Graduation_Criteria!$D$2:$E$34,2,FALSE))</f>
        <v/>
      </c>
      <c r="BZ641" s="181" t="str">
        <f t="shared" si="537"/>
        <v/>
      </c>
      <c r="CA641" s="167"/>
      <c r="CB641" s="175"/>
      <c r="CC641" s="175"/>
      <c r="CD641" s="183" t="str">
        <f t="shared" si="564"/>
        <v/>
      </c>
      <c r="CE641" s="184">
        <f t="shared" si="565"/>
        <v>0</v>
      </c>
      <c r="CF641" s="184">
        <f t="shared" si="566"/>
        <v>0</v>
      </c>
      <c r="CG641" s="184" t="str">
        <f t="shared" si="567"/>
        <v>0</v>
      </c>
      <c r="CH641" s="184" t="str">
        <f>IF(ISBLANK(CC641), "", (POWER(CC641/VLOOKUP(CG641,Anthro_Calc!C:P,13,FALSE),VLOOKUP(CG641,Anthro_Calc!C:P,12,FALSE))-1) / (VLOOKUP(CG641,Anthro_Calc!C:P,14,FALSE)*VLOOKUP(CG641,Anthro_Calc!C:P,12,FALSE)))</f>
        <v/>
      </c>
      <c r="CI641" s="184" t="str">
        <f>IF(ISBLANK(CC641), "", -3 + (CC641 -VLOOKUP(CG641,Anthro_Calc!C:P,4,FALSE)) / (VLOOKUP(CG641,Anthro_Calc!C:P,5,FALSE) - VLOOKUP(CG641,Anthro_Calc!C:P,4,FALSE)))</f>
        <v/>
      </c>
      <c r="CJ641" s="184" t="str">
        <f>IF(ISBLANK(CC641), "", 3 + (CC641 -VLOOKUP(CG641,Anthro_Calc!C:P,10,FALSE)) / (VLOOKUP(CG641,Anthro_Calc!C:P,10,FALSE) - VLOOKUP(CG641,Anthro_Calc!C:P,9,FALSE)))</f>
        <v/>
      </c>
      <c r="CK641" s="185" t="str">
        <f t="shared" si="568"/>
        <v/>
      </c>
      <c r="CL641" s="173" t="str">
        <f t="shared" si="569"/>
        <v/>
      </c>
      <c r="CM641" s="174" t="str">
        <f t="shared" si="570"/>
        <v/>
      </c>
      <c r="CN641" s="179"/>
      <c r="CO641" s="167"/>
      <c r="CP641" s="175"/>
      <c r="CQ641" s="175"/>
      <c r="CR641" s="186" t="str">
        <f t="shared" si="571"/>
        <v/>
      </c>
      <c r="CS641" s="187">
        <f t="shared" si="572"/>
        <v>0</v>
      </c>
      <c r="CT641" s="187">
        <f t="shared" si="573"/>
        <v>0</v>
      </c>
      <c r="CU641" s="187" t="str">
        <f t="shared" si="574"/>
        <v>0</v>
      </c>
      <c r="CV641" s="187" t="str">
        <f>IF(ISBLANK(CQ641), "", (POWER(CQ641/VLOOKUP(CU641,Anthro_Calc!C:P,13,FALSE),VLOOKUP(CU641,Anthro_Calc!C:P,12,FALSE))-1) / (VLOOKUP(CU641,Anthro_Calc!C:P,14,FALSE)*VLOOKUP(CU641,Anthro_Calc!C:P,12,FALSE)))</f>
        <v/>
      </c>
      <c r="CW641" s="187" t="str">
        <f>IF(ISBLANK(CQ641), "", -3 + (CQ641 -VLOOKUP(CU641,Anthro_Calc!C:P,4,FALSE)) / (VLOOKUP(CU641,Anthro_Calc!C:P,5,FALSE) - VLOOKUP(CU641,Anthro_Calc!C:P,4,FALSE)))</f>
        <v/>
      </c>
      <c r="CX641" s="187" t="str">
        <f>IF(ISBLANK(CQ641), "", 3 + (CQ641 -VLOOKUP(CU641,Anthro_Calc!C:P,10,FALSE)) / (VLOOKUP(CU641,Anthro_Calc!C:P,10,FALSE) - VLOOKUP(CU641,Anthro_Calc!C:P,9,FALSE)))</f>
        <v/>
      </c>
      <c r="CY641" s="188" t="str">
        <f t="shared" si="575"/>
        <v/>
      </c>
      <c r="CZ641" s="117" t="str">
        <f t="shared" si="539"/>
        <v/>
      </c>
      <c r="DA641" s="174" t="str">
        <f t="shared" si="576"/>
        <v/>
      </c>
      <c r="DB641" s="189"/>
    </row>
    <row r="642" spans="1:106">
      <c r="A642" s="165">
        <f t="shared" si="531"/>
        <v>638</v>
      </c>
      <c r="B642" s="166"/>
      <c r="C642" s="166"/>
      <c r="D642" s="166"/>
      <c r="E642" s="166"/>
      <c r="F642" s="166"/>
      <c r="G642" s="166"/>
      <c r="H642" s="166"/>
      <c r="I642" s="166"/>
      <c r="J642" s="166"/>
      <c r="K642" s="166"/>
      <c r="L642" s="166"/>
      <c r="M642" s="167"/>
      <c r="N642" s="168" t="str">
        <f t="shared" ca="1" si="540"/>
        <v/>
      </c>
      <c r="O642" s="169"/>
      <c r="P642" s="169"/>
      <c r="Q642" s="167"/>
      <c r="R642" s="170"/>
      <c r="S642" s="171" t="str">
        <f t="shared" si="541"/>
        <v/>
      </c>
      <c r="T642" s="171" t="str">
        <f t="shared" si="542"/>
        <v/>
      </c>
      <c r="U642" s="171" t="str">
        <f t="shared" si="543"/>
        <v/>
      </c>
      <c r="V642" s="171" t="str">
        <f>IF(ISBLANK(R642), "", (POWER(R642/VLOOKUP(U642,Anthro_Calc!C:P,13,FALSE),VLOOKUP(U642,Anthro_Calc!C:P,12,FALSE))-1) / (VLOOKUP(U642,Anthro_Calc!C:P,14,FALSE)*VLOOKUP(U642,Anthro_Calc!C:P,12,FALSE)))</f>
        <v/>
      </c>
      <c r="W642" s="171" t="str">
        <f>IF(ISBLANK(R642), "", -3 + (R642 -VLOOKUP(U642,Anthro_Calc!C:P,4,FALSE)) / (VLOOKUP(U642,Anthro_Calc!C:P,5,FALSE) - VLOOKUP(U642,Anthro_Calc!C:P,4,FALSE)))</f>
        <v/>
      </c>
      <c r="X642" s="171" t="str">
        <f>IF(ISBLANK(R642), "", 3 + (R642 -VLOOKUP(U642,Anthro_Calc!C:P,10,FALSE)) / (VLOOKUP(U642,Anthro_Calc!C:P,10,FALSE) - VLOOKUP(U642,Anthro_Calc!C:P,9,FALSE)))</f>
        <v/>
      </c>
      <c r="Y642" s="172" t="str">
        <f t="shared" si="544"/>
        <v/>
      </c>
      <c r="Z642" s="173" t="str">
        <f t="shared" si="545"/>
        <v/>
      </c>
      <c r="AA642" s="174" t="str">
        <f t="shared" si="580"/>
        <v/>
      </c>
      <c r="AB642" s="167"/>
      <c r="AC642" s="175"/>
      <c r="AD642" s="176"/>
      <c r="AE642" s="177" t="str">
        <f t="shared" si="546"/>
        <v/>
      </c>
      <c r="AF642" s="171">
        <f t="shared" si="547"/>
        <v>0</v>
      </c>
      <c r="AG642" s="171">
        <f t="shared" si="548"/>
        <v>0</v>
      </c>
      <c r="AH642" s="171" t="str">
        <f t="shared" si="549"/>
        <v>0</v>
      </c>
      <c r="AI642" s="171" t="str">
        <f>IF(ISBLANK(AD642), "", (POWER(AD642/VLOOKUP(AH642,Anthro_Calc!C:P,13,FALSE),VLOOKUP(AH642,Anthro_Calc!C:P,12,FALSE))-1) / (VLOOKUP(AH642,Anthro_Calc!C:P,14,FALSE)*VLOOKUP(AH642,Anthro_Calc!C:P,12,FALSE)))</f>
        <v/>
      </c>
      <c r="AJ642" s="171" t="str">
        <f>IF(ISBLANK(AD642), "", -3 + (AD642 -VLOOKUP(AH642,Anthro_Calc!C:P,4,FALSE)) / (VLOOKUP(AH642,Anthro_Calc!C:P,5,FALSE) - VLOOKUP(AH642,Anthro_Calc!C:P,4,FALSE)))</f>
        <v/>
      </c>
      <c r="AK642" s="171" t="str">
        <f>IF(ISBLANK(AD642), "", 3 + (AD642 -VLOOKUP(AH642,Anthro_Calc!C:P,10,FALSE)) / (VLOOKUP(AH642,Anthro_Calc!C:P,10,FALSE) - VLOOKUP(AH642,Anthro_Calc!C:P,9,FALSE)))</f>
        <v/>
      </c>
      <c r="AL642" s="172" t="str">
        <f t="shared" si="550"/>
        <v/>
      </c>
      <c r="AM642" s="173" t="str">
        <f t="shared" si="551"/>
        <v/>
      </c>
      <c r="AN642" s="174" t="str">
        <f t="shared" si="552"/>
        <v/>
      </c>
      <c r="AO642" s="178" t="str">
        <f t="shared" si="532"/>
        <v/>
      </c>
      <c r="AP642" s="179"/>
      <c r="AQ642" s="179" t="str">
        <f t="shared" si="538"/>
        <v/>
      </c>
      <c r="AR642" s="167"/>
      <c r="AS642" s="175"/>
      <c r="AT642" s="170"/>
      <c r="AU642" s="177" t="str">
        <f t="shared" si="579"/>
        <v/>
      </c>
      <c r="AV642" s="171">
        <f t="shared" si="553"/>
        <v>0</v>
      </c>
      <c r="AW642" s="171">
        <f t="shared" si="554"/>
        <v>0</v>
      </c>
      <c r="AX642" s="171" t="str">
        <f t="shared" si="555"/>
        <v>0</v>
      </c>
      <c r="AY642" s="171" t="str">
        <f>IF(ISBLANK(AT642), "", (POWER(AT642/VLOOKUP(AX642,Anthro_Calc!C:P,13,FALSE),VLOOKUP(AX642,Anthro_Calc!C:P,12,FALSE))-1) / (VLOOKUP(AX642,Anthro_Calc!C:P,14,FALSE)*VLOOKUP(AX642,Anthro_Calc!C:P,12,FALSE)))</f>
        <v/>
      </c>
      <c r="AZ642" s="171" t="str">
        <f>IF(ISBLANK(AT642), "", -3 + (AT642 -VLOOKUP(AX642,Anthro_Calc!C:P,4,FALSE)) / (VLOOKUP(AX642,Anthro_Calc!C:P,5,FALSE) - VLOOKUP(AX642,Anthro_Calc!C:P,4,FALSE)))</f>
        <v/>
      </c>
      <c r="BA642" s="171" t="str">
        <f>IF(ISBLANK(AT642), "", 3 + (AT642 -VLOOKUP(AX642,Anthro_Calc!C:P,10,FALSE)) / (VLOOKUP(AX642,Anthro_Calc!C:P,10,FALSE) - VLOOKUP(AX642,Anthro_Calc!C:P,9,FALSE)))</f>
        <v/>
      </c>
      <c r="BB642" s="172" t="str">
        <f t="shared" si="556"/>
        <v/>
      </c>
      <c r="BC642" s="173" t="str">
        <f t="shared" si="557"/>
        <v/>
      </c>
      <c r="BD642" s="174" t="str">
        <f t="shared" si="533"/>
        <v/>
      </c>
      <c r="BE642" s="180" t="str">
        <f t="shared" si="534"/>
        <v/>
      </c>
      <c r="BF642" s="181" t="str">
        <f t="shared" si="558"/>
        <v/>
      </c>
      <c r="BG642" s="181" t="str">
        <f t="shared" si="535"/>
        <v/>
      </c>
      <c r="BH642" s="179"/>
      <c r="BI642" s="182"/>
      <c r="BJ642" s="167"/>
      <c r="BK642" s="175"/>
      <c r="BL642" s="176"/>
      <c r="BM642" s="177" t="str">
        <f t="shared" si="559"/>
        <v/>
      </c>
      <c r="BN642" s="171">
        <f t="shared" si="577"/>
        <v>0</v>
      </c>
      <c r="BO642" s="171">
        <f t="shared" si="578"/>
        <v>0</v>
      </c>
      <c r="BP642" s="171" t="str">
        <f t="shared" si="560"/>
        <v>0</v>
      </c>
      <c r="BQ642" s="171" t="str">
        <f>IF(ISBLANK(BL642), "", (POWER(BL642/VLOOKUP(BP642,Anthro_Calc!C:P,13,FALSE),VLOOKUP(BP642,Anthro_Calc!C:P,12,FALSE))-1) / (VLOOKUP(BP642,Anthro_Calc!C:P,14,FALSE)*VLOOKUP(BP642,Anthro_Calc!C:P,12,FALSE)))</f>
        <v/>
      </c>
      <c r="BR642" s="171" t="str">
        <f>IF(ISBLANK(BL642), "", -3 + (BL642 -VLOOKUP(BP642,Anthro_Calc!C:P,4,FALSE)) / (VLOOKUP(BP642,Anthro_Calc!C:P,5,FALSE) - VLOOKUP(BP642,Anthro_Calc!C:P,4,FALSE)))</f>
        <v/>
      </c>
      <c r="BS642" s="171" t="str">
        <f>IF(ISBLANK(BL642), "", 3 + (BL642 -VLOOKUP(BP642,Anthro_Calc!C:P,10,FALSE)) / (VLOOKUP(BP642,Anthro_Calc!C:P,10,FALSE) - VLOOKUP(BP642,Anthro_Calc!C:P,9,FALSE)))</f>
        <v/>
      </c>
      <c r="BT642" s="172" t="str">
        <f t="shared" si="561"/>
        <v/>
      </c>
      <c r="BU642" s="173" t="str">
        <f t="shared" si="562"/>
        <v/>
      </c>
      <c r="BV642" s="174" t="str">
        <f t="shared" si="563"/>
        <v/>
      </c>
      <c r="BW642" s="181" t="str">
        <f t="shared" si="536"/>
        <v/>
      </c>
      <c r="BX642" s="179"/>
      <c r="BY642" s="181" t="str">
        <f>IF(ISBLANK(BL642), "", VLOOKUP(Z642&amp;" "&amp;BV642&amp;" "&amp;BW642,Graduation_Criteria!$D$2:$E$34,2,FALSE))</f>
        <v/>
      </c>
      <c r="BZ642" s="181" t="str">
        <f t="shared" si="537"/>
        <v/>
      </c>
      <c r="CA642" s="167"/>
      <c r="CB642" s="175"/>
      <c r="CC642" s="175"/>
      <c r="CD642" s="183" t="str">
        <f t="shared" si="564"/>
        <v/>
      </c>
      <c r="CE642" s="184">
        <f t="shared" si="565"/>
        <v>0</v>
      </c>
      <c r="CF642" s="184">
        <f t="shared" si="566"/>
        <v>0</v>
      </c>
      <c r="CG642" s="184" t="str">
        <f t="shared" si="567"/>
        <v>0</v>
      </c>
      <c r="CH642" s="184" t="str">
        <f>IF(ISBLANK(CC642), "", (POWER(CC642/VLOOKUP(CG642,Anthro_Calc!C:P,13,FALSE),VLOOKUP(CG642,Anthro_Calc!C:P,12,FALSE))-1) / (VLOOKUP(CG642,Anthro_Calc!C:P,14,FALSE)*VLOOKUP(CG642,Anthro_Calc!C:P,12,FALSE)))</f>
        <v/>
      </c>
      <c r="CI642" s="184" t="str">
        <f>IF(ISBLANK(CC642), "", -3 + (CC642 -VLOOKUP(CG642,Anthro_Calc!C:P,4,FALSE)) / (VLOOKUP(CG642,Anthro_Calc!C:P,5,FALSE) - VLOOKUP(CG642,Anthro_Calc!C:P,4,FALSE)))</f>
        <v/>
      </c>
      <c r="CJ642" s="184" t="str">
        <f>IF(ISBLANK(CC642), "", 3 + (CC642 -VLOOKUP(CG642,Anthro_Calc!C:P,10,FALSE)) / (VLOOKUP(CG642,Anthro_Calc!C:P,10,FALSE) - VLOOKUP(CG642,Anthro_Calc!C:P,9,FALSE)))</f>
        <v/>
      </c>
      <c r="CK642" s="185" t="str">
        <f t="shared" si="568"/>
        <v/>
      </c>
      <c r="CL642" s="173" t="str">
        <f t="shared" si="569"/>
        <v/>
      </c>
      <c r="CM642" s="174" t="str">
        <f t="shared" si="570"/>
        <v/>
      </c>
      <c r="CN642" s="179"/>
      <c r="CO642" s="167"/>
      <c r="CP642" s="175"/>
      <c r="CQ642" s="175"/>
      <c r="CR642" s="186" t="str">
        <f t="shared" si="571"/>
        <v/>
      </c>
      <c r="CS642" s="187">
        <f t="shared" si="572"/>
        <v>0</v>
      </c>
      <c r="CT642" s="187">
        <f t="shared" si="573"/>
        <v>0</v>
      </c>
      <c r="CU642" s="187" t="str">
        <f t="shared" si="574"/>
        <v>0</v>
      </c>
      <c r="CV642" s="187" t="str">
        <f>IF(ISBLANK(CQ642), "", (POWER(CQ642/VLOOKUP(CU642,Anthro_Calc!C:P,13,FALSE),VLOOKUP(CU642,Anthro_Calc!C:P,12,FALSE))-1) / (VLOOKUP(CU642,Anthro_Calc!C:P,14,FALSE)*VLOOKUP(CU642,Anthro_Calc!C:P,12,FALSE)))</f>
        <v/>
      </c>
      <c r="CW642" s="187" t="str">
        <f>IF(ISBLANK(CQ642), "", -3 + (CQ642 -VLOOKUP(CU642,Anthro_Calc!C:P,4,FALSE)) / (VLOOKUP(CU642,Anthro_Calc!C:P,5,FALSE) - VLOOKUP(CU642,Anthro_Calc!C:P,4,FALSE)))</f>
        <v/>
      </c>
      <c r="CX642" s="187" t="str">
        <f>IF(ISBLANK(CQ642), "", 3 + (CQ642 -VLOOKUP(CU642,Anthro_Calc!C:P,10,FALSE)) / (VLOOKUP(CU642,Anthro_Calc!C:P,10,FALSE) - VLOOKUP(CU642,Anthro_Calc!C:P,9,FALSE)))</f>
        <v/>
      </c>
      <c r="CY642" s="188" t="str">
        <f t="shared" si="575"/>
        <v/>
      </c>
      <c r="CZ642" s="117" t="str">
        <f t="shared" si="539"/>
        <v/>
      </c>
      <c r="DA642" s="174" t="str">
        <f t="shared" si="576"/>
        <v/>
      </c>
      <c r="DB642" s="189"/>
    </row>
    <row r="643" spans="1:106">
      <c r="A643" s="165">
        <f t="shared" si="531"/>
        <v>639</v>
      </c>
      <c r="B643" s="166"/>
      <c r="C643" s="166"/>
      <c r="D643" s="166"/>
      <c r="E643" s="166"/>
      <c r="F643" s="166"/>
      <c r="G643" s="166"/>
      <c r="H643" s="166"/>
      <c r="I643" s="166"/>
      <c r="J643" s="166"/>
      <c r="K643" s="166"/>
      <c r="L643" s="166"/>
      <c r="M643" s="167"/>
      <c r="N643" s="168" t="str">
        <f t="shared" ca="1" si="540"/>
        <v/>
      </c>
      <c r="O643" s="169"/>
      <c r="P643" s="169"/>
      <c r="Q643" s="167"/>
      <c r="R643" s="170"/>
      <c r="S643" s="171" t="str">
        <f t="shared" si="541"/>
        <v/>
      </c>
      <c r="T643" s="171" t="str">
        <f t="shared" si="542"/>
        <v/>
      </c>
      <c r="U643" s="171" t="str">
        <f t="shared" si="543"/>
        <v/>
      </c>
      <c r="V643" s="171" t="str">
        <f>IF(ISBLANK(R643), "", (POWER(R643/VLOOKUP(U643,Anthro_Calc!C:P,13,FALSE),VLOOKUP(U643,Anthro_Calc!C:P,12,FALSE))-1) / (VLOOKUP(U643,Anthro_Calc!C:P,14,FALSE)*VLOOKUP(U643,Anthro_Calc!C:P,12,FALSE)))</f>
        <v/>
      </c>
      <c r="W643" s="171" t="str">
        <f>IF(ISBLANK(R643), "", -3 + (R643 -VLOOKUP(U643,Anthro_Calc!C:P,4,FALSE)) / (VLOOKUP(U643,Anthro_Calc!C:P,5,FALSE) - VLOOKUP(U643,Anthro_Calc!C:P,4,FALSE)))</f>
        <v/>
      </c>
      <c r="X643" s="171" t="str">
        <f>IF(ISBLANK(R643), "", 3 + (R643 -VLOOKUP(U643,Anthro_Calc!C:P,10,FALSE)) / (VLOOKUP(U643,Anthro_Calc!C:P,10,FALSE) - VLOOKUP(U643,Anthro_Calc!C:P,9,FALSE)))</f>
        <v/>
      </c>
      <c r="Y643" s="172" t="str">
        <f t="shared" si="544"/>
        <v/>
      </c>
      <c r="Z643" s="173" t="str">
        <f t="shared" si="545"/>
        <v/>
      </c>
      <c r="AA643" s="174" t="str">
        <f t="shared" si="580"/>
        <v/>
      </c>
      <c r="AB643" s="167"/>
      <c r="AC643" s="175"/>
      <c r="AD643" s="176"/>
      <c r="AE643" s="177" t="str">
        <f t="shared" si="546"/>
        <v/>
      </c>
      <c r="AF643" s="171">
        <f t="shared" si="547"/>
        <v>0</v>
      </c>
      <c r="AG643" s="171">
        <f t="shared" si="548"/>
        <v>0</v>
      </c>
      <c r="AH643" s="171" t="str">
        <f t="shared" si="549"/>
        <v>0</v>
      </c>
      <c r="AI643" s="171" t="str">
        <f>IF(ISBLANK(AD643), "", (POWER(AD643/VLOOKUP(AH643,Anthro_Calc!C:P,13,FALSE),VLOOKUP(AH643,Anthro_Calc!C:P,12,FALSE))-1) / (VLOOKUP(AH643,Anthro_Calc!C:P,14,FALSE)*VLOOKUP(AH643,Anthro_Calc!C:P,12,FALSE)))</f>
        <v/>
      </c>
      <c r="AJ643" s="171" t="str">
        <f>IF(ISBLANK(AD643), "", -3 + (AD643 -VLOOKUP(AH643,Anthro_Calc!C:P,4,FALSE)) / (VLOOKUP(AH643,Anthro_Calc!C:P,5,FALSE) - VLOOKUP(AH643,Anthro_Calc!C:P,4,FALSE)))</f>
        <v/>
      </c>
      <c r="AK643" s="171" t="str">
        <f>IF(ISBLANK(AD643), "", 3 + (AD643 -VLOOKUP(AH643,Anthro_Calc!C:P,10,FALSE)) / (VLOOKUP(AH643,Anthro_Calc!C:P,10,FALSE) - VLOOKUP(AH643,Anthro_Calc!C:P,9,FALSE)))</f>
        <v/>
      </c>
      <c r="AL643" s="172" t="str">
        <f t="shared" si="550"/>
        <v/>
      </c>
      <c r="AM643" s="173" t="str">
        <f t="shared" si="551"/>
        <v/>
      </c>
      <c r="AN643" s="174" t="str">
        <f t="shared" si="552"/>
        <v/>
      </c>
      <c r="AO643" s="178" t="str">
        <f t="shared" si="532"/>
        <v/>
      </c>
      <c r="AP643" s="179"/>
      <c r="AQ643" s="179" t="str">
        <f t="shared" si="538"/>
        <v/>
      </c>
      <c r="AR643" s="167"/>
      <c r="AS643" s="175"/>
      <c r="AT643" s="170"/>
      <c r="AU643" s="177" t="str">
        <f t="shared" si="579"/>
        <v/>
      </c>
      <c r="AV643" s="171">
        <f t="shared" si="553"/>
        <v>0</v>
      </c>
      <c r="AW643" s="171">
        <f t="shared" si="554"/>
        <v>0</v>
      </c>
      <c r="AX643" s="171" t="str">
        <f t="shared" si="555"/>
        <v>0</v>
      </c>
      <c r="AY643" s="171" t="str">
        <f>IF(ISBLANK(AT643), "", (POWER(AT643/VLOOKUP(AX643,Anthro_Calc!C:P,13,FALSE),VLOOKUP(AX643,Anthro_Calc!C:P,12,FALSE))-1) / (VLOOKUP(AX643,Anthro_Calc!C:P,14,FALSE)*VLOOKUP(AX643,Anthro_Calc!C:P,12,FALSE)))</f>
        <v/>
      </c>
      <c r="AZ643" s="171" t="str">
        <f>IF(ISBLANK(AT643), "", -3 + (AT643 -VLOOKUP(AX643,Anthro_Calc!C:P,4,FALSE)) / (VLOOKUP(AX643,Anthro_Calc!C:P,5,FALSE) - VLOOKUP(AX643,Anthro_Calc!C:P,4,FALSE)))</f>
        <v/>
      </c>
      <c r="BA643" s="171" t="str">
        <f>IF(ISBLANK(AT643), "", 3 + (AT643 -VLOOKUP(AX643,Anthro_Calc!C:P,10,FALSE)) / (VLOOKUP(AX643,Anthro_Calc!C:P,10,FALSE) - VLOOKUP(AX643,Anthro_Calc!C:P,9,FALSE)))</f>
        <v/>
      </c>
      <c r="BB643" s="172" t="str">
        <f t="shared" si="556"/>
        <v/>
      </c>
      <c r="BC643" s="173" t="str">
        <f t="shared" si="557"/>
        <v/>
      </c>
      <c r="BD643" s="174" t="str">
        <f t="shared" si="533"/>
        <v/>
      </c>
      <c r="BE643" s="180" t="str">
        <f t="shared" si="534"/>
        <v/>
      </c>
      <c r="BF643" s="181" t="str">
        <f t="shared" si="558"/>
        <v/>
      </c>
      <c r="BG643" s="181" t="str">
        <f t="shared" si="535"/>
        <v/>
      </c>
      <c r="BH643" s="179"/>
      <c r="BI643" s="182"/>
      <c r="BJ643" s="167"/>
      <c r="BK643" s="175"/>
      <c r="BL643" s="176"/>
      <c r="BM643" s="177" t="str">
        <f t="shared" si="559"/>
        <v/>
      </c>
      <c r="BN643" s="171">
        <f t="shared" si="577"/>
        <v>0</v>
      </c>
      <c r="BO643" s="171">
        <f t="shared" si="578"/>
        <v>0</v>
      </c>
      <c r="BP643" s="171" t="str">
        <f t="shared" si="560"/>
        <v>0</v>
      </c>
      <c r="BQ643" s="171" t="str">
        <f>IF(ISBLANK(BL643), "", (POWER(BL643/VLOOKUP(BP643,Anthro_Calc!C:P,13,FALSE),VLOOKUP(BP643,Anthro_Calc!C:P,12,FALSE))-1) / (VLOOKUP(BP643,Anthro_Calc!C:P,14,FALSE)*VLOOKUP(BP643,Anthro_Calc!C:P,12,FALSE)))</f>
        <v/>
      </c>
      <c r="BR643" s="171" t="str">
        <f>IF(ISBLANK(BL643), "", -3 + (BL643 -VLOOKUP(BP643,Anthro_Calc!C:P,4,FALSE)) / (VLOOKUP(BP643,Anthro_Calc!C:P,5,FALSE) - VLOOKUP(BP643,Anthro_Calc!C:P,4,FALSE)))</f>
        <v/>
      </c>
      <c r="BS643" s="171" t="str">
        <f>IF(ISBLANK(BL643), "", 3 + (BL643 -VLOOKUP(BP643,Anthro_Calc!C:P,10,FALSE)) / (VLOOKUP(BP643,Anthro_Calc!C:P,10,FALSE) - VLOOKUP(BP643,Anthro_Calc!C:P,9,FALSE)))</f>
        <v/>
      </c>
      <c r="BT643" s="172" t="str">
        <f t="shared" si="561"/>
        <v/>
      </c>
      <c r="BU643" s="173" t="str">
        <f t="shared" si="562"/>
        <v/>
      </c>
      <c r="BV643" s="174" t="str">
        <f t="shared" si="563"/>
        <v/>
      </c>
      <c r="BW643" s="181" t="str">
        <f t="shared" si="536"/>
        <v/>
      </c>
      <c r="BX643" s="179"/>
      <c r="BY643" s="181" t="str">
        <f>IF(ISBLANK(BL643), "", VLOOKUP(Z643&amp;" "&amp;BV643&amp;" "&amp;BW643,Graduation_Criteria!$D$2:$E$34,2,FALSE))</f>
        <v/>
      </c>
      <c r="BZ643" s="181" t="str">
        <f t="shared" si="537"/>
        <v/>
      </c>
      <c r="CA643" s="167"/>
      <c r="CB643" s="175"/>
      <c r="CC643" s="175"/>
      <c r="CD643" s="183" t="str">
        <f t="shared" si="564"/>
        <v/>
      </c>
      <c r="CE643" s="184">
        <f t="shared" si="565"/>
        <v>0</v>
      </c>
      <c r="CF643" s="184">
        <f t="shared" si="566"/>
        <v>0</v>
      </c>
      <c r="CG643" s="184" t="str">
        <f t="shared" si="567"/>
        <v>0</v>
      </c>
      <c r="CH643" s="184" t="str">
        <f>IF(ISBLANK(CC643), "", (POWER(CC643/VLOOKUP(CG643,Anthro_Calc!C:P,13,FALSE),VLOOKUP(CG643,Anthro_Calc!C:P,12,FALSE))-1) / (VLOOKUP(CG643,Anthro_Calc!C:P,14,FALSE)*VLOOKUP(CG643,Anthro_Calc!C:P,12,FALSE)))</f>
        <v/>
      </c>
      <c r="CI643" s="184" t="str">
        <f>IF(ISBLANK(CC643), "", -3 + (CC643 -VLOOKUP(CG643,Anthro_Calc!C:P,4,FALSE)) / (VLOOKUP(CG643,Anthro_Calc!C:P,5,FALSE) - VLOOKUP(CG643,Anthro_Calc!C:P,4,FALSE)))</f>
        <v/>
      </c>
      <c r="CJ643" s="184" t="str">
        <f>IF(ISBLANK(CC643), "", 3 + (CC643 -VLOOKUP(CG643,Anthro_Calc!C:P,10,FALSE)) / (VLOOKUP(CG643,Anthro_Calc!C:P,10,FALSE) - VLOOKUP(CG643,Anthro_Calc!C:P,9,FALSE)))</f>
        <v/>
      </c>
      <c r="CK643" s="185" t="str">
        <f t="shared" si="568"/>
        <v/>
      </c>
      <c r="CL643" s="173" t="str">
        <f t="shared" si="569"/>
        <v/>
      </c>
      <c r="CM643" s="174" t="str">
        <f t="shared" si="570"/>
        <v/>
      </c>
      <c r="CN643" s="179"/>
      <c r="CO643" s="167"/>
      <c r="CP643" s="175"/>
      <c r="CQ643" s="175"/>
      <c r="CR643" s="186" t="str">
        <f t="shared" si="571"/>
        <v/>
      </c>
      <c r="CS643" s="187">
        <f t="shared" si="572"/>
        <v>0</v>
      </c>
      <c r="CT643" s="187">
        <f t="shared" si="573"/>
        <v>0</v>
      </c>
      <c r="CU643" s="187" t="str">
        <f t="shared" si="574"/>
        <v>0</v>
      </c>
      <c r="CV643" s="187" t="str">
        <f>IF(ISBLANK(CQ643), "", (POWER(CQ643/VLOOKUP(CU643,Anthro_Calc!C:P,13,FALSE),VLOOKUP(CU643,Anthro_Calc!C:P,12,FALSE))-1) / (VLOOKUP(CU643,Anthro_Calc!C:P,14,FALSE)*VLOOKUP(CU643,Anthro_Calc!C:P,12,FALSE)))</f>
        <v/>
      </c>
      <c r="CW643" s="187" t="str">
        <f>IF(ISBLANK(CQ643), "", -3 + (CQ643 -VLOOKUP(CU643,Anthro_Calc!C:P,4,FALSE)) / (VLOOKUP(CU643,Anthro_Calc!C:P,5,FALSE) - VLOOKUP(CU643,Anthro_Calc!C:P,4,FALSE)))</f>
        <v/>
      </c>
      <c r="CX643" s="187" t="str">
        <f>IF(ISBLANK(CQ643), "", 3 + (CQ643 -VLOOKUP(CU643,Anthro_Calc!C:P,10,FALSE)) / (VLOOKUP(CU643,Anthro_Calc!C:P,10,FALSE) - VLOOKUP(CU643,Anthro_Calc!C:P,9,FALSE)))</f>
        <v/>
      </c>
      <c r="CY643" s="188" t="str">
        <f t="shared" si="575"/>
        <v/>
      </c>
      <c r="CZ643" s="117" t="str">
        <f t="shared" si="539"/>
        <v/>
      </c>
      <c r="DA643" s="174" t="str">
        <f t="shared" si="576"/>
        <v/>
      </c>
      <c r="DB643" s="189"/>
    </row>
    <row r="644" spans="1:106">
      <c r="A644" s="165">
        <f t="shared" si="531"/>
        <v>640</v>
      </c>
      <c r="B644" s="166"/>
      <c r="C644" s="166"/>
      <c r="D644" s="166"/>
      <c r="E644" s="166"/>
      <c r="F644" s="166"/>
      <c r="G644" s="166"/>
      <c r="H644" s="166"/>
      <c r="I644" s="166"/>
      <c r="J644" s="166"/>
      <c r="K644" s="166"/>
      <c r="L644" s="166"/>
      <c r="M644" s="167"/>
      <c r="N644" s="168" t="str">
        <f t="shared" ca="1" si="540"/>
        <v/>
      </c>
      <c r="O644" s="169"/>
      <c r="P644" s="169"/>
      <c r="Q644" s="167"/>
      <c r="R644" s="170"/>
      <c r="S644" s="171" t="str">
        <f t="shared" si="541"/>
        <v/>
      </c>
      <c r="T644" s="171" t="str">
        <f t="shared" si="542"/>
        <v/>
      </c>
      <c r="U644" s="171" t="str">
        <f t="shared" si="543"/>
        <v/>
      </c>
      <c r="V644" s="171" t="str">
        <f>IF(ISBLANK(R644), "", (POWER(R644/VLOOKUP(U644,Anthro_Calc!C:P,13,FALSE),VLOOKUP(U644,Anthro_Calc!C:P,12,FALSE))-1) / (VLOOKUP(U644,Anthro_Calc!C:P,14,FALSE)*VLOOKUP(U644,Anthro_Calc!C:P,12,FALSE)))</f>
        <v/>
      </c>
      <c r="W644" s="171" t="str">
        <f>IF(ISBLANK(R644), "", -3 + (R644 -VLOOKUP(U644,Anthro_Calc!C:P,4,FALSE)) / (VLOOKUP(U644,Anthro_Calc!C:P,5,FALSE) - VLOOKUP(U644,Anthro_Calc!C:P,4,FALSE)))</f>
        <v/>
      </c>
      <c r="X644" s="171" t="str">
        <f>IF(ISBLANK(R644), "", 3 + (R644 -VLOOKUP(U644,Anthro_Calc!C:P,10,FALSE)) / (VLOOKUP(U644,Anthro_Calc!C:P,10,FALSE) - VLOOKUP(U644,Anthro_Calc!C:P,9,FALSE)))</f>
        <v/>
      </c>
      <c r="Y644" s="172" t="str">
        <f t="shared" si="544"/>
        <v/>
      </c>
      <c r="Z644" s="173" t="str">
        <f t="shared" si="545"/>
        <v/>
      </c>
      <c r="AA644" s="174" t="str">
        <f t="shared" si="580"/>
        <v/>
      </c>
      <c r="AB644" s="167"/>
      <c r="AC644" s="175"/>
      <c r="AD644" s="176"/>
      <c r="AE644" s="177" t="str">
        <f t="shared" si="546"/>
        <v/>
      </c>
      <c r="AF644" s="171">
        <f t="shared" si="547"/>
        <v>0</v>
      </c>
      <c r="AG644" s="171">
        <f t="shared" si="548"/>
        <v>0</v>
      </c>
      <c r="AH644" s="171" t="str">
        <f t="shared" si="549"/>
        <v>0</v>
      </c>
      <c r="AI644" s="171" t="str">
        <f>IF(ISBLANK(AD644), "", (POWER(AD644/VLOOKUP(AH644,Anthro_Calc!C:P,13,FALSE),VLOOKUP(AH644,Anthro_Calc!C:P,12,FALSE))-1) / (VLOOKUP(AH644,Anthro_Calc!C:P,14,FALSE)*VLOOKUP(AH644,Anthro_Calc!C:P,12,FALSE)))</f>
        <v/>
      </c>
      <c r="AJ644" s="171" t="str">
        <f>IF(ISBLANK(AD644), "", -3 + (AD644 -VLOOKUP(AH644,Anthro_Calc!C:P,4,FALSE)) / (VLOOKUP(AH644,Anthro_Calc!C:P,5,FALSE) - VLOOKUP(AH644,Anthro_Calc!C:P,4,FALSE)))</f>
        <v/>
      </c>
      <c r="AK644" s="171" t="str">
        <f>IF(ISBLANK(AD644), "", 3 + (AD644 -VLOOKUP(AH644,Anthro_Calc!C:P,10,FALSE)) / (VLOOKUP(AH644,Anthro_Calc!C:P,10,FALSE) - VLOOKUP(AH644,Anthro_Calc!C:P,9,FALSE)))</f>
        <v/>
      </c>
      <c r="AL644" s="172" t="str">
        <f t="shared" si="550"/>
        <v/>
      </c>
      <c r="AM644" s="173" t="str">
        <f t="shared" si="551"/>
        <v/>
      </c>
      <c r="AN644" s="174" t="str">
        <f t="shared" si="552"/>
        <v/>
      </c>
      <c r="AO644" s="178" t="str">
        <f t="shared" si="532"/>
        <v/>
      </c>
      <c r="AP644" s="179"/>
      <c r="AQ644" s="179" t="str">
        <f t="shared" si="538"/>
        <v/>
      </c>
      <c r="AR644" s="167"/>
      <c r="AS644" s="175"/>
      <c r="AT644" s="170"/>
      <c r="AU644" s="177" t="str">
        <f t="shared" si="579"/>
        <v/>
      </c>
      <c r="AV644" s="171">
        <f t="shared" si="553"/>
        <v>0</v>
      </c>
      <c r="AW644" s="171">
        <f t="shared" si="554"/>
        <v>0</v>
      </c>
      <c r="AX644" s="171" t="str">
        <f t="shared" si="555"/>
        <v>0</v>
      </c>
      <c r="AY644" s="171" t="str">
        <f>IF(ISBLANK(AT644), "", (POWER(AT644/VLOOKUP(AX644,Anthro_Calc!C:P,13,FALSE),VLOOKUP(AX644,Anthro_Calc!C:P,12,FALSE))-1) / (VLOOKUP(AX644,Anthro_Calc!C:P,14,FALSE)*VLOOKUP(AX644,Anthro_Calc!C:P,12,FALSE)))</f>
        <v/>
      </c>
      <c r="AZ644" s="171" t="str">
        <f>IF(ISBLANK(AT644), "", -3 + (AT644 -VLOOKUP(AX644,Anthro_Calc!C:P,4,FALSE)) / (VLOOKUP(AX644,Anthro_Calc!C:P,5,FALSE) - VLOOKUP(AX644,Anthro_Calc!C:P,4,FALSE)))</f>
        <v/>
      </c>
      <c r="BA644" s="171" t="str">
        <f>IF(ISBLANK(AT644), "", 3 + (AT644 -VLOOKUP(AX644,Anthro_Calc!C:P,10,FALSE)) / (VLOOKUP(AX644,Anthro_Calc!C:P,10,FALSE) - VLOOKUP(AX644,Anthro_Calc!C:P,9,FALSE)))</f>
        <v/>
      </c>
      <c r="BB644" s="172" t="str">
        <f t="shared" si="556"/>
        <v/>
      </c>
      <c r="BC644" s="173" t="str">
        <f t="shared" si="557"/>
        <v/>
      </c>
      <c r="BD644" s="174" t="str">
        <f t="shared" si="533"/>
        <v/>
      </c>
      <c r="BE644" s="180" t="str">
        <f t="shared" si="534"/>
        <v/>
      </c>
      <c r="BF644" s="181" t="str">
        <f t="shared" si="558"/>
        <v/>
      </c>
      <c r="BG644" s="181" t="str">
        <f t="shared" si="535"/>
        <v/>
      </c>
      <c r="BH644" s="179"/>
      <c r="BI644" s="182"/>
      <c r="BJ644" s="167"/>
      <c r="BK644" s="175"/>
      <c r="BL644" s="176"/>
      <c r="BM644" s="177" t="str">
        <f t="shared" si="559"/>
        <v/>
      </c>
      <c r="BN644" s="171">
        <f t="shared" si="577"/>
        <v>0</v>
      </c>
      <c r="BO644" s="171">
        <f t="shared" si="578"/>
        <v>0</v>
      </c>
      <c r="BP644" s="171" t="str">
        <f t="shared" si="560"/>
        <v>0</v>
      </c>
      <c r="BQ644" s="171" t="str">
        <f>IF(ISBLANK(BL644), "", (POWER(BL644/VLOOKUP(BP644,Anthro_Calc!C:P,13,FALSE),VLOOKUP(BP644,Anthro_Calc!C:P,12,FALSE))-1) / (VLOOKUP(BP644,Anthro_Calc!C:P,14,FALSE)*VLOOKUP(BP644,Anthro_Calc!C:P,12,FALSE)))</f>
        <v/>
      </c>
      <c r="BR644" s="171" t="str">
        <f>IF(ISBLANK(BL644), "", -3 + (BL644 -VLOOKUP(BP644,Anthro_Calc!C:P,4,FALSE)) / (VLOOKUP(BP644,Anthro_Calc!C:P,5,FALSE) - VLOOKUP(BP644,Anthro_Calc!C:P,4,FALSE)))</f>
        <v/>
      </c>
      <c r="BS644" s="171" t="str">
        <f>IF(ISBLANK(BL644), "", 3 + (BL644 -VLOOKUP(BP644,Anthro_Calc!C:P,10,FALSE)) / (VLOOKUP(BP644,Anthro_Calc!C:P,10,FALSE) - VLOOKUP(BP644,Anthro_Calc!C:P,9,FALSE)))</f>
        <v/>
      </c>
      <c r="BT644" s="172" t="str">
        <f t="shared" si="561"/>
        <v/>
      </c>
      <c r="BU644" s="173" t="str">
        <f t="shared" si="562"/>
        <v/>
      </c>
      <c r="BV644" s="174" t="str">
        <f t="shared" si="563"/>
        <v/>
      </c>
      <c r="BW644" s="181" t="str">
        <f t="shared" si="536"/>
        <v/>
      </c>
      <c r="BX644" s="179"/>
      <c r="BY644" s="181" t="str">
        <f>IF(ISBLANK(BL644), "", VLOOKUP(Z644&amp;" "&amp;BV644&amp;" "&amp;BW644,Graduation_Criteria!$D$2:$E$34,2,FALSE))</f>
        <v/>
      </c>
      <c r="BZ644" s="181" t="str">
        <f t="shared" si="537"/>
        <v/>
      </c>
      <c r="CA644" s="167"/>
      <c r="CB644" s="175"/>
      <c r="CC644" s="175"/>
      <c r="CD644" s="183" t="str">
        <f t="shared" si="564"/>
        <v/>
      </c>
      <c r="CE644" s="184">
        <f t="shared" si="565"/>
        <v>0</v>
      </c>
      <c r="CF644" s="184">
        <f t="shared" si="566"/>
        <v>0</v>
      </c>
      <c r="CG644" s="184" t="str">
        <f t="shared" si="567"/>
        <v>0</v>
      </c>
      <c r="CH644" s="184" t="str">
        <f>IF(ISBLANK(CC644), "", (POWER(CC644/VLOOKUP(CG644,Anthro_Calc!C:P,13,FALSE),VLOOKUP(CG644,Anthro_Calc!C:P,12,FALSE))-1) / (VLOOKUP(CG644,Anthro_Calc!C:P,14,FALSE)*VLOOKUP(CG644,Anthro_Calc!C:P,12,FALSE)))</f>
        <v/>
      </c>
      <c r="CI644" s="184" t="str">
        <f>IF(ISBLANK(CC644), "", -3 + (CC644 -VLOOKUP(CG644,Anthro_Calc!C:P,4,FALSE)) / (VLOOKUP(CG644,Anthro_Calc!C:P,5,FALSE) - VLOOKUP(CG644,Anthro_Calc!C:P,4,FALSE)))</f>
        <v/>
      </c>
      <c r="CJ644" s="184" t="str">
        <f>IF(ISBLANK(CC644), "", 3 + (CC644 -VLOOKUP(CG644,Anthro_Calc!C:P,10,FALSE)) / (VLOOKUP(CG644,Anthro_Calc!C:P,10,FALSE) - VLOOKUP(CG644,Anthro_Calc!C:P,9,FALSE)))</f>
        <v/>
      </c>
      <c r="CK644" s="185" t="str">
        <f t="shared" si="568"/>
        <v/>
      </c>
      <c r="CL644" s="173" t="str">
        <f t="shared" si="569"/>
        <v/>
      </c>
      <c r="CM644" s="174" t="str">
        <f t="shared" si="570"/>
        <v/>
      </c>
      <c r="CN644" s="179"/>
      <c r="CO644" s="167"/>
      <c r="CP644" s="175"/>
      <c r="CQ644" s="175"/>
      <c r="CR644" s="186" t="str">
        <f t="shared" si="571"/>
        <v/>
      </c>
      <c r="CS644" s="187">
        <f t="shared" si="572"/>
        <v>0</v>
      </c>
      <c r="CT644" s="187">
        <f t="shared" si="573"/>
        <v>0</v>
      </c>
      <c r="CU644" s="187" t="str">
        <f t="shared" si="574"/>
        <v>0</v>
      </c>
      <c r="CV644" s="187" t="str">
        <f>IF(ISBLANK(CQ644), "", (POWER(CQ644/VLOOKUP(CU644,Anthro_Calc!C:P,13,FALSE),VLOOKUP(CU644,Anthro_Calc!C:P,12,FALSE))-1) / (VLOOKUP(CU644,Anthro_Calc!C:P,14,FALSE)*VLOOKUP(CU644,Anthro_Calc!C:P,12,FALSE)))</f>
        <v/>
      </c>
      <c r="CW644" s="187" t="str">
        <f>IF(ISBLANK(CQ644), "", -3 + (CQ644 -VLOOKUP(CU644,Anthro_Calc!C:P,4,FALSE)) / (VLOOKUP(CU644,Anthro_Calc!C:P,5,FALSE) - VLOOKUP(CU644,Anthro_Calc!C:P,4,FALSE)))</f>
        <v/>
      </c>
      <c r="CX644" s="187" t="str">
        <f>IF(ISBLANK(CQ644), "", 3 + (CQ644 -VLOOKUP(CU644,Anthro_Calc!C:P,10,FALSE)) / (VLOOKUP(CU644,Anthro_Calc!C:P,10,FALSE) - VLOOKUP(CU644,Anthro_Calc!C:P,9,FALSE)))</f>
        <v/>
      </c>
      <c r="CY644" s="188" t="str">
        <f t="shared" si="575"/>
        <v/>
      </c>
      <c r="CZ644" s="117" t="str">
        <f t="shared" si="539"/>
        <v/>
      </c>
      <c r="DA644" s="174" t="str">
        <f t="shared" si="576"/>
        <v/>
      </c>
      <c r="DB644" s="189"/>
    </row>
    <row r="645" spans="1:106">
      <c r="A645" s="165">
        <f t="shared" ref="A645:A708" si="581">ROW()-4</f>
        <v>641</v>
      </c>
      <c r="B645" s="166"/>
      <c r="C645" s="166"/>
      <c r="D645" s="166"/>
      <c r="E645" s="166"/>
      <c r="F645" s="166"/>
      <c r="G645" s="166"/>
      <c r="H645" s="166"/>
      <c r="I645" s="166"/>
      <c r="J645" s="166"/>
      <c r="K645" s="166"/>
      <c r="L645" s="166"/>
      <c r="M645" s="167"/>
      <c r="N645" s="168" t="str">
        <f t="shared" ca="1" si="540"/>
        <v/>
      </c>
      <c r="O645" s="169"/>
      <c r="P645" s="169"/>
      <c r="Q645" s="167"/>
      <c r="R645" s="170"/>
      <c r="S645" s="171" t="str">
        <f t="shared" si="541"/>
        <v/>
      </c>
      <c r="T645" s="171" t="str">
        <f t="shared" si="542"/>
        <v/>
      </c>
      <c r="U645" s="171" t="str">
        <f t="shared" si="543"/>
        <v/>
      </c>
      <c r="V645" s="171" t="str">
        <f>IF(ISBLANK(R645), "", (POWER(R645/VLOOKUP(U645,Anthro_Calc!C:P,13,FALSE),VLOOKUP(U645,Anthro_Calc!C:P,12,FALSE))-1) / (VLOOKUP(U645,Anthro_Calc!C:P,14,FALSE)*VLOOKUP(U645,Anthro_Calc!C:P,12,FALSE)))</f>
        <v/>
      </c>
      <c r="W645" s="171" t="str">
        <f>IF(ISBLANK(R645), "", -3 + (R645 -VLOOKUP(U645,Anthro_Calc!C:P,4,FALSE)) / (VLOOKUP(U645,Anthro_Calc!C:P,5,FALSE) - VLOOKUP(U645,Anthro_Calc!C:P,4,FALSE)))</f>
        <v/>
      </c>
      <c r="X645" s="171" t="str">
        <f>IF(ISBLANK(R645), "", 3 + (R645 -VLOOKUP(U645,Anthro_Calc!C:P,10,FALSE)) / (VLOOKUP(U645,Anthro_Calc!C:P,10,FALSE) - VLOOKUP(U645,Anthro_Calc!C:P,9,FALSE)))</f>
        <v/>
      </c>
      <c r="Y645" s="172" t="str">
        <f t="shared" si="544"/>
        <v/>
      </c>
      <c r="Z645" s="173" t="str">
        <f t="shared" si="545"/>
        <v/>
      </c>
      <c r="AA645" s="174" t="str">
        <f t="shared" si="580"/>
        <v/>
      </c>
      <c r="AB645" s="167"/>
      <c r="AC645" s="175"/>
      <c r="AD645" s="176"/>
      <c r="AE645" s="177" t="str">
        <f t="shared" si="546"/>
        <v/>
      </c>
      <c r="AF645" s="171">
        <f t="shared" si="547"/>
        <v>0</v>
      </c>
      <c r="AG645" s="171">
        <f t="shared" si="548"/>
        <v>0</v>
      </c>
      <c r="AH645" s="171" t="str">
        <f t="shared" si="549"/>
        <v>0</v>
      </c>
      <c r="AI645" s="171" t="str">
        <f>IF(ISBLANK(AD645), "", (POWER(AD645/VLOOKUP(AH645,Anthro_Calc!C:P,13,FALSE),VLOOKUP(AH645,Anthro_Calc!C:P,12,FALSE))-1) / (VLOOKUP(AH645,Anthro_Calc!C:P,14,FALSE)*VLOOKUP(AH645,Anthro_Calc!C:P,12,FALSE)))</f>
        <v/>
      </c>
      <c r="AJ645" s="171" t="str">
        <f>IF(ISBLANK(AD645), "", -3 + (AD645 -VLOOKUP(AH645,Anthro_Calc!C:P,4,FALSE)) / (VLOOKUP(AH645,Anthro_Calc!C:P,5,FALSE) - VLOOKUP(AH645,Anthro_Calc!C:P,4,FALSE)))</f>
        <v/>
      </c>
      <c r="AK645" s="171" t="str">
        <f>IF(ISBLANK(AD645), "", 3 + (AD645 -VLOOKUP(AH645,Anthro_Calc!C:P,10,FALSE)) / (VLOOKUP(AH645,Anthro_Calc!C:P,10,FALSE) - VLOOKUP(AH645,Anthro_Calc!C:P,9,FALSE)))</f>
        <v/>
      </c>
      <c r="AL645" s="172" t="str">
        <f t="shared" si="550"/>
        <v/>
      </c>
      <c r="AM645" s="173" t="str">
        <f t="shared" si="551"/>
        <v/>
      </c>
      <c r="AN645" s="174" t="str">
        <f t="shared" si="552"/>
        <v/>
      </c>
      <c r="AO645" s="178" t="str">
        <f t="shared" ref="AO645:AO708" si="582">IF(ISBLANK(AD645), "", IF(AE645&gt;=200,"Yes",IF(AD645&gt;0,"No","")))</f>
        <v/>
      </c>
      <c r="AP645" s="179"/>
      <c r="AQ645" s="179" t="str">
        <f t="shared" si="538"/>
        <v/>
      </c>
      <c r="AR645" s="167"/>
      <c r="AS645" s="175"/>
      <c r="AT645" s="170"/>
      <c r="AU645" s="177" t="str">
        <f t="shared" si="579"/>
        <v/>
      </c>
      <c r="AV645" s="171">
        <f t="shared" si="553"/>
        <v>0</v>
      </c>
      <c r="AW645" s="171">
        <f t="shared" si="554"/>
        <v>0</v>
      </c>
      <c r="AX645" s="171" t="str">
        <f t="shared" si="555"/>
        <v>0</v>
      </c>
      <c r="AY645" s="171" t="str">
        <f>IF(ISBLANK(AT645), "", (POWER(AT645/VLOOKUP(AX645,Anthro_Calc!C:P,13,FALSE),VLOOKUP(AX645,Anthro_Calc!C:P,12,FALSE))-1) / (VLOOKUP(AX645,Anthro_Calc!C:P,14,FALSE)*VLOOKUP(AX645,Anthro_Calc!C:P,12,FALSE)))</f>
        <v/>
      </c>
      <c r="AZ645" s="171" t="str">
        <f>IF(ISBLANK(AT645), "", -3 + (AT645 -VLOOKUP(AX645,Anthro_Calc!C:P,4,FALSE)) / (VLOOKUP(AX645,Anthro_Calc!C:P,5,FALSE) - VLOOKUP(AX645,Anthro_Calc!C:P,4,FALSE)))</f>
        <v/>
      </c>
      <c r="BA645" s="171" t="str">
        <f>IF(ISBLANK(AT645), "", 3 + (AT645 -VLOOKUP(AX645,Anthro_Calc!C:P,10,FALSE)) / (VLOOKUP(AX645,Anthro_Calc!C:P,10,FALSE) - VLOOKUP(AX645,Anthro_Calc!C:P,9,FALSE)))</f>
        <v/>
      </c>
      <c r="BB645" s="172" t="str">
        <f t="shared" si="556"/>
        <v/>
      </c>
      <c r="BC645" s="173" t="str">
        <f t="shared" si="557"/>
        <v/>
      </c>
      <c r="BD645" s="174" t="str">
        <f t="shared" ref="BD645:BD708" si="583">IF(AND(ISERROR(FIND("Mild",$D$2)),BC645="MILD"),"NORMAL",BC645)</f>
        <v/>
      </c>
      <c r="BE645" s="180" t="str">
        <f t="shared" ref="BE645:BE708" si="584">IF(ISBLANK(AT645), "", IF(AU645&gt;=400,"Yes",IF(AT645&gt;0,"No","")))</f>
        <v/>
      </c>
      <c r="BF645" s="181" t="str">
        <f t="shared" si="558"/>
        <v/>
      </c>
      <c r="BG645" s="181" t="str">
        <f t="shared" ref="BG645:BG708" si="585">IF(AND(BE645="No", OR(O645=2, O645=3)), "Refer child to health centre", IF(ISBLANK(AT645), "", "Continue to Monitor"))</f>
        <v/>
      </c>
      <c r="BH645" s="179"/>
      <c r="BI645" s="182"/>
      <c r="BJ645" s="167"/>
      <c r="BK645" s="175"/>
      <c r="BL645" s="176"/>
      <c r="BM645" s="177" t="str">
        <f t="shared" si="559"/>
        <v/>
      </c>
      <c r="BN645" s="171">
        <f t="shared" si="577"/>
        <v>0</v>
      </c>
      <c r="BO645" s="171">
        <f t="shared" si="578"/>
        <v>0</v>
      </c>
      <c r="BP645" s="171" t="str">
        <f t="shared" si="560"/>
        <v>0</v>
      </c>
      <c r="BQ645" s="171" t="str">
        <f>IF(ISBLANK(BL645), "", (POWER(BL645/VLOOKUP(BP645,Anthro_Calc!C:P,13,FALSE),VLOOKUP(BP645,Anthro_Calc!C:P,12,FALSE))-1) / (VLOOKUP(BP645,Anthro_Calc!C:P,14,FALSE)*VLOOKUP(BP645,Anthro_Calc!C:P,12,FALSE)))</f>
        <v/>
      </c>
      <c r="BR645" s="171" t="str">
        <f>IF(ISBLANK(BL645), "", -3 + (BL645 -VLOOKUP(BP645,Anthro_Calc!C:P,4,FALSE)) / (VLOOKUP(BP645,Anthro_Calc!C:P,5,FALSE) - VLOOKUP(BP645,Anthro_Calc!C:P,4,FALSE)))</f>
        <v/>
      </c>
      <c r="BS645" s="171" t="str">
        <f>IF(ISBLANK(BL645), "", 3 + (BL645 -VLOOKUP(BP645,Anthro_Calc!C:P,10,FALSE)) / (VLOOKUP(BP645,Anthro_Calc!C:P,10,FALSE) - VLOOKUP(BP645,Anthro_Calc!C:P,9,FALSE)))</f>
        <v/>
      </c>
      <c r="BT645" s="172" t="str">
        <f t="shared" si="561"/>
        <v/>
      </c>
      <c r="BU645" s="173" t="str">
        <f t="shared" si="562"/>
        <v/>
      </c>
      <c r="BV645" s="174" t="str">
        <f t="shared" si="563"/>
        <v/>
      </c>
      <c r="BW645" s="181" t="str">
        <f t="shared" ref="BW645:BW708" si="586">IF(ISBLANK(BL645), "", IF(BM645&gt;=900,"Yes",IF(BL645&gt;0,"No","")))</f>
        <v/>
      </c>
      <c r="BX645" s="179"/>
      <c r="BY645" s="181" t="str">
        <f>IF(ISBLANK(BL645), "", VLOOKUP(Z645&amp;" "&amp;BV645&amp;" "&amp;BW645,Graduation_Criteria!$D$2:$E$34,2,FALSE))</f>
        <v/>
      </c>
      <c r="BZ645" s="181" t="str">
        <f t="shared" ref="BZ645:BZ708" si="587">IF(OR(ISBLANK(BL645), BY645="SHOULD NOT BE ADMITTED"), "", IF(BY645="GRADUATED", "CONTINUE MONITOR", IF(O645&gt;=3,"REFER TO HOSPITAL","REPEAT HEARTH")))</f>
        <v/>
      </c>
      <c r="CA645" s="167"/>
      <c r="CB645" s="175"/>
      <c r="CC645" s="175"/>
      <c r="CD645" s="183" t="str">
        <f t="shared" si="564"/>
        <v/>
      </c>
      <c r="CE645" s="184">
        <f t="shared" si="565"/>
        <v>0</v>
      </c>
      <c r="CF645" s="184">
        <f t="shared" si="566"/>
        <v>0</v>
      </c>
      <c r="CG645" s="184" t="str">
        <f t="shared" si="567"/>
        <v>0</v>
      </c>
      <c r="CH645" s="184" t="str">
        <f>IF(ISBLANK(CC645), "", (POWER(CC645/VLOOKUP(CG645,Anthro_Calc!C:P,13,FALSE),VLOOKUP(CG645,Anthro_Calc!C:P,12,FALSE))-1) / (VLOOKUP(CG645,Anthro_Calc!C:P,14,FALSE)*VLOOKUP(CG645,Anthro_Calc!C:P,12,FALSE)))</f>
        <v/>
      </c>
      <c r="CI645" s="184" t="str">
        <f>IF(ISBLANK(CC645), "", -3 + (CC645 -VLOOKUP(CG645,Anthro_Calc!C:P,4,FALSE)) / (VLOOKUP(CG645,Anthro_Calc!C:P,5,FALSE) - VLOOKUP(CG645,Anthro_Calc!C:P,4,FALSE)))</f>
        <v/>
      </c>
      <c r="CJ645" s="184" t="str">
        <f>IF(ISBLANK(CC645), "", 3 + (CC645 -VLOOKUP(CG645,Anthro_Calc!C:P,10,FALSE)) / (VLOOKUP(CG645,Anthro_Calc!C:P,10,FALSE) - VLOOKUP(CG645,Anthro_Calc!C:P,9,FALSE)))</f>
        <v/>
      </c>
      <c r="CK645" s="185" t="str">
        <f t="shared" si="568"/>
        <v/>
      </c>
      <c r="CL645" s="173" t="str">
        <f t="shared" si="569"/>
        <v/>
      </c>
      <c r="CM645" s="174" t="str">
        <f t="shared" si="570"/>
        <v/>
      </c>
      <c r="CN645" s="179"/>
      <c r="CO645" s="167"/>
      <c r="CP645" s="175"/>
      <c r="CQ645" s="175"/>
      <c r="CR645" s="186" t="str">
        <f t="shared" si="571"/>
        <v/>
      </c>
      <c r="CS645" s="187">
        <f t="shared" si="572"/>
        <v>0</v>
      </c>
      <c r="CT645" s="187">
        <f t="shared" si="573"/>
        <v>0</v>
      </c>
      <c r="CU645" s="187" t="str">
        <f t="shared" si="574"/>
        <v>0</v>
      </c>
      <c r="CV645" s="187" t="str">
        <f>IF(ISBLANK(CQ645), "", (POWER(CQ645/VLOOKUP(CU645,Anthro_Calc!C:P,13,FALSE),VLOOKUP(CU645,Anthro_Calc!C:P,12,FALSE))-1) / (VLOOKUP(CU645,Anthro_Calc!C:P,14,FALSE)*VLOOKUP(CU645,Anthro_Calc!C:P,12,FALSE)))</f>
        <v/>
      </c>
      <c r="CW645" s="187" t="str">
        <f>IF(ISBLANK(CQ645), "", -3 + (CQ645 -VLOOKUP(CU645,Anthro_Calc!C:P,4,FALSE)) / (VLOOKUP(CU645,Anthro_Calc!C:P,5,FALSE) - VLOOKUP(CU645,Anthro_Calc!C:P,4,FALSE)))</f>
        <v/>
      </c>
      <c r="CX645" s="187" t="str">
        <f>IF(ISBLANK(CQ645), "", 3 + (CQ645 -VLOOKUP(CU645,Anthro_Calc!C:P,10,FALSE)) / (VLOOKUP(CU645,Anthro_Calc!C:P,10,FALSE) - VLOOKUP(CU645,Anthro_Calc!C:P,9,FALSE)))</f>
        <v/>
      </c>
      <c r="CY645" s="188" t="str">
        <f t="shared" si="575"/>
        <v/>
      </c>
      <c r="CZ645" s="117" t="str">
        <f t="shared" si="539"/>
        <v/>
      </c>
      <c r="DA645" s="174" t="str">
        <f t="shared" si="576"/>
        <v/>
      </c>
      <c r="DB645" s="189"/>
    </row>
    <row r="646" spans="1:106">
      <c r="A646" s="165">
        <f t="shared" si="581"/>
        <v>642</v>
      </c>
      <c r="B646" s="166"/>
      <c r="C646" s="166"/>
      <c r="D646" s="166"/>
      <c r="E646" s="166"/>
      <c r="F646" s="166"/>
      <c r="G646" s="166"/>
      <c r="H646" s="166"/>
      <c r="I646" s="166"/>
      <c r="J646" s="166"/>
      <c r="K646" s="166"/>
      <c r="L646" s="166"/>
      <c r="M646" s="167"/>
      <c r="N646" s="168" t="str">
        <f t="shared" ca="1" si="540"/>
        <v/>
      </c>
      <c r="O646" s="169"/>
      <c r="P646" s="169"/>
      <c r="Q646" s="167"/>
      <c r="R646" s="170"/>
      <c r="S646" s="171" t="str">
        <f t="shared" si="541"/>
        <v/>
      </c>
      <c r="T646" s="171" t="str">
        <f t="shared" si="542"/>
        <v/>
      </c>
      <c r="U646" s="171" t="str">
        <f t="shared" si="543"/>
        <v/>
      </c>
      <c r="V646" s="171" t="str">
        <f>IF(ISBLANK(R646), "", (POWER(R646/VLOOKUP(U646,Anthro_Calc!C:P,13,FALSE),VLOOKUP(U646,Anthro_Calc!C:P,12,FALSE))-1) / (VLOOKUP(U646,Anthro_Calc!C:P,14,FALSE)*VLOOKUP(U646,Anthro_Calc!C:P,12,FALSE)))</f>
        <v/>
      </c>
      <c r="W646" s="171" t="str">
        <f>IF(ISBLANK(R646), "", -3 + (R646 -VLOOKUP(U646,Anthro_Calc!C:P,4,FALSE)) / (VLOOKUP(U646,Anthro_Calc!C:P,5,FALSE) - VLOOKUP(U646,Anthro_Calc!C:P,4,FALSE)))</f>
        <v/>
      </c>
      <c r="X646" s="171" t="str">
        <f>IF(ISBLANK(R646), "", 3 + (R646 -VLOOKUP(U646,Anthro_Calc!C:P,10,FALSE)) / (VLOOKUP(U646,Anthro_Calc!C:P,10,FALSE) - VLOOKUP(U646,Anthro_Calc!C:P,9,FALSE)))</f>
        <v/>
      </c>
      <c r="Y646" s="172" t="str">
        <f t="shared" si="544"/>
        <v/>
      </c>
      <c r="Z646" s="173" t="str">
        <f t="shared" si="545"/>
        <v/>
      </c>
      <c r="AA646" s="174" t="str">
        <f t="shared" si="580"/>
        <v/>
      </c>
      <c r="AB646" s="167"/>
      <c r="AC646" s="175"/>
      <c r="AD646" s="176"/>
      <c r="AE646" s="177" t="str">
        <f t="shared" si="546"/>
        <v/>
      </c>
      <c r="AF646" s="171">
        <f t="shared" si="547"/>
        <v>0</v>
      </c>
      <c r="AG646" s="171">
        <f t="shared" si="548"/>
        <v>0</v>
      </c>
      <c r="AH646" s="171" t="str">
        <f t="shared" si="549"/>
        <v>0</v>
      </c>
      <c r="AI646" s="171" t="str">
        <f>IF(ISBLANK(AD646), "", (POWER(AD646/VLOOKUP(AH646,Anthro_Calc!C:P,13,FALSE),VLOOKUP(AH646,Anthro_Calc!C:P,12,FALSE))-1) / (VLOOKUP(AH646,Anthro_Calc!C:P,14,FALSE)*VLOOKUP(AH646,Anthro_Calc!C:P,12,FALSE)))</f>
        <v/>
      </c>
      <c r="AJ646" s="171" t="str">
        <f>IF(ISBLANK(AD646), "", -3 + (AD646 -VLOOKUP(AH646,Anthro_Calc!C:P,4,FALSE)) / (VLOOKUP(AH646,Anthro_Calc!C:P,5,FALSE) - VLOOKUP(AH646,Anthro_Calc!C:P,4,FALSE)))</f>
        <v/>
      </c>
      <c r="AK646" s="171" t="str">
        <f>IF(ISBLANK(AD646), "", 3 + (AD646 -VLOOKUP(AH646,Anthro_Calc!C:P,10,FALSE)) / (VLOOKUP(AH646,Anthro_Calc!C:P,10,FALSE) - VLOOKUP(AH646,Anthro_Calc!C:P,9,FALSE)))</f>
        <v/>
      </c>
      <c r="AL646" s="172" t="str">
        <f t="shared" si="550"/>
        <v/>
      </c>
      <c r="AM646" s="173" t="str">
        <f t="shared" si="551"/>
        <v/>
      </c>
      <c r="AN646" s="174" t="str">
        <f t="shared" si="552"/>
        <v/>
      </c>
      <c r="AO646" s="178" t="str">
        <f t="shared" si="582"/>
        <v/>
      </c>
      <c r="AP646" s="179"/>
      <c r="AQ646" s="179" t="str">
        <f t="shared" ref="AQ646:AQ709" si="588">IF(AN646="NORMAL","GRADUATED",IF(AN646="MILD", "GRADUATED", IF(AN646="MODERATE","NOT-GRADUATED",IF(AN646="SEVERE","NOT-GRADUATED",""))))</f>
        <v/>
      </c>
      <c r="AR646" s="167"/>
      <c r="AS646" s="175"/>
      <c r="AT646" s="170"/>
      <c r="AU646" s="177" t="str">
        <f t="shared" si="579"/>
        <v/>
      </c>
      <c r="AV646" s="171">
        <f t="shared" si="553"/>
        <v>0</v>
      </c>
      <c r="AW646" s="171">
        <f t="shared" si="554"/>
        <v>0</v>
      </c>
      <c r="AX646" s="171" t="str">
        <f t="shared" si="555"/>
        <v>0</v>
      </c>
      <c r="AY646" s="171" t="str">
        <f>IF(ISBLANK(AT646), "", (POWER(AT646/VLOOKUP(AX646,Anthro_Calc!C:P,13,FALSE),VLOOKUP(AX646,Anthro_Calc!C:P,12,FALSE))-1) / (VLOOKUP(AX646,Anthro_Calc!C:P,14,FALSE)*VLOOKUP(AX646,Anthro_Calc!C:P,12,FALSE)))</f>
        <v/>
      </c>
      <c r="AZ646" s="171" t="str">
        <f>IF(ISBLANK(AT646), "", -3 + (AT646 -VLOOKUP(AX646,Anthro_Calc!C:P,4,FALSE)) / (VLOOKUP(AX646,Anthro_Calc!C:P,5,FALSE) - VLOOKUP(AX646,Anthro_Calc!C:P,4,FALSE)))</f>
        <v/>
      </c>
      <c r="BA646" s="171" t="str">
        <f>IF(ISBLANK(AT646), "", 3 + (AT646 -VLOOKUP(AX646,Anthro_Calc!C:P,10,FALSE)) / (VLOOKUP(AX646,Anthro_Calc!C:P,10,FALSE) - VLOOKUP(AX646,Anthro_Calc!C:P,9,FALSE)))</f>
        <v/>
      </c>
      <c r="BB646" s="172" t="str">
        <f t="shared" si="556"/>
        <v/>
      </c>
      <c r="BC646" s="173" t="str">
        <f t="shared" si="557"/>
        <v/>
      </c>
      <c r="BD646" s="174" t="str">
        <f t="shared" si="583"/>
        <v/>
      </c>
      <c r="BE646" s="180" t="str">
        <f t="shared" si="584"/>
        <v/>
      </c>
      <c r="BF646" s="181" t="str">
        <f t="shared" si="558"/>
        <v/>
      </c>
      <c r="BG646" s="181" t="str">
        <f t="shared" si="585"/>
        <v/>
      </c>
      <c r="BH646" s="179"/>
      <c r="BI646" s="182"/>
      <c r="BJ646" s="167"/>
      <c r="BK646" s="175"/>
      <c r="BL646" s="176"/>
      <c r="BM646" s="177" t="str">
        <f t="shared" si="559"/>
        <v/>
      </c>
      <c r="BN646" s="171">
        <f t="shared" si="577"/>
        <v>0</v>
      </c>
      <c r="BO646" s="171">
        <f t="shared" si="578"/>
        <v>0</v>
      </c>
      <c r="BP646" s="171" t="str">
        <f t="shared" si="560"/>
        <v>0</v>
      </c>
      <c r="BQ646" s="171" t="str">
        <f>IF(ISBLANK(BL646), "", (POWER(BL646/VLOOKUP(BP646,Anthro_Calc!C:P,13,FALSE),VLOOKUP(BP646,Anthro_Calc!C:P,12,FALSE))-1) / (VLOOKUP(BP646,Anthro_Calc!C:P,14,FALSE)*VLOOKUP(BP646,Anthro_Calc!C:P,12,FALSE)))</f>
        <v/>
      </c>
      <c r="BR646" s="171" t="str">
        <f>IF(ISBLANK(BL646), "", -3 + (BL646 -VLOOKUP(BP646,Anthro_Calc!C:P,4,FALSE)) / (VLOOKUP(BP646,Anthro_Calc!C:P,5,FALSE) - VLOOKUP(BP646,Anthro_Calc!C:P,4,FALSE)))</f>
        <v/>
      </c>
      <c r="BS646" s="171" t="str">
        <f>IF(ISBLANK(BL646), "", 3 + (BL646 -VLOOKUP(BP646,Anthro_Calc!C:P,10,FALSE)) / (VLOOKUP(BP646,Anthro_Calc!C:P,10,FALSE) - VLOOKUP(BP646,Anthro_Calc!C:P,9,FALSE)))</f>
        <v/>
      </c>
      <c r="BT646" s="172" t="str">
        <f t="shared" si="561"/>
        <v/>
      </c>
      <c r="BU646" s="173" t="str">
        <f t="shared" si="562"/>
        <v/>
      </c>
      <c r="BV646" s="174" t="str">
        <f t="shared" si="563"/>
        <v/>
      </c>
      <c r="BW646" s="181" t="str">
        <f t="shared" si="586"/>
        <v/>
      </c>
      <c r="BX646" s="179"/>
      <c r="BY646" s="181" t="str">
        <f>IF(ISBLANK(BL646), "", VLOOKUP(Z646&amp;" "&amp;BV646&amp;" "&amp;BW646,Graduation_Criteria!$D$2:$E$34,2,FALSE))</f>
        <v/>
      </c>
      <c r="BZ646" s="181" t="str">
        <f t="shared" si="587"/>
        <v/>
      </c>
      <c r="CA646" s="167"/>
      <c r="CB646" s="175"/>
      <c r="CC646" s="175"/>
      <c r="CD646" s="183" t="str">
        <f t="shared" si="564"/>
        <v/>
      </c>
      <c r="CE646" s="184">
        <f t="shared" si="565"/>
        <v>0</v>
      </c>
      <c r="CF646" s="184">
        <f t="shared" si="566"/>
        <v>0</v>
      </c>
      <c r="CG646" s="184" t="str">
        <f t="shared" si="567"/>
        <v>0</v>
      </c>
      <c r="CH646" s="184" t="str">
        <f>IF(ISBLANK(CC646), "", (POWER(CC646/VLOOKUP(CG646,Anthro_Calc!C:P,13,FALSE),VLOOKUP(CG646,Anthro_Calc!C:P,12,FALSE))-1) / (VLOOKUP(CG646,Anthro_Calc!C:P,14,FALSE)*VLOOKUP(CG646,Anthro_Calc!C:P,12,FALSE)))</f>
        <v/>
      </c>
      <c r="CI646" s="184" t="str">
        <f>IF(ISBLANK(CC646), "", -3 + (CC646 -VLOOKUP(CG646,Anthro_Calc!C:P,4,FALSE)) / (VLOOKUP(CG646,Anthro_Calc!C:P,5,FALSE) - VLOOKUP(CG646,Anthro_Calc!C:P,4,FALSE)))</f>
        <v/>
      </c>
      <c r="CJ646" s="184" t="str">
        <f>IF(ISBLANK(CC646), "", 3 + (CC646 -VLOOKUP(CG646,Anthro_Calc!C:P,10,FALSE)) / (VLOOKUP(CG646,Anthro_Calc!C:P,10,FALSE) - VLOOKUP(CG646,Anthro_Calc!C:P,9,FALSE)))</f>
        <v/>
      </c>
      <c r="CK646" s="185" t="str">
        <f t="shared" si="568"/>
        <v/>
      </c>
      <c r="CL646" s="173" t="str">
        <f t="shared" si="569"/>
        <v/>
      </c>
      <c r="CM646" s="174" t="str">
        <f t="shared" si="570"/>
        <v/>
      </c>
      <c r="CN646" s="179"/>
      <c r="CO646" s="167"/>
      <c r="CP646" s="175"/>
      <c r="CQ646" s="175"/>
      <c r="CR646" s="186" t="str">
        <f t="shared" si="571"/>
        <v/>
      </c>
      <c r="CS646" s="187">
        <f t="shared" si="572"/>
        <v>0</v>
      </c>
      <c r="CT646" s="187">
        <f t="shared" si="573"/>
        <v>0</v>
      </c>
      <c r="CU646" s="187" t="str">
        <f t="shared" si="574"/>
        <v>0</v>
      </c>
      <c r="CV646" s="187" t="str">
        <f>IF(ISBLANK(CQ646), "", (POWER(CQ646/VLOOKUP(CU646,Anthro_Calc!C:P,13,FALSE),VLOOKUP(CU646,Anthro_Calc!C:P,12,FALSE))-1) / (VLOOKUP(CU646,Anthro_Calc!C:P,14,FALSE)*VLOOKUP(CU646,Anthro_Calc!C:P,12,FALSE)))</f>
        <v/>
      </c>
      <c r="CW646" s="187" t="str">
        <f>IF(ISBLANK(CQ646), "", -3 + (CQ646 -VLOOKUP(CU646,Anthro_Calc!C:P,4,FALSE)) / (VLOOKUP(CU646,Anthro_Calc!C:P,5,FALSE) - VLOOKUP(CU646,Anthro_Calc!C:P,4,FALSE)))</f>
        <v/>
      </c>
      <c r="CX646" s="187" t="str">
        <f>IF(ISBLANK(CQ646), "", 3 + (CQ646 -VLOOKUP(CU646,Anthro_Calc!C:P,10,FALSE)) / (VLOOKUP(CU646,Anthro_Calc!C:P,10,FALSE) - VLOOKUP(CU646,Anthro_Calc!C:P,9,FALSE)))</f>
        <v/>
      </c>
      <c r="CY646" s="188" t="str">
        <f t="shared" si="575"/>
        <v/>
      </c>
      <c r="CZ646" s="117" t="str">
        <f t="shared" ref="CZ646:CZ709" si="589">IF(ISBLANK(CQ646),"",IF(OR(CY646&lt;-5,CY646&gt;5),"Please check weight and DOB again",IF(CY646&lt;=-3,"SEVERE",IF(CY646&lt;=-2,"MODERATE",IF(CY646&lt;=-1,"MILD","NORMAL")))))</f>
        <v/>
      </c>
      <c r="DA646" s="174" t="str">
        <f t="shared" si="576"/>
        <v/>
      </c>
      <c r="DB646" s="189"/>
    </row>
    <row r="647" spans="1:106">
      <c r="A647" s="165">
        <f t="shared" si="581"/>
        <v>643</v>
      </c>
      <c r="B647" s="166"/>
      <c r="C647" s="166"/>
      <c r="D647" s="166"/>
      <c r="E647" s="166"/>
      <c r="F647" s="166"/>
      <c r="G647" s="166"/>
      <c r="H647" s="166"/>
      <c r="I647" s="166"/>
      <c r="J647" s="166"/>
      <c r="K647" s="166"/>
      <c r="L647" s="166"/>
      <c r="M647" s="167"/>
      <c r="N647" s="168" t="str">
        <f t="shared" ca="1" si="540"/>
        <v/>
      </c>
      <c r="O647" s="169"/>
      <c r="P647" s="169"/>
      <c r="Q647" s="167"/>
      <c r="R647" s="170"/>
      <c r="S647" s="171" t="str">
        <f t="shared" si="541"/>
        <v/>
      </c>
      <c r="T647" s="171" t="str">
        <f t="shared" si="542"/>
        <v/>
      </c>
      <c r="U647" s="171" t="str">
        <f t="shared" si="543"/>
        <v/>
      </c>
      <c r="V647" s="171" t="str">
        <f>IF(ISBLANK(R647), "", (POWER(R647/VLOOKUP(U647,Anthro_Calc!C:P,13,FALSE),VLOOKUP(U647,Anthro_Calc!C:P,12,FALSE))-1) / (VLOOKUP(U647,Anthro_Calc!C:P,14,FALSE)*VLOOKUP(U647,Anthro_Calc!C:P,12,FALSE)))</f>
        <v/>
      </c>
      <c r="W647" s="171" t="str">
        <f>IF(ISBLANK(R647), "", -3 + (R647 -VLOOKUP(U647,Anthro_Calc!C:P,4,FALSE)) / (VLOOKUP(U647,Anthro_Calc!C:P,5,FALSE) - VLOOKUP(U647,Anthro_Calc!C:P,4,FALSE)))</f>
        <v/>
      </c>
      <c r="X647" s="171" t="str">
        <f>IF(ISBLANK(R647), "", 3 + (R647 -VLOOKUP(U647,Anthro_Calc!C:P,10,FALSE)) / (VLOOKUP(U647,Anthro_Calc!C:P,10,FALSE) - VLOOKUP(U647,Anthro_Calc!C:P,9,FALSE)))</f>
        <v/>
      </c>
      <c r="Y647" s="172" t="str">
        <f t="shared" si="544"/>
        <v/>
      </c>
      <c r="Z647" s="173" t="str">
        <f t="shared" si="545"/>
        <v/>
      </c>
      <c r="AA647" s="174" t="str">
        <f t="shared" si="580"/>
        <v/>
      </c>
      <c r="AB647" s="167"/>
      <c r="AC647" s="175"/>
      <c r="AD647" s="176"/>
      <c r="AE647" s="177" t="str">
        <f t="shared" si="546"/>
        <v/>
      </c>
      <c r="AF647" s="171">
        <f t="shared" si="547"/>
        <v>0</v>
      </c>
      <c r="AG647" s="171">
        <f t="shared" si="548"/>
        <v>0</v>
      </c>
      <c r="AH647" s="171" t="str">
        <f t="shared" si="549"/>
        <v>0</v>
      </c>
      <c r="AI647" s="171" t="str">
        <f>IF(ISBLANK(AD647), "", (POWER(AD647/VLOOKUP(AH647,Anthro_Calc!C:P,13,FALSE),VLOOKUP(AH647,Anthro_Calc!C:P,12,FALSE))-1) / (VLOOKUP(AH647,Anthro_Calc!C:P,14,FALSE)*VLOOKUP(AH647,Anthro_Calc!C:P,12,FALSE)))</f>
        <v/>
      </c>
      <c r="AJ647" s="171" t="str">
        <f>IF(ISBLANK(AD647), "", -3 + (AD647 -VLOOKUP(AH647,Anthro_Calc!C:P,4,FALSE)) / (VLOOKUP(AH647,Anthro_Calc!C:P,5,FALSE) - VLOOKUP(AH647,Anthro_Calc!C:P,4,FALSE)))</f>
        <v/>
      </c>
      <c r="AK647" s="171" t="str">
        <f>IF(ISBLANK(AD647), "", 3 + (AD647 -VLOOKUP(AH647,Anthro_Calc!C:P,10,FALSE)) / (VLOOKUP(AH647,Anthro_Calc!C:P,10,FALSE) - VLOOKUP(AH647,Anthro_Calc!C:P,9,FALSE)))</f>
        <v/>
      </c>
      <c r="AL647" s="172" t="str">
        <f t="shared" si="550"/>
        <v/>
      </c>
      <c r="AM647" s="173" t="str">
        <f t="shared" si="551"/>
        <v/>
      </c>
      <c r="AN647" s="174" t="str">
        <f t="shared" si="552"/>
        <v/>
      </c>
      <c r="AO647" s="178" t="str">
        <f t="shared" si="582"/>
        <v/>
      </c>
      <c r="AP647" s="179"/>
      <c r="AQ647" s="179" t="str">
        <f t="shared" si="588"/>
        <v/>
      </c>
      <c r="AR647" s="167"/>
      <c r="AS647" s="175"/>
      <c r="AT647" s="170"/>
      <c r="AU647" s="177" t="str">
        <f t="shared" si="579"/>
        <v/>
      </c>
      <c r="AV647" s="171">
        <f t="shared" si="553"/>
        <v>0</v>
      </c>
      <c r="AW647" s="171">
        <f t="shared" si="554"/>
        <v>0</v>
      </c>
      <c r="AX647" s="171" t="str">
        <f t="shared" si="555"/>
        <v>0</v>
      </c>
      <c r="AY647" s="171" t="str">
        <f>IF(ISBLANK(AT647), "", (POWER(AT647/VLOOKUP(AX647,Anthro_Calc!C:P,13,FALSE),VLOOKUP(AX647,Anthro_Calc!C:P,12,FALSE))-1) / (VLOOKUP(AX647,Anthro_Calc!C:P,14,FALSE)*VLOOKUP(AX647,Anthro_Calc!C:P,12,FALSE)))</f>
        <v/>
      </c>
      <c r="AZ647" s="171" t="str">
        <f>IF(ISBLANK(AT647), "", -3 + (AT647 -VLOOKUP(AX647,Anthro_Calc!C:P,4,FALSE)) / (VLOOKUP(AX647,Anthro_Calc!C:P,5,FALSE) - VLOOKUP(AX647,Anthro_Calc!C:P,4,FALSE)))</f>
        <v/>
      </c>
      <c r="BA647" s="171" t="str">
        <f>IF(ISBLANK(AT647), "", 3 + (AT647 -VLOOKUP(AX647,Anthro_Calc!C:P,10,FALSE)) / (VLOOKUP(AX647,Anthro_Calc!C:P,10,FALSE) - VLOOKUP(AX647,Anthro_Calc!C:P,9,FALSE)))</f>
        <v/>
      </c>
      <c r="BB647" s="172" t="str">
        <f t="shared" si="556"/>
        <v/>
      </c>
      <c r="BC647" s="173" t="str">
        <f t="shared" si="557"/>
        <v/>
      </c>
      <c r="BD647" s="174" t="str">
        <f t="shared" si="583"/>
        <v/>
      </c>
      <c r="BE647" s="180" t="str">
        <f t="shared" si="584"/>
        <v/>
      </c>
      <c r="BF647" s="181" t="str">
        <f t="shared" si="558"/>
        <v/>
      </c>
      <c r="BG647" s="181" t="str">
        <f t="shared" si="585"/>
        <v/>
      </c>
      <c r="BH647" s="179"/>
      <c r="BI647" s="182"/>
      <c r="BJ647" s="167"/>
      <c r="BK647" s="175"/>
      <c r="BL647" s="176"/>
      <c r="BM647" s="177" t="str">
        <f t="shared" si="559"/>
        <v/>
      </c>
      <c r="BN647" s="171">
        <f t="shared" si="577"/>
        <v>0</v>
      </c>
      <c r="BO647" s="171">
        <f t="shared" si="578"/>
        <v>0</v>
      </c>
      <c r="BP647" s="171" t="str">
        <f t="shared" si="560"/>
        <v>0</v>
      </c>
      <c r="BQ647" s="171" t="str">
        <f>IF(ISBLANK(BL647), "", (POWER(BL647/VLOOKUP(BP647,Anthro_Calc!C:P,13,FALSE),VLOOKUP(BP647,Anthro_Calc!C:P,12,FALSE))-1) / (VLOOKUP(BP647,Anthro_Calc!C:P,14,FALSE)*VLOOKUP(BP647,Anthro_Calc!C:P,12,FALSE)))</f>
        <v/>
      </c>
      <c r="BR647" s="171" t="str">
        <f>IF(ISBLANK(BL647), "", -3 + (BL647 -VLOOKUP(BP647,Anthro_Calc!C:P,4,FALSE)) / (VLOOKUP(BP647,Anthro_Calc!C:P,5,FALSE) - VLOOKUP(BP647,Anthro_Calc!C:P,4,FALSE)))</f>
        <v/>
      </c>
      <c r="BS647" s="171" t="str">
        <f>IF(ISBLANK(BL647), "", 3 + (BL647 -VLOOKUP(BP647,Anthro_Calc!C:P,10,FALSE)) / (VLOOKUP(BP647,Anthro_Calc!C:P,10,FALSE) - VLOOKUP(BP647,Anthro_Calc!C:P,9,FALSE)))</f>
        <v/>
      </c>
      <c r="BT647" s="172" t="str">
        <f t="shared" si="561"/>
        <v/>
      </c>
      <c r="BU647" s="173" t="str">
        <f t="shared" si="562"/>
        <v/>
      </c>
      <c r="BV647" s="174" t="str">
        <f t="shared" si="563"/>
        <v/>
      </c>
      <c r="BW647" s="181" t="str">
        <f t="shared" si="586"/>
        <v/>
      </c>
      <c r="BX647" s="179"/>
      <c r="BY647" s="181" t="str">
        <f>IF(ISBLANK(BL647), "", VLOOKUP(Z647&amp;" "&amp;BV647&amp;" "&amp;BW647,Graduation_Criteria!$D$2:$E$34,2,FALSE))</f>
        <v/>
      </c>
      <c r="BZ647" s="181" t="str">
        <f t="shared" si="587"/>
        <v/>
      </c>
      <c r="CA647" s="167"/>
      <c r="CB647" s="175"/>
      <c r="CC647" s="175"/>
      <c r="CD647" s="183" t="str">
        <f t="shared" si="564"/>
        <v/>
      </c>
      <c r="CE647" s="184">
        <f t="shared" si="565"/>
        <v>0</v>
      </c>
      <c r="CF647" s="184">
        <f t="shared" si="566"/>
        <v>0</v>
      </c>
      <c r="CG647" s="184" t="str">
        <f t="shared" si="567"/>
        <v>0</v>
      </c>
      <c r="CH647" s="184" t="str">
        <f>IF(ISBLANK(CC647), "", (POWER(CC647/VLOOKUP(CG647,Anthro_Calc!C:P,13,FALSE),VLOOKUP(CG647,Anthro_Calc!C:P,12,FALSE))-1) / (VLOOKUP(CG647,Anthro_Calc!C:P,14,FALSE)*VLOOKUP(CG647,Anthro_Calc!C:P,12,FALSE)))</f>
        <v/>
      </c>
      <c r="CI647" s="184" t="str">
        <f>IF(ISBLANK(CC647), "", -3 + (CC647 -VLOOKUP(CG647,Anthro_Calc!C:P,4,FALSE)) / (VLOOKUP(CG647,Anthro_Calc!C:P,5,FALSE) - VLOOKUP(CG647,Anthro_Calc!C:P,4,FALSE)))</f>
        <v/>
      </c>
      <c r="CJ647" s="184" t="str">
        <f>IF(ISBLANK(CC647), "", 3 + (CC647 -VLOOKUP(CG647,Anthro_Calc!C:P,10,FALSE)) / (VLOOKUP(CG647,Anthro_Calc!C:P,10,FALSE) - VLOOKUP(CG647,Anthro_Calc!C:P,9,FALSE)))</f>
        <v/>
      </c>
      <c r="CK647" s="185" t="str">
        <f t="shared" si="568"/>
        <v/>
      </c>
      <c r="CL647" s="173" t="str">
        <f t="shared" si="569"/>
        <v/>
      </c>
      <c r="CM647" s="174" t="str">
        <f t="shared" si="570"/>
        <v/>
      </c>
      <c r="CN647" s="179"/>
      <c r="CO647" s="167"/>
      <c r="CP647" s="175"/>
      <c r="CQ647" s="175"/>
      <c r="CR647" s="186" t="str">
        <f t="shared" si="571"/>
        <v/>
      </c>
      <c r="CS647" s="187">
        <f t="shared" si="572"/>
        <v>0</v>
      </c>
      <c r="CT647" s="187">
        <f t="shared" si="573"/>
        <v>0</v>
      </c>
      <c r="CU647" s="187" t="str">
        <f t="shared" si="574"/>
        <v>0</v>
      </c>
      <c r="CV647" s="187" t="str">
        <f>IF(ISBLANK(CQ647), "", (POWER(CQ647/VLOOKUP(CU647,Anthro_Calc!C:P,13,FALSE),VLOOKUP(CU647,Anthro_Calc!C:P,12,FALSE))-1) / (VLOOKUP(CU647,Anthro_Calc!C:P,14,FALSE)*VLOOKUP(CU647,Anthro_Calc!C:P,12,FALSE)))</f>
        <v/>
      </c>
      <c r="CW647" s="187" t="str">
        <f>IF(ISBLANK(CQ647), "", -3 + (CQ647 -VLOOKUP(CU647,Anthro_Calc!C:P,4,FALSE)) / (VLOOKUP(CU647,Anthro_Calc!C:P,5,FALSE) - VLOOKUP(CU647,Anthro_Calc!C:P,4,FALSE)))</f>
        <v/>
      </c>
      <c r="CX647" s="187" t="str">
        <f>IF(ISBLANK(CQ647), "", 3 + (CQ647 -VLOOKUP(CU647,Anthro_Calc!C:P,10,FALSE)) / (VLOOKUP(CU647,Anthro_Calc!C:P,10,FALSE) - VLOOKUP(CU647,Anthro_Calc!C:P,9,FALSE)))</f>
        <v/>
      </c>
      <c r="CY647" s="188" t="str">
        <f t="shared" si="575"/>
        <v/>
      </c>
      <c r="CZ647" s="117" t="str">
        <f t="shared" si="589"/>
        <v/>
      </c>
      <c r="DA647" s="174" t="str">
        <f t="shared" si="576"/>
        <v/>
      </c>
      <c r="DB647" s="189"/>
    </row>
    <row r="648" spans="1:106">
      <c r="A648" s="165">
        <f t="shared" si="581"/>
        <v>644</v>
      </c>
      <c r="B648" s="166"/>
      <c r="C648" s="166"/>
      <c r="D648" s="166"/>
      <c r="E648" s="166"/>
      <c r="F648" s="166"/>
      <c r="G648" s="166"/>
      <c r="H648" s="166"/>
      <c r="I648" s="166"/>
      <c r="J648" s="166"/>
      <c r="K648" s="166"/>
      <c r="L648" s="166"/>
      <c r="M648" s="167"/>
      <c r="N648" s="168" t="str">
        <f t="shared" ca="1" si="540"/>
        <v/>
      </c>
      <c r="O648" s="169"/>
      <c r="P648" s="169"/>
      <c r="Q648" s="167"/>
      <c r="R648" s="170"/>
      <c r="S648" s="171" t="str">
        <f t="shared" si="541"/>
        <v/>
      </c>
      <c r="T648" s="171" t="str">
        <f t="shared" si="542"/>
        <v/>
      </c>
      <c r="U648" s="171" t="str">
        <f t="shared" si="543"/>
        <v/>
      </c>
      <c r="V648" s="171" t="str">
        <f>IF(ISBLANK(R648), "", (POWER(R648/VLOOKUP(U648,Anthro_Calc!C:P,13,FALSE),VLOOKUP(U648,Anthro_Calc!C:P,12,FALSE))-1) / (VLOOKUP(U648,Anthro_Calc!C:P,14,FALSE)*VLOOKUP(U648,Anthro_Calc!C:P,12,FALSE)))</f>
        <v/>
      </c>
      <c r="W648" s="171" t="str">
        <f>IF(ISBLANK(R648), "", -3 + (R648 -VLOOKUP(U648,Anthro_Calc!C:P,4,FALSE)) / (VLOOKUP(U648,Anthro_Calc!C:P,5,FALSE) - VLOOKUP(U648,Anthro_Calc!C:P,4,FALSE)))</f>
        <v/>
      </c>
      <c r="X648" s="171" t="str">
        <f>IF(ISBLANK(R648), "", 3 + (R648 -VLOOKUP(U648,Anthro_Calc!C:P,10,FALSE)) / (VLOOKUP(U648,Anthro_Calc!C:P,10,FALSE) - VLOOKUP(U648,Anthro_Calc!C:P,9,FALSE)))</f>
        <v/>
      </c>
      <c r="Y648" s="172" t="str">
        <f t="shared" si="544"/>
        <v/>
      </c>
      <c r="Z648" s="173" t="str">
        <f t="shared" si="545"/>
        <v/>
      </c>
      <c r="AA648" s="174" t="str">
        <f t="shared" si="580"/>
        <v/>
      </c>
      <c r="AB648" s="167"/>
      <c r="AC648" s="175"/>
      <c r="AD648" s="176"/>
      <c r="AE648" s="177" t="str">
        <f t="shared" si="546"/>
        <v/>
      </c>
      <c r="AF648" s="171">
        <f t="shared" si="547"/>
        <v>0</v>
      </c>
      <c r="AG648" s="171">
        <f t="shared" si="548"/>
        <v>0</v>
      </c>
      <c r="AH648" s="171" t="str">
        <f t="shared" si="549"/>
        <v>0</v>
      </c>
      <c r="AI648" s="171" t="str">
        <f>IF(ISBLANK(AD648), "", (POWER(AD648/VLOOKUP(AH648,Anthro_Calc!C:P,13,FALSE),VLOOKUP(AH648,Anthro_Calc!C:P,12,FALSE))-1) / (VLOOKUP(AH648,Anthro_Calc!C:P,14,FALSE)*VLOOKUP(AH648,Anthro_Calc!C:P,12,FALSE)))</f>
        <v/>
      </c>
      <c r="AJ648" s="171" t="str">
        <f>IF(ISBLANK(AD648), "", -3 + (AD648 -VLOOKUP(AH648,Anthro_Calc!C:P,4,FALSE)) / (VLOOKUP(AH648,Anthro_Calc!C:P,5,FALSE) - VLOOKUP(AH648,Anthro_Calc!C:P,4,FALSE)))</f>
        <v/>
      </c>
      <c r="AK648" s="171" t="str">
        <f>IF(ISBLANK(AD648), "", 3 + (AD648 -VLOOKUP(AH648,Anthro_Calc!C:P,10,FALSE)) / (VLOOKUP(AH648,Anthro_Calc!C:P,10,FALSE) - VLOOKUP(AH648,Anthro_Calc!C:P,9,FALSE)))</f>
        <v/>
      </c>
      <c r="AL648" s="172" t="str">
        <f t="shared" si="550"/>
        <v/>
      </c>
      <c r="AM648" s="173" t="str">
        <f t="shared" si="551"/>
        <v/>
      </c>
      <c r="AN648" s="174" t="str">
        <f t="shared" si="552"/>
        <v/>
      </c>
      <c r="AO648" s="178" t="str">
        <f t="shared" si="582"/>
        <v/>
      </c>
      <c r="AP648" s="179"/>
      <c r="AQ648" s="179" t="str">
        <f t="shared" si="588"/>
        <v/>
      </c>
      <c r="AR648" s="167"/>
      <c r="AS648" s="175"/>
      <c r="AT648" s="170"/>
      <c r="AU648" s="177" t="str">
        <f t="shared" si="579"/>
        <v/>
      </c>
      <c r="AV648" s="171">
        <f t="shared" si="553"/>
        <v>0</v>
      </c>
      <c r="AW648" s="171">
        <f t="shared" si="554"/>
        <v>0</v>
      </c>
      <c r="AX648" s="171" t="str">
        <f t="shared" si="555"/>
        <v>0</v>
      </c>
      <c r="AY648" s="171" t="str">
        <f>IF(ISBLANK(AT648), "", (POWER(AT648/VLOOKUP(AX648,Anthro_Calc!C:P,13,FALSE),VLOOKUP(AX648,Anthro_Calc!C:P,12,FALSE))-1) / (VLOOKUP(AX648,Anthro_Calc!C:P,14,FALSE)*VLOOKUP(AX648,Anthro_Calc!C:P,12,FALSE)))</f>
        <v/>
      </c>
      <c r="AZ648" s="171" t="str">
        <f>IF(ISBLANK(AT648), "", -3 + (AT648 -VLOOKUP(AX648,Anthro_Calc!C:P,4,FALSE)) / (VLOOKUP(AX648,Anthro_Calc!C:P,5,FALSE) - VLOOKUP(AX648,Anthro_Calc!C:P,4,FALSE)))</f>
        <v/>
      </c>
      <c r="BA648" s="171" t="str">
        <f>IF(ISBLANK(AT648), "", 3 + (AT648 -VLOOKUP(AX648,Anthro_Calc!C:P,10,FALSE)) / (VLOOKUP(AX648,Anthro_Calc!C:P,10,FALSE) - VLOOKUP(AX648,Anthro_Calc!C:P,9,FALSE)))</f>
        <v/>
      </c>
      <c r="BB648" s="172" t="str">
        <f t="shared" si="556"/>
        <v/>
      </c>
      <c r="BC648" s="173" t="str">
        <f t="shared" si="557"/>
        <v/>
      </c>
      <c r="BD648" s="174" t="str">
        <f t="shared" si="583"/>
        <v/>
      </c>
      <c r="BE648" s="180" t="str">
        <f t="shared" si="584"/>
        <v/>
      </c>
      <c r="BF648" s="181" t="str">
        <f t="shared" si="558"/>
        <v/>
      </c>
      <c r="BG648" s="181" t="str">
        <f t="shared" si="585"/>
        <v/>
      </c>
      <c r="BH648" s="179"/>
      <c r="BI648" s="182"/>
      <c r="BJ648" s="167"/>
      <c r="BK648" s="175"/>
      <c r="BL648" s="176"/>
      <c r="BM648" s="177" t="str">
        <f t="shared" si="559"/>
        <v/>
      </c>
      <c r="BN648" s="171">
        <f t="shared" si="577"/>
        <v>0</v>
      </c>
      <c r="BO648" s="171">
        <f t="shared" si="578"/>
        <v>0</v>
      </c>
      <c r="BP648" s="171" t="str">
        <f t="shared" si="560"/>
        <v>0</v>
      </c>
      <c r="BQ648" s="171" t="str">
        <f>IF(ISBLANK(BL648), "", (POWER(BL648/VLOOKUP(BP648,Anthro_Calc!C:P,13,FALSE),VLOOKUP(BP648,Anthro_Calc!C:P,12,FALSE))-1) / (VLOOKUP(BP648,Anthro_Calc!C:P,14,FALSE)*VLOOKUP(BP648,Anthro_Calc!C:P,12,FALSE)))</f>
        <v/>
      </c>
      <c r="BR648" s="171" t="str">
        <f>IF(ISBLANK(BL648), "", -3 + (BL648 -VLOOKUP(BP648,Anthro_Calc!C:P,4,FALSE)) / (VLOOKUP(BP648,Anthro_Calc!C:P,5,FALSE) - VLOOKUP(BP648,Anthro_Calc!C:P,4,FALSE)))</f>
        <v/>
      </c>
      <c r="BS648" s="171" t="str">
        <f>IF(ISBLANK(BL648), "", 3 + (BL648 -VLOOKUP(BP648,Anthro_Calc!C:P,10,FALSE)) / (VLOOKUP(BP648,Anthro_Calc!C:P,10,FALSE) - VLOOKUP(BP648,Anthro_Calc!C:P,9,FALSE)))</f>
        <v/>
      </c>
      <c r="BT648" s="172" t="str">
        <f t="shared" si="561"/>
        <v/>
      </c>
      <c r="BU648" s="173" t="str">
        <f t="shared" si="562"/>
        <v/>
      </c>
      <c r="BV648" s="174" t="str">
        <f t="shared" si="563"/>
        <v/>
      </c>
      <c r="BW648" s="181" t="str">
        <f t="shared" si="586"/>
        <v/>
      </c>
      <c r="BX648" s="179"/>
      <c r="BY648" s="181" t="str">
        <f>IF(ISBLANK(BL648), "", VLOOKUP(Z648&amp;" "&amp;BV648&amp;" "&amp;BW648,Graduation_Criteria!$D$2:$E$34,2,FALSE))</f>
        <v/>
      </c>
      <c r="BZ648" s="181" t="str">
        <f t="shared" si="587"/>
        <v/>
      </c>
      <c r="CA648" s="167"/>
      <c r="CB648" s="175"/>
      <c r="CC648" s="175"/>
      <c r="CD648" s="183" t="str">
        <f t="shared" si="564"/>
        <v/>
      </c>
      <c r="CE648" s="184">
        <f t="shared" si="565"/>
        <v>0</v>
      </c>
      <c r="CF648" s="184">
        <f t="shared" si="566"/>
        <v>0</v>
      </c>
      <c r="CG648" s="184" t="str">
        <f t="shared" si="567"/>
        <v>0</v>
      </c>
      <c r="CH648" s="184" t="str">
        <f>IF(ISBLANK(CC648), "", (POWER(CC648/VLOOKUP(CG648,Anthro_Calc!C:P,13,FALSE),VLOOKUP(CG648,Anthro_Calc!C:P,12,FALSE))-1) / (VLOOKUP(CG648,Anthro_Calc!C:P,14,FALSE)*VLOOKUP(CG648,Anthro_Calc!C:P,12,FALSE)))</f>
        <v/>
      </c>
      <c r="CI648" s="184" t="str">
        <f>IF(ISBLANK(CC648), "", -3 + (CC648 -VLOOKUP(CG648,Anthro_Calc!C:P,4,FALSE)) / (VLOOKUP(CG648,Anthro_Calc!C:P,5,FALSE) - VLOOKUP(CG648,Anthro_Calc!C:P,4,FALSE)))</f>
        <v/>
      </c>
      <c r="CJ648" s="184" t="str">
        <f>IF(ISBLANK(CC648), "", 3 + (CC648 -VLOOKUP(CG648,Anthro_Calc!C:P,10,FALSE)) / (VLOOKUP(CG648,Anthro_Calc!C:P,10,FALSE) - VLOOKUP(CG648,Anthro_Calc!C:P,9,FALSE)))</f>
        <v/>
      </c>
      <c r="CK648" s="185" t="str">
        <f t="shared" si="568"/>
        <v/>
      </c>
      <c r="CL648" s="173" t="str">
        <f t="shared" si="569"/>
        <v/>
      </c>
      <c r="CM648" s="174" t="str">
        <f t="shared" si="570"/>
        <v/>
      </c>
      <c r="CN648" s="179"/>
      <c r="CO648" s="167"/>
      <c r="CP648" s="175"/>
      <c r="CQ648" s="175"/>
      <c r="CR648" s="186" t="str">
        <f t="shared" si="571"/>
        <v/>
      </c>
      <c r="CS648" s="187">
        <f t="shared" si="572"/>
        <v>0</v>
      </c>
      <c r="CT648" s="187">
        <f t="shared" si="573"/>
        <v>0</v>
      </c>
      <c r="CU648" s="187" t="str">
        <f t="shared" si="574"/>
        <v>0</v>
      </c>
      <c r="CV648" s="187" t="str">
        <f>IF(ISBLANK(CQ648), "", (POWER(CQ648/VLOOKUP(CU648,Anthro_Calc!C:P,13,FALSE),VLOOKUP(CU648,Anthro_Calc!C:P,12,FALSE))-1) / (VLOOKUP(CU648,Anthro_Calc!C:P,14,FALSE)*VLOOKUP(CU648,Anthro_Calc!C:P,12,FALSE)))</f>
        <v/>
      </c>
      <c r="CW648" s="187" t="str">
        <f>IF(ISBLANK(CQ648), "", -3 + (CQ648 -VLOOKUP(CU648,Anthro_Calc!C:P,4,FALSE)) / (VLOOKUP(CU648,Anthro_Calc!C:P,5,FALSE) - VLOOKUP(CU648,Anthro_Calc!C:P,4,FALSE)))</f>
        <v/>
      </c>
      <c r="CX648" s="187" t="str">
        <f>IF(ISBLANK(CQ648), "", 3 + (CQ648 -VLOOKUP(CU648,Anthro_Calc!C:P,10,FALSE)) / (VLOOKUP(CU648,Anthro_Calc!C:P,10,FALSE) - VLOOKUP(CU648,Anthro_Calc!C:P,9,FALSE)))</f>
        <v/>
      </c>
      <c r="CY648" s="188" t="str">
        <f t="shared" si="575"/>
        <v/>
      </c>
      <c r="CZ648" s="117" t="str">
        <f t="shared" si="589"/>
        <v/>
      </c>
      <c r="DA648" s="174" t="str">
        <f t="shared" si="576"/>
        <v/>
      </c>
      <c r="DB648" s="189"/>
    </row>
    <row r="649" spans="1:106">
      <c r="A649" s="165">
        <f t="shared" si="581"/>
        <v>645</v>
      </c>
      <c r="B649" s="166"/>
      <c r="C649" s="166"/>
      <c r="D649" s="166"/>
      <c r="E649" s="166"/>
      <c r="F649" s="166"/>
      <c r="G649" s="166"/>
      <c r="H649" s="166"/>
      <c r="I649" s="166"/>
      <c r="J649" s="166"/>
      <c r="K649" s="166"/>
      <c r="L649" s="166"/>
      <c r="M649" s="167"/>
      <c r="N649" s="168" t="str">
        <f t="shared" ca="1" si="540"/>
        <v/>
      </c>
      <c r="O649" s="169"/>
      <c r="P649" s="169"/>
      <c r="Q649" s="167"/>
      <c r="R649" s="170"/>
      <c r="S649" s="171" t="str">
        <f t="shared" si="541"/>
        <v/>
      </c>
      <c r="T649" s="171" t="str">
        <f t="shared" si="542"/>
        <v/>
      </c>
      <c r="U649" s="171" t="str">
        <f t="shared" si="543"/>
        <v/>
      </c>
      <c r="V649" s="171" t="str">
        <f>IF(ISBLANK(R649), "", (POWER(R649/VLOOKUP(U649,Anthro_Calc!C:P,13,FALSE),VLOOKUP(U649,Anthro_Calc!C:P,12,FALSE))-1) / (VLOOKUP(U649,Anthro_Calc!C:P,14,FALSE)*VLOOKUP(U649,Anthro_Calc!C:P,12,FALSE)))</f>
        <v/>
      </c>
      <c r="W649" s="171" t="str">
        <f>IF(ISBLANK(R649), "", -3 + (R649 -VLOOKUP(U649,Anthro_Calc!C:P,4,FALSE)) / (VLOOKUP(U649,Anthro_Calc!C:P,5,FALSE) - VLOOKUP(U649,Anthro_Calc!C:P,4,FALSE)))</f>
        <v/>
      </c>
      <c r="X649" s="171" t="str">
        <f>IF(ISBLANK(R649), "", 3 + (R649 -VLOOKUP(U649,Anthro_Calc!C:P,10,FALSE)) / (VLOOKUP(U649,Anthro_Calc!C:P,10,FALSE) - VLOOKUP(U649,Anthro_Calc!C:P,9,FALSE)))</f>
        <v/>
      </c>
      <c r="Y649" s="172" t="str">
        <f t="shared" si="544"/>
        <v/>
      </c>
      <c r="Z649" s="173" t="str">
        <f t="shared" si="545"/>
        <v/>
      </c>
      <c r="AA649" s="174" t="str">
        <f t="shared" si="580"/>
        <v/>
      </c>
      <c r="AB649" s="167"/>
      <c r="AC649" s="175"/>
      <c r="AD649" s="176"/>
      <c r="AE649" s="177" t="str">
        <f t="shared" si="546"/>
        <v/>
      </c>
      <c r="AF649" s="171">
        <f t="shared" si="547"/>
        <v>0</v>
      </c>
      <c r="AG649" s="171">
        <f t="shared" si="548"/>
        <v>0</v>
      </c>
      <c r="AH649" s="171" t="str">
        <f t="shared" si="549"/>
        <v>0</v>
      </c>
      <c r="AI649" s="171" t="str">
        <f>IF(ISBLANK(AD649), "", (POWER(AD649/VLOOKUP(AH649,Anthro_Calc!C:P,13,FALSE),VLOOKUP(AH649,Anthro_Calc!C:P,12,FALSE))-1) / (VLOOKUP(AH649,Anthro_Calc!C:P,14,FALSE)*VLOOKUP(AH649,Anthro_Calc!C:P,12,FALSE)))</f>
        <v/>
      </c>
      <c r="AJ649" s="171" t="str">
        <f>IF(ISBLANK(AD649), "", -3 + (AD649 -VLOOKUP(AH649,Anthro_Calc!C:P,4,FALSE)) / (VLOOKUP(AH649,Anthro_Calc!C:P,5,FALSE) - VLOOKUP(AH649,Anthro_Calc!C:P,4,FALSE)))</f>
        <v/>
      </c>
      <c r="AK649" s="171" t="str">
        <f>IF(ISBLANK(AD649), "", 3 + (AD649 -VLOOKUP(AH649,Anthro_Calc!C:P,10,FALSE)) / (VLOOKUP(AH649,Anthro_Calc!C:P,10,FALSE) - VLOOKUP(AH649,Anthro_Calc!C:P,9,FALSE)))</f>
        <v/>
      </c>
      <c r="AL649" s="172" t="str">
        <f t="shared" si="550"/>
        <v/>
      </c>
      <c r="AM649" s="173" t="str">
        <f t="shared" si="551"/>
        <v/>
      </c>
      <c r="AN649" s="174" t="str">
        <f t="shared" si="552"/>
        <v/>
      </c>
      <c r="AO649" s="178" t="str">
        <f t="shared" si="582"/>
        <v/>
      </c>
      <c r="AP649" s="179"/>
      <c r="AQ649" s="179" t="str">
        <f t="shared" si="588"/>
        <v/>
      </c>
      <c r="AR649" s="167"/>
      <c r="AS649" s="175"/>
      <c r="AT649" s="170"/>
      <c r="AU649" s="177" t="str">
        <f t="shared" si="579"/>
        <v/>
      </c>
      <c r="AV649" s="171">
        <f t="shared" si="553"/>
        <v>0</v>
      </c>
      <c r="AW649" s="171">
        <f t="shared" si="554"/>
        <v>0</v>
      </c>
      <c r="AX649" s="171" t="str">
        <f t="shared" si="555"/>
        <v>0</v>
      </c>
      <c r="AY649" s="171" t="str">
        <f>IF(ISBLANK(AT649), "", (POWER(AT649/VLOOKUP(AX649,Anthro_Calc!C:P,13,FALSE),VLOOKUP(AX649,Anthro_Calc!C:P,12,FALSE))-1) / (VLOOKUP(AX649,Anthro_Calc!C:P,14,FALSE)*VLOOKUP(AX649,Anthro_Calc!C:P,12,FALSE)))</f>
        <v/>
      </c>
      <c r="AZ649" s="171" t="str">
        <f>IF(ISBLANK(AT649), "", -3 + (AT649 -VLOOKUP(AX649,Anthro_Calc!C:P,4,FALSE)) / (VLOOKUP(AX649,Anthro_Calc!C:P,5,FALSE) - VLOOKUP(AX649,Anthro_Calc!C:P,4,FALSE)))</f>
        <v/>
      </c>
      <c r="BA649" s="171" t="str">
        <f>IF(ISBLANK(AT649), "", 3 + (AT649 -VLOOKUP(AX649,Anthro_Calc!C:P,10,FALSE)) / (VLOOKUP(AX649,Anthro_Calc!C:P,10,FALSE) - VLOOKUP(AX649,Anthro_Calc!C:P,9,FALSE)))</f>
        <v/>
      </c>
      <c r="BB649" s="172" t="str">
        <f t="shared" si="556"/>
        <v/>
      </c>
      <c r="BC649" s="173" t="str">
        <f t="shared" si="557"/>
        <v/>
      </c>
      <c r="BD649" s="174" t="str">
        <f t="shared" si="583"/>
        <v/>
      </c>
      <c r="BE649" s="180" t="str">
        <f t="shared" si="584"/>
        <v/>
      </c>
      <c r="BF649" s="181" t="str">
        <f t="shared" si="558"/>
        <v/>
      </c>
      <c r="BG649" s="181" t="str">
        <f t="shared" si="585"/>
        <v/>
      </c>
      <c r="BH649" s="179"/>
      <c r="BI649" s="182"/>
      <c r="BJ649" s="167"/>
      <c r="BK649" s="175"/>
      <c r="BL649" s="176"/>
      <c r="BM649" s="177" t="str">
        <f t="shared" si="559"/>
        <v/>
      </c>
      <c r="BN649" s="171">
        <f t="shared" si="577"/>
        <v>0</v>
      </c>
      <c r="BO649" s="171">
        <f t="shared" si="578"/>
        <v>0</v>
      </c>
      <c r="BP649" s="171" t="str">
        <f t="shared" si="560"/>
        <v>0</v>
      </c>
      <c r="BQ649" s="171" t="str">
        <f>IF(ISBLANK(BL649), "", (POWER(BL649/VLOOKUP(BP649,Anthro_Calc!C:P,13,FALSE),VLOOKUP(BP649,Anthro_Calc!C:P,12,FALSE))-1) / (VLOOKUP(BP649,Anthro_Calc!C:P,14,FALSE)*VLOOKUP(BP649,Anthro_Calc!C:P,12,FALSE)))</f>
        <v/>
      </c>
      <c r="BR649" s="171" t="str">
        <f>IF(ISBLANK(BL649), "", -3 + (BL649 -VLOOKUP(BP649,Anthro_Calc!C:P,4,FALSE)) / (VLOOKUP(BP649,Anthro_Calc!C:P,5,FALSE) - VLOOKUP(BP649,Anthro_Calc!C:P,4,FALSE)))</f>
        <v/>
      </c>
      <c r="BS649" s="171" t="str">
        <f>IF(ISBLANK(BL649), "", 3 + (BL649 -VLOOKUP(BP649,Anthro_Calc!C:P,10,FALSE)) / (VLOOKUP(BP649,Anthro_Calc!C:P,10,FALSE) - VLOOKUP(BP649,Anthro_Calc!C:P,9,FALSE)))</f>
        <v/>
      </c>
      <c r="BT649" s="172" t="str">
        <f t="shared" si="561"/>
        <v/>
      </c>
      <c r="BU649" s="173" t="str">
        <f t="shared" si="562"/>
        <v/>
      </c>
      <c r="BV649" s="174" t="str">
        <f t="shared" si="563"/>
        <v/>
      </c>
      <c r="BW649" s="181" t="str">
        <f t="shared" si="586"/>
        <v/>
      </c>
      <c r="BX649" s="179"/>
      <c r="BY649" s="181" t="str">
        <f>IF(ISBLANK(BL649), "", VLOOKUP(Z649&amp;" "&amp;BV649&amp;" "&amp;BW649,Graduation_Criteria!$D$2:$E$34,2,FALSE))</f>
        <v/>
      </c>
      <c r="BZ649" s="181" t="str">
        <f t="shared" si="587"/>
        <v/>
      </c>
      <c r="CA649" s="167"/>
      <c r="CB649" s="175"/>
      <c r="CC649" s="175"/>
      <c r="CD649" s="183" t="str">
        <f t="shared" si="564"/>
        <v/>
      </c>
      <c r="CE649" s="184">
        <f t="shared" si="565"/>
        <v>0</v>
      </c>
      <c r="CF649" s="184">
        <f t="shared" si="566"/>
        <v>0</v>
      </c>
      <c r="CG649" s="184" t="str">
        <f t="shared" si="567"/>
        <v>0</v>
      </c>
      <c r="CH649" s="184" t="str">
        <f>IF(ISBLANK(CC649), "", (POWER(CC649/VLOOKUP(CG649,Anthro_Calc!C:P,13,FALSE),VLOOKUP(CG649,Anthro_Calc!C:P,12,FALSE))-1) / (VLOOKUP(CG649,Anthro_Calc!C:P,14,FALSE)*VLOOKUP(CG649,Anthro_Calc!C:P,12,FALSE)))</f>
        <v/>
      </c>
      <c r="CI649" s="184" t="str">
        <f>IF(ISBLANK(CC649), "", -3 + (CC649 -VLOOKUP(CG649,Anthro_Calc!C:P,4,FALSE)) / (VLOOKUP(CG649,Anthro_Calc!C:P,5,FALSE) - VLOOKUP(CG649,Anthro_Calc!C:P,4,FALSE)))</f>
        <v/>
      </c>
      <c r="CJ649" s="184" t="str">
        <f>IF(ISBLANK(CC649), "", 3 + (CC649 -VLOOKUP(CG649,Anthro_Calc!C:P,10,FALSE)) / (VLOOKUP(CG649,Anthro_Calc!C:P,10,FALSE) - VLOOKUP(CG649,Anthro_Calc!C:P,9,FALSE)))</f>
        <v/>
      </c>
      <c r="CK649" s="185" t="str">
        <f t="shared" si="568"/>
        <v/>
      </c>
      <c r="CL649" s="173" t="str">
        <f t="shared" si="569"/>
        <v/>
      </c>
      <c r="CM649" s="174" t="str">
        <f t="shared" si="570"/>
        <v/>
      </c>
      <c r="CN649" s="179"/>
      <c r="CO649" s="167"/>
      <c r="CP649" s="175"/>
      <c r="CQ649" s="175"/>
      <c r="CR649" s="186" t="str">
        <f t="shared" si="571"/>
        <v/>
      </c>
      <c r="CS649" s="187">
        <f t="shared" si="572"/>
        <v>0</v>
      </c>
      <c r="CT649" s="187">
        <f t="shared" si="573"/>
        <v>0</v>
      </c>
      <c r="CU649" s="187" t="str">
        <f t="shared" si="574"/>
        <v>0</v>
      </c>
      <c r="CV649" s="187" t="str">
        <f>IF(ISBLANK(CQ649), "", (POWER(CQ649/VLOOKUP(CU649,Anthro_Calc!C:P,13,FALSE),VLOOKUP(CU649,Anthro_Calc!C:P,12,FALSE))-1) / (VLOOKUP(CU649,Anthro_Calc!C:P,14,FALSE)*VLOOKUP(CU649,Anthro_Calc!C:P,12,FALSE)))</f>
        <v/>
      </c>
      <c r="CW649" s="187" t="str">
        <f>IF(ISBLANK(CQ649), "", -3 + (CQ649 -VLOOKUP(CU649,Anthro_Calc!C:P,4,FALSE)) / (VLOOKUP(CU649,Anthro_Calc!C:P,5,FALSE) - VLOOKUP(CU649,Anthro_Calc!C:P,4,FALSE)))</f>
        <v/>
      </c>
      <c r="CX649" s="187" t="str">
        <f>IF(ISBLANK(CQ649), "", 3 + (CQ649 -VLOOKUP(CU649,Anthro_Calc!C:P,10,FALSE)) / (VLOOKUP(CU649,Anthro_Calc!C:P,10,FALSE) - VLOOKUP(CU649,Anthro_Calc!C:P,9,FALSE)))</f>
        <v/>
      </c>
      <c r="CY649" s="188" t="str">
        <f t="shared" si="575"/>
        <v/>
      </c>
      <c r="CZ649" s="117" t="str">
        <f t="shared" si="589"/>
        <v/>
      </c>
      <c r="DA649" s="174" t="str">
        <f t="shared" si="576"/>
        <v/>
      </c>
      <c r="DB649" s="189"/>
    </row>
    <row r="650" spans="1:106">
      <c r="A650" s="165">
        <f t="shared" si="581"/>
        <v>646</v>
      </c>
      <c r="B650" s="166"/>
      <c r="C650" s="166"/>
      <c r="D650" s="166"/>
      <c r="E650" s="166"/>
      <c r="F650" s="166"/>
      <c r="G650" s="166"/>
      <c r="H650" s="166"/>
      <c r="I650" s="166"/>
      <c r="J650" s="166"/>
      <c r="K650" s="166"/>
      <c r="L650" s="166"/>
      <c r="M650" s="167"/>
      <c r="N650" s="168" t="str">
        <f t="shared" ca="1" si="540"/>
        <v/>
      </c>
      <c r="O650" s="169"/>
      <c r="P650" s="169"/>
      <c r="Q650" s="167"/>
      <c r="R650" s="170"/>
      <c r="S650" s="171" t="str">
        <f t="shared" si="541"/>
        <v/>
      </c>
      <c r="T650" s="171" t="str">
        <f t="shared" si="542"/>
        <v/>
      </c>
      <c r="U650" s="171" t="str">
        <f t="shared" si="543"/>
        <v/>
      </c>
      <c r="V650" s="171" t="str">
        <f>IF(ISBLANK(R650), "", (POWER(R650/VLOOKUP(U650,Anthro_Calc!C:P,13,FALSE),VLOOKUP(U650,Anthro_Calc!C:P,12,FALSE))-1) / (VLOOKUP(U650,Anthro_Calc!C:P,14,FALSE)*VLOOKUP(U650,Anthro_Calc!C:P,12,FALSE)))</f>
        <v/>
      </c>
      <c r="W650" s="171" t="str">
        <f>IF(ISBLANK(R650), "", -3 + (R650 -VLOOKUP(U650,Anthro_Calc!C:P,4,FALSE)) / (VLOOKUP(U650,Anthro_Calc!C:P,5,FALSE) - VLOOKUP(U650,Anthro_Calc!C:P,4,FALSE)))</f>
        <v/>
      </c>
      <c r="X650" s="171" t="str">
        <f>IF(ISBLANK(R650), "", 3 + (R650 -VLOOKUP(U650,Anthro_Calc!C:P,10,FALSE)) / (VLOOKUP(U650,Anthro_Calc!C:P,10,FALSE) - VLOOKUP(U650,Anthro_Calc!C:P,9,FALSE)))</f>
        <v/>
      </c>
      <c r="Y650" s="172" t="str">
        <f t="shared" si="544"/>
        <v/>
      </c>
      <c r="Z650" s="173" t="str">
        <f t="shared" si="545"/>
        <v/>
      </c>
      <c r="AA650" s="174" t="str">
        <f t="shared" si="580"/>
        <v/>
      </c>
      <c r="AB650" s="167"/>
      <c r="AC650" s="175"/>
      <c r="AD650" s="176"/>
      <c r="AE650" s="177" t="str">
        <f t="shared" si="546"/>
        <v/>
      </c>
      <c r="AF650" s="171">
        <f t="shared" si="547"/>
        <v>0</v>
      </c>
      <c r="AG650" s="171">
        <f t="shared" si="548"/>
        <v>0</v>
      </c>
      <c r="AH650" s="171" t="str">
        <f t="shared" si="549"/>
        <v>0</v>
      </c>
      <c r="AI650" s="171" t="str">
        <f>IF(ISBLANK(AD650), "", (POWER(AD650/VLOOKUP(AH650,Anthro_Calc!C:P,13,FALSE),VLOOKUP(AH650,Anthro_Calc!C:P,12,FALSE))-1) / (VLOOKUP(AH650,Anthro_Calc!C:P,14,FALSE)*VLOOKUP(AH650,Anthro_Calc!C:P,12,FALSE)))</f>
        <v/>
      </c>
      <c r="AJ650" s="171" t="str">
        <f>IF(ISBLANK(AD650), "", -3 + (AD650 -VLOOKUP(AH650,Anthro_Calc!C:P,4,FALSE)) / (VLOOKUP(AH650,Anthro_Calc!C:P,5,FALSE) - VLOOKUP(AH650,Anthro_Calc!C:P,4,FALSE)))</f>
        <v/>
      </c>
      <c r="AK650" s="171" t="str">
        <f>IF(ISBLANK(AD650), "", 3 + (AD650 -VLOOKUP(AH650,Anthro_Calc!C:P,10,FALSE)) / (VLOOKUP(AH650,Anthro_Calc!C:P,10,FALSE) - VLOOKUP(AH650,Anthro_Calc!C:P,9,FALSE)))</f>
        <v/>
      </c>
      <c r="AL650" s="172" t="str">
        <f t="shared" si="550"/>
        <v/>
      </c>
      <c r="AM650" s="173" t="str">
        <f t="shared" si="551"/>
        <v/>
      </c>
      <c r="AN650" s="174" t="str">
        <f t="shared" si="552"/>
        <v/>
      </c>
      <c r="AO650" s="178" t="str">
        <f t="shared" si="582"/>
        <v/>
      </c>
      <c r="AP650" s="179"/>
      <c r="AQ650" s="179" t="str">
        <f t="shared" si="588"/>
        <v/>
      </c>
      <c r="AR650" s="167"/>
      <c r="AS650" s="175"/>
      <c r="AT650" s="170"/>
      <c r="AU650" s="177" t="str">
        <f t="shared" si="579"/>
        <v/>
      </c>
      <c r="AV650" s="171">
        <f t="shared" si="553"/>
        <v>0</v>
      </c>
      <c r="AW650" s="171">
        <f t="shared" si="554"/>
        <v>0</v>
      </c>
      <c r="AX650" s="171" t="str">
        <f t="shared" si="555"/>
        <v>0</v>
      </c>
      <c r="AY650" s="171" t="str">
        <f>IF(ISBLANK(AT650), "", (POWER(AT650/VLOOKUP(AX650,Anthro_Calc!C:P,13,FALSE),VLOOKUP(AX650,Anthro_Calc!C:P,12,FALSE))-1) / (VLOOKUP(AX650,Anthro_Calc!C:P,14,FALSE)*VLOOKUP(AX650,Anthro_Calc!C:P,12,FALSE)))</f>
        <v/>
      </c>
      <c r="AZ650" s="171" t="str">
        <f>IF(ISBLANK(AT650), "", -3 + (AT650 -VLOOKUP(AX650,Anthro_Calc!C:P,4,FALSE)) / (VLOOKUP(AX650,Anthro_Calc!C:P,5,FALSE) - VLOOKUP(AX650,Anthro_Calc!C:P,4,FALSE)))</f>
        <v/>
      </c>
      <c r="BA650" s="171" t="str">
        <f>IF(ISBLANK(AT650), "", 3 + (AT650 -VLOOKUP(AX650,Anthro_Calc!C:P,10,FALSE)) / (VLOOKUP(AX650,Anthro_Calc!C:P,10,FALSE) - VLOOKUP(AX650,Anthro_Calc!C:P,9,FALSE)))</f>
        <v/>
      </c>
      <c r="BB650" s="172" t="str">
        <f t="shared" si="556"/>
        <v/>
      </c>
      <c r="BC650" s="173" t="str">
        <f t="shared" si="557"/>
        <v/>
      </c>
      <c r="BD650" s="174" t="str">
        <f t="shared" si="583"/>
        <v/>
      </c>
      <c r="BE650" s="180" t="str">
        <f t="shared" si="584"/>
        <v/>
      </c>
      <c r="BF650" s="181" t="str">
        <f t="shared" si="558"/>
        <v/>
      </c>
      <c r="BG650" s="181" t="str">
        <f t="shared" si="585"/>
        <v/>
      </c>
      <c r="BH650" s="179"/>
      <c r="BI650" s="182"/>
      <c r="BJ650" s="167"/>
      <c r="BK650" s="175"/>
      <c r="BL650" s="176"/>
      <c r="BM650" s="177" t="str">
        <f t="shared" si="559"/>
        <v/>
      </c>
      <c r="BN650" s="171">
        <f t="shared" si="577"/>
        <v>0</v>
      </c>
      <c r="BO650" s="171">
        <f t="shared" si="578"/>
        <v>0</v>
      </c>
      <c r="BP650" s="171" t="str">
        <f t="shared" si="560"/>
        <v>0</v>
      </c>
      <c r="BQ650" s="171" t="str">
        <f>IF(ISBLANK(BL650), "", (POWER(BL650/VLOOKUP(BP650,Anthro_Calc!C:P,13,FALSE),VLOOKUP(BP650,Anthro_Calc!C:P,12,FALSE))-1) / (VLOOKUP(BP650,Anthro_Calc!C:P,14,FALSE)*VLOOKUP(BP650,Anthro_Calc!C:P,12,FALSE)))</f>
        <v/>
      </c>
      <c r="BR650" s="171" t="str">
        <f>IF(ISBLANK(BL650), "", -3 + (BL650 -VLOOKUP(BP650,Anthro_Calc!C:P,4,FALSE)) / (VLOOKUP(BP650,Anthro_Calc!C:P,5,FALSE) - VLOOKUP(BP650,Anthro_Calc!C:P,4,FALSE)))</f>
        <v/>
      </c>
      <c r="BS650" s="171" t="str">
        <f>IF(ISBLANK(BL650), "", 3 + (BL650 -VLOOKUP(BP650,Anthro_Calc!C:P,10,FALSE)) / (VLOOKUP(BP650,Anthro_Calc!C:P,10,FALSE) - VLOOKUP(BP650,Anthro_Calc!C:P,9,FALSE)))</f>
        <v/>
      </c>
      <c r="BT650" s="172" t="str">
        <f t="shared" si="561"/>
        <v/>
      </c>
      <c r="BU650" s="173" t="str">
        <f t="shared" si="562"/>
        <v/>
      </c>
      <c r="BV650" s="174" t="str">
        <f t="shared" si="563"/>
        <v/>
      </c>
      <c r="BW650" s="181" t="str">
        <f t="shared" si="586"/>
        <v/>
      </c>
      <c r="BX650" s="179"/>
      <c r="BY650" s="181" t="str">
        <f>IF(ISBLANK(BL650), "", VLOOKUP(Z650&amp;" "&amp;BV650&amp;" "&amp;BW650,Graduation_Criteria!$D$2:$E$34,2,FALSE))</f>
        <v/>
      </c>
      <c r="BZ650" s="181" t="str">
        <f t="shared" si="587"/>
        <v/>
      </c>
      <c r="CA650" s="167"/>
      <c r="CB650" s="175"/>
      <c r="CC650" s="175"/>
      <c r="CD650" s="183" t="str">
        <f t="shared" si="564"/>
        <v/>
      </c>
      <c r="CE650" s="184">
        <f t="shared" si="565"/>
        <v>0</v>
      </c>
      <c r="CF650" s="184">
        <f t="shared" si="566"/>
        <v>0</v>
      </c>
      <c r="CG650" s="184" t="str">
        <f t="shared" si="567"/>
        <v>0</v>
      </c>
      <c r="CH650" s="184" t="str">
        <f>IF(ISBLANK(CC650), "", (POWER(CC650/VLOOKUP(CG650,Anthro_Calc!C:P,13,FALSE),VLOOKUP(CG650,Anthro_Calc!C:P,12,FALSE))-1) / (VLOOKUP(CG650,Anthro_Calc!C:P,14,FALSE)*VLOOKUP(CG650,Anthro_Calc!C:P,12,FALSE)))</f>
        <v/>
      </c>
      <c r="CI650" s="184" t="str">
        <f>IF(ISBLANK(CC650), "", -3 + (CC650 -VLOOKUP(CG650,Anthro_Calc!C:P,4,FALSE)) / (VLOOKUP(CG650,Anthro_Calc!C:P,5,FALSE) - VLOOKUP(CG650,Anthro_Calc!C:P,4,FALSE)))</f>
        <v/>
      </c>
      <c r="CJ650" s="184" t="str">
        <f>IF(ISBLANK(CC650), "", 3 + (CC650 -VLOOKUP(CG650,Anthro_Calc!C:P,10,FALSE)) / (VLOOKUP(CG650,Anthro_Calc!C:P,10,FALSE) - VLOOKUP(CG650,Anthro_Calc!C:P,9,FALSE)))</f>
        <v/>
      </c>
      <c r="CK650" s="185" t="str">
        <f t="shared" si="568"/>
        <v/>
      </c>
      <c r="CL650" s="173" t="str">
        <f t="shared" si="569"/>
        <v/>
      </c>
      <c r="CM650" s="174" t="str">
        <f t="shared" si="570"/>
        <v/>
      </c>
      <c r="CN650" s="179"/>
      <c r="CO650" s="167"/>
      <c r="CP650" s="175"/>
      <c r="CQ650" s="175"/>
      <c r="CR650" s="186" t="str">
        <f t="shared" si="571"/>
        <v/>
      </c>
      <c r="CS650" s="187">
        <f t="shared" si="572"/>
        <v>0</v>
      </c>
      <c r="CT650" s="187">
        <f t="shared" si="573"/>
        <v>0</v>
      </c>
      <c r="CU650" s="187" t="str">
        <f t="shared" si="574"/>
        <v>0</v>
      </c>
      <c r="CV650" s="187" t="str">
        <f>IF(ISBLANK(CQ650), "", (POWER(CQ650/VLOOKUP(CU650,Anthro_Calc!C:P,13,FALSE),VLOOKUP(CU650,Anthro_Calc!C:P,12,FALSE))-1) / (VLOOKUP(CU650,Anthro_Calc!C:P,14,FALSE)*VLOOKUP(CU650,Anthro_Calc!C:P,12,FALSE)))</f>
        <v/>
      </c>
      <c r="CW650" s="187" t="str">
        <f>IF(ISBLANK(CQ650), "", -3 + (CQ650 -VLOOKUP(CU650,Anthro_Calc!C:P,4,FALSE)) / (VLOOKUP(CU650,Anthro_Calc!C:P,5,FALSE) - VLOOKUP(CU650,Anthro_Calc!C:P,4,FALSE)))</f>
        <v/>
      </c>
      <c r="CX650" s="187" t="str">
        <f>IF(ISBLANK(CQ650), "", 3 + (CQ650 -VLOOKUP(CU650,Anthro_Calc!C:P,10,FALSE)) / (VLOOKUP(CU650,Anthro_Calc!C:P,10,FALSE) - VLOOKUP(CU650,Anthro_Calc!C:P,9,FALSE)))</f>
        <v/>
      </c>
      <c r="CY650" s="188" t="str">
        <f t="shared" si="575"/>
        <v/>
      </c>
      <c r="CZ650" s="117" t="str">
        <f t="shared" si="589"/>
        <v/>
      </c>
      <c r="DA650" s="174" t="str">
        <f t="shared" si="576"/>
        <v/>
      </c>
      <c r="DB650" s="189"/>
    </row>
    <row r="651" spans="1:106">
      <c r="A651" s="165">
        <f t="shared" si="581"/>
        <v>647</v>
      </c>
      <c r="B651" s="166"/>
      <c r="C651" s="166"/>
      <c r="D651" s="166"/>
      <c r="E651" s="166"/>
      <c r="F651" s="166"/>
      <c r="G651" s="166"/>
      <c r="H651" s="166"/>
      <c r="I651" s="166"/>
      <c r="J651" s="166"/>
      <c r="K651" s="166"/>
      <c r="L651" s="166"/>
      <c r="M651" s="167"/>
      <c r="N651" s="168" t="str">
        <f t="shared" ca="1" si="540"/>
        <v/>
      </c>
      <c r="O651" s="169"/>
      <c r="P651" s="169"/>
      <c r="Q651" s="167"/>
      <c r="R651" s="170"/>
      <c r="S651" s="171" t="str">
        <f t="shared" si="541"/>
        <v/>
      </c>
      <c r="T651" s="171" t="str">
        <f t="shared" si="542"/>
        <v/>
      </c>
      <c r="U651" s="171" t="str">
        <f t="shared" si="543"/>
        <v/>
      </c>
      <c r="V651" s="171" t="str">
        <f>IF(ISBLANK(R651), "", (POWER(R651/VLOOKUP(U651,Anthro_Calc!C:P,13,FALSE),VLOOKUP(U651,Anthro_Calc!C:P,12,FALSE))-1) / (VLOOKUP(U651,Anthro_Calc!C:P,14,FALSE)*VLOOKUP(U651,Anthro_Calc!C:P,12,FALSE)))</f>
        <v/>
      </c>
      <c r="W651" s="171" t="str">
        <f>IF(ISBLANK(R651), "", -3 + (R651 -VLOOKUP(U651,Anthro_Calc!C:P,4,FALSE)) / (VLOOKUP(U651,Anthro_Calc!C:P,5,FALSE) - VLOOKUP(U651,Anthro_Calc!C:P,4,FALSE)))</f>
        <v/>
      </c>
      <c r="X651" s="171" t="str">
        <f>IF(ISBLANK(R651), "", 3 + (R651 -VLOOKUP(U651,Anthro_Calc!C:P,10,FALSE)) / (VLOOKUP(U651,Anthro_Calc!C:P,10,FALSE) - VLOOKUP(U651,Anthro_Calc!C:P,9,FALSE)))</f>
        <v/>
      </c>
      <c r="Y651" s="172" t="str">
        <f t="shared" si="544"/>
        <v/>
      </c>
      <c r="Z651" s="173" t="str">
        <f t="shared" si="545"/>
        <v/>
      </c>
      <c r="AA651" s="174" t="str">
        <f t="shared" si="580"/>
        <v/>
      </c>
      <c r="AB651" s="167"/>
      <c r="AC651" s="175"/>
      <c r="AD651" s="176"/>
      <c r="AE651" s="177" t="str">
        <f t="shared" si="546"/>
        <v/>
      </c>
      <c r="AF651" s="171">
        <f t="shared" si="547"/>
        <v>0</v>
      </c>
      <c r="AG651" s="171">
        <f t="shared" si="548"/>
        <v>0</v>
      </c>
      <c r="AH651" s="171" t="str">
        <f t="shared" si="549"/>
        <v>0</v>
      </c>
      <c r="AI651" s="171" t="str">
        <f>IF(ISBLANK(AD651), "", (POWER(AD651/VLOOKUP(AH651,Anthro_Calc!C:P,13,FALSE),VLOOKUP(AH651,Anthro_Calc!C:P,12,FALSE))-1) / (VLOOKUP(AH651,Anthro_Calc!C:P,14,FALSE)*VLOOKUP(AH651,Anthro_Calc!C:P,12,FALSE)))</f>
        <v/>
      </c>
      <c r="AJ651" s="171" t="str">
        <f>IF(ISBLANK(AD651), "", -3 + (AD651 -VLOOKUP(AH651,Anthro_Calc!C:P,4,FALSE)) / (VLOOKUP(AH651,Anthro_Calc!C:P,5,FALSE) - VLOOKUP(AH651,Anthro_Calc!C:P,4,FALSE)))</f>
        <v/>
      </c>
      <c r="AK651" s="171" t="str">
        <f>IF(ISBLANK(AD651), "", 3 + (AD651 -VLOOKUP(AH651,Anthro_Calc!C:P,10,FALSE)) / (VLOOKUP(AH651,Anthro_Calc!C:P,10,FALSE) - VLOOKUP(AH651,Anthro_Calc!C:P,9,FALSE)))</f>
        <v/>
      </c>
      <c r="AL651" s="172" t="str">
        <f t="shared" si="550"/>
        <v/>
      </c>
      <c r="AM651" s="173" t="str">
        <f t="shared" si="551"/>
        <v/>
      </c>
      <c r="AN651" s="174" t="str">
        <f t="shared" si="552"/>
        <v/>
      </c>
      <c r="AO651" s="178" t="str">
        <f t="shared" si="582"/>
        <v/>
      </c>
      <c r="AP651" s="179"/>
      <c r="AQ651" s="179" t="str">
        <f t="shared" si="588"/>
        <v/>
      </c>
      <c r="AR651" s="167"/>
      <c r="AS651" s="175"/>
      <c r="AT651" s="170"/>
      <c r="AU651" s="177" t="str">
        <f t="shared" si="579"/>
        <v/>
      </c>
      <c r="AV651" s="171">
        <f t="shared" si="553"/>
        <v>0</v>
      </c>
      <c r="AW651" s="171">
        <f t="shared" si="554"/>
        <v>0</v>
      </c>
      <c r="AX651" s="171" t="str">
        <f t="shared" si="555"/>
        <v>0</v>
      </c>
      <c r="AY651" s="171" t="str">
        <f>IF(ISBLANK(AT651), "", (POWER(AT651/VLOOKUP(AX651,Anthro_Calc!C:P,13,FALSE),VLOOKUP(AX651,Anthro_Calc!C:P,12,FALSE))-1) / (VLOOKUP(AX651,Anthro_Calc!C:P,14,FALSE)*VLOOKUP(AX651,Anthro_Calc!C:P,12,FALSE)))</f>
        <v/>
      </c>
      <c r="AZ651" s="171" t="str">
        <f>IF(ISBLANK(AT651), "", -3 + (AT651 -VLOOKUP(AX651,Anthro_Calc!C:P,4,FALSE)) / (VLOOKUP(AX651,Anthro_Calc!C:P,5,FALSE) - VLOOKUP(AX651,Anthro_Calc!C:P,4,FALSE)))</f>
        <v/>
      </c>
      <c r="BA651" s="171" t="str">
        <f>IF(ISBLANK(AT651), "", 3 + (AT651 -VLOOKUP(AX651,Anthro_Calc!C:P,10,FALSE)) / (VLOOKUP(AX651,Anthro_Calc!C:P,10,FALSE) - VLOOKUP(AX651,Anthro_Calc!C:P,9,FALSE)))</f>
        <v/>
      </c>
      <c r="BB651" s="172" t="str">
        <f t="shared" si="556"/>
        <v/>
      </c>
      <c r="BC651" s="173" t="str">
        <f t="shared" si="557"/>
        <v/>
      </c>
      <c r="BD651" s="174" t="str">
        <f t="shared" si="583"/>
        <v/>
      </c>
      <c r="BE651" s="180" t="str">
        <f t="shared" si="584"/>
        <v/>
      </c>
      <c r="BF651" s="181" t="str">
        <f t="shared" si="558"/>
        <v/>
      </c>
      <c r="BG651" s="181" t="str">
        <f t="shared" si="585"/>
        <v/>
      </c>
      <c r="BH651" s="179"/>
      <c r="BI651" s="182"/>
      <c r="BJ651" s="167"/>
      <c r="BK651" s="175"/>
      <c r="BL651" s="176"/>
      <c r="BM651" s="177" t="str">
        <f t="shared" si="559"/>
        <v/>
      </c>
      <c r="BN651" s="171">
        <f t="shared" si="577"/>
        <v>0</v>
      </c>
      <c r="BO651" s="171">
        <f t="shared" si="578"/>
        <v>0</v>
      </c>
      <c r="BP651" s="171" t="str">
        <f t="shared" si="560"/>
        <v>0</v>
      </c>
      <c r="BQ651" s="171" t="str">
        <f>IF(ISBLANK(BL651), "", (POWER(BL651/VLOOKUP(BP651,Anthro_Calc!C:P,13,FALSE),VLOOKUP(BP651,Anthro_Calc!C:P,12,FALSE))-1) / (VLOOKUP(BP651,Anthro_Calc!C:P,14,FALSE)*VLOOKUP(BP651,Anthro_Calc!C:P,12,FALSE)))</f>
        <v/>
      </c>
      <c r="BR651" s="171" t="str">
        <f>IF(ISBLANK(BL651), "", -3 + (BL651 -VLOOKUP(BP651,Anthro_Calc!C:P,4,FALSE)) / (VLOOKUP(BP651,Anthro_Calc!C:P,5,FALSE) - VLOOKUP(BP651,Anthro_Calc!C:P,4,FALSE)))</f>
        <v/>
      </c>
      <c r="BS651" s="171" t="str">
        <f>IF(ISBLANK(BL651), "", 3 + (BL651 -VLOOKUP(BP651,Anthro_Calc!C:P,10,FALSE)) / (VLOOKUP(BP651,Anthro_Calc!C:P,10,FALSE) - VLOOKUP(BP651,Anthro_Calc!C:P,9,FALSE)))</f>
        <v/>
      </c>
      <c r="BT651" s="172" t="str">
        <f t="shared" si="561"/>
        <v/>
      </c>
      <c r="BU651" s="173" t="str">
        <f t="shared" si="562"/>
        <v/>
      </c>
      <c r="BV651" s="174" t="str">
        <f t="shared" si="563"/>
        <v/>
      </c>
      <c r="BW651" s="181" t="str">
        <f t="shared" si="586"/>
        <v/>
      </c>
      <c r="BX651" s="179"/>
      <c r="BY651" s="181" t="str">
        <f>IF(ISBLANK(BL651), "", VLOOKUP(Z651&amp;" "&amp;BV651&amp;" "&amp;BW651,Graduation_Criteria!$D$2:$E$34,2,FALSE))</f>
        <v/>
      </c>
      <c r="BZ651" s="181" t="str">
        <f t="shared" si="587"/>
        <v/>
      </c>
      <c r="CA651" s="167"/>
      <c r="CB651" s="175"/>
      <c r="CC651" s="175"/>
      <c r="CD651" s="183" t="str">
        <f t="shared" si="564"/>
        <v/>
      </c>
      <c r="CE651" s="184">
        <f t="shared" si="565"/>
        <v>0</v>
      </c>
      <c r="CF651" s="184">
        <f t="shared" si="566"/>
        <v>0</v>
      </c>
      <c r="CG651" s="184" t="str">
        <f t="shared" si="567"/>
        <v>0</v>
      </c>
      <c r="CH651" s="184" t="str">
        <f>IF(ISBLANK(CC651), "", (POWER(CC651/VLOOKUP(CG651,Anthro_Calc!C:P,13,FALSE),VLOOKUP(CG651,Anthro_Calc!C:P,12,FALSE))-1) / (VLOOKUP(CG651,Anthro_Calc!C:P,14,FALSE)*VLOOKUP(CG651,Anthro_Calc!C:P,12,FALSE)))</f>
        <v/>
      </c>
      <c r="CI651" s="184" t="str">
        <f>IF(ISBLANK(CC651), "", -3 + (CC651 -VLOOKUP(CG651,Anthro_Calc!C:P,4,FALSE)) / (VLOOKUP(CG651,Anthro_Calc!C:P,5,FALSE) - VLOOKUP(CG651,Anthro_Calc!C:P,4,FALSE)))</f>
        <v/>
      </c>
      <c r="CJ651" s="184" t="str">
        <f>IF(ISBLANK(CC651), "", 3 + (CC651 -VLOOKUP(CG651,Anthro_Calc!C:P,10,FALSE)) / (VLOOKUP(CG651,Anthro_Calc!C:P,10,FALSE) - VLOOKUP(CG651,Anthro_Calc!C:P,9,FALSE)))</f>
        <v/>
      </c>
      <c r="CK651" s="185" t="str">
        <f t="shared" si="568"/>
        <v/>
      </c>
      <c r="CL651" s="173" t="str">
        <f t="shared" si="569"/>
        <v/>
      </c>
      <c r="CM651" s="174" t="str">
        <f t="shared" si="570"/>
        <v/>
      </c>
      <c r="CN651" s="179"/>
      <c r="CO651" s="167"/>
      <c r="CP651" s="175"/>
      <c r="CQ651" s="175"/>
      <c r="CR651" s="186" t="str">
        <f t="shared" si="571"/>
        <v/>
      </c>
      <c r="CS651" s="187">
        <f t="shared" si="572"/>
        <v>0</v>
      </c>
      <c r="CT651" s="187">
        <f t="shared" si="573"/>
        <v>0</v>
      </c>
      <c r="CU651" s="187" t="str">
        <f t="shared" si="574"/>
        <v>0</v>
      </c>
      <c r="CV651" s="187" t="str">
        <f>IF(ISBLANK(CQ651), "", (POWER(CQ651/VLOOKUP(CU651,Anthro_Calc!C:P,13,FALSE),VLOOKUP(CU651,Anthro_Calc!C:P,12,FALSE))-1) / (VLOOKUP(CU651,Anthro_Calc!C:P,14,FALSE)*VLOOKUP(CU651,Anthro_Calc!C:P,12,FALSE)))</f>
        <v/>
      </c>
      <c r="CW651" s="187" t="str">
        <f>IF(ISBLANK(CQ651), "", -3 + (CQ651 -VLOOKUP(CU651,Anthro_Calc!C:P,4,FALSE)) / (VLOOKUP(CU651,Anthro_Calc!C:P,5,FALSE) - VLOOKUP(CU651,Anthro_Calc!C:P,4,FALSE)))</f>
        <v/>
      </c>
      <c r="CX651" s="187" t="str">
        <f>IF(ISBLANK(CQ651), "", 3 + (CQ651 -VLOOKUP(CU651,Anthro_Calc!C:P,10,FALSE)) / (VLOOKUP(CU651,Anthro_Calc!C:P,10,FALSE) - VLOOKUP(CU651,Anthro_Calc!C:P,9,FALSE)))</f>
        <v/>
      </c>
      <c r="CY651" s="188" t="str">
        <f t="shared" si="575"/>
        <v/>
      </c>
      <c r="CZ651" s="117" t="str">
        <f t="shared" si="589"/>
        <v/>
      </c>
      <c r="DA651" s="174" t="str">
        <f t="shared" si="576"/>
        <v/>
      </c>
      <c r="DB651" s="189"/>
    </row>
    <row r="652" spans="1:106">
      <c r="A652" s="165">
        <f t="shared" si="581"/>
        <v>648</v>
      </c>
      <c r="B652" s="166"/>
      <c r="C652" s="166"/>
      <c r="D652" s="166"/>
      <c r="E652" s="166"/>
      <c r="F652" s="166"/>
      <c r="G652" s="166"/>
      <c r="H652" s="166"/>
      <c r="I652" s="166"/>
      <c r="J652" s="166"/>
      <c r="K652" s="166"/>
      <c r="L652" s="166"/>
      <c r="M652" s="167"/>
      <c r="N652" s="168" t="str">
        <f t="shared" ca="1" si="540"/>
        <v/>
      </c>
      <c r="O652" s="169"/>
      <c r="P652" s="169"/>
      <c r="Q652" s="167"/>
      <c r="R652" s="170"/>
      <c r="S652" s="171" t="str">
        <f t="shared" si="541"/>
        <v/>
      </c>
      <c r="T652" s="171" t="str">
        <f t="shared" si="542"/>
        <v/>
      </c>
      <c r="U652" s="171" t="str">
        <f t="shared" si="543"/>
        <v/>
      </c>
      <c r="V652" s="171" t="str">
        <f>IF(ISBLANK(R652), "", (POWER(R652/VLOOKUP(U652,Anthro_Calc!C:P,13,FALSE),VLOOKUP(U652,Anthro_Calc!C:P,12,FALSE))-1) / (VLOOKUP(U652,Anthro_Calc!C:P,14,FALSE)*VLOOKUP(U652,Anthro_Calc!C:P,12,FALSE)))</f>
        <v/>
      </c>
      <c r="W652" s="171" t="str">
        <f>IF(ISBLANK(R652), "", -3 + (R652 -VLOOKUP(U652,Anthro_Calc!C:P,4,FALSE)) / (VLOOKUP(U652,Anthro_Calc!C:P,5,FALSE) - VLOOKUP(U652,Anthro_Calc!C:P,4,FALSE)))</f>
        <v/>
      </c>
      <c r="X652" s="171" t="str">
        <f>IF(ISBLANK(R652), "", 3 + (R652 -VLOOKUP(U652,Anthro_Calc!C:P,10,FALSE)) / (VLOOKUP(U652,Anthro_Calc!C:P,10,FALSE) - VLOOKUP(U652,Anthro_Calc!C:P,9,FALSE)))</f>
        <v/>
      </c>
      <c r="Y652" s="172" t="str">
        <f t="shared" si="544"/>
        <v/>
      </c>
      <c r="Z652" s="173" t="str">
        <f t="shared" si="545"/>
        <v/>
      </c>
      <c r="AA652" s="174" t="str">
        <f t="shared" si="580"/>
        <v/>
      </c>
      <c r="AB652" s="167"/>
      <c r="AC652" s="175"/>
      <c r="AD652" s="176"/>
      <c r="AE652" s="177" t="str">
        <f t="shared" si="546"/>
        <v/>
      </c>
      <c r="AF652" s="171">
        <f t="shared" si="547"/>
        <v>0</v>
      </c>
      <c r="AG652" s="171">
        <f t="shared" si="548"/>
        <v>0</v>
      </c>
      <c r="AH652" s="171" t="str">
        <f t="shared" si="549"/>
        <v>0</v>
      </c>
      <c r="AI652" s="171" t="str">
        <f>IF(ISBLANK(AD652), "", (POWER(AD652/VLOOKUP(AH652,Anthro_Calc!C:P,13,FALSE),VLOOKUP(AH652,Anthro_Calc!C:P,12,FALSE))-1) / (VLOOKUP(AH652,Anthro_Calc!C:P,14,FALSE)*VLOOKUP(AH652,Anthro_Calc!C:P,12,FALSE)))</f>
        <v/>
      </c>
      <c r="AJ652" s="171" t="str">
        <f>IF(ISBLANK(AD652), "", -3 + (AD652 -VLOOKUP(AH652,Anthro_Calc!C:P,4,FALSE)) / (VLOOKUP(AH652,Anthro_Calc!C:P,5,FALSE) - VLOOKUP(AH652,Anthro_Calc!C:P,4,FALSE)))</f>
        <v/>
      </c>
      <c r="AK652" s="171" t="str">
        <f>IF(ISBLANK(AD652), "", 3 + (AD652 -VLOOKUP(AH652,Anthro_Calc!C:P,10,FALSE)) / (VLOOKUP(AH652,Anthro_Calc!C:P,10,FALSE) - VLOOKUP(AH652,Anthro_Calc!C:P,9,FALSE)))</f>
        <v/>
      </c>
      <c r="AL652" s="172" t="str">
        <f t="shared" si="550"/>
        <v/>
      </c>
      <c r="AM652" s="173" t="str">
        <f t="shared" si="551"/>
        <v/>
      </c>
      <c r="AN652" s="174" t="str">
        <f t="shared" si="552"/>
        <v/>
      </c>
      <c r="AO652" s="178" t="str">
        <f t="shared" si="582"/>
        <v/>
      </c>
      <c r="AP652" s="179"/>
      <c r="AQ652" s="179" t="str">
        <f t="shared" si="588"/>
        <v/>
      </c>
      <c r="AR652" s="167"/>
      <c r="AS652" s="175"/>
      <c r="AT652" s="170"/>
      <c r="AU652" s="177" t="str">
        <f t="shared" si="579"/>
        <v/>
      </c>
      <c r="AV652" s="171">
        <f t="shared" si="553"/>
        <v>0</v>
      </c>
      <c r="AW652" s="171">
        <f t="shared" si="554"/>
        <v>0</v>
      </c>
      <c r="AX652" s="171" t="str">
        <f t="shared" si="555"/>
        <v>0</v>
      </c>
      <c r="AY652" s="171" t="str">
        <f>IF(ISBLANK(AT652), "", (POWER(AT652/VLOOKUP(AX652,Anthro_Calc!C:P,13,FALSE),VLOOKUP(AX652,Anthro_Calc!C:P,12,FALSE))-1) / (VLOOKUP(AX652,Anthro_Calc!C:P,14,FALSE)*VLOOKUP(AX652,Anthro_Calc!C:P,12,FALSE)))</f>
        <v/>
      </c>
      <c r="AZ652" s="171" t="str">
        <f>IF(ISBLANK(AT652), "", -3 + (AT652 -VLOOKUP(AX652,Anthro_Calc!C:P,4,FALSE)) / (VLOOKUP(AX652,Anthro_Calc!C:P,5,FALSE) - VLOOKUP(AX652,Anthro_Calc!C:P,4,FALSE)))</f>
        <v/>
      </c>
      <c r="BA652" s="171" t="str">
        <f>IF(ISBLANK(AT652), "", 3 + (AT652 -VLOOKUP(AX652,Anthro_Calc!C:P,10,FALSE)) / (VLOOKUP(AX652,Anthro_Calc!C:P,10,FALSE) - VLOOKUP(AX652,Anthro_Calc!C:P,9,FALSE)))</f>
        <v/>
      </c>
      <c r="BB652" s="172" t="str">
        <f t="shared" si="556"/>
        <v/>
      </c>
      <c r="BC652" s="173" t="str">
        <f t="shared" si="557"/>
        <v/>
      </c>
      <c r="BD652" s="174" t="str">
        <f t="shared" si="583"/>
        <v/>
      </c>
      <c r="BE652" s="180" t="str">
        <f t="shared" si="584"/>
        <v/>
      </c>
      <c r="BF652" s="181" t="str">
        <f t="shared" si="558"/>
        <v/>
      </c>
      <c r="BG652" s="181" t="str">
        <f t="shared" si="585"/>
        <v/>
      </c>
      <c r="BH652" s="179"/>
      <c r="BI652" s="182"/>
      <c r="BJ652" s="167"/>
      <c r="BK652" s="175"/>
      <c r="BL652" s="176"/>
      <c r="BM652" s="177" t="str">
        <f t="shared" si="559"/>
        <v/>
      </c>
      <c r="BN652" s="171">
        <f t="shared" si="577"/>
        <v>0</v>
      </c>
      <c r="BO652" s="171">
        <f t="shared" si="578"/>
        <v>0</v>
      </c>
      <c r="BP652" s="171" t="str">
        <f t="shared" si="560"/>
        <v>0</v>
      </c>
      <c r="BQ652" s="171" t="str">
        <f>IF(ISBLANK(BL652), "", (POWER(BL652/VLOOKUP(BP652,Anthro_Calc!C:P,13,FALSE),VLOOKUP(BP652,Anthro_Calc!C:P,12,FALSE))-1) / (VLOOKUP(BP652,Anthro_Calc!C:P,14,FALSE)*VLOOKUP(BP652,Anthro_Calc!C:P,12,FALSE)))</f>
        <v/>
      </c>
      <c r="BR652" s="171" t="str">
        <f>IF(ISBLANK(BL652), "", -3 + (BL652 -VLOOKUP(BP652,Anthro_Calc!C:P,4,FALSE)) / (VLOOKUP(BP652,Anthro_Calc!C:P,5,FALSE) - VLOOKUP(BP652,Anthro_Calc!C:P,4,FALSE)))</f>
        <v/>
      </c>
      <c r="BS652" s="171" t="str">
        <f>IF(ISBLANK(BL652), "", 3 + (BL652 -VLOOKUP(BP652,Anthro_Calc!C:P,10,FALSE)) / (VLOOKUP(BP652,Anthro_Calc!C:P,10,FALSE) - VLOOKUP(BP652,Anthro_Calc!C:P,9,FALSE)))</f>
        <v/>
      </c>
      <c r="BT652" s="172" t="str">
        <f t="shared" si="561"/>
        <v/>
      </c>
      <c r="BU652" s="173" t="str">
        <f t="shared" si="562"/>
        <v/>
      </c>
      <c r="BV652" s="174" t="str">
        <f t="shared" si="563"/>
        <v/>
      </c>
      <c r="BW652" s="181" t="str">
        <f t="shared" si="586"/>
        <v/>
      </c>
      <c r="BX652" s="179"/>
      <c r="BY652" s="181" t="str">
        <f>IF(ISBLANK(BL652), "", VLOOKUP(Z652&amp;" "&amp;BV652&amp;" "&amp;BW652,Graduation_Criteria!$D$2:$E$34,2,FALSE))</f>
        <v/>
      </c>
      <c r="BZ652" s="181" t="str">
        <f t="shared" si="587"/>
        <v/>
      </c>
      <c r="CA652" s="167"/>
      <c r="CB652" s="175"/>
      <c r="CC652" s="175"/>
      <c r="CD652" s="183" t="str">
        <f t="shared" si="564"/>
        <v/>
      </c>
      <c r="CE652" s="184">
        <f t="shared" si="565"/>
        <v>0</v>
      </c>
      <c r="CF652" s="184">
        <f t="shared" si="566"/>
        <v>0</v>
      </c>
      <c r="CG652" s="184" t="str">
        <f t="shared" si="567"/>
        <v>0</v>
      </c>
      <c r="CH652" s="184" t="str">
        <f>IF(ISBLANK(CC652), "", (POWER(CC652/VLOOKUP(CG652,Anthro_Calc!C:P,13,FALSE),VLOOKUP(CG652,Anthro_Calc!C:P,12,FALSE))-1) / (VLOOKUP(CG652,Anthro_Calc!C:P,14,FALSE)*VLOOKUP(CG652,Anthro_Calc!C:P,12,FALSE)))</f>
        <v/>
      </c>
      <c r="CI652" s="184" t="str">
        <f>IF(ISBLANK(CC652), "", -3 + (CC652 -VLOOKUP(CG652,Anthro_Calc!C:P,4,FALSE)) / (VLOOKUP(CG652,Anthro_Calc!C:P,5,FALSE) - VLOOKUP(CG652,Anthro_Calc!C:P,4,FALSE)))</f>
        <v/>
      </c>
      <c r="CJ652" s="184" t="str">
        <f>IF(ISBLANK(CC652), "", 3 + (CC652 -VLOOKUP(CG652,Anthro_Calc!C:P,10,FALSE)) / (VLOOKUP(CG652,Anthro_Calc!C:P,10,FALSE) - VLOOKUP(CG652,Anthro_Calc!C:P,9,FALSE)))</f>
        <v/>
      </c>
      <c r="CK652" s="185" t="str">
        <f t="shared" si="568"/>
        <v/>
      </c>
      <c r="CL652" s="173" t="str">
        <f t="shared" si="569"/>
        <v/>
      </c>
      <c r="CM652" s="174" t="str">
        <f t="shared" si="570"/>
        <v/>
      </c>
      <c r="CN652" s="179"/>
      <c r="CO652" s="167"/>
      <c r="CP652" s="175"/>
      <c r="CQ652" s="175"/>
      <c r="CR652" s="186" t="str">
        <f t="shared" si="571"/>
        <v/>
      </c>
      <c r="CS652" s="187">
        <f t="shared" si="572"/>
        <v>0</v>
      </c>
      <c r="CT652" s="187">
        <f t="shared" si="573"/>
        <v>0</v>
      </c>
      <c r="CU652" s="187" t="str">
        <f t="shared" si="574"/>
        <v>0</v>
      </c>
      <c r="CV652" s="187" t="str">
        <f>IF(ISBLANK(CQ652), "", (POWER(CQ652/VLOOKUP(CU652,Anthro_Calc!C:P,13,FALSE),VLOOKUP(CU652,Anthro_Calc!C:P,12,FALSE))-1) / (VLOOKUP(CU652,Anthro_Calc!C:P,14,FALSE)*VLOOKUP(CU652,Anthro_Calc!C:P,12,FALSE)))</f>
        <v/>
      </c>
      <c r="CW652" s="187" t="str">
        <f>IF(ISBLANK(CQ652), "", -3 + (CQ652 -VLOOKUP(CU652,Anthro_Calc!C:P,4,FALSE)) / (VLOOKUP(CU652,Anthro_Calc!C:P,5,FALSE) - VLOOKUP(CU652,Anthro_Calc!C:P,4,FALSE)))</f>
        <v/>
      </c>
      <c r="CX652" s="187" t="str">
        <f>IF(ISBLANK(CQ652), "", 3 + (CQ652 -VLOOKUP(CU652,Anthro_Calc!C:P,10,FALSE)) / (VLOOKUP(CU652,Anthro_Calc!C:P,10,FALSE) - VLOOKUP(CU652,Anthro_Calc!C:P,9,FALSE)))</f>
        <v/>
      </c>
      <c r="CY652" s="188" t="str">
        <f t="shared" si="575"/>
        <v/>
      </c>
      <c r="CZ652" s="117" t="str">
        <f t="shared" si="589"/>
        <v/>
      </c>
      <c r="DA652" s="174" t="str">
        <f t="shared" si="576"/>
        <v/>
      </c>
      <c r="DB652" s="189"/>
    </row>
    <row r="653" spans="1:106">
      <c r="A653" s="165">
        <f t="shared" si="581"/>
        <v>649</v>
      </c>
      <c r="B653" s="166"/>
      <c r="C653" s="166"/>
      <c r="D653" s="166"/>
      <c r="E653" s="166"/>
      <c r="F653" s="166"/>
      <c r="G653" s="166"/>
      <c r="H653" s="166"/>
      <c r="I653" s="166"/>
      <c r="J653" s="166"/>
      <c r="K653" s="166"/>
      <c r="L653" s="166"/>
      <c r="M653" s="167"/>
      <c r="N653" s="168" t="str">
        <f t="shared" ca="1" si="540"/>
        <v/>
      </c>
      <c r="O653" s="169"/>
      <c r="P653" s="169"/>
      <c r="Q653" s="167"/>
      <c r="R653" s="170"/>
      <c r="S653" s="171" t="str">
        <f t="shared" si="541"/>
        <v/>
      </c>
      <c r="T653" s="171" t="str">
        <f t="shared" si="542"/>
        <v/>
      </c>
      <c r="U653" s="171" t="str">
        <f t="shared" si="543"/>
        <v/>
      </c>
      <c r="V653" s="171" t="str">
        <f>IF(ISBLANK(R653), "", (POWER(R653/VLOOKUP(U653,Anthro_Calc!C:P,13,FALSE),VLOOKUP(U653,Anthro_Calc!C:P,12,FALSE))-1) / (VLOOKUP(U653,Anthro_Calc!C:P,14,FALSE)*VLOOKUP(U653,Anthro_Calc!C:P,12,FALSE)))</f>
        <v/>
      </c>
      <c r="W653" s="171" t="str">
        <f>IF(ISBLANK(R653), "", -3 + (R653 -VLOOKUP(U653,Anthro_Calc!C:P,4,FALSE)) / (VLOOKUP(U653,Anthro_Calc!C:P,5,FALSE) - VLOOKUP(U653,Anthro_Calc!C:P,4,FALSE)))</f>
        <v/>
      </c>
      <c r="X653" s="171" t="str">
        <f>IF(ISBLANK(R653), "", 3 + (R653 -VLOOKUP(U653,Anthro_Calc!C:P,10,FALSE)) / (VLOOKUP(U653,Anthro_Calc!C:P,10,FALSE) - VLOOKUP(U653,Anthro_Calc!C:P,9,FALSE)))</f>
        <v/>
      </c>
      <c r="Y653" s="172" t="str">
        <f t="shared" si="544"/>
        <v/>
      </c>
      <c r="Z653" s="173" t="str">
        <f t="shared" si="545"/>
        <v/>
      </c>
      <c r="AA653" s="174" t="str">
        <f t="shared" si="580"/>
        <v/>
      </c>
      <c r="AB653" s="167"/>
      <c r="AC653" s="175"/>
      <c r="AD653" s="176"/>
      <c r="AE653" s="177" t="str">
        <f t="shared" si="546"/>
        <v/>
      </c>
      <c r="AF653" s="171">
        <f t="shared" si="547"/>
        <v>0</v>
      </c>
      <c r="AG653" s="171">
        <f t="shared" si="548"/>
        <v>0</v>
      </c>
      <c r="AH653" s="171" t="str">
        <f t="shared" si="549"/>
        <v>0</v>
      </c>
      <c r="AI653" s="171" t="str">
        <f>IF(ISBLANK(AD653), "", (POWER(AD653/VLOOKUP(AH653,Anthro_Calc!C:P,13,FALSE),VLOOKUP(AH653,Anthro_Calc!C:P,12,FALSE))-1) / (VLOOKUP(AH653,Anthro_Calc!C:P,14,FALSE)*VLOOKUP(AH653,Anthro_Calc!C:P,12,FALSE)))</f>
        <v/>
      </c>
      <c r="AJ653" s="171" t="str">
        <f>IF(ISBLANK(AD653), "", -3 + (AD653 -VLOOKUP(AH653,Anthro_Calc!C:P,4,FALSE)) / (VLOOKUP(AH653,Anthro_Calc!C:P,5,FALSE) - VLOOKUP(AH653,Anthro_Calc!C:P,4,FALSE)))</f>
        <v/>
      </c>
      <c r="AK653" s="171" t="str">
        <f>IF(ISBLANK(AD653), "", 3 + (AD653 -VLOOKUP(AH653,Anthro_Calc!C:P,10,FALSE)) / (VLOOKUP(AH653,Anthro_Calc!C:P,10,FALSE) - VLOOKUP(AH653,Anthro_Calc!C:P,9,FALSE)))</f>
        <v/>
      </c>
      <c r="AL653" s="172" t="str">
        <f t="shared" si="550"/>
        <v/>
      </c>
      <c r="AM653" s="173" t="str">
        <f t="shared" si="551"/>
        <v/>
      </c>
      <c r="AN653" s="174" t="str">
        <f t="shared" si="552"/>
        <v/>
      </c>
      <c r="AO653" s="178" t="str">
        <f t="shared" si="582"/>
        <v/>
      </c>
      <c r="AP653" s="179"/>
      <c r="AQ653" s="179" t="str">
        <f t="shared" si="588"/>
        <v/>
      </c>
      <c r="AR653" s="167"/>
      <c r="AS653" s="175"/>
      <c r="AT653" s="170"/>
      <c r="AU653" s="177" t="str">
        <f t="shared" si="579"/>
        <v/>
      </c>
      <c r="AV653" s="171">
        <f t="shared" si="553"/>
        <v>0</v>
      </c>
      <c r="AW653" s="171">
        <f t="shared" si="554"/>
        <v>0</v>
      </c>
      <c r="AX653" s="171" t="str">
        <f t="shared" si="555"/>
        <v>0</v>
      </c>
      <c r="AY653" s="171" t="str">
        <f>IF(ISBLANK(AT653), "", (POWER(AT653/VLOOKUP(AX653,Anthro_Calc!C:P,13,FALSE),VLOOKUP(AX653,Anthro_Calc!C:P,12,FALSE))-1) / (VLOOKUP(AX653,Anthro_Calc!C:P,14,FALSE)*VLOOKUP(AX653,Anthro_Calc!C:P,12,FALSE)))</f>
        <v/>
      </c>
      <c r="AZ653" s="171" t="str">
        <f>IF(ISBLANK(AT653), "", -3 + (AT653 -VLOOKUP(AX653,Anthro_Calc!C:P,4,FALSE)) / (VLOOKUP(AX653,Anthro_Calc!C:P,5,FALSE) - VLOOKUP(AX653,Anthro_Calc!C:P,4,FALSE)))</f>
        <v/>
      </c>
      <c r="BA653" s="171" t="str">
        <f>IF(ISBLANK(AT653), "", 3 + (AT653 -VLOOKUP(AX653,Anthro_Calc!C:P,10,FALSE)) / (VLOOKUP(AX653,Anthro_Calc!C:P,10,FALSE) - VLOOKUP(AX653,Anthro_Calc!C:P,9,FALSE)))</f>
        <v/>
      </c>
      <c r="BB653" s="172" t="str">
        <f t="shared" si="556"/>
        <v/>
      </c>
      <c r="BC653" s="173" t="str">
        <f t="shared" si="557"/>
        <v/>
      </c>
      <c r="BD653" s="174" t="str">
        <f t="shared" si="583"/>
        <v/>
      </c>
      <c r="BE653" s="180" t="str">
        <f t="shared" si="584"/>
        <v/>
      </c>
      <c r="BF653" s="181" t="str">
        <f t="shared" si="558"/>
        <v/>
      </c>
      <c r="BG653" s="181" t="str">
        <f t="shared" si="585"/>
        <v/>
      </c>
      <c r="BH653" s="179"/>
      <c r="BI653" s="182"/>
      <c r="BJ653" s="167"/>
      <c r="BK653" s="175"/>
      <c r="BL653" s="176"/>
      <c r="BM653" s="177" t="str">
        <f t="shared" si="559"/>
        <v/>
      </c>
      <c r="BN653" s="171">
        <f t="shared" si="577"/>
        <v>0</v>
      </c>
      <c r="BO653" s="171">
        <f t="shared" si="578"/>
        <v>0</v>
      </c>
      <c r="BP653" s="171" t="str">
        <f t="shared" si="560"/>
        <v>0</v>
      </c>
      <c r="BQ653" s="171" t="str">
        <f>IF(ISBLANK(BL653), "", (POWER(BL653/VLOOKUP(BP653,Anthro_Calc!C:P,13,FALSE),VLOOKUP(BP653,Anthro_Calc!C:P,12,FALSE))-1) / (VLOOKUP(BP653,Anthro_Calc!C:P,14,FALSE)*VLOOKUP(BP653,Anthro_Calc!C:P,12,FALSE)))</f>
        <v/>
      </c>
      <c r="BR653" s="171" t="str">
        <f>IF(ISBLANK(BL653), "", -3 + (BL653 -VLOOKUP(BP653,Anthro_Calc!C:P,4,FALSE)) / (VLOOKUP(BP653,Anthro_Calc!C:P,5,FALSE) - VLOOKUP(BP653,Anthro_Calc!C:P,4,FALSE)))</f>
        <v/>
      </c>
      <c r="BS653" s="171" t="str">
        <f>IF(ISBLANK(BL653), "", 3 + (BL653 -VLOOKUP(BP653,Anthro_Calc!C:P,10,FALSE)) / (VLOOKUP(BP653,Anthro_Calc!C:P,10,FALSE) - VLOOKUP(BP653,Anthro_Calc!C:P,9,FALSE)))</f>
        <v/>
      </c>
      <c r="BT653" s="172" t="str">
        <f t="shared" si="561"/>
        <v/>
      </c>
      <c r="BU653" s="173" t="str">
        <f t="shared" si="562"/>
        <v/>
      </c>
      <c r="BV653" s="174" t="str">
        <f t="shared" si="563"/>
        <v/>
      </c>
      <c r="BW653" s="181" t="str">
        <f t="shared" si="586"/>
        <v/>
      </c>
      <c r="BX653" s="179"/>
      <c r="BY653" s="181" t="str">
        <f>IF(ISBLANK(BL653), "", VLOOKUP(Z653&amp;" "&amp;BV653&amp;" "&amp;BW653,Graduation_Criteria!$D$2:$E$34,2,FALSE))</f>
        <v/>
      </c>
      <c r="BZ653" s="181" t="str">
        <f t="shared" si="587"/>
        <v/>
      </c>
      <c r="CA653" s="167"/>
      <c r="CB653" s="175"/>
      <c r="CC653" s="175"/>
      <c r="CD653" s="183" t="str">
        <f t="shared" si="564"/>
        <v/>
      </c>
      <c r="CE653" s="184">
        <f t="shared" si="565"/>
        <v>0</v>
      </c>
      <c r="CF653" s="184">
        <f t="shared" si="566"/>
        <v>0</v>
      </c>
      <c r="CG653" s="184" t="str">
        <f t="shared" si="567"/>
        <v>0</v>
      </c>
      <c r="CH653" s="184" t="str">
        <f>IF(ISBLANK(CC653), "", (POWER(CC653/VLOOKUP(CG653,Anthro_Calc!C:P,13,FALSE),VLOOKUP(CG653,Anthro_Calc!C:P,12,FALSE))-1) / (VLOOKUP(CG653,Anthro_Calc!C:P,14,FALSE)*VLOOKUP(CG653,Anthro_Calc!C:P,12,FALSE)))</f>
        <v/>
      </c>
      <c r="CI653" s="184" t="str">
        <f>IF(ISBLANK(CC653), "", -3 + (CC653 -VLOOKUP(CG653,Anthro_Calc!C:P,4,FALSE)) / (VLOOKUP(CG653,Anthro_Calc!C:P,5,FALSE) - VLOOKUP(CG653,Anthro_Calc!C:P,4,FALSE)))</f>
        <v/>
      </c>
      <c r="CJ653" s="184" t="str">
        <f>IF(ISBLANK(CC653), "", 3 + (CC653 -VLOOKUP(CG653,Anthro_Calc!C:P,10,FALSE)) / (VLOOKUP(CG653,Anthro_Calc!C:P,10,FALSE) - VLOOKUP(CG653,Anthro_Calc!C:P,9,FALSE)))</f>
        <v/>
      </c>
      <c r="CK653" s="185" t="str">
        <f t="shared" si="568"/>
        <v/>
      </c>
      <c r="CL653" s="173" t="str">
        <f t="shared" si="569"/>
        <v/>
      </c>
      <c r="CM653" s="174" t="str">
        <f t="shared" si="570"/>
        <v/>
      </c>
      <c r="CN653" s="179"/>
      <c r="CO653" s="167"/>
      <c r="CP653" s="175"/>
      <c r="CQ653" s="175"/>
      <c r="CR653" s="186" t="str">
        <f t="shared" si="571"/>
        <v/>
      </c>
      <c r="CS653" s="187">
        <f t="shared" si="572"/>
        <v>0</v>
      </c>
      <c r="CT653" s="187">
        <f t="shared" si="573"/>
        <v>0</v>
      </c>
      <c r="CU653" s="187" t="str">
        <f t="shared" si="574"/>
        <v>0</v>
      </c>
      <c r="CV653" s="187" t="str">
        <f>IF(ISBLANK(CQ653), "", (POWER(CQ653/VLOOKUP(CU653,Anthro_Calc!C:P,13,FALSE),VLOOKUP(CU653,Anthro_Calc!C:P,12,FALSE))-1) / (VLOOKUP(CU653,Anthro_Calc!C:P,14,FALSE)*VLOOKUP(CU653,Anthro_Calc!C:P,12,FALSE)))</f>
        <v/>
      </c>
      <c r="CW653" s="187" t="str">
        <f>IF(ISBLANK(CQ653), "", -3 + (CQ653 -VLOOKUP(CU653,Anthro_Calc!C:P,4,FALSE)) / (VLOOKUP(CU653,Anthro_Calc!C:P,5,FALSE) - VLOOKUP(CU653,Anthro_Calc!C:P,4,FALSE)))</f>
        <v/>
      </c>
      <c r="CX653" s="187" t="str">
        <f>IF(ISBLANK(CQ653), "", 3 + (CQ653 -VLOOKUP(CU653,Anthro_Calc!C:P,10,FALSE)) / (VLOOKUP(CU653,Anthro_Calc!C:P,10,FALSE) - VLOOKUP(CU653,Anthro_Calc!C:P,9,FALSE)))</f>
        <v/>
      </c>
      <c r="CY653" s="188" t="str">
        <f t="shared" si="575"/>
        <v/>
      </c>
      <c r="CZ653" s="117" t="str">
        <f t="shared" si="589"/>
        <v/>
      </c>
      <c r="DA653" s="174" t="str">
        <f t="shared" si="576"/>
        <v/>
      </c>
      <c r="DB653" s="189"/>
    </row>
    <row r="654" spans="1:106">
      <c r="A654" s="165">
        <f t="shared" si="581"/>
        <v>650</v>
      </c>
      <c r="B654" s="166"/>
      <c r="C654" s="166"/>
      <c r="D654" s="166"/>
      <c r="E654" s="166"/>
      <c r="F654" s="166"/>
      <c r="G654" s="166"/>
      <c r="H654" s="166"/>
      <c r="I654" s="166"/>
      <c r="J654" s="166"/>
      <c r="K654" s="166"/>
      <c r="L654" s="166"/>
      <c r="M654" s="167"/>
      <c r="N654" s="168" t="str">
        <f t="shared" ca="1" si="540"/>
        <v/>
      </c>
      <c r="O654" s="169"/>
      <c r="P654" s="169"/>
      <c r="Q654" s="167"/>
      <c r="R654" s="170"/>
      <c r="S654" s="171" t="str">
        <f t="shared" si="541"/>
        <v/>
      </c>
      <c r="T654" s="171" t="str">
        <f t="shared" si="542"/>
        <v/>
      </c>
      <c r="U654" s="171" t="str">
        <f t="shared" si="543"/>
        <v/>
      </c>
      <c r="V654" s="171" t="str">
        <f>IF(ISBLANK(R654), "", (POWER(R654/VLOOKUP(U654,Anthro_Calc!C:P,13,FALSE),VLOOKUP(U654,Anthro_Calc!C:P,12,FALSE))-1) / (VLOOKUP(U654,Anthro_Calc!C:P,14,FALSE)*VLOOKUP(U654,Anthro_Calc!C:P,12,FALSE)))</f>
        <v/>
      </c>
      <c r="W654" s="171" t="str">
        <f>IF(ISBLANK(R654), "", -3 + (R654 -VLOOKUP(U654,Anthro_Calc!C:P,4,FALSE)) / (VLOOKUP(U654,Anthro_Calc!C:P,5,FALSE) - VLOOKUP(U654,Anthro_Calc!C:P,4,FALSE)))</f>
        <v/>
      </c>
      <c r="X654" s="171" t="str">
        <f>IF(ISBLANK(R654), "", 3 + (R654 -VLOOKUP(U654,Anthro_Calc!C:P,10,FALSE)) / (VLOOKUP(U654,Anthro_Calc!C:P,10,FALSE) - VLOOKUP(U654,Anthro_Calc!C:P,9,FALSE)))</f>
        <v/>
      </c>
      <c r="Y654" s="172" t="str">
        <f t="shared" si="544"/>
        <v/>
      </c>
      <c r="Z654" s="173" t="str">
        <f t="shared" si="545"/>
        <v/>
      </c>
      <c r="AA654" s="174" t="str">
        <f t="shared" si="580"/>
        <v/>
      </c>
      <c r="AB654" s="167"/>
      <c r="AC654" s="175"/>
      <c r="AD654" s="176"/>
      <c r="AE654" s="177" t="str">
        <f t="shared" si="546"/>
        <v/>
      </c>
      <c r="AF654" s="171">
        <f t="shared" si="547"/>
        <v>0</v>
      </c>
      <c r="AG654" s="171">
        <f t="shared" si="548"/>
        <v>0</v>
      </c>
      <c r="AH654" s="171" t="str">
        <f t="shared" si="549"/>
        <v>0</v>
      </c>
      <c r="AI654" s="171" t="str">
        <f>IF(ISBLANK(AD654), "", (POWER(AD654/VLOOKUP(AH654,Anthro_Calc!C:P,13,FALSE),VLOOKUP(AH654,Anthro_Calc!C:P,12,FALSE))-1) / (VLOOKUP(AH654,Anthro_Calc!C:P,14,FALSE)*VLOOKUP(AH654,Anthro_Calc!C:P,12,FALSE)))</f>
        <v/>
      </c>
      <c r="AJ654" s="171" t="str">
        <f>IF(ISBLANK(AD654), "", -3 + (AD654 -VLOOKUP(AH654,Anthro_Calc!C:P,4,FALSE)) / (VLOOKUP(AH654,Anthro_Calc!C:P,5,FALSE) - VLOOKUP(AH654,Anthro_Calc!C:P,4,FALSE)))</f>
        <v/>
      </c>
      <c r="AK654" s="171" t="str">
        <f>IF(ISBLANK(AD654), "", 3 + (AD654 -VLOOKUP(AH654,Anthro_Calc!C:P,10,FALSE)) / (VLOOKUP(AH654,Anthro_Calc!C:P,10,FALSE) - VLOOKUP(AH654,Anthro_Calc!C:P,9,FALSE)))</f>
        <v/>
      </c>
      <c r="AL654" s="172" t="str">
        <f t="shared" si="550"/>
        <v/>
      </c>
      <c r="AM654" s="173" t="str">
        <f t="shared" si="551"/>
        <v/>
      </c>
      <c r="AN654" s="174" t="str">
        <f t="shared" si="552"/>
        <v/>
      </c>
      <c r="AO654" s="178" t="str">
        <f t="shared" si="582"/>
        <v/>
      </c>
      <c r="AP654" s="179"/>
      <c r="AQ654" s="179" t="str">
        <f t="shared" si="588"/>
        <v/>
      </c>
      <c r="AR654" s="167"/>
      <c r="AS654" s="175"/>
      <c r="AT654" s="170"/>
      <c r="AU654" s="177" t="str">
        <f t="shared" si="579"/>
        <v/>
      </c>
      <c r="AV654" s="171">
        <f t="shared" si="553"/>
        <v>0</v>
      </c>
      <c r="AW654" s="171">
        <f t="shared" si="554"/>
        <v>0</v>
      </c>
      <c r="AX654" s="171" t="str">
        <f t="shared" si="555"/>
        <v>0</v>
      </c>
      <c r="AY654" s="171" t="str">
        <f>IF(ISBLANK(AT654), "", (POWER(AT654/VLOOKUP(AX654,Anthro_Calc!C:P,13,FALSE),VLOOKUP(AX654,Anthro_Calc!C:P,12,FALSE))-1) / (VLOOKUP(AX654,Anthro_Calc!C:P,14,FALSE)*VLOOKUP(AX654,Anthro_Calc!C:P,12,FALSE)))</f>
        <v/>
      </c>
      <c r="AZ654" s="171" t="str">
        <f>IF(ISBLANK(AT654), "", -3 + (AT654 -VLOOKUP(AX654,Anthro_Calc!C:P,4,FALSE)) / (VLOOKUP(AX654,Anthro_Calc!C:P,5,FALSE) - VLOOKUP(AX654,Anthro_Calc!C:P,4,FALSE)))</f>
        <v/>
      </c>
      <c r="BA654" s="171" t="str">
        <f>IF(ISBLANK(AT654), "", 3 + (AT654 -VLOOKUP(AX654,Anthro_Calc!C:P,10,FALSE)) / (VLOOKUP(AX654,Anthro_Calc!C:P,10,FALSE) - VLOOKUP(AX654,Anthro_Calc!C:P,9,FALSE)))</f>
        <v/>
      </c>
      <c r="BB654" s="172" t="str">
        <f t="shared" si="556"/>
        <v/>
      </c>
      <c r="BC654" s="173" t="str">
        <f t="shared" si="557"/>
        <v/>
      </c>
      <c r="BD654" s="174" t="str">
        <f t="shared" si="583"/>
        <v/>
      </c>
      <c r="BE654" s="180" t="str">
        <f t="shared" si="584"/>
        <v/>
      </c>
      <c r="BF654" s="181" t="str">
        <f t="shared" si="558"/>
        <v/>
      </c>
      <c r="BG654" s="181" t="str">
        <f t="shared" si="585"/>
        <v/>
      </c>
      <c r="BH654" s="179"/>
      <c r="BI654" s="182"/>
      <c r="BJ654" s="167"/>
      <c r="BK654" s="175"/>
      <c r="BL654" s="176"/>
      <c r="BM654" s="177" t="str">
        <f t="shared" si="559"/>
        <v/>
      </c>
      <c r="BN654" s="171">
        <f t="shared" si="577"/>
        <v>0</v>
      </c>
      <c r="BO654" s="171">
        <f t="shared" si="578"/>
        <v>0</v>
      </c>
      <c r="BP654" s="171" t="str">
        <f t="shared" si="560"/>
        <v>0</v>
      </c>
      <c r="BQ654" s="171" t="str">
        <f>IF(ISBLANK(BL654), "", (POWER(BL654/VLOOKUP(BP654,Anthro_Calc!C:P,13,FALSE),VLOOKUP(BP654,Anthro_Calc!C:P,12,FALSE))-1) / (VLOOKUP(BP654,Anthro_Calc!C:P,14,FALSE)*VLOOKUP(BP654,Anthro_Calc!C:P,12,FALSE)))</f>
        <v/>
      </c>
      <c r="BR654" s="171" t="str">
        <f>IF(ISBLANK(BL654), "", -3 + (BL654 -VLOOKUP(BP654,Anthro_Calc!C:P,4,FALSE)) / (VLOOKUP(BP654,Anthro_Calc!C:P,5,FALSE) - VLOOKUP(BP654,Anthro_Calc!C:P,4,FALSE)))</f>
        <v/>
      </c>
      <c r="BS654" s="171" t="str">
        <f>IF(ISBLANK(BL654), "", 3 + (BL654 -VLOOKUP(BP654,Anthro_Calc!C:P,10,FALSE)) / (VLOOKUP(BP654,Anthro_Calc!C:P,10,FALSE) - VLOOKUP(BP654,Anthro_Calc!C:P,9,FALSE)))</f>
        <v/>
      </c>
      <c r="BT654" s="172" t="str">
        <f t="shared" si="561"/>
        <v/>
      </c>
      <c r="BU654" s="173" t="str">
        <f t="shared" si="562"/>
        <v/>
      </c>
      <c r="BV654" s="174" t="str">
        <f t="shared" si="563"/>
        <v/>
      </c>
      <c r="BW654" s="181" t="str">
        <f t="shared" si="586"/>
        <v/>
      </c>
      <c r="BX654" s="179"/>
      <c r="BY654" s="181" t="str">
        <f>IF(ISBLANK(BL654), "", VLOOKUP(Z654&amp;" "&amp;BV654&amp;" "&amp;BW654,Graduation_Criteria!$D$2:$E$34,2,FALSE))</f>
        <v/>
      </c>
      <c r="BZ654" s="181" t="str">
        <f t="shared" si="587"/>
        <v/>
      </c>
      <c r="CA654" s="167"/>
      <c r="CB654" s="175"/>
      <c r="CC654" s="175"/>
      <c r="CD654" s="183" t="str">
        <f t="shared" si="564"/>
        <v/>
      </c>
      <c r="CE654" s="184">
        <f t="shared" si="565"/>
        <v>0</v>
      </c>
      <c r="CF654" s="184">
        <f t="shared" si="566"/>
        <v>0</v>
      </c>
      <c r="CG654" s="184" t="str">
        <f t="shared" si="567"/>
        <v>0</v>
      </c>
      <c r="CH654" s="184" t="str">
        <f>IF(ISBLANK(CC654), "", (POWER(CC654/VLOOKUP(CG654,Anthro_Calc!C:P,13,FALSE),VLOOKUP(CG654,Anthro_Calc!C:P,12,FALSE))-1) / (VLOOKUP(CG654,Anthro_Calc!C:P,14,FALSE)*VLOOKUP(CG654,Anthro_Calc!C:P,12,FALSE)))</f>
        <v/>
      </c>
      <c r="CI654" s="184" t="str">
        <f>IF(ISBLANK(CC654), "", -3 + (CC654 -VLOOKUP(CG654,Anthro_Calc!C:P,4,FALSE)) / (VLOOKUP(CG654,Anthro_Calc!C:P,5,FALSE) - VLOOKUP(CG654,Anthro_Calc!C:P,4,FALSE)))</f>
        <v/>
      </c>
      <c r="CJ654" s="184" t="str">
        <f>IF(ISBLANK(CC654), "", 3 + (CC654 -VLOOKUP(CG654,Anthro_Calc!C:P,10,FALSE)) / (VLOOKUP(CG654,Anthro_Calc!C:P,10,FALSE) - VLOOKUP(CG654,Anthro_Calc!C:P,9,FALSE)))</f>
        <v/>
      </c>
      <c r="CK654" s="185" t="str">
        <f t="shared" si="568"/>
        <v/>
      </c>
      <c r="CL654" s="173" t="str">
        <f t="shared" si="569"/>
        <v/>
      </c>
      <c r="CM654" s="174" t="str">
        <f t="shared" si="570"/>
        <v/>
      </c>
      <c r="CN654" s="179"/>
      <c r="CO654" s="167"/>
      <c r="CP654" s="175"/>
      <c r="CQ654" s="175"/>
      <c r="CR654" s="186" t="str">
        <f t="shared" si="571"/>
        <v/>
      </c>
      <c r="CS654" s="187">
        <f t="shared" si="572"/>
        <v>0</v>
      </c>
      <c r="CT654" s="187">
        <f t="shared" si="573"/>
        <v>0</v>
      </c>
      <c r="CU654" s="187" t="str">
        <f t="shared" si="574"/>
        <v>0</v>
      </c>
      <c r="CV654" s="187" t="str">
        <f>IF(ISBLANK(CQ654), "", (POWER(CQ654/VLOOKUP(CU654,Anthro_Calc!C:P,13,FALSE),VLOOKUP(CU654,Anthro_Calc!C:P,12,FALSE))-1) / (VLOOKUP(CU654,Anthro_Calc!C:P,14,FALSE)*VLOOKUP(CU654,Anthro_Calc!C:P,12,FALSE)))</f>
        <v/>
      </c>
      <c r="CW654" s="187" t="str">
        <f>IF(ISBLANK(CQ654), "", -3 + (CQ654 -VLOOKUP(CU654,Anthro_Calc!C:P,4,FALSE)) / (VLOOKUP(CU654,Anthro_Calc!C:P,5,FALSE) - VLOOKUP(CU654,Anthro_Calc!C:P,4,FALSE)))</f>
        <v/>
      </c>
      <c r="CX654" s="187" t="str">
        <f>IF(ISBLANK(CQ654), "", 3 + (CQ654 -VLOOKUP(CU654,Anthro_Calc!C:P,10,FALSE)) / (VLOOKUP(CU654,Anthro_Calc!C:P,10,FALSE) - VLOOKUP(CU654,Anthro_Calc!C:P,9,FALSE)))</f>
        <v/>
      </c>
      <c r="CY654" s="188" t="str">
        <f t="shared" si="575"/>
        <v/>
      </c>
      <c r="CZ654" s="117" t="str">
        <f t="shared" si="589"/>
        <v/>
      </c>
      <c r="DA654" s="174" t="str">
        <f t="shared" si="576"/>
        <v/>
      </c>
      <c r="DB654" s="189"/>
    </row>
    <row r="655" spans="1:106">
      <c r="A655" s="165">
        <f t="shared" si="581"/>
        <v>651</v>
      </c>
      <c r="B655" s="166"/>
      <c r="C655" s="166"/>
      <c r="D655" s="166"/>
      <c r="E655" s="166"/>
      <c r="F655" s="166"/>
      <c r="G655" s="166"/>
      <c r="H655" s="166"/>
      <c r="I655" s="166"/>
      <c r="J655" s="166"/>
      <c r="K655" s="166"/>
      <c r="L655" s="166"/>
      <c r="M655" s="167"/>
      <c r="N655" s="168" t="str">
        <f t="shared" ca="1" si="540"/>
        <v/>
      </c>
      <c r="O655" s="169"/>
      <c r="P655" s="169"/>
      <c r="Q655" s="167"/>
      <c r="R655" s="170"/>
      <c r="S655" s="171" t="str">
        <f t="shared" si="541"/>
        <v/>
      </c>
      <c r="T655" s="171" t="str">
        <f t="shared" si="542"/>
        <v/>
      </c>
      <c r="U655" s="171" t="str">
        <f t="shared" si="543"/>
        <v/>
      </c>
      <c r="V655" s="171" t="str">
        <f>IF(ISBLANK(R655), "", (POWER(R655/VLOOKUP(U655,Anthro_Calc!C:P,13,FALSE),VLOOKUP(U655,Anthro_Calc!C:P,12,FALSE))-1) / (VLOOKUP(U655,Anthro_Calc!C:P,14,FALSE)*VLOOKUP(U655,Anthro_Calc!C:P,12,FALSE)))</f>
        <v/>
      </c>
      <c r="W655" s="171" t="str">
        <f>IF(ISBLANK(R655), "", -3 + (R655 -VLOOKUP(U655,Anthro_Calc!C:P,4,FALSE)) / (VLOOKUP(U655,Anthro_Calc!C:P,5,FALSE) - VLOOKUP(U655,Anthro_Calc!C:P,4,FALSE)))</f>
        <v/>
      </c>
      <c r="X655" s="171" t="str">
        <f>IF(ISBLANK(R655), "", 3 + (R655 -VLOOKUP(U655,Anthro_Calc!C:P,10,FALSE)) / (VLOOKUP(U655,Anthro_Calc!C:P,10,FALSE) - VLOOKUP(U655,Anthro_Calc!C:P,9,FALSE)))</f>
        <v/>
      </c>
      <c r="Y655" s="172" t="str">
        <f t="shared" si="544"/>
        <v/>
      </c>
      <c r="Z655" s="173" t="str">
        <f t="shared" si="545"/>
        <v/>
      </c>
      <c r="AA655" s="174" t="str">
        <f t="shared" si="580"/>
        <v/>
      </c>
      <c r="AB655" s="167"/>
      <c r="AC655" s="175"/>
      <c r="AD655" s="176"/>
      <c r="AE655" s="177" t="str">
        <f t="shared" si="546"/>
        <v/>
      </c>
      <c r="AF655" s="171">
        <f t="shared" si="547"/>
        <v>0</v>
      </c>
      <c r="AG655" s="171">
        <f t="shared" si="548"/>
        <v>0</v>
      </c>
      <c r="AH655" s="171" t="str">
        <f t="shared" si="549"/>
        <v>0</v>
      </c>
      <c r="AI655" s="171" t="str">
        <f>IF(ISBLANK(AD655), "", (POWER(AD655/VLOOKUP(AH655,Anthro_Calc!C:P,13,FALSE),VLOOKUP(AH655,Anthro_Calc!C:P,12,FALSE))-1) / (VLOOKUP(AH655,Anthro_Calc!C:P,14,FALSE)*VLOOKUP(AH655,Anthro_Calc!C:P,12,FALSE)))</f>
        <v/>
      </c>
      <c r="AJ655" s="171" t="str">
        <f>IF(ISBLANK(AD655), "", -3 + (AD655 -VLOOKUP(AH655,Anthro_Calc!C:P,4,FALSE)) / (VLOOKUP(AH655,Anthro_Calc!C:P,5,FALSE) - VLOOKUP(AH655,Anthro_Calc!C:P,4,FALSE)))</f>
        <v/>
      </c>
      <c r="AK655" s="171" t="str">
        <f>IF(ISBLANK(AD655), "", 3 + (AD655 -VLOOKUP(AH655,Anthro_Calc!C:P,10,FALSE)) / (VLOOKUP(AH655,Anthro_Calc!C:P,10,FALSE) - VLOOKUP(AH655,Anthro_Calc!C:P,9,FALSE)))</f>
        <v/>
      </c>
      <c r="AL655" s="172" t="str">
        <f t="shared" si="550"/>
        <v/>
      </c>
      <c r="AM655" s="173" t="str">
        <f t="shared" si="551"/>
        <v/>
      </c>
      <c r="AN655" s="174" t="str">
        <f t="shared" si="552"/>
        <v/>
      </c>
      <c r="AO655" s="178" t="str">
        <f t="shared" si="582"/>
        <v/>
      </c>
      <c r="AP655" s="179"/>
      <c r="AQ655" s="179" t="str">
        <f t="shared" si="588"/>
        <v/>
      </c>
      <c r="AR655" s="167"/>
      <c r="AS655" s="175"/>
      <c r="AT655" s="170"/>
      <c r="AU655" s="177" t="str">
        <f t="shared" si="579"/>
        <v/>
      </c>
      <c r="AV655" s="171">
        <f t="shared" si="553"/>
        <v>0</v>
      </c>
      <c r="AW655" s="171">
        <f t="shared" si="554"/>
        <v>0</v>
      </c>
      <c r="AX655" s="171" t="str">
        <f t="shared" si="555"/>
        <v>0</v>
      </c>
      <c r="AY655" s="171" t="str">
        <f>IF(ISBLANK(AT655), "", (POWER(AT655/VLOOKUP(AX655,Anthro_Calc!C:P,13,FALSE),VLOOKUP(AX655,Anthro_Calc!C:P,12,FALSE))-1) / (VLOOKUP(AX655,Anthro_Calc!C:P,14,FALSE)*VLOOKUP(AX655,Anthro_Calc!C:P,12,FALSE)))</f>
        <v/>
      </c>
      <c r="AZ655" s="171" t="str">
        <f>IF(ISBLANK(AT655), "", -3 + (AT655 -VLOOKUP(AX655,Anthro_Calc!C:P,4,FALSE)) / (VLOOKUP(AX655,Anthro_Calc!C:P,5,FALSE) - VLOOKUP(AX655,Anthro_Calc!C:P,4,FALSE)))</f>
        <v/>
      </c>
      <c r="BA655" s="171" t="str">
        <f>IF(ISBLANK(AT655), "", 3 + (AT655 -VLOOKUP(AX655,Anthro_Calc!C:P,10,FALSE)) / (VLOOKUP(AX655,Anthro_Calc!C:P,10,FALSE) - VLOOKUP(AX655,Anthro_Calc!C:P,9,FALSE)))</f>
        <v/>
      </c>
      <c r="BB655" s="172" t="str">
        <f t="shared" si="556"/>
        <v/>
      </c>
      <c r="BC655" s="173" t="str">
        <f t="shared" si="557"/>
        <v/>
      </c>
      <c r="BD655" s="174" t="str">
        <f t="shared" si="583"/>
        <v/>
      </c>
      <c r="BE655" s="180" t="str">
        <f t="shared" si="584"/>
        <v/>
      </c>
      <c r="BF655" s="181" t="str">
        <f t="shared" si="558"/>
        <v/>
      </c>
      <c r="BG655" s="181" t="str">
        <f t="shared" si="585"/>
        <v/>
      </c>
      <c r="BH655" s="179"/>
      <c r="BI655" s="182"/>
      <c r="BJ655" s="167"/>
      <c r="BK655" s="175"/>
      <c r="BL655" s="176"/>
      <c r="BM655" s="177" t="str">
        <f t="shared" si="559"/>
        <v/>
      </c>
      <c r="BN655" s="171">
        <f t="shared" si="577"/>
        <v>0</v>
      </c>
      <c r="BO655" s="171">
        <f t="shared" si="578"/>
        <v>0</v>
      </c>
      <c r="BP655" s="171" t="str">
        <f t="shared" si="560"/>
        <v>0</v>
      </c>
      <c r="BQ655" s="171" t="str">
        <f>IF(ISBLANK(BL655), "", (POWER(BL655/VLOOKUP(BP655,Anthro_Calc!C:P,13,FALSE),VLOOKUP(BP655,Anthro_Calc!C:P,12,FALSE))-1) / (VLOOKUP(BP655,Anthro_Calc!C:P,14,FALSE)*VLOOKUP(BP655,Anthro_Calc!C:P,12,FALSE)))</f>
        <v/>
      </c>
      <c r="BR655" s="171" t="str">
        <f>IF(ISBLANK(BL655), "", -3 + (BL655 -VLOOKUP(BP655,Anthro_Calc!C:P,4,FALSE)) / (VLOOKUP(BP655,Anthro_Calc!C:P,5,FALSE) - VLOOKUP(BP655,Anthro_Calc!C:P,4,FALSE)))</f>
        <v/>
      </c>
      <c r="BS655" s="171" t="str">
        <f>IF(ISBLANK(BL655), "", 3 + (BL655 -VLOOKUP(BP655,Anthro_Calc!C:P,10,FALSE)) / (VLOOKUP(BP655,Anthro_Calc!C:P,10,FALSE) - VLOOKUP(BP655,Anthro_Calc!C:P,9,FALSE)))</f>
        <v/>
      </c>
      <c r="BT655" s="172" t="str">
        <f t="shared" si="561"/>
        <v/>
      </c>
      <c r="BU655" s="173" t="str">
        <f t="shared" si="562"/>
        <v/>
      </c>
      <c r="BV655" s="174" t="str">
        <f t="shared" si="563"/>
        <v/>
      </c>
      <c r="BW655" s="181" t="str">
        <f t="shared" si="586"/>
        <v/>
      </c>
      <c r="BX655" s="179"/>
      <c r="BY655" s="181" t="str">
        <f>IF(ISBLANK(BL655), "", VLOOKUP(Z655&amp;" "&amp;BV655&amp;" "&amp;BW655,Graduation_Criteria!$D$2:$E$34,2,FALSE))</f>
        <v/>
      </c>
      <c r="BZ655" s="181" t="str">
        <f t="shared" si="587"/>
        <v/>
      </c>
      <c r="CA655" s="167"/>
      <c r="CB655" s="175"/>
      <c r="CC655" s="175"/>
      <c r="CD655" s="183" t="str">
        <f t="shared" si="564"/>
        <v/>
      </c>
      <c r="CE655" s="184">
        <f t="shared" si="565"/>
        <v>0</v>
      </c>
      <c r="CF655" s="184">
        <f t="shared" si="566"/>
        <v>0</v>
      </c>
      <c r="CG655" s="184" t="str">
        <f t="shared" si="567"/>
        <v>0</v>
      </c>
      <c r="CH655" s="184" t="str">
        <f>IF(ISBLANK(CC655), "", (POWER(CC655/VLOOKUP(CG655,Anthro_Calc!C:P,13,FALSE),VLOOKUP(CG655,Anthro_Calc!C:P,12,FALSE))-1) / (VLOOKUP(CG655,Anthro_Calc!C:P,14,FALSE)*VLOOKUP(CG655,Anthro_Calc!C:P,12,FALSE)))</f>
        <v/>
      </c>
      <c r="CI655" s="184" t="str">
        <f>IF(ISBLANK(CC655), "", -3 + (CC655 -VLOOKUP(CG655,Anthro_Calc!C:P,4,FALSE)) / (VLOOKUP(CG655,Anthro_Calc!C:P,5,FALSE) - VLOOKUP(CG655,Anthro_Calc!C:P,4,FALSE)))</f>
        <v/>
      </c>
      <c r="CJ655" s="184" t="str">
        <f>IF(ISBLANK(CC655), "", 3 + (CC655 -VLOOKUP(CG655,Anthro_Calc!C:P,10,FALSE)) / (VLOOKUP(CG655,Anthro_Calc!C:P,10,FALSE) - VLOOKUP(CG655,Anthro_Calc!C:P,9,FALSE)))</f>
        <v/>
      </c>
      <c r="CK655" s="185" t="str">
        <f t="shared" si="568"/>
        <v/>
      </c>
      <c r="CL655" s="173" t="str">
        <f t="shared" si="569"/>
        <v/>
      </c>
      <c r="CM655" s="174" t="str">
        <f t="shared" si="570"/>
        <v/>
      </c>
      <c r="CN655" s="179"/>
      <c r="CO655" s="167"/>
      <c r="CP655" s="175"/>
      <c r="CQ655" s="175"/>
      <c r="CR655" s="186" t="str">
        <f t="shared" si="571"/>
        <v/>
      </c>
      <c r="CS655" s="187">
        <f t="shared" si="572"/>
        <v>0</v>
      </c>
      <c r="CT655" s="187">
        <f t="shared" si="573"/>
        <v>0</v>
      </c>
      <c r="CU655" s="187" t="str">
        <f t="shared" si="574"/>
        <v>0</v>
      </c>
      <c r="CV655" s="187" t="str">
        <f>IF(ISBLANK(CQ655), "", (POWER(CQ655/VLOOKUP(CU655,Anthro_Calc!C:P,13,FALSE),VLOOKUP(CU655,Anthro_Calc!C:P,12,FALSE))-1) / (VLOOKUP(CU655,Anthro_Calc!C:P,14,FALSE)*VLOOKUP(CU655,Anthro_Calc!C:P,12,FALSE)))</f>
        <v/>
      </c>
      <c r="CW655" s="187" t="str">
        <f>IF(ISBLANK(CQ655), "", -3 + (CQ655 -VLOOKUP(CU655,Anthro_Calc!C:P,4,FALSE)) / (VLOOKUP(CU655,Anthro_Calc!C:P,5,FALSE) - VLOOKUP(CU655,Anthro_Calc!C:P,4,FALSE)))</f>
        <v/>
      </c>
      <c r="CX655" s="187" t="str">
        <f>IF(ISBLANK(CQ655), "", 3 + (CQ655 -VLOOKUP(CU655,Anthro_Calc!C:P,10,FALSE)) / (VLOOKUP(CU655,Anthro_Calc!C:P,10,FALSE) - VLOOKUP(CU655,Anthro_Calc!C:P,9,FALSE)))</f>
        <v/>
      </c>
      <c r="CY655" s="188" t="str">
        <f t="shared" si="575"/>
        <v/>
      </c>
      <c r="CZ655" s="117" t="str">
        <f t="shared" si="589"/>
        <v/>
      </c>
      <c r="DA655" s="174" t="str">
        <f t="shared" si="576"/>
        <v/>
      </c>
      <c r="DB655" s="189"/>
    </row>
    <row r="656" spans="1:106">
      <c r="A656" s="165">
        <f t="shared" si="581"/>
        <v>652</v>
      </c>
      <c r="B656" s="166"/>
      <c r="C656" s="166"/>
      <c r="D656" s="166"/>
      <c r="E656" s="166"/>
      <c r="F656" s="166"/>
      <c r="G656" s="166"/>
      <c r="H656" s="166"/>
      <c r="I656" s="166"/>
      <c r="J656" s="166"/>
      <c r="K656" s="166"/>
      <c r="L656" s="166"/>
      <c r="M656" s="167"/>
      <c r="N656" s="168" t="str">
        <f t="shared" ca="1" si="540"/>
        <v/>
      </c>
      <c r="O656" s="169"/>
      <c r="P656" s="169"/>
      <c r="Q656" s="167"/>
      <c r="R656" s="170"/>
      <c r="S656" s="171" t="str">
        <f t="shared" si="541"/>
        <v/>
      </c>
      <c r="T656" s="171" t="str">
        <f t="shared" si="542"/>
        <v/>
      </c>
      <c r="U656" s="171" t="str">
        <f t="shared" si="543"/>
        <v/>
      </c>
      <c r="V656" s="171" t="str">
        <f>IF(ISBLANK(R656), "", (POWER(R656/VLOOKUP(U656,Anthro_Calc!C:P,13,FALSE),VLOOKUP(U656,Anthro_Calc!C:P,12,FALSE))-1) / (VLOOKUP(U656,Anthro_Calc!C:P,14,FALSE)*VLOOKUP(U656,Anthro_Calc!C:P,12,FALSE)))</f>
        <v/>
      </c>
      <c r="W656" s="171" t="str">
        <f>IF(ISBLANK(R656), "", -3 + (R656 -VLOOKUP(U656,Anthro_Calc!C:P,4,FALSE)) / (VLOOKUP(U656,Anthro_Calc!C:P,5,FALSE) - VLOOKUP(U656,Anthro_Calc!C:P,4,FALSE)))</f>
        <v/>
      </c>
      <c r="X656" s="171" t="str">
        <f>IF(ISBLANK(R656), "", 3 + (R656 -VLOOKUP(U656,Anthro_Calc!C:P,10,FALSE)) / (VLOOKUP(U656,Anthro_Calc!C:P,10,FALSE) - VLOOKUP(U656,Anthro_Calc!C:P,9,FALSE)))</f>
        <v/>
      </c>
      <c r="Y656" s="172" t="str">
        <f t="shared" si="544"/>
        <v/>
      </c>
      <c r="Z656" s="173" t="str">
        <f t="shared" si="545"/>
        <v/>
      </c>
      <c r="AA656" s="174" t="str">
        <f t="shared" si="580"/>
        <v/>
      </c>
      <c r="AB656" s="167"/>
      <c r="AC656" s="175"/>
      <c r="AD656" s="176"/>
      <c r="AE656" s="177" t="str">
        <f t="shared" si="546"/>
        <v/>
      </c>
      <c r="AF656" s="171">
        <f t="shared" si="547"/>
        <v>0</v>
      </c>
      <c r="AG656" s="171">
        <f t="shared" si="548"/>
        <v>0</v>
      </c>
      <c r="AH656" s="171" t="str">
        <f t="shared" si="549"/>
        <v>0</v>
      </c>
      <c r="AI656" s="171" t="str">
        <f>IF(ISBLANK(AD656), "", (POWER(AD656/VLOOKUP(AH656,Anthro_Calc!C:P,13,FALSE),VLOOKUP(AH656,Anthro_Calc!C:P,12,FALSE))-1) / (VLOOKUP(AH656,Anthro_Calc!C:P,14,FALSE)*VLOOKUP(AH656,Anthro_Calc!C:P,12,FALSE)))</f>
        <v/>
      </c>
      <c r="AJ656" s="171" t="str">
        <f>IF(ISBLANK(AD656), "", -3 + (AD656 -VLOOKUP(AH656,Anthro_Calc!C:P,4,FALSE)) / (VLOOKUP(AH656,Anthro_Calc!C:P,5,FALSE) - VLOOKUP(AH656,Anthro_Calc!C:P,4,FALSE)))</f>
        <v/>
      </c>
      <c r="AK656" s="171" t="str">
        <f>IF(ISBLANK(AD656), "", 3 + (AD656 -VLOOKUP(AH656,Anthro_Calc!C:P,10,FALSE)) / (VLOOKUP(AH656,Anthro_Calc!C:P,10,FALSE) - VLOOKUP(AH656,Anthro_Calc!C:P,9,FALSE)))</f>
        <v/>
      </c>
      <c r="AL656" s="172" t="str">
        <f t="shared" si="550"/>
        <v/>
      </c>
      <c r="AM656" s="173" t="str">
        <f t="shared" si="551"/>
        <v/>
      </c>
      <c r="AN656" s="174" t="str">
        <f t="shared" si="552"/>
        <v/>
      </c>
      <c r="AO656" s="178" t="str">
        <f t="shared" si="582"/>
        <v/>
      </c>
      <c r="AP656" s="179"/>
      <c r="AQ656" s="179" t="str">
        <f t="shared" si="588"/>
        <v/>
      </c>
      <c r="AR656" s="167"/>
      <c r="AS656" s="175"/>
      <c r="AT656" s="170"/>
      <c r="AU656" s="177" t="str">
        <f t="shared" si="579"/>
        <v/>
      </c>
      <c r="AV656" s="171">
        <f t="shared" si="553"/>
        <v>0</v>
      </c>
      <c r="AW656" s="171">
        <f t="shared" si="554"/>
        <v>0</v>
      </c>
      <c r="AX656" s="171" t="str">
        <f t="shared" si="555"/>
        <v>0</v>
      </c>
      <c r="AY656" s="171" t="str">
        <f>IF(ISBLANK(AT656), "", (POWER(AT656/VLOOKUP(AX656,Anthro_Calc!C:P,13,FALSE),VLOOKUP(AX656,Anthro_Calc!C:P,12,FALSE))-1) / (VLOOKUP(AX656,Anthro_Calc!C:P,14,FALSE)*VLOOKUP(AX656,Anthro_Calc!C:P,12,FALSE)))</f>
        <v/>
      </c>
      <c r="AZ656" s="171" t="str">
        <f>IF(ISBLANK(AT656), "", -3 + (AT656 -VLOOKUP(AX656,Anthro_Calc!C:P,4,FALSE)) / (VLOOKUP(AX656,Anthro_Calc!C:P,5,FALSE) - VLOOKUP(AX656,Anthro_Calc!C:P,4,FALSE)))</f>
        <v/>
      </c>
      <c r="BA656" s="171" t="str">
        <f>IF(ISBLANK(AT656), "", 3 + (AT656 -VLOOKUP(AX656,Anthro_Calc!C:P,10,FALSE)) / (VLOOKUP(AX656,Anthro_Calc!C:P,10,FALSE) - VLOOKUP(AX656,Anthro_Calc!C:P,9,FALSE)))</f>
        <v/>
      </c>
      <c r="BB656" s="172" t="str">
        <f t="shared" si="556"/>
        <v/>
      </c>
      <c r="BC656" s="173" t="str">
        <f t="shared" si="557"/>
        <v/>
      </c>
      <c r="BD656" s="174" t="str">
        <f t="shared" si="583"/>
        <v/>
      </c>
      <c r="BE656" s="180" t="str">
        <f t="shared" si="584"/>
        <v/>
      </c>
      <c r="BF656" s="181" t="str">
        <f t="shared" si="558"/>
        <v/>
      </c>
      <c r="BG656" s="181" t="str">
        <f t="shared" si="585"/>
        <v/>
      </c>
      <c r="BH656" s="179"/>
      <c r="BI656" s="182"/>
      <c r="BJ656" s="167"/>
      <c r="BK656" s="175"/>
      <c r="BL656" s="176"/>
      <c r="BM656" s="177" t="str">
        <f t="shared" si="559"/>
        <v/>
      </c>
      <c r="BN656" s="171">
        <f t="shared" si="577"/>
        <v>0</v>
      </c>
      <c r="BO656" s="171">
        <f t="shared" si="578"/>
        <v>0</v>
      </c>
      <c r="BP656" s="171" t="str">
        <f t="shared" si="560"/>
        <v>0</v>
      </c>
      <c r="BQ656" s="171" t="str">
        <f>IF(ISBLANK(BL656), "", (POWER(BL656/VLOOKUP(BP656,Anthro_Calc!C:P,13,FALSE),VLOOKUP(BP656,Anthro_Calc!C:P,12,FALSE))-1) / (VLOOKUP(BP656,Anthro_Calc!C:P,14,FALSE)*VLOOKUP(BP656,Anthro_Calc!C:P,12,FALSE)))</f>
        <v/>
      </c>
      <c r="BR656" s="171" t="str">
        <f>IF(ISBLANK(BL656), "", -3 + (BL656 -VLOOKUP(BP656,Anthro_Calc!C:P,4,FALSE)) / (VLOOKUP(BP656,Anthro_Calc!C:P,5,FALSE) - VLOOKUP(BP656,Anthro_Calc!C:P,4,FALSE)))</f>
        <v/>
      </c>
      <c r="BS656" s="171" t="str">
        <f>IF(ISBLANK(BL656), "", 3 + (BL656 -VLOOKUP(BP656,Anthro_Calc!C:P,10,FALSE)) / (VLOOKUP(BP656,Anthro_Calc!C:P,10,FALSE) - VLOOKUP(BP656,Anthro_Calc!C:P,9,FALSE)))</f>
        <v/>
      </c>
      <c r="BT656" s="172" t="str">
        <f t="shared" si="561"/>
        <v/>
      </c>
      <c r="BU656" s="173" t="str">
        <f t="shared" si="562"/>
        <v/>
      </c>
      <c r="BV656" s="174" t="str">
        <f t="shared" si="563"/>
        <v/>
      </c>
      <c r="BW656" s="181" t="str">
        <f t="shared" si="586"/>
        <v/>
      </c>
      <c r="BX656" s="179"/>
      <c r="BY656" s="181" t="str">
        <f>IF(ISBLANK(BL656), "", VLOOKUP(Z656&amp;" "&amp;BV656&amp;" "&amp;BW656,Graduation_Criteria!$D$2:$E$34,2,FALSE))</f>
        <v/>
      </c>
      <c r="BZ656" s="181" t="str">
        <f t="shared" si="587"/>
        <v/>
      </c>
      <c r="CA656" s="167"/>
      <c r="CB656" s="175"/>
      <c r="CC656" s="175"/>
      <c r="CD656" s="183" t="str">
        <f t="shared" si="564"/>
        <v/>
      </c>
      <c r="CE656" s="184">
        <f t="shared" si="565"/>
        <v>0</v>
      </c>
      <c r="CF656" s="184">
        <f t="shared" si="566"/>
        <v>0</v>
      </c>
      <c r="CG656" s="184" t="str">
        <f t="shared" si="567"/>
        <v>0</v>
      </c>
      <c r="CH656" s="184" t="str">
        <f>IF(ISBLANK(CC656), "", (POWER(CC656/VLOOKUP(CG656,Anthro_Calc!C:P,13,FALSE),VLOOKUP(CG656,Anthro_Calc!C:P,12,FALSE))-1) / (VLOOKUP(CG656,Anthro_Calc!C:P,14,FALSE)*VLOOKUP(CG656,Anthro_Calc!C:P,12,FALSE)))</f>
        <v/>
      </c>
      <c r="CI656" s="184" t="str">
        <f>IF(ISBLANK(CC656), "", -3 + (CC656 -VLOOKUP(CG656,Anthro_Calc!C:P,4,FALSE)) / (VLOOKUP(CG656,Anthro_Calc!C:P,5,FALSE) - VLOOKUP(CG656,Anthro_Calc!C:P,4,FALSE)))</f>
        <v/>
      </c>
      <c r="CJ656" s="184" t="str">
        <f>IF(ISBLANK(CC656), "", 3 + (CC656 -VLOOKUP(CG656,Anthro_Calc!C:P,10,FALSE)) / (VLOOKUP(CG656,Anthro_Calc!C:P,10,FALSE) - VLOOKUP(CG656,Anthro_Calc!C:P,9,FALSE)))</f>
        <v/>
      </c>
      <c r="CK656" s="185" t="str">
        <f t="shared" si="568"/>
        <v/>
      </c>
      <c r="CL656" s="173" t="str">
        <f t="shared" si="569"/>
        <v/>
      </c>
      <c r="CM656" s="174" t="str">
        <f t="shared" si="570"/>
        <v/>
      </c>
      <c r="CN656" s="179"/>
      <c r="CO656" s="167"/>
      <c r="CP656" s="175"/>
      <c r="CQ656" s="175"/>
      <c r="CR656" s="186" t="str">
        <f t="shared" si="571"/>
        <v/>
      </c>
      <c r="CS656" s="187">
        <f t="shared" si="572"/>
        <v>0</v>
      </c>
      <c r="CT656" s="187">
        <f t="shared" si="573"/>
        <v>0</v>
      </c>
      <c r="CU656" s="187" t="str">
        <f t="shared" si="574"/>
        <v>0</v>
      </c>
      <c r="CV656" s="187" t="str">
        <f>IF(ISBLANK(CQ656), "", (POWER(CQ656/VLOOKUP(CU656,Anthro_Calc!C:P,13,FALSE),VLOOKUP(CU656,Anthro_Calc!C:P,12,FALSE))-1) / (VLOOKUP(CU656,Anthro_Calc!C:P,14,FALSE)*VLOOKUP(CU656,Anthro_Calc!C:P,12,FALSE)))</f>
        <v/>
      </c>
      <c r="CW656" s="187" t="str">
        <f>IF(ISBLANK(CQ656), "", -3 + (CQ656 -VLOOKUP(CU656,Anthro_Calc!C:P,4,FALSE)) / (VLOOKUP(CU656,Anthro_Calc!C:P,5,FALSE) - VLOOKUP(CU656,Anthro_Calc!C:P,4,FALSE)))</f>
        <v/>
      </c>
      <c r="CX656" s="187" t="str">
        <f>IF(ISBLANK(CQ656), "", 3 + (CQ656 -VLOOKUP(CU656,Anthro_Calc!C:P,10,FALSE)) / (VLOOKUP(CU656,Anthro_Calc!C:P,10,FALSE) - VLOOKUP(CU656,Anthro_Calc!C:P,9,FALSE)))</f>
        <v/>
      </c>
      <c r="CY656" s="188" t="str">
        <f t="shared" si="575"/>
        <v/>
      </c>
      <c r="CZ656" s="117" t="str">
        <f t="shared" si="589"/>
        <v/>
      </c>
      <c r="DA656" s="174" t="str">
        <f t="shared" si="576"/>
        <v/>
      </c>
      <c r="DB656" s="189"/>
    </row>
    <row r="657" spans="1:106">
      <c r="A657" s="165">
        <f t="shared" si="581"/>
        <v>653</v>
      </c>
      <c r="B657" s="166"/>
      <c r="C657" s="166"/>
      <c r="D657" s="166"/>
      <c r="E657" s="166"/>
      <c r="F657" s="166"/>
      <c r="G657" s="166"/>
      <c r="H657" s="166"/>
      <c r="I657" s="166"/>
      <c r="J657" s="166"/>
      <c r="K657" s="166"/>
      <c r="L657" s="166"/>
      <c r="M657" s="167"/>
      <c r="N657" s="168" t="str">
        <f t="shared" ca="1" si="540"/>
        <v/>
      </c>
      <c r="O657" s="169"/>
      <c r="P657" s="169"/>
      <c r="Q657" s="167"/>
      <c r="R657" s="170"/>
      <c r="S657" s="171" t="str">
        <f t="shared" si="541"/>
        <v/>
      </c>
      <c r="T657" s="171" t="str">
        <f t="shared" si="542"/>
        <v/>
      </c>
      <c r="U657" s="171" t="str">
        <f t="shared" si="543"/>
        <v/>
      </c>
      <c r="V657" s="171" t="str">
        <f>IF(ISBLANK(R657), "", (POWER(R657/VLOOKUP(U657,Anthro_Calc!C:P,13,FALSE),VLOOKUP(U657,Anthro_Calc!C:P,12,FALSE))-1) / (VLOOKUP(U657,Anthro_Calc!C:P,14,FALSE)*VLOOKUP(U657,Anthro_Calc!C:P,12,FALSE)))</f>
        <v/>
      </c>
      <c r="W657" s="171" t="str">
        <f>IF(ISBLANK(R657), "", -3 + (R657 -VLOOKUP(U657,Anthro_Calc!C:P,4,FALSE)) / (VLOOKUP(U657,Anthro_Calc!C:P,5,FALSE) - VLOOKUP(U657,Anthro_Calc!C:P,4,FALSE)))</f>
        <v/>
      </c>
      <c r="X657" s="171" t="str">
        <f>IF(ISBLANK(R657), "", 3 + (R657 -VLOOKUP(U657,Anthro_Calc!C:P,10,FALSE)) / (VLOOKUP(U657,Anthro_Calc!C:P,10,FALSE) - VLOOKUP(U657,Anthro_Calc!C:P,9,FALSE)))</f>
        <v/>
      </c>
      <c r="Y657" s="172" t="str">
        <f t="shared" si="544"/>
        <v/>
      </c>
      <c r="Z657" s="173" t="str">
        <f t="shared" si="545"/>
        <v/>
      </c>
      <c r="AA657" s="174" t="str">
        <f t="shared" si="580"/>
        <v/>
      </c>
      <c r="AB657" s="167"/>
      <c r="AC657" s="175"/>
      <c r="AD657" s="176"/>
      <c r="AE657" s="177" t="str">
        <f t="shared" si="546"/>
        <v/>
      </c>
      <c r="AF657" s="171">
        <f t="shared" si="547"/>
        <v>0</v>
      </c>
      <c r="AG657" s="171">
        <f t="shared" si="548"/>
        <v>0</v>
      </c>
      <c r="AH657" s="171" t="str">
        <f t="shared" si="549"/>
        <v>0</v>
      </c>
      <c r="AI657" s="171" t="str">
        <f>IF(ISBLANK(AD657), "", (POWER(AD657/VLOOKUP(AH657,Anthro_Calc!C:P,13,FALSE),VLOOKUP(AH657,Anthro_Calc!C:P,12,FALSE))-1) / (VLOOKUP(AH657,Anthro_Calc!C:P,14,FALSE)*VLOOKUP(AH657,Anthro_Calc!C:P,12,FALSE)))</f>
        <v/>
      </c>
      <c r="AJ657" s="171" t="str">
        <f>IF(ISBLANK(AD657), "", -3 + (AD657 -VLOOKUP(AH657,Anthro_Calc!C:P,4,FALSE)) / (VLOOKUP(AH657,Anthro_Calc!C:P,5,FALSE) - VLOOKUP(AH657,Anthro_Calc!C:P,4,FALSE)))</f>
        <v/>
      </c>
      <c r="AK657" s="171" t="str">
        <f>IF(ISBLANK(AD657), "", 3 + (AD657 -VLOOKUP(AH657,Anthro_Calc!C:P,10,FALSE)) / (VLOOKUP(AH657,Anthro_Calc!C:P,10,FALSE) - VLOOKUP(AH657,Anthro_Calc!C:P,9,FALSE)))</f>
        <v/>
      </c>
      <c r="AL657" s="172" t="str">
        <f t="shared" si="550"/>
        <v/>
      </c>
      <c r="AM657" s="173" t="str">
        <f t="shared" si="551"/>
        <v/>
      </c>
      <c r="AN657" s="174" t="str">
        <f t="shared" si="552"/>
        <v/>
      </c>
      <c r="AO657" s="178" t="str">
        <f t="shared" si="582"/>
        <v/>
      </c>
      <c r="AP657" s="179"/>
      <c r="AQ657" s="179" t="str">
        <f t="shared" si="588"/>
        <v/>
      </c>
      <c r="AR657" s="167"/>
      <c r="AS657" s="175"/>
      <c r="AT657" s="170"/>
      <c r="AU657" s="177" t="str">
        <f t="shared" si="579"/>
        <v/>
      </c>
      <c r="AV657" s="171">
        <f t="shared" si="553"/>
        <v>0</v>
      </c>
      <c r="AW657" s="171">
        <f t="shared" si="554"/>
        <v>0</v>
      </c>
      <c r="AX657" s="171" t="str">
        <f t="shared" si="555"/>
        <v>0</v>
      </c>
      <c r="AY657" s="171" t="str">
        <f>IF(ISBLANK(AT657), "", (POWER(AT657/VLOOKUP(AX657,Anthro_Calc!C:P,13,FALSE),VLOOKUP(AX657,Anthro_Calc!C:P,12,FALSE))-1) / (VLOOKUP(AX657,Anthro_Calc!C:P,14,FALSE)*VLOOKUP(AX657,Anthro_Calc!C:P,12,FALSE)))</f>
        <v/>
      </c>
      <c r="AZ657" s="171" t="str">
        <f>IF(ISBLANK(AT657), "", -3 + (AT657 -VLOOKUP(AX657,Anthro_Calc!C:P,4,FALSE)) / (VLOOKUP(AX657,Anthro_Calc!C:P,5,FALSE) - VLOOKUP(AX657,Anthro_Calc!C:P,4,FALSE)))</f>
        <v/>
      </c>
      <c r="BA657" s="171" t="str">
        <f>IF(ISBLANK(AT657), "", 3 + (AT657 -VLOOKUP(AX657,Anthro_Calc!C:P,10,FALSE)) / (VLOOKUP(AX657,Anthro_Calc!C:P,10,FALSE) - VLOOKUP(AX657,Anthro_Calc!C:P,9,FALSE)))</f>
        <v/>
      </c>
      <c r="BB657" s="172" t="str">
        <f t="shared" si="556"/>
        <v/>
      </c>
      <c r="BC657" s="173" t="str">
        <f t="shared" si="557"/>
        <v/>
      </c>
      <c r="BD657" s="174" t="str">
        <f t="shared" si="583"/>
        <v/>
      </c>
      <c r="BE657" s="180" t="str">
        <f t="shared" si="584"/>
        <v/>
      </c>
      <c r="BF657" s="181" t="str">
        <f t="shared" si="558"/>
        <v/>
      </c>
      <c r="BG657" s="181" t="str">
        <f t="shared" si="585"/>
        <v/>
      </c>
      <c r="BH657" s="179"/>
      <c r="BI657" s="182"/>
      <c r="BJ657" s="167"/>
      <c r="BK657" s="175"/>
      <c r="BL657" s="176"/>
      <c r="BM657" s="177" t="str">
        <f t="shared" si="559"/>
        <v/>
      </c>
      <c r="BN657" s="171">
        <f t="shared" si="577"/>
        <v>0</v>
      </c>
      <c r="BO657" s="171">
        <f t="shared" si="578"/>
        <v>0</v>
      </c>
      <c r="BP657" s="171" t="str">
        <f t="shared" si="560"/>
        <v>0</v>
      </c>
      <c r="BQ657" s="171" t="str">
        <f>IF(ISBLANK(BL657), "", (POWER(BL657/VLOOKUP(BP657,Anthro_Calc!C:P,13,FALSE),VLOOKUP(BP657,Anthro_Calc!C:P,12,FALSE))-1) / (VLOOKUP(BP657,Anthro_Calc!C:P,14,FALSE)*VLOOKUP(BP657,Anthro_Calc!C:P,12,FALSE)))</f>
        <v/>
      </c>
      <c r="BR657" s="171" t="str">
        <f>IF(ISBLANK(BL657), "", -3 + (BL657 -VLOOKUP(BP657,Anthro_Calc!C:P,4,FALSE)) / (VLOOKUP(BP657,Anthro_Calc!C:P,5,FALSE) - VLOOKUP(BP657,Anthro_Calc!C:P,4,FALSE)))</f>
        <v/>
      </c>
      <c r="BS657" s="171" t="str">
        <f>IF(ISBLANK(BL657), "", 3 + (BL657 -VLOOKUP(BP657,Anthro_Calc!C:P,10,FALSE)) / (VLOOKUP(BP657,Anthro_Calc!C:P,10,FALSE) - VLOOKUP(BP657,Anthro_Calc!C:P,9,FALSE)))</f>
        <v/>
      </c>
      <c r="BT657" s="172" t="str">
        <f t="shared" si="561"/>
        <v/>
      </c>
      <c r="BU657" s="173" t="str">
        <f t="shared" si="562"/>
        <v/>
      </c>
      <c r="BV657" s="174" t="str">
        <f t="shared" si="563"/>
        <v/>
      </c>
      <c r="BW657" s="181" t="str">
        <f t="shared" si="586"/>
        <v/>
      </c>
      <c r="BX657" s="179"/>
      <c r="BY657" s="181" t="str">
        <f>IF(ISBLANK(BL657), "", VLOOKUP(Z657&amp;" "&amp;BV657&amp;" "&amp;BW657,Graduation_Criteria!$D$2:$E$34,2,FALSE))</f>
        <v/>
      </c>
      <c r="BZ657" s="181" t="str">
        <f t="shared" si="587"/>
        <v/>
      </c>
      <c r="CA657" s="167"/>
      <c r="CB657" s="175"/>
      <c r="CC657" s="175"/>
      <c r="CD657" s="183" t="str">
        <f t="shared" si="564"/>
        <v/>
      </c>
      <c r="CE657" s="184">
        <f t="shared" si="565"/>
        <v>0</v>
      </c>
      <c r="CF657" s="184">
        <f t="shared" si="566"/>
        <v>0</v>
      </c>
      <c r="CG657" s="184" t="str">
        <f t="shared" si="567"/>
        <v>0</v>
      </c>
      <c r="CH657" s="184" t="str">
        <f>IF(ISBLANK(CC657), "", (POWER(CC657/VLOOKUP(CG657,Anthro_Calc!C:P,13,FALSE),VLOOKUP(CG657,Anthro_Calc!C:P,12,FALSE))-1) / (VLOOKUP(CG657,Anthro_Calc!C:P,14,FALSE)*VLOOKUP(CG657,Anthro_Calc!C:P,12,FALSE)))</f>
        <v/>
      </c>
      <c r="CI657" s="184" t="str">
        <f>IF(ISBLANK(CC657), "", -3 + (CC657 -VLOOKUP(CG657,Anthro_Calc!C:P,4,FALSE)) / (VLOOKUP(CG657,Anthro_Calc!C:P,5,FALSE) - VLOOKUP(CG657,Anthro_Calc!C:P,4,FALSE)))</f>
        <v/>
      </c>
      <c r="CJ657" s="184" t="str">
        <f>IF(ISBLANK(CC657), "", 3 + (CC657 -VLOOKUP(CG657,Anthro_Calc!C:P,10,FALSE)) / (VLOOKUP(CG657,Anthro_Calc!C:P,10,FALSE) - VLOOKUP(CG657,Anthro_Calc!C:P,9,FALSE)))</f>
        <v/>
      </c>
      <c r="CK657" s="185" t="str">
        <f t="shared" si="568"/>
        <v/>
      </c>
      <c r="CL657" s="173" t="str">
        <f t="shared" si="569"/>
        <v/>
      </c>
      <c r="CM657" s="174" t="str">
        <f t="shared" si="570"/>
        <v/>
      </c>
      <c r="CN657" s="179"/>
      <c r="CO657" s="167"/>
      <c r="CP657" s="175"/>
      <c r="CQ657" s="175"/>
      <c r="CR657" s="186" t="str">
        <f t="shared" si="571"/>
        <v/>
      </c>
      <c r="CS657" s="187">
        <f t="shared" si="572"/>
        <v>0</v>
      </c>
      <c r="CT657" s="187">
        <f t="shared" si="573"/>
        <v>0</v>
      </c>
      <c r="CU657" s="187" t="str">
        <f t="shared" si="574"/>
        <v>0</v>
      </c>
      <c r="CV657" s="187" t="str">
        <f>IF(ISBLANK(CQ657), "", (POWER(CQ657/VLOOKUP(CU657,Anthro_Calc!C:P,13,FALSE),VLOOKUP(CU657,Anthro_Calc!C:P,12,FALSE))-1) / (VLOOKUP(CU657,Anthro_Calc!C:P,14,FALSE)*VLOOKUP(CU657,Anthro_Calc!C:P,12,FALSE)))</f>
        <v/>
      </c>
      <c r="CW657" s="187" t="str">
        <f>IF(ISBLANK(CQ657), "", -3 + (CQ657 -VLOOKUP(CU657,Anthro_Calc!C:P,4,FALSE)) / (VLOOKUP(CU657,Anthro_Calc!C:P,5,FALSE) - VLOOKUP(CU657,Anthro_Calc!C:P,4,FALSE)))</f>
        <v/>
      </c>
      <c r="CX657" s="187" t="str">
        <f>IF(ISBLANK(CQ657), "", 3 + (CQ657 -VLOOKUP(CU657,Anthro_Calc!C:P,10,FALSE)) / (VLOOKUP(CU657,Anthro_Calc!C:P,10,FALSE) - VLOOKUP(CU657,Anthro_Calc!C:P,9,FALSE)))</f>
        <v/>
      </c>
      <c r="CY657" s="188" t="str">
        <f t="shared" si="575"/>
        <v/>
      </c>
      <c r="CZ657" s="117" t="str">
        <f t="shared" si="589"/>
        <v/>
      </c>
      <c r="DA657" s="174" t="str">
        <f t="shared" si="576"/>
        <v/>
      </c>
      <c r="DB657" s="189"/>
    </row>
    <row r="658" spans="1:106">
      <c r="A658" s="165">
        <f t="shared" si="581"/>
        <v>654</v>
      </c>
      <c r="B658" s="166"/>
      <c r="C658" s="166"/>
      <c r="D658" s="166"/>
      <c r="E658" s="166"/>
      <c r="F658" s="166"/>
      <c r="G658" s="166"/>
      <c r="H658" s="166"/>
      <c r="I658" s="166"/>
      <c r="J658" s="166"/>
      <c r="K658" s="166"/>
      <c r="L658" s="166"/>
      <c r="M658" s="167"/>
      <c r="N658" s="168" t="str">
        <f t="shared" ca="1" si="540"/>
        <v/>
      </c>
      <c r="O658" s="169"/>
      <c r="P658" s="169"/>
      <c r="Q658" s="167"/>
      <c r="R658" s="170"/>
      <c r="S658" s="171" t="str">
        <f t="shared" si="541"/>
        <v/>
      </c>
      <c r="T658" s="171" t="str">
        <f t="shared" si="542"/>
        <v/>
      </c>
      <c r="U658" s="171" t="str">
        <f t="shared" si="543"/>
        <v/>
      </c>
      <c r="V658" s="171" t="str">
        <f>IF(ISBLANK(R658), "", (POWER(R658/VLOOKUP(U658,Anthro_Calc!C:P,13,FALSE),VLOOKUP(U658,Anthro_Calc!C:P,12,FALSE))-1) / (VLOOKUP(U658,Anthro_Calc!C:P,14,FALSE)*VLOOKUP(U658,Anthro_Calc!C:P,12,FALSE)))</f>
        <v/>
      </c>
      <c r="W658" s="171" t="str">
        <f>IF(ISBLANK(R658), "", -3 + (R658 -VLOOKUP(U658,Anthro_Calc!C:P,4,FALSE)) / (VLOOKUP(U658,Anthro_Calc!C:P,5,FALSE) - VLOOKUP(U658,Anthro_Calc!C:P,4,FALSE)))</f>
        <v/>
      </c>
      <c r="X658" s="171" t="str">
        <f>IF(ISBLANK(R658), "", 3 + (R658 -VLOOKUP(U658,Anthro_Calc!C:P,10,FALSE)) / (VLOOKUP(U658,Anthro_Calc!C:P,10,FALSE) - VLOOKUP(U658,Anthro_Calc!C:P,9,FALSE)))</f>
        <v/>
      </c>
      <c r="Y658" s="172" t="str">
        <f t="shared" si="544"/>
        <v/>
      </c>
      <c r="Z658" s="173" t="str">
        <f t="shared" si="545"/>
        <v/>
      </c>
      <c r="AA658" s="174" t="str">
        <f t="shared" si="580"/>
        <v/>
      </c>
      <c r="AB658" s="167"/>
      <c r="AC658" s="175"/>
      <c r="AD658" s="176"/>
      <c r="AE658" s="177" t="str">
        <f t="shared" si="546"/>
        <v/>
      </c>
      <c r="AF658" s="171">
        <f t="shared" si="547"/>
        <v>0</v>
      </c>
      <c r="AG658" s="171">
        <f t="shared" si="548"/>
        <v>0</v>
      </c>
      <c r="AH658" s="171" t="str">
        <f t="shared" si="549"/>
        <v>0</v>
      </c>
      <c r="AI658" s="171" t="str">
        <f>IF(ISBLANK(AD658), "", (POWER(AD658/VLOOKUP(AH658,Anthro_Calc!C:P,13,FALSE),VLOOKUP(AH658,Anthro_Calc!C:P,12,FALSE))-1) / (VLOOKUP(AH658,Anthro_Calc!C:P,14,FALSE)*VLOOKUP(AH658,Anthro_Calc!C:P,12,FALSE)))</f>
        <v/>
      </c>
      <c r="AJ658" s="171" t="str">
        <f>IF(ISBLANK(AD658), "", -3 + (AD658 -VLOOKUP(AH658,Anthro_Calc!C:P,4,FALSE)) / (VLOOKUP(AH658,Anthro_Calc!C:P,5,FALSE) - VLOOKUP(AH658,Anthro_Calc!C:P,4,FALSE)))</f>
        <v/>
      </c>
      <c r="AK658" s="171" t="str">
        <f>IF(ISBLANK(AD658), "", 3 + (AD658 -VLOOKUP(AH658,Anthro_Calc!C:P,10,FALSE)) / (VLOOKUP(AH658,Anthro_Calc!C:P,10,FALSE) - VLOOKUP(AH658,Anthro_Calc!C:P,9,FALSE)))</f>
        <v/>
      </c>
      <c r="AL658" s="172" t="str">
        <f t="shared" si="550"/>
        <v/>
      </c>
      <c r="AM658" s="173" t="str">
        <f t="shared" si="551"/>
        <v/>
      </c>
      <c r="AN658" s="174" t="str">
        <f t="shared" si="552"/>
        <v/>
      </c>
      <c r="AO658" s="178" t="str">
        <f t="shared" si="582"/>
        <v/>
      </c>
      <c r="AP658" s="179"/>
      <c r="AQ658" s="179" t="str">
        <f t="shared" si="588"/>
        <v/>
      </c>
      <c r="AR658" s="167"/>
      <c r="AS658" s="175"/>
      <c r="AT658" s="170"/>
      <c r="AU658" s="177" t="str">
        <f t="shared" si="579"/>
        <v/>
      </c>
      <c r="AV658" s="171">
        <f t="shared" si="553"/>
        <v>0</v>
      </c>
      <c r="AW658" s="171">
        <f t="shared" si="554"/>
        <v>0</v>
      </c>
      <c r="AX658" s="171" t="str">
        <f t="shared" si="555"/>
        <v>0</v>
      </c>
      <c r="AY658" s="171" t="str">
        <f>IF(ISBLANK(AT658), "", (POWER(AT658/VLOOKUP(AX658,Anthro_Calc!C:P,13,FALSE),VLOOKUP(AX658,Anthro_Calc!C:P,12,FALSE))-1) / (VLOOKUP(AX658,Anthro_Calc!C:P,14,FALSE)*VLOOKUP(AX658,Anthro_Calc!C:P,12,FALSE)))</f>
        <v/>
      </c>
      <c r="AZ658" s="171" t="str">
        <f>IF(ISBLANK(AT658), "", -3 + (AT658 -VLOOKUP(AX658,Anthro_Calc!C:P,4,FALSE)) / (VLOOKUP(AX658,Anthro_Calc!C:P,5,FALSE) - VLOOKUP(AX658,Anthro_Calc!C:P,4,FALSE)))</f>
        <v/>
      </c>
      <c r="BA658" s="171" t="str">
        <f>IF(ISBLANK(AT658), "", 3 + (AT658 -VLOOKUP(AX658,Anthro_Calc!C:P,10,FALSE)) / (VLOOKUP(AX658,Anthro_Calc!C:P,10,FALSE) - VLOOKUP(AX658,Anthro_Calc!C:P,9,FALSE)))</f>
        <v/>
      </c>
      <c r="BB658" s="172" t="str">
        <f t="shared" si="556"/>
        <v/>
      </c>
      <c r="BC658" s="173" t="str">
        <f t="shared" si="557"/>
        <v/>
      </c>
      <c r="BD658" s="174" t="str">
        <f t="shared" si="583"/>
        <v/>
      </c>
      <c r="BE658" s="180" t="str">
        <f t="shared" si="584"/>
        <v/>
      </c>
      <c r="BF658" s="181" t="str">
        <f t="shared" si="558"/>
        <v/>
      </c>
      <c r="BG658" s="181" t="str">
        <f t="shared" si="585"/>
        <v/>
      </c>
      <c r="BH658" s="179"/>
      <c r="BI658" s="182"/>
      <c r="BJ658" s="167"/>
      <c r="BK658" s="175"/>
      <c r="BL658" s="176"/>
      <c r="BM658" s="177" t="str">
        <f t="shared" si="559"/>
        <v/>
      </c>
      <c r="BN658" s="171">
        <f t="shared" si="577"/>
        <v>0</v>
      </c>
      <c r="BO658" s="171">
        <f t="shared" si="578"/>
        <v>0</v>
      </c>
      <c r="BP658" s="171" t="str">
        <f t="shared" si="560"/>
        <v>0</v>
      </c>
      <c r="BQ658" s="171" t="str">
        <f>IF(ISBLANK(BL658), "", (POWER(BL658/VLOOKUP(BP658,Anthro_Calc!C:P,13,FALSE),VLOOKUP(BP658,Anthro_Calc!C:P,12,FALSE))-1) / (VLOOKUP(BP658,Anthro_Calc!C:P,14,FALSE)*VLOOKUP(BP658,Anthro_Calc!C:P,12,FALSE)))</f>
        <v/>
      </c>
      <c r="BR658" s="171" t="str">
        <f>IF(ISBLANK(BL658), "", -3 + (BL658 -VLOOKUP(BP658,Anthro_Calc!C:P,4,FALSE)) / (VLOOKUP(BP658,Anthro_Calc!C:P,5,FALSE) - VLOOKUP(BP658,Anthro_Calc!C:P,4,FALSE)))</f>
        <v/>
      </c>
      <c r="BS658" s="171" t="str">
        <f>IF(ISBLANK(BL658), "", 3 + (BL658 -VLOOKUP(BP658,Anthro_Calc!C:P,10,FALSE)) / (VLOOKUP(BP658,Anthro_Calc!C:P,10,FALSE) - VLOOKUP(BP658,Anthro_Calc!C:P,9,FALSE)))</f>
        <v/>
      </c>
      <c r="BT658" s="172" t="str">
        <f t="shared" si="561"/>
        <v/>
      </c>
      <c r="BU658" s="173" t="str">
        <f t="shared" si="562"/>
        <v/>
      </c>
      <c r="BV658" s="174" t="str">
        <f t="shared" si="563"/>
        <v/>
      </c>
      <c r="BW658" s="181" t="str">
        <f t="shared" si="586"/>
        <v/>
      </c>
      <c r="BX658" s="179"/>
      <c r="BY658" s="181" t="str">
        <f>IF(ISBLANK(BL658), "", VLOOKUP(Z658&amp;" "&amp;BV658&amp;" "&amp;BW658,Graduation_Criteria!$D$2:$E$34,2,FALSE))</f>
        <v/>
      </c>
      <c r="BZ658" s="181" t="str">
        <f t="shared" si="587"/>
        <v/>
      </c>
      <c r="CA658" s="167"/>
      <c r="CB658" s="175"/>
      <c r="CC658" s="175"/>
      <c r="CD658" s="183" t="str">
        <f t="shared" si="564"/>
        <v/>
      </c>
      <c r="CE658" s="184">
        <f t="shared" si="565"/>
        <v>0</v>
      </c>
      <c r="CF658" s="184">
        <f t="shared" si="566"/>
        <v>0</v>
      </c>
      <c r="CG658" s="184" t="str">
        <f t="shared" si="567"/>
        <v>0</v>
      </c>
      <c r="CH658" s="184" t="str">
        <f>IF(ISBLANK(CC658), "", (POWER(CC658/VLOOKUP(CG658,Anthro_Calc!C:P,13,FALSE),VLOOKUP(CG658,Anthro_Calc!C:P,12,FALSE))-1) / (VLOOKUP(CG658,Anthro_Calc!C:P,14,FALSE)*VLOOKUP(CG658,Anthro_Calc!C:P,12,FALSE)))</f>
        <v/>
      </c>
      <c r="CI658" s="184" t="str">
        <f>IF(ISBLANK(CC658), "", -3 + (CC658 -VLOOKUP(CG658,Anthro_Calc!C:P,4,FALSE)) / (VLOOKUP(CG658,Anthro_Calc!C:P,5,FALSE) - VLOOKUP(CG658,Anthro_Calc!C:P,4,FALSE)))</f>
        <v/>
      </c>
      <c r="CJ658" s="184" t="str">
        <f>IF(ISBLANK(CC658), "", 3 + (CC658 -VLOOKUP(CG658,Anthro_Calc!C:P,10,FALSE)) / (VLOOKUP(CG658,Anthro_Calc!C:P,10,FALSE) - VLOOKUP(CG658,Anthro_Calc!C:P,9,FALSE)))</f>
        <v/>
      </c>
      <c r="CK658" s="185" t="str">
        <f t="shared" si="568"/>
        <v/>
      </c>
      <c r="CL658" s="173" t="str">
        <f t="shared" si="569"/>
        <v/>
      </c>
      <c r="CM658" s="174" t="str">
        <f t="shared" si="570"/>
        <v/>
      </c>
      <c r="CN658" s="179"/>
      <c r="CO658" s="167"/>
      <c r="CP658" s="175"/>
      <c r="CQ658" s="175"/>
      <c r="CR658" s="186" t="str">
        <f t="shared" si="571"/>
        <v/>
      </c>
      <c r="CS658" s="187">
        <f t="shared" si="572"/>
        <v>0</v>
      </c>
      <c r="CT658" s="187">
        <f t="shared" si="573"/>
        <v>0</v>
      </c>
      <c r="CU658" s="187" t="str">
        <f t="shared" si="574"/>
        <v>0</v>
      </c>
      <c r="CV658" s="187" t="str">
        <f>IF(ISBLANK(CQ658), "", (POWER(CQ658/VLOOKUP(CU658,Anthro_Calc!C:P,13,FALSE),VLOOKUP(CU658,Anthro_Calc!C:P,12,FALSE))-1) / (VLOOKUP(CU658,Anthro_Calc!C:P,14,FALSE)*VLOOKUP(CU658,Anthro_Calc!C:P,12,FALSE)))</f>
        <v/>
      </c>
      <c r="CW658" s="187" t="str">
        <f>IF(ISBLANK(CQ658), "", -3 + (CQ658 -VLOOKUP(CU658,Anthro_Calc!C:P,4,FALSE)) / (VLOOKUP(CU658,Anthro_Calc!C:P,5,FALSE) - VLOOKUP(CU658,Anthro_Calc!C:P,4,FALSE)))</f>
        <v/>
      </c>
      <c r="CX658" s="187" t="str">
        <f>IF(ISBLANK(CQ658), "", 3 + (CQ658 -VLOOKUP(CU658,Anthro_Calc!C:P,10,FALSE)) / (VLOOKUP(CU658,Anthro_Calc!C:P,10,FALSE) - VLOOKUP(CU658,Anthro_Calc!C:P,9,FALSE)))</f>
        <v/>
      </c>
      <c r="CY658" s="188" t="str">
        <f t="shared" si="575"/>
        <v/>
      </c>
      <c r="CZ658" s="117" t="str">
        <f t="shared" si="589"/>
        <v/>
      </c>
      <c r="DA658" s="174" t="str">
        <f t="shared" si="576"/>
        <v/>
      </c>
      <c r="DB658" s="189"/>
    </row>
    <row r="659" spans="1:106">
      <c r="A659" s="165">
        <f t="shared" si="581"/>
        <v>655</v>
      </c>
      <c r="B659" s="166"/>
      <c r="C659" s="166"/>
      <c r="D659" s="166"/>
      <c r="E659" s="166"/>
      <c r="F659" s="166"/>
      <c r="G659" s="166"/>
      <c r="H659" s="166"/>
      <c r="I659" s="166"/>
      <c r="J659" s="166"/>
      <c r="K659" s="166"/>
      <c r="L659" s="166"/>
      <c r="M659" s="167"/>
      <c r="N659" s="168" t="str">
        <f t="shared" ca="1" si="540"/>
        <v/>
      </c>
      <c r="O659" s="169"/>
      <c r="P659" s="169"/>
      <c r="Q659" s="167"/>
      <c r="R659" s="170"/>
      <c r="S659" s="171" t="str">
        <f t="shared" si="541"/>
        <v/>
      </c>
      <c r="T659" s="171" t="str">
        <f t="shared" si="542"/>
        <v/>
      </c>
      <c r="U659" s="171" t="str">
        <f t="shared" si="543"/>
        <v/>
      </c>
      <c r="V659" s="171" t="str">
        <f>IF(ISBLANK(R659), "", (POWER(R659/VLOOKUP(U659,Anthro_Calc!C:P,13,FALSE),VLOOKUP(U659,Anthro_Calc!C:P,12,FALSE))-1) / (VLOOKUP(U659,Anthro_Calc!C:P,14,FALSE)*VLOOKUP(U659,Anthro_Calc!C:P,12,FALSE)))</f>
        <v/>
      </c>
      <c r="W659" s="171" t="str">
        <f>IF(ISBLANK(R659), "", -3 + (R659 -VLOOKUP(U659,Anthro_Calc!C:P,4,FALSE)) / (VLOOKUP(U659,Anthro_Calc!C:P,5,FALSE) - VLOOKUP(U659,Anthro_Calc!C:P,4,FALSE)))</f>
        <v/>
      </c>
      <c r="X659" s="171" t="str">
        <f>IF(ISBLANK(R659), "", 3 + (R659 -VLOOKUP(U659,Anthro_Calc!C:P,10,FALSE)) / (VLOOKUP(U659,Anthro_Calc!C:P,10,FALSE) - VLOOKUP(U659,Anthro_Calc!C:P,9,FALSE)))</f>
        <v/>
      </c>
      <c r="Y659" s="172" t="str">
        <f t="shared" si="544"/>
        <v/>
      </c>
      <c r="Z659" s="173" t="str">
        <f t="shared" si="545"/>
        <v/>
      </c>
      <c r="AA659" s="174" t="str">
        <f t="shared" si="580"/>
        <v/>
      </c>
      <c r="AB659" s="167"/>
      <c r="AC659" s="175"/>
      <c r="AD659" s="176"/>
      <c r="AE659" s="177" t="str">
        <f t="shared" si="546"/>
        <v/>
      </c>
      <c r="AF659" s="171">
        <f t="shared" si="547"/>
        <v>0</v>
      </c>
      <c r="AG659" s="171">
        <f t="shared" si="548"/>
        <v>0</v>
      </c>
      <c r="AH659" s="171" t="str">
        <f t="shared" si="549"/>
        <v>0</v>
      </c>
      <c r="AI659" s="171" t="str">
        <f>IF(ISBLANK(AD659), "", (POWER(AD659/VLOOKUP(AH659,Anthro_Calc!C:P,13,FALSE),VLOOKUP(AH659,Anthro_Calc!C:P,12,FALSE))-1) / (VLOOKUP(AH659,Anthro_Calc!C:P,14,FALSE)*VLOOKUP(AH659,Anthro_Calc!C:P,12,FALSE)))</f>
        <v/>
      </c>
      <c r="AJ659" s="171" t="str">
        <f>IF(ISBLANK(AD659), "", -3 + (AD659 -VLOOKUP(AH659,Anthro_Calc!C:P,4,FALSE)) / (VLOOKUP(AH659,Anthro_Calc!C:P,5,FALSE) - VLOOKUP(AH659,Anthro_Calc!C:P,4,FALSE)))</f>
        <v/>
      </c>
      <c r="AK659" s="171" t="str">
        <f>IF(ISBLANK(AD659), "", 3 + (AD659 -VLOOKUP(AH659,Anthro_Calc!C:P,10,FALSE)) / (VLOOKUP(AH659,Anthro_Calc!C:P,10,FALSE) - VLOOKUP(AH659,Anthro_Calc!C:P,9,FALSE)))</f>
        <v/>
      </c>
      <c r="AL659" s="172" t="str">
        <f t="shared" si="550"/>
        <v/>
      </c>
      <c r="AM659" s="173" t="str">
        <f t="shared" si="551"/>
        <v/>
      </c>
      <c r="AN659" s="174" t="str">
        <f t="shared" si="552"/>
        <v/>
      </c>
      <c r="AO659" s="178" t="str">
        <f t="shared" si="582"/>
        <v/>
      </c>
      <c r="AP659" s="179"/>
      <c r="AQ659" s="179" t="str">
        <f t="shared" si="588"/>
        <v/>
      </c>
      <c r="AR659" s="167"/>
      <c r="AS659" s="175"/>
      <c r="AT659" s="170"/>
      <c r="AU659" s="177" t="str">
        <f t="shared" si="579"/>
        <v/>
      </c>
      <c r="AV659" s="171">
        <f t="shared" si="553"/>
        <v>0</v>
      </c>
      <c r="AW659" s="171">
        <f t="shared" si="554"/>
        <v>0</v>
      </c>
      <c r="AX659" s="171" t="str">
        <f t="shared" si="555"/>
        <v>0</v>
      </c>
      <c r="AY659" s="171" t="str">
        <f>IF(ISBLANK(AT659), "", (POWER(AT659/VLOOKUP(AX659,Anthro_Calc!C:P,13,FALSE),VLOOKUP(AX659,Anthro_Calc!C:P,12,FALSE))-1) / (VLOOKUP(AX659,Anthro_Calc!C:P,14,FALSE)*VLOOKUP(AX659,Anthro_Calc!C:P,12,FALSE)))</f>
        <v/>
      </c>
      <c r="AZ659" s="171" t="str">
        <f>IF(ISBLANK(AT659), "", -3 + (AT659 -VLOOKUP(AX659,Anthro_Calc!C:P,4,FALSE)) / (VLOOKUP(AX659,Anthro_Calc!C:P,5,FALSE) - VLOOKUP(AX659,Anthro_Calc!C:P,4,FALSE)))</f>
        <v/>
      </c>
      <c r="BA659" s="171" t="str">
        <f>IF(ISBLANK(AT659), "", 3 + (AT659 -VLOOKUP(AX659,Anthro_Calc!C:P,10,FALSE)) / (VLOOKUP(AX659,Anthro_Calc!C:P,10,FALSE) - VLOOKUP(AX659,Anthro_Calc!C:P,9,FALSE)))</f>
        <v/>
      </c>
      <c r="BB659" s="172" t="str">
        <f t="shared" si="556"/>
        <v/>
      </c>
      <c r="BC659" s="173" t="str">
        <f t="shared" si="557"/>
        <v/>
      </c>
      <c r="BD659" s="174" t="str">
        <f t="shared" si="583"/>
        <v/>
      </c>
      <c r="BE659" s="180" t="str">
        <f t="shared" si="584"/>
        <v/>
      </c>
      <c r="BF659" s="181" t="str">
        <f t="shared" si="558"/>
        <v/>
      </c>
      <c r="BG659" s="181" t="str">
        <f t="shared" si="585"/>
        <v/>
      </c>
      <c r="BH659" s="179"/>
      <c r="BI659" s="182"/>
      <c r="BJ659" s="167"/>
      <c r="BK659" s="175"/>
      <c r="BL659" s="176"/>
      <c r="BM659" s="177" t="str">
        <f t="shared" si="559"/>
        <v/>
      </c>
      <c r="BN659" s="171">
        <f t="shared" si="577"/>
        <v>0</v>
      </c>
      <c r="BO659" s="171">
        <f t="shared" si="578"/>
        <v>0</v>
      </c>
      <c r="BP659" s="171" t="str">
        <f t="shared" si="560"/>
        <v>0</v>
      </c>
      <c r="BQ659" s="171" t="str">
        <f>IF(ISBLANK(BL659), "", (POWER(BL659/VLOOKUP(BP659,Anthro_Calc!C:P,13,FALSE),VLOOKUP(BP659,Anthro_Calc!C:P,12,FALSE))-1) / (VLOOKUP(BP659,Anthro_Calc!C:P,14,FALSE)*VLOOKUP(BP659,Anthro_Calc!C:P,12,FALSE)))</f>
        <v/>
      </c>
      <c r="BR659" s="171" t="str">
        <f>IF(ISBLANK(BL659), "", -3 + (BL659 -VLOOKUP(BP659,Anthro_Calc!C:P,4,FALSE)) / (VLOOKUP(BP659,Anthro_Calc!C:P,5,FALSE) - VLOOKUP(BP659,Anthro_Calc!C:P,4,FALSE)))</f>
        <v/>
      </c>
      <c r="BS659" s="171" t="str">
        <f>IF(ISBLANK(BL659), "", 3 + (BL659 -VLOOKUP(BP659,Anthro_Calc!C:P,10,FALSE)) / (VLOOKUP(BP659,Anthro_Calc!C:P,10,FALSE) - VLOOKUP(BP659,Anthro_Calc!C:P,9,FALSE)))</f>
        <v/>
      </c>
      <c r="BT659" s="172" t="str">
        <f t="shared" si="561"/>
        <v/>
      </c>
      <c r="BU659" s="173" t="str">
        <f t="shared" si="562"/>
        <v/>
      </c>
      <c r="BV659" s="174" t="str">
        <f t="shared" si="563"/>
        <v/>
      </c>
      <c r="BW659" s="181" t="str">
        <f t="shared" si="586"/>
        <v/>
      </c>
      <c r="BX659" s="179"/>
      <c r="BY659" s="181" t="str">
        <f>IF(ISBLANK(BL659), "", VLOOKUP(Z659&amp;" "&amp;BV659&amp;" "&amp;BW659,Graduation_Criteria!$D$2:$E$34,2,FALSE))</f>
        <v/>
      </c>
      <c r="BZ659" s="181" t="str">
        <f t="shared" si="587"/>
        <v/>
      </c>
      <c r="CA659" s="167"/>
      <c r="CB659" s="175"/>
      <c r="CC659" s="175"/>
      <c r="CD659" s="183" t="str">
        <f t="shared" si="564"/>
        <v/>
      </c>
      <c r="CE659" s="184">
        <f t="shared" si="565"/>
        <v>0</v>
      </c>
      <c r="CF659" s="184">
        <f t="shared" si="566"/>
        <v>0</v>
      </c>
      <c r="CG659" s="184" t="str">
        <f t="shared" si="567"/>
        <v>0</v>
      </c>
      <c r="CH659" s="184" t="str">
        <f>IF(ISBLANK(CC659), "", (POWER(CC659/VLOOKUP(CG659,Anthro_Calc!C:P,13,FALSE),VLOOKUP(CG659,Anthro_Calc!C:P,12,FALSE))-1) / (VLOOKUP(CG659,Anthro_Calc!C:P,14,FALSE)*VLOOKUP(CG659,Anthro_Calc!C:P,12,FALSE)))</f>
        <v/>
      </c>
      <c r="CI659" s="184" t="str">
        <f>IF(ISBLANK(CC659), "", -3 + (CC659 -VLOOKUP(CG659,Anthro_Calc!C:P,4,FALSE)) / (VLOOKUP(CG659,Anthro_Calc!C:P,5,FALSE) - VLOOKUP(CG659,Anthro_Calc!C:P,4,FALSE)))</f>
        <v/>
      </c>
      <c r="CJ659" s="184" t="str">
        <f>IF(ISBLANK(CC659), "", 3 + (CC659 -VLOOKUP(CG659,Anthro_Calc!C:P,10,FALSE)) / (VLOOKUP(CG659,Anthro_Calc!C:P,10,FALSE) - VLOOKUP(CG659,Anthro_Calc!C:P,9,FALSE)))</f>
        <v/>
      </c>
      <c r="CK659" s="185" t="str">
        <f t="shared" si="568"/>
        <v/>
      </c>
      <c r="CL659" s="173" t="str">
        <f t="shared" si="569"/>
        <v/>
      </c>
      <c r="CM659" s="174" t="str">
        <f t="shared" si="570"/>
        <v/>
      </c>
      <c r="CN659" s="179"/>
      <c r="CO659" s="167"/>
      <c r="CP659" s="175"/>
      <c r="CQ659" s="175"/>
      <c r="CR659" s="186" t="str">
        <f t="shared" si="571"/>
        <v/>
      </c>
      <c r="CS659" s="187">
        <f t="shared" si="572"/>
        <v>0</v>
      </c>
      <c r="CT659" s="187">
        <f t="shared" si="573"/>
        <v>0</v>
      </c>
      <c r="CU659" s="187" t="str">
        <f t="shared" si="574"/>
        <v>0</v>
      </c>
      <c r="CV659" s="187" t="str">
        <f>IF(ISBLANK(CQ659), "", (POWER(CQ659/VLOOKUP(CU659,Anthro_Calc!C:P,13,FALSE),VLOOKUP(CU659,Anthro_Calc!C:P,12,FALSE))-1) / (VLOOKUP(CU659,Anthro_Calc!C:P,14,FALSE)*VLOOKUP(CU659,Anthro_Calc!C:P,12,FALSE)))</f>
        <v/>
      </c>
      <c r="CW659" s="187" t="str">
        <f>IF(ISBLANK(CQ659), "", -3 + (CQ659 -VLOOKUP(CU659,Anthro_Calc!C:P,4,FALSE)) / (VLOOKUP(CU659,Anthro_Calc!C:P,5,FALSE) - VLOOKUP(CU659,Anthro_Calc!C:P,4,FALSE)))</f>
        <v/>
      </c>
      <c r="CX659" s="187" t="str">
        <f>IF(ISBLANK(CQ659), "", 3 + (CQ659 -VLOOKUP(CU659,Anthro_Calc!C:P,10,FALSE)) / (VLOOKUP(CU659,Anthro_Calc!C:P,10,FALSE) - VLOOKUP(CU659,Anthro_Calc!C:P,9,FALSE)))</f>
        <v/>
      </c>
      <c r="CY659" s="188" t="str">
        <f t="shared" si="575"/>
        <v/>
      </c>
      <c r="CZ659" s="117" t="str">
        <f t="shared" si="589"/>
        <v/>
      </c>
      <c r="DA659" s="174" t="str">
        <f t="shared" si="576"/>
        <v/>
      </c>
      <c r="DB659" s="189"/>
    </row>
    <row r="660" spans="1:106">
      <c r="A660" s="165">
        <f t="shared" si="581"/>
        <v>656</v>
      </c>
      <c r="B660" s="166"/>
      <c r="C660" s="166"/>
      <c r="D660" s="166"/>
      <c r="E660" s="166"/>
      <c r="F660" s="166"/>
      <c r="G660" s="166"/>
      <c r="H660" s="166"/>
      <c r="I660" s="166"/>
      <c r="J660" s="166"/>
      <c r="K660" s="166"/>
      <c r="L660" s="166"/>
      <c r="M660" s="167"/>
      <c r="N660" s="168" t="str">
        <f t="shared" ca="1" si="540"/>
        <v/>
      </c>
      <c r="O660" s="169"/>
      <c r="P660" s="169"/>
      <c r="Q660" s="167"/>
      <c r="R660" s="170"/>
      <c r="S660" s="171" t="str">
        <f t="shared" si="541"/>
        <v/>
      </c>
      <c r="T660" s="171" t="str">
        <f t="shared" si="542"/>
        <v/>
      </c>
      <c r="U660" s="171" t="str">
        <f t="shared" si="543"/>
        <v/>
      </c>
      <c r="V660" s="171" t="str">
        <f>IF(ISBLANK(R660), "", (POWER(R660/VLOOKUP(U660,Anthro_Calc!C:P,13,FALSE),VLOOKUP(U660,Anthro_Calc!C:P,12,FALSE))-1) / (VLOOKUP(U660,Anthro_Calc!C:P,14,FALSE)*VLOOKUP(U660,Anthro_Calc!C:P,12,FALSE)))</f>
        <v/>
      </c>
      <c r="W660" s="171" t="str">
        <f>IF(ISBLANK(R660), "", -3 + (R660 -VLOOKUP(U660,Anthro_Calc!C:P,4,FALSE)) / (VLOOKUP(U660,Anthro_Calc!C:P,5,FALSE) - VLOOKUP(U660,Anthro_Calc!C:P,4,FALSE)))</f>
        <v/>
      </c>
      <c r="X660" s="171" t="str">
        <f>IF(ISBLANK(R660), "", 3 + (R660 -VLOOKUP(U660,Anthro_Calc!C:P,10,FALSE)) / (VLOOKUP(U660,Anthro_Calc!C:P,10,FALSE) - VLOOKUP(U660,Anthro_Calc!C:P,9,FALSE)))</f>
        <v/>
      </c>
      <c r="Y660" s="172" t="str">
        <f t="shared" si="544"/>
        <v/>
      </c>
      <c r="Z660" s="173" t="str">
        <f t="shared" si="545"/>
        <v/>
      </c>
      <c r="AA660" s="174" t="str">
        <f t="shared" si="580"/>
        <v/>
      </c>
      <c r="AB660" s="167"/>
      <c r="AC660" s="175"/>
      <c r="AD660" s="176"/>
      <c r="AE660" s="177" t="str">
        <f t="shared" si="546"/>
        <v/>
      </c>
      <c r="AF660" s="171">
        <f t="shared" si="547"/>
        <v>0</v>
      </c>
      <c r="AG660" s="171">
        <f t="shared" si="548"/>
        <v>0</v>
      </c>
      <c r="AH660" s="171" t="str">
        <f t="shared" si="549"/>
        <v>0</v>
      </c>
      <c r="AI660" s="171" t="str">
        <f>IF(ISBLANK(AD660), "", (POWER(AD660/VLOOKUP(AH660,Anthro_Calc!C:P,13,FALSE),VLOOKUP(AH660,Anthro_Calc!C:P,12,FALSE))-1) / (VLOOKUP(AH660,Anthro_Calc!C:P,14,FALSE)*VLOOKUP(AH660,Anthro_Calc!C:P,12,FALSE)))</f>
        <v/>
      </c>
      <c r="AJ660" s="171" t="str">
        <f>IF(ISBLANK(AD660), "", -3 + (AD660 -VLOOKUP(AH660,Anthro_Calc!C:P,4,FALSE)) / (VLOOKUP(AH660,Anthro_Calc!C:P,5,FALSE) - VLOOKUP(AH660,Anthro_Calc!C:P,4,FALSE)))</f>
        <v/>
      </c>
      <c r="AK660" s="171" t="str">
        <f>IF(ISBLANK(AD660), "", 3 + (AD660 -VLOOKUP(AH660,Anthro_Calc!C:P,10,FALSE)) / (VLOOKUP(AH660,Anthro_Calc!C:P,10,FALSE) - VLOOKUP(AH660,Anthro_Calc!C:P,9,FALSE)))</f>
        <v/>
      </c>
      <c r="AL660" s="172" t="str">
        <f t="shared" si="550"/>
        <v/>
      </c>
      <c r="AM660" s="173" t="str">
        <f t="shared" si="551"/>
        <v/>
      </c>
      <c r="AN660" s="174" t="str">
        <f t="shared" si="552"/>
        <v/>
      </c>
      <c r="AO660" s="178" t="str">
        <f t="shared" si="582"/>
        <v/>
      </c>
      <c r="AP660" s="179"/>
      <c r="AQ660" s="179" t="str">
        <f t="shared" si="588"/>
        <v/>
      </c>
      <c r="AR660" s="167"/>
      <c r="AS660" s="175"/>
      <c r="AT660" s="170"/>
      <c r="AU660" s="177" t="str">
        <f t="shared" si="579"/>
        <v/>
      </c>
      <c r="AV660" s="171">
        <f t="shared" si="553"/>
        <v>0</v>
      </c>
      <c r="AW660" s="171">
        <f t="shared" si="554"/>
        <v>0</v>
      </c>
      <c r="AX660" s="171" t="str">
        <f t="shared" si="555"/>
        <v>0</v>
      </c>
      <c r="AY660" s="171" t="str">
        <f>IF(ISBLANK(AT660), "", (POWER(AT660/VLOOKUP(AX660,Anthro_Calc!C:P,13,FALSE),VLOOKUP(AX660,Anthro_Calc!C:P,12,FALSE))-1) / (VLOOKUP(AX660,Anthro_Calc!C:P,14,FALSE)*VLOOKUP(AX660,Anthro_Calc!C:P,12,FALSE)))</f>
        <v/>
      </c>
      <c r="AZ660" s="171" t="str">
        <f>IF(ISBLANK(AT660), "", -3 + (AT660 -VLOOKUP(AX660,Anthro_Calc!C:P,4,FALSE)) / (VLOOKUP(AX660,Anthro_Calc!C:P,5,FALSE) - VLOOKUP(AX660,Anthro_Calc!C:P,4,FALSE)))</f>
        <v/>
      </c>
      <c r="BA660" s="171" t="str">
        <f>IF(ISBLANK(AT660), "", 3 + (AT660 -VLOOKUP(AX660,Anthro_Calc!C:P,10,FALSE)) / (VLOOKUP(AX660,Anthro_Calc!C:P,10,FALSE) - VLOOKUP(AX660,Anthro_Calc!C:P,9,FALSE)))</f>
        <v/>
      </c>
      <c r="BB660" s="172" t="str">
        <f t="shared" si="556"/>
        <v/>
      </c>
      <c r="BC660" s="173" t="str">
        <f t="shared" si="557"/>
        <v/>
      </c>
      <c r="BD660" s="174" t="str">
        <f t="shared" si="583"/>
        <v/>
      </c>
      <c r="BE660" s="180" t="str">
        <f t="shared" si="584"/>
        <v/>
      </c>
      <c r="BF660" s="181" t="str">
        <f t="shared" si="558"/>
        <v/>
      </c>
      <c r="BG660" s="181" t="str">
        <f t="shared" si="585"/>
        <v/>
      </c>
      <c r="BH660" s="179"/>
      <c r="BI660" s="182"/>
      <c r="BJ660" s="167"/>
      <c r="BK660" s="175"/>
      <c r="BL660" s="176"/>
      <c r="BM660" s="177" t="str">
        <f t="shared" si="559"/>
        <v/>
      </c>
      <c r="BN660" s="171">
        <f t="shared" si="577"/>
        <v>0</v>
      </c>
      <c r="BO660" s="171">
        <f t="shared" si="578"/>
        <v>0</v>
      </c>
      <c r="BP660" s="171" t="str">
        <f t="shared" si="560"/>
        <v>0</v>
      </c>
      <c r="BQ660" s="171" t="str">
        <f>IF(ISBLANK(BL660), "", (POWER(BL660/VLOOKUP(BP660,Anthro_Calc!C:P,13,FALSE),VLOOKUP(BP660,Anthro_Calc!C:P,12,FALSE))-1) / (VLOOKUP(BP660,Anthro_Calc!C:P,14,FALSE)*VLOOKUP(BP660,Anthro_Calc!C:P,12,FALSE)))</f>
        <v/>
      </c>
      <c r="BR660" s="171" t="str">
        <f>IF(ISBLANK(BL660), "", -3 + (BL660 -VLOOKUP(BP660,Anthro_Calc!C:P,4,FALSE)) / (VLOOKUP(BP660,Anthro_Calc!C:P,5,FALSE) - VLOOKUP(BP660,Anthro_Calc!C:P,4,FALSE)))</f>
        <v/>
      </c>
      <c r="BS660" s="171" t="str">
        <f>IF(ISBLANK(BL660), "", 3 + (BL660 -VLOOKUP(BP660,Anthro_Calc!C:P,10,FALSE)) / (VLOOKUP(BP660,Anthro_Calc!C:P,10,FALSE) - VLOOKUP(BP660,Anthro_Calc!C:P,9,FALSE)))</f>
        <v/>
      </c>
      <c r="BT660" s="172" t="str">
        <f t="shared" si="561"/>
        <v/>
      </c>
      <c r="BU660" s="173" t="str">
        <f t="shared" si="562"/>
        <v/>
      </c>
      <c r="BV660" s="174" t="str">
        <f t="shared" si="563"/>
        <v/>
      </c>
      <c r="BW660" s="181" t="str">
        <f t="shared" si="586"/>
        <v/>
      </c>
      <c r="BX660" s="179"/>
      <c r="BY660" s="181" t="str">
        <f>IF(ISBLANK(BL660), "", VLOOKUP(Z660&amp;" "&amp;BV660&amp;" "&amp;BW660,Graduation_Criteria!$D$2:$E$34,2,FALSE))</f>
        <v/>
      </c>
      <c r="BZ660" s="181" t="str">
        <f t="shared" si="587"/>
        <v/>
      </c>
      <c r="CA660" s="167"/>
      <c r="CB660" s="175"/>
      <c r="CC660" s="175"/>
      <c r="CD660" s="183" t="str">
        <f t="shared" si="564"/>
        <v/>
      </c>
      <c r="CE660" s="184">
        <f t="shared" si="565"/>
        <v>0</v>
      </c>
      <c r="CF660" s="184">
        <f t="shared" si="566"/>
        <v>0</v>
      </c>
      <c r="CG660" s="184" t="str">
        <f t="shared" si="567"/>
        <v>0</v>
      </c>
      <c r="CH660" s="184" t="str">
        <f>IF(ISBLANK(CC660), "", (POWER(CC660/VLOOKUP(CG660,Anthro_Calc!C:P,13,FALSE),VLOOKUP(CG660,Anthro_Calc!C:P,12,FALSE))-1) / (VLOOKUP(CG660,Anthro_Calc!C:P,14,FALSE)*VLOOKUP(CG660,Anthro_Calc!C:P,12,FALSE)))</f>
        <v/>
      </c>
      <c r="CI660" s="184" t="str">
        <f>IF(ISBLANK(CC660), "", -3 + (CC660 -VLOOKUP(CG660,Anthro_Calc!C:P,4,FALSE)) / (VLOOKUP(CG660,Anthro_Calc!C:P,5,FALSE) - VLOOKUP(CG660,Anthro_Calc!C:P,4,FALSE)))</f>
        <v/>
      </c>
      <c r="CJ660" s="184" t="str">
        <f>IF(ISBLANK(CC660), "", 3 + (CC660 -VLOOKUP(CG660,Anthro_Calc!C:P,10,FALSE)) / (VLOOKUP(CG660,Anthro_Calc!C:P,10,FALSE) - VLOOKUP(CG660,Anthro_Calc!C:P,9,FALSE)))</f>
        <v/>
      </c>
      <c r="CK660" s="185" t="str">
        <f t="shared" si="568"/>
        <v/>
      </c>
      <c r="CL660" s="173" t="str">
        <f t="shared" si="569"/>
        <v/>
      </c>
      <c r="CM660" s="174" t="str">
        <f t="shared" si="570"/>
        <v/>
      </c>
      <c r="CN660" s="179"/>
      <c r="CO660" s="167"/>
      <c r="CP660" s="175"/>
      <c r="CQ660" s="175"/>
      <c r="CR660" s="186" t="str">
        <f t="shared" si="571"/>
        <v/>
      </c>
      <c r="CS660" s="187">
        <f t="shared" si="572"/>
        <v>0</v>
      </c>
      <c r="CT660" s="187">
        <f t="shared" si="573"/>
        <v>0</v>
      </c>
      <c r="CU660" s="187" t="str">
        <f t="shared" si="574"/>
        <v>0</v>
      </c>
      <c r="CV660" s="187" t="str">
        <f>IF(ISBLANK(CQ660), "", (POWER(CQ660/VLOOKUP(CU660,Anthro_Calc!C:P,13,FALSE),VLOOKUP(CU660,Anthro_Calc!C:P,12,FALSE))-1) / (VLOOKUP(CU660,Anthro_Calc!C:P,14,FALSE)*VLOOKUP(CU660,Anthro_Calc!C:P,12,FALSE)))</f>
        <v/>
      </c>
      <c r="CW660" s="187" t="str">
        <f>IF(ISBLANK(CQ660), "", -3 + (CQ660 -VLOOKUP(CU660,Anthro_Calc!C:P,4,FALSE)) / (VLOOKUP(CU660,Anthro_Calc!C:P,5,FALSE) - VLOOKUP(CU660,Anthro_Calc!C:P,4,FALSE)))</f>
        <v/>
      </c>
      <c r="CX660" s="187" t="str">
        <f>IF(ISBLANK(CQ660), "", 3 + (CQ660 -VLOOKUP(CU660,Anthro_Calc!C:P,10,FALSE)) / (VLOOKUP(CU660,Anthro_Calc!C:P,10,FALSE) - VLOOKUP(CU660,Anthro_Calc!C:P,9,FALSE)))</f>
        <v/>
      </c>
      <c r="CY660" s="188" t="str">
        <f t="shared" si="575"/>
        <v/>
      </c>
      <c r="CZ660" s="117" t="str">
        <f t="shared" si="589"/>
        <v/>
      </c>
      <c r="DA660" s="174" t="str">
        <f t="shared" si="576"/>
        <v/>
      </c>
      <c r="DB660" s="189"/>
    </row>
    <row r="661" spans="1:106">
      <c r="A661" s="165">
        <f t="shared" si="581"/>
        <v>657</v>
      </c>
      <c r="B661" s="166"/>
      <c r="C661" s="166"/>
      <c r="D661" s="166"/>
      <c r="E661" s="166"/>
      <c r="F661" s="166"/>
      <c r="G661" s="166"/>
      <c r="H661" s="166"/>
      <c r="I661" s="166"/>
      <c r="J661" s="166"/>
      <c r="K661" s="166"/>
      <c r="L661" s="166"/>
      <c r="M661" s="167"/>
      <c r="N661" s="168" t="str">
        <f t="shared" ca="1" si="540"/>
        <v/>
      </c>
      <c r="O661" s="169"/>
      <c r="P661" s="169"/>
      <c r="Q661" s="167"/>
      <c r="R661" s="170"/>
      <c r="S661" s="171" t="str">
        <f t="shared" si="541"/>
        <v/>
      </c>
      <c r="T661" s="171" t="str">
        <f t="shared" si="542"/>
        <v/>
      </c>
      <c r="U661" s="171" t="str">
        <f t="shared" si="543"/>
        <v/>
      </c>
      <c r="V661" s="171" t="str">
        <f>IF(ISBLANK(R661), "", (POWER(R661/VLOOKUP(U661,Anthro_Calc!C:P,13,FALSE),VLOOKUP(U661,Anthro_Calc!C:P,12,FALSE))-1) / (VLOOKUP(U661,Anthro_Calc!C:P,14,FALSE)*VLOOKUP(U661,Anthro_Calc!C:P,12,FALSE)))</f>
        <v/>
      </c>
      <c r="W661" s="171" t="str">
        <f>IF(ISBLANK(R661), "", -3 + (R661 -VLOOKUP(U661,Anthro_Calc!C:P,4,FALSE)) / (VLOOKUP(U661,Anthro_Calc!C:P,5,FALSE) - VLOOKUP(U661,Anthro_Calc!C:P,4,FALSE)))</f>
        <v/>
      </c>
      <c r="X661" s="171" t="str">
        <f>IF(ISBLANK(R661), "", 3 + (R661 -VLOOKUP(U661,Anthro_Calc!C:P,10,FALSE)) / (VLOOKUP(U661,Anthro_Calc!C:P,10,FALSE) - VLOOKUP(U661,Anthro_Calc!C:P,9,FALSE)))</f>
        <v/>
      </c>
      <c r="Y661" s="172" t="str">
        <f t="shared" si="544"/>
        <v/>
      </c>
      <c r="Z661" s="173" t="str">
        <f t="shared" si="545"/>
        <v/>
      </c>
      <c r="AA661" s="174" t="str">
        <f t="shared" si="580"/>
        <v/>
      </c>
      <c r="AB661" s="167"/>
      <c r="AC661" s="175"/>
      <c r="AD661" s="176"/>
      <c r="AE661" s="177" t="str">
        <f t="shared" si="546"/>
        <v/>
      </c>
      <c r="AF661" s="171">
        <f t="shared" si="547"/>
        <v>0</v>
      </c>
      <c r="AG661" s="171">
        <f t="shared" si="548"/>
        <v>0</v>
      </c>
      <c r="AH661" s="171" t="str">
        <f t="shared" si="549"/>
        <v>0</v>
      </c>
      <c r="AI661" s="171" t="str">
        <f>IF(ISBLANK(AD661), "", (POWER(AD661/VLOOKUP(AH661,Anthro_Calc!C:P,13,FALSE),VLOOKUP(AH661,Anthro_Calc!C:P,12,FALSE))-1) / (VLOOKUP(AH661,Anthro_Calc!C:P,14,FALSE)*VLOOKUP(AH661,Anthro_Calc!C:P,12,FALSE)))</f>
        <v/>
      </c>
      <c r="AJ661" s="171" t="str">
        <f>IF(ISBLANK(AD661), "", -3 + (AD661 -VLOOKUP(AH661,Anthro_Calc!C:P,4,FALSE)) / (VLOOKUP(AH661,Anthro_Calc!C:P,5,FALSE) - VLOOKUP(AH661,Anthro_Calc!C:P,4,FALSE)))</f>
        <v/>
      </c>
      <c r="AK661" s="171" t="str">
        <f>IF(ISBLANK(AD661), "", 3 + (AD661 -VLOOKUP(AH661,Anthro_Calc!C:P,10,FALSE)) / (VLOOKUP(AH661,Anthro_Calc!C:P,10,FALSE) - VLOOKUP(AH661,Anthro_Calc!C:P,9,FALSE)))</f>
        <v/>
      </c>
      <c r="AL661" s="172" t="str">
        <f t="shared" si="550"/>
        <v/>
      </c>
      <c r="AM661" s="173" t="str">
        <f t="shared" si="551"/>
        <v/>
      </c>
      <c r="AN661" s="174" t="str">
        <f t="shared" si="552"/>
        <v/>
      </c>
      <c r="AO661" s="178" t="str">
        <f t="shared" si="582"/>
        <v/>
      </c>
      <c r="AP661" s="179"/>
      <c r="AQ661" s="179" t="str">
        <f t="shared" si="588"/>
        <v/>
      </c>
      <c r="AR661" s="167"/>
      <c r="AS661" s="175"/>
      <c r="AT661" s="170"/>
      <c r="AU661" s="177" t="str">
        <f t="shared" si="579"/>
        <v/>
      </c>
      <c r="AV661" s="171">
        <f t="shared" si="553"/>
        <v>0</v>
      </c>
      <c r="AW661" s="171">
        <f t="shared" si="554"/>
        <v>0</v>
      </c>
      <c r="AX661" s="171" t="str">
        <f t="shared" si="555"/>
        <v>0</v>
      </c>
      <c r="AY661" s="171" t="str">
        <f>IF(ISBLANK(AT661), "", (POWER(AT661/VLOOKUP(AX661,Anthro_Calc!C:P,13,FALSE),VLOOKUP(AX661,Anthro_Calc!C:P,12,FALSE))-1) / (VLOOKUP(AX661,Anthro_Calc!C:P,14,FALSE)*VLOOKUP(AX661,Anthro_Calc!C:P,12,FALSE)))</f>
        <v/>
      </c>
      <c r="AZ661" s="171" t="str">
        <f>IF(ISBLANK(AT661), "", -3 + (AT661 -VLOOKUP(AX661,Anthro_Calc!C:P,4,FALSE)) / (VLOOKUP(AX661,Anthro_Calc!C:P,5,FALSE) - VLOOKUP(AX661,Anthro_Calc!C:P,4,FALSE)))</f>
        <v/>
      </c>
      <c r="BA661" s="171" t="str">
        <f>IF(ISBLANK(AT661), "", 3 + (AT661 -VLOOKUP(AX661,Anthro_Calc!C:P,10,FALSE)) / (VLOOKUP(AX661,Anthro_Calc!C:P,10,FALSE) - VLOOKUP(AX661,Anthro_Calc!C:P,9,FALSE)))</f>
        <v/>
      </c>
      <c r="BB661" s="172" t="str">
        <f t="shared" si="556"/>
        <v/>
      </c>
      <c r="BC661" s="173" t="str">
        <f t="shared" si="557"/>
        <v/>
      </c>
      <c r="BD661" s="174" t="str">
        <f t="shared" si="583"/>
        <v/>
      </c>
      <c r="BE661" s="180" t="str">
        <f t="shared" si="584"/>
        <v/>
      </c>
      <c r="BF661" s="181" t="str">
        <f t="shared" si="558"/>
        <v/>
      </c>
      <c r="BG661" s="181" t="str">
        <f t="shared" si="585"/>
        <v/>
      </c>
      <c r="BH661" s="179"/>
      <c r="BI661" s="182"/>
      <c r="BJ661" s="167"/>
      <c r="BK661" s="175"/>
      <c r="BL661" s="176"/>
      <c r="BM661" s="177" t="str">
        <f t="shared" si="559"/>
        <v/>
      </c>
      <c r="BN661" s="171">
        <f t="shared" si="577"/>
        <v>0</v>
      </c>
      <c r="BO661" s="171">
        <f t="shared" si="578"/>
        <v>0</v>
      </c>
      <c r="BP661" s="171" t="str">
        <f t="shared" si="560"/>
        <v>0</v>
      </c>
      <c r="BQ661" s="171" t="str">
        <f>IF(ISBLANK(BL661), "", (POWER(BL661/VLOOKUP(BP661,Anthro_Calc!C:P,13,FALSE),VLOOKUP(BP661,Anthro_Calc!C:P,12,FALSE))-1) / (VLOOKUP(BP661,Anthro_Calc!C:P,14,FALSE)*VLOOKUP(BP661,Anthro_Calc!C:P,12,FALSE)))</f>
        <v/>
      </c>
      <c r="BR661" s="171" t="str">
        <f>IF(ISBLANK(BL661), "", -3 + (BL661 -VLOOKUP(BP661,Anthro_Calc!C:P,4,FALSE)) / (VLOOKUP(BP661,Anthro_Calc!C:P,5,FALSE) - VLOOKUP(BP661,Anthro_Calc!C:P,4,FALSE)))</f>
        <v/>
      </c>
      <c r="BS661" s="171" t="str">
        <f>IF(ISBLANK(BL661), "", 3 + (BL661 -VLOOKUP(BP661,Anthro_Calc!C:P,10,FALSE)) / (VLOOKUP(BP661,Anthro_Calc!C:P,10,FALSE) - VLOOKUP(BP661,Anthro_Calc!C:P,9,FALSE)))</f>
        <v/>
      </c>
      <c r="BT661" s="172" t="str">
        <f t="shared" si="561"/>
        <v/>
      </c>
      <c r="BU661" s="173" t="str">
        <f t="shared" si="562"/>
        <v/>
      </c>
      <c r="BV661" s="174" t="str">
        <f t="shared" si="563"/>
        <v/>
      </c>
      <c r="BW661" s="181" t="str">
        <f t="shared" si="586"/>
        <v/>
      </c>
      <c r="BX661" s="179"/>
      <c r="BY661" s="181" t="str">
        <f>IF(ISBLANK(BL661), "", VLOOKUP(Z661&amp;" "&amp;BV661&amp;" "&amp;BW661,Graduation_Criteria!$D$2:$E$34,2,FALSE))</f>
        <v/>
      </c>
      <c r="BZ661" s="181" t="str">
        <f t="shared" si="587"/>
        <v/>
      </c>
      <c r="CA661" s="167"/>
      <c r="CB661" s="175"/>
      <c r="CC661" s="175"/>
      <c r="CD661" s="183" t="str">
        <f t="shared" si="564"/>
        <v/>
      </c>
      <c r="CE661" s="184">
        <f t="shared" si="565"/>
        <v>0</v>
      </c>
      <c r="CF661" s="184">
        <f t="shared" si="566"/>
        <v>0</v>
      </c>
      <c r="CG661" s="184" t="str">
        <f t="shared" si="567"/>
        <v>0</v>
      </c>
      <c r="CH661" s="184" t="str">
        <f>IF(ISBLANK(CC661), "", (POWER(CC661/VLOOKUP(CG661,Anthro_Calc!C:P,13,FALSE),VLOOKUP(CG661,Anthro_Calc!C:P,12,FALSE))-1) / (VLOOKUP(CG661,Anthro_Calc!C:P,14,FALSE)*VLOOKUP(CG661,Anthro_Calc!C:P,12,FALSE)))</f>
        <v/>
      </c>
      <c r="CI661" s="184" t="str">
        <f>IF(ISBLANK(CC661), "", -3 + (CC661 -VLOOKUP(CG661,Anthro_Calc!C:P,4,FALSE)) / (VLOOKUP(CG661,Anthro_Calc!C:P,5,FALSE) - VLOOKUP(CG661,Anthro_Calc!C:P,4,FALSE)))</f>
        <v/>
      </c>
      <c r="CJ661" s="184" t="str">
        <f>IF(ISBLANK(CC661), "", 3 + (CC661 -VLOOKUP(CG661,Anthro_Calc!C:P,10,FALSE)) / (VLOOKUP(CG661,Anthro_Calc!C:P,10,FALSE) - VLOOKUP(CG661,Anthro_Calc!C:P,9,FALSE)))</f>
        <v/>
      </c>
      <c r="CK661" s="185" t="str">
        <f t="shared" si="568"/>
        <v/>
      </c>
      <c r="CL661" s="173" t="str">
        <f t="shared" si="569"/>
        <v/>
      </c>
      <c r="CM661" s="174" t="str">
        <f t="shared" si="570"/>
        <v/>
      </c>
      <c r="CN661" s="179"/>
      <c r="CO661" s="167"/>
      <c r="CP661" s="175"/>
      <c r="CQ661" s="175"/>
      <c r="CR661" s="186" t="str">
        <f t="shared" si="571"/>
        <v/>
      </c>
      <c r="CS661" s="187">
        <f t="shared" si="572"/>
        <v>0</v>
      </c>
      <c r="CT661" s="187">
        <f t="shared" si="573"/>
        <v>0</v>
      </c>
      <c r="CU661" s="187" t="str">
        <f t="shared" si="574"/>
        <v>0</v>
      </c>
      <c r="CV661" s="187" t="str">
        <f>IF(ISBLANK(CQ661), "", (POWER(CQ661/VLOOKUP(CU661,Anthro_Calc!C:P,13,FALSE),VLOOKUP(CU661,Anthro_Calc!C:P,12,FALSE))-1) / (VLOOKUP(CU661,Anthro_Calc!C:P,14,FALSE)*VLOOKUP(CU661,Anthro_Calc!C:P,12,FALSE)))</f>
        <v/>
      </c>
      <c r="CW661" s="187" t="str">
        <f>IF(ISBLANK(CQ661), "", -3 + (CQ661 -VLOOKUP(CU661,Anthro_Calc!C:P,4,FALSE)) / (VLOOKUP(CU661,Anthro_Calc!C:P,5,FALSE) - VLOOKUP(CU661,Anthro_Calc!C:P,4,FALSE)))</f>
        <v/>
      </c>
      <c r="CX661" s="187" t="str">
        <f>IF(ISBLANK(CQ661), "", 3 + (CQ661 -VLOOKUP(CU661,Anthro_Calc!C:P,10,FALSE)) / (VLOOKUP(CU661,Anthro_Calc!C:P,10,FALSE) - VLOOKUP(CU661,Anthro_Calc!C:P,9,FALSE)))</f>
        <v/>
      </c>
      <c r="CY661" s="188" t="str">
        <f t="shared" si="575"/>
        <v/>
      </c>
      <c r="CZ661" s="117" t="str">
        <f t="shared" si="589"/>
        <v/>
      </c>
      <c r="DA661" s="174" t="str">
        <f t="shared" si="576"/>
        <v/>
      </c>
      <c r="DB661" s="189"/>
    </row>
    <row r="662" spans="1:106">
      <c r="A662" s="165">
        <f t="shared" si="581"/>
        <v>658</v>
      </c>
      <c r="B662" s="166"/>
      <c r="C662" s="166"/>
      <c r="D662" s="166"/>
      <c r="E662" s="166"/>
      <c r="F662" s="166"/>
      <c r="G662" s="166"/>
      <c r="H662" s="166"/>
      <c r="I662" s="166"/>
      <c r="J662" s="166"/>
      <c r="K662" s="166"/>
      <c r="L662" s="166"/>
      <c r="M662" s="167"/>
      <c r="N662" s="168" t="str">
        <f t="shared" ca="1" si="540"/>
        <v/>
      </c>
      <c r="O662" s="169"/>
      <c r="P662" s="169"/>
      <c r="Q662" s="167"/>
      <c r="R662" s="170"/>
      <c r="S662" s="171" t="str">
        <f t="shared" si="541"/>
        <v/>
      </c>
      <c r="T662" s="171" t="str">
        <f t="shared" si="542"/>
        <v/>
      </c>
      <c r="U662" s="171" t="str">
        <f t="shared" si="543"/>
        <v/>
      </c>
      <c r="V662" s="171" t="str">
        <f>IF(ISBLANK(R662), "", (POWER(R662/VLOOKUP(U662,Anthro_Calc!C:P,13,FALSE),VLOOKUP(U662,Anthro_Calc!C:P,12,FALSE))-1) / (VLOOKUP(U662,Anthro_Calc!C:P,14,FALSE)*VLOOKUP(U662,Anthro_Calc!C:P,12,FALSE)))</f>
        <v/>
      </c>
      <c r="W662" s="171" t="str">
        <f>IF(ISBLANK(R662), "", -3 + (R662 -VLOOKUP(U662,Anthro_Calc!C:P,4,FALSE)) / (VLOOKUP(U662,Anthro_Calc!C:P,5,FALSE) - VLOOKUP(U662,Anthro_Calc!C:P,4,FALSE)))</f>
        <v/>
      </c>
      <c r="X662" s="171" t="str">
        <f>IF(ISBLANK(R662), "", 3 + (R662 -VLOOKUP(U662,Anthro_Calc!C:P,10,FALSE)) / (VLOOKUP(U662,Anthro_Calc!C:P,10,FALSE) - VLOOKUP(U662,Anthro_Calc!C:P,9,FALSE)))</f>
        <v/>
      </c>
      <c r="Y662" s="172" t="str">
        <f t="shared" si="544"/>
        <v/>
      </c>
      <c r="Z662" s="173" t="str">
        <f t="shared" si="545"/>
        <v/>
      </c>
      <c r="AA662" s="174" t="str">
        <f t="shared" si="580"/>
        <v/>
      </c>
      <c r="AB662" s="167"/>
      <c r="AC662" s="175"/>
      <c r="AD662" s="176"/>
      <c r="AE662" s="177" t="str">
        <f t="shared" si="546"/>
        <v/>
      </c>
      <c r="AF662" s="171">
        <f t="shared" si="547"/>
        <v>0</v>
      </c>
      <c r="AG662" s="171">
        <f t="shared" si="548"/>
        <v>0</v>
      </c>
      <c r="AH662" s="171" t="str">
        <f t="shared" si="549"/>
        <v>0</v>
      </c>
      <c r="AI662" s="171" t="str">
        <f>IF(ISBLANK(AD662), "", (POWER(AD662/VLOOKUP(AH662,Anthro_Calc!C:P,13,FALSE),VLOOKUP(AH662,Anthro_Calc!C:P,12,FALSE))-1) / (VLOOKUP(AH662,Anthro_Calc!C:P,14,FALSE)*VLOOKUP(AH662,Anthro_Calc!C:P,12,FALSE)))</f>
        <v/>
      </c>
      <c r="AJ662" s="171" t="str">
        <f>IF(ISBLANK(AD662), "", -3 + (AD662 -VLOOKUP(AH662,Anthro_Calc!C:P,4,FALSE)) / (VLOOKUP(AH662,Anthro_Calc!C:P,5,FALSE) - VLOOKUP(AH662,Anthro_Calc!C:P,4,FALSE)))</f>
        <v/>
      </c>
      <c r="AK662" s="171" t="str">
        <f>IF(ISBLANK(AD662), "", 3 + (AD662 -VLOOKUP(AH662,Anthro_Calc!C:P,10,FALSE)) / (VLOOKUP(AH662,Anthro_Calc!C:P,10,FALSE) - VLOOKUP(AH662,Anthro_Calc!C:P,9,FALSE)))</f>
        <v/>
      </c>
      <c r="AL662" s="172" t="str">
        <f t="shared" si="550"/>
        <v/>
      </c>
      <c r="AM662" s="173" t="str">
        <f t="shared" si="551"/>
        <v/>
      </c>
      <c r="AN662" s="174" t="str">
        <f t="shared" si="552"/>
        <v/>
      </c>
      <c r="AO662" s="178" t="str">
        <f t="shared" si="582"/>
        <v/>
      </c>
      <c r="AP662" s="179"/>
      <c r="AQ662" s="179" t="str">
        <f t="shared" si="588"/>
        <v/>
      </c>
      <c r="AR662" s="167"/>
      <c r="AS662" s="175"/>
      <c r="AT662" s="170"/>
      <c r="AU662" s="177" t="str">
        <f t="shared" si="579"/>
        <v/>
      </c>
      <c r="AV662" s="171">
        <f t="shared" si="553"/>
        <v>0</v>
      </c>
      <c r="AW662" s="171">
        <f t="shared" si="554"/>
        <v>0</v>
      </c>
      <c r="AX662" s="171" t="str">
        <f t="shared" si="555"/>
        <v>0</v>
      </c>
      <c r="AY662" s="171" t="str">
        <f>IF(ISBLANK(AT662), "", (POWER(AT662/VLOOKUP(AX662,Anthro_Calc!C:P,13,FALSE),VLOOKUP(AX662,Anthro_Calc!C:P,12,FALSE))-1) / (VLOOKUP(AX662,Anthro_Calc!C:P,14,FALSE)*VLOOKUP(AX662,Anthro_Calc!C:P,12,FALSE)))</f>
        <v/>
      </c>
      <c r="AZ662" s="171" t="str">
        <f>IF(ISBLANK(AT662), "", -3 + (AT662 -VLOOKUP(AX662,Anthro_Calc!C:P,4,FALSE)) / (VLOOKUP(AX662,Anthro_Calc!C:P,5,FALSE) - VLOOKUP(AX662,Anthro_Calc!C:P,4,FALSE)))</f>
        <v/>
      </c>
      <c r="BA662" s="171" t="str">
        <f>IF(ISBLANK(AT662), "", 3 + (AT662 -VLOOKUP(AX662,Anthro_Calc!C:P,10,FALSE)) / (VLOOKUP(AX662,Anthro_Calc!C:P,10,FALSE) - VLOOKUP(AX662,Anthro_Calc!C:P,9,FALSE)))</f>
        <v/>
      </c>
      <c r="BB662" s="172" t="str">
        <f t="shared" si="556"/>
        <v/>
      </c>
      <c r="BC662" s="173" t="str">
        <f t="shared" si="557"/>
        <v/>
      </c>
      <c r="BD662" s="174" t="str">
        <f t="shared" si="583"/>
        <v/>
      </c>
      <c r="BE662" s="180" t="str">
        <f t="shared" si="584"/>
        <v/>
      </c>
      <c r="BF662" s="181" t="str">
        <f t="shared" si="558"/>
        <v/>
      </c>
      <c r="BG662" s="181" t="str">
        <f t="shared" si="585"/>
        <v/>
      </c>
      <c r="BH662" s="179"/>
      <c r="BI662" s="182"/>
      <c r="BJ662" s="167"/>
      <c r="BK662" s="175"/>
      <c r="BL662" s="176"/>
      <c r="BM662" s="177" t="str">
        <f t="shared" si="559"/>
        <v/>
      </c>
      <c r="BN662" s="171">
        <f t="shared" si="577"/>
        <v>0</v>
      </c>
      <c r="BO662" s="171">
        <f t="shared" si="578"/>
        <v>0</v>
      </c>
      <c r="BP662" s="171" t="str">
        <f t="shared" si="560"/>
        <v>0</v>
      </c>
      <c r="BQ662" s="171" t="str">
        <f>IF(ISBLANK(BL662), "", (POWER(BL662/VLOOKUP(BP662,Anthro_Calc!C:P,13,FALSE),VLOOKUP(BP662,Anthro_Calc!C:P,12,FALSE))-1) / (VLOOKUP(BP662,Anthro_Calc!C:P,14,FALSE)*VLOOKUP(BP662,Anthro_Calc!C:P,12,FALSE)))</f>
        <v/>
      </c>
      <c r="BR662" s="171" t="str">
        <f>IF(ISBLANK(BL662), "", -3 + (BL662 -VLOOKUP(BP662,Anthro_Calc!C:P,4,FALSE)) / (VLOOKUP(BP662,Anthro_Calc!C:P,5,FALSE) - VLOOKUP(BP662,Anthro_Calc!C:P,4,FALSE)))</f>
        <v/>
      </c>
      <c r="BS662" s="171" t="str">
        <f>IF(ISBLANK(BL662), "", 3 + (BL662 -VLOOKUP(BP662,Anthro_Calc!C:P,10,FALSE)) / (VLOOKUP(BP662,Anthro_Calc!C:P,10,FALSE) - VLOOKUP(BP662,Anthro_Calc!C:P,9,FALSE)))</f>
        <v/>
      </c>
      <c r="BT662" s="172" t="str">
        <f t="shared" si="561"/>
        <v/>
      </c>
      <c r="BU662" s="173" t="str">
        <f t="shared" si="562"/>
        <v/>
      </c>
      <c r="BV662" s="174" t="str">
        <f t="shared" si="563"/>
        <v/>
      </c>
      <c r="BW662" s="181" t="str">
        <f t="shared" si="586"/>
        <v/>
      </c>
      <c r="BX662" s="179"/>
      <c r="BY662" s="181" t="str">
        <f>IF(ISBLANK(BL662), "", VLOOKUP(Z662&amp;" "&amp;BV662&amp;" "&amp;BW662,Graduation_Criteria!$D$2:$E$34,2,FALSE))</f>
        <v/>
      </c>
      <c r="BZ662" s="181" t="str">
        <f t="shared" si="587"/>
        <v/>
      </c>
      <c r="CA662" s="167"/>
      <c r="CB662" s="175"/>
      <c r="CC662" s="175"/>
      <c r="CD662" s="183" t="str">
        <f t="shared" si="564"/>
        <v/>
      </c>
      <c r="CE662" s="184">
        <f t="shared" si="565"/>
        <v>0</v>
      </c>
      <c r="CF662" s="184">
        <f t="shared" si="566"/>
        <v>0</v>
      </c>
      <c r="CG662" s="184" t="str">
        <f t="shared" si="567"/>
        <v>0</v>
      </c>
      <c r="CH662" s="184" t="str">
        <f>IF(ISBLANK(CC662), "", (POWER(CC662/VLOOKUP(CG662,Anthro_Calc!C:P,13,FALSE),VLOOKUP(CG662,Anthro_Calc!C:P,12,FALSE))-1) / (VLOOKUP(CG662,Anthro_Calc!C:P,14,FALSE)*VLOOKUP(CG662,Anthro_Calc!C:P,12,FALSE)))</f>
        <v/>
      </c>
      <c r="CI662" s="184" t="str">
        <f>IF(ISBLANK(CC662), "", -3 + (CC662 -VLOOKUP(CG662,Anthro_Calc!C:P,4,FALSE)) / (VLOOKUP(CG662,Anthro_Calc!C:P,5,FALSE) - VLOOKUP(CG662,Anthro_Calc!C:P,4,FALSE)))</f>
        <v/>
      </c>
      <c r="CJ662" s="184" t="str">
        <f>IF(ISBLANK(CC662), "", 3 + (CC662 -VLOOKUP(CG662,Anthro_Calc!C:P,10,FALSE)) / (VLOOKUP(CG662,Anthro_Calc!C:P,10,FALSE) - VLOOKUP(CG662,Anthro_Calc!C:P,9,FALSE)))</f>
        <v/>
      </c>
      <c r="CK662" s="185" t="str">
        <f t="shared" si="568"/>
        <v/>
      </c>
      <c r="CL662" s="173" t="str">
        <f t="shared" si="569"/>
        <v/>
      </c>
      <c r="CM662" s="174" t="str">
        <f t="shared" si="570"/>
        <v/>
      </c>
      <c r="CN662" s="179"/>
      <c r="CO662" s="167"/>
      <c r="CP662" s="175"/>
      <c r="CQ662" s="175"/>
      <c r="CR662" s="186" t="str">
        <f t="shared" si="571"/>
        <v/>
      </c>
      <c r="CS662" s="187">
        <f t="shared" si="572"/>
        <v>0</v>
      </c>
      <c r="CT662" s="187">
        <f t="shared" si="573"/>
        <v>0</v>
      </c>
      <c r="CU662" s="187" t="str">
        <f t="shared" si="574"/>
        <v>0</v>
      </c>
      <c r="CV662" s="187" t="str">
        <f>IF(ISBLANK(CQ662), "", (POWER(CQ662/VLOOKUP(CU662,Anthro_Calc!C:P,13,FALSE),VLOOKUP(CU662,Anthro_Calc!C:P,12,FALSE))-1) / (VLOOKUP(CU662,Anthro_Calc!C:P,14,FALSE)*VLOOKUP(CU662,Anthro_Calc!C:P,12,FALSE)))</f>
        <v/>
      </c>
      <c r="CW662" s="187" t="str">
        <f>IF(ISBLANK(CQ662), "", -3 + (CQ662 -VLOOKUP(CU662,Anthro_Calc!C:P,4,FALSE)) / (VLOOKUP(CU662,Anthro_Calc!C:P,5,FALSE) - VLOOKUP(CU662,Anthro_Calc!C:P,4,FALSE)))</f>
        <v/>
      </c>
      <c r="CX662" s="187" t="str">
        <f>IF(ISBLANK(CQ662), "", 3 + (CQ662 -VLOOKUP(CU662,Anthro_Calc!C:P,10,FALSE)) / (VLOOKUP(CU662,Anthro_Calc!C:P,10,FALSE) - VLOOKUP(CU662,Anthro_Calc!C:P,9,FALSE)))</f>
        <v/>
      </c>
      <c r="CY662" s="188" t="str">
        <f t="shared" si="575"/>
        <v/>
      </c>
      <c r="CZ662" s="117" t="str">
        <f t="shared" si="589"/>
        <v/>
      </c>
      <c r="DA662" s="174" t="str">
        <f t="shared" si="576"/>
        <v/>
      </c>
      <c r="DB662" s="189"/>
    </row>
    <row r="663" spans="1:106">
      <c r="A663" s="165">
        <f t="shared" si="581"/>
        <v>659</v>
      </c>
      <c r="B663" s="166"/>
      <c r="C663" s="166"/>
      <c r="D663" s="166"/>
      <c r="E663" s="166"/>
      <c r="F663" s="166"/>
      <c r="G663" s="166"/>
      <c r="H663" s="166"/>
      <c r="I663" s="166"/>
      <c r="J663" s="166"/>
      <c r="K663" s="166"/>
      <c r="L663" s="166"/>
      <c r="M663" s="167"/>
      <c r="N663" s="168" t="str">
        <f t="shared" ca="1" si="540"/>
        <v/>
      </c>
      <c r="O663" s="169"/>
      <c r="P663" s="169"/>
      <c r="Q663" s="167"/>
      <c r="R663" s="170"/>
      <c r="S663" s="171" t="str">
        <f t="shared" si="541"/>
        <v/>
      </c>
      <c r="T663" s="171" t="str">
        <f t="shared" si="542"/>
        <v/>
      </c>
      <c r="U663" s="171" t="str">
        <f t="shared" si="543"/>
        <v/>
      </c>
      <c r="V663" s="171" t="str">
        <f>IF(ISBLANK(R663), "", (POWER(R663/VLOOKUP(U663,Anthro_Calc!C:P,13,FALSE),VLOOKUP(U663,Anthro_Calc!C:P,12,FALSE))-1) / (VLOOKUP(U663,Anthro_Calc!C:P,14,FALSE)*VLOOKUP(U663,Anthro_Calc!C:P,12,FALSE)))</f>
        <v/>
      </c>
      <c r="W663" s="171" t="str">
        <f>IF(ISBLANK(R663), "", -3 + (R663 -VLOOKUP(U663,Anthro_Calc!C:P,4,FALSE)) / (VLOOKUP(U663,Anthro_Calc!C:P,5,FALSE) - VLOOKUP(U663,Anthro_Calc!C:P,4,FALSE)))</f>
        <v/>
      </c>
      <c r="X663" s="171" t="str">
        <f>IF(ISBLANK(R663), "", 3 + (R663 -VLOOKUP(U663,Anthro_Calc!C:P,10,FALSE)) / (VLOOKUP(U663,Anthro_Calc!C:P,10,FALSE) - VLOOKUP(U663,Anthro_Calc!C:P,9,FALSE)))</f>
        <v/>
      </c>
      <c r="Y663" s="172" t="str">
        <f t="shared" si="544"/>
        <v/>
      </c>
      <c r="Z663" s="173" t="str">
        <f t="shared" si="545"/>
        <v/>
      </c>
      <c r="AA663" s="174" t="str">
        <f t="shared" si="580"/>
        <v/>
      </c>
      <c r="AB663" s="167"/>
      <c r="AC663" s="175"/>
      <c r="AD663" s="176"/>
      <c r="AE663" s="177" t="str">
        <f t="shared" si="546"/>
        <v/>
      </c>
      <c r="AF663" s="171">
        <f t="shared" si="547"/>
        <v>0</v>
      </c>
      <c r="AG663" s="171">
        <f t="shared" si="548"/>
        <v>0</v>
      </c>
      <c r="AH663" s="171" t="str">
        <f t="shared" si="549"/>
        <v>0</v>
      </c>
      <c r="AI663" s="171" t="str">
        <f>IF(ISBLANK(AD663), "", (POWER(AD663/VLOOKUP(AH663,Anthro_Calc!C:P,13,FALSE),VLOOKUP(AH663,Anthro_Calc!C:P,12,FALSE))-1) / (VLOOKUP(AH663,Anthro_Calc!C:P,14,FALSE)*VLOOKUP(AH663,Anthro_Calc!C:P,12,FALSE)))</f>
        <v/>
      </c>
      <c r="AJ663" s="171" t="str">
        <f>IF(ISBLANK(AD663), "", -3 + (AD663 -VLOOKUP(AH663,Anthro_Calc!C:P,4,FALSE)) / (VLOOKUP(AH663,Anthro_Calc!C:P,5,FALSE) - VLOOKUP(AH663,Anthro_Calc!C:P,4,FALSE)))</f>
        <v/>
      </c>
      <c r="AK663" s="171" t="str">
        <f>IF(ISBLANK(AD663), "", 3 + (AD663 -VLOOKUP(AH663,Anthro_Calc!C:P,10,FALSE)) / (VLOOKUP(AH663,Anthro_Calc!C:P,10,FALSE) - VLOOKUP(AH663,Anthro_Calc!C:P,9,FALSE)))</f>
        <v/>
      </c>
      <c r="AL663" s="172" t="str">
        <f t="shared" si="550"/>
        <v/>
      </c>
      <c r="AM663" s="173" t="str">
        <f t="shared" si="551"/>
        <v/>
      </c>
      <c r="AN663" s="174" t="str">
        <f t="shared" si="552"/>
        <v/>
      </c>
      <c r="AO663" s="178" t="str">
        <f t="shared" si="582"/>
        <v/>
      </c>
      <c r="AP663" s="179"/>
      <c r="AQ663" s="179" t="str">
        <f t="shared" si="588"/>
        <v/>
      </c>
      <c r="AR663" s="167"/>
      <c r="AS663" s="175"/>
      <c r="AT663" s="170"/>
      <c r="AU663" s="177" t="str">
        <f t="shared" si="579"/>
        <v/>
      </c>
      <c r="AV663" s="171">
        <f t="shared" si="553"/>
        <v>0</v>
      </c>
      <c r="AW663" s="171">
        <f t="shared" si="554"/>
        <v>0</v>
      </c>
      <c r="AX663" s="171" t="str">
        <f t="shared" si="555"/>
        <v>0</v>
      </c>
      <c r="AY663" s="171" t="str">
        <f>IF(ISBLANK(AT663), "", (POWER(AT663/VLOOKUP(AX663,Anthro_Calc!C:P,13,FALSE),VLOOKUP(AX663,Anthro_Calc!C:P,12,FALSE))-1) / (VLOOKUP(AX663,Anthro_Calc!C:P,14,FALSE)*VLOOKUP(AX663,Anthro_Calc!C:P,12,FALSE)))</f>
        <v/>
      </c>
      <c r="AZ663" s="171" t="str">
        <f>IF(ISBLANK(AT663), "", -3 + (AT663 -VLOOKUP(AX663,Anthro_Calc!C:P,4,FALSE)) / (VLOOKUP(AX663,Anthro_Calc!C:P,5,FALSE) - VLOOKUP(AX663,Anthro_Calc!C:P,4,FALSE)))</f>
        <v/>
      </c>
      <c r="BA663" s="171" t="str">
        <f>IF(ISBLANK(AT663), "", 3 + (AT663 -VLOOKUP(AX663,Anthro_Calc!C:P,10,FALSE)) / (VLOOKUP(AX663,Anthro_Calc!C:P,10,FALSE) - VLOOKUP(AX663,Anthro_Calc!C:P,9,FALSE)))</f>
        <v/>
      </c>
      <c r="BB663" s="172" t="str">
        <f t="shared" si="556"/>
        <v/>
      </c>
      <c r="BC663" s="173" t="str">
        <f t="shared" si="557"/>
        <v/>
      </c>
      <c r="BD663" s="174" t="str">
        <f t="shared" si="583"/>
        <v/>
      </c>
      <c r="BE663" s="180" t="str">
        <f t="shared" si="584"/>
        <v/>
      </c>
      <c r="BF663" s="181" t="str">
        <f t="shared" si="558"/>
        <v/>
      </c>
      <c r="BG663" s="181" t="str">
        <f t="shared" si="585"/>
        <v/>
      </c>
      <c r="BH663" s="179"/>
      <c r="BI663" s="182"/>
      <c r="BJ663" s="167"/>
      <c r="BK663" s="175"/>
      <c r="BL663" s="176"/>
      <c r="BM663" s="177" t="str">
        <f t="shared" si="559"/>
        <v/>
      </c>
      <c r="BN663" s="171">
        <f t="shared" si="577"/>
        <v>0</v>
      </c>
      <c r="BO663" s="171">
        <f t="shared" si="578"/>
        <v>0</v>
      </c>
      <c r="BP663" s="171" t="str">
        <f t="shared" si="560"/>
        <v>0</v>
      </c>
      <c r="BQ663" s="171" t="str">
        <f>IF(ISBLANK(BL663), "", (POWER(BL663/VLOOKUP(BP663,Anthro_Calc!C:P,13,FALSE),VLOOKUP(BP663,Anthro_Calc!C:P,12,FALSE))-1) / (VLOOKUP(BP663,Anthro_Calc!C:P,14,FALSE)*VLOOKUP(BP663,Anthro_Calc!C:P,12,FALSE)))</f>
        <v/>
      </c>
      <c r="BR663" s="171" t="str">
        <f>IF(ISBLANK(BL663), "", -3 + (BL663 -VLOOKUP(BP663,Anthro_Calc!C:P,4,FALSE)) / (VLOOKUP(BP663,Anthro_Calc!C:P,5,FALSE) - VLOOKUP(BP663,Anthro_Calc!C:P,4,FALSE)))</f>
        <v/>
      </c>
      <c r="BS663" s="171" t="str">
        <f>IF(ISBLANK(BL663), "", 3 + (BL663 -VLOOKUP(BP663,Anthro_Calc!C:P,10,FALSE)) / (VLOOKUP(BP663,Anthro_Calc!C:P,10,FALSE) - VLOOKUP(BP663,Anthro_Calc!C:P,9,FALSE)))</f>
        <v/>
      </c>
      <c r="BT663" s="172" t="str">
        <f t="shared" si="561"/>
        <v/>
      </c>
      <c r="BU663" s="173" t="str">
        <f t="shared" si="562"/>
        <v/>
      </c>
      <c r="BV663" s="174" t="str">
        <f t="shared" si="563"/>
        <v/>
      </c>
      <c r="BW663" s="181" t="str">
        <f t="shared" si="586"/>
        <v/>
      </c>
      <c r="BX663" s="179"/>
      <c r="BY663" s="181" t="str">
        <f>IF(ISBLANK(BL663), "", VLOOKUP(Z663&amp;" "&amp;BV663&amp;" "&amp;BW663,Graduation_Criteria!$D$2:$E$34,2,FALSE))</f>
        <v/>
      </c>
      <c r="BZ663" s="181" t="str">
        <f t="shared" si="587"/>
        <v/>
      </c>
      <c r="CA663" s="167"/>
      <c r="CB663" s="175"/>
      <c r="CC663" s="175"/>
      <c r="CD663" s="183" t="str">
        <f t="shared" si="564"/>
        <v/>
      </c>
      <c r="CE663" s="184">
        <f t="shared" si="565"/>
        <v>0</v>
      </c>
      <c r="CF663" s="184">
        <f t="shared" si="566"/>
        <v>0</v>
      </c>
      <c r="CG663" s="184" t="str">
        <f t="shared" si="567"/>
        <v>0</v>
      </c>
      <c r="CH663" s="184" t="str">
        <f>IF(ISBLANK(CC663), "", (POWER(CC663/VLOOKUP(CG663,Anthro_Calc!C:P,13,FALSE),VLOOKUP(CG663,Anthro_Calc!C:P,12,FALSE))-1) / (VLOOKUP(CG663,Anthro_Calc!C:P,14,FALSE)*VLOOKUP(CG663,Anthro_Calc!C:P,12,FALSE)))</f>
        <v/>
      </c>
      <c r="CI663" s="184" t="str">
        <f>IF(ISBLANK(CC663), "", -3 + (CC663 -VLOOKUP(CG663,Anthro_Calc!C:P,4,FALSE)) / (VLOOKUP(CG663,Anthro_Calc!C:P,5,FALSE) - VLOOKUP(CG663,Anthro_Calc!C:P,4,FALSE)))</f>
        <v/>
      </c>
      <c r="CJ663" s="184" t="str">
        <f>IF(ISBLANK(CC663), "", 3 + (CC663 -VLOOKUP(CG663,Anthro_Calc!C:P,10,FALSE)) / (VLOOKUP(CG663,Anthro_Calc!C:P,10,FALSE) - VLOOKUP(CG663,Anthro_Calc!C:P,9,FALSE)))</f>
        <v/>
      </c>
      <c r="CK663" s="185" t="str">
        <f t="shared" si="568"/>
        <v/>
      </c>
      <c r="CL663" s="173" t="str">
        <f t="shared" si="569"/>
        <v/>
      </c>
      <c r="CM663" s="174" t="str">
        <f t="shared" si="570"/>
        <v/>
      </c>
      <c r="CN663" s="179"/>
      <c r="CO663" s="167"/>
      <c r="CP663" s="175"/>
      <c r="CQ663" s="175"/>
      <c r="CR663" s="186" t="str">
        <f t="shared" si="571"/>
        <v/>
      </c>
      <c r="CS663" s="187">
        <f t="shared" si="572"/>
        <v>0</v>
      </c>
      <c r="CT663" s="187">
        <f t="shared" si="573"/>
        <v>0</v>
      </c>
      <c r="CU663" s="187" t="str">
        <f t="shared" si="574"/>
        <v>0</v>
      </c>
      <c r="CV663" s="187" t="str">
        <f>IF(ISBLANK(CQ663), "", (POWER(CQ663/VLOOKUP(CU663,Anthro_Calc!C:P,13,FALSE),VLOOKUP(CU663,Anthro_Calc!C:P,12,FALSE))-1) / (VLOOKUP(CU663,Anthro_Calc!C:P,14,FALSE)*VLOOKUP(CU663,Anthro_Calc!C:P,12,FALSE)))</f>
        <v/>
      </c>
      <c r="CW663" s="187" t="str">
        <f>IF(ISBLANK(CQ663), "", -3 + (CQ663 -VLOOKUP(CU663,Anthro_Calc!C:P,4,FALSE)) / (VLOOKUP(CU663,Anthro_Calc!C:P,5,FALSE) - VLOOKUP(CU663,Anthro_Calc!C:P,4,FALSE)))</f>
        <v/>
      </c>
      <c r="CX663" s="187" t="str">
        <f>IF(ISBLANK(CQ663), "", 3 + (CQ663 -VLOOKUP(CU663,Anthro_Calc!C:P,10,FALSE)) / (VLOOKUP(CU663,Anthro_Calc!C:P,10,FALSE) - VLOOKUP(CU663,Anthro_Calc!C:P,9,FALSE)))</f>
        <v/>
      </c>
      <c r="CY663" s="188" t="str">
        <f t="shared" si="575"/>
        <v/>
      </c>
      <c r="CZ663" s="117" t="str">
        <f t="shared" si="589"/>
        <v/>
      </c>
      <c r="DA663" s="174" t="str">
        <f t="shared" si="576"/>
        <v/>
      </c>
      <c r="DB663" s="189"/>
    </row>
    <row r="664" spans="1:106">
      <c r="A664" s="165">
        <f t="shared" si="581"/>
        <v>660</v>
      </c>
      <c r="B664" s="166"/>
      <c r="C664" s="166"/>
      <c r="D664" s="166"/>
      <c r="E664" s="166"/>
      <c r="F664" s="166"/>
      <c r="G664" s="166"/>
      <c r="H664" s="166"/>
      <c r="I664" s="166"/>
      <c r="J664" s="166"/>
      <c r="K664" s="166"/>
      <c r="L664" s="166"/>
      <c r="M664" s="167"/>
      <c r="N664" s="168" t="str">
        <f t="shared" ca="1" si="540"/>
        <v/>
      </c>
      <c r="O664" s="169"/>
      <c r="P664" s="169"/>
      <c r="Q664" s="167"/>
      <c r="R664" s="170"/>
      <c r="S664" s="171" t="str">
        <f t="shared" si="541"/>
        <v/>
      </c>
      <c r="T664" s="171" t="str">
        <f t="shared" si="542"/>
        <v/>
      </c>
      <c r="U664" s="171" t="str">
        <f t="shared" si="543"/>
        <v/>
      </c>
      <c r="V664" s="171" t="str">
        <f>IF(ISBLANK(R664), "", (POWER(R664/VLOOKUP(U664,Anthro_Calc!C:P,13,FALSE),VLOOKUP(U664,Anthro_Calc!C:P,12,FALSE))-1) / (VLOOKUP(U664,Anthro_Calc!C:P,14,FALSE)*VLOOKUP(U664,Anthro_Calc!C:P,12,FALSE)))</f>
        <v/>
      </c>
      <c r="W664" s="171" t="str">
        <f>IF(ISBLANK(R664), "", -3 + (R664 -VLOOKUP(U664,Anthro_Calc!C:P,4,FALSE)) / (VLOOKUP(U664,Anthro_Calc!C:P,5,FALSE) - VLOOKUP(U664,Anthro_Calc!C:P,4,FALSE)))</f>
        <v/>
      </c>
      <c r="X664" s="171" t="str">
        <f>IF(ISBLANK(R664), "", 3 + (R664 -VLOOKUP(U664,Anthro_Calc!C:P,10,FALSE)) / (VLOOKUP(U664,Anthro_Calc!C:P,10,FALSE) - VLOOKUP(U664,Anthro_Calc!C:P,9,FALSE)))</f>
        <v/>
      </c>
      <c r="Y664" s="172" t="str">
        <f t="shared" si="544"/>
        <v/>
      </c>
      <c r="Z664" s="173" t="str">
        <f t="shared" si="545"/>
        <v/>
      </c>
      <c r="AA664" s="174" t="str">
        <f t="shared" si="580"/>
        <v/>
      </c>
      <c r="AB664" s="167"/>
      <c r="AC664" s="175"/>
      <c r="AD664" s="176"/>
      <c r="AE664" s="177" t="str">
        <f t="shared" si="546"/>
        <v/>
      </c>
      <c r="AF664" s="171">
        <f t="shared" si="547"/>
        <v>0</v>
      </c>
      <c r="AG664" s="171">
        <f t="shared" si="548"/>
        <v>0</v>
      </c>
      <c r="AH664" s="171" t="str">
        <f t="shared" si="549"/>
        <v>0</v>
      </c>
      <c r="AI664" s="171" t="str">
        <f>IF(ISBLANK(AD664), "", (POWER(AD664/VLOOKUP(AH664,Anthro_Calc!C:P,13,FALSE),VLOOKUP(AH664,Anthro_Calc!C:P,12,FALSE))-1) / (VLOOKUP(AH664,Anthro_Calc!C:P,14,FALSE)*VLOOKUP(AH664,Anthro_Calc!C:P,12,FALSE)))</f>
        <v/>
      </c>
      <c r="AJ664" s="171" t="str">
        <f>IF(ISBLANK(AD664), "", -3 + (AD664 -VLOOKUP(AH664,Anthro_Calc!C:P,4,FALSE)) / (VLOOKUP(AH664,Anthro_Calc!C:P,5,FALSE) - VLOOKUP(AH664,Anthro_Calc!C:P,4,FALSE)))</f>
        <v/>
      </c>
      <c r="AK664" s="171" t="str">
        <f>IF(ISBLANK(AD664), "", 3 + (AD664 -VLOOKUP(AH664,Anthro_Calc!C:P,10,FALSE)) / (VLOOKUP(AH664,Anthro_Calc!C:P,10,FALSE) - VLOOKUP(AH664,Anthro_Calc!C:P,9,FALSE)))</f>
        <v/>
      </c>
      <c r="AL664" s="172" t="str">
        <f t="shared" si="550"/>
        <v/>
      </c>
      <c r="AM664" s="173" t="str">
        <f t="shared" si="551"/>
        <v/>
      </c>
      <c r="AN664" s="174" t="str">
        <f t="shared" si="552"/>
        <v/>
      </c>
      <c r="AO664" s="178" t="str">
        <f t="shared" si="582"/>
        <v/>
      </c>
      <c r="AP664" s="179"/>
      <c r="AQ664" s="179" t="str">
        <f t="shared" si="588"/>
        <v/>
      </c>
      <c r="AR664" s="167"/>
      <c r="AS664" s="175"/>
      <c r="AT664" s="170"/>
      <c r="AU664" s="177" t="str">
        <f t="shared" si="579"/>
        <v/>
      </c>
      <c r="AV664" s="171">
        <f t="shared" si="553"/>
        <v>0</v>
      </c>
      <c r="AW664" s="171">
        <f t="shared" si="554"/>
        <v>0</v>
      </c>
      <c r="AX664" s="171" t="str">
        <f t="shared" si="555"/>
        <v>0</v>
      </c>
      <c r="AY664" s="171" t="str">
        <f>IF(ISBLANK(AT664), "", (POWER(AT664/VLOOKUP(AX664,Anthro_Calc!C:P,13,FALSE),VLOOKUP(AX664,Anthro_Calc!C:P,12,FALSE))-1) / (VLOOKUP(AX664,Anthro_Calc!C:P,14,FALSE)*VLOOKUP(AX664,Anthro_Calc!C:P,12,FALSE)))</f>
        <v/>
      </c>
      <c r="AZ664" s="171" t="str">
        <f>IF(ISBLANK(AT664), "", -3 + (AT664 -VLOOKUP(AX664,Anthro_Calc!C:P,4,FALSE)) / (VLOOKUP(AX664,Anthro_Calc!C:P,5,FALSE) - VLOOKUP(AX664,Anthro_Calc!C:P,4,FALSE)))</f>
        <v/>
      </c>
      <c r="BA664" s="171" t="str">
        <f>IF(ISBLANK(AT664), "", 3 + (AT664 -VLOOKUP(AX664,Anthro_Calc!C:P,10,FALSE)) / (VLOOKUP(AX664,Anthro_Calc!C:P,10,FALSE) - VLOOKUP(AX664,Anthro_Calc!C:P,9,FALSE)))</f>
        <v/>
      </c>
      <c r="BB664" s="172" t="str">
        <f t="shared" si="556"/>
        <v/>
      </c>
      <c r="BC664" s="173" t="str">
        <f t="shared" si="557"/>
        <v/>
      </c>
      <c r="BD664" s="174" t="str">
        <f t="shared" si="583"/>
        <v/>
      </c>
      <c r="BE664" s="180" t="str">
        <f t="shared" si="584"/>
        <v/>
      </c>
      <c r="BF664" s="181" t="str">
        <f t="shared" si="558"/>
        <v/>
      </c>
      <c r="BG664" s="181" t="str">
        <f t="shared" si="585"/>
        <v/>
      </c>
      <c r="BH664" s="179"/>
      <c r="BI664" s="182"/>
      <c r="BJ664" s="167"/>
      <c r="BK664" s="175"/>
      <c r="BL664" s="176"/>
      <c r="BM664" s="177" t="str">
        <f t="shared" si="559"/>
        <v/>
      </c>
      <c r="BN664" s="171">
        <f t="shared" si="577"/>
        <v>0</v>
      </c>
      <c r="BO664" s="171">
        <f t="shared" si="578"/>
        <v>0</v>
      </c>
      <c r="BP664" s="171" t="str">
        <f t="shared" si="560"/>
        <v>0</v>
      </c>
      <c r="BQ664" s="171" t="str">
        <f>IF(ISBLANK(BL664), "", (POWER(BL664/VLOOKUP(BP664,Anthro_Calc!C:P,13,FALSE),VLOOKUP(BP664,Anthro_Calc!C:P,12,FALSE))-1) / (VLOOKUP(BP664,Anthro_Calc!C:P,14,FALSE)*VLOOKUP(BP664,Anthro_Calc!C:P,12,FALSE)))</f>
        <v/>
      </c>
      <c r="BR664" s="171" t="str">
        <f>IF(ISBLANK(BL664), "", -3 + (BL664 -VLOOKUP(BP664,Anthro_Calc!C:P,4,FALSE)) / (VLOOKUP(BP664,Anthro_Calc!C:P,5,FALSE) - VLOOKUP(BP664,Anthro_Calc!C:P,4,FALSE)))</f>
        <v/>
      </c>
      <c r="BS664" s="171" t="str">
        <f>IF(ISBLANK(BL664), "", 3 + (BL664 -VLOOKUP(BP664,Anthro_Calc!C:P,10,FALSE)) / (VLOOKUP(BP664,Anthro_Calc!C:P,10,FALSE) - VLOOKUP(BP664,Anthro_Calc!C:P,9,FALSE)))</f>
        <v/>
      </c>
      <c r="BT664" s="172" t="str">
        <f t="shared" si="561"/>
        <v/>
      </c>
      <c r="BU664" s="173" t="str">
        <f t="shared" si="562"/>
        <v/>
      </c>
      <c r="BV664" s="174" t="str">
        <f t="shared" si="563"/>
        <v/>
      </c>
      <c r="BW664" s="181" t="str">
        <f t="shared" si="586"/>
        <v/>
      </c>
      <c r="BX664" s="179"/>
      <c r="BY664" s="181" t="str">
        <f>IF(ISBLANK(BL664), "", VLOOKUP(Z664&amp;" "&amp;BV664&amp;" "&amp;BW664,Graduation_Criteria!$D$2:$E$34,2,FALSE))</f>
        <v/>
      </c>
      <c r="BZ664" s="181" t="str">
        <f t="shared" si="587"/>
        <v/>
      </c>
      <c r="CA664" s="167"/>
      <c r="CB664" s="175"/>
      <c r="CC664" s="175"/>
      <c r="CD664" s="183" t="str">
        <f t="shared" si="564"/>
        <v/>
      </c>
      <c r="CE664" s="184">
        <f t="shared" si="565"/>
        <v>0</v>
      </c>
      <c r="CF664" s="184">
        <f t="shared" si="566"/>
        <v>0</v>
      </c>
      <c r="CG664" s="184" t="str">
        <f t="shared" si="567"/>
        <v>0</v>
      </c>
      <c r="CH664" s="184" t="str">
        <f>IF(ISBLANK(CC664), "", (POWER(CC664/VLOOKUP(CG664,Anthro_Calc!C:P,13,FALSE),VLOOKUP(CG664,Anthro_Calc!C:P,12,FALSE))-1) / (VLOOKUP(CG664,Anthro_Calc!C:P,14,FALSE)*VLOOKUP(CG664,Anthro_Calc!C:P,12,FALSE)))</f>
        <v/>
      </c>
      <c r="CI664" s="184" t="str">
        <f>IF(ISBLANK(CC664), "", -3 + (CC664 -VLOOKUP(CG664,Anthro_Calc!C:P,4,FALSE)) / (VLOOKUP(CG664,Anthro_Calc!C:P,5,FALSE) - VLOOKUP(CG664,Anthro_Calc!C:P,4,FALSE)))</f>
        <v/>
      </c>
      <c r="CJ664" s="184" t="str">
        <f>IF(ISBLANK(CC664), "", 3 + (CC664 -VLOOKUP(CG664,Anthro_Calc!C:P,10,FALSE)) / (VLOOKUP(CG664,Anthro_Calc!C:P,10,FALSE) - VLOOKUP(CG664,Anthro_Calc!C:P,9,FALSE)))</f>
        <v/>
      </c>
      <c r="CK664" s="185" t="str">
        <f t="shared" si="568"/>
        <v/>
      </c>
      <c r="CL664" s="173" t="str">
        <f t="shared" si="569"/>
        <v/>
      </c>
      <c r="CM664" s="174" t="str">
        <f t="shared" si="570"/>
        <v/>
      </c>
      <c r="CN664" s="179"/>
      <c r="CO664" s="167"/>
      <c r="CP664" s="175"/>
      <c r="CQ664" s="175"/>
      <c r="CR664" s="186" t="str">
        <f t="shared" si="571"/>
        <v/>
      </c>
      <c r="CS664" s="187">
        <f t="shared" si="572"/>
        <v>0</v>
      </c>
      <c r="CT664" s="187">
        <f t="shared" si="573"/>
        <v>0</v>
      </c>
      <c r="CU664" s="187" t="str">
        <f t="shared" si="574"/>
        <v>0</v>
      </c>
      <c r="CV664" s="187" t="str">
        <f>IF(ISBLANK(CQ664), "", (POWER(CQ664/VLOOKUP(CU664,Anthro_Calc!C:P,13,FALSE),VLOOKUP(CU664,Anthro_Calc!C:P,12,FALSE))-1) / (VLOOKUP(CU664,Anthro_Calc!C:P,14,FALSE)*VLOOKUP(CU664,Anthro_Calc!C:P,12,FALSE)))</f>
        <v/>
      </c>
      <c r="CW664" s="187" t="str">
        <f>IF(ISBLANK(CQ664), "", -3 + (CQ664 -VLOOKUP(CU664,Anthro_Calc!C:P,4,FALSE)) / (VLOOKUP(CU664,Anthro_Calc!C:P,5,FALSE) - VLOOKUP(CU664,Anthro_Calc!C:P,4,FALSE)))</f>
        <v/>
      </c>
      <c r="CX664" s="187" t="str">
        <f>IF(ISBLANK(CQ664), "", 3 + (CQ664 -VLOOKUP(CU664,Anthro_Calc!C:P,10,FALSE)) / (VLOOKUP(CU664,Anthro_Calc!C:P,10,FALSE) - VLOOKUP(CU664,Anthro_Calc!C:P,9,FALSE)))</f>
        <v/>
      </c>
      <c r="CY664" s="188" t="str">
        <f t="shared" si="575"/>
        <v/>
      </c>
      <c r="CZ664" s="117" t="str">
        <f t="shared" si="589"/>
        <v/>
      </c>
      <c r="DA664" s="174" t="str">
        <f t="shared" si="576"/>
        <v/>
      </c>
      <c r="DB664" s="189"/>
    </row>
    <row r="665" spans="1:106">
      <c r="A665" s="165">
        <f t="shared" si="581"/>
        <v>661</v>
      </c>
      <c r="B665" s="166"/>
      <c r="C665" s="166"/>
      <c r="D665" s="166"/>
      <c r="E665" s="166"/>
      <c r="F665" s="166"/>
      <c r="G665" s="166"/>
      <c r="H665" s="166"/>
      <c r="I665" s="166"/>
      <c r="J665" s="166"/>
      <c r="K665" s="166"/>
      <c r="L665" s="166"/>
      <c r="M665" s="167"/>
      <c r="N665" s="168" t="str">
        <f t="shared" ca="1" si="540"/>
        <v/>
      </c>
      <c r="O665" s="169"/>
      <c r="P665" s="169"/>
      <c r="Q665" s="167"/>
      <c r="R665" s="170"/>
      <c r="S665" s="171" t="str">
        <f t="shared" si="541"/>
        <v/>
      </c>
      <c r="T665" s="171" t="str">
        <f t="shared" si="542"/>
        <v/>
      </c>
      <c r="U665" s="171" t="str">
        <f t="shared" si="543"/>
        <v/>
      </c>
      <c r="V665" s="171" t="str">
        <f>IF(ISBLANK(R665), "", (POWER(R665/VLOOKUP(U665,Anthro_Calc!C:P,13,FALSE),VLOOKUP(U665,Anthro_Calc!C:P,12,FALSE))-1) / (VLOOKUP(U665,Anthro_Calc!C:P,14,FALSE)*VLOOKUP(U665,Anthro_Calc!C:P,12,FALSE)))</f>
        <v/>
      </c>
      <c r="W665" s="171" t="str">
        <f>IF(ISBLANK(R665), "", -3 + (R665 -VLOOKUP(U665,Anthro_Calc!C:P,4,FALSE)) / (VLOOKUP(U665,Anthro_Calc!C:P,5,FALSE) - VLOOKUP(U665,Anthro_Calc!C:P,4,FALSE)))</f>
        <v/>
      </c>
      <c r="X665" s="171" t="str">
        <f>IF(ISBLANK(R665), "", 3 + (R665 -VLOOKUP(U665,Anthro_Calc!C:P,10,FALSE)) / (VLOOKUP(U665,Anthro_Calc!C:P,10,FALSE) - VLOOKUP(U665,Anthro_Calc!C:P,9,FALSE)))</f>
        <v/>
      </c>
      <c r="Y665" s="172" t="str">
        <f t="shared" si="544"/>
        <v/>
      </c>
      <c r="Z665" s="173" t="str">
        <f t="shared" si="545"/>
        <v/>
      </c>
      <c r="AA665" s="174" t="str">
        <f t="shared" si="580"/>
        <v/>
      </c>
      <c r="AB665" s="167"/>
      <c r="AC665" s="175"/>
      <c r="AD665" s="176"/>
      <c r="AE665" s="177" t="str">
        <f t="shared" si="546"/>
        <v/>
      </c>
      <c r="AF665" s="171">
        <f t="shared" si="547"/>
        <v>0</v>
      </c>
      <c r="AG665" s="171">
        <f t="shared" si="548"/>
        <v>0</v>
      </c>
      <c r="AH665" s="171" t="str">
        <f t="shared" si="549"/>
        <v>0</v>
      </c>
      <c r="AI665" s="171" t="str">
        <f>IF(ISBLANK(AD665), "", (POWER(AD665/VLOOKUP(AH665,Anthro_Calc!C:P,13,FALSE),VLOOKUP(AH665,Anthro_Calc!C:P,12,FALSE))-1) / (VLOOKUP(AH665,Anthro_Calc!C:P,14,FALSE)*VLOOKUP(AH665,Anthro_Calc!C:P,12,FALSE)))</f>
        <v/>
      </c>
      <c r="AJ665" s="171" t="str">
        <f>IF(ISBLANK(AD665), "", -3 + (AD665 -VLOOKUP(AH665,Anthro_Calc!C:P,4,FALSE)) / (VLOOKUP(AH665,Anthro_Calc!C:P,5,FALSE) - VLOOKUP(AH665,Anthro_Calc!C:P,4,FALSE)))</f>
        <v/>
      </c>
      <c r="AK665" s="171" t="str">
        <f>IF(ISBLANK(AD665), "", 3 + (AD665 -VLOOKUP(AH665,Anthro_Calc!C:P,10,FALSE)) / (VLOOKUP(AH665,Anthro_Calc!C:P,10,FALSE) - VLOOKUP(AH665,Anthro_Calc!C:P,9,FALSE)))</f>
        <v/>
      </c>
      <c r="AL665" s="172" t="str">
        <f t="shared" si="550"/>
        <v/>
      </c>
      <c r="AM665" s="173" t="str">
        <f t="shared" si="551"/>
        <v/>
      </c>
      <c r="AN665" s="174" t="str">
        <f t="shared" si="552"/>
        <v/>
      </c>
      <c r="AO665" s="178" t="str">
        <f t="shared" si="582"/>
        <v/>
      </c>
      <c r="AP665" s="179"/>
      <c r="AQ665" s="179" t="str">
        <f t="shared" si="588"/>
        <v/>
      </c>
      <c r="AR665" s="167"/>
      <c r="AS665" s="175"/>
      <c r="AT665" s="170"/>
      <c r="AU665" s="177" t="str">
        <f t="shared" si="579"/>
        <v/>
      </c>
      <c r="AV665" s="171">
        <f t="shared" si="553"/>
        <v>0</v>
      </c>
      <c r="AW665" s="171">
        <f t="shared" si="554"/>
        <v>0</v>
      </c>
      <c r="AX665" s="171" t="str">
        <f t="shared" si="555"/>
        <v>0</v>
      </c>
      <c r="AY665" s="171" t="str">
        <f>IF(ISBLANK(AT665), "", (POWER(AT665/VLOOKUP(AX665,Anthro_Calc!C:P,13,FALSE),VLOOKUP(AX665,Anthro_Calc!C:P,12,FALSE))-1) / (VLOOKUP(AX665,Anthro_Calc!C:P,14,FALSE)*VLOOKUP(AX665,Anthro_Calc!C:P,12,FALSE)))</f>
        <v/>
      </c>
      <c r="AZ665" s="171" t="str">
        <f>IF(ISBLANK(AT665), "", -3 + (AT665 -VLOOKUP(AX665,Anthro_Calc!C:P,4,FALSE)) / (VLOOKUP(AX665,Anthro_Calc!C:P,5,FALSE) - VLOOKUP(AX665,Anthro_Calc!C:P,4,FALSE)))</f>
        <v/>
      </c>
      <c r="BA665" s="171" t="str">
        <f>IF(ISBLANK(AT665), "", 3 + (AT665 -VLOOKUP(AX665,Anthro_Calc!C:P,10,FALSE)) / (VLOOKUP(AX665,Anthro_Calc!C:P,10,FALSE) - VLOOKUP(AX665,Anthro_Calc!C:P,9,FALSE)))</f>
        <v/>
      </c>
      <c r="BB665" s="172" t="str">
        <f t="shared" si="556"/>
        <v/>
      </c>
      <c r="BC665" s="173" t="str">
        <f t="shared" si="557"/>
        <v/>
      </c>
      <c r="BD665" s="174" t="str">
        <f t="shared" si="583"/>
        <v/>
      </c>
      <c r="BE665" s="180" t="str">
        <f t="shared" si="584"/>
        <v/>
      </c>
      <c r="BF665" s="181" t="str">
        <f t="shared" si="558"/>
        <v/>
      </c>
      <c r="BG665" s="181" t="str">
        <f t="shared" si="585"/>
        <v/>
      </c>
      <c r="BH665" s="179"/>
      <c r="BI665" s="182"/>
      <c r="BJ665" s="167"/>
      <c r="BK665" s="175"/>
      <c r="BL665" s="176"/>
      <c r="BM665" s="177" t="str">
        <f t="shared" si="559"/>
        <v/>
      </c>
      <c r="BN665" s="171">
        <f t="shared" si="577"/>
        <v>0</v>
      </c>
      <c r="BO665" s="171">
        <f t="shared" si="578"/>
        <v>0</v>
      </c>
      <c r="BP665" s="171" t="str">
        <f t="shared" si="560"/>
        <v>0</v>
      </c>
      <c r="BQ665" s="171" t="str">
        <f>IF(ISBLANK(BL665), "", (POWER(BL665/VLOOKUP(BP665,Anthro_Calc!C:P,13,FALSE),VLOOKUP(BP665,Anthro_Calc!C:P,12,FALSE))-1) / (VLOOKUP(BP665,Anthro_Calc!C:P,14,FALSE)*VLOOKUP(BP665,Anthro_Calc!C:P,12,FALSE)))</f>
        <v/>
      </c>
      <c r="BR665" s="171" t="str">
        <f>IF(ISBLANK(BL665), "", -3 + (BL665 -VLOOKUP(BP665,Anthro_Calc!C:P,4,FALSE)) / (VLOOKUP(BP665,Anthro_Calc!C:P,5,FALSE) - VLOOKUP(BP665,Anthro_Calc!C:P,4,FALSE)))</f>
        <v/>
      </c>
      <c r="BS665" s="171" t="str">
        <f>IF(ISBLANK(BL665), "", 3 + (BL665 -VLOOKUP(BP665,Anthro_Calc!C:P,10,FALSE)) / (VLOOKUP(BP665,Anthro_Calc!C:P,10,FALSE) - VLOOKUP(BP665,Anthro_Calc!C:P,9,FALSE)))</f>
        <v/>
      </c>
      <c r="BT665" s="172" t="str">
        <f t="shared" si="561"/>
        <v/>
      </c>
      <c r="BU665" s="173" t="str">
        <f t="shared" si="562"/>
        <v/>
      </c>
      <c r="BV665" s="174" t="str">
        <f t="shared" si="563"/>
        <v/>
      </c>
      <c r="BW665" s="181" t="str">
        <f t="shared" si="586"/>
        <v/>
      </c>
      <c r="BX665" s="179"/>
      <c r="BY665" s="181" t="str">
        <f>IF(ISBLANK(BL665), "", VLOOKUP(Z665&amp;" "&amp;BV665&amp;" "&amp;BW665,Graduation_Criteria!$D$2:$E$34,2,FALSE))</f>
        <v/>
      </c>
      <c r="BZ665" s="181" t="str">
        <f t="shared" si="587"/>
        <v/>
      </c>
      <c r="CA665" s="167"/>
      <c r="CB665" s="175"/>
      <c r="CC665" s="175"/>
      <c r="CD665" s="183" t="str">
        <f t="shared" si="564"/>
        <v/>
      </c>
      <c r="CE665" s="184">
        <f t="shared" si="565"/>
        <v>0</v>
      </c>
      <c r="CF665" s="184">
        <f t="shared" si="566"/>
        <v>0</v>
      </c>
      <c r="CG665" s="184" t="str">
        <f t="shared" si="567"/>
        <v>0</v>
      </c>
      <c r="CH665" s="184" t="str">
        <f>IF(ISBLANK(CC665), "", (POWER(CC665/VLOOKUP(CG665,Anthro_Calc!C:P,13,FALSE),VLOOKUP(CG665,Anthro_Calc!C:P,12,FALSE))-1) / (VLOOKUP(CG665,Anthro_Calc!C:P,14,FALSE)*VLOOKUP(CG665,Anthro_Calc!C:P,12,FALSE)))</f>
        <v/>
      </c>
      <c r="CI665" s="184" t="str">
        <f>IF(ISBLANK(CC665), "", -3 + (CC665 -VLOOKUP(CG665,Anthro_Calc!C:P,4,FALSE)) / (VLOOKUP(CG665,Anthro_Calc!C:P,5,FALSE) - VLOOKUP(CG665,Anthro_Calc!C:P,4,FALSE)))</f>
        <v/>
      </c>
      <c r="CJ665" s="184" t="str">
        <f>IF(ISBLANK(CC665), "", 3 + (CC665 -VLOOKUP(CG665,Anthro_Calc!C:P,10,FALSE)) / (VLOOKUP(CG665,Anthro_Calc!C:P,10,FALSE) - VLOOKUP(CG665,Anthro_Calc!C:P,9,FALSE)))</f>
        <v/>
      </c>
      <c r="CK665" s="185" t="str">
        <f t="shared" si="568"/>
        <v/>
      </c>
      <c r="CL665" s="173" t="str">
        <f t="shared" si="569"/>
        <v/>
      </c>
      <c r="CM665" s="174" t="str">
        <f t="shared" si="570"/>
        <v/>
      </c>
      <c r="CN665" s="179"/>
      <c r="CO665" s="167"/>
      <c r="CP665" s="175"/>
      <c r="CQ665" s="175"/>
      <c r="CR665" s="186" t="str">
        <f t="shared" si="571"/>
        <v/>
      </c>
      <c r="CS665" s="187">
        <f t="shared" si="572"/>
        <v>0</v>
      </c>
      <c r="CT665" s="187">
        <f t="shared" si="573"/>
        <v>0</v>
      </c>
      <c r="CU665" s="187" t="str">
        <f t="shared" si="574"/>
        <v>0</v>
      </c>
      <c r="CV665" s="187" t="str">
        <f>IF(ISBLANK(CQ665), "", (POWER(CQ665/VLOOKUP(CU665,Anthro_Calc!C:P,13,FALSE),VLOOKUP(CU665,Anthro_Calc!C:P,12,FALSE))-1) / (VLOOKUP(CU665,Anthro_Calc!C:P,14,FALSE)*VLOOKUP(CU665,Anthro_Calc!C:P,12,FALSE)))</f>
        <v/>
      </c>
      <c r="CW665" s="187" t="str">
        <f>IF(ISBLANK(CQ665), "", -3 + (CQ665 -VLOOKUP(CU665,Anthro_Calc!C:P,4,FALSE)) / (VLOOKUP(CU665,Anthro_Calc!C:P,5,FALSE) - VLOOKUP(CU665,Anthro_Calc!C:P,4,FALSE)))</f>
        <v/>
      </c>
      <c r="CX665" s="187" t="str">
        <f>IF(ISBLANK(CQ665), "", 3 + (CQ665 -VLOOKUP(CU665,Anthro_Calc!C:P,10,FALSE)) / (VLOOKUP(CU665,Anthro_Calc!C:P,10,FALSE) - VLOOKUP(CU665,Anthro_Calc!C:P,9,FALSE)))</f>
        <v/>
      </c>
      <c r="CY665" s="188" t="str">
        <f t="shared" si="575"/>
        <v/>
      </c>
      <c r="CZ665" s="117" t="str">
        <f t="shared" si="589"/>
        <v/>
      </c>
      <c r="DA665" s="174" t="str">
        <f t="shared" si="576"/>
        <v/>
      </c>
      <c r="DB665" s="189"/>
    </row>
    <row r="666" spans="1:106">
      <c r="A666" s="165">
        <f t="shared" si="581"/>
        <v>662</v>
      </c>
      <c r="B666" s="166"/>
      <c r="C666" s="166"/>
      <c r="D666" s="166"/>
      <c r="E666" s="166"/>
      <c r="F666" s="166"/>
      <c r="G666" s="166"/>
      <c r="H666" s="166"/>
      <c r="I666" s="166"/>
      <c r="J666" s="166"/>
      <c r="K666" s="166"/>
      <c r="L666" s="166"/>
      <c r="M666" s="167"/>
      <c r="N666" s="168" t="str">
        <f t="shared" ca="1" si="540"/>
        <v/>
      </c>
      <c r="O666" s="169"/>
      <c r="P666" s="169"/>
      <c r="Q666" s="167"/>
      <c r="R666" s="170"/>
      <c r="S666" s="171" t="str">
        <f t="shared" si="541"/>
        <v/>
      </c>
      <c r="T666" s="171" t="str">
        <f t="shared" si="542"/>
        <v/>
      </c>
      <c r="U666" s="171" t="str">
        <f t="shared" si="543"/>
        <v/>
      </c>
      <c r="V666" s="171" t="str">
        <f>IF(ISBLANK(R666), "", (POWER(R666/VLOOKUP(U666,Anthro_Calc!C:P,13,FALSE),VLOOKUP(U666,Anthro_Calc!C:P,12,FALSE))-1) / (VLOOKUP(U666,Anthro_Calc!C:P,14,FALSE)*VLOOKUP(U666,Anthro_Calc!C:P,12,FALSE)))</f>
        <v/>
      </c>
      <c r="W666" s="171" t="str">
        <f>IF(ISBLANK(R666), "", -3 + (R666 -VLOOKUP(U666,Anthro_Calc!C:P,4,FALSE)) / (VLOOKUP(U666,Anthro_Calc!C:P,5,FALSE) - VLOOKUP(U666,Anthro_Calc!C:P,4,FALSE)))</f>
        <v/>
      </c>
      <c r="X666" s="171" t="str">
        <f>IF(ISBLANK(R666), "", 3 + (R666 -VLOOKUP(U666,Anthro_Calc!C:P,10,FALSE)) / (VLOOKUP(U666,Anthro_Calc!C:P,10,FALSE) - VLOOKUP(U666,Anthro_Calc!C:P,9,FALSE)))</f>
        <v/>
      </c>
      <c r="Y666" s="172" t="str">
        <f t="shared" si="544"/>
        <v/>
      </c>
      <c r="Z666" s="173" t="str">
        <f t="shared" si="545"/>
        <v/>
      </c>
      <c r="AA666" s="174" t="str">
        <f t="shared" si="580"/>
        <v/>
      </c>
      <c r="AB666" s="167"/>
      <c r="AC666" s="175"/>
      <c r="AD666" s="176"/>
      <c r="AE666" s="177" t="str">
        <f t="shared" si="546"/>
        <v/>
      </c>
      <c r="AF666" s="171">
        <f t="shared" si="547"/>
        <v>0</v>
      </c>
      <c r="AG666" s="171">
        <f t="shared" si="548"/>
        <v>0</v>
      </c>
      <c r="AH666" s="171" t="str">
        <f t="shared" si="549"/>
        <v>0</v>
      </c>
      <c r="AI666" s="171" t="str">
        <f>IF(ISBLANK(AD666), "", (POWER(AD666/VLOOKUP(AH666,Anthro_Calc!C:P,13,FALSE),VLOOKUP(AH666,Anthro_Calc!C:P,12,FALSE))-1) / (VLOOKUP(AH666,Anthro_Calc!C:P,14,FALSE)*VLOOKUP(AH666,Anthro_Calc!C:P,12,FALSE)))</f>
        <v/>
      </c>
      <c r="AJ666" s="171" t="str">
        <f>IF(ISBLANK(AD666), "", -3 + (AD666 -VLOOKUP(AH666,Anthro_Calc!C:P,4,FALSE)) / (VLOOKUP(AH666,Anthro_Calc!C:P,5,FALSE) - VLOOKUP(AH666,Anthro_Calc!C:P,4,FALSE)))</f>
        <v/>
      </c>
      <c r="AK666" s="171" t="str">
        <f>IF(ISBLANK(AD666), "", 3 + (AD666 -VLOOKUP(AH666,Anthro_Calc!C:P,10,FALSE)) / (VLOOKUP(AH666,Anthro_Calc!C:P,10,FALSE) - VLOOKUP(AH666,Anthro_Calc!C:P,9,FALSE)))</f>
        <v/>
      </c>
      <c r="AL666" s="172" t="str">
        <f t="shared" si="550"/>
        <v/>
      </c>
      <c r="AM666" s="173" t="str">
        <f t="shared" si="551"/>
        <v/>
      </c>
      <c r="AN666" s="174" t="str">
        <f t="shared" si="552"/>
        <v/>
      </c>
      <c r="AO666" s="178" t="str">
        <f t="shared" si="582"/>
        <v/>
      </c>
      <c r="AP666" s="179"/>
      <c r="AQ666" s="179" t="str">
        <f t="shared" si="588"/>
        <v/>
      </c>
      <c r="AR666" s="167"/>
      <c r="AS666" s="175"/>
      <c r="AT666" s="170"/>
      <c r="AU666" s="177" t="str">
        <f t="shared" si="579"/>
        <v/>
      </c>
      <c r="AV666" s="171">
        <f t="shared" si="553"/>
        <v>0</v>
      </c>
      <c r="AW666" s="171">
        <f t="shared" si="554"/>
        <v>0</v>
      </c>
      <c r="AX666" s="171" t="str">
        <f t="shared" si="555"/>
        <v>0</v>
      </c>
      <c r="AY666" s="171" t="str">
        <f>IF(ISBLANK(AT666), "", (POWER(AT666/VLOOKUP(AX666,Anthro_Calc!C:P,13,FALSE),VLOOKUP(AX666,Anthro_Calc!C:P,12,FALSE))-1) / (VLOOKUP(AX666,Anthro_Calc!C:P,14,FALSE)*VLOOKUP(AX666,Anthro_Calc!C:P,12,FALSE)))</f>
        <v/>
      </c>
      <c r="AZ666" s="171" t="str">
        <f>IF(ISBLANK(AT666), "", -3 + (AT666 -VLOOKUP(AX666,Anthro_Calc!C:P,4,FALSE)) / (VLOOKUP(AX666,Anthro_Calc!C:P,5,FALSE) - VLOOKUP(AX666,Anthro_Calc!C:P,4,FALSE)))</f>
        <v/>
      </c>
      <c r="BA666" s="171" t="str">
        <f>IF(ISBLANK(AT666), "", 3 + (AT666 -VLOOKUP(AX666,Anthro_Calc!C:P,10,FALSE)) / (VLOOKUP(AX666,Anthro_Calc!C:P,10,FALSE) - VLOOKUP(AX666,Anthro_Calc!C:P,9,FALSE)))</f>
        <v/>
      </c>
      <c r="BB666" s="172" t="str">
        <f t="shared" si="556"/>
        <v/>
      </c>
      <c r="BC666" s="173" t="str">
        <f t="shared" si="557"/>
        <v/>
      </c>
      <c r="BD666" s="174" t="str">
        <f t="shared" si="583"/>
        <v/>
      </c>
      <c r="BE666" s="180" t="str">
        <f t="shared" si="584"/>
        <v/>
      </c>
      <c r="BF666" s="181" t="str">
        <f t="shared" si="558"/>
        <v/>
      </c>
      <c r="BG666" s="181" t="str">
        <f t="shared" si="585"/>
        <v/>
      </c>
      <c r="BH666" s="179"/>
      <c r="BI666" s="182"/>
      <c r="BJ666" s="167"/>
      <c r="BK666" s="175"/>
      <c r="BL666" s="176"/>
      <c r="BM666" s="177" t="str">
        <f t="shared" si="559"/>
        <v/>
      </c>
      <c r="BN666" s="171">
        <f t="shared" si="577"/>
        <v>0</v>
      </c>
      <c r="BO666" s="171">
        <f t="shared" si="578"/>
        <v>0</v>
      </c>
      <c r="BP666" s="171" t="str">
        <f t="shared" si="560"/>
        <v>0</v>
      </c>
      <c r="BQ666" s="171" t="str">
        <f>IF(ISBLANK(BL666), "", (POWER(BL666/VLOOKUP(BP666,Anthro_Calc!C:P,13,FALSE),VLOOKUP(BP666,Anthro_Calc!C:P,12,FALSE))-1) / (VLOOKUP(BP666,Anthro_Calc!C:P,14,FALSE)*VLOOKUP(BP666,Anthro_Calc!C:P,12,FALSE)))</f>
        <v/>
      </c>
      <c r="BR666" s="171" t="str">
        <f>IF(ISBLANK(BL666), "", -3 + (BL666 -VLOOKUP(BP666,Anthro_Calc!C:P,4,FALSE)) / (VLOOKUP(BP666,Anthro_Calc!C:P,5,FALSE) - VLOOKUP(BP666,Anthro_Calc!C:P,4,FALSE)))</f>
        <v/>
      </c>
      <c r="BS666" s="171" t="str">
        <f>IF(ISBLANK(BL666), "", 3 + (BL666 -VLOOKUP(BP666,Anthro_Calc!C:P,10,FALSE)) / (VLOOKUP(BP666,Anthro_Calc!C:P,10,FALSE) - VLOOKUP(BP666,Anthro_Calc!C:P,9,FALSE)))</f>
        <v/>
      </c>
      <c r="BT666" s="172" t="str">
        <f t="shared" si="561"/>
        <v/>
      </c>
      <c r="BU666" s="173" t="str">
        <f t="shared" si="562"/>
        <v/>
      </c>
      <c r="BV666" s="174" t="str">
        <f t="shared" si="563"/>
        <v/>
      </c>
      <c r="BW666" s="181" t="str">
        <f t="shared" si="586"/>
        <v/>
      </c>
      <c r="BX666" s="179"/>
      <c r="BY666" s="181" t="str">
        <f>IF(ISBLANK(BL666), "", VLOOKUP(Z666&amp;" "&amp;BV666&amp;" "&amp;BW666,Graduation_Criteria!$D$2:$E$34,2,FALSE))</f>
        <v/>
      </c>
      <c r="BZ666" s="181" t="str">
        <f t="shared" si="587"/>
        <v/>
      </c>
      <c r="CA666" s="167"/>
      <c r="CB666" s="175"/>
      <c r="CC666" s="175"/>
      <c r="CD666" s="183" t="str">
        <f t="shared" si="564"/>
        <v/>
      </c>
      <c r="CE666" s="184">
        <f t="shared" si="565"/>
        <v>0</v>
      </c>
      <c r="CF666" s="184">
        <f t="shared" si="566"/>
        <v>0</v>
      </c>
      <c r="CG666" s="184" t="str">
        <f t="shared" si="567"/>
        <v>0</v>
      </c>
      <c r="CH666" s="184" t="str">
        <f>IF(ISBLANK(CC666), "", (POWER(CC666/VLOOKUP(CG666,Anthro_Calc!C:P,13,FALSE),VLOOKUP(CG666,Anthro_Calc!C:P,12,FALSE))-1) / (VLOOKUP(CG666,Anthro_Calc!C:P,14,FALSE)*VLOOKUP(CG666,Anthro_Calc!C:P,12,FALSE)))</f>
        <v/>
      </c>
      <c r="CI666" s="184" t="str">
        <f>IF(ISBLANK(CC666), "", -3 + (CC666 -VLOOKUP(CG666,Anthro_Calc!C:P,4,FALSE)) / (VLOOKUP(CG666,Anthro_Calc!C:P,5,FALSE) - VLOOKUP(CG666,Anthro_Calc!C:P,4,FALSE)))</f>
        <v/>
      </c>
      <c r="CJ666" s="184" t="str">
        <f>IF(ISBLANK(CC666), "", 3 + (CC666 -VLOOKUP(CG666,Anthro_Calc!C:P,10,FALSE)) / (VLOOKUP(CG666,Anthro_Calc!C:P,10,FALSE) - VLOOKUP(CG666,Anthro_Calc!C:P,9,FALSE)))</f>
        <v/>
      </c>
      <c r="CK666" s="185" t="str">
        <f t="shared" si="568"/>
        <v/>
      </c>
      <c r="CL666" s="173" t="str">
        <f t="shared" si="569"/>
        <v/>
      </c>
      <c r="CM666" s="174" t="str">
        <f t="shared" si="570"/>
        <v/>
      </c>
      <c r="CN666" s="179"/>
      <c r="CO666" s="167"/>
      <c r="CP666" s="175"/>
      <c r="CQ666" s="175"/>
      <c r="CR666" s="186" t="str">
        <f t="shared" si="571"/>
        <v/>
      </c>
      <c r="CS666" s="187">
        <f t="shared" si="572"/>
        <v>0</v>
      </c>
      <c r="CT666" s="187">
        <f t="shared" si="573"/>
        <v>0</v>
      </c>
      <c r="CU666" s="187" t="str">
        <f t="shared" si="574"/>
        <v>0</v>
      </c>
      <c r="CV666" s="187" t="str">
        <f>IF(ISBLANK(CQ666), "", (POWER(CQ666/VLOOKUP(CU666,Anthro_Calc!C:P,13,FALSE),VLOOKUP(CU666,Anthro_Calc!C:P,12,FALSE))-1) / (VLOOKUP(CU666,Anthro_Calc!C:P,14,FALSE)*VLOOKUP(CU666,Anthro_Calc!C:P,12,FALSE)))</f>
        <v/>
      </c>
      <c r="CW666" s="187" t="str">
        <f>IF(ISBLANK(CQ666), "", -3 + (CQ666 -VLOOKUP(CU666,Anthro_Calc!C:P,4,FALSE)) / (VLOOKUP(CU666,Anthro_Calc!C:P,5,FALSE) - VLOOKUP(CU666,Anthro_Calc!C:P,4,FALSE)))</f>
        <v/>
      </c>
      <c r="CX666" s="187" t="str">
        <f>IF(ISBLANK(CQ666), "", 3 + (CQ666 -VLOOKUP(CU666,Anthro_Calc!C:P,10,FALSE)) / (VLOOKUP(CU666,Anthro_Calc!C:P,10,FALSE) - VLOOKUP(CU666,Anthro_Calc!C:P,9,FALSE)))</f>
        <v/>
      </c>
      <c r="CY666" s="188" t="str">
        <f t="shared" si="575"/>
        <v/>
      </c>
      <c r="CZ666" s="117" t="str">
        <f t="shared" si="589"/>
        <v/>
      </c>
      <c r="DA666" s="174" t="str">
        <f t="shared" si="576"/>
        <v/>
      </c>
      <c r="DB666" s="189"/>
    </row>
    <row r="667" spans="1:106">
      <c r="A667" s="165">
        <f t="shared" si="581"/>
        <v>663</v>
      </c>
      <c r="B667" s="166"/>
      <c r="C667" s="166"/>
      <c r="D667" s="166"/>
      <c r="E667" s="166"/>
      <c r="F667" s="166"/>
      <c r="G667" s="166"/>
      <c r="H667" s="166"/>
      <c r="I667" s="166"/>
      <c r="J667" s="166"/>
      <c r="K667" s="166"/>
      <c r="L667" s="166"/>
      <c r="M667" s="167"/>
      <c r="N667" s="168" t="str">
        <f t="shared" ca="1" si="540"/>
        <v/>
      </c>
      <c r="O667" s="169"/>
      <c r="P667" s="169"/>
      <c r="Q667" s="167"/>
      <c r="R667" s="170"/>
      <c r="S667" s="171" t="str">
        <f t="shared" si="541"/>
        <v/>
      </c>
      <c r="T667" s="171" t="str">
        <f t="shared" si="542"/>
        <v/>
      </c>
      <c r="U667" s="171" t="str">
        <f t="shared" si="543"/>
        <v/>
      </c>
      <c r="V667" s="171" t="str">
        <f>IF(ISBLANK(R667), "", (POWER(R667/VLOOKUP(U667,Anthro_Calc!C:P,13,FALSE),VLOOKUP(U667,Anthro_Calc!C:P,12,FALSE))-1) / (VLOOKUP(U667,Anthro_Calc!C:P,14,FALSE)*VLOOKUP(U667,Anthro_Calc!C:P,12,FALSE)))</f>
        <v/>
      </c>
      <c r="W667" s="171" t="str">
        <f>IF(ISBLANK(R667), "", -3 + (R667 -VLOOKUP(U667,Anthro_Calc!C:P,4,FALSE)) / (VLOOKUP(U667,Anthro_Calc!C:P,5,FALSE) - VLOOKUP(U667,Anthro_Calc!C:P,4,FALSE)))</f>
        <v/>
      </c>
      <c r="X667" s="171" t="str">
        <f>IF(ISBLANK(R667), "", 3 + (R667 -VLOOKUP(U667,Anthro_Calc!C:P,10,FALSE)) / (VLOOKUP(U667,Anthro_Calc!C:P,10,FALSE) - VLOOKUP(U667,Anthro_Calc!C:P,9,FALSE)))</f>
        <v/>
      </c>
      <c r="Y667" s="172" t="str">
        <f t="shared" si="544"/>
        <v/>
      </c>
      <c r="Z667" s="173" t="str">
        <f t="shared" si="545"/>
        <v/>
      </c>
      <c r="AA667" s="174" t="str">
        <f t="shared" si="580"/>
        <v/>
      </c>
      <c r="AB667" s="167"/>
      <c r="AC667" s="175"/>
      <c r="AD667" s="176"/>
      <c r="AE667" s="177" t="str">
        <f t="shared" si="546"/>
        <v/>
      </c>
      <c r="AF667" s="171">
        <f t="shared" si="547"/>
        <v>0</v>
      </c>
      <c r="AG667" s="171">
        <f t="shared" si="548"/>
        <v>0</v>
      </c>
      <c r="AH667" s="171" t="str">
        <f t="shared" si="549"/>
        <v>0</v>
      </c>
      <c r="AI667" s="171" t="str">
        <f>IF(ISBLANK(AD667), "", (POWER(AD667/VLOOKUP(AH667,Anthro_Calc!C:P,13,FALSE),VLOOKUP(AH667,Anthro_Calc!C:P,12,FALSE))-1) / (VLOOKUP(AH667,Anthro_Calc!C:P,14,FALSE)*VLOOKUP(AH667,Anthro_Calc!C:P,12,FALSE)))</f>
        <v/>
      </c>
      <c r="AJ667" s="171" t="str">
        <f>IF(ISBLANK(AD667), "", -3 + (AD667 -VLOOKUP(AH667,Anthro_Calc!C:P,4,FALSE)) / (VLOOKUP(AH667,Anthro_Calc!C:P,5,FALSE) - VLOOKUP(AH667,Anthro_Calc!C:P,4,FALSE)))</f>
        <v/>
      </c>
      <c r="AK667" s="171" t="str">
        <f>IF(ISBLANK(AD667), "", 3 + (AD667 -VLOOKUP(AH667,Anthro_Calc!C:P,10,FALSE)) / (VLOOKUP(AH667,Anthro_Calc!C:P,10,FALSE) - VLOOKUP(AH667,Anthro_Calc!C:P,9,FALSE)))</f>
        <v/>
      </c>
      <c r="AL667" s="172" t="str">
        <f t="shared" si="550"/>
        <v/>
      </c>
      <c r="AM667" s="173" t="str">
        <f t="shared" si="551"/>
        <v/>
      </c>
      <c r="AN667" s="174" t="str">
        <f t="shared" si="552"/>
        <v/>
      </c>
      <c r="AO667" s="178" t="str">
        <f t="shared" si="582"/>
        <v/>
      </c>
      <c r="AP667" s="179"/>
      <c r="AQ667" s="179" t="str">
        <f t="shared" si="588"/>
        <v/>
      </c>
      <c r="AR667" s="167"/>
      <c r="AS667" s="175"/>
      <c r="AT667" s="170"/>
      <c r="AU667" s="177" t="str">
        <f t="shared" si="579"/>
        <v/>
      </c>
      <c r="AV667" s="171">
        <f t="shared" si="553"/>
        <v>0</v>
      </c>
      <c r="AW667" s="171">
        <f t="shared" si="554"/>
        <v>0</v>
      </c>
      <c r="AX667" s="171" t="str">
        <f t="shared" si="555"/>
        <v>0</v>
      </c>
      <c r="AY667" s="171" t="str">
        <f>IF(ISBLANK(AT667), "", (POWER(AT667/VLOOKUP(AX667,Anthro_Calc!C:P,13,FALSE),VLOOKUP(AX667,Anthro_Calc!C:P,12,FALSE))-1) / (VLOOKUP(AX667,Anthro_Calc!C:P,14,FALSE)*VLOOKUP(AX667,Anthro_Calc!C:P,12,FALSE)))</f>
        <v/>
      </c>
      <c r="AZ667" s="171" t="str">
        <f>IF(ISBLANK(AT667), "", -3 + (AT667 -VLOOKUP(AX667,Anthro_Calc!C:P,4,FALSE)) / (VLOOKUP(AX667,Anthro_Calc!C:P,5,FALSE) - VLOOKUP(AX667,Anthro_Calc!C:P,4,FALSE)))</f>
        <v/>
      </c>
      <c r="BA667" s="171" t="str">
        <f>IF(ISBLANK(AT667), "", 3 + (AT667 -VLOOKUP(AX667,Anthro_Calc!C:P,10,FALSE)) / (VLOOKUP(AX667,Anthro_Calc!C:P,10,FALSE) - VLOOKUP(AX667,Anthro_Calc!C:P,9,FALSE)))</f>
        <v/>
      </c>
      <c r="BB667" s="172" t="str">
        <f t="shared" si="556"/>
        <v/>
      </c>
      <c r="BC667" s="173" t="str">
        <f t="shared" si="557"/>
        <v/>
      </c>
      <c r="BD667" s="174" t="str">
        <f t="shared" si="583"/>
        <v/>
      </c>
      <c r="BE667" s="180" t="str">
        <f t="shared" si="584"/>
        <v/>
      </c>
      <c r="BF667" s="181" t="str">
        <f t="shared" si="558"/>
        <v/>
      </c>
      <c r="BG667" s="181" t="str">
        <f t="shared" si="585"/>
        <v/>
      </c>
      <c r="BH667" s="179"/>
      <c r="BI667" s="182"/>
      <c r="BJ667" s="167"/>
      <c r="BK667" s="175"/>
      <c r="BL667" s="176"/>
      <c r="BM667" s="177" t="str">
        <f t="shared" si="559"/>
        <v/>
      </c>
      <c r="BN667" s="171">
        <f t="shared" si="577"/>
        <v>0</v>
      </c>
      <c r="BO667" s="171">
        <f t="shared" si="578"/>
        <v>0</v>
      </c>
      <c r="BP667" s="171" t="str">
        <f t="shared" si="560"/>
        <v>0</v>
      </c>
      <c r="BQ667" s="171" t="str">
        <f>IF(ISBLANK(BL667), "", (POWER(BL667/VLOOKUP(BP667,Anthro_Calc!C:P,13,FALSE),VLOOKUP(BP667,Anthro_Calc!C:P,12,FALSE))-1) / (VLOOKUP(BP667,Anthro_Calc!C:P,14,FALSE)*VLOOKUP(BP667,Anthro_Calc!C:P,12,FALSE)))</f>
        <v/>
      </c>
      <c r="BR667" s="171" t="str">
        <f>IF(ISBLANK(BL667), "", -3 + (BL667 -VLOOKUP(BP667,Anthro_Calc!C:P,4,FALSE)) / (VLOOKUP(BP667,Anthro_Calc!C:P,5,FALSE) - VLOOKUP(BP667,Anthro_Calc!C:P,4,FALSE)))</f>
        <v/>
      </c>
      <c r="BS667" s="171" t="str">
        <f>IF(ISBLANK(BL667), "", 3 + (BL667 -VLOOKUP(BP667,Anthro_Calc!C:P,10,FALSE)) / (VLOOKUP(BP667,Anthro_Calc!C:P,10,FALSE) - VLOOKUP(BP667,Anthro_Calc!C:P,9,FALSE)))</f>
        <v/>
      </c>
      <c r="BT667" s="172" t="str">
        <f t="shared" si="561"/>
        <v/>
      </c>
      <c r="BU667" s="173" t="str">
        <f t="shared" si="562"/>
        <v/>
      </c>
      <c r="BV667" s="174" t="str">
        <f t="shared" si="563"/>
        <v/>
      </c>
      <c r="BW667" s="181" t="str">
        <f t="shared" si="586"/>
        <v/>
      </c>
      <c r="BX667" s="179"/>
      <c r="BY667" s="181" t="str">
        <f>IF(ISBLANK(BL667), "", VLOOKUP(Z667&amp;" "&amp;BV667&amp;" "&amp;BW667,Graduation_Criteria!$D$2:$E$34,2,FALSE))</f>
        <v/>
      </c>
      <c r="BZ667" s="181" t="str">
        <f t="shared" si="587"/>
        <v/>
      </c>
      <c r="CA667" s="167"/>
      <c r="CB667" s="175"/>
      <c r="CC667" s="175"/>
      <c r="CD667" s="183" t="str">
        <f t="shared" si="564"/>
        <v/>
      </c>
      <c r="CE667" s="184">
        <f t="shared" si="565"/>
        <v>0</v>
      </c>
      <c r="CF667" s="184">
        <f t="shared" si="566"/>
        <v>0</v>
      </c>
      <c r="CG667" s="184" t="str">
        <f t="shared" si="567"/>
        <v>0</v>
      </c>
      <c r="CH667" s="184" t="str">
        <f>IF(ISBLANK(CC667), "", (POWER(CC667/VLOOKUP(CG667,Anthro_Calc!C:P,13,FALSE),VLOOKUP(CG667,Anthro_Calc!C:P,12,FALSE))-1) / (VLOOKUP(CG667,Anthro_Calc!C:P,14,FALSE)*VLOOKUP(CG667,Anthro_Calc!C:P,12,FALSE)))</f>
        <v/>
      </c>
      <c r="CI667" s="184" t="str">
        <f>IF(ISBLANK(CC667), "", -3 + (CC667 -VLOOKUP(CG667,Anthro_Calc!C:P,4,FALSE)) / (VLOOKUP(CG667,Anthro_Calc!C:P,5,FALSE) - VLOOKUP(CG667,Anthro_Calc!C:P,4,FALSE)))</f>
        <v/>
      </c>
      <c r="CJ667" s="184" t="str">
        <f>IF(ISBLANK(CC667), "", 3 + (CC667 -VLOOKUP(CG667,Anthro_Calc!C:P,10,FALSE)) / (VLOOKUP(CG667,Anthro_Calc!C:P,10,FALSE) - VLOOKUP(CG667,Anthro_Calc!C:P,9,FALSE)))</f>
        <v/>
      </c>
      <c r="CK667" s="185" t="str">
        <f t="shared" si="568"/>
        <v/>
      </c>
      <c r="CL667" s="173" t="str">
        <f t="shared" si="569"/>
        <v/>
      </c>
      <c r="CM667" s="174" t="str">
        <f t="shared" si="570"/>
        <v/>
      </c>
      <c r="CN667" s="179"/>
      <c r="CO667" s="167"/>
      <c r="CP667" s="175"/>
      <c r="CQ667" s="175"/>
      <c r="CR667" s="186" t="str">
        <f t="shared" si="571"/>
        <v/>
      </c>
      <c r="CS667" s="187">
        <f t="shared" si="572"/>
        <v>0</v>
      </c>
      <c r="CT667" s="187">
        <f t="shared" si="573"/>
        <v>0</v>
      </c>
      <c r="CU667" s="187" t="str">
        <f t="shared" si="574"/>
        <v>0</v>
      </c>
      <c r="CV667" s="187" t="str">
        <f>IF(ISBLANK(CQ667), "", (POWER(CQ667/VLOOKUP(CU667,Anthro_Calc!C:P,13,FALSE),VLOOKUP(CU667,Anthro_Calc!C:P,12,FALSE))-1) / (VLOOKUP(CU667,Anthro_Calc!C:P,14,FALSE)*VLOOKUP(CU667,Anthro_Calc!C:P,12,FALSE)))</f>
        <v/>
      </c>
      <c r="CW667" s="187" t="str">
        <f>IF(ISBLANK(CQ667), "", -3 + (CQ667 -VLOOKUP(CU667,Anthro_Calc!C:P,4,FALSE)) / (VLOOKUP(CU667,Anthro_Calc!C:P,5,FALSE) - VLOOKUP(CU667,Anthro_Calc!C:P,4,FALSE)))</f>
        <v/>
      </c>
      <c r="CX667" s="187" t="str">
        <f>IF(ISBLANK(CQ667), "", 3 + (CQ667 -VLOOKUP(CU667,Anthro_Calc!C:P,10,FALSE)) / (VLOOKUP(CU667,Anthro_Calc!C:P,10,FALSE) - VLOOKUP(CU667,Anthro_Calc!C:P,9,FALSE)))</f>
        <v/>
      </c>
      <c r="CY667" s="188" t="str">
        <f t="shared" si="575"/>
        <v/>
      </c>
      <c r="CZ667" s="117" t="str">
        <f t="shared" si="589"/>
        <v/>
      </c>
      <c r="DA667" s="174" t="str">
        <f t="shared" si="576"/>
        <v/>
      </c>
      <c r="DB667" s="189"/>
    </row>
    <row r="668" spans="1:106">
      <c r="A668" s="165">
        <f t="shared" si="581"/>
        <v>664</v>
      </c>
      <c r="B668" s="166"/>
      <c r="C668" s="166"/>
      <c r="D668" s="166"/>
      <c r="E668" s="166"/>
      <c r="F668" s="166"/>
      <c r="G668" s="166"/>
      <c r="H668" s="166"/>
      <c r="I668" s="166"/>
      <c r="J668" s="166"/>
      <c r="K668" s="166"/>
      <c r="L668" s="166"/>
      <c r="M668" s="167"/>
      <c r="N668" s="168" t="str">
        <f t="shared" ca="1" si="540"/>
        <v/>
      </c>
      <c r="O668" s="169"/>
      <c r="P668" s="169"/>
      <c r="Q668" s="167"/>
      <c r="R668" s="170"/>
      <c r="S668" s="171" t="str">
        <f t="shared" si="541"/>
        <v/>
      </c>
      <c r="T668" s="171" t="str">
        <f t="shared" si="542"/>
        <v/>
      </c>
      <c r="U668" s="171" t="str">
        <f t="shared" si="543"/>
        <v/>
      </c>
      <c r="V668" s="171" t="str">
        <f>IF(ISBLANK(R668), "", (POWER(R668/VLOOKUP(U668,Anthro_Calc!C:P,13,FALSE),VLOOKUP(U668,Anthro_Calc!C:P,12,FALSE))-1) / (VLOOKUP(U668,Anthro_Calc!C:P,14,FALSE)*VLOOKUP(U668,Anthro_Calc!C:P,12,FALSE)))</f>
        <v/>
      </c>
      <c r="W668" s="171" t="str">
        <f>IF(ISBLANK(R668), "", -3 + (R668 -VLOOKUP(U668,Anthro_Calc!C:P,4,FALSE)) / (VLOOKUP(U668,Anthro_Calc!C:P,5,FALSE) - VLOOKUP(U668,Anthro_Calc!C:P,4,FALSE)))</f>
        <v/>
      </c>
      <c r="X668" s="171" t="str">
        <f>IF(ISBLANK(R668), "", 3 + (R668 -VLOOKUP(U668,Anthro_Calc!C:P,10,FALSE)) / (VLOOKUP(U668,Anthro_Calc!C:P,10,FALSE) - VLOOKUP(U668,Anthro_Calc!C:P,9,FALSE)))</f>
        <v/>
      </c>
      <c r="Y668" s="172" t="str">
        <f t="shared" si="544"/>
        <v/>
      </c>
      <c r="Z668" s="173" t="str">
        <f t="shared" si="545"/>
        <v/>
      </c>
      <c r="AA668" s="174" t="str">
        <f t="shared" si="580"/>
        <v/>
      </c>
      <c r="AB668" s="167"/>
      <c r="AC668" s="175"/>
      <c r="AD668" s="176"/>
      <c r="AE668" s="177" t="str">
        <f t="shared" si="546"/>
        <v/>
      </c>
      <c r="AF668" s="171">
        <f t="shared" si="547"/>
        <v>0</v>
      </c>
      <c r="AG668" s="171">
        <f t="shared" si="548"/>
        <v>0</v>
      </c>
      <c r="AH668" s="171" t="str">
        <f t="shared" si="549"/>
        <v>0</v>
      </c>
      <c r="AI668" s="171" t="str">
        <f>IF(ISBLANK(AD668), "", (POWER(AD668/VLOOKUP(AH668,Anthro_Calc!C:P,13,FALSE),VLOOKUP(AH668,Anthro_Calc!C:P,12,FALSE))-1) / (VLOOKUP(AH668,Anthro_Calc!C:P,14,FALSE)*VLOOKUP(AH668,Anthro_Calc!C:P,12,FALSE)))</f>
        <v/>
      </c>
      <c r="AJ668" s="171" t="str">
        <f>IF(ISBLANK(AD668), "", -3 + (AD668 -VLOOKUP(AH668,Anthro_Calc!C:P,4,FALSE)) / (VLOOKUP(AH668,Anthro_Calc!C:P,5,FALSE) - VLOOKUP(AH668,Anthro_Calc!C:P,4,FALSE)))</f>
        <v/>
      </c>
      <c r="AK668" s="171" t="str">
        <f>IF(ISBLANK(AD668), "", 3 + (AD668 -VLOOKUP(AH668,Anthro_Calc!C:P,10,FALSE)) / (VLOOKUP(AH668,Anthro_Calc!C:P,10,FALSE) - VLOOKUP(AH668,Anthro_Calc!C:P,9,FALSE)))</f>
        <v/>
      </c>
      <c r="AL668" s="172" t="str">
        <f t="shared" si="550"/>
        <v/>
      </c>
      <c r="AM668" s="173" t="str">
        <f t="shared" si="551"/>
        <v/>
      </c>
      <c r="AN668" s="174" t="str">
        <f t="shared" si="552"/>
        <v/>
      </c>
      <c r="AO668" s="178" t="str">
        <f t="shared" si="582"/>
        <v/>
      </c>
      <c r="AP668" s="179"/>
      <c r="AQ668" s="179" t="str">
        <f t="shared" si="588"/>
        <v/>
      </c>
      <c r="AR668" s="167"/>
      <c r="AS668" s="175"/>
      <c r="AT668" s="170"/>
      <c r="AU668" s="177" t="str">
        <f t="shared" si="579"/>
        <v/>
      </c>
      <c r="AV668" s="171">
        <f t="shared" si="553"/>
        <v>0</v>
      </c>
      <c r="AW668" s="171">
        <f t="shared" si="554"/>
        <v>0</v>
      </c>
      <c r="AX668" s="171" t="str">
        <f t="shared" si="555"/>
        <v>0</v>
      </c>
      <c r="AY668" s="171" t="str">
        <f>IF(ISBLANK(AT668), "", (POWER(AT668/VLOOKUP(AX668,Anthro_Calc!C:P,13,FALSE),VLOOKUP(AX668,Anthro_Calc!C:P,12,FALSE))-1) / (VLOOKUP(AX668,Anthro_Calc!C:P,14,FALSE)*VLOOKUP(AX668,Anthro_Calc!C:P,12,FALSE)))</f>
        <v/>
      </c>
      <c r="AZ668" s="171" t="str">
        <f>IF(ISBLANK(AT668), "", -3 + (AT668 -VLOOKUP(AX668,Anthro_Calc!C:P,4,FALSE)) / (VLOOKUP(AX668,Anthro_Calc!C:P,5,FALSE) - VLOOKUP(AX668,Anthro_Calc!C:P,4,FALSE)))</f>
        <v/>
      </c>
      <c r="BA668" s="171" t="str">
        <f>IF(ISBLANK(AT668), "", 3 + (AT668 -VLOOKUP(AX668,Anthro_Calc!C:P,10,FALSE)) / (VLOOKUP(AX668,Anthro_Calc!C:P,10,FALSE) - VLOOKUP(AX668,Anthro_Calc!C:P,9,FALSE)))</f>
        <v/>
      </c>
      <c r="BB668" s="172" t="str">
        <f t="shared" si="556"/>
        <v/>
      </c>
      <c r="BC668" s="173" t="str">
        <f t="shared" si="557"/>
        <v/>
      </c>
      <c r="BD668" s="174" t="str">
        <f t="shared" si="583"/>
        <v/>
      </c>
      <c r="BE668" s="180" t="str">
        <f t="shared" si="584"/>
        <v/>
      </c>
      <c r="BF668" s="181" t="str">
        <f t="shared" si="558"/>
        <v/>
      </c>
      <c r="BG668" s="181" t="str">
        <f t="shared" si="585"/>
        <v/>
      </c>
      <c r="BH668" s="179"/>
      <c r="BI668" s="182"/>
      <c r="BJ668" s="167"/>
      <c r="BK668" s="175"/>
      <c r="BL668" s="176"/>
      <c r="BM668" s="177" t="str">
        <f t="shared" si="559"/>
        <v/>
      </c>
      <c r="BN668" s="171">
        <f t="shared" si="577"/>
        <v>0</v>
      </c>
      <c r="BO668" s="171">
        <f t="shared" si="578"/>
        <v>0</v>
      </c>
      <c r="BP668" s="171" t="str">
        <f t="shared" si="560"/>
        <v>0</v>
      </c>
      <c r="BQ668" s="171" t="str">
        <f>IF(ISBLANK(BL668), "", (POWER(BL668/VLOOKUP(BP668,Anthro_Calc!C:P,13,FALSE),VLOOKUP(BP668,Anthro_Calc!C:P,12,FALSE))-1) / (VLOOKUP(BP668,Anthro_Calc!C:P,14,FALSE)*VLOOKUP(BP668,Anthro_Calc!C:P,12,FALSE)))</f>
        <v/>
      </c>
      <c r="BR668" s="171" t="str">
        <f>IF(ISBLANK(BL668), "", -3 + (BL668 -VLOOKUP(BP668,Anthro_Calc!C:P,4,FALSE)) / (VLOOKUP(BP668,Anthro_Calc!C:P,5,FALSE) - VLOOKUP(BP668,Anthro_Calc!C:P,4,FALSE)))</f>
        <v/>
      </c>
      <c r="BS668" s="171" t="str">
        <f>IF(ISBLANK(BL668), "", 3 + (BL668 -VLOOKUP(BP668,Anthro_Calc!C:P,10,FALSE)) / (VLOOKUP(BP668,Anthro_Calc!C:P,10,FALSE) - VLOOKUP(BP668,Anthro_Calc!C:P,9,FALSE)))</f>
        <v/>
      </c>
      <c r="BT668" s="172" t="str">
        <f t="shared" si="561"/>
        <v/>
      </c>
      <c r="BU668" s="173" t="str">
        <f t="shared" si="562"/>
        <v/>
      </c>
      <c r="BV668" s="174" t="str">
        <f t="shared" si="563"/>
        <v/>
      </c>
      <c r="BW668" s="181" t="str">
        <f t="shared" si="586"/>
        <v/>
      </c>
      <c r="BX668" s="179"/>
      <c r="BY668" s="181" t="str">
        <f>IF(ISBLANK(BL668), "", VLOOKUP(Z668&amp;" "&amp;BV668&amp;" "&amp;BW668,Graduation_Criteria!$D$2:$E$34,2,FALSE))</f>
        <v/>
      </c>
      <c r="BZ668" s="181" t="str">
        <f t="shared" si="587"/>
        <v/>
      </c>
      <c r="CA668" s="167"/>
      <c r="CB668" s="175"/>
      <c r="CC668" s="175"/>
      <c r="CD668" s="183" t="str">
        <f t="shared" si="564"/>
        <v/>
      </c>
      <c r="CE668" s="184">
        <f t="shared" si="565"/>
        <v>0</v>
      </c>
      <c r="CF668" s="184">
        <f t="shared" si="566"/>
        <v>0</v>
      </c>
      <c r="CG668" s="184" t="str">
        <f t="shared" si="567"/>
        <v>0</v>
      </c>
      <c r="CH668" s="184" t="str">
        <f>IF(ISBLANK(CC668), "", (POWER(CC668/VLOOKUP(CG668,Anthro_Calc!C:P,13,FALSE),VLOOKUP(CG668,Anthro_Calc!C:P,12,FALSE))-1) / (VLOOKUP(CG668,Anthro_Calc!C:P,14,FALSE)*VLOOKUP(CG668,Anthro_Calc!C:P,12,FALSE)))</f>
        <v/>
      </c>
      <c r="CI668" s="184" t="str">
        <f>IF(ISBLANK(CC668), "", -3 + (CC668 -VLOOKUP(CG668,Anthro_Calc!C:P,4,FALSE)) / (VLOOKUP(CG668,Anthro_Calc!C:P,5,FALSE) - VLOOKUP(CG668,Anthro_Calc!C:P,4,FALSE)))</f>
        <v/>
      </c>
      <c r="CJ668" s="184" t="str">
        <f>IF(ISBLANK(CC668), "", 3 + (CC668 -VLOOKUP(CG668,Anthro_Calc!C:P,10,FALSE)) / (VLOOKUP(CG668,Anthro_Calc!C:P,10,FALSE) - VLOOKUP(CG668,Anthro_Calc!C:P,9,FALSE)))</f>
        <v/>
      </c>
      <c r="CK668" s="185" t="str">
        <f t="shared" si="568"/>
        <v/>
      </c>
      <c r="CL668" s="173" t="str">
        <f t="shared" si="569"/>
        <v/>
      </c>
      <c r="CM668" s="174" t="str">
        <f t="shared" si="570"/>
        <v/>
      </c>
      <c r="CN668" s="179"/>
      <c r="CO668" s="167"/>
      <c r="CP668" s="175"/>
      <c r="CQ668" s="175"/>
      <c r="CR668" s="186" t="str">
        <f t="shared" si="571"/>
        <v/>
      </c>
      <c r="CS668" s="187">
        <f t="shared" si="572"/>
        <v>0</v>
      </c>
      <c r="CT668" s="187">
        <f t="shared" si="573"/>
        <v>0</v>
      </c>
      <c r="CU668" s="187" t="str">
        <f t="shared" si="574"/>
        <v>0</v>
      </c>
      <c r="CV668" s="187" t="str">
        <f>IF(ISBLANK(CQ668), "", (POWER(CQ668/VLOOKUP(CU668,Anthro_Calc!C:P,13,FALSE),VLOOKUP(CU668,Anthro_Calc!C:P,12,FALSE))-1) / (VLOOKUP(CU668,Anthro_Calc!C:P,14,FALSE)*VLOOKUP(CU668,Anthro_Calc!C:P,12,FALSE)))</f>
        <v/>
      </c>
      <c r="CW668" s="187" t="str">
        <f>IF(ISBLANK(CQ668), "", -3 + (CQ668 -VLOOKUP(CU668,Anthro_Calc!C:P,4,FALSE)) / (VLOOKUP(CU668,Anthro_Calc!C:P,5,FALSE) - VLOOKUP(CU668,Anthro_Calc!C:P,4,FALSE)))</f>
        <v/>
      </c>
      <c r="CX668" s="187" t="str">
        <f>IF(ISBLANK(CQ668), "", 3 + (CQ668 -VLOOKUP(CU668,Anthro_Calc!C:P,10,FALSE)) / (VLOOKUP(CU668,Anthro_Calc!C:P,10,FALSE) - VLOOKUP(CU668,Anthro_Calc!C:P,9,FALSE)))</f>
        <v/>
      </c>
      <c r="CY668" s="188" t="str">
        <f t="shared" si="575"/>
        <v/>
      </c>
      <c r="CZ668" s="117" t="str">
        <f t="shared" si="589"/>
        <v/>
      </c>
      <c r="DA668" s="174" t="str">
        <f t="shared" si="576"/>
        <v/>
      </c>
      <c r="DB668" s="189"/>
    </row>
    <row r="669" spans="1:106">
      <c r="A669" s="165">
        <f t="shared" si="581"/>
        <v>665</v>
      </c>
      <c r="B669" s="166"/>
      <c r="C669" s="166"/>
      <c r="D669" s="166"/>
      <c r="E669" s="166"/>
      <c r="F669" s="166"/>
      <c r="G669" s="166"/>
      <c r="H669" s="166"/>
      <c r="I669" s="166"/>
      <c r="J669" s="166"/>
      <c r="K669" s="166"/>
      <c r="L669" s="166"/>
      <c r="M669" s="167"/>
      <c r="N669" s="168" t="str">
        <f t="shared" ca="1" si="540"/>
        <v/>
      </c>
      <c r="O669" s="169"/>
      <c r="P669" s="169"/>
      <c r="Q669" s="167"/>
      <c r="R669" s="170"/>
      <c r="S669" s="171" t="str">
        <f t="shared" si="541"/>
        <v/>
      </c>
      <c r="T669" s="171" t="str">
        <f t="shared" si="542"/>
        <v/>
      </c>
      <c r="U669" s="171" t="str">
        <f t="shared" si="543"/>
        <v/>
      </c>
      <c r="V669" s="171" t="str">
        <f>IF(ISBLANK(R669), "", (POWER(R669/VLOOKUP(U669,Anthro_Calc!C:P,13,FALSE),VLOOKUP(U669,Anthro_Calc!C:P,12,FALSE))-1) / (VLOOKUP(U669,Anthro_Calc!C:P,14,FALSE)*VLOOKUP(U669,Anthro_Calc!C:P,12,FALSE)))</f>
        <v/>
      </c>
      <c r="W669" s="171" t="str">
        <f>IF(ISBLANK(R669), "", -3 + (R669 -VLOOKUP(U669,Anthro_Calc!C:P,4,FALSE)) / (VLOOKUP(U669,Anthro_Calc!C:P,5,FALSE) - VLOOKUP(U669,Anthro_Calc!C:P,4,FALSE)))</f>
        <v/>
      </c>
      <c r="X669" s="171" t="str">
        <f>IF(ISBLANK(R669), "", 3 + (R669 -VLOOKUP(U669,Anthro_Calc!C:P,10,FALSE)) / (VLOOKUP(U669,Anthro_Calc!C:P,10,FALSE) - VLOOKUP(U669,Anthro_Calc!C:P,9,FALSE)))</f>
        <v/>
      </c>
      <c r="Y669" s="172" t="str">
        <f t="shared" si="544"/>
        <v/>
      </c>
      <c r="Z669" s="173" t="str">
        <f t="shared" si="545"/>
        <v/>
      </c>
      <c r="AA669" s="174" t="str">
        <f t="shared" si="580"/>
        <v/>
      </c>
      <c r="AB669" s="167"/>
      <c r="AC669" s="175"/>
      <c r="AD669" s="176"/>
      <c r="AE669" s="177" t="str">
        <f t="shared" si="546"/>
        <v/>
      </c>
      <c r="AF669" s="171">
        <f t="shared" si="547"/>
        <v>0</v>
      </c>
      <c r="AG669" s="171">
        <f t="shared" si="548"/>
        <v>0</v>
      </c>
      <c r="AH669" s="171" t="str">
        <f t="shared" si="549"/>
        <v>0</v>
      </c>
      <c r="AI669" s="171" t="str">
        <f>IF(ISBLANK(AD669), "", (POWER(AD669/VLOOKUP(AH669,Anthro_Calc!C:P,13,FALSE),VLOOKUP(AH669,Anthro_Calc!C:P,12,FALSE))-1) / (VLOOKUP(AH669,Anthro_Calc!C:P,14,FALSE)*VLOOKUP(AH669,Anthro_Calc!C:P,12,FALSE)))</f>
        <v/>
      </c>
      <c r="AJ669" s="171" t="str">
        <f>IF(ISBLANK(AD669), "", -3 + (AD669 -VLOOKUP(AH669,Anthro_Calc!C:P,4,FALSE)) / (VLOOKUP(AH669,Anthro_Calc!C:P,5,FALSE) - VLOOKUP(AH669,Anthro_Calc!C:P,4,FALSE)))</f>
        <v/>
      </c>
      <c r="AK669" s="171" t="str">
        <f>IF(ISBLANK(AD669), "", 3 + (AD669 -VLOOKUP(AH669,Anthro_Calc!C:P,10,FALSE)) / (VLOOKUP(AH669,Anthro_Calc!C:P,10,FALSE) - VLOOKUP(AH669,Anthro_Calc!C:P,9,FALSE)))</f>
        <v/>
      </c>
      <c r="AL669" s="172" t="str">
        <f t="shared" si="550"/>
        <v/>
      </c>
      <c r="AM669" s="173" t="str">
        <f t="shared" si="551"/>
        <v/>
      </c>
      <c r="AN669" s="174" t="str">
        <f t="shared" si="552"/>
        <v/>
      </c>
      <c r="AO669" s="178" t="str">
        <f t="shared" si="582"/>
        <v/>
      </c>
      <c r="AP669" s="179"/>
      <c r="AQ669" s="179" t="str">
        <f t="shared" si="588"/>
        <v/>
      </c>
      <c r="AR669" s="167"/>
      <c r="AS669" s="175"/>
      <c r="AT669" s="170"/>
      <c r="AU669" s="177" t="str">
        <f t="shared" si="579"/>
        <v/>
      </c>
      <c r="AV669" s="171">
        <f t="shared" si="553"/>
        <v>0</v>
      </c>
      <c r="AW669" s="171">
        <f t="shared" si="554"/>
        <v>0</v>
      </c>
      <c r="AX669" s="171" t="str">
        <f t="shared" si="555"/>
        <v>0</v>
      </c>
      <c r="AY669" s="171" t="str">
        <f>IF(ISBLANK(AT669), "", (POWER(AT669/VLOOKUP(AX669,Anthro_Calc!C:P,13,FALSE),VLOOKUP(AX669,Anthro_Calc!C:P,12,FALSE))-1) / (VLOOKUP(AX669,Anthro_Calc!C:P,14,FALSE)*VLOOKUP(AX669,Anthro_Calc!C:P,12,FALSE)))</f>
        <v/>
      </c>
      <c r="AZ669" s="171" t="str">
        <f>IF(ISBLANK(AT669), "", -3 + (AT669 -VLOOKUP(AX669,Anthro_Calc!C:P,4,FALSE)) / (VLOOKUP(AX669,Anthro_Calc!C:P,5,FALSE) - VLOOKUP(AX669,Anthro_Calc!C:P,4,FALSE)))</f>
        <v/>
      </c>
      <c r="BA669" s="171" t="str">
        <f>IF(ISBLANK(AT669), "", 3 + (AT669 -VLOOKUP(AX669,Anthro_Calc!C:P,10,FALSE)) / (VLOOKUP(AX669,Anthro_Calc!C:P,10,FALSE) - VLOOKUP(AX669,Anthro_Calc!C:P,9,FALSE)))</f>
        <v/>
      </c>
      <c r="BB669" s="172" t="str">
        <f t="shared" si="556"/>
        <v/>
      </c>
      <c r="BC669" s="173" t="str">
        <f t="shared" si="557"/>
        <v/>
      </c>
      <c r="BD669" s="174" t="str">
        <f t="shared" si="583"/>
        <v/>
      </c>
      <c r="BE669" s="180" t="str">
        <f t="shared" si="584"/>
        <v/>
      </c>
      <c r="BF669" s="181" t="str">
        <f t="shared" si="558"/>
        <v/>
      </c>
      <c r="BG669" s="181" t="str">
        <f t="shared" si="585"/>
        <v/>
      </c>
      <c r="BH669" s="179"/>
      <c r="BI669" s="182"/>
      <c r="BJ669" s="167"/>
      <c r="BK669" s="175"/>
      <c r="BL669" s="176"/>
      <c r="BM669" s="177" t="str">
        <f t="shared" si="559"/>
        <v/>
      </c>
      <c r="BN669" s="171">
        <f t="shared" si="577"/>
        <v>0</v>
      </c>
      <c r="BO669" s="171">
        <f t="shared" si="578"/>
        <v>0</v>
      </c>
      <c r="BP669" s="171" t="str">
        <f t="shared" si="560"/>
        <v>0</v>
      </c>
      <c r="BQ669" s="171" t="str">
        <f>IF(ISBLANK(BL669), "", (POWER(BL669/VLOOKUP(BP669,Anthro_Calc!C:P,13,FALSE),VLOOKUP(BP669,Anthro_Calc!C:P,12,FALSE))-1) / (VLOOKUP(BP669,Anthro_Calc!C:P,14,FALSE)*VLOOKUP(BP669,Anthro_Calc!C:P,12,FALSE)))</f>
        <v/>
      </c>
      <c r="BR669" s="171" t="str">
        <f>IF(ISBLANK(BL669), "", -3 + (BL669 -VLOOKUP(BP669,Anthro_Calc!C:P,4,FALSE)) / (VLOOKUP(BP669,Anthro_Calc!C:P,5,FALSE) - VLOOKUP(BP669,Anthro_Calc!C:P,4,FALSE)))</f>
        <v/>
      </c>
      <c r="BS669" s="171" t="str">
        <f>IF(ISBLANK(BL669), "", 3 + (BL669 -VLOOKUP(BP669,Anthro_Calc!C:P,10,FALSE)) / (VLOOKUP(BP669,Anthro_Calc!C:P,10,FALSE) - VLOOKUP(BP669,Anthro_Calc!C:P,9,FALSE)))</f>
        <v/>
      </c>
      <c r="BT669" s="172" t="str">
        <f t="shared" si="561"/>
        <v/>
      </c>
      <c r="BU669" s="173" t="str">
        <f t="shared" si="562"/>
        <v/>
      </c>
      <c r="BV669" s="174" t="str">
        <f t="shared" si="563"/>
        <v/>
      </c>
      <c r="BW669" s="181" t="str">
        <f t="shared" si="586"/>
        <v/>
      </c>
      <c r="BX669" s="179"/>
      <c r="BY669" s="181" t="str">
        <f>IF(ISBLANK(BL669), "", VLOOKUP(Z669&amp;" "&amp;BV669&amp;" "&amp;BW669,Graduation_Criteria!$D$2:$E$34,2,FALSE))</f>
        <v/>
      </c>
      <c r="BZ669" s="181" t="str">
        <f t="shared" si="587"/>
        <v/>
      </c>
      <c r="CA669" s="167"/>
      <c r="CB669" s="175"/>
      <c r="CC669" s="175"/>
      <c r="CD669" s="183" t="str">
        <f t="shared" si="564"/>
        <v/>
      </c>
      <c r="CE669" s="184">
        <f t="shared" si="565"/>
        <v>0</v>
      </c>
      <c r="CF669" s="184">
        <f t="shared" si="566"/>
        <v>0</v>
      </c>
      <c r="CG669" s="184" t="str">
        <f t="shared" si="567"/>
        <v>0</v>
      </c>
      <c r="CH669" s="184" t="str">
        <f>IF(ISBLANK(CC669), "", (POWER(CC669/VLOOKUP(CG669,Anthro_Calc!C:P,13,FALSE),VLOOKUP(CG669,Anthro_Calc!C:P,12,FALSE))-1) / (VLOOKUP(CG669,Anthro_Calc!C:P,14,FALSE)*VLOOKUP(CG669,Anthro_Calc!C:P,12,FALSE)))</f>
        <v/>
      </c>
      <c r="CI669" s="184" t="str">
        <f>IF(ISBLANK(CC669), "", -3 + (CC669 -VLOOKUP(CG669,Anthro_Calc!C:P,4,FALSE)) / (VLOOKUP(CG669,Anthro_Calc!C:P,5,FALSE) - VLOOKUP(CG669,Anthro_Calc!C:P,4,FALSE)))</f>
        <v/>
      </c>
      <c r="CJ669" s="184" t="str">
        <f>IF(ISBLANK(CC669), "", 3 + (CC669 -VLOOKUP(CG669,Anthro_Calc!C:P,10,FALSE)) / (VLOOKUP(CG669,Anthro_Calc!C:P,10,FALSE) - VLOOKUP(CG669,Anthro_Calc!C:P,9,FALSE)))</f>
        <v/>
      </c>
      <c r="CK669" s="185" t="str">
        <f t="shared" si="568"/>
        <v/>
      </c>
      <c r="CL669" s="173" t="str">
        <f t="shared" si="569"/>
        <v/>
      </c>
      <c r="CM669" s="174" t="str">
        <f t="shared" si="570"/>
        <v/>
      </c>
      <c r="CN669" s="179"/>
      <c r="CO669" s="167"/>
      <c r="CP669" s="175"/>
      <c r="CQ669" s="175"/>
      <c r="CR669" s="186" t="str">
        <f t="shared" si="571"/>
        <v/>
      </c>
      <c r="CS669" s="187">
        <f t="shared" si="572"/>
        <v>0</v>
      </c>
      <c r="CT669" s="187">
        <f t="shared" si="573"/>
        <v>0</v>
      </c>
      <c r="CU669" s="187" t="str">
        <f t="shared" si="574"/>
        <v>0</v>
      </c>
      <c r="CV669" s="187" t="str">
        <f>IF(ISBLANK(CQ669), "", (POWER(CQ669/VLOOKUP(CU669,Anthro_Calc!C:P,13,FALSE),VLOOKUP(CU669,Anthro_Calc!C:P,12,FALSE))-1) / (VLOOKUP(CU669,Anthro_Calc!C:P,14,FALSE)*VLOOKUP(CU669,Anthro_Calc!C:P,12,FALSE)))</f>
        <v/>
      </c>
      <c r="CW669" s="187" t="str">
        <f>IF(ISBLANK(CQ669), "", -3 + (CQ669 -VLOOKUP(CU669,Anthro_Calc!C:P,4,FALSE)) / (VLOOKUP(CU669,Anthro_Calc!C:P,5,FALSE) - VLOOKUP(CU669,Anthro_Calc!C:P,4,FALSE)))</f>
        <v/>
      </c>
      <c r="CX669" s="187" t="str">
        <f>IF(ISBLANK(CQ669), "", 3 + (CQ669 -VLOOKUP(CU669,Anthro_Calc!C:P,10,FALSE)) / (VLOOKUP(CU669,Anthro_Calc!C:P,10,FALSE) - VLOOKUP(CU669,Anthro_Calc!C:P,9,FALSE)))</f>
        <v/>
      </c>
      <c r="CY669" s="188" t="str">
        <f t="shared" si="575"/>
        <v/>
      </c>
      <c r="CZ669" s="117" t="str">
        <f t="shared" si="589"/>
        <v/>
      </c>
      <c r="DA669" s="174" t="str">
        <f t="shared" si="576"/>
        <v/>
      </c>
      <c r="DB669" s="189"/>
    </row>
    <row r="670" spans="1:106">
      <c r="A670" s="165">
        <f t="shared" si="581"/>
        <v>666</v>
      </c>
      <c r="B670" s="166"/>
      <c r="C670" s="166"/>
      <c r="D670" s="166"/>
      <c r="E670" s="166"/>
      <c r="F670" s="166"/>
      <c r="G670" s="166"/>
      <c r="H670" s="166"/>
      <c r="I670" s="166"/>
      <c r="J670" s="166"/>
      <c r="K670" s="166"/>
      <c r="L670" s="166"/>
      <c r="M670" s="167"/>
      <c r="N670" s="168" t="str">
        <f t="shared" ca="1" si="540"/>
        <v/>
      </c>
      <c r="O670" s="169"/>
      <c r="P670" s="169"/>
      <c r="Q670" s="167"/>
      <c r="R670" s="170"/>
      <c r="S670" s="171" t="str">
        <f t="shared" si="541"/>
        <v/>
      </c>
      <c r="T670" s="171" t="str">
        <f t="shared" si="542"/>
        <v/>
      </c>
      <c r="U670" s="171" t="str">
        <f t="shared" si="543"/>
        <v/>
      </c>
      <c r="V670" s="171" t="str">
        <f>IF(ISBLANK(R670), "", (POWER(R670/VLOOKUP(U670,Anthro_Calc!C:P,13,FALSE),VLOOKUP(U670,Anthro_Calc!C:P,12,FALSE))-1) / (VLOOKUP(U670,Anthro_Calc!C:P,14,FALSE)*VLOOKUP(U670,Anthro_Calc!C:P,12,FALSE)))</f>
        <v/>
      </c>
      <c r="W670" s="171" t="str">
        <f>IF(ISBLANK(R670), "", -3 + (R670 -VLOOKUP(U670,Anthro_Calc!C:P,4,FALSE)) / (VLOOKUP(U670,Anthro_Calc!C:P,5,FALSE) - VLOOKUP(U670,Anthro_Calc!C:P,4,FALSE)))</f>
        <v/>
      </c>
      <c r="X670" s="171" t="str">
        <f>IF(ISBLANK(R670), "", 3 + (R670 -VLOOKUP(U670,Anthro_Calc!C:P,10,FALSE)) / (VLOOKUP(U670,Anthro_Calc!C:P,10,FALSE) - VLOOKUP(U670,Anthro_Calc!C:P,9,FALSE)))</f>
        <v/>
      </c>
      <c r="Y670" s="172" t="str">
        <f t="shared" si="544"/>
        <v/>
      </c>
      <c r="Z670" s="173" t="str">
        <f t="shared" si="545"/>
        <v/>
      </c>
      <c r="AA670" s="174" t="str">
        <f t="shared" si="580"/>
        <v/>
      </c>
      <c r="AB670" s="167"/>
      <c r="AC670" s="175"/>
      <c r="AD670" s="176"/>
      <c r="AE670" s="177" t="str">
        <f t="shared" si="546"/>
        <v/>
      </c>
      <c r="AF670" s="171">
        <f t="shared" si="547"/>
        <v>0</v>
      </c>
      <c r="AG670" s="171">
        <f t="shared" si="548"/>
        <v>0</v>
      </c>
      <c r="AH670" s="171" t="str">
        <f t="shared" si="549"/>
        <v>0</v>
      </c>
      <c r="AI670" s="171" t="str">
        <f>IF(ISBLANK(AD670), "", (POWER(AD670/VLOOKUP(AH670,Anthro_Calc!C:P,13,FALSE),VLOOKUP(AH670,Anthro_Calc!C:P,12,FALSE))-1) / (VLOOKUP(AH670,Anthro_Calc!C:P,14,FALSE)*VLOOKUP(AH670,Anthro_Calc!C:P,12,FALSE)))</f>
        <v/>
      </c>
      <c r="AJ670" s="171" t="str">
        <f>IF(ISBLANK(AD670), "", -3 + (AD670 -VLOOKUP(AH670,Anthro_Calc!C:P,4,FALSE)) / (VLOOKUP(AH670,Anthro_Calc!C:P,5,FALSE) - VLOOKUP(AH670,Anthro_Calc!C:P,4,FALSE)))</f>
        <v/>
      </c>
      <c r="AK670" s="171" t="str">
        <f>IF(ISBLANK(AD670), "", 3 + (AD670 -VLOOKUP(AH670,Anthro_Calc!C:P,10,FALSE)) / (VLOOKUP(AH670,Anthro_Calc!C:P,10,FALSE) - VLOOKUP(AH670,Anthro_Calc!C:P,9,FALSE)))</f>
        <v/>
      </c>
      <c r="AL670" s="172" t="str">
        <f t="shared" si="550"/>
        <v/>
      </c>
      <c r="AM670" s="173" t="str">
        <f t="shared" si="551"/>
        <v/>
      </c>
      <c r="AN670" s="174" t="str">
        <f t="shared" si="552"/>
        <v/>
      </c>
      <c r="AO670" s="178" t="str">
        <f t="shared" si="582"/>
        <v/>
      </c>
      <c r="AP670" s="179"/>
      <c r="AQ670" s="179" t="str">
        <f t="shared" si="588"/>
        <v/>
      </c>
      <c r="AR670" s="167"/>
      <c r="AS670" s="175"/>
      <c r="AT670" s="170"/>
      <c r="AU670" s="177" t="str">
        <f t="shared" si="579"/>
        <v/>
      </c>
      <c r="AV670" s="171">
        <f t="shared" si="553"/>
        <v>0</v>
      </c>
      <c r="AW670" s="171">
        <f t="shared" si="554"/>
        <v>0</v>
      </c>
      <c r="AX670" s="171" t="str">
        <f t="shared" si="555"/>
        <v>0</v>
      </c>
      <c r="AY670" s="171" t="str">
        <f>IF(ISBLANK(AT670), "", (POWER(AT670/VLOOKUP(AX670,Anthro_Calc!C:P,13,FALSE),VLOOKUP(AX670,Anthro_Calc!C:P,12,FALSE))-1) / (VLOOKUP(AX670,Anthro_Calc!C:P,14,FALSE)*VLOOKUP(AX670,Anthro_Calc!C:P,12,FALSE)))</f>
        <v/>
      </c>
      <c r="AZ670" s="171" t="str">
        <f>IF(ISBLANK(AT670), "", -3 + (AT670 -VLOOKUP(AX670,Anthro_Calc!C:P,4,FALSE)) / (VLOOKUP(AX670,Anthro_Calc!C:P,5,FALSE) - VLOOKUP(AX670,Anthro_Calc!C:P,4,FALSE)))</f>
        <v/>
      </c>
      <c r="BA670" s="171" t="str">
        <f>IF(ISBLANK(AT670), "", 3 + (AT670 -VLOOKUP(AX670,Anthro_Calc!C:P,10,FALSE)) / (VLOOKUP(AX670,Anthro_Calc!C:P,10,FALSE) - VLOOKUP(AX670,Anthro_Calc!C:P,9,FALSE)))</f>
        <v/>
      </c>
      <c r="BB670" s="172" t="str">
        <f t="shared" si="556"/>
        <v/>
      </c>
      <c r="BC670" s="173" t="str">
        <f t="shared" si="557"/>
        <v/>
      </c>
      <c r="BD670" s="174" t="str">
        <f t="shared" si="583"/>
        <v/>
      </c>
      <c r="BE670" s="180" t="str">
        <f t="shared" si="584"/>
        <v/>
      </c>
      <c r="BF670" s="181" t="str">
        <f t="shared" si="558"/>
        <v/>
      </c>
      <c r="BG670" s="181" t="str">
        <f t="shared" si="585"/>
        <v/>
      </c>
      <c r="BH670" s="179"/>
      <c r="BI670" s="182"/>
      <c r="BJ670" s="167"/>
      <c r="BK670" s="175"/>
      <c r="BL670" s="176"/>
      <c r="BM670" s="177" t="str">
        <f t="shared" si="559"/>
        <v/>
      </c>
      <c r="BN670" s="171">
        <f t="shared" si="577"/>
        <v>0</v>
      </c>
      <c r="BO670" s="171">
        <f t="shared" si="578"/>
        <v>0</v>
      </c>
      <c r="BP670" s="171" t="str">
        <f t="shared" si="560"/>
        <v>0</v>
      </c>
      <c r="BQ670" s="171" t="str">
        <f>IF(ISBLANK(BL670), "", (POWER(BL670/VLOOKUP(BP670,Anthro_Calc!C:P,13,FALSE),VLOOKUP(BP670,Anthro_Calc!C:P,12,FALSE))-1) / (VLOOKUP(BP670,Anthro_Calc!C:P,14,FALSE)*VLOOKUP(BP670,Anthro_Calc!C:P,12,FALSE)))</f>
        <v/>
      </c>
      <c r="BR670" s="171" t="str">
        <f>IF(ISBLANK(BL670), "", -3 + (BL670 -VLOOKUP(BP670,Anthro_Calc!C:P,4,FALSE)) / (VLOOKUP(BP670,Anthro_Calc!C:P,5,FALSE) - VLOOKUP(BP670,Anthro_Calc!C:P,4,FALSE)))</f>
        <v/>
      </c>
      <c r="BS670" s="171" t="str">
        <f>IF(ISBLANK(BL670), "", 3 + (BL670 -VLOOKUP(BP670,Anthro_Calc!C:P,10,FALSE)) / (VLOOKUP(BP670,Anthro_Calc!C:P,10,FALSE) - VLOOKUP(BP670,Anthro_Calc!C:P,9,FALSE)))</f>
        <v/>
      </c>
      <c r="BT670" s="172" t="str">
        <f t="shared" si="561"/>
        <v/>
      </c>
      <c r="BU670" s="173" t="str">
        <f t="shared" si="562"/>
        <v/>
      </c>
      <c r="BV670" s="174" t="str">
        <f t="shared" si="563"/>
        <v/>
      </c>
      <c r="BW670" s="181" t="str">
        <f t="shared" si="586"/>
        <v/>
      </c>
      <c r="BX670" s="179"/>
      <c r="BY670" s="181" t="str">
        <f>IF(ISBLANK(BL670), "", VLOOKUP(Z670&amp;" "&amp;BV670&amp;" "&amp;BW670,Graduation_Criteria!$D$2:$E$34,2,FALSE))</f>
        <v/>
      </c>
      <c r="BZ670" s="181" t="str">
        <f t="shared" si="587"/>
        <v/>
      </c>
      <c r="CA670" s="167"/>
      <c r="CB670" s="175"/>
      <c r="CC670" s="175"/>
      <c r="CD670" s="183" t="str">
        <f t="shared" si="564"/>
        <v/>
      </c>
      <c r="CE670" s="184">
        <f t="shared" si="565"/>
        <v>0</v>
      </c>
      <c r="CF670" s="184">
        <f t="shared" si="566"/>
        <v>0</v>
      </c>
      <c r="CG670" s="184" t="str">
        <f t="shared" si="567"/>
        <v>0</v>
      </c>
      <c r="CH670" s="184" t="str">
        <f>IF(ISBLANK(CC670), "", (POWER(CC670/VLOOKUP(CG670,Anthro_Calc!C:P,13,FALSE),VLOOKUP(CG670,Anthro_Calc!C:P,12,FALSE))-1) / (VLOOKUP(CG670,Anthro_Calc!C:P,14,FALSE)*VLOOKUP(CG670,Anthro_Calc!C:P,12,FALSE)))</f>
        <v/>
      </c>
      <c r="CI670" s="184" t="str">
        <f>IF(ISBLANK(CC670), "", -3 + (CC670 -VLOOKUP(CG670,Anthro_Calc!C:P,4,FALSE)) / (VLOOKUP(CG670,Anthro_Calc!C:P,5,FALSE) - VLOOKUP(CG670,Anthro_Calc!C:P,4,FALSE)))</f>
        <v/>
      </c>
      <c r="CJ670" s="184" t="str">
        <f>IF(ISBLANK(CC670), "", 3 + (CC670 -VLOOKUP(CG670,Anthro_Calc!C:P,10,FALSE)) / (VLOOKUP(CG670,Anthro_Calc!C:P,10,FALSE) - VLOOKUP(CG670,Anthro_Calc!C:P,9,FALSE)))</f>
        <v/>
      </c>
      <c r="CK670" s="185" t="str">
        <f t="shared" si="568"/>
        <v/>
      </c>
      <c r="CL670" s="173" t="str">
        <f t="shared" si="569"/>
        <v/>
      </c>
      <c r="CM670" s="174" t="str">
        <f t="shared" si="570"/>
        <v/>
      </c>
      <c r="CN670" s="179"/>
      <c r="CO670" s="167"/>
      <c r="CP670" s="175"/>
      <c r="CQ670" s="175"/>
      <c r="CR670" s="186" t="str">
        <f t="shared" si="571"/>
        <v/>
      </c>
      <c r="CS670" s="187">
        <f t="shared" si="572"/>
        <v>0</v>
      </c>
      <c r="CT670" s="187">
        <f t="shared" si="573"/>
        <v>0</v>
      </c>
      <c r="CU670" s="187" t="str">
        <f t="shared" si="574"/>
        <v>0</v>
      </c>
      <c r="CV670" s="187" t="str">
        <f>IF(ISBLANK(CQ670), "", (POWER(CQ670/VLOOKUP(CU670,Anthro_Calc!C:P,13,FALSE),VLOOKUP(CU670,Anthro_Calc!C:P,12,FALSE))-1) / (VLOOKUP(CU670,Anthro_Calc!C:P,14,FALSE)*VLOOKUP(CU670,Anthro_Calc!C:P,12,FALSE)))</f>
        <v/>
      </c>
      <c r="CW670" s="187" t="str">
        <f>IF(ISBLANK(CQ670), "", -3 + (CQ670 -VLOOKUP(CU670,Anthro_Calc!C:P,4,FALSE)) / (VLOOKUP(CU670,Anthro_Calc!C:P,5,FALSE) - VLOOKUP(CU670,Anthro_Calc!C:P,4,FALSE)))</f>
        <v/>
      </c>
      <c r="CX670" s="187" t="str">
        <f>IF(ISBLANK(CQ670), "", 3 + (CQ670 -VLOOKUP(CU670,Anthro_Calc!C:P,10,FALSE)) / (VLOOKUP(CU670,Anthro_Calc!C:P,10,FALSE) - VLOOKUP(CU670,Anthro_Calc!C:P,9,FALSE)))</f>
        <v/>
      </c>
      <c r="CY670" s="188" t="str">
        <f t="shared" si="575"/>
        <v/>
      </c>
      <c r="CZ670" s="117" t="str">
        <f t="shared" si="589"/>
        <v/>
      </c>
      <c r="DA670" s="174" t="str">
        <f t="shared" si="576"/>
        <v/>
      </c>
      <c r="DB670" s="189"/>
    </row>
    <row r="671" spans="1:106">
      <c r="A671" s="165">
        <f t="shared" si="581"/>
        <v>667</v>
      </c>
      <c r="B671" s="166"/>
      <c r="C671" s="166"/>
      <c r="D671" s="166"/>
      <c r="E671" s="166"/>
      <c r="F671" s="166"/>
      <c r="G671" s="166"/>
      <c r="H671" s="166"/>
      <c r="I671" s="166"/>
      <c r="J671" s="166"/>
      <c r="K671" s="166"/>
      <c r="L671" s="166"/>
      <c r="M671" s="167"/>
      <c r="N671" s="168" t="str">
        <f t="shared" ca="1" si="540"/>
        <v/>
      </c>
      <c r="O671" s="169"/>
      <c r="P671" s="169"/>
      <c r="Q671" s="167"/>
      <c r="R671" s="170"/>
      <c r="S671" s="171" t="str">
        <f t="shared" si="541"/>
        <v/>
      </c>
      <c r="T671" s="171" t="str">
        <f t="shared" si="542"/>
        <v/>
      </c>
      <c r="U671" s="171" t="str">
        <f t="shared" si="543"/>
        <v/>
      </c>
      <c r="V671" s="171" t="str">
        <f>IF(ISBLANK(R671), "", (POWER(R671/VLOOKUP(U671,Anthro_Calc!C:P,13,FALSE),VLOOKUP(U671,Anthro_Calc!C:P,12,FALSE))-1) / (VLOOKUP(U671,Anthro_Calc!C:P,14,FALSE)*VLOOKUP(U671,Anthro_Calc!C:P,12,FALSE)))</f>
        <v/>
      </c>
      <c r="W671" s="171" t="str">
        <f>IF(ISBLANK(R671), "", -3 + (R671 -VLOOKUP(U671,Anthro_Calc!C:P,4,FALSE)) / (VLOOKUP(U671,Anthro_Calc!C:P,5,FALSE) - VLOOKUP(U671,Anthro_Calc!C:P,4,FALSE)))</f>
        <v/>
      </c>
      <c r="X671" s="171" t="str">
        <f>IF(ISBLANK(R671), "", 3 + (R671 -VLOOKUP(U671,Anthro_Calc!C:P,10,FALSE)) / (VLOOKUP(U671,Anthro_Calc!C:P,10,FALSE) - VLOOKUP(U671,Anthro_Calc!C:P,9,FALSE)))</f>
        <v/>
      </c>
      <c r="Y671" s="172" t="str">
        <f t="shared" si="544"/>
        <v/>
      </c>
      <c r="Z671" s="173" t="str">
        <f t="shared" si="545"/>
        <v/>
      </c>
      <c r="AA671" s="174" t="str">
        <f t="shared" si="580"/>
        <v/>
      </c>
      <c r="AB671" s="167"/>
      <c r="AC671" s="175"/>
      <c r="AD671" s="176"/>
      <c r="AE671" s="177" t="str">
        <f t="shared" si="546"/>
        <v/>
      </c>
      <c r="AF671" s="171">
        <f t="shared" si="547"/>
        <v>0</v>
      </c>
      <c r="AG671" s="171">
        <f t="shared" si="548"/>
        <v>0</v>
      </c>
      <c r="AH671" s="171" t="str">
        <f t="shared" si="549"/>
        <v>0</v>
      </c>
      <c r="AI671" s="171" t="str">
        <f>IF(ISBLANK(AD671), "", (POWER(AD671/VLOOKUP(AH671,Anthro_Calc!C:P,13,FALSE),VLOOKUP(AH671,Anthro_Calc!C:P,12,FALSE))-1) / (VLOOKUP(AH671,Anthro_Calc!C:P,14,FALSE)*VLOOKUP(AH671,Anthro_Calc!C:P,12,FALSE)))</f>
        <v/>
      </c>
      <c r="AJ671" s="171" t="str">
        <f>IF(ISBLANK(AD671), "", -3 + (AD671 -VLOOKUP(AH671,Anthro_Calc!C:P,4,FALSE)) / (VLOOKUP(AH671,Anthro_Calc!C:P,5,FALSE) - VLOOKUP(AH671,Anthro_Calc!C:P,4,FALSE)))</f>
        <v/>
      </c>
      <c r="AK671" s="171" t="str">
        <f>IF(ISBLANK(AD671), "", 3 + (AD671 -VLOOKUP(AH671,Anthro_Calc!C:P,10,FALSE)) / (VLOOKUP(AH671,Anthro_Calc!C:P,10,FALSE) - VLOOKUP(AH671,Anthro_Calc!C:P,9,FALSE)))</f>
        <v/>
      </c>
      <c r="AL671" s="172" t="str">
        <f t="shared" si="550"/>
        <v/>
      </c>
      <c r="AM671" s="173" t="str">
        <f t="shared" si="551"/>
        <v/>
      </c>
      <c r="AN671" s="174" t="str">
        <f t="shared" si="552"/>
        <v/>
      </c>
      <c r="AO671" s="178" t="str">
        <f t="shared" si="582"/>
        <v/>
      </c>
      <c r="AP671" s="179"/>
      <c r="AQ671" s="179" t="str">
        <f t="shared" si="588"/>
        <v/>
      </c>
      <c r="AR671" s="167"/>
      <c r="AS671" s="175"/>
      <c r="AT671" s="170"/>
      <c r="AU671" s="177" t="str">
        <f t="shared" si="579"/>
        <v/>
      </c>
      <c r="AV671" s="171">
        <f t="shared" si="553"/>
        <v>0</v>
      </c>
      <c r="AW671" s="171">
        <f t="shared" si="554"/>
        <v>0</v>
      </c>
      <c r="AX671" s="171" t="str">
        <f t="shared" si="555"/>
        <v>0</v>
      </c>
      <c r="AY671" s="171" t="str">
        <f>IF(ISBLANK(AT671), "", (POWER(AT671/VLOOKUP(AX671,Anthro_Calc!C:P,13,FALSE),VLOOKUP(AX671,Anthro_Calc!C:P,12,FALSE))-1) / (VLOOKUP(AX671,Anthro_Calc!C:P,14,FALSE)*VLOOKUP(AX671,Anthro_Calc!C:P,12,FALSE)))</f>
        <v/>
      </c>
      <c r="AZ671" s="171" t="str">
        <f>IF(ISBLANK(AT671), "", -3 + (AT671 -VLOOKUP(AX671,Anthro_Calc!C:P,4,FALSE)) / (VLOOKUP(AX671,Anthro_Calc!C:P,5,FALSE) - VLOOKUP(AX671,Anthro_Calc!C:P,4,FALSE)))</f>
        <v/>
      </c>
      <c r="BA671" s="171" t="str">
        <f>IF(ISBLANK(AT671), "", 3 + (AT671 -VLOOKUP(AX671,Anthro_Calc!C:P,10,FALSE)) / (VLOOKUP(AX671,Anthro_Calc!C:P,10,FALSE) - VLOOKUP(AX671,Anthro_Calc!C:P,9,FALSE)))</f>
        <v/>
      </c>
      <c r="BB671" s="172" t="str">
        <f t="shared" si="556"/>
        <v/>
      </c>
      <c r="BC671" s="173" t="str">
        <f t="shared" si="557"/>
        <v/>
      </c>
      <c r="BD671" s="174" t="str">
        <f t="shared" si="583"/>
        <v/>
      </c>
      <c r="BE671" s="180" t="str">
        <f t="shared" si="584"/>
        <v/>
      </c>
      <c r="BF671" s="181" t="str">
        <f t="shared" si="558"/>
        <v/>
      </c>
      <c r="BG671" s="181" t="str">
        <f t="shared" si="585"/>
        <v/>
      </c>
      <c r="BH671" s="179"/>
      <c r="BI671" s="182"/>
      <c r="BJ671" s="167"/>
      <c r="BK671" s="175"/>
      <c r="BL671" s="176"/>
      <c r="BM671" s="177" t="str">
        <f t="shared" si="559"/>
        <v/>
      </c>
      <c r="BN671" s="171">
        <f t="shared" si="577"/>
        <v>0</v>
      </c>
      <c r="BO671" s="171">
        <f t="shared" si="578"/>
        <v>0</v>
      </c>
      <c r="BP671" s="171" t="str">
        <f t="shared" si="560"/>
        <v>0</v>
      </c>
      <c r="BQ671" s="171" t="str">
        <f>IF(ISBLANK(BL671), "", (POWER(BL671/VLOOKUP(BP671,Anthro_Calc!C:P,13,FALSE),VLOOKUP(BP671,Anthro_Calc!C:P,12,FALSE))-1) / (VLOOKUP(BP671,Anthro_Calc!C:P,14,FALSE)*VLOOKUP(BP671,Anthro_Calc!C:P,12,FALSE)))</f>
        <v/>
      </c>
      <c r="BR671" s="171" t="str">
        <f>IF(ISBLANK(BL671), "", -3 + (BL671 -VLOOKUP(BP671,Anthro_Calc!C:P,4,FALSE)) / (VLOOKUP(BP671,Anthro_Calc!C:P,5,FALSE) - VLOOKUP(BP671,Anthro_Calc!C:P,4,FALSE)))</f>
        <v/>
      </c>
      <c r="BS671" s="171" t="str">
        <f>IF(ISBLANK(BL671), "", 3 + (BL671 -VLOOKUP(BP671,Anthro_Calc!C:P,10,FALSE)) / (VLOOKUP(BP671,Anthro_Calc!C:P,10,FALSE) - VLOOKUP(BP671,Anthro_Calc!C:P,9,FALSE)))</f>
        <v/>
      </c>
      <c r="BT671" s="172" t="str">
        <f t="shared" si="561"/>
        <v/>
      </c>
      <c r="BU671" s="173" t="str">
        <f t="shared" si="562"/>
        <v/>
      </c>
      <c r="BV671" s="174" t="str">
        <f t="shared" si="563"/>
        <v/>
      </c>
      <c r="BW671" s="181" t="str">
        <f t="shared" si="586"/>
        <v/>
      </c>
      <c r="BX671" s="179"/>
      <c r="BY671" s="181" t="str">
        <f>IF(ISBLANK(BL671), "", VLOOKUP(Z671&amp;" "&amp;BV671&amp;" "&amp;BW671,Graduation_Criteria!$D$2:$E$34,2,FALSE))</f>
        <v/>
      </c>
      <c r="BZ671" s="181" t="str">
        <f t="shared" si="587"/>
        <v/>
      </c>
      <c r="CA671" s="167"/>
      <c r="CB671" s="175"/>
      <c r="CC671" s="175"/>
      <c r="CD671" s="183" t="str">
        <f t="shared" si="564"/>
        <v/>
      </c>
      <c r="CE671" s="184">
        <f t="shared" si="565"/>
        <v>0</v>
      </c>
      <c r="CF671" s="184">
        <f t="shared" si="566"/>
        <v>0</v>
      </c>
      <c r="CG671" s="184" t="str">
        <f t="shared" si="567"/>
        <v>0</v>
      </c>
      <c r="CH671" s="184" t="str">
        <f>IF(ISBLANK(CC671), "", (POWER(CC671/VLOOKUP(CG671,Anthro_Calc!C:P,13,FALSE),VLOOKUP(CG671,Anthro_Calc!C:P,12,FALSE))-1) / (VLOOKUP(CG671,Anthro_Calc!C:P,14,FALSE)*VLOOKUP(CG671,Anthro_Calc!C:P,12,FALSE)))</f>
        <v/>
      </c>
      <c r="CI671" s="184" t="str">
        <f>IF(ISBLANK(CC671), "", -3 + (CC671 -VLOOKUP(CG671,Anthro_Calc!C:P,4,FALSE)) / (VLOOKUP(CG671,Anthro_Calc!C:P,5,FALSE) - VLOOKUP(CG671,Anthro_Calc!C:P,4,FALSE)))</f>
        <v/>
      </c>
      <c r="CJ671" s="184" t="str">
        <f>IF(ISBLANK(CC671), "", 3 + (CC671 -VLOOKUP(CG671,Anthro_Calc!C:P,10,FALSE)) / (VLOOKUP(CG671,Anthro_Calc!C:P,10,FALSE) - VLOOKUP(CG671,Anthro_Calc!C:P,9,FALSE)))</f>
        <v/>
      </c>
      <c r="CK671" s="185" t="str">
        <f t="shared" si="568"/>
        <v/>
      </c>
      <c r="CL671" s="173" t="str">
        <f t="shared" si="569"/>
        <v/>
      </c>
      <c r="CM671" s="174" t="str">
        <f t="shared" si="570"/>
        <v/>
      </c>
      <c r="CN671" s="179"/>
      <c r="CO671" s="167"/>
      <c r="CP671" s="175"/>
      <c r="CQ671" s="175"/>
      <c r="CR671" s="186" t="str">
        <f t="shared" si="571"/>
        <v/>
      </c>
      <c r="CS671" s="187">
        <f t="shared" si="572"/>
        <v>0</v>
      </c>
      <c r="CT671" s="187">
        <f t="shared" si="573"/>
        <v>0</v>
      </c>
      <c r="CU671" s="187" t="str">
        <f t="shared" si="574"/>
        <v>0</v>
      </c>
      <c r="CV671" s="187" t="str">
        <f>IF(ISBLANK(CQ671), "", (POWER(CQ671/VLOOKUP(CU671,Anthro_Calc!C:P,13,FALSE),VLOOKUP(CU671,Anthro_Calc!C:P,12,FALSE))-1) / (VLOOKUP(CU671,Anthro_Calc!C:P,14,FALSE)*VLOOKUP(CU671,Anthro_Calc!C:P,12,FALSE)))</f>
        <v/>
      </c>
      <c r="CW671" s="187" t="str">
        <f>IF(ISBLANK(CQ671), "", -3 + (CQ671 -VLOOKUP(CU671,Anthro_Calc!C:P,4,FALSE)) / (VLOOKUP(CU671,Anthro_Calc!C:P,5,FALSE) - VLOOKUP(CU671,Anthro_Calc!C:P,4,FALSE)))</f>
        <v/>
      </c>
      <c r="CX671" s="187" t="str">
        <f>IF(ISBLANK(CQ671), "", 3 + (CQ671 -VLOOKUP(CU671,Anthro_Calc!C:P,10,FALSE)) / (VLOOKUP(CU671,Anthro_Calc!C:P,10,FALSE) - VLOOKUP(CU671,Anthro_Calc!C:P,9,FALSE)))</f>
        <v/>
      </c>
      <c r="CY671" s="188" t="str">
        <f t="shared" si="575"/>
        <v/>
      </c>
      <c r="CZ671" s="117" t="str">
        <f t="shared" si="589"/>
        <v/>
      </c>
      <c r="DA671" s="174" t="str">
        <f t="shared" si="576"/>
        <v/>
      </c>
      <c r="DB671" s="189"/>
    </row>
    <row r="672" spans="1:106">
      <c r="A672" s="165">
        <f t="shared" si="581"/>
        <v>668</v>
      </c>
      <c r="B672" s="166"/>
      <c r="C672" s="166"/>
      <c r="D672" s="166"/>
      <c r="E672" s="166"/>
      <c r="F672" s="166"/>
      <c r="G672" s="166"/>
      <c r="H672" s="166"/>
      <c r="I672" s="166"/>
      <c r="J672" s="166"/>
      <c r="K672" s="166"/>
      <c r="L672" s="166"/>
      <c r="M672" s="167"/>
      <c r="N672" s="168" t="str">
        <f t="shared" ca="1" si="540"/>
        <v/>
      </c>
      <c r="O672" s="169"/>
      <c r="P672" s="169"/>
      <c r="Q672" s="167"/>
      <c r="R672" s="170"/>
      <c r="S672" s="171" t="str">
        <f t="shared" si="541"/>
        <v/>
      </c>
      <c r="T672" s="171" t="str">
        <f t="shared" si="542"/>
        <v/>
      </c>
      <c r="U672" s="171" t="str">
        <f t="shared" si="543"/>
        <v/>
      </c>
      <c r="V672" s="171" t="str">
        <f>IF(ISBLANK(R672), "", (POWER(R672/VLOOKUP(U672,Anthro_Calc!C:P,13,FALSE),VLOOKUP(U672,Anthro_Calc!C:P,12,FALSE))-1) / (VLOOKUP(U672,Anthro_Calc!C:P,14,FALSE)*VLOOKUP(U672,Anthro_Calc!C:P,12,FALSE)))</f>
        <v/>
      </c>
      <c r="W672" s="171" t="str">
        <f>IF(ISBLANK(R672), "", -3 + (R672 -VLOOKUP(U672,Anthro_Calc!C:P,4,FALSE)) / (VLOOKUP(U672,Anthro_Calc!C:P,5,FALSE) - VLOOKUP(U672,Anthro_Calc!C:P,4,FALSE)))</f>
        <v/>
      </c>
      <c r="X672" s="171" t="str">
        <f>IF(ISBLANK(R672), "", 3 + (R672 -VLOOKUP(U672,Anthro_Calc!C:P,10,FALSE)) / (VLOOKUP(U672,Anthro_Calc!C:P,10,FALSE) - VLOOKUP(U672,Anthro_Calc!C:P,9,FALSE)))</f>
        <v/>
      </c>
      <c r="Y672" s="172" t="str">
        <f t="shared" si="544"/>
        <v/>
      </c>
      <c r="Z672" s="173" t="str">
        <f t="shared" si="545"/>
        <v/>
      </c>
      <c r="AA672" s="174" t="str">
        <f t="shared" si="580"/>
        <v/>
      </c>
      <c r="AB672" s="167"/>
      <c r="AC672" s="175"/>
      <c r="AD672" s="176"/>
      <c r="AE672" s="177" t="str">
        <f t="shared" si="546"/>
        <v/>
      </c>
      <c r="AF672" s="171">
        <f t="shared" si="547"/>
        <v>0</v>
      </c>
      <c r="AG672" s="171">
        <f t="shared" si="548"/>
        <v>0</v>
      </c>
      <c r="AH672" s="171" t="str">
        <f t="shared" si="549"/>
        <v>0</v>
      </c>
      <c r="AI672" s="171" t="str">
        <f>IF(ISBLANK(AD672), "", (POWER(AD672/VLOOKUP(AH672,Anthro_Calc!C:P,13,FALSE),VLOOKUP(AH672,Anthro_Calc!C:P,12,FALSE))-1) / (VLOOKUP(AH672,Anthro_Calc!C:P,14,FALSE)*VLOOKUP(AH672,Anthro_Calc!C:P,12,FALSE)))</f>
        <v/>
      </c>
      <c r="AJ672" s="171" t="str">
        <f>IF(ISBLANK(AD672), "", -3 + (AD672 -VLOOKUP(AH672,Anthro_Calc!C:P,4,FALSE)) / (VLOOKUP(AH672,Anthro_Calc!C:P,5,FALSE) - VLOOKUP(AH672,Anthro_Calc!C:P,4,FALSE)))</f>
        <v/>
      </c>
      <c r="AK672" s="171" t="str">
        <f>IF(ISBLANK(AD672), "", 3 + (AD672 -VLOOKUP(AH672,Anthro_Calc!C:P,10,FALSE)) / (VLOOKUP(AH672,Anthro_Calc!C:P,10,FALSE) - VLOOKUP(AH672,Anthro_Calc!C:P,9,FALSE)))</f>
        <v/>
      </c>
      <c r="AL672" s="172" t="str">
        <f t="shared" si="550"/>
        <v/>
      </c>
      <c r="AM672" s="173" t="str">
        <f t="shared" si="551"/>
        <v/>
      </c>
      <c r="AN672" s="174" t="str">
        <f t="shared" si="552"/>
        <v/>
      </c>
      <c r="AO672" s="178" t="str">
        <f t="shared" si="582"/>
        <v/>
      </c>
      <c r="AP672" s="179"/>
      <c r="AQ672" s="179" t="str">
        <f t="shared" si="588"/>
        <v/>
      </c>
      <c r="AR672" s="167"/>
      <c r="AS672" s="175"/>
      <c r="AT672" s="170"/>
      <c r="AU672" s="177" t="str">
        <f t="shared" si="579"/>
        <v/>
      </c>
      <c r="AV672" s="171">
        <f t="shared" si="553"/>
        <v>0</v>
      </c>
      <c r="AW672" s="171">
        <f t="shared" si="554"/>
        <v>0</v>
      </c>
      <c r="AX672" s="171" t="str">
        <f t="shared" si="555"/>
        <v>0</v>
      </c>
      <c r="AY672" s="171" t="str">
        <f>IF(ISBLANK(AT672), "", (POWER(AT672/VLOOKUP(AX672,Anthro_Calc!C:P,13,FALSE),VLOOKUP(AX672,Anthro_Calc!C:P,12,FALSE))-1) / (VLOOKUP(AX672,Anthro_Calc!C:P,14,FALSE)*VLOOKUP(AX672,Anthro_Calc!C:P,12,FALSE)))</f>
        <v/>
      </c>
      <c r="AZ672" s="171" t="str">
        <f>IF(ISBLANK(AT672), "", -3 + (AT672 -VLOOKUP(AX672,Anthro_Calc!C:P,4,FALSE)) / (VLOOKUP(AX672,Anthro_Calc!C:P,5,FALSE) - VLOOKUP(AX672,Anthro_Calc!C:P,4,FALSE)))</f>
        <v/>
      </c>
      <c r="BA672" s="171" t="str">
        <f>IF(ISBLANK(AT672), "", 3 + (AT672 -VLOOKUP(AX672,Anthro_Calc!C:P,10,FALSE)) / (VLOOKUP(AX672,Anthro_Calc!C:P,10,FALSE) - VLOOKUP(AX672,Anthro_Calc!C:P,9,FALSE)))</f>
        <v/>
      </c>
      <c r="BB672" s="172" t="str">
        <f t="shared" si="556"/>
        <v/>
      </c>
      <c r="BC672" s="173" t="str">
        <f t="shared" si="557"/>
        <v/>
      </c>
      <c r="BD672" s="174" t="str">
        <f t="shared" si="583"/>
        <v/>
      </c>
      <c r="BE672" s="180" t="str">
        <f t="shared" si="584"/>
        <v/>
      </c>
      <c r="BF672" s="181" t="str">
        <f t="shared" si="558"/>
        <v/>
      </c>
      <c r="BG672" s="181" t="str">
        <f t="shared" si="585"/>
        <v/>
      </c>
      <c r="BH672" s="179"/>
      <c r="BI672" s="182"/>
      <c r="BJ672" s="167"/>
      <c r="BK672" s="175"/>
      <c r="BL672" s="176"/>
      <c r="BM672" s="177" t="str">
        <f t="shared" si="559"/>
        <v/>
      </c>
      <c r="BN672" s="171">
        <f t="shared" si="577"/>
        <v>0</v>
      </c>
      <c r="BO672" s="171">
        <f t="shared" si="578"/>
        <v>0</v>
      </c>
      <c r="BP672" s="171" t="str">
        <f t="shared" si="560"/>
        <v>0</v>
      </c>
      <c r="BQ672" s="171" t="str">
        <f>IF(ISBLANK(BL672), "", (POWER(BL672/VLOOKUP(BP672,Anthro_Calc!C:P,13,FALSE),VLOOKUP(BP672,Anthro_Calc!C:P,12,FALSE))-1) / (VLOOKUP(BP672,Anthro_Calc!C:P,14,FALSE)*VLOOKUP(BP672,Anthro_Calc!C:P,12,FALSE)))</f>
        <v/>
      </c>
      <c r="BR672" s="171" t="str">
        <f>IF(ISBLANK(BL672), "", -3 + (BL672 -VLOOKUP(BP672,Anthro_Calc!C:P,4,FALSE)) / (VLOOKUP(BP672,Anthro_Calc!C:P,5,FALSE) - VLOOKUP(BP672,Anthro_Calc!C:P,4,FALSE)))</f>
        <v/>
      </c>
      <c r="BS672" s="171" t="str">
        <f>IF(ISBLANK(BL672), "", 3 + (BL672 -VLOOKUP(BP672,Anthro_Calc!C:P,10,FALSE)) / (VLOOKUP(BP672,Anthro_Calc!C:P,10,FALSE) - VLOOKUP(BP672,Anthro_Calc!C:P,9,FALSE)))</f>
        <v/>
      </c>
      <c r="BT672" s="172" t="str">
        <f t="shared" si="561"/>
        <v/>
      </c>
      <c r="BU672" s="173" t="str">
        <f t="shared" si="562"/>
        <v/>
      </c>
      <c r="BV672" s="174" t="str">
        <f t="shared" si="563"/>
        <v/>
      </c>
      <c r="BW672" s="181" t="str">
        <f t="shared" si="586"/>
        <v/>
      </c>
      <c r="BX672" s="179"/>
      <c r="BY672" s="181" t="str">
        <f>IF(ISBLANK(BL672), "", VLOOKUP(Z672&amp;" "&amp;BV672&amp;" "&amp;BW672,Graduation_Criteria!$D$2:$E$34,2,FALSE))</f>
        <v/>
      </c>
      <c r="BZ672" s="181" t="str">
        <f t="shared" si="587"/>
        <v/>
      </c>
      <c r="CA672" s="167"/>
      <c r="CB672" s="175"/>
      <c r="CC672" s="175"/>
      <c r="CD672" s="183" t="str">
        <f t="shared" si="564"/>
        <v/>
      </c>
      <c r="CE672" s="184">
        <f t="shared" si="565"/>
        <v>0</v>
      </c>
      <c r="CF672" s="184">
        <f t="shared" si="566"/>
        <v>0</v>
      </c>
      <c r="CG672" s="184" t="str">
        <f t="shared" si="567"/>
        <v>0</v>
      </c>
      <c r="CH672" s="184" t="str">
        <f>IF(ISBLANK(CC672), "", (POWER(CC672/VLOOKUP(CG672,Anthro_Calc!C:P,13,FALSE),VLOOKUP(CG672,Anthro_Calc!C:P,12,FALSE))-1) / (VLOOKUP(CG672,Anthro_Calc!C:P,14,FALSE)*VLOOKUP(CG672,Anthro_Calc!C:P,12,FALSE)))</f>
        <v/>
      </c>
      <c r="CI672" s="184" t="str">
        <f>IF(ISBLANK(CC672), "", -3 + (CC672 -VLOOKUP(CG672,Anthro_Calc!C:P,4,FALSE)) / (VLOOKUP(CG672,Anthro_Calc!C:P,5,FALSE) - VLOOKUP(CG672,Anthro_Calc!C:P,4,FALSE)))</f>
        <v/>
      </c>
      <c r="CJ672" s="184" t="str">
        <f>IF(ISBLANK(CC672), "", 3 + (CC672 -VLOOKUP(CG672,Anthro_Calc!C:P,10,FALSE)) / (VLOOKUP(CG672,Anthro_Calc!C:P,10,FALSE) - VLOOKUP(CG672,Anthro_Calc!C:P,9,FALSE)))</f>
        <v/>
      </c>
      <c r="CK672" s="185" t="str">
        <f t="shared" si="568"/>
        <v/>
      </c>
      <c r="CL672" s="173" t="str">
        <f t="shared" si="569"/>
        <v/>
      </c>
      <c r="CM672" s="174" t="str">
        <f t="shared" si="570"/>
        <v/>
      </c>
      <c r="CN672" s="179"/>
      <c r="CO672" s="167"/>
      <c r="CP672" s="175"/>
      <c r="CQ672" s="175"/>
      <c r="CR672" s="186" t="str">
        <f t="shared" si="571"/>
        <v/>
      </c>
      <c r="CS672" s="187">
        <f t="shared" si="572"/>
        <v>0</v>
      </c>
      <c r="CT672" s="187">
        <f t="shared" si="573"/>
        <v>0</v>
      </c>
      <c r="CU672" s="187" t="str">
        <f t="shared" si="574"/>
        <v>0</v>
      </c>
      <c r="CV672" s="187" t="str">
        <f>IF(ISBLANK(CQ672), "", (POWER(CQ672/VLOOKUP(CU672,Anthro_Calc!C:P,13,FALSE),VLOOKUP(CU672,Anthro_Calc!C:P,12,FALSE))-1) / (VLOOKUP(CU672,Anthro_Calc!C:P,14,FALSE)*VLOOKUP(CU672,Anthro_Calc!C:P,12,FALSE)))</f>
        <v/>
      </c>
      <c r="CW672" s="187" t="str">
        <f>IF(ISBLANK(CQ672), "", -3 + (CQ672 -VLOOKUP(CU672,Anthro_Calc!C:P,4,FALSE)) / (VLOOKUP(CU672,Anthro_Calc!C:P,5,FALSE) - VLOOKUP(CU672,Anthro_Calc!C:P,4,FALSE)))</f>
        <v/>
      </c>
      <c r="CX672" s="187" t="str">
        <f>IF(ISBLANK(CQ672), "", 3 + (CQ672 -VLOOKUP(CU672,Anthro_Calc!C:P,10,FALSE)) / (VLOOKUP(CU672,Anthro_Calc!C:P,10,FALSE) - VLOOKUP(CU672,Anthro_Calc!C:P,9,FALSE)))</f>
        <v/>
      </c>
      <c r="CY672" s="188" t="str">
        <f t="shared" si="575"/>
        <v/>
      </c>
      <c r="CZ672" s="117" t="str">
        <f t="shared" si="589"/>
        <v/>
      </c>
      <c r="DA672" s="174" t="str">
        <f t="shared" si="576"/>
        <v/>
      </c>
      <c r="DB672" s="189"/>
    </row>
    <row r="673" spans="1:106">
      <c r="A673" s="165">
        <f t="shared" si="581"/>
        <v>669</v>
      </c>
      <c r="B673" s="166"/>
      <c r="C673" s="166"/>
      <c r="D673" s="166"/>
      <c r="E673" s="166"/>
      <c r="F673" s="166"/>
      <c r="G673" s="166"/>
      <c r="H673" s="166"/>
      <c r="I673" s="166"/>
      <c r="J673" s="166"/>
      <c r="K673" s="166"/>
      <c r="L673" s="166"/>
      <c r="M673" s="167"/>
      <c r="N673" s="168" t="str">
        <f t="shared" ca="1" si="540"/>
        <v/>
      </c>
      <c r="O673" s="169"/>
      <c r="P673" s="169"/>
      <c r="Q673" s="167"/>
      <c r="R673" s="170"/>
      <c r="S673" s="171" t="str">
        <f t="shared" si="541"/>
        <v/>
      </c>
      <c r="T673" s="171" t="str">
        <f t="shared" si="542"/>
        <v/>
      </c>
      <c r="U673" s="171" t="str">
        <f t="shared" si="543"/>
        <v/>
      </c>
      <c r="V673" s="171" t="str">
        <f>IF(ISBLANK(R673), "", (POWER(R673/VLOOKUP(U673,Anthro_Calc!C:P,13,FALSE),VLOOKUP(U673,Anthro_Calc!C:P,12,FALSE))-1) / (VLOOKUP(U673,Anthro_Calc!C:P,14,FALSE)*VLOOKUP(U673,Anthro_Calc!C:P,12,FALSE)))</f>
        <v/>
      </c>
      <c r="W673" s="171" t="str">
        <f>IF(ISBLANK(R673), "", -3 + (R673 -VLOOKUP(U673,Anthro_Calc!C:P,4,FALSE)) / (VLOOKUP(U673,Anthro_Calc!C:P,5,FALSE) - VLOOKUP(U673,Anthro_Calc!C:P,4,FALSE)))</f>
        <v/>
      </c>
      <c r="X673" s="171" t="str">
        <f>IF(ISBLANK(R673), "", 3 + (R673 -VLOOKUP(U673,Anthro_Calc!C:P,10,FALSE)) / (VLOOKUP(U673,Anthro_Calc!C:P,10,FALSE) - VLOOKUP(U673,Anthro_Calc!C:P,9,FALSE)))</f>
        <v/>
      </c>
      <c r="Y673" s="172" t="str">
        <f t="shared" si="544"/>
        <v/>
      </c>
      <c r="Z673" s="173" t="str">
        <f t="shared" si="545"/>
        <v/>
      </c>
      <c r="AA673" s="174" t="str">
        <f t="shared" si="580"/>
        <v/>
      </c>
      <c r="AB673" s="167"/>
      <c r="AC673" s="175"/>
      <c r="AD673" s="176"/>
      <c r="AE673" s="177" t="str">
        <f t="shared" si="546"/>
        <v/>
      </c>
      <c r="AF673" s="171">
        <f t="shared" si="547"/>
        <v>0</v>
      </c>
      <c r="AG673" s="171">
        <f t="shared" si="548"/>
        <v>0</v>
      </c>
      <c r="AH673" s="171" t="str">
        <f t="shared" si="549"/>
        <v>0</v>
      </c>
      <c r="AI673" s="171" t="str">
        <f>IF(ISBLANK(AD673), "", (POWER(AD673/VLOOKUP(AH673,Anthro_Calc!C:P,13,FALSE),VLOOKUP(AH673,Anthro_Calc!C:P,12,FALSE))-1) / (VLOOKUP(AH673,Anthro_Calc!C:P,14,FALSE)*VLOOKUP(AH673,Anthro_Calc!C:P,12,FALSE)))</f>
        <v/>
      </c>
      <c r="AJ673" s="171" t="str">
        <f>IF(ISBLANK(AD673), "", -3 + (AD673 -VLOOKUP(AH673,Anthro_Calc!C:P,4,FALSE)) / (VLOOKUP(AH673,Anthro_Calc!C:P,5,FALSE) - VLOOKUP(AH673,Anthro_Calc!C:P,4,FALSE)))</f>
        <v/>
      </c>
      <c r="AK673" s="171" t="str">
        <f>IF(ISBLANK(AD673), "", 3 + (AD673 -VLOOKUP(AH673,Anthro_Calc!C:P,10,FALSE)) / (VLOOKUP(AH673,Anthro_Calc!C:P,10,FALSE) - VLOOKUP(AH673,Anthro_Calc!C:P,9,FALSE)))</f>
        <v/>
      </c>
      <c r="AL673" s="172" t="str">
        <f t="shared" si="550"/>
        <v/>
      </c>
      <c r="AM673" s="173" t="str">
        <f t="shared" si="551"/>
        <v/>
      </c>
      <c r="AN673" s="174" t="str">
        <f t="shared" si="552"/>
        <v/>
      </c>
      <c r="AO673" s="178" t="str">
        <f t="shared" si="582"/>
        <v/>
      </c>
      <c r="AP673" s="179"/>
      <c r="AQ673" s="179" t="str">
        <f t="shared" si="588"/>
        <v/>
      </c>
      <c r="AR673" s="167"/>
      <c r="AS673" s="175"/>
      <c r="AT673" s="170"/>
      <c r="AU673" s="177" t="str">
        <f t="shared" si="579"/>
        <v/>
      </c>
      <c r="AV673" s="171">
        <f t="shared" si="553"/>
        <v>0</v>
      </c>
      <c r="AW673" s="171">
        <f t="shared" si="554"/>
        <v>0</v>
      </c>
      <c r="AX673" s="171" t="str">
        <f t="shared" si="555"/>
        <v>0</v>
      </c>
      <c r="AY673" s="171" t="str">
        <f>IF(ISBLANK(AT673), "", (POWER(AT673/VLOOKUP(AX673,Anthro_Calc!C:P,13,FALSE),VLOOKUP(AX673,Anthro_Calc!C:P,12,FALSE))-1) / (VLOOKUP(AX673,Anthro_Calc!C:P,14,FALSE)*VLOOKUP(AX673,Anthro_Calc!C:P,12,FALSE)))</f>
        <v/>
      </c>
      <c r="AZ673" s="171" t="str">
        <f>IF(ISBLANK(AT673), "", -3 + (AT673 -VLOOKUP(AX673,Anthro_Calc!C:P,4,FALSE)) / (VLOOKUP(AX673,Anthro_Calc!C:P,5,FALSE) - VLOOKUP(AX673,Anthro_Calc!C:P,4,FALSE)))</f>
        <v/>
      </c>
      <c r="BA673" s="171" t="str">
        <f>IF(ISBLANK(AT673), "", 3 + (AT673 -VLOOKUP(AX673,Anthro_Calc!C:P,10,FALSE)) / (VLOOKUP(AX673,Anthro_Calc!C:P,10,FALSE) - VLOOKUP(AX673,Anthro_Calc!C:P,9,FALSE)))</f>
        <v/>
      </c>
      <c r="BB673" s="172" t="str">
        <f t="shared" si="556"/>
        <v/>
      </c>
      <c r="BC673" s="173" t="str">
        <f t="shared" si="557"/>
        <v/>
      </c>
      <c r="BD673" s="174" t="str">
        <f t="shared" si="583"/>
        <v/>
      </c>
      <c r="BE673" s="180" t="str">
        <f t="shared" si="584"/>
        <v/>
      </c>
      <c r="BF673" s="181" t="str">
        <f t="shared" si="558"/>
        <v/>
      </c>
      <c r="BG673" s="181" t="str">
        <f t="shared" si="585"/>
        <v/>
      </c>
      <c r="BH673" s="179"/>
      <c r="BI673" s="182"/>
      <c r="BJ673" s="167"/>
      <c r="BK673" s="175"/>
      <c r="BL673" s="176"/>
      <c r="BM673" s="177" t="str">
        <f t="shared" si="559"/>
        <v/>
      </c>
      <c r="BN673" s="171">
        <f t="shared" si="577"/>
        <v>0</v>
      </c>
      <c r="BO673" s="171">
        <f t="shared" si="578"/>
        <v>0</v>
      </c>
      <c r="BP673" s="171" t="str">
        <f t="shared" si="560"/>
        <v>0</v>
      </c>
      <c r="BQ673" s="171" t="str">
        <f>IF(ISBLANK(BL673), "", (POWER(BL673/VLOOKUP(BP673,Anthro_Calc!C:P,13,FALSE),VLOOKUP(BP673,Anthro_Calc!C:P,12,FALSE))-1) / (VLOOKUP(BP673,Anthro_Calc!C:P,14,FALSE)*VLOOKUP(BP673,Anthro_Calc!C:P,12,FALSE)))</f>
        <v/>
      </c>
      <c r="BR673" s="171" t="str">
        <f>IF(ISBLANK(BL673), "", -3 + (BL673 -VLOOKUP(BP673,Anthro_Calc!C:P,4,FALSE)) / (VLOOKUP(BP673,Anthro_Calc!C:P,5,FALSE) - VLOOKUP(BP673,Anthro_Calc!C:P,4,FALSE)))</f>
        <v/>
      </c>
      <c r="BS673" s="171" t="str">
        <f>IF(ISBLANK(BL673), "", 3 + (BL673 -VLOOKUP(BP673,Anthro_Calc!C:P,10,FALSE)) / (VLOOKUP(BP673,Anthro_Calc!C:P,10,FALSE) - VLOOKUP(BP673,Anthro_Calc!C:P,9,FALSE)))</f>
        <v/>
      </c>
      <c r="BT673" s="172" t="str">
        <f t="shared" si="561"/>
        <v/>
      </c>
      <c r="BU673" s="173" t="str">
        <f t="shared" si="562"/>
        <v/>
      </c>
      <c r="BV673" s="174" t="str">
        <f t="shared" si="563"/>
        <v/>
      </c>
      <c r="BW673" s="181" t="str">
        <f t="shared" si="586"/>
        <v/>
      </c>
      <c r="BX673" s="179"/>
      <c r="BY673" s="181" t="str">
        <f>IF(ISBLANK(BL673), "", VLOOKUP(Z673&amp;" "&amp;BV673&amp;" "&amp;BW673,Graduation_Criteria!$D$2:$E$34,2,FALSE))</f>
        <v/>
      </c>
      <c r="BZ673" s="181" t="str">
        <f t="shared" si="587"/>
        <v/>
      </c>
      <c r="CA673" s="167"/>
      <c r="CB673" s="175"/>
      <c r="CC673" s="175"/>
      <c r="CD673" s="183" t="str">
        <f t="shared" si="564"/>
        <v/>
      </c>
      <c r="CE673" s="184">
        <f t="shared" si="565"/>
        <v>0</v>
      </c>
      <c r="CF673" s="184">
        <f t="shared" si="566"/>
        <v>0</v>
      </c>
      <c r="CG673" s="184" t="str">
        <f t="shared" si="567"/>
        <v>0</v>
      </c>
      <c r="CH673" s="184" t="str">
        <f>IF(ISBLANK(CC673), "", (POWER(CC673/VLOOKUP(CG673,Anthro_Calc!C:P,13,FALSE),VLOOKUP(CG673,Anthro_Calc!C:P,12,FALSE))-1) / (VLOOKUP(CG673,Anthro_Calc!C:P,14,FALSE)*VLOOKUP(CG673,Anthro_Calc!C:P,12,FALSE)))</f>
        <v/>
      </c>
      <c r="CI673" s="184" t="str">
        <f>IF(ISBLANK(CC673), "", -3 + (CC673 -VLOOKUP(CG673,Anthro_Calc!C:P,4,FALSE)) / (VLOOKUP(CG673,Anthro_Calc!C:P,5,FALSE) - VLOOKUP(CG673,Anthro_Calc!C:P,4,FALSE)))</f>
        <v/>
      </c>
      <c r="CJ673" s="184" t="str">
        <f>IF(ISBLANK(CC673), "", 3 + (CC673 -VLOOKUP(CG673,Anthro_Calc!C:P,10,FALSE)) / (VLOOKUP(CG673,Anthro_Calc!C:P,10,FALSE) - VLOOKUP(CG673,Anthro_Calc!C:P,9,FALSE)))</f>
        <v/>
      </c>
      <c r="CK673" s="185" t="str">
        <f t="shared" si="568"/>
        <v/>
      </c>
      <c r="CL673" s="173" t="str">
        <f t="shared" si="569"/>
        <v/>
      </c>
      <c r="CM673" s="174" t="str">
        <f t="shared" si="570"/>
        <v/>
      </c>
      <c r="CN673" s="179"/>
      <c r="CO673" s="167"/>
      <c r="CP673" s="175"/>
      <c r="CQ673" s="175"/>
      <c r="CR673" s="186" t="str">
        <f t="shared" si="571"/>
        <v/>
      </c>
      <c r="CS673" s="187">
        <f t="shared" si="572"/>
        <v>0</v>
      </c>
      <c r="CT673" s="187">
        <f t="shared" si="573"/>
        <v>0</v>
      </c>
      <c r="CU673" s="187" t="str">
        <f t="shared" si="574"/>
        <v>0</v>
      </c>
      <c r="CV673" s="187" t="str">
        <f>IF(ISBLANK(CQ673), "", (POWER(CQ673/VLOOKUP(CU673,Anthro_Calc!C:P,13,FALSE),VLOOKUP(CU673,Anthro_Calc!C:P,12,FALSE))-1) / (VLOOKUP(CU673,Anthro_Calc!C:P,14,FALSE)*VLOOKUP(CU673,Anthro_Calc!C:P,12,FALSE)))</f>
        <v/>
      </c>
      <c r="CW673" s="187" t="str">
        <f>IF(ISBLANK(CQ673), "", -3 + (CQ673 -VLOOKUP(CU673,Anthro_Calc!C:P,4,FALSE)) / (VLOOKUP(CU673,Anthro_Calc!C:P,5,FALSE) - VLOOKUP(CU673,Anthro_Calc!C:P,4,FALSE)))</f>
        <v/>
      </c>
      <c r="CX673" s="187" t="str">
        <f>IF(ISBLANK(CQ673), "", 3 + (CQ673 -VLOOKUP(CU673,Anthro_Calc!C:P,10,FALSE)) / (VLOOKUP(CU673,Anthro_Calc!C:P,10,FALSE) - VLOOKUP(CU673,Anthro_Calc!C:P,9,FALSE)))</f>
        <v/>
      </c>
      <c r="CY673" s="188" t="str">
        <f t="shared" si="575"/>
        <v/>
      </c>
      <c r="CZ673" s="117" t="str">
        <f t="shared" si="589"/>
        <v/>
      </c>
      <c r="DA673" s="174" t="str">
        <f t="shared" si="576"/>
        <v/>
      </c>
      <c r="DB673" s="189"/>
    </row>
    <row r="674" spans="1:106">
      <c r="A674" s="165">
        <f t="shared" si="581"/>
        <v>670</v>
      </c>
      <c r="B674" s="166"/>
      <c r="C674" s="166"/>
      <c r="D674" s="166"/>
      <c r="E674" s="166"/>
      <c r="F674" s="166"/>
      <c r="G674" s="166"/>
      <c r="H674" s="166"/>
      <c r="I674" s="166"/>
      <c r="J674" s="166"/>
      <c r="K674" s="166"/>
      <c r="L674" s="166"/>
      <c r="M674" s="167"/>
      <c r="N674" s="168" t="str">
        <f t="shared" ca="1" si="540"/>
        <v/>
      </c>
      <c r="O674" s="169"/>
      <c r="P674" s="169"/>
      <c r="Q674" s="167"/>
      <c r="R674" s="170"/>
      <c r="S674" s="171" t="str">
        <f t="shared" si="541"/>
        <v/>
      </c>
      <c r="T674" s="171" t="str">
        <f t="shared" si="542"/>
        <v/>
      </c>
      <c r="U674" s="171" t="str">
        <f t="shared" si="543"/>
        <v/>
      </c>
      <c r="V674" s="171" t="str">
        <f>IF(ISBLANK(R674), "", (POWER(R674/VLOOKUP(U674,Anthro_Calc!C:P,13,FALSE),VLOOKUP(U674,Anthro_Calc!C:P,12,FALSE))-1) / (VLOOKUP(U674,Anthro_Calc!C:P,14,FALSE)*VLOOKUP(U674,Anthro_Calc!C:P,12,FALSE)))</f>
        <v/>
      </c>
      <c r="W674" s="171" t="str">
        <f>IF(ISBLANK(R674), "", -3 + (R674 -VLOOKUP(U674,Anthro_Calc!C:P,4,FALSE)) / (VLOOKUP(U674,Anthro_Calc!C:P,5,FALSE) - VLOOKUP(U674,Anthro_Calc!C:P,4,FALSE)))</f>
        <v/>
      </c>
      <c r="X674" s="171" t="str">
        <f>IF(ISBLANK(R674), "", 3 + (R674 -VLOOKUP(U674,Anthro_Calc!C:P,10,FALSE)) / (VLOOKUP(U674,Anthro_Calc!C:P,10,FALSE) - VLOOKUP(U674,Anthro_Calc!C:P,9,FALSE)))</f>
        <v/>
      </c>
      <c r="Y674" s="172" t="str">
        <f t="shared" si="544"/>
        <v/>
      </c>
      <c r="Z674" s="173" t="str">
        <f t="shared" si="545"/>
        <v/>
      </c>
      <c r="AA674" s="174" t="str">
        <f t="shared" si="580"/>
        <v/>
      </c>
      <c r="AB674" s="167"/>
      <c r="AC674" s="175"/>
      <c r="AD674" s="176"/>
      <c r="AE674" s="177" t="str">
        <f t="shared" si="546"/>
        <v/>
      </c>
      <c r="AF674" s="171">
        <f t="shared" si="547"/>
        <v>0</v>
      </c>
      <c r="AG674" s="171">
        <f t="shared" si="548"/>
        <v>0</v>
      </c>
      <c r="AH674" s="171" t="str">
        <f t="shared" si="549"/>
        <v>0</v>
      </c>
      <c r="AI674" s="171" t="str">
        <f>IF(ISBLANK(AD674), "", (POWER(AD674/VLOOKUP(AH674,Anthro_Calc!C:P,13,FALSE),VLOOKUP(AH674,Anthro_Calc!C:P,12,FALSE))-1) / (VLOOKUP(AH674,Anthro_Calc!C:P,14,FALSE)*VLOOKUP(AH674,Anthro_Calc!C:P,12,FALSE)))</f>
        <v/>
      </c>
      <c r="AJ674" s="171" t="str">
        <f>IF(ISBLANK(AD674), "", -3 + (AD674 -VLOOKUP(AH674,Anthro_Calc!C:P,4,FALSE)) / (VLOOKUP(AH674,Anthro_Calc!C:P,5,FALSE) - VLOOKUP(AH674,Anthro_Calc!C:P,4,FALSE)))</f>
        <v/>
      </c>
      <c r="AK674" s="171" t="str">
        <f>IF(ISBLANK(AD674), "", 3 + (AD674 -VLOOKUP(AH674,Anthro_Calc!C:P,10,FALSE)) / (VLOOKUP(AH674,Anthro_Calc!C:P,10,FALSE) - VLOOKUP(AH674,Anthro_Calc!C:P,9,FALSE)))</f>
        <v/>
      </c>
      <c r="AL674" s="172" t="str">
        <f t="shared" si="550"/>
        <v/>
      </c>
      <c r="AM674" s="173" t="str">
        <f t="shared" si="551"/>
        <v/>
      </c>
      <c r="AN674" s="174" t="str">
        <f t="shared" si="552"/>
        <v/>
      </c>
      <c r="AO674" s="178" t="str">
        <f t="shared" si="582"/>
        <v/>
      </c>
      <c r="AP674" s="179"/>
      <c r="AQ674" s="179" t="str">
        <f t="shared" si="588"/>
        <v/>
      </c>
      <c r="AR674" s="167"/>
      <c r="AS674" s="175"/>
      <c r="AT674" s="170"/>
      <c r="AU674" s="177" t="str">
        <f t="shared" si="579"/>
        <v/>
      </c>
      <c r="AV674" s="171">
        <f t="shared" si="553"/>
        <v>0</v>
      </c>
      <c r="AW674" s="171">
        <f t="shared" si="554"/>
        <v>0</v>
      </c>
      <c r="AX674" s="171" t="str">
        <f t="shared" si="555"/>
        <v>0</v>
      </c>
      <c r="AY674" s="171" t="str">
        <f>IF(ISBLANK(AT674), "", (POWER(AT674/VLOOKUP(AX674,Anthro_Calc!C:P,13,FALSE),VLOOKUP(AX674,Anthro_Calc!C:P,12,FALSE))-1) / (VLOOKUP(AX674,Anthro_Calc!C:P,14,FALSE)*VLOOKUP(AX674,Anthro_Calc!C:P,12,FALSE)))</f>
        <v/>
      </c>
      <c r="AZ674" s="171" t="str">
        <f>IF(ISBLANK(AT674), "", -3 + (AT674 -VLOOKUP(AX674,Anthro_Calc!C:P,4,FALSE)) / (VLOOKUP(AX674,Anthro_Calc!C:P,5,FALSE) - VLOOKUP(AX674,Anthro_Calc!C:P,4,FALSE)))</f>
        <v/>
      </c>
      <c r="BA674" s="171" t="str">
        <f>IF(ISBLANK(AT674), "", 3 + (AT674 -VLOOKUP(AX674,Anthro_Calc!C:P,10,FALSE)) / (VLOOKUP(AX674,Anthro_Calc!C:P,10,FALSE) - VLOOKUP(AX674,Anthro_Calc!C:P,9,FALSE)))</f>
        <v/>
      </c>
      <c r="BB674" s="172" t="str">
        <f t="shared" si="556"/>
        <v/>
      </c>
      <c r="BC674" s="173" t="str">
        <f t="shared" si="557"/>
        <v/>
      </c>
      <c r="BD674" s="174" t="str">
        <f t="shared" si="583"/>
        <v/>
      </c>
      <c r="BE674" s="180" t="str">
        <f t="shared" si="584"/>
        <v/>
      </c>
      <c r="BF674" s="181" t="str">
        <f t="shared" si="558"/>
        <v/>
      </c>
      <c r="BG674" s="181" t="str">
        <f t="shared" si="585"/>
        <v/>
      </c>
      <c r="BH674" s="179"/>
      <c r="BI674" s="182"/>
      <c r="BJ674" s="167"/>
      <c r="BK674" s="175"/>
      <c r="BL674" s="176"/>
      <c r="BM674" s="177" t="str">
        <f t="shared" si="559"/>
        <v/>
      </c>
      <c r="BN674" s="171">
        <f t="shared" si="577"/>
        <v>0</v>
      </c>
      <c r="BO674" s="171">
        <f t="shared" si="578"/>
        <v>0</v>
      </c>
      <c r="BP674" s="171" t="str">
        <f t="shared" si="560"/>
        <v>0</v>
      </c>
      <c r="BQ674" s="171" t="str">
        <f>IF(ISBLANK(BL674), "", (POWER(BL674/VLOOKUP(BP674,Anthro_Calc!C:P,13,FALSE),VLOOKUP(BP674,Anthro_Calc!C:P,12,FALSE))-1) / (VLOOKUP(BP674,Anthro_Calc!C:P,14,FALSE)*VLOOKUP(BP674,Anthro_Calc!C:P,12,FALSE)))</f>
        <v/>
      </c>
      <c r="BR674" s="171" t="str">
        <f>IF(ISBLANK(BL674), "", -3 + (BL674 -VLOOKUP(BP674,Anthro_Calc!C:P,4,FALSE)) / (VLOOKUP(BP674,Anthro_Calc!C:P,5,FALSE) - VLOOKUP(BP674,Anthro_Calc!C:P,4,FALSE)))</f>
        <v/>
      </c>
      <c r="BS674" s="171" t="str">
        <f>IF(ISBLANK(BL674), "", 3 + (BL674 -VLOOKUP(BP674,Anthro_Calc!C:P,10,FALSE)) / (VLOOKUP(BP674,Anthro_Calc!C:P,10,FALSE) - VLOOKUP(BP674,Anthro_Calc!C:P,9,FALSE)))</f>
        <v/>
      </c>
      <c r="BT674" s="172" t="str">
        <f t="shared" si="561"/>
        <v/>
      </c>
      <c r="BU674" s="173" t="str">
        <f t="shared" si="562"/>
        <v/>
      </c>
      <c r="BV674" s="174" t="str">
        <f t="shared" si="563"/>
        <v/>
      </c>
      <c r="BW674" s="181" t="str">
        <f t="shared" si="586"/>
        <v/>
      </c>
      <c r="BX674" s="179"/>
      <c r="BY674" s="181" t="str">
        <f>IF(ISBLANK(BL674), "", VLOOKUP(Z674&amp;" "&amp;BV674&amp;" "&amp;BW674,Graduation_Criteria!$D$2:$E$34,2,FALSE))</f>
        <v/>
      </c>
      <c r="BZ674" s="181" t="str">
        <f t="shared" si="587"/>
        <v/>
      </c>
      <c r="CA674" s="167"/>
      <c r="CB674" s="175"/>
      <c r="CC674" s="175"/>
      <c r="CD674" s="183" t="str">
        <f t="shared" si="564"/>
        <v/>
      </c>
      <c r="CE674" s="184">
        <f t="shared" si="565"/>
        <v>0</v>
      </c>
      <c r="CF674" s="184">
        <f t="shared" si="566"/>
        <v>0</v>
      </c>
      <c r="CG674" s="184" t="str">
        <f t="shared" si="567"/>
        <v>0</v>
      </c>
      <c r="CH674" s="184" t="str">
        <f>IF(ISBLANK(CC674), "", (POWER(CC674/VLOOKUP(CG674,Anthro_Calc!C:P,13,FALSE),VLOOKUP(CG674,Anthro_Calc!C:P,12,FALSE))-1) / (VLOOKUP(CG674,Anthro_Calc!C:P,14,FALSE)*VLOOKUP(CG674,Anthro_Calc!C:P,12,FALSE)))</f>
        <v/>
      </c>
      <c r="CI674" s="184" t="str">
        <f>IF(ISBLANK(CC674), "", -3 + (CC674 -VLOOKUP(CG674,Anthro_Calc!C:P,4,FALSE)) / (VLOOKUP(CG674,Anthro_Calc!C:P,5,FALSE) - VLOOKUP(CG674,Anthro_Calc!C:P,4,FALSE)))</f>
        <v/>
      </c>
      <c r="CJ674" s="184" t="str">
        <f>IF(ISBLANK(CC674), "", 3 + (CC674 -VLOOKUP(CG674,Anthro_Calc!C:P,10,FALSE)) / (VLOOKUP(CG674,Anthro_Calc!C:P,10,FALSE) - VLOOKUP(CG674,Anthro_Calc!C:P,9,FALSE)))</f>
        <v/>
      </c>
      <c r="CK674" s="185" t="str">
        <f t="shared" si="568"/>
        <v/>
      </c>
      <c r="CL674" s="173" t="str">
        <f t="shared" si="569"/>
        <v/>
      </c>
      <c r="CM674" s="174" t="str">
        <f t="shared" si="570"/>
        <v/>
      </c>
      <c r="CN674" s="179"/>
      <c r="CO674" s="167"/>
      <c r="CP674" s="175"/>
      <c r="CQ674" s="175"/>
      <c r="CR674" s="186" t="str">
        <f t="shared" si="571"/>
        <v/>
      </c>
      <c r="CS674" s="187">
        <f t="shared" si="572"/>
        <v>0</v>
      </c>
      <c r="CT674" s="187">
        <f t="shared" si="573"/>
        <v>0</v>
      </c>
      <c r="CU674" s="187" t="str">
        <f t="shared" si="574"/>
        <v>0</v>
      </c>
      <c r="CV674" s="187" t="str">
        <f>IF(ISBLANK(CQ674), "", (POWER(CQ674/VLOOKUP(CU674,Anthro_Calc!C:P,13,FALSE),VLOOKUP(CU674,Anthro_Calc!C:P,12,FALSE))-1) / (VLOOKUP(CU674,Anthro_Calc!C:P,14,FALSE)*VLOOKUP(CU674,Anthro_Calc!C:P,12,FALSE)))</f>
        <v/>
      </c>
      <c r="CW674" s="187" t="str">
        <f>IF(ISBLANK(CQ674), "", -3 + (CQ674 -VLOOKUP(CU674,Anthro_Calc!C:P,4,FALSE)) / (VLOOKUP(CU674,Anthro_Calc!C:P,5,FALSE) - VLOOKUP(CU674,Anthro_Calc!C:P,4,FALSE)))</f>
        <v/>
      </c>
      <c r="CX674" s="187" t="str">
        <f>IF(ISBLANK(CQ674), "", 3 + (CQ674 -VLOOKUP(CU674,Anthro_Calc!C:P,10,FALSE)) / (VLOOKUP(CU674,Anthro_Calc!C:P,10,FALSE) - VLOOKUP(CU674,Anthro_Calc!C:P,9,FALSE)))</f>
        <v/>
      </c>
      <c r="CY674" s="188" t="str">
        <f t="shared" si="575"/>
        <v/>
      </c>
      <c r="CZ674" s="117" t="str">
        <f t="shared" si="589"/>
        <v/>
      </c>
      <c r="DA674" s="174" t="str">
        <f t="shared" si="576"/>
        <v/>
      </c>
      <c r="DB674" s="189"/>
    </row>
    <row r="675" spans="1:106">
      <c r="A675" s="165">
        <f t="shared" si="581"/>
        <v>671</v>
      </c>
      <c r="B675" s="166"/>
      <c r="C675" s="166"/>
      <c r="D675" s="166"/>
      <c r="E675" s="166"/>
      <c r="F675" s="166"/>
      <c r="G675" s="166"/>
      <c r="H675" s="166"/>
      <c r="I675" s="166"/>
      <c r="J675" s="166"/>
      <c r="K675" s="166"/>
      <c r="L675" s="166"/>
      <c r="M675" s="167"/>
      <c r="N675" s="168" t="str">
        <f t="shared" ca="1" si="540"/>
        <v/>
      </c>
      <c r="O675" s="169"/>
      <c r="P675" s="169"/>
      <c r="Q675" s="167"/>
      <c r="R675" s="170"/>
      <c r="S675" s="171" t="str">
        <f t="shared" si="541"/>
        <v/>
      </c>
      <c r="T675" s="171" t="str">
        <f t="shared" si="542"/>
        <v/>
      </c>
      <c r="U675" s="171" t="str">
        <f t="shared" si="543"/>
        <v/>
      </c>
      <c r="V675" s="171" t="str">
        <f>IF(ISBLANK(R675), "", (POWER(R675/VLOOKUP(U675,Anthro_Calc!C:P,13,FALSE),VLOOKUP(U675,Anthro_Calc!C:P,12,FALSE))-1) / (VLOOKUP(U675,Anthro_Calc!C:P,14,FALSE)*VLOOKUP(U675,Anthro_Calc!C:P,12,FALSE)))</f>
        <v/>
      </c>
      <c r="W675" s="171" t="str">
        <f>IF(ISBLANK(R675), "", -3 + (R675 -VLOOKUP(U675,Anthro_Calc!C:P,4,FALSE)) / (VLOOKUP(U675,Anthro_Calc!C:P,5,FALSE) - VLOOKUP(U675,Anthro_Calc!C:P,4,FALSE)))</f>
        <v/>
      </c>
      <c r="X675" s="171" t="str">
        <f>IF(ISBLANK(R675), "", 3 + (R675 -VLOOKUP(U675,Anthro_Calc!C:P,10,FALSE)) / (VLOOKUP(U675,Anthro_Calc!C:P,10,FALSE) - VLOOKUP(U675,Anthro_Calc!C:P,9,FALSE)))</f>
        <v/>
      </c>
      <c r="Y675" s="172" t="str">
        <f t="shared" si="544"/>
        <v/>
      </c>
      <c r="Z675" s="173" t="str">
        <f t="shared" si="545"/>
        <v/>
      </c>
      <c r="AA675" s="174" t="str">
        <f t="shared" si="580"/>
        <v/>
      </c>
      <c r="AB675" s="167"/>
      <c r="AC675" s="175"/>
      <c r="AD675" s="176"/>
      <c r="AE675" s="177" t="str">
        <f t="shared" si="546"/>
        <v/>
      </c>
      <c r="AF675" s="171">
        <f t="shared" si="547"/>
        <v>0</v>
      </c>
      <c r="AG675" s="171">
        <f t="shared" si="548"/>
        <v>0</v>
      </c>
      <c r="AH675" s="171" t="str">
        <f t="shared" si="549"/>
        <v>0</v>
      </c>
      <c r="AI675" s="171" t="str">
        <f>IF(ISBLANK(AD675), "", (POWER(AD675/VLOOKUP(AH675,Anthro_Calc!C:P,13,FALSE),VLOOKUP(AH675,Anthro_Calc!C:P,12,FALSE))-1) / (VLOOKUP(AH675,Anthro_Calc!C:P,14,FALSE)*VLOOKUP(AH675,Anthro_Calc!C:P,12,FALSE)))</f>
        <v/>
      </c>
      <c r="AJ675" s="171" t="str">
        <f>IF(ISBLANK(AD675), "", -3 + (AD675 -VLOOKUP(AH675,Anthro_Calc!C:P,4,FALSE)) / (VLOOKUP(AH675,Anthro_Calc!C:P,5,FALSE) - VLOOKUP(AH675,Anthro_Calc!C:P,4,FALSE)))</f>
        <v/>
      </c>
      <c r="AK675" s="171" t="str">
        <f>IF(ISBLANK(AD675), "", 3 + (AD675 -VLOOKUP(AH675,Anthro_Calc!C:P,10,FALSE)) / (VLOOKUP(AH675,Anthro_Calc!C:P,10,FALSE) - VLOOKUP(AH675,Anthro_Calc!C:P,9,FALSE)))</f>
        <v/>
      </c>
      <c r="AL675" s="172" t="str">
        <f t="shared" si="550"/>
        <v/>
      </c>
      <c r="AM675" s="173" t="str">
        <f t="shared" si="551"/>
        <v/>
      </c>
      <c r="AN675" s="174" t="str">
        <f t="shared" si="552"/>
        <v/>
      </c>
      <c r="AO675" s="178" t="str">
        <f t="shared" si="582"/>
        <v/>
      </c>
      <c r="AP675" s="179"/>
      <c r="AQ675" s="179" t="str">
        <f t="shared" si="588"/>
        <v/>
      </c>
      <c r="AR675" s="167"/>
      <c r="AS675" s="175"/>
      <c r="AT675" s="170"/>
      <c r="AU675" s="177" t="str">
        <f t="shared" si="579"/>
        <v/>
      </c>
      <c r="AV675" s="171">
        <f t="shared" si="553"/>
        <v>0</v>
      </c>
      <c r="AW675" s="171">
        <f t="shared" si="554"/>
        <v>0</v>
      </c>
      <c r="AX675" s="171" t="str">
        <f t="shared" si="555"/>
        <v>0</v>
      </c>
      <c r="AY675" s="171" t="str">
        <f>IF(ISBLANK(AT675), "", (POWER(AT675/VLOOKUP(AX675,Anthro_Calc!C:P,13,FALSE),VLOOKUP(AX675,Anthro_Calc!C:P,12,FALSE))-1) / (VLOOKUP(AX675,Anthro_Calc!C:P,14,FALSE)*VLOOKUP(AX675,Anthro_Calc!C:P,12,FALSE)))</f>
        <v/>
      </c>
      <c r="AZ675" s="171" t="str">
        <f>IF(ISBLANK(AT675), "", -3 + (AT675 -VLOOKUP(AX675,Anthro_Calc!C:P,4,FALSE)) / (VLOOKUP(AX675,Anthro_Calc!C:P,5,FALSE) - VLOOKUP(AX675,Anthro_Calc!C:P,4,FALSE)))</f>
        <v/>
      </c>
      <c r="BA675" s="171" t="str">
        <f>IF(ISBLANK(AT675), "", 3 + (AT675 -VLOOKUP(AX675,Anthro_Calc!C:P,10,FALSE)) / (VLOOKUP(AX675,Anthro_Calc!C:P,10,FALSE) - VLOOKUP(AX675,Anthro_Calc!C:P,9,FALSE)))</f>
        <v/>
      </c>
      <c r="BB675" s="172" t="str">
        <f t="shared" si="556"/>
        <v/>
      </c>
      <c r="BC675" s="173" t="str">
        <f t="shared" si="557"/>
        <v/>
      </c>
      <c r="BD675" s="174" t="str">
        <f t="shared" si="583"/>
        <v/>
      </c>
      <c r="BE675" s="180" t="str">
        <f t="shared" si="584"/>
        <v/>
      </c>
      <c r="BF675" s="181" t="str">
        <f t="shared" si="558"/>
        <v/>
      </c>
      <c r="BG675" s="181" t="str">
        <f t="shared" si="585"/>
        <v/>
      </c>
      <c r="BH675" s="179"/>
      <c r="BI675" s="182"/>
      <c r="BJ675" s="167"/>
      <c r="BK675" s="175"/>
      <c r="BL675" s="176"/>
      <c r="BM675" s="177" t="str">
        <f t="shared" si="559"/>
        <v/>
      </c>
      <c r="BN675" s="171">
        <f t="shared" si="577"/>
        <v>0</v>
      </c>
      <c r="BO675" s="171">
        <f t="shared" si="578"/>
        <v>0</v>
      </c>
      <c r="BP675" s="171" t="str">
        <f t="shared" si="560"/>
        <v>0</v>
      </c>
      <c r="BQ675" s="171" t="str">
        <f>IF(ISBLANK(BL675), "", (POWER(BL675/VLOOKUP(BP675,Anthro_Calc!C:P,13,FALSE),VLOOKUP(BP675,Anthro_Calc!C:P,12,FALSE))-1) / (VLOOKUP(BP675,Anthro_Calc!C:P,14,FALSE)*VLOOKUP(BP675,Anthro_Calc!C:P,12,FALSE)))</f>
        <v/>
      </c>
      <c r="BR675" s="171" t="str">
        <f>IF(ISBLANK(BL675), "", -3 + (BL675 -VLOOKUP(BP675,Anthro_Calc!C:P,4,FALSE)) / (VLOOKUP(BP675,Anthro_Calc!C:P,5,FALSE) - VLOOKUP(BP675,Anthro_Calc!C:P,4,FALSE)))</f>
        <v/>
      </c>
      <c r="BS675" s="171" t="str">
        <f>IF(ISBLANK(BL675), "", 3 + (BL675 -VLOOKUP(BP675,Anthro_Calc!C:P,10,FALSE)) / (VLOOKUP(BP675,Anthro_Calc!C:P,10,FALSE) - VLOOKUP(BP675,Anthro_Calc!C:P,9,FALSE)))</f>
        <v/>
      </c>
      <c r="BT675" s="172" t="str">
        <f t="shared" si="561"/>
        <v/>
      </c>
      <c r="BU675" s="173" t="str">
        <f t="shared" si="562"/>
        <v/>
      </c>
      <c r="BV675" s="174" t="str">
        <f t="shared" si="563"/>
        <v/>
      </c>
      <c r="BW675" s="181" t="str">
        <f t="shared" si="586"/>
        <v/>
      </c>
      <c r="BX675" s="179"/>
      <c r="BY675" s="181" t="str">
        <f>IF(ISBLANK(BL675), "", VLOOKUP(Z675&amp;" "&amp;BV675&amp;" "&amp;BW675,Graduation_Criteria!$D$2:$E$34,2,FALSE))</f>
        <v/>
      </c>
      <c r="BZ675" s="181" t="str">
        <f t="shared" si="587"/>
        <v/>
      </c>
      <c r="CA675" s="167"/>
      <c r="CB675" s="175"/>
      <c r="CC675" s="175"/>
      <c r="CD675" s="183" t="str">
        <f t="shared" si="564"/>
        <v/>
      </c>
      <c r="CE675" s="184">
        <f t="shared" si="565"/>
        <v>0</v>
      </c>
      <c r="CF675" s="184">
        <f t="shared" si="566"/>
        <v>0</v>
      </c>
      <c r="CG675" s="184" t="str">
        <f t="shared" si="567"/>
        <v>0</v>
      </c>
      <c r="CH675" s="184" t="str">
        <f>IF(ISBLANK(CC675), "", (POWER(CC675/VLOOKUP(CG675,Anthro_Calc!C:P,13,FALSE),VLOOKUP(CG675,Anthro_Calc!C:P,12,FALSE))-1) / (VLOOKUP(CG675,Anthro_Calc!C:P,14,FALSE)*VLOOKUP(CG675,Anthro_Calc!C:P,12,FALSE)))</f>
        <v/>
      </c>
      <c r="CI675" s="184" t="str">
        <f>IF(ISBLANK(CC675), "", -3 + (CC675 -VLOOKUP(CG675,Anthro_Calc!C:P,4,FALSE)) / (VLOOKUP(CG675,Anthro_Calc!C:P,5,FALSE) - VLOOKUP(CG675,Anthro_Calc!C:P,4,FALSE)))</f>
        <v/>
      </c>
      <c r="CJ675" s="184" t="str">
        <f>IF(ISBLANK(CC675), "", 3 + (CC675 -VLOOKUP(CG675,Anthro_Calc!C:P,10,FALSE)) / (VLOOKUP(CG675,Anthro_Calc!C:P,10,FALSE) - VLOOKUP(CG675,Anthro_Calc!C:P,9,FALSE)))</f>
        <v/>
      </c>
      <c r="CK675" s="185" t="str">
        <f t="shared" si="568"/>
        <v/>
      </c>
      <c r="CL675" s="173" t="str">
        <f t="shared" si="569"/>
        <v/>
      </c>
      <c r="CM675" s="174" t="str">
        <f t="shared" si="570"/>
        <v/>
      </c>
      <c r="CN675" s="179"/>
      <c r="CO675" s="167"/>
      <c r="CP675" s="175"/>
      <c r="CQ675" s="175"/>
      <c r="CR675" s="186" t="str">
        <f t="shared" si="571"/>
        <v/>
      </c>
      <c r="CS675" s="187">
        <f t="shared" si="572"/>
        <v>0</v>
      </c>
      <c r="CT675" s="187">
        <f t="shared" si="573"/>
        <v>0</v>
      </c>
      <c r="CU675" s="187" t="str">
        <f t="shared" si="574"/>
        <v>0</v>
      </c>
      <c r="CV675" s="187" t="str">
        <f>IF(ISBLANK(CQ675), "", (POWER(CQ675/VLOOKUP(CU675,Anthro_Calc!C:P,13,FALSE),VLOOKUP(CU675,Anthro_Calc!C:P,12,FALSE))-1) / (VLOOKUP(CU675,Anthro_Calc!C:P,14,FALSE)*VLOOKUP(CU675,Anthro_Calc!C:P,12,FALSE)))</f>
        <v/>
      </c>
      <c r="CW675" s="187" t="str">
        <f>IF(ISBLANK(CQ675), "", -3 + (CQ675 -VLOOKUP(CU675,Anthro_Calc!C:P,4,FALSE)) / (VLOOKUP(CU675,Anthro_Calc!C:P,5,FALSE) - VLOOKUP(CU675,Anthro_Calc!C:P,4,FALSE)))</f>
        <v/>
      </c>
      <c r="CX675" s="187" t="str">
        <f>IF(ISBLANK(CQ675), "", 3 + (CQ675 -VLOOKUP(CU675,Anthro_Calc!C:P,10,FALSE)) / (VLOOKUP(CU675,Anthro_Calc!C:P,10,FALSE) - VLOOKUP(CU675,Anthro_Calc!C:P,9,FALSE)))</f>
        <v/>
      </c>
      <c r="CY675" s="188" t="str">
        <f t="shared" si="575"/>
        <v/>
      </c>
      <c r="CZ675" s="117" t="str">
        <f t="shared" si="589"/>
        <v/>
      </c>
      <c r="DA675" s="174" t="str">
        <f t="shared" si="576"/>
        <v/>
      </c>
      <c r="DB675" s="189"/>
    </row>
    <row r="676" spans="1:106">
      <c r="A676" s="165">
        <f t="shared" si="581"/>
        <v>672</v>
      </c>
      <c r="B676" s="166"/>
      <c r="C676" s="166"/>
      <c r="D676" s="166"/>
      <c r="E676" s="166"/>
      <c r="F676" s="166"/>
      <c r="G676" s="166"/>
      <c r="H676" s="166"/>
      <c r="I676" s="166"/>
      <c r="J676" s="166"/>
      <c r="K676" s="166"/>
      <c r="L676" s="166"/>
      <c r="M676" s="167"/>
      <c r="N676" s="168" t="str">
        <f t="shared" ca="1" si="540"/>
        <v/>
      </c>
      <c r="O676" s="169"/>
      <c r="P676" s="169"/>
      <c r="Q676" s="167"/>
      <c r="R676" s="170"/>
      <c r="S676" s="171" t="str">
        <f t="shared" si="541"/>
        <v/>
      </c>
      <c r="T676" s="171" t="str">
        <f t="shared" si="542"/>
        <v/>
      </c>
      <c r="U676" s="171" t="str">
        <f t="shared" si="543"/>
        <v/>
      </c>
      <c r="V676" s="171" t="str">
        <f>IF(ISBLANK(R676), "", (POWER(R676/VLOOKUP(U676,Anthro_Calc!C:P,13,FALSE),VLOOKUP(U676,Anthro_Calc!C:P,12,FALSE))-1) / (VLOOKUP(U676,Anthro_Calc!C:P,14,FALSE)*VLOOKUP(U676,Anthro_Calc!C:P,12,FALSE)))</f>
        <v/>
      </c>
      <c r="W676" s="171" t="str">
        <f>IF(ISBLANK(R676), "", -3 + (R676 -VLOOKUP(U676,Anthro_Calc!C:P,4,FALSE)) / (VLOOKUP(U676,Anthro_Calc!C:P,5,FALSE) - VLOOKUP(U676,Anthro_Calc!C:P,4,FALSE)))</f>
        <v/>
      </c>
      <c r="X676" s="171" t="str">
        <f>IF(ISBLANK(R676), "", 3 + (R676 -VLOOKUP(U676,Anthro_Calc!C:P,10,FALSE)) / (VLOOKUP(U676,Anthro_Calc!C:P,10,FALSE) - VLOOKUP(U676,Anthro_Calc!C:P,9,FALSE)))</f>
        <v/>
      </c>
      <c r="Y676" s="172" t="str">
        <f t="shared" si="544"/>
        <v/>
      </c>
      <c r="Z676" s="173" t="str">
        <f t="shared" si="545"/>
        <v/>
      </c>
      <c r="AA676" s="174" t="str">
        <f t="shared" si="580"/>
        <v/>
      </c>
      <c r="AB676" s="167"/>
      <c r="AC676" s="175"/>
      <c r="AD676" s="176"/>
      <c r="AE676" s="177" t="str">
        <f t="shared" si="546"/>
        <v/>
      </c>
      <c r="AF676" s="171">
        <f t="shared" si="547"/>
        <v>0</v>
      </c>
      <c r="AG676" s="171">
        <f t="shared" si="548"/>
        <v>0</v>
      </c>
      <c r="AH676" s="171" t="str">
        <f t="shared" si="549"/>
        <v>0</v>
      </c>
      <c r="AI676" s="171" t="str">
        <f>IF(ISBLANK(AD676), "", (POWER(AD676/VLOOKUP(AH676,Anthro_Calc!C:P,13,FALSE),VLOOKUP(AH676,Anthro_Calc!C:P,12,FALSE))-1) / (VLOOKUP(AH676,Anthro_Calc!C:P,14,FALSE)*VLOOKUP(AH676,Anthro_Calc!C:P,12,FALSE)))</f>
        <v/>
      </c>
      <c r="AJ676" s="171" t="str">
        <f>IF(ISBLANK(AD676), "", -3 + (AD676 -VLOOKUP(AH676,Anthro_Calc!C:P,4,FALSE)) / (VLOOKUP(AH676,Anthro_Calc!C:P,5,FALSE) - VLOOKUP(AH676,Anthro_Calc!C:P,4,FALSE)))</f>
        <v/>
      </c>
      <c r="AK676" s="171" t="str">
        <f>IF(ISBLANK(AD676), "", 3 + (AD676 -VLOOKUP(AH676,Anthro_Calc!C:P,10,FALSE)) / (VLOOKUP(AH676,Anthro_Calc!C:P,10,FALSE) - VLOOKUP(AH676,Anthro_Calc!C:P,9,FALSE)))</f>
        <v/>
      </c>
      <c r="AL676" s="172" t="str">
        <f t="shared" si="550"/>
        <v/>
      </c>
      <c r="AM676" s="173" t="str">
        <f t="shared" si="551"/>
        <v/>
      </c>
      <c r="AN676" s="174" t="str">
        <f t="shared" si="552"/>
        <v/>
      </c>
      <c r="AO676" s="178" t="str">
        <f t="shared" si="582"/>
        <v/>
      </c>
      <c r="AP676" s="179"/>
      <c r="AQ676" s="179" t="str">
        <f t="shared" si="588"/>
        <v/>
      </c>
      <c r="AR676" s="167"/>
      <c r="AS676" s="175"/>
      <c r="AT676" s="170"/>
      <c r="AU676" s="177" t="str">
        <f t="shared" si="579"/>
        <v/>
      </c>
      <c r="AV676" s="171">
        <f t="shared" si="553"/>
        <v>0</v>
      </c>
      <c r="AW676" s="171">
        <f t="shared" si="554"/>
        <v>0</v>
      </c>
      <c r="AX676" s="171" t="str">
        <f t="shared" si="555"/>
        <v>0</v>
      </c>
      <c r="AY676" s="171" t="str">
        <f>IF(ISBLANK(AT676), "", (POWER(AT676/VLOOKUP(AX676,Anthro_Calc!C:P,13,FALSE),VLOOKUP(AX676,Anthro_Calc!C:P,12,FALSE))-1) / (VLOOKUP(AX676,Anthro_Calc!C:P,14,FALSE)*VLOOKUP(AX676,Anthro_Calc!C:P,12,FALSE)))</f>
        <v/>
      </c>
      <c r="AZ676" s="171" t="str">
        <f>IF(ISBLANK(AT676), "", -3 + (AT676 -VLOOKUP(AX676,Anthro_Calc!C:P,4,FALSE)) / (VLOOKUP(AX676,Anthro_Calc!C:P,5,FALSE) - VLOOKUP(AX676,Anthro_Calc!C:P,4,FALSE)))</f>
        <v/>
      </c>
      <c r="BA676" s="171" t="str">
        <f>IF(ISBLANK(AT676), "", 3 + (AT676 -VLOOKUP(AX676,Anthro_Calc!C:P,10,FALSE)) / (VLOOKUP(AX676,Anthro_Calc!C:P,10,FALSE) - VLOOKUP(AX676,Anthro_Calc!C:P,9,FALSE)))</f>
        <v/>
      </c>
      <c r="BB676" s="172" t="str">
        <f t="shared" si="556"/>
        <v/>
      </c>
      <c r="BC676" s="173" t="str">
        <f t="shared" si="557"/>
        <v/>
      </c>
      <c r="BD676" s="174" t="str">
        <f t="shared" si="583"/>
        <v/>
      </c>
      <c r="BE676" s="180" t="str">
        <f t="shared" si="584"/>
        <v/>
      </c>
      <c r="BF676" s="181" t="str">
        <f t="shared" si="558"/>
        <v/>
      </c>
      <c r="BG676" s="181" t="str">
        <f t="shared" si="585"/>
        <v/>
      </c>
      <c r="BH676" s="179"/>
      <c r="BI676" s="182"/>
      <c r="BJ676" s="167"/>
      <c r="BK676" s="175"/>
      <c r="BL676" s="176"/>
      <c r="BM676" s="177" t="str">
        <f t="shared" si="559"/>
        <v/>
      </c>
      <c r="BN676" s="171">
        <f t="shared" si="577"/>
        <v>0</v>
      </c>
      <c r="BO676" s="171">
        <f t="shared" si="578"/>
        <v>0</v>
      </c>
      <c r="BP676" s="171" t="str">
        <f t="shared" si="560"/>
        <v>0</v>
      </c>
      <c r="BQ676" s="171" t="str">
        <f>IF(ISBLANK(BL676), "", (POWER(BL676/VLOOKUP(BP676,Anthro_Calc!C:P,13,FALSE),VLOOKUP(BP676,Anthro_Calc!C:P,12,FALSE))-1) / (VLOOKUP(BP676,Anthro_Calc!C:P,14,FALSE)*VLOOKUP(BP676,Anthro_Calc!C:P,12,FALSE)))</f>
        <v/>
      </c>
      <c r="BR676" s="171" t="str">
        <f>IF(ISBLANK(BL676), "", -3 + (BL676 -VLOOKUP(BP676,Anthro_Calc!C:P,4,FALSE)) / (VLOOKUP(BP676,Anthro_Calc!C:P,5,FALSE) - VLOOKUP(BP676,Anthro_Calc!C:P,4,FALSE)))</f>
        <v/>
      </c>
      <c r="BS676" s="171" t="str">
        <f>IF(ISBLANK(BL676), "", 3 + (BL676 -VLOOKUP(BP676,Anthro_Calc!C:P,10,FALSE)) / (VLOOKUP(BP676,Anthro_Calc!C:P,10,FALSE) - VLOOKUP(BP676,Anthro_Calc!C:P,9,FALSE)))</f>
        <v/>
      </c>
      <c r="BT676" s="172" t="str">
        <f t="shared" si="561"/>
        <v/>
      </c>
      <c r="BU676" s="173" t="str">
        <f t="shared" si="562"/>
        <v/>
      </c>
      <c r="BV676" s="174" t="str">
        <f t="shared" si="563"/>
        <v/>
      </c>
      <c r="BW676" s="181" t="str">
        <f t="shared" si="586"/>
        <v/>
      </c>
      <c r="BX676" s="179"/>
      <c r="BY676" s="181" t="str">
        <f>IF(ISBLANK(BL676), "", VLOOKUP(Z676&amp;" "&amp;BV676&amp;" "&amp;BW676,Graduation_Criteria!$D$2:$E$34,2,FALSE))</f>
        <v/>
      </c>
      <c r="BZ676" s="181" t="str">
        <f t="shared" si="587"/>
        <v/>
      </c>
      <c r="CA676" s="167"/>
      <c r="CB676" s="175"/>
      <c r="CC676" s="175"/>
      <c r="CD676" s="183" t="str">
        <f t="shared" si="564"/>
        <v/>
      </c>
      <c r="CE676" s="184">
        <f t="shared" si="565"/>
        <v>0</v>
      </c>
      <c r="CF676" s="184">
        <f t="shared" si="566"/>
        <v>0</v>
      </c>
      <c r="CG676" s="184" t="str">
        <f t="shared" si="567"/>
        <v>0</v>
      </c>
      <c r="CH676" s="184" t="str">
        <f>IF(ISBLANK(CC676), "", (POWER(CC676/VLOOKUP(CG676,Anthro_Calc!C:P,13,FALSE),VLOOKUP(CG676,Anthro_Calc!C:P,12,FALSE))-1) / (VLOOKUP(CG676,Anthro_Calc!C:P,14,FALSE)*VLOOKUP(CG676,Anthro_Calc!C:P,12,FALSE)))</f>
        <v/>
      </c>
      <c r="CI676" s="184" t="str">
        <f>IF(ISBLANK(CC676), "", -3 + (CC676 -VLOOKUP(CG676,Anthro_Calc!C:P,4,FALSE)) / (VLOOKUP(CG676,Anthro_Calc!C:P,5,FALSE) - VLOOKUP(CG676,Anthro_Calc!C:P,4,FALSE)))</f>
        <v/>
      </c>
      <c r="CJ676" s="184" t="str">
        <f>IF(ISBLANK(CC676), "", 3 + (CC676 -VLOOKUP(CG676,Anthro_Calc!C:P,10,FALSE)) / (VLOOKUP(CG676,Anthro_Calc!C:P,10,FALSE) - VLOOKUP(CG676,Anthro_Calc!C:P,9,FALSE)))</f>
        <v/>
      </c>
      <c r="CK676" s="185" t="str">
        <f t="shared" si="568"/>
        <v/>
      </c>
      <c r="CL676" s="173" t="str">
        <f t="shared" si="569"/>
        <v/>
      </c>
      <c r="CM676" s="174" t="str">
        <f t="shared" si="570"/>
        <v/>
      </c>
      <c r="CN676" s="179"/>
      <c r="CO676" s="167"/>
      <c r="CP676" s="175"/>
      <c r="CQ676" s="175"/>
      <c r="CR676" s="186" t="str">
        <f t="shared" si="571"/>
        <v/>
      </c>
      <c r="CS676" s="187">
        <f t="shared" si="572"/>
        <v>0</v>
      </c>
      <c r="CT676" s="187">
        <f t="shared" si="573"/>
        <v>0</v>
      </c>
      <c r="CU676" s="187" t="str">
        <f t="shared" si="574"/>
        <v>0</v>
      </c>
      <c r="CV676" s="187" t="str">
        <f>IF(ISBLANK(CQ676), "", (POWER(CQ676/VLOOKUP(CU676,Anthro_Calc!C:P,13,FALSE),VLOOKUP(CU676,Anthro_Calc!C:P,12,FALSE))-1) / (VLOOKUP(CU676,Anthro_Calc!C:P,14,FALSE)*VLOOKUP(CU676,Anthro_Calc!C:P,12,FALSE)))</f>
        <v/>
      </c>
      <c r="CW676" s="187" t="str">
        <f>IF(ISBLANK(CQ676), "", -3 + (CQ676 -VLOOKUP(CU676,Anthro_Calc!C:P,4,FALSE)) / (VLOOKUP(CU676,Anthro_Calc!C:P,5,FALSE) - VLOOKUP(CU676,Anthro_Calc!C:P,4,FALSE)))</f>
        <v/>
      </c>
      <c r="CX676" s="187" t="str">
        <f>IF(ISBLANK(CQ676), "", 3 + (CQ676 -VLOOKUP(CU676,Anthro_Calc!C:P,10,FALSE)) / (VLOOKUP(CU676,Anthro_Calc!C:P,10,FALSE) - VLOOKUP(CU676,Anthro_Calc!C:P,9,FALSE)))</f>
        <v/>
      </c>
      <c r="CY676" s="188" t="str">
        <f t="shared" si="575"/>
        <v/>
      </c>
      <c r="CZ676" s="117" t="str">
        <f t="shared" si="589"/>
        <v/>
      </c>
      <c r="DA676" s="174" t="str">
        <f t="shared" si="576"/>
        <v/>
      </c>
      <c r="DB676" s="189"/>
    </row>
    <row r="677" spans="1:106">
      <c r="A677" s="165">
        <f t="shared" si="581"/>
        <v>673</v>
      </c>
      <c r="B677" s="166"/>
      <c r="C677" s="166"/>
      <c r="D677" s="166"/>
      <c r="E677" s="166"/>
      <c r="F677" s="166"/>
      <c r="G677" s="166"/>
      <c r="H677" s="166"/>
      <c r="I677" s="166"/>
      <c r="J677" s="166"/>
      <c r="K677" s="166"/>
      <c r="L677" s="166"/>
      <c r="M677" s="167"/>
      <c r="N677" s="168" t="str">
        <f t="shared" ca="1" si="540"/>
        <v/>
      </c>
      <c r="O677" s="169"/>
      <c r="P677" s="169"/>
      <c r="Q677" s="167"/>
      <c r="R677" s="170"/>
      <c r="S677" s="171" t="str">
        <f t="shared" si="541"/>
        <v/>
      </c>
      <c r="T677" s="171" t="str">
        <f t="shared" si="542"/>
        <v/>
      </c>
      <c r="U677" s="171" t="str">
        <f t="shared" si="543"/>
        <v/>
      </c>
      <c r="V677" s="171" t="str">
        <f>IF(ISBLANK(R677), "", (POWER(R677/VLOOKUP(U677,Anthro_Calc!C:P,13,FALSE),VLOOKUP(U677,Anthro_Calc!C:P,12,FALSE))-1) / (VLOOKUP(U677,Anthro_Calc!C:P,14,FALSE)*VLOOKUP(U677,Anthro_Calc!C:P,12,FALSE)))</f>
        <v/>
      </c>
      <c r="W677" s="171" t="str">
        <f>IF(ISBLANK(R677), "", -3 + (R677 -VLOOKUP(U677,Anthro_Calc!C:P,4,FALSE)) / (VLOOKUP(U677,Anthro_Calc!C:P,5,FALSE) - VLOOKUP(U677,Anthro_Calc!C:P,4,FALSE)))</f>
        <v/>
      </c>
      <c r="X677" s="171" t="str">
        <f>IF(ISBLANK(R677), "", 3 + (R677 -VLOOKUP(U677,Anthro_Calc!C:P,10,FALSE)) / (VLOOKUP(U677,Anthro_Calc!C:P,10,FALSE) - VLOOKUP(U677,Anthro_Calc!C:P,9,FALSE)))</f>
        <v/>
      </c>
      <c r="Y677" s="172" t="str">
        <f t="shared" si="544"/>
        <v/>
      </c>
      <c r="Z677" s="173" t="str">
        <f t="shared" si="545"/>
        <v/>
      </c>
      <c r="AA677" s="174" t="str">
        <f t="shared" si="580"/>
        <v/>
      </c>
      <c r="AB677" s="167"/>
      <c r="AC677" s="175"/>
      <c r="AD677" s="176"/>
      <c r="AE677" s="177" t="str">
        <f t="shared" si="546"/>
        <v/>
      </c>
      <c r="AF677" s="171">
        <f t="shared" si="547"/>
        <v>0</v>
      </c>
      <c r="AG677" s="171">
        <f t="shared" si="548"/>
        <v>0</v>
      </c>
      <c r="AH677" s="171" t="str">
        <f t="shared" si="549"/>
        <v>0</v>
      </c>
      <c r="AI677" s="171" t="str">
        <f>IF(ISBLANK(AD677), "", (POWER(AD677/VLOOKUP(AH677,Anthro_Calc!C:P,13,FALSE),VLOOKUP(AH677,Anthro_Calc!C:P,12,FALSE))-1) / (VLOOKUP(AH677,Anthro_Calc!C:P,14,FALSE)*VLOOKUP(AH677,Anthro_Calc!C:P,12,FALSE)))</f>
        <v/>
      </c>
      <c r="AJ677" s="171" t="str">
        <f>IF(ISBLANK(AD677), "", -3 + (AD677 -VLOOKUP(AH677,Anthro_Calc!C:P,4,FALSE)) / (VLOOKUP(AH677,Anthro_Calc!C:P,5,FALSE) - VLOOKUP(AH677,Anthro_Calc!C:P,4,FALSE)))</f>
        <v/>
      </c>
      <c r="AK677" s="171" t="str">
        <f>IF(ISBLANK(AD677), "", 3 + (AD677 -VLOOKUP(AH677,Anthro_Calc!C:P,10,FALSE)) / (VLOOKUP(AH677,Anthro_Calc!C:P,10,FALSE) - VLOOKUP(AH677,Anthro_Calc!C:P,9,FALSE)))</f>
        <v/>
      </c>
      <c r="AL677" s="172" t="str">
        <f t="shared" si="550"/>
        <v/>
      </c>
      <c r="AM677" s="173" t="str">
        <f t="shared" si="551"/>
        <v/>
      </c>
      <c r="AN677" s="174" t="str">
        <f t="shared" si="552"/>
        <v/>
      </c>
      <c r="AO677" s="178" t="str">
        <f t="shared" si="582"/>
        <v/>
      </c>
      <c r="AP677" s="179"/>
      <c r="AQ677" s="179" t="str">
        <f t="shared" si="588"/>
        <v/>
      </c>
      <c r="AR677" s="167"/>
      <c r="AS677" s="175"/>
      <c r="AT677" s="170"/>
      <c r="AU677" s="177" t="str">
        <f t="shared" si="579"/>
        <v/>
      </c>
      <c r="AV677" s="171">
        <f t="shared" si="553"/>
        <v>0</v>
      </c>
      <c r="AW677" s="171">
        <f t="shared" si="554"/>
        <v>0</v>
      </c>
      <c r="AX677" s="171" t="str">
        <f t="shared" si="555"/>
        <v>0</v>
      </c>
      <c r="AY677" s="171" t="str">
        <f>IF(ISBLANK(AT677), "", (POWER(AT677/VLOOKUP(AX677,Anthro_Calc!C:P,13,FALSE),VLOOKUP(AX677,Anthro_Calc!C:P,12,FALSE))-1) / (VLOOKUP(AX677,Anthro_Calc!C:P,14,FALSE)*VLOOKUP(AX677,Anthro_Calc!C:P,12,FALSE)))</f>
        <v/>
      </c>
      <c r="AZ677" s="171" t="str">
        <f>IF(ISBLANK(AT677), "", -3 + (AT677 -VLOOKUP(AX677,Anthro_Calc!C:P,4,FALSE)) / (VLOOKUP(AX677,Anthro_Calc!C:P,5,FALSE) - VLOOKUP(AX677,Anthro_Calc!C:P,4,FALSE)))</f>
        <v/>
      </c>
      <c r="BA677" s="171" t="str">
        <f>IF(ISBLANK(AT677), "", 3 + (AT677 -VLOOKUP(AX677,Anthro_Calc!C:P,10,FALSE)) / (VLOOKUP(AX677,Anthro_Calc!C:P,10,FALSE) - VLOOKUP(AX677,Anthro_Calc!C:P,9,FALSE)))</f>
        <v/>
      </c>
      <c r="BB677" s="172" t="str">
        <f t="shared" si="556"/>
        <v/>
      </c>
      <c r="BC677" s="173" t="str">
        <f t="shared" si="557"/>
        <v/>
      </c>
      <c r="BD677" s="174" t="str">
        <f t="shared" si="583"/>
        <v/>
      </c>
      <c r="BE677" s="180" t="str">
        <f t="shared" si="584"/>
        <v/>
      </c>
      <c r="BF677" s="181" t="str">
        <f t="shared" si="558"/>
        <v/>
      </c>
      <c r="BG677" s="181" t="str">
        <f t="shared" si="585"/>
        <v/>
      </c>
      <c r="BH677" s="179"/>
      <c r="BI677" s="182"/>
      <c r="BJ677" s="167"/>
      <c r="BK677" s="175"/>
      <c r="BL677" s="176"/>
      <c r="BM677" s="177" t="str">
        <f t="shared" si="559"/>
        <v/>
      </c>
      <c r="BN677" s="171">
        <f t="shared" si="577"/>
        <v>0</v>
      </c>
      <c r="BO677" s="171">
        <f t="shared" si="578"/>
        <v>0</v>
      </c>
      <c r="BP677" s="171" t="str">
        <f t="shared" si="560"/>
        <v>0</v>
      </c>
      <c r="BQ677" s="171" t="str">
        <f>IF(ISBLANK(BL677), "", (POWER(BL677/VLOOKUP(BP677,Anthro_Calc!C:P,13,FALSE),VLOOKUP(BP677,Anthro_Calc!C:P,12,FALSE))-1) / (VLOOKUP(BP677,Anthro_Calc!C:P,14,FALSE)*VLOOKUP(BP677,Anthro_Calc!C:P,12,FALSE)))</f>
        <v/>
      </c>
      <c r="BR677" s="171" t="str">
        <f>IF(ISBLANK(BL677), "", -3 + (BL677 -VLOOKUP(BP677,Anthro_Calc!C:P,4,FALSE)) / (VLOOKUP(BP677,Anthro_Calc!C:P,5,FALSE) - VLOOKUP(BP677,Anthro_Calc!C:P,4,FALSE)))</f>
        <v/>
      </c>
      <c r="BS677" s="171" t="str">
        <f>IF(ISBLANK(BL677), "", 3 + (BL677 -VLOOKUP(BP677,Anthro_Calc!C:P,10,FALSE)) / (VLOOKUP(BP677,Anthro_Calc!C:P,10,FALSE) - VLOOKUP(BP677,Anthro_Calc!C:P,9,FALSE)))</f>
        <v/>
      </c>
      <c r="BT677" s="172" t="str">
        <f t="shared" si="561"/>
        <v/>
      </c>
      <c r="BU677" s="173" t="str">
        <f t="shared" si="562"/>
        <v/>
      </c>
      <c r="BV677" s="174" t="str">
        <f t="shared" si="563"/>
        <v/>
      </c>
      <c r="BW677" s="181" t="str">
        <f t="shared" si="586"/>
        <v/>
      </c>
      <c r="BX677" s="179"/>
      <c r="BY677" s="181" t="str">
        <f>IF(ISBLANK(BL677), "", VLOOKUP(Z677&amp;" "&amp;BV677&amp;" "&amp;BW677,Graduation_Criteria!$D$2:$E$34,2,FALSE))</f>
        <v/>
      </c>
      <c r="BZ677" s="181" t="str">
        <f t="shared" si="587"/>
        <v/>
      </c>
      <c r="CA677" s="167"/>
      <c r="CB677" s="175"/>
      <c r="CC677" s="175"/>
      <c r="CD677" s="183" t="str">
        <f t="shared" si="564"/>
        <v/>
      </c>
      <c r="CE677" s="184">
        <f t="shared" si="565"/>
        <v>0</v>
      </c>
      <c r="CF677" s="184">
        <f t="shared" si="566"/>
        <v>0</v>
      </c>
      <c r="CG677" s="184" t="str">
        <f t="shared" si="567"/>
        <v>0</v>
      </c>
      <c r="CH677" s="184" t="str">
        <f>IF(ISBLANK(CC677), "", (POWER(CC677/VLOOKUP(CG677,Anthro_Calc!C:P,13,FALSE),VLOOKUP(CG677,Anthro_Calc!C:P,12,FALSE))-1) / (VLOOKUP(CG677,Anthro_Calc!C:P,14,FALSE)*VLOOKUP(CG677,Anthro_Calc!C:P,12,FALSE)))</f>
        <v/>
      </c>
      <c r="CI677" s="184" t="str">
        <f>IF(ISBLANK(CC677), "", -3 + (CC677 -VLOOKUP(CG677,Anthro_Calc!C:P,4,FALSE)) / (VLOOKUP(CG677,Anthro_Calc!C:P,5,FALSE) - VLOOKUP(CG677,Anthro_Calc!C:P,4,FALSE)))</f>
        <v/>
      </c>
      <c r="CJ677" s="184" t="str">
        <f>IF(ISBLANK(CC677), "", 3 + (CC677 -VLOOKUP(CG677,Anthro_Calc!C:P,10,FALSE)) / (VLOOKUP(CG677,Anthro_Calc!C:P,10,FALSE) - VLOOKUP(CG677,Anthro_Calc!C:P,9,FALSE)))</f>
        <v/>
      </c>
      <c r="CK677" s="185" t="str">
        <f t="shared" si="568"/>
        <v/>
      </c>
      <c r="CL677" s="173" t="str">
        <f t="shared" si="569"/>
        <v/>
      </c>
      <c r="CM677" s="174" t="str">
        <f t="shared" si="570"/>
        <v/>
      </c>
      <c r="CN677" s="179"/>
      <c r="CO677" s="167"/>
      <c r="CP677" s="175"/>
      <c r="CQ677" s="175"/>
      <c r="CR677" s="186" t="str">
        <f t="shared" si="571"/>
        <v/>
      </c>
      <c r="CS677" s="187">
        <f t="shared" si="572"/>
        <v>0</v>
      </c>
      <c r="CT677" s="187">
        <f t="shared" si="573"/>
        <v>0</v>
      </c>
      <c r="CU677" s="187" t="str">
        <f t="shared" si="574"/>
        <v>0</v>
      </c>
      <c r="CV677" s="187" t="str">
        <f>IF(ISBLANK(CQ677), "", (POWER(CQ677/VLOOKUP(CU677,Anthro_Calc!C:P,13,FALSE),VLOOKUP(CU677,Anthro_Calc!C:P,12,FALSE))-1) / (VLOOKUP(CU677,Anthro_Calc!C:P,14,FALSE)*VLOOKUP(CU677,Anthro_Calc!C:P,12,FALSE)))</f>
        <v/>
      </c>
      <c r="CW677" s="187" t="str">
        <f>IF(ISBLANK(CQ677), "", -3 + (CQ677 -VLOOKUP(CU677,Anthro_Calc!C:P,4,FALSE)) / (VLOOKUP(CU677,Anthro_Calc!C:P,5,FALSE) - VLOOKUP(CU677,Anthro_Calc!C:P,4,FALSE)))</f>
        <v/>
      </c>
      <c r="CX677" s="187" t="str">
        <f>IF(ISBLANK(CQ677), "", 3 + (CQ677 -VLOOKUP(CU677,Anthro_Calc!C:P,10,FALSE)) / (VLOOKUP(CU677,Anthro_Calc!C:P,10,FALSE) - VLOOKUP(CU677,Anthro_Calc!C:P,9,FALSE)))</f>
        <v/>
      </c>
      <c r="CY677" s="188" t="str">
        <f t="shared" si="575"/>
        <v/>
      </c>
      <c r="CZ677" s="117" t="str">
        <f t="shared" si="589"/>
        <v/>
      </c>
      <c r="DA677" s="174" t="str">
        <f t="shared" si="576"/>
        <v/>
      </c>
      <c r="DB677" s="189"/>
    </row>
    <row r="678" spans="1:106">
      <c r="A678" s="165">
        <f t="shared" si="581"/>
        <v>674</v>
      </c>
      <c r="B678" s="166"/>
      <c r="C678" s="166"/>
      <c r="D678" s="166"/>
      <c r="E678" s="166"/>
      <c r="F678" s="166"/>
      <c r="G678" s="166"/>
      <c r="H678" s="166"/>
      <c r="I678" s="166"/>
      <c r="J678" s="166"/>
      <c r="K678" s="166"/>
      <c r="L678" s="166"/>
      <c r="M678" s="167"/>
      <c r="N678" s="168" t="str">
        <f t="shared" ca="1" si="540"/>
        <v/>
      </c>
      <c r="O678" s="169"/>
      <c r="P678" s="169"/>
      <c r="Q678" s="167"/>
      <c r="R678" s="170"/>
      <c r="S678" s="171" t="str">
        <f t="shared" si="541"/>
        <v/>
      </c>
      <c r="T678" s="171" t="str">
        <f t="shared" si="542"/>
        <v/>
      </c>
      <c r="U678" s="171" t="str">
        <f t="shared" si="543"/>
        <v/>
      </c>
      <c r="V678" s="171" t="str">
        <f>IF(ISBLANK(R678), "", (POWER(R678/VLOOKUP(U678,Anthro_Calc!C:P,13,FALSE),VLOOKUP(U678,Anthro_Calc!C:P,12,FALSE))-1) / (VLOOKUP(U678,Anthro_Calc!C:P,14,FALSE)*VLOOKUP(U678,Anthro_Calc!C:P,12,FALSE)))</f>
        <v/>
      </c>
      <c r="W678" s="171" t="str">
        <f>IF(ISBLANK(R678), "", -3 + (R678 -VLOOKUP(U678,Anthro_Calc!C:P,4,FALSE)) / (VLOOKUP(U678,Anthro_Calc!C:P,5,FALSE) - VLOOKUP(U678,Anthro_Calc!C:P,4,FALSE)))</f>
        <v/>
      </c>
      <c r="X678" s="171" t="str">
        <f>IF(ISBLANK(R678), "", 3 + (R678 -VLOOKUP(U678,Anthro_Calc!C:P,10,FALSE)) / (VLOOKUP(U678,Anthro_Calc!C:P,10,FALSE) - VLOOKUP(U678,Anthro_Calc!C:P,9,FALSE)))</f>
        <v/>
      </c>
      <c r="Y678" s="172" t="str">
        <f t="shared" si="544"/>
        <v/>
      </c>
      <c r="Z678" s="173" t="str">
        <f t="shared" si="545"/>
        <v/>
      </c>
      <c r="AA678" s="174" t="str">
        <f t="shared" si="580"/>
        <v/>
      </c>
      <c r="AB678" s="167"/>
      <c r="AC678" s="175"/>
      <c r="AD678" s="176"/>
      <c r="AE678" s="177" t="str">
        <f t="shared" si="546"/>
        <v/>
      </c>
      <c r="AF678" s="171">
        <f t="shared" si="547"/>
        <v>0</v>
      </c>
      <c r="AG678" s="171">
        <f t="shared" si="548"/>
        <v>0</v>
      </c>
      <c r="AH678" s="171" t="str">
        <f t="shared" si="549"/>
        <v>0</v>
      </c>
      <c r="AI678" s="171" t="str">
        <f>IF(ISBLANK(AD678), "", (POWER(AD678/VLOOKUP(AH678,Anthro_Calc!C:P,13,FALSE),VLOOKUP(AH678,Anthro_Calc!C:P,12,FALSE))-1) / (VLOOKUP(AH678,Anthro_Calc!C:P,14,FALSE)*VLOOKUP(AH678,Anthro_Calc!C:P,12,FALSE)))</f>
        <v/>
      </c>
      <c r="AJ678" s="171" t="str">
        <f>IF(ISBLANK(AD678), "", -3 + (AD678 -VLOOKUP(AH678,Anthro_Calc!C:P,4,FALSE)) / (VLOOKUP(AH678,Anthro_Calc!C:P,5,FALSE) - VLOOKUP(AH678,Anthro_Calc!C:P,4,FALSE)))</f>
        <v/>
      </c>
      <c r="AK678" s="171" t="str">
        <f>IF(ISBLANK(AD678), "", 3 + (AD678 -VLOOKUP(AH678,Anthro_Calc!C:P,10,FALSE)) / (VLOOKUP(AH678,Anthro_Calc!C:P,10,FALSE) - VLOOKUP(AH678,Anthro_Calc!C:P,9,FALSE)))</f>
        <v/>
      </c>
      <c r="AL678" s="172" t="str">
        <f t="shared" si="550"/>
        <v/>
      </c>
      <c r="AM678" s="173" t="str">
        <f t="shared" si="551"/>
        <v/>
      </c>
      <c r="AN678" s="174" t="str">
        <f t="shared" si="552"/>
        <v/>
      </c>
      <c r="AO678" s="178" t="str">
        <f t="shared" si="582"/>
        <v/>
      </c>
      <c r="AP678" s="179"/>
      <c r="AQ678" s="179" t="str">
        <f t="shared" si="588"/>
        <v/>
      </c>
      <c r="AR678" s="167"/>
      <c r="AS678" s="175"/>
      <c r="AT678" s="170"/>
      <c r="AU678" s="177" t="str">
        <f t="shared" si="579"/>
        <v/>
      </c>
      <c r="AV678" s="171">
        <f t="shared" si="553"/>
        <v>0</v>
      </c>
      <c r="AW678" s="171">
        <f t="shared" si="554"/>
        <v>0</v>
      </c>
      <c r="AX678" s="171" t="str">
        <f t="shared" si="555"/>
        <v>0</v>
      </c>
      <c r="AY678" s="171" t="str">
        <f>IF(ISBLANK(AT678), "", (POWER(AT678/VLOOKUP(AX678,Anthro_Calc!C:P,13,FALSE),VLOOKUP(AX678,Anthro_Calc!C:P,12,FALSE))-1) / (VLOOKUP(AX678,Anthro_Calc!C:P,14,FALSE)*VLOOKUP(AX678,Anthro_Calc!C:P,12,FALSE)))</f>
        <v/>
      </c>
      <c r="AZ678" s="171" t="str">
        <f>IF(ISBLANK(AT678), "", -3 + (AT678 -VLOOKUP(AX678,Anthro_Calc!C:P,4,FALSE)) / (VLOOKUP(AX678,Anthro_Calc!C:P,5,FALSE) - VLOOKUP(AX678,Anthro_Calc!C:P,4,FALSE)))</f>
        <v/>
      </c>
      <c r="BA678" s="171" t="str">
        <f>IF(ISBLANK(AT678), "", 3 + (AT678 -VLOOKUP(AX678,Anthro_Calc!C:P,10,FALSE)) / (VLOOKUP(AX678,Anthro_Calc!C:P,10,FALSE) - VLOOKUP(AX678,Anthro_Calc!C:P,9,FALSE)))</f>
        <v/>
      </c>
      <c r="BB678" s="172" t="str">
        <f t="shared" si="556"/>
        <v/>
      </c>
      <c r="BC678" s="173" t="str">
        <f t="shared" si="557"/>
        <v/>
      </c>
      <c r="BD678" s="174" t="str">
        <f t="shared" si="583"/>
        <v/>
      </c>
      <c r="BE678" s="180" t="str">
        <f t="shared" si="584"/>
        <v/>
      </c>
      <c r="BF678" s="181" t="str">
        <f t="shared" si="558"/>
        <v/>
      </c>
      <c r="BG678" s="181" t="str">
        <f t="shared" si="585"/>
        <v/>
      </c>
      <c r="BH678" s="179"/>
      <c r="BI678" s="182"/>
      <c r="BJ678" s="167"/>
      <c r="BK678" s="175"/>
      <c r="BL678" s="176"/>
      <c r="BM678" s="177" t="str">
        <f t="shared" si="559"/>
        <v/>
      </c>
      <c r="BN678" s="171">
        <f t="shared" si="577"/>
        <v>0</v>
      </c>
      <c r="BO678" s="171">
        <f t="shared" si="578"/>
        <v>0</v>
      </c>
      <c r="BP678" s="171" t="str">
        <f t="shared" si="560"/>
        <v>0</v>
      </c>
      <c r="BQ678" s="171" t="str">
        <f>IF(ISBLANK(BL678), "", (POWER(BL678/VLOOKUP(BP678,Anthro_Calc!C:P,13,FALSE),VLOOKUP(BP678,Anthro_Calc!C:P,12,FALSE))-1) / (VLOOKUP(BP678,Anthro_Calc!C:P,14,FALSE)*VLOOKUP(BP678,Anthro_Calc!C:P,12,FALSE)))</f>
        <v/>
      </c>
      <c r="BR678" s="171" t="str">
        <f>IF(ISBLANK(BL678), "", -3 + (BL678 -VLOOKUP(BP678,Anthro_Calc!C:P,4,FALSE)) / (VLOOKUP(BP678,Anthro_Calc!C:P,5,FALSE) - VLOOKUP(BP678,Anthro_Calc!C:P,4,FALSE)))</f>
        <v/>
      </c>
      <c r="BS678" s="171" t="str">
        <f>IF(ISBLANK(BL678), "", 3 + (BL678 -VLOOKUP(BP678,Anthro_Calc!C:P,10,FALSE)) / (VLOOKUP(BP678,Anthro_Calc!C:P,10,FALSE) - VLOOKUP(BP678,Anthro_Calc!C:P,9,FALSE)))</f>
        <v/>
      </c>
      <c r="BT678" s="172" t="str">
        <f t="shared" si="561"/>
        <v/>
      </c>
      <c r="BU678" s="173" t="str">
        <f t="shared" si="562"/>
        <v/>
      </c>
      <c r="BV678" s="174" t="str">
        <f t="shared" si="563"/>
        <v/>
      </c>
      <c r="BW678" s="181" t="str">
        <f t="shared" si="586"/>
        <v/>
      </c>
      <c r="BX678" s="179"/>
      <c r="BY678" s="181" t="str">
        <f>IF(ISBLANK(BL678), "", VLOOKUP(Z678&amp;" "&amp;BV678&amp;" "&amp;BW678,Graduation_Criteria!$D$2:$E$34,2,FALSE))</f>
        <v/>
      </c>
      <c r="BZ678" s="181" t="str">
        <f t="shared" si="587"/>
        <v/>
      </c>
      <c r="CA678" s="167"/>
      <c r="CB678" s="175"/>
      <c r="CC678" s="175"/>
      <c r="CD678" s="183" t="str">
        <f t="shared" si="564"/>
        <v/>
      </c>
      <c r="CE678" s="184">
        <f t="shared" si="565"/>
        <v>0</v>
      </c>
      <c r="CF678" s="184">
        <f t="shared" si="566"/>
        <v>0</v>
      </c>
      <c r="CG678" s="184" t="str">
        <f t="shared" si="567"/>
        <v>0</v>
      </c>
      <c r="CH678" s="184" t="str">
        <f>IF(ISBLANK(CC678), "", (POWER(CC678/VLOOKUP(CG678,Anthro_Calc!C:P,13,FALSE),VLOOKUP(CG678,Anthro_Calc!C:P,12,FALSE))-1) / (VLOOKUP(CG678,Anthro_Calc!C:P,14,FALSE)*VLOOKUP(CG678,Anthro_Calc!C:P,12,FALSE)))</f>
        <v/>
      </c>
      <c r="CI678" s="184" t="str">
        <f>IF(ISBLANK(CC678), "", -3 + (CC678 -VLOOKUP(CG678,Anthro_Calc!C:P,4,FALSE)) / (VLOOKUP(CG678,Anthro_Calc!C:P,5,FALSE) - VLOOKUP(CG678,Anthro_Calc!C:P,4,FALSE)))</f>
        <v/>
      </c>
      <c r="CJ678" s="184" t="str">
        <f>IF(ISBLANK(CC678), "", 3 + (CC678 -VLOOKUP(CG678,Anthro_Calc!C:P,10,FALSE)) / (VLOOKUP(CG678,Anthro_Calc!C:P,10,FALSE) - VLOOKUP(CG678,Anthro_Calc!C:P,9,FALSE)))</f>
        <v/>
      </c>
      <c r="CK678" s="185" t="str">
        <f t="shared" si="568"/>
        <v/>
      </c>
      <c r="CL678" s="173" t="str">
        <f t="shared" si="569"/>
        <v/>
      </c>
      <c r="CM678" s="174" t="str">
        <f t="shared" si="570"/>
        <v/>
      </c>
      <c r="CN678" s="179"/>
      <c r="CO678" s="167"/>
      <c r="CP678" s="175"/>
      <c r="CQ678" s="175"/>
      <c r="CR678" s="186" t="str">
        <f t="shared" si="571"/>
        <v/>
      </c>
      <c r="CS678" s="187">
        <f t="shared" si="572"/>
        <v>0</v>
      </c>
      <c r="CT678" s="187">
        <f t="shared" si="573"/>
        <v>0</v>
      </c>
      <c r="CU678" s="187" t="str">
        <f t="shared" si="574"/>
        <v>0</v>
      </c>
      <c r="CV678" s="187" t="str">
        <f>IF(ISBLANK(CQ678), "", (POWER(CQ678/VLOOKUP(CU678,Anthro_Calc!C:P,13,FALSE),VLOOKUP(CU678,Anthro_Calc!C:P,12,FALSE))-1) / (VLOOKUP(CU678,Anthro_Calc!C:P,14,FALSE)*VLOOKUP(CU678,Anthro_Calc!C:P,12,FALSE)))</f>
        <v/>
      </c>
      <c r="CW678" s="187" t="str">
        <f>IF(ISBLANK(CQ678), "", -3 + (CQ678 -VLOOKUP(CU678,Anthro_Calc!C:P,4,FALSE)) / (VLOOKUP(CU678,Anthro_Calc!C:P,5,FALSE) - VLOOKUP(CU678,Anthro_Calc!C:P,4,FALSE)))</f>
        <v/>
      </c>
      <c r="CX678" s="187" t="str">
        <f>IF(ISBLANK(CQ678), "", 3 + (CQ678 -VLOOKUP(CU678,Anthro_Calc!C:P,10,FALSE)) / (VLOOKUP(CU678,Anthro_Calc!C:P,10,FALSE) - VLOOKUP(CU678,Anthro_Calc!C:P,9,FALSE)))</f>
        <v/>
      </c>
      <c r="CY678" s="188" t="str">
        <f t="shared" si="575"/>
        <v/>
      </c>
      <c r="CZ678" s="117" t="str">
        <f t="shared" si="589"/>
        <v/>
      </c>
      <c r="DA678" s="174" t="str">
        <f t="shared" si="576"/>
        <v/>
      </c>
      <c r="DB678" s="189"/>
    </row>
    <row r="679" spans="1:106">
      <c r="A679" s="165">
        <f t="shared" si="581"/>
        <v>675</v>
      </c>
      <c r="B679" s="166"/>
      <c r="C679" s="166"/>
      <c r="D679" s="166"/>
      <c r="E679" s="166"/>
      <c r="F679" s="166"/>
      <c r="G679" s="166"/>
      <c r="H679" s="166"/>
      <c r="I679" s="166"/>
      <c r="J679" s="166"/>
      <c r="K679" s="166"/>
      <c r="L679" s="166"/>
      <c r="M679" s="167"/>
      <c r="N679" s="168" t="str">
        <f t="shared" ca="1" si="540"/>
        <v/>
      </c>
      <c r="O679" s="169"/>
      <c r="P679" s="169"/>
      <c r="Q679" s="167"/>
      <c r="R679" s="170"/>
      <c r="S679" s="171" t="str">
        <f t="shared" si="541"/>
        <v/>
      </c>
      <c r="T679" s="171" t="str">
        <f t="shared" si="542"/>
        <v/>
      </c>
      <c r="U679" s="171" t="str">
        <f t="shared" si="543"/>
        <v/>
      </c>
      <c r="V679" s="171" t="str">
        <f>IF(ISBLANK(R679), "", (POWER(R679/VLOOKUP(U679,Anthro_Calc!C:P,13,FALSE),VLOOKUP(U679,Anthro_Calc!C:P,12,FALSE))-1) / (VLOOKUP(U679,Anthro_Calc!C:P,14,FALSE)*VLOOKUP(U679,Anthro_Calc!C:P,12,FALSE)))</f>
        <v/>
      </c>
      <c r="W679" s="171" t="str">
        <f>IF(ISBLANK(R679), "", -3 + (R679 -VLOOKUP(U679,Anthro_Calc!C:P,4,FALSE)) / (VLOOKUP(U679,Anthro_Calc!C:P,5,FALSE) - VLOOKUP(U679,Anthro_Calc!C:P,4,FALSE)))</f>
        <v/>
      </c>
      <c r="X679" s="171" t="str">
        <f>IF(ISBLANK(R679), "", 3 + (R679 -VLOOKUP(U679,Anthro_Calc!C:P,10,FALSE)) / (VLOOKUP(U679,Anthro_Calc!C:P,10,FALSE) - VLOOKUP(U679,Anthro_Calc!C:P,9,FALSE)))</f>
        <v/>
      </c>
      <c r="Y679" s="172" t="str">
        <f t="shared" si="544"/>
        <v/>
      </c>
      <c r="Z679" s="173" t="str">
        <f t="shared" si="545"/>
        <v/>
      </c>
      <c r="AA679" s="174" t="str">
        <f t="shared" si="580"/>
        <v/>
      </c>
      <c r="AB679" s="167"/>
      <c r="AC679" s="175"/>
      <c r="AD679" s="176"/>
      <c r="AE679" s="177" t="str">
        <f t="shared" si="546"/>
        <v/>
      </c>
      <c r="AF679" s="171">
        <f t="shared" si="547"/>
        <v>0</v>
      </c>
      <c r="AG679" s="171">
        <f t="shared" si="548"/>
        <v>0</v>
      </c>
      <c r="AH679" s="171" t="str">
        <f t="shared" si="549"/>
        <v>0</v>
      </c>
      <c r="AI679" s="171" t="str">
        <f>IF(ISBLANK(AD679), "", (POWER(AD679/VLOOKUP(AH679,Anthro_Calc!C:P,13,FALSE),VLOOKUP(AH679,Anthro_Calc!C:P,12,FALSE))-1) / (VLOOKUP(AH679,Anthro_Calc!C:P,14,FALSE)*VLOOKUP(AH679,Anthro_Calc!C:P,12,FALSE)))</f>
        <v/>
      </c>
      <c r="AJ679" s="171" t="str">
        <f>IF(ISBLANK(AD679), "", -3 + (AD679 -VLOOKUP(AH679,Anthro_Calc!C:P,4,FALSE)) / (VLOOKUP(AH679,Anthro_Calc!C:P,5,FALSE) - VLOOKUP(AH679,Anthro_Calc!C:P,4,FALSE)))</f>
        <v/>
      </c>
      <c r="AK679" s="171" t="str">
        <f>IF(ISBLANK(AD679), "", 3 + (AD679 -VLOOKUP(AH679,Anthro_Calc!C:P,10,FALSE)) / (VLOOKUP(AH679,Anthro_Calc!C:P,10,FALSE) - VLOOKUP(AH679,Anthro_Calc!C:P,9,FALSE)))</f>
        <v/>
      </c>
      <c r="AL679" s="172" t="str">
        <f t="shared" si="550"/>
        <v/>
      </c>
      <c r="AM679" s="173" t="str">
        <f t="shared" si="551"/>
        <v/>
      </c>
      <c r="AN679" s="174" t="str">
        <f t="shared" si="552"/>
        <v/>
      </c>
      <c r="AO679" s="178" t="str">
        <f t="shared" si="582"/>
        <v/>
      </c>
      <c r="AP679" s="179"/>
      <c r="AQ679" s="179" t="str">
        <f t="shared" si="588"/>
        <v/>
      </c>
      <c r="AR679" s="167"/>
      <c r="AS679" s="175"/>
      <c r="AT679" s="170"/>
      <c r="AU679" s="177" t="str">
        <f t="shared" si="579"/>
        <v/>
      </c>
      <c r="AV679" s="171">
        <f t="shared" si="553"/>
        <v>0</v>
      </c>
      <c r="AW679" s="171">
        <f t="shared" si="554"/>
        <v>0</v>
      </c>
      <c r="AX679" s="171" t="str">
        <f t="shared" si="555"/>
        <v>0</v>
      </c>
      <c r="AY679" s="171" t="str">
        <f>IF(ISBLANK(AT679), "", (POWER(AT679/VLOOKUP(AX679,Anthro_Calc!C:P,13,FALSE),VLOOKUP(AX679,Anthro_Calc!C:P,12,FALSE))-1) / (VLOOKUP(AX679,Anthro_Calc!C:P,14,FALSE)*VLOOKUP(AX679,Anthro_Calc!C:P,12,FALSE)))</f>
        <v/>
      </c>
      <c r="AZ679" s="171" t="str">
        <f>IF(ISBLANK(AT679), "", -3 + (AT679 -VLOOKUP(AX679,Anthro_Calc!C:P,4,FALSE)) / (VLOOKUP(AX679,Anthro_Calc!C:P,5,FALSE) - VLOOKUP(AX679,Anthro_Calc!C:P,4,FALSE)))</f>
        <v/>
      </c>
      <c r="BA679" s="171" t="str">
        <f>IF(ISBLANK(AT679), "", 3 + (AT679 -VLOOKUP(AX679,Anthro_Calc!C:P,10,FALSE)) / (VLOOKUP(AX679,Anthro_Calc!C:P,10,FALSE) - VLOOKUP(AX679,Anthro_Calc!C:P,9,FALSE)))</f>
        <v/>
      </c>
      <c r="BB679" s="172" t="str">
        <f t="shared" si="556"/>
        <v/>
      </c>
      <c r="BC679" s="173" t="str">
        <f t="shared" si="557"/>
        <v/>
      </c>
      <c r="BD679" s="174" t="str">
        <f t="shared" si="583"/>
        <v/>
      </c>
      <c r="BE679" s="180" t="str">
        <f t="shared" si="584"/>
        <v/>
      </c>
      <c r="BF679" s="181" t="str">
        <f t="shared" si="558"/>
        <v/>
      </c>
      <c r="BG679" s="181" t="str">
        <f t="shared" si="585"/>
        <v/>
      </c>
      <c r="BH679" s="179"/>
      <c r="BI679" s="182"/>
      <c r="BJ679" s="167"/>
      <c r="BK679" s="175"/>
      <c r="BL679" s="176"/>
      <c r="BM679" s="177" t="str">
        <f t="shared" si="559"/>
        <v/>
      </c>
      <c r="BN679" s="171">
        <f t="shared" si="577"/>
        <v>0</v>
      </c>
      <c r="BO679" s="171">
        <f t="shared" si="578"/>
        <v>0</v>
      </c>
      <c r="BP679" s="171" t="str">
        <f t="shared" si="560"/>
        <v>0</v>
      </c>
      <c r="BQ679" s="171" t="str">
        <f>IF(ISBLANK(BL679), "", (POWER(BL679/VLOOKUP(BP679,Anthro_Calc!C:P,13,FALSE),VLOOKUP(BP679,Anthro_Calc!C:P,12,FALSE))-1) / (VLOOKUP(BP679,Anthro_Calc!C:P,14,FALSE)*VLOOKUP(BP679,Anthro_Calc!C:P,12,FALSE)))</f>
        <v/>
      </c>
      <c r="BR679" s="171" t="str">
        <f>IF(ISBLANK(BL679), "", -3 + (BL679 -VLOOKUP(BP679,Anthro_Calc!C:P,4,FALSE)) / (VLOOKUP(BP679,Anthro_Calc!C:P,5,FALSE) - VLOOKUP(BP679,Anthro_Calc!C:P,4,FALSE)))</f>
        <v/>
      </c>
      <c r="BS679" s="171" t="str">
        <f>IF(ISBLANK(BL679), "", 3 + (BL679 -VLOOKUP(BP679,Anthro_Calc!C:P,10,FALSE)) / (VLOOKUP(BP679,Anthro_Calc!C:P,10,FALSE) - VLOOKUP(BP679,Anthro_Calc!C:P,9,FALSE)))</f>
        <v/>
      </c>
      <c r="BT679" s="172" t="str">
        <f t="shared" si="561"/>
        <v/>
      </c>
      <c r="BU679" s="173" t="str">
        <f t="shared" si="562"/>
        <v/>
      </c>
      <c r="BV679" s="174" t="str">
        <f t="shared" si="563"/>
        <v/>
      </c>
      <c r="BW679" s="181" t="str">
        <f t="shared" si="586"/>
        <v/>
      </c>
      <c r="BX679" s="179"/>
      <c r="BY679" s="181" t="str">
        <f>IF(ISBLANK(BL679), "", VLOOKUP(Z679&amp;" "&amp;BV679&amp;" "&amp;BW679,Graduation_Criteria!$D$2:$E$34,2,FALSE))</f>
        <v/>
      </c>
      <c r="BZ679" s="181" t="str">
        <f t="shared" si="587"/>
        <v/>
      </c>
      <c r="CA679" s="167"/>
      <c r="CB679" s="175"/>
      <c r="CC679" s="175"/>
      <c r="CD679" s="183" t="str">
        <f t="shared" si="564"/>
        <v/>
      </c>
      <c r="CE679" s="184">
        <f t="shared" si="565"/>
        <v>0</v>
      </c>
      <c r="CF679" s="184">
        <f t="shared" si="566"/>
        <v>0</v>
      </c>
      <c r="CG679" s="184" t="str">
        <f t="shared" si="567"/>
        <v>0</v>
      </c>
      <c r="CH679" s="184" t="str">
        <f>IF(ISBLANK(CC679), "", (POWER(CC679/VLOOKUP(CG679,Anthro_Calc!C:P,13,FALSE),VLOOKUP(CG679,Anthro_Calc!C:P,12,FALSE))-1) / (VLOOKUP(CG679,Anthro_Calc!C:P,14,FALSE)*VLOOKUP(CG679,Anthro_Calc!C:P,12,FALSE)))</f>
        <v/>
      </c>
      <c r="CI679" s="184" t="str">
        <f>IF(ISBLANK(CC679), "", -3 + (CC679 -VLOOKUP(CG679,Anthro_Calc!C:P,4,FALSE)) / (VLOOKUP(CG679,Anthro_Calc!C:P,5,FALSE) - VLOOKUP(CG679,Anthro_Calc!C:P,4,FALSE)))</f>
        <v/>
      </c>
      <c r="CJ679" s="184" t="str">
        <f>IF(ISBLANK(CC679), "", 3 + (CC679 -VLOOKUP(CG679,Anthro_Calc!C:P,10,FALSE)) / (VLOOKUP(CG679,Anthro_Calc!C:P,10,FALSE) - VLOOKUP(CG679,Anthro_Calc!C:P,9,FALSE)))</f>
        <v/>
      </c>
      <c r="CK679" s="185" t="str">
        <f t="shared" si="568"/>
        <v/>
      </c>
      <c r="CL679" s="173" t="str">
        <f t="shared" si="569"/>
        <v/>
      </c>
      <c r="CM679" s="174" t="str">
        <f t="shared" si="570"/>
        <v/>
      </c>
      <c r="CN679" s="179"/>
      <c r="CO679" s="167"/>
      <c r="CP679" s="175"/>
      <c r="CQ679" s="175"/>
      <c r="CR679" s="186" t="str">
        <f t="shared" si="571"/>
        <v/>
      </c>
      <c r="CS679" s="187">
        <f t="shared" si="572"/>
        <v>0</v>
      </c>
      <c r="CT679" s="187">
        <f t="shared" si="573"/>
        <v>0</v>
      </c>
      <c r="CU679" s="187" t="str">
        <f t="shared" si="574"/>
        <v>0</v>
      </c>
      <c r="CV679" s="187" t="str">
        <f>IF(ISBLANK(CQ679), "", (POWER(CQ679/VLOOKUP(CU679,Anthro_Calc!C:P,13,FALSE),VLOOKUP(CU679,Anthro_Calc!C:P,12,FALSE))-1) / (VLOOKUP(CU679,Anthro_Calc!C:P,14,FALSE)*VLOOKUP(CU679,Anthro_Calc!C:P,12,FALSE)))</f>
        <v/>
      </c>
      <c r="CW679" s="187" t="str">
        <f>IF(ISBLANK(CQ679), "", -3 + (CQ679 -VLOOKUP(CU679,Anthro_Calc!C:P,4,FALSE)) / (VLOOKUP(CU679,Anthro_Calc!C:P,5,FALSE) - VLOOKUP(CU679,Anthro_Calc!C:P,4,FALSE)))</f>
        <v/>
      </c>
      <c r="CX679" s="187" t="str">
        <f>IF(ISBLANK(CQ679), "", 3 + (CQ679 -VLOOKUP(CU679,Anthro_Calc!C:P,10,FALSE)) / (VLOOKUP(CU679,Anthro_Calc!C:P,10,FALSE) - VLOOKUP(CU679,Anthro_Calc!C:P,9,FALSE)))</f>
        <v/>
      </c>
      <c r="CY679" s="188" t="str">
        <f t="shared" si="575"/>
        <v/>
      </c>
      <c r="CZ679" s="117" t="str">
        <f t="shared" si="589"/>
        <v/>
      </c>
      <c r="DA679" s="174" t="str">
        <f t="shared" si="576"/>
        <v/>
      </c>
      <c r="DB679" s="189"/>
    </row>
    <row r="680" spans="1:106">
      <c r="A680" s="165">
        <f t="shared" si="581"/>
        <v>676</v>
      </c>
      <c r="B680" s="166"/>
      <c r="C680" s="166"/>
      <c r="D680" s="166"/>
      <c r="E680" s="166"/>
      <c r="F680" s="166"/>
      <c r="G680" s="166"/>
      <c r="H680" s="166"/>
      <c r="I680" s="166"/>
      <c r="J680" s="166"/>
      <c r="K680" s="166"/>
      <c r="L680" s="166"/>
      <c r="M680" s="167"/>
      <c r="N680" s="168" t="str">
        <f t="shared" ca="1" si="540"/>
        <v/>
      </c>
      <c r="O680" s="169"/>
      <c r="P680" s="169"/>
      <c r="Q680" s="167"/>
      <c r="R680" s="170"/>
      <c r="S680" s="171" t="str">
        <f t="shared" si="541"/>
        <v/>
      </c>
      <c r="T680" s="171" t="str">
        <f t="shared" si="542"/>
        <v/>
      </c>
      <c r="U680" s="171" t="str">
        <f t="shared" si="543"/>
        <v/>
      </c>
      <c r="V680" s="171" t="str">
        <f>IF(ISBLANK(R680), "", (POWER(R680/VLOOKUP(U680,Anthro_Calc!C:P,13,FALSE),VLOOKUP(U680,Anthro_Calc!C:P,12,FALSE))-1) / (VLOOKUP(U680,Anthro_Calc!C:P,14,FALSE)*VLOOKUP(U680,Anthro_Calc!C:P,12,FALSE)))</f>
        <v/>
      </c>
      <c r="W680" s="171" t="str">
        <f>IF(ISBLANK(R680), "", -3 + (R680 -VLOOKUP(U680,Anthro_Calc!C:P,4,FALSE)) / (VLOOKUP(U680,Anthro_Calc!C:P,5,FALSE) - VLOOKUP(U680,Anthro_Calc!C:P,4,FALSE)))</f>
        <v/>
      </c>
      <c r="X680" s="171" t="str">
        <f>IF(ISBLANK(R680), "", 3 + (R680 -VLOOKUP(U680,Anthro_Calc!C:P,10,FALSE)) / (VLOOKUP(U680,Anthro_Calc!C:P,10,FALSE) - VLOOKUP(U680,Anthro_Calc!C:P,9,FALSE)))</f>
        <v/>
      </c>
      <c r="Y680" s="172" t="str">
        <f t="shared" si="544"/>
        <v/>
      </c>
      <c r="Z680" s="173" t="str">
        <f t="shared" si="545"/>
        <v/>
      </c>
      <c r="AA680" s="174" t="str">
        <f t="shared" si="580"/>
        <v/>
      </c>
      <c r="AB680" s="167"/>
      <c r="AC680" s="175"/>
      <c r="AD680" s="176"/>
      <c r="AE680" s="177" t="str">
        <f t="shared" si="546"/>
        <v/>
      </c>
      <c r="AF680" s="171">
        <f t="shared" si="547"/>
        <v>0</v>
      </c>
      <c r="AG680" s="171">
        <f t="shared" si="548"/>
        <v>0</v>
      </c>
      <c r="AH680" s="171" t="str">
        <f t="shared" si="549"/>
        <v>0</v>
      </c>
      <c r="AI680" s="171" t="str">
        <f>IF(ISBLANK(AD680), "", (POWER(AD680/VLOOKUP(AH680,Anthro_Calc!C:P,13,FALSE),VLOOKUP(AH680,Anthro_Calc!C:P,12,FALSE))-1) / (VLOOKUP(AH680,Anthro_Calc!C:P,14,FALSE)*VLOOKUP(AH680,Anthro_Calc!C:P,12,FALSE)))</f>
        <v/>
      </c>
      <c r="AJ680" s="171" t="str">
        <f>IF(ISBLANK(AD680), "", -3 + (AD680 -VLOOKUP(AH680,Anthro_Calc!C:P,4,FALSE)) / (VLOOKUP(AH680,Anthro_Calc!C:P,5,FALSE) - VLOOKUP(AH680,Anthro_Calc!C:P,4,FALSE)))</f>
        <v/>
      </c>
      <c r="AK680" s="171" t="str">
        <f>IF(ISBLANK(AD680), "", 3 + (AD680 -VLOOKUP(AH680,Anthro_Calc!C:P,10,FALSE)) / (VLOOKUP(AH680,Anthro_Calc!C:P,10,FALSE) - VLOOKUP(AH680,Anthro_Calc!C:P,9,FALSE)))</f>
        <v/>
      </c>
      <c r="AL680" s="172" t="str">
        <f t="shared" si="550"/>
        <v/>
      </c>
      <c r="AM680" s="173" t="str">
        <f t="shared" si="551"/>
        <v/>
      </c>
      <c r="AN680" s="174" t="str">
        <f t="shared" si="552"/>
        <v/>
      </c>
      <c r="AO680" s="178" t="str">
        <f t="shared" si="582"/>
        <v/>
      </c>
      <c r="AP680" s="179"/>
      <c r="AQ680" s="179" t="str">
        <f t="shared" si="588"/>
        <v/>
      </c>
      <c r="AR680" s="167"/>
      <c r="AS680" s="175"/>
      <c r="AT680" s="170"/>
      <c r="AU680" s="177" t="str">
        <f t="shared" si="579"/>
        <v/>
      </c>
      <c r="AV680" s="171">
        <f t="shared" si="553"/>
        <v>0</v>
      </c>
      <c r="AW680" s="171">
        <f t="shared" si="554"/>
        <v>0</v>
      </c>
      <c r="AX680" s="171" t="str">
        <f t="shared" si="555"/>
        <v>0</v>
      </c>
      <c r="AY680" s="171" t="str">
        <f>IF(ISBLANK(AT680), "", (POWER(AT680/VLOOKUP(AX680,Anthro_Calc!C:P,13,FALSE),VLOOKUP(AX680,Anthro_Calc!C:P,12,FALSE))-1) / (VLOOKUP(AX680,Anthro_Calc!C:P,14,FALSE)*VLOOKUP(AX680,Anthro_Calc!C:P,12,FALSE)))</f>
        <v/>
      </c>
      <c r="AZ680" s="171" t="str">
        <f>IF(ISBLANK(AT680), "", -3 + (AT680 -VLOOKUP(AX680,Anthro_Calc!C:P,4,FALSE)) / (VLOOKUP(AX680,Anthro_Calc!C:P,5,FALSE) - VLOOKUP(AX680,Anthro_Calc!C:P,4,FALSE)))</f>
        <v/>
      </c>
      <c r="BA680" s="171" t="str">
        <f>IF(ISBLANK(AT680), "", 3 + (AT680 -VLOOKUP(AX680,Anthro_Calc!C:P,10,FALSE)) / (VLOOKUP(AX680,Anthro_Calc!C:P,10,FALSE) - VLOOKUP(AX680,Anthro_Calc!C:P,9,FALSE)))</f>
        <v/>
      </c>
      <c r="BB680" s="172" t="str">
        <f t="shared" si="556"/>
        <v/>
      </c>
      <c r="BC680" s="173" t="str">
        <f t="shared" si="557"/>
        <v/>
      </c>
      <c r="BD680" s="174" t="str">
        <f t="shared" si="583"/>
        <v/>
      </c>
      <c r="BE680" s="180" t="str">
        <f t="shared" si="584"/>
        <v/>
      </c>
      <c r="BF680" s="181" t="str">
        <f t="shared" si="558"/>
        <v/>
      </c>
      <c r="BG680" s="181" t="str">
        <f t="shared" si="585"/>
        <v/>
      </c>
      <c r="BH680" s="179"/>
      <c r="BI680" s="182"/>
      <c r="BJ680" s="167"/>
      <c r="BK680" s="175"/>
      <c r="BL680" s="176"/>
      <c r="BM680" s="177" t="str">
        <f t="shared" si="559"/>
        <v/>
      </c>
      <c r="BN680" s="171">
        <f t="shared" si="577"/>
        <v>0</v>
      </c>
      <c r="BO680" s="171">
        <f t="shared" si="578"/>
        <v>0</v>
      </c>
      <c r="BP680" s="171" t="str">
        <f t="shared" si="560"/>
        <v>0</v>
      </c>
      <c r="BQ680" s="171" t="str">
        <f>IF(ISBLANK(BL680), "", (POWER(BL680/VLOOKUP(BP680,Anthro_Calc!C:P,13,FALSE),VLOOKUP(BP680,Anthro_Calc!C:P,12,FALSE))-1) / (VLOOKUP(BP680,Anthro_Calc!C:P,14,FALSE)*VLOOKUP(BP680,Anthro_Calc!C:P,12,FALSE)))</f>
        <v/>
      </c>
      <c r="BR680" s="171" t="str">
        <f>IF(ISBLANK(BL680), "", -3 + (BL680 -VLOOKUP(BP680,Anthro_Calc!C:P,4,FALSE)) / (VLOOKUP(BP680,Anthro_Calc!C:P,5,FALSE) - VLOOKUP(BP680,Anthro_Calc!C:P,4,FALSE)))</f>
        <v/>
      </c>
      <c r="BS680" s="171" t="str">
        <f>IF(ISBLANK(BL680), "", 3 + (BL680 -VLOOKUP(BP680,Anthro_Calc!C:P,10,FALSE)) / (VLOOKUP(BP680,Anthro_Calc!C:P,10,FALSE) - VLOOKUP(BP680,Anthro_Calc!C:P,9,FALSE)))</f>
        <v/>
      </c>
      <c r="BT680" s="172" t="str">
        <f t="shared" si="561"/>
        <v/>
      </c>
      <c r="BU680" s="173" t="str">
        <f t="shared" si="562"/>
        <v/>
      </c>
      <c r="BV680" s="174" t="str">
        <f t="shared" si="563"/>
        <v/>
      </c>
      <c r="BW680" s="181" t="str">
        <f t="shared" si="586"/>
        <v/>
      </c>
      <c r="BX680" s="179"/>
      <c r="BY680" s="181" t="str">
        <f>IF(ISBLANK(BL680), "", VLOOKUP(Z680&amp;" "&amp;BV680&amp;" "&amp;BW680,Graduation_Criteria!$D$2:$E$34,2,FALSE))</f>
        <v/>
      </c>
      <c r="BZ680" s="181" t="str">
        <f t="shared" si="587"/>
        <v/>
      </c>
      <c r="CA680" s="167"/>
      <c r="CB680" s="175"/>
      <c r="CC680" s="175"/>
      <c r="CD680" s="183" t="str">
        <f t="shared" si="564"/>
        <v/>
      </c>
      <c r="CE680" s="184">
        <f t="shared" si="565"/>
        <v>0</v>
      </c>
      <c r="CF680" s="184">
        <f t="shared" si="566"/>
        <v>0</v>
      </c>
      <c r="CG680" s="184" t="str">
        <f t="shared" si="567"/>
        <v>0</v>
      </c>
      <c r="CH680" s="184" t="str">
        <f>IF(ISBLANK(CC680), "", (POWER(CC680/VLOOKUP(CG680,Anthro_Calc!C:P,13,FALSE),VLOOKUP(CG680,Anthro_Calc!C:P,12,FALSE))-1) / (VLOOKUP(CG680,Anthro_Calc!C:P,14,FALSE)*VLOOKUP(CG680,Anthro_Calc!C:P,12,FALSE)))</f>
        <v/>
      </c>
      <c r="CI680" s="184" t="str">
        <f>IF(ISBLANK(CC680), "", -3 + (CC680 -VLOOKUP(CG680,Anthro_Calc!C:P,4,FALSE)) / (VLOOKUP(CG680,Anthro_Calc!C:P,5,FALSE) - VLOOKUP(CG680,Anthro_Calc!C:P,4,FALSE)))</f>
        <v/>
      </c>
      <c r="CJ680" s="184" t="str">
        <f>IF(ISBLANK(CC680), "", 3 + (CC680 -VLOOKUP(CG680,Anthro_Calc!C:P,10,FALSE)) / (VLOOKUP(CG680,Anthro_Calc!C:P,10,FALSE) - VLOOKUP(CG680,Anthro_Calc!C:P,9,FALSE)))</f>
        <v/>
      </c>
      <c r="CK680" s="185" t="str">
        <f t="shared" si="568"/>
        <v/>
      </c>
      <c r="CL680" s="173" t="str">
        <f t="shared" si="569"/>
        <v/>
      </c>
      <c r="CM680" s="174" t="str">
        <f t="shared" si="570"/>
        <v/>
      </c>
      <c r="CN680" s="179"/>
      <c r="CO680" s="167"/>
      <c r="CP680" s="175"/>
      <c r="CQ680" s="175"/>
      <c r="CR680" s="186" t="str">
        <f t="shared" si="571"/>
        <v/>
      </c>
      <c r="CS680" s="187">
        <f t="shared" si="572"/>
        <v>0</v>
      </c>
      <c r="CT680" s="187">
        <f t="shared" si="573"/>
        <v>0</v>
      </c>
      <c r="CU680" s="187" t="str">
        <f t="shared" si="574"/>
        <v>0</v>
      </c>
      <c r="CV680" s="187" t="str">
        <f>IF(ISBLANK(CQ680), "", (POWER(CQ680/VLOOKUP(CU680,Anthro_Calc!C:P,13,FALSE),VLOOKUP(CU680,Anthro_Calc!C:P,12,FALSE))-1) / (VLOOKUP(CU680,Anthro_Calc!C:P,14,FALSE)*VLOOKUP(CU680,Anthro_Calc!C:P,12,FALSE)))</f>
        <v/>
      </c>
      <c r="CW680" s="187" t="str">
        <f>IF(ISBLANK(CQ680), "", -3 + (CQ680 -VLOOKUP(CU680,Anthro_Calc!C:P,4,FALSE)) / (VLOOKUP(CU680,Anthro_Calc!C:P,5,FALSE) - VLOOKUP(CU680,Anthro_Calc!C:P,4,FALSE)))</f>
        <v/>
      </c>
      <c r="CX680" s="187" t="str">
        <f>IF(ISBLANK(CQ680), "", 3 + (CQ680 -VLOOKUP(CU680,Anthro_Calc!C:P,10,FALSE)) / (VLOOKUP(CU680,Anthro_Calc!C:P,10,FALSE) - VLOOKUP(CU680,Anthro_Calc!C:P,9,FALSE)))</f>
        <v/>
      </c>
      <c r="CY680" s="188" t="str">
        <f t="shared" si="575"/>
        <v/>
      </c>
      <c r="CZ680" s="117" t="str">
        <f t="shared" si="589"/>
        <v/>
      </c>
      <c r="DA680" s="174" t="str">
        <f t="shared" si="576"/>
        <v/>
      </c>
      <c r="DB680" s="189"/>
    </row>
    <row r="681" spans="1:106">
      <c r="A681" s="165">
        <f t="shared" si="581"/>
        <v>677</v>
      </c>
      <c r="B681" s="166"/>
      <c r="C681" s="166"/>
      <c r="D681" s="166"/>
      <c r="E681" s="166"/>
      <c r="F681" s="166"/>
      <c r="G681" s="166"/>
      <c r="H681" s="166"/>
      <c r="I681" s="166"/>
      <c r="J681" s="166"/>
      <c r="K681" s="166"/>
      <c r="L681" s="166"/>
      <c r="M681" s="167"/>
      <c r="N681" s="168" t="str">
        <f t="shared" ca="1" si="540"/>
        <v/>
      </c>
      <c r="O681" s="169"/>
      <c r="P681" s="169"/>
      <c r="Q681" s="167"/>
      <c r="R681" s="170"/>
      <c r="S681" s="171" t="str">
        <f t="shared" si="541"/>
        <v/>
      </c>
      <c r="T681" s="171" t="str">
        <f t="shared" si="542"/>
        <v/>
      </c>
      <c r="U681" s="171" t="str">
        <f t="shared" si="543"/>
        <v/>
      </c>
      <c r="V681" s="171" t="str">
        <f>IF(ISBLANK(R681), "", (POWER(R681/VLOOKUP(U681,Anthro_Calc!C:P,13,FALSE),VLOOKUP(U681,Anthro_Calc!C:P,12,FALSE))-1) / (VLOOKUP(U681,Anthro_Calc!C:P,14,FALSE)*VLOOKUP(U681,Anthro_Calc!C:P,12,FALSE)))</f>
        <v/>
      </c>
      <c r="W681" s="171" t="str">
        <f>IF(ISBLANK(R681), "", -3 + (R681 -VLOOKUP(U681,Anthro_Calc!C:P,4,FALSE)) / (VLOOKUP(U681,Anthro_Calc!C:P,5,FALSE) - VLOOKUP(U681,Anthro_Calc!C:P,4,FALSE)))</f>
        <v/>
      </c>
      <c r="X681" s="171" t="str">
        <f>IF(ISBLANK(R681), "", 3 + (R681 -VLOOKUP(U681,Anthro_Calc!C:P,10,FALSE)) / (VLOOKUP(U681,Anthro_Calc!C:P,10,FALSE) - VLOOKUP(U681,Anthro_Calc!C:P,9,FALSE)))</f>
        <v/>
      </c>
      <c r="Y681" s="172" t="str">
        <f t="shared" si="544"/>
        <v/>
      </c>
      <c r="Z681" s="173" t="str">
        <f t="shared" si="545"/>
        <v/>
      </c>
      <c r="AA681" s="174" t="str">
        <f t="shared" si="580"/>
        <v/>
      </c>
      <c r="AB681" s="167"/>
      <c r="AC681" s="175"/>
      <c r="AD681" s="176"/>
      <c r="AE681" s="177" t="str">
        <f t="shared" si="546"/>
        <v/>
      </c>
      <c r="AF681" s="171">
        <f t="shared" si="547"/>
        <v>0</v>
      </c>
      <c r="AG681" s="171">
        <f t="shared" si="548"/>
        <v>0</v>
      </c>
      <c r="AH681" s="171" t="str">
        <f t="shared" si="549"/>
        <v>0</v>
      </c>
      <c r="AI681" s="171" t="str">
        <f>IF(ISBLANK(AD681), "", (POWER(AD681/VLOOKUP(AH681,Anthro_Calc!C:P,13,FALSE),VLOOKUP(AH681,Anthro_Calc!C:P,12,FALSE))-1) / (VLOOKUP(AH681,Anthro_Calc!C:P,14,FALSE)*VLOOKUP(AH681,Anthro_Calc!C:P,12,FALSE)))</f>
        <v/>
      </c>
      <c r="AJ681" s="171" t="str">
        <f>IF(ISBLANK(AD681), "", -3 + (AD681 -VLOOKUP(AH681,Anthro_Calc!C:P,4,FALSE)) / (VLOOKUP(AH681,Anthro_Calc!C:P,5,FALSE) - VLOOKUP(AH681,Anthro_Calc!C:P,4,FALSE)))</f>
        <v/>
      </c>
      <c r="AK681" s="171" t="str">
        <f>IF(ISBLANK(AD681), "", 3 + (AD681 -VLOOKUP(AH681,Anthro_Calc!C:P,10,FALSE)) / (VLOOKUP(AH681,Anthro_Calc!C:P,10,FALSE) - VLOOKUP(AH681,Anthro_Calc!C:P,9,FALSE)))</f>
        <v/>
      </c>
      <c r="AL681" s="172" t="str">
        <f t="shared" si="550"/>
        <v/>
      </c>
      <c r="AM681" s="173" t="str">
        <f t="shared" si="551"/>
        <v/>
      </c>
      <c r="AN681" s="174" t="str">
        <f t="shared" si="552"/>
        <v/>
      </c>
      <c r="AO681" s="178" t="str">
        <f t="shared" si="582"/>
        <v/>
      </c>
      <c r="AP681" s="179"/>
      <c r="AQ681" s="179" t="str">
        <f t="shared" si="588"/>
        <v/>
      </c>
      <c r="AR681" s="167"/>
      <c r="AS681" s="175"/>
      <c r="AT681" s="170"/>
      <c r="AU681" s="177" t="str">
        <f t="shared" si="579"/>
        <v/>
      </c>
      <c r="AV681" s="171">
        <f t="shared" si="553"/>
        <v>0</v>
      </c>
      <c r="AW681" s="171">
        <f t="shared" si="554"/>
        <v>0</v>
      </c>
      <c r="AX681" s="171" t="str">
        <f t="shared" si="555"/>
        <v>0</v>
      </c>
      <c r="AY681" s="171" t="str">
        <f>IF(ISBLANK(AT681), "", (POWER(AT681/VLOOKUP(AX681,Anthro_Calc!C:P,13,FALSE),VLOOKUP(AX681,Anthro_Calc!C:P,12,FALSE))-1) / (VLOOKUP(AX681,Anthro_Calc!C:P,14,FALSE)*VLOOKUP(AX681,Anthro_Calc!C:P,12,FALSE)))</f>
        <v/>
      </c>
      <c r="AZ681" s="171" t="str">
        <f>IF(ISBLANK(AT681), "", -3 + (AT681 -VLOOKUP(AX681,Anthro_Calc!C:P,4,FALSE)) / (VLOOKUP(AX681,Anthro_Calc!C:P,5,FALSE) - VLOOKUP(AX681,Anthro_Calc!C:P,4,FALSE)))</f>
        <v/>
      </c>
      <c r="BA681" s="171" t="str">
        <f>IF(ISBLANK(AT681), "", 3 + (AT681 -VLOOKUP(AX681,Anthro_Calc!C:P,10,FALSE)) / (VLOOKUP(AX681,Anthro_Calc!C:P,10,FALSE) - VLOOKUP(AX681,Anthro_Calc!C:P,9,FALSE)))</f>
        <v/>
      </c>
      <c r="BB681" s="172" t="str">
        <f t="shared" si="556"/>
        <v/>
      </c>
      <c r="BC681" s="173" t="str">
        <f t="shared" si="557"/>
        <v/>
      </c>
      <c r="BD681" s="174" t="str">
        <f t="shared" si="583"/>
        <v/>
      </c>
      <c r="BE681" s="180" t="str">
        <f t="shared" si="584"/>
        <v/>
      </c>
      <c r="BF681" s="181" t="str">
        <f t="shared" si="558"/>
        <v/>
      </c>
      <c r="BG681" s="181" t="str">
        <f t="shared" si="585"/>
        <v/>
      </c>
      <c r="BH681" s="179"/>
      <c r="BI681" s="182"/>
      <c r="BJ681" s="167"/>
      <c r="BK681" s="175"/>
      <c r="BL681" s="176"/>
      <c r="BM681" s="177" t="str">
        <f t="shared" si="559"/>
        <v/>
      </c>
      <c r="BN681" s="171">
        <f t="shared" si="577"/>
        <v>0</v>
      </c>
      <c r="BO681" s="171">
        <f t="shared" si="578"/>
        <v>0</v>
      </c>
      <c r="BP681" s="171" t="str">
        <f t="shared" si="560"/>
        <v>0</v>
      </c>
      <c r="BQ681" s="171" t="str">
        <f>IF(ISBLANK(BL681), "", (POWER(BL681/VLOOKUP(BP681,Anthro_Calc!C:P,13,FALSE),VLOOKUP(BP681,Anthro_Calc!C:P,12,FALSE))-1) / (VLOOKUP(BP681,Anthro_Calc!C:P,14,FALSE)*VLOOKUP(BP681,Anthro_Calc!C:P,12,FALSE)))</f>
        <v/>
      </c>
      <c r="BR681" s="171" t="str">
        <f>IF(ISBLANK(BL681), "", -3 + (BL681 -VLOOKUP(BP681,Anthro_Calc!C:P,4,FALSE)) / (VLOOKUP(BP681,Anthro_Calc!C:P,5,FALSE) - VLOOKUP(BP681,Anthro_Calc!C:P,4,FALSE)))</f>
        <v/>
      </c>
      <c r="BS681" s="171" t="str">
        <f>IF(ISBLANK(BL681), "", 3 + (BL681 -VLOOKUP(BP681,Anthro_Calc!C:P,10,FALSE)) / (VLOOKUP(BP681,Anthro_Calc!C:P,10,FALSE) - VLOOKUP(BP681,Anthro_Calc!C:P,9,FALSE)))</f>
        <v/>
      </c>
      <c r="BT681" s="172" t="str">
        <f t="shared" si="561"/>
        <v/>
      </c>
      <c r="BU681" s="173" t="str">
        <f t="shared" si="562"/>
        <v/>
      </c>
      <c r="BV681" s="174" t="str">
        <f t="shared" si="563"/>
        <v/>
      </c>
      <c r="BW681" s="181" t="str">
        <f t="shared" si="586"/>
        <v/>
      </c>
      <c r="BX681" s="179"/>
      <c r="BY681" s="181" t="str">
        <f>IF(ISBLANK(BL681), "", VLOOKUP(Z681&amp;" "&amp;BV681&amp;" "&amp;BW681,Graduation_Criteria!$D$2:$E$34,2,FALSE))</f>
        <v/>
      </c>
      <c r="BZ681" s="181" t="str">
        <f t="shared" si="587"/>
        <v/>
      </c>
      <c r="CA681" s="167"/>
      <c r="CB681" s="175"/>
      <c r="CC681" s="175"/>
      <c r="CD681" s="183" t="str">
        <f t="shared" si="564"/>
        <v/>
      </c>
      <c r="CE681" s="184">
        <f t="shared" si="565"/>
        <v>0</v>
      </c>
      <c r="CF681" s="184">
        <f t="shared" si="566"/>
        <v>0</v>
      </c>
      <c r="CG681" s="184" t="str">
        <f t="shared" si="567"/>
        <v>0</v>
      </c>
      <c r="CH681" s="184" t="str">
        <f>IF(ISBLANK(CC681), "", (POWER(CC681/VLOOKUP(CG681,Anthro_Calc!C:P,13,FALSE),VLOOKUP(CG681,Anthro_Calc!C:P,12,FALSE))-1) / (VLOOKUP(CG681,Anthro_Calc!C:P,14,FALSE)*VLOOKUP(CG681,Anthro_Calc!C:P,12,FALSE)))</f>
        <v/>
      </c>
      <c r="CI681" s="184" t="str">
        <f>IF(ISBLANK(CC681), "", -3 + (CC681 -VLOOKUP(CG681,Anthro_Calc!C:P,4,FALSE)) / (VLOOKUP(CG681,Anthro_Calc!C:P,5,FALSE) - VLOOKUP(CG681,Anthro_Calc!C:P,4,FALSE)))</f>
        <v/>
      </c>
      <c r="CJ681" s="184" t="str">
        <f>IF(ISBLANK(CC681), "", 3 + (CC681 -VLOOKUP(CG681,Anthro_Calc!C:P,10,FALSE)) / (VLOOKUP(CG681,Anthro_Calc!C:P,10,FALSE) - VLOOKUP(CG681,Anthro_Calc!C:P,9,FALSE)))</f>
        <v/>
      </c>
      <c r="CK681" s="185" t="str">
        <f t="shared" si="568"/>
        <v/>
      </c>
      <c r="CL681" s="173" t="str">
        <f t="shared" si="569"/>
        <v/>
      </c>
      <c r="CM681" s="174" t="str">
        <f t="shared" si="570"/>
        <v/>
      </c>
      <c r="CN681" s="179"/>
      <c r="CO681" s="167"/>
      <c r="CP681" s="175"/>
      <c r="CQ681" s="175"/>
      <c r="CR681" s="186" t="str">
        <f t="shared" si="571"/>
        <v/>
      </c>
      <c r="CS681" s="187">
        <f t="shared" si="572"/>
        <v>0</v>
      </c>
      <c r="CT681" s="187">
        <f t="shared" si="573"/>
        <v>0</v>
      </c>
      <c r="CU681" s="187" t="str">
        <f t="shared" si="574"/>
        <v>0</v>
      </c>
      <c r="CV681" s="187" t="str">
        <f>IF(ISBLANK(CQ681), "", (POWER(CQ681/VLOOKUP(CU681,Anthro_Calc!C:P,13,FALSE),VLOOKUP(CU681,Anthro_Calc!C:P,12,FALSE))-1) / (VLOOKUP(CU681,Anthro_Calc!C:P,14,FALSE)*VLOOKUP(CU681,Anthro_Calc!C:P,12,FALSE)))</f>
        <v/>
      </c>
      <c r="CW681" s="187" t="str">
        <f>IF(ISBLANK(CQ681), "", -3 + (CQ681 -VLOOKUP(CU681,Anthro_Calc!C:P,4,FALSE)) / (VLOOKUP(CU681,Anthro_Calc!C:P,5,FALSE) - VLOOKUP(CU681,Anthro_Calc!C:P,4,FALSE)))</f>
        <v/>
      </c>
      <c r="CX681" s="187" t="str">
        <f>IF(ISBLANK(CQ681), "", 3 + (CQ681 -VLOOKUP(CU681,Anthro_Calc!C:P,10,FALSE)) / (VLOOKUP(CU681,Anthro_Calc!C:P,10,FALSE) - VLOOKUP(CU681,Anthro_Calc!C:P,9,FALSE)))</f>
        <v/>
      </c>
      <c r="CY681" s="188" t="str">
        <f t="shared" si="575"/>
        <v/>
      </c>
      <c r="CZ681" s="117" t="str">
        <f t="shared" si="589"/>
        <v/>
      </c>
      <c r="DA681" s="174" t="str">
        <f t="shared" si="576"/>
        <v/>
      </c>
      <c r="DB681" s="189"/>
    </row>
    <row r="682" spans="1:106">
      <c r="A682" s="165">
        <f t="shared" si="581"/>
        <v>678</v>
      </c>
      <c r="B682" s="166"/>
      <c r="C682" s="166"/>
      <c r="D682" s="166"/>
      <c r="E682" s="166"/>
      <c r="F682" s="166"/>
      <c r="G682" s="166"/>
      <c r="H682" s="166"/>
      <c r="I682" s="166"/>
      <c r="J682" s="166"/>
      <c r="K682" s="166"/>
      <c r="L682" s="166"/>
      <c r="M682" s="167"/>
      <c r="N682" s="168" t="str">
        <f t="shared" ca="1" si="540"/>
        <v/>
      </c>
      <c r="O682" s="169"/>
      <c r="P682" s="169"/>
      <c r="Q682" s="167"/>
      <c r="R682" s="170"/>
      <c r="S682" s="171" t="str">
        <f t="shared" si="541"/>
        <v/>
      </c>
      <c r="T682" s="171" t="str">
        <f t="shared" si="542"/>
        <v/>
      </c>
      <c r="U682" s="171" t="str">
        <f t="shared" si="543"/>
        <v/>
      </c>
      <c r="V682" s="171" t="str">
        <f>IF(ISBLANK(R682), "", (POWER(R682/VLOOKUP(U682,Anthro_Calc!C:P,13,FALSE),VLOOKUP(U682,Anthro_Calc!C:P,12,FALSE))-1) / (VLOOKUP(U682,Anthro_Calc!C:P,14,FALSE)*VLOOKUP(U682,Anthro_Calc!C:P,12,FALSE)))</f>
        <v/>
      </c>
      <c r="W682" s="171" t="str">
        <f>IF(ISBLANK(R682), "", -3 + (R682 -VLOOKUP(U682,Anthro_Calc!C:P,4,FALSE)) / (VLOOKUP(U682,Anthro_Calc!C:P,5,FALSE) - VLOOKUP(U682,Anthro_Calc!C:P,4,FALSE)))</f>
        <v/>
      </c>
      <c r="X682" s="171" t="str">
        <f>IF(ISBLANK(R682), "", 3 + (R682 -VLOOKUP(U682,Anthro_Calc!C:P,10,FALSE)) / (VLOOKUP(U682,Anthro_Calc!C:P,10,FALSE) - VLOOKUP(U682,Anthro_Calc!C:P,9,FALSE)))</f>
        <v/>
      </c>
      <c r="Y682" s="172" t="str">
        <f t="shared" si="544"/>
        <v/>
      </c>
      <c r="Z682" s="173" t="str">
        <f t="shared" si="545"/>
        <v/>
      </c>
      <c r="AA682" s="174" t="str">
        <f t="shared" si="580"/>
        <v/>
      </c>
      <c r="AB682" s="167"/>
      <c r="AC682" s="175"/>
      <c r="AD682" s="176"/>
      <c r="AE682" s="177" t="str">
        <f t="shared" si="546"/>
        <v/>
      </c>
      <c r="AF682" s="171">
        <f t="shared" si="547"/>
        <v>0</v>
      </c>
      <c r="AG682" s="171">
        <f t="shared" si="548"/>
        <v>0</v>
      </c>
      <c r="AH682" s="171" t="str">
        <f t="shared" si="549"/>
        <v>0</v>
      </c>
      <c r="AI682" s="171" t="str">
        <f>IF(ISBLANK(AD682), "", (POWER(AD682/VLOOKUP(AH682,Anthro_Calc!C:P,13,FALSE),VLOOKUP(AH682,Anthro_Calc!C:P,12,FALSE))-1) / (VLOOKUP(AH682,Anthro_Calc!C:P,14,FALSE)*VLOOKUP(AH682,Anthro_Calc!C:P,12,FALSE)))</f>
        <v/>
      </c>
      <c r="AJ682" s="171" t="str">
        <f>IF(ISBLANK(AD682), "", -3 + (AD682 -VLOOKUP(AH682,Anthro_Calc!C:P,4,FALSE)) / (VLOOKUP(AH682,Anthro_Calc!C:P,5,FALSE) - VLOOKUP(AH682,Anthro_Calc!C:P,4,FALSE)))</f>
        <v/>
      </c>
      <c r="AK682" s="171" t="str">
        <f>IF(ISBLANK(AD682), "", 3 + (AD682 -VLOOKUP(AH682,Anthro_Calc!C:P,10,FALSE)) / (VLOOKUP(AH682,Anthro_Calc!C:P,10,FALSE) - VLOOKUP(AH682,Anthro_Calc!C:P,9,FALSE)))</f>
        <v/>
      </c>
      <c r="AL682" s="172" t="str">
        <f t="shared" si="550"/>
        <v/>
      </c>
      <c r="AM682" s="173" t="str">
        <f t="shared" si="551"/>
        <v/>
      </c>
      <c r="AN682" s="174" t="str">
        <f t="shared" si="552"/>
        <v/>
      </c>
      <c r="AO682" s="178" t="str">
        <f t="shared" si="582"/>
        <v/>
      </c>
      <c r="AP682" s="179"/>
      <c r="AQ682" s="179" t="str">
        <f t="shared" si="588"/>
        <v/>
      </c>
      <c r="AR682" s="167"/>
      <c r="AS682" s="175"/>
      <c r="AT682" s="170"/>
      <c r="AU682" s="177" t="str">
        <f t="shared" si="579"/>
        <v/>
      </c>
      <c r="AV682" s="171">
        <f t="shared" si="553"/>
        <v>0</v>
      </c>
      <c r="AW682" s="171">
        <f t="shared" si="554"/>
        <v>0</v>
      </c>
      <c r="AX682" s="171" t="str">
        <f t="shared" si="555"/>
        <v>0</v>
      </c>
      <c r="AY682" s="171" t="str">
        <f>IF(ISBLANK(AT682), "", (POWER(AT682/VLOOKUP(AX682,Anthro_Calc!C:P,13,FALSE),VLOOKUP(AX682,Anthro_Calc!C:P,12,FALSE))-1) / (VLOOKUP(AX682,Anthro_Calc!C:P,14,FALSE)*VLOOKUP(AX682,Anthro_Calc!C:P,12,FALSE)))</f>
        <v/>
      </c>
      <c r="AZ682" s="171" t="str">
        <f>IF(ISBLANK(AT682), "", -3 + (AT682 -VLOOKUP(AX682,Anthro_Calc!C:P,4,FALSE)) / (VLOOKUP(AX682,Anthro_Calc!C:P,5,FALSE) - VLOOKUP(AX682,Anthro_Calc!C:P,4,FALSE)))</f>
        <v/>
      </c>
      <c r="BA682" s="171" t="str">
        <f>IF(ISBLANK(AT682), "", 3 + (AT682 -VLOOKUP(AX682,Anthro_Calc!C:P,10,FALSE)) / (VLOOKUP(AX682,Anthro_Calc!C:P,10,FALSE) - VLOOKUP(AX682,Anthro_Calc!C:P,9,FALSE)))</f>
        <v/>
      </c>
      <c r="BB682" s="172" t="str">
        <f t="shared" si="556"/>
        <v/>
      </c>
      <c r="BC682" s="173" t="str">
        <f t="shared" si="557"/>
        <v/>
      </c>
      <c r="BD682" s="174" t="str">
        <f t="shared" si="583"/>
        <v/>
      </c>
      <c r="BE682" s="180" t="str">
        <f t="shared" si="584"/>
        <v/>
      </c>
      <c r="BF682" s="181" t="str">
        <f t="shared" si="558"/>
        <v/>
      </c>
      <c r="BG682" s="181" t="str">
        <f t="shared" si="585"/>
        <v/>
      </c>
      <c r="BH682" s="179"/>
      <c r="BI682" s="182"/>
      <c r="BJ682" s="167"/>
      <c r="BK682" s="175"/>
      <c r="BL682" s="176"/>
      <c r="BM682" s="177" t="str">
        <f t="shared" si="559"/>
        <v/>
      </c>
      <c r="BN682" s="171">
        <f t="shared" si="577"/>
        <v>0</v>
      </c>
      <c r="BO682" s="171">
        <f t="shared" si="578"/>
        <v>0</v>
      </c>
      <c r="BP682" s="171" t="str">
        <f t="shared" si="560"/>
        <v>0</v>
      </c>
      <c r="BQ682" s="171" t="str">
        <f>IF(ISBLANK(BL682), "", (POWER(BL682/VLOOKUP(BP682,Anthro_Calc!C:P,13,FALSE),VLOOKUP(BP682,Anthro_Calc!C:P,12,FALSE))-1) / (VLOOKUP(BP682,Anthro_Calc!C:P,14,FALSE)*VLOOKUP(BP682,Anthro_Calc!C:P,12,FALSE)))</f>
        <v/>
      </c>
      <c r="BR682" s="171" t="str">
        <f>IF(ISBLANK(BL682), "", -3 + (BL682 -VLOOKUP(BP682,Anthro_Calc!C:P,4,FALSE)) / (VLOOKUP(BP682,Anthro_Calc!C:P,5,FALSE) - VLOOKUP(BP682,Anthro_Calc!C:P,4,FALSE)))</f>
        <v/>
      </c>
      <c r="BS682" s="171" t="str">
        <f>IF(ISBLANK(BL682), "", 3 + (BL682 -VLOOKUP(BP682,Anthro_Calc!C:P,10,FALSE)) / (VLOOKUP(BP682,Anthro_Calc!C:P,10,FALSE) - VLOOKUP(BP682,Anthro_Calc!C:P,9,FALSE)))</f>
        <v/>
      </c>
      <c r="BT682" s="172" t="str">
        <f t="shared" si="561"/>
        <v/>
      </c>
      <c r="BU682" s="173" t="str">
        <f t="shared" si="562"/>
        <v/>
      </c>
      <c r="BV682" s="174" t="str">
        <f t="shared" si="563"/>
        <v/>
      </c>
      <c r="BW682" s="181" t="str">
        <f t="shared" si="586"/>
        <v/>
      </c>
      <c r="BX682" s="179"/>
      <c r="BY682" s="181" t="str">
        <f>IF(ISBLANK(BL682), "", VLOOKUP(Z682&amp;" "&amp;BV682&amp;" "&amp;BW682,Graduation_Criteria!$D$2:$E$34,2,FALSE))</f>
        <v/>
      </c>
      <c r="BZ682" s="181" t="str">
        <f t="shared" si="587"/>
        <v/>
      </c>
      <c r="CA682" s="167"/>
      <c r="CB682" s="175"/>
      <c r="CC682" s="175"/>
      <c r="CD682" s="183" t="str">
        <f t="shared" si="564"/>
        <v/>
      </c>
      <c r="CE682" s="184">
        <f t="shared" si="565"/>
        <v>0</v>
      </c>
      <c r="CF682" s="184">
        <f t="shared" si="566"/>
        <v>0</v>
      </c>
      <c r="CG682" s="184" t="str">
        <f t="shared" si="567"/>
        <v>0</v>
      </c>
      <c r="CH682" s="184" t="str">
        <f>IF(ISBLANK(CC682), "", (POWER(CC682/VLOOKUP(CG682,Anthro_Calc!C:P,13,FALSE),VLOOKUP(CG682,Anthro_Calc!C:P,12,FALSE))-1) / (VLOOKUP(CG682,Anthro_Calc!C:P,14,FALSE)*VLOOKUP(CG682,Anthro_Calc!C:P,12,FALSE)))</f>
        <v/>
      </c>
      <c r="CI682" s="184" t="str">
        <f>IF(ISBLANK(CC682), "", -3 + (CC682 -VLOOKUP(CG682,Anthro_Calc!C:P,4,FALSE)) / (VLOOKUP(CG682,Anthro_Calc!C:P,5,FALSE) - VLOOKUP(CG682,Anthro_Calc!C:P,4,FALSE)))</f>
        <v/>
      </c>
      <c r="CJ682" s="184" t="str">
        <f>IF(ISBLANK(CC682), "", 3 + (CC682 -VLOOKUP(CG682,Anthro_Calc!C:P,10,FALSE)) / (VLOOKUP(CG682,Anthro_Calc!C:P,10,FALSE) - VLOOKUP(CG682,Anthro_Calc!C:P,9,FALSE)))</f>
        <v/>
      </c>
      <c r="CK682" s="185" t="str">
        <f t="shared" si="568"/>
        <v/>
      </c>
      <c r="CL682" s="173" t="str">
        <f t="shared" si="569"/>
        <v/>
      </c>
      <c r="CM682" s="174" t="str">
        <f t="shared" si="570"/>
        <v/>
      </c>
      <c r="CN682" s="179"/>
      <c r="CO682" s="167"/>
      <c r="CP682" s="175"/>
      <c r="CQ682" s="175"/>
      <c r="CR682" s="186" t="str">
        <f t="shared" si="571"/>
        <v/>
      </c>
      <c r="CS682" s="187">
        <f t="shared" si="572"/>
        <v>0</v>
      </c>
      <c r="CT682" s="187">
        <f t="shared" si="573"/>
        <v>0</v>
      </c>
      <c r="CU682" s="187" t="str">
        <f t="shared" si="574"/>
        <v>0</v>
      </c>
      <c r="CV682" s="187" t="str">
        <f>IF(ISBLANK(CQ682), "", (POWER(CQ682/VLOOKUP(CU682,Anthro_Calc!C:P,13,FALSE),VLOOKUP(CU682,Anthro_Calc!C:P,12,FALSE))-1) / (VLOOKUP(CU682,Anthro_Calc!C:P,14,FALSE)*VLOOKUP(CU682,Anthro_Calc!C:P,12,FALSE)))</f>
        <v/>
      </c>
      <c r="CW682" s="187" t="str">
        <f>IF(ISBLANK(CQ682), "", -3 + (CQ682 -VLOOKUP(CU682,Anthro_Calc!C:P,4,FALSE)) / (VLOOKUP(CU682,Anthro_Calc!C:P,5,FALSE) - VLOOKUP(CU682,Anthro_Calc!C:P,4,FALSE)))</f>
        <v/>
      </c>
      <c r="CX682" s="187" t="str">
        <f>IF(ISBLANK(CQ682), "", 3 + (CQ682 -VLOOKUP(CU682,Anthro_Calc!C:P,10,FALSE)) / (VLOOKUP(CU682,Anthro_Calc!C:P,10,FALSE) - VLOOKUP(CU682,Anthro_Calc!C:P,9,FALSE)))</f>
        <v/>
      </c>
      <c r="CY682" s="188" t="str">
        <f t="shared" si="575"/>
        <v/>
      </c>
      <c r="CZ682" s="117" t="str">
        <f t="shared" si="589"/>
        <v/>
      </c>
      <c r="DA682" s="174" t="str">
        <f t="shared" si="576"/>
        <v/>
      </c>
      <c r="DB682" s="189"/>
    </row>
    <row r="683" spans="1:106">
      <c r="A683" s="165">
        <f t="shared" si="581"/>
        <v>679</v>
      </c>
      <c r="B683" s="166"/>
      <c r="C683" s="166"/>
      <c r="D683" s="166"/>
      <c r="E683" s="166"/>
      <c r="F683" s="166"/>
      <c r="G683" s="166"/>
      <c r="H683" s="166"/>
      <c r="I683" s="166"/>
      <c r="J683" s="166"/>
      <c r="K683" s="166"/>
      <c r="L683" s="166"/>
      <c r="M683" s="167"/>
      <c r="N683" s="168" t="str">
        <f t="shared" ca="1" si="540"/>
        <v/>
      </c>
      <c r="O683" s="169"/>
      <c r="P683" s="169"/>
      <c r="Q683" s="167"/>
      <c r="R683" s="170"/>
      <c r="S683" s="171" t="str">
        <f t="shared" si="541"/>
        <v/>
      </c>
      <c r="T683" s="171" t="str">
        <f t="shared" si="542"/>
        <v/>
      </c>
      <c r="U683" s="171" t="str">
        <f t="shared" si="543"/>
        <v/>
      </c>
      <c r="V683" s="171" t="str">
        <f>IF(ISBLANK(R683), "", (POWER(R683/VLOOKUP(U683,Anthro_Calc!C:P,13,FALSE),VLOOKUP(U683,Anthro_Calc!C:P,12,FALSE))-1) / (VLOOKUP(U683,Anthro_Calc!C:P,14,FALSE)*VLOOKUP(U683,Anthro_Calc!C:P,12,FALSE)))</f>
        <v/>
      </c>
      <c r="W683" s="171" t="str">
        <f>IF(ISBLANK(R683), "", -3 + (R683 -VLOOKUP(U683,Anthro_Calc!C:P,4,FALSE)) / (VLOOKUP(U683,Anthro_Calc!C:P,5,FALSE) - VLOOKUP(U683,Anthro_Calc!C:P,4,FALSE)))</f>
        <v/>
      </c>
      <c r="X683" s="171" t="str">
        <f>IF(ISBLANK(R683), "", 3 + (R683 -VLOOKUP(U683,Anthro_Calc!C:P,10,FALSE)) / (VLOOKUP(U683,Anthro_Calc!C:P,10,FALSE) - VLOOKUP(U683,Anthro_Calc!C:P,9,FALSE)))</f>
        <v/>
      </c>
      <c r="Y683" s="172" t="str">
        <f t="shared" si="544"/>
        <v/>
      </c>
      <c r="Z683" s="173" t="str">
        <f t="shared" si="545"/>
        <v/>
      </c>
      <c r="AA683" s="174" t="str">
        <f t="shared" si="580"/>
        <v/>
      </c>
      <c r="AB683" s="167"/>
      <c r="AC683" s="175"/>
      <c r="AD683" s="176"/>
      <c r="AE683" s="177" t="str">
        <f t="shared" si="546"/>
        <v/>
      </c>
      <c r="AF683" s="171">
        <f t="shared" si="547"/>
        <v>0</v>
      </c>
      <c r="AG683" s="171">
        <f t="shared" si="548"/>
        <v>0</v>
      </c>
      <c r="AH683" s="171" t="str">
        <f t="shared" si="549"/>
        <v>0</v>
      </c>
      <c r="AI683" s="171" t="str">
        <f>IF(ISBLANK(AD683), "", (POWER(AD683/VLOOKUP(AH683,Anthro_Calc!C:P,13,FALSE),VLOOKUP(AH683,Anthro_Calc!C:P,12,FALSE))-1) / (VLOOKUP(AH683,Anthro_Calc!C:P,14,FALSE)*VLOOKUP(AH683,Anthro_Calc!C:P,12,FALSE)))</f>
        <v/>
      </c>
      <c r="AJ683" s="171" t="str">
        <f>IF(ISBLANK(AD683), "", -3 + (AD683 -VLOOKUP(AH683,Anthro_Calc!C:P,4,FALSE)) / (VLOOKUP(AH683,Anthro_Calc!C:P,5,FALSE) - VLOOKUP(AH683,Anthro_Calc!C:P,4,FALSE)))</f>
        <v/>
      </c>
      <c r="AK683" s="171" t="str">
        <f>IF(ISBLANK(AD683), "", 3 + (AD683 -VLOOKUP(AH683,Anthro_Calc!C:P,10,FALSE)) / (VLOOKUP(AH683,Anthro_Calc!C:P,10,FALSE) - VLOOKUP(AH683,Anthro_Calc!C:P,9,FALSE)))</f>
        <v/>
      </c>
      <c r="AL683" s="172" t="str">
        <f t="shared" si="550"/>
        <v/>
      </c>
      <c r="AM683" s="173" t="str">
        <f t="shared" si="551"/>
        <v/>
      </c>
      <c r="AN683" s="174" t="str">
        <f t="shared" si="552"/>
        <v/>
      </c>
      <c r="AO683" s="178" t="str">
        <f t="shared" si="582"/>
        <v/>
      </c>
      <c r="AP683" s="179"/>
      <c r="AQ683" s="179" t="str">
        <f t="shared" si="588"/>
        <v/>
      </c>
      <c r="AR683" s="167"/>
      <c r="AS683" s="175"/>
      <c r="AT683" s="170"/>
      <c r="AU683" s="177" t="str">
        <f t="shared" si="579"/>
        <v/>
      </c>
      <c r="AV683" s="171">
        <f t="shared" si="553"/>
        <v>0</v>
      </c>
      <c r="AW683" s="171">
        <f t="shared" si="554"/>
        <v>0</v>
      </c>
      <c r="AX683" s="171" t="str">
        <f t="shared" si="555"/>
        <v>0</v>
      </c>
      <c r="AY683" s="171" t="str">
        <f>IF(ISBLANK(AT683), "", (POWER(AT683/VLOOKUP(AX683,Anthro_Calc!C:P,13,FALSE),VLOOKUP(AX683,Anthro_Calc!C:P,12,FALSE))-1) / (VLOOKUP(AX683,Anthro_Calc!C:P,14,FALSE)*VLOOKUP(AX683,Anthro_Calc!C:P,12,FALSE)))</f>
        <v/>
      </c>
      <c r="AZ683" s="171" t="str">
        <f>IF(ISBLANK(AT683), "", -3 + (AT683 -VLOOKUP(AX683,Anthro_Calc!C:P,4,FALSE)) / (VLOOKUP(AX683,Anthro_Calc!C:P,5,FALSE) - VLOOKUP(AX683,Anthro_Calc!C:P,4,FALSE)))</f>
        <v/>
      </c>
      <c r="BA683" s="171" t="str">
        <f>IF(ISBLANK(AT683), "", 3 + (AT683 -VLOOKUP(AX683,Anthro_Calc!C:P,10,FALSE)) / (VLOOKUP(AX683,Anthro_Calc!C:P,10,FALSE) - VLOOKUP(AX683,Anthro_Calc!C:P,9,FALSE)))</f>
        <v/>
      </c>
      <c r="BB683" s="172" t="str">
        <f t="shared" si="556"/>
        <v/>
      </c>
      <c r="BC683" s="173" t="str">
        <f t="shared" si="557"/>
        <v/>
      </c>
      <c r="BD683" s="174" t="str">
        <f t="shared" si="583"/>
        <v/>
      </c>
      <c r="BE683" s="180" t="str">
        <f t="shared" si="584"/>
        <v/>
      </c>
      <c r="BF683" s="181" t="str">
        <f t="shared" si="558"/>
        <v/>
      </c>
      <c r="BG683" s="181" t="str">
        <f t="shared" si="585"/>
        <v/>
      </c>
      <c r="BH683" s="179"/>
      <c r="BI683" s="182"/>
      <c r="BJ683" s="167"/>
      <c r="BK683" s="175"/>
      <c r="BL683" s="176"/>
      <c r="BM683" s="177" t="str">
        <f t="shared" si="559"/>
        <v/>
      </c>
      <c r="BN683" s="171">
        <f t="shared" si="577"/>
        <v>0</v>
      </c>
      <c r="BO683" s="171">
        <f t="shared" si="578"/>
        <v>0</v>
      </c>
      <c r="BP683" s="171" t="str">
        <f t="shared" si="560"/>
        <v>0</v>
      </c>
      <c r="BQ683" s="171" t="str">
        <f>IF(ISBLANK(BL683), "", (POWER(BL683/VLOOKUP(BP683,Anthro_Calc!C:P,13,FALSE),VLOOKUP(BP683,Anthro_Calc!C:P,12,FALSE))-1) / (VLOOKUP(BP683,Anthro_Calc!C:P,14,FALSE)*VLOOKUP(BP683,Anthro_Calc!C:P,12,FALSE)))</f>
        <v/>
      </c>
      <c r="BR683" s="171" t="str">
        <f>IF(ISBLANK(BL683), "", -3 + (BL683 -VLOOKUP(BP683,Anthro_Calc!C:P,4,FALSE)) / (VLOOKUP(BP683,Anthro_Calc!C:P,5,FALSE) - VLOOKUP(BP683,Anthro_Calc!C:P,4,FALSE)))</f>
        <v/>
      </c>
      <c r="BS683" s="171" t="str">
        <f>IF(ISBLANK(BL683), "", 3 + (BL683 -VLOOKUP(BP683,Anthro_Calc!C:P,10,FALSE)) / (VLOOKUP(BP683,Anthro_Calc!C:P,10,FALSE) - VLOOKUP(BP683,Anthro_Calc!C:P,9,FALSE)))</f>
        <v/>
      </c>
      <c r="BT683" s="172" t="str">
        <f t="shared" si="561"/>
        <v/>
      </c>
      <c r="BU683" s="173" t="str">
        <f t="shared" si="562"/>
        <v/>
      </c>
      <c r="BV683" s="174" t="str">
        <f t="shared" si="563"/>
        <v/>
      </c>
      <c r="BW683" s="181" t="str">
        <f t="shared" si="586"/>
        <v/>
      </c>
      <c r="BX683" s="179"/>
      <c r="BY683" s="181" t="str">
        <f>IF(ISBLANK(BL683), "", VLOOKUP(Z683&amp;" "&amp;BV683&amp;" "&amp;BW683,Graduation_Criteria!$D$2:$E$34,2,FALSE))</f>
        <v/>
      </c>
      <c r="BZ683" s="181" t="str">
        <f t="shared" si="587"/>
        <v/>
      </c>
      <c r="CA683" s="167"/>
      <c r="CB683" s="175"/>
      <c r="CC683" s="175"/>
      <c r="CD683" s="183" t="str">
        <f t="shared" si="564"/>
        <v/>
      </c>
      <c r="CE683" s="184">
        <f t="shared" si="565"/>
        <v>0</v>
      </c>
      <c r="CF683" s="184">
        <f t="shared" si="566"/>
        <v>0</v>
      </c>
      <c r="CG683" s="184" t="str">
        <f t="shared" si="567"/>
        <v>0</v>
      </c>
      <c r="CH683" s="184" t="str">
        <f>IF(ISBLANK(CC683), "", (POWER(CC683/VLOOKUP(CG683,Anthro_Calc!C:P,13,FALSE),VLOOKUP(CG683,Anthro_Calc!C:P,12,FALSE))-1) / (VLOOKUP(CG683,Anthro_Calc!C:P,14,FALSE)*VLOOKUP(CG683,Anthro_Calc!C:P,12,FALSE)))</f>
        <v/>
      </c>
      <c r="CI683" s="184" t="str">
        <f>IF(ISBLANK(CC683), "", -3 + (CC683 -VLOOKUP(CG683,Anthro_Calc!C:P,4,FALSE)) / (VLOOKUP(CG683,Anthro_Calc!C:P,5,FALSE) - VLOOKUP(CG683,Anthro_Calc!C:P,4,FALSE)))</f>
        <v/>
      </c>
      <c r="CJ683" s="184" t="str">
        <f>IF(ISBLANK(CC683), "", 3 + (CC683 -VLOOKUP(CG683,Anthro_Calc!C:P,10,FALSE)) / (VLOOKUP(CG683,Anthro_Calc!C:P,10,FALSE) - VLOOKUP(CG683,Anthro_Calc!C:P,9,FALSE)))</f>
        <v/>
      </c>
      <c r="CK683" s="185" t="str">
        <f t="shared" si="568"/>
        <v/>
      </c>
      <c r="CL683" s="173" t="str">
        <f t="shared" si="569"/>
        <v/>
      </c>
      <c r="CM683" s="174" t="str">
        <f t="shared" si="570"/>
        <v/>
      </c>
      <c r="CN683" s="179"/>
      <c r="CO683" s="167"/>
      <c r="CP683" s="175"/>
      <c r="CQ683" s="175"/>
      <c r="CR683" s="186" t="str">
        <f t="shared" si="571"/>
        <v/>
      </c>
      <c r="CS683" s="187">
        <f t="shared" si="572"/>
        <v>0</v>
      </c>
      <c r="CT683" s="187">
        <f t="shared" si="573"/>
        <v>0</v>
      </c>
      <c r="CU683" s="187" t="str">
        <f t="shared" si="574"/>
        <v>0</v>
      </c>
      <c r="CV683" s="187" t="str">
        <f>IF(ISBLANK(CQ683), "", (POWER(CQ683/VLOOKUP(CU683,Anthro_Calc!C:P,13,FALSE),VLOOKUP(CU683,Anthro_Calc!C:P,12,FALSE))-1) / (VLOOKUP(CU683,Anthro_Calc!C:P,14,FALSE)*VLOOKUP(CU683,Anthro_Calc!C:P,12,FALSE)))</f>
        <v/>
      </c>
      <c r="CW683" s="187" t="str">
        <f>IF(ISBLANK(CQ683), "", -3 + (CQ683 -VLOOKUP(CU683,Anthro_Calc!C:P,4,FALSE)) / (VLOOKUP(CU683,Anthro_Calc!C:P,5,FALSE) - VLOOKUP(CU683,Anthro_Calc!C:P,4,FALSE)))</f>
        <v/>
      </c>
      <c r="CX683" s="187" t="str">
        <f>IF(ISBLANK(CQ683), "", 3 + (CQ683 -VLOOKUP(CU683,Anthro_Calc!C:P,10,FALSE)) / (VLOOKUP(CU683,Anthro_Calc!C:P,10,FALSE) - VLOOKUP(CU683,Anthro_Calc!C:P,9,FALSE)))</f>
        <v/>
      </c>
      <c r="CY683" s="188" t="str">
        <f t="shared" si="575"/>
        <v/>
      </c>
      <c r="CZ683" s="117" t="str">
        <f t="shared" si="589"/>
        <v/>
      </c>
      <c r="DA683" s="174" t="str">
        <f t="shared" si="576"/>
        <v/>
      </c>
      <c r="DB683" s="189"/>
    </row>
    <row r="684" spans="1:106">
      <c r="A684" s="165">
        <f t="shared" si="581"/>
        <v>680</v>
      </c>
      <c r="B684" s="166"/>
      <c r="C684" s="166"/>
      <c r="D684" s="166"/>
      <c r="E684" s="166"/>
      <c r="F684" s="166"/>
      <c r="G684" s="166"/>
      <c r="H684" s="166"/>
      <c r="I684" s="166"/>
      <c r="J684" s="166"/>
      <c r="K684" s="166"/>
      <c r="L684" s="166"/>
      <c r="M684" s="167"/>
      <c r="N684" s="168" t="str">
        <f t="shared" ca="1" si="540"/>
        <v/>
      </c>
      <c r="O684" s="169"/>
      <c r="P684" s="169"/>
      <c r="Q684" s="167"/>
      <c r="R684" s="170"/>
      <c r="S684" s="171" t="str">
        <f t="shared" si="541"/>
        <v/>
      </c>
      <c r="T684" s="171" t="str">
        <f t="shared" si="542"/>
        <v/>
      </c>
      <c r="U684" s="171" t="str">
        <f t="shared" si="543"/>
        <v/>
      </c>
      <c r="V684" s="171" t="str">
        <f>IF(ISBLANK(R684), "", (POWER(R684/VLOOKUP(U684,Anthro_Calc!C:P,13,FALSE),VLOOKUP(U684,Anthro_Calc!C:P,12,FALSE))-1) / (VLOOKUP(U684,Anthro_Calc!C:P,14,FALSE)*VLOOKUP(U684,Anthro_Calc!C:P,12,FALSE)))</f>
        <v/>
      </c>
      <c r="W684" s="171" t="str">
        <f>IF(ISBLANK(R684), "", -3 + (R684 -VLOOKUP(U684,Anthro_Calc!C:P,4,FALSE)) / (VLOOKUP(U684,Anthro_Calc!C:P,5,FALSE) - VLOOKUP(U684,Anthro_Calc!C:P,4,FALSE)))</f>
        <v/>
      </c>
      <c r="X684" s="171" t="str">
        <f>IF(ISBLANK(R684), "", 3 + (R684 -VLOOKUP(U684,Anthro_Calc!C:P,10,FALSE)) / (VLOOKUP(U684,Anthro_Calc!C:P,10,FALSE) - VLOOKUP(U684,Anthro_Calc!C:P,9,FALSE)))</f>
        <v/>
      </c>
      <c r="Y684" s="172" t="str">
        <f t="shared" si="544"/>
        <v/>
      </c>
      <c r="Z684" s="173" t="str">
        <f t="shared" si="545"/>
        <v/>
      </c>
      <c r="AA684" s="174" t="str">
        <f t="shared" si="580"/>
        <v/>
      </c>
      <c r="AB684" s="167"/>
      <c r="AC684" s="175"/>
      <c r="AD684" s="176"/>
      <c r="AE684" s="177" t="str">
        <f t="shared" si="546"/>
        <v/>
      </c>
      <c r="AF684" s="171">
        <f t="shared" si="547"/>
        <v>0</v>
      </c>
      <c r="AG684" s="171">
        <f t="shared" si="548"/>
        <v>0</v>
      </c>
      <c r="AH684" s="171" t="str">
        <f t="shared" si="549"/>
        <v>0</v>
      </c>
      <c r="AI684" s="171" t="str">
        <f>IF(ISBLANK(AD684), "", (POWER(AD684/VLOOKUP(AH684,Anthro_Calc!C:P,13,FALSE),VLOOKUP(AH684,Anthro_Calc!C:P,12,FALSE))-1) / (VLOOKUP(AH684,Anthro_Calc!C:P,14,FALSE)*VLOOKUP(AH684,Anthro_Calc!C:P,12,FALSE)))</f>
        <v/>
      </c>
      <c r="AJ684" s="171" t="str">
        <f>IF(ISBLANK(AD684), "", -3 + (AD684 -VLOOKUP(AH684,Anthro_Calc!C:P,4,FALSE)) / (VLOOKUP(AH684,Anthro_Calc!C:P,5,FALSE) - VLOOKUP(AH684,Anthro_Calc!C:P,4,FALSE)))</f>
        <v/>
      </c>
      <c r="AK684" s="171" t="str">
        <f>IF(ISBLANK(AD684), "", 3 + (AD684 -VLOOKUP(AH684,Anthro_Calc!C:P,10,FALSE)) / (VLOOKUP(AH684,Anthro_Calc!C:P,10,FALSE) - VLOOKUP(AH684,Anthro_Calc!C:P,9,FALSE)))</f>
        <v/>
      </c>
      <c r="AL684" s="172" t="str">
        <f t="shared" si="550"/>
        <v/>
      </c>
      <c r="AM684" s="173" t="str">
        <f t="shared" si="551"/>
        <v/>
      </c>
      <c r="AN684" s="174" t="str">
        <f t="shared" si="552"/>
        <v/>
      </c>
      <c r="AO684" s="178" t="str">
        <f t="shared" si="582"/>
        <v/>
      </c>
      <c r="AP684" s="179"/>
      <c r="AQ684" s="179" t="str">
        <f t="shared" si="588"/>
        <v/>
      </c>
      <c r="AR684" s="167"/>
      <c r="AS684" s="175"/>
      <c r="AT684" s="170"/>
      <c r="AU684" s="177" t="str">
        <f t="shared" si="579"/>
        <v/>
      </c>
      <c r="AV684" s="171">
        <f t="shared" si="553"/>
        <v>0</v>
      </c>
      <c r="AW684" s="171">
        <f t="shared" si="554"/>
        <v>0</v>
      </c>
      <c r="AX684" s="171" t="str">
        <f t="shared" si="555"/>
        <v>0</v>
      </c>
      <c r="AY684" s="171" t="str">
        <f>IF(ISBLANK(AT684), "", (POWER(AT684/VLOOKUP(AX684,Anthro_Calc!C:P,13,FALSE),VLOOKUP(AX684,Anthro_Calc!C:P,12,FALSE))-1) / (VLOOKUP(AX684,Anthro_Calc!C:P,14,FALSE)*VLOOKUP(AX684,Anthro_Calc!C:P,12,FALSE)))</f>
        <v/>
      </c>
      <c r="AZ684" s="171" t="str">
        <f>IF(ISBLANK(AT684), "", -3 + (AT684 -VLOOKUP(AX684,Anthro_Calc!C:P,4,FALSE)) / (VLOOKUP(AX684,Anthro_Calc!C:P,5,FALSE) - VLOOKUP(AX684,Anthro_Calc!C:P,4,FALSE)))</f>
        <v/>
      </c>
      <c r="BA684" s="171" t="str">
        <f>IF(ISBLANK(AT684), "", 3 + (AT684 -VLOOKUP(AX684,Anthro_Calc!C:P,10,FALSE)) / (VLOOKUP(AX684,Anthro_Calc!C:P,10,FALSE) - VLOOKUP(AX684,Anthro_Calc!C:P,9,FALSE)))</f>
        <v/>
      </c>
      <c r="BB684" s="172" t="str">
        <f t="shared" si="556"/>
        <v/>
      </c>
      <c r="BC684" s="173" t="str">
        <f t="shared" si="557"/>
        <v/>
      </c>
      <c r="BD684" s="174" t="str">
        <f t="shared" si="583"/>
        <v/>
      </c>
      <c r="BE684" s="180" t="str">
        <f t="shared" si="584"/>
        <v/>
      </c>
      <c r="BF684" s="181" t="str">
        <f t="shared" si="558"/>
        <v/>
      </c>
      <c r="BG684" s="181" t="str">
        <f t="shared" si="585"/>
        <v/>
      </c>
      <c r="BH684" s="179"/>
      <c r="BI684" s="182"/>
      <c r="BJ684" s="167"/>
      <c r="BK684" s="175"/>
      <c r="BL684" s="176"/>
      <c r="BM684" s="177" t="str">
        <f t="shared" si="559"/>
        <v/>
      </c>
      <c r="BN684" s="171">
        <f t="shared" si="577"/>
        <v>0</v>
      </c>
      <c r="BO684" s="171">
        <f t="shared" si="578"/>
        <v>0</v>
      </c>
      <c r="BP684" s="171" t="str">
        <f t="shared" si="560"/>
        <v>0</v>
      </c>
      <c r="BQ684" s="171" t="str">
        <f>IF(ISBLANK(BL684), "", (POWER(BL684/VLOOKUP(BP684,Anthro_Calc!C:P,13,FALSE),VLOOKUP(BP684,Anthro_Calc!C:P,12,FALSE))-1) / (VLOOKUP(BP684,Anthro_Calc!C:P,14,FALSE)*VLOOKUP(BP684,Anthro_Calc!C:P,12,FALSE)))</f>
        <v/>
      </c>
      <c r="BR684" s="171" t="str">
        <f>IF(ISBLANK(BL684), "", -3 + (BL684 -VLOOKUP(BP684,Anthro_Calc!C:P,4,FALSE)) / (VLOOKUP(BP684,Anthro_Calc!C:P,5,FALSE) - VLOOKUP(BP684,Anthro_Calc!C:P,4,FALSE)))</f>
        <v/>
      </c>
      <c r="BS684" s="171" t="str">
        <f>IF(ISBLANK(BL684), "", 3 + (BL684 -VLOOKUP(BP684,Anthro_Calc!C:P,10,FALSE)) / (VLOOKUP(BP684,Anthro_Calc!C:P,10,FALSE) - VLOOKUP(BP684,Anthro_Calc!C:P,9,FALSE)))</f>
        <v/>
      </c>
      <c r="BT684" s="172" t="str">
        <f t="shared" si="561"/>
        <v/>
      </c>
      <c r="BU684" s="173" t="str">
        <f t="shared" si="562"/>
        <v/>
      </c>
      <c r="BV684" s="174" t="str">
        <f t="shared" si="563"/>
        <v/>
      </c>
      <c r="BW684" s="181" t="str">
        <f t="shared" si="586"/>
        <v/>
      </c>
      <c r="BX684" s="179"/>
      <c r="BY684" s="181" t="str">
        <f>IF(ISBLANK(BL684), "", VLOOKUP(Z684&amp;" "&amp;BV684&amp;" "&amp;BW684,Graduation_Criteria!$D$2:$E$34,2,FALSE))</f>
        <v/>
      </c>
      <c r="BZ684" s="181" t="str">
        <f t="shared" si="587"/>
        <v/>
      </c>
      <c r="CA684" s="167"/>
      <c r="CB684" s="175"/>
      <c r="CC684" s="175"/>
      <c r="CD684" s="183" t="str">
        <f t="shared" si="564"/>
        <v/>
      </c>
      <c r="CE684" s="184">
        <f t="shared" si="565"/>
        <v>0</v>
      </c>
      <c r="CF684" s="184">
        <f t="shared" si="566"/>
        <v>0</v>
      </c>
      <c r="CG684" s="184" t="str">
        <f t="shared" si="567"/>
        <v>0</v>
      </c>
      <c r="CH684" s="184" t="str">
        <f>IF(ISBLANK(CC684), "", (POWER(CC684/VLOOKUP(CG684,Anthro_Calc!C:P,13,FALSE),VLOOKUP(CG684,Anthro_Calc!C:P,12,FALSE))-1) / (VLOOKUP(CG684,Anthro_Calc!C:P,14,FALSE)*VLOOKUP(CG684,Anthro_Calc!C:P,12,FALSE)))</f>
        <v/>
      </c>
      <c r="CI684" s="184" t="str">
        <f>IF(ISBLANK(CC684), "", -3 + (CC684 -VLOOKUP(CG684,Anthro_Calc!C:P,4,FALSE)) / (VLOOKUP(CG684,Anthro_Calc!C:P,5,FALSE) - VLOOKUP(CG684,Anthro_Calc!C:P,4,FALSE)))</f>
        <v/>
      </c>
      <c r="CJ684" s="184" t="str">
        <f>IF(ISBLANK(CC684), "", 3 + (CC684 -VLOOKUP(CG684,Anthro_Calc!C:P,10,FALSE)) / (VLOOKUP(CG684,Anthro_Calc!C:P,10,FALSE) - VLOOKUP(CG684,Anthro_Calc!C:P,9,FALSE)))</f>
        <v/>
      </c>
      <c r="CK684" s="185" t="str">
        <f t="shared" si="568"/>
        <v/>
      </c>
      <c r="CL684" s="173" t="str">
        <f t="shared" si="569"/>
        <v/>
      </c>
      <c r="CM684" s="174" t="str">
        <f t="shared" si="570"/>
        <v/>
      </c>
      <c r="CN684" s="179"/>
      <c r="CO684" s="167"/>
      <c r="CP684" s="175"/>
      <c r="CQ684" s="175"/>
      <c r="CR684" s="186" t="str">
        <f t="shared" si="571"/>
        <v/>
      </c>
      <c r="CS684" s="187">
        <f t="shared" si="572"/>
        <v>0</v>
      </c>
      <c r="CT684" s="187">
        <f t="shared" si="573"/>
        <v>0</v>
      </c>
      <c r="CU684" s="187" t="str">
        <f t="shared" si="574"/>
        <v>0</v>
      </c>
      <c r="CV684" s="187" t="str">
        <f>IF(ISBLANK(CQ684), "", (POWER(CQ684/VLOOKUP(CU684,Anthro_Calc!C:P,13,FALSE),VLOOKUP(CU684,Anthro_Calc!C:P,12,FALSE))-1) / (VLOOKUP(CU684,Anthro_Calc!C:P,14,FALSE)*VLOOKUP(CU684,Anthro_Calc!C:P,12,FALSE)))</f>
        <v/>
      </c>
      <c r="CW684" s="187" t="str">
        <f>IF(ISBLANK(CQ684), "", -3 + (CQ684 -VLOOKUP(CU684,Anthro_Calc!C:P,4,FALSE)) / (VLOOKUP(CU684,Anthro_Calc!C:P,5,FALSE) - VLOOKUP(CU684,Anthro_Calc!C:P,4,FALSE)))</f>
        <v/>
      </c>
      <c r="CX684" s="187" t="str">
        <f>IF(ISBLANK(CQ684), "", 3 + (CQ684 -VLOOKUP(CU684,Anthro_Calc!C:P,10,FALSE)) / (VLOOKUP(CU684,Anthro_Calc!C:P,10,FALSE) - VLOOKUP(CU684,Anthro_Calc!C:P,9,FALSE)))</f>
        <v/>
      </c>
      <c r="CY684" s="188" t="str">
        <f t="shared" si="575"/>
        <v/>
      </c>
      <c r="CZ684" s="117" t="str">
        <f t="shared" si="589"/>
        <v/>
      </c>
      <c r="DA684" s="174" t="str">
        <f t="shared" si="576"/>
        <v/>
      </c>
      <c r="DB684" s="189"/>
    </row>
    <row r="685" spans="1:106">
      <c r="A685" s="165">
        <f t="shared" si="581"/>
        <v>681</v>
      </c>
      <c r="B685" s="166"/>
      <c r="C685" s="166"/>
      <c r="D685" s="166"/>
      <c r="E685" s="166"/>
      <c r="F685" s="166"/>
      <c r="G685" s="166"/>
      <c r="H685" s="166"/>
      <c r="I685" s="166"/>
      <c r="J685" s="166"/>
      <c r="K685" s="166"/>
      <c r="L685" s="166"/>
      <c r="M685" s="167"/>
      <c r="N685" s="168" t="str">
        <f t="shared" ca="1" si="540"/>
        <v/>
      </c>
      <c r="O685" s="169"/>
      <c r="P685" s="169"/>
      <c r="Q685" s="167"/>
      <c r="R685" s="170"/>
      <c r="S685" s="171" t="str">
        <f t="shared" si="541"/>
        <v/>
      </c>
      <c r="T685" s="171" t="str">
        <f t="shared" si="542"/>
        <v/>
      </c>
      <c r="U685" s="171" t="str">
        <f t="shared" si="543"/>
        <v/>
      </c>
      <c r="V685" s="171" t="str">
        <f>IF(ISBLANK(R685), "", (POWER(R685/VLOOKUP(U685,Anthro_Calc!C:P,13,FALSE),VLOOKUP(U685,Anthro_Calc!C:P,12,FALSE))-1) / (VLOOKUP(U685,Anthro_Calc!C:P,14,FALSE)*VLOOKUP(U685,Anthro_Calc!C:P,12,FALSE)))</f>
        <v/>
      </c>
      <c r="W685" s="171" t="str">
        <f>IF(ISBLANK(R685), "", -3 + (R685 -VLOOKUP(U685,Anthro_Calc!C:P,4,FALSE)) / (VLOOKUP(U685,Anthro_Calc!C:P,5,FALSE) - VLOOKUP(U685,Anthro_Calc!C:P,4,FALSE)))</f>
        <v/>
      </c>
      <c r="X685" s="171" t="str">
        <f>IF(ISBLANK(R685), "", 3 + (R685 -VLOOKUP(U685,Anthro_Calc!C:P,10,FALSE)) / (VLOOKUP(U685,Anthro_Calc!C:P,10,FALSE) - VLOOKUP(U685,Anthro_Calc!C:P,9,FALSE)))</f>
        <v/>
      </c>
      <c r="Y685" s="172" t="str">
        <f t="shared" si="544"/>
        <v/>
      </c>
      <c r="Z685" s="173" t="str">
        <f t="shared" si="545"/>
        <v/>
      </c>
      <c r="AA685" s="174" t="str">
        <f t="shared" si="580"/>
        <v/>
      </c>
      <c r="AB685" s="167"/>
      <c r="AC685" s="175"/>
      <c r="AD685" s="176"/>
      <c r="AE685" s="177" t="str">
        <f t="shared" si="546"/>
        <v/>
      </c>
      <c r="AF685" s="171">
        <f t="shared" si="547"/>
        <v>0</v>
      </c>
      <c r="AG685" s="171">
        <f t="shared" si="548"/>
        <v>0</v>
      </c>
      <c r="AH685" s="171" t="str">
        <f t="shared" si="549"/>
        <v>0</v>
      </c>
      <c r="AI685" s="171" t="str">
        <f>IF(ISBLANK(AD685), "", (POWER(AD685/VLOOKUP(AH685,Anthro_Calc!C:P,13,FALSE),VLOOKUP(AH685,Anthro_Calc!C:P,12,FALSE))-1) / (VLOOKUP(AH685,Anthro_Calc!C:P,14,FALSE)*VLOOKUP(AH685,Anthro_Calc!C:P,12,FALSE)))</f>
        <v/>
      </c>
      <c r="AJ685" s="171" t="str">
        <f>IF(ISBLANK(AD685), "", -3 + (AD685 -VLOOKUP(AH685,Anthro_Calc!C:P,4,FALSE)) / (VLOOKUP(AH685,Anthro_Calc!C:P,5,FALSE) - VLOOKUP(AH685,Anthro_Calc!C:P,4,FALSE)))</f>
        <v/>
      </c>
      <c r="AK685" s="171" t="str">
        <f>IF(ISBLANK(AD685), "", 3 + (AD685 -VLOOKUP(AH685,Anthro_Calc!C:P,10,FALSE)) / (VLOOKUP(AH685,Anthro_Calc!C:P,10,FALSE) - VLOOKUP(AH685,Anthro_Calc!C:P,9,FALSE)))</f>
        <v/>
      </c>
      <c r="AL685" s="172" t="str">
        <f t="shared" si="550"/>
        <v/>
      </c>
      <c r="AM685" s="173" t="str">
        <f t="shared" si="551"/>
        <v/>
      </c>
      <c r="AN685" s="174" t="str">
        <f t="shared" si="552"/>
        <v/>
      </c>
      <c r="AO685" s="178" t="str">
        <f t="shared" si="582"/>
        <v/>
      </c>
      <c r="AP685" s="179"/>
      <c r="AQ685" s="179" t="str">
        <f t="shared" si="588"/>
        <v/>
      </c>
      <c r="AR685" s="167"/>
      <c r="AS685" s="175"/>
      <c r="AT685" s="170"/>
      <c r="AU685" s="177" t="str">
        <f t="shared" si="579"/>
        <v/>
      </c>
      <c r="AV685" s="171">
        <f t="shared" si="553"/>
        <v>0</v>
      </c>
      <c r="AW685" s="171">
        <f t="shared" si="554"/>
        <v>0</v>
      </c>
      <c r="AX685" s="171" t="str">
        <f t="shared" si="555"/>
        <v>0</v>
      </c>
      <c r="AY685" s="171" t="str">
        <f>IF(ISBLANK(AT685), "", (POWER(AT685/VLOOKUP(AX685,Anthro_Calc!C:P,13,FALSE),VLOOKUP(AX685,Anthro_Calc!C:P,12,FALSE))-1) / (VLOOKUP(AX685,Anthro_Calc!C:P,14,FALSE)*VLOOKUP(AX685,Anthro_Calc!C:P,12,FALSE)))</f>
        <v/>
      </c>
      <c r="AZ685" s="171" t="str">
        <f>IF(ISBLANK(AT685), "", -3 + (AT685 -VLOOKUP(AX685,Anthro_Calc!C:P,4,FALSE)) / (VLOOKUP(AX685,Anthro_Calc!C:P,5,FALSE) - VLOOKUP(AX685,Anthro_Calc!C:P,4,FALSE)))</f>
        <v/>
      </c>
      <c r="BA685" s="171" t="str">
        <f>IF(ISBLANK(AT685), "", 3 + (AT685 -VLOOKUP(AX685,Anthro_Calc!C:P,10,FALSE)) / (VLOOKUP(AX685,Anthro_Calc!C:P,10,FALSE) - VLOOKUP(AX685,Anthro_Calc!C:P,9,FALSE)))</f>
        <v/>
      </c>
      <c r="BB685" s="172" t="str">
        <f t="shared" si="556"/>
        <v/>
      </c>
      <c r="BC685" s="173" t="str">
        <f t="shared" si="557"/>
        <v/>
      </c>
      <c r="BD685" s="174" t="str">
        <f t="shared" si="583"/>
        <v/>
      </c>
      <c r="BE685" s="180" t="str">
        <f t="shared" si="584"/>
        <v/>
      </c>
      <c r="BF685" s="181" t="str">
        <f t="shared" si="558"/>
        <v/>
      </c>
      <c r="BG685" s="181" t="str">
        <f t="shared" si="585"/>
        <v/>
      </c>
      <c r="BH685" s="179"/>
      <c r="BI685" s="182"/>
      <c r="BJ685" s="167"/>
      <c r="BK685" s="175"/>
      <c r="BL685" s="176"/>
      <c r="BM685" s="177" t="str">
        <f t="shared" si="559"/>
        <v/>
      </c>
      <c r="BN685" s="171">
        <f t="shared" si="577"/>
        <v>0</v>
      </c>
      <c r="BO685" s="171">
        <f t="shared" si="578"/>
        <v>0</v>
      </c>
      <c r="BP685" s="171" t="str">
        <f t="shared" si="560"/>
        <v>0</v>
      </c>
      <c r="BQ685" s="171" t="str">
        <f>IF(ISBLANK(BL685), "", (POWER(BL685/VLOOKUP(BP685,Anthro_Calc!C:P,13,FALSE),VLOOKUP(BP685,Anthro_Calc!C:P,12,FALSE))-1) / (VLOOKUP(BP685,Anthro_Calc!C:P,14,FALSE)*VLOOKUP(BP685,Anthro_Calc!C:P,12,FALSE)))</f>
        <v/>
      </c>
      <c r="BR685" s="171" t="str">
        <f>IF(ISBLANK(BL685), "", -3 + (BL685 -VLOOKUP(BP685,Anthro_Calc!C:P,4,FALSE)) / (VLOOKUP(BP685,Anthro_Calc!C:P,5,FALSE) - VLOOKUP(BP685,Anthro_Calc!C:P,4,FALSE)))</f>
        <v/>
      </c>
      <c r="BS685" s="171" t="str">
        <f>IF(ISBLANK(BL685), "", 3 + (BL685 -VLOOKUP(BP685,Anthro_Calc!C:P,10,FALSE)) / (VLOOKUP(BP685,Anthro_Calc!C:P,10,FALSE) - VLOOKUP(BP685,Anthro_Calc!C:P,9,FALSE)))</f>
        <v/>
      </c>
      <c r="BT685" s="172" t="str">
        <f t="shared" si="561"/>
        <v/>
      </c>
      <c r="BU685" s="173" t="str">
        <f t="shared" si="562"/>
        <v/>
      </c>
      <c r="BV685" s="174" t="str">
        <f t="shared" si="563"/>
        <v/>
      </c>
      <c r="BW685" s="181" t="str">
        <f t="shared" si="586"/>
        <v/>
      </c>
      <c r="BX685" s="179"/>
      <c r="BY685" s="181" t="str">
        <f>IF(ISBLANK(BL685), "", VLOOKUP(Z685&amp;" "&amp;BV685&amp;" "&amp;BW685,Graduation_Criteria!$D$2:$E$34,2,FALSE))</f>
        <v/>
      </c>
      <c r="BZ685" s="181" t="str">
        <f t="shared" si="587"/>
        <v/>
      </c>
      <c r="CA685" s="167"/>
      <c r="CB685" s="175"/>
      <c r="CC685" s="175"/>
      <c r="CD685" s="183" t="str">
        <f t="shared" si="564"/>
        <v/>
      </c>
      <c r="CE685" s="184">
        <f t="shared" si="565"/>
        <v>0</v>
      </c>
      <c r="CF685" s="184">
        <f t="shared" si="566"/>
        <v>0</v>
      </c>
      <c r="CG685" s="184" t="str">
        <f t="shared" si="567"/>
        <v>0</v>
      </c>
      <c r="CH685" s="184" t="str">
        <f>IF(ISBLANK(CC685), "", (POWER(CC685/VLOOKUP(CG685,Anthro_Calc!C:P,13,FALSE),VLOOKUP(CG685,Anthro_Calc!C:P,12,FALSE))-1) / (VLOOKUP(CG685,Anthro_Calc!C:P,14,FALSE)*VLOOKUP(CG685,Anthro_Calc!C:P,12,FALSE)))</f>
        <v/>
      </c>
      <c r="CI685" s="184" t="str">
        <f>IF(ISBLANK(CC685), "", -3 + (CC685 -VLOOKUP(CG685,Anthro_Calc!C:P,4,FALSE)) / (VLOOKUP(CG685,Anthro_Calc!C:P,5,FALSE) - VLOOKUP(CG685,Anthro_Calc!C:P,4,FALSE)))</f>
        <v/>
      </c>
      <c r="CJ685" s="184" t="str">
        <f>IF(ISBLANK(CC685), "", 3 + (CC685 -VLOOKUP(CG685,Anthro_Calc!C:P,10,FALSE)) / (VLOOKUP(CG685,Anthro_Calc!C:P,10,FALSE) - VLOOKUP(CG685,Anthro_Calc!C:P,9,FALSE)))</f>
        <v/>
      </c>
      <c r="CK685" s="185" t="str">
        <f t="shared" si="568"/>
        <v/>
      </c>
      <c r="CL685" s="173" t="str">
        <f t="shared" si="569"/>
        <v/>
      </c>
      <c r="CM685" s="174" t="str">
        <f t="shared" si="570"/>
        <v/>
      </c>
      <c r="CN685" s="179"/>
      <c r="CO685" s="167"/>
      <c r="CP685" s="175"/>
      <c r="CQ685" s="175"/>
      <c r="CR685" s="186" t="str">
        <f t="shared" si="571"/>
        <v/>
      </c>
      <c r="CS685" s="187">
        <f t="shared" si="572"/>
        <v>0</v>
      </c>
      <c r="CT685" s="187">
        <f t="shared" si="573"/>
        <v>0</v>
      </c>
      <c r="CU685" s="187" t="str">
        <f t="shared" si="574"/>
        <v>0</v>
      </c>
      <c r="CV685" s="187" t="str">
        <f>IF(ISBLANK(CQ685), "", (POWER(CQ685/VLOOKUP(CU685,Anthro_Calc!C:P,13,FALSE),VLOOKUP(CU685,Anthro_Calc!C:P,12,FALSE))-1) / (VLOOKUP(CU685,Anthro_Calc!C:P,14,FALSE)*VLOOKUP(CU685,Anthro_Calc!C:P,12,FALSE)))</f>
        <v/>
      </c>
      <c r="CW685" s="187" t="str">
        <f>IF(ISBLANK(CQ685), "", -3 + (CQ685 -VLOOKUP(CU685,Anthro_Calc!C:P,4,FALSE)) / (VLOOKUP(CU685,Anthro_Calc!C:P,5,FALSE) - VLOOKUP(CU685,Anthro_Calc!C:P,4,FALSE)))</f>
        <v/>
      </c>
      <c r="CX685" s="187" t="str">
        <f>IF(ISBLANK(CQ685), "", 3 + (CQ685 -VLOOKUP(CU685,Anthro_Calc!C:P,10,FALSE)) / (VLOOKUP(CU685,Anthro_Calc!C:P,10,FALSE) - VLOOKUP(CU685,Anthro_Calc!C:P,9,FALSE)))</f>
        <v/>
      </c>
      <c r="CY685" s="188" t="str">
        <f t="shared" si="575"/>
        <v/>
      </c>
      <c r="CZ685" s="117" t="str">
        <f t="shared" si="589"/>
        <v/>
      </c>
      <c r="DA685" s="174" t="str">
        <f t="shared" si="576"/>
        <v/>
      </c>
      <c r="DB685" s="189"/>
    </row>
    <row r="686" spans="1:106">
      <c r="A686" s="165">
        <f t="shared" si="581"/>
        <v>682</v>
      </c>
      <c r="B686" s="166"/>
      <c r="C686" s="166"/>
      <c r="D686" s="166"/>
      <c r="E686" s="166"/>
      <c r="F686" s="166"/>
      <c r="G686" s="166"/>
      <c r="H686" s="166"/>
      <c r="I686" s="166"/>
      <c r="J686" s="166"/>
      <c r="K686" s="166"/>
      <c r="L686" s="166"/>
      <c r="M686" s="167"/>
      <c r="N686" s="168" t="str">
        <f t="shared" ca="1" si="540"/>
        <v/>
      </c>
      <c r="O686" s="169"/>
      <c r="P686" s="169"/>
      <c r="Q686" s="167"/>
      <c r="R686" s="170"/>
      <c r="S686" s="171" t="str">
        <f t="shared" si="541"/>
        <v/>
      </c>
      <c r="T686" s="171" t="str">
        <f t="shared" si="542"/>
        <v/>
      </c>
      <c r="U686" s="171" t="str">
        <f t="shared" si="543"/>
        <v/>
      </c>
      <c r="V686" s="171" t="str">
        <f>IF(ISBLANK(R686), "", (POWER(R686/VLOOKUP(U686,Anthro_Calc!C:P,13,FALSE),VLOOKUP(U686,Anthro_Calc!C:P,12,FALSE))-1) / (VLOOKUP(U686,Anthro_Calc!C:P,14,FALSE)*VLOOKUP(U686,Anthro_Calc!C:P,12,FALSE)))</f>
        <v/>
      </c>
      <c r="W686" s="171" t="str">
        <f>IF(ISBLANK(R686), "", -3 + (R686 -VLOOKUP(U686,Anthro_Calc!C:P,4,FALSE)) / (VLOOKUP(U686,Anthro_Calc!C:P,5,FALSE) - VLOOKUP(U686,Anthro_Calc!C:P,4,FALSE)))</f>
        <v/>
      </c>
      <c r="X686" s="171" t="str">
        <f>IF(ISBLANK(R686), "", 3 + (R686 -VLOOKUP(U686,Anthro_Calc!C:P,10,FALSE)) / (VLOOKUP(U686,Anthro_Calc!C:P,10,FALSE) - VLOOKUP(U686,Anthro_Calc!C:P,9,FALSE)))</f>
        <v/>
      </c>
      <c r="Y686" s="172" t="str">
        <f t="shared" si="544"/>
        <v/>
      </c>
      <c r="Z686" s="173" t="str">
        <f t="shared" si="545"/>
        <v/>
      </c>
      <c r="AA686" s="174" t="str">
        <f t="shared" si="580"/>
        <v/>
      </c>
      <c r="AB686" s="167"/>
      <c r="AC686" s="175"/>
      <c r="AD686" s="176"/>
      <c r="AE686" s="177" t="str">
        <f t="shared" si="546"/>
        <v/>
      </c>
      <c r="AF686" s="171">
        <f t="shared" si="547"/>
        <v>0</v>
      </c>
      <c r="AG686" s="171">
        <f t="shared" si="548"/>
        <v>0</v>
      </c>
      <c r="AH686" s="171" t="str">
        <f t="shared" si="549"/>
        <v>0</v>
      </c>
      <c r="AI686" s="171" t="str">
        <f>IF(ISBLANK(AD686), "", (POWER(AD686/VLOOKUP(AH686,Anthro_Calc!C:P,13,FALSE),VLOOKUP(AH686,Anthro_Calc!C:P,12,FALSE))-1) / (VLOOKUP(AH686,Anthro_Calc!C:P,14,FALSE)*VLOOKUP(AH686,Anthro_Calc!C:P,12,FALSE)))</f>
        <v/>
      </c>
      <c r="AJ686" s="171" t="str">
        <f>IF(ISBLANK(AD686), "", -3 + (AD686 -VLOOKUP(AH686,Anthro_Calc!C:P,4,FALSE)) / (VLOOKUP(AH686,Anthro_Calc!C:P,5,FALSE) - VLOOKUP(AH686,Anthro_Calc!C:P,4,FALSE)))</f>
        <v/>
      </c>
      <c r="AK686" s="171" t="str">
        <f>IF(ISBLANK(AD686), "", 3 + (AD686 -VLOOKUP(AH686,Anthro_Calc!C:P,10,FALSE)) / (VLOOKUP(AH686,Anthro_Calc!C:P,10,FALSE) - VLOOKUP(AH686,Anthro_Calc!C:P,9,FALSE)))</f>
        <v/>
      </c>
      <c r="AL686" s="172" t="str">
        <f t="shared" si="550"/>
        <v/>
      </c>
      <c r="AM686" s="173" t="str">
        <f t="shared" si="551"/>
        <v/>
      </c>
      <c r="AN686" s="174" t="str">
        <f t="shared" si="552"/>
        <v/>
      </c>
      <c r="AO686" s="178" t="str">
        <f t="shared" si="582"/>
        <v/>
      </c>
      <c r="AP686" s="179"/>
      <c r="AQ686" s="179" t="str">
        <f t="shared" si="588"/>
        <v/>
      </c>
      <c r="AR686" s="167"/>
      <c r="AS686" s="175"/>
      <c r="AT686" s="170"/>
      <c r="AU686" s="177" t="str">
        <f t="shared" si="579"/>
        <v/>
      </c>
      <c r="AV686" s="171">
        <f t="shared" si="553"/>
        <v>0</v>
      </c>
      <c r="AW686" s="171">
        <f t="shared" si="554"/>
        <v>0</v>
      </c>
      <c r="AX686" s="171" t="str">
        <f t="shared" si="555"/>
        <v>0</v>
      </c>
      <c r="AY686" s="171" t="str">
        <f>IF(ISBLANK(AT686), "", (POWER(AT686/VLOOKUP(AX686,Anthro_Calc!C:P,13,FALSE),VLOOKUP(AX686,Anthro_Calc!C:P,12,FALSE))-1) / (VLOOKUP(AX686,Anthro_Calc!C:P,14,FALSE)*VLOOKUP(AX686,Anthro_Calc!C:P,12,FALSE)))</f>
        <v/>
      </c>
      <c r="AZ686" s="171" t="str">
        <f>IF(ISBLANK(AT686), "", -3 + (AT686 -VLOOKUP(AX686,Anthro_Calc!C:P,4,FALSE)) / (VLOOKUP(AX686,Anthro_Calc!C:P,5,FALSE) - VLOOKUP(AX686,Anthro_Calc!C:P,4,FALSE)))</f>
        <v/>
      </c>
      <c r="BA686" s="171" t="str">
        <f>IF(ISBLANK(AT686), "", 3 + (AT686 -VLOOKUP(AX686,Anthro_Calc!C:P,10,FALSE)) / (VLOOKUP(AX686,Anthro_Calc!C:P,10,FALSE) - VLOOKUP(AX686,Anthro_Calc!C:P,9,FALSE)))</f>
        <v/>
      </c>
      <c r="BB686" s="172" t="str">
        <f t="shared" si="556"/>
        <v/>
      </c>
      <c r="BC686" s="173" t="str">
        <f t="shared" si="557"/>
        <v/>
      </c>
      <c r="BD686" s="174" t="str">
        <f t="shared" si="583"/>
        <v/>
      </c>
      <c r="BE686" s="180" t="str">
        <f t="shared" si="584"/>
        <v/>
      </c>
      <c r="BF686" s="181" t="str">
        <f t="shared" si="558"/>
        <v/>
      </c>
      <c r="BG686" s="181" t="str">
        <f t="shared" si="585"/>
        <v/>
      </c>
      <c r="BH686" s="179"/>
      <c r="BI686" s="182"/>
      <c r="BJ686" s="167"/>
      <c r="BK686" s="175"/>
      <c r="BL686" s="176"/>
      <c r="BM686" s="177" t="str">
        <f t="shared" si="559"/>
        <v/>
      </c>
      <c r="BN686" s="171">
        <f t="shared" si="577"/>
        <v>0</v>
      </c>
      <c r="BO686" s="171">
        <f t="shared" si="578"/>
        <v>0</v>
      </c>
      <c r="BP686" s="171" t="str">
        <f t="shared" si="560"/>
        <v>0</v>
      </c>
      <c r="BQ686" s="171" t="str">
        <f>IF(ISBLANK(BL686), "", (POWER(BL686/VLOOKUP(BP686,Anthro_Calc!C:P,13,FALSE),VLOOKUP(BP686,Anthro_Calc!C:P,12,FALSE))-1) / (VLOOKUP(BP686,Anthro_Calc!C:P,14,FALSE)*VLOOKUP(BP686,Anthro_Calc!C:P,12,FALSE)))</f>
        <v/>
      </c>
      <c r="BR686" s="171" t="str">
        <f>IF(ISBLANK(BL686), "", -3 + (BL686 -VLOOKUP(BP686,Anthro_Calc!C:P,4,FALSE)) / (VLOOKUP(BP686,Anthro_Calc!C:P,5,FALSE) - VLOOKUP(BP686,Anthro_Calc!C:P,4,FALSE)))</f>
        <v/>
      </c>
      <c r="BS686" s="171" t="str">
        <f>IF(ISBLANK(BL686), "", 3 + (BL686 -VLOOKUP(BP686,Anthro_Calc!C:P,10,FALSE)) / (VLOOKUP(BP686,Anthro_Calc!C:P,10,FALSE) - VLOOKUP(BP686,Anthro_Calc!C:P,9,FALSE)))</f>
        <v/>
      </c>
      <c r="BT686" s="172" t="str">
        <f t="shared" si="561"/>
        <v/>
      </c>
      <c r="BU686" s="173" t="str">
        <f t="shared" si="562"/>
        <v/>
      </c>
      <c r="BV686" s="174" t="str">
        <f t="shared" si="563"/>
        <v/>
      </c>
      <c r="BW686" s="181" t="str">
        <f t="shared" si="586"/>
        <v/>
      </c>
      <c r="BX686" s="179"/>
      <c r="BY686" s="181" t="str">
        <f>IF(ISBLANK(BL686), "", VLOOKUP(Z686&amp;" "&amp;BV686&amp;" "&amp;BW686,Graduation_Criteria!$D$2:$E$34,2,FALSE))</f>
        <v/>
      </c>
      <c r="BZ686" s="181" t="str">
        <f t="shared" si="587"/>
        <v/>
      </c>
      <c r="CA686" s="167"/>
      <c r="CB686" s="175"/>
      <c r="CC686" s="175"/>
      <c r="CD686" s="183" t="str">
        <f t="shared" si="564"/>
        <v/>
      </c>
      <c r="CE686" s="184">
        <f t="shared" si="565"/>
        <v>0</v>
      </c>
      <c r="CF686" s="184">
        <f t="shared" si="566"/>
        <v>0</v>
      </c>
      <c r="CG686" s="184" t="str">
        <f t="shared" si="567"/>
        <v>0</v>
      </c>
      <c r="CH686" s="184" t="str">
        <f>IF(ISBLANK(CC686), "", (POWER(CC686/VLOOKUP(CG686,Anthro_Calc!C:P,13,FALSE),VLOOKUP(CG686,Anthro_Calc!C:P,12,FALSE))-1) / (VLOOKUP(CG686,Anthro_Calc!C:P,14,FALSE)*VLOOKUP(CG686,Anthro_Calc!C:P,12,FALSE)))</f>
        <v/>
      </c>
      <c r="CI686" s="184" t="str">
        <f>IF(ISBLANK(CC686), "", -3 + (CC686 -VLOOKUP(CG686,Anthro_Calc!C:P,4,FALSE)) / (VLOOKUP(CG686,Anthro_Calc!C:P,5,FALSE) - VLOOKUP(CG686,Anthro_Calc!C:P,4,FALSE)))</f>
        <v/>
      </c>
      <c r="CJ686" s="184" t="str">
        <f>IF(ISBLANK(CC686), "", 3 + (CC686 -VLOOKUP(CG686,Anthro_Calc!C:P,10,FALSE)) / (VLOOKUP(CG686,Anthro_Calc!C:P,10,FALSE) - VLOOKUP(CG686,Anthro_Calc!C:P,9,FALSE)))</f>
        <v/>
      </c>
      <c r="CK686" s="185" t="str">
        <f t="shared" si="568"/>
        <v/>
      </c>
      <c r="CL686" s="173" t="str">
        <f t="shared" si="569"/>
        <v/>
      </c>
      <c r="CM686" s="174" t="str">
        <f t="shared" si="570"/>
        <v/>
      </c>
      <c r="CN686" s="179"/>
      <c r="CO686" s="167"/>
      <c r="CP686" s="175"/>
      <c r="CQ686" s="175"/>
      <c r="CR686" s="186" t="str">
        <f t="shared" si="571"/>
        <v/>
      </c>
      <c r="CS686" s="187">
        <f t="shared" si="572"/>
        <v>0</v>
      </c>
      <c r="CT686" s="187">
        <f t="shared" si="573"/>
        <v>0</v>
      </c>
      <c r="CU686" s="187" t="str">
        <f t="shared" si="574"/>
        <v>0</v>
      </c>
      <c r="CV686" s="187" t="str">
        <f>IF(ISBLANK(CQ686), "", (POWER(CQ686/VLOOKUP(CU686,Anthro_Calc!C:P,13,FALSE),VLOOKUP(CU686,Anthro_Calc!C:P,12,FALSE))-1) / (VLOOKUP(CU686,Anthro_Calc!C:P,14,FALSE)*VLOOKUP(CU686,Anthro_Calc!C:P,12,FALSE)))</f>
        <v/>
      </c>
      <c r="CW686" s="187" t="str">
        <f>IF(ISBLANK(CQ686), "", -3 + (CQ686 -VLOOKUP(CU686,Anthro_Calc!C:P,4,FALSE)) / (VLOOKUP(CU686,Anthro_Calc!C:P,5,FALSE) - VLOOKUP(CU686,Anthro_Calc!C:P,4,FALSE)))</f>
        <v/>
      </c>
      <c r="CX686" s="187" t="str">
        <f>IF(ISBLANK(CQ686), "", 3 + (CQ686 -VLOOKUP(CU686,Anthro_Calc!C:P,10,FALSE)) / (VLOOKUP(CU686,Anthro_Calc!C:P,10,FALSE) - VLOOKUP(CU686,Anthro_Calc!C:P,9,FALSE)))</f>
        <v/>
      </c>
      <c r="CY686" s="188" t="str">
        <f t="shared" si="575"/>
        <v/>
      </c>
      <c r="CZ686" s="117" t="str">
        <f t="shared" si="589"/>
        <v/>
      </c>
      <c r="DA686" s="174" t="str">
        <f t="shared" si="576"/>
        <v/>
      </c>
      <c r="DB686" s="189"/>
    </row>
    <row r="687" spans="1:106">
      <c r="A687" s="165">
        <f t="shared" si="581"/>
        <v>683</v>
      </c>
      <c r="B687" s="166"/>
      <c r="C687" s="166"/>
      <c r="D687" s="166"/>
      <c r="E687" s="166"/>
      <c r="F687" s="166"/>
      <c r="G687" s="166"/>
      <c r="H687" s="166"/>
      <c r="I687" s="166"/>
      <c r="J687" s="166"/>
      <c r="K687" s="166"/>
      <c r="L687" s="166"/>
      <c r="M687" s="167"/>
      <c r="N687" s="168" t="str">
        <f t="shared" ca="1" si="540"/>
        <v/>
      </c>
      <c r="O687" s="169"/>
      <c r="P687" s="169"/>
      <c r="Q687" s="167"/>
      <c r="R687" s="170"/>
      <c r="S687" s="171" t="str">
        <f t="shared" si="541"/>
        <v/>
      </c>
      <c r="T687" s="171" t="str">
        <f t="shared" si="542"/>
        <v/>
      </c>
      <c r="U687" s="171" t="str">
        <f t="shared" si="543"/>
        <v/>
      </c>
      <c r="V687" s="171" t="str">
        <f>IF(ISBLANK(R687), "", (POWER(R687/VLOOKUP(U687,Anthro_Calc!C:P,13,FALSE),VLOOKUP(U687,Anthro_Calc!C:P,12,FALSE))-1) / (VLOOKUP(U687,Anthro_Calc!C:P,14,FALSE)*VLOOKUP(U687,Anthro_Calc!C:P,12,FALSE)))</f>
        <v/>
      </c>
      <c r="W687" s="171" t="str">
        <f>IF(ISBLANK(R687), "", -3 + (R687 -VLOOKUP(U687,Anthro_Calc!C:P,4,FALSE)) / (VLOOKUP(U687,Anthro_Calc!C:P,5,FALSE) - VLOOKUP(U687,Anthro_Calc!C:P,4,FALSE)))</f>
        <v/>
      </c>
      <c r="X687" s="171" t="str">
        <f>IF(ISBLANK(R687), "", 3 + (R687 -VLOOKUP(U687,Anthro_Calc!C:P,10,FALSE)) / (VLOOKUP(U687,Anthro_Calc!C:P,10,FALSE) - VLOOKUP(U687,Anthro_Calc!C:P,9,FALSE)))</f>
        <v/>
      </c>
      <c r="Y687" s="172" t="str">
        <f t="shared" si="544"/>
        <v/>
      </c>
      <c r="Z687" s="173" t="str">
        <f t="shared" si="545"/>
        <v/>
      </c>
      <c r="AA687" s="174" t="str">
        <f t="shared" si="580"/>
        <v/>
      </c>
      <c r="AB687" s="167"/>
      <c r="AC687" s="175"/>
      <c r="AD687" s="176"/>
      <c r="AE687" s="177" t="str">
        <f t="shared" si="546"/>
        <v/>
      </c>
      <c r="AF687" s="171">
        <f t="shared" si="547"/>
        <v>0</v>
      </c>
      <c r="AG687" s="171">
        <f t="shared" si="548"/>
        <v>0</v>
      </c>
      <c r="AH687" s="171" t="str">
        <f t="shared" si="549"/>
        <v>0</v>
      </c>
      <c r="AI687" s="171" t="str">
        <f>IF(ISBLANK(AD687), "", (POWER(AD687/VLOOKUP(AH687,Anthro_Calc!C:P,13,FALSE),VLOOKUP(AH687,Anthro_Calc!C:P,12,FALSE))-1) / (VLOOKUP(AH687,Anthro_Calc!C:P,14,FALSE)*VLOOKUP(AH687,Anthro_Calc!C:P,12,FALSE)))</f>
        <v/>
      </c>
      <c r="AJ687" s="171" t="str">
        <f>IF(ISBLANK(AD687), "", -3 + (AD687 -VLOOKUP(AH687,Anthro_Calc!C:P,4,FALSE)) / (VLOOKUP(AH687,Anthro_Calc!C:P,5,FALSE) - VLOOKUP(AH687,Anthro_Calc!C:P,4,FALSE)))</f>
        <v/>
      </c>
      <c r="AK687" s="171" t="str">
        <f>IF(ISBLANK(AD687), "", 3 + (AD687 -VLOOKUP(AH687,Anthro_Calc!C:P,10,FALSE)) / (VLOOKUP(AH687,Anthro_Calc!C:P,10,FALSE) - VLOOKUP(AH687,Anthro_Calc!C:P,9,FALSE)))</f>
        <v/>
      </c>
      <c r="AL687" s="172" t="str">
        <f t="shared" si="550"/>
        <v/>
      </c>
      <c r="AM687" s="173" t="str">
        <f t="shared" si="551"/>
        <v/>
      </c>
      <c r="AN687" s="174" t="str">
        <f t="shared" si="552"/>
        <v/>
      </c>
      <c r="AO687" s="178" t="str">
        <f t="shared" si="582"/>
        <v/>
      </c>
      <c r="AP687" s="179"/>
      <c r="AQ687" s="179" t="str">
        <f t="shared" si="588"/>
        <v/>
      </c>
      <c r="AR687" s="167"/>
      <c r="AS687" s="175"/>
      <c r="AT687" s="170"/>
      <c r="AU687" s="177" t="str">
        <f t="shared" si="579"/>
        <v/>
      </c>
      <c r="AV687" s="171">
        <f t="shared" si="553"/>
        <v>0</v>
      </c>
      <c r="AW687" s="171">
        <f t="shared" si="554"/>
        <v>0</v>
      </c>
      <c r="AX687" s="171" t="str">
        <f t="shared" si="555"/>
        <v>0</v>
      </c>
      <c r="AY687" s="171" t="str">
        <f>IF(ISBLANK(AT687), "", (POWER(AT687/VLOOKUP(AX687,Anthro_Calc!C:P,13,FALSE),VLOOKUP(AX687,Anthro_Calc!C:P,12,FALSE))-1) / (VLOOKUP(AX687,Anthro_Calc!C:P,14,FALSE)*VLOOKUP(AX687,Anthro_Calc!C:P,12,FALSE)))</f>
        <v/>
      </c>
      <c r="AZ687" s="171" t="str">
        <f>IF(ISBLANK(AT687), "", -3 + (AT687 -VLOOKUP(AX687,Anthro_Calc!C:P,4,FALSE)) / (VLOOKUP(AX687,Anthro_Calc!C:P,5,FALSE) - VLOOKUP(AX687,Anthro_Calc!C:P,4,FALSE)))</f>
        <v/>
      </c>
      <c r="BA687" s="171" t="str">
        <f>IF(ISBLANK(AT687), "", 3 + (AT687 -VLOOKUP(AX687,Anthro_Calc!C:P,10,FALSE)) / (VLOOKUP(AX687,Anthro_Calc!C:P,10,FALSE) - VLOOKUP(AX687,Anthro_Calc!C:P,9,FALSE)))</f>
        <v/>
      </c>
      <c r="BB687" s="172" t="str">
        <f t="shared" si="556"/>
        <v/>
      </c>
      <c r="BC687" s="173" t="str">
        <f t="shared" si="557"/>
        <v/>
      </c>
      <c r="BD687" s="174" t="str">
        <f t="shared" si="583"/>
        <v/>
      </c>
      <c r="BE687" s="180" t="str">
        <f t="shared" si="584"/>
        <v/>
      </c>
      <c r="BF687" s="181" t="str">
        <f t="shared" si="558"/>
        <v/>
      </c>
      <c r="BG687" s="181" t="str">
        <f t="shared" si="585"/>
        <v/>
      </c>
      <c r="BH687" s="179"/>
      <c r="BI687" s="182"/>
      <c r="BJ687" s="167"/>
      <c r="BK687" s="175"/>
      <c r="BL687" s="176"/>
      <c r="BM687" s="177" t="str">
        <f t="shared" si="559"/>
        <v/>
      </c>
      <c r="BN687" s="171">
        <f t="shared" si="577"/>
        <v>0</v>
      </c>
      <c r="BO687" s="171">
        <f t="shared" si="578"/>
        <v>0</v>
      </c>
      <c r="BP687" s="171" t="str">
        <f t="shared" si="560"/>
        <v>0</v>
      </c>
      <c r="BQ687" s="171" t="str">
        <f>IF(ISBLANK(BL687), "", (POWER(BL687/VLOOKUP(BP687,Anthro_Calc!C:P,13,FALSE),VLOOKUP(BP687,Anthro_Calc!C:P,12,FALSE))-1) / (VLOOKUP(BP687,Anthro_Calc!C:P,14,FALSE)*VLOOKUP(BP687,Anthro_Calc!C:P,12,FALSE)))</f>
        <v/>
      </c>
      <c r="BR687" s="171" t="str">
        <f>IF(ISBLANK(BL687), "", -3 + (BL687 -VLOOKUP(BP687,Anthro_Calc!C:P,4,FALSE)) / (VLOOKUP(BP687,Anthro_Calc!C:P,5,FALSE) - VLOOKUP(BP687,Anthro_Calc!C:P,4,FALSE)))</f>
        <v/>
      </c>
      <c r="BS687" s="171" t="str">
        <f>IF(ISBLANK(BL687), "", 3 + (BL687 -VLOOKUP(BP687,Anthro_Calc!C:P,10,FALSE)) / (VLOOKUP(BP687,Anthro_Calc!C:P,10,FALSE) - VLOOKUP(BP687,Anthro_Calc!C:P,9,FALSE)))</f>
        <v/>
      </c>
      <c r="BT687" s="172" t="str">
        <f t="shared" si="561"/>
        <v/>
      </c>
      <c r="BU687" s="173" t="str">
        <f t="shared" si="562"/>
        <v/>
      </c>
      <c r="BV687" s="174" t="str">
        <f t="shared" si="563"/>
        <v/>
      </c>
      <c r="BW687" s="181" t="str">
        <f t="shared" si="586"/>
        <v/>
      </c>
      <c r="BX687" s="179"/>
      <c r="BY687" s="181" t="str">
        <f>IF(ISBLANK(BL687), "", VLOOKUP(Z687&amp;" "&amp;BV687&amp;" "&amp;BW687,Graduation_Criteria!$D$2:$E$34,2,FALSE))</f>
        <v/>
      </c>
      <c r="BZ687" s="181" t="str">
        <f t="shared" si="587"/>
        <v/>
      </c>
      <c r="CA687" s="167"/>
      <c r="CB687" s="175"/>
      <c r="CC687" s="175"/>
      <c r="CD687" s="183" t="str">
        <f t="shared" si="564"/>
        <v/>
      </c>
      <c r="CE687" s="184">
        <f t="shared" si="565"/>
        <v>0</v>
      </c>
      <c r="CF687" s="184">
        <f t="shared" si="566"/>
        <v>0</v>
      </c>
      <c r="CG687" s="184" t="str">
        <f t="shared" si="567"/>
        <v>0</v>
      </c>
      <c r="CH687" s="184" t="str">
        <f>IF(ISBLANK(CC687), "", (POWER(CC687/VLOOKUP(CG687,Anthro_Calc!C:P,13,FALSE),VLOOKUP(CG687,Anthro_Calc!C:P,12,FALSE))-1) / (VLOOKUP(CG687,Anthro_Calc!C:P,14,FALSE)*VLOOKUP(CG687,Anthro_Calc!C:P,12,FALSE)))</f>
        <v/>
      </c>
      <c r="CI687" s="184" t="str">
        <f>IF(ISBLANK(CC687), "", -3 + (CC687 -VLOOKUP(CG687,Anthro_Calc!C:P,4,FALSE)) / (VLOOKUP(CG687,Anthro_Calc!C:P,5,FALSE) - VLOOKUP(CG687,Anthro_Calc!C:P,4,FALSE)))</f>
        <v/>
      </c>
      <c r="CJ687" s="184" t="str">
        <f>IF(ISBLANK(CC687), "", 3 + (CC687 -VLOOKUP(CG687,Anthro_Calc!C:P,10,FALSE)) / (VLOOKUP(CG687,Anthro_Calc!C:P,10,FALSE) - VLOOKUP(CG687,Anthro_Calc!C:P,9,FALSE)))</f>
        <v/>
      </c>
      <c r="CK687" s="185" t="str">
        <f t="shared" si="568"/>
        <v/>
      </c>
      <c r="CL687" s="173" t="str">
        <f t="shared" si="569"/>
        <v/>
      </c>
      <c r="CM687" s="174" t="str">
        <f t="shared" si="570"/>
        <v/>
      </c>
      <c r="CN687" s="179"/>
      <c r="CO687" s="167"/>
      <c r="CP687" s="175"/>
      <c r="CQ687" s="175"/>
      <c r="CR687" s="186" t="str">
        <f t="shared" si="571"/>
        <v/>
      </c>
      <c r="CS687" s="187">
        <f t="shared" si="572"/>
        <v>0</v>
      </c>
      <c r="CT687" s="187">
        <f t="shared" si="573"/>
        <v>0</v>
      </c>
      <c r="CU687" s="187" t="str">
        <f t="shared" si="574"/>
        <v>0</v>
      </c>
      <c r="CV687" s="187" t="str">
        <f>IF(ISBLANK(CQ687), "", (POWER(CQ687/VLOOKUP(CU687,Anthro_Calc!C:P,13,FALSE),VLOOKUP(CU687,Anthro_Calc!C:P,12,FALSE))-1) / (VLOOKUP(CU687,Anthro_Calc!C:P,14,FALSE)*VLOOKUP(CU687,Anthro_Calc!C:P,12,FALSE)))</f>
        <v/>
      </c>
      <c r="CW687" s="187" t="str">
        <f>IF(ISBLANK(CQ687), "", -3 + (CQ687 -VLOOKUP(CU687,Anthro_Calc!C:P,4,FALSE)) / (VLOOKUP(CU687,Anthro_Calc!C:P,5,FALSE) - VLOOKUP(CU687,Anthro_Calc!C:P,4,FALSE)))</f>
        <v/>
      </c>
      <c r="CX687" s="187" t="str">
        <f>IF(ISBLANK(CQ687), "", 3 + (CQ687 -VLOOKUP(CU687,Anthro_Calc!C:P,10,FALSE)) / (VLOOKUP(CU687,Anthro_Calc!C:P,10,FALSE) - VLOOKUP(CU687,Anthro_Calc!C:P,9,FALSE)))</f>
        <v/>
      </c>
      <c r="CY687" s="188" t="str">
        <f t="shared" si="575"/>
        <v/>
      </c>
      <c r="CZ687" s="117" t="str">
        <f t="shared" si="589"/>
        <v/>
      </c>
      <c r="DA687" s="174" t="str">
        <f t="shared" si="576"/>
        <v/>
      </c>
      <c r="DB687" s="189"/>
    </row>
    <row r="688" spans="1:106">
      <c r="A688" s="165">
        <f t="shared" si="581"/>
        <v>684</v>
      </c>
      <c r="B688" s="166"/>
      <c r="C688" s="166"/>
      <c r="D688" s="166"/>
      <c r="E688" s="166"/>
      <c r="F688" s="166"/>
      <c r="G688" s="166"/>
      <c r="H688" s="166"/>
      <c r="I688" s="166"/>
      <c r="J688" s="166"/>
      <c r="K688" s="166"/>
      <c r="L688" s="166"/>
      <c r="M688" s="167"/>
      <c r="N688" s="168" t="str">
        <f t="shared" ca="1" si="540"/>
        <v/>
      </c>
      <c r="O688" s="169"/>
      <c r="P688" s="169"/>
      <c r="Q688" s="167"/>
      <c r="R688" s="170"/>
      <c r="S688" s="171" t="str">
        <f t="shared" si="541"/>
        <v/>
      </c>
      <c r="T688" s="171" t="str">
        <f t="shared" si="542"/>
        <v/>
      </c>
      <c r="U688" s="171" t="str">
        <f t="shared" si="543"/>
        <v/>
      </c>
      <c r="V688" s="171" t="str">
        <f>IF(ISBLANK(R688), "", (POWER(R688/VLOOKUP(U688,Anthro_Calc!C:P,13,FALSE),VLOOKUP(U688,Anthro_Calc!C:P,12,FALSE))-1) / (VLOOKUP(U688,Anthro_Calc!C:P,14,FALSE)*VLOOKUP(U688,Anthro_Calc!C:P,12,FALSE)))</f>
        <v/>
      </c>
      <c r="W688" s="171" t="str">
        <f>IF(ISBLANK(R688), "", -3 + (R688 -VLOOKUP(U688,Anthro_Calc!C:P,4,FALSE)) / (VLOOKUP(U688,Anthro_Calc!C:P,5,FALSE) - VLOOKUP(U688,Anthro_Calc!C:P,4,FALSE)))</f>
        <v/>
      </c>
      <c r="X688" s="171" t="str">
        <f>IF(ISBLANK(R688), "", 3 + (R688 -VLOOKUP(U688,Anthro_Calc!C:P,10,FALSE)) / (VLOOKUP(U688,Anthro_Calc!C:P,10,FALSE) - VLOOKUP(U688,Anthro_Calc!C:P,9,FALSE)))</f>
        <v/>
      </c>
      <c r="Y688" s="172" t="str">
        <f t="shared" si="544"/>
        <v/>
      </c>
      <c r="Z688" s="173" t="str">
        <f t="shared" si="545"/>
        <v/>
      </c>
      <c r="AA688" s="174" t="str">
        <f t="shared" si="580"/>
        <v/>
      </c>
      <c r="AB688" s="167"/>
      <c r="AC688" s="175"/>
      <c r="AD688" s="176"/>
      <c r="AE688" s="177" t="str">
        <f t="shared" si="546"/>
        <v/>
      </c>
      <c r="AF688" s="171">
        <f t="shared" si="547"/>
        <v>0</v>
      </c>
      <c r="AG688" s="171">
        <f t="shared" si="548"/>
        <v>0</v>
      </c>
      <c r="AH688" s="171" t="str">
        <f t="shared" si="549"/>
        <v>0</v>
      </c>
      <c r="AI688" s="171" t="str">
        <f>IF(ISBLANK(AD688), "", (POWER(AD688/VLOOKUP(AH688,Anthro_Calc!C:P,13,FALSE),VLOOKUP(AH688,Anthro_Calc!C:P,12,FALSE))-1) / (VLOOKUP(AH688,Anthro_Calc!C:P,14,FALSE)*VLOOKUP(AH688,Anthro_Calc!C:P,12,FALSE)))</f>
        <v/>
      </c>
      <c r="AJ688" s="171" t="str">
        <f>IF(ISBLANK(AD688), "", -3 + (AD688 -VLOOKUP(AH688,Anthro_Calc!C:P,4,FALSE)) / (VLOOKUP(AH688,Anthro_Calc!C:P,5,FALSE) - VLOOKUP(AH688,Anthro_Calc!C:P,4,FALSE)))</f>
        <v/>
      </c>
      <c r="AK688" s="171" t="str">
        <f>IF(ISBLANK(AD688), "", 3 + (AD688 -VLOOKUP(AH688,Anthro_Calc!C:P,10,FALSE)) / (VLOOKUP(AH688,Anthro_Calc!C:P,10,FALSE) - VLOOKUP(AH688,Anthro_Calc!C:P,9,FALSE)))</f>
        <v/>
      </c>
      <c r="AL688" s="172" t="str">
        <f t="shared" si="550"/>
        <v/>
      </c>
      <c r="AM688" s="173" t="str">
        <f t="shared" si="551"/>
        <v/>
      </c>
      <c r="AN688" s="174" t="str">
        <f t="shared" si="552"/>
        <v/>
      </c>
      <c r="AO688" s="178" t="str">
        <f t="shared" si="582"/>
        <v/>
      </c>
      <c r="AP688" s="179"/>
      <c r="AQ688" s="179" t="str">
        <f t="shared" si="588"/>
        <v/>
      </c>
      <c r="AR688" s="167"/>
      <c r="AS688" s="175"/>
      <c r="AT688" s="170"/>
      <c r="AU688" s="177" t="str">
        <f t="shared" si="579"/>
        <v/>
      </c>
      <c r="AV688" s="171">
        <f t="shared" si="553"/>
        <v>0</v>
      </c>
      <c r="AW688" s="171">
        <f t="shared" si="554"/>
        <v>0</v>
      </c>
      <c r="AX688" s="171" t="str">
        <f t="shared" si="555"/>
        <v>0</v>
      </c>
      <c r="AY688" s="171" t="str">
        <f>IF(ISBLANK(AT688), "", (POWER(AT688/VLOOKUP(AX688,Anthro_Calc!C:P,13,FALSE),VLOOKUP(AX688,Anthro_Calc!C:P,12,FALSE))-1) / (VLOOKUP(AX688,Anthro_Calc!C:P,14,FALSE)*VLOOKUP(AX688,Anthro_Calc!C:P,12,FALSE)))</f>
        <v/>
      </c>
      <c r="AZ688" s="171" t="str">
        <f>IF(ISBLANK(AT688), "", -3 + (AT688 -VLOOKUP(AX688,Anthro_Calc!C:P,4,FALSE)) / (VLOOKUP(AX688,Anthro_Calc!C:P,5,FALSE) - VLOOKUP(AX688,Anthro_Calc!C:P,4,FALSE)))</f>
        <v/>
      </c>
      <c r="BA688" s="171" t="str">
        <f>IF(ISBLANK(AT688), "", 3 + (AT688 -VLOOKUP(AX688,Anthro_Calc!C:P,10,FALSE)) / (VLOOKUP(AX688,Anthro_Calc!C:P,10,FALSE) - VLOOKUP(AX688,Anthro_Calc!C:P,9,FALSE)))</f>
        <v/>
      </c>
      <c r="BB688" s="172" t="str">
        <f t="shared" si="556"/>
        <v/>
      </c>
      <c r="BC688" s="173" t="str">
        <f t="shared" si="557"/>
        <v/>
      </c>
      <c r="BD688" s="174" t="str">
        <f t="shared" si="583"/>
        <v/>
      </c>
      <c r="BE688" s="180" t="str">
        <f t="shared" si="584"/>
        <v/>
      </c>
      <c r="BF688" s="181" t="str">
        <f t="shared" si="558"/>
        <v/>
      </c>
      <c r="BG688" s="181" t="str">
        <f t="shared" si="585"/>
        <v/>
      </c>
      <c r="BH688" s="179"/>
      <c r="BI688" s="182"/>
      <c r="BJ688" s="167"/>
      <c r="BK688" s="175"/>
      <c r="BL688" s="176"/>
      <c r="BM688" s="177" t="str">
        <f t="shared" si="559"/>
        <v/>
      </c>
      <c r="BN688" s="171">
        <f t="shared" si="577"/>
        <v>0</v>
      </c>
      <c r="BO688" s="171">
        <f t="shared" si="578"/>
        <v>0</v>
      </c>
      <c r="BP688" s="171" t="str">
        <f t="shared" si="560"/>
        <v>0</v>
      </c>
      <c r="BQ688" s="171" t="str">
        <f>IF(ISBLANK(BL688), "", (POWER(BL688/VLOOKUP(BP688,Anthro_Calc!C:P,13,FALSE),VLOOKUP(BP688,Anthro_Calc!C:P,12,FALSE))-1) / (VLOOKUP(BP688,Anthro_Calc!C:P,14,FALSE)*VLOOKUP(BP688,Anthro_Calc!C:P,12,FALSE)))</f>
        <v/>
      </c>
      <c r="BR688" s="171" t="str">
        <f>IF(ISBLANK(BL688), "", -3 + (BL688 -VLOOKUP(BP688,Anthro_Calc!C:P,4,FALSE)) / (VLOOKUP(BP688,Anthro_Calc!C:P,5,FALSE) - VLOOKUP(BP688,Anthro_Calc!C:P,4,FALSE)))</f>
        <v/>
      </c>
      <c r="BS688" s="171" t="str">
        <f>IF(ISBLANK(BL688), "", 3 + (BL688 -VLOOKUP(BP688,Anthro_Calc!C:P,10,FALSE)) / (VLOOKUP(BP688,Anthro_Calc!C:P,10,FALSE) - VLOOKUP(BP688,Anthro_Calc!C:P,9,FALSE)))</f>
        <v/>
      </c>
      <c r="BT688" s="172" t="str">
        <f t="shared" si="561"/>
        <v/>
      </c>
      <c r="BU688" s="173" t="str">
        <f t="shared" si="562"/>
        <v/>
      </c>
      <c r="BV688" s="174" t="str">
        <f t="shared" si="563"/>
        <v/>
      </c>
      <c r="BW688" s="181" t="str">
        <f t="shared" si="586"/>
        <v/>
      </c>
      <c r="BX688" s="179"/>
      <c r="BY688" s="181" t="str">
        <f>IF(ISBLANK(BL688), "", VLOOKUP(Z688&amp;" "&amp;BV688&amp;" "&amp;BW688,Graduation_Criteria!$D$2:$E$34,2,FALSE))</f>
        <v/>
      </c>
      <c r="BZ688" s="181" t="str">
        <f t="shared" si="587"/>
        <v/>
      </c>
      <c r="CA688" s="167"/>
      <c r="CB688" s="175"/>
      <c r="CC688" s="175"/>
      <c r="CD688" s="183" t="str">
        <f t="shared" si="564"/>
        <v/>
      </c>
      <c r="CE688" s="184">
        <f t="shared" si="565"/>
        <v>0</v>
      </c>
      <c r="CF688" s="184">
        <f t="shared" si="566"/>
        <v>0</v>
      </c>
      <c r="CG688" s="184" t="str">
        <f t="shared" si="567"/>
        <v>0</v>
      </c>
      <c r="CH688" s="184" t="str">
        <f>IF(ISBLANK(CC688), "", (POWER(CC688/VLOOKUP(CG688,Anthro_Calc!C:P,13,FALSE),VLOOKUP(CG688,Anthro_Calc!C:P,12,FALSE))-1) / (VLOOKUP(CG688,Anthro_Calc!C:P,14,FALSE)*VLOOKUP(CG688,Anthro_Calc!C:P,12,FALSE)))</f>
        <v/>
      </c>
      <c r="CI688" s="184" t="str">
        <f>IF(ISBLANK(CC688), "", -3 + (CC688 -VLOOKUP(CG688,Anthro_Calc!C:P,4,FALSE)) / (VLOOKUP(CG688,Anthro_Calc!C:P,5,FALSE) - VLOOKUP(CG688,Anthro_Calc!C:P,4,FALSE)))</f>
        <v/>
      </c>
      <c r="CJ688" s="184" t="str">
        <f>IF(ISBLANK(CC688), "", 3 + (CC688 -VLOOKUP(CG688,Anthro_Calc!C:P,10,FALSE)) / (VLOOKUP(CG688,Anthro_Calc!C:P,10,FALSE) - VLOOKUP(CG688,Anthro_Calc!C:P,9,FALSE)))</f>
        <v/>
      </c>
      <c r="CK688" s="185" t="str">
        <f t="shared" si="568"/>
        <v/>
      </c>
      <c r="CL688" s="173" t="str">
        <f t="shared" si="569"/>
        <v/>
      </c>
      <c r="CM688" s="174" t="str">
        <f t="shared" si="570"/>
        <v/>
      </c>
      <c r="CN688" s="179"/>
      <c r="CO688" s="167"/>
      <c r="CP688" s="175"/>
      <c r="CQ688" s="175"/>
      <c r="CR688" s="186" t="str">
        <f t="shared" si="571"/>
        <v/>
      </c>
      <c r="CS688" s="187">
        <f t="shared" si="572"/>
        <v>0</v>
      </c>
      <c r="CT688" s="187">
        <f t="shared" si="573"/>
        <v>0</v>
      </c>
      <c r="CU688" s="187" t="str">
        <f t="shared" si="574"/>
        <v>0</v>
      </c>
      <c r="CV688" s="187" t="str">
        <f>IF(ISBLANK(CQ688), "", (POWER(CQ688/VLOOKUP(CU688,Anthro_Calc!C:P,13,FALSE),VLOOKUP(CU688,Anthro_Calc!C:P,12,FALSE))-1) / (VLOOKUP(CU688,Anthro_Calc!C:P,14,FALSE)*VLOOKUP(CU688,Anthro_Calc!C:P,12,FALSE)))</f>
        <v/>
      </c>
      <c r="CW688" s="187" t="str">
        <f>IF(ISBLANK(CQ688), "", -3 + (CQ688 -VLOOKUP(CU688,Anthro_Calc!C:P,4,FALSE)) / (VLOOKUP(CU688,Anthro_Calc!C:P,5,FALSE) - VLOOKUP(CU688,Anthro_Calc!C:P,4,FALSE)))</f>
        <v/>
      </c>
      <c r="CX688" s="187" t="str">
        <f>IF(ISBLANK(CQ688), "", 3 + (CQ688 -VLOOKUP(CU688,Anthro_Calc!C:P,10,FALSE)) / (VLOOKUP(CU688,Anthro_Calc!C:P,10,FALSE) - VLOOKUP(CU688,Anthro_Calc!C:P,9,FALSE)))</f>
        <v/>
      </c>
      <c r="CY688" s="188" t="str">
        <f t="shared" si="575"/>
        <v/>
      </c>
      <c r="CZ688" s="117" t="str">
        <f t="shared" si="589"/>
        <v/>
      </c>
      <c r="DA688" s="174" t="str">
        <f t="shared" si="576"/>
        <v/>
      </c>
      <c r="DB688" s="189"/>
    </row>
    <row r="689" spans="1:106">
      <c r="A689" s="165">
        <f t="shared" si="581"/>
        <v>685</v>
      </c>
      <c r="B689" s="166"/>
      <c r="C689" s="166"/>
      <c r="D689" s="166"/>
      <c r="E689" s="166"/>
      <c r="F689" s="166"/>
      <c r="G689" s="166"/>
      <c r="H689" s="166"/>
      <c r="I689" s="166"/>
      <c r="J689" s="166"/>
      <c r="K689" s="166"/>
      <c r="L689" s="166"/>
      <c r="M689" s="167"/>
      <c r="N689" s="168" t="str">
        <f t="shared" ca="1" si="540"/>
        <v/>
      </c>
      <c r="O689" s="169"/>
      <c r="P689" s="169"/>
      <c r="Q689" s="167"/>
      <c r="R689" s="170"/>
      <c r="S689" s="171" t="str">
        <f t="shared" si="541"/>
        <v/>
      </c>
      <c r="T689" s="171" t="str">
        <f t="shared" si="542"/>
        <v/>
      </c>
      <c r="U689" s="171" t="str">
        <f t="shared" si="543"/>
        <v/>
      </c>
      <c r="V689" s="171" t="str">
        <f>IF(ISBLANK(R689), "", (POWER(R689/VLOOKUP(U689,Anthro_Calc!C:P,13,FALSE),VLOOKUP(U689,Anthro_Calc!C:P,12,FALSE))-1) / (VLOOKUP(U689,Anthro_Calc!C:P,14,FALSE)*VLOOKUP(U689,Anthro_Calc!C:P,12,FALSE)))</f>
        <v/>
      </c>
      <c r="W689" s="171" t="str">
        <f>IF(ISBLANK(R689), "", -3 + (R689 -VLOOKUP(U689,Anthro_Calc!C:P,4,FALSE)) / (VLOOKUP(U689,Anthro_Calc!C:P,5,FALSE) - VLOOKUP(U689,Anthro_Calc!C:P,4,FALSE)))</f>
        <v/>
      </c>
      <c r="X689" s="171" t="str">
        <f>IF(ISBLANK(R689), "", 3 + (R689 -VLOOKUP(U689,Anthro_Calc!C:P,10,FALSE)) / (VLOOKUP(U689,Anthro_Calc!C:P,10,FALSE) - VLOOKUP(U689,Anthro_Calc!C:P,9,FALSE)))</f>
        <v/>
      </c>
      <c r="Y689" s="172" t="str">
        <f t="shared" si="544"/>
        <v/>
      </c>
      <c r="Z689" s="173" t="str">
        <f t="shared" si="545"/>
        <v/>
      </c>
      <c r="AA689" s="174" t="str">
        <f t="shared" si="580"/>
        <v/>
      </c>
      <c r="AB689" s="167"/>
      <c r="AC689" s="175"/>
      <c r="AD689" s="176"/>
      <c r="AE689" s="177" t="str">
        <f t="shared" si="546"/>
        <v/>
      </c>
      <c r="AF689" s="171">
        <f t="shared" si="547"/>
        <v>0</v>
      </c>
      <c r="AG689" s="171">
        <f t="shared" si="548"/>
        <v>0</v>
      </c>
      <c r="AH689" s="171" t="str">
        <f t="shared" si="549"/>
        <v>0</v>
      </c>
      <c r="AI689" s="171" t="str">
        <f>IF(ISBLANK(AD689), "", (POWER(AD689/VLOOKUP(AH689,Anthro_Calc!C:P,13,FALSE),VLOOKUP(AH689,Anthro_Calc!C:P,12,FALSE))-1) / (VLOOKUP(AH689,Anthro_Calc!C:P,14,FALSE)*VLOOKUP(AH689,Anthro_Calc!C:P,12,FALSE)))</f>
        <v/>
      </c>
      <c r="AJ689" s="171" t="str">
        <f>IF(ISBLANK(AD689), "", -3 + (AD689 -VLOOKUP(AH689,Anthro_Calc!C:P,4,FALSE)) / (VLOOKUP(AH689,Anthro_Calc!C:P,5,FALSE) - VLOOKUP(AH689,Anthro_Calc!C:P,4,FALSE)))</f>
        <v/>
      </c>
      <c r="AK689" s="171" t="str">
        <f>IF(ISBLANK(AD689), "", 3 + (AD689 -VLOOKUP(AH689,Anthro_Calc!C:P,10,FALSE)) / (VLOOKUP(AH689,Anthro_Calc!C:P,10,FALSE) - VLOOKUP(AH689,Anthro_Calc!C:P,9,FALSE)))</f>
        <v/>
      </c>
      <c r="AL689" s="172" t="str">
        <f t="shared" si="550"/>
        <v/>
      </c>
      <c r="AM689" s="173" t="str">
        <f t="shared" si="551"/>
        <v/>
      </c>
      <c r="AN689" s="174" t="str">
        <f t="shared" si="552"/>
        <v/>
      </c>
      <c r="AO689" s="178" t="str">
        <f t="shared" si="582"/>
        <v/>
      </c>
      <c r="AP689" s="179"/>
      <c r="AQ689" s="179" t="str">
        <f t="shared" si="588"/>
        <v/>
      </c>
      <c r="AR689" s="167"/>
      <c r="AS689" s="175"/>
      <c r="AT689" s="170"/>
      <c r="AU689" s="177" t="str">
        <f t="shared" si="579"/>
        <v/>
      </c>
      <c r="AV689" s="171">
        <f t="shared" si="553"/>
        <v>0</v>
      </c>
      <c r="AW689" s="171">
        <f t="shared" si="554"/>
        <v>0</v>
      </c>
      <c r="AX689" s="171" t="str">
        <f t="shared" si="555"/>
        <v>0</v>
      </c>
      <c r="AY689" s="171" t="str">
        <f>IF(ISBLANK(AT689), "", (POWER(AT689/VLOOKUP(AX689,Anthro_Calc!C:P,13,FALSE),VLOOKUP(AX689,Anthro_Calc!C:P,12,FALSE))-1) / (VLOOKUP(AX689,Anthro_Calc!C:P,14,FALSE)*VLOOKUP(AX689,Anthro_Calc!C:P,12,FALSE)))</f>
        <v/>
      </c>
      <c r="AZ689" s="171" t="str">
        <f>IF(ISBLANK(AT689), "", -3 + (AT689 -VLOOKUP(AX689,Anthro_Calc!C:P,4,FALSE)) / (VLOOKUP(AX689,Anthro_Calc!C:P,5,FALSE) - VLOOKUP(AX689,Anthro_Calc!C:P,4,FALSE)))</f>
        <v/>
      </c>
      <c r="BA689" s="171" t="str">
        <f>IF(ISBLANK(AT689), "", 3 + (AT689 -VLOOKUP(AX689,Anthro_Calc!C:P,10,FALSE)) / (VLOOKUP(AX689,Anthro_Calc!C:P,10,FALSE) - VLOOKUP(AX689,Anthro_Calc!C:P,9,FALSE)))</f>
        <v/>
      </c>
      <c r="BB689" s="172" t="str">
        <f t="shared" si="556"/>
        <v/>
      </c>
      <c r="BC689" s="173" t="str">
        <f t="shared" si="557"/>
        <v/>
      </c>
      <c r="BD689" s="174" t="str">
        <f t="shared" si="583"/>
        <v/>
      </c>
      <c r="BE689" s="180" t="str">
        <f t="shared" si="584"/>
        <v/>
      </c>
      <c r="BF689" s="181" t="str">
        <f t="shared" si="558"/>
        <v/>
      </c>
      <c r="BG689" s="181" t="str">
        <f t="shared" si="585"/>
        <v/>
      </c>
      <c r="BH689" s="179"/>
      <c r="BI689" s="182"/>
      <c r="BJ689" s="167"/>
      <c r="BK689" s="175"/>
      <c r="BL689" s="176"/>
      <c r="BM689" s="177" t="str">
        <f t="shared" si="559"/>
        <v/>
      </c>
      <c r="BN689" s="171">
        <f t="shared" si="577"/>
        <v>0</v>
      </c>
      <c r="BO689" s="171">
        <f t="shared" si="578"/>
        <v>0</v>
      </c>
      <c r="BP689" s="171" t="str">
        <f t="shared" si="560"/>
        <v>0</v>
      </c>
      <c r="BQ689" s="171" t="str">
        <f>IF(ISBLANK(BL689), "", (POWER(BL689/VLOOKUP(BP689,Anthro_Calc!C:P,13,FALSE),VLOOKUP(BP689,Anthro_Calc!C:P,12,FALSE))-1) / (VLOOKUP(BP689,Anthro_Calc!C:P,14,FALSE)*VLOOKUP(BP689,Anthro_Calc!C:P,12,FALSE)))</f>
        <v/>
      </c>
      <c r="BR689" s="171" t="str">
        <f>IF(ISBLANK(BL689), "", -3 + (BL689 -VLOOKUP(BP689,Anthro_Calc!C:P,4,FALSE)) / (VLOOKUP(BP689,Anthro_Calc!C:P,5,FALSE) - VLOOKUP(BP689,Anthro_Calc!C:P,4,FALSE)))</f>
        <v/>
      </c>
      <c r="BS689" s="171" t="str">
        <f>IF(ISBLANK(BL689), "", 3 + (BL689 -VLOOKUP(BP689,Anthro_Calc!C:P,10,FALSE)) / (VLOOKUP(BP689,Anthro_Calc!C:P,10,FALSE) - VLOOKUP(BP689,Anthro_Calc!C:P,9,FALSE)))</f>
        <v/>
      </c>
      <c r="BT689" s="172" t="str">
        <f t="shared" si="561"/>
        <v/>
      </c>
      <c r="BU689" s="173" t="str">
        <f t="shared" si="562"/>
        <v/>
      </c>
      <c r="BV689" s="174" t="str">
        <f t="shared" si="563"/>
        <v/>
      </c>
      <c r="BW689" s="181" t="str">
        <f t="shared" si="586"/>
        <v/>
      </c>
      <c r="BX689" s="179"/>
      <c r="BY689" s="181" t="str">
        <f>IF(ISBLANK(BL689), "", VLOOKUP(Z689&amp;" "&amp;BV689&amp;" "&amp;BW689,Graduation_Criteria!$D$2:$E$34,2,FALSE))</f>
        <v/>
      </c>
      <c r="BZ689" s="181" t="str">
        <f t="shared" si="587"/>
        <v/>
      </c>
      <c r="CA689" s="167"/>
      <c r="CB689" s="175"/>
      <c r="CC689" s="175"/>
      <c r="CD689" s="183" t="str">
        <f t="shared" si="564"/>
        <v/>
      </c>
      <c r="CE689" s="184">
        <f t="shared" si="565"/>
        <v>0</v>
      </c>
      <c r="CF689" s="184">
        <f t="shared" si="566"/>
        <v>0</v>
      </c>
      <c r="CG689" s="184" t="str">
        <f t="shared" si="567"/>
        <v>0</v>
      </c>
      <c r="CH689" s="184" t="str">
        <f>IF(ISBLANK(CC689), "", (POWER(CC689/VLOOKUP(CG689,Anthro_Calc!C:P,13,FALSE),VLOOKUP(CG689,Anthro_Calc!C:P,12,FALSE))-1) / (VLOOKUP(CG689,Anthro_Calc!C:P,14,FALSE)*VLOOKUP(CG689,Anthro_Calc!C:P,12,FALSE)))</f>
        <v/>
      </c>
      <c r="CI689" s="184" t="str">
        <f>IF(ISBLANK(CC689), "", -3 + (CC689 -VLOOKUP(CG689,Anthro_Calc!C:P,4,FALSE)) / (VLOOKUP(CG689,Anthro_Calc!C:P,5,FALSE) - VLOOKUP(CG689,Anthro_Calc!C:P,4,FALSE)))</f>
        <v/>
      </c>
      <c r="CJ689" s="184" t="str">
        <f>IF(ISBLANK(CC689), "", 3 + (CC689 -VLOOKUP(CG689,Anthro_Calc!C:P,10,FALSE)) / (VLOOKUP(CG689,Anthro_Calc!C:P,10,FALSE) - VLOOKUP(CG689,Anthro_Calc!C:P,9,FALSE)))</f>
        <v/>
      </c>
      <c r="CK689" s="185" t="str">
        <f t="shared" si="568"/>
        <v/>
      </c>
      <c r="CL689" s="173" t="str">
        <f t="shared" si="569"/>
        <v/>
      </c>
      <c r="CM689" s="174" t="str">
        <f t="shared" si="570"/>
        <v/>
      </c>
      <c r="CN689" s="179"/>
      <c r="CO689" s="167"/>
      <c r="CP689" s="175"/>
      <c r="CQ689" s="175"/>
      <c r="CR689" s="186" t="str">
        <f t="shared" si="571"/>
        <v/>
      </c>
      <c r="CS689" s="187">
        <f t="shared" si="572"/>
        <v>0</v>
      </c>
      <c r="CT689" s="187">
        <f t="shared" si="573"/>
        <v>0</v>
      </c>
      <c r="CU689" s="187" t="str">
        <f t="shared" si="574"/>
        <v>0</v>
      </c>
      <c r="CV689" s="187" t="str">
        <f>IF(ISBLANK(CQ689), "", (POWER(CQ689/VLOOKUP(CU689,Anthro_Calc!C:P,13,FALSE),VLOOKUP(CU689,Anthro_Calc!C:P,12,FALSE))-1) / (VLOOKUP(CU689,Anthro_Calc!C:P,14,FALSE)*VLOOKUP(CU689,Anthro_Calc!C:P,12,FALSE)))</f>
        <v/>
      </c>
      <c r="CW689" s="187" t="str">
        <f>IF(ISBLANK(CQ689), "", -3 + (CQ689 -VLOOKUP(CU689,Anthro_Calc!C:P,4,FALSE)) / (VLOOKUP(CU689,Anthro_Calc!C:P,5,FALSE) - VLOOKUP(CU689,Anthro_Calc!C:P,4,FALSE)))</f>
        <v/>
      </c>
      <c r="CX689" s="187" t="str">
        <f>IF(ISBLANK(CQ689), "", 3 + (CQ689 -VLOOKUP(CU689,Anthro_Calc!C:P,10,FALSE)) / (VLOOKUP(CU689,Anthro_Calc!C:P,10,FALSE) - VLOOKUP(CU689,Anthro_Calc!C:P,9,FALSE)))</f>
        <v/>
      </c>
      <c r="CY689" s="188" t="str">
        <f t="shared" si="575"/>
        <v/>
      </c>
      <c r="CZ689" s="117" t="str">
        <f t="shared" si="589"/>
        <v/>
      </c>
      <c r="DA689" s="174" t="str">
        <f t="shared" si="576"/>
        <v/>
      </c>
      <c r="DB689" s="189"/>
    </row>
    <row r="690" spans="1:106">
      <c r="A690" s="165">
        <f t="shared" si="581"/>
        <v>686</v>
      </c>
      <c r="B690" s="166"/>
      <c r="C690" s="166"/>
      <c r="D690" s="166"/>
      <c r="E690" s="166"/>
      <c r="F690" s="166"/>
      <c r="G690" s="166"/>
      <c r="H690" s="166"/>
      <c r="I690" s="166"/>
      <c r="J690" s="166"/>
      <c r="K690" s="166"/>
      <c r="L690" s="166"/>
      <c r="M690" s="167"/>
      <c r="N690" s="168" t="str">
        <f t="shared" ca="1" si="540"/>
        <v/>
      </c>
      <c r="O690" s="169"/>
      <c r="P690" s="169"/>
      <c r="Q690" s="167"/>
      <c r="R690" s="170"/>
      <c r="S690" s="171" t="str">
        <f t="shared" si="541"/>
        <v/>
      </c>
      <c r="T690" s="171" t="str">
        <f t="shared" si="542"/>
        <v/>
      </c>
      <c r="U690" s="171" t="str">
        <f t="shared" si="543"/>
        <v/>
      </c>
      <c r="V690" s="171" t="str">
        <f>IF(ISBLANK(R690), "", (POWER(R690/VLOOKUP(U690,Anthro_Calc!C:P,13,FALSE),VLOOKUP(U690,Anthro_Calc!C:P,12,FALSE))-1) / (VLOOKUP(U690,Anthro_Calc!C:P,14,FALSE)*VLOOKUP(U690,Anthro_Calc!C:P,12,FALSE)))</f>
        <v/>
      </c>
      <c r="W690" s="171" t="str">
        <f>IF(ISBLANK(R690), "", -3 + (R690 -VLOOKUP(U690,Anthro_Calc!C:P,4,FALSE)) / (VLOOKUP(U690,Anthro_Calc!C:P,5,FALSE) - VLOOKUP(U690,Anthro_Calc!C:P,4,FALSE)))</f>
        <v/>
      </c>
      <c r="X690" s="171" t="str">
        <f>IF(ISBLANK(R690), "", 3 + (R690 -VLOOKUP(U690,Anthro_Calc!C:P,10,FALSE)) / (VLOOKUP(U690,Anthro_Calc!C:P,10,FALSE) - VLOOKUP(U690,Anthro_Calc!C:P,9,FALSE)))</f>
        <v/>
      </c>
      <c r="Y690" s="172" t="str">
        <f t="shared" si="544"/>
        <v/>
      </c>
      <c r="Z690" s="173" t="str">
        <f t="shared" si="545"/>
        <v/>
      </c>
      <c r="AA690" s="174" t="str">
        <f t="shared" si="580"/>
        <v/>
      </c>
      <c r="AB690" s="167"/>
      <c r="AC690" s="175"/>
      <c r="AD690" s="176"/>
      <c r="AE690" s="177" t="str">
        <f t="shared" si="546"/>
        <v/>
      </c>
      <c r="AF690" s="171">
        <f t="shared" si="547"/>
        <v>0</v>
      </c>
      <c r="AG690" s="171">
        <f t="shared" si="548"/>
        <v>0</v>
      </c>
      <c r="AH690" s="171" t="str">
        <f t="shared" si="549"/>
        <v>0</v>
      </c>
      <c r="AI690" s="171" t="str">
        <f>IF(ISBLANK(AD690), "", (POWER(AD690/VLOOKUP(AH690,Anthro_Calc!C:P,13,FALSE),VLOOKUP(AH690,Anthro_Calc!C:P,12,FALSE))-1) / (VLOOKUP(AH690,Anthro_Calc!C:P,14,FALSE)*VLOOKUP(AH690,Anthro_Calc!C:P,12,FALSE)))</f>
        <v/>
      </c>
      <c r="AJ690" s="171" t="str">
        <f>IF(ISBLANK(AD690), "", -3 + (AD690 -VLOOKUP(AH690,Anthro_Calc!C:P,4,FALSE)) / (VLOOKUP(AH690,Anthro_Calc!C:P,5,FALSE) - VLOOKUP(AH690,Anthro_Calc!C:P,4,FALSE)))</f>
        <v/>
      </c>
      <c r="AK690" s="171" t="str">
        <f>IF(ISBLANK(AD690), "", 3 + (AD690 -VLOOKUP(AH690,Anthro_Calc!C:P,10,FALSE)) / (VLOOKUP(AH690,Anthro_Calc!C:P,10,FALSE) - VLOOKUP(AH690,Anthro_Calc!C:P,9,FALSE)))</f>
        <v/>
      </c>
      <c r="AL690" s="172" t="str">
        <f t="shared" si="550"/>
        <v/>
      </c>
      <c r="AM690" s="173" t="str">
        <f t="shared" si="551"/>
        <v/>
      </c>
      <c r="AN690" s="174" t="str">
        <f t="shared" si="552"/>
        <v/>
      </c>
      <c r="AO690" s="178" t="str">
        <f t="shared" si="582"/>
        <v/>
      </c>
      <c r="AP690" s="179"/>
      <c r="AQ690" s="179" t="str">
        <f t="shared" si="588"/>
        <v/>
      </c>
      <c r="AR690" s="167"/>
      <c r="AS690" s="175"/>
      <c r="AT690" s="170"/>
      <c r="AU690" s="177" t="str">
        <f t="shared" si="579"/>
        <v/>
      </c>
      <c r="AV690" s="171">
        <f t="shared" si="553"/>
        <v>0</v>
      </c>
      <c r="AW690" s="171">
        <f t="shared" si="554"/>
        <v>0</v>
      </c>
      <c r="AX690" s="171" t="str">
        <f t="shared" si="555"/>
        <v>0</v>
      </c>
      <c r="AY690" s="171" t="str">
        <f>IF(ISBLANK(AT690), "", (POWER(AT690/VLOOKUP(AX690,Anthro_Calc!C:P,13,FALSE),VLOOKUP(AX690,Anthro_Calc!C:P,12,FALSE))-1) / (VLOOKUP(AX690,Anthro_Calc!C:P,14,FALSE)*VLOOKUP(AX690,Anthro_Calc!C:P,12,FALSE)))</f>
        <v/>
      </c>
      <c r="AZ690" s="171" t="str">
        <f>IF(ISBLANK(AT690), "", -3 + (AT690 -VLOOKUP(AX690,Anthro_Calc!C:P,4,FALSE)) / (VLOOKUP(AX690,Anthro_Calc!C:P,5,FALSE) - VLOOKUP(AX690,Anthro_Calc!C:P,4,FALSE)))</f>
        <v/>
      </c>
      <c r="BA690" s="171" t="str">
        <f>IF(ISBLANK(AT690), "", 3 + (AT690 -VLOOKUP(AX690,Anthro_Calc!C:P,10,FALSE)) / (VLOOKUP(AX690,Anthro_Calc!C:P,10,FALSE) - VLOOKUP(AX690,Anthro_Calc!C:P,9,FALSE)))</f>
        <v/>
      </c>
      <c r="BB690" s="172" t="str">
        <f t="shared" si="556"/>
        <v/>
      </c>
      <c r="BC690" s="173" t="str">
        <f t="shared" si="557"/>
        <v/>
      </c>
      <c r="BD690" s="174" t="str">
        <f t="shared" si="583"/>
        <v/>
      </c>
      <c r="BE690" s="180" t="str">
        <f t="shared" si="584"/>
        <v/>
      </c>
      <c r="BF690" s="181" t="str">
        <f t="shared" si="558"/>
        <v/>
      </c>
      <c r="BG690" s="181" t="str">
        <f t="shared" si="585"/>
        <v/>
      </c>
      <c r="BH690" s="179"/>
      <c r="BI690" s="182"/>
      <c r="BJ690" s="167"/>
      <c r="BK690" s="175"/>
      <c r="BL690" s="176"/>
      <c r="BM690" s="177" t="str">
        <f t="shared" si="559"/>
        <v/>
      </c>
      <c r="BN690" s="171">
        <f t="shared" si="577"/>
        <v>0</v>
      </c>
      <c r="BO690" s="171">
        <f t="shared" si="578"/>
        <v>0</v>
      </c>
      <c r="BP690" s="171" t="str">
        <f t="shared" si="560"/>
        <v>0</v>
      </c>
      <c r="BQ690" s="171" t="str">
        <f>IF(ISBLANK(BL690), "", (POWER(BL690/VLOOKUP(BP690,Anthro_Calc!C:P,13,FALSE),VLOOKUP(BP690,Anthro_Calc!C:P,12,FALSE))-1) / (VLOOKUP(BP690,Anthro_Calc!C:P,14,FALSE)*VLOOKUP(BP690,Anthro_Calc!C:P,12,FALSE)))</f>
        <v/>
      </c>
      <c r="BR690" s="171" t="str">
        <f>IF(ISBLANK(BL690), "", -3 + (BL690 -VLOOKUP(BP690,Anthro_Calc!C:P,4,FALSE)) / (VLOOKUP(BP690,Anthro_Calc!C:P,5,FALSE) - VLOOKUP(BP690,Anthro_Calc!C:P,4,FALSE)))</f>
        <v/>
      </c>
      <c r="BS690" s="171" t="str">
        <f>IF(ISBLANK(BL690), "", 3 + (BL690 -VLOOKUP(BP690,Anthro_Calc!C:P,10,FALSE)) / (VLOOKUP(BP690,Anthro_Calc!C:P,10,FALSE) - VLOOKUP(BP690,Anthro_Calc!C:P,9,FALSE)))</f>
        <v/>
      </c>
      <c r="BT690" s="172" t="str">
        <f t="shared" si="561"/>
        <v/>
      </c>
      <c r="BU690" s="173" t="str">
        <f t="shared" si="562"/>
        <v/>
      </c>
      <c r="BV690" s="174" t="str">
        <f t="shared" si="563"/>
        <v/>
      </c>
      <c r="BW690" s="181" t="str">
        <f t="shared" si="586"/>
        <v/>
      </c>
      <c r="BX690" s="179"/>
      <c r="BY690" s="181" t="str">
        <f>IF(ISBLANK(BL690), "", VLOOKUP(Z690&amp;" "&amp;BV690&amp;" "&amp;BW690,Graduation_Criteria!$D$2:$E$34,2,FALSE))</f>
        <v/>
      </c>
      <c r="BZ690" s="181" t="str">
        <f t="shared" si="587"/>
        <v/>
      </c>
      <c r="CA690" s="167"/>
      <c r="CB690" s="175"/>
      <c r="CC690" s="175"/>
      <c r="CD690" s="183" t="str">
        <f t="shared" si="564"/>
        <v/>
      </c>
      <c r="CE690" s="184">
        <f t="shared" si="565"/>
        <v>0</v>
      </c>
      <c r="CF690" s="184">
        <f t="shared" si="566"/>
        <v>0</v>
      </c>
      <c r="CG690" s="184" t="str">
        <f t="shared" si="567"/>
        <v>0</v>
      </c>
      <c r="CH690" s="184" t="str">
        <f>IF(ISBLANK(CC690), "", (POWER(CC690/VLOOKUP(CG690,Anthro_Calc!C:P,13,FALSE),VLOOKUP(CG690,Anthro_Calc!C:P,12,FALSE))-1) / (VLOOKUP(CG690,Anthro_Calc!C:P,14,FALSE)*VLOOKUP(CG690,Anthro_Calc!C:P,12,FALSE)))</f>
        <v/>
      </c>
      <c r="CI690" s="184" t="str">
        <f>IF(ISBLANK(CC690), "", -3 + (CC690 -VLOOKUP(CG690,Anthro_Calc!C:P,4,FALSE)) / (VLOOKUP(CG690,Anthro_Calc!C:P,5,FALSE) - VLOOKUP(CG690,Anthro_Calc!C:P,4,FALSE)))</f>
        <v/>
      </c>
      <c r="CJ690" s="184" t="str">
        <f>IF(ISBLANK(CC690), "", 3 + (CC690 -VLOOKUP(CG690,Anthro_Calc!C:P,10,FALSE)) / (VLOOKUP(CG690,Anthro_Calc!C:P,10,FALSE) - VLOOKUP(CG690,Anthro_Calc!C:P,9,FALSE)))</f>
        <v/>
      </c>
      <c r="CK690" s="185" t="str">
        <f t="shared" si="568"/>
        <v/>
      </c>
      <c r="CL690" s="173" t="str">
        <f t="shared" si="569"/>
        <v/>
      </c>
      <c r="CM690" s="174" t="str">
        <f t="shared" si="570"/>
        <v/>
      </c>
      <c r="CN690" s="179"/>
      <c r="CO690" s="167"/>
      <c r="CP690" s="175"/>
      <c r="CQ690" s="175"/>
      <c r="CR690" s="186" t="str">
        <f t="shared" si="571"/>
        <v/>
      </c>
      <c r="CS690" s="187">
        <f t="shared" si="572"/>
        <v>0</v>
      </c>
      <c r="CT690" s="187">
        <f t="shared" si="573"/>
        <v>0</v>
      </c>
      <c r="CU690" s="187" t="str">
        <f t="shared" si="574"/>
        <v>0</v>
      </c>
      <c r="CV690" s="187" t="str">
        <f>IF(ISBLANK(CQ690), "", (POWER(CQ690/VLOOKUP(CU690,Anthro_Calc!C:P,13,FALSE),VLOOKUP(CU690,Anthro_Calc!C:P,12,FALSE))-1) / (VLOOKUP(CU690,Anthro_Calc!C:P,14,FALSE)*VLOOKUP(CU690,Anthro_Calc!C:P,12,FALSE)))</f>
        <v/>
      </c>
      <c r="CW690" s="187" t="str">
        <f>IF(ISBLANK(CQ690), "", -3 + (CQ690 -VLOOKUP(CU690,Anthro_Calc!C:P,4,FALSE)) / (VLOOKUP(CU690,Anthro_Calc!C:P,5,FALSE) - VLOOKUP(CU690,Anthro_Calc!C:P,4,FALSE)))</f>
        <v/>
      </c>
      <c r="CX690" s="187" t="str">
        <f>IF(ISBLANK(CQ690), "", 3 + (CQ690 -VLOOKUP(CU690,Anthro_Calc!C:P,10,FALSE)) / (VLOOKUP(CU690,Anthro_Calc!C:P,10,FALSE) - VLOOKUP(CU690,Anthro_Calc!C:P,9,FALSE)))</f>
        <v/>
      </c>
      <c r="CY690" s="188" t="str">
        <f t="shared" si="575"/>
        <v/>
      </c>
      <c r="CZ690" s="117" t="str">
        <f t="shared" si="589"/>
        <v/>
      </c>
      <c r="DA690" s="174" t="str">
        <f t="shared" si="576"/>
        <v/>
      </c>
      <c r="DB690" s="189"/>
    </row>
    <row r="691" spans="1:106">
      <c r="A691" s="165">
        <f t="shared" si="581"/>
        <v>687</v>
      </c>
      <c r="B691" s="166"/>
      <c r="C691" s="166"/>
      <c r="D691" s="166"/>
      <c r="E691" s="166"/>
      <c r="F691" s="166"/>
      <c r="G691" s="166"/>
      <c r="H691" s="166"/>
      <c r="I691" s="166"/>
      <c r="J691" s="166"/>
      <c r="K691" s="166"/>
      <c r="L691" s="166"/>
      <c r="M691" s="167"/>
      <c r="N691" s="168" t="str">
        <f t="shared" ca="1" si="540"/>
        <v/>
      </c>
      <c r="O691" s="169"/>
      <c r="P691" s="169"/>
      <c r="Q691" s="167"/>
      <c r="R691" s="170"/>
      <c r="S691" s="171" t="str">
        <f t="shared" si="541"/>
        <v/>
      </c>
      <c r="T691" s="171" t="str">
        <f t="shared" si="542"/>
        <v/>
      </c>
      <c r="U691" s="171" t="str">
        <f t="shared" si="543"/>
        <v/>
      </c>
      <c r="V691" s="171" t="str">
        <f>IF(ISBLANK(R691), "", (POWER(R691/VLOOKUP(U691,Anthro_Calc!C:P,13,FALSE),VLOOKUP(U691,Anthro_Calc!C:P,12,FALSE))-1) / (VLOOKUP(U691,Anthro_Calc!C:P,14,FALSE)*VLOOKUP(U691,Anthro_Calc!C:P,12,FALSE)))</f>
        <v/>
      </c>
      <c r="W691" s="171" t="str">
        <f>IF(ISBLANK(R691), "", -3 + (R691 -VLOOKUP(U691,Anthro_Calc!C:P,4,FALSE)) / (VLOOKUP(U691,Anthro_Calc!C:P,5,FALSE) - VLOOKUP(U691,Anthro_Calc!C:P,4,FALSE)))</f>
        <v/>
      </c>
      <c r="X691" s="171" t="str">
        <f>IF(ISBLANK(R691), "", 3 + (R691 -VLOOKUP(U691,Anthro_Calc!C:P,10,FALSE)) / (VLOOKUP(U691,Anthro_Calc!C:P,10,FALSE) - VLOOKUP(U691,Anthro_Calc!C:P,9,FALSE)))</f>
        <v/>
      </c>
      <c r="Y691" s="172" t="str">
        <f t="shared" si="544"/>
        <v/>
      </c>
      <c r="Z691" s="173" t="str">
        <f t="shared" si="545"/>
        <v/>
      </c>
      <c r="AA691" s="174" t="str">
        <f t="shared" si="580"/>
        <v/>
      </c>
      <c r="AB691" s="167"/>
      <c r="AC691" s="175"/>
      <c r="AD691" s="176"/>
      <c r="AE691" s="177" t="str">
        <f t="shared" si="546"/>
        <v/>
      </c>
      <c r="AF691" s="171">
        <f t="shared" si="547"/>
        <v>0</v>
      </c>
      <c r="AG691" s="171">
        <f t="shared" si="548"/>
        <v>0</v>
      </c>
      <c r="AH691" s="171" t="str">
        <f t="shared" si="549"/>
        <v>0</v>
      </c>
      <c r="AI691" s="171" t="str">
        <f>IF(ISBLANK(AD691), "", (POWER(AD691/VLOOKUP(AH691,Anthro_Calc!C:P,13,FALSE),VLOOKUP(AH691,Anthro_Calc!C:P,12,FALSE))-1) / (VLOOKUP(AH691,Anthro_Calc!C:P,14,FALSE)*VLOOKUP(AH691,Anthro_Calc!C:P,12,FALSE)))</f>
        <v/>
      </c>
      <c r="AJ691" s="171" t="str">
        <f>IF(ISBLANK(AD691), "", -3 + (AD691 -VLOOKUP(AH691,Anthro_Calc!C:P,4,FALSE)) / (VLOOKUP(AH691,Anthro_Calc!C:P,5,FALSE) - VLOOKUP(AH691,Anthro_Calc!C:P,4,FALSE)))</f>
        <v/>
      </c>
      <c r="AK691" s="171" t="str">
        <f>IF(ISBLANK(AD691), "", 3 + (AD691 -VLOOKUP(AH691,Anthro_Calc!C:P,10,FALSE)) / (VLOOKUP(AH691,Anthro_Calc!C:P,10,FALSE) - VLOOKUP(AH691,Anthro_Calc!C:P,9,FALSE)))</f>
        <v/>
      </c>
      <c r="AL691" s="172" t="str">
        <f t="shared" si="550"/>
        <v/>
      </c>
      <c r="AM691" s="173" t="str">
        <f t="shared" si="551"/>
        <v/>
      </c>
      <c r="AN691" s="174" t="str">
        <f t="shared" si="552"/>
        <v/>
      </c>
      <c r="AO691" s="178" t="str">
        <f t="shared" si="582"/>
        <v/>
      </c>
      <c r="AP691" s="179"/>
      <c r="AQ691" s="179" t="str">
        <f t="shared" si="588"/>
        <v/>
      </c>
      <c r="AR691" s="167"/>
      <c r="AS691" s="175"/>
      <c r="AT691" s="170"/>
      <c r="AU691" s="177" t="str">
        <f t="shared" si="579"/>
        <v/>
      </c>
      <c r="AV691" s="171">
        <f t="shared" si="553"/>
        <v>0</v>
      </c>
      <c r="AW691" s="171">
        <f t="shared" si="554"/>
        <v>0</v>
      </c>
      <c r="AX691" s="171" t="str">
        <f t="shared" si="555"/>
        <v>0</v>
      </c>
      <c r="AY691" s="171" t="str">
        <f>IF(ISBLANK(AT691), "", (POWER(AT691/VLOOKUP(AX691,Anthro_Calc!C:P,13,FALSE),VLOOKUP(AX691,Anthro_Calc!C:P,12,FALSE))-1) / (VLOOKUP(AX691,Anthro_Calc!C:P,14,FALSE)*VLOOKUP(AX691,Anthro_Calc!C:P,12,FALSE)))</f>
        <v/>
      </c>
      <c r="AZ691" s="171" t="str">
        <f>IF(ISBLANK(AT691), "", -3 + (AT691 -VLOOKUP(AX691,Anthro_Calc!C:P,4,FALSE)) / (VLOOKUP(AX691,Anthro_Calc!C:P,5,FALSE) - VLOOKUP(AX691,Anthro_Calc!C:P,4,FALSE)))</f>
        <v/>
      </c>
      <c r="BA691" s="171" t="str">
        <f>IF(ISBLANK(AT691), "", 3 + (AT691 -VLOOKUP(AX691,Anthro_Calc!C:P,10,FALSE)) / (VLOOKUP(AX691,Anthro_Calc!C:P,10,FALSE) - VLOOKUP(AX691,Anthro_Calc!C:P,9,FALSE)))</f>
        <v/>
      </c>
      <c r="BB691" s="172" t="str">
        <f t="shared" si="556"/>
        <v/>
      </c>
      <c r="BC691" s="173" t="str">
        <f t="shared" si="557"/>
        <v/>
      </c>
      <c r="BD691" s="174" t="str">
        <f t="shared" si="583"/>
        <v/>
      </c>
      <c r="BE691" s="180" t="str">
        <f t="shared" si="584"/>
        <v/>
      </c>
      <c r="BF691" s="181" t="str">
        <f t="shared" si="558"/>
        <v/>
      </c>
      <c r="BG691" s="181" t="str">
        <f t="shared" si="585"/>
        <v/>
      </c>
      <c r="BH691" s="179"/>
      <c r="BI691" s="182"/>
      <c r="BJ691" s="167"/>
      <c r="BK691" s="175"/>
      <c r="BL691" s="176"/>
      <c r="BM691" s="177" t="str">
        <f t="shared" si="559"/>
        <v/>
      </c>
      <c r="BN691" s="171">
        <f t="shared" si="577"/>
        <v>0</v>
      </c>
      <c r="BO691" s="171">
        <f t="shared" si="578"/>
        <v>0</v>
      </c>
      <c r="BP691" s="171" t="str">
        <f t="shared" si="560"/>
        <v>0</v>
      </c>
      <c r="BQ691" s="171" t="str">
        <f>IF(ISBLANK(BL691), "", (POWER(BL691/VLOOKUP(BP691,Anthro_Calc!C:P,13,FALSE),VLOOKUP(BP691,Anthro_Calc!C:P,12,FALSE))-1) / (VLOOKUP(BP691,Anthro_Calc!C:P,14,FALSE)*VLOOKUP(BP691,Anthro_Calc!C:P,12,FALSE)))</f>
        <v/>
      </c>
      <c r="BR691" s="171" t="str">
        <f>IF(ISBLANK(BL691), "", -3 + (BL691 -VLOOKUP(BP691,Anthro_Calc!C:P,4,FALSE)) / (VLOOKUP(BP691,Anthro_Calc!C:P,5,FALSE) - VLOOKUP(BP691,Anthro_Calc!C:P,4,FALSE)))</f>
        <v/>
      </c>
      <c r="BS691" s="171" t="str">
        <f>IF(ISBLANK(BL691), "", 3 + (BL691 -VLOOKUP(BP691,Anthro_Calc!C:P,10,FALSE)) / (VLOOKUP(BP691,Anthro_Calc!C:P,10,FALSE) - VLOOKUP(BP691,Anthro_Calc!C:P,9,FALSE)))</f>
        <v/>
      </c>
      <c r="BT691" s="172" t="str">
        <f t="shared" si="561"/>
        <v/>
      </c>
      <c r="BU691" s="173" t="str">
        <f t="shared" si="562"/>
        <v/>
      </c>
      <c r="BV691" s="174" t="str">
        <f t="shared" si="563"/>
        <v/>
      </c>
      <c r="BW691" s="181" t="str">
        <f t="shared" si="586"/>
        <v/>
      </c>
      <c r="BX691" s="179"/>
      <c r="BY691" s="181" t="str">
        <f>IF(ISBLANK(BL691), "", VLOOKUP(Z691&amp;" "&amp;BV691&amp;" "&amp;BW691,Graduation_Criteria!$D$2:$E$34,2,FALSE))</f>
        <v/>
      </c>
      <c r="BZ691" s="181" t="str">
        <f t="shared" si="587"/>
        <v/>
      </c>
      <c r="CA691" s="167"/>
      <c r="CB691" s="175"/>
      <c r="CC691" s="175"/>
      <c r="CD691" s="183" t="str">
        <f t="shared" si="564"/>
        <v/>
      </c>
      <c r="CE691" s="184">
        <f t="shared" si="565"/>
        <v>0</v>
      </c>
      <c r="CF691" s="184">
        <f t="shared" si="566"/>
        <v>0</v>
      </c>
      <c r="CG691" s="184" t="str">
        <f t="shared" si="567"/>
        <v>0</v>
      </c>
      <c r="CH691" s="184" t="str">
        <f>IF(ISBLANK(CC691), "", (POWER(CC691/VLOOKUP(CG691,Anthro_Calc!C:P,13,FALSE),VLOOKUP(CG691,Anthro_Calc!C:P,12,FALSE))-1) / (VLOOKUP(CG691,Anthro_Calc!C:P,14,FALSE)*VLOOKUP(CG691,Anthro_Calc!C:P,12,FALSE)))</f>
        <v/>
      </c>
      <c r="CI691" s="184" t="str">
        <f>IF(ISBLANK(CC691), "", -3 + (CC691 -VLOOKUP(CG691,Anthro_Calc!C:P,4,FALSE)) / (VLOOKUP(CG691,Anthro_Calc!C:P,5,FALSE) - VLOOKUP(CG691,Anthro_Calc!C:P,4,FALSE)))</f>
        <v/>
      </c>
      <c r="CJ691" s="184" t="str">
        <f>IF(ISBLANK(CC691), "", 3 + (CC691 -VLOOKUP(CG691,Anthro_Calc!C:P,10,FALSE)) / (VLOOKUP(CG691,Anthro_Calc!C:P,10,FALSE) - VLOOKUP(CG691,Anthro_Calc!C:P,9,FALSE)))</f>
        <v/>
      </c>
      <c r="CK691" s="185" t="str">
        <f t="shared" si="568"/>
        <v/>
      </c>
      <c r="CL691" s="173" t="str">
        <f t="shared" si="569"/>
        <v/>
      </c>
      <c r="CM691" s="174" t="str">
        <f t="shared" si="570"/>
        <v/>
      </c>
      <c r="CN691" s="179"/>
      <c r="CO691" s="167"/>
      <c r="CP691" s="175"/>
      <c r="CQ691" s="175"/>
      <c r="CR691" s="186" t="str">
        <f t="shared" si="571"/>
        <v/>
      </c>
      <c r="CS691" s="187">
        <f t="shared" si="572"/>
        <v>0</v>
      </c>
      <c r="CT691" s="187">
        <f t="shared" si="573"/>
        <v>0</v>
      </c>
      <c r="CU691" s="187" t="str">
        <f t="shared" si="574"/>
        <v>0</v>
      </c>
      <c r="CV691" s="187" t="str">
        <f>IF(ISBLANK(CQ691), "", (POWER(CQ691/VLOOKUP(CU691,Anthro_Calc!C:P,13,FALSE),VLOOKUP(CU691,Anthro_Calc!C:P,12,FALSE))-1) / (VLOOKUP(CU691,Anthro_Calc!C:P,14,FALSE)*VLOOKUP(CU691,Anthro_Calc!C:P,12,FALSE)))</f>
        <v/>
      </c>
      <c r="CW691" s="187" t="str">
        <f>IF(ISBLANK(CQ691), "", -3 + (CQ691 -VLOOKUP(CU691,Anthro_Calc!C:P,4,FALSE)) / (VLOOKUP(CU691,Anthro_Calc!C:P,5,FALSE) - VLOOKUP(CU691,Anthro_Calc!C:P,4,FALSE)))</f>
        <v/>
      </c>
      <c r="CX691" s="187" t="str">
        <f>IF(ISBLANK(CQ691), "", 3 + (CQ691 -VLOOKUP(CU691,Anthro_Calc!C:P,10,FALSE)) / (VLOOKUP(CU691,Anthro_Calc!C:P,10,FALSE) - VLOOKUP(CU691,Anthro_Calc!C:P,9,FALSE)))</f>
        <v/>
      </c>
      <c r="CY691" s="188" t="str">
        <f t="shared" si="575"/>
        <v/>
      </c>
      <c r="CZ691" s="117" t="str">
        <f t="shared" si="589"/>
        <v/>
      </c>
      <c r="DA691" s="174" t="str">
        <f t="shared" si="576"/>
        <v/>
      </c>
      <c r="DB691" s="189"/>
    </row>
    <row r="692" spans="1:106">
      <c r="A692" s="165">
        <f t="shared" si="581"/>
        <v>688</v>
      </c>
      <c r="B692" s="166"/>
      <c r="C692" s="166"/>
      <c r="D692" s="166"/>
      <c r="E692" s="166"/>
      <c r="F692" s="166"/>
      <c r="G692" s="166"/>
      <c r="H692" s="166"/>
      <c r="I692" s="166"/>
      <c r="J692" s="166"/>
      <c r="K692" s="166"/>
      <c r="L692" s="166"/>
      <c r="M692" s="167"/>
      <c r="N692" s="168" t="str">
        <f t="shared" ca="1" si="540"/>
        <v/>
      </c>
      <c r="O692" s="169"/>
      <c r="P692" s="169"/>
      <c r="Q692" s="167"/>
      <c r="R692" s="170"/>
      <c r="S692" s="171" t="str">
        <f t="shared" si="541"/>
        <v/>
      </c>
      <c r="T692" s="171" t="str">
        <f t="shared" si="542"/>
        <v/>
      </c>
      <c r="U692" s="171" t="str">
        <f t="shared" si="543"/>
        <v/>
      </c>
      <c r="V692" s="171" t="str">
        <f>IF(ISBLANK(R692), "", (POWER(R692/VLOOKUP(U692,Anthro_Calc!C:P,13,FALSE),VLOOKUP(U692,Anthro_Calc!C:P,12,FALSE))-1) / (VLOOKUP(U692,Anthro_Calc!C:P,14,FALSE)*VLOOKUP(U692,Anthro_Calc!C:P,12,FALSE)))</f>
        <v/>
      </c>
      <c r="W692" s="171" t="str">
        <f>IF(ISBLANK(R692), "", -3 + (R692 -VLOOKUP(U692,Anthro_Calc!C:P,4,FALSE)) / (VLOOKUP(U692,Anthro_Calc!C:P,5,FALSE) - VLOOKUP(U692,Anthro_Calc!C:P,4,FALSE)))</f>
        <v/>
      </c>
      <c r="X692" s="171" t="str">
        <f>IF(ISBLANK(R692), "", 3 + (R692 -VLOOKUP(U692,Anthro_Calc!C:P,10,FALSE)) / (VLOOKUP(U692,Anthro_Calc!C:P,10,FALSE) - VLOOKUP(U692,Anthro_Calc!C:P,9,FALSE)))</f>
        <v/>
      </c>
      <c r="Y692" s="172" t="str">
        <f t="shared" si="544"/>
        <v/>
      </c>
      <c r="Z692" s="173" t="str">
        <f t="shared" si="545"/>
        <v/>
      </c>
      <c r="AA692" s="174" t="str">
        <f t="shared" si="580"/>
        <v/>
      </c>
      <c r="AB692" s="167"/>
      <c r="AC692" s="175"/>
      <c r="AD692" s="176"/>
      <c r="AE692" s="177" t="str">
        <f t="shared" si="546"/>
        <v/>
      </c>
      <c r="AF692" s="171">
        <f t="shared" si="547"/>
        <v>0</v>
      </c>
      <c r="AG692" s="171">
        <f t="shared" si="548"/>
        <v>0</v>
      </c>
      <c r="AH692" s="171" t="str">
        <f t="shared" si="549"/>
        <v>0</v>
      </c>
      <c r="AI692" s="171" t="str">
        <f>IF(ISBLANK(AD692), "", (POWER(AD692/VLOOKUP(AH692,Anthro_Calc!C:P,13,FALSE),VLOOKUP(AH692,Anthro_Calc!C:P,12,FALSE))-1) / (VLOOKUP(AH692,Anthro_Calc!C:P,14,FALSE)*VLOOKUP(AH692,Anthro_Calc!C:P,12,FALSE)))</f>
        <v/>
      </c>
      <c r="AJ692" s="171" t="str">
        <f>IF(ISBLANK(AD692), "", -3 + (AD692 -VLOOKUP(AH692,Anthro_Calc!C:P,4,FALSE)) / (VLOOKUP(AH692,Anthro_Calc!C:P,5,FALSE) - VLOOKUP(AH692,Anthro_Calc!C:P,4,FALSE)))</f>
        <v/>
      </c>
      <c r="AK692" s="171" t="str">
        <f>IF(ISBLANK(AD692), "", 3 + (AD692 -VLOOKUP(AH692,Anthro_Calc!C:P,10,FALSE)) / (VLOOKUP(AH692,Anthro_Calc!C:P,10,FALSE) - VLOOKUP(AH692,Anthro_Calc!C:P,9,FALSE)))</f>
        <v/>
      </c>
      <c r="AL692" s="172" t="str">
        <f t="shared" si="550"/>
        <v/>
      </c>
      <c r="AM692" s="173" t="str">
        <f t="shared" si="551"/>
        <v/>
      </c>
      <c r="AN692" s="174" t="str">
        <f t="shared" si="552"/>
        <v/>
      </c>
      <c r="AO692" s="178" t="str">
        <f t="shared" si="582"/>
        <v/>
      </c>
      <c r="AP692" s="179"/>
      <c r="AQ692" s="179" t="str">
        <f t="shared" si="588"/>
        <v/>
      </c>
      <c r="AR692" s="167"/>
      <c r="AS692" s="175"/>
      <c r="AT692" s="170"/>
      <c r="AU692" s="177" t="str">
        <f t="shared" si="579"/>
        <v/>
      </c>
      <c r="AV692" s="171">
        <f t="shared" si="553"/>
        <v>0</v>
      </c>
      <c r="AW692" s="171">
        <f t="shared" si="554"/>
        <v>0</v>
      </c>
      <c r="AX692" s="171" t="str">
        <f t="shared" si="555"/>
        <v>0</v>
      </c>
      <c r="AY692" s="171" t="str">
        <f>IF(ISBLANK(AT692), "", (POWER(AT692/VLOOKUP(AX692,Anthro_Calc!C:P,13,FALSE),VLOOKUP(AX692,Anthro_Calc!C:P,12,FALSE))-1) / (VLOOKUP(AX692,Anthro_Calc!C:P,14,FALSE)*VLOOKUP(AX692,Anthro_Calc!C:P,12,FALSE)))</f>
        <v/>
      </c>
      <c r="AZ692" s="171" t="str">
        <f>IF(ISBLANK(AT692), "", -3 + (AT692 -VLOOKUP(AX692,Anthro_Calc!C:P,4,FALSE)) / (VLOOKUP(AX692,Anthro_Calc!C:P,5,FALSE) - VLOOKUP(AX692,Anthro_Calc!C:P,4,FALSE)))</f>
        <v/>
      </c>
      <c r="BA692" s="171" t="str">
        <f>IF(ISBLANK(AT692), "", 3 + (AT692 -VLOOKUP(AX692,Anthro_Calc!C:P,10,FALSE)) / (VLOOKUP(AX692,Anthro_Calc!C:P,10,FALSE) - VLOOKUP(AX692,Anthro_Calc!C:P,9,FALSE)))</f>
        <v/>
      </c>
      <c r="BB692" s="172" t="str">
        <f t="shared" si="556"/>
        <v/>
      </c>
      <c r="BC692" s="173" t="str">
        <f t="shared" si="557"/>
        <v/>
      </c>
      <c r="BD692" s="174" t="str">
        <f t="shared" si="583"/>
        <v/>
      </c>
      <c r="BE692" s="180" t="str">
        <f t="shared" si="584"/>
        <v/>
      </c>
      <c r="BF692" s="181" t="str">
        <f t="shared" si="558"/>
        <v/>
      </c>
      <c r="BG692" s="181" t="str">
        <f t="shared" si="585"/>
        <v/>
      </c>
      <c r="BH692" s="179"/>
      <c r="BI692" s="182"/>
      <c r="BJ692" s="167"/>
      <c r="BK692" s="175"/>
      <c r="BL692" s="176"/>
      <c r="BM692" s="177" t="str">
        <f t="shared" si="559"/>
        <v/>
      </c>
      <c r="BN692" s="171">
        <f t="shared" si="577"/>
        <v>0</v>
      </c>
      <c r="BO692" s="171">
        <f t="shared" si="578"/>
        <v>0</v>
      </c>
      <c r="BP692" s="171" t="str">
        <f t="shared" si="560"/>
        <v>0</v>
      </c>
      <c r="BQ692" s="171" t="str">
        <f>IF(ISBLANK(BL692), "", (POWER(BL692/VLOOKUP(BP692,Anthro_Calc!C:P,13,FALSE),VLOOKUP(BP692,Anthro_Calc!C:P,12,FALSE))-1) / (VLOOKUP(BP692,Anthro_Calc!C:P,14,FALSE)*VLOOKUP(BP692,Anthro_Calc!C:P,12,FALSE)))</f>
        <v/>
      </c>
      <c r="BR692" s="171" t="str">
        <f>IF(ISBLANK(BL692), "", -3 + (BL692 -VLOOKUP(BP692,Anthro_Calc!C:P,4,FALSE)) / (VLOOKUP(BP692,Anthro_Calc!C:P,5,FALSE) - VLOOKUP(BP692,Anthro_Calc!C:P,4,FALSE)))</f>
        <v/>
      </c>
      <c r="BS692" s="171" t="str">
        <f>IF(ISBLANK(BL692), "", 3 + (BL692 -VLOOKUP(BP692,Anthro_Calc!C:P,10,FALSE)) / (VLOOKUP(BP692,Anthro_Calc!C:P,10,FALSE) - VLOOKUP(BP692,Anthro_Calc!C:P,9,FALSE)))</f>
        <v/>
      </c>
      <c r="BT692" s="172" t="str">
        <f t="shared" si="561"/>
        <v/>
      </c>
      <c r="BU692" s="173" t="str">
        <f t="shared" si="562"/>
        <v/>
      </c>
      <c r="BV692" s="174" t="str">
        <f t="shared" si="563"/>
        <v/>
      </c>
      <c r="BW692" s="181" t="str">
        <f t="shared" si="586"/>
        <v/>
      </c>
      <c r="BX692" s="179"/>
      <c r="BY692" s="181" t="str">
        <f>IF(ISBLANK(BL692), "", VLOOKUP(Z692&amp;" "&amp;BV692&amp;" "&amp;BW692,Graduation_Criteria!$D$2:$E$34,2,FALSE))</f>
        <v/>
      </c>
      <c r="BZ692" s="181" t="str">
        <f t="shared" si="587"/>
        <v/>
      </c>
      <c r="CA692" s="167"/>
      <c r="CB692" s="175"/>
      <c r="CC692" s="175"/>
      <c r="CD692" s="183" t="str">
        <f t="shared" si="564"/>
        <v/>
      </c>
      <c r="CE692" s="184">
        <f t="shared" si="565"/>
        <v>0</v>
      </c>
      <c r="CF692" s="184">
        <f t="shared" si="566"/>
        <v>0</v>
      </c>
      <c r="CG692" s="184" t="str">
        <f t="shared" si="567"/>
        <v>0</v>
      </c>
      <c r="CH692" s="184" t="str">
        <f>IF(ISBLANK(CC692), "", (POWER(CC692/VLOOKUP(CG692,Anthro_Calc!C:P,13,FALSE),VLOOKUP(CG692,Anthro_Calc!C:P,12,FALSE))-1) / (VLOOKUP(CG692,Anthro_Calc!C:P,14,FALSE)*VLOOKUP(CG692,Anthro_Calc!C:P,12,FALSE)))</f>
        <v/>
      </c>
      <c r="CI692" s="184" t="str">
        <f>IF(ISBLANK(CC692), "", -3 + (CC692 -VLOOKUP(CG692,Anthro_Calc!C:P,4,FALSE)) / (VLOOKUP(CG692,Anthro_Calc!C:P,5,FALSE) - VLOOKUP(CG692,Anthro_Calc!C:P,4,FALSE)))</f>
        <v/>
      </c>
      <c r="CJ692" s="184" t="str">
        <f>IF(ISBLANK(CC692), "", 3 + (CC692 -VLOOKUP(CG692,Anthro_Calc!C:P,10,FALSE)) / (VLOOKUP(CG692,Anthro_Calc!C:P,10,FALSE) - VLOOKUP(CG692,Anthro_Calc!C:P,9,FALSE)))</f>
        <v/>
      </c>
      <c r="CK692" s="185" t="str">
        <f t="shared" si="568"/>
        <v/>
      </c>
      <c r="CL692" s="173" t="str">
        <f t="shared" si="569"/>
        <v/>
      </c>
      <c r="CM692" s="174" t="str">
        <f t="shared" si="570"/>
        <v/>
      </c>
      <c r="CN692" s="179"/>
      <c r="CO692" s="167"/>
      <c r="CP692" s="175"/>
      <c r="CQ692" s="175"/>
      <c r="CR692" s="186" t="str">
        <f t="shared" si="571"/>
        <v/>
      </c>
      <c r="CS692" s="187">
        <f t="shared" si="572"/>
        <v>0</v>
      </c>
      <c r="CT692" s="187">
        <f t="shared" si="573"/>
        <v>0</v>
      </c>
      <c r="CU692" s="187" t="str">
        <f t="shared" si="574"/>
        <v>0</v>
      </c>
      <c r="CV692" s="187" t="str">
        <f>IF(ISBLANK(CQ692), "", (POWER(CQ692/VLOOKUP(CU692,Anthro_Calc!C:P,13,FALSE),VLOOKUP(CU692,Anthro_Calc!C:P,12,FALSE))-1) / (VLOOKUP(CU692,Anthro_Calc!C:P,14,FALSE)*VLOOKUP(CU692,Anthro_Calc!C:P,12,FALSE)))</f>
        <v/>
      </c>
      <c r="CW692" s="187" t="str">
        <f>IF(ISBLANK(CQ692), "", -3 + (CQ692 -VLOOKUP(CU692,Anthro_Calc!C:P,4,FALSE)) / (VLOOKUP(CU692,Anthro_Calc!C:P,5,FALSE) - VLOOKUP(CU692,Anthro_Calc!C:P,4,FALSE)))</f>
        <v/>
      </c>
      <c r="CX692" s="187" t="str">
        <f>IF(ISBLANK(CQ692), "", 3 + (CQ692 -VLOOKUP(CU692,Anthro_Calc!C:P,10,FALSE)) / (VLOOKUP(CU692,Anthro_Calc!C:P,10,FALSE) - VLOOKUP(CU692,Anthro_Calc!C:P,9,FALSE)))</f>
        <v/>
      </c>
      <c r="CY692" s="188" t="str">
        <f t="shared" si="575"/>
        <v/>
      </c>
      <c r="CZ692" s="117" t="str">
        <f t="shared" si="589"/>
        <v/>
      </c>
      <c r="DA692" s="174" t="str">
        <f t="shared" si="576"/>
        <v/>
      </c>
      <c r="DB692" s="189"/>
    </row>
    <row r="693" spans="1:106">
      <c r="A693" s="165">
        <f t="shared" si="581"/>
        <v>689</v>
      </c>
      <c r="B693" s="166"/>
      <c r="C693" s="166"/>
      <c r="D693" s="166"/>
      <c r="E693" s="166"/>
      <c r="F693" s="166"/>
      <c r="G693" s="166"/>
      <c r="H693" s="166"/>
      <c r="I693" s="166"/>
      <c r="J693" s="166"/>
      <c r="K693" s="166"/>
      <c r="L693" s="166"/>
      <c r="M693" s="167"/>
      <c r="N693" s="168" t="str">
        <f t="shared" ca="1" si="540"/>
        <v/>
      </c>
      <c r="O693" s="169"/>
      <c r="P693" s="169"/>
      <c r="Q693" s="167"/>
      <c r="R693" s="170"/>
      <c r="S693" s="171" t="str">
        <f t="shared" si="541"/>
        <v/>
      </c>
      <c r="T693" s="171" t="str">
        <f t="shared" si="542"/>
        <v/>
      </c>
      <c r="U693" s="171" t="str">
        <f t="shared" si="543"/>
        <v/>
      </c>
      <c r="V693" s="171" t="str">
        <f>IF(ISBLANK(R693), "", (POWER(R693/VLOOKUP(U693,Anthro_Calc!C:P,13,FALSE),VLOOKUP(U693,Anthro_Calc!C:P,12,FALSE))-1) / (VLOOKUP(U693,Anthro_Calc!C:P,14,FALSE)*VLOOKUP(U693,Anthro_Calc!C:P,12,FALSE)))</f>
        <v/>
      </c>
      <c r="W693" s="171" t="str">
        <f>IF(ISBLANK(R693), "", -3 + (R693 -VLOOKUP(U693,Anthro_Calc!C:P,4,FALSE)) / (VLOOKUP(U693,Anthro_Calc!C:P,5,FALSE) - VLOOKUP(U693,Anthro_Calc!C:P,4,FALSE)))</f>
        <v/>
      </c>
      <c r="X693" s="171" t="str">
        <f>IF(ISBLANK(R693), "", 3 + (R693 -VLOOKUP(U693,Anthro_Calc!C:P,10,FALSE)) / (VLOOKUP(U693,Anthro_Calc!C:P,10,FALSE) - VLOOKUP(U693,Anthro_Calc!C:P,9,FALSE)))</f>
        <v/>
      </c>
      <c r="Y693" s="172" t="str">
        <f t="shared" si="544"/>
        <v/>
      </c>
      <c r="Z693" s="173" t="str">
        <f t="shared" si="545"/>
        <v/>
      </c>
      <c r="AA693" s="174" t="str">
        <f t="shared" si="580"/>
        <v/>
      </c>
      <c r="AB693" s="167"/>
      <c r="AC693" s="175"/>
      <c r="AD693" s="176"/>
      <c r="AE693" s="177" t="str">
        <f t="shared" si="546"/>
        <v/>
      </c>
      <c r="AF693" s="171">
        <f t="shared" si="547"/>
        <v>0</v>
      </c>
      <c r="AG693" s="171">
        <f t="shared" si="548"/>
        <v>0</v>
      </c>
      <c r="AH693" s="171" t="str">
        <f t="shared" si="549"/>
        <v>0</v>
      </c>
      <c r="AI693" s="171" t="str">
        <f>IF(ISBLANK(AD693), "", (POWER(AD693/VLOOKUP(AH693,Anthro_Calc!C:P,13,FALSE),VLOOKUP(AH693,Anthro_Calc!C:P,12,FALSE))-1) / (VLOOKUP(AH693,Anthro_Calc!C:P,14,FALSE)*VLOOKUP(AH693,Anthro_Calc!C:P,12,FALSE)))</f>
        <v/>
      </c>
      <c r="AJ693" s="171" t="str">
        <f>IF(ISBLANK(AD693), "", -3 + (AD693 -VLOOKUP(AH693,Anthro_Calc!C:P,4,FALSE)) / (VLOOKUP(AH693,Anthro_Calc!C:P,5,FALSE) - VLOOKUP(AH693,Anthro_Calc!C:P,4,FALSE)))</f>
        <v/>
      </c>
      <c r="AK693" s="171" t="str">
        <f>IF(ISBLANK(AD693), "", 3 + (AD693 -VLOOKUP(AH693,Anthro_Calc!C:P,10,FALSE)) / (VLOOKUP(AH693,Anthro_Calc!C:P,10,FALSE) - VLOOKUP(AH693,Anthro_Calc!C:P,9,FALSE)))</f>
        <v/>
      </c>
      <c r="AL693" s="172" t="str">
        <f t="shared" si="550"/>
        <v/>
      </c>
      <c r="AM693" s="173" t="str">
        <f t="shared" si="551"/>
        <v/>
      </c>
      <c r="AN693" s="174" t="str">
        <f t="shared" si="552"/>
        <v/>
      </c>
      <c r="AO693" s="178" t="str">
        <f t="shared" si="582"/>
        <v/>
      </c>
      <c r="AP693" s="179"/>
      <c r="AQ693" s="179" t="str">
        <f t="shared" si="588"/>
        <v/>
      </c>
      <c r="AR693" s="167"/>
      <c r="AS693" s="175"/>
      <c r="AT693" s="170"/>
      <c r="AU693" s="177" t="str">
        <f t="shared" si="579"/>
        <v/>
      </c>
      <c r="AV693" s="171">
        <f t="shared" si="553"/>
        <v>0</v>
      </c>
      <c r="AW693" s="171">
        <f t="shared" si="554"/>
        <v>0</v>
      </c>
      <c r="AX693" s="171" t="str">
        <f t="shared" si="555"/>
        <v>0</v>
      </c>
      <c r="AY693" s="171" t="str">
        <f>IF(ISBLANK(AT693), "", (POWER(AT693/VLOOKUP(AX693,Anthro_Calc!C:P,13,FALSE),VLOOKUP(AX693,Anthro_Calc!C:P,12,FALSE))-1) / (VLOOKUP(AX693,Anthro_Calc!C:P,14,FALSE)*VLOOKUP(AX693,Anthro_Calc!C:P,12,FALSE)))</f>
        <v/>
      </c>
      <c r="AZ693" s="171" t="str">
        <f>IF(ISBLANK(AT693), "", -3 + (AT693 -VLOOKUP(AX693,Anthro_Calc!C:P,4,FALSE)) / (VLOOKUP(AX693,Anthro_Calc!C:P,5,FALSE) - VLOOKUP(AX693,Anthro_Calc!C:P,4,FALSE)))</f>
        <v/>
      </c>
      <c r="BA693" s="171" t="str">
        <f>IF(ISBLANK(AT693), "", 3 + (AT693 -VLOOKUP(AX693,Anthro_Calc!C:P,10,FALSE)) / (VLOOKUP(AX693,Anthro_Calc!C:P,10,FALSE) - VLOOKUP(AX693,Anthro_Calc!C:P,9,FALSE)))</f>
        <v/>
      </c>
      <c r="BB693" s="172" t="str">
        <f t="shared" si="556"/>
        <v/>
      </c>
      <c r="BC693" s="173" t="str">
        <f t="shared" si="557"/>
        <v/>
      </c>
      <c r="BD693" s="174" t="str">
        <f t="shared" si="583"/>
        <v/>
      </c>
      <c r="BE693" s="180" t="str">
        <f t="shared" si="584"/>
        <v/>
      </c>
      <c r="BF693" s="181" t="str">
        <f t="shared" si="558"/>
        <v/>
      </c>
      <c r="BG693" s="181" t="str">
        <f t="shared" si="585"/>
        <v/>
      </c>
      <c r="BH693" s="179"/>
      <c r="BI693" s="182"/>
      <c r="BJ693" s="167"/>
      <c r="BK693" s="175"/>
      <c r="BL693" s="176"/>
      <c r="BM693" s="177" t="str">
        <f t="shared" si="559"/>
        <v/>
      </c>
      <c r="BN693" s="171">
        <f t="shared" si="577"/>
        <v>0</v>
      </c>
      <c r="BO693" s="171">
        <f t="shared" si="578"/>
        <v>0</v>
      </c>
      <c r="BP693" s="171" t="str">
        <f t="shared" si="560"/>
        <v>0</v>
      </c>
      <c r="BQ693" s="171" t="str">
        <f>IF(ISBLANK(BL693), "", (POWER(BL693/VLOOKUP(BP693,Anthro_Calc!C:P,13,FALSE),VLOOKUP(BP693,Anthro_Calc!C:P,12,FALSE))-1) / (VLOOKUP(BP693,Anthro_Calc!C:P,14,FALSE)*VLOOKUP(BP693,Anthro_Calc!C:P,12,FALSE)))</f>
        <v/>
      </c>
      <c r="BR693" s="171" t="str">
        <f>IF(ISBLANK(BL693), "", -3 + (BL693 -VLOOKUP(BP693,Anthro_Calc!C:P,4,FALSE)) / (VLOOKUP(BP693,Anthro_Calc!C:P,5,FALSE) - VLOOKUP(BP693,Anthro_Calc!C:P,4,FALSE)))</f>
        <v/>
      </c>
      <c r="BS693" s="171" t="str">
        <f>IF(ISBLANK(BL693), "", 3 + (BL693 -VLOOKUP(BP693,Anthro_Calc!C:P,10,FALSE)) / (VLOOKUP(BP693,Anthro_Calc!C:P,10,FALSE) - VLOOKUP(BP693,Anthro_Calc!C:P,9,FALSE)))</f>
        <v/>
      </c>
      <c r="BT693" s="172" t="str">
        <f t="shared" si="561"/>
        <v/>
      </c>
      <c r="BU693" s="173" t="str">
        <f t="shared" si="562"/>
        <v/>
      </c>
      <c r="BV693" s="174" t="str">
        <f t="shared" si="563"/>
        <v/>
      </c>
      <c r="BW693" s="181" t="str">
        <f t="shared" si="586"/>
        <v/>
      </c>
      <c r="BX693" s="179"/>
      <c r="BY693" s="181" t="str">
        <f>IF(ISBLANK(BL693), "", VLOOKUP(Z693&amp;" "&amp;BV693&amp;" "&amp;BW693,Graduation_Criteria!$D$2:$E$34,2,FALSE))</f>
        <v/>
      </c>
      <c r="BZ693" s="181" t="str">
        <f t="shared" si="587"/>
        <v/>
      </c>
      <c r="CA693" s="167"/>
      <c r="CB693" s="175"/>
      <c r="CC693" s="175"/>
      <c r="CD693" s="183" t="str">
        <f t="shared" si="564"/>
        <v/>
      </c>
      <c r="CE693" s="184">
        <f t="shared" si="565"/>
        <v>0</v>
      </c>
      <c r="CF693" s="184">
        <f t="shared" si="566"/>
        <v>0</v>
      </c>
      <c r="CG693" s="184" t="str">
        <f t="shared" si="567"/>
        <v>0</v>
      </c>
      <c r="CH693" s="184" t="str">
        <f>IF(ISBLANK(CC693), "", (POWER(CC693/VLOOKUP(CG693,Anthro_Calc!C:P,13,FALSE),VLOOKUP(CG693,Anthro_Calc!C:P,12,FALSE))-1) / (VLOOKUP(CG693,Anthro_Calc!C:P,14,FALSE)*VLOOKUP(CG693,Anthro_Calc!C:P,12,FALSE)))</f>
        <v/>
      </c>
      <c r="CI693" s="184" t="str">
        <f>IF(ISBLANK(CC693), "", -3 + (CC693 -VLOOKUP(CG693,Anthro_Calc!C:P,4,FALSE)) / (VLOOKUP(CG693,Anthro_Calc!C:P,5,FALSE) - VLOOKUP(CG693,Anthro_Calc!C:P,4,FALSE)))</f>
        <v/>
      </c>
      <c r="CJ693" s="184" t="str">
        <f>IF(ISBLANK(CC693), "", 3 + (CC693 -VLOOKUP(CG693,Anthro_Calc!C:P,10,FALSE)) / (VLOOKUP(CG693,Anthro_Calc!C:P,10,FALSE) - VLOOKUP(CG693,Anthro_Calc!C:P,9,FALSE)))</f>
        <v/>
      </c>
      <c r="CK693" s="185" t="str">
        <f t="shared" si="568"/>
        <v/>
      </c>
      <c r="CL693" s="173" t="str">
        <f t="shared" si="569"/>
        <v/>
      </c>
      <c r="CM693" s="174" t="str">
        <f t="shared" si="570"/>
        <v/>
      </c>
      <c r="CN693" s="179"/>
      <c r="CO693" s="167"/>
      <c r="CP693" s="175"/>
      <c r="CQ693" s="175"/>
      <c r="CR693" s="186" t="str">
        <f t="shared" si="571"/>
        <v/>
      </c>
      <c r="CS693" s="187">
        <f t="shared" si="572"/>
        <v>0</v>
      </c>
      <c r="CT693" s="187">
        <f t="shared" si="573"/>
        <v>0</v>
      </c>
      <c r="CU693" s="187" t="str">
        <f t="shared" si="574"/>
        <v>0</v>
      </c>
      <c r="CV693" s="187" t="str">
        <f>IF(ISBLANK(CQ693), "", (POWER(CQ693/VLOOKUP(CU693,Anthro_Calc!C:P,13,FALSE),VLOOKUP(CU693,Anthro_Calc!C:P,12,FALSE))-1) / (VLOOKUP(CU693,Anthro_Calc!C:P,14,FALSE)*VLOOKUP(CU693,Anthro_Calc!C:P,12,FALSE)))</f>
        <v/>
      </c>
      <c r="CW693" s="187" t="str">
        <f>IF(ISBLANK(CQ693), "", -3 + (CQ693 -VLOOKUP(CU693,Anthro_Calc!C:P,4,FALSE)) / (VLOOKUP(CU693,Anthro_Calc!C:P,5,FALSE) - VLOOKUP(CU693,Anthro_Calc!C:P,4,FALSE)))</f>
        <v/>
      </c>
      <c r="CX693" s="187" t="str">
        <f>IF(ISBLANK(CQ693), "", 3 + (CQ693 -VLOOKUP(CU693,Anthro_Calc!C:P,10,FALSE)) / (VLOOKUP(CU693,Anthro_Calc!C:P,10,FALSE) - VLOOKUP(CU693,Anthro_Calc!C:P,9,FALSE)))</f>
        <v/>
      </c>
      <c r="CY693" s="188" t="str">
        <f t="shared" si="575"/>
        <v/>
      </c>
      <c r="CZ693" s="117" t="str">
        <f t="shared" si="589"/>
        <v/>
      </c>
      <c r="DA693" s="174" t="str">
        <f t="shared" si="576"/>
        <v/>
      </c>
      <c r="DB693" s="189"/>
    </row>
    <row r="694" spans="1:106">
      <c r="A694" s="165">
        <f t="shared" si="581"/>
        <v>690</v>
      </c>
      <c r="B694" s="166"/>
      <c r="C694" s="166"/>
      <c r="D694" s="166"/>
      <c r="E694" s="166"/>
      <c r="F694" s="166"/>
      <c r="G694" s="166"/>
      <c r="H694" s="166"/>
      <c r="I694" s="166"/>
      <c r="J694" s="166"/>
      <c r="K694" s="166"/>
      <c r="L694" s="166"/>
      <c r="M694" s="167"/>
      <c r="N694" s="168" t="str">
        <f t="shared" ca="1" si="540"/>
        <v/>
      </c>
      <c r="O694" s="169"/>
      <c r="P694" s="169"/>
      <c r="Q694" s="167"/>
      <c r="R694" s="170"/>
      <c r="S694" s="171" t="str">
        <f t="shared" si="541"/>
        <v/>
      </c>
      <c r="T694" s="171" t="str">
        <f t="shared" si="542"/>
        <v/>
      </c>
      <c r="U694" s="171" t="str">
        <f t="shared" si="543"/>
        <v/>
      </c>
      <c r="V694" s="171" t="str">
        <f>IF(ISBLANK(R694), "", (POWER(R694/VLOOKUP(U694,Anthro_Calc!C:P,13,FALSE),VLOOKUP(U694,Anthro_Calc!C:P,12,FALSE))-1) / (VLOOKUP(U694,Anthro_Calc!C:P,14,FALSE)*VLOOKUP(U694,Anthro_Calc!C:P,12,FALSE)))</f>
        <v/>
      </c>
      <c r="W694" s="171" t="str">
        <f>IF(ISBLANK(R694), "", -3 + (R694 -VLOOKUP(U694,Anthro_Calc!C:P,4,FALSE)) / (VLOOKUP(U694,Anthro_Calc!C:P,5,FALSE) - VLOOKUP(U694,Anthro_Calc!C:P,4,FALSE)))</f>
        <v/>
      </c>
      <c r="X694" s="171" t="str">
        <f>IF(ISBLANK(R694), "", 3 + (R694 -VLOOKUP(U694,Anthro_Calc!C:P,10,FALSE)) / (VLOOKUP(U694,Anthro_Calc!C:P,10,FALSE) - VLOOKUP(U694,Anthro_Calc!C:P,9,FALSE)))</f>
        <v/>
      </c>
      <c r="Y694" s="172" t="str">
        <f t="shared" si="544"/>
        <v/>
      </c>
      <c r="Z694" s="173" t="str">
        <f t="shared" si="545"/>
        <v/>
      </c>
      <c r="AA694" s="174" t="str">
        <f t="shared" si="580"/>
        <v/>
      </c>
      <c r="AB694" s="167"/>
      <c r="AC694" s="175"/>
      <c r="AD694" s="176"/>
      <c r="AE694" s="177" t="str">
        <f t="shared" si="546"/>
        <v/>
      </c>
      <c r="AF694" s="171">
        <f t="shared" si="547"/>
        <v>0</v>
      </c>
      <c r="AG694" s="171">
        <f t="shared" si="548"/>
        <v>0</v>
      </c>
      <c r="AH694" s="171" t="str">
        <f t="shared" si="549"/>
        <v>0</v>
      </c>
      <c r="AI694" s="171" t="str">
        <f>IF(ISBLANK(AD694), "", (POWER(AD694/VLOOKUP(AH694,Anthro_Calc!C:P,13,FALSE),VLOOKUP(AH694,Anthro_Calc!C:P,12,FALSE))-1) / (VLOOKUP(AH694,Anthro_Calc!C:P,14,FALSE)*VLOOKUP(AH694,Anthro_Calc!C:P,12,FALSE)))</f>
        <v/>
      </c>
      <c r="AJ694" s="171" t="str">
        <f>IF(ISBLANK(AD694), "", -3 + (AD694 -VLOOKUP(AH694,Anthro_Calc!C:P,4,FALSE)) / (VLOOKUP(AH694,Anthro_Calc!C:P,5,FALSE) - VLOOKUP(AH694,Anthro_Calc!C:P,4,FALSE)))</f>
        <v/>
      </c>
      <c r="AK694" s="171" t="str">
        <f>IF(ISBLANK(AD694), "", 3 + (AD694 -VLOOKUP(AH694,Anthro_Calc!C:P,10,FALSE)) / (VLOOKUP(AH694,Anthro_Calc!C:P,10,FALSE) - VLOOKUP(AH694,Anthro_Calc!C:P,9,FALSE)))</f>
        <v/>
      </c>
      <c r="AL694" s="172" t="str">
        <f t="shared" si="550"/>
        <v/>
      </c>
      <c r="AM694" s="173" t="str">
        <f t="shared" si="551"/>
        <v/>
      </c>
      <c r="AN694" s="174" t="str">
        <f t="shared" si="552"/>
        <v/>
      </c>
      <c r="AO694" s="178" t="str">
        <f t="shared" si="582"/>
        <v/>
      </c>
      <c r="AP694" s="179"/>
      <c r="AQ694" s="179" t="str">
        <f t="shared" si="588"/>
        <v/>
      </c>
      <c r="AR694" s="167"/>
      <c r="AS694" s="175"/>
      <c r="AT694" s="170"/>
      <c r="AU694" s="177" t="str">
        <f t="shared" si="579"/>
        <v/>
      </c>
      <c r="AV694" s="171">
        <f t="shared" si="553"/>
        <v>0</v>
      </c>
      <c r="AW694" s="171">
        <f t="shared" si="554"/>
        <v>0</v>
      </c>
      <c r="AX694" s="171" t="str">
        <f t="shared" si="555"/>
        <v>0</v>
      </c>
      <c r="AY694" s="171" t="str">
        <f>IF(ISBLANK(AT694), "", (POWER(AT694/VLOOKUP(AX694,Anthro_Calc!C:P,13,FALSE),VLOOKUP(AX694,Anthro_Calc!C:P,12,FALSE))-1) / (VLOOKUP(AX694,Anthro_Calc!C:P,14,FALSE)*VLOOKUP(AX694,Anthro_Calc!C:P,12,FALSE)))</f>
        <v/>
      </c>
      <c r="AZ694" s="171" t="str">
        <f>IF(ISBLANK(AT694), "", -3 + (AT694 -VLOOKUP(AX694,Anthro_Calc!C:P,4,FALSE)) / (VLOOKUP(AX694,Anthro_Calc!C:P,5,FALSE) - VLOOKUP(AX694,Anthro_Calc!C:P,4,FALSE)))</f>
        <v/>
      </c>
      <c r="BA694" s="171" t="str">
        <f>IF(ISBLANK(AT694), "", 3 + (AT694 -VLOOKUP(AX694,Anthro_Calc!C:P,10,FALSE)) / (VLOOKUP(AX694,Anthro_Calc!C:P,10,FALSE) - VLOOKUP(AX694,Anthro_Calc!C:P,9,FALSE)))</f>
        <v/>
      </c>
      <c r="BB694" s="172" t="str">
        <f t="shared" si="556"/>
        <v/>
      </c>
      <c r="BC694" s="173" t="str">
        <f t="shared" si="557"/>
        <v/>
      </c>
      <c r="BD694" s="174" t="str">
        <f t="shared" si="583"/>
        <v/>
      </c>
      <c r="BE694" s="180" t="str">
        <f t="shared" si="584"/>
        <v/>
      </c>
      <c r="BF694" s="181" t="str">
        <f t="shared" si="558"/>
        <v/>
      </c>
      <c r="BG694" s="181" t="str">
        <f t="shared" si="585"/>
        <v/>
      </c>
      <c r="BH694" s="179"/>
      <c r="BI694" s="182"/>
      <c r="BJ694" s="167"/>
      <c r="BK694" s="175"/>
      <c r="BL694" s="176"/>
      <c r="BM694" s="177" t="str">
        <f t="shared" si="559"/>
        <v/>
      </c>
      <c r="BN694" s="171">
        <f t="shared" si="577"/>
        <v>0</v>
      </c>
      <c r="BO694" s="171">
        <f t="shared" si="578"/>
        <v>0</v>
      </c>
      <c r="BP694" s="171" t="str">
        <f t="shared" si="560"/>
        <v>0</v>
      </c>
      <c r="BQ694" s="171" t="str">
        <f>IF(ISBLANK(BL694), "", (POWER(BL694/VLOOKUP(BP694,Anthro_Calc!C:P,13,FALSE),VLOOKUP(BP694,Anthro_Calc!C:P,12,FALSE))-1) / (VLOOKUP(BP694,Anthro_Calc!C:P,14,FALSE)*VLOOKUP(BP694,Anthro_Calc!C:P,12,FALSE)))</f>
        <v/>
      </c>
      <c r="BR694" s="171" t="str">
        <f>IF(ISBLANK(BL694), "", -3 + (BL694 -VLOOKUP(BP694,Anthro_Calc!C:P,4,FALSE)) / (VLOOKUP(BP694,Anthro_Calc!C:P,5,FALSE) - VLOOKUP(BP694,Anthro_Calc!C:P,4,FALSE)))</f>
        <v/>
      </c>
      <c r="BS694" s="171" t="str">
        <f>IF(ISBLANK(BL694), "", 3 + (BL694 -VLOOKUP(BP694,Anthro_Calc!C:P,10,FALSE)) / (VLOOKUP(BP694,Anthro_Calc!C:P,10,FALSE) - VLOOKUP(BP694,Anthro_Calc!C:P,9,FALSE)))</f>
        <v/>
      </c>
      <c r="BT694" s="172" t="str">
        <f t="shared" si="561"/>
        <v/>
      </c>
      <c r="BU694" s="173" t="str">
        <f t="shared" si="562"/>
        <v/>
      </c>
      <c r="BV694" s="174" t="str">
        <f t="shared" si="563"/>
        <v/>
      </c>
      <c r="BW694" s="181" t="str">
        <f t="shared" si="586"/>
        <v/>
      </c>
      <c r="BX694" s="179"/>
      <c r="BY694" s="181" t="str">
        <f>IF(ISBLANK(BL694), "", VLOOKUP(Z694&amp;" "&amp;BV694&amp;" "&amp;BW694,Graduation_Criteria!$D$2:$E$34,2,FALSE))</f>
        <v/>
      </c>
      <c r="BZ694" s="181" t="str">
        <f t="shared" si="587"/>
        <v/>
      </c>
      <c r="CA694" s="167"/>
      <c r="CB694" s="175"/>
      <c r="CC694" s="175"/>
      <c r="CD694" s="183" t="str">
        <f t="shared" si="564"/>
        <v/>
      </c>
      <c r="CE694" s="184">
        <f t="shared" si="565"/>
        <v>0</v>
      </c>
      <c r="CF694" s="184">
        <f t="shared" si="566"/>
        <v>0</v>
      </c>
      <c r="CG694" s="184" t="str">
        <f t="shared" si="567"/>
        <v>0</v>
      </c>
      <c r="CH694" s="184" t="str">
        <f>IF(ISBLANK(CC694), "", (POWER(CC694/VLOOKUP(CG694,Anthro_Calc!C:P,13,FALSE),VLOOKUP(CG694,Anthro_Calc!C:P,12,FALSE))-1) / (VLOOKUP(CG694,Anthro_Calc!C:P,14,FALSE)*VLOOKUP(CG694,Anthro_Calc!C:P,12,FALSE)))</f>
        <v/>
      </c>
      <c r="CI694" s="184" t="str">
        <f>IF(ISBLANK(CC694), "", -3 + (CC694 -VLOOKUP(CG694,Anthro_Calc!C:P,4,FALSE)) / (VLOOKUP(CG694,Anthro_Calc!C:P,5,FALSE) - VLOOKUP(CG694,Anthro_Calc!C:P,4,FALSE)))</f>
        <v/>
      </c>
      <c r="CJ694" s="184" t="str">
        <f>IF(ISBLANK(CC694), "", 3 + (CC694 -VLOOKUP(CG694,Anthro_Calc!C:P,10,FALSE)) / (VLOOKUP(CG694,Anthro_Calc!C:P,10,FALSE) - VLOOKUP(CG694,Anthro_Calc!C:P,9,FALSE)))</f>
        <v/>
      </c>
      <c r="CK694" s="185" t="str">
        <f t="shared" si="568"/>
        <v/>
      </c>
      <c r="CL694" s="173" t="str">
        <f t="shared" si="569"/>
        <v/>
      </c>
      <c r="CM694" s="174" t="str">
        <f t="shared" si="570"/>
        <v/>
      </c>
      <c r="CN694" s="179"/>
      <c r="CO694" s="167"/>
      <c r="CP694" s="175"/>
      <c r="CQ694" s="175"/>
      <c r="CR694" s="186" t="str">
        <f t="shared" si="571"/>
        <v/>
      </c>
      <c r="CS694" s="187">
        <f t="shared" si="572"/>
        <v>0</v>
      </c>
      <c r="CT694" s="187">
        <f t="shared" si="573"/>
        <v>0</v>
      </c>
      <c r="CU694" s="187" t="str">
        <f t="shared" si="574"/>
        <v>0</v>
      </c>
      <c r="CV694" s="187" t="str">
        <f>IF(ISBLANK(CQ694), "", (POWER(CQ694/VLOOKUP(CU694,Anthro_Calc!C:P,13,FALSE),VLOOKUP(CU694,Anthro_Calc!C:P,12,FALSE))-1) / (VLOOKUP(CU694,Anthro_Calc!C:P,14,FALSE)*VLOOKUP(CU694,Anthro_Calc!C:P,12,FALSE)))</f>
        <v/>
      </c>
      <c r="CW694" s="187" t="str">
        <f>IF(ISBLANK(CQ694), "", -3 + (CQ694 -VLOOKUP(CU694,Anthro_Calc!C:P,4,FALSE)) / (VLOOKUP(CU694,Anthro_Calc!C:P,5,FALSE) - VLOOKUP(CU694,Anthro_Calc!C:P,4,FALSE)))</f>
        <v/>
      </c>
      <c r="CX694" s="187" t="str">
        <f>IF(ISBLANK(CQ694), "", 3 + (CQ694 -VLOOKUP(CU694,Anthro_Calc!C:P,10,FALSE)) / (VLOOKUP(CU694,Anthro_Calc!C:P,10,FALSE) - VLOOKUP(CU694,Anthro_Calc!C:P,9,FALSE)))</f>
        <v/>
      </c>
      <c r="CY694" s="188" t="str">
        <f t="shared" si="575"/>
        <v/>
      </c>
      <c r="CZ694" s="117" t="str">
        <f t="shared" si="589"/>
        <v/>
      </c>
      <c r="DA694" s="174" t="str">
        <f t="shared" si="576"/>
        <v/>
      </c>
      <c r="DB694" s="189"/>
    </row>
    <row r="695" spans="1:106">
      <c r="A695" s="165">
        <f t="shared" si="581"/>
        <v>691</v>
      </c>
      <c r="B695" s="166"/>
      <c r="C695" s="166"/>
      <c r="D695" s="166"/>
      <c r="E695" s="166"/>
      <c r="F695" s="166"/>
      <c r="G695" s="166"/>
      <c r="H695" s="166"/>
      <c r="I695" s="166"/>
      <c r="J695" s="166"/>
      <c r="K695" s="166"/>
      <c r="L695" s="166"/>
      <c r="M695" s="167"/>
      <c r="N695" s="168" t="str">
        <f t="shared" ca="1" si="540"/>
        <v/>
      </c>
      <c r="O695" s="169"/>
      <c r="P695" s="169"/>
      <c r="Q695" s="167"/>
      <c r="R695" s="170"/>
      <c r="S695" s="171" t="str">
        <f t="shared" si="541"/>
        <v/>
      </c>
      <c r="T695" s="171" t="str">
        <f t="shared" si="542"/>
        <v/>
      </c>
      <c r="U695" s="171" t="str">
        <f t="shared" si="543"/>
        <v/>
      </c>
      <c r="V695" s="171" t="str">
        <f>IF(ISBLANK(R695), "", (POWER(R695/VLOOKUP(U695,Anthro_Calc!C:P,13,FALSE),VLOOKUP(U695,Anthro_Calc!C:P,12,FALSE))-1) / (VLOOKUP(U695,Anthro_Calc!C:P,14,FALSE)*VLOOKUP(U695,Anthro_Calc!C:P,12,FALSE)))</f>
        <v/>
      </c>
      <c r="W695" s="171" t="str">
        <f>IF(ISBLANK(R695), "", -3 + (R695 -VLOOKUP(U695,Anthro_Calc!C:P,4,FALSE)) / (VLOOKUP(U695,Anthro_Calc!C:P,5,FALSE) - VLOOKUP(U695,Anthro_Calc!C:P,4,FALSE)))</f>
        <v/>
      </c>
      <c r="X695" s="171" t="str">
        <f>IF(ISBLANK(R695), "", 3 + (R695 -VLOOKUP(U695,Anthro_Calc!C:P,10,FALSE)) / (VLOOKUP(U695,Anthro_Calc!C:P,10,FALSE) - VLOOKUP(U695,Anthro_Calc!C:P,9,FALSE)))</f>
        <v/>
      </c>
      <c r="Y695" s="172" t="str">
        <f t="shared" si="544"/>
        <v/>
      </c>
      <c r="Z695" s="173" t="str">
        <f t="shared" si="545"/>
        <v/>
      </c>
      <c r="AA695" s="174" t="str">
        <f t="shared" si="580"/>
        <v/>
      </c>
      <c r="AB695" s="167"/>
      <c r="AC695" s="175"/>
      <c r="AD695" s="176"/>
      <c r="AE695" s="177" t="str">
        <f t="shared" si="546"/>
        <v/>
      </c>
      <c r="AF695" s="171">
        <f t="shared" si="547"/>
        <v>0</v>
      </c>
      <c r="AG695" s="171">
        <f t="shared" si="548"/>
        <v>0</v>
      </c>
      <c r="AH695" s="171" t="str">
        <f t="shared" si="549"/>
        <v>0</v>
      </c>
      <c r="AI695" s="171" t="str">
        <f>IF(ISBLANK(AD695), "", (POWER(AD695/VLOOKUP(AH695,Anthro_Calc!C:P,13,FALSE),VLOOKUP(AH695,Anthro_Calc!C:P,12,FALSE))-1) / (VLOOKUP(AH695,Anthro_Calc!C:P,14,FALSE)*VLOOKUP(AH695,Anthro_Calc!C:P,12,FALSE)))</f>
        <v/>
      </c>
      <c r="AJ695" s="171" t="str">
        <f>IF(ISBLANK(AD695), "", -3 + (AD695 -VLOOKUP(AH695,Anthro_Calc!C:P,4,FALSE)) / (VLOOKUP(AH695,Anthro_Calc!C:P,5,FALSE) - VLOOKUP(AH695,Anthro_Calc!C:P,4,FALSE)))</f>
        <v/>
      </c>
      <c r="AK695" s="171" t="str">
        <f>IF(ISBLANK(AD695), "", 3 + (AD695 -VLOOKUP(AH695,Anthro_Calc!C:P,10,FALSE)) / (VLOOKUP(AH695,Anthro_Calc!C:P,10,FALSE) - VLOOKUP(AH695,Anthro_Calc!C:P,9,FALSE)))</f>
        <v/>
      </c>
      <c r="AL695" s="172" t="str">
        <f t="shared" si="550"/>
        <v/>
      </c>
      <c r="AM695" s="173" t="str">
        <f t="shared" si="551"/>
        <v/>
      </c>
      <c r="AN695" s="174" t="str">
        <f t="shared" si="552"/>
        <v/>
      </c>
      <c r="AO695" s="178" t="str">
        <f t="shared" si="582"/>
        <v/>
      </c>
      <c r="AP695" s="179"/>
      <c r="AQ695" s="179" t="str">
        <f t="shared" si="588"/>
        <v/>
      </c>
      <c r="AR695" s="167"/>
      <c r="AS695" s="175"/>
      <c r="AT695" s="170"/>
      <c r="AU695" s="177" t="str">
        <f t="shared" si="579"/>
        <v/>
      </c>
      <c r="AV695" s="171">
        <f t="shared" si="553"/>
        <v>0</v>
      </c>
      <c r="AW695" s="171">
        <f t="shared" si="554"/>
        <v>0</v>
      </c>
      <c r="AX695" s="171" t="str">
        <f t="shared" si="555"/>
        <v>0</v>
      </c>
      <c r="AY695" s="171" t="str">
        <f>IF(ISBLANK(AT695), "", (POWER(AT695/VLOOKUP(AX695,Anthro_Calc!C:P,13,FALSE),VLOOKUP(AX695,Anthro_Calc!C:P,12,FALSE))-1) / (VLOOKUP(AX695,Anthro_Calc!C:P,14,FALSE)*VLOOKUP(AX695,Anthro_Calc!C:P,12,FALSE)))</f>
        <v/>
      </c>
      <c r="AZ695" s="171" t="str">
        <f>IF(ISBLANK(AT695), "", -3 + (AT695 -VLOOKUP(AX695,Anthro_Calc!C:P,4,FALSE)) / (VLOOKUP(AX695,Anthro_Calc!C:P,5,FALSE) - VLOOKUP(AX695,Anthro_Calc!C:P,4,FALSE)))</f>
        <v/>
      </c>
      <c r="BA695" s="171" t="str">
        <f>IF(ISBLANK(AT695), "", 3 + (AT695 -VLOOKUP(AX695,Anthro_Calc!C:P,10,FALSE)) / (VLOOKUP(AX695,Anthro_Calc!C:P,10,FALSE) - VLOOKUP(AX695,Anthro_Calc!C:P,9,FALSE)))</f>
        <v/>
      </c>
      <c r="BB695" s="172" t="str">
        <f t="shared" si="556"/>
        <v/>
      </c>
      <c r="BC695" s="173" t="str">
        <f t="shared" si="557"/>
        <v/>
      </c>
      <c r="BD695" s="174" t="str">
        <f t="shared" si="583"/>
        <v/>
      </c>
      <c r="BE695" s="180" t="str">
        <f t="shared" si="584"/>
        <v/>
      </c>
      <c r="BF695" s="181" t="str">
        <f t="shared" si="558"/>
        <v/>
      </c>
      <c r="BG695" s="181" t="str">
        <f t="shared" si="585"/>
        <v/>
      </c>
      <c r="BH695" s="179"/>
      <c r="BI695" s="182"/>
      <c r="BJ695" s="167"/>
      <c r="BK695" s="175"/>
      <c r="BL695" s="176"/>
      <c r="BM695" s="177" t="str">
        <f t="shared" si="559"/>
        <v/>
      </c>
      <c r="BN695" s="171">
        <f t="shared" si="577"/>
        <v>0</v>
      </c>
      <c r="BO695" s="171">
        <f t="shared" si="578"/>
        <v>0</v>
      </c>
      <c r="BP695" s="171" t="str">
        <f t="shared" si="560"/>
        <v>0</v>
      </c>
      <c r="BQ695" s="171" t="str">
        <f>IF(ISBLANK(BL695), "", (POWER(BL695/VLOOKUP(BP695,Anthro_Calc!C:P,13,FALSE),VLOOKUP(BP695,Anthro_Calc!C:P,12,FALSE))-1) / (VLOOKUP(BP695,Anthro_Calc!C:P,14,FALSE)*VLOOKUP(BP695,Anthro_Calc!C:P,12,FALSE)))</f>
        <v/>
      </c>
      <c r="BR695" s="171" t="str">
        <f>IF(ISBLANK(BL695), "", -3 + (BL695 -VLOOKUP(BP695,Anthro_Calc!C:P,4,FALSE)) / (VLOOKUP(BP695,Anthro_Calc!C:P,5,FALSE) - VLOOKUP(BP695,Anthro_Calc!C:P,4,FALSE)))</f>
        <v/>
      </c>
      <c r="BS695" s="171" t="str">
        <f>IF(ISBLANK(BL695), "", 3 + (BL695 -VLOOKUP(BP695,Anthro_Calc!C:P,10,FALSE)) / (VLOOKUP(BP695,Anthro_Calc!C:P,10,FALSE) - VLOOKUP(BP695,Anthro_Calc!C:P,9,FALSE)))</f>
        <v/>
      </c>
      <c r="BT695" s="172" t="str">
        <f t="shared" si="561"/>
        <v/>
      </c>
      <c r="BU695" s="173" t="str">
        <f t="shared" si="562"/>
        <v/>
      </c>
      <c r="BV695" s="174" t="str">
        <f t="shared" si="563"/>
        <v/>
      </c>
      <c r="BW695" s="181" t="str">
        <f t="shared" si="586"/>
        <v/>
      </c>
      <c r="BX695" s="179"/>
      <c r="BY695" s="181" t="str">
        <f>IF(ISBLANK(BL695), "", VLOOKUP(Z695&amp;" "&amp;BV695&amp;" "&amp;BW695,Graduation_Criteria!$D$2:$E$34,2,FALSE))</f>
        <v/>
      </c>
      <c r="BZ695" s="181" t="str">
        <f t="shared" si="587"/>
        <v/>
      </c>
      <c r="CA695" s="167"/>
      <c r="CB695" s="175"/>
      <c r="CC695" s="175"/>
      <c r="CD695" s="183" t="str">
        <f t="shared" si="564"/>
        <v/>
      </c>
      <c r="CE695" s="184">
        <f t="shared" si="565"/>
        <v>0</v>
      </c>
      <c r="CF695" s="184">
        <f t="shared" si="566"/>
        <v>0</v>
      </c>
      <c r="CG695" s="184" t="str">
        <f t="shared" si="567"/>
        <v>0</v>
      </c>
      <c r="CH695" s="184" t="str">
        <f>IF(ISBLANK(CC695), "", (POWER(CC695/VLOOKUP(CG695,Anthro_Calc!C:P,13,FALSE),VLOOKUP(CG695,Anthro_Calc!C:P,12,FALSE))-1) / (VLOOKUP(CG695,Anthro_Calc!C:P,14,FALSE)*VLOOKUP(CG695,Anthro_Calc!C:P,12,FALSE)))</f>
        <v/>
      </c>
      <c r="CI695" s="184" t="str">
        <f>IF(ISBLANK(CC695), "", -3 + (CC695 -VLOOKUP(CG695,Anthro_Calc!C:P,4,FALSE)) / (VLOOKUP(CG695,Anthro_Calc!C:P,5,FALSE) - VLOOKUP(CG695,Anthro_Calc!C:P,4,FALSE)))</f>
        <v/>
      </c>
      <c r="CJ695" s="184" t="str">
        <f>IF(ISBLANK(CC695), "", 3 + (CC695 -VLOOKUP(CG695,Anthro_Calc!C:P,10,FALSE)) / (VLOOKUP(CG695,Anthro_Calc!C:P,10,FALSE) - VLOOKUP(CG695,Anthro_Calc!C:P,9,FALSE)))</f>
        <v/>
      </c>
      <c r="CK695" s="185" t="str">
        <f t="shared" si="568"/>
        <v/>
      </c>
      <c r="CL695" s="173" t="str">
        <f t="shared" si="569"/>
        <v/>
      </c>
      <c r="CM695" s="174" t="str">
        <f t="shared" si="570"/>
        <v/>
      </c>
      <c r="CN695" s="179"/>
      <c r="CO695" s="167"/>
      <c r="CP695" s="175"/>
      <c r="CQ695" s="175"/>
      <c r="CR695" s="186" t="str">
        <f t="shared" si="571"/>
        <v/>
      </c>
      <c r="CS695" s="187">
        <f t="shared" si="572"/>
        <v>0</v>
      </c>
      <c r="CT695" s="187">
        <f t="shared" si="573"/>
        <v>0</v>
      </c>
      <c r="CU695" s="187" t="str">
        <f t="shared" si="574"/>
        <v>0</v>
      </c>
      <c r="CV695" s="187" t="str">
        <f>IF(ISBLANK(CQ695), "", (POWER(CQ695/VLOOKUP(CU695,Anthro_Calc!C:P,13,FALSE),VLOOKUP(CU695,Anthro_Calc!C:P,12,FALSE))-1) / (VLOOKUP(CU695,Anthro_Calc!C:P,14,FALSE)*VLOOKUP(CU695,Anthro_Calc!C:P,12,FALSE)))</f>
        <v/>
      </c>
      <c r="CW695" s="187" t="str">
        <f>IF(ISBLANK(CQ695), "", -3 + (CQ695 -VLOOKUP(CU695,Anthro_Calc!C:P,4,FALSE)) / (VLOOKUP(CU695,Anthro_Calc!C:P,5,FALSE) - VLOOKUP(CU695,Anthro_Calc!C:P,4,FALSE)))</f>
        <v/>
      </c>
      <c r="CX695" s="187" t="str">
        <f>IF(ISBLANK(CQ695), "", 3 + (CQ695 -VLOOKUP(CU695,Anthro_Calc!C:P,10,FALSE)) / (VLOOKUP(CU695,Anthro_Calc!C:P,10,FALSE) - VLOOKUP(CU695,Anthro_Calc!C:P,9,FALSE)))</f>
        <v/>
      </c>
      <c r="CY695" s="188" t="str">
        <f t="shared" si="575"/>
        <v/>
      </c>
      <c r="CZ695" s="117" t="str">
        <f t="shared" si="589"/>
        <v/>
      </c>
      <c r="DA695" s="174" t="str">
        <f t="shared" si="576"/>
        <v/>
      </c>
      <c r="DB695" s="189"/>
    </row>
    <row r="696" spans="1:106">
      <c r="A696" s="165">
        <f t="shared" si="581"/>
        <v>692</v>
      </c>
      <c r="B696" s="166"/>
      <c r="C696" s="166"/>
      <c r="D696" s="166"/>
      <c r="E696" s="166"/>
      <c r="F696" s="166"/>
      <c r="G696" s="166"/>
      <c r="H696" s="166"/>
      <c r="I696" s="166"/>
      <c r="J696" s="166"/>
      <c r="K696" s="166"/>
      <c r="L696" s="166"/>
      <c r="M696" s="167"/>
      <c r="N696" s="168" t="str">
        <f t="shared" ca="1" si="540"/>
        <v/>
      </c>
      <c r="O696" s="169"/>
      <c r="P696" s="169"/>
      <c r="Q696" s="167"/>
      <c r="R696" s="170"/>
      <c r="S696" s="171" t="str">
        <f t="shared" si="541"/>
        <v/>
      </c>
      <c r="T696" s="171" t="str">
        <f t="shared" si="542"/>
        <v/>
      </c>
      <c r="U696" s="171" t="str">
        <f t="shared" si="543"/>
        <v/>
      </c>
      <c r="V696" s="171" t="str">
        <f>IF(ISBLANK(R696), "", (POWER(R696/VLOOKUP(U696,Anthro_Calc!C:P,13,FALSE),VLOOKUP(U696,Anthro_Calc!C:P,12,FALSE))-1) / (VLOOKUP(U696,Anthro_Calc!C:P,14,FALSE)*VLOOKUP(U696,Anthro_Calc!C:P,12,FALSE)))</f>
        <v/>
      </c>
      <c r="W696" s="171" t="str">
        <f>IF(ISBLANK(R696), "", -3 + (R696 -VLOOKUP(U696,Anthro_Calc!C:P,4,FALSE)) / (VLOOKUP(U696,Anthro_Calc!C:P,5,FALSE) - VLOOKUP(U696,Anthro_Calc!C:P,4,FALSE)))</f>
        <v/>
      </c>
      <c r="X696" s="171" t="str">
        <f>IF(ISBLANK(R696), "", 3 + (R696 -VLOOKUP(U696,Anthro_Calc!C:P,10,FALSE)) / (VLOOKUP(U696,Anthro_Calc!C:P,10,FALSE) - VLOOKUP(U696,Anthro_Calc!C:P,9,FALSE)))</f>
        <v/>
      </c>
      <c r="Y696" s="172" t="str">
        <f t="shared" si="544"/>
        <v/>
      </c>
      <c r="Z696" s="173" t="str">
        <f t="shared" si="545"/>
        <v/>
      </c>
      <c r="AA696" s="174" t="str">
        <f t="shared" si="580"/>
        <v/>
      </c>
      <c r="AB696" s="167"/>
      <c r="AC696" s="175"/>
      <c r="AD696" s="176"/>
      <c r="AE696" s="177" t="str">
        <f t="shared" si="546"/>
        <v/>
      </c>
      <c r="AF696" s="171">
        <f t="shared" si="547"/>
        <v>0</v>
      </c>
      <c r="AG696" s="171">
        <f t="shared" si="548"/>
        <v>0</v>
      </c>
      <c r="AH696" s="171" t="str">
        <f t="shared" si="549"/>
        <v>0</v>
      </c>
      <c r="AI696" s="171" t="str">
        <f>IF(ISBLANK(AD696), "", (POWER(AD696/VLOOKUP(AH696,Anthro_Calc!C:P,13,FALSE),VLOOKUP(AH696,Anthro_Calc!C:P,12,FALSE))-1) / (VLOOKUP(AH696,Anthro_Calc!C:P,14,FALSE)*VLOOKUP(AH696,Anthro_Calc!C:P,12,FALSE)))</f>
        <v/>
      </c>
      <c r="AJ696" s="171" t="str">
        <f>IF(ISBLANK(AD696), "", -3 + (AD696 -VLOOKUP(AH696,Anthro_Calc!C:P,4,FALSE)) / (VLOOKUP(AH696,Anthro_Calc!C:P,5,FALSE) - VLOOKUP(AH696,Anthro_Calc!C:P,4,FALSE)))</f>
        <v/>
      </c>
      <c r="AK696" s="171" t="str">
        <f>IF(ISBLANK(AD696), "", 3 + (AD696 -VLOOKUP(AH696,Anthro_Calc!C:P,10,FALSE)) / (VLOOKUP(AH696,Anthro_Calc!C:P,10,FALSE) - VLOOKUP(AH696,Anthro_Calc!C:P,9,FALSE)))</f>
        <v/>
      </c>
      <c r="AL696" s="172" t="str">
        <f t="shared" si="550"/>
        <v/>
      </c>
      <c r="AM696" s="173" t="str">
        <f t="shared" si="551"/>
        <v/>
      </c>
      <c r="AN696" s="174" t="str">
        <f t="shared" si="552"/>
        <v/>
      </c>
      <c r="AO696" s="178" t="str">
        <f t="shared" si="582"/>
        <v/>
      </c>
      <c r="AP696" s="179"/>
      <c r="AQ696" s="179" t="str">
        <f t="shared" si="588"/>
        <v/>
      </c>
      <c r="AR696" s="167"/>
      <c r="AS696" s="175"/>
      <c r="AT696" s="170"/>
      <c r="AU696" s="177" t="str">
        <f t="shared" si="579"/>
        <v/>
      </c>
      <c r="AV696" s="171">
        <f t="shared" si="553"/>
        <v>0</v>
      </c>
      <c r="AW696" s="171">
        <f t="shared" si="554"/>
        <v>0</v>
      </c>
      <c r="AX696" s="171" t="str">
        <f t="shared" si="555"/>
        <v>0</v>
      </c>
      <c r="AY696" s="171" t="str">
        <f>IF(ISBLANK(AT696), "", (POWER(AT696/VLOOKUP(AX696,Anthro_Calc!C:P,13,FALSE),VLOOKUP(AX696,Anthro_Calc!C:P,12,FALSE))-1) / (VLOOKUP(AX696,Anthro_Calc!C:P,14,FALSE)*VLOOKUP(AX696,Anthro_Calc!C:P,12,FALSE)))</f>
        <v/>
      </c>
      <c r="AZ696" s="171" t="str">
        <f>IF(ISBLANK(AT696), "", -3 + (AT696 -VLOOKUP(AX696,Anthro_Calc!C:P,4,FALSE)) / (VLOOKUP(AX696,Anthro_Calc!C:P,5,FALSE) - VLOOKUP(AX696,Anthro_Calc!C:P,4,FALSE)))</f>
        <v/>
      </c>
      <c r="BA696" s="171" t="str">
        <f>IF(ISBLANK(AT696), "", 3 + (AT696 -VLOOKUP(AX696,Anthro_Calc!C:P,10,FALSE)) / (VLOOKUP(AX696,Anthro_Calc!C:P,10,FALSE) - VLOOKUP(AX696,Anthro_Calc!C:P,9,FALSE)))</f>
        <v/>
      </c>
      <c r="BB696" s="172" t="str">
        <f t="shared" si="556"/>
        <v/>
      </c>
      <c r="BC696" s="173" t="str">
        <f t="shared" si="557"/>
        <v/>
      </c>
      <c r="BD696" s="174" t="str">
        <f t="shared" si="583"/>
        <v/>
      </c>
      <c r="BE696" s="180" t="str">
        <f t="shared" si="584"/>
        <v/>
      </c>
      <c r="BF696" s="181" t="str">
        <f t="shared" si="558"/>
        <v/>
      </c>
      <c r="BG696" s="181" t="str">
        <f t="shared" si="585"/>
        <v/>
      </c>
      <c r="BH696" s="179"/>
      <c r="BI696" s="182"/>
      <c r="BJ696" s="167"/>
      <c r="BK696" s="175"/>
      <c r="BL696" s="176"/>
      <c r="BM696" s="177" t="str">
        <f t="shared" si="559"/>
        <v/>
      </c>
      <c r="BN696" s="171">
        <f t="shared" si="577"/>
        <v>0</v>
      </c>
      <c r="BO696" s="171">
        <f t="shared" si="578"/>
        <v>0</v>
      </c>
      <c r="BP696" s="171" t="str">
        <f t="shared" si="560"/>
        <v>0</v>
      </c>
      <c r="BQ696" s="171" t="str">
        <f>IF(ISBLANK(BL696), "", (POWER(BL696/VLOOKUP(BP696,Anthro_Calc!C:P,13,FALSE),VLOOKUP(BP696,Anthro_Calc!C:P,12,FALSE))-1) / (VLOOKUP(BP696,Anthro_Calc!C:P,14,FALSE)*VLOOKUP(BP696,Anthro_Calc!C:P,12,FALSE)))</f>
        <v/>
      </c>
      <c r="BR696" s="171" t="str">
        <f>IF(ISBLANK(BL696), "", -3 + (BL696 -VLOOKUP(BP696,Anthro_Calc!C:P,4,FALSE)) / (VLOOKUP(BP696,Anthro_Calc!C:P,5,FALSE) - VLOOKUP(BP696,Anthro_Calc!C:P,4,FALSE)))</f>
        <v/>
      </c>
      <c r="BS696" s="171" t="str">
        <f>IF(ISBLANK(BL696), "", 3 + (BL696 -VLOOKUP(BP696,Anthro_Calc!C:P,10,FALSE)) / (VLOOKUP(BP696,Anthro_Calc!C:P,10,FALSE) - VLOOKUP(BP696,Anthro_Calc!C:P,9,FALSE)))</f>
        <v/>
      </c>
      <c r="BT696" s="172" t="str">
        <f t="shared" si="561"/>
        <v/>
      </c>
      <c r="BU696" s="173" t="str">
        <f t="shared" si="562"/>
        <v/>
      </c>
      <c r="BV696" s="174" t="str">
        <f t="shared" si="563"/>
        <v/>
      </c>
      <c r="BW696" s="181" t="str">
        <f t="shared" si="586"/>
        <v/>
      </c>
      <c r="BX696" s="179"/>
      <c r="BY696" s="181" t="str">
        <f>IF(ISBLANK(BL696), "", VLOOKUP(Z696&amp;" "&amp;BV696&amp;" "&amp;BW696,Graduation_Criteria!$D$2:$E$34,2,FALSE))</f>
        <v/>
      </c>
      <c r="BZ696" s="181" t="str">
        <f t="shared" si="587"/>
        <v/>
      </c>
      <c r="CA696" s="167"/>
      <c r="CB696" s="175"/>
      <c r="CC696" s="175"/>
      <c r="CD696" s="183" t="str">
        <f t="shared" si="564"/>
        <v/>
      </c>
      <c r="CE696" s="184">
        <f t="shared" si="565"/>
        <v>0</v>
      </c>
      <c r="CF696" s="184">
        <f t="shared" si="566"/>
        <v>0</v>
      </c>
      <c r="CG696" s="184" t="str">
        <f t="shared" si="567"/>
        <v>0</v>
      </c>
      <c r="CH696" s="184" t="str">
        <f>IF(ISBLANK(CC696), "", (POWER(CC696/VLOOKUP(CG696,Anthro_Calc!C:P,13,FALSE),VLOOKUP(CG696,Anthro_Calc!C:P,12,FALSE))-1) / (VLOOKUP(CG696,Anthro_Calc!C:P,14,FALSE)*VLOOKUP(CG696,Anthro_Calc!C:P,12,FALSE)))</f>
        <v/>
      </c>
      <c r="CI696" s="184" t="str">
        <f>IF(ISBLANK(CC696), "", -3 + (CC696 -VLOOKUP(CG696,Anthro_Calc!C:P,4,FALSE)) / (VLOOKUP(CG696,Anthro_Calc!C:P,5,FALSE) - VLOOKUP(CG696,Anthro_Calc!C:P,4,FALSE)))</f>
        <v/>
      </c>
      <c r="CJ696" s="184" t="str">
        <f>IF(ISBLANK(CC696), "", 3 + (CC696 -VLOOKUP(CG696,Anthro_Calc!C:P,10,FALSE)) / (VLOOKUP(CG696,Anthro_Calc!C:P,10,FALSE) - VLOOKUP(CG696,Anthro_Calc!C:P,9,FALSE)))</f>
        <v/>
      </c>
      <c r="CK696" s="185" t="str">
        <f t="shared" si="568"/>
        <v/>
      </c>
      <c r="CL696" s="173" t="str">
        <f t="shared" si="569"/>
        <v/>
      </c>
      <c r="CM696" s="174" t="str">
        <f t="shared" si="570"/>
        <v/>
      </c>
      <c r="CN696" s="179"/>
      <c r="CO696" s="167"/>
      <c r="CP696" s="175"/>
      <c r="CQ696" s="175"/>
      <c r="CR696" s="186" t="str">
        <f t="shared" si="571"/>
        <v/>
      </c>
      <c r="CS696" s="187">
        <f t="shared" si="572"/>
        <v>0</v>
      </c>
      <c r="CT696" s="187">
        <f t="shared" si="573"/>
        <v>0</v>
      </c>
      <c r="CU696" s="187" t="str">
        <f t="shared" si="574"/>
        <v>0</v>
      </c>
      <c r="CV696" s="187" t="str">
        <f>IF(ISBLANK(CQ696), "", (POWER(CQ696/VLOOKUP(CU696,Anthro_Calc!C:P,13,FALSE),VLOOKUP(CU696,Anthro_Calc!C:P,12,FALSE))-1) / (VLOOKUP(CU696,Anthro_Calc!C:P,14,FALSE)*VLOOKUP(CU696,Anthro_Calc!C:P,12,FALSE)))</f>
        <v/>
      </c>
      <c r="CW696" s="187" t="str">
        <f>IF(ISBLANK(CQ696), "", -3 + (CQ696 -VLOOKUP(CU696,Anthro_Calc!C:P,4,FALSE)) / (VLOOKUP(CU696,Anthro_Calc!C:P,5,FALSE) - VLOOKUP(CU696,Anthro_Calc!C:P,4,FALSE)))</f>
        <v/>
      </c>
      <c r="CX696" s="187" t="str">
        <f>IF(ISBLANK(CQ696), "", 3 + (CQ696 -VLOOKUP(CU696,Anthro_Calc!C:P,10,FALSE)) / (VLOOKUP(CU696,Anthro_Calc!C:P,10,FALSE) - VLOOKUP(CU696,Anthro_Calc!C:P,9,FALSE)))</f>
        <v/>
      </c>
      <c r="CY696" s="188" t="str">
        <f t="shared" si="575"/>
        <v/>
      </c>
      <c r="CZ696" s="117" t="str">
        <f t="shared" si="589"/>
        <v/>
      </c>
      <c r="DA696" s="174" t="str">
        <f t="shared" si="576"/>
        <v/>
      </c>
      <c r="DB696" s="189"/>
    </row>
    <row r="697" spans="1:106">
      <c r="A697" s="165">
        <f t="shared" si="581"/>
        <v>693</v>
      </c>
      <c r="B697" s="166"/>
      <c r="C697" s="166"/>
      <c r="D697" s="166"/>
      <c r="E697" s="166"/>
      <c r="F697" s="166"/>
      <c r="G697" s="166"/>
      <c r="H697" s="166"/>
      <c r="I697" s="166"/>
      <c r="J697" s="166"/>
      <c r="K697" s="166"/>
      <c r="L697" s="166"/>
      <c r="M697" s="167"/>
      <c r="N697" s="168" t="str">
        <f t="shared" ca="1" si="540"/>
        <v/>
      </c>
      <c r="O697" s="169"/>
      <c r="P697" s="169"/>
      <c r="Q697" s="167"/>
      <c r="R697" s="170"/>
      <c r="S697" s="171" t="str">
        <f t="shared" si="541"/>
        <v/>
      </c>
      <c r="T697" s="171" t="str">
        <f t="shared" si="542"/>
        <v/>
      </c>
      <c r="U697" s="171" t="str">
        <f t="shared" si="543"/>
        <v/>
      </c>
      <c r="V697" s="171" t="str">
        <f>IF(ISBLANK(R697), "", (POWER(R697/VLOOKUP(U697,Anthro_Calc!C:P,13,FALSE),VLOOKUP(U697,Anthro_Calc!C:P,12,FALSE))-1) / (VLOOKUP(U697,Anthro_Calc!C:P,14,FALSE)*VLOOKUP(U697,Anthro_Calc!C:P,12,FALSE)))</f>
        <v/>
      </c>
      <c r="W697" s="171" t="str">
        <f>IF(ISBLANK(R697), "", -3 + (R697 -VLOOKUP(U697,Anthro_Calc!C:P,4,FALSE)) / (VLOOKUP(U697,Anthro_Calc!C:P,5,FALSE) - VLOOKUP(U697,Anthro_Calc!C:P,4,FALSE)))</f>
        <v/>
      </c>
      <c r="X697" s="171" t="str">
        <f>IF(ISBLANK(R697), "", 3 + (R697 -VLOOKUP(U697,Anthro_Calc!C:P,10,FALSE)) / (VLOOKUP(U697,Anthro_Calc!C:P,10,FALSE) - VLOOKUP(U697,Anthro_Calc!C:P,9,FALSE)))</f>
        <v/>
      </c>
      <c r="Y697" s="172" t="str">
        <f t="shared" si="544"/>
        <v/>
      </c>
      <c r="Z697" s="173" t="str">
        <f t="shared" si="545"/>
        <v/>
      </c>
      <c r="AA697" s="174" t="str">
        <f t="shared" si="580"/>
        <v/>
      </c>
      <c r="AB697" s="167"/>
      <c r="AC697" s="175"/>
      <c r="AD697" s="176"/>
      <c r="AE697" s="177" t="str">
        <f t="shared" si="546"/>
        <v/>
      </c>
      <c r="AF697" s="171">
        <f t="shared" si="547"/>
        <v>0</v>
      </c>
      <c r="AG697" s="171">
        <f t="shared" si="548"/>
        <v>0</v>
      </c>
      <c r="AH697" s="171" t="str">
        <f t="shared" si="549"/>
        <v>0</v>
      </c>
      <c r="AI697" s="171" t="str">
        <f>IF(ISBLANK(AD697), "", (POWER(AD697/VLOOKUP(AH697,Anthro_Calc!C:P,13,FALSE),VLOOKUP(AH697,Anthro_Calc!C:P,12,FALSE))-1) / (VLOOKUP(AH697,Anthro_Calc!C:P,14,FALSE)*VLOOKUP(AH697,Anthro_Calc!C:P,12,FALSE)))</f>
        <v/>
      </c>
      <c r="AJ697" s="171" t="str">
        <f>IF(ISBLANK(AD697), "", -3 + (AD697 -VLOOKUP(AH697,Anthro_Calc!C:P,4,FALSE)) / (VLOOKUP(AH697,Anthro_Calc!C:P,5,FALSE) - VLOOKUP(AH697,Anthro_Calc!C:P,4,FALSE)))</f>
        <v/>
      </c>
      <c r="AK697" s="171" t="str">
        <f>IF(ISBLANK(AD697), "", 3 + (AD697 -VLOOKUP(AH697,Anthro_Calc!C:P,10,FALSE)) / (VLOOKUP(AH697,Anthro_Calc!C:P,10,FALSE) - VLOOKUP(AH697,Anthro_Calc!C:P,9,FALSE)))</f>
        <v/>
      </c>
      <c r="AL697" s="172" t="str">
        <f t="shared" si="550"/>
        <v/>
      </c>
      <c r="AM697" s="173" t="str">
        <f t="shared" si="551"/>
        <v/>
      </c>
      <c r="AN697" s="174" t="str">
        <f t="shared" si="552"/>
        <v/>
      </c>
      <c r="AO697" s="178" t="str">
        <f t="shared" si="582"/>
        <v/>
      </c>
      <c r="AP697" s="179"/>
      <c r="AQ697" s="179" t="str">
        <f t="shared" si="588"/>
        <v/>
      </c>
      <c r="AR697" s="167"/>
      <c r="AS697" s="175"/>
      <c r="AT697" s="170"/>
      <c r="AU697" s="177" t="str">
        <f t="shared" si="579"/>
        <v/>
      </c>
      <c r="AV697" s="171">
        <f t="shared" si="553"/>
        <v>0</v>
      </c>
      <c r="AW697" s="171">
        <f t="shared" si="554"/>
        <v>0</v>
      </c>
      <c r="AX697" s="171" t="str">
        <f t="shared" si="555"/>
        <v>0</v>
      </c>
      <c r="AY697" s="171" t="str">
        <f>IF(ISBLANK(AT697), "", (POWER(AT697/VLOOKUP(AX697,Anthro_Calc!C:P,13,FALSE),VLOOKUP(AX697,Anthro_Calc!C:P,12,FALSE))-1) / (VLOOKUP(AX697,Anthro_Calc!C:P,14,FALSE)*VLOOKUP(AX697,Anthro_Calc!C:P,12,FALSE)))</f>
        <v/>
      </c>
      <c r="AZ697" s="171" t="str">
        <f>IF(ISBLANK(AT697), "", -3 + (AT697 -VLOOKUP(AX697,Anthro_Calc!C:P,4,FALSE)) / (VLOOKUP(AX697,Anthro_Calc!C:P,5,FALSE) - VLOOKUP(AX697,Anthro_Calc!C:P,4,FALSE)))</f>
        <v/>
      </c>
      <c r="BA697" s="171" t="str">
        <f>IF(ISBLANK(AT697), "", 3 + (AT697 -VLOOKUP(AX697,Anthro_Calc!C:P,10,FALSE)) / (VLOOKUP(AX697,Anthro_Calc!C:P,10,FALSE) - VLOOKUP(AX697,Anthro_Calc!C:P,9,FALSE)))</f>
        <v/>
      </c>
      <c r="BB697" s="172" t="str">
        <f t="shared" si="556"/>
        <v/>
      </c>
      <c r="BC697" s="173" t="str">
        <f t="shared" si="557"/>
        <v/>
      </c>
      <c r="BD697" s="174" t="str">
        <f t="shared" si="583"/>
        <v/>
      </c>
      <c r="BE697" s="180" t="str">
        <f t="shared" si="584"/>
        <v/>
      </c>
      <c r="BF697" s="181" t="str">
        <f t="shared" si="558"/>
        <v/>
      </c>
      <c r="BG697" s="181" t="str">
        <f t="shared" si="585"/>
        <v/>
      </c>
      <c r="BH697" s="179"/>
      <c r="BI697" s="182"/>
      <c r="BJ697" s="167"/>
      <c r="BK697" s="175"/>
      <c r="BL697" s="176"/>
      <c r="BM697" s="177" t="str">
        <f t="shared" si="559"/>
        <v/>
      </c>
      <c r="BN697" s="171">
        <f t="shared" si="577"/>
        <v>0</v>
      </c>
      <c r="BO697" s="171">
        <f t="shared" si="578"/>
        <v>0</v>
      </c>
      <c r="BP697" s="171" t="str">
        <f t="shared" si="560"/>
        <v>0</v>
      </c>
      <c r="BQ697" s="171" t="str">
        <f>IF(ISBLANK(BL697), "", (POWER(BL697/VLOOKUP(BP697,Anthro_Calc!C:P,13,FALSE),VLOOKUP(BP697,Anthro_Calc!C:P,12,FALSE))-1) / (VLOOKUP(BP697,Anthro_Calc!C:P,14,FALSE)*VLOOKUP(BP697,Anthro_Calc!C:P,12,FALSE)))</f>
        <v/>
      </c>
      <c r="BR697" s="171" t="str">
        <f>IF(ISBLANK(BL697), "", -3 + (BL697 -VLOOKUP(BP697,Anthro_Calc!C:P,4,FALSE)) / (VLOOKUP(BP697,Anthro_Calc!C:P,5,FALSE) - VLOOKUP(BP697,Anthro_Calc!C:P,4,FALSE)))</f>
        <v/>
      </c>
      <c r="BS697" s="171" t="str">
        <f>IF(ISBLANK(BL697), "", 3 + (BL697 -VLOOKUP(BP697,Anthro_Calc!C:P,10,FALSE)) / (VLOOKUP(BP697,Anthro_Calc!C:P,10,FALSE) - VLOOKUP(BP697,Anthro_Calc!C:P,9,FALSE)))</f>
        <v/>
      </c>
      <c r="BT697" s="172" t="str">
        <f t="shared" si="561"/>
        <v/>
      </c>
      <c r="BU697" s="173" t="str">
        <f t="shared" si="562"/>
        <v/>
      </c>
      <c r="BV697" s="174" t="str">
        <f t="shared" si="563"/>
        <v/>
      </c>
      <c r="BW697" s="181" t="str">
        <f t="shared" si="586"/>
        <v/>
      </c>
      <c r="BX697" s="179"/>
      <c r="BY697" s="181" t="str">
        <f>IF(ISBLANK(BL697), "", VLOOKUP(Z697&amp;" "&amp;BV697&amp;" "&amp;BW697,Graduation_Criteria!$D$2:$E$34,2,FALSE))</f>
        <v/>
      </c>
      <c r="BZ697" s="181" t="str">
        <f t="shared" si="587"/>
        <v/>
      </c>
      <c r="CA697" s="167"/>
      <c r="CB697" s="175"/>
      <c r="CC697" s="175"/>
      <c r="CD697" s="183" t="str">
        <f t="shared" si="564"/>
        <v/>
      </c>
      <c r="CE697" s="184">
        <f t="shared" si="565"/>
        <v>0</v>
      </c>
      <c r="CF697" s="184">
        <f t="shared" si="566"/>
        <v>0</v>
      </c>
      <c r="CG697" s="184" t="str">
        <f t="shared" si="567"/>
        <v>0</v>
      </c>
      <c r="CH697" s="184" t="str">
        <f>IF(ISBLANK(CC697), "", (POWER(CC697/VLOOKUP(CG697,Anthro_Calc!C:P,13,FALSE),VLOOKUP(CG697,Anthro_Calc!C:P,12,FALSE))-1) / (VLOOKUP(CG697,Anthro_Calc!C:P,14,FALSE)*VLOOKUP(CG697,Anthro_Calc!C:P,12,FALSE)))</f>
        <v/>
      </c>
      <c r="CI697" s="184" t="str">
        <f>IF(ISBLANK(CC697), "", -3 + (CC697 -VLOOKUP(CG697,Anthro_Calc!C:P,4,FALSE)) / (VLOOKUP(CG697,Anthro_Calc!C:P,5,FALSE) - VLOOKUP(CG697,Anthro_Calc!C:P,4,FALSE)))</f>
        <v/>
      </c>
      <c r="CJ697" s="184" t="str">
        <f>IF(ISBLANK(CC697), "", 3 + (CC697 -VLOOKUP(CG697,Anthro_Calc!C:P,10,FALSE)) / (VLOOKUP(CG697,Anthro_Calc!C:P,10,FALSE) - VLOOKUP(CG697,Anthro_Calc!C:P,9,FALSE)))</f>
        <v/>
      </c>
      <c r="CK697" s="185" t="str">
        <f t="shared" si="568"/>
        <v/>
      </c>
      <c r="CL697" s="173" t="str">
        <f t="shared" si="569"/>
        <v/>
      </c>
      <c r="CM697" s="174" t="str">
        <f t="shared" si="570"/>
        <v/>
      </c>
      <c r="CN697" s="179"/>
      <c r="CO697" s="167"/>
      <c r="CP697" s="175"/>
      <c r="CQ697" s="175"/>
      <c r="CR697" s="186" t="str">
        <f t="shared" si="571"/>
        <v/>
      </c>
      <c r="CS697" s="187">
        <f t="shared" si="572"/>
        <v>0</v>
      </c>
      <c r="CT697" s="187">
        <f t="shared" si="573"/>
        <v>0</v>
      </c>
      <c r="CU697" s="187" t="str">
        <f t="shared" si="574"/>
        <v>0</v>
      </c>
      <c r="CV697" s="187" t="str">
        <f>IF(ISBLANK(CQ697), "", (POWER(CQ697/VLOOKUP(CU697,Anthro_Calc!C:P,13,FALSE),VLOOKUP(CU697,Anthro_Calc!C:P,12,FALSE))-1) / (VLOOKUP(CU697,Anthro_Calc!C:P,14,FALSE)*VLOOKUP(CU697,Anthro_Calc!C:P,12,FALSE)))</f>
        <v/>
      </c>
      <c r="CW697" s="187" t="str">
        <f>IF(ISBLANK(CQ697), "", -3 + (CQ697 -VLOOKUP(CU697,Anthro_Calc!C:P,4,FALSE)) / (VLOOKUP(CU697,Anthro_Calc!C:P,5,FALSE) - VLOOKUP(CU697,Anthro_Calc!C:P,4,FALSE)))</f>
        <v/>
      </c>
      <c r="CX697" s="187" t="str">
        <f>IF(ISBLANK(CQ697), "", 3 + (CQ697 -VLOOKUP(CU697,Anthro_Calc!C:P,10,FALSE)) / (VLOOKUP(CU697,Anthro_Calc!C:P,10,FALSE) - VLOOKUP(CU697,Anthro_Calc!C:P,9,FALSE)))</f>
        <v/>
      </c>
      <c r="CY697" s="188" t="str">
        <f t="shared" si="575"/>
        <v/>
      </c>
      <c r="CZ697" s="117" t="str">
        <f t="shared" si="589"/>
        <v/>
      </c>
      <c r="DA697" s="174" t="str">
        <f t="shared" si="576"/>
        <v/>
      </c>
      <c r="DB697" s="189"/>
    </row>
    <row r="698" spans="1:106">
      <c r="A698" s="165">
        <f t="shared" si="581"/>
        <v>694</v>
      </c>
      <c r="B698" s="166"/>
      <c r="C698" s="166"/>
      <c r="D698" s="166"/>
      <c r="E698" s="166"/>
      <c r="F698" s="166"/>
      <c r="G698" s="166"/>
      <c r="H698" s="166"/>
      <c r="I698" s="166"/>
      <c r="J698" s="166"/>
      <c r="K698" s="166"/>
      <c r="L698" s="166"/>
      <c r="M698" s="167"/>
      <c r="N698" s="168" t="str">
        <f t="shared" ref="N698:N761" ca="1" si="590">IF(ISBLANK(M698), "", ROUND((TODAY()-M698)/365*12,0))</f>
        <v/>
      </c>
      <c r="O698" s="169"/>
      <c r="P698" s="169"/>
      <c r="Q698" s="167"/>
      <c r="R698" s="170"/>
      <c r="S698" s="171" t="str">
        <f t="shared" ref="S698:S761" si="591">IF(ISBLANK(R698), "", ROUND((Q698-M698)/30.4,0))</f>
        <v/>
      </c>
      <c r="T698" s="171" t="str">
        <f t="shared" ref="T698:T761" si="592">IF(ISBLANK(R698), "", Q698-M698)</f>
        <v/>
      </c>
      <c r="U698" s="171" t="str">
        <f t="shared" ref="U698:U761" si="593">L698&amp;T698</f>
        <v/>
      </c>
      <c r="V698" s="171" t="str">
        <f>IF(ISBLANK(R698), "", (POWER(R698/VLOOKUP(U698,Anthro_Calc!C:P,13,FALSE),VLOOKUP(U698,Anthro_Calc!C:P,12,FALSE))-1) / (VLOOKUP(U698,Anthro_Calc!C:P,14,FALSE)*VLOOKUP(U698,Anthro_Calc!C:P,12,FALSE)))</f>
        <v/>
      </c>
      <c r="W698" s="171" t="str">
        <f>IF(ISBLANK(R698), "", -3 + (R698 -VLOOKUP(U698,Anthro_Calc!C:P,4,FALSE)) / (VLOOKUP(U698,Anthro_Calc!C:P,5,FALSE) - VLOOKUP(U698,Anthro_Calc!C:P,4,FALSE)))</f>
        <v/>
      </c>
      <c r="X698" s="171" t="str">
        <f>IF(ISBLANK(R698), "", 3 + (R698 -VLOOKUP(U698,Anthro_Calc!C:P,10,FALSE)) / (VLOOKUP(U698,Anthro_Calc!C:P,10,FALSE) - VLOOKUP(U698,Anthro_Calc!C:P,9,FALSE)))</f>
        <v/>
      </c>
      <c r="Y698" s="172" t="str">
        <f t="shared" ref="Y698:Y761" si="594">IF(V698="", "", IF(V698&gt;3, X698, IF(V698&lt;-3, W698, V698)))</f>
        <v/>
      </c>
      <c r="Z698" s="173" t="str">
        <f t="shared" ref="Z698:Z761" si="595">IF(ISBLANK(R698), "", IF(OR(Y698 &lt; -5, Y698&gt;5), "Please check weight and DOB again", IF(Y698&lt;=-3,"SEVERE", IF(Y698&lt;=-2,"MODERATE", IF(Y698&lt;=-1, "MILD", "Child is healthy. Do NOT admit into PDH")))))</f>
        <v/>
      </c>
      <c r="AA698" s="174" t="str">
        <f t="shared" si="580"/>
        <v/>
      </c>
      <c r="AB698" s="167"/>
      <c r="AC698" s="175"/>
      <c r="AD698" s="176"/>
      <c r="AE698" s="177" t="str">
        <f t="shared" ref="AE698:AE761" si="596">IF(ISBLANK(AD698), "", ROUND((AD698-R698)*1000, 0))</f>
        <v/>
      </c>
      <c r="AF698" s="171">
        <f t="shared" ref="AF698:AF761" si="597">ROUND((AB698-M698)/30.4,0)</f>
        <v>0</v>
      </c>
      <c r="AG698" s="171">
        <f t="shared" ref="AG698:AG761" si="598">AB698-M698</f>
        <v>0</v>
      </c>
      <c r="AH698" s="171" t="str">
        <f t="shared" ref="AH698:AH761" si="599">L698&amp;AG698</f>
        <v>0</v>
      </c>
      <c r="AI698" s="171" t="str">
        <f>IF(ISBLANK(AD698), "", (POWER(AD698/VLOOKUP(AH698,Anthro_Calc!C:P,13,FALSE),VLOOKUP(AH698,Anthro_Calc!C:P,12,FALSE))-1) / (VLOOKUP(AH698,Anthro_Calc!C:P,14,FALSE)*VLOOKUP(AH698,Anthro_Calc!C:P,12,FALSE)))</f>
        <v/>
      </c>
      <c r="AJ698" s="171" t="str">
        <f>IF(ISBLANK(AD698), "", -3 + (AD698 -VLOOKUP(AH698,Anthro_Calc!C:P,4,FALSE)) / (VLOOKUP(AH698,Anthro_Calc!C:P,5,FALSE) - VLOOKUP(AH698,Anthro_Calc!C:P,4,FALSE)))</f>
        <v/>
      </c>
      <c r="AK698" s="171" t="str">
        <f>IF(ISBLANK(AD698), "", 3 + (AD698 -VLOOKUP(AH698,Anthro_Calc!C:P,10,FALSE)) / (VLOOKUP(AH698,Anthro_Calc!C:P,10,FALSE) - VLOOKUP(AH698,Anthro_Calc!C:P,9,FALSE)))</f>
        <v/>
      </c>
      <c r="AL698" s="172" t="str">
        <f t="shared" ref="AL698:AL761" si="600">IF(AI698="", "", IF(AI698&gt;3, AK698, IF(AI698&lt;-3, AJ698, AI698)))</f>
        <v/>
      </c>
      <c r="AM698" s="173" t="str">
        <f t="shared" ref="AM698:AM761" si="601">IF(ISBLANK(AD698), "", IF(OR(AL698&lt; - 5, AL698 &gt; 5), "Please check weight and DOB again", IF(AL698&lt;=-3,"SEVERE", IF(AL698&lt;=-2,"MODERATE", IF(AL698&lt;=-1, "MILD", "NORMAL")))))</f>
        <v/>
      </c>
      <c r="AN698" s="174" t="str">
        <f t="shared" ref="AN698:AN761" si="602">IF(AND(ISERROR(FIND("Mild",$D$2)),AM698="MILD"),"NORMAL",AM698)</f>
        <v/>
      </c>
      <c r="AO698" s="178" t="str">
        <f t="shared" si="582"/>
        <v/>
      </c>
      <c r="AP698" s="179"/>
      <c r="AQ698" s="179" t="str">
        <f t="shared" si="588"/>
        <v/>
      </c>
      <c r="AR698" s="167"/>
      <c r="AS698" s="175"/>
      <c r="AT698" s="170"/>
      <c r="AU698" s="177" t="str">
        <f t="shared" si="579"/>
        <v/>
      </c>
      <c r="AV698" s="171">
        <f t="shared" ref="AV698:AV761" si="603">ROUND((AR698-M698)/30.4,0)</f>
        <v>0</v>
      </c>
      <c r="AW698" s="171">
        <f t="shared" ref="AW698:AW761" si="604">AR698-M698</f>
        <v>0</v>
      </c>
      <c r="AX698" s="171" t="str">
        <f t="shared" ref="AX698:AX761" si="605">L698&amp;AW698</f>
        <v>0</v>
      </c>
      <c r="AY698" s="171" t="str">
        <f>IF(ISBLANK(AT698), "", (POWER(AT698/VLOOKUP(AX698,Anthro_Calc!C:P,13,FALSE),VLOOKUP(AX698,Anthro_Calc!C:P,12,FALSE))-1) / (VLOOKUP(AX698,Anthro_Calc!C:P,14,FALSE)*VLOOKUP(AX698,Anthro_Calc!C:P,12,FALSE)))</f>
        <v/>
      </c>
      <c r="AZ698" s="171" t="str">
        <f>IF(ISBLANK(AT698), "", -3 + (AT698 -VLOOKUP(AX698,Anthro_Calc!C:P,4,FALSE)) / (VLOOKUP(AX698,Anthro_Calc!C:P,5,FALSE) - VLOOKUP(AX698,Anthro_Calc!C:P,4,FALSE)))</f>
        <v/>
      </c>
      <c r="BA698" s="171" t="str">
        <f>IF(ISBLANK(AT698), "", 3 + (AT698 -VLOOKUP(AX698,Anthro_Calc!C:P,10,FALSE)) / (VLOOKUP(AX698,Anthro_Calc!C:P,10,FALSE) - VLOOKUP(AX698,Anthro_Calc!C:P,9,FALSE)))</f>
        <v/>
      </c>
      <c r="BB698" s="172" t="str">
        <f t="shared" ref="BB698:BB761" si="606">IF(AY698="", "", IF(AY698&gt;3, BA698, IF(AY698&lt;-3, AZ698, AY698)))</f>
        <v/>
      </c>
      <c r="BC698" s="173" t="str">
        <f t="shared" ref="BC698:BC761" si="607">IF(ISBLANK(AT698), "", IF(OR(BB698&lt;-5, BB698&gt;5), "Please check weight and DOB again", IF(BB698&lt;=-3,"SEVERE", IF(BB698&lt;=-2,"MODERATE", IF(BB698&lt;=-1, "MILD", "NORMAL")))))</f>
        <v/>
      </c>
      <c r="BD698" s="174" t="str">
        <f t="shared" si="583"/>
        <v/>
      </c>
      <c r="BE698" s="180" t="str">
        <f t="shared" si="584"/>
        <v/>
      </c>
      <c r="BF698" s="181" t="str">
        <f t="shared" ref="BF698:BF761" si="608">IF(BD698="NORMAL","GRADUATED",IF(BD698="MILD", "GRADUATED", IF(BD698="MODERATE","NOT-GRADUATED",IF(BD698="SEVERE","NOT-GRADUATED",""))))</f>
        <v/>
      </c>
      <c r="BG698" s="181" t="str">
        <f t="shared" si="585"/>
        <v/>
      </c>
      <c r="BH698" s="179"/>
      <c r="BI698" s="182"/>
      <c r="BJ698" s="167"/>
      <c r="BK698" s="175"/>
      <c r="BL698" s="176"/>
      <c r="BM698" s="177" t="str">
        <f t="shared" ref="BM698:BM761" si="609">IF(ISBLANK(BL698), "", ROUND((BL698-R698)*1000, 0))</f>
        <v/>
      </c>
      <c r="BN698" s="171">
        <f t="shared" si="577"/>
        <v>0</v>
      </c>
      <c r="BO698" s="171">
        <f t="shared" si="578"/>
        <v>0</v>
      </c>
      <c r="BP698" s="171" t="str">
        <f t="shared" ref="BP698:BP761" si="610">L698&amp;BO698</f>
        <v>0</v>
      </c>
      <c r="BQ698" s="171" t="str">
        <f>IF(ISBLANK(BL698), "", (POWER(BL698/VLOOKUP(BP698,Anthro_Calc!C:P,13,FALSE),VLOOKUP(BP698,Anthro_Calc!C:P,12,FALSE))-1) / (VLOOKUP(BP698,Anthro_Calc!C:P,14,FALSE)*VLOOKUP(BP698,Anthro_Calc!C:P,12,FALSE)))</f>
        <v/>
      </c>
      <c r="BR698" s="171" t="str">
        <f>IF(ISBLANK(BL698), "", -3 + (BL698 -VLOOKUP(BP698,Anthro_Calc!C:P,4,FALSE)) / (VLOOKUP(BP698,Anthro_Calc!C:P,5,FALSE) - VLOOKUP(BP698,Anthro_Calc!C:P,4,FALSE)))</f>
        <v/>
      </c>
      <c r="BS698" s="171" t="str">
        <f>IF(ISBLANK(BL698), "", 3 + (BL698 -VLOOKUP(BP698,Anthro_Calc!C:P,10,FALSE)) / (VLOOKUP(BP698,Anthro_Calc!C:P,10,FALSE) - VLOOKUP(BP698,Anthro_Calc!C:P,9,FALSE)))</f>
        <v/>
      </c>
      <c r="BT698" s="172" t="str">
        <f t="shared" ref="BT698:BT761" si="611">IF(BQ698="", "", IF(BQ698&gt;3, BS698, IF(BQ698&lt;-3, BR698, BQ698)))</f>
        <v/>
      </c>
      <c r="BU698" s="173" t="str">
        <f t="shared" ref="BU698:BU761" si="612">IF(ISBLANK(BL698), "", IF(OR(BT698 &lt;-5, BT698&gt;5), "Please check weight and DOB again", IF(BT698&lt;=-3,"SEVERE", IF(BT698&lt;=-2,"MODERATE", IF(BT698&lt;=-1, "MILD", "NORMAL")))))</f>
        <v/>
      </c>
      <c r="BV698" s="174" t="str">
        <f t="shared" ref="BV698:BV761" si="613">IF(AND(ISERROR(FIND("Mild",$D$2)),BU698="MILD"),"NORMAL",BU698)</f>
        <v/>
      </c>
      <c r="BW698" s="181" t="str">
        <f t="shared" si="586"/>
        <v/>
      </c>
      <c r="BX698" s="179"/>
      <c r="BY698" s="181" t="str">
        <f>IF(ISBLANK(BL698), "", VLOOKUP(Z698&amp;" "&amp;BV698&amp;" "&amp;BW698,Graduation_Criteria!$D$2:$E$34,2,FALSE))</f>
        <v/>
      </c>
      <c r="BZ698" s="181" t="str">
        <f t="shared" si="587"/>
        <v/>
      </c>
      <c r="CA698" s="167"/>
      <c r="CB698" s="175"/>
      <c r="CC698" s="175"/>
      <c r="CD698" s="183" t="str">
        <f t="shared" ref="CD698:CD761" si="614">IF(ISBLANK(CC698), "", (CC698-R698)*1000)</f>
        <v/>
      </c>
      <c r="CE698" s="184">
        <f t="shared" ref="CE698:CE761" si="615">ROUND((CA698-M698)/30.4,0)</f>
        <v>0</v>
      </c>
      <c r="CF698" s="184">
        <f t="shared" ref="CF698:CF761" si="616">CA698-M698</f>
        <v>0</v>
      </c>
      <c r="CG698" s="184" t="str">
        <f t="shared" ref="CG698:CG761" si="617">L698&amp;CF698</f>
        <v>0</v>
      </c>
      <c r="CH698" s="184" t="str">
        <f>IF(ISBLANK(CC698), "", (POWER(CC698/VLOOKUP(CG698,Anthro_Calc!C:P,13,FALSE),VLOOKUP(CG698,Anthro_Calc!C:P,12,FALSE))-1) / (VLOOKUP(CG698,Anthro_Calc!C:P,14,FALSE)*VLOOKUP(CG698,Anthro_Calc!C:P,12,FALSE)))</f>
        <v/>
      </c>
      <c r="CI698" s="184" t="str">
        <f>IF(ISBLANK(CC698), "", -3 + (CC698 -VLOOKUP(CG698,Anthro_Calc!C:P,4,FALSE)) / (VLOOKUP(CG698,Anthro_Calc!C:P,5,FALSE) - VLOOKUP(CG698,Anthro_Calc!C:P,4,FALSE)))</f>
        <v/>
      </c>
      <c r="CJ698" s="184" t="str">
        <f>IF(ISBLANK(CC698), "", 3 + (CC698 -VLOOKUP(CG698,Anthro_Calc!C:P,10,FALSE)) / (VLOOKUP(CG698,Anthro_Calc!C:P,10,FALSE) - VLOOKUP(CG698,Anthro_Calc!C:P,9,FALSE)))</f>
        <v/>
      </c>
      <c r="CK698" s="185" t="str">
        <f t="shared" ref="CK698:CK761" si="618">IF(CH698="", "", IF(CH698&gt;3, CJ698, IF(CH698&lt;-3, CI698, CH698)))</f>
        <v/>
      </c>
      <c r="CL698" s="173" t="str">
        <f t="shared" ref="CL698:CL761" si="619">IF(ISBLANK(CC698), "", IF(OR(CK698&lt;-5, CK698&gt;5), "Please check weight and DOB again", IF(CK698&lt;=-3,"SEVERE", IF(CK698&lt;=-2,"MODERATE", IF(CK698&lt;=-1, "MILD", "NORMAL")))))</f>
        <v/>
      </c>
      <c r="CM698" s="174" t="str">
        <f t="shared" ref="CM698:CM761" si="620">IF(AND(ISERROR(FIND("Mild",$D$2)),CL698="MILD"),"NORMAL",CL698)</f>
        <v/>
      </c>
      <c r="CN698" s="179"/>
      <c r="CO698" s="167"/>
      <c r="CP698" s="175"/>
      <c r="CQ698" s="175"/>
      <c r="CR698" s="186" t="str">
        <f t="shared" ref="CR698:CR761" si="621">IF(ISBLANK(CQ698), "", (CQ698-R698)*1000)</f>
        <v/>
      </c>
      <c r="CS698" s="187">
        <f t="shared" ref="CS698:CS761" si="622">ROUND((CO698-M698)/30.4,0)</f>
        <v>0</v>
      </c>
      <c r="CT698" s="187">
        <f t="shared" ref="CT698:CT761" si="623">CO698-M698</f>
        <v>0</v>
      </c>
      <c r="CU698" s="187" t="str">
        <f t="shared" ref="CU698:CU761" si="624">L698&amp;CT698</f>
        <v>0</v>
      </c>
      <c r="CV698" s="187" t="str">
        <f>IF(ISBLANK(CQ698), "", (POWER(CQ698/VLOOKUP(CU698,Anthro_Calc!C:P,13,FALSE),VLOOKUP(CU698,Anthro_Calc!C:P,12,FALSE))-1) / (VLOOKUP(CU698,Anthro_Calc!C:P,14,FALSE)*VLOOKUP(CU698,Anthro_Calc!C:P,12,FALSE)))</f>
        <v/>
      </c>
      <c r="CW698" s="187" t="str">
        <f>IF(ISBLANK(CQ698), "", -3 + (CQ698 -VLOOKUP(CU698,Anthro_Calc!C:P,4,FALSE)) / (VLOOKUP(CU698,Anthro_Calc!C:P,5,FALSE) - VLOOKUP(CU698,Anthro_Calc!C:P,4,FALSE)))</f>
        <v/>
      </c>
      <c r="CX698" s="187" t="str">
        <f>IF(ISBLANK(CQ698), "", 3 + (CQ698 -VLOOKUP(CU698,Anthro_Calc!C:P,10,FALSE)) / (VLOOKUP(CU698,Anthro_Calc!C:P,10,FALSE) - VLOOKUP(CU698,Anthro_Calc!C:P,9,FALSE)))</f>
        <v/>
      </c>
      <c r="CY698" s="188" t="str">
        <f t="shared" ref="CY698:CY761" si="625">IF(CV698="", "", IF(CV698&gt;3, CX698, IF(CV698&lt;-3, CW698, CV698)))</f>
        <v/>
      </c>
      <c r="CZ698" s="117" t="str">
        <f t="shared" si="589"/>
        <v/>
      </c>
      <c r="DA698" s="174" t="str">
        <f t="shared" ref="DA698:DA761" si="626">IF(AND(ISERROR(FIND("Mild",$D$2)),CZ698="MILD"),"NORMAL",CZ698)</f>
        <v/>
      </c>
      <c r="DB698" s="189"/>
    </row>
    <row r="699" spans="1:106">
      <c r="A699" s="165">
        <f t="shared" si="581"/>
        <v>695</v>
      </c>
      <c r="B699" s="166"/>
      <c r="C699" s="166"/>
      <c r="D699" s="166"/>
      <c r="E699" s="166"/>
      <c r="F699" s="166"/>
      <c r="G699" s="166"/>
      <c r="H699" s="166"/>
      <c r="I699" s="166"/>
      <c r="J699" s="166"/>
      <c r="K699" s="166"/>
      <c r="L699" s="166"/>
      <c r="M699" s="167"/>
      <c r="N699" s="168" t="str">
        <f t="shared" ca="1" si="590"/>
        <v/>
      </c>
      <c r="O699" s="169"/>
      <c r="P699" s="169"/>
      <c r="Q699" s="167"/>
      <c r="R699" s="170"/>
      <c r="S699" s="171" t="str">
        <f t="shared" si="591"/>
        <v/>
      </c>
      <c r="T699" s="171" t="str">
        <f t="shared" si="592"/>
        <v/>
      </c>
      <c r="U699" s="171" t="str">
        <f t="shared" si="593"/>
        <v/>
      </c>
      <c r="V699" s="171" t="str">
        <f>IF(ISBLANK(R699), "", (POWER(R699/VLOOKUP(U699,Anthro_Calc!C:P,13,FALSE),VLOOKUP(U699,Anthro_Calc!C:P,12,FALSE))-1) / (VLOOKUP(U699,Anthro_Calc!C:P,14,FALSE)*VLOOKUP(U699,Anthro_Calc!C:P,12,FALSE)))</f>
        <v/>
      </c>
      <c r="W699" s="171" t="str">
        <f>IF(ISBLANK(R699), "", -3 + (R699 -VLOOKUP(U699,Anthro_Calc!C:P,4,FALSE)) / (VLOOKUP(U699,Anthro_Calc!C:P,5,FALSE) - VLOOKUP(U699,Anthro_Calc!C:P,4,FALSE)))</f>
        <v/>
      </c>
      <c r="X699" s="171" t="str">
        <f>IF(ISBLANK(R699), "", 3 + (R699 -VLOOKUP(U699,Anthro_Calc!C:P,10,FALSE)) / (VLOOKUP(U699,Anthro_Calc!C:P,10,FALSE) - VLOOKUP(U699,Anthro_Calc!C:P,9,FALSE)))</f>
        <v/>
      </c>
      <c r="Y699" s="172" t="str">
        <f t="shared" si="594"/>
        <v/>
      </c>
      <c r="Z699" s="173" t="str">
        <f t="shared" si="595"/>
        <v/>
      </c>
      <c r="AA699" s="174" t="str">
        <f t="shared" si="580"/>
        <v/>
      </c>
      <c r="AB699" s="167"/>
      <c r="AC699" s="175"/>
      <c r="AD699" s="176"/>
      <c r="AE699" s="177" t="str">
        <f t="shared" si="596"/>
        <v/>
      </c>
      <c r="AF699" s="171">
        <f t="shared" si="597"/>
        <v>0</v>
      </c>
      <c r="AG699" s="171">
        <f t="shared" si="598"/>
        <v>0</v>
      </c>
      <c r="AH699" s="171" t="str">
        <f t="shared" si="599"/>
        <v>0</v>
      </c>
      <c r="AI699" s="171" t="str">
        <f>IF(ISBLANK(AD699), "", (POWER(AD699/VLOOKUP(AH699,Anthro_Calc!C:P,13,FALSE),VLOOKUP(AH699,Anthro_Calc!C:P,12,FALSE))-1) / (VLOOKUP(AH699,Anthro_Calc!C:P,14,FALSE)*VLOOKUP(AH699,Anthro_Calc!C:P,12,FALSE)))</f>
        <v/>
      </c>
      <c r="AJ699" s="171" t="str">
        <f>IF(ISBLANK(AD699), "", -3 + (AD699 -VLOOKUP(AH699,Anthro_Calc!C:P,4,FALSE)) / (VLOOKUP(AH699,Anthro_Calc!C:P,5,FALSE) - VLOOKUP(AH699,Anthro_Calc!C:P,4,FALSE)))</f>
        <v/>
      </c>
      <c r="AK699" s="171" t="str">
        <f>IF(ISBLANK(AD699), "", 3 + (AD699 -VLOOKUP(AH699,Anthro_Calc!C:P,10,FALSE)) / (VLOOKUP(AH699,Anthro_Calc!C:P,10,FALSE) - VLOOKUP(AH699,Anthro_Calc!C:P,9,FALSE)))</f>
        <v/>
      </c>
      <c r="AL699" s="172" t="str">
        <f t="shared" si="600"/>
        <v/>
      </c>
      <c r="AM699" s="173" t="str">
        <f t="shared" si="601"/>
        <v/>
      </c>
      <c r="AN699" s="174" t="str">
        <f t="shared" si="602"/>
        <v/>
      </c>
      <c r="AO699" s="178" t="str">
        <f t="shared" si="582"/>
        <v/>
      </c>
      <c r="AP699" s="179"/>
      <c r="AQ699" s="179" t="str">
        <f t="shared" si="588"/>
        <v/>
      </c>
      <c r="AR699" s="167"/>
      <c r="AS699" s="175"/>
      <c r="AT699" s="170"/>
      <c r="AU699" s="177" t="str">
        <f t="shared" si="579"/>
        <v/>
      </c>
      <c r="AV699" s="171">
        <f t="shared" si="603"/>
        <v>0</v>
      </c>
      <c r="AW699" s="171">
        <f t="shared" si="604"/>
        <v>0</v>
      </c>
      <c r="AX699" s="171" t="str">
        <f t="shared" si="605"/>
        <v>0</v>
      </c>
      <c r="AY699" s="171" t="str">
        <f>IF(ISBLANK(AT699), "", (POWER(AT699/VLOOKUP(AX699,Anthro_Calc!C:P,13,FALSE),VLOOKUP(AX699,Anthro_Calc!C:P,12,FALSE))-1) / (VLOOKUP(AX699,Anthro_Calc!C:P,14,FALSE)*VLOOKUP(AX699,Anthro_Calc!C:P,12,FALSE)))</f>
        <v/>
      </c>
      <c r="AZ699" s="171" t="str">
        <f>IF(ISBLANK(AT699), "", -3 + (AT699 -VLOOKUP(AX699,Anthro_Calc!C:P,4,FALSE)) / (VLOOKUP(AX699,Anthro_Calc!C:P,5,FALSE) - VLOOKUP(AX699,Anthro_Calc!C:P,4,FALSE)))</f>
        <v/>
      </c>
      <c r="BA699" s="171" t="str">
        <f>IF(ISBLANK(AT699), "", 3 + (AT699 -VLOOKUP(AX699,Anthro_Calc!C:P,10,FALSE)) / (VLOOKUP(AX699,Anthro_Calc!C:P,10,FALSE) - VLOOKUP(AX699,Anthro_Calc!C:P,9,FALSE)))</f>
        <v/>
      </c>
      <c r="BB699" s="172" t="str">
        <f t="shared" si="606"/>
        <v/>
      </c>
      <c r="BC699" s="173" t="str">
        <f t="shared" si="607"/>
        <v/>
      </c>
      <c r="BD699" s="174" t="str">
        <f t="shared" si="583"/>
        <v/>
      </c>
      <c r="BE699" s="180" t="str">
        <f t="shared" si="584"/>
        <v/>
      </c>
      <c r="BF699" s="181" t="str">
        <f t="shared" si="608"/>
        <v/>
      </c>
      <c r="BG699" s="181" t="str">
        <f t="shared" si="585"/>
        <v/>
      </c>
      <c r="BH699" s="179"/>
      <c r="BI699" s="182"/>
      <c r="BJ699" s="167"/>
      <c r="BK699" s="175"/>
      <c r="BL699" s="176"/>
      <c r="BM699" s="177" t="str">
        <f t="shared" si="609"/>
        <v/>
      </c>
      <c r="BN699" s="171">
        <f t="shared" ref="BN699:BN762" si="627">ROUND((BJ699-M699)/30.4,0)</f>
        <v>0</v>
      </c>
      <c r="BO699" s="171">
        <f t="shared" ref="BO699:BO762" si="628">BJ699-M699</f>
        <v>0</v>
      </c>
      <c r="BP699" s="171" t="str">
        <f t="shared" si="610"/>
        <v>0</v>
      </c>
      <c r="BQ699" s="171" t="str">
        <f>IF(ISBLANK(BL699), "", (POWER(BL699/VLOOKUP(BP699,Anthro_Calc!C:P,13,FALSE),VLOOKUP(BP699,Anthro_Calc!C:P,12,FALSE))-1) / (VLOOKUP(BP699,Anthro_Calc!C:P,14,FALSE)*VLOOKUP(BP699,Anthro_Calc!C:P,12,FALSE)))</f>
        <v/>
      </c>
      <c r="BR699" s="171" t="str">
        <f>IF(ISBLANK(BL699), "", -3 + (BL699 -VLOOKUP(BP699,Anthro_Calc!C:P,4,FALSE)) / (VLOOKUP(BP699,Anthro_Calc!C:P,5,FALSE) - VLOOKUP(BP699,Anthro_Calc!C:P,4,FALSE)))</f>
        <v/>
      </c>
      <c r="BS699" s="171" t="str">
        <f>IF(ISBLANK(BL699), "", 3 + (BL699 -VLOOKUP(BP699,Anthro_Calc!C:P,10,FALSE)) / (VLOOKUP(BP699,Anthro_Calc!C:P,10,FALSE) - VLOOKUP(BP699,Anthro_Calc!C:P,9,FALSE)))</f>
        <v/>
      </c>
      <c r="BT699" s="172" t="str">
        <f t="shared" si="611"/>
        <v/>
      </c>
      <c r="BU699" s="173" t="str">
        <f t="shared" si="612"/>
        <v/>
      </c>
      <c r="BV699" s="174" t="str">
        <f t="shared" si="613"/>
        <v/>
      </c>
      <c r="BW699" s="181" t="str">
        <f t="shared" si="586"/>
        <v/>
      </c>
      <c r="BX699" s="179"/>
      <c r="BY699" s="181" t="str">
        <f>IF(ISBLANK(BL699), "", VLOOKUP(Z699&amp;" "&amp;BV699&amp;" "&amp;BW699,Graduation_Criteria!$D$2:$E$34,2,FALSE))</f>
        <v/>
      </c>
      <c r="BZ699" s="181" t="str">
        <f t="shared" si="587"/>
        <v/>
      </c>
      <c r="CA699" s="167"/>
      <c r="CB699" s="175"/>
      <c r="CC699" s="175"/>
      <c r="CD699" s="183" t="str">
        <f t="shared" si="614"/>
        <v/>
      </c>
      <c r="CE699" s="184">
        <f t="shared" si="615"/>
        <v>0</v>
      </c>
      <c r="CF699" s="184">
        <f t="shared" si="616"/>
        <v>0</v>
      </c>
      <c r="CG699" s="184" t="str">
        <f t="shared" si="617"/>
        <v>0</v>
      </c>
      <c r="CH699" s="184" t="str">
        <f>IF(ISBLANK(CC699), "", (POWER(CC699/VLOOKUP(CG699,Anthro_Calc!C:P,13,FALSE),VLOOKUP(CG699,Anthro_Calc!C:P,12,FALSE))-1) / (VLOOKUP(CG699,Anthro_Calc!C:P,14,FALSE)*VLOOKUP(CG699,Anthro_Calc!C:P,12,FALSE)))</f>
        <v/>
      </c>
      <c r="CI699" s="184" t="str">
        <f>IF(ISBLANK(CC699), "", -3 + (CC699 -VLOOKUP(CG699,Anthro_Calc!C:P,4,FALSE)) / (VLOOKUP(CG699,Anthro_Calc!C:P,5,FALSE) - VLOOKUP(CG699,Anthro_Calc!C:P,4,FALSE)))</f>
        <v/>
      </c>
      <c r="CJ699" s="184" t="str">
        <f>IF(ISBLANK(CC699), "", 3 + (CC699 -VLOOKUP(CG699,Anthro_Calc!C:P,10,FALSE)) / (VLOOKUP(CG699,Anthro_Calc!C:P,10,FALSE) - VLOOKUP(CG699,Anthro_Calc!C:P,9,FALSE)))</f>
        <v/>
      </c>
      <c r="CK699" s="185" t="str">
        <f t="shared" si="618"/>
        <v/>
      </c>
      <c r="CL699" s="173" t="str">
        <f t="shared" si="619"/>
        <v/>
      </c>
      <c r="CM699" s="174" t="str">
        <f t="shared" si="620"/>
        <v/>
      </c>
      <c r="CN699" s="179"/>
      <c r="CO699" s="167"/>
      <c r="CP699" s="175"/>
      <c r="CQ699" s="175"/>
      <c r="CR699" s="186" t="str">
        <f t="shared" si="621"/>
        <v/>
      </c>
      <c r="CS699" s="187">
        <f t="shared" si="622"/>
        <v>0</v>
      </c>
      <c r="CT699" s="187">
        <f t="shared" si="623"/>
        <v>0</v>
      </c>
      <c r="CU699" s="187" t="str">
        <f t="shared" si="624"/>
        <v>0</v>
      </c>
      <c r="CV699" s="187" t="str">
        <f>IF(ISBLANK(CQ699), "", (POWER(CQ699/VLOOKUP(CU699,Anthro_Calc!C:P,13,FALSE),VLOOKUP(CU699,Anthro_Calc!C:P,12,FALSE))-1) / (VLOOKUP(CU699,Anthro_Calc!C:P,14,FALSE)*VLOOKUP(CU699,Anthro_Calc!C:P,12,FALSE)))</f>
        <v/>
      </c>
      <c r="CW699" s="187" t="str">
        <f>IF(ISBLANK(CQ699), "", -3 + (CQ699 -VLOOKUP(CU699,Anthro_Calc!C:P,4,FALSE)) / (VLOOKUP(CU699,Anthro_Calc!C:P,5,FALSE) - VLOOKUP(CU699,Anthro_Calc!C:P,4,FALSE)))</f>
        <v/>
      </c>
      <c r="CX699" s="187" t="str">
        <f>IF(ISBLANK(CQ699), "", 3 + (CQ699 -VLOOKUP(CU699,Anthro_Calc!C:P,10,FALSE)) / (VLOOKUP(CU699,Anthro_Calc!C:P,10,FALSE) - VLOOKUP(CU699,Anthro_Calc!C:P,9,FALSE)))</f>
        <v/>
      </c>
      <c r="CY699" s="188" t="str">
        <f t="shared" si="625"/>
        <v/>
      </c>
      <c r="CZ699" s="117" t="str">
        <f t="shared" si="589"/>
        <v/>
      </c>
      <c r="DA699" s="174" t="str">
        <f t="shared" si="626"/>
        <v/>
      </c>
      <c r="DB699" s="189"/>
    </row>
    <row r="700" spans="1:106">
      <c r="A700" s="165">
        <f t="shared" si="581"/>
        <v>696</v>
      </c>
      <c r="B700" s="166"/>
      <c r="C700" s="166"/>
      <c r="D700" s="166"/>
      <c r="E700" s="166"/>
      <c r="F700" s="166"/>
      <c r="G700" s="166"/>
      <c r="H700" s="166"/>
      <c r="I700" s="166"/>
      <c r="J700" s="166"/>
      <c r="K700" s="166"/>
      <c r="L700" s="166"/>
      <c r="M700" s="167"/>
      <c r="N700" s="168" t="str">
        <f t="shared" ca="1" si="590"/>
        <v/>
      </c>
      <c r="O700" s="169"/>
      <c r="P700" s="169"/>
      <c r="Q700" s="167"/>
      <c r="R700" s="170"/>
      <c r="S700" s="171" t="str">
        <f t="shared" si="591"/>
        <v/>
      </c>
      <c r="T700" s="171" t="str">
        <f t="shared" si="592"/>
        <v/>
      </c>
      <c r="U700" s="171" t="str">
        <f t="shared" si="593"/>
        <v/>
      </c>
      <c r="V700" s="171" t="str">
        <f>IF(ISBLANK(R700), "", (POWER(R700/VLOOKUP(U700,Anthro_Calc!C:P,13,FALSE),VLOOKUP(U700,Anthro_Calc!C:P,12,FALSE))-1) / (VLOOKUP(U700,Anthro_Calc!C:P,14,FALSE)*VLOOKUP(U700,Anthro_Calc!C:P,12,FALSE)))</f>
        <v/>
      </c>
      <c r="W700" s="171" t="str">
        <f>IF(ISBLANK(R700), "", -3 + (R700 -VLOOKUP(U700,Anthro_Calc!C:P,4,FALSE)) / (VLOOKUP(U700,Anthro_Calc!C:P,5,FALSE) - VLOOKUP(U700,Anthro_Calc!C:P,4,FALSE)))</f>
        <v/>
      </c>
      <c r="X700" s="171" t="str">
        <f>IF(ISBLANK(R700), "", 3 + (R700 -VLOOKUP(U700,Anthro_Calc!C:P,10,FALSE)) / (VLOOKUP(U700,Anthro_Calc!C:P,10,FALSE) - VLOOKUP(U700,Anthro_Calc!C:P,9,FALSE)))</f>
        <v/>
      </c>
      <c r="Y700" s="172" t="str">
        <f t="shared" si="594"/>
        <v/>
      </c>
      <c r="Z700" s="173" t="str">
        <f t="shared" si="595"/>
        <v/>
      </c>
      <c r="AA700" s="174" t="str">
        <f t="shared" si="580"/>
        <v/>
      </c>
      <c r="AB700" s="167"/>
      <c r="AC700" s="175"/>
      <c r="AD700" s="176"/>
      <c r="AE700" s="177" t="str">
        <f t="shared" si="596"/>
        <v/>
      </c>
      <c r="AF700" s="171">
        <f t="shared" si="597"/>
        <v>0</v>
      </c>
      <c r="AG700" s="171">
        <f t="shared" si="598"/>
        <v>0</v>
      </c>
      <c r="AH700" s="171" t="str">
        <f t="shared" si="599"/>
        <v>0</v>
      </c>
      <c r="AI700" s="171" t="str">
        <f>IF(ISBLANK(AD700), "", (POWER(AD700/VLOOKUP(AH700,Anthro_Calc!C:P,13,FALSE),VLOOKUP(AH700,Anthro_Calc!C:P,12,FALSE))-1) / (VLOOKUP(AH700,Anthro_Calc!C:P,14,FALSE)*VLOOKUP(AH700,Anthro_Calc!C:P,12,FALSE)))</f>
        <v/>
      </c>
      <c r="AJ700" s="171" t="str">
        <f>IF(ISBLANK(AD700), "", -3 + (AD700 -VLOOKUP(AH700,Anthro_Calc!C:P,4,FALSE)) / (VLOOKUP(AH700,Anthro_Calc!C:P,5,FALSE) - VLOOKUP(AH700,Anthro_Calc!C:P,4,FALSE)))</f>
        <v/>
      </c>
      <c r="AK700" s="171" t="str">
        <f>IF(ISBLANK(AD700), "", 3 + (AD700 -VLOOKUP(AH700,Anthro_Calc!C:P,10,FALSE)) / (VLOOKUP(AH700,Anthro_Calc!C:P,10,FALSE) - VLOOKUP(AH700,Anthro_Calc!C:P,9,FALSE)))</f>
        <v/>
      </c>
      <c r="AL700" s="172" t="str">
        <f t="shared" si="600"/>
        <v/>
      </c>
      <c r="AM700" s="173" t="str">
        <f t="shared" si="601"/>
        <v/>
      </c>
      <c r="AN700" s="174" t="str">
        <f t="shared" si="602"/>
        <v/>
      </c>
      <c r="AO700" s="178" t="str">
        <f t="shared" si="582"/>
        <v/>
      </c>
      <c r="AP700" s="179"/>
      <c r="AQ700" s="179" t="str">
        <f t="shared" si="588"/>
        <v/>
      </c>
      <c r="AR700" s="167"/>
      <c r="AS700" s="175"/>
      <c r="AT700" s="170"/>
      <c r="AU700" s="177" t="str">
        <f t="shared" si="579"/>
        <v/>
      </c>
      <c r="AV700" s="171">
        <f t="shared" si="603"/>
        <v>0</v>
      </c>
      <c r="AW700" s="171">
        <f t="shared" si="604"/>
        <v>0</v>
      </c>
      <c r="AX700" s="171" t="str">
        <f t="shared" si="605"/>
        <v>0</v>
      </c>
      <c r="AY700" s="171" t="str">
        <f>IF(ISBLANK(AT700), "", (POWER(AT700/VLOOKUP(AX700,Anthro_Calc!C:P,13,FALSE),VLOOKUP(AX700,Anthro_Calc!C:P,12,FALSE))-1) / (VLOOKUP(AX700,Anthro_Calc!C:P,14,FALSE)*VLOOKUP(AX700,Anthro_Calc!C:P,12,FALSE)))</f>
        <v/>
      </c>
      <c r="AZ700" s="171" t="str">
        <f>IF(ISBLANK(AT700), "", -3 + (AT700 -VLOOKUP(AX700,Anthro_Calc!C:P,4,FALSE)) / (VLOOKUP(AX700,Anthro_Calc!C:P,5,FALSE) - VLOOKUP(AX700,Anthro_Calc!C:P,4,FALSE)))</f>
        <v/>
      </c>
      <c r="BA700" s="171" t="str">
        <f>IF(ISBLANK(AT700), "", 3 + (AT700 -VLOOKUP(AX700,Anthro_Calc!C:P,10,FALSE)) / (VLOOKUP(AX700,Anthro_Calc!C:P,10,FALSE) - VLOOKUP(AX700,Anthro_Calc!C:P,9,FALSE)))</f>
        <v/>
      </c>
      <c r="BB700" s="172" t="str">
        <f t="shared" si="606"/>
        <v/>
      </c>
      <c r="BC700" s="173" t="str">
        <f t="shared" si="607"/>
        <v/>
      </c>
      <c r="BD700" s="174" t="str">
        <f t="shared" si="583"/>
        <v/>
      </c>
      <c r="BE700" s="180" t="str">
        <f t="shared" si="584"/>
        <v/>
      </c>
      <c r="BF700" s="181" t="str">
        <f t="shared" si="608"/>
        <v/>
      </c>
      <c r="BG700" s="181" t="str">
        <f t="shared" si="585"/>
        <v/>
      </c>
      <c r="BH700" s="179"/>
      <c r="BI700" s="182"/>
      <c r="BJ700" s="167"/>
      <c r="BK700" s="175"/>
      <c r="BL700" s="176"/>
      <c r="BM700" s="177" t="str">
        <f t="shared" si="609"/>
        <v/>
      </c>
      <c r="BN700" s="171">
        <f t="shared" si="627"/>
        <v>0</v>
      </c>
      <c r="BO700" s="171">
        <f t="shared" si="628"/>
        <v>0</v>
      </c>
      <c r="BP700" s="171" t="str">
        <f t="shared" si="610"/>
        <v>0</v>
      </c>
      <c r="BQ700" s="171" t="str">
        <f>IF(ISBLANK(BL700), "", (POWER(BL700/VLOOKUP(BP700,Anthro_Calc!C:P,13,FALSE),VLOOKUP(BP700,Anthro_Calc!C:P,12,FALSE))-1) / (VLOOKUP(BP700,Anthro_Calc!C:P,14,FALSE)*VLOOKUP(BP700,Anthro_Calc!C:P,12,FALSE)))</f>
        <v/>
      </c>
      <c r="BR700" s="171" t="str">
        <f>IF(ISBLANK(BL700), "", -3 + (BL700 -VLOOKUP(BP700,Anthro_Calc!C:P,4,FALSE)) / (VLOOKUP(BP700,Anthro_Calc!C:P,5,FALSE) - VLOOKUP(BP700,Anthro_Calc!C:P,4,FALSE)))</f>
        <v/>
      </c>
      <c r="BS700" s="171" t="str">
        <f>IF(ISBLANK(BL700), "", 3 + (BL700 -VLOOKUP(BP700,Anthro_Calc!C:P,10,FALSE)) / (VLOOKUP(BP700,Anthro_Calc!C:P,10,FALSE) - VLOOKUP(BP700,Anthro_Calc!C:P,9,FALSE)))</f>
        <v/>
      </c>
      <c r="BT700" s="172" t="str">
        <f t="shared" si="611"/>
        <v/>
      </c>
      <c r="BU700" s="173" t="str">
        <f t="shared" si="612"/>
        <v/>
      </c>
      <c r="BV700" s="174" t="str">
        <f t="shared" si="613"/>
        <v/>
      </c>
      <c r="BW700" s="181" t="str">
        <f t="shared" si="586"/>
        <v/>
      </c>
      <c r="BX700" s="179"/>
      <c r="BY700" s="181" t="str">
        <f>IF(ISBLANK(BL700), "", VLOOKUP(Z700&amp;" "&amp;BV700&amp;" "&amp;BW700,Graduation_Criteria!$D$2:$E$34,2,FALSE))</f>
        <v/>
      </c>
      <c r="BZ700" s="181" t="str">
        <f t="shared" si="587"/>
        <v/>
      </c>
      <c r="CA700" s="167"/>
      <c r="CB700" s="175"/>
      <c r="CC700" s="175"/>
      <c r="CD700" s="183" t="str">
        <f t="shared" si="614"/>
        <v/>
      </c>
      <c r="CE700" s="184">
        <f t="shared" si="615"/>
        <v>0</v>
      </c>
      <c r="CF700" s="184">
        <f t="shared" si="616"/>
        <v>0</v>
      </c>
      <c r="CG700" s="184" t="str">
        <f t="shared" si="617"/>
        <v>0</v>
      </c>
      <c r="CH700" s="184" t="str">
        <f>IF(ISBLANK(CC700), "", (POWER(CC700/VLOOKUP(CG700,Anthro_Calc!C:P,13,FALSE),VLOOKUP(CG700,Anthro_Calc!C:P,12,FALSE))-1) / (VLOOKUP(CG700,Anthro_Calc!C:P,14,FALSE)*VLOOKUP(CG700,Anthro_Calc!C:P,12,FALSE)))</f>
        <v/>
      </c>
      <c r="CI700" s="184" t="str">
        <f>IF(ISBLANK(CC700), "", -3 + (CC700 -VLOOKUP(CG700,Anthro_Calc!C:P,4,FALSE)) / (VLOOKUP(CG700,Anthro_Calc!C:P,5,FALSE) - VLOOKUP(CG700,Anthro_Calc!C:P,4,FALSE)))</f>
        <v/>
      </c>
      <c r="CJ700" s="184" t="str">
        <f>IF(ISBLANK(CC700), "", 3 + (CC700 -VLOOKUP(CG700,Anthro_Calc!C:P,10,FALSE)) / (VLOOKUP(CG700,Anthro_Calc!C:P,10,FALSE) - VLOOKUP(CG700,Anthro_Calc!C:P,9,FALSE)))</f>
        <v/>
      </c>
      <c r="CK700" s="185" t="str">
        <f t="shared" si="618"/>
        <v/>
      </c>
      <c r="CL700" s="173" t="str">
        <f t="shared" si="619"/>
        <v/>
      </c>
      <c r="CM700" s="174" t="str">
        <f t="shared" si="620"/>
        <v/>
      </c>
      <c r="CN700" s="179"/>
      <c r="CO700" s="167"/>
      <c r="CP700" s="175"/>
      <c r="CQ700" s="175"/>
      <c r="CR700" s="186" t="str">
        <f t="shared" si="621"/>
        <v/>
      </c>
      <c r="CS700" s="187">
        <f t="shared" si="622"/>
        <v>0</v>
      </c>
      <c r="CT700" s="187">
        <f t="shared" si="623"/>
        <v>0</v>
      </c>
      <c r="CU700" s="187" t="str">
        <f t="shared" si="624"/>
        <v>0</v>
      </c>
      <c r="CV700" s="187" t="str">
        <f>IF(ISBLANK(CQ700), "", (POWER(CQ700/VLOOKUP(CU700,Anthro_Calc!C:P,13,FALSE),VLOOKUP(CU700,Anthro_Calc!C:P,12,FALSE))-1) / (VLOOKUP(CU700,Anthro_Calc!C:P,14,FALSE)*VLOOKUP(CU700,Anthro_Calc!C:P,12,FALSE)))</f>
        <v/>
      </c>
      <c r="CW700" s="187" t="str">
        <f>IF(ISBLANK(CQ700), "", -3 + (CQ700 -VLOOKUP(CU700,Anthro_Calc!C:P,4,FALSE)) / (VLOOKUP(CU700,Anthro_Calc!C:P,5,FALSE) - VLOOKUP(CU700,Anthro_Calc!C:P,4,FALSE)))</f>
        <v/>
      </c>
      <c r="CX700" s="187" t="str">
        <f>IF(ISBLANK(CQ700), "", 3 + (CQ700 -VLOOKUP(CU700,Anthro_Calc!C:P,10,FALSE)) / (VLOOKUP(CU700,Anthro_Calc!C:P,10,FALSE) - VLOOKUP(CU700,Anthro_Calc!C:P,9,FALSE)))</f>
        <v/>
      </c>
      <c r="CY700" s="188" t="str">
        <f t="shared" si="625"/>
        <v/>
      </c>
      <c r="CZ700" s="117" t="str">
        <f t="shared" si="589"/>
        <v/>
      </c>
      <c r="DA700" s="174" t="str">
        <f t="shared" si="626"/>
        <v/>
      </c>
      <c r="DB700" s="189"/>
    </row>
    <row r="701" spans="1:106">
      <c r="A701" s="165">
        <f t="shared" si="581"/>
        <v>697</v>
      </c>
      <c r="B701" s="166"/>
      <c r="C701" s="166"/>
      <c r="D701" s="166"/>
      <c r="E701" s="166"/>
      <c r="F701" s="166"/>
      <c r="G701" s="166"/>
      <c r="H701" s="166"/>
      <c r="I701" s="166"/>
      <c r="J701" s="166"/>
      <c r="K701" s="166"/>
      <c r="L701" s="166"/>
      <c r="M701" s="167"/>
      <c r="N701" s="168" t="str">
        <f t="shared" ca="1" si="590"/>
        <v/>
      </c>
      <c r="O701" s="169"/>
      <c r="P701" s="169"/>
      <c r="Q701" s="167"/>
      <c r="R701" s="170"/>
      <c r="S701" s="171" t="str">
        <f t="shared" si="591"/>
        <v/>
      </c>
      <c r="T701" s="171" t="str">
        <f t="shared" si="592"/>
        <v/>
      </c>
      <c r="U701" s="171" t="str">
        <f t="shared" si="593"/>
        <v/>
      </c>
      <c r="V701" s="171" t="str">
        <f>IF(ISBLANK(R701), "", (POWER(R701/VLOOKUP(U701,Anthro_Calc!C:P,13,FALSE),VLOOKUP(U701,Anthro_Calc!C:P,12,FALSE))-1) / (VLOOKUP(U701,Anthro_Calc!C:P,14,FALSE)*VLOOKUP(U701,Anthro_Calc!C:P,12,FALSE)))</f>
        <v/>
      </c>
      <c r="W701" s="171" t="str">
        <f>IF(ISBLANK(R701), "", -3 + (R701 -VLOOKUP(U701,Anthro_Calc!C:P,4,FALSE)) / (VLOOKUP(U701,Anthro_Calc!C:P,5,FALSE) - VLOOKUP(U701,Anthro_Calc!C:P,4,FALSE)))</f>
        <v/>
      </c>
      <c r="X701" s="171" t="str">
        <f>IF(ISBLANK(R701), "", 3 + (R701 -VLOOKUP(U701,Anthro_Calc!C:P,10,FALSE)) / (VLOOKUP(U701,Anthro_Calc!C:P,10,FALSE) - VLOOKUP(U701,Anthro_Calc!C:P,9,FALSE)))</f>
        <v/>
      </c>
      <c r="Y701" s="172" t="str">
        <f t="shared" si="594"/>
        <v/>
      </c>
      <c r="Z701" s="173" t="str">
        <f t="shared" si="595"/>
        <v/>
      </c>
      <c r="AA701" s="174" t="str">
        <f t="shared" si="580"/>
        <v/>
      </c>
      <c r="AB701" s="167"/>
      <c r="AC701" s="175"/>
      <c r="AD701" s="176"/>
      <c r="AE701" s="177" t="str">
        <f t="shared" si="596"/>
        <v/>
      </c>
      <c r="AF701" s="171">
        <f t="shared" si="597"/>
        <v>0</v>
      </c>
      <c r="AG701" s="171">
        <f t="shared" si="598"/>
        <v>0</v>
      </c>
      <c r="AH701" s="171" t="str">
        <f t="shared" si="599"/>
        <v>0</v>
      </c>
      <c r="AI701" s="171" t="str">
        <f>IF(ISBLANK(AD701), "", (POWER(AD701/VLOOKUP(AH701,Anthro_Calc!C:P,13,FALSE),VLOOKUP(AH701,Anthro_Calc!C:P,12,FALSE))-1) / (VLOOKUP(AH701,Anthro_Calc!C:P,14,FALSE)*VLOOKUP(AH701,Anthro_Calc!C:P,12,FALSE)))</f>
        <v/>
      </c>
      <c r="AJ701" s="171" t="str">
        <f>IF(ISBLANK(AD701), "", -3 + (AD701 -VLOOKUP(AH701,Anthro_Calc!C:P,4,FALSE)) / (VLOOKUP(AH701,Anthro_Calc!C:P,5,FALSE) - VLOOKUP(AH701,Anthro_Calc!C:P,4,FALSE)))</f>
        <v/>
      </c>
      <c r="AK701" s="171" t="str">
        <f>IF(ISBLANK(AD701), "", 3 + (AD701 -VLOOKUP(AH701,Anthro_Calc!C:P,10,FALSE)) / (VLOOKUP(AH701,Anthro_Calc!C:P,10,FALSE) - VLOOKUP(AH701,Anthro_Calc!C:P,9,FALSE)))</f>
        <v/>
      </c>
      <c r="AL701" s="172" t="str">
        <f t="shared" si="600"/>
        <v/>
      </c>
      <c r="AM701" s="173" t="str">
        <f t="shared" si="601"/>
        <v/>
      </c>
      <c r="AN701" s="174" t="str">
        <f t="shared" si="602"/>
        <v/>
      </c>
      <c r="AO701" s="178" t="str">
        <f t="shared" si="582"/>
        <v/>
      </c>
      <c r="AP701" s="179"/>
      <c r="AQ701" s="179" t="str">
        <f t="shared" si="588"/>
        <v/>
      </c>
      <c r="AR701" s="167"/>
      <c r="AS701" s="175"/>
      <c r="AT701" s="170"/>
      <c r="AU701" s="177" t="str">
        <f t="shared" ref="AU701:AU764" si="629">IF(ISBLANK(AT701), "", ROUND((AT701-R701)*1000, 0))</f>
        <v/>
      </c>
      <c r="AV701" s="171">
        <f t="shared" si="603"/>
        <v>0</v>
      </c>
      <c r="AW701" s="171">
        <f t="shared" si="604"/>
        <v>0</v>
      </c>
      <c r="AX701" s="171" t="str">
        <f t="shared" si="605"/>
        <v>0</v>
      </c>
      <c r="AY701" s="171" t="str">
        <f>IF(ISBLANK(AT701), "", (POWER(AT701/VLOOKUP(AX701,Anthro_Calc!C:P,13,FALSE),VLOOKUP(AX701,Anthro_Calc!C:P,12,FALSE))-1) / (VLOOKUP(AX701,Anthro_Calc!C:P,14,FALSE)*VLOOKUP(AX701,Anthro_Calc!C:P,12,FALSE)))</f>
        <v/>
      </c>
      <c r="AZ701" s="171" t="str">
        <f>IF(ISBLANK(AT701), "", -3 + (AT701 -VLOOKUP(AX701,Anthro_Calc!C:P,4,FALSE)) / (VLOOKUP(AX701,Anthro_Calc!C:P,5,FALSE) - VLOOKUP(AX701,Anthro_Calc!C:P,4,FALSE)))</f>
        <v/>
      </c>
      <c r="BA701" s="171" t="str">
        <f>IF(ISBLANK(AT701), "", 3 + (AT701 -VLOOKUP(AX701,Anthro_Calc!C:P,10,FALSE)) / (VLOOKUP(AX701,Anthro_Calc!C:P,10,FALSE) - VLOOKUP(AX701,Anthro_Calc!C:P,9,FALSE)))</f>
        <v/>
      </c>
      <c r="BB701" s="172" t="str">
        <f t="shared" si="606"/>
        <v/>
      </c>
      <c r="BC701" s="173" t="str">
        <f t="shared" si="607"/>
        <v/>
      </c>
      <c r="BD701" s="174" t="str">
        <f t="shared" si="583"/>
        <v/>
      </c>
      <c r="BE701" s="180" t="str">
        <f t="shared" si="584"/>
        <v/>
      </c>
      <c r="BF701" s="181" t="str">
        <f t="shared" si="608"/>
        <v/>
      </c>
      <c r="BG701" s="181" t="str">
        <f t="shared" si="585"/>
        <v/>
      </c>
      <c r="BH701" s="179"/>
      <c r="BI701" s="182"/>
      <c r="BJ701" s="167"/>
      <c r="BK701" s="175"/>
      <c r="BL701" s="176"/>
      <c r="BM701" s="177" t="str">
        <f t="shared" si="609"/>
        <v/>
      </c>
      <c r="BN701" s="171">
        <f t="shared" si="627"/>
        <v>0</v>
      </c>
      <c r="BO701" s="171">
        <f t="shared" si="628"/>
        <v>0</v>
      </c>
      <c r="BP701" s="171" t="str">
        <f t="shared" si="610"/>
        <v>0</v>
      </c>
      <c r="BQ701" s="171" t="str">
        <f>IF(ISBLANK(BL701), "", (POWER(BL701/VLOOKUP(BP701,Anthro_Calc!C:P,13,FALSE),VLOOKUP(BP701,Anthro_Calc!C:P,12,FALSE))-1) / (VLOOKUP(BP701,Anthro_Calc!C:P,14,FALSE)*VLOOKUP(BP701,Anthro_Calc!C:P,12,FALSE)))</f>
        <v/>
      </c>
      <c r="BR701" s="171" t="str">
        <f>IF(ISBLANK(BL701), "", -3 + (BL701 -VLOOKUP(BP701,Anthro_Calc!C:P,4,FALSE)) / (VLOOKUP(BP701,Anthro_Calc!C:P,5,FALSE) - VLOOKUP(BP701,Anthro_Calc!C:P,4,FALSE)))</f>
        <v/>
      </c>
      <c r="BS701" s="171" t="str">
        <f>IF(ISBLANK(BL701), "", 3 + (BL701 -VLOOKUP(BP701,Anthro_Calc!C:P,10,FALSE)) / (VLOOKUP(BP701,Anthro_Calc!C:P,10,FALSE) - VLOOKUP(BP701,Anthro_Calc!C:P,9,FALSE)))</f>
        <v/>
      </c>
      <c r="BT701" s="172" t="str">
        <f t="shared" si="611"/>
        <v/>
      </c>
      <c r="BU701" s="173" t="str">
        <f t="shared" si="612"/>
        <v/>
      </c>
      <c r="BV701" s="174" t="str">
        <f t="shared" si="613"/>
        <v/>
      </c>
      <c r="BW701" s="181" t="str">
        <f t="shared" si="586"/>
        <v/>
      </c>
      <c r="BX701" s="179"/>
      <c r="BY701" s="181" t="str">
        <f>IF(ISBLANK(BL701), "", VLOOKUP(Z701&amp;" "&amp;BV701&amp;" "&amp;BW701,Graduation_Criteria!$D$2:$E$34,2,FALSE))</f>
        <v/>
      </c>
      <c r="BZ701" s="181" t="str">
        <f t="shared" si="587"/>
        <v/>
      </c>
      <c r="CA701" s="167"/>
      <c r="CB701" s="175"/>
      <c r="CC701" s="175"/>
      <c r="CD701" s="183" t="str">
        <f t="shared" si="614"/>
        <v/>
      </c>
      <c r="CE701" s="184">
        <f t="shared" si="615"/>
        <v>0</v>
      </c>
      <c r="CF701" s="184">
        <f t="shared" si="616"/>
        <v>0</v>
      </c>
      <c r="CG701" s="184" t="str">
        <f t="shared" si="617"/>
        <v>0</v>
      </c>
      <c r="CH701" s="184" t="str">
        <f>IF(ISBLANK(CC701), "", (POWER(CC701/VLOOKUP(CG701,Anthro_Calc!C:P,13,FALSE),VLOOKUP(CG701,Anthro_Calc!C:P,12,FALSE))-1) / (VLOOKUP(CG701,Anthro_Calc!C:P,14,FALSE)*VLOOKUP(CG701,Anthro_Calc!C:P,12,FALSE)))</f>
        <v/>
      </c>
      <c r="CI701" s="184" t="str">
        <f>IF(ISBLANK(CC701), "", -3 + (CC701 -VLOOKUP(CG701,Anthro_Calc!C:P,4,FALSE)) / (VLOOKUP(CG701,Anthro_Calc!C:P,5,FALSE) - VLOOKUP(CG701,Anthro_Calc!C:P,4,FALSE)))</f>
        <v/>
      </c>
      <c r="CJ701" s="184" t="str">
        <f>IF(ISBLANK(CC701), "", 3 + (CC701 -VLOOKUP(CG701,Anthro_Calc!C:P,10,FALSE)) / (VLOOKUP(CG701,Anthro_Calc!C:P,10,FALSE) - VLOOKUP(CG701,Anthro_Calc!C:P,9,FALSE)))</f>
        <v/>
      </c>
      <c r="CK701" s="185" t="str">
        <f t="shared" si="618"/>
        <v/>
      </c>
      <c r="CL701" s="173" t="str">
        <f t="shared" si="619"/>
        <v/>
      </c>
      <c r="CM701" s="174" t="str">
        <f t="shared" si="620"/>
        <v/>
      </c>
      <c r="CN701" s="179"/>
      <c r="CO701" s="167"/>
      <c r="CP701" s="175"/>
      <c r="CQ701" s="175"/>
      <c r="CR701" s="186" t="str">
        <f t="shared" si="621"/>
        <v/>
      </c>
      <c r="CS701" s="187">
        <f t="shared" si="622"/>
        <v>0</v>
      </c>
      <c r="CT701" s="187">
        <f t="shared" si="623"/>
        <v>0</v>
      </c>
      <c r="CU701" s="187" t="str">
        <f t="shared" si="624"/>
        <v>0</v>
      </c>
      <c r="CV701" s="187" t="str">
        <f>IF(ISBLANK(CQ701), "", (POWER(CQ701/VLOOKUP(CU701,Anthro_Calc!C:P,13,FALSE),VLOOKUP(CU701,Anthro_Calc!C:P,12,FALSE))-1) / (VLOOKUP(CU701,Anthro_Calc!C:P,14,FALSE)*VLOOKUP(CU701,Anthro_Calc!C:P,12,FALSE)))</f>
        <v/>
      </c>
      <c r="CW701" s="187" t="str">
        <f>IF(ISBLANK(CQ701), "", -3 + (CQ701 -VLOOKUP(CU701,Anthro_Calc!C:P,4,FALSE)) / (VLOOKUP(CU701,Anthro_Calc!C:P,5,FALSE) - VLOOKUP(CU701,Anthro_Calc!C:P,4,FALSE)))</f>
        <v/>
      </c>
      <c r="CX701" s="187" t="str">
        <f>IF(ISBLANK(CQ701), "", 3 + (CQ701 -VLOOKUP(CU701,Anthro_Calc!C:P,10,FALSE)) / (VLOOKUP(CU701,Anthro_Calc!C:P,10,FALSE) - VLOOKUP(CU701,Anthro_Calc!C:P,9,FALSE)))</f>
        <v/>
      </c>
      <c r="CY701" s="188" t="str">
        <f t="shared" si="625"/>
        <v/>
      </c>
      <c r="CZ701" s="117" t="str">
        <f t="shared" si="589"/>
        <v/>
      </c>
      <c r="DA701" s="174" t="str">
        <f t="shared" si="626"/>
        <v/>
      </c>
      <c r="DB701" s="189"/>
    </row>
    <row r="702" spans="1:106">
      <c r="A702" s="165">
        <f t="shared" si="581"/>
        <v>698</v>
      </c>
      <c r="B702" s="166"/>
      <c r="C702" s="166"/>
      <c r="D702" s="166"/>
      <c r="E702" s="166"/>
      <c r="F702" s="166"/>
      <c r="G702" s="166"/>
      <c r="H702" s="166"/>
      <c r="I702" s="166"/>
      <c r="J702" s="166"/>
      <c r="K702" s="166"/>
      <c r="L702" s="166"/>
      <c r="M702" s="167"/>
      <c r="N702" s="168" t="str">
        <f t="shared" ca="1" si="590"/>
        <v/>
      </c>
      <c r="O702" s="169"/>
      <c r="P702" s="169"/>
      <c r="Q702" s="167"/>
      <c r="R702" s="170"/>
      <c r="S702" s="171" t="str">
        <f t="shared" si="591"/>
        <v/>
      </c>
      <c r="T702" s="171" t="str">
        <f t="shared" si="592"/>
        <v/>
      </c>
      <c r="U702" s="171" t="str">
        <f t="shared" si="593"/>
        <v/>
      </c>
      <c r="V702" s="171" t="str">
        <f>IF(ISBLANK(R702), "", (POWER(R702/VLOOKUP(U702,Anthro_Calc!C:P,13,FALSE),VLOOKUP(U702,Anthro_Calc!C:P,12,FALSE))-1) / (VLOOKUP(U702,Anthro_Calc!C:P,14,FALSE)*VLOOKUP(U702,Anthro_Calc!C:P,12,FALSE)))</f>
        <v/>
      </c>
      <c r="W702" s="171" t="str">
        <f>IF(ISBLANK(R702), "", -3 + (R702 -VLOOKUP(U702,Anthro_Calc!C:P,4,FALSE)) / (VLOOKUP(U702,Anthro_Calc!C:P,5,FALSE) - VLOOKUP(U702,Anthro_Calc!C:P,4,FALSE)))</f>
        <v/>
      </c>
      <c r="X702" s="171" t="str">
        <f>IF(ISBLANK(R702), "", 3 + (R702 -VLOOKUP(U702,Anthro_Calc!C:P,10,FALSE)) / (VLOOKUP(U702,Anthro_Calc!C:P,10,FALSE) - VLOOKUP(U702,Anthro_Calc!C:P,9,FALSE)))</f>
        <v/>
      </c>
      <c r="Y702" s="172" t="str">
        <f t="shared" si="594"/>
        <v/>
      </c>
      <c r="Z702" s="173" t="str">
        <f t="shared" si="595"/>
        <v/>
      </c>
      <c r="AA702" s="174" t="str">
        <f t="shared" ref="AA702:AA765" si="630">IF(AND(ISERROR(FIND("Mild",$D$2)),Z702="MILD"),"NORMAL",Z702)</f>
        <v/>
      </c>
      <c r="AB702" s="167"/>
      <c r="AC702" s="175"/>
      <c r="AD702" s="176"/>
      <c r="AE702" s="177" t="str">
        <f t="shared" si="596"/>
        <v/>
      </c>
      <c r="AF702" s="171">
        <f t="shared" si="597"/>
        <v>0</v>
      </c>
      <c r="AG702" s="171">
        <f t="shared" si="598"/>
        <v>0</v>
      </c>
      <c r="AH702" s="171" t="str">
        <f t="shared" si="599"/>
        <v>0</v>
      </c>
      <c r="AI702" s="171" t="str">
        <f>IF(ISBLANK(AD702), "", (POWER(AD702/VLOOKUP(AH702,Anthro_Calc!C:P,13,FALSE),VLOOKUP(AH702,Anthro_Calc!C:P,12,FALSE))-1) / (VLOOKUP(AH702,Anthro_Calc!C:P,14,FALSE)*VLOOKUP(AH702,Anthro_Calc!C:P,12,FALSE)))</f>
        <v/>
      </c>
      <c r="AJ702" s="171" t="str">
        <f>IF(ISBLANK(AD702), "", -3 + (AD702 -VLOOKUP(AH702,Anthro_Calc!C:P,4,FALSE)) / (VLOOKUP(AH702,Anthro_Calc!C:P,5,FALSE) - VLOOKUP(AH702,Anthro_Calc!C:P,4,FALSE)))</f>
        <v/>
      </c>
      <c r="AK702" s="171" t="str">
        <f>IF(ISBLANK(AD702), "", 3 + (AD702 -VLOOKUP(AH702,Anthro_Calc!C:P,10,FALSE)) / (VLOOKUP(AH702,Anthro_Calc!C:P,10,FALSE) - VLOOKUP(AH702,Anthro_Calc!C:P,9,FALSE)))</f>
        <v/>
      </c>
      <c r="AL702" s="172" t="str">
        <f t="shared" si="600"/>
        <v/>
      </c>
      <c r="AM702" s="173" t="str">
        <f t="shared" si="601"/>
        <v/>
      </c>
      <c r="AN702" s="174" t="str">
        <f t="shared" si="602"/>
        <v/>
      </c>
      <c r="AO702" s="178" t="str">
        <f t="shared" si="582"/>
        <v/>
      </c>
      <c r="AP702" s="179"/>
      <c r="AQ702" s="179" t="str">
        <f t="shared" si="588"/>
        <v/>
      </c>
      <c r="AR702" s="167"/>
      <c r="AS702" s="175"/>
      <c r="AT702" s="170"/>
      <c r="AU702" s="177" t="str">
        <f t="shared" si="629"/>
        <v/>
      </c>
      <c r="AV702" s="171">
        <f t="shared" si="603"/>
        <v>0</v>
      </c>
      <c r="AW702" s="171">
        <f t="shared" si="604"/>
        <v>0</v>
      </c>
      <c r="AX702" s="171" t="str">
        <f t="shared" si="605"/>
        <v>0</v>
      </c>
      <c r="AY702" s="171" t="str">
        <f>IF(ISBLANK(AT702), "", (POWER(AT702/VLOOKUP(AX702,Anthro_Calc!C:P,13,FALSE),VLOOKUP(AX702,Anthro_Calc!C:P,12,FALSE))-1) / (VLOOKUP(AX702,Anthro_Calc!C:P,14,FALSE)*VLOOKUP(AX702,Anthro_Calc!C:P,12,FALSE)))</f>
        <v/>
      </c>
      <c r="AZ702" s="171" t="str">
        <f>IF(ISBLANK(AT702), "", -3 + (AT702 -VLOOKUP(AX702,Anthro_Calc!C:P,4,FALSE)) / (VLOOKUP(AX702,Anthro_Calc!C:P,5,FALSE) - VLOOKUP(AX702,Anthro_Calc!C:P,4,FALSE)))</f>
        <v/>
      </c>
      <c r="BA702" s="171" t="str">
        <f>IF(ISBLANK(AT702), "", 3 + (AT702 -VLOOKUP(AX702,Anthro_Calc!C:P,10,FALSE)) / (VLOOKUP(AX702,Anthro_Calc!C:P,10,FALSE) - VLOOKUP(AX702,Anthro_Calc!C:P,9,FALSE)))</f>
        <v/>
      </c>
      <c r="BB702" s="172" t="str">
        <f t="shared" si="606"/>
        <v/>
      </c>
      <c r="BC702" s="173" t="str">
        <f t="shared" si="607"/>
        <v/>
      </c>
      <c r="BD702" s="174" t="str">
        <f t="shared" si="583"/>
        <v/>
      </c>
      <c r="BE702" s="180" t="str">
        <f t="shared" si="584"/>
        <v/>
      </c>
      <c r="BF702" s="181" t="str">
        <f t="shared" si="608"/>
        <v/>
      </c>
      <c r="BG702" s="181" t="str">
        <f t="shared" si="585"/>
        <v/>
      </c>
      <c r="BH702" s="179"/>
      <c r="BI702" s="182"/>
      <c r="BJ702" s="167"/>
      <c r="BK702" s="175"/>
      <c r="BL702" s="176"/>
      <c r="BM702" s="177" t="str">
        <f t="shared" si="609"/>
        <v/>
      </c>
      <c r="BN702" s="171">
        <f t="shared" si="627"/>
        <v>0</v>
      </c>
      <c r="BO702" s="171">
        <f t="shared" si="628"/>
        <v>0</v>
      </c>
      <c r="BP702" s="171" t="str">
        <f t="shared" si="610"/>
        <v>0</v>
      </c>
      <c r="BQ702" s="171" t="str">
        <f>IF(ISBLANK(BL702), "", (POWER(BL702/VLOOKUP(BP702,Anthro_Calc!C:P,13,FALSE),VLOOKUP(BP702,Anthro_Calc!C:P,12,FALSE))-1) / (VLOOKUP(BP702,Anthro_Calc!C:P,14,FALSE)*VLOOKUP(BP702,Anthro_Calc!C:P,12,FALSE)))</f>
        <v/>
      </c>
      <c r="BR702" s="171" t="str">
        <f>IF(ISBLANK(BL702), "", -3 + (BL702 -VLOOKUP(BP702,Anthro_Calc!C:P,4,FALSE)) / (VLOOKUP(BP702,Anthro_Calc!C:P,5,FALSE) - VLOOKUP(BP702,Anthro_Calc!C:P,4,FALSE)))</f>
        <v/>
      </c>
      <c r="BS702" s="171" t="str">
        <f>IF(ISBLANK(BL702), "", 3 + (BL702 -VLOOKUP(BP702,Anthro_Calc!C:P,10,FALSE)) / (VLOOKUP(BP702,Anthro_Calc!C:P,10,FALSE) - VLOOKUP(BP702,Anthro_Calc!C:P,9,FALSE)))</f>
        <v/>
      </c>
      <c r="BT702" s="172" t="str">
        <f t="shared" si="611"/>
        <v/>
      </c>
      <c r="BU702" s="173" t="str">
        <f t="shared" si="612"/>
        <v/>
      </c>
      <c r="BV702" s="174" t="str">
        <f t="shared" si="613"/>
        <v/>
      </c>
      <c r="BW702" s="181" t="str">
        <f t="shared" si="586"/>
        <v/>
      </c>
      <c r="BX702" s="179"/>
      <c r="BY702" s="181" t="str">
        <f>IF(ISBLANK(BL702), "", VLOOKUP(Z702&amp;" "&amp;BV702&amp;" "&amp;BW702,Graduation_Criteria!$D$2:$E$34,2,FALSE))</f>
        <v/>
      </c>
      <c r="BZ702" s="181" t="str">
        <f t="shared" si="587"/>
        <v/>
      </c>
      <c r="CA702" s="167"/>
      <c r="CB702" s="175"/>
      <c r="CC702" s="175"/>
      <c r="CD702" s="183" t="str">
        <f t="shared" si="614"/>
        <v/>
      </c>
      <c r="CE702" s="184">
        <f t="shared" si="615"/>
        <v>0</v>
      </c>
      <c r="CF702" s="184">
        <f t="shared" si="616"/>
        <v>0</v>
      </c>
      <c r="CG702" s="184" t="str">
        <f t="shared" si="617"/>
        <v>0</v>
      </c>
      <c r="CH702" s="184" t="str">
        <f>IF(ISBLANK(CC702), "", (POWER(CC702/VLOOKUP(CG702,Anthro_Calc!C:P,13,FALSE),VLOOKUP(CG702,Anthro_Calc!C:P,12,FALSE))-1) / (VLOOKUP(CG702,Anthro_Calc!C:P,14,FALSE)*VLOOKUP(CG702,Anthro_Calc!C:P,12,FALSE)))</f>
        <v/>
      </c>
      <c r="CI702" s="184" t="str">
        <f>IF(ISBLANK(CC702), "", -3 + (CC702 -VLOOKUP(CG702,Anthro_Calc!C:P,4,FALSE)) / (VLOOKUP(CG702,Anthro_Calc!C:P,5,FALSE) - VLOOKUP(CG702,Anthro_Calc!C:P,4,FALSE)))</f>
        <v/>
      </c>
      <c r="CJ702" s="184" t="str">
        <f>IF(ISBLANK(CC702), "", 3 + (CC702 -VLOOKUP(CG702,Anthro_Calc!C:P,10,FALSE)) / (VLOOKUP(CG702,Anthro_Calc!C:P,10,FALSE) - VLOOKUP(CG702,Anthro_Calc!C:P,9,FALSE)))</f>
        <v/>
      </c>
      <c r="CK702" s="185" t="str">
        <f t="shared" si="618"/>
        <v/>
      </c>
      <c r="CL702" s="173" t="str">
        <f t="shared" si="619"/>
        <v/>
      </c>
      <c r="CM702" s="174" t="str">
        <f t="shared" si="620"/>
        <v/>
      </c>
      <c r="CN702" s="179"/>
      <c r="CO702" s="167"/>
      <c r="CP702" s="175"/>
      <c r="CQ702" s="175"/>
      <c r="CR702" s="186" t="str">
        <f t="shared" si="621"/>
        <v/>
      </c>
      <c r="CS702" s="187">
        <f t="shared" si="622"/>
        <v>0</v>
      </c>
      <c r="CT702" s="187">
        <f t="shared" si="623"/>
        <v>0</v>
      </c>
      <c r="CU702" s="187" t="str">
        <f t="shared" si="624"/>
        <v>0</v>
      </c>
      <c r="CV702" s="187" t="str">
        <f>IF(ISBLANK(CQ702), "", (POWER(CQ702/VLOOKUP(CU702,Anthro_Calc!C:P,13,FALSE),VLOOKUP(CU702,Anthro_Calc!C:P,12,FALSE))-1) / (VLOOKUP(CU702,Anthro_Calc!C:P,14,FALSE)*VLOOKUP(CU702,Anthro_Calc!C:P,12,FALSE)))</f>
        <v/>
      </c>
      <c r="CW702" s="187" t="str">
        <f>IF(ISBLANK(CQ702), "", -3 + (CQ702 -VLOOKUP(CU702,Anthro_Calc!C:P,4,FALSE)) / (VLOOKUP(CU702,Anthro_Calc!C:P,5,FALSE) - VLOOKUP(CU702,Anthro_Calc!C:P,4,FALSE)))</f>
        <v/>
      </c>
      <c r="CX702" s="187" t="str">
        <f>IF(ISBLANK(CQ702), "", 3 + (CQ702 -VLOOKUP(CU702,Anthro_Calc!C:P,10,FALSE)) / (VLOOKUP(CU702,Anthro_Calc!C:P,10,FALSE) - VLOOKUP(CU702,Anthro_Calc!C:P,9,FALSE)))</f>
        <v/>
      </c>
      <c r="CY702" s="188" t="str">
        <f t="shared" si="625"/>
        <v/>
      </c>
      <c r="CZ702" s="117" t="str">
        <f t="shared" si="589"/>
        <v/>
      </c>
      <c r="DA702" s="174" t="str">
        <f t="shared" si="626"/>
        <v/>
      </c>
      <c r="DB702" s="189"/>
    </row>
    <row r="703" spans="1:106">
      <c r="A703" s="165">
        <f t="shared" si="581"/>
        <v>699</v>
      </c>
      <c r="B703" s="166"/>
      <c r="C703" s="166"/>
      <c r="D703" s="166"/>
      <c r="E703" s="166"/>
      <c r="F703" s="166"/>
      <c r="G703" s="166"/>
      <c r="H703" s="166"/>
      <c r="I703" s="166"/>
      <c r="J703" s="166"/>
      <c r="K703" s="166"/>
      <c r="L703" s="166"/>
      <c r="M703" s="167"/>
      <c r="N703" s="168" t="str">
        <f t="shared" ca="1" si="590"/>
        <v/>
      </c>
      <c r="O703" s="169"/>
      <c r="P703" s="169"/>
      <c r="Q703" s="167"/>
      <c r="R703" s="170"/>
      <c r="S703" s="171" t="str">
        <f t="shared" si="591"/>
        <v/>
      </c>
      <c r="T703" s="171" t="str">
        <f t="shared" si="592"/>
        <v/>
      </c>
      <c r="U703" s="171" t="str">
        <f t="shared" si="593"/>
        <v/>
      </c>
      <c r="V703" s="171" t="str">
        <f>IF(ISBLANK(R703), "", (POWER(R703/VLOOKUP(U703,Anthro_Calc!C:P,13,FALSE),VLOOKUP(U703,Anthro_Calc!C:P,12,FALSE))-1) / (VLOOKUP(U703,Anthro_Calc!C:P,14,FALSE)*VLOOKUP(U703,Anthro_Calc!C:P,12,FALSE)))</f>
        <v/>
      </c>
      <c r="W703" s="171" t="str">
        <f>IF(ISBLANK(R703), "", -3 + (R703 -VLOOKUP(U703,Anthro_Calc!C:P,4,FALSE)) / (VLOOKUP(U703,Anthro_Calc!C:P,5,FALSE) - VLOOKUP(U703,Anthro_Calc!C:P,4,FALSE)))</f>
        <v/>
      </c>
      <c r="X703" s="171" t="str">
        <f>IF(ISBLANK(R703), "", 3 + (R703 -VLOOKUP(U703,Anthro_Calc!C:P,10,FALSE)) / (VLOOKUP(U703,Anthro_Calc!C:P,10,FALSE) - VLOOKUP(U703,Anthro_Calc!C:P,9,FALSE)))</f>
        <v/>
      </c>
      <c r="Y703" s="172" t="str">
        <f t="shared" si="594"/>
        <v/>
      </c>
      <c r="Z703" s="173" t="str">
        <f t="shared" si="595"/>
        <v/>
      </c>
      <c r="AA703" s="174" t="str">
        <f t="shared" si="630"/>
        <v/>
      </c>
      <c r="AB703" s="167"/>
      <c r="AC703" s="175"/>
      <c r="AD703" s="176"/>
      <c r="AE703" s="177" t="str">
        <f t="shared" si="596"/>
        <v/>
      </c>
      <c r="AF703" s="171">
        <f t="shared" si="597"/>
        <v>0</v>
      </c>
      <c r="AG703" s="171">
        <f t="shared" si="598"/>
        <v>0</v>
      </c>
      <c r="AH703" s="171" t="str">
        <f t="shared" si="599"/>
        <v>0</v>
      </c>
      <c r="AI703" s="171" t="str">
        <f>IF(ISBLANK(AD703), "", (POWER(AD703/VLOOKUP(AH703,Anthro_Calc!C:P,13,FALSE),VLOOKUP(AH703,Anthro_Calc!C:P,12,FALSE))-1) / (VLOOKUP(AH703,Anthro_Calc!C:P,14,FALSE)*VLOOKUP(AH703,Anthro_Calc!C:P,12,FALSE)))</f>
        <v/>
      </c>
      <c r="AJ703" s="171" t="str">
        <f>IF(ISBLANK(AD703), "", -3 + (AD703 -VLOOKUP(AH703,Anthro_Calc!C:P,4,FALSE)) / (VLOOKUP(AH703,Anthro_Calc!C:P,5,FALSE) - VLOOKUP(AH703,Anthro_Calc!C:P,4,FALSE)))</f>
        <v/>
      </c>
      <c r="AK703" s="171" t="str">
        <f>IF(ISBLANK(AD703), "", 3 + (AD703 -VLOOKUP(AH703,Anthro_Calc!C:P,10,FALSE)) / (VLOOKUP(AH703,Anthro_Calc!C:P,10,FALSE) - VLOOKUP(AH703,Anthro_Calc!C:P,9,FALSE)))</f>
        <v/>
      </c>
      <c r="AL703" s="172" t="str">
        <f t="shared" si="600"/>
        <v/>
      </c>
      <c r="AM703" s="173" t="str">
        <f t="shared" si="601"/>
        <v/>
      </c>
      <c r="AN703" s="174" t="str">
        <f t="shared" si="602"/>
        <v/>
      </c>
      <c r="AO703" s="178" t="str">
        <f t="shared" si="582"/>
        <v/>
      </c>
      <c r="AP703" s="179"/>
      <c r="AQ703" s="179" t="str">
        <f t="shared" si="588"/>
        <v/>
      </c>
      <c r="AR703" s="167"/>
      <c r="AS703" s="175"/>
      <c r="AT703" s="170"/>
      <c r="AU703" s="177" t="str">
        <f t="shared" si="629"/>
        <v/>
      </c>
      <c r="AV703" s="171">
        <f t="shared" si="603"/>
        <v>0</v>
      </c>
      <c r="AW703" s="171">
        <f t="shared" si="604"/>
        <v>0</v>
      </c>
      <c r="AX703" s="171" t="str">
        <f t="shared" si="605"/>
        <v>0</v>
      </c>
      <c r="AY703" s="171" t="str">
        <f>IF(ISBLANK(AT703), "", (POWER(AT703/VLOOKUP(AX703,Anthro_Calc!C:P,13,FALSE),VLOOKUP(AX703,Anthro_Calc!C:P,12,FALSE))-1) / (VLOOKUP(AX703,Anthro_Calc!C:P,14,FALSE)*VLOOKUP(AX703,Anthro_Calc!C:P,12,FALSE)))</f>
        <v/>
      </c>
      <c r="AZ703" s="171" t="str">
        <f>IF(ISBLANK(AT703), "", -3 + (AT703 -VLOOKUP(AX703,Anthro_Calc!C:P,4,FALSE)) / (VLOOKUP(AX703,Anthro_Calc!C:P,5,FALSE) - VLOOKUP(AX703,Anthro_Calc!C:P,4,FALSE)))</f>
        <v/>
      </c>
      <c r="BA703" s="171" t="str">
        <f>IF(ISBLANK(AT703), "", 3 + (AT703 -VLOOKUP(AX703,Anthro_Calc!C:P,10,FALSE)) / (VLOOKUP(AX703,Anthro_Calc!C:P,10,FALSE) - VLOOKUP(AX703,Anthro_Calc!C:P,9,FALSE)))</f>
        <v/>
      </c>
      <c r="BB703" s="172" t="str">
        <f t="shared" si="606"/>
        <v/>
      </c>
      <c r="BC703" s="173" t="str">
        <f t="shared" si="607"/>
        <v/>
      </c>
      <c r="BD703" s="174" t="str">
        <f t="shared" si="583"/>
        <v/>
      </c>
      <c r="BE703" s="180" t="str">
        <f t="shared" si="584"/>
        <v/>
      </c>
      <c r="BF703" s="181" t="str">
        <f t="shared" si="608"/>
        <v/>
      </c>
      <c r="BG703" s="181" t="str">
        <f t="shared" si="585"/>
        <v/>
      </c>
      <c r="BH703" s="179"/>
      <c r="BI703" s="182"/>
      <c r="BJ703" s="167"/>
      <c r="BK703" s="175"/>
      <c r="BL703" s="176"/>
      <c r="BM703" s="177" t="str">
        <f t="shared" si="609"/>
        <v/>
      </c>
      <c r="BN703" s="171">
        <f t="shared" si="627"/>
        <v>0</v>
      </c>
      <c r="BO703" s="171">
        <f t="shared" si="628"/>
        <v>0</v>
      </c>
      <c r="BP703" s="171" t="str">
        <f t="shared" si="610"/>
        <v>0</v>
      </c>
      <c r="BQ703" s="171" t="str">
        <f>IF(ISBLANK(BL703), "", (POWER(BL703/VLOOKUP(BP703,Anthro_Calc!C:P,13,FALSE),VLOOKUP(BP703,Anthro_Calc!C:P,12,FALSE))-1) / (VLOOKUP(BP703,Anthro_Calc!C:P,14,FALSE)*VLOOKUP(BP703,Anthro_Calc!C:P,12,FALSE)))</f>
        <v/>
      </c>
      <c r="BR703" s="171" t="str">
        <f>IF(ISBLANK(BL703), "", -3 + (BL703 -VLOOKUP(BP703,Anthro_Calc!C:P,4,FALSE)) / (VLOOKUP(BP703,Anthro_Calc!C:P,5,FALSE) - VLOOKUP(BP703,Anthro_Calc!C:P,4,FALSE)))</f>
        <v/>
      </c>
      <c r="BS703" s="171" t="str">
        <f>IF(ISBLANK(BL703), "", 3 + (BL703 -VLOOKUP(BP703,Anthro_Calc!C:P,10,FALSE)) / (VLOOKUP(BP703,Anthro_Calc!C:P,10,FALSE) - VLOOKUP(BP703,Anthro_Calc!C:P,9,FALSE)))</f>
        <v/>
      </c>
      <c r="BT703" s="172" t="str">
        <f t="shared" si="611"/>
        <v/>
      </c>
      <c r="BU703" s="173" t="str">
        <f t="shared" si="612"/>
        <v/>
      </c>
      <c r="BV703" s="174" t="str">
        <f t="shared" si="613"/>
        <v/>
      </c>
      <c r="BW703" s="181" t="str">
        <f t="shared" si="586"/>
        <v/>
      </c>
      <c r="BX703" s="179"/>
      <c r="BY703" s="181" t="str">
        <f>IF(ISBLANK(BL703), "", VLOOKUP(Z703&amp;" "&amp;BV703&amp;" "&amp;BW703,Graduation_Criteria!$D$2:$E$34,2,FALSE))</f>
        <v/>
      </c>
      <c r="BZ703" s="181" t="str">
        <f t="shared" si="587"/>
        <v/>
      </c>
      <c r="CA703" s="167"/>
      <c r="CB703" s="175"/>
      <c r="CC703" s="175"/>
      <c r="CD703" s="183" t="str">
        <f t="shared" si="614"/>
        <v/>
      </c>
      <c r="CE703" s="184">
        <f t="shared" si="615"/>
        <v>0</v>
      </c>
      <c r="CF703" s="184">
        <f t="shared" si="616"/>
        <v>0</v>
      </c>
      <c r="CG703" s="184" t="str">
        <f t="shared" si="617"/>
        <v>0</v>
      </c>
      <c r="CH703" s="184" t="str">
        <f>IF(ISBLANK(CC703), "", (POWER(CC703/VLOOKUP(CG703,Anthro_Calc!C:P,13,FALSE),VLOOKUP(CG703,Anthro_Calc!C:P,12,FALSE))-1) / (VLOOKUP(CG703,Anthro_Calc!C:P,14,FALSE)*VLOOKUP(CG703,Anthro_Calc!C:P,12,FALSE)))</f>
        <v/>
      </c>
      <c r="CI703" s="184" t="str">
        <f>IF(ISBLANK(CC703), "", -3 + (CC703 -VLOOKUP(CG703,Anthro_Calc!C:P,4,FALSE)) / (VLOOKUP(CG703,Anthro_Calc!C:P,5,FALSE) - VLOOKUP(CG703,Anthro_Calc!C:P,4,FALSE)))</f>
        <v/>
      </c>
      <c r="CJ703" s="184" t="str">
        <f>IF(ISBLANK(CC703), "", 3 + (CC703 -VLOOKUP(CG703,Anthro_Calc!C:P,10,FALSE)) / (VLOOKUP(CG703,Anthro_Calc!C:P,10,FALSE) - VLOOKUP(CG703,Anthro_Calc!C:P,9,FALSE)))</f>
        <v/>
      </c>
      <c r="CK703" s="185" t="str">
        <f t="shared" si="618"/>
        <v/>
      </c>
      <c r="CL703" s="173" t="str">
        <f t="shared" si="619"/>
        <v/>
      </c>
      <c r="CM703" s="174" t="str">
        <f t="shared" si="620"/>
        <v/>
      </c>
      <c r="CN703" s="179"/>
      <c r="CO703" s="167"/>
      <c r="CP703" s="175"/>
      <c r="CQ703" s="175"/>
      <c r="CR703" s="186" t="str">
        <f t="shared" si="621"/>
        <v/>
      </c>
      <c r="CS703" s="187">
        <f t="shared" si="622"/>
        <v>0</v>
      </c>
      <c r="CT703" s="187">
        <f t="shared" si="623"/>
        <v>0</v>
      </c>
      <c r="CU703" s="187" t="str">
        <f t="shared" si="624"/>
        <v>0</v>
      </c>
      <c r="CV703" s="187" t="str">
        <f>IF(ISBLANK(CQ703), "", (POWER(CQ703/VLOOKUP(CU703,Anthro_Calc!C:P,13,FALSE),VLOOKUP(CU703,Anthro_Calc!C:P,12,FALSE))-1) / (VLOOKUP(CU703,Anthro_Calc!C:P,14,FALSE)*VLOOKUP(CU703,Anthro_Calc!C:P,12,FALSE)))</f>
        <v/>
      </c>
      <c r="CW703" s="187" t="str">
        <f>IF(ISBLANK(CQ703), "", -3 + (CQ703 -VLOOKUP(CU703,Anthro_Calc!C:P,4,FALSE)) / (VLOOKUP(CU703,Anthro_Calc!C:P,5,FALSE) - VLOOKUP(CU703,Anthro_Calc!C:P,4,FALSE)))</f>
        <v/>
      </c>
      <c r="CX703" s="187" t="str">
        <f>IF(ISBLANK(CQ703), "", 3 + (CQ703 -VLOOKUP(CU703,Anthro_Calc!C:P,10,FALSE)) / (VLOOKUP(CU703,Anthro_Calc!C:P,10,FALSE) - VLOOKUP(CU703,Anthro_Calc!C:P,9,FALSE)))</f>
        <v/>
      </c>
      <c r="CY703" s="188" t="str">
        <f t="shared" si="625"/>
        <v/>
      </c>
      <c r="CZ703" s="117" t="str">
        <f t="shared" si="589"/>
        <v/>
      </c>
      <c r="DA703" s="174" t="str">
        <f t="shared" si="626"/>
        <v/>
      </c>
      <c r="DB703" s="189"/>
    </row>
    <row r="704" spans="1:106">
      <c r="A704" s="165">
        <f t="shared" si="581"/>
        <v>700</v>
      </c>
      <c r="B704" s="166"/>
      <c r="C704" s="166"/>
      <c r="D704" s="166"/>
      <c r="E704" s="166"/>
      <c r="F704" s="166"/>
      <c r="G704" s="166"/>
      <c r="H704" s="166"/>
      <c r="I704" s="166"/>
      <c r="J704" s="166"/>
      <c r="K704" s="166"/>
      <c r="L704" s="166"/>
      <c r="M704" s="167"/>
      <c r="N704" s="168" t="str">
        <f t="shared" ca="1" si="590"/>
        <v/>
      </c>
      <c r="O704" s="169"/>
      <c r="P704" s="169"/>
      <c r="Q704" s="167"/>
      <c r="R704" s="170"/>
      <c r="S704" s="171" t="str">
        <f t="shared" si="591"/>
        <v/>
      </c>
      <c r="T704" s="171" t="str">
        <f t="shared" si="592"/>
        <v/>
      </c>
      <c r="U704" s="171" t="str">
        <f t="shared" si="593"/>
        <v/>
      </c>
      <c r="V704" s="171" t="str">
        <f>IF(ISBLANK(R704), "", (POWER(R704/VLOOKUP(U704,Anthro_Calc!C:P,13,FALSE),VLOOKUP(U704,Anthro_Calc!C:P,12,FALSE))-1) / (VLOOKUP(U704,Anthro_Calc!C:P,14,FALSE)*VLOOKUP(U704,Anthro_Calc!C:P,12,FALSE)))</f>
        <v/>
      </c>
      <c r="W704" s="171" t="str">
        <f>IF(ISBLANK(R704), "", -3 + (R704 -VLOOKUP(U704,Anthro_Calc!C:P,4,FALSE)) / (VLOOKUP(U704,Anthro_Calc!C:P,5,FALSE) - VLOOKUP(U704,Anthro_Calc!C:P,4,FALSE)))</f>
        <v/>
      </c>
      <c r="X704" s="171" t="str">
        <f>IF(ISBLANK(R704), "", 3 + (R704 -VLOOKUP(U704,Anthro_Calc!C:P,10,FALSE)) / (VLOOKUP(U704,Anthro_Calc!C:P,10,FALSE) - VLOOKUP(U704,Anthro_Calc!C:P,9,FALSE)))</f>
        <v/>
      </c>
      <c r="Y704" s="172" t="str">
        <f t="shared" si="594"/>
        <v/>
      </c>
      <c r="Z704" s="173" t="str">
        <f t="shared" si="595"/>
        <v/>
      </c>
      <c r="AA704" s="174" t="str">
        <f t="shared" si="630"/>
        <v/>
      </c>
      <c r="AB704" s="167"/>
      <c r="AC704" s="175"/>
      <c r="AD704" s="176"/>
      <c r="AE704" s="177" t="str">
        <f t="shared" si="596"/>
        <v/>
      </c>
      <c r="AF704" s="171">
        <f t="shared" si="597"/>
        <v>0</v>
      </c>
      <c r="AG704" s="171">
        <f t="shared" si="598"/>
        <v>0</v>
      </c>
      <c r="AH704" s="171" t="str">
        <f t="shared" si="599"/>
        <v>0</v>
      </c>
      <c r="AI704" s="171" t="str">
        <f>IF(ISBLANK(AD704), "", (POWER(AD704/VLOOKUP(AH704,Anthro_Calc!C:P,13,FALSE),VLOOKUP(AH704,Anthro_Calc!C:P,12,FALSE))-1) / (VLOOKUP(AH704,Anthro_Calc!C:P,14,FALSE)*VLOOKUP(AH704,Anthro_Calc!C:P,12,FALSE)))</f>
        <v/>
      </c>
      <c r="AJ704" s="171" t="str">
        <f>IF(ISBLANK(AD704), "", -3 + (AD704 -VLOOKUP(AH704,Anthro_Calc!C:P,4,FALSE)) / (VLOOKUP(AH704,Anthro_Calc!C:P,5,FALSE) - VLOOKUP(AH704,Anthro_Calc!C:P,4,FALSE)))</f>
        <v/>
      </c>
      <c r="AK704" s="171" t="str">
        <f>IF(ISBLANK(AD704), "", 3 + (AD704 -VLOOKUP(AH704,Anthro_Calc!C:P,10,FALSE)) / (VLOOKUP(AH704,Anthro_Calc!C:P,10,FALSE) - VLOOKUP(AH704,Anthro_Calc!C:P,9,FALSE)))</f>
        <v/>
      </c>
      <c r="AL704" s="172" t="str">
        <f t="shared" si="600"/>
        <v/>
      </c>
      <c r="AM704" s="173" t="str">
        <f t="shared" si="601"/>
        <v/>
      </c>
      <c r="AN704" s="174" t="str">
        <f t="shared" si="602"/>
        <v/>
      </c>
      <c r="AO704" s="178" t="str">
        <f t="shared" si="582"/>
        <v/>
      </c>
      <c r="AP704" s="179"/>
      <c r="AQ704" s="179" t="str">
        <f t="shared" si="588"/>
        <v/>
      </c>
      <c r="AR704" s="167"/>
      <c r="AS704" s="175"/>
      <c r="AT704" s="170"/>
      <c r="AU704" s="177" t="str">
        <f t="shared" si="629"/>
        <v/>
      </c>
      <c r="AV704" s="171">
        <f t="shared" si="603"/>
        <v>0</v>
      </c>
      <c r="AW704" s="171">
        <f t="shared" si="604"/>
        <v>0</v>
      </c>
      <c r="AX704" s="171" t="str">
        <f t="shared" si="605"/>
        <v>0</v>
      </c>
      <c r="AY704" s="171" t="str">
        <f>IF(ISBLANK(AT704), "", (POWER(AT704/VLOOKUP(AX704,Anthro_Calc!C:P,13,FALSE),VLOOKUP(AX704,Anthro_Calc!C:P,12,FALSE))-1) / (VLOOKUP(AX704,Anthro_Calc!C:P,14,FALSE)*VLOOKUP(AX704,Anthro_Calc!C:P,12,FALSE)))</f>
        <v/>
      </c>
      <c r="AZ704" s="171" t="str">
        <f>IF(ISBLANK(AT704), "", -3 + (AT704 -VLOOKUP(AX704,Anthro_Calc!C:P,4,FALSE)) / (VLOOKUP(AX704,Anthro_Calc!C:P,5,FALSE) - VLOOKUP(AX704,Anthro_Calc!C:P,4,FALSE)))</f>
        <v/>
      </c>
      <c r="BA704" s="171" t="str">
        <f>IF(ISBLANK(AT704), "", 3 + (AT704 -VLOOKUP(AX704,Anthro_Calc!C:P,10,FALSE)) / (VLOOKUP(AX704,Anthro_Calc!C:P,10,FALSE) - VLOOKUP(AX704,Anthro_Calc!C:P,9,FALSE)))</f>
        <v/>
      </c>
      <c r="BB704" s="172" t="str">
        <f t="shared" si="606"/>
        <v/>
      </c>
      <c r="BC704" s="173" t="str">
        <f t="shared" si="607"/>
        <v/>
      </c>
      <c r="BD704" s="174" t="str">
        <f t="shared" si="583"/>
        <v/>
      </c>
      <c r="BE704" s="180" t="str">
        <f t="shared" si="584"/>
        <v/>
      </c>
      <c r="BF704" s="181" t="str">
        <f t="shared" si="608"/>
        <v/>
      </c>
      <c r="BG704" s="181" t="str">
        <f t="shared" si="585"/>
        <v/>
      </c>
      <c r="BH704" s="179"/>
      <c r="BI704" s="182"/>
      <c r="BJ704" s="167"/>
      <c r="BK704" s="175"/>
      <c r="BL704" s="176"/>
      <c r="BM704" s="177" t="str">
        <f t="shared" si="609"/>
        <v/>
      </c>
      <c r="BN704" s="171">
        <f t="shared" si="627"/>
        <v>0</v>
      </c>
      <c r="BO704" s="171">
        <f t="shared" si="628"/>
        <v>0</v>
      </c>
      <c r="BP704" s="171" t="str">
        <f t="shared" si="610"/>
        <v>0</v>
      </c>
      <c r="BQ704" s="171" t="str">
        <f>IF(ISBLANK(BL704), "", (POWER(BL704/VLOOKUP(BP704,Anthro_Calc!C:P,13,FALSE),VLOOKUP(BP704,Anthro_Calc!C:P,12,FALSE))-1) / (VLOOKUP(BP704,Anthro_Calc!C:P,14,FALSE)*VLOOKUP(BP704,Anthro_Calc!C:P,12,FALSE)))</f>
        <v/>
      </c>
      <c r="BR704" s="171" t="str">
        <f>IF(ISBLANK(BL704), "", -3 + (BL704 -VLOOKUP(BP704,Anthro_Calc!C:P,4,FALSE)) / (VLOOKUP(BP704,Anthro_Calc!C:P,5,FALSE) - VLOOKUP(BP704,Anthro_Calc!C:P,4,FALSE)))</f>
        <v/>
      </c>
      <c r="BS704" s="171" t="str">
        <f>IF(ISBLANK(BL704), "", 3 + (BL704 -VLOOKUP(BP704,Anthro_Calc!C:P,10,FALSE)) / (VLOOKUP(BP704,Anthro_Calc!C:P,10,FALSE) - VLOOKUP(BP704,Anthro_Calc!C:P,9,FALSE)))</f>
        <v/>
      </c>
      <c r="BT704" s="172" t="str">
        <f t="shared" si="611"/>
        <v/>
      </c>
      <c r="BU704" s="173" t="str">
        <f t="shared" si="612"/>
        <v/>
      </c>
      <c r="BV704" s="174" t="str">
        <f t="shared" si="613"/>
        <v/>
      </c>
      <c r="BW704" s="181" t="str">
        <f t="shared" si="586"/>
        <v/>
      </c>
      <c r="BX704" s="179"/>
      <c r="BY704" s="181" t="str">
        <f>IF(ISBLANK(BL704), "", VLOOKUP(Z704&amp;" "&amp;BV704&amp;" "&amp;BW704,Graduation_Criteria!$D$2:$E$34,2,FALSE))</f>
        <v/>
      </c>
      <c r="BZ704" s="181" t="str">
        <f t="shared" si="587"/>
        <v/>
      </c>
      <c r="CA704" s="167"/>
      <c r="CB704" s="175"/>
      <c r="CC704" s="175"/>
      <c r="CD704" s="183" t="str">
        <f t="shared" si="614"/>
        <v/>
      </c>
      <c r="CE704" s="184">
        <f t="shared" si="615"/>
        <v>0</v>
      </c>
      <c r="CF704" s="184">
        <f t="shared" si="616"/>
        <v>0</v>
      </c>
      <c r="CG704" s="184" t="str">
        <f t="shared" si="617"/>
        <v>0</v>
      </c>
      <c r="CH704" s="184" t="str">
        <f>IF(ISBLANK(CC704), "", (POWER(CC704/VLOOKUP(CG704,Anthro_Calc!C:P,13,FALSE),VLOOKUP(CG704,Anthro_Calc!C:P,12,FALSE))-1) / (VLOOKUP(CG704,Anthro_Calc!C:P,14,FALSE)*VLOOKUP(CG704,Anthro_Calc!C:P,12,FALSE)))</f>
        <v/>
      </c>
      <c r="CI704" s="184" t="str">
        <f>IF(ISBLANK(CC704), "", -3 + (CC704 -VLOOKUP(CG704,Anthro_Calc!C:P,4,FALSE)) / (VLOOKUP(CG704,Anthro_Calc!C:P,5,FALSE) - VLOOKUP(CG704,Anthro_Calc!C:P,4,FALSE)))</f>
        <v/>
      </c>
      <c r="CJ704" s="184" t="str">
        <f>IF(ISBLANK(CC704), "", 3 + (CC704 -VLOOKUP(CG704,Anthro_Calc!C:P,10,FALSE)) / (VLOOKUP(CG704,Anthro_Calc!C:P,10,FALSE) - VLOOKUP(CG704,Anthro_Calc!C:P,9,FALSE)))</f>
        <v/>
      </c>
      <c r="CK704" s="185" t="str">
        <f t="shared" si="618"/>
        <v/>
      </c>
      <c r="CL704" s="173" t="str">
        <f t="shared" si="619"/>
        <v/>
      </c>
      <c r="CM704" s="174" t="str">
        <f t="shared" si="620"/>
        <v/>
      </c>
      <c r="CN704" s="179"/>
      <c r="CO704" s="167"/>
      <c r="CP704" s="175"/>
      <c r="CQ704" s="175"/>
      <c r="CR704" s="186" t="str">
        <f t="shared" si="621"/>
        <v/>
      </c>
      <c r="CS704" s="187">
        <f t="shared" si="622"/>
        <v>0</v>
      </c>
      <c r="CT704" s="187">
        <f t="shared" si="623"/>
        <v>0</v>
      </c>
      <c r="CU704" s="187" t="str">
        <f t="shared" si="624"/>
        <v>0</v>
      </c>
      <c r="CV704" s="187" t="str">
        <f>IF(ISBLANK(CQ704), "", (POWER(CQ704/VLOOKUP(CU704,Anthro_Calc!C:P,13,FALSE),VLOOKUP(CU704,Anthro_Calc!C:P,12,FALSE))-1) / (VLOOKUP(CU704,Anthro_Calc!C:P,14,FALSE)*VLOOKUP(CU704,Anthro_Calc!C:P,12,FALSE)))</f>
        <v/>
      </c>
      <c r="CW704" s="187" t="str">
        <f>IF(ISBLANK(CQ704), "", -3 + (CQ704 -VLOOKUP(CU704,Anthro_Calc!C:P,4,FALSE)) / (VLOOKUP(CU704,Anthro_Calc!C:P,5,FALSE) - VLOOKUP(CU704,Anthro_Calc!C:P,4,FALSE)))</f>
        <v/>
      </c>
      <c r="CX704" s="187" t="str">
        <f>IF(ISBLANK(CQ704), "", 3 + (CQ704 -VLOOKUP(CU704,Anthro_Calc!C:P,10,FALSE)) / (VLOOKUP(CU704,Anthro_Calc!C:P,10,FALSE) - VLOOKUP(CU704,Anthro_Calc!C:P,9,FALSE)))</f>
        <v/>
      </c>
      <c r="CY704" s="188" t="str">
        <f t="shared" si="625"/>
        <v/>
      </c>
      <c r="CZ704" s="117" t="str">
        <f t="shared" si="589"/>
        <v/>
      </c>
      <c r="DA704" s="174" t="str">
        <f t="shared" si="626"/>
        <v/>
      </c>
      <c r="DB704" s="189"/>
    </row>
    <row r="705" spans="1:106">
      <c r="A705" s="165">
        <f t="shared" si="581"/>
        <v>701</v>
      </c>
      <c r="B705" s="166"/>
      <c r="C705" s="166"/>
      <c r="D705" s="166"/>
      <c r="E705" s="166"/>
      <c r="F705" s="166"/>
      <c r="G705" s="166"/>
      <c r="H705" s="166"/>
      <c r="I705" s="166"/>
      <c r="J705" s="166"/>
      <c r="K705" s="166"/>
      <c r="L705" s="166"/>
      <c r="M705" s="167"/>
      <c r="N705" s="168" t="str">
        <f t="shared" ca="1" si="590"/>
        <v/>
      </c>
      <c r="O705" s="169"/>
      <c r="P705" s="169"/>
      <c r="Q705" s="167"/>
      <c r="R705" s="170"/>
      <c r="S705" s="171" t="str">
        <f t="shared" si="591"/>
        <v/>
      </c>
      <c r="T705" s="171" t="str">
        <f t="shared" si="592"/>
        <v/>
      </c>
      <c r="U705" s="171" t="str">
        <f t="shared" si="593"/>
        <v/>
      </c>
      <c r="V705" s="171" t="str">
        <f>IF(ISBLANK(R705), "", (POWER(R705/VLOOKUP(U705,Anthro_Calc!C:P,13,FALSE),VLOOKUP(U705,Anthro_Calc!C:P,12,FALSE))-1) / (VLOOKUP(U705,Anthro_Calc!C:P,14,FALSE)*VLOOKUP(U705,Anthro_Calc!C:P,12,FALSE)))</f>
        <v/>
      </c>
      <c r="W705" s="171" t="str">
        <f>IF(ISBLANK(R705), "", -3 + (R705 -VLOOKUP(U705,Anthro_Calc!C:P,4,FALSE)) / (VLOOKUP(U705,Anthro_Calc!C:P,5,FALSE) - VLOOKUP(U705,Anthro_Calc!C:P,4,FALSE)))</f>
        <v/>
      </c>
      <c r="X705" s="171" t="str">
        <f>IF(ISBLANK(R705), "", 3 + (R705 -VLOOKUP(U705,Anthro_Calc!C:P,10,FALSE)) / (VLOOKUP(U705,Anthro_Calc!C:P,10,FALSE) - VLOOKUP(U705,Anthro_Calc!C:P,9,FALSE)))</f>
        <v/>
      </c>
      <c r="Y705" s="172" t="str">
        <f t="shared" si="594"/>
        <v/>
      </c>
      <c r="Z705" s="173" t="str">
        <f t="shared" si="595"/>
        <v/>
      </c>
      <c r="AA705" s="174" t="str">
        <f t="shared" si="630"/>
        <v/>
      </c>
      <c r="AB705" s="167"/>
      <c r="AC705" s="175"/>
      <c r="AD705" s="176"/>
      <c r="AE705" s="177" t="str">
        <f t="shared" si="596"/>
        <v/>
      </c>
      <c r="AF705" s="171">
        <f t="shared" si="597"/>
        <v>0</v>
      </c>
      <c r="AG705" s="171">
        <f t="shared" si="598"/>
        <v>0</v>
      </c>
      <c r="AH705" s="171" t="str">
        <f t="shared" si="599"/>
        <v>0</v>
      </c>
      <c r="AI705" s="171" t="str">
        <f>IF(ISBLANK(AD705), "", (POWER(AD705/VLOOKUP(AH705,Anthro_Calc!C:P,13,FALSE),VLOOKUP(AH705,Anthro_Calc!C:P,12,FALSE))-1) / (VLOOKUP(AH705,Anthro_Calc!C:P,14,FALSE)*VLOOKUP(AH705,Anthro_Calc!C:P,12,FALSE)))</f>
        <v/>
      </c>
      <c r="AJ705" s="171" t="str">
        <f>IF(ISBLANK(AD705), "", -3 + (AD705 -VLOOKUP(AH705,Anthro_Calc!C:P,4,FALSE)) / (VLOOKUP(AH705,Anthro_Calc!C:P,5,FALSE) - VLOOKUP(AH705,Anthro_Calc!C:P,4,FALSE)))</f>
        <v/>
      </c>
      <c r="AK705" s="171" t="str">
        <f>IF(ISBLANK(AD705), "", 3 + (AD705 -VLOOKUP(AH705,Anthro_Calc!C:P,10,FALSE)) / (VLOOKUP(AH705,Anthro_Calc!C:P,10,FALSE) - VLOOKUP(AH705,Anthro_Calc!C:P,9,FALSE)))</f>
        <v/>
      </c>
      <c r="AL705" s="172" t="str">
        <f t="shared" si="600"/>
        <v/>
      </c>
      <c r="AM705" s="173" t="str">
        <f t="shared" si="601"/>
        <v/>
      </c>
      <c r="AN705" s="174" t="str">
        <f t="shared" si="602"/>
        <v/>
      </c>
      <c r="AO705" s="178" t="str">
        <f t="shared" si="582"/>
        <v/>
      </c>
      <c r="AP705" s="179"/>
      <c r="AQ705" s="179" t="str">
        <f t="shared" si="588"/>
        <v/>
      </c>
      <c r="AR705" s="167"/>
      <c r="AS705" s="175"/>
      <c r="AT705" s="170"/>
      <c r="AU705" s="177" t="str">
        <f t="shared" si="629"/>
        <v/>
      </c>
      <c r="AV705" s="171">
        <f t="shared" si="603"/>
        <v>0</v>
      </c>
      <c r="AW705" s="171">
        <f t="shared" si="604"/>
        <v>0</v>
      </c>
      <c r="AX705" s="171" t="str">
        <f t="shared" si="605"/>
        <v>0</v>
      </c>
      <c r="AY705" s="171" t="str">
        <f>IF(ISBLANK(AT705), "", (POWER(AT705/VLOOKUP(AX705,Anthro_Calc!C:P,13,FALSE),VLOOKUP(AX705,Anthro_Calc!C:P,12,FALSE))-1) / (VLOOKUP(AX705,Anthro_Calc!C:P,14,FALSE)*VLOOKUP(AX705,Anthro_Calc!C:P,12,FALSE)))</f>
        <v/>
      </c>
      <c r="AZ705" s="171" t="str">
        <f>IF(ISBLANK(AT705), "", -3 + (AT705 -VLOOKUP(AX705,Anthro_Calc!C:P,4,FALSE)) / (VLOOKUP(AX705,Anthro_Calc!C:P,5,FALSE) - VLOOKUP(AX705,Anthro_Calc!C:P,4,FALSE)))</f>
        <v/>
      </c>
      <c r="BA705" s="171" t="str">
        <f>IF(ISBLANK(AT705), "", 3 + (AT705 -VLOOKUP(AX705,Anthro_Calc!C:P,10,FALSE)) / (VLOOKUP(AX705,Anthro_Calc!C:P,10,FALSE) - VLOOKUP(AX705,Anthro_Calc!C:P,9,FALSE)))</f>
        <v/>
      </c>
      <c r="BB705" s="172" t="str">
        <f t="shared" si="606"/>
        <v/>
      </c>
      <c r="BC705" s="173" t="str">
        <f t="shared" si="607"/>
        <v/>
      </c>
      <c r="BD705" s="174" t="str">
        <f t="shared" si="583"/>
        <v/>
      </c>
      <c r="BE705" s="180" t="str">
        <f t="shared" si="584"/>
        <v/>
      </c>
      <c r="BF705" s="181" t="str">
        <f t="shared" si="608"/>
        <v/>
      </c>
      <c r="BG705" s="181" t="str">
        <f t="shared" si="585"/>
        <v/>
      </c>
      <c r="BH705" s="179"/>
      <c r="BI705" s="182"/>
      <c r="BJ705" s="167"/>
      <c r="BK705" s="175"/>
      <c r="BL705" s="176"/>
      <c r="BM705" s="177" t="str">
        <f t="shared" si="609"/>
        <v/>
      </c>
      <c r="BN705" s="171">
        <f t="shared" si="627"/>
        <v>0</v>
      </c>
      <c r="BO705" s="171">
        <f t="shared" si="628"/>
        <v>0</v>
      </c>
      <c r="BP705" s="171" t="str">
        <f t="shared" si="610"/>
        <v>0</v>
      </c>
      <c r="BQ705" s="171" t="str">
        <f>IF(ISBLANK(BL705), "", (POWER(BL705/VLOOKUP(BP705,Anthro_Calc!C:P,13,FALSE),VLOOKUP(BP705,Anthro_Calc!C:P,12,FALSE))-1) / (VLOOKUP(BP705,Anthro_Calc!C:P,14,FALSE)*VLOOKUP(BP705,Anthro_Calc!C:P,12,FALSE)))</f>
        <v/>
      </c>
      <c r="BR705" s="171" t="str">
        <f>IF(ISBLANK(BL705), "", -3 + (BL705 -VLOOKUP(BP705,Anthro_Calc!C:P,4,FALSE)) / (VLOOKUP(BP705,Anthro_Calc!C:P,5,FALSE) - VLOOKUP(BP705,Anthro_Calc!C:P,4,FALSE)))</f>
        <v/>
      </c>
      <c r="BS705" s="171" t="str">
        <f>IF(ISBLANK(BL705), "", 3 + (BL705 -VLOOKUP(BP705,Anthro_Calc!C:P,10,FALSE)) / (VLOOKUP(BP705,Anthro_Calc!C:P,10,FALSE) - VLOOKUP(BP705,Anthro_Calc!C:P,9,FALSE)))</f>
        <v/>
      </c>
      <c r="BT705" s="172" t="str">
        <f t="shared" si="611"/>
        <v/>
      </c>
      <c r="BU705" s="173" t="str">
        <f t="shared" si="612"/>
        <v/>
      </c>
      <c r="BV705" s="174" t="str">
        <f t="shared" si="613"/>
        <v/>
      </c>
      <c r="BW705" s="181" t="str">
        <f t="shared" si="586"/>
        <v/>
      </c>
      <c r="BX705" s="179"/>
      <c r="BY705" s="181" t="str">
        <f>IF(ISBLANK(BL705), "", VLOOKUP(Z705&amp;" "&amp;BV705&amp;" "&amp;BW705,Graduation_Criteria!$D$2:$E$34,2,FALSE))</f>
        <v/>
      </c>
      <c r="BZ705" s="181" t="str">
        <f t="shared" si="587"/>
        <v/>
      </c>
      <c r="CA705" s="167"/>
      <c r="CB705" s="175"/>
      <c r="CC705" s="175"/>
      <c r="CD705" s="183" t="str">
        <f t="shared" si="614"/>
        <v/>
      </c>
      <c r="CE705" s="184">
        <f t="shared" si="615"/>
        <v>0</v>
      </c>
      <c r="CF705" s="184">
        <f t="shared" si="616"/>
        <v>0</v>
      </c>
      <c r="CG705" s="184" t="str">
        <f t="shared" si="617"/>
        <v>0</v>
      </c>
      <c r="CH705" s="184" t="str">
        <f>IF(ISBLANK(CC705), "", (POWER(CC705/VLOOKUP(CG705,Anthro_Calc!C:P,13,FALSE),VLOOKUP(CG705,Anthro_Calc!C:P,12,FALSE))-1) / (VLOOKUP(CG705,Anthro_Calc!C:P,14,FALSE)*VLOOKUP(CG705,Anthro_Calc!C:P,12,FALSE)))</f>
        <v/>
      </c>
      <c r="CI705" s="184" t="str">
        <f>IF(ISBLANK(CC705), "", -3 + (CC705 -VLOOKUP(CG705,Anthro_Calc!C:P,4,FALSE)) / (VLOOKUP(CG705,Anthro_Calc!C:P,5,FALSE) - VLOOKUP(CG705,Anthro_Calc!C:P,4,FALSE)))</f>
        <v/>
      </c>
      <c r="CJ705" s="184" t="str">
        <f>IF(ISBLANK(CC705), "", 3 + (CC705 -VLOOKUP(CG705,Anthro_Calc!C:P,10,FALSE)) / (VLOOKUP(CG705,Anthro_Calc!C:P,10,FALSE) - VLOOKUP(CG705,Anthro_Calc!C:P,9,FALSE)))</f>
        <v/>
      </c>
      <c r="CK705" s="185" t="str">
        <f t="shared" si="618"/>
        <v/>
      </c>
      <c r="CL705" s="173" t="str">
        <f t="shared" si="619"/>
        <v/>
      </c>
      <c r="CM705" s="174" t="str">
        <f t="shared" si="620"/>
        <v/>
      </c>
      <c r="CN705" s="179"/>
      <c r="CO705" s="167"/>
      <c r="CP705" s="175"/>
      <c r="CQ705" s="175"/>
      <c r="CR705" s="186" t="str">
        <f t="shared" si="621"/>
        <v/>
      </c>
      <c r="CS705" s="187">
        <f t="shared" si="622"/>
        <v>0</v>
      </c>
      <c r="CT705" s="187">
        <f t="shared" si="623"/>
        <v>0</v>
      </c>
      <c r="CU705" s="187" t="str">
        <f t="shared" si="624"/>
        <v>0</v>
      </c>
      <c r="CV705" s="187" t="str">
        <f>IF(ISBLANK(CQ705), "", (POWER(CQ705/VLOOKUP(CU705,Anthro_Calc!C:P,13,FALSE),VLOOKUP(CU705,Anthro_Calc!C:P,12,FALSE))-1) / (VLOOKUP(CU705,Anthro_Calc!C:P,14,FALSE)*VLOOKUP(CU705,Anthro_Calc!C:P,12,FALSE)))</f>
        <v/>
      </c>
      <c r="CW705" s="187" t="str">
        <f>IF(ISBLANK(CQ705), "", -3 + (CQ705 -VLOOKUP(CU705,Anthro_Calc!C:P,4,FALSE)) / (VLOOKUP(CU705,Anthro_Calc!C:P,5,FALSE) - VLOOKUP(CU705,Anthro_Calc!C:P,4,FALSE)))</f>
        <v/>
      </c>
      <c r="CX705" s="187" t="str">
        <f>IF(ISBLANK(CQ705), "", 3 + (CQ705 -VLOOKUP(CU705,Anthro_Calc!C:P,10,FALSE)) / (VLOOKUP(CU705,Anthro_Calc!C:P,10,FALSE) - VLOOKUP(CU705,Anthro_Calc!C:P,9,FALSE)))</f>
        <v/>
      </c>
      <c r="CY705" s="188" t="str">
        <f t="shared" si="625"/>
        <v/>
      </c>
      <c r="CZ705" s="117" t="str">
        <f t="shared" si="589"/>
        <v/>
      </c>
      <c r="DA705" s="174" t="str">
        <f t="shared" si="626"/>
        <v/>
      </c>
      <c r="DB705" s="189"/>
    </row>
    <row r="706" spans="1:106">
      <c r="A706" s="165">
        <f t="shared" si="581"/>
        <v>702</v>
      </c>
      <c r="B706" s="166"/>
      <c r="C706" s="166"/>
      <c r="D706" s="166"/>
      <c r="E706" s="166"/>
      <c r="F706" s="166"/>
      <c r="G706" s="166"/>
      <c r="H706" s="166"/>
      <c r="I706" s="166"/>
      <c r="J706" s="166"/>
      <c r="K706" s="166"/>
      <c r="L706" s="166"/>
      <c r="M706" s="167"/>
      <c r="N706" s="168" t="str">
        <f t="shared" ca="1" si="590"/>
        <v/>
      </c>
      <c r="O706" s="169"/>
      <c r="P706" s="169"/>
      <c r="Q706" s="167"/>
      <c r="R706" s="170"/>
      <c r="S706" s="171" t="str">
        <f t="shared" si="591"/>
        <v/>
      </c>
      <c r="T706" s="171" t="str">
        <f t="shared" si="592"/>
        <v/>
      </c>
      <c r="U706" s="171" t="str">
        <f t="shared" si="593"/>
        <v/>
      </c>
      <c r="V706" s="171" t="str">
        <f>IF(ISBLANK(R706), "", (POWER(R706/VLOOKUP(U706,Anthro_Calc!C:P,13,FALSE),VLOOKUP(U706,Anthro_Calc!C:P,12,FALSE))-1) / (VLOOKUP(U706,Anthro_Calc!C:P,14,FALSE)*VLOOKUP(U706,Anthro_Calc!C:P,12,FALSE)))</f>
        <v/>
      </c>
      <c r="W706" s="171" t="str">
        <f>IF(ISBLANK(R706), "", -3 + (R706 -VLOOKUP(U706,Anthro_Calc!C:P,4,FALSE)) / (VLOOKUP(U706,Anthro_Calc!C:P,5,FALSE) - VLOOKUP(U706,Anthro_Calc!C:P,4,FALSE)))</f>
        <v/>
      </c>
      <c r="X706" s="171" t="str">
        <f>IF(ISBLANK(R706), "", 3 + (R706 -VLOOKUP(U706,Anthro_Calc!C:P,10,FALSE)) / (VLOOKUP(U706,Anthro_Calc!C:P,10,FALSE) - VLOOKUP(U706,Anthro_Calc!C:P,9,FALSE)))</f>
        <v/>
      </c>
      <c r="Y706" s="172" t="str">
        <f t="shared" si="594"/>
        <v/>
      </c>
      <c r="Z706" s="173" t="str">
        <f t="shared" si="595"/>
        <v/>
      </c>
      <c r="AA706" s="174" t="str">
        <f t="shared" si="630"/>
        <v/>
      </c>
      <c r="AB706" s="167"/>
      <c r="AC706" s="175"/>
      <c r="AD706" s="176"/>
      <c r="AE706" s="177" t="str">
        <f t="shared" si="596"/>
        <v/>
      </c>
      <c r="AF706" s="171">
        <f t="shared" si="597"/>
        <v>0</v>
      </c>
      <c r="AG706" s="171">
        <f t="shared" si="598"/>
        <v>0</v>
      </c>
      <c r="AH706" s="171" t="str">
        <f t="shared" si="599"/>
        <v>0</v>
      </c>
      <c r="AI706" s="171" t="str">
        <f>IF(ISBLANK(AD706), "", (POWER(AD706/VLOOKUP(AH706,Anthro_Calc!C:P,13,FALSE),VLOOKUP(AH706,Anthro_Calc!C:P,12,FALSE))-1) / (VLOOKUP(AH706,Anthro_Calc!C:P,14,FALSE)*VLOOKUP(AH706,Anthro_Calc!C:P,12,FALSE)))</f>
        <v/>
      </c>
      <c r="AJ706" s="171" t="str">
        <f>IF(ISBLANK(AD706), "", -3 + (AD706 -VLOOKUP(AH706,Anthro_Calc!C:P,4,FALSE)) / (VLOOKUP(AH706,Anthro_Calc!C:P,5,FALSE) - VLOOKUP(AH706,Anthro_Calc!C:P,4,FALSE)))</f>
        <v/>
      </c>
      <c r="AK706" s="171" t="str">
        <f>IF(ISBLANK(AD706), "", 3 + (AD706 -VLOOKUP(AH706,Anthro_Calc!C:P,10,FALSE)) / (VLOOKUP(AH706,Anthro_Calc!C:P,10,FALSE) - VLOOKUP(AH706,Anthro_Calc!C:P,9,FALSE)))</f>
        <v/>
      </c>
      <c r="AL706" s="172" t="str">
        <f t="shared" si="600"/>
        <v/>
      </c>
      <c r="AM706" s="173" t="str">
        <f t="shared" si="601"/>
        <v/>
      </c>
      <c r="AN706" s="174" t="str">
        <f t="shared" si="602"/>
        <v/>
      </c>
      <c r="AO706" s="178" t="str">
        <f t="shared" si="582"/>
        <v/>
      </c>
      <c r="AP706" s="179"/>
      <c r="AQ706" s="179" t="str">
        <f t="shared" si="588"/>
        <v/>
      </c>
      <c r="AR706" s="167"/>
      <c r="AS706" s="175"/>
      <c r="AT706" s="170"/>
      <c r="AU706" s="177" t="str">
        <f t="shared" si="629"/>
        <v/>
      </c>
      <c r="AV706" s="171">
        <f t="shared" si="603"/>
        <v>0</v>
      </c>
      <c r="AW706" s="171">
        <f t="shared" si="604"/>
        <v>0</v>
      </c>
      <c r="AX706" s="171" t="str">
        <f t="shared" si="605"/>
        <v>0</v>
      </c>
      <c r="AY706" s="171" t="str">
        <f>IF(ISBLANK(AT706), "", (POWER(AT706/VLOOKUP(AX706,Anthro_Calc!C:P,13,FALSE),VLOOKUP(AX706,Anthro_Calc!C:P,12,FALSE))-1) / (VLOOKUP(AX706,Anthro_Calc!C:P,14,FALSE)*VLOOKUP(AX706,Anthro_Calc!C:P,12,FALSE)))</f>
        <v/>
      </c>
      <c r="AZ706" s="171" t="str">
        <f>IF(ISBLANK(AT706), "", -3 + (AT706 -VLOOKUP(AX706,Anthro_Calc!C:P,4,FALSE)) / (VLOOKUP(AX706,Anthro_Calc!C:P,5,FALSE) - VLOOKUP(AX706,Anthro_Calc!C:P,4,FALSE)))</f>
        <v/>
      </c>
      <c r="BA706" s="171" t="str">
        <f>IF(ISBLANK(AT706), "", 3 + (AT706 -VLOOKUP(AX706,Anthro_Calc!C:P,10,FALSE)) / (VLOOKUP(AX706,Anthro_Calc!C:P,10,FALSE) - VLOOKUP(AX706,Anthro_Calc!C:P,9,FALSE)))</f>
        <v/>
      </c>
      <c r="BB706" s="172" t="str">
        <f t="shared" si="606"/>
        <v/>
      </c>
      <c r="BC706" s="173" t="str">
        <f t="shared" si="607"/>
        <v/>
      </c>
      <c r="BD706" s="174" t="str">
        <f t="shared" si="583"/>
        <v/>
      </c>
      <c r="BE706" s="180" t="str">
        <f t="shared" si="584"/>
        <v/>
      </c>
      <c r="BF706" s="181" t="str">
        <f t="shared" si="608"/>
        <v/>
      </c>
      <c r="BG706" s="181" t="str">
        <f t="shared" si="585"/>
        <v/>
      </c>
      <c r="BH706" s="179"/>
      <c r="BI706" s="182"/>
      <c r="BJ706" s="167"/>
      <c r="BK706" s="175"/>
      <c r="BL706" s="176"/>
      <c r="BM706" s="177" t="str">
        <f t="shared" si="609"/>
        <v/>
      </c>
      <c r="BN706" s="171">
        <f t="shared" si="627"/>
        <v>0</v>
      </c>
      <c r="BO706" s="171">
        <f t="shared" si="628"/>
        <v>0</v>
      </c>
      <c r="BP706" s="171" t="str">
        <f t="shared" si="610"/>
        <v>0</v>
      </c>
      <c r="BQ706" s="171" t="str">
        <f>IF(ISBLANK(BL706), "", (POWER(BL706/VLOOKUP(BP706,Anthro_Calc!C:P,13,FALSE),VLOOKUP(BP706,Anthro_Calc!C:P,12,FALSE))-1) / (VLOOKUP(BP706,Anthro_Calc!C:P,14,FALSE)*VLOOKUP(BP706,Anthro_Calc!C:P,12,FALSE)))</f>
        <v/>
      </c>
      <c r="BR706" s="171" t="str">
        <f>IF(ISBLANK(BL706), "", -3 + (BL706 -VLOOKUP(BP706,Anthro_Calc!C:P,4,FALSE)) / (VLOOKUP(BP706,Anthro_Calc!C:P,5,FALSE) - VLOOKUP(BP706,Anthro_Calc!C:P,4,FALSE)))</f>
        <v/>
      </c>
      <c r="BS706" s="171" t="str">
        <f>IF(ISBLANK(BL706), "", 3 + (BL706 -VLOOKUP(BP706,Anthro_Calc!C:P,10,FALSE)) / (VLOOKUP(BP706,Anthro_Calc!C:P,10,FALSE) - VLOOKUP(BP706,Anthro_Calc!C:P,9,FALSE)))</f>
        <v/>
      </c>
      <c r="BT706" s="172" t="str">
        <f t="shared" si="611"/>
        <v/>
      </c>
      <c r="BU706" s="173" t="str">
        <f t="shared" si="612"/>
        <v/>
      </c>
      <c r="BV706" s="174" t="str">
        <f t="shared" si="613"/>
        <v/>
      </c>
      <c r="BW706" s="181" t="str">
        <f t="shared" si="586"/>
        <v/>
      </c>
      <c r="BX706" s="179"/>
      <c r="BY706" s="181" t="str">
        <f>IF(ISBLANK(BL706), "", VLOOKUP(Z706&amp;" "&amp;BV706&amp;" "&amp;BW706,Graduation_Criteria!$D$2:$E$34,2,FALSE))</f>
        <v/>
      </c>
      <c r="BZ706" s="181" t="str">
        <f t="shared" si="587"/>
        <v/>
      </c>
      <c r="CA706" s="167"/>
      <c r="CB706" s="175"/>
      <c r="CC706" s="175"/>
      <c r="CD706" s="183" t="str">
        <f t="shared" si="614"/>
        <v/>
      </c>
      <c r="CE706" s="184">
        <f t="shared" si="615"/>
        <v>0</v>
      </c>
      <c r="CF706" s="184">
        <f t="shared" si="616"/>
        <v>0</v>
      </c>
      <c r="CG706" s="184" t="str">
        <f t="shared" si="617"/>
        <v>0</v>
      </c>
      <c r="CH706" s="184" t="str">
        <f>IF(ISBLANK(CC706), "", (POWER(CC706/VLOOKUP(CG706,Anthro_Calc!C:P,13,FALSE),VLOOKUP(CG706,Anthro_Calc!C:P,12,FALSE))-1) / (VLOOKUP(CG706,Anthro_Calc!C:P,14,FALSE)*VLOOKUP(CG706,Anthro_Calc!C:P,12,FALSE)))</f>
        <v/>
      </c>
      <c r="CI706" s="184" t="str">
        <f>IF(ISBLANK(CC706), "", -3 + (CC706 -VLOOKUP(CG706,Anthro_Calc!C:P,4,FALSE)) / (VLOOKUP(CG706,Anthro_Calc!C:P,5,FALSE) - VLOOKUP(CG706,Anthro_Calc!C:P,4,FALSE)))</f>
        <v/>
      </c>
      <c r="CJ706" s="184" t="str">
        <f>IF(ISBLANK(CC706), "", 3 + (CC706 -VLOOKUP(CG706,Anthro_Calc!C:P,10,FALSE)) / (VLOOKUP(CG706,Anthro_Calc!C:P,10,FALSE) - VLOOKUP(CG706,Anthro_Calc!C:P,9,FALSE)))</f>
        <v/>
      </c>
      <c r="CK706" s="185" t="str">
        <f t="shared" si="618"/>
        <v/>
      </c>
      <c r="CL706" s="173" t="str">
        <f t="shared" si="619"/>
        <v/>
      </c>
      <c r="CM706" s="174" t="str">
        <f t="shared" si="620"/>
        <v/>
      </c>
      <c r="CN706" s="179"/>
      <c r="CO706" s="167"/>
      <c r="CP706" s="175"/>
      <c r="CQ706" s="175"/>
      <c r="CR706" s="186" t="str">
        <f t="shared" si="621"/>
        <v/>
      </c>
      <c r="CS706" s="187">
        <f t="shared" si="622"/>
        <v>0</v>
      </c>
      <c r="CT706" s="187">
        <f t="shared" si="623"/>
        <v>0</v>
      </c>
      <c r="CU706" s="187" t="str">
        <f t="shared" si="624"/>
        <v>0</v>
      </c>
      <c r="CV706" s="187" t="str">
        <f>IF(ISBLANK(CQ706), "", (POWER(CQ706/VLOOKUP(CU706,Anthro_Calc!C:P,13,FALSE),VLOOKUP(CU706,Anthro_Calc!C:P,12,FALSE))-1) / (VLOOKUP(CU706,Anthro_Calc!C:P,14,FALSE)*VLOOKUP(CU706,Anthro_Calc!C:P,12,FALSE)))</f>
        <v/>
      </c>
      <c r="CW706" s="187" t="str">
        <f>IF(ISBLANK(CQ706), "", -3 + (CQ706 -VLOOKUP(CU706,Anthro_Calc!C:P,4,FALSE)) / (VLOOKUP(CU706,Anthro_Calc!C:P,5,FALSE) - VLOOKUP(CU706,Anthro_Calc!C:P,4,FALSE)))</f>
        <v/>
      </c>
      <c r="CX706" s="187" t="str">
        <f>IF(ISBLANK(CQ706), "", 3 + (CQ706 -VLOOKUP(CU706,Anthro_Calc!C:P,10,FALSE)) / (VLOOKUP(CU706,Anthro_Calc!C:P,10,FALSE) - VLOOKUP(CU706,Anthro_Calc!C:P,9,FALSE)))</f>
        <v/>
      </c>
      <c r="CY706" s="188" t="str">
        <f t="shared" si="625"/>
        <v/>
      </c>
      <c r="CZ706" s="117" t="str">
        <f t="shared" si="589"/>
        <v/>
      </c>
      <c r="DA706" s="174" t="str">
        <f t="shared" si="626"/>
        <v/>
      </c>
      <c r="DB706" s="189"/>
    </row>
    <row r="707" spans="1:106">
      <c r="A707" s="165">
        <f t="shared" si="581"/>
        <v>703</v>
      </c>
      <c r="B707" s="166"/>
      <c r="C707" s="166"/>
      <c r="D707" s="166"/>
      <c r="E707" s="166"/>
      <c r="F707" s="166"/>
      <c r="G707" s="166"/>
      <c r="H707" s="166"/>
      <c r="I707" s="166"/>
      <c r="J707" s="166"/>
      <c r="K707" s="166"/>
      <c r="L707" s="166"/>
      <c r="M707" s="167"/>
      <c r="N707" s="168" t="str">
        <f t="shared" ca="1" si="590"/>
        <v/>
      </c>
      <c r="O707" s="169"/>
      <c r="P707" s="169"/>
      <c r="Q707" s="167"/>
      <c r="R707" s="170"/>
      <c r="S707" s="171" t="str">
        <f t="shared" si="591"/>
        <v/>
      </c>
      <c r="T707" s="171" t="str">
        <f t="shared" si="592"/>
        <v/>
      </c>
      <c r="U707" s="171" t="str">
        <f t="shared" si="593"/>
        <v/>
      </c>
      <c r="V707" s="171" t="str">
        <f>IF(ISBLANK(R707), "", (POWER(R707/VLOOKUP(U707,Anthro_Calc!C:P,13,FALSE),VLOOKUP(U707,Anthro_Calc!C:P,12,FALSE))-1) / (VLOOKUP(U707,Anthro_Calc!C:P,14,FALSE)*VLOOKUP(U707,Anthro_Calc!C:P,12,FALSE)))</f>
        <v/>
      </c>
      <c r="W707" s="171" t="str">
        <f>IF(ISBLANK(R707), "", -3 + (R707 -VLOOKUP(U707,Anthro_Calc!C:P,4,FALSE)) / (VLOOKUP(U707,Anthro_Calc!C:P,5,FALSE) - VLOOKUP(U707,Anthro_Calc!C:P,4,FALSE)))</f>
        <v/>
      </c>
      <c r="X707" s="171" t="str">
        <f>IF(ISBLANK(R707), "", 3 + (R707 -VLOOKUP(U707,Anthro_Calc!C:P,10,FALSE)) / (VLOOKUP(U707,Anthro_Calc!C:P,10,FALSE) - VLOOKUP(U707,Anthro_Calc!C:P,9,FALSE)))</f>
        <v/>
      </c>
      <c r="Y707" s="172" t="str">
        <f t="shared" si="594"/>
        <v/>
      </c>
      <c r="Z707" s="173" t="str">
        <f t="shared" si="595"/>
        <v/>
      </c>
      <c r="AA707" s="174" t="str">
        <f t="shared" si="630"/>
        <v/>
      </c>
      <c r="AB707" s="167"/>
      <c r="AC707" s="175"/>
      <c r="AD707" s="176"/>
      <c r="AE707" s="177" t="str">
        <f t="shared" si="596"/>
        <v/>
      </c>
      <c r="AF707" s="171">
        <f t="shared" si="597"/>
        <v>0</v>
      </c>
      <c r="AG707" s="171">
        <f t="shared" si="598"/>
        <v>0</v>
      </c>
      <c r="AH707" s="171" t="str">
        <f t="shared" si="599"/>
        <v>0</v>
      </c>
      <c r="AI707" s="171" t="str">
        <f>IF(ISBLANK(AD707), "", (POWER(AD707/VLOOKUP(AH707,Anthro_Calc!C:P,13,FALSE),VLOOKUP(AH707,Anthro_Calc!C:P,12,FALSE))-1) / (VLOOKUP(AH707,Anthro_Calc!C:P,14,FALSE)*VLOOKUP(AH707,Anthro_Calc!C:P,12,FALSE)))</f>
        <v/>
      </c>
      <c r="AJ707" s="171" t="str">
        <f>IF(ISBLANK(AD707), "", -3 + (AD707 -VLOOKUP(AH707,Anthro_Calc!C:P,4,FALSE)) / (VLOOKUP(AH707,Anthro_Calc!C:P,5,FALSE) - VLOOKUP(AH707,Anthro_Calc!C:P,4,FALSE)))</f>
        <v/>
      </c>
      <c r="AK707" s="171" t="str">
        <f>IF(ISBLANK(AD707), "", 3 + (AD707 -VLOOKUP(AH707,Anthro_Calc!C:P,10,FALSE)) / (VLOOKUP(AH707,Anthro_Calc!C:P,10,FALSE) - VLOOKUP(AH707,Anthro_Calc!C:P,9,FALSE)))</f>
        <v/>
      </c>
      <c r="AL707" s="172" t="str">
        <f t="shared" si="600"/>
        <v/>
      </c>
      <c r="AM707" s="173" t="str">
        <f t="shared" si="601"/>
        <v/>
      </c>
      <c r="AN707" s="174" t="str">
        <f t="shared" si="602"/>
        <v/>
      </c>
      <c r="AO707" s="178" t="str">
        <f t="shared" si="582"/>
        <v/>
      </c>
      <c r="AP707" s="179"/>
      <c r="AQ707" s="179" t="str">
        <f t="shared" si="588"/>
        <v/>
      </c>
      <c r="AR707" s="167"/>
      <c r="AS707" s="175"/>
      <c r="AT707" s="170"/>
      <c r="AU707" s="177" t="str">
        <f t="shared" si="629"/>
        <v/>
      </c>
      <c r="AV707" s="171">
        <f t="shared" si="603"/>
        <v>0</v>
      </c>
      <c r="AW707" s="171">
        <f t="shared" si="604"/>
        <v>0</v>
      </c>
      <c r="AX707" s="171" t="str">
        <f t="shared" si="605"/>
        <v>0</v>
      </c>
      <c r="AY707" s="171" t="str">
        <f>IF(ISBLANK(AT707), "", (POWER(AT707/VLOOKUP(AX707,Anthro_Calc!C:P,13,FALSE),VLOOKUP(AX707,Anthro_Calc!C:P,12,FALSE))-1) / (VLOOKUP(AX707,Anthro_Calc!C:P,14,FALSE)*VLOOKUP(AX707,Anthro_Calc!C:P,12,FALSE)))</f>
        <v/>
      </c>
      <c r="AZ707" s="171" t="str">
        <f>IF(ISBLANK(AT707), "", -3 + (AT707 -VLOOKUP(AX707,Anthro_Calc!C:P,4,FALSE)) / (VLOOKUP(AX707,Anthro_Calc!C:P,5,FALSE) - VLOOKUP(AX707,Anthro_Calc!C:P,4,FALSE)))</f>
        <v/>
      </c>
      <c r="BA707" s="171" t="str">
        <f>IF(ISBLANK(AT707), "", 3 + (AT707 -VLOOKUP(AX707,Anthro_Calc!C:P,10,FALSE)) / (VLOOKUP(AX707,Anthro_Calc!C:P,10,FALSE) - VLOOKUP(AX707,Anthro_Calc!C:P,9,FALSE)))</f>
        <v/>
      </c>
      <c r="BB707" s="172" t="str">
        <f t="shared" si="606"/>
        <v/>
      </c>
      <c r="BC707" s="173" t="str">
        <f t="shared" si="607"/>
        <v/>
      </c>
      <c r="BD707" s="174" t="str">
        <f t="shared" si="583"/>
        <v/>
      </c>
      <c r="BE707" s="180" t="str">
        <f t="shared" si="584"/>
        <v/>
      </c>
      <c r="BF707" s="181" t="str">
        <f t="shared" si="608"/>
        <v/>
      </c>
      <c r="BG707" s="181" t="str">
        <f t="shared" si="585"/>
        <v/>
      </c>
      <c r="BH707" s="179"/>
      <c r="BI707" s="182"/>
      <c r="BJ707" s="167"/>
      <c r="BK707" s="175"/>
      <c r="BL707" s="176"/>
      <c r="BM707" s="177" t="str">
        <f t="shared" si="609"/>
        <v/>
      </c>
      <c r="BN707" s="171">
        <f t="shared" si="627"/>
        <v>0</v>
      </c>
      <c r="BO707" s="171">
        <f t="shared" si="628"/>
        <v>0</v>
      </c>
      <c r="BP707" s="171" t="str">
        <f t="shared" si="610"/>
        <v>0</v>
      </c>
      <c r="BQ707" s="171" t="str">
        <f>IF(ISBLANK(BL707), "", (POWER(BL707/VLOOKUP(BP707,Anthro_Calc!C:P,13,FALSE),VLOOKUP(BP707,Anthro_Calc!C:P,12,FALSE))-1) / (VLOOKUP(BP707,Anthro_Calc!C:P,14,FALSE)*VLOOKUP(BP707,Anthro_Calc!C:P,12,FALSE)))</f>
        <v/>
      </c>
      <c r="BR707" s="171" t="str">
        <f>IF(ISBLANK(BL707), "", -3 + (BL707 -VLOOKUP(BP707,Anthro_Calc!C:P,4,FALSE)) / (VLOOKUP(BP707,Anthro_Calc!C:P,5,FALSE) - VLOOKUP(BP707,Anthro_Calc!C:P,4,FALSE)))</f>
        <v/>
      </c>
      <c r="BS707" s="171" t="str">
        <f>IF(ISBLANK(BL707), "", 3 + (BL707 -VLOOKUP(BP707,Anthro_Calc!C:P,10,FALSE)) / (VLOOKUP(BP707,Anthro_Calc!C:P,10,FALSE) - VLOOKUP(BP707,Anthro_Calc!C:P,9,FALSE)))</f>
        <v/>
      </c>
      <c r="BT707" s="172" t="str">
        <f t="shared" si="611"/>
        <v/>
      </c>
      <c r="BU707" s="173" t="str">
        <f t="shared" si="612"/>
        <v/>
      </c>
      <c r="BV707" s="174" t="str">
        <f t="shared" si="613"/>
        <v/>
      </c>
      <c r="BW707" s="181" t="str">
        <f t="shared" si="586"/>
        <v/>
      </c>
      <c r="BX707" s="179"/>
      <c r="BY707" s="181" t="str">
        <f>IF(ISBLANK(BL707), "", VLOOKUP(Z707&amp;" "&amp;BV707&amp;" "&amp;BW707,Graduation_Criteria!$D$2:$E$34,2,FALSE))</f>
        <v/>
      </c>
      <c r="BZ707" s="181" t="str">
        <f t="shared" si="587"/>
        <v/>
      </c>
      <c r="CA707" s="167"/>
      <c r="CB707" s="175"/>
      <c r="CC707" s="175"/>
      <c r="CD707" s="183" t="str">
        <f t="shared" si="614"/>
        <v/>
      </c>
      <c r="CE707" s="184">
        <f t="shared" si="615"/>
        <v>0</v>
      </c>
      <c r="CF707" s="184">
        <f t="shared" si="616"/>
        <v>0</v>
      </c>
      <c r="CG707" s="184" t="str">
        <f t="shared" si="617"/>
        <v>0</v>
      </c>
      <c r="CH707" s="184" t="str">
        <f>IF(ISBLANK(CC707), "", (POWER(CC707/VLOOKUP(CG707,Anthro_Calc!C:P,13,FALSE),VLOOKUP(CG707,Anthro_Calc!C:P,12,FALSE))-1) / (VLOOKUP(CG707,Anthro_Calc!C:P,14,FALSE)*VLOOKUP(CG707,Anthro_Calc!C:P,12,FALSE)))</f>
        <v/>
      </c>
      <c r="CI707" s="184" t="str">
        <f>IF(ISBLANK(CC707), "", -3 + (CC707 -VLOOKUP(CG707,Anthro_Calc!C:P,4,FALSE)) / (VLOOKUP(CG707,Anthro_Calc!C:P,5,FALSE) - VLOOKUP(CG707,Anthro_Calc!C:P,4,FALSE)))</f>
        <v/>
      </c>
      <c r="CJ707" s="184" t="str">
        <f>IF(ISBLANK(CC707), "", 3 + (CC707 -VLOOKUP(CG707,Anthro_Calc!C:P,10,FALSE)) / (VLOOKUP(CG707,Anthro_Calc!C:P,10,FALSE) - VLOOKUP(CG707,Anthro_Calc!C:P,9,FALSE)))</f>
        <v/>
      </c>
      <c r="CK707" s="185" t="str">
        <f t="shared" si="618"/>
        <v/>
      </c>
      <c r="CL707" s="173" t="str">
        <f t="shared" si="619"/>
        <v/>
      </c>
      <c r="CM707" s="174" t="str">
        <f t="shared" si="620"/>
        <v/>
      </c>
      <c r="CN707" s="179"/>
      <c r="CO707" s="167"/>
      <c r="CP707" s="175"/>
      <c r="CQ707" s="175"/>
      <c r="CR707" s="186" t="str">
        <f t="shared" si="621"/>
        <v/>
      </c>
      <c r="CS707" s="187">
        <f t="shared" si="622"/>
        <v>0</v>
      </c>
      <c r="CT707" s="187">
        <f t="shared" si="623"/>
        <v>0</v>
      </c>
      <c r="CU707" s="187" t="str">
        <f t="shared" si="624"/>
        <v>0</v>
      </c>
      <c r="CV707" s="187" t="str">
        <f>IF(ISBLANK(CQ707), "", (POWER(CQ707/VLOOKUP(CU707,Anthro_Calc!C:P,13,FALSE),VLOOKUP(CU707,Anthro_Calc!C:P,12,FALSE))-1) / (VLOOKUP(CU707,Anthro_Calc!C:P,14,FALSE)*VLOOKUP(CU707,Anthro_Calc!C:P,12,FALSE)))</f>
        <v/>
      </c>
      <c r="CW707" s="187" t="str">
        <f>IF(ISBLANK(CQ707), "", -3 + (CQ707 -VLOOKUP(CU707,Anthro_Calc!C:P,4,FALSE)) / (VLOOKUP(CU707,Anthro_Calc!C:P,5,FALSE) - VLOOKUP(CU707,Anthro_Calc!C:P,4,FALSE)))</f>
        <v/>
      </c>
      <c r="CX707" s="187" t="str">
        <f>IF(ISBLANK(CQ707), "", 3 + (CQ707 -VLOOKUP(CU707,Anthro_Calc!C:P,10,FALSE)) / (VLOOKUP(CU707,Anthro_Calc!C:P,10,FALSE) - VLOOKUP(CU707,Anthro_Calc!C:P,9,FALSE)))</f>
        <v/>
      </c>
      <c r="CY707" s="188" t="str">
        <f t="shared" si="625"/>
        <v/>
      </c>
      <c r="CZ707" s="117" t="str">
        <f t="shared" si="589"/>
        <v/>
      </c>
      <c r="DA707" s="174" t="str">
        <f t="shared" si="626"/>
        <v/>
      </c>
      <c r="DB707" s="189"/>
    </row>
    <row r="708" spans="1:106">
      <c r="A708" s="165">
        <f t="shared" si="581"/>
        <v>704</v>
      </c>
      <c r="B708" s="166"/>
      <c r="C708" s="166"/>
      <c r="D708" s="166"/>
      <c r="E708" s="166"/>
      <c r="F708" s="166"/>
      <c r="G708" s="166"/>
      <c r="H708" s="166"/>
      <c r="I708" s="166"/>
      <c r="J708" s="166"/>
      <c r="K708" s="166"/>
      <c r="L708" s="166"/>
      <c r="M708" s="167"/>
      <c r="N708" s="168" t="str">
        <f t="shared" ca="1" si="590"/>
        <v/>
      </c>
      <c r="O708" s="169"/>
      <c r="P708" s="169"/>
      <c r="Q708" s="167"/>
      <c r="R708" s="170"/>
      <c r="S708" s="171" t="str">
        <f t="shared" si="591"/>
        <v/>
      </c>
      <c r="T708" s="171" t="str">
        <f t="shared" si="592"/>
        <v/>
      </c>
      <c r="U708" s="171" t="str">
        <f t="shared" si="593"/>
        <v/>
      </c>
      <c r="V708" s="171" t="str">
        <f>IF(ISBLANK(R708), "", (POWER(R708/VLOOKUP(U708,Anthro_Calc!C:P,13,FALSE),VLOOKUP(U708,Anthro_Calc!C:P,12,FALSE))-1) / (VLOOKUP(U708,Anthro_Calc!C:P,14,FALSE)*VLOOKUP(U708,Anthro_Calc!C:P,12,FALSE)))</f>
        <v/>
      </c>
      <c r="W708" s="171" t="str">
        <f>IF(ISBLANK(R708), "", -3 + (R708 -VLOOKUP(U708,Anthro_Calc!C:P,4,FALSE)) / (VLOOKUP(U708,Anthro_Calc!C:P,5,FALSE) - VLOOKUP(U708,Anthro_Calc!C:P,4,FALSE)))</f>
        <v/>
      </c>
      <c r="X708" s="171" t="str">
        <f>IF(ISBLANK(R708), "", 3 + (R708 -VLOOKUP(U708,Anthro_Calc!C:P,10,FALSE)) / (VLOOKUP(U708,Anthro_Calc!C:P,10,FALSE) - VLOOKUP(U708,Anthro_Calc!C:P,9,FALSE)))</f>
        <v/>
      </c>
      <c r="Y708" s="172" t="str">
        <f t="shared" si="594"/>
        <v/>
      </c>
      <c r="Z708" s="173" t="str">
        <f t="shared" si="595"/>
        <v/>
      </c>
      <c r="AA708" s="174" t="str">
        <f t="shared" si="630"/>
        <v/>
      </c>
      <c r="AB708" s="167"/>
      <c r="AC708" s="175"/>
      <c r="AD708" s="176"/>
      <c r="AE708" s="177" t="str">
        <f t="shared" si="596"/>
        <v/>
      </c>
      <c r="AF708" s="171">
        <f t="shared" si="597"/>
        <v>0</v>
      </c>
      <c r="AG708" s="171">
        <f t="shared" si="598"/>
        <v>0</v>
      </c>
      <c r="AH708" s="171" t="str">
        <f t="shared" si="599"/>
        <v>0</v>
      </c>
      <c r="AI708" s="171" t="str">
        <f>IF(ISBLANK(AD708), "", (POWER(AD708/VLOOKUP(AH708,Anthro_Calc!C:P,13,FALSE),VLOOKUP(AH708,Anthro_Calc!C:P,12,FALSE))-1) / (VLOOKUP(AH708,Anthro_Calc!C:P,14,FALSE)*VLOOKUP(AH708,Anthro_Calc!C:P,12,FALSE)))</f>
        <v/>
      </c>
      <c r="AJ708" s="171" t="str">
        <f>IF(ISBLANK(AD708), "", -3 + (AD708 -VLOOKUP(AH708,Anthro_Calc!C:P,4,FALSE)) / (VLOOKUP(AH708,Anthro_Calc!C:P,5,FALSE) - VLOOKUP(AH708,Anthro_Calc!C:P,4,FALSE)))</f>
        <v/>
      </c>
      <c r="AK708" s="171" t="str">
        <f>IF(ISBLANK(AD708), "", 3 + (AD708 -VLOOKUP(AH708,Anthro_Calc!C:P,10,FALSE)) / (VLOOKUP(AH708,Anthro_Calc!C:P,10,FALSE) - VLOOKUP(AH708,Anthro_Calc!C:P,9,FALSE)))</f>
        <v/>
      </c>
      <c r="AL708" s="172" t="str">
        <f t="shared" si="600"/>
        <v/>
      </c>
      <c r="AM708" s="173" t="str">
        <f t="shared" si="601"/>
        <v/>
      </c>
      <c r="AN708" s="174" t="str">
        <f t="shared" si="602"/>
        <v/>
      </c>
      <c r="AO708" s="178" t="str">
        <f t="shared" si="582"/>
        <v/>
      </c>
      <c r="AP708" s="179"/>
      <c r="AQ708" s="179" t="str">
        <f t="shared" si="588"/>
        <v/>
      </c>
      <c r="AR708" s="167"/>
      <c r="AS708" s="175"/>
      <c r="AT708" s="170"/>
      <c r="AU708" s="177" t="str">
        <f t="shared" si="629"/>
        <v/>
      </c>
      <c r="AV708" s="171">
        <f t="shared" si="603"/>
        <v>0</v>
      </c>
      <c r="AW708" s="171">
        <f t="shared" si="604"/>
        <v>0</v>
      </c>
      <c r="AX708" s="171" t="str">
        <f t="shared" si="605"/>
        <v>0</v>
      </c>
      <c r="AY708" s="171" t="str">
        <f>IF(ISBLANK(AT708), "", (POWER(AT708/VLOOKUP(AX708,Anthro_Calc!C:P,13,FALSE),VLOOKUP(AX708,Anthro_Calc!C:P,12,FALSE))-1) / (VLOOKUP(AX708,Anthro_Calc!C:P,14,FALSE)*VLOOKUP(AX708,Anthro_Calc!C:P,12,FALSE)))</f>
        <v/>
      </c>
      <c r="AZ708" s="171" t="str">
        <f>IF(ISBLANK(AT708), "", -3 + (AT708 -VLOOKUP(AX708,Anthro_Calc!C:P,4,FALSE)) / (VLOOKUP(AX708,Anthro_Calc!C:P,5,FALSE) - VLOOKUP(AX708,Anthro_Calc!C:P,4,FALSE)))</f>
        <v/>
      </c>
      <c r="BA708" s="171" t="str">
        <f>IF(ISBLANK(AT708), "", 3 + (AT708 -VLOOKUP(AX708,Anthro_Calc!C:P,10,FALSE)) / (VLOOKUP(AX708,Anthro_Calc!C:P,10,FALSE) - VLOOKUP(AX708,Anthro_Calc!C:P,9,FALSE)))</f>
        <v/>
      </c>
      <c r="BB708" s="172" t="str">
        <f t="shared" si="606"/>
        <v/>
      </c>
      <c r="BC708" s="173" t="str">
        <f t="shared" si="607"/>
        <v/>
      </c>
      <c r="BD708" s="174" t="str">
        <f t="shared" si="583"/>
        <v/>
      </c>
      <c r="BE708" s="180" t="str">
        <f t="shared" si="584"/>
        <v/>
      </c>
      <c r="BF708" s="181" t="str">
        <f t="shared" si="608"/>
        <v/>
      </c>
      <c r="BG708" s="181" t="str">
        <f t="shared" si="585"/>
        <v/>
      </c>
      <c r="BH708" s="179"/>
      <c r="BI708" s="182"/>
      <c r="BJ708" s="167"/>
      <c r="BK708" s="175"/>
      <c r="BL708" s="176"/>
      <c r="BM708" s="177" t="str">
        <f t="shared" si="609"/>
        <v/>
      </c>
      <c r="BN708" s="171">
        <f t="shared" si="627"/>
        <v>0</v>
      </c>
      <c r="BO708" s="171">
        <f t="shared" si="628"/>
        <v>0</v>
      </c>
      <c r="BP708" s="171" t="str">
        <f t="shared" si="610"/>
        <v>0</v>
      </c>
      <c r="BQ708" s="171" t="str">
        <f>IF(ISBLANK(BL708), "", (POWER(BL708/VLOOKUP(BP708,Anthro_Calc!C:P,13,FALSE),VLOOKUP(BP708,Anthro_Calc!C:P,12,FALSE))-1) / (VLOOKUP(BP708,Anthro_Calc!C:P,14,FALSE)*VLOOKUP(BP708,Anthro_Calc!C:P,12,FALSE)))</f>
        <v/>
      </c>
      <c r="BR708" s="171" t="str">
        <f>IF(ISBLANK(BL708), "", -3 + (BL708 -VLOOKUP(BP708,Anthro_Calc!C:P,4,FALSE)) / (VLOOKUP(BP708,Anthro_Calc!C:P,5,FALSE) - VLOOKUP(BP708,Anthro_Calc!C:P,4,FALSE)))</f>
        <v/>
      </c>
      <c r="BS708" s="171" t="str">
        <f>IF(ISBLANK(BL708), "", 3 + (BL708 -VLOOKUP(BP708,Anthro_Calc!C:P,10,FALSE)) / (VLOOKUP(BP708,Anthro_Calc!C:P,10,FALSE) - VLOOKUP(BP708,Anthro_Calc!C:P,9,FALSE)))</f>
        <v/>
      </c>
      <c r="BT708" s="172" t="str">
        <f t="shared" si="611"/>
        <v/>
      </c>
      <c r="BU708" s="173" t="str">
        <f t="shared" si="612"/>
        <v/>
      </c>
      <c r="BV708" s="174" t="str">
        <f t="shared" si="613"/>
        <v/>
      </c>
      <c r="BW708" s="181" t="str">
        <f t="shared" si="586"/>
        <v/>
      </c>
      <c r="BX708" s="179"/>
      <c r="BY708" s="181" t="str">
        <f>IF(ISBLANK(BL708), "", VLOOKUP(Z708&amp;" "&amp;BV708&amp;" "&amp;BW708,Graduation_Criteria!$D$2:$E$34,2,FALSE))</f>
        <v/>
      </c>
      <c r="BZ708" s="181" t="str">
        <f t="shared" si="587"/>
        <v/>
      </c>
      <c r="CA708" s="167"/>
      <c r="CB708" s="175"/>
      <c r="CC708" s="175"/>
      <c r="CD708" s="183" t="str">
        <f t="shared" si="614"/>
        <v/>
      </c>
      <c r="CE708" s="184">
        <f t="shared" si="615"/>
        <v>0</v>
      </c>
      <c r="CF708" s="184">
        <f t="shared" si="616"/>
        <v>0</v>
      </c>
      <c r="CG708" s="184" t="str">
        <f t="shared" si="617"/>
        <v>0</v>
      </c>
      <c r="CH708" s="184" t="str">
        <f>IF(ISBLANK(CC708), "", (POWER(CC708/VLOOKUP(CG708,Anthro_Calc!C:P,13,FALSE),VLOOKUP(CG708,Anthro_Calc!C:P,12,FALSE))-1) / (VLOOKUP(CG708,Anthro_Calc!C:P,14,FALSE)*VLOOKUP(CG708,Anthro_Calc!C:P,12,FALSE)))</f>
        <v/>
      </c>
      <c r="CI708" s="184" t="str">
        <f>IF(ISBLANK(CC708), "", -3 + (CC708 -VLOOKUP(CG708,Anthro_Calc!C:P,4,FALSE)) / (VLOOKUP(CG708,Anthro_Calc!C:P,5,FALSE) - VLOOKUP(CG708,Anthro_Calc!C:P,4,FALSE)))</f>
        <v/>
      </c>
      <c r="CJ708" s="184" t="str">
        <f>IF(ISBLANK(CC708), "", 3 + (CC708 -VLOOKUP(CG708,Anthro_Calc!C:P,10,FALSE)) / (VLOOKUP(CG708,Anthro_Calc!C:P,10,FALSE) - VLOOKUP(CG708,Anthro_Calc!C:P,9,FALSE)))</f>
        <v/>
      </c>
      <c r="CK708" s="185" t="str">
        <f t="shared" si="618"/>
        <v/>
      </c>
      <c r="CL708" s="173" t="str">
        <f t="shared" si="619"/>
        <v/>
      </c>
      <c r="CM708" s="174" t="str">
        <f t="shared" si="620"/>
        <v/>
      </c>
      <c r="CN708" s="179"/>
      <c r="CO708" s="167"/>
      <c r="CP708" s="175"/>
      <c r="CQ708" s="175"/>
      <c r="CR708" s="186" t="str">
        <f t="shared" si="621"/>
        <v/>
      </c>
      <c r="CS708" s="187">
        <f t="shared" si="622"/>
        <v>0</v>
      </c>
      <c r="CT708" s="187">
        <f t="shared" si="623"/>
        <v>0</v>
      </c>
      <c r="CU708" s="187" t="str">
        <f t="shared" si="624"/>
        <v>0</v>
      </c>
      <c r="CV708" s="187" t="str">
        <f>IF(ISBLANK(CQ708), "", (POWER(CQ708/VLOOKUP(CU708,Anthro_Calc!C:P,13,FALSE),VLOOKUP(CU708,Anthro_Calc!C:P,12,FALSE))-1) / (VLOOKUP(CU708,Anthro_Calc!C:P,14,FALSE)*VLOOKUP(CU708,Anthro_Calc!C:P,12,FALSE)))</f>
        <v/>
      </c>
      <c r="CW708" s="187" t="str">
        <f>IF(ISBLANK(CQ708), "", -3 + (CQ708 -VLOOKUP(CU708,Anthro_Calc!C:P,4,FALSE)) / (VLOOKUP(CU708,Anthro_Calc!C:P,5,FALSE) - VLOOKUP(CU708,Anthro_Calc!C:P,4,FALSE)))</f>
        <v/>
      </c>
      <c r="CX708" s="187" t="str">
        <f>IF(ISBLANK(CQ708), "", 3 + (CQ708 -VLOOKUP(CU708,Anthro_Calc!C:P,10,FALSE)) / (VLOOKUP(CU708,Anthro_Calc!C:P,10,FALSE) - VLOOKUP(CU708,Anthro_Calc!C:P,9,FALSE)))</f>
        <v/>
      </c>
      <c r="CY708" s="188" t="str">
        <f t="shared" si="625"/>
        <v/>
      </c>
      <c r="CZ708" s="117" t="str">
        <f t="shared" si="589"/>
        <v/>
      </c>
      <c r="DA708" s="174" t="str">
        <f t="shared" si="626"/>
        <v/>
      </c>
      <c r="DB708" s="189"/>
    </row>
    <row r="709" spans="1:106">
      <c r="A709" s="165">
        <f t="shared" ref="A709:A772" si="631">ROW()-4</f>
        <v>705</v>
      </c>
      <c r="B709" s="166"/>
      <c r="C709" s="166"/>
      <c r="D709" s="166"/>
      <c r="E709" s="166"/>
      <c r="F709" s="166"/>
      <c r="G709" s="166"/>
      <c r="H709" s="166"/>
      <c r="I709" s="166"/>
      <c r="J709" s="166"/>
      <c r="K709" s="166"/>
      <c r="L709" s="166"/>
      <c r="M709" s="167"/>
      <c r="N709" s="168" t="str">
        <f t="shared" ca="1" si="590"/>
        <v/>
      </c>
      <c r="O709" s="169"/>
      <c r="P709" s="169"/>
      <c r="Q709" s="167"/>
      <c r="R709" s="170"/>
      <c r="S709" s="171" t="str">
        <f t="shared" si="591"/>
        <v/>
      </c>
      <c r="T709" s="171" t="str">
        <f t="shared" si="592"/>
        <v/>
      </c>
      <c r="U709" s="171" t="str">
        <f t="shared" si="593"/>
        <v/>
      </c>
      <c r="V709" s="171" t="str">
        <f>IF(ISBLANK(R709), "", (POWER(R709/VLOOKUP(U709,Anthro_Calc!C:P,13,FALSE),VLOOKUP(U709,Anthro_Calc!C:P,12,FALSE))-1) / (VLOOKUP(U709,Anthro_Calc!C:P,14,FALSE)*VLOOKUP(U709,Anthro_Calc!C:P,12,FALSE)))</f>
        <v/>
      </c>
      <c r="W709" s="171" t="str">
        <f>IF(ISBLANK(R709), "", -3 + (R709 -VLOOKUP(U709,Anthro_Calc!C:P,4,FALSE)) / (VLOOKUP(U709,Anthro_Calc!C:P,5,FALSE) - VLOOKUP(U709,Anthro_Calc!C:P,4,FALSE)))</f>
        <v/>
      </c>
      <c r="X709" s="171" t="str">
        <f>IF(ISBLANK(R709), "", 3 + (R709 -VLOOKUP(U709,Anthro_Calc!C:P,10,FALSE)) / (VLOOKUP(U709,Anthro_Calc!C:P,10,FALSE) - VLOOKUP(U709,Anthro_Calc!C:P,9,FALSE)))</f>
        <v/>
      </c>
      <c r="Y709" s="172" t="str">
        <f t="shared" si="594"/>
        <v/>
      </c>
      <c r="Z709" s="173" t="str">
        <f t="shared" si="595"/>
        <v/>
      </c>
      <c r="AA709" s="174" t="str">
        <f t="shared" si="630"/>
        <v/>
      </c>
      <c r="AB709" s="167"/>
      <c r="AC709" s="175"/>
      <c r="AD709" s="176"/>
      <c r="AE709" s="177" t="str">
        <f t="shared" si="596"/>
        <v/>
      </c>
      <c r="AF709" s="171">
        <f t="shared" si="597"/>
        <v>0</v>
      </c>
      <c r="AG709" s="171">
        <f t="shared" si="598"/>
        <v>0</v>
      </c>
      <c r="AH709" s="171" t="str">
        <f t="shared" si="599"/>
        <v>0</v>
      </c>
      <c r="AI709" s="171" t="str">
        <f>IF(ISBLANK(AD709), "", (POWER(AD709/VLOOKUP(AH709,Anthro_Calc!C:P,13,FALSE),VLOOKUP(AH709,Anthro_Calc!C:P,12,FALSE))-1) / (VLOOKUP(AH709,Anthro_Calc!C:P,14,FALSE)*VLOOKUP(AH709,Anthro_Calc!C:P,12,FALSE)))</f>
        <v/>
      </c>
      <c r="AJ709" s="171" t="str">
        <f>IF(ISBLANK(AD709), "", -3 + (AD709 -VLOOKUP(AH709,Anthro_Calc!C:P,4,FALSE)) / (VLOOKUP(AH709,Anthro_Calc!C:P,5,FALSE) - VLOOKUP(AH709,Anthro_Calc!C:P,4,FALSE)))</f>
        <v/>
      </c>
      <c r="AK709" s="171" t="str">
        <f>IF(ISBLANK(AD709), "", 3 + (AD709 -VLOOKUP(AH709,Anthro_Calc!C:P,10,FALSE)) / (VLOOKUP(AH709,Anthro_Calc!C:P,10,FALSE) - VLOOKUP(AH709,Anthro_Calc!C:P,9,FALSE)))</f>
        <v/>
      </c>
      <c r="AL709" s="172" t="str">
        <f t="shared" si="600"/>
        <v/>
      </c>
      <c r="AM709" s="173" t="str">
        <f t="shared" si="601"/>
        <v/>
      </c>
      <c r="AN709" s="174" t="str">
        <f t="shared" si="602"/>
        <v/>
      </c>
      <c r="AO709" s="178" t="str">
        <f t="shared" ref="AO709:AO772" si="632">IF(ISBLANK(AD709), "", IF(AE709&gt;=200,"Yes",IF(AD709&gt;0,"No","")))</f>
        <v/>
      </c>
      <c r="AP709" s="179"/>
      <c r="AQ709" s="179" t="str">
        <f t="shared" si="588"/>
        <v/>
      </c>
      <c r="AR709" s="167"/>
      <c r="AS709" s="175"/>
      <c r="AT709" s="170"/>
      <c r="AU709" s="177" t="str">
        <f t="shared" si="629"/>
        <v/>
      </c>
      <c r="AV709" s="171">
        <f t="shared" si="603"/>
        <v>0</v>
      </c>
      <c r="AW709" s="171">
        <f t="shared" si="604"/>
        <v>0</v>
      </c>
      <c r="AX709" s="171" t="str">
        <f t="shared" si="605"/>
        <v>0</v>
      </c>
      <c r="AY709" s="171" t="str">
        <f>IF(ISBLANK(AT709), "", (POWER(AT709/VLOOKUP(AX709,Anthro_Calc!C:P,13,FALSE),VLOOKUP(AX709,Anthro_Calc!C:P,12,FALSE))-1) / (VLOOKUP(AX709,Anthro_Calc!C:P,14,FALSE)*VLOOKUP(AX709,Anthro_Calc!C:P,12,FALSE)))</f>
        <v/>
      </c>
      <c r="AZ709" s="171" t="str">
        <f>IF(ISBLANK(AT709), "", -3 + (AT709 -VLOOKUP(AX709,Anthro_Calc!C:P,4,FALSE)) / (VLOOKUP(AX709,Anthro_Calc!C:P,5,FALSE) - VLOOKUP(AX709,Anthro_Calc!C:P,4,FALSE)))</f>
        <v/>
      </c>
      <c r="BA709" s="171" t="str">
        <f>IF(ISBLANK(AT709), "", 3 + (AT709 -VLOOKUP(AX709,Anthro_Calc!C:P,10,FALSE)) / (VLOOKUP(AX709,Anthro_Calc!C:P,10,FALSE) - VLOOKUP(AX709,Anthro_Calc!C:P,9,FALSE)))</f>
        <v/>
      </c>
      <c r="BB709" s="172" t="str">
        <f t="shared" si="606"/>
        <v/>
      </c>
      <c r="BC709" s="173" t="str">
        <f t="shared" si="607"/>
        <v/>
      </c>
      <c r="BD709" s="174" t="str">
        <f t="shared" ref="BD709:BD772" si="633">IF(AND(ISERROR(FIND("Mild",$D$2)),BC709="MILD"),"NORMAL",BC709)</f>
        <v/>
      </c>
      <c r="BE709" s="180" t="str">
        <f t="shared" ref="BE709:BE772" si="634">IF(ISBLANK(AT709), "", IF(AU709&gt;=400,"Yes",IF(AT709&gt;0,"No","")))</f>
        <v/>
      </c>
      <c r="BF709" s="181" t="str">
        <f t="shared" si="608"/>
        <v/>
      </c>
      <c r="BG709" s="181" t="str">
        <f t="shared" ref="BG709:BG772" si="635">IF(AND(BE709="No", OR(O709=2, O709=3)), "Refer child to health centre", IF(ISBLANK(AT709), "", "Continue to Monitor"))</f>
        <v/>
      </c>
      <c r="BH709" s="179"/>
      <c r="BI709" s="182"/>
      <c r="BJ709" s="167"/>
      <c r="BK709" s="175"/>
      <c r="BL709" s="176"/>
      <c r="BM709" s="177" t="str">
        <f t="shared" si="609"/>
        <v/>
      </c>
      <c r="BN709" s="171">
        <f t="shared" si="627"/>
        <v>0</v>
      </c>
      <c r="BO709" s="171">
        <f t="shared" si="628"/>
        <v>0</v>
      </c>
      <c r="BP709" s="171" t="str">
        <f t="shared" si="610"/>
        <v>0</v>
      </c>
      <c r="BQ709" s="171" t="str">
        <f>IF(ISBLANK(BL709), "", (POWER(BL709/VLOOKUP(BP709,Anthro_Calc!C:P,13,FALSE),VLOOKUP(BP709,Anthro_Calc!C:P,12,FALSE))-1) / (VLOOKUP(BP709,Anthro_Calc!C:P,14,FALSE)*VLOOKUP(BP709,Anthro_Calc!C:P,12,FALSE)))</f>
        <v/>
      </c>
      <c r="BR709" s="171" t="str">
        <f>IF(ISBLANK(BL709), "", -3 + (BL709 -VLOOKUP(BP709,Anthro_Calc!C:P,4,FALSE)) / (VLOOKUP(BP709,Anthro_Calc!C:P,5,FALSE) - VLOOKUP(BP709,Anthro_Calc!C:P,4,FALSE)))</f>
        <v/>
      </c>
      <c r="BS709" s="171" t="str">
        <f>IF(ISBLANK(BL709), "", 3 + (BL709 -VLOOKUP(BP709,Anthro_Calc!C:P,10,FALSE)) / (VLOOKUP(BP709,Anthro_Calc!C:P,10,FALSE) - VLOOKUP(BP709,Anthro_Calc!C:P,9,FALSE)))</f>
        <v/>
      </c>
      <c r="BT709" s="172" t="str">
        <f t="shared" si="611"/>
        <v/>
      </c>
      <c r="BU709" s="173" t="str">
        <f t="shared" si="612"/>
        <v/>
      </c>
      <c r="BV709" s="174" t="str">
        <f t="shared" si="613"/>
        <v/>
      </c>
      <c r="BW709" s="181" t="str">
        <f t="shared" ref="BW709:BW772" si="636">IF(ISBLANK(BL709), "", IF(BM709&gt;=900,"Yes",IF(BL709&gt;0,"No","")))</f>
        <v/>
      </c>
      <c r="BX709" s="179"/>
      <c r="BY709" s="181" t="str">
        <f>IF(ISBLANK(BL709), "", VLOOKUP(Z709&amp;" "&amp;BV709&amp;" "&amp;BW709,Graduation_Criteria!$D$2:$E$34,2,FALSE))</f>
        <v/>
      </c>
      <c r="BZ709" s="181" t="str">
        <f t="shared" ref="BZ709:BZ772" si="637">IF(OR(ISBLANK(BL709), BY709="SHOULD NOT BE ADMITTED"), "", IF(BY709="GRADUATED", "CONTINUE MONITOR", IF(O709&gt;=3,"REFER TO HOSPITAL","REPEAT HEARTH")))</f>
        <v/>
      </c>
      <c r="CA709" s="167"/>
      <c r="CB709" s="175"/>
      <c r="CC709" s="175"/>
      <c r="CD709" s="183" t="str">
        <f t="shared" si="614"/>
        <v/>
      </c>
      <c r="CE709" s="184">
        <f t="shared" si="615"/>
        <v>0</v>
      </c>
      <c r="CF709" s="184">
        <f t="shared" si="616"/>
        <v>0</v>
      </c>
      <c r="CG709" s="184" t="str">
        <f t="shared" si="617"/>
        <v>0</v>
      </c>
      <c r="CH709" s="184" t="str">
        <f>IF(ISBLANK(CC709), "", (POWER(CC709/VLOOKUP(CG709,Anthro_Calc!C:P,13,FALSE),VLOOKUP(CG709,Anthro_Calc!C:P,12,FALSE))-1) / (VLOOKUP(CG709,Anthro_Calc!C:P,14,FALSE)*VLOOKUP(CG709,Anthro_Calc!C:P,12,FALSE)))</f>
        <v/>
      </c>
      <c r="CI709" s="184" t="str">
        <f>IF(ISBLANK(CC709), "", -3 + (CC709 -VLOOKUP(CG709,Anthro_Calc!C:P,4,FALSE)) / (VLOOKUP(CG709,Anthro_Calc!C:P,5,FALSE) - VLOOKUP(CG709,Anthro_Calc!C:P,4,FALSE)))</f>
        <v/>
      </c>
      <c r="CJ709" s="184" t="str">
        <f>IF(ISBLANK(CC709), "", 3 + (CC709 -VLOOKUP(CG709,Anthro_Calc!C:P,10,FALSE)) / (VLOOKUP(CG709,Anthro_Calc!C:P,10,FALSE) - VLOOKUP(CG709,Anthro_Calc!C:P,9,FALSE)))</f>
        <v/>
      </c>
      <c r="CK709" s="185" t="str">
        <f t="shared" si="618"/>
        <v/>
      </c>
      <c r="CL709" s="173" t="str">
        <f t="shared" si="619"/>
        <v/>
      </c>
      <c r="CM709" s="174" t="str">
        <f t="shared" si="620"/>
        <v/>
      </c>
      <c r="CN709" s="179"/>
      <c r="CO709" s="167"/>
      <c r="CP709" s="175"/>
      <c r="CQ709" s="175"/>
      <c r="CR709" s="186" t="str">
        <f t="shared" si="621"/>
        <v/>
      </c>
      <c r="CS709" s="187">
        <f t="shared" si="622"/>
        <v>0</v>
      </c>
      <c r="CT709" s="187">
        <f t="shared" si="623"/>
        <v>0</v>
      </c>
      <c r="CU709" s="187" t="str">
        <f t="shared" si="624"/>
        <v>0</v>
      </c>
      <c r="CV709" s="187" t="str">
        <f>IF(ISBLANK(CQ709), "", (POWER(CQ709/VLOOKUP(CU709,Anthro_Calc!C:P,13,FALSE),VLOOKUP(CU709,Anthro_Calc!C:P,12,FALSE))-1) / (VLOOKUP(CU709,Anthro_Calc!C:P,14,FALSE)*VLOOKUP(CU709,Anthro_Calc!C:P,12,FALSE)))</f>
        <v/>
      </c>
      <c r="CW709" s="187" t="str">
        <f>IF(ISBLANK(CQ709), "", -3 + (CQ709 -VLOOKUP(CU709,Anthro_Calc!C:P,4,FALSE)) / (VLOOKUP(CU709,Anthro_Calc!C:P,5,FALSE) - VLOOKUP(CU709,Anthro_Calc!C:P,4,FALSE)))</f>
        <v/>
      </c>
      <c r="CX709" s="187" t="str">
        <f>IF(ISBLANK(CQ709), "", 3 + (CQ709 -VLOOKUP(CU709,Anthro_Calc!C:P,10,FALSE)) / (VLOOKUP(CU709,Anthro_Calc!C:P,10,FALSE) - VLOOKUP(CU709,Anthro_Calc!C:P,9,FALSE)))</f>
        <v/>
      </c>
      <c r="CY709" s="188" t="str">
        <f t="shared" si="625"/>
        <v/>
      </c>
      <c r="CZ709" s="117" t="str">
        <f t="shared" si="589"/>
        <v/>
      </c>
      <c r="DA709" s="174" t="str">
        <f t="shared" si="626"/>
        <v/>
      </c>
      <c r="DB709" s="189"/>
    </row>
    <row r="710" spans="1:106">
      <c r="A710" s="165">
        <f t="shared" si="631"/>
        <v>706</v>
      </c>
      <c r="B710" s="166"/>
      <c r="C710" s="166"/>
      <c r="D710" s="166"/>
      <c r="E710" s="166"/>
      <c r="F710" s="166"/>
      <c r="G710" s="166"/>
      <c r="H710" s="166"/>
      <c r="I710" s="166"/>
      <c r="J710" s="166"/>
      <c r="K710" s="166"/>
      <c r="L710" s="166"/>
      <c r="M710" s="167"/>
      <c r="N710" s="168" t="str">
        <f t="shared" ca="1" si="590"/>
        <v/>
      </c>
      <c r="O710" s="169"/>
      <c r="P710" s="169"/>
      <c r="Q710" s="167"/>
      <c r="R710" s="170"/>
      <c r="S710" s="171" t="str">
        <f t="shared" si="591"/>
        <v/>
      </c>
      <c r="T710" s="171" t="str">
        <f t="shared" si="592"/>
        <v/>
      </c>
      <c r="U710" s="171" t="str">
        <f t="shared" si="593"/>
        <v/>
      </c>
      <c r="V710" s="171" t="str">
        <f>IF(ISBLANK(R710), "", (POWER(R710/VLOOKUP(U710,Anthro_Calc!C:P,13,FALSE),VLOOKUP(U710,Anthro_Calc!C:P,12,FALSE))-1) / (VLOOKUP(U710,Anthro_Calc!C:P,14,FALSE)*VLOOKUP(U710,Anthro_Calc!C:P,12,FALSE)))</f>
        <v/>
      </c>
      <c r="W710" s="171" t="str">
        <f>IF(ISBLANK(R710), "", -3 + (R710 -VLOOKUP(U710,Anthro_Calc!C:P,4,FALSE)) / (VLOOKUP(U710,Anthro_Calc!C:P,5,FALSE) - VLOOKUP(U710,Anthro_Calc!C:P,4,FALSE)))</f>
        <v/>
      </c>
      <c r="X710" s="171" t="str">
        <f>IF(ISBLANK(R710), "", 3 + (R710 -VLOOKUP(U710,Anthro_Calc!C:P,10,FALSE)) / (VLOOKUP(U710,Anthro_Calc!C:P,10,FALSE) - VLOOKUP(U710,Anthro_Calc!C:P,9,FALSE)))</f>
        <v/>
      </c>
      <c r="Y710" s="172" t="str">
        <f t="shared" si="594"/>
        <v/>
      </c>
      <c r="Z710" s="173" t="str">
        <f t="shared" si="595"/>
        <v/>
      </c>
      <c r="AA710" s="174" t="str">
        <f t="shared" si="630"/>
        <v/>
      </c>
      <c r="AB710" s="167"/>
      <c r="AC710" s="175"/>
      <c r="AD710" s="176"/>
      <c r="AE710" s="177" t="str">
        <f t="shared" si="596"/>
        <v/>
      </c>
      <c r="AF710" s="171">
        <f t="shared" si="597"/>
        <v>0</v>
      </c>
      <c r="AG710" s="171">
        <f t="shared" si="598"/>
        <v>0</v>
      </c>
      <c r="AH710" s="171" t="str">
        <f t="shared" si="599"/>
        <v>0</v>
      </c>
      <c r="AI710" s="171" t="str">
        <f>IF(ISBLANK(AD710), "", (POWER(AD710/VLOOKUP(AH710,Anthro_Calc!C:P,13,FALSE),VLOOKUP(AH710,Anthro_Calc!C:P,12,FALSE))-1) / (VLOOKUP(AH710,Anthro_Calc!C:P,14,FALSE)*VLOOKUP(AH710,Anthro_Calc!C:P,12,FALSE)))</f>
        <v/>
      </c>
      <c r="AJ710" s="171" t="str">
        <f>IF(ISBLANK(AD710), "", -3 + (AD710 -VLOOKUP(AH710,Anthro_Calc!C:P,4,FALSE)) / (VLOOKUP(AH710,Anthro_Calc!C:P,5,FALSE) - VLOOKUP(AH710,Anthro_Calc!C:P,4,FALSE)))</f>
        <v/>
      </c>
      <c r="AK710" s="171" t="str">
        <f>IF(ISBLANK(AD710), "", 3 + (AD710 -VLOOKUP(AH710,Anthro_Calc!C:P,10,FALSE)) / (VLOOKUP(AH710,Anthro_Calc!C:P,10,FALSE) - VLOOKUP(AH710,Anthro_Calc!C:P,9,FALSE)))</f>
        <v/>
      </c>
      <c r="AL710" s="172" t="str">
        <f t="shared" si="600"/>
        <v/>
      </c>
      <c r="AM710" s="173" t="str">
        <f t="shared" si="601"/>
        <v/>
      </c>
      <c r="AN710" s="174" t="str">
        <f t="shared" si="602"/>
        <v/>
      </c>
      <c r="AO710" s="178" t="str">
        <f t="shared" si="632"/>
        <v/>
      </c>
      <c r="AP710" s="179"/>
      <c r="AQ710" s="179" t="str">
        <f t="shared" ref="AQ710:AQ773" si="638">IF(AN710="NORMAL","GRADUATED",IF(AN710="MILD", "GRADUATED", IF(AN710="MODERATE","NOT-GRADUATED",IF(AN710="SEVERE","NOT-GRADUATED",""))))</f>
        <v/>
      </c>
      <c r="AR710" s="167"/>
      <c r="AS710" s="175"/>
      <c r="AT710" s="170"/>
      <c r="AU710" s="177" t="str">
        <f t="shared" si="629"/>
        <v/>
      </c>
      <c r="AV710" s="171">
        <f t="shared" si="603"/>
        <v>0</v>
      </c>
      <c r="AW710" s="171">
        <f t="shared" si="604"/>
        <v>0</v>
      </c>
      <c r="AX710" s="171" t="str">
        <f t="shared" si="605"/>
        <v>0</v>
      </c>
      <c r="AY710" s="171" t="str">
        <f>IF(ISBLANK(AT710), "", (POWER(AT710/VLOOKUP(AX710,Anthro_Calc!C:P,13,FALSE),VLOOKUP(AX710,Anthro_Calc!C:P,12,FALSE))-1) / (VLOOKUP(AX710,Anthro_Calc!C:P,14,FALSE)*VLOOKUP(AX710,Anthro_Calc!C:P,12,FALSE)))</f>
        <v/>
      </c>
      <c r="AZ710" s="171" t="str">
        <f>IF(ISBLANK(AT710), "", -3 + (AT710 -VLOOKUP(AX710,Anthro_Calc!C:P,4,FALSE)) / (VLOOKUP(AX710,Anthro_Calc!C:P,5,FALSE) - VLOOKUP(AX710,Anthro_Calc!C:P,4,FALSE)))</f>
        <v/>
      </c>
      <c r="BA710" s="171" t="str">
        <f>IF(ISBLANK(AT710), "", 3 + (AT710 -VLOOKUP(AX710,Anthro_Calc!C:P,10,FALSE)) / (VLOOKUP(AX710,Anthro_Calc!C:P,10,FALSE) - VLOOKUP(AX710,Anthro_Calc!C:P,9,FALSE)))</f>
        <v/>
      </c>
      <c r="BB710" s="172" t="str">
        <f t="shared" si="606"/>
        <v/>
      </c>
      <c r="BC710" s="173" t="str">
        <f t="shared" si="607"/>
        <v/>
      </c>
      <c r="BD710" s="174" t="str">
        <f t="shared" si="633"/>
        <v/>
      </c>
      <c r="BE710" s="180" t="str">
        <f t="shared" si="634"/>
        <v/>
      </c>
      <c r="BF710" s="181" t="str">
        <f t="shared" si="608"/>
        <v/>
      </c>
      <c r="BG710" s="181" t="str">
        <f t="shared" si="635"/>
        <v/>
      </c>
      <c r="BH710" s="179"/>
      <c r="BI710" s="182"/>
      <c r="BJ710" s="167"/>
      <c r="BK710" s="175"/>
      <c r="BL710" s="176"/>
      <c r="BM710" s="177" t="str">
        <f t="shared" si="609"/>
        <v/>
      </c>
      <c r="BN710" s="171">
        <f t="shared" si="627"/>
        <v>0</v>
      </c>
      <c r="BO710" s="171">
        <f t="shared" si="628"/>
        <v>0</v>
      </c>
      <c r="BP710" s="171" t="str">
        <f t="shared" si="610"/>
        <v>0</v>
      </c>
      <c r="BQ710" s="171" t="str">
        <f>IF(ISBLANK(BL710), "", (POWER(BL710/VLOOKUP(BP710,Anthro_Calc!C:P,13,FALSE),VLOOKUP(BP710,Anthro_Calc!C:P,12,FALSE))-1) / (VLOOKUP(BP710,Anthro_Calc!C:P,14,FALSE)*VLOOKUP(BP710,Anthro_Calc!C:P,12,FALSE)))</f>
        <v/>
      </c>
      <c r="BR710" s="171" t="str">
        <f>IF(ISBLANK(BL710), "", -3 + (BL710 -VLOOKUP(BP710,Anthro_Calc!C:P,4,FALSE)) / (VLOOKUP(BP710,Anthro_Calc!C:P,5,FALSE) - VLOOKUP(BP710,Anthro_Calc!C:P,4,FALSE)))</f>
        <v/>
      </c>
      <c r="BS710" s="171" t="str">
        <f>IF(ISBLANK(BL710), "", 3 + (BL710 -VLOOKUP(BP710,Anthro_Calc!C:P,10,FALSE)) / (VLOOKUP(BP710,Anthro_Calc!C:P,10,FALSE) - VLOOKUP(BP710,Anthro_Calc!C:P,9,FALSE)))</f>
        <v/>
      </c>
      <c r="BT710" s="172" t="str">
        <f t="shared" si="611"/>
        <v/>
      </c>
      <c r="BU710" s="173" t="str">
        <f t="shared" si="612"/>
        <v/>
      </c>
      <c r="BV710" s="174" t="str">
        <f t="shared" si="613"/>
        <v/>
      </c>
      <c r="BW710" s="181" t="str">
        <f t="shared" si="636"/>
        <v/>
      </c>
      <c r="BX710" s="179"/>
      <c r="BY710" s="181" t="str">
        <f>IF(ISBLANK(BL710), "", VLOOKUP(Z710&amp;" "&amp;BV710&amp;" "&amp;BW710,Graduation_Criteria!$D$2:$E$34,2,FALSE))</f>
        <v/>
      </c>
      <c r="BZ710" s="181" t="str">
        <f t="shared" si="637"/>
        <v/>
      </c>
      <c r="CA710" s="167"/>
      <c r="CB710" s="175"/>
      <c r="CC710" s="175"/>
      <c r="CD710" s="183" t="str">
        <f t="shared" si="614"/>
        <v/>
      </c>
      <c r="CE710" s="184">
        <f t="shared" si="615"/>
        <v>0</v>
      </c>
      <c r="CF710" s="184">
        <f t="shared" si="616"/>
        <v>0</v>
      </c>
      <c r="CG710" s="184" t="str">
        <f t="shared" si="617"/>
        <v>0</v>
      </c>
      <c r="CH710" s="184" t="str">
        <f>IF(ISBLANK(CC710), "", (POWER(CC710/VLOOKUP(CG710,Anthro_Calc!C:P,13,FALSE),VLOOKUP(CG710,Anthro_Calc!C:P,12,FALSE))-1) / (VLOOKUP(CG710,Anthro_Calc!C:P,14,FALSE)*VLOOKUP(CG710,Anthro_Calc!C:P,12,FALSE)))</f>
        <v/>
      </c>
      <c r="CI710" s="184" t="str">
        <f>IF(ISBLANK(CC710), "", -3 + (CC710 -VLOOKUP(CG710,Anthro_Calc!C:P,4,FALSE)) / (VLOOKUP(CG710,Anthro_Calc!C:P,5,FALSE) - VLOOKUP(CG710,Anthro_Calc!C:P,4,FALSE)))</f>
        <v/>
      </c>
      <c r="CJ710" s="184" t="str">
        <f>IF(ISBLANK(CC710), "", 3 + (CC710 -VLOOKUP(CG710,Anthro_Calc!C:P,10,FALSE)) / (VLOOKUP(CG710,Anthro_Calc!C:P,10,FALSE) - VLOOKUP(CG710,Anthro_Calc!C:P,9,FALSE)))</f>
        <v/>
      </c>
      <c r="CK710" s="185" t="str">
        <f t="shared" si="618"/>
        <v/>
      </c>
      <c r="CL710" s="173" t="str">
        <f t="shared" si="619"/>
        <v/>
      </c>
      <c r="CM710" s="174" t="str">
        <f t="shared" si="620"/>
        <v/>
      </c>
      <c r="CN710" s="179"/>
      <c r="CO710" s="167"/>
      <c r="CP710" s="175"/>
      <c r="CQ710" s="175"/>
      <c r="CR710" s="186" t="str">
        <f t="shared" si="621"/>
        <v/>
      </c>
      <c r="CS710" s="187">
        <f t="shared" si="622"/>
        <v>0</v>
      </c>
      <c r="CT710" s="187">
        <f t="shared" si="623"/>
        <v>0</v>
      </c>
      <c r="CU710" s="187" t="str">
        <f t="shared" si="624"/>
        <v>0</v>
      </c>
      <c r="CV710" s="187" t="str">
        <f>IF(ISBLANK(CQ710), "", (POWER(CQ710/VLOOKUP(CU710,Anthro_Calc!C:P,13,FALSE),VLOOKUP(CU710,Anthro_Calc!C:P,12,FALSE))-1) / (VLOOKUP(CU710,Anthro_Calc!C:P,14,FALSE)*VLOOKUP(CU710,Anthro_Calc!C:P,12,FALSE)))</f>
        <v/>
      </c>
      <c r="CW710" s="187" t="str">
        <f>IF(ISBLANK(CQ710), "", -3 + (CQ710 -VLOOKUP(CU710,Anthro_Calc!C:P,4,FALSE)) / (VLOOKUP(CU710,Anthro_Calc!C:P,5,FALSE) - VLOOKUP(CU710,Anthro_Calc!C:P,4,FALSE)))</f>
        <v/>
      </c>
      <c r="CX710" s="187" t="str">
        <f>IF(ISBLANK(CQ710), "", 3 + (CQ710 -VLOOKUP(CU710,Anthro_Calc!C:P,10,FALSE)) / (VLOOKUP(CU710,Anthro_Calc!C:P,10,FALSE) - VLOOKUP(CU710,Anthro_Calc!C:P,9,FALSE)))</f>
        <v/>
      </c>
      <c r="CY710" s="188" t="str">
        <f t="shared" si="625"/>
        <v/>
      </c>
      <c r="CZ710" s="117" t="str">
        <f t="shared" ref="CZ710:CZ773" si="639">IF(ISBLANK(CQ710),"",IF(OR(CY710&lt;-5,CY710&gt;5),"Please check weight and DOB again",IF(CY710&lt;=-3,"SEVERE",IF(CY710&lt;=-2,"MODERATE",IF(CY710&lt;=-1,"MILD","NORMAL")))))</f>
        <v/>
      </c>
      <c r="DA710" s="174" t="str">
        <f t="shared" si="626"/>
        <v/>
      </c>
      <c r="DB710" s="189"/>
    </row>
    <row r="711" spans="1:106">
      <c r="A711" s="165">
        <f t="shared" si="631"/>
        <v>707</v>
      </c>
      <c r="B711" s="166"/>
      <c r="C711" s="166"/>
      <c r="D711" s="166"/>
      <c r="E711" s="166"/>
      <c r="F711" s="166"/>
      <c r="G711" s="166"/>
      <c r="H711" s="166"/>
      <c r="I711" s="166"/>
      <c r="J711" s="166"/>
      <c r="K711" s="166"/>
      <c r="L711" s="166"/>
      <c r="M711" s="167"/>
      <c r="N711" s="168" t="str">
        <f t="shared" ca="1" si="590"/>
        <v/>
      </c>
      <c r="O711" s="169"/>
      <c r="P711" s="169"/>
      <c r="Q711" s="167"/>
      <c r="R711" s="170"/>
      <c r="S711" s="171" t="str">
        <f t="shared" si="591"/>
        <v/>
      </c>
      <c r="T711" s="171" t="str">
        <f t="shared" si="592"/>
        <v/>
      </c>
      <c r="U711" s="171" t="str">
        <f t="shared" si="593"/>
        <v/>
      </c>
      <c r="V711" s="171" t="str">
        <f>IF(ISBLANK(R711), "", (POWER(R711/VLOOKUP(U711,Anthro_Calc!C:P,13,FALSE),VLOOKUP(U711,Anthro_Calc!C:P,12,FALSE))-1) / (VLOOKUP(U711,Anthro_Calc!C:P,14,FALSE)*VLOOKUP(U711,Anthro_Calc!C:P,12,FALSE)))</f>
        <v/>
      </c>
      <c r="W711" s="171" t="str">
        <f>IF(ISBLANK(R711), "", -3 + (R711 -VLOOKUP(U711,Anthro_Calc!C:P,4,FALSE)) / (VLOOKUP(U711,Anthro_Calc!C:P,5,FALSE) - VLOOKUP(U711,Anthro_Calc!C:P,4,FALSE)))</f>
        <v/>
      </c>
      <c r="X711" s="171" t="str">
        <f>IF(ISBLANK(R711), "", 3 + (R711 -VLOOKUP(U711,Anthro_Calc!C:P,10,FALSE)) / (VLOOKUP(U711,Anthro_Calc!C:P,10,FALSE) - VLOOKUP(U711,Anthro_Calc!C:P,9,FALSE)))</f>
        <v/>
      </c>
      <c r="Y711" s="172" t="str">
        <f t="shared" si="594"/>
        <v/>
      </c>
      <c r="Z711" s="173" t="str">
        <f t="shared" si="595"/>
        <v/>
      </c>
      <c r="AA711" s="174" t="str">
        <f t="shared" si="630"/>
        <v/>
      </c>
      <c r="AB711" s="167"/>
      <c r="AC711" s="175"/>
      <c r="AD711" s="176"/>
      <c r="AE711" s="177" t="str">
        <f t="shared" si="596"/>
        <v/>
      </c>
      <c r="AF711" s="171">
        <f t="shared" si="597"/>
        <v>0</v>
      </c>
      <c r="AG711" s="171">
        <f t="shared" si="598"/>
        <v>0</v>
      </c>
      <c r="AH711" s="171" t="str">
        <f t="shared" si="599"/>
        <v>0</v>
      </c>
      <c r="AI711" s="171" t="str">
        <f>IF(ISBLANK(AD711), "", (POWER(AD711/VLOOKUP(AH711,Anthro_Calc!C:P,13,FALSE),VLOOKUP(AH711,Anthro_Calc!C:P,12,FALSE))-1) / (VLOOKUP(AH711,Anthro_Calc!C:P,14,FALSE)*VLOOKUP(AH711,Anthro_Calc!C:P,12,FALSE)))</f>
        <v/>
      </c>
      <c r="AJ711" s="171" t="str">
        <f>IF(ISBLANK(AD711), "", -3 + (AD711 -VLOOKUP(AH711,Anthro_Calc!C:P,4,FALSE)) / (VLOOKUP(AH711,Anthro_Calc!C:P,5,FALSE) - VLOOKUP(AH711,Anthro_Calc!C:P,4,FALSE)))</f>
        <v/>
      </c>
      <c r="AK711" s="171" t="str">
        <f>IF(ISBLANK(AD711), "", 3 + (AD711 -VLOOKUP(AH711,Anthro_Calc!C:P,10,FALSE)) / (VLOOKUP(AH711,Anthro_Calc!C:P,10,FALSE) - VLOOKUP(AH711,Anthro_Calc!C:P,9,FALSE)))</f>
        <v/>
      </c>
      <c r="AL711" s="172" t="str">
        <f t="shared" si="600"/>
        <v/>
      </c>
      <c r="AM711" s="173" t="str">
        <f t="shared" si="601"/>
        <v/>
      </c>
      <c r="AN711" s="174" t="str">
        <f t="shared" si="602"/>
        <v/>
      </c>
      <c r="AO711" s="178" t="str">
        <f t="shared" si="632"/>
        <v/>
      </c>
      <c r="AP711" s="179"/>
      <c r="AQ711" s="179" t="str">
        <f t="shared" si="638"/>
        <v/>
      </c>
      <c r="AR711" s="167"/>
      <c r="AS711" s="175"/>
      <c r="AT711" s="170"/>
      <c r="AU711" s="177" t="str">
        <f t="shared" si="629"/>
        <v/>
      </c>
      <c r="AV711" s="171">
        <f t="shared" si="603"/>
        <v>0</v>
      </c>
      <c r="AW711" s="171">
        <f t="shared" si="604"/>
        <v>0</v>
      </c>
      <c r="AX711" s="171" t="str">
        <f t="shared" si="605"/>
        <v>0</v>
      </c>
      <c r="AY711" s="171" t="str">
        <f>IF(ISBLANK(AT711), "", (POWER(AT711/VLOOKUP(AX711,Anthro_Calc!C:P,13,FALSE),VLOOKUP(AX711,Anthro_Calc!C:P,12,FALSE))-1) / (VLOOKUP(AX711,Anthro_Calc!C:P,14,FALSE)*VLOOKUP(AX711,Anthro_Calc!C:P,12,FALSE)))</f>
        <v/>
      </c>
      <c r="AZ711" s="171" t="str">
        <f>IF(ISBLANK(AT711), "", -3 + (AT711 -VLOOKUP(AX711,Anthro_Calc!C:P,4,FALSE)) / (VLOOKUP(AX711,Anthro_Calc!C:P,5,FALSE) - VLOOKUP(AX711,Anthro_Calc!C:P,4,FALSE)))</f>
        <v/>
      </c>
      <c r="BA711" s="171" t="str">
        <f>IF(ISBLANK(AT711), "", 3 + (AT711 -VLOOKUP(AX711,Anthro_Calc!C:P,10,FALSE)) / (VLOOKUP(AX711,Anthro_Calc!C:P,10,FALSE) - VLOOKUP(AX711,Anthro_Calc!C:P,9,FALSE)))</f>
        <v/>
      </c>
      <c r="BB711" s="172" t="str">
        <f t="shared" si="606"/>
        <v/>
      </c>
      <c r="BC711" s="173" t="str">
        <f t="shared" si="607"/>
        <v/>
      </c>
      <c r="BD711" s="174" t="str">
        <f t="shared" si="633"/>
        <v/>
      </c>
      <c r="BE711" s="180" t="str">
        <f t="shared" si="634"/>
        <v/>
      </c>
      <c r="BF711" s="181" t="str">
        <f t="shared" si="608"/>
        <v/>
      </c>
      <c r="BG711" s="181" t="str">
        <f t="shared" si="635"/>
        <v/>
      </c>
      <c r="BH711" s="179"/>
      <c r="BI711" s="182"/>
      <c r="BJ711" s="167"/>
      <c r="BK711" s="175"/>
      <c r="BL711" s="176"/>
      <c r="BM711" s="177" t="str">
        <f t="shared" si="609"/>
        <v/>
      </c>
      <c r="BN711" s="171">
        <f t="shared" si="627"/>
        <v>0</v>
      </c>
      <c r="BO711" s="171">
        <f t="shared" si="628"/>
        <v>0</v>
      </c>
      <c r="BP711" s="171" t="str">
        <f t="shared" si="610"/>
        <v>0</v>
      </c>
      <c r="BQ711" s="171" t="str">
        <f>IF(ISBLANK(BL711), "", (POWER(BL711/VLOOKUP(BP711,Anthro_Calc!C:P,13,FALSE),VLOOKUP(BP711,Anthro_Calc!C:P,12,FALSE))-1) / (VLOOKUP(BP711,Anthro_Calc!C:P,14,FALSE)*VLOOKUP(BP711,Anthro_Calc!C:P,12,FALSE)))</f>
        <v/>
      </c>
      <c r="BR711" s="171" t="str">
        <f>IF(ISBLANK(BL711), "", -3 + (BL711 -VLOOKUP(BP711,Anthro_Calc!C:P,4,FALSE)) / (VLOOKUP(BP711,Anthro_Calc!C:P,5,FALSE) - VLOOKUP(BP711,Anthro_Calc!C:P,4,FALSE)))</f>
        <v/>
      </c>
      <c r="BS711" s="171" t="str">
        <f>IF(ISBLANK(BL711), "", 3 + (BL711 -VLOOKUP(BP711,Anthro_Calc!C:P,10,FALSE)) / (VLOOKUP(BP711,Anthro_Calc!C:P,10,FALSE) - VLOOKUP(BP711,Anthro_Calc!C:P,9,FALSE)))</f>
        <v/>
      </c>
      <c r="BT711" s="172" t="str">
        <f t="shared" si="611"/>
        <v/>
      </c>
      <c r="BU711" s="173" t="str">
        <f t="shared" si="612"/>
        <v/>
      </c>
      <c r="BV711" s="174" t="str">
        <f t="shared" si="613"/>
        <v/>
      </c>
      <c r="BW711" s="181" t="str">
        <f t="shared" si="636"/>
        <v/>
      </c>
      <c r="BX711" s="179"/>
      <c r="BY711" s="181" t="str">
        <f>IF(ISBLANK(BL711), "", VLOOKUP(Z711&amp;" "&amp;BV711&amp;" "&amp;BW711,Graduation_Criteria!$D$2:$E$34,2,FALSE))</f>
        <v/>
      </c>
      <c r="BZ711" s="181" t="str">
        <f t="shared" si="637"/>
        <v/>
      </c>
      <c r="CA711" s="167"/>
      <c r="CB711" s="175"/>
      <c r="CC711" s="175"/>
      <c r="CD711" s="183" t="str">
        <f t="shared" si="614"/>
        <v/>
      </c>
      <c r="CE711" s="184">
        <f t="shared" si="615"/>
        <v>0</v>
      </c>
      <c r="CF711" s="184">
        <f t="shared" si="616"/>
        <v>0</v>
      </c>
      <c r="CG711" s="184" t="str">
        <f t="shared" si="617"/>
        <v>0</v>
      </c>
      <c r="CH711" s="184" t="str">
        <f>IF(ISBLANK(CC711), "", (POWER(CC711/VLOOKUP(CG711,Anthro_Calc!C:P,13,FALSE),VLOOKUP(CG711,Anthro_Calc!C:P,12,FALSE))-1) / (VLOOKUP(CG711,Anthro_Calc!C:P,14,FALSE)*VLOOKUP(CG711,Anthro_Calc!C:P,12,FALSE)))</f>
        <v/>
      </c>
      <c r="CI711" s="184" t="str">
        <f>IF(ISBLANK(CC711), "", -3 + (CC711 -VLOOKUP(CG711,Anthro_Calc!C:P,4,FALSE)) / (VLOOKUP(CG711,Anthro_Calc!C:P,5,FALSE) - VLOOKUP(CG711,Anthro_Calc!C:P,4,FALSE)))</f>
        <v/>
      </c>
      <c r="CJ711" s="184" t="str">
        <f>IF(ISBLANK(CC711), "", 3 + (CC711 -VLOOKUP(CG711,Anthro_Calc!C:P,10,FALSE)) / (VLOOKUP(CG711,Anthro_Calc!C:P,10,FALSE) - VLOOKUP(CG711,Anthro_Calc!C:P,9,FALSE)))</f>
        <v/>
      </c>
      <c r="CK711" s="185" t="str">
        <f t="shared" si="618"/>
        <v/>
      </c>
      <c r="CL711" s="173" t="str">
        <f t="shared" si="619"/>
        <v/>
      </c>
      <c r="CM711" s="174" t="str">
        <f t="shared" si="620"/>
        <v/>
      </c>
      <c r="CN711" s="179"/>
      <c r="CO711" s="167"/>
      <c r="CP711" s="175"/>
      <c r="CQ711" s="175"/>
      <c r="CR711" s="186" t="str">
        <f t="shared" si="621"/>
        <v/>
      </c>
      <c r="CS711" s="187">
        <f t="shared" si="622"/>
        <v>0</v>
      </c>
      <c r="CT711" s="187">
        <f t="shared" si="623"/>
        <v>0</v>
      </c>
      <c r="CU711" s="187" t="str">
        <f t="shared" si="624"/>
        <v>0</v>
      </c>
      <c r="CV711" s="187" t="str">
        <f>IF(ISBLANK(CQ711), "", (POWER(CQ711/VLOOKUP(CU711,Anthro_Calc!C:P,13,FALSE),VLOOKUP(CU711,Anthro_Calc!C:P,12,FALSE))-1) / (VLOOKUP(CU711,Anthro_Calc!C:P,14,FALSE)*VLOOKUP(CU711,Anthro_Calc!C:P,12,FALSE)))</f>
        <v/>
      </c>
      <c r="CW711" s="187" t="str">
        <f>IF(ISBLANK(CQ711), "", -3 + (CQ711 -VLOOKUP(CU711,Anthro_Calc!C:P,4,FALSE)) / (VLOOKUP(CU711,Anthro_Calc!C:P,5,FALSE) - VLOOKUP(CU711,Anthro_Calc!C:P,4,FALSE)))</f>
        <v/>
      </c>
      <c r="CX711" s="187" t="str">
        <f>IF(ISBLANK(CQ711), "", 3 + (CQ711 -VLOOKUP(CU711,Anthro_Calc!C:P,10,FALSE)) / (VLOOKUP(CU711,Anthro_Calc!C:P,10,FALSE) - VLOOKUP(CU711,Anthro_Calc!C:P,9,FALSE)))</f>
        <v/>
      </c>
      <c r="CY711" s="188" t="str">
        <f t="shared" si="625"/>
        <v/>
      </c>
      <c r="CZ711" s="117" t="str">
        <f t="shared" si="639"/>
        <v/>
      </c>
      <c r="DA711" s="174" t="str">
        <f t="shared" si="626"/>
        <v/>
      </c>
      <c r="DB711" s="189"/>
    </row>
    <row r="712" spans="1:106">
      <c r="A712" s="165">
        <f t="shared" si="631"/>
        <v>708</v>
      </c>
      <c r="B712" s="166"/>
      <c r="C712" s="166"/>
      <c r="D712" s="166"/>
      <c r="E712" s="166"/>
      <c r="F712" s="166"/>
      <c r="G712" s="166"/>
      <c r="H712" s="166"/>
      <c r="I712" s="166"/>
      <c r="J712" s="166"/>
      <c r="K712" s="166"/>
      <c r="L712" s="166"/>
      <c r="M712" s="167"/>
      <c r="N712" s="168" t="str">
        <f t="shared" ca="1" si="590"/>
        <v/>
      </c>
      <c r="O712" s="169"/>
      <c r="P712" s="169"/>
      <c r="Q712" s="167"/>
      <c r="R712" s="170"/>
      <c r="S712" s="171" t="str">
        <f t="shared" si="591"/>
        <v/>
      </c>
      <c r="T712" s="171" t="str">
        <f t="shared" si="592"/>
        <v/>
      </c>
      <c r="U712" s="171" t="str">
        <f t="shared" si="593"/>
        <v/>
      </c>
      <c r="V712" s="171" t="str">
        <f>IF(ISBLANK(R712), "", (POWER(R712/VLOOKUP(U712,Anthro_Calc!C:P,13,FALSE),VLOOKUP(U712,Anthro_Calc!C:P,12,FALSE))-1) / (VLOOKUP(U712,Anthro_Calc!C:P,14,FALSE)*VLOOKUP(U712,Anthro_Calc!C:P,12,FALSE)))</f>
        <v/>
      </c>
      <c r="W712" s="171" t="str">
        <f>IF(ISBLANK(R712), "", -3 + (R712 -VLOOKUP(U712,Anthro_Calc!C:P,4,FALSE)) / (VLOOKUP(U712,Anthro_Calc!C:P,5,FALSE) - VLOOKUP(U712,Anthro_Calc!C:P,4,FALSE)))</f>
        <v/>
      </c>
      <c r="X712" s="171" t="str">
        <f>IF(ISBLANK(R712), "", 3 + (R712 -VLOOKUP(U712,Anthro_Calc!C:P,10,FALSE)) / (VLOOKUP(U712,Anthro_Calc!C:P,10,FALSE) - VLOOKUP(U712,Anthro_Calc!C:P,9,FALSE)))</f>
        <v/>
      </c>
      <c r="Y712" s="172" t="str">
        <f t="shared" si="594"/>
        <v/>
      </c>
      <c r="Z712" s="173" t="str">
        <f t="shared" si="595"/>
        <v/>
      </c>
      <c r="AA712" s="174" t="str">
        <f t="shared" si="630"/>
        <v/>
      </c>
      <c r="AB712" s="167"/>
      <c r="AC712" s="175"/>
      <c r="AD712" s="176"/>
      <c r="AE712" s="177" t="str">
        <f t="shared" si="596"/>
        <v/>
      </c>
      <c r="AF712" s="171">
        <f t="shared" si="597"/>
        <v>0</v>
      </c>
      <c r="AG712" s="171">
        <f t="shared" si="598"/>
        <v>0</v>
      </c>
      <c r="AH712" s="171" t="str">
        <f t="shared" si="599"/>
        <v>0</v>
      </c>
      <c r="AI712" s="171" t="str">
        <f>IF(ISBLANK(AD712), "", (POWER(AD712/VLOOKUP(AH712,Anthro_Calc!C:P,13,FALSE),VLOOKUP(AH712,Anthro_Calc!C:P,12,FALSE))-1) / (VLOOKUP(AH712,Anthro_Calc!C:P,14,FALSE)*VLOOKUP(AH712,Anthro_Calc!C:P,12,FALSE)))</f>
        <v/>
      </c>
      <c r="AJ712" s="171" t="str">
        <f>IF(ISBLANK(AD712), "", -3 + (AD712 -VLOOKUP(AH712,Anthro_Calc!C:P,4,FALSE)) / (VLOOKUP(AH712,Anthro_Calc!C:P,5,FALSE) - VLOOKUP(AH712,Anthro_Calc!C:P,4,FALSE)))</f>
        <v/>
      </c>
      <c r="AK712" s="171" t="str">
        <f>IF(ISBLANK(AD712), "", 3 + (AD712 -VLOOKUP(AH712,Anthro_Calc!C:P,10,FALSE)) / (VLOOKUP(AH712,Anthro_Calc!C:P,10,FALSE) - VLOOKUP(AH712,Anthro_Calc!C:P,9,FALSE)))</f>
        <v/>
      </c>
      <c r="AL712" s="172" t="str">
        <f t="shared" si="600"/>
        <v/>
      </c>
      <c r="AM712" s="173" t="str">
        <f t="shared" si="601"/>
        <v/>
      </c>
      <c r="AN712" s="174" t="str">
        <f t="shared" si="602"/>
        <v/>
      </c>
      <c r="AO712" s="178" t="str">
        <f t="shared" si="632"/>
        <v/>
      </c>
      <c r="AP712" s="179"/>
      <c r="AQ712" s="179" t="str">
        <f t="shared" si="638"/>
        <v/>
      </c>
      <c r="AR712" s="167"/>
      <c r="AS712" s="175"/>
      <c r="AT712" s="170"/>
      <c r="AU712" s="177" t="str">
        <f t="shared" si="629"/>
        <v/>
      </c>
      <c r="AV712" s="171">
        <f t="shared" si="603"/>
        <v>0</v>
      </c>
      <c r="AW712" s="171">
        <f t="shared" si="604"/>
        <v>0</v>
      </c>
      <c r="AX712" s="171" t="str">
        <f t="shared" si="605"/>
        <v>0</v>
      </c>
      <c r="AY712" s="171" t="str">
        <f>IF(ISBLANK(AT712), "", (POWER(AT712/VLOOKUP(AX712,Anthro_Calc!C:P,13,FALSE),VLOOKUP(AX712,Anthro_Calc!C:P,12,FALSE))-1) / (VLOOKUP(AX712,Anthro_Calc!C:P,14,FALSE)*VLOOKUP(AX712,Anthro_Calc!C:P,12,FALSE)))</f>
        <v/>
      </c>
      <c r="AZ712" s="171" t="str">
        <f>IF(ISBLANK(AT712), "", -3 + (AT712 -VLOOKUP(AX712,Anthro_Calc!C:P,4,FALSE)) / (VLOOKUP(AX712,Anthro_Calc!C:P,5,FALSE) - VLOOKUP(AX712,Anthro_Calc!C:P,4,FALSE)))</f>
        <v/>
      </c>
      <c r="BA712" s="171" t="str">
        <f>IF(ISBLANK(AT712), "", 3 + (AT712 -VLOOKUP(AX712,Anthro_Calc!C:P,10,FALSE)) / (VLOOKUP(AX712,Anthro_Calc!C:P,10,FALSE) - VLOOKUP(AX712,Anthro_Calc!C:P,9,FALSE)))</f>
        <v/>
      </c>
      <c r="BB712" s="172" t="str">
        <f t="shared" si="606"/>
        <v/>
      </c>
      <c r="BC712" s="173" t="str">
        <f t="shared" si="607"/>
        <v/>
      </c>
      <c r="BD712" s="174" t="str">
        <f t="shared" si="633"/>
        <v/>
      </c>
      <c r="BE712" s="180" t="str">
        <f t="shared" si="634"/>
        <v/>
      </c>
      <c r="BF712" s="181" t="str">
        <f t="shared" si="608"/>
        <v/>
      </c>
      <c r="BG712" s="181" t="str">
        <f t="shared" si="635"/>
        <v/>
      </c>
      <c r="BH712" s="179"/>
      <c r="BI712" s="182"/>
      <c r="BJ712" s="167"/>
      <c r="BK712" s="175"/>
      <c r="BL712" s="176"/>
      <c r="BM712" s="177" t="str">
        <f t="shared" si="609"/>
        <v/>
      </c>
      <c r="BN712" s="171">
        <f t="shared" si="627"/>
        <v>0</v>
      </c>
      <c r="BO712" s="171">
        <f t="shared" si="628"/>
        <v>0</v>
      </c>
      <c r="BP712" s="171" t="str">
        <f t="shared" si="610"/>
        <v>0</v>
      </c>
      <c r="BQ712" s="171" t="str">
        <f>IF(ISBLANK(BL712), "", (POWER(BL712/VLOOKUP(BP712,Anthro_Calc!C:P,13,FALSE),VLOOKUP(BP712,Anthro_Calc!C:P,12,FALSE))-1) / (VLOOKUP(BP712,Anthro_Calc!C:P,14,FALSE)*VLOOKUP(BP712,Anthro_Calc!C:P,12,FALSE)))</f>
        <v/>
      </c>
      <c r="BR712" s="171" t="str">
        <f>IF(ISBLANK(BL712), "", -3 + (BL712 -VLOOKUP(BP712,Anthro_Calc!C:P,4,FALSE)) / (VLOOKUP(BP712,Anthro_Calc!C:P,5,FALSE) - VLOOKUP(BP712,Anthro_Calc!C:P,4,FALSE)))</f>
        <v/>
      </c>
      <c r="BS712" s="171" t="str">
        <f>IF(ISBLANK(BL712), "", 3 + (BL712 -VLOOKUP(BP712,Anthro_Calc!C:P,10,FALSE)) / (VLOOKUP(BP712,Anthro_Calc!C:P,10,FALSE) - VLOOKUP(BP712,Anthro_Calc!C:P,9,FALSE)))</f>
        <v/>
      </c>
      <c r="BT712" s="172" t="str">
        <f t="shared" si="611"/>
        <v/>
      </c>
      <c r="BU712" s="173" t="str">
        <f t="shared" si="612"/>
        <v/>
      </c>
      <c r="BV712" s="174" t="str">
        <f t="shared" si="613"/>
        <v/>
      </c>
      <c r="BW712" s="181" t="str">
        <f t="shared" si="636"/>
        <v/>
      </c>
      <c r="BX712" s="179"/>
      <c r="BY712" s="181" t="str">
        <f>IF(ISBLANK(BL712), "", VLOOKUP(Z712&amp;" "&amp;BV712&amp;" "&amp;BW712,Graduation_Criteria!$D$2:$E$34,2,FALSE))</f>
        <v/>
      </c>
      <c r="BZ712" s="181" t="str">
        <f t="shared" si="637"/>
        <v/>
      </c>
      <c r="CA712" s="167"/>
      <c r="CB712" s="175"/>
      <c r="CC712" s="175"/>
      <c r="CD712" s="183" t="str">
        <f t="shared" si="614"/>
        <v/>
      </c>
      <c r="CE712" s="184">
        <f t="shared" si="615"/>
        <v>0</v>
      </c>
      <c r="CF712" s="184">
        <f t="shared" si="616"/>
        <v>0</v>
      </c>
      <c r="CG712" s="184" t="str">
        <f t="shared" si="617"/>
        <v>0</v>
      </c>
      <c r="CH712" s="184" t="str">
        <f>IF(ISBLANK(CC712), "", (POWER(CC712/VLOOKUP(CG712,Anthro_Calc!C:P,13,FALSE),VLOOKUP(CG712,Anthro_Calc!C:P,12,FALSE))-1) / (VLOOKUP(CG712,Anthro_Calc!C:P,14,FALSE)*VLOOKUP(CG712,Anthro_Calc!C:P,12,FALSE)))</f>
        <v/>
      </c>
      <c r="CI712" s="184" t="str">
        <f>IF(ISBLANK(CC712), "", -3 + (CC712 -VLOOKUP(CG712,Anthro_Calc!C:P,4,FALSE)) / (VLOOKUP(CG712,Anthro_Calc!C:P,5,FALSE) - VLOOKUP(CG712,Anthro_Calc!C:P,4,FALSE)))</f>
        <v/>
      </c>
      <c r="CJ712" s="184" t="str">
        <f>IF(ISBLANK(CC712), "", 3 + (CC712 -VLOOKUP(CG712,Anthro_Calc!C:P,10,FALSE)) / (VLOOKUP(CG712,Anthro_Calc!C:P,10,FALSE) - VLOOKUP(CG712,Anthro_Calc!C:P,9,FALSE)))</f>
        <v/>
      </c>
      <c r="CK712" s="185" t="str">
        <f t="shared" si="618"/>
        <v/>
      </c>
      <c r="CL712" s="173" t="str">
        <f t="shared" si="619"/>
        <v/>
      </c>
      <c r="CM712" s="174" t="str">
        <f t="shared" si="620"/>
        <v/>
      </c>
      <c r="CN712" s="179"/>
      <c r="CO712" s="167"/>
      <c r="CP712" s="175"/>
      <c r="CQ712" s="175"/>
      <c r="CR712" s="186" t="str">
        <f t="shared" si="621"/>
        <v/>
      </c>
      <c r="CS712" s="187">
        <f t="shared" si="622"/>
        <v>0</v>
      </c>
      <c r="CT712" s="187">
        <f t="shared" si="623"/>
        <v>0</v>
      </c>
      <c r="CU712" s="187" t="str">
        <f t="shared" si="624"/>
        <v>0</v>
      </c>
      <c r="CV712" s="187" t="str">
        <f>IF(ISBLANK(CQ712), "", (POWER(CQ712/VLOOKUP(CU712,Anthro_Calc!C:P,13,FALSE),VLOOKUP(CU712,Anthro_Calc!C:P,12,FALSE))-1) / (VLOOKUP(CU712,Anthro_Calc!C:P,14,FALSE)*VLOOKUP(CU712,Anthro_Calc!C:P,12,FALSE)))</f>
        <v/>
      </c>
      <c r="CW712" s="187" t="str">
        <f>IF(ISBLANK(CQ712), "", -3 + (CQ712 -VLOOKUP(CU712,Anthro_Calc!C:P,4,FALSE)) / (VLOOKUP(CU712,Anthro_Calc!C:P,5,FALSE) - VLOOKUP(CU712,Anthro_Calc!C:P,4,FALSE)))</f>
        <v/>
      </c>
      <c r="CX712" s="187" t="str">
        <f>IF(ISBLANK(CQ712), "", 3 + (CQ712 -VLOOKUP(CU712,Anthro_Calc!C:P,10,FALSE)) / (VLOOKUP(CU712,Anthro_Calc!C:P,10,FALSE) - VLOOKUP(CU712,Anthro_Calc!C:P,9,FALSE)))</f>
        <v/>
      </c>
      <c r="CY712" s="188" t="str">
        <f t="shared" si="625"/>
        <v/>
      </c>
      <c r="CZ712" s="117" t="str">
        <f t="shared" si="639"/>
        <v/>
      </c>
      <c r="DA712" s="174" t="str">
        <f t="shared" si="626"/>
        <v/>
      </c>
      <c r="DB712" s="189"/>
    </row>
    <row r="713" spans="1:106">
      <c r="A713" s="165">
        <f t="shared" si="631"/>
        <v>709</v>
      </c>
      <c r="B713" s="166"/>
      <c r="C713" s="166"/>
      <c r="D713" s="166"/>
      <c r="E713" s="166"/>
      <c r="F713" s="166"/>
      <c r="G713" s="166"/>
      <c r="H713" s="166"/>
      <c r="I713" s="166"/>
      <c r="J713" s="166"/>
      <c r="K713" s="166"/>
      <c r="L713" s="166"/>
      <c r="M713" s="167"/>
      <c r="N713" s="168" t="str">
        <f t="shared" ca="1" si="590"/>
        <v/>
      </c>
      <c r="O713" s="169"/>
      <c r="P713" s="169"/>
      <c r="Q713" s="167"/>
      <c r="R713" s="170"/>
      <c r="S713" s="171" t="str">
        <f t="shared" si="591"/>
        <v/>
      </c>
      <c r="T713" s="171" t="str">
        <f t="shared" si="592"/>
        <v/>
      </c>
      <c r="U713" s="171" t="str">
        <f t="shared" si="593"/>
        <v/>
      </c>
      <c r="V713" s="171" t="str">
        <f>IF(ISBLANK(R713), "", (POWER(R713/VLOOKUP(U713,Anthro_Calc!C:P,13,FALSE),VLOOKUP(U713,Anthro_Calc!C:P,12,FALSE))-1) / (VLOOKUP(U713,Anthro_Calc!C:P,14,FALSE)*VLOOKUP(U713,Anthro_Calc!C:P,12,FALSE)))</f>
        <v/>
      </c>
      <c r="W713" s="171" t="str">
        <f>IF(ISBLANK(R713), "", -3 + (R713 -VLOOKUP(U713,Anthro_Calc!C:P,4,FALSE)) / (VLOOKUP(U713,Anthro_Calc!C:P,5,FALSE) - VLOOKUP(U713,Anthro_Calc!C:P,4,FALSE)))</f>
        <v/>
      </c>
      <c r="X713" s="171" t="str">
        <f>IF(ISBLANK(R713), "", 3 + (R713 -VLOOKUP(U713,Anthro_Calc!C:P,10,FALSE)) / (VLOOKUP(U713,Anthro_Calc!C:P,10,FALSE) - VLOOKUP(U713,Anthro_Calc!C:P,9,FALSE)))</f>
        <v/>
      </c>
      <c r="Y713" s="172" t="str">
        <f t="shared" si="594"/>
        <v/>
      </c>
      <c r="Z713" s="173" t="str">
        <f t="shared" si="595"/>
        <v/>
      </c>
      <c r="AA713" s="174" t="str">
        <f t="shared" si="630"/>
        <v/>
      </c>
      <c r="AB713" s="167"/>
      <c r="AC713" s="175"/>
      <c r="AD713" s="176"/>
      <c r="AE713" s="177" t="str">
        <f t="shared" si="596"/>
        <v/>
      </c>
      <c r="AF713" s="171">
        <f t="shared" si="597"/>
        <v>0</v>
      </c>
      <c r="AG713" s="171">
        <f t="shared" si="598"/>
        <v>0</v>
      </c>
      <c r="AH713" s="171" t="str">
        <f t="shared" si="599"/>
        <v>0</v>
      </c>
      <c r="AI713" s="171" t="str">
        <f>IF(ISBLANK(AD713), "", (POWER(AD713/VLOOKUP(AH713,Anthro_Calc!C:P,13,FALSE),VLOOKUP(AH713,Anthro_Calc!C:P,12,FALSE))-1) / (VLOOKUP(AH713,Anthro_Calc!C:P,14,FALSE)*VLOOKUP(AH713,Anthro_Calc!C:P,12,FALSE)))</f>
        <v/>
      </c>
      <c r="AJ713" s="171" t="str">
        <f>IF(ISBLANK(AD713), "", -3 + (AD713 -VLOOKUP(AH713,Anthro_Calc!C:P,4,FALSE)) / (VLOOKUP(AH713,Anthro_Calc!C:P,5,FALSE) - VLOOKUP(AH713,Anthro_Calc!C:P,4,FALSE)))</f>
        <v/>
      </c>
      <c r="AK713" s="171" t="str">
        <f>IF(ISBLANK(AD713), "", 3 + (AD713 -VLOOKUP(AH713,Anthro_Calc!C:P,10,FALSE)) / (VLOOKUP(AH713,Anthro_Calc!C:P,10,FALSE) - VLOOKUP(AH713,Anthro_Calc!C:P,9,FALSE)))</f>
        <v/>
      </c>
      <c r="AL713" s="172" t="str">
        <f t="shared" si="600"/>
        <v/>
      </c>
      <c r="AM713" s="173" t="str">
        <f t="shared" si="601"/>
        <v/>
      </c>
      <c r="AN713" s="174" t="str">
        <f t="shared" si="602"/>
        <v/>
      </c>
      <c r="AO713" s="178" t="str">
        <f t="shared" si="632"/>
        <v/>
      </c>
      <c r="AP713" s="179"/>
      <c r="AQ713" s="179" t="str">
        <f t="shared" si="638"/>
        <v/>
      </c>
      <c r="AR713" s="167"/>
      <c r="AS713" s="175"/>
      <c r="AT713" s="170"/>
      <c r="AU713" s="177" t="str">
        <f t="shared" si="629"/>
        <v/>
      </c>
      <c r="AV713" s="171">
        <f t="shared" si="603"/>
        <v>0</v>
      </c>
      <c r="AW713" s="171">
        <f t="shared" si="604"/>
        <v>0</v>
      </c>
      <c r="AX713" s="171" t="str">
        <f t="shared" si="605"/>
        <v>0</v>
      </c>
      <c r="AY713" s="171" t="str">
        <f>IF(ISBLANK(AT713), "", (POWER(AT713/VLOOKUP(AX713,Anthro_Calc!C:P,13,FALSE),VLOOKUP(AX713,Anthro_Calc!C:P,12,FALSE))-1) / (VLOOKUP(AX713,Anthro_Calc!C:P,14,FALSE)*VLOOKUP(AX713,Anthro_Calc!C:P,12,FALSE)))</f>
        <v/>
      </c>
      <c r="AZ713" s="171" t="str">
        <f>IF(ISBLANK(AT713), "", -3 + (AT713 -VLOOKUP(AX713,Anthro_Calc!C:P,4,FALSE)) / (VLOOKUP(AX713,Anthro_Calc!C:P,5,FALSE) - VLOOKUP(AX713,Anthro_Calc!C:P,4,FALSE)))</f>
        <v/>
      </c>
      <c r="BA713" s="171" t="str">
        <f>IF(ISBLANK(AT713), "", 3 + (AT713 -VLOOKUP(AX713,Anthro_Calc!C:P,10,FALSE)) / (VLOOKUP(AX713,Anthro_Calc!C:P,10,FALSE) - VLOOKUP(AX713,Anthro_Calc!C:P,9,FALSE)))</f>
        <v/>
      </c>
      <c r="BB713" s="172" t="str">
        <f t="shared" si="606"/>
        <v/>
      </c>
      <c r="BC713" s="173" t="str">
        <f t="shared" si="607"/>
        <v/>
      </c>
      <c r="BD713" s="174" t="str">
        <f t="shared" si="633"/>
        <v/>
      </c>
      <c r="BE713" s="180" t="str">
        <f t="shared" si="634"/>
        <v/>
      </c>
      <c r="BF713" s="181" t="str">
        <f t="shared" si="608"/>
        <v/>
      </c>
      <c r="BG713" s="181" t="str">
        <f t="shared" si="635"/>
        <v/>
      </c>
      <c r="BH713" s="179"/>
      <c r="BI713" s="182"/>
      <c r="BJ713" s="167"/>
      <c r="BK713" s="175"/>
      <c r="BL713" s="176"/>
      <c r="BM713" s="177" t="str">
        <f t="shared" si="609"/>
        <v/>
      </c>
      <c r="BN713" s="171">
        <f t="shared" si="627"/>
        <v>0</v>
      </c>
      <c r="BO713" s="171">
        <f t="shared" si="628"/>
        <v>0</v>
      </c>
      <c r="BP713" s="171" t="str">
        <f t="shared" si="610"/>
        <v>0</v>
      </c>
      <c r="BQ713" s="171" t="str">
        <f>IF(ISBLANK(BL713), "", (POWER(BL713/VLOOKUP(BP713,Anthro_Calc!C:P,13,FALSE),VLOOKUP(BP713,Anthro_Calc!C:P,12,FALSE))-1) / (VLOOKUP(BP713,Anthro_Calc!C:P,14,FALSE)*VLOOKUP(BP713,Anthro_Calc!C:P,12,FALSE)))</f>
        <v/>
      </c>
      <c r="BR713" s="171" t="str">
        <f>IF(ISBLANK(BL713), "", -3 + (BL713 -VLOOKUP(BP713,Anthro_Calc!C:P,4,FALSE)) / (VLOOKUP(BP713,Anthro_Calc!C:P,5,FALSE) - VLOOKUP(BP713,Anthro_Calc!C:P,4,FALSE)))</f>
        <v/>
      </c>
      <c r="BS713" s="171" t="str">
        <f>IF(ISBLANK(BL713), "", 3 + (BL713 -VLOOKUP(BP713,Anthro_Calc!C:P,10,FALSE)) / (VLOOKUP(BP713,Anthro_Calc!C:P,10,FALSE) - VLOOKUP(BP713,Anthro_Calc!C:P,9,FALSE)))</f>
        <v/>
      </c>
      <c r="BT713" s="172" t="str">
        <f t="shared" si="611"/>
        <v/>
      </c>
      <c r="BU713" s="173" t="str">
        <f t="shared" si="612"/>
        <v/>
      </c>
      <c r="BV713" s="174" t="str">
        <f t="shared" si="613"/>
        <v/>
      </c>
      <c r="BW713" s="181" t="str">
        <f t="shared" si="636"/>
        <v/>
      </c>
      <c r="BX713" s="179"/>
      <c r="BY713" s="181" t="str">
        <f>IF(ISBLANK(BL713), "", VLOOKUP(Z713&amp;" "&amp;BV713&amp;" "&amp;BW713,Graduation_Criteria!$D$2:$E$34,2,FALSE))</f>
        <v/>
      </c>
      <c r="BZ713" s="181" t="str">
        <f t="shared" si="637"/>
        <v/>
      </c>
      <c r="CA713" s="167"/>
      <c r="CB713" s="175"/>
      <c r="CC713" s="175"/>
      <c r="CD713" s="183" t="str">
        <f t="shared" si="614"/>
        <v/>
      </c>
      <c r="CE713" s="184">
        <f t="shared" si="615"/>
        <v>0</v>
      </c>
      <c r="CF713" s="184">
        <f t="shared" si="616"/>
        <v>0</v>
      </c>
      <c r="CG713" s="184" t="str">
        <f t="shared" si="617"/>
        <v>0</v>
      </c>
      <c r="CH713" s="184" t="str">
        <f>IF(ISBLANK(CC713), "", (POWER(CC713/VLOOKUP(CG713,Anthro_Calc!C:P,13,FALSE),VLOOKUP(CG713,Anthro_Calc!C:P,12,FALSE))-1) / (VLOOKUP(CG713,Anthro_Calc!C:P,14,FALSE)*VLOOKUP(CG713,Anthro_Calc!C:P,12,FALSE)))</f>
        <v/>
      </c>
      <c r="CI713" s="184" t="str">
        <f>IF(ISBLANK(CC713), "", -3 + (CC713 -VLOOKUP(CG713,Anthro_Calc!C:P,4,FALSE)) / (VLOOKUP(CG713,Anthro_Calc!C:P,5,FALSE) - VLOOKUP(CG713,Anthro_Calc!C:P,4,FALSE)))</f>
        <v/>
      </c>
      <c r="CJ713" s="184" t="str">
        <f>IF(ISBLANK(CC713), "", 3 + (CC713 -VLOOKUP(CG713,Anthro_Calc!C:P,10,FALSE)) / (VLOOKUP(CG713,Anthro_Calc!C:P,10,FALSE) - VLOOKUP(CG713,Anthro_Calc!C:P,9,FALSE)))</f>
        <v/>
      </c>
      <c r="CK713" s="185" t="str">
        <f t="shared" si="618"/>
        <v/>
      </c>
      <c r="CL713" s="173" t="str">
        <f t="shared" si="619"/>
        <v/>
      </c>
      <c r="CM713" s="174" t="str">
        <f t="shared" si="620"/>
        <v/>
      </c>
      <c r="CN713" s="179"/>
      <c r="CO713" s="167"/>
      <c r="CP713" s="175"/>
      <c r="CQ713" s="175"/>
      <c r="CR713" s="186" t="str">
        <f t="shared" si="621"/>
        <v/>
      </c>
      <c r="CS713" s="187">
        <f t="shared" si="622"/>
        <v>0</v>
      </c>
      <c r="CT713" s="187">
        <f t="shared" si="623"/>
        <v>0</v>
      </c>
      <c r="CU713" s="187" t="str">
        <f t="shared" si="624"/>
        <v>0</v>
      </c>
      <c r="CV713" s="187" t="str">
        <f>IF(ISBLANK(CQ713), "", (POWER(CQ713/VLOOKUP(CU713,Anthro_Calc!C:P,13,FALSE),VLOOKUP(CU713,Anthro_Calc!C:P,12,FALSE))-1) / (VLOOKUP(CU713,Anthro_Calc!C:P,14,FALSE)*VLOOKUP(CU713,Anthro_Calc!C:P,12,FALSE)))</f>
        <v/>
      </c>
      <c r="CW713" s="187" t="str">
        <f>IF(ISBLANK(CQ713), "", -3 + (CQ713 -VLOOKUP(CU713,Anthro_Calc!C:P,4,FALSE)) / (VLOOKUP(CU713,Anthro_Calc!C:P,5,FALSE) - VLOOKUP(CU713,Anthro_Calc!C:P,4,FALSE)))</f>
        <v/>
      </c>
      <c r="CX713" s="187" t="str">
        <f>IF(ISBLANK(CQ713), "", 3 + (CQ713 -VLOOKUP(CU713,Anthro_Calc!C:P,10,FALSE)) / (VLOOKUP(CU713,Anthro_Calc!C:P,10,FALSE) - VLOOKUP(CU713,Anthro_Calc!C:P,9,FALSE)))</f>
        <v/>
      </c>
      <c r="CY713" s="188" t="str">
        <f t="shared" si="625"/>
        <v/>
      </c>
      <c r="CZ713" s="117" t="str">
        <f t="shared" si="639"/>
        <v/>
      </c>
      <c r="DA713" s="174" t="str">
        <f t="shared" si="626"/>
        <v/>
      </c>
      <c r="DB713" s="189"/>
    </row>
    <row r="714" spans="1:106">
      <c r="A714" s="165">
        <f t="shared" si="631"/>
        <v>710</v>
      </c>
      <c r="B714" s="166"/>
      <c r="C714" s="166"/>
      <c r="D714" s="166"/>
      <c r="E714" s="166"/>
      <c r="F714" s="166"/>
      <c r="G714" s="166"/>
      <c r="H714" s="166"/>
      <c r="I714" s="166"/>
      <c r="J714" s="166"/>
      <c r="K714" s="166"/>
      <c r="L714" s="166"/>
      <c r="M714" s="167"/>
      <c r="N714" s="168" t="str">
        <f t="shared" ca="1" si="590"/>
        <v/>
      </c>
      <c r="O714" s="169"/>
      <c r="P714" s="169"/>
      <c r="Q714" s="167"/>
      <c r="R714" s="170"/>
      <c r="S714" s="171" t="str">
        <f t="shared" si="591"/>
        <v/>
      </c>
      <c r="T714" s="171" t="str">
        <f t="shared" si="592"/>
        <v/>
      </c>
      <c r="U714" s="171" t="str">
        <f t="shared" si="593"/>
        <v/>
      </c>
      <c r="V714" s="171" t="str">
        <f>IF(ISBLANK(R714), "", (POWER(R714/VLOOKUP(U714,Anthro_Calc!C:P,13,FALSE),VLOOKUP(U714,Anthro_Calc!C:P,12,FALSE))-1) / (VLOOKUP(U714,Anthro_Calc!C:P,14,FALSE)*VLOOKUP(U714,Anthro_Calc!C:P,12,FALSE)))</f>
        <v/>
      </c>
      <c r="W714" s="171" t="str">
        <f>IF(ISBLANK(R714), "", -3 + (R714 -VLOOKUP(U714,Anthro_Calc!C:P,4,FALSE)) / (VLOOKUP(U714,Anthro_Calc!C:P,5,FALSE) - VLOOKUP(U714,Anthro_Calc!C:P,4,FALSE)))</f>
        <v/>
      </c>
      <c r="X714" s="171" t="str">
        <f>IF(ISBLANK(R714), "", 3 + (R714 -VLOOKUP(U714,Anthro_Calc!C:P,10,FALSE)) / (VLOOKUP(U714,Anthro_Calc!C:P,10,FALSE) - VLOOKUP(U714,Anthro_Calc!C:P,9,FALSE)))</f>
        <v/>
      </c>
      <c r="Y714" s="172" t="str">
        <f t="shared" si="594"/>
        <v/>
      </c>
      <c r="Z714" s="173" t="str">
        <f t="shared" si="595"/>
        <v/>
      </c>
      <c r="AA714" s="174" t="str">
        <f t="shared" si="630"/>
        <v/>
      </c>
      <c r="AB714" s="167"/>
      <c r="AC714" s="175"/>
      <c r="AD714" s="176"/>
      <c r="AE714" s="177" t="str">
        <f t="shared" si="596"/>
        <v/>
      </c>
      <c r="AF714" s="171">
        <f t="shared" si="597"/>
        <v>0</v>
      </c>
      <c r="AG714" s="171">
        <f t="shared" si="598"/>
        <v>0</v>
      </c>
      <c r="AH714" s="171" t="str">
        <f t="shared" si="599"/>
        <v>0</v>
      </c>
      <c r="AI714" s="171" t="str">
        <f>IF(ISBLANK(AD714), "", (POWER(AD714/VLOOKUP(AH714,Anthro_Calc!C:P,13,FALSE),VLOOKUP(AH714,Anthro_Calc!C:P,12,FALSE))-1) / (VLOOKUP(AH714,Anthro_Calc!C:P,14,FALSE)*VLOOKUP(AH714,Anthro_Calc!C:P,12,FALSE)))</f>
        <v/>
      </c>
      <c r="AJ714" s="171" t="str">
        <f>IF(ISBLANK(AD714), "", -3 + (AD714 -VLOOKUP(AH714,Anthro_Calc!C:P,4,FALSE)) / (VLOOKUP(AH714,Anthro_Calc!C:P,5,FALSE) - VLOOKUP(AH714,Anthro_Calc!C:P,4,FALSE)))</f>
        <v/>
      </c>
      <c r="AK714" s="171" t="str">
        <f>IF(ISBLANK(AD714), "", 3 + (AD714 -VLOOKUP(AH714,Anthro_Calc!C:P,10,FALSE)) / (VLOOKUP(AH714,Anthro_Calc!C:P,10,FALSE) - VLOOKUP(AH714,Anthro_Calc!C:P,9,FALSE)))</f>
        <v/>
      </c>
      <c r="AL714" s="172" t="str">
        <f t="shared" si="600"/>
        <v/>
      </c>
      <c r="AM714" s="173" t="str">
        <f t="shared" si="601"/>
        <v/>
      </c>
      <c r="AN714" s="174" t="str">
        <f t="shared" si="602"/>
        <v/>
      </c>
      <c r="AO714" s="178" t="str">
        <f t="shared" si="632"/>
        <v/>
      </c>
      <c r="AP714" s="179"/>
      <c r="AQ714" s="179" t="str">
        <f t="shared" si="638"/>
        <v/>
      </c>
      <c r="AR714" s="167"/>
      <c r="AS714" s="175"/>
      <c r="AT714" s="170"/>
      <c r="AU714" s="177" t="str">
        <f t="shared" si="629"/>
        <v/>
      </c>
      <c r="AV714" s="171">
        <f t="shared" si="603"/>
        <v>0</v>
      </c>
      <c r="AW714" s="171">
        <f t="shared" si="604"/>
        <v>0</v>
      </c>
      <c r="AX714" s="171" t="str">
        <f t="shared" si="605"/>
        <v>0</v>
      </c>
      <c r="AY714" s="171" t="str">
        <f>IF(ISBLANK(AT714), "", (POWER(AT714/VLOOKUP(AX714,Anthro_Calc!C:P,13,FALSE),VLOOKUP(AX714,Anthro_Calc!C:P,12,FALSE))-1) / (VLOOKUP(AX714,Anthro_Calc!C:P,14,FALSE)*VLOOKUP(AX714,Anthro_Calc!C:P,12,FALSE)))</f>
        <v/>
      </c>
      <c r="AZ714" s="171" t="str">
        <f>IF(ISBLANK(AT714), "", -3 + (AT714 -VLOOKUP(AX714,Anthro_Calc!C:P,4,FALSE)) / (VLOOKUP(AX714,Anthro_Calc!C:P,5,FALSE) - VLOOKUP(AX714,Anthro_Calc!C:P,4,FALSE)))</f>
        <v/>
      </c>
      <c r="BA714" s="171" t="str">
        <f>IF(ISBLANK(AT714), "", 3 + (AT714 -VLOOKUP(AX714,Anthro_Calc!C:P,10,FALSE)) / (VLOOKUP(AX714,Anthro_Calc!C:P,10,FALSE) - VLOOKUP(AX714,Anthro_Calc!C:P,9,FALSE)))</f>
        <v/>
      </c>
      <c r="BB714" s="172" t="str">
        <f t="shared" si="606"/>
        <v/>
      </c>
      <c r="BC714" s="173" t="str">
        <f t="shared" si="607"/>
        <v/>
      </c>
      <c r="BD714" s="174" t="str">
        <f t="shared" si="633"/>
        <v/>
      </c>
      <c r="BE714" s="180" t="str">
        <f t="shared" si="634"/>
        <v/>
      </c>
      <c r="BF714" s="181" t="str">
        <f t="shared" si="608"/>
        <v/>
      </c>
      <c r="BG714" s="181" t="str">
        <f t="shared" si="635"/>
        <v/>
      </c>
      <c r="BH714" s="179"/>
      <c r="BI714" s="182"/>
      <c r="BJ714" s="167"/>
      <c r="BK714" s="175"/>
      <c r="BL714" s="176"/>
      <c r="BM714" s="177" t="str">
        <f t="shared" si="609"/>
        <v/>
      </c>
      <c r="BN714" s="171">
        <f t="shared" si="627"/>
        <v>0</v>
      </c>
      <c r="BO714" s="171">
        <f t="shared" si="628"/>
        <v>0</v>
      </c>
      <c r="BP714" s="171" t="str">
        <f t="shared" si="610"/>
        <v>0</v>
      </c>
      <c r="BQ714" s="171" t="str">
        <f>IF(ISBLANK(BL714), "", (POWER(BL714/VLOOKUP(BP714,Anthro_Calc!C:P,13,FALSE),VLOOKUP(BP714,Anthro_Calc!C:P,12,FALSE))-1) / (VLOOKUP(BP714,Anthro_Calc!C:P,14,FALSE)*VLOOKUP(BP714,Anthro_Calc!C:P,12,FALSE)))</f>
        <v/>
      </c>
      <c r="BR714" s="171" t="str">
        <f>IF(ISBLANK(BL714), "", -3 + (BL714 -VLOOKUP(BP714,Anthro_Calc!C:P,4,FALSE)) / (VLOOKUP(BP714,Anthro_Calc!C:P,5,FALSE) - VLOOKUP(BP714,Anthro_Calc!C:P,4,FALSE)))</f>
        <v/>
      </c>
      <c r="BS714" s="171" t="str">
        <f>IF(ISBLANK(BL714), "", 3 + (BL714 -VLOOKUP(BP714,Anthro_Calc!C:P,10,FALSE)) / (VLOOKUP(BP714,Anthro_Calc!C:P,10,FALSE) - VLOOKUP(BP714,Anthro_Calc!C:P,9,FALSE)))</f>
        <v/>
      </c>
      <c r="BT714" s="172" t="str">
        <f t="shared" si="611"/>
        <v/>
      </c>
      <c r="BU714" s="173" t="str">
        <f t="shared" si="612"/>
        <v/>
      </c>
      <c r="BV714" s="174" t="str">
        <f t="shared" si="613"/>
        <v/>
      </c>
      <c r="BW714" s="181" t="str">
        <f t="shared" si="636"/>
        <v/>
      </c>
      <c r="BX714" s="179"/>
      <c r="BY714" s="181" t="str">
        <f>IF(ISBLANK(BL714), "", VLOOKUP(Z714&amp;" "&amp;BV714&amp;" "&amp;BW714,Graduation_Criteria!$D$2:$E$34,2,FALSE))</f>
        <v/>
      </c>
      <c r="BZ714" s="181" t="str">
        <f t="shared" si="637"/>
        <v/>
      </c>
      <c r="CA714" s="167"/>
      <c r="CB714" s="175"/>
      <c r="CC714" s="175"/>
      <c r="CD714" s="183" t="str">
        <f t="shared" si="614"/>
        <v/>
      </c>
      <c r="CE714" s="184">
        <f t="shared" si="615"/>
        <v>0</v>
      </c>
      <c r="CF714" s="184">
        <f t="shared" si="616"/>
        <v>0</v>
      </c>
      <c r="CG714" s="184" t="str">
        <f t="shared" si="617"/>
        <v>0</v>
      </c>
      <c r="CH714" s="184" t="str">
        <f>IF(ISBLANK(CC714), "", (POWER(CC714/VLOOKUP(CG714,Anthro_Calc!C:P,13,FALSE),VLOOKUP(CG714,Anthro_Calc!C:P,12,FALSE))-1) / (VLOOKUP(CG714,Anthro_Calc!C:P,14,FALSE)*VLOOKUP(CG714,Anthro_Calc!C:P,12,FALSE)))</f>
        <v/>
      </c>
      <c r="CI714" s="184" t="str">
        <f>IF(ISBLANK(CC714), "", -3 + (CC714 -VLOOKUP(CG714,Anthro_Calc!C:P,4,FALSE)) / (VLOOKUP(CG714,Anthro_Calc!C:P,5,FALSE) - VLOOKUP(CG714,Anthro_Calc!C:P,4,FALSE)))</f>
        <v/>
      </c>
      <c r="CJ714" s="184" t="str">
        <f>IF(ISBLANK(CC714), "", 3 + (CC714 -VLOOKUP(CG714,Anthro_Calc!C:P,10,FALSE)) / (VLOOKUP(CG714,Anthro_Calc!C:P,10,FALSE) - VLOOKUP(CG714,Anthro_Calc!C:P,9,FALSE)))</f>
        <v/>
      </c>
      <c r="CK714" s="185" t="str">
        <f t="shared" si="618"/>
        <v/>
      </c>
      <c r="CL714" s="173" t="str">
        <f t="shared" si="619"/>
        <v/>
      </c>
      <c r="CM714" s="174" t="str">
        <f t="shared" si="620"/>
        <v/>
      </c>
      <c r="CN714" s="179"/>
      <c r="CO714" s="167"/>
      <c r="CP714" s="175"/>
      <c r="CQ714" s="175"/>
      <c r="CR714" s="186" t="str">
        <f t="shared" si="621"/>
        <v/>
      </c>
      <c r="CS714" s="187">
        <f t="shared" si="622"/>
        <v>0</v>
      </c>
      <c r="CT714" s="187">
        <f t="shared" si="623"/>
        <v>0</v>
      </c>
      <c r="CU714" s="187" t="str">
        <f t="shared" si="624"/>
        <v>0</v>
      </c>
      <c r="CV714" s="187" t="str">
        <f>IF(ISBLANK(CQ714), "", (POWER(CQ714/VLOOKUP(CU714,Anthro_Calc!C:P,13,FALSE),VLOOKUP(CU714,Anthro_Calc!C:P,12,FALSE))-1) / (VLOOKUP(CU714,Anthro_Calc!C:P,14,FALSE)*VLOOKUP(CU714,Anthro_Calc!C:P,12,FALSE)))</f>
        <v/>
      </c>
      <c r="CW714" s="187" t="str">
        <f>IF(ISBLANK(CQ714), "", -3 + (CQ714 -VLOOKUP(CU714,Anthro_Calc!C:P,4,FALSE)) / (VLOOKUP(CU714,Anthro_Calc!C:P,5,FALSE) - VLOOKUP(CU714,Anthro_Calc!C:P,4,FALSE)))</f>
        <v/>
      </c>
      <c r="CX714" s="187" t="str">
        <f>IF(ISBLANK(CQ714), "", 3 + (CQ714 -VLOOKUP(CU714,Anthro_Calc!C:P,10,FALSE)) / (VLOOKUP(CU714,Anthro_Calc!C:P,10,FALSE) - VLOOKUP(CU714,Anthro_Calc!C:P,9,FALSE)))</f>
        <v/>
      </c>
      <c r="CY714" s="188" t="str">
        <f t="shared" si="625"/>
        <v/>
      </c>
      <c r="CZ714" s="117" t="str">
        <f t="shared" si="639"/>
        <v/>
      </c>
      <c r="DA714" s="174" t="str">
        <f t="shared" si="626"/>
        <v/>
      </c>
      <c r="DB714" s="189"/>
    </row>
    <row r="715" spans="1:106">
      <c r="A715" s="165">
        <f t="shared" si="631"/>
        <v>711</v>
      </c>
      <c r="B715" s="166"/>
      <c r="C715" s="166"/>
      <c r="D715" s="166"/>
      <c r="E715" s="166"/>
      <c r="F715" s="166"/>
      <c r="G715" s="166"/>
      <c r="H715" s="166"/>
      <c r="I715" s="166"/>
      <c r="J715" s="166"/>
      <c r="K715" s="166"/>
      <c r="L715" s="166"/>
      <c r="M715" s="167"/>
      <c r="N715" s="168" t="str">
        <f t="shared" ca="1" si="590"/>
        <v/>
      </c>
      <c r="O715" s="169"/>
      <c r="P715" s="169"/>
      <c r="Q715" s="167"/>
      <c r="R715" s="170"/>
      <c r="S715" s="171" t="str">
        <f t="shared" si="591"/>
        <v/>
      </c>
      <c r="T715" s="171" t="str">
        <f t="shared" si="592"/>
        <v/>
      </c>
      <c r="U715" s="171" t="str">
        <f t="shared" si="593"/>
        <v/>
      </c>
      <c r="V715" s="171" t="str">
        <f>IF(ISBLANK(R715), "", (POWER(R715/VLOOKUP(U715,Anthro_Calc!C:P,13,FALSE),VLOOKUP(U715,Anthro_Calc!C:P,12,FALSE))-1) / (VLOOKUP(U715,Anthro_Calc!C:P,14,FALSE)*VLOOKUP(U715,Anthro_Calc!C:P,12,FALSE)))</f>
        <v/>
      </c>
      <c r="W715" s="171" t="str">
        <f>IF(ISBLANK(R715), "", -3 + (R715 -VLOOKUP(U715,Anthro_Calc!C:P,4,FALSE)) / (VLOOKUP(U715,Anthro_Calc!C:P,5,FALSE) - VLOOKUP(U715,Anthro_Calc!C:P,4,FALSE)))</f>
        <v/>
      </c>
      <c r="X715" s="171" t="str">
        <f>IF(ISBLANK(R715), "", 3 + (R715 -VLOOKUP(U715,Anthro_Calc!C:P,10,FALSE)) / (VLOOKUP(U715,Anthro_Calc!C:P,10,FALSE) - VLOOKUP(U715,Anthro_Calc!C:P,9,FALSE)))</f>
        <v/>
      </c>
      <c r="Y715" s="172" t="str">
        <f t="shared" si="594"/>
        <v/>
      </c>
      <c r="Z715" s="173" t="str">
        <f t="shared" si="595"/>
        <v/>
      </c>
      <c r="AA715" s="174" t="str">
        <f t="shared" si="630"/>
        <v/>
      </c>
      <c r="AB715" s="167"/>
      <c r="AC715" s="175"/>
      <c r="AD715" s="176"/>
      <c r="AE715" s="177" t="str">
        <f t="shared" si="596"/>
        <v/>
      </c>
      <c r="AF715" s="171">
        <f t="shared" si="597"/>
        <v>0</v>
      </c>
      <c r="AG715" s="171">
        <f t="shared" si="598"/>
        <v>0</v>
      </c>
      <c r="AH715" s="171" t="str">
        <f t="shared" si="599"/>
        <v>0</v>
      </c>
      <c r="AI715" s="171" t="str">
        <f>IF(ISBLANK(AD715), "", (POWER(AD715/VLOOKUP(AH715,Anthro_Calc!C:P,13,FALSE),VLOOKUP(AH715,Anthro_Calc!C:P,12,FALSE))-1) / (VLOOKUP(AH715,Anthro_Calc!C:P,14,FALSE)*VLOOKUP(AH715,Anthro_Calc!C:P,12,FALSE)))</f>
        <v/>
      </c>
      <c r="AJ715" s="171" t="str">
        <f>IF(ISBLANK(AD715), "", -3 + (AD715 -VLOOKUP(AH715,Anthro_Calc!C:P,4,FALSE)) / (VLOOKUP(AH715,Anthro_Calc!C:P,5,FALSE) - VLOOKUP(AH715,Anthro_Calc!C:P,4,FALSE)))</f>
        <v/>
      </c>
      <c r="AK715" s="171" t="str">
        <f>IF(ISBLANK(AD715), "", 3 + (AD715 -VLOOKUP(AH715,Anthro_Calc!C:P,10,FALSE)) / (VLOOKUP(AH715,Anthro_Calc!C:P,10,FALSE) - VLOOKUP(AH715,Anthro_Calc!C:P,9,FALSE)))</f>
        <v/>
      </c>
      <c r="AL715" s="172" t="str">
        <f t="shared" si="600"/>
        <v/>
      </c>
      <c r="AM715" s="173" t="str">
        <f t="shared" si="601"/>
        <v/>
      </c>
      <c r="AN715" s="174" t="str">
        <f t="shared" si="602"/>
        <v/>
      </c>
      <c r="AO715" s="178" t="str">
        <f t="shared" si="632"/>
        <v/>
      </c>
      <c r="AP715" s="179"/>
      <c r="AQ715" s="179" t="str">
        <f t="shared" si="638"/>
        <v/>
      </c>
      <c r="AR715" s="167"/>
      <c r="AS715" s="175"/>
      <c r="AT715" s="170"/>
      <c r="AU715" s="177" t="str">
        <f t="shared" si="629"/>
        <v/>
      </c>
      <c r="AV715" s="171">
        <f t="shared" si="603"/>
        <v>0</v>
      </c>
      <c r="AW715" s="171">
        <f t="shared" si="604"/>
        <v>0</v>
      </c>
      <c r="AX715" s="171" t="str">
        <f t="shared" si="605"/>
        <v>0</v>
      </c>
      <c r="AY715" s="171" t="str">
        <f>IF(ISBLANK(AT715), "", (POWER(AT715/VLOOKUP(AX715,Anthro_Calc!C:P,13,FALSE),VLOOKUP(AX715,Anthro_Calc!C:P,12,FALSE))-1) / (VLOOKUP(AX715,Anthro_Calc!C:P,14,FALSE)*VLOOKUP(AX715,Anthro_Calc!C:P,12,FALSE)))</f>
        <v/>
      </c>
      <c r="AZ715" s="171" t="str">
        <f>IF(ISBLANK(AT715), "", -3 + (AT715 -VLOOKUP(AX715,Anthro_Calc!C:P,4,FALSE)) / (VLOOKUP(AX715,Anthro_Calc!C:P,5,FALSE) - VLOOKUP(AX715,Anthro_Calc!C:P,4,FALSE)))</f>
        <v/>
      </c>
      <c r="BA715" s="171" t="str">
        <f>IF(ISBLANK(AT715), "", 3 + (AT715 -VLOOKUP(AX715,Anthro_Calc!C:P,10,FALSE)) / (VLOOKUP(AX715,Anthro_Calc!C:P,10,FALSE) - VLOOKUP(AX715,Anthro_Calc!C:P,9,FALSE)))</f>
        <v/>
      </c>
      <c r="BB715" s="172" t="str">
        <f t="shared" si="606"/>
        <v/>
      </c>
      <c r="BC715" s="173" t="str">
        <f t="shared" si="607"/>
        <v/>
      </c>
      <c r="BD715" s="174" t="str">
        <f t="shared" si="633"/>
        <v/>
      </c>
      <c r="BE715" s="180" t="str">
        <f t="shared" si="634"/>
        <v/>
      </c>
      <c r="BF715" s="181" t="str">
        <f t="shared" si="608"/>
        <v/>
      </c>
      <c r="BG715" s="181" t="str">
        <f t="shared" si="635"/>
        <v/>
      </c>
      <c r="BH715" s="179"/>
      <c r="BI715" s="182"/>
      <c r="BJ715" s="167"/>
      <c r="BK715" s="175"/>
      <c r="BL715" s="176"/>
      <c r="BM715" s="177" t="str">
        <f t="shared" si="609"/>
        <v/>
      </c>
      <c r="BN715" s="171">
        <f t="shared" si="627"/>
        <v>0</v>
      </c>
      <c r="BO715" s="171">
        <f t="shared" si="628"/>
        <v>0</v>
      </c>
      <c r="BP715" s="171" t="str">
        <f t="shared" si="610"/>
        <v>0</v>
      </c>
      <c r="BQ715" s="171" t="str">
        <f>IF(ISBLANK(BL715), "", (POWER(BL715/VLOOKUP(BP715,Anthro_Calc!C:P,13,FALSE),VLOOKUP(BP715,Anthro_Calc!C:P,12,FALSE))-1) / (VLOOKUP(BP715,Anthro_Calc!C:P,14,FALSE)*VLOOKUP(BP715,Anthro_Calc!C:P,12,FALSE)))</f>
        <v/>
      </c>
      <c r="BR715" s="171" t="str">
        <f>IF(ISBLANK(BL715), "", -3 + (BL715 -VLOOKUP(BP715,Anthro_Calc!C:P,4,FALSE)) / (VLOOKUP(BP715,Anthro_Calc!C:P,5,FALSE) - VLOOKUP(BP715,Anthro_Calc!C:P,4,FALSE)))</f>
        <v/>
      </c>
      <c r="BS715" s="171" t="str">
        <f>IF(ISBLANK(BL715), "", 3 + (BL715 -VLOOKUP(BP715,Anthro_Calc!C:P,10,FALSE)) / (VLOOKUP(BP715,Anthro_Calc!C:P,10,FALSE) - VLOOKUP(BP715,Anthro_Calc!C:P,9,FALSE)))</f>
        <v/>
      </c>
      <c r="BT715" s="172" t="str">
        <f t="shared" si="611"/>
        <v/>
      </c>
      <c r="BU715" s="173" t="str">
        <f t="shared" si="612"/>
        <v/>
      </c>
      <c r="BV715" s="174" t="str">
        <f t="shared" si="613"/>
        <v/>
      </c>
      <c r="BW715" s="181" t="str">
        <f t="shared" si="636"/>
        <v/>
      </c>
      <c r="BX715" s="179"/>
      <c r="BY715" s="181" t="str">
        <f>IF(ISBLANK(BL715), "", VLOOKUP(Z715&amp;" "&amp;BV715&amp;" "&amp;BW715,Graduation_Criteria!$D$2:$E$34,2,FALSE))</f>
        <v/>
      </c>
      <c r="BZ715" s="181" t="str">
        <f t="shared" si="637"/>
        <v/>
      </c>
      <c r="CA715" s="167"/>
      <c r="CB715" s="175"/>
      <c r="CC715" s="175"/>
      <c r="CD715" s="183" t="str">
        <f t="shared" si="614"/>
        <v/>
      </c>
      <c r="CE715" s="184">
        <f t="shared" si="615"/>
        <v>0</v>
      </c>
      <c r="CF715" s="184">
        <f t="shared" si="616"/>
        <v>0</v>
      </c>
      <c r="CG715" s="184" t="str">
        <f t="shared" si="617"/>
        <v>0</v>
      </c>
      <c r="CH715" s="184" t="str">
        <f>IF(ISBLANK(CC715), "", (POWER(CC715/VLOOKUP(CG715,Anthro_Calc!C:P,13,FALSE),VLOOKUP(CG715,Anthro_Calc!C:P,12,FALSE))-1) / (VLOOKUP(CG715,Anthro_Calc!C:P,14,FALSE)*VLOOKUP(CG715,Anthro_Calc!C:P,12,FALSE)))</f>
        <v/>
      </c>
      <c r="CI715" s="184" t="str">
        <f>IF(ISBLANK(CC715), "", -3 + (CC715 -VLOOKUP(CG715,Anthro_Calc!C:P,4,FALSE)) / (VLOOKUP(CG715,Anthro_Calc!C:P,5,FALSE) - VLOOKUP(CG715,Anthro_Calc!C:P,4,FALSE)))</f>
        <v/>
      </c>
      <c r="CJ715" s="184" t="str">
        <f>IF(ISBLANK(CC715), "", 3 + (CC715 -VLOOKUP(CG715,Anthro_Calc!C:P,10,FALSE)) / (VLOOKUP(CG715,Anthro_Calc!C:P,10,FALSE) - VLOOKUP(CG715,Anthro_Calc!C:P,9,FALSE)))</f>
        <v/>
      </c>
      <c r="CK715" s="185" t="str">
        <f t="shared" si="618"/>
        <v/>
      </c>
      <c r="CL715" s="173" t="str">
        <f t="shared" si="619"/>
        <v/>
      </c>
      <c r="CM715" s="174" t="str">
        <f t="shared" si="620"/>
        <v/>
      </c>
      <c r="CN715" s="179"/>
      <c r="CO715" s="167"/>
      <c r="CP715" s="175"/>
      <c r="CQ715" s="175"/>
      <c r="CR715" s="186" t="str">
        <f t="shared" si="621"/>
        <v/>
      </c>
      <c r="CS715" s="187">
        <f t="shared" si="622"/>
        <v>0</v>
      </c>
      <c r="CT715" s="187">
        <f t="shared" si="623"/>
        <v>0</v>
      </c>
      <c r="CU715" s="187" t="str">
        <f t="shared" si="624"/>
        <v>0</v>
      </c>
      <c r="CV715" s="187" t="str">
        <f>IF(ISBLANK(CQ715), "", (POWER(CQ715/VLOOKUP(CU715,Anthro_Calc!C:P,13,FALSE),VLOOKUP(CU715,Anthro_Calc!C:P,12,FALSE))-1) / (VLOOKUP(CU715,Anthro_Calc!C:P,14,FALSE)*VLOOKUP(CU715,Anthro_Calc!C:P,12,FALSE)))</f>
        <v/>
      </c>
      <c r="CW715" s="187" t="str">
        <f>IF(ISBLANK(CQ715), "", -3 + (CQ715 -VLOOKUP(CU715,Anthro_Calc!C:P,4,FALSE)) / (VLOOKUP(CU715,Anthro_Calc!C:P,5,FALSE) - VLOOKUP(CU715,Anthro_Calc!C:P,4,FALSE)))</f>
        <v/>
      </c>
      <c r="CX715" s="187" t="str">
        <f>IF(ISBLANK(CQ715), "", 3 + (CQ715 -VLOOKUP(CU715,Anthro_Calc!C:P,10,FALSE)) / (VLOOKUP(CU715,Anthro_Calc!C:P,10,FALSE) - VLOOKUP(CU715,Anthro_Calc!C:P,9,FALSE)))</f>
        <v/>
      </c>
      <c r="CY715" s="188" t="str">
        <f t="shared" si="625"/>
        <v/>
      </c>
      <c r="CZ715" s="117" t="str">
        <f t="shared" si="639"/>
        <v/>
      </c>
      <c r="DA715" s="174" t="str">
        <f t="shared" si="626"/>
        <v/>
      </c>
      <c r="DB715" s="189"/>
    </row>
    <row r="716" spans="1:106">
      <c r="A716" s="165">
        <f t="shared" si="631"/>
        <v>712</v>
      </c>
      <c r="B716" s="166"/>
      <c r="C716" s="166"/>
      <c r="D716" s="166"/>
      <c r="E716" s="166"/>
      <c r="F716" s="166"/>
      <c r="G716" s="166"/>
      <c r="H716" s="166"/>
      <c r="I716" s="166"/>
      <c r="J716" s="166"/>
      <c r="K716" s="166"/>
      <c r="L716" s="166"/>
      <c r="M716" s="167"/>
      <c r="N716" s="168" t="str">
        <f t="shared" ca="1" si="590"/>
        <v/>
      </c>
      <c r="O716" s="169"/>
      <c r="P716" s="169"/>
      <c r="Q716" s="167"/>
      <c r="R716" s="170"/>
      <c r="S716" s="171" t="str">
        <f t="shared" si="591"/>
        <v/>
      </c>
      <c r="T716" s="171" t="str">
        <f t="shared" si="592"/>
        <v/>
      </c>
      <c r="U716" s="171" t="str">
        <f t="shared" si="593"/>
        <v/>
      </c>
      <c r="V716" s="171" t="str">
        <f>IF(ISBLANK(R716), "", (POWER(R716/VLOOKUP(U716,Anthro_Calc!C:P,13,FALSE),VLOOKUP(U716,Anthro_Calc!C:P,12,FALSE))-1) / (VLOOKUP(U716,Anthro_Calc!C:P,14,FALSE)*VLOOKUP(U716,Anthro_Calc!C:P,12,FALSE)))</f>
        <v/>
      </c>
      <c r="W716" s="171" t="str">
        <f>IF(ISBLANK(R716), "", -3 + (R716 -VLOOKUP(U716,Anthro_Calc!C:P,4,FALSE)) / (VLOOKUP(U716,Anthro_Calc!C:P,5,FALSE) - VLOOKUP(U716,Anthro_Calc!C:P,4,FALSE)))</f>
        <v/>
      </c>
      <c r="X716" s="171" t="str">
        <f>IF(ISBLANK(R716), "", 3 + (R716 -VLOOKUP(U716,Anthro_Calc!C:P,10,FALSE)) / (VLOOKUP(U716,Anthro_Calc!C:P,10,FALSE) - VLOOKUP(U716,Anthro_Calc!C:P,9,FALSE)))</f>
        <v/>
      </c>
      <c r="Y716" s="172" t="str">
        <f t="shared" si="594"/>
        <v/>
      </c>
      <c r="Z716" s="173" t="str">
        <f t="shared" si="595"/>
        <v/>
      </c>
      <c r="AA716" s="174" t="str">
        <f t="shared" si="630"/>
        <v/>
      </c>
      <c r="AB716" s="167"/>
      <c r="AC716" s="175"/>
      <c r="AD716" s="176"/>
      <c r="AE716" s="177" t="str">
        <f t="shared" si="596"/>
        <v/>
      </c>
      <c r="AF716" s="171">
        <f t="shared" si="597"/>
        <v>0</v>
      </c>
      <c r="AG716" s="171">
        <f t="shared" si="598"/>
        <v>0</v>
      </c>
      <c r="AH716" s="171" t="str">
        <f t="shared" si="599"/>
        <v>0</v>
      </c>
      <c r="AI716" s="171" t="str">
        <f>IF(ISBLANK(AD716), "", (POWER(AD716/VLOOKUP(AH716,Anthro_Calc!C:P,13,FALSE),VLOOKUP(AH716,Anthro_Calc!C:P,12,FALSE))-1) / (VLOOKUP(AH716,Anthro_Calc!C:P,14,FALSE)*VLOOKUP(AH716,Anthro_Calc!C:P,12,FALSE)))</f>
        <v/>
      </c>
      <c r="AJ716" s="171" t="str">
        <f>IF(ISBLANK(AD716), "", -3 + (AD716 -VLOOKUP(AH716,Anthro_Calc!C:P,4,FALSE)) / (VLOOKUP(AH716,Anthro_Calc!C:P,5,FALSE) - VLOOKUP(AH716,Anthro_Calc!C:P,4,FALSE)))</f>
        <v/>
      </c>
      <c r="AK716" s="171" t="str">
        <f>IF(ISBLANK(AD716), "", 3 + (AD716 -VLOOKUP(AH716,Anthro_Calc!C:P,10,FALSE)) / (VLOOKUP(AH716,Anthro_Calc!C:P,10,FALSE) - VLOOKUP(AH716,Anthro_Calc!C:P,9,FALSE)))</f>
        <v/>
      </c>
      <c r="AL716" s="172" t="str">
        <f t="shared" si="600"/>
        <v/>
      </c>
      <c r="AM716" s="173" t="str">
        <f t="shared" si="601"/>
        <v/>
      </c>
      <c r="AN716" s="174" t="str">
        <f t="shared" si="602"/>
        <v/>
      </c>
      <c r="AO716" s="178" t="str">
        <f t="shared" si="632"/>
        <v/>
      </c>
      <c r="AP716" s="179"/>
      <c r="AQ716" s="179" t="str">
        <f t="shared" si="638"/>
        <v/>
      </c>
      <c r="AR716" s="167"/>
      <c r="AS716" s="175"/>
      <c r="AT716" s="170"/>
      <c r="AU716" s="177" t="str">
        <f t="shared" si="629"/>
        <v/>
      </c>
      <c r="AV716" s="171">
        <f t="shared" si="603"/>
        <v>0</v>
      </c>
      <c r="AW716" s="171">
        <f t="shared" si="604"/>
        <v>0</v>
      </c>
      <c r="AX716" s="171" t="str">
        <f t="shared" si="605"/>
        <v>0</v>
      </c>
      <c r="AY716" s="171" t="str">
        <f>IF(ISBLANK(AT716), "", (POWER(AT716/VLOOKUP(AX716,Anthro_Calc!C:P,13,FALSE),VLOOKUP(AX716,Anthro_Calc!C:P,12,FALSE))-1) / (VLOOKUP(AX716,Anthro_Calc!C:P,14,FALSE)*VLOOKUP(AX716,Anthro_Calc!C:P,12,FALSE)))</f>
        <v/>
      </c>
      <c r="AZ716" s="171" t="str">
        <f>IF(ISBLANK(AT716), "", -3 + (AT716 -VLOOKUP(AX716,Anthro_Calc!C:P,4,FALSE)) / (VLOOKUP(AX716,Anthro_Calc!C:P,5,FALSE) - VLOOKUP(AX716,Anthro_Calc!C:P,4,FALSE)))</f>
        <v/>
      </c>
      <c r="BA716" s="171" t="str">
        <f>IF(ISBLANK(AT716), "", 3 + (AT716 -VLOOKUP(AX716,Anthro_Calc!C:P,10,FALSE)) / (VLOOKUP(AX716,Anthro_Calc!C:P,10,FALSE) - VLOOKUP(AX716,Anthro_Calc!C:P,9,FALSE)))</f>
        <v/>
      </c>
      <c r="BB716" s="172" t="str">
        <f t="shared" si="606"/>
        <v/>
      </c>
      <c r="BC716" s="173" t="str">
        <f t="shared" si="607"/>
        <v/>
      </c>
      <c r="BD716" s="174" t="str">
        <f t="shared" si="633"/>
        <v/>
      </c>
      <c r="BE716" s="180" t="str">
        <f t="shared" si="634"/>
        <v/>
      </c>
      <c r="BF716" s="181" t="str">
        <f t="shared" si="608"/>
        <v/>
      </c>
      <c r="BG716" s="181" t="str">
        <f t="shared" si="635"/>
        <v/>
      </c>
      <c r="BH716" s="179"/>
      <c r="BI716" s="182"/>
      <c r="BJ716" s="167"/>
      <c r="BK716" s="175"/>
      <c r="BL716" s="176"/>
      <c r="BM716" s="177" t="str">
        <f t="shared" si="609"/>
        <v/>
      </c>
      <c r="BN716" s="171">
        <f t="shared" si="627"/>
        <v>0</v>
      </c>
      <c r="BO716" s="171">
        <f t="shared" si="628"/>
        <v>0</v>
      </c>
      <c r="BP716" s="171" t="str">
        <f t="shared" si="610"/>
        <v>0</v>
      </c>
      <c r="BQ716" s="171" t="str">
        <f>IF(ISBLANK(BL716), "", (POWER(BL716/VLOOKUP(BP716,Anthro_Calc!C:P,13,FALSE),VLOOKUP(BP716,Anthro_Calc!C:P,12,FALSE))-1) / (VLOOKUP(BP716,Anthro_Calc!C:P,14,FALSE)*VLOOKUP(BP716,Anthro_Calc!C:P,12,FALSE)))</f>
        <v/>
      </c>
      <c r="BR716" s="171" t="str">
        <f>IF(ISBLANK(BL716), "", -3 + (BL716 -VLOOKUP(BP716,Anthro_Calc!C:P,4,FALSE)) / (VLOOKUP(BP716,Anthro_Calc!C:P,5,FALSE) - VLOOKUP(BP716,Anthro_Calc!C:P,4,FALSE)))</f>
        <v/>
      </c>
      <c r="BS716" s="171" t="str">
        <f>IF(ISBLANK(BL716), "", 3 + (BL716 -VLOOKUP(BP716,Anthro_Calc!C:P,10,FALSE)) / (VLOOKUP(BP716,Anthro_Calc!C:P,10,FALSE) - VLOOKUP(BP716,Anthro_Calc!C:P,9,FALSE)))</f>
        <v/>
      </c>
      <c r="BT716" s="172" t="str">
        <f t="shared" si="611"/>
        <v/>
      </c>
      <c r="BU716" s="173" t="str">
        <f t="shared" si="612"/>
        <v/>
      </c>
      <c r="BV716" s="174" t="str">
        <f t="shared" si="613"/>
        <v/>
      </c>
      <c r="BW716" s="181" t="str">
        <f t="shared" si="636"/>
        <v/>
      </c>
      <c r="BX716" s="179"/>
      <c r="BY716" s="181" t="str">
        <f>IF(ISBLANK(BL716), "", VLOOKUP(Z716&amp;" "&amp;BV716&amp;" "&amp;BW716,Graduation_Criteria!$D$2:$E$34,2,FALSE))</f>
        <v/>
      </c>
      <c r="BZ716" s="181" t="str">
        <f t="shared" si="637"/>
        <v/>
      </c>
      <c r="CA716" s="167"/>
      <c r="CB716" s="175"/>
      <c r="CC716" s="175"/>
      <c r="CD716" s="183" t="str">
        <f t="shared" si="614"/>
        <v/>
      </c>
      <c r="CE716" s="184">
        <f t="shared" si="615"/>
        <v>0</v>
      </c>
      <c r="CF716" s="184">
        <f t="shared" si="616"/>
        <v>0</v>
      </c>
      <c r="CG716" s="184" t="str">
        <f t="shared" si="617"/>
        <v>0</v>
      </c>
      <c r="CH716" s="184" t="str">
        <f>IF(ISBLANK(CC716), "", (POWER(CC716/VLOOKUP(CG716,Anthro_Calc!C:P,13,FALSE),VLOOKUP(CG716,Anthro_Calc!C:P,12,FALSE))-1) / (VLOOKUP(CG716,Anthro_Calc!C:P,14,FALSE)*VLOOKUP(CG716,Anthro_Calc!C:P,12,FALSE)))</f>
        <v/>
      </c>
      <c r="CI716" s="184" t="str">
        <f>IF(ISBLANK(CC716), "", -3 + (CC716 -VLOOKUP(CG716,Anthro_Calc!C:P,4,FALSE)) / (VLOOKUP(CG716,Anthro_Calc!C:P,5,FALSE) - VLOOKUP(CG716,Anthro_Calc!C:P,4,FALSE)))</f>
        <v/>
      </c>
      <c r="CJ716" s="184" t="str">
        <f>IF(ISBLANK(CC716), "", 3 + (CC716 -VLOOKUP(CG716,Anthro_Calc!C:P,10,FALSE)) / (VLOOKUP(CG716,Anthro_Calc!C:P,10,FALSE) - VLOOKUP(CG716,Anthro_Calc!C:P,9,FALSE)))</f>
        <v/>
      </c>
      <c r="CK716" s="185" t="str">
        <f t="shared" si="618"/>
        <v/>
      </c>
      <c r="CL716" s="173" t="str">
        <f t="shared" si="619"/>
        <v/>
      </c>
      <c r="CM716" s="174" t="str">
        <f t="shared" si="620"/>
        <v/>
      </c>
      <c r="CN716" s="179"/>
      <c r="CO716" s="167"/>
      <c r="CP716" s="175"/>
      <c r="CQ716" s="175"/>
      <c r="CR716" s="186" t="str">
        <f t="shared" si="621"/>
        <v/>
      </c>
      <c r="CS716" s="187">
        <f t="shared" si="622"/>
        <v>0</v>
      </c>
      <c r="CT716" s="187">
        <f t="shared" si="623"/>
        <v>0</v>
      </c>
      <c r="CU716" s="187" t="str">
        <f t="shared" si="624"/>
        <v>0</v>
      </c>
      <c r="CV716" s="187" t="str">
        <f>IF(ISBLANK(CQ716), "", (POWER(CQ716/VLOOKUP(CU716,Anthro_Calc!C:P,13,FALSE),VLOOKUP(CU716,Anthro_Calc!C:P,12,FALSE))-1) / (VLOOKUP(CU716,Anthro_Calc!C:P,14,FALSE)*VLOOKUP(CU716,Anthro_Calc!C:P,12,FALSE)))</f>
        <v/>
      </c>
      <c r="CW716" s="187" t="str">
        <f>IF(ISBLANK(CQ716), "", -3 + (CQ716 -VLOOKUP(CU716,Anthro_Calc!C:P,4,FALSE)) / (VLOOKUP(CU716,Anthro_Calc!C:P,5,FALSE) - VLOOKUP(CU716,Anthro_Calc!C:P,4,FALSE)))</f>
        <v/>
      </c>
      <c r="CX716" s="187" t="str">
        <f>IF(ISBLANK(CQ716), "", 3 + (CQ716 -VLOOKUP(CU716,Anthro_Calc!C:P,10,FALSE)) / (VLOOKUP(CU716,Anthro_Calc!C:P,10,FALSE) - VLOOKUP(CU716,Anthro_Calc!C:P,9,FALSE)))</f>
        <v/>
      </c>
      <c r="CY716" s="188" t="str">
        <f t="shared" si="625"/>
        <v/>
      </c>
      <c r="CZ716" s="117" t="str">
        <f t="shared" si="639"/>
        <v/>
      </c>
      <c r="DA716" s="174" t="str">
        <f t="shared" si="626"/>
        <v/>
      </c>
      <c r="DB716" s="189"/>
    </row>
    <row r="717" spans="1:106">
      <c r="A717" s="165">
        <f t="shared" si="631"/>
        <v>713</v>
      </c>
      <c r="B717" s="166"/>
      <c r="C717" s="166"/>
      <c r="D717" s="166"/>
      <c r="E717" s="166"/>
      <c r="F717" s="166"/>
      <c r="G717" s="166"/>
      <c r="H717" s="166"/>
      <c r="I717" s="166"/>
      <c r="J717" s="166"/>
      <c r="K717" s="166"/>
      <c r="L717" s="166"/>
      <c r="M717" s="167"/>
      <c r="N717" s="168" t="str">
        <f t="shared" ca="1" si="590"/>
        <v/>
      </c>
      <c r="O717" s="169"/>
      <c r="P717" s="169"/>
      <c r="Q717" s="167"/>
      <c r="R717" s="170"/>
      <c r="S717" s="171" t="str">
        <f t="shared" si="591"/>
        <v/>
      </c>
      <c r="T717" s="171" t="str">
        <f t="shared" si="592"/>
        <v/>
      </c>
      <c r="U717" s="171" t="str">
        <f t="shared" si="593"/>
        <v/>
      </c>
      <c r="V717" s="171" t="str">
        <f>IF(ISBLANK(R717), "", (POWER(R717/VLOOKUP(U717,Anthro_Calc!C:P,13,FALSE),VLOOKUP(U717,Anthro_Calc!C:P,12,FALSE))-1) / (VLOOKUP(U717,Anthro_Calc!C:P,14,FALSE)*VLOOKUP(U717,Anthro_Calc!C:P,12,FALSE)))</f>
        <v/>
      </c>
      <c r="W717" s="171" t="str">
        <f>IF(ISBLANK(R717), "", -3 + (R717 -VLOOKUP(U717,Anthro_Calc!C:P,4,FALSE)) / (VLOOKUP(U717,Anthro_Calc!C:P,5,FALSE) - VLOOKUP(U717,Anthro_Calc!C:P,4,FALSE)))</f>
        <v/>
      </c>
      <c r="X717" s="171" t="str">
        <f>IF(ISBLANK(R717), "", 3 + (R717 -VLOOKUP(U717,Anthro_Calc!C:P,10,FALSE)) / (VLOOKUP(U717,Anthro_Calc!C:P,10,FALSE) - VLOOKUP(U717,Anthro_Calc!C:P,9,FALSE)))</f>
        <v/>
      </c>
      <c r="Y717" s="172" t="str">
        <f t="shared" si="594"/>
        <v/>
      </c>
      <c r="Z717" s="173" t="str">
        <f t="shared" si="595"/>
        <v/>
      </c>
      <c r="AA717" s="174" t="str">
        <f t="shared" si="630"/>
        <v/>
      </c>
      <c r="AB717" s="167"/>
      <c r="AC717" s="175"/>
      <c r="AD717" s="176"/>
      <c r="AE717" s="177" t="str">
        <f t="shared" si="596"/>
        <v/>
      </c>
      <c r="AF717" s="171">
        <f t="shared" si="597"/>
        <v>0</v>
      </c>
      <c r="AG717" s="171">
        <f t="shared" si="598"/>
        <v>0</v>
      </c>
      <c r="AH717" s="171" t="str">
        <f t="shared" si="599"/>
        <v>0</v>
      </c>
      <c r="AI717" s="171" t="str">
        <f>IF(ISBLANK(AD717), "", (POWER(AD717/VLOOKUP(AH717,Anthro_Calc!C:P,13,FALSE),VLOOKUP(AH717,Anthro_Calc!C:P,12,FALSE))-1) / (VLOOKUP(AH717,Anthro_Calc!C:P,14,FALSE)*VLOOKUP(AH717,Anthro_Calc!C:P,12,FALSE)))</f>
        <v/>
      </c>
      <c r="AJ717" s="171" t="str">
        <f>IF(ISBLANK(AD717), "", -3 + (AD717 -VLOOKUP(AH717,Anthro_Calc!C:P,4,FALSE)) / (VLOOKUP(AH717,Anthro_Calc!C:P,5,FALSE) - VLOOKUP(AH717,Anthro_Calc!C:P,4,FALSE)))</f>
        <v/>
      </c>
      <c r="AK717" s="171" t="str">
        <f>IF(ISBLANK(AD717), "", 3 + (AD717 -VLOOKUP(AH717,Anthro_Calc!C:P,10,FALSE)) / (VLOOKUP(AH717,Anthro_Calc!C:P,10,FALSE) - VLOOKUP(AH717,Anthro_Calc!C:P,9,FALSE)))</f>
        <v/>
      </c>
      <c r="AL717" s="172" t="str">
        <f t="shared" si="600"/>
        <v/>
      </c>
      <c r="AM717" s="173" t="str">
        <f t="shared" si="601"/>
        <v/>
      </c>
      <c r="AN717" s="174" t="str">
        <f t="shared" si="602"/>
        <v/>
      </c>
      <c r="AO717" s="178" t="str">
        <f t="shared" si="632"/>
        <v/>
      </c>
      <c r="AP717" s="179"/>
      <c r="AQ717" s="179" t="str">
        <f t="shared" si="638"/>
        <v/>
      </c>
      <c r="AR717" s="167"/>
      <c r="AS717" s="175"/>
      <c r="AT717" s="170"/>
      <c r="AU717" s="177" t="str">
        <f t="shared" si="629"/>
        <v/>
      </c>
      <c r="AV717" s="171">
        <f t="shared" si="603"/>
        <v>0</v>
      </c>
      <c r="AW717" s="171">
        <f t="shared" si="604"/>
        <v>0</v>
      </c>
      <c r="AX717" s="171" t="str">
        <f t="shared" si="605"/>
        <v>0</v>
      </c>
      <c r="AY717" s="171" t="str">
        <f>IF(ISBLANK(AT717), "", (POWER(AT717/VLOOKUP(AX717,Anthro_Calc!C:P,13,FALSE),VLOOKUP(AX717,Anthro_Calc!C:P,12,FALSE))-1) / (VLOOKUP(AX717,Anthro_Calc!C:P,14,FALSE)*VLOOKUP(AX717,Anthro_Calc!C:P,12,FALSE)))</f>
        <v/>
      </c>
      <c r="AZ717" s="171" t="str">
        <f>IF(ISBLANK(AT717), "", -3 + (AT717 -VLOOKUP(AX717,Anthro_Calc!C:P,4,FALSE)) / (VLOOKUP(AX717,Anthro_Calc!C:P,5,FALSE) - VLOOKUP(AX717,Anthro_Calc!C:P,4,FALSE)))</f>
        <v/>
      </c>
      <c r="BA717" s="171" t="str">
        <f>IF(ISBLANK(AT717), "", 3 + (AT717 -VLOOKUP(AX717,Anthro_Calc!C:P,10,FALSE)) / (VLOOKUP(AX717,Anthro_Calc!C:P,10,FALSE) - VLOOKUP(AX717,Anthro_Calc!C:P,9,FALSE)))</f>
        <v/>
      </c>
      <c r="BB717" s="172" t="str">
        <f t="shared" si="606"/>
        <v/>
      </c>
      <c r="BC717" s="173" t="str">
        <f t="shared" si="607"/>
        <v/>
      </c>
      <c r="BD717" s="174" t="str">
        <f t="shared" si="633"/>
        <v/>
      </c>
      <c r="BE717" s="180" t="str">
        <f t="shared" si="634"/>
        <v/>
      </c>
      <c r="BF717" s="181" t="str">
        <f t="shared" si="608"/>
        <v/>
      </c>
      <c r="BG717" s="181" t="str">
        <f t="shared" si="635"/>
        <v/>
      </c>
      <c r="BH717" s="179"/>
      <c r="BI717" s="182"/>
      <c r="BJ717" s="167"/>
      <c r="BK717" s="175"/>
      <c r="BL717" s="176"/>
      <c r="BM717" s="177" t="str">
        <f t="shared" si="609"/>
        <v/>
      </c>
      <c r="BN717" s="171">
        <f t="shared" si="627"/>
        <v>0</v>
      </c>
      <c r="BO717" s="171">
        <f t="shared" si="628"/>
        <v>0</v>
      </c>
      <c r="BP717" s="171" t="str">
        <f t="shared" si="610"/>
        <v>0</v>
      </c>
      <c r="BQ717" s="171" t="str">
        <f>IF(ISBLANK(BL717), "", (POWER(BL717/VLOOKUP(BP717,Anthro_Calc!C:P,13,FALSE),VLOOKUP(BP717,Anthro_Calc!C:P,12,FALSE))-1) / (VLOOKUP(BP717,Anthro_Calc!C:P,14,FALSE)*VLOOKUP(BP717,Anthro_Calc!C:P,12,FALSE)))</f>
        <v/>
      </c>
      <c r="BR717" s="171" t="str">
        <f>IF(ISBLANK(BL717), "", -3 + (BL717 -VLOOKUP(BP717,Anthro_Calc!C:P,4,FALSE)) / (VLOOKUP(BP717,Anthro_Calc!C:P,5,FALSE) - VLOOKUP(BP717,Anthro_Calc!C:P,4,FALSE)))</f>
        <v/>
      </c>
      <c r="BS717" s="171" t="str">
        <f>IF(ISBLANK(BL717), "", 3 + (BL717 -VLOOKUP(BP717,Anthro_Calc!C:P,10,FALSE)) / (VLOOKUP(BP717,Anthro_Calc!C:P,10,FALSE) - VLOOKUP(BP717,Anthro_Calc!C:P,9,FALSE)))</f>
        <v/>
      </c>
      <c r="BT717" s="172" t="str">
        <f t="shared" si="611"/>
        <v/>
      </c>
      <c r="BU717" s="173" t="str">
        <f t="shared" si="612"/>
        <v/>
      </c>
      <c r="BV717" s="174" t="str">
        <f t="shared" si="613"/>
        <v/>
      </c>
      <c r="BW717" s="181" t="str">
        <f t="shared" si="636"/>
        <v/>
      </c>
      <c r="BX717" s="179"/>
      <c r="BY717" s="181" t="str">
        <f>IF(ISBLANK(BL717), "", VLOOKUP(Z717&amp;" "&amp;BV717&amp;" "&amp;BW717,Graduation_Criteria!$D$2:$E$34,2,FALSE))</f>
        <v/>
      </c>
      <c r="BZ717" s="181" t="str">
        <f t="shared" si="637"/>
        <v/>
      </c>
      <c r="CA717" s="167"/>
      <c r="CB717" s="175"/>
      <c r="CC717" s="175"/>
      <c r="CD717" s="183" t="str">
        <f t="shared" si="614"/>
        <v/>
      </c>
      <c r="CE717" s="184">
        <f t="shared" si="615"/>
        <v>0</v>
      </c>
      <c r="CF717" s="184">
        <f t="shared" si="616"/>
        <v>0</v>
      </c>
      <c r="CG717" s="184" t="str">
        <f t="shared" si="617"/>
        <v>0</v>
      </c>
      <c r="CH717" s="184" t="str">
        <f>IF(ISBLANK(CC717), "", (POWER(CC717/VLOOKUP(CG717,Anthro_Calc!C:P,13,FALSE),VLOOKUP(CG717,Anthro_Calc!C:P,12,FALSE))-1) / (VLOOKUP(CG717,Anthro_Calc!C:P,14,FALSE)*VLOOKUP(CG717,Anthro_Calc!C:P,12,FALSE)))</f>
        <v/>
      </c>
      <c r="CI717" s="184" t="str">
        <f>IF(ISBLANK(CC717), "", -3 + (CC717 -VLOOKUP(CG717,Anthro_Calc!C:P,4,FALSE)) / (VLOOKUP(CG717,Anthro_Calc!C:P,5,FALSE) - VLOOKUP(CG717,Anthro_Calc!C:P,4,FALSE)))</f>
        <v/>
      </c>
      <c r="CJ717" s="184" t="str">
        <f>IF(ISBLANK(CC717), "", 3 + (CC717 -VLOOKUP(CG717,Anthro_Calc!C:P,10,FALSE)) / (VLOOKUP(CG717,Anthro_Calc!C:P,10,FALSE) - VLOOKUP(CG717,Anthro_Calc!C:P,9,FALSE)))</f>
        <v/>
      </c>
      <c r="CK717" s="185" t="str">
        <f t="shared" si="618"/>
        <v/>
      </c>
      <c r="CL717" s="173" t="str">
        <f t="shared" si="619"/>
        <v/>
      </c>
      <c r="CM717" s="174" t="str">
        <f t="shared" si="620"/>
        <v/>
      </c>
      <c r="CN717" s="179"/>
      <c r="CO717" s="167"/>
      <c r="CP717" s="175"/>
      <c r="CQ717" s="175"/>
      <c r="CR717" s="186" t="str">
        <f t="shared" si="621"/>
        <v/>
      </c>
      <c r="CS717" s="187">
        <f t="shared" si="622"/>
        <v>0</v>
      </c>
      <c r="CT717" s="187">
        <f t="shared" si="623"/>
        <v>0</v>
      </c>
      <c r="CU717" s="187" t="str">
        <f t="shared" si="624"/>
        <v>0</v>
      </c>
      <c r="CV717" s="187" t="str">
        <f>IF(ISBLANK(CQ717), "", (POWER(CQ717/VLOOKUP(CU717,Anthro_Calc!C:P,13,FALSE),VLOOKUP(CU717,Anthro_Calc!C:P,12,FALSE))-1) / (VLOOKUP(CU717,Anthro_Calc!C:P,14,FALSE)*VLOOKUP(CU717,Anthro_Calc!C:P,12,FALSE)))</f>
        <v/>
      </c>
      <c r="CW717" s="187" t="str">
        <f>IF(ISBLANK(CQ717), "", -3 + (CQ717 -VLOOKUP(CU717,Anthro_Calc!C:P,4,FALSE)) / (VLOOKUP(CU717,Anthro_Calc!C:P,5,FALSE) - VLOOKUP(CU717,Anthro_Calc!C:P,4,FALSE)))</f>
        <v/>
      </c>
      <c r="CX717" s="187" t="str">
        <f>IF(ISBLANK(CQ717), "", 3 + (CQ717 -VLOOKUP(CU717,Anthro_Calc!C:P,10,FALSE)) / (VLOOKUP(CU717,Anthro_Calc!C:P,10,FALSE) - VLOOKUP(CU717,Anthro_Calc!C:P,9,FALSE)))</f>
        <v/>
      </c>
      <c r="CY717" s="188" t="str">
        <f t="shared" si="625"/>
        <v/>
      </c>
      <c r="CZ717" s="117" t="str">
        <f t="shared" si="639"/>
        <v/>
      </c>
      <c r="DA717" s="174" t="str">
        <f t="shared" si="626"/>
        <v/>
      </c>
      <c r="DB717" s="189"/>
    </row>
    <row r="718" spans="1:106">
      <c r="A718" s="165">
        <f t="shared" si="631"/>
        <v>714</v>
      </c>
      <c r="B718" s="166"/>
      <c r="C718" s="166"/>
      <c r="D718" s="166"/>
      <c r="E718" s="166"/>
      <c r="F718" s="166"/>
      <c r="G718" s="166"/>
      <c r="H718" s="166"/>
      <c r="I718" s="166"/>
      <c r="J718" s="166"/>
      <c r="K718" s="166"/>
      <c r="L718" s="166"/>
      <c r="M718" s="167"/>
      <c r="N718" s="168" t="str">
        <f t="shared" ca="1" si="590"/>
        <v/>
      </c>
      <c r="O718" s="169"/>
      <c r="P718" s="169"/>
      <c r="Q718" s="167"/>
      <c r="R718" s="170"/>
      <c r="S718" s="171" t="str">
        <f t="shared" si="591"/>
        <v/>
      </c>
      <c r="T718" s="171" t="str">
        <f t="shared" si="592"/>
        <v/>
      </c>
      <c r="U718" s="171" t="str">
        <f t="shared" si="593"/>
        <v/>
      </c>
      <c r="V718" s="171" t="str">
        <f>IF(ISBLANK(R718), "", (POWER(R718/VLOOKUP(U718,Anthro_Calc!C:P,13,FALSE),VLOOKUP(U718,Anthro_Calc!C:P,12,FALSE))-1) / (VLOOKUP(U718,Anthro_Calc!C:P,14,FALSE)*VLOOKUP(U718,Anthro_Calc!C:P,12,FALSE)))</f>
        <v/>
      </c>
      <c r="W718" s="171" t="str">
        <f>IF(ISBLANK(R718), "", -3 + (R718 -VLOOKUP(U718,Anthro_Calc!C:P,4,FALSE)) / (VLOOKUP(U718,Anthro_Calc!C:P,5,FALSE) - VLOOKUP(U718,Anthro_Calc!C:P,4,FALSE)))</f>
        <v/>
      </c>
      <c r="X718" s="171" t="str">
        <f>IF(ISBLANK(R718), "", 3 + (R718 -VLOOKUP(U718,Anthro_Calc!C:P,10,FALSE)) / (VLOOKUP(U718,Anthro_Calc!C:P,10,FALSE) - VLOOKUP(U718,Anthro_Calc!C:P,9,FALSE)))</f>
        <v/>
      </c>
      <c r="Y718" s="172" t="str">
        <f t="shared" si="594"/>
        <v/>
      </c>
      <c r="Z718" s="173" t="str">
        <f t="shared" si="595"/>
        <v/>
      </c>
      <c r="AA718" s="174" t="str">
        <f t="shared" si="630"/>
        <v/>
      </c>
      <c r="AB718" s="167"/>
      <c r="AC718" s="175"/>
      <c r="AD718" s="176"/>
      <c r="AE718" s="177" t="str">
        <f t="shared" si="596"/>
        <v/>
      </c>
      <c r="AF718" s="171">
        <f t="shared" si="597"/>
        <v>0</v>
      </c>
      <c r="AG718" s="171">
        <f t="shared" si="598"/>
        <v>0</v>
      </c>
      <c r="AH718" s="171" t="str">
        <f t="shared" si="599"/>
        <v>0</v>
      </c>
      <c r="AI718" s="171" t="str">
        <f>IF(ISBLANK(AD718), "", (POWER(AD718/VLOOKUP(AH718,Anthro_Calc!C:P,13,FALSE),VLOOKUP(AH718,Anthro_Calc!C:P,12,FALSE))-1) / (VLOOKUP(AH718,Anthro_Calc!C:P,14,FALSE)*VLOOKUP(AH718,Anthro_Calc!C:P,12,FALSE)))</f>
        <v/>
      </c>
      <c r="AJ718" s="171" t="str">
        <f>IF(ISBLANK(AD718), "", -3 + (AD718 -VLOOKUP(AH718,Anthro_Calc!C:P,4,FALSE)) / (VLOOKUP(AH718,Anthro_Calc!C:P,5,FALSE) - VLOOKUP(AH718,Anthro_Calc!C:P,4,FALSE)))</f>
        <v/>
      </c>
      <c r="AK718" s="171" t="str">
        <f>IF(ISBLANK(AD718), "", 3 + (AD718 -VLOOKUP(AH718,Anthro_Calc!C:P,10,FALSE)) / (VLOOKUP(AH718,Anthro_Calc!C:P,10,FALSE) - VLOOKUP(AH718,Anthro_Calc!C:P,9,FALSE)))</f>
        <v/>
      </c>
      <c r="AL718" s="172" t="str">
        <f t="shared" si="600"/>
        <v/>
      </c>
      <c r="AM718" s="173" t="str">
        <f t="shared" si="601"/>
        <v/>
      </c>
      <c r="AN718" s="174" t="str">
        <f t="shared" si="602"/>
        <v/>
      </c>
      <c r="AO718" s="178" t="str">
        <f t="shared" si="632"/>
        <v/>
      </c>
      <c r="AP718" s="179"/>
      <c r="AQ718" s="179" t="str">
        <f t="shared" si="638"/>
        <v/>
      </c>
      <c r="AR718" s="167"/>
      <c r="AS718" s="175"/>
      <c r="AT718" s="170"/>
      <c r="AU718" s="177" t="str">
        <f t="shared" si="629"/>
        <v/>
      </c>
      <c r="AV718" s="171">
        <f t="shared" si="603"/>
        <v>0</v>
      </c>
      <c r="AW718" s="171">
        <f t="shared" si="604"/>
        <v>0</v>
      </c>
      <c r="AX718" s="171" t="str">
        <f t="shared" si="605"/>
        <v>0</v>
      </c>
      <c r="AY718" s="171" t="str">
        <f>IF(ISBLANK(AT718), "", (POWER(AT718/VLOOKUP(AX718,Anthro_Calc!C:P,13,FALSE),VLOOKUP(AX718,Anthro_Calc!C:P,12,FALSE))-1) / (VLOOKUP(AX718,Anthro_Calc!C:P,14,FALSE)*VLOOKUP(AX718,Anthro_Calc!C:P,12,FALSE)))</f>
        <v/>
      </c>
      <c r="AZ718" s="171" t="str">
        <f>IF(ISBLANK(AT718), "", -3 + (AT718 -VLOOKUP(AX718,Anthro_Calc!C:P,4,FALSE)) / (VLOOKUP(AX718,Anthro_Calc!C:P,5,FALSE) - VLOOKUP(AX718,Anthro_Calc!C:P,4,FALSE)))</f>
        <v/>
      </c>
      <c r="BA718" s="171" t="str">
        <f>IF(ISBLANK(AT718), "", 3 + (AT718 -VLOOKUP(AX718,Anthro_Calc!C:P,10,FALSE)) / (VLOOKUP(AX718,Anthro_Calc!C:P,10,FALSE) - VLOOKUP(AX718,Anthro_Calc!C:P,9,FALSE)))</f>
        <v/>
      </c>
      <c r="BB718" s="172" t="str">
        <f t="shared" si="606"/>
        <v/>
      </c>
      <c r="BC718" s="173" t="str">
        <f t="shared" si="607"/>
        <v/>
      </c>
      <c r="BD718" s="174" t="str">
        <f t="shared" si="633"/>
        <v/>
      </c>
      <c r="BE718" s="180" t="str">
        <f t="shared" si="634"/>
        <v/>
      </c>
      <c r="BF718" s="181" t="str">
        <f t="shared" si="608"/>
        <v/>
      </c>
      <c r="BG718" s="181" t="str">
        <f t="shared" si="635"/>
        <v/>
      </c>
      <c r="BH718" s="179"/>
      <c r="BI718" s="182"/>
      <c r="BJ718" s="167"/>
      <c r="BK718" s="175"/>
      <c r="BL718" s="176"/>
      <c r="BM718" s="177" t="str">
        <f t="shared" si="609"/>
        <v/>
      </c>
      <c r="BN718" s="171">
        <f t="shared" si="627"/>
        <v>0</v>
      </c>
      <c r="BO718" s="171">
        <f t="shared" si="628"/>
        <v>0</v>
      </c>
      <c r="BP718" s="171" t="str">
        <f t="shared" si="610"/>
        <v>0</v>
      </c>
      <c r="BQ718" s="171" t="str">
        <f>IF(ISBLANK(BL718), "", (POWER(BL718/VLOOKUP(BP718,Anthro_Calc!C:P,13,FALSE),VLOOKUP(BP718,Anthro_Calc!C:P,12,FALSE))-1) / (VLOOKUP(BP718,Anthro_Calc!C:P,14,FALSE)*VLOOKUP(BP718,Anthro_Calc!C:P,12,FALSE)))</f>
        <v/>
      </c>
      <c r="BR718" s="171" t="str">
        <f>IF(ISBLANK(BL718), "", -3 + (BL718 -VLOOKUP(BP718,Anthro_Calc!C:P,4,FALSE)) / (VLOOKUP(BP718,Anthro_Calc!C:P,5,FALSE) - VLOOKUP(BP718,Anthro_Calc!C:P,4,FALSE)))</f>
        <v/>
      </c>
      <c r="BS718" s="171" t="str">
        <f>IF(ISBLANK(BL718), "", 3 + (BL718 -VLOOKUP(BP718,Anthro_Calc!C:P,10,FALSE)) / (VLOOKUP(BP718,Anthro_Calc!C:P,10,FALSE) - VLOOKUP(BP718,Anthro_Calc!C:P,9,FALSE)))</f>
        <v/>
      </c>
      <c r="BT718" s="172" t="str">
        <f t="shared" si="611"/>
        <v/>
      </c>
      <c r="BU718" s="173" t="str">
        <f t="shared" si="612"/>
        <v/>
      </c>
      <c r="BV718" s="174" t="str">
        <f t="shared" si="613"/>
        <v/>
      </c>
      <c r="BW718" s="181" t="str">
        <f t="shared" si="636"/>
        <v/>
      </c>
      <c r="BX718" s="179"/>
      <c r="BY718" s="181" t="str">
        <f>IF(ISBLANK(BL718), "", VLOOKUP(Z718&amp;" "&amp;BV718&amp;" "&amp;BW718,Graduation_Criteria!$D$2:$E$34,2,FALSE))</f>
        <v/>
      </c>
      <c r="BZ718" s="181" t="str">
        <f t="shared" si="637"/>
        <v/>
      </c>
      <c r="CA718" s="167"/>
      <c r="CB718" s="175"/>
      <c r="CC718" s="175"/>
      <c r="CD718" s="183" t="str">
        <f t="shared" si="614"/>
        <v/>
      </c>
      <c r="CE718" s="184">
        <f t="shared" si="615"/>
        <v>0</v>
      </c>
      <c r="CF718" s="184">
        <f t="shared" si="616"/>
        <v>0</v>
      </c>
      <c r="CG718" s="184" t="str">
        <f t="shared" si="617"/>
        <v>0</v>
      </c>
      <c r="CH718" s="184" t="str">
        <f>IF(ISBLANK(CC718), "", (POWER(CC718/VLOOKUP(CG718,Anthro_Calc!C:P,13,FALSE),VLOOKUP(CG718,Anthro_Calc!C:P,12,FALSE))-1) / (VLOOKUP(CG718,Anthro_Calc!C:P,14,FALSE)*VLOOKUP(CG718,Anthro_Calc!C:P,12,FALSE)))</f>
        <v/>
      </c>
      <c r="CI718" s="184" t="str">
        <f>IF(ISBLANK(CC718), "", -3 + (CC718 -VLOOKUP(CG718,Anthro_Calc!C:P,4,FALSE)) / (VLOOKUP(CG718,Anthro_Calc!C:P,5,FALSE) - VLOOKUP(CG718,Anthro_Calc!C:P,4,FALSE)))</f>
        <v/>
      </c>
      <c r="CJ718" s="184" t="str">
        <f>IF(ISBLANK(CC718), "", 3 + (CC718 -VLOOKUP(CG718,Anthro_Calc!C:P,10,FALSE)) / (VLOOKUP(CG718,Anthro_Calc!C:P,10,FALSE) - VLOOKUP(CG718,Anthro_Calc!C:P,9,FALSE)))</f>
        <v/>
      </c>
      <c r="CK718" s="185" t="str">
        <f t="shared" si="618"/>
        <v/>
      </c>
      <c r="CL718" s="173" t="str">
        <f t="shared" si="619"/>
        <v/>
      </c>
      <c r="CM718" s="174" t="str">
        <f t="shared" si="620"/>
        <v/>
      </c>
      <c r="CN718" s="179"/>
      <c r="CO718" s="167"/>
      <c r="CP718" s="175"/>
      <c r="CQ718" s="175"/>
      <c r="CR718" s="186" t="str">
        <f t="shared" si="621"/>
        <v/>
      </c>
      <c r="CS718" s="187">
        <f t="shared" si="622"/>
        <v>0</v>
      </c>
      <c r="CT718" s="187">
        <f t="shared" si="623"/>
        <v>0</v>
      </c>
      <c r="CU718" s="187" t="str">
        <f t="shared" si="624"/>
        <v>0</v>
      </c>
      <c r="CV718" s="187" t="str">
        <f>IF(ISBLANK(CQ718), "", (POWER(CQ718/VLOOKUP(CU718,Anthro_Calc!C:P,13,FALSE),VLOOKUP(CU718,Anthro_Calc!C:P,12,FALSE))-1) / (VLOOKUP(CU718,Anthro_Calc!C:P,14,FALSE)*VLOOKUP(CU718,Anthro_Calc!C:P,12,FALSE)))</f>
        <v/>
      </c>
      <c r="CW718" s="187" t="str">
        <f>IF(ISBLANK(CQ718), "", -3 + (CQ718 -VLOOKUP(CU718,Anthro_Calc!C:P,4,FALSE)) / (VLOOKUP(CU718,Anthro_Calc!C:P,5,FALSE) - VLOOKUP(CU718,Anthro_Calc!C:P,4,FALSE)))</f>
        <v/>
      </c>
      <c r="CX718" s="187" t="str">
        <f>IF(ISBLANK(CQ718), "", 3 + (CQ718 -VLOOKUP(CU718,Anthro_Calc!C:P,10,FALSE)) / (VLOOKUP(CU718,Anthro_Calc!C:P,10,FALSE) - VLOOKUP(CU718,Anthro_Calc!C:P,9,FALSE)))</f>
        <v/>
      </c>
      <c r="CY718" s="188" t="str">
        <f t="shared" si="625"/>
        <v/>
      </c>
      <c r="CZ718" s="117" t="str">
        <f t="shared" si="639"/>
        <v/>
      </c>
      <c r="DA718" s="174" t="str">
        <f t="shared" si="626"/>
        <v/>
      </c>
      <c r="DB718" s="189"/>
    </row>
    <row r="719" spans="1:106">
      <c r="A719" s="165">
        <f t="shared" si="631"/>
        <v>715</v>
      </c>
      <c r="B719" s="166"/>
      <c r="C719" s="166"/>
      <c r="D719" s="166"/>
      <c r="E719" s="166"/>
      <c r="F719" s="166"/>
      <c r="G719" s="166"/>
      <c r="H719" s="166"/>
      <c r="I719" s="166"/>
      <c r="J719" s="166"/>
      <c r="K719" s="166"/>
      <c r="L719" s="166"/>
      <c r="M719" s="167"/>
      <c r="N719" s="168" t="str">
        <f t="shared" ca="1" si="590"/>
        <v/>
      </c>
      <c r="O719" s="169"/>
      <c r="P719" s="169"/>
      <c r="Q719" s="167"/>
      <c r="R719" s="170"/>
      <c r="S719" s="171" t="str">
        <f t="shared" si="591"/>
        <v/>
      </c>
      <c r="T719" s="171" t="str">
        <f t="shared" si="592"/>
        <v/>
      </c>
      <c r="U719" s="171" t="str">
        <f t="shared" si="593"/>
        <v/>
      </c>
      <c r="V719" s="171" t="str">
        <f>IF(ISBLANK(R719), "", (POWER(R719/VLOOKUP(U719,Anthro_Calc!C:P,13,FALSE),VLOOKUP(U719,Anthro_Calc!C:P,12,FALSE))-1) / (VLOOKUP(U719,Anthro_Calc!C:P,14,FALSE)*VLOOKUP(U719,Anthro_Calc!C:P,12,FALSE)))</f>
        <v/>
      </c>
      <c r="W719" s="171" t="str">
        <f>IF(ISBLANK(R719), "", -3 + (R719 -VLOOKUP(U719,Anthro_Calc!C:P,4,FALSE)) / (VLOOKUP(U719,Anthro_Calc!C:P,5,FALSE) - VLOOKUP(U719,Anthro_Calc!C:P,4,FALSE)))</f>
        <v/>
      </c>
      <c r="X719" s="171" t="str">
        <f>IF(ISBLANK(R719), "", 3 + (R719 -VLOOKUP(U719,Anthro_Calc!C:P,10,FALSE)) / (VLOOKUP(U719,Anthro_Calc!C:P,10,FALSE) - VLOOKUP(U719,Anthro_Calc!C:P,9,FALSE)))</f>
        <v/>
      </c>
      <c r="Y719" s="172" t="str">
        <f t="shared" si="594"/>
        <v/>
      </c>
      <c r="Z719" s="173" t="str">
        <f t="shared" si="595"/>
        <v/>
      </c>
      <c r="AA719" s="174" t="str">
        <f t="shared" si="630"/>
        <v/>
      </c>
      <c r="AB719" s="167"/>
      <c r="AC719" s="175"/>
      <c r="AD719" s="176"/>
      <c r="AE719" s="177" t="str">
        <f t="shared" si="596"/>
        <v/>
      </c>
      <c r="AF719" s="171">
        <f t="shared" si="597"/>
        <v>0</v>
      </c>
      <c r="AG719" s="171">
        <f t="shared" si="598"/>
        <v>0</v>
      </c>
      <c r="AH719" s="171" t="str">
        <f t="shared" si="599"/>
        <v>0</v>
      </c>
      <c r="AI719" s="171" t="str">
        <f>IF(ISBLANK(AD719), "", (POWER(AD719/VLOOKUP(AH719,Anthro_Calc!C:P,13,FALSE),VLOOKUP(AH719,Anthro_Calc!C:P,12,FALSE))-1) / (VLOOKUP(AH719,Anthro_Calc!C:P,14,FALSE)*VLOOKUP(AH719,Anthro_Calc!C:P,12,FALSE)))</f>
        <v/>
      </c>
      <c r="AJ719" s="171" t="str">
        <f>IF(ISBLANK(AD719), "", -3 + (AD719 -VLOOKUP(AH719,Anthro_Calc!C:P,4,FALSE)) / (VLOOKUP(AH719,Anthro_Calc!C:P,5,FALSE) - VLOOKUP(AH719,Anthro_Calc!C:P,4,FALSE)))</f>
        <v/>
      </c>
      <c r="AK719" s="171" t="str">
        <f>IF(ISBLANK(AD719), "", 3 + (AD719 -VLOOKUP(AH719,Anthro_Calc!C:P,10,FALSE)) / (VLOOKUP(AH719,Anthro_Calc!C:P,10,FALSE) - VLOOKUP(AH719,Anthro_Calc!C:P,9,FALSE)))</f>
        <v/>
      </c>
      <c r="AL719" s="172" t="str">
        <f t="shared" si="600"/>
        <v/>
      </c>
      <c r="AM719" s="173" t="str">
        <f t="shared" si="601"/>
        <v/>
      </c>
      <c r="AN719" s="174" t="str">
        <f t="shared" si="602"/>
        <v/>
      </c>
      <c r="AO719" s="178" t="str">
        <f t="shared" si="632"/>
        <v/>
      </c>
      <c r="AP719" s="179"/>
      <c r="AQ719" s="179" t="str">
        <f t="shared" si="638"/>
        <v/>
      </c>
      <c r="AR719" s="167"/>
      <c r="AS719" s="175"/>
      <c r="AT719" s="170"/>
      <c r="AU719" s="177" t="str">
        <f t="shared" si="629"/>
        <v/>
      </c>
      <c r="AV719" s="171">
        <f t="shared" si="603"/>
        <v>0</v>
      </c>
      <c r="AW719" s="171">
        <f t="shared" si="604"/>
        <v>0</v>
      </c>
      <c r="AX719" s="171" t="str">
        <f t="shared" si="605"/>
        <v>0</v>
      </c>
      <c r="AY719" s="171" t="str">
        <f>IF(ISBLANK(AT719), "", (POWER(AT719/VLOOKUP(AX719,Anthro_Calc!C:P,13,FALSE),VLOOKUP(AX719,Anthro_Calc!C:P,12,FALSE))-1) / (VLOOKUP(AX719,Anthro_Calc!C:P,14,FALSE)*VLOOKUP(AX719,Anthro_Calc!C:P,12,FALSE)))</f>
        <v/>
      </c>
      <c r="AZ719" s="171" t="str">
        <f>IF(ISBLANK(AT719), "", -3 + (AT719 -VLOOKUP(AX719,Anthro_Calc!C:P,4,FALSE)) / (VLOOKUP(AX719,Anthro_Calc!C:P,5,FALSE) - VLOOKUP(AX719,Anthro_Calc!C:P,4,FALSE)))</f>
        <v/>
      </c>
      <c r="BA719" s="171" t="str">
        <f>IF(ISBLANK(AT719), "", 3 + (AT719 -VLOOKUP(AX719,Anthro_Calc!C:P,10,FALSE)) / (VLOOKUP(AX719,Anthro_Calc!C:P,10,FALSE) - VLOOKUP(AX719,Anthro_Calc!C:P,9,FALSE)))</f>
        <v/>
      </c>
      <c r="BB719" s="172" t="str">
        <f t="shared" si="606"/>
        <v/>
      </c>
      <c r="BC719" s="173" t="str">
        <f t="shared" si="607"/>
        <v/>
      </c>
      <c r="BD719" s="174" t="str">
        <f t="shared" si="633"/>
        <v/>
      </c>
      <c r="BE719" s="180" t="str">
        <f t="shared" si="634"/>
        <v/>
      </c>
      <c r="BF719" s="181" t="str">
        <f t="shared" si="608"/>
        <v/>
      </c>
      <c r="BG719" s="181" t="str">
        <f t="shared" si="635"/>
        <v/>
      </c>
      <c r="BH719" s="179"/>
      <c r="BI719" s="182"/>
      <c r="BJ719" s="167"/>
      <c r="BK719" s="175"/>
      <c r="BL719" s="176"/>
      <c r="BM719" s="177" t="str">
        <f t="shared" si="609"/>
        <v/>
      </c>
      <c r="BN719" s="171">
        <f t="shared" si="627"/>
        <v>0</v>
      </c>
      <c r="BO719" s="171">
        <f t="shared" si="628"/>
        <v>0</v>
      </c>
      <c r="BP719" s="171" t="str">
        <f t="shared" si="610"/>
        <v>0</v>
      </c>
      <c r="BQ719" s="171" t="str">
        <f>IF(ISBLANK(BL719), "", (POWER(BL719/VLOOKUP(BP719,Anthro_Calc!C:P,13,FALSE),VLOOKUP(BP719,Anthro_Calc!C:P,12,FALSE))-1) / (VLOOKUP(BP719,Anthro_Calc!C:P,14,FALSE)*VLOOKUP(BP719,Anthro_Calc!C:P,12,FALSE)))</f>
        <v/>
      </c>
      <c r="BR719" s="171" t="str">
        <f>IF(ISBLANK(BL719), "", -3 + (BL719 -VLOOKUP(BP719,Anthro_Calc!C:P,4,FALSE)) / (VLOOKUP(BP719,Anthro_Calc!C:P,5,FALSE) - VLOOKUP(BP719,Anthro_Calc!C:P,4,FALSE)))</f>
        <v/>
      </c>
      <c r="BS719" s="171" t="str">
        <f>IF(ISBLANK(BL719), "", 3 + (BL719 -VLOOKUP(BP719,Anthro_Calc!C:P,10,FALSE)) / (VLOOKUP(BP719,Anthro_Calc!C:P,10,FALSE) - VLOOKUP(BP719,Anthro_Calc!C:P,9,FALSE)))</f>
        <v/>
      </c>
      <c r="BT719" s="172" t="str">
        <f t="shared" si="611"/>
        <v/>
      </c>
      <c r="BU719" s="173" t="str">
        <f t="shared" si="612"/>
        <v/>
      </c>
      <c r="BV719" s="174" t="str">
        <f t="shared" si="613"/>
        <v/>
      </c>
      <c r="BW719" s="181" t="str">
        <f t="shared" si="636"/>
        <v/>
      </c>
      <c r="BX719" s="179"/>
      <c r="BY719" s="181" t="str">
        <f>IF(ISBLANK(BL719), "", VLOOKUP(Z719&amp;" "&amp;BV719&amp;" "&amp;BW719,Graduation_Criteria!$D$2:$E$34,2,FALSE))</f>
        <v/>
      </c>
      <c r="BZ719" s="181" t="str">
        <f t="shared" si="637"/>
        <v/>
      </c>
      <c r="CA719" s="167"/>
      <c r="CB719" s="175"/>
      <c r="CC719" s="175"/>
      <c r="CD719" s="183" t="str">
        <f t="shared" si="614"/>
        <v/>
      </c>
      <c r="CE719" s="184">
        <f t="shared" si="615"/>
        <v>0</v>
      </c>
      <c r="CF719" s="184">
        <f t="shared" si="616"/>
        <v>0</v>
      </c>
      <c r="CG719" s="184" t="str">
        <f t="shared" si="617"/>
        <v>0</v>
      </c>
      <c r="CH719" s="184" t="str">
        <f>IF(ISBLANK(CC719), "", (POWER(CC719/VLOOKUP(CG719,Anthro_Calc!C:P,13,FALSE),VLOOKUP(CG719,Anthro_Calc!C:P,12,FALSE))-1) / (VLOOKUP(CG719,Anthro_Calc!C:P,14,FALSE)*VLOOKUP(CG719,Anthro_Calc!C:P,12,FALSE)))</f>
        <v/>
      </c>
      <c r="CI719" s="184" t="str">
        <f>IF(ISBLANK(CC719), "", -3 + (CC719 -VLOOKUP(CG719,Anthro_Calc!C:P,4,FALSE)) / (VLOOKUP(CG719,Anthro_Calc!C:P,5,FALSE) - VLOOKUP(CG719,Anthro_Calc!C:P,4,FALSE)))</f>
        <v/>
      </c>
      <c r="CJ719" s="184" t="str">
        <f>IF(ISBLANK(CC719), "", 3 + (CC719 -VLOOKUP(CG719,Anthro_Calc!C:P,10,FALSE)) / (VLOOKUP(CG719,Anthro_Calc!C:P,10,FALSE) - VLOOKUP(CG719,Anthro_Calc!C:P,9,FALSE)))</f>
        <v/>
      </c>
      <c r="CK719" s="185" t="str">
        <f t="shared" si="618"/>
        <v/>
      </c>
      <c r="CL719" s="173" t="str">
        <f t="shared" si="619"/>
        <v/>
      </c>
      <c r="CM719" s="174" t="str">
        <f t="shared" si="620"/>
        <v/>
      </c>
      <c r="CN719" s="179"/>
      <c r="CO719" s="167"/>
      <c r="CP719" s="175"/>
      <c r="CQ719" s="175"/>
      <c r="CR719" s="186" t="str">
        <f t="shared" si="621"/>
        <v/>
      </c>
      <c r="CS719" s="187">
        <f t="shared" si="622"/>
        <v>0</v>
      </c>
      <c r="CT719" s="187">
        <f t="shared" si="623"/>
        <v>0</v>
      </c>
      <c r="CU719" s="187" t="str">
        <f t="shared" si="624"/>
        <v>0</v>
      </c>
      <c r="CV719" s="187" t="str">
        <f>IF(ISBLANK(CQ719), "", (POWER(CQ719/VLOOKUP(CU719,Anthro_Calc!C:P,13,FALSE),VLOOKUP(CU719,Anthro_Calc!C:P,12,FALSE))-1) / (VLOOKUP(CU719,Anthro_Calc!C:P,14,FALSE)*VLOOKUP(CU719,Anthro_Calc!C:P,12,FALSE)))</f>
        <v/>
      </c>
      <c r="CW719" s="187" t="str">
        <f>IF(ISBLANK(CQ719), "", -3 + (CQ719 -VLOOKUP(CU719,Anthro_Calc!C:P,4,FALSE)) / (VLOOKUP(CU719,Anthro_Calc!C:P,5,FALSE) - VLOOKUP(CU719,Anthro_Calc!C:P,4,FALSE)))</f>
        <v/>
      </c>
      <c r="CX719" s="187" t="str">
        <f>IF(ISBLANK(CQ719), "", 3 + (CQ719 -VLOOKUP(CU719,Anthro_Calc!C:P,10,FALSE)) / (VLOOKUP(CU719,Anthro_Calc!C:P,10,FALSE) - VLOOKUP(CU719,Anthro_Calc!C:P,9,FALSE)))</f>
        <v/>
      </c>
      <c r="CY719" s="188" t="str">
        <f t="shared" si="625"/>
        <v/>
      </c>
      <c r="CZ719" s="117" t="str">
        <f t="shared" si="639"/>
        <v/>
      </c>
      <c r="DA719" s="174" t="str">
        <f t="shared" si="626"/>
        <v/>
      </c>
      <c r="DB719" s="189"/>
    </row>
    <row r="720" spans="1:106">
      <c r="A720" s="165">
        <f t="shared" si="631"/>
        <v>716</v>
      </c>
      <c r="B720" s="166"/>
      <c r="C720" s="166"/>
      <c r="D720" s="166"/>
      <c r="E720" s="166"/>
      <c r="F720" s="166"/>
      <c r="G720" s="166"/>
      <c r="H720" s="166"/>
      <c r="I720" s="166"/>
      <c r="J720" s="166"/>
      <c r="K720" s="166"/>
      <c r="L720" s="166"/>
      <c r="M720" s="167"/>
      <c r="N720" s="168" t="str">
        <f t="shared" ca="1" si="590"/>
        <v/>
      </c>
      <c r="O720" s="169"/>
      <c r="P720" s="169"/>
      <c r="Q720" s="167"/>
      <c r="R720" s="170"/>
      <c r="S720" s="171" t="str">
        <f t="shared" si="591"/>
        <v/>
      </c>
      <c r="T720" s="171" t="str">
        <f t="shared" si="592"/>
        <v/>
      </c>
      <c r="U720" s="171" t="str">
        <f t="shared" si="593"/>
        <v/>
      </c>
      <c r="V720" s="171" t="str">
        <f>IF(ISBLANK(R720), "", (POWER(R720/VLOOKUP(U720,Anthro_Calc!C:P,13,FALSE),VLOOKUP(U720,Anthro_Calc!C:P,12,FALSE))-1) / (VLOOKUP(U720,Anthro_Calc!C:P,14,FALSE)*VLOOKUP(U720,Anthro_Calc!C:P,12,FALSE)))</f>
        <v/>
      </c>
      <c r="W720" s="171" t="str">
        <f>IF(ISBLANK(R720), "", -3 + (R720 -VLOOKUP(U720,Anthro_Calc!C:P,4,FALSE)) / (VLOOKUP(U720,Anthro_Calc!C:P,5,FALSE) - VLOOKUP(U720,Anthro_Calc!C:P,4,FALSE)))</f>
        <v/>
      </c>
      <c r="X720" s="171" t="str">
        <f>IF(ISBLANK(R720), "", 3 + (R720 -VLOOKUP(U720,Anthro_Calc!C:P,10,FALSE)) / (VLOOKUP(U720,Anthro_Calc!C:P,10,FALSE) - VLOOKUP(U720,Anthro_Calc!C:P,9,FALSE)))</f>
        <v/>
      </c>
      <c r="Y720" s="172" t="str">
        <f t="shared" si="594"/>
        <v/>
      </c>
      <c r="Z720" s="173" t="str">
        <f t="shared" si="595"/>
        <v/>
      </c>
      <c r="AA720" s="174" t="str">
        <f t="shared" si="630"/>
        <v/>
      </c>
      <c r="AB720" s="167"/>
      <c r="AC720" s="175"/>
      <c r="AD720" s="176"/>
      <c r="AE720" s="177" t="str">
        <f t="shared" si="596"/>
        <v/>
      </c>
      <c r="AF720" s="171">
        <f t="shared" si="597"/>
        <v>0</v>
      </c>
      <c r="AG720" s="171">
        <f t="shared" si="598"/>
        <v>0</v>
      </c>
      <c r="AH720" s="171" t="str">
        <f t="shared" si="599"/>
        <v>0</v>
      </c>
      <c r="AI720" s="171" t="str">
        <f>IF(ISBLANK(AD720), "", (POWER(AD720/VLOOKUP(AH720,Anthro_Calc!C:P,13,FALSE),VLOOKUP(AH720,Anthro_Calc!C:P,12,FALSE))-1) / (VLOOKUP(AH720,Anthro_Calc!C:P,14,FALSE)*VLOOKUP(AH720,Anthro_Calc!C:P,12,FALSE)))</f>
        <v/>
      </c>
      <c r="AJ720" s="171" t="str">
        <f>IF(ISBLANK(AD720), "", -3 + (AD720 -VLOOKUP(AH720,Anthro_Calc!C:P,4,FALSE)) / (VLOOKUP(AH720,Anthro_Calc!C:P,5,FALSE) - VLOOKUP(AH720,Anthro_Calc!C:P,4,FALSE)))</f>
        <v/>
      </c>
      <c r="AK720" s="171" t="str">
        <f>IF(ISBLANK(AD720), "", 3 + (AD720 -VLOOKUP(AH720,Anthro_Calc!C:P,10,FALSE)) / (VLOOKUP(AH720,Anthro_Calc!C:P,10,FALSE) - VLOOKUP(AH720,Anthro_Calc!C:P,9,FALSE)))</f>
        <v/>
      </c>
      <c r="AL720" s="172" t="str">
        <f t="shared" si="600"/>
        <v/>
      </c>
      <c r="AM720" s="173" t="str">
        <f t="shared" si="601"/>
        <v/>
      </c>
      <c r="AN720" s="174" t="str">
        <f t="shared" si="602"/>
        <v/>
      </c>
      <c r="AO720" s="178" t="str">
        <f t="shared" si="632"/>
        <v/>
      </c>
      <c r="AP720" s="179"/>
      <c r="AQ720" s="179" t="str">
        <f t="shared" si="638"/>
        <v/>
      </c>
      <c r="AR720" s="167"/>
      <c r="AS720" s="175"/>
      <c r="AT720" s="170"/>
      <c r="AU720" s="177" t="str">
        <f t="shared" si="629"/>
        <v/>
      </c>
      <c r="AV720" s="171">
        <f t="shared" si="603"/>
        <v>0</v>
      </c>
      <c r="AW720" s="171">
        <f t="shared" si="604"/>
        <v>0</v>
      </c>
      <c r="AX720" s="171" t="str">
        <f t="shared" si="605"/>
        <v>0</v>
      </c>
      <c r="AY720" s="171" t="str">
        <f>IF(ISBLANK(AT720), "", (POWER(AT720/VLOOKUP(AX720,Anthro_Calc!C:P,13,FALSE),VLOOKUP(AX720,Anthro_Calc!C:P,12,FALSE))-1) / (VLOOKUP(AX720,Anthro_Calc!C:P,14,FALSE)*VLOOKUP(AX720,Anthro_Calc!C:P,12,FALSE)))</f>
        <v/>
      </c>
      <c r="AZ720" s="171" t="str">
        <f>IF(ISBLANK(AT720), "", -3 + (AT720 -VLOOKUP(AX720,Anthro_Calc!C:P,4,FALSE)) / (VLOOKUP(AX720,Anthro_Calc!C:P,5,FALSE) - VLOOKUP(AX720,Anthro_Calc!C:P,4,FALSE)))</f>
        <v/>
      </c>
      <c r="BA720" s="171" t="str">
        <f>IF(ISBLANK(AT720), "", 3 + (AT720 -VLOOKUP(AX720,Anthro_Calc!C:P,10,FALSE)) / (VLOOKUP(AX720,Anthro_Calc!C:P,10,FALSE) - VLOOKUP(AX720,Anthro_Calc!C:P,9,FALSE)))</f>
        <v/>
      </c>
      <c r="BB720" s="172" t="str">
        <f t="shared" si="606"/>
        <v/>
      </c>
      <c r="BC720" s="173" t="str">
        <f t="shared" si="607"/>
        <v/>
      </c>
      <c r="BD720" s="174" t="str">
        <f t="shared" si="633"/>
        <v/>
      </c>
      <c r="BE720" s="180" t="str">
        <f t="shared" si="634"/>
        <v/>
      </c>
      <c r="BF720" s="181" t="str">
        <f t="shared" si="608"/>
        <v/>
      </c>
      <c r="BG720" s="181" t="str">
        <f t="shared" si="635"/>
        <v/>
      </c>
      <c r="BH720" s="179"/>
      <c r="BI720" s="182"/>
      <c r="BJ720" s="167"/>
      <c r="BK720" s="175"/>
      <c r="BL720" s="176"/>
      <c r="BM720" s="177" t="str">
        <f t="shared" si="609"/>
        <v/>
      </c>
      <c r="BN720" s="171">
        <f t="shared" si="627"/>
        <v>0</v>
      </c>
      <c r="BO720" s="171">
        <f t="shared" si="628"/>
        <v>0</v>
      </c>
      <c r="BP720" s="171" t="str">
        <f t="shared" si="610"/>
        <v>0</v>
      </c>
      <c r="BQ720" s="171" t="str">
        <f>IF(ISBLANK(BL720), "", (POWER(BL720/VLOOKUP(BP720,Anthro_Calc!C:P,13,FALSE),VLOOKUP(BP720,Anthro_Calc!C:P,12,FALSE))-1) / (VLOOKUP(BP720,Anthro_Calc!C:P,14,FALSE)*VLOOKUP(BP720,Anthro_Calc!C:P,12,FALSE)))</f>
        <v/>
      </c>
      <c r="BR720" s="171" t="str">
        <f>IF(ISBLANK(BL720), "", -3 + (BL720 -VLOOKUP(BP720,Anthro_Calc!C:P,4,FALSE)) / (VLOOKUP(BP720,Anthro_Calc!C:P,5,FALSE) - VLOOKUP(BP720,Anthro_Calc!C:P,4,FALSE)))</f>
        <v/>
      </c>
      <c r="BS720" s="171" t="str">
        <f>IF(ISBLANK(BL720), "", 3 + (BL720 -VLOOKUP(BP720,Anthro_Calc!C:P,10,FALSE)) / (VLOOKUP(BP720,Anthro_Calc!C:P,10,FALSE) - VLOOKUP(BP720,Anthro_Calc!C:P,9,FALSE)))</f>
        <v/>
      </c>
      <c r="BT720" s="172" t="str">
        <f t="shared" si="611"/>
        <v/>
      </c>
      <c r="BU720" s="173" t="str">
        <f t="shared" si="612"/>
        <v/>
      </c>
      <c r="BV720" s="174" t="str">
        <f t="shared" si="613"/>
        <v/>
      </c>
      <c r="BW720" s="181" t="str">
        <f t="shared" si="636"/>
        <v/>
      </c>
      <c r="BX720" s="179"/>
      <c r="BY720" s="181" t="str">
        <f>IF(ISBLANK(BL720), "", VLOOKUP(Z720&amp;" "&amp;BV720&amp;" "&amp;BW720,Graduation_Criteria!$D$2:$E$34,2,FALSE))</f>
        <v/>
      </c>
      <c r="BZ720" s="181" t="str">
        <f t="shared" si="637"/>
        <v/>
      </c>
      <c r="CA720" s="167"/>
      <c r="CB720" s="175"/>
      <c r="CC720" s="175"/>
      <c r="CD720" s="183" t="str">
        <f t="shared" si="614"/>
        <v/>
      </c>
      <c r="CE720" s="184">
        <f t="shared" si="615"/>
        <v>0</v>
      </c>
      <c r="CF720" s="184">
        <f t="shared" si="616"/>
        <v>0</v>
      </c>
      <c r="CG720" s="184" t="str">
        <f t="shared" si="617"/>
        <v>0</v>
      </c>
      <c r="CH720" s="184" t="str">
        <f>IF(ISBLANK(CC720), "", (POWER(CC720/VLOOKUP(CG720,Anthro_Calc!C:P,13,FALSE),VLOOKUP(CG720,Anthro_Calc!C:P,12,FALSE))-1) / (VLOOKUP(CG720,Anthro_Calc!C:P,14,FALSE)*VLOOKUP(CG720,Anthro_Calc!C:P,12,FALSE)))</f>
        <v/>
      </c>
      <c r="CI720" s="184" t="str">
        <f>IF(ISBLANK(CC720), "", -3 + (CC720 -VLOOKUP(CG720,Anthro_Calc!C:P,4,FALSE)) / (VLOOKUP(CG720,Anthro_Calc!C:P,5,FALSE) - VLOOKUP(CG720,Anthro_Calc!C:P,4,FALSE)))</f>
        <v/>
      </c>
      <c r="CJ720" s="184" t="str">
        <f>IF(ISBLANK(CC720), "", 3 + (CC720 -VLOOKUP(CG720,Anthro_Calc!C:P,10,FALSE)) / (VLOOKUP(CG720,Anthro_Calc!C:P,10,FALSE) - VLOOKUP(CG720,Anthro_Calc!C:P,9,FALSE)))</f>
        <v/>
      </c>
      <c r="CK720" s="185" t="str">
        <f t="shared" si="618"/>
        <v/>
      </c>
      <c r="CL720" s="173" t="str">
        <f t="shared" si="619"/>
        <v/>
      </c>
      <c r="CM720" s="174" t="str">
        <f t="shared" si="620"/>
        <v/>
      </c>
      <c r="CN720" s="179"/>
      <c r="CO720" s="167"/>
      <c r="CP720" s="175"/>
      <c r="CQ720" s="175"/>
      <c r="CR720" s="186" t="str">
        <f t="shared" si="621"/>
        <v/>
      </c>
      <c r="CS720" s="187">
        <f t="shared" si="622"/>
        <v>0</v>
      </c>
      <c r="CT720" s="187">
        <f t="shared" si="623"/>
        <v>0</v>
      </c>
      <c r="CU720" s="187" t="str">
        <f t="shared" si="624"/>
        <v>0</v>
      </c>
      <c r="CV720" s="187" t="str">
        <f>IF(ISBLANK(CQ720), "", (POWER(CQ720/VLOOKUP(CU720,Anthro_Calc!C:P,13,FALSE),VLOOKUP(CU720,Anthro_Calc!C:P,12,FALSE))-1) / (VLOOKUP(CU720,Anthro_Calc!C:P,14,FALSE)*VLOOKUP(CU720,Anthro_Calc!C:P,12,FALSE)))</f>
        <v/>
      </c>
      <c r="CW720" s="187" t="str">
        <f>IF(ISBLANK(CQ720), "", -3 + (CQ720 -VLOOKUP(CU720,Anthro_Calc!C:P,4,FALSE)) / (VLOOKUP(CU720,Anthro_Calc!C:P,5,FALSE) - VLOOKUP(CU720,Anthro_Calc!C:P,4,FALSE)))</f>
        <v/>
      </c>
      <c r="CX720" s="187" t="str">
        <f>IF(ISBLANK(CQ720), "", 3 + (CQ720 -VLOOKUP(CU720,Anthro_Calc!C:P,10,FALSE)) / (VLOOKUP(CU720,Anthro_Calc!C:P,10,FALSE) - VLOOKUP(CU720,Anthro_Calc!C:P,9,FALSE)))</f>
        <v/>
      </c>
      <c r="CY720" s="188" t="str">
        <f t="shared" si="625"/>
        <v/>
      </c>
      <c r="CZ720" s="117" t="str">
        <f t="shared" si="639"/>
        <v/>
      </c>
      <c r="DA720" s="174" t="str">
        <f t="shared" si="626"/>
        <v/>
      </c>
      <c r="DB720" s="189"/>
    </row>
    <row r="721" spans="1:106">
      <c r="A721" s="165">
        <f t="shared" si="631"/>
        <v>717</v>
      </c>
      <c r="B721" s="166"/>
      <c r="C721" s="166"/>
      <c r="D721" s="166"/>
      <c r="E721" s="166"/>
      <c r="F721" s="166"/>
      <c r="G721" s="166"/>
      <c r="H721" s="166"/>
      <c r="I721" s="166"/>
      <c r="J721" s="166"/>
      <c r="K721" s="166"/>
      <c r="L721" s="166"/>
      <c r="M721" s="167"/>
      <c r="N721" s="168" t="str">
        <f t="shared" ca="1" si="590"/>
        <v/>
      </c>
      <c r="O721" s="169"/>
      <c r="P721" s="169"/>
      <c r="Q721" s="167"/>
      <c r="R721" s="170"/>
      <c r="S721" s="171" t="str">
        <f t="shared" si="591"/>
        <v/>
      </c>
      <c r="T721" s="171" t="str">
        <f t="shared" si="592"/>
        <v/>
      </c>
      <c r="U721" s="171" t="str">
        <f t="shared" si="593"/>
        <v/>
      </c>
      <c r="V721" s="171" t="str">
        <f>IF(ISBLANK(R721), "", (POWER(R721/VLOOKUP(U721,Anthro_Calc!C:P,13,FALSE),VLOOKUP(U721,Anthro_Calc!C:P,12,FALSE))-1) / (VLOOKUP(U721,Anthro_Calc!C:P,14,FALSE)*VLOOKUP(U721,Anthro_Calc!C:P,12,FALSE)))</f>
        <v/>
      </c>
      <c r="W721" s="171" t="str">
        <f>IF(ISBLANK(R721), "", -3 + (R721 -VLOOKUP(U721,Anthro_Calc!C:P,4,FALSE)) / (VLOOKUP(U721,Anthro_Calc!C:P,5,FALSE) - VLOOKUP(U721,Anthro_Calc!C:P,4,FALSE)))</f>
        <v/>
      </c>
      <c r="X721" s="171" t="str">
        <f>IF(ISBLANK(R721), "", 3 + (R721 -VLOOKUP(U721,Anthro_Calc!C:P,10,FALSE)) / (VLOOKUP(U721,Anthro_Calc!C:P,10,FALSE) - VLOOKUP(U721,Anthro_Calc!C:P,9,FALSE)))</f>
        <v/>
      </c>
      <c r="Y721" s="172" t="str">
        <f t="shared" si="594"/>
        <v/>
      </c>
      <c r="Z721" s="173" t="str">
        <f t="shared" si="595"/>
        <v/>
      </c>
      <c r="AA721" s="174" t="str">
        <f t="shared" si="630"/>
        <v/>
      </c>
      <c r="AB721" s="167"/>
      <c r="AC721" s="175"/>
      <c r="AD721" s="176"/>
      <c r="AE721" s="177" t="str">
        <f t="shared" si="596"/>
        <v/>
      </c>
      <c r="AF721" s="171">
        <f t="shared" si="597"/>
        <v>0</v>
      </c>
      <c r="AG721" s="171">
        <f t="shared" si="598"/>
        <v>0</v>
      </c>
      <c r="AH721" s="171" t="str">
        <f t="shared" si="599"/>
        <v>0</v>
      </c>
      <c r="AI721" s="171" t="str">
        <f>IF(ISBLANK(AD721), "", (POWER(AD721/VLOOKUP(AH721,Anthro_Calc!C:P,13,FALSE),VLOOKUP(AH721,Anthro_Calc!C:P,12,FALSE))-1) / (VLOOKUP(AH721,Anthro_Calc!C:P,14,FALSE)*VLOOKUP(AH721,Anthro_Calc!C:P,12,FALSE)))</f>
        <v/>
      </c>
      <c r="AJ721" s="171" t="str">
        <f>IF(ISBLANK(AD721), "", -3 + (AD721 -VLOOKUP(AH721,Anthro_Calc!C:P,4,FALSE)) / (VLOOKUP(AH721,Anthro_Calc!C:P,5,FALSE) - VLOOKUP(AH721,Anthro_Calc!C:P,4,FALSE)))</f>
        <v/>
      </c>
      <c r="AK721" s="171" t="str">
        <f>IF(ISBLANK(AD721), "", 3 + (AD721 -VLOOKUP(AH721,Anthro_Calc!C:P,10,FALSE)) / (VLOOKUP(AH721,Anthro_Calc!C:P,10,FALSE) - VLOOKUP(AH721,Anthro_Calc!C:P,9,FALSE)))</f>
        <v/>
      </c>
      <c r="AL721" s="172" t="str">
        <f t="shared" si="600"/>
        <v/>
      </c>
      <c r="AM721" s="173" t="str">
        <f t="shared" si="601"/>
        <v/>
      </c>
      <c r="AN721" s="174" t="str">
        <f t="shared" si="602"/>
        <v/>
      </c>
      <c r="AO721" s="178" t="str">
        <f t="shared" si="632"/>
        <v/>
      </c>
      <c r="AP721" s="179"/>
      <c r="AQ721" s="179" t="str">
        <f t="shared" si="638"/>
        <v/>
      </c>
      <c r="AR721" s="167"/>
      <c r="AS721" s="175"/>
      <c r="AT721" s="170"/>
      <c r="AU721" s="177" t="str">
        <f t="shared" si="629"/>
        <v/>
      </c>
      <c r="AV721" s="171">
        <f t="shared" si="603"/>
        <v>0</v>
      </c>
      <c r="AW721" s="171">
        <f t="shared" si="604"/>
        <v>0</v>
      </c>
      <c r="AX721" s="171" t="str">
        <f t="shared" si="605"/>
        <v>0</v>
      </c>
      <c r="AY721" s="171" t="str">
        <f>IF(ISBLANK(AT721), "", (POWER(AT721/VLOOKUP(AX721,Anthro_Calc!C:P,13,FALSE),VLOOKUP(AX721,Anthro_Calc!C:P,12,FALSE))-1) / (VLOOKUP(AX721,Anthro_Calc!C:P,14,FALSE)*VLOOKUP(AX721,Anthro_Calc!C:P,12,FALSE)))</f>
        <v/>
      </c>
      <c r="AZ721" s="171" t="str">
        <f>IF(ISBLANK(AT721), "", -3 + (AT721 -VLOOKUP(AX721,Anthro_Calc!C:P,4,FALSE)) / (VLOOKUP(AX721,Anthro_Calc!C:P,5,FALSE) - VLOOKUP(AX721,Anthro_Calc!C:P,4,FALSE)))</f>
        <v/>
      </c>
      <c r="BA721" s="171" t="str">
        <f>IF(ISBLANK(AT721), "", 3 + (AT721 -VLOOKUP(AX721,Anthro_Calc!C:P,10,FALSE)) / (VLOOKUP(AX721,Anthro_Calc!C:P,10,FALSE) - VLOOKUP(AX721,Anthro_Calc!C:P,9,FALSE)))</f>
        <v/>
      </c>
      <c r="BB721" s="172" t="str">
        <f t="shared" si="606"/>
        <v/>
      </c>
      <c r="BC721" s="173" t="str">
        <f t="shared" si="607"/>
        <v/>
      </c>
      <c r="BD721" s="174" t="str">
        <f t="shared" si="633"/>
        <v/>
      </c>
      <c r="BE721" s="180" t="str">
        <f t="shared" si="634"/>
        <v/>
      </c>
      <c r="BF721" s="181" t="str">
        <f t="shared" si="608"/>
        <v/>
      </c>
      <c r="BG721" s="181" t="str">
        <f t="shared" si="635"/>
        <v/>
      </c>
      <c r="BH721" s="179"/>
      <c r="BI721" s="182"/>
      <c r="BJ721" s="167"/>
      <c r="BK721" s="175"/>
      <c r="BL721" s="176"/>
      <c r="BM721" s="177" t="str">
        <f t="shared" si="609"/>
        <v/>
      </c>
      <c r="BN721" s="171">
        <f t="shared" si="627"/>
        <v>0</v>
      </c>
      <c r="BO721" s="171">
        <f t="shared" si="628"/>
        <v>0</v>
      </c>
      <c r="BP721" s="171" t="str">
        <f t="shared" si="610"/>
        <v>0</v>
      </c>
      <c r="BQ721" s="171" t="str">
        <f>IF(ISBLANK(BL721), "", (POWER(BL721/VLOOKUP(BP721,Anthro_Calc!C:P,13,FALSE),VLOOKUP(BP721,Anthro_Calc!C:P,12,FALSE))-1) / (VLOOKUP(BP721,Anthro_Calc!C:P,14,FALSE)*VLOOKUP(BP721,Anthro_Calc!C:P,12,FALSE)))</f>
        <v/>
      </c>
      <c r="BR721" s="171" t="str">
        <f>IF(ISBLANK(BL721), "", -3 + (BL721 -VLOOKUP(BP721,Anthro_Calc!C:P,4,FALSE)) / (VLOOKUP(BP721,Anthro_Calc!C:P,5,FALSE) - VLOOKUP(BP721,Anthro_Calc!C:P,4,FALSE)))</f>
        <v/>
      </c>
      <c r="BS721" s="171" t="str">
        <f>IF(ISBLANK(BL721), "", 3 + (BL721 -VLOOKUP(BP721,Anthro_Calc!C:P,10,FALSE)) / (VLOOKUP(BP721,Anthro_Calc!C:P,10,FALSE) - VLOOKUP(BP721,Anthro_Calc!C:P,9,FALSE)))</f>
        <v/>
      </c>
      <c r="BT721" s="172" t="str">
        <f t="shared" si="611"/>
        <v/>
      </c>
      <c r="BU721" s="173" t="str">
        <f t="shared" si="612"/>
        <v/>
      </c>
      <c r="BV721" s="174" t="str">
        <f t="shared" si="613"/>
        <v/>
      </c>
      <c r="BW721" s="181" t="str">
        <f t="shared" si="636"/>
        <v/>
      </c>
      <c r="BX721" s="179"/>
      <c r="BY721" s="181" t="str">
        <f>IF(ISBLANK(BL721), "", VLOOKUP(Z721&amp;" "&amp;BV721&amp;" "&amp;BW721,Graduation_Criteria!$D$2:$E$34,2,FALSE))</f>
        <v/>
      </c>
      <c r="BZ721" s="181" t="str">
        <f t="shared" si="637"/>
        <v/>
      </c>
      <c r="CA721" s="167"/>
      <c r="CB721" s="175"/>
      <c r="CC721" s="175"/>
      <c r="CD721" s="183" t="str">
        <f t="shared" si="614"/>
        <v/>
      </c>
      <c r="CE721" s="184">
        <f t="shared" si="615"/>
        <v>0</v>
      </c>
      <c r="CF721" s="184">
        <f t="shared" si="616"/>
        <v>0</v>
      </c>
      <c r="CG721" s="184" t="str">
        <f t="shared" si="617"/>
        <v>0</v>
      </c>
      <c r="CH721" s="184" t="str">
        <f>IF(ISBLANK(CC721), "", (POWER(CC721/VLOOKUP(CG721,Anthro_Calc!C:P,13,FALSE),VLOOKUP(CG721,Anthro_Calc!C:P,12,FALSE))-1) / (VLOOKUP(CG721,Anthro_Calc!C:P,14,FALSE)*VLOOKUP(CG721,Anthro_Calc!C:P,12,FALSE)))</f>
        <v/>
      </c>
      <c r="CI721" s="184" t="str">
        <f>IF(ISBLANK(CC721), "", -3 + (CC721 -VLOOKUP(CG721,Anthro_Calc!C:P,4,FALSE)) / (VLOOKUP(CG721,Anthro_Calc!C:P,5,FALSE) - VLOOKUP(CG721,Anthro_Calc!C:P,4,FALSE)))</f>
        <v/>
      </c>
      <c r="CJ721" s="184" t="str">
        <f>IF(ISBLANK(CC721), "", 3 + (CC721 -VLOOKUP(CG721,Anthro_Calc!C:P,10,FALSE)) / (VLOOKUP(CG721,Anthro_Calc!C:P,10,FALSE) - VLOOKUP(CG721,Anthro_Calc!C:P,9,FALSE)))</f>
        <v/>
      </c>
      <c r="CK721" s="185" t="str">
        <f t="shared" si="618"/>
        <v/>
      </c>
      <c r="CL721" s="173" t="str">
        <f t="shared" si="619"/>
        <v/>
      </c>
      <c r="CM721" s="174" t="str">
        <f t="shared" si="620"/>
        <v/>
      </c>
      <c r="CN721" s="179"/>
      <c r="CO721" s="167"/>
      <c r="CP721" s="175"/>
      <c r="CQ721" s="175"/>
      <c r="CR721" s="186" t="str">
        <f t="shared" si="621"/>
        <v/>
      </c>
      <c r="CS721" s="187">
        <f t="shared" si="622"/>
        <v>0</v>
      </c>
      <c r="CT721" s="187">
        <f t="shared" si="623"/>
        <v>0</v>
      </c>
      <c r="CU721" s="187" t="str">
        <f t="shared" si="624"/>
        <v>0</v>
      </c>
      <c r="CV721" s="187" t="str">
        <f>IF(ISBLANK(CQ721), "", (POWER(CQ721/VLOOKUP(CU721,Anthro_Calc!C:P,13,FALSE),VLOOKUP(CU721,Anthro_Calc!C:P,12,FALSE))-1) / (VLOOKUP(CU721,Anthro_Calc!C:P,14,FALSE)*VLOOKUP(CU721,Anthro_Calc!C:P,12,FALSE)))</f>
        <v/>
      </c>
      <c r="CW721" s="187" t="str">
        <f>IF(ISBLANK(CQ721), "", -3 + (CQ721 -VLOOKUP(CU721,Anthro_Calc!C:P,4,FALSE)) / (VLOOKUP(CU721,Anthro_Calc!C:P,5,FALSE) - VLOOKUP(CU721,Anthro_Calc!C:P,4,FALSE)))</f>
        <v/>
      </c>
      <c r="CX721" s="187" t="str">
        <f>IF(ISBLANK(CQ721), "", 3 + (CQ721 -VLOOKUP(CU721,Anthro_Calc!C:P,10,FALSE)) / (VLOOKUP(CU721,Anthro_Calc!C:P,10,FALSE) - VLOOKUP(CU721,Anthro_Calc!C:P,9,FALSE)))</f>
        <v/>
      </c>
      <c r="CY721" s="188" t="str">
        <f t="shared" si="625"/>
        <v/>
      </c>
      <c r="CZ721" s="117" t="str">
        <f t="shared" si="639"/>
        <v/>
      </c>
      <c r="DA721" s="174" t="str">
        <f t="shared" si="626"/>
        <v/>
      </c>
      <c r="DB721" s="189"/>
    </row>
    <row r="722" spans="1:106">
      <c r="A722" s="165">
        <f t="shared" si="631"/>
        <v>718</v>
      </c>
      <c r="B722" s="166"/>
      <c r="C722" s="166"/>
      <c r="D722" s="166"/>
      <c r="E722" s="166"/>
      <c r="F722" s="166"/>
      <c r="G722" s="166"/>
      <c r="H722" s="166"/>
      <c r="I722" s="166"/>
      <c r="J722" s="166"/>
      <c r="K722" s="166"/>
      <c r="L722" s="166"/>
      <c r="M722" s="167"/>
      <c r="N722" s="168" t="str">
        <f t="shared" ca="1" si="590"/>
        <v/>
      </c>
      <c r="O722" s="169"/>
      <c r="P722" s="169"/>
      <c r="Q722" s="167"/>
      <c r="R722" s="170"/>
      <c r="S722" s="171" t="str">
        <f t="shared" si="591"/>
        <v/>
      </c>
      <c r="T722" s="171" t="str">
        <f t="shared" si="592"/>
        <v/>
      </c>
      <c r="U722" s="171" t="str">
        <f t="shared" si="593"/>
        <v/>
      </c>
      <c r="V722" s="171" t="str">
        <f>IF(ISBLANK(R722), "", (POWER(R722/VLOOKUP(U722,Anthro_Calc!C:P,13,FALSE),VLOOKUP(U722,Anthro_Calc!C:P,12,FALSE))-1) / (VLOOKUP(U722,Anthro_Calc!C:P,14,FALSE)*VLOOKUP(U722,Anthro_Calc!C:P,12,FALSE)))</f>
        <v/>
      </c>
      <c r="W722" s="171" t="str">
        <f>IF(ISBLANK(R722), "", -3 + (R722 -VLOOKUP(U722,Anthro_Calc!C:P,4,FALSE)) / (VLOOKUP(U722,Anthro_Calc!C:P,5,FALSE) - VLOOKUP(U722,Anthro_Calc!C:P,4,FALSE)))</f>
        <v/>
      </c>
      <c r="X722" s="171" t="str">
        <f>IF(ISBLANK(R722), "", 3 + (R722 -VLOOKUP(U722,Anthro_Calc!C:P,10,FALSE)) / (VLOOKUP(U722,Anthro_Calc!C:P,10,FALSE) - VLOOKUP(U722,Anthro_Calc!C:P,9,FALSE)))</f>
        <v/>
      </c>
      <c r="Y722" s="172" t="str">
        <f t="shared" si="594"/>
        <v/>
      </c>
      <c r="Z722" s="173" t="str">
        <f t="shared" si="595"/>
        <v/>
      </c>
      <c r="AA722" s="174" t="str">
        <f t="shared" si="630"/>
        <v/>
      </c>
      <c r="AB722" s="167"/>
      <c r="AC722" s="175"/>
      <c r="AD722" s="176"/>
      <c r="AE722" s="177" t="str">
        <f t="shared" si="596"/>
        <v/>
      </c>
      <c r="AF722" s="171">
        <f t="shared" si="597"/>
        <v>0</v>
      </c>
      <c r="AG722" s="171">
        <f t="shared" si="598"/>
        <v>0</v>
      </c>
      <c r="AH722" s="171" t="str">
        <f t="shared" si="599"/>
        <v>0</v>
      </c>
      <c r="AI722" s="171" t="str">
        <f>IF(ISBLANK(AD722), "", (POWER(AD722/VLOOKUP(AH722,Anthro_Calc!C:P,13,FALSE),VLOOKUP(AH722,Anthro_Calc!C:P,12,FALSE))-1) / (VLOOKUP(AH722,Anthro_Calc!C:P,14,FALSE)*VLOOKUP(AH722,Anthro_Calc!C:P,12,FALSE)))</f>
        <v/>
      </c>
      <c r="AJ722" s="171" t="str">
        <f>IF(ISBLANK(AD722), "", -3 + (AD722 -VLOOKUP(AH722,Anthro_Calc!C:P,4,FALSE)) / (VLOOKUP(AH722,Anthro_Calc!C:P,5,FALSE) - VLOOKUP(AH722,Anthro_Calc!C:P,4,FALSE)))</f>
        <v/>
      </c>
      <c r="AK722" s="171" t="str">
        <f>IF(ISBLANK(AD722), "", 3 + (AD722 -VLOOKUP(AH722,Anthro_Calc!C:P,10,FALSE)) / (VLOOKUP(AH722,Anthro_Calc!C:P,10,FALSE) - VLOOKUP(AH722,Anthro_Calc!C:P,9,FALSE)))</f>
        <v/>
      </c>
      <c r="AL722" s="172" t="str">
        <f t="shared" si="600"/>
        <v/>
      </c>
      <c r="AM722" s="173" t="str">
        <f t="shared" si="601"/>
        <v/>
      </c>
      <c r="AN722" s="174" t="str">
        <f t="shared" si="602"/>
        <v/>
      </c>
      <c r="AO722" s="178" t="str">
        <f t="shared" si="632"/>
        <v/>
      </c>
      <c r="AP722" s="179"/>
      <c r="AQ722" s="179" t="str">
        <f t="shared" si="638"/>
        <v/>
      </c>
      <c r="AR722" s="167"/>
      <c r="AS722" s="175"/>
      <c r="AT722" s="170"/>
      <c r="AU722" s="177" t="str">
        <f t="shared" si="629"/>
        <v/>
      </c>
      <c r="AV722" s="171">
        <f t="shared" si="603"/>
        <v>0</v>
      </c>
      <c r="AW722" s="171">
        <f t="shared" si="604"/>
        <v>0</v>
      </c>
      <c r="AX722" s="171" t="str">
        <f t="shared" si="605"/>
        <v>0</v>
      </c>
      <c r="AY722" s="171" t="str">
        <f>IF(ISBLANK(AT722), "", (POWER(AT722/VLOOKUP(AX722,Anthro_Calc!C:P,13,FALSE),VLOOKUP(AX722,Anthro_Calc!C:P,12,FALSE))-1) / (VLOOKUP(AX722,Anthro_Calc!C:P,14,FALSE)*VLOOKUP(AX722,Anthro_Calc!C:P,12,FALSE)))</f>
        <v/>
      </c>
      <c r="AZ722" s="171" t="str">
        <f>IF(ISBLANK(AT722), "", -3 + (AT722 -VLOOKUP(AX722,Anthro_Calc!C:P,4,FALSE)) / (VLOOKUP(AX722,Anthro_Calc!C:P,5,FALSE) - VLOOKUP(AX722,Anthro_Calc!C:P,4,FALSE)))</f>
        <v/>
      </c>
      <c r="BA722" s="171" t="str">
        <f>IF(ISBLANK(AT722), "", 3 + (AT722 -VLOOKUP(AX722,Anthro_Calc!C:P,10,FALSE)) / (VLOOKUP(AX722,Anthro_Calc!C:P,10,FALSE) - VLOOKUP(AX722,Anthro_Calc!C:P,9,FALSE)))</f>
        <v/>
      </c>
      <c r="BB722" s="172" t="str">
        <f t="shared" si="606"/>
        <v/>
      </c>
      <c r="BC722" s="173" t="str">
        <f t="shared" si="607"/>
        <v/>
      </c>
      <c r="BD722" s="174" t="str">
        <f t="shared" si="633"/>
        <v/>
      </c>
      <c r="BE722" s="180" t="str">
        <f t="shared" si="634"/>
        <v/>
      </c>
      <c r="BF722" s="181" t="str">
        <f t="shared" si="608"/>
        <v/>
      </c>
      <c r="BG722" s="181" t="str">
        <f t="shared" si="635"/>
        <v/>
      </c>
      <c r="BH722" s="179"/>
      <c r="BI722" s="182"/>
      <c r="BJ722" s="167"/>
      <c r="BK722" s="175"/>
      <c r="BL722" s="176"/>
      <c r="BM722" s="177" t="str">
        <f t="shared" si="609"/>
        <v/>
      </c>
      <c r="BN722" s="171">
        <f t="shared" si="627"/>
        <v>0</v>
      </c>
      <c r="BO722" s="171">
        <f t="shared" si="628"/>
        <v>0</v>
      </c>
      <c r="BP722" s="171" t="str">
        <f t="shared" si="610"/>
        <v>0</v>
      </c>
      <c r="BQ722" s="171" t="str">
        <f>IF(ISBLANK(BL722), "", (POWER(BL722/VLOOKUP(BP722,Anthro_Calc!C:P,13,FALSE),VLOOKUP(BP722,Anthro_Calc!C:P,12,FALSE))-1) / (VLOOKUP(BP722,Anthro_Calc!C:P,14,FALSE)*VLOOKUP(BP722,Anthro_Calc!C:P,12,FALSE)))</f>
        <v/>
      </c>
      <c r="BR722" s="171" t="str">
        <f>IF(ISBLANK(BL722), "", -3 + (BL722 -VLOOKUP(BP722,Anthro_Calc!C:P,4,FALSE)) / (VLOOKUP(BP722,Anthro_Calc!C:P,5,FALSE) - VLOOKUP(BP722,Anthro_Calc!C:P,4,FALSE)))</f>
        <v/>
      </c>
      <c r="BS722" s="171" t="str">
        <f>IF(ISBLANK(BL722), "", 3 + (BL722 -VLOOKUP(BP722,Anthro_Calc!C:P,10,FALSE)) / (VLOOKUP(BP722,Anthro_Calc!C:P,10,FALSE) - VLOOKUP(BP722,Anthro_Calc!C:P,9,FALSE)))</f>
        <v/>
      </c>
      <c r="BT722" s="172" t="str">
        <f t="shared" si="611"/>
        <v/>
      </c>
      <c r="BU722" s="173" t="str">
        <f t="shared" si="612"/>
        <v/>
      </c>
      <c r="BV722" s="174" t="str">
        <f t="shared" si="613"/>
        <v/>
      </c>
      <c r="BW722" s="181" t="str">
        <f t="shared" si="636"/>
        <v/>
      </c>
      <c r="BX722" s="179"/>
      <c r="BY722" s="181" t="str">
        <f>IF(ISBLANK(BL722), "", VLOOKUP(Z722&amp;" "&amp;BV722&amp;" "&amp;BW722,Graduation_Criteria!$D$2:$E$34,2,FALSE))</f>
        <v/>
      </c>
      <c r="BZ722" s="181" t="str">
        <f t="shared" si="637"/>
        <v/>
      </c>
      <c r="CA722" s="167"/>
      <c r="CB722" s="175"/>
      <c r="CC722" s="175"/>
      <c r="CD722" s="183" t="str">
        <f t="shared" si="614"/>
        <v/>
      </c>
      <c r="CE722" s="184">
        <f t="shared" si="615"/>
        <v>0</v>
      </c>
      <c r="CF722" s="184">
        <f t="shared" si="616"/>
        <v>0</v>
      </c>
      <c r="CG722" s="184" t="str">
        <f t="shared" si="617"/>
        <v>0</v>
      </c>
      <c r="CH722" s="184" t="str">
        <f>IF(ISBLANK(CC722), "", (POWER(CC722/VLOOKUP(CG722,Anthro_Calc!C:P,13,FALSE),VLOOKUP(CG722,Anthro_Calc!C:P,12,FALSE))-1) / (VLOOKUP(CG722,Anthro_Calc!C:P,14,FALSE)*VLOOKUP(CG722,Anthro_Calc!C:P,12,FALSE)))</f>
        <v/>
      </c>
      <c r="CI722" s="184" t="str">
        <f>IF(ISBLANK(CC722), "", -3 + (CC722 -VLOOKUP(CG722,Anthro_Calc!C:P,4,FALSE)) / (VLOOKUP(CG722,Anthro_Calc!C:P,5,FALSE) - VLOOKUP(CG722,Anthro_Calc!C:P,4,FALSE)))</f>
        <v/>
      </c>
      <c r="CJ722" s="184" t="str">
        <f>IF(ISBLANK(CC722), "", 3 + (CC722 -VLOOKUP(CG722,Anthro_Calc!C:P,10,FALSE)) / (VLOOKUP(CG722,Anthro_Calc!C:P,10,FALSE) - VLOOKUP(CG722,Anthro_Calc!C:P,9,FALSE)))</f>
        <v/>
      </c>
      <c r="CK722" s="185" t="str">
        <f t="shared" si="618"/>
        <v/>
      </c>
      <c r="CL722" s="173" t="str">
        <f t="shared" si="619"/>
        <v/>
      </c>
      <c r="CM722" s="174" t="str">
        <f t="shared" si="620"/>
        <v/>
      </c>
      <c r="CN722" s="179"/>
      <c r="CO722" s="167"/>
      <c r="CP722" s="175"/>
      <c r="CQ722" s="175"/>
      <c r="CR722" s="186" t="str">
        <f t="shared" si="621"/>
        <v/>
      </c>
      <c r="CS722" s="187">
        <f t="shared" si="622"/>
        <v>0</v>
      </c>
      <c r="CT722" s="187">
        <f t="shared" si="623"/>
        <v>0</v>
      </c>
      <c r="CU722" s="187" t="str">
        <f t="shared" si="624"/>
        <v>0</v>
      </c>
      <c r="CV722" s="187" t="str">
        <f>IF(ISBLANK(CQ722), "", (POWER(CQ722/VLOOKUP(CU722,Anthro_Calc!C:P,13,FALSE),VLOOKUP(CU722,Anthro_Calc!C:P,12,FALSE))-1) / (VLOOKUP(CU722,Anthro_Calc!C:P,14,FALSE)*VLOOKUP(CU722,Anthro_Calc!C:P,12,FALSE)))</f>
        <v/>
      </c>
      <c r="CW722" s="187" t="str">
        <f>IF(ISBLANK(CQ722), "", -3 + (CQ722 -VLOOKUP(CU722,Anthro_Calc!C:P,4,FALSE)) / (VLOOKUP(CU722,Anthro_Calc!C:P,5,FALSE) - VLOOKUP(CU722,Anthro_Calc!C:P,4,FALSE)))</f>
        <v/>
      </c>
      <c r="CX722" s="187" t="str">
        <f>IF(ISBLANK(CQ722), "", 3 + (CQ722 -VLOOKUP(CU722,Anthro_Calc!C:P,10,FALSE)) / (VLOOKUP(CU722,Anthro_Calc!C:P,10,FALSE) - VLOOKUP(CU722,Anthro_Calc!C:P,9,FALSE)))</f>
        <v/>
      </c>
      <c r="CY722" s="188" t="str">
        <f t="shared" si="625"/>
        <v/>
      </c>
      <c r="CZ722" s="117" t="str">
        <f t="shared" si="639"/>
        <v/>
      </c>
      <c r="DA722" s="174" t="str">
        <f t="shared" si="626"/>
        <v/>
      </c>
      <c r="DB722" s="189"/>
    </row>
    <row r="723" spans="1:106">
      <c r="A723" s="165">
        <f t="shared" si="631"/>
        <v>719</v>
      </c>
      <c r="B723" s="166"/>
      <c r="C723" s="166"/>
      <c r="D723" s="166"/>
      <c r="E723" s="166"/>
      <c r="F723" s="166"/>
      <c r="G723" s="166"/>
      <c r="H723" s="166"/>
      <c r="I723" s="166"/>
      <c r="J723" s="166"/>
      <c r="K723" s="166"/>
      <c r="L723" s="166"/>
      <c r="M723" s="167"/>
      <c r="N723" s="168" t="str">
        <f t="shared" ca="1" si="590"/>
        <v/>
      </c>
      <c r="O723" s="169"/>
      <c r="P723" s="169"/>
      <c r="Q723" s="167"/>
      <c r="R723" s="170"/>
      <c r="S723" s="171" t="str">
        <f t="shared" si="591"/>
        <v/>
      </c>
      <c r="T723" s="171" t="str">
        <f t="shared" si="592"/>
        <v/>
      </c>
      <c r="U723" s="171" t="str">
        <f t="shared" si="593"/>
        <v/>
      </c>
      <c r="V723" s="171" t="str">
        <f>IF(ISBLANK(R723), "", (POWER(R723/VLOOKUP(U723,Anthro_Calc!C:P,13,FALSE),VLOOKUP(U723,Anthro_Calc!C:P,12,FALSE))-1) / (VLOOKUP(U723,Anthro_Calc!C:P,14,FALSE)*VLOOKUP(U723,Anthro_Calc!C:P,12,FALSE)))</f>
        <v/>
      </c>
      <c r="W723" s="171" t="str">
        <f>IF(ISBLANK(R723), "", -3 + (R723 -VLOOKUP(U723,Anthro_Calc!C:P,4,FALSE)) / (VLOOKUP(U723,Anthro_Calc!C:P,5,FALSE) - VLOOKUP(U723,Anthro_Calc!C:P,4,FALSE)))</f>
        <v/>
      </c>
      <c r="X723" s="171" t="str">
        <f>IF(ISBLANK(R723), "", 3 + (R723 -VLOOKUP(U723,Anthro_Calc!C:P,10,FALSE)) / (VLOOKUP(U723,Anthro_Calc!C:P,10,FALSE) - VLOOKUP(U723,Anthro_Calc!C:P,9,FALSE)))</f>
        <v/>
      </c>
      <c r="Y723" s="172" t="str">
        <f t="shared" si="594"/>
        <v/>
      </c>
      <c r="Z723" s="173" t="str">
        <f t="shared" si="595"/>
        <v/>
      </c>
      <c r="AA723" s="174" t="str">
        <f t="shared" si="630"/>
        <v/>
      </c>
      <c r="AB723" s="167"/>
      <c r="AC723" s="175"/>
      <c r="AD723" s="176"/>
      <c r="AE723" s="177" t="str">
        <f t="shared" si="596"/>
        <v/>
      </c>
      <c r="AF723" s="171">
        <f t="shared" si="597"/>
        <v>0</v>
      </c>
      <c r="AG723" s="171">
        <f t="shared" si="598"/>
        <v>0</v>
      </c>
      <c r="AH723" s="171" t="str">
        <f t="shared" si="599"/>
        <v>0</v>
      </c>
      <c r="AI723" s="171" t="str">
        <f>IF(ISBLANK(AD723), "", (POWER(AD723/VLOOKUP(AH723,Anthro_Calc!C:P,13,FALSE),VLOOKUP(AH723,Anthro_Calc!C:P,12,FALSE))-1) / (VLOOKUP(AH723,Anthro_Calc!C:P,14,FALSE)*VLOOKUP(AH723,Anthro_Calc!C:P,12,FALSE)))</f>
        <v/>
      </c>
      <c r="AJ723" s="171" t="str">
        <f>IF(ISBLANK(AD723), "", -3 + (AD723 -VLOOKUP(AH723,Anthro_Calc!C:P,4,FALSE)) / (VLOOKUP(AH723,Anthro_Calc!C:P,5,FALSE) - VLOOKUP(AH723,Anthro_Calc!C:P,4,FALSE)))</f>
        <v/>
      </c>
      <c r="AK723" s="171" t="str">
        <f>IF(ISBLANK(AD723), "", 3 + (AD723 -VLOOKUP(AH723,Anthro_Calc!C:P,10,FALSE)) / (VLOOKUP(AH723,Anthro_Calc!C:P,10,FALSE) - VLOOKUP(AH723,Anthro_Calc!C:P,9,FALSE)))</f>
        <v/>
      </c>
      <c r="AL723" s="172" t="str">
        <f t="shared" si="600"/>
        <v/>
      </c>
      <c r="AM723" s="173" t="str">
        <f t="shared" si="601"/>
        <v/>
      </c>
      <c r="AN723" s="174" t="str">
        <f t="shared" si="602"/>
        <v/>
      </c>
      <c r="AO723" s="178" t="str">
        <f t="shared" si="632"/>
        <v/>
      </c>
      <c r="AP723" s="179"/>
      <c r="AQ723" s="179" t="str">
        <f t="shared" si="638"/>
        <v/>
      </c>
      <c r="AR723" s="167"/>
      <c r="AS723" s="175"/>
      <c r="AT723" s="170"/>
      <c r="AU723" s="177" t="str">
        <f t="shared" si="629"/>
        <v/>
      </c>
      <c r="AV723" s="171">
        <f t="shared" si="603"/>
        <v>0</v>
      </c>
      <c r="AW723" s="171">
        <f t="shared" si="604"/>
        <v>0</v>
      </c>
      <c r="AX723" s="171" t="str">
        <f t="shared" si="605"/>
        <v>0</v>
      </c>
      <c r="AY723" s="171" t="str">
        <f>IF(ISBLANK(AT723), "", (POWER(AT723/VLOOKUP(AX723,Anthro_Calc!C:P,13,FALSE),VLOOKUP(AX723,Anthro_Calc!C:P,12,FALSE))-1) / (VLOOKUP(AX723,Anthro_Calc!C:P,14,FALSE)*VLOOKUP(AX723,Anthro_Calc!C:P,12,FALSE)))</f>
        <v/>
      </c>
      <c r="AZ723" s="171" t="str">
        <f>IF(ISBLANK(AT723), "", -3 + (AT723 -VLOOKUP(AX723,Anthro_Calc!C:P,4,FALSE)) / (VLOOKUP(AX723,Anthro_Calc!C:P,5,FALSE) - VLOOKUP(AX723,Anthro_Calc!C:P,4,FALSE)))</f>
        <v/>
      </c>
      <c r="BA723" s="171" t="str">
        <f>IF(ISBLANK(AT723), "", 3 + (AT723 -VLOOKUP(AX723,Anthro_Calc!C:P,10,FALSE)) / (VLOOKUP(AX723,Anthro_Calc!C:P,10,FALSE) - VLOOKUP(AX723,Anthro_Calc!C:P,9,FALSE)))</f>
        <v/>
      </c>
      <c r="BB723" s="172" t="str">
        <f t="shared" si="606"/>
        <v/>
      </c>
      <c r="BC723" s="173" t="str">
        <f t="shared" si="607"/>
        <v/>
      </c>
      <c r="BD723" s="174" t="str">
        <f t="shared" si="633"/>
        <v/>
      </c>
      <c r="BE723" s="180" t="str">
        <f t="shared" si="634"/>
        <v/>
      </c>
      <c r="BF723" s="181" t="str">
        <f t="shared" si="608"/>
        <v/>
      </c>
      <c r="BG723" s="181" t="str">
        <f t="shared" si="635"/>
        <v/>
      </c>
      <c r="BH723" s="179"/>
      <c r="BI723" s="182"/>
      <c r="BJ723" s="167"/>
      <c r="BK723" s="175"/>
      <c r="BL723" s="176"/>
      <c r="BM723" s="177" t="str">
        <f t="shared" si="609"/>
        <v/>
      </c>
      <c r="BN723" s="171">
        <f t="shared" si="627"/>
        <v>0</v>
      </c>
      <c r="BO723" s="171">
        <f t="shared" si="628"/>
        <v>0</v>
      </c>
      <c r="BP723" s="171" t="str">
        <f t="shared" si="610"/>
        <v>0</v>
      </c>
      <c r="BQ723" s="171" t="str">
        <f>IF(ISBLANK(BL723), "", (POWER(BL723/VLOOKUP(BP723,Anthro_Calc!C:P,13,FALSE),VLOOKUP(BP723,Anthro_Calc!C:P,12,FALSE))-1) / (VLOOKUP(BP723,Anthro_Calc!C:P,14,FALSE)*VLOOKUP(BP723,Anthro_Calc!C:P,12,FALSE)))</f>
        <v/>
      </c>
      <c r="BR723" s="171" t="str">
        <f>IF(ISBLANK(BL723), "", -3 + (BL723 -VLOOKUP(BP723,Anthro_Calc!C:P,4,FALSE)) / (VLOOKUP(BP723,Anthro_Calc!C:P,5,FALSE) - VLOOKUP(BP723,Anthro_Calc!C:P,4,FALSE)))</f>
        <v/>
      </c>
      <c r="BS723" s="171" t="str">
        <f>IF(ISBLANK(BL723), "", 3 + (BL723 -VLOOKUP(BP723,Anthro_Calc!C:P,10,FALSE)) / (VLOOKUP(BP723,Anthro_Calc!C:P,10,FALSE) - VLOOKUP(BP723,Anthro_Calc!C:P,9,FALSE)))</f>
        <v/>
      </c>
      <c r="BT723" s="172" t="str">
        <f t="shared" si="611"/>
        <v/>
      </c>
      <c r="BU723" s="173" t="str">
        <f t="shared" si="612"/>
        <v/>
      </c>
      <c r="BV723" s="174" t="str">
        <f t="shared" si="613"/>
        <v/>
      </c>
      <c r="BW723" s="181" t="str">
        <f t="shared" si="636"/>
        <v/>
      </c>
      <c r="BX723" s="179"/>
      <c r="BY723" s="181" t="str">
        <f>IF(ISBLANK(BL723), "", VLOOKUP(Z723&amp;" "&amp;BV723&amp;" "&amp;BW723,Graduation_Criteria!$D$2:$E$34,2,FALSE))</f>
        <v/>
      </c>
      <c r="BZ723" s="181" t="str">
        <f t="shared" si="637"/>
        <v/>
      </c>
      <c r="CA723" s="167"/>
      <c r="CB723" s="175"/>
      <c r="CC723" s="175"/>
      <c r="CD723" s="183" t="str">
        <f t="shared" si="614"/>
        <v/>
      </c>
      <c r="CE723" s="184">
        <f t="shared" si="615"/>
        <v>0</v>
      </c>
      <c r="CF723" s="184">
        <f t="shared" si="616"/>
        <v>0</v>
      </c>
      <c r="CG723" s="184" t="str">
        <f t="shared" si="617"/>
        <v>0</v>
      </c>
      <c r="CH723" s="184" t="str">
        <f>IF(ISBLANK(CC723), "", (POWER(CC723/VLOOKUP(CG723,Anthro_Calc!C:P,13,FALSE),VLOOKUP(CG723,Anthro_Calc!C:P,12,FALSE))-1) / (VLOOKUP(CG723,Anthro_Calc!C:P,14,FALSE)*VLOOKUP(CG723,Anthro_Calc!C:P,12,FALSE)))</f>
        <v/>
      </c>
      <c r="CI723" s="184" t="str">
        <f>IF(ISBLANK(CC723), "", -3 + (CC723 -VLOOKUP(CG723,Anthro_Calc!C:P,4,FALSE)) / (VLOOKUP(CG723,Anthro_Calc!C:P,5,FALSE) - VLOOKUP(CG723,Anthro_Calc!C:P,4,FALSE)))</f>
        <v/>
      </c>
      <c r="CJ723" s="184" t="str">
        <f>IF(ISBLANK(CC723), "", 3 + (CC723 -VLOOKUP(CG723,Anthro_Calc!C:P,10,FALSE)) / (VLOOKUP(CG723,Anthro_Calc!C:P,10,FALSE) - VLOOKUP(CG723,Anthro_Calc!C:P,9,FALSE)))</f>
        <v/>
      </c>
      <c r="CK723" s="185" t="str">
        <f t="shared" si="618"/>
        <v/>
      </c>
      <c r="CL723" s="173" t="str">
        <f t="shared" si="619"/>
        <v/>
      </c>
      <c r="CM723" s="174" t="str">
        <f t="shared" si="620"/>
        <v/>
      </c>
      <c r="CN723" s="179"/>
      <c r="CO723" s="167"/>
      <c r="CP723" s="175"/>
      <c r="CQ723" s="175"/>
      <c r="CR723" s="186" t="str">
        <f t="shared" si="621"/>
        <v/>
      </c>
      <c r="CS723" s="187">
        <f t="shared" si="622"/>
        <v>0</v>
      </c>
      <c r="CT723" s="187">
        <f t="shared" si="623"/>
        <v>0</v>
      </c>
      <c r="CU723" s="187" t="str">
        <f t="shared" si="624"/>
        <v>0</v>
      </c>
      <c r="CV723" s="187" t="str">
        <f>IF(ISBLANK(CQ723), "", (POWER(CQ723/VLOOKUP(CU723,Anthro_Calc!C:P,13,FALSE),VLOOKUP(CU723,Anthro_Calc!C:P,12,FALSE))-1) / (VLOOKUP(CU723,Anthro_Calc!C:P,14,FALSE)*VLOOKUP(CU723,Anthro_Calc!C:P,12,FALSE)))</f>
        <v/>
      </c>
      <c r="CW723" s="187" t="str">
        <f>IF(ISBLANK(CQ723), "", -3 + (CQ723 -VLOOKUP(CU723,Anthro_Calc!C:P,4,FALSE)) / (VLOOKUP(CU723,Anthro_Calc!C:P,5,FALSE) - VLOOKUP(CU723,Anthro_Calc!C:P,4,FALSE)))</f>
        <v/>
      </c>
      <c r="CX723" s="187" t="str">
        <f>IF(ISBLANK(CQ723), "", 3 + (CQ723 -VLOOKUP(CU723,Anthro_Calc!C:P,10,FALSE)) / (VLOOKUP(CU723,Anthro_Calc!C:P,10,FALSE) - VLOOKUP(CU723,Anthro_Calc!C:P,9,FALSE)))</f>
        <v/>
      </c>
      <c r="CY723" s="188" t="str">
        <f t="shared" si="625"/>
        <v/>
      </c>
      <c r="CZ723" s="117" t="str">
        <f t="shared" si="639"/>
        <v/>
      </c>
      <c r="DA723" s="174" t="str">
        <f t="shared" si="626"/>
        <v/>
      </c>
      <c r="DB723" s="189"/>
    </row>
    <row r="724" spans="1:106">
      <c r="A724" s="165">
        <f t="shared" si="631"/>
        <v>720</v>
      </c>
      <c r="B724" s="166"/>
      <c r="C724" s="166"/>
      <c r="D724" s="166"/>
      <c r="E724" s="166"/>
      <c r="F724" s="166"/>
      <c r="G724" s="166"/>
      <c r="H724" s="166"/>
      <c r="I724" s="166"/>
      <c r="J724" s="166"/>
      <c r="K724" s="166"/>
      <c r="L724" s="166"/>
      <c r="M724" s="167"/>
      <c r="N724" s="168" t="str">
        <f t="shared" ca="1" si="590"/>
        <v/>
      </c>
      <c r="O724" s="169"/>
      <c r="P724" s="169"/>
      <c r="Q724" s="167"/>
      <c r="R724" s="170"/>
      <c r="S724" s="171" t="str">
        <f t="shared" si="591"/>
        <v/>
      </c>
      <c r="T724" s="171" t="str">
        <f t="shared" si="592"/>
        <v/>
      </c>
      <c r="U724" s="171" t="str">
        <f t="shared" si="593"/>
        <v/>
      </c>
      <c r="V724" s="171" t="str">
        <f>IF(ISBLANK(R724), "", (POWER(R724/VLOOKUP(U724,Anthro_Calc!C:P,13,FALSE),VLOOKUP(U724,Anthro_Calc!C:P,12,FALSE))-1) / (VLOOKUP(U724,Anthro_Calc!C:P,14,FALSE)*VLOOKUP(U724,Anthro_Calc!C:P,12,FALSE)))</f>
        <v/>
      </c>
      <c r="W724" s="171" t="str">
        <f>IF(ISBLANK(R724), "", -3 + (R724 -VLOOKUP(U724,Anthro_Calc!C:P,4,FALSE)) / (VLOOKUP(U724,Anthro_Calc!C:P,5,FALSE) - VLOOKUP(U724,Anthro_Calc!C:P,4,FALSE)))</f>
        <v/>
      </c>
      <c r="X724" s="171" t="str">
        <f>IF(ISBLANK(R724), "", 3 + (R724 -VLOOKUP(U724,Anthro_Calc!C:P,10,FALSE)) / (VLOOKUP(U724,Anthro_Calc!C:P,10,FALSE) - VLOOKUP(U724,Anthro_Calc!C:P,9,FALSE)))</f>
        <v/>
      </c>
      <c r="Y724" s="172" t="str">
        <f t="shared" si="594"/>
        <v/>
      </c>
      <c r="Z724" s="173" t="str">
        <f t="shared" si="595"/>
        <v/>
      </c>
      <c r="AA724" s="174" t="str">
        <f t="shared" si="630"/>
        <v/>
      </c>
      <c r="AB724" s="167"/>
      <c r="AC724" s="175"/>
      <c r="AD724" s="176"/>
      <c r="AE724" s="177" t="str">
        <f t="shared" si="596"/>
        <v/>
      </c>
      <c r="AF724" s="171">
        <f t="shared" si="597"/>
        <v>0</v>
      </c>
      <c r="AG724" s="171">
        <f t="shared" si="598"/>
        <v>0</v>
      </c>
      <c r="AH724" s="171" t="str">
        <f t="shared" si="599"/>
        <v>0</v>
      </c>
      <c r="AI724" s="171" t="str">
        <f>IF(ISBLANK(AD724), "", (POWER(AD724/VLOOKUP(AH724,Anthro_Calc!C:P,13,FALSE),VLOOKUP(AH724,Anthro_Calc!C:P,12,FALSE))-1) / (VLOOKUP(AH724,Anthro_Calc!C:P,14,FALSE)*VLOOKUP(AH724,Anthro_Calc!C:P,12,FALSE)))</f>
        <v/>
      </c>
      <c r="AJ724" s="171" t="str">
        <f>IF(ISBLANK(AD724), "", -3 + (AD724 -VLOOKUP(AH724,Anthro_Calc!C:P,4,FALSE)) / (VLOOKUP(AH724,Anthro_Calc!C:P,5,FALSE) - VLOOKUP(AH724,Anthro_Calc!C:P,4,FALSE)))</f>
        <v/>
      </c>
      <c r="AK724" s="171" t="str">
        <f>IF(ISBLANK(AD724), "", 3 + (AD724 -VLOOKUP(AH724,Anthro_Calc!C:P,10,FALSE)) / (VLOOKUP(AH724,Anthro_Calc!C:P,10,FALSE) - VLOOKUP(AH724,Anthro_Calc!C:P,9,FALSE)))</f>
        <v/>
      </c>
      <c r="AL724" s="172" t="str">
        <f t="shared" si="600"/>
        <v/>
      </c>
      <c r="AM724" s="173" t="str">
        <f t="shared" si="601"/>
        <v/>
      </c>
      <c r="AN724" s="174" t="str">
        <f t="shared" si="602"/>
        <v/>
      </c>
      <c r="AO724" s="178" t="str">
        <f t="shared" si="632"/>
        <v/>
      </c>
      <c r="AP724" s="179"/>
      <c r="AQ724" s="179" t="str">
        <f t="shared" si="638"/>
        <v/>
      </c>
      <c r="AR724" s="167"/>
      <c r="AS724" s="175"/>
      <c r="AT724" s="170"/>
      <c r="AU724" s="177" t="str">
        <f t="shared" si="629"/>
        <v/>
      </c>
      <c r="AV724" s="171">
        <f t="shared" si="603"/>
        <v>0</v>
      </c>
      <c r="AW724" s="171">
        <f t="shared" si="604"/>
        <v>0</v>
      </c>
      <c r="AX724" s="171" t="str">
        <f t="shared" si="605"/>
        <v>0</v>
      </c>
      <c r="AY724" s="171" t="str">
        <f>IF(ISBLANK(AT724), "", (POWER(AT724/VLOOKUP(AX724,Anthro_Calc!C:P,13,FALSE),VLOOKUP(AX724,Anthro_Calc!C:P,12,FALSE))-1) / (VLOOKUP(AX724,Anthro_Calc!C:P,14,FALSE)*VLOOKUP(AX724,Anthro_Calc!C:P,12,FALSE)))</f>
        <v/>
      </c>
      <c r="AZ724" s="171" t="str">
        <f>IF(ISBLANK(AT724), "", -3 + (AT724 -VLOOKUP(AX724,Anthro_Calc!C:P,4,FALSE)) / (VLOOKUP(AX724,Anthro_Calc!C:P,5,FALSE) - VLOOKUP(AX724,Anthro_Calc!C:P,4,FALSE)))</f>
        <v/>
      </c>
      <c r="BA724" s="171" t="str">
        <f>IF(ISBLANK(AT724), "", 3 + (AT724 -VLOOKUP(AX724,Anthro_Calc!C:P,10,FALSE)) / (VLOOKUP(AX724,Anthro_Calc!C:P,10,FALSE) - VLOOKUP(AX724,Anthro_Calc!C:P,9,FALSE)))</f>
        <v/>
      </c>
      <c r="BB724" s="172" t="str">
        <f t="shared" si="606"/>
        <v/>
      </c>
      <c r="BC724" s="173" t="str">
        <f t="shared" si="607"/>
        <v/>
      </c>
      <c r="BD724" s="174" t="str">
        <f t="shared" si="633"/>
        <v/>
      </c>
      <c r="BE724" s="180" t="str">
        <f t="shared" si="634"/>
        <v/>
      </c>
      <c r="BF724" s="181" t="str">
        <f t="shared" si="608"/>
        <v/>
      </c>
      <c r="BG724" s="181" t="str">
        <f t="shared" si="635"/>
        <v/>
      </c>
      <c r="BH724" s="179"/>
      <c r="BI724" s="182"/>
      <c r="BJ724" s="167"/>
      <c r="BK724" s="175"/>
      <c r="BL724" s="176"/>
      <c r="BM724" s="177" t="str">
        <f t="shared" si="609"/>
        <v/>
      </c>
      <c r="BN724" s="171">
        <f t="shared" si="627"/>
        <v>0</v>
      </c>
      <c r="BO724" s="171">
        <f t="shared" si="628"/>
        <v>0</v>
      </c>
      <c r="BP724" s="171" t="str">
        <f t="shared" si="610"/>
        <v>0</v>
      </c>
      <c r="BQ724" s="171" t="str">
        <f>IF(ISBLANK(BL724), "", (POWER(BL724/VLOOKUP(BP724,Anthro_Calc!C:P,13,FALSE),VLOOKUP(BP724,Anthro_Calc!C:P,12,FALSE))-1) / (VLOOKUP(BP724,Anthro_Calc!C:P,14,FALSE)*VLOOKUP(BP724,Anthro_Calc!C:P,12,FALSE)))</f>
        <v/>
      </c>
      <c r="BR724" s="171" t="str">
        <f>IF(ISBLANK(BL724), "", -3 + (BL724 -VLOOKUP(BP724,Anthro_Calc!C:P,4,FALSE)) / (VLOOKUP(BP724,Anthro_Calc!C:P,5,FALSE) - VLOOKUP(BP724,Anthro_Calc!C:P,4,FALSE)))</f>
        <v/>
      </c>
      <c r="BS724" s="171" t="str">
        <f>IF(ISBLANK(BL724), "", 3 + (BL724 -VLOOKUP(BP724,Anthro_Calc!C:P,10,FALSE)) / (VLOOKUP(BP724,Anthro_Calc!C:P,10,FALSE) - VLOOKUP(BP724,Anthro_Calc!C:P,9,FALSE)))</f>
        <v/>
      </c>
      <c r="BT724" s="172" t="str">
        <f t="shared" si="611"/>
        <v/>
      </c>
      <c r="BU724" s="173" t="str">
        <f t="shared" si="612"/>
        <v/>
      </c>
      <c r="BV724" s="174" t="str">
        <f t="shared" si="613"/>
        <v/>
      </c>
      <c r="BW724" s="181" t="str">
        <f t="shared" si="636"/>
        <v/>
      </c>
      <c r="BX724" s="179"/>
      <c r="BY724" s="181" t="str">
        <f>IF(ISBLANK(BL724), "", VLOOKUP(Z724&amp;" "&amp;BV724&amp;" "&amp;BW724,Graduation_Criteria!$D$2:$E$34,2,FALSE))</f>
        <v/>
      </c>
      <c r="BZ724" s="181" t="str">
        <f t="shared" si="637"/>
        <v/>
      </c>
      <c r="CA724" s="167"/>
      <c r="CB724" s="175"/>
      <c r="CC724" s="175"/>
      <c r="CD724" s="183" t="str">
        <f t="shared" si="614"/>
        <v/>
      </c>
      <c r="CE724" s="184">
        <f t="shared" si="615"/>
        <v>0</v>
      </c>
      <c r="CF724" s="184">
        <f t="shared" si="616"/>
        <v>0</v>
      </c>
      <c r="CG724" s="184" t="str">
        <f t="shared" si="617"/>
        <v>0</v>
      </c>
      <c r="CH724" s="184" t="str">
        <f>IF(ISBLANK(CC724), "", (POWER(CC724/VLOOKUP(CG724,Anthro_Calc!C:P,13,FALSE),VLOOKUP(CG724,Anthro_Calc!C:P,12,FALSE))-1) / (VLOOKUP(CG724,Anthro_Calc!C:P,14,FALSE)*VLOOKUP(CG724,Anthro_Calc!C:P,12,FALSE)))</f>
        <v/>
      </c>
      <c r="CI724" s="184" t="str">
        <f>IF(ISBLANK(CC724), "", -3 + (CC724 -VLOOKUP(CG724,Anthro_Calc!C:P,4,FALSE)) / (VLOOKUP(CG724,Anthro_Calc!C:P,5,FALSE) - VLOOKUP(CG724,Anthro_Calc!C:P,4,FALSE)))</f>
        <v/>
      </c>
      <c r="CJ724" s="184" t="str">
        <f>IF(ISBLANK(CC724), "", 3 + (CC724 -VLOOKUP(CG724,Anthro_Calc!C:P,10,FALSE)) / (VLOOKUP(CG724,Anthro_Calc!C:P,10,FALSE) - VLOOKUP(CG724,Anthro_Calc!C:P,9,FALSE)))</f>
        <v/>
      </c>
      <c r="CK724" s="185" t="str">
        <f t="shared" si="618"/>
        <v/>
      </c>
      <c r="CL724" s="173" t="str">
        <f t="shared" si="619"/>
        <v/>
      </c>
      <c r="CM724" s="174" t="str">
        <f t="shared" si="620"/>
        <v/>
      </c>
      <c r="CN724" s="179"/>
      <c r="CO724" s="167"/>
      <c r="CP724" s="175"/>
      <c r="CQ724" s="175"/>
      <c r="CR724" s="186" t="str">
        <f t="shared" si="621"/>
        <v/>
      </c>
      <c r="CS724" s="187">
        <f t="shared" si="622"/>
        <v>0</v>
      </c>
      <c r="CT724" s="187">
        <f t="shared" si="623"/>
        <v>0</v>
      </c>
      <c r="CU724" s="187" t="str">
        <f t="shared" si="624"/>
        <v>0</v>
      </c>
      <c r="CV724" s="187" t="str">
        <f>IF(ISBLANK(CQ724), "", (POWER(CQ724/VLOOKUP(CU724,Anthro_Calc!C:P,13,FALSE),VLOOKUP(CU724,Anthro_Calc!C:P,12,FALSE))-1) / (VLOOKUP(CU724,Anthro_Calc!C:P,14,FALSE)*VLOOKUP(CU724,Anthro_Calc!C:P,12,FALSE)))</f>
        <v/>
      </c>
      <c r="CW724" s="187" t="str">
        <f>IF(ISBLANK(CQ724), "", -3 + (CQ724 -VLOOKUP(CU724,Anthro_Calc!C:P,4,FALSE)) / (VLOOKUP(CU724,Anthro_Calc!C:P,5,FALSE) - VLOOKUP(CU724,Anthro_Calc!C:P,4,FALSE)))</f>
        <v/>
      </c>
      <c r="CX724" s="187" t="str">
        <f>IF(ISBLANK(CQ724), "", 3 + (CQ724 -VLOOKUP(CU724,Anthro_Calc!C:P,10,FALSE)) / (VLOOKUP(CU724,Anthro_Calc!C:P,10,FALSE) - VLOOKUP(CU724,Anthro_Calc!C:P,9,FALSE)))</f>
        <v/>
      </c>
      <c r="CY724" s="188" t="str">
        <f t="shared" si="625"/>
        <v/>
      </c>
      <c r="CZ724" s="117" t="str">
        <f t="shared" si="639"/>
        <v/>
      </c>
      <c r="DA724" s="174" t="str">
        <f t="shared" si="626"/>
        <v/>
      </c>
      <c r="DB724" s="189"/>
    </row>
    <row r="725" spans="1:106">
      <c r="A725" s="165">
        <f t="shared" si="631"/>
        <v>721</v>
      </c>
      <c r="B725" s="166"/>
      <c r="C725" s="166"/>
      <c r="D725" s="166"/>
      <c r="E725" s="166"/>
      <c r="F725" s="166"/>
      <c r="G725" s="166"/>
      <c r="H725" s="166"/>
      <c r="I725" s="166"/>
      <c r="J725" s="166"/>
      <c r="K725" s="166"/>
      <c r="L725" s="166"/>
      <c r="M725" s="167"/>
      <c r="N725" s="168" t="str">
        <f t="shared" ca="1" si="590"/>
        <v/>
      </c>
      <c r="O725" s="169"/>
      <c r="P725" s="169"/>
      <c r="Q725" s="167"/>
      <c r="R725" s="170"/>
      <c r="S725" s="171" t="str">
        <f t="shared" si="591"/>
        <v/>
      </c>
      <c r="T725" s="171" t="str">
        <f t="shared" si="592"/>
        <v/>
      </c>
      <c r="U725" s="171" t="str">
        <f t="shared" si="593"/>
        <v/>
      </c>
      <c r="V725" s="171" t="str">
        <f>IF(ISBLANK(R725), "", (POWER(R725/VLOOKUP(U725,Anthro_Calc!C:P,13,FALSE),VLOOKUP(U725,Anthro_Calc!C:P,12,FALSE))-1) / (VLOOKUP(U725,Anthro_Calc!C:P,14,FALSE)*VLOOKUP(U725,Anthro_Calc!C:P,12,FALSE)))</f>
        <v/>
      </c>
      <c r="W725" s="171" t="str">
        <f>IF(ISBLANK(R725), "", -3 + (R725 -VLOOKUP(U725,Anthro_Calc!C:P,4,FALSE)) / (VLOOKUP(U725,Anthro_Calc!C:P,5,FALSE) - VLOOKUP(U725,Anthro_Calc!C:P,4,FALSE)))</f>
        <v/>
      </c>
      <c r="X725" s="171" t="str">
        <f>IF(ISBLANK(R725), "", 3 + (R725 -VLOOKUP(U725,Anthro_Calc!C:P,10,FALSE)) / (VLOOKUP(U725,Anthro_Calc!C:P,10,FALSE) - VLOOKUP(U725,Anthro_Calc!C:P,9,FALSE)))</f>
        <v/>
      </c>
      <c r="Y725" s="172" t="str">
        <f t="shared" si="594"/>
        <v/>
      </c>
      <c r="Z725" s="173" t="str">
        <f t="shared" si="595"/>
        <v/>
      </c>
      <c r="AA725" s="174" t="str">
        <f t="shared" si="630"/>
        <v/>
      </c>
      <c r="AB725" s="167"/>
      <c r="AC725" s="175"/>
      <c r="AD725" s="176"/>
      <c r="AE725" s="177" t="str">
        <f t="shared" si="596"/>
        <v/>
      </c>
      <c r="AF725" s="171">
        <f t="shared" si="597"/>
        <v>0</v>
      </c>
      <c r="AG725" s="171">
        <f t="shared" si="598"/>
        <v>0</v>
      </c>
      <c r="AH725" s="171" t="str">
        <f t="shared" si="599"/>
        <v>0</v>
      </c>
      <c r="AI725" s="171" t="str">
        <f>IF(ISBLANK(AD725), "", (POWER(AD725/VLOOKUP(AH725,Anthro_Calc!C:P,13,FALSE),VLOOKUP(AH725,Anthro_Calc!C:P,12,FALSE))-1) / (VLOOKUP(AH725,Anthro_Calc!C:P,14,FALSE)*VLOOKUP(AH725,Anthro_Calc!C:P,12,FALSE)))</f>
        <v/>
      </c>
      <c r="AJ725" s="171" t="str">
        <f>IF(ISBLANK(AD725), "", -3 + (AD725 -VLOOKUP(AH725,Anthro_Calc!C:P,4,FALSE)) / (VLOOKUP(AH725,Anthro_Calc!C:P,5,FALSE) - VLOOKUP(AH725,Anthro_Calc!C:P,4,FALSE)))</f>
        <v/>
      </c>
      <c r="AK725" s="171" t="str">
        <f>IF(ISBLANK(AD725), "", 3 + (AD725 -VLOOKUP(AH725,Anthro_Calc!C:P,10,FALSE)) / (VLOOKUP(AH725,Anthro_Calc!C:P,10,FALSE) - VLOOKUP(AH725,Anthro_Calc!C:P,9,FALSE)))</f>
        <v/>
      </c>
      <c r="AL725" s="172" t="str">
        <f t="shared" si="600"/>
        <v/>
      </c>
      <c r="AM725" s="173" t="str">
        <f t="shared" si="601"/>
        <v/>
      </c>
      <c r="AN725" s="174" t="str">
        <f t="shared" si="602"/>
        <v/>
      </c>
      <c r="AO725" s="178" t="str">
        <f t="shared" si="632"/>
        <v/>
      </c>
      <c r="AP725" s="179"/>
      <c r="AQ725" s="179" t="str">
        <f t="shared" si="638"/>
        <v/>
      </c>
      <c r="AR725" s="167"/>
      <c r="AS725" s="175"/>
      <c r="AT725" s="170"/>
      <c r="AU725" s="177" t="str">
        <f t="shared" si="629"/>
        <v/>
      </c>
      <c r="AV725" s="171">
        <f t="shared" si="603"/>
        <v>0</v>
      </c>
      <c r="AW725" s="171">
        <f t="shared" si="604"/>
        <v>0</v>
      </c>
      <c r="AX725" s="171" t="str">
        <f t="shared" si="605"/>
        <v>0</v>
      </c>
      <c r="AY725" s="171" t="str">
        <f>IF(ISBLANK(AT725), "", (POWER(AT725/VLOOKUP(AX725,Anthro_Calc!C:P,13,FALSE),VLOOKUP(AX725,Anthro_Calc!C:P,12,FALSE))-1) / (VLOOKUP(AX725,Anthro_Calc!C:P,14,FALSE)*VLOOKUP(AX725,Anthro_Calc!C:P,12,FALSE)))</f>
        <v/>
      </c>
      <c r="AZ725" s="171" t="str">
        <f>IF(ISBLANK(AT725), "", -3 + (AT725 -VLOOKUP(AX725,Anthro_Calc!C:P,4,FALSE)) / (VLOOKUP(AX725,Anthro_Calc!C:P,5,FALSE) - VLOOKUP(AX725,Anthro_Calc!C:P,4,FALSE)))</f>
        <v/>
      </c>
      <c r="BA725" s="171" t="str">
        <f>IF(ISBLANK(AT725), "", 3 + (AT725 -VLOOKUP(AX725,Anthro_Calc!C:P,10,FALSE)) / (VLOOKUP(AX725,Anthro_Calc!C:P,10,FALSE) - VLOOKUP(AX725,Anthro_Calc!C:P,9,FALSE)))</f>
        <v/>
      </c>
      <c r="BB725" s="172" t="str">
        <f t="shared" si="606"/>
        <v/>
      </c>
      <c r="BC725" s="173" t="str">
        <f t="shared" si="607"/>
        <v/>
      </c>
      <c r="BD725" s="174" t="str">
        <f t="shared" si="633"/>
        <v/>
      </c>
      <c r="BE725" s="180" t="str">
        <f t="shared" si="634"/>
        <v/>
      </c>
      <c r="BF725" s="181" t="str">
        <f t="shared" si="608"/>
        <v/>
      </c>
      <c r="BG725" s="181" t="str">
        <f t="shared" si="635"/>
        <v/>
      </c>
      <c r="BH725" s="179"/>
      <c r="BI725" s="182"/>
      <c r="BJ725" s="167"/>
      <c r="BK725" s="175"/>
      <c r="BL725" s="176"/>
      <c r="BM725" s="177" t="str">
        <f t="shared" si="609"/>
        <v/>
      </c>
      <c r="BN725" s="171">
        <f t="shared" si="627"/>
        <v>0</v>
      </c>
      <c r="BO725" s="171">
        <f t="shared" si="628"/>
        <v>0</v>
      </c>
      <c r="BP725" s="171" t="str">
        <f t="shared" si="610"/>
        <v>0</v>
      </c>
      <c r="BQ725" s="171" t="str">
        <f>IF(ISBLANK(BL725), "", (POWER(BL725/VLOOKUP(BP725,Anthro_Calc!C:P,13,FALSE),VLOOKUP(BP725,Anthro_Calc!C:P,12,FALSE))-1) / (VLOOKUP(BP725,Anthro_Calc!C:P,14,FALSE)*VLOOKUP(BP725,Anthro_Calc!C:P,12,FALSE)))</f>
        <v/>
      </c>
      <c r="BR725" s="171" t="str">
        <f>IF(ISBLANK(BL725), "", -3 + (BL725 -VLOOKUP(BP725,Anthro_Calc!C:P,4,FALSE)) / (VLOOKUP(BP725,Anthro_Calc!C:P,5,FALSE) - VLOOKUP(BP725,Anthro_Calc!C:P,4,FALSE)))</f>
        <v/>
      </c>
      <c r="BS725" s="171" t="str">
        <f>IF(ISBLANK(BL725), "", 3 + (BL725 -VLOOKUP(BP725,Anthro_Calc!C:P,10,FALSE)) / (VLOOKUP(BP725,Anthro_Calc!C:P,10,FALSE) - VLOOKUP(BP725,Anthro_Calc!C:P,9,FALSE)))</f>
        <v/>
      </c>
      <c r="BT725" s="172" t="str">
        <f t="shared" si="611"/>
        <v/>
      </c>
      <c r="BU725" s="173" t="str">
        <f t="shared" si="612"/>
        <v/>
      </c>
      <c r="BV725" s="174" t="str">
        <f t="shared" si="613"/>
        <v/>
      </c>
      <c r="BW725" s="181" t="str">
        <f t="shared" si="636"/>
        <v/>
      </c>
      <c r="BX725" s="179"/>
      <c r="BY725" s="181" t="str">
        <f>IF(ISBLANK(BL725), "", VLOOKUP(Z725&amp;" "&amp;BV725&amp;" "&amp;BW725,Graduation_Criteria!$D$2:$E$34,2,FALSE))</f>
        <v/>
      </c>
      <c r="BZ725" s="181" t="str">
        <f t="shared" si="637"/>
        <v/>
      </c>
      <c r="CA725" s="167"/>
      <c r="CB725" s="175"/>
      <c r="CC725" s="175"/>
      <c r="CD725" s="183" t="str">
        <f t="shared" si="614"/>
        <v/>
      </c>
      <c r="CE725" s="184">
        <f t="shared" si="615"/>
        <v>0</v>
      </c>
      <c r="CF725" s="184">
        <f t="shared" si="616"/>
        <v>0</v>
      </c>
      <c r="CG725" s="184" t="str">
        <f t="shared" si="617"/>
        <v>0</v>
      </c>
      <c r="CH725" s="184" t="str">
        <f>IF(ISBLANK(CC725), "", (POWER(CC725/VLOOKUP(CG725,Anthro_Calc!C:P,13,FALSE),VLOOKUP(CG725,Anthro_Calc!C:P,12,FALSE))-1) / (VLOOKUP(CG725,Anthro_Calc!C:P,14,FALSE)*VLOOKUP(CG725,Anthro_Calc!C:P,12,FALSE)))</f>
        <v/>
      </c>
      <c r="CI725" s="184" t="str">
        <f>IF(ISBLANK(CC725), "", -3 + (CC725 -VLOOKUP(CG725,Anthro_Calc!C:P,4,FALSE)) / (VLOOKUP(CG725,Anthro_Calc!C:P,5,FALSE) - VLOOKUP(CG725,Anthro_Calc!C:P,4,FALSE)))</f>
        <v/>
      </c>
      <c r="CJ725" s="184" t="str">
        <f>IF(ISBLANK(CC725), "", 3 + (CC725 -VLOOKUP(CG725,Anthro_Calc!C:P,10,FALSE)) / (VLOOKUP(CG725,Anthro_Calc!C:P,10,FALSE) - VLOOKUP(CG725,Anthro_Calc!C:P,9,FALSE)))</f>
        <v/>
      </c>
      <c r="CK725" s="185" t="str">
        <f t="shared" si="618"/>
        <v/>
      </c>
      <c r="CL725" s="173" t="str">
        <f t="shared" si="619"/>
        <v/>
      </c>
      <c r="CM725" s="174" t="str">
        <f t="shared" si="620"/>
        <v/>
      </c>
      <c r="CN725" s="179"/>
      <c r="CO725" s="167"/>
      <c r="CP725" s="175"/>
      <c r="CQ725" s="175"/>
      <c r="CR725" s="186" t="str">
        <f t="shared" si="621"/>
        <v/>
      </c>
      <c r="CS725" s="187">
        <f t="shared" si="622"/>
        <v>0</v>
      </c>
      <c r="CT725" s="187">
        <f t="shared" si="623"/>
        <v>0</v>
      </c>
      <c r="CU725" s="187" t="str">
        <f t="shared" si="624"/>
        <v>0</v>
      </c>
      <c r="CV725" s="187" t="str">
        <f>IF(ISBLANK(CQ725), "", (POWER(CQ725/VLOOKUP(CU725,Anthro_Calc!C:P,13,FALSE),VLOOKUP(CU725,Anthro_Calc!C:P,12,FALSE))-1) / (VLOOKUP(CU725,Anthro_Calc!C:P,14,FALSE)*VLOOKUP(CU725,Anthro_Calc!C:P,12,FALSE)))</f>
        <v/>
      </c>
      <c r="CW725" s="187" t="str">
        <f>IF(ISBLANK(CQ725), "", -3 + (CQ725 -VLOOKUP(CU725,Anthro_Calc!C:P,4,FALSE)) / (VLOOKUP(CU725,Anthro_Calc!C:P,5,FALSE) - VLOOKUP(CU725,Anthro_Calc!C:P,4,FALSE)))</f>
        <v/>
      </c>
      <c r="CX725" s="187" t="str">
        <f>IF(ISBLANK(CQ725), "", 3 + (CQ725 -VLOOKUP(CU725,Anthro_Calc!C:P,10,FALSE)) / (VLOOKUP(CU725,Anthro_Calc!C:P,10,FALSE) - VLOOKUP(CU725,Anthro_Calc!C:P,9,FALSE)))</f>
        <v/>
      </c>
      <c r="CY725" s="188" t="str">
        <f t="shared" si="625"/>
        <v/>
      </c>
      <c r="CZ725" s="117" t="str">
        <f t="shared" si="639"/>
        <v/>
      </c>
      <c r="DA725" s="174" t="str">
        <f t="shared" si="626"/>
        <v/>
      </c>
      <c r="DB725" s="189"/>
    </row>
    <row r="726" spans="1:106">
      <c r="A726" s="165">
        <f t="shared" si="631"/>
        <v>722</v>
      </c>
      <c r="B726" s="166"/>
      <c r="C726" s="166"/>
      <c r="D726" s="166"/>
      <c r="E726" s="166"/>
      <c r="F726" s="166"/>
      <c r="G726" s="166"/>
      <c r="H726" s="166"/>
      <c r="I726" s="166"/>
      <c r="J726" s="166"/>
      <c r="K726" s="166"/>
      <c r="L726" s="166"/>
      <c r="M726" s="167"/>
      <c r="N726" s="168" t="str">
        <f t="shared" ca="1" si="590"/>
        <v/>
      </c>
      <c r="O726" s="169"/>
      <c r="P726" s="169"/>
      <c r="Q726" s="167"/>
      <c r="R726" s="170"/>
      <c r="S726" s="171" t="str">
        <f t="shared" si="591"/>
        <v/>
      </c>
      <c r="T726" s="171" t="str">
        <f t="shared" si="592"/>
        <v/>
      </c>
      <c r="U726" s="171" t="str">
        <f t="shared" si="593"/>
        <v/>
      </c>
      <c r="V726" s="171" t="str">
        <f>IF(ISBLANK(R726), "", (POWER(R726/VLOOKUP(U726,Anthro_Calc!C:P,13,FALSE),VLOOKUP(U726,Anthro_Calc!C:P,12,FALSE))-1) / (VLOOKUP(U726,Anthro_Calc!C:P,14,FALSE)*VLOOKUP(U726,Anthro_Calc!C:P,12,FALSE)))</f>
        <v/>
      </c>
      <c r="W726" s="171" t="str">
        <f>IF(ISBLANK(R726), "", -3 + (R726 -VLOOKUP(U726,Anthro_Calc!C:P,4,FALSE)) / (VLOOKUP(U726,Anthro_Calc!C:P,5,FALSE) - VLOOKUP(U726,Anthro_Calc!C:P,4,FALSE)))</f>
        <v/>
      </c>
      <c r="X726" s="171" t="str">
        <f>IF(ISBLANK(R726), "", 3 + (R726 -VLOOKUP(U726,Anthro_Calc!C:P,10,FALSE)) / (VLOOKUP(U726,Anthro_Calc!C:P,10,FALSE) - VLOOKUP(U726,Anthro_Calc!C:P,9,FALSE)))</f>
        <v/>
      </c>
      <c r="Y726" s="172" t="str">
        <f t="shared" si="594"/>
        <v/>
      </c>
      <c r="Z726" s="173" t="str">
        <f t="shared" si="595"/>
        <v/>
      </c>
      <c r="AA726" s="174" t="str">
        <f t="shared" si="630"/>
        <v/>
      </c>
      <c r="AB726" s="167"/>
      <c r="AC726" s="175"/>
      <c r="AD726" s="176"/>
      <c r="AE726" s="177" t="str">
        <f t="shared" si="596"/>
        <v/>
      </c>
      <c r="AF726" s="171">
        <f t="shared" si="597"/>
        <v>0</v>
      </c>
      <c r="AG726" s="171">
        <f t="shared" si="598"/>
        <v>0</v>
      </c>
      <c r="AH726" s="171" t="str">
        <f t="shared" si="599"/>
        <v>0</v>
      </c>
      <c r="AI726" s="171" t="str">
        <f>IF(ISBLANK(AD726), "", (POWER(AD726/VLOOKUP(AH726,Anthro_Calc!C:P,13,FALSE),VLOOKUP(AH726,Anthro_Calc!C:P,12,FALSE))-1) / (VLOOKUP(AH726,Anthro_Calc!C:P,14,FALSE)*VLOOKUP(AH726,Anthro_Calc!C:P,12,FALSE)))</f>
        <v/>
      </c>
      <c r="AJ726" s="171" t="str">
        <f>IF(ISBLANK(AD726), "", -3 + (AD726 -VLOOKUP(AH726,Anthro_Calc!C:P,4,FALSE)) / (VLOOKUP(AH726,Anthro_Calc!C:P,5,FALSE) - VLOOKUP(AH726,Anthro_Calc!C:P,4,FALSE)))</f>
        <v/>
      </c>
      <c r="AK726" s="171" t="str">
        <f>IF(ISBLANK(AD726), "", 3 + (AD726 -VLOOKUP(AH726,Anthro_Calc!C:P,10,FALSE)) / (VLOOKUP(AH726,Anthro_Calc!C:P,10,FALSE) - VLOOKUP(AH726,Anthro_Calc!C:P,9,FALSE)))</f>
        <v/>
      </c>
      <c r="AL726" s="172" t="str">
        <f t="shared" si="600"/>
        <v/>
      </c>
      <c r="AM726" s="173" t="str">
        <f t="shared" si="601"/>
        <v/>
      </c>
      <c r="AN726" s="174" t="str">
        <f t="shared" si="602"/>
        <v/>
      </c>
      <c r="AO726" s="178" t="str">
        <f t="shared" si="632"/>
        <v/>
      </c>
      <c r="AP726" s="179"/>
      <c r="AQ726" s="179" t="str">
        <f t="shared" si="638"/>
        <v/>
      </c>
      <c r="AR726" s="167"/>
      <c r="AS726" s="175"/>
      <c r="AT726" s="170"/>
      <c r="AU726" s="177" t="str">
        <f t="shared" si="629"/>
        <v/>
      </c>
      <c r="AV726" s="171">
        <f t="shared" si="603"/>
        <v>0</v>
      </c>
      <c r="AW726" s="171">
        <f t="shared" si="604"/>
        <v>0</v>
      </c>
      <c r="AX726" s="171" t="str">
        <f t="shared" si="605"/>
        <v>0</v>
      </c>
      <c r="AY726" s="171" t="str">
        <f>IF(ISBLANK(AT726), "", (POWER(AT726/VLOOKUP(AX726,Anthro_Calc!C:P,13,FALSE),VLOOKUP(AX726,Anthro_Calc!C:P,12,FALSE))-1) / (VLOOKUP(AX726,Anthro_Calc!C:P,14,FALSE)*VLOOKUP(AX726,Anthro_Calc!C:P,12,FALSE)))</f>
        <v/>
      </c>
      <c r="AZ726" s="171" t="str">
        <f>IF(ISBLANK(AT726), "", -3 + (AT726 -VLOOKUP(AX726,Anthro_Calc!C:P,4,FALSE)) / (VLOOKUP(AX726,Anthro_Calc!C:P,5,FALSE) - VLOOKUP(AX726,Anthro_Calc!C:P,4,FALSE)))</f>
        <v/>
      </c>
      <c r="BA726" s="171" t="str">
        <f>IF(ISBLANK(AT726), "", 3 + (AT726 -VLOOKUP(AX726,Anthro_Calc!C:P,10,FALSE)) / (VLOOKUP(AX726,Anthro_Calc!C:P,10,FALSE) - VLOOKUP(AX726,Anthro_Calc!C:P,9,FALSE)))</f>
        <v/>
      </c>
      <c r="BB726" s="172" t="str">
        <f t="shared" si="606"/>
        <v/>
      </c>
      <c r="BC726" s="173" t="str">
        <f t="shared" si="607"/>
        <v/>
      </c>
      <c r="BD726" s="174" t="str">
        <f t="shared" si="633"/>
        <v/>
      </c>
      <c r="BE726" s="180" t="str">
        <f t="shared" si="634"/>
        <v/>
      </c>
      <c r="BF726" s="181" t="str">
        <f t="shared" si="608"/>
        <v/>
      </c>
      <c r="BG726" s="181" t="str">
        <f t="shared" si="635"/>
        <v/>
      </c>
      <c r="BH726" s="179"/>
      <c r="BI726" s="182"/>
      <c r="BJ726" s="167"/>
      <c r="BK726" s="175"/>
      <c r="BL726" s="176"/>
      <c r="BM726" s="177" t="str">
        <f t="shared" si="609"/>
        <v/>
      </c>
      <c r="BN726" s="171">
        <f t="shared" si="627"/>
        <v>0</v>
      </c>
      <c r="BO726" s="171">
        <f t="shared" si="628"/>
        <v>0</v>
      </c>
      <c r="BP726" s="171" t="str">
        <f t="shared" si="610"/>
        <v>0</v>
      </c>
      <c r="BQ726" s="171" t="str">
        <f>IF(ISBLANK(BL726), "", (POWER(BL726/VLOOKUP(BP726,Anthro_Calc!C:P,13,FALSE),VLOOKUP(BP726,Anthro_Calc!C:P,12,FALSE))-1) / (VLOOKUP(BP726,Anthro_Calc!C:P,14,FALSE)*VLOOKUP(BP726,Anthro_Calc!C:P,12,FALSE)))</f>
        <v/>
      </c>
      <c r="BR726" s="171" t="str">
        <f>IF(ISBLANK(BL726), "", -3 + (BL726 -VLOOKUP(BP726,Anthro_Calc!C:P,4,FALSE)) / (VLOOKUP(BP726,Anthro_Calc!C:P,5,FALSE) - VLOOKUP(BP726,Anthro_Calc!C:P,4,FALSE)))</f>
        <v/>
      </c>
      <c r="BS726" s="171" t="str">
        <f>IF(ISBLANK(BL726), "", 3 + (BL726 -VLOOKUP(BP726,Anthro_Calc!C:P,10,FALSE)) / (VLOOKUP(BP726,Anthro_Calc!C:P,10,FALSE) - VLOOKUP(BP726,Anthro_Calc!C:P,9,FALSE)))</f>
        <v/>
      </c>
      <c r="BT726" s="172" t="str">
        <f t="shared" si="611"/>
        <v/>
      </c>
      <c r="BU726" s="173" t="str">
        <f t="shared" si="612"/>
        <v/>
      </c>
      <c r="BV726" s="174" t="str">
        <f t="shared" si="613"/>
        <v/>
      </c>
      <c r="BW726" s="181" t="str">
        <f t="shared" si="636"/>
        <v/>
      </c>
      <c r="BX726" s="179"/>
      <c r="BY726" s="181" t="str">
        <f>IF(ISBLANK(BL726), "", VLOOKUP(Z726&amp;" "&amp;BV726&amp;" "&amp;BW726,Graduation_Criteria!$D$2:$E$34,2,FALSE))</f>
        <v/>
      </c>
      <c r="BZ726" s="181" t="str">
        <f t="shared" si="637"/>
        <v/>
      </c>
      <c r="CA726" s="167"/>
      <c r="CB726" s="175"/>
      <c r="CC726" s="175"/>
      <c r="CD726" s="183" t="str">
        <f t="shared" si="614"/>
        <v/>
      </c>
      <c r="CE726" s="184">
        <f t="shared" si="615"/>
        <v>0</v>
      </c>
      <c r="CF726" s="184">
        <f t="shared" si="616"/>
        <v>0</v>
      </c>
      <c r="CG726" s="184" t="str">
        <f t="shared" si="617"/>
        <v>0</v>
      </c>
      <c r="CH726" s="184" t="str">
        <f>IF(ISBLANK(CC726), "", (POWER(CC726/VLOOKUP(CG726,Anthro_Calc!C:P,13,FALSE),VLOOKUP(CG726,Anthro_Calc!C:P,12,FALSE))-1) / (VLOOKUP(CG726,Anthro_Calc!C:P,14,FALSE)*VLOOKUP(CG726,Anthro_Calc!C:P,12,FALSE)))</f>
        <v/>
      </c>
      <c r="CI726" s="184" t="str">
        <f>IF(ISBLANK(CC726), "", -3 + (CC726 -VLOOKUP(CG726,Anthro_Calc!C:P,4,FALSE)) / (VLOOKUP(CG726,Anthro_Calc!C:P,5,FALSE) - VLOOKUP(CG726,Anthro_Calc!C:P,4,FALSE)))</f>
        <v/>
      </c>
      <c r="CJ726" s="184" t="str">
        <f>IF(ISBLANK(CC726), "", 3 + (CC726 -VLOOKUP(CG726,Anthro_Calc!C:P,10,FALSE)) / (VLOOKUP(CG726,Anthro_Calc!C:P,10,FALSE) - VLOOKUP(CG726,Anthro_Calc!C:P,9,FALSE)))</f>
        <v/>
      </c>
      <c r="CK726" s="185" t="str">
        <f t="shared" si="618"/>
        <v/>
      </c>
      <c r="CL726" s="173" t="str">
        <f t="shared" si="619"/>
        <v/>
      </c>
      <c r="CM726" s="174" t="str">
        <f t="shared" si="620"/>
        <v/>
      </c>
      <c r="CN726" s="179"/>
      <c r="CO726" s="167"/>
      <c r="CP726" s="175"/>
      <c r="CQ726" s="175"/>
      <c r="CR726" s="186" t="str">
        <f t="shared" si="621"/>
        <v/>
      </c>
      <c r="CS726" s="187">
        <f t="shared" si="622"/>
        <v>0</v>
      </c>
      <c r="CT726" s="187">
        <f t="shared" si="623"/>
        <v>0</v>
      </c>
      <c r="CU726" s="187" t="str">
        <f t="shared" si="624"/>
        <v>0</v>
      </c>
      <c r="CV726" s="187" t="str">
        <f>IF(ISBLANK(CQ726), "", (POWER(CQ726/VLOOKUP(CU726,Anthro_Calc!C:P,13,FALSE),VLOOKUP(CU726,Anthro_Calc!C:P,12,FALSE))-1) / (VLOOKUP(CU726,Anthro_Calc!C:P,14,FALSE)*VLOOKUP(CU726,Anthro_Calc!C:P,12,FALSE)))</f>
        <v/>
      </c>
      <c r="CW726" s="187" t="str">
        <f>IF(ISBLANK(CQ726), "", -3 + (CQ726 -VLOOKUP(CU726,Anthro_Calc!C:P,4,FALSE)) / (VLOOKUP(CU726,Anthro_Calc!C:P,5,FALSE) - VLOOKUP(CU726,Anthro_Calc!C:P,4,FALSE)))</f>
        <v/>
      </c>
      <c r="CX726" s="187" t="str">
        <f>IF(ISBLANK(CQ726), "", 3 + (CQ726 -VLOOKUP(CU726,Anthro_Calc!C:P,10,FALSE)) / (VLOOKUP(CU726,Anthro_Calc!C:P,10,FALSE) - VLOOKUP(CU726,Anthro_Calc!C:P,9,FALSE)))</f>
        <v/>
      </c>
      <c r="CY726" s="188" t="str">
        <f t="shared" si="625"/>
        <v/>
      </c>
      <c r="CZ726" s="117" t="str">
        <f t="shared" si="639"/>
        <v/>
      </c>
      <c r="DA726" s="174" t="str">
        <f t="shared" si="626"/>
        <v/>
      </c>
      <c r="DB726" s="189"/>
    </row>
    <row r="727" spans="1:106">
      <c r="A727" s="165">
        <f t="shared" si="631"/>
        <v>723</v>
      </c>
      <c r="B727" s="166"/>
      <c r="C727" s="166"/>
      <c r="D727" s="166"/>
      <c r="E727" s="166"/>
      <c r="F727" s="166"/>
      <c r="G727" s="166"/>
      <c r="H727" s="166"/>
      <c r="I727" s="166"/>
      <c r="J727" s="166"/>
      <c r="K727" s="166"/>
      <c r="L727" s="166"/>
      <c r="M727" s="167"/>
      <c r="N727" s="168" t="str">
        <f t="shared" ca="1" si="590"/>
        <v/>
      </c>
      <c r="O727" s="169"/>
      <c r="P727" s="169"/>
      <c r="Q727" s="167"/>
      <c r="R727" s="170"/>
      <c r="S727" s="171" t="str">
        <f t="shared" si="591"/>
        <v/>
      </c>
      <c r="T727" s="171" t="str">
        <f t="shared" si="592"/>
        <v/>
      </c>
      <c r="U727" s="171" t="str">
        <f t="shared" si="593"/>
        <v/>
      </c>
      <c r="V727" s="171" t="str">
        <f>IF(ISBLANK(R727), "", (POWER(R727/VLOOKUP(U727,Anthro_Calc!C:P,13,FALSE),VLOOKUP(U727,Anthro_Calc!C:P,12,FALSE))-1) / (VLOOKUP(U727,Anthro_Calc!C:P,14,FALSE)*VLOOKUP(U727,Anthro_Calc!C:P,12,FALSE)))</f>
        <v/>
      </c>
      <c r="W727" s="171" t="str">
        <f>IF(ISBLANK(R727), "", -3 + (R727 -VLOOKUP(U727,Anthro_Calc!C:P,4,FALSE)) / (VLOOKUP(U727,Anthro_Calc!C:P,5,FALSE) - VLOOKUP(U727,Anthro_Calc!C:P,4,FALSE)))</f>
        <v/>
      </c>
      <c r="X727" s="171" t="str">
        <f>IF(ISBLANK(R727), "", 3 + (R727 -VLOOKUP(U727,Anthro_Calc!C:P,10,FALSE)) / (VLOOKUP(U727,Anthro_Calc!C:P,10,FALSE) - VLOOKUP(U727,Anthro_Calc!C:P,9,FALSE)))</f>
        <v/>
      </c>
      <c r="Y727" s="172" t="str">
        <f t="shared" si="594"/>
        <v/>
      </c>
      <c r="Z727" s="173" t="str">
        <f t="shared" si="595"/>
        <v/>
      </c>
      <c r="AA727" s="174" t="str">
        <f t="shared" si="630"/>
        <v/>
      </c>
      <c r="AB727" s="167"/>
      <c r="AC727" s="175"/>
      <c r="AD727" s="176"/>
      <c r="AE727" s="177" t="str">
        <f t="shared" si="596"/>
        <v/>
      </c>
      <c r="AF727" s="171">
        <f t="shared" si="597"/>
        <v>0</v>
      </c>
      <c r="AG727" s="171">
        <f t="shared" si="598"/>
        <v>0</v>
      </c>
      <c r="AH727" s="171" t="str">
        <f t="shared" si="599"/>
        <v>0</v>
      </c>
      <c r="AI727" s="171" t="str">
        <f>IF(ISBLANK(AD727), "", (POWER(AD727/VLOOKUP(AH727,Anthro_Calc!C:P,13,FALSE),VLOOKUP(AH727,Anthro_Calc!C:P,12,FALSE))-1) / (VLOOKUP(AH727,Anthro_Calc!C:P,14,FALSE)*VLOOKUP(AH727,Anthro_Calc!C:P,12,FALSE)))</f>
        <v/>
      </c>
      <c r="AJ727" s="171" t="str">
        <f>IF(ISBLANK(AD727), "", -3 + (AD727 -VLOOKUP(AH727,Anthro_Calc!C:P,4,FALSE)) / (VLOOKUP(AH727,Anthro_Calc!C:P,5,FALSE) - VLOOKUP(AH727,Anthro_Calc!C:P,4,FALSE)))</f>
        <v/>
      </c>
      <c r="AK727" s="171" t="str">
        <f>IF(ISBLANK(AD727), "", 3 + (AD727 -VLOOKUP(AH727,Anthro_Calc!C:P,10,FALSE)) / (VLOOKUP(AH727,Anthro_Calc!C:P,10,FALSE) - VLOOKUP(AH727,Anthro_Calc!C:P,9,FALSE)))</f>
        <v/>
      </c>
      <c r="AL727" s="172" t="str">
        <f t="shared" si="600"/>
        <v/>
      </c>
      <c r="AM727" s="173" t="str">
        <f t="shared" si="601"/>
        <v/>
      </c>
      <c r="AN727" s="174" t="str">
        <f t="shared" si="602"/>
        <v/>
      </c>
      <c r="AO727" s="178" t="str">
        <f t="shared" si="632"/>
        <v/>
      </c>
      <c r="AP727" s="179"/>
      <c r="AQ727" s="179" t="str">
        <f t="shared" si="638"/>
        <v/>
      </c>
      <c r="AR727" s="167"/>
      <c r="AS727" s="175"/>
      <c r="AT727" s="170"/>
      <c r="AU727" s="177" t="str">
        <f t="shared" si="629"/>
        <v/>
      </c>
      <c r="AV727" s="171">
        <f t="shared" si="603"/>
        <v>0</v>
      </c>
      <c r="AW727" s="171">
        <f t="shared" si="604"/>
        <v>0</v>
      </c>
      <c r="AX727" s="171" t="str">
        <f t="shared" si="605"/>
        <v>0</v>
      </c>
      <c r="AY727" s="171" t="str">
        <f>IF(ISBLANK(AT727), "", (POWER(AT727/VLOOKUP(AX727,Anthro_Calc!C:P,13,FALSE),VLOOKUP(AX727,Anthro_Calc!C:P,12,FALSE))-1) / (VLOOKUP(AX727,Anthro_Calc!C:P,14,FALSE)*VLOOKUP(AX727,Anthro_Calc!C:P,12,FALSE)))</f>
        <v/>
      </c>
      <c r="AZ727" s="171" t="str">
        <f>IF(ISBLANK(AT727), "", -3 + (AT727 -VLOOKUP(AX727,Anthro_Calc!C:P,4,FALSE)) / (VLOOKUP(AX727,Anthro_Calc!C:P,5,FALSE) - VLOOKUP(AX727,Anthro_Calc!C:P,4,FALSE)))</f>
        <v/>
      </c>
      <c r="BA727" s="171" t="str">
        <f>IF(ISBLANK(AT727), "", 3 + (AT727 -VLOOKUP(AX727,Anthro_Calc!C:P,10,FALSE)) / (VLOOKUP(AX727,Anthro_Calc!C:P,10,FALSE) - VLOOKUP(AX727,Anthro_Calc!C:P,9,FALSE)))</f>
        <v/>
      </c>
      <c r="BB727" s="172" t="str">
        <f t="shared" si="606"/>
        <v/>
      </c>
      <c r="BC727" s="173" t="str">
        <f t="shared" si="607"/>
        <v/>
      </c>
      <c r="BD727" s="174" t="str">
        <f t="shared" si="633"/>
        <v/>
      </c>
      <c r="BE727" s="180" t="str">
        <f t="shared" si="634"/>
        <v/>
      </c>
      <c r="BF727" s="181" t="str">
        <f t="shared" si="608"/>
        <v/>
      </c>
      <c r="BG727" s="181" t="str">
        <f t="shared" si="635"/>
        <v/>
      </c>
      <c r="BH727" s="179"/>
      <c r="BI727" s="182"/>
      <c r="BJ727" s="167"/>
      <c r="BK727" s="175"/>
      <c r="BL727" s="176"/>
      <c r="BM727" s="177" t="str">
        <f t="shared" si="609"/>
        <v/>
      </c>
      <c r="BN727" s="171">
        <f t="shared" si="627"/>
        <v>0</v>
      </c>
      <c r="BO727" s="171">
        <f t="shared" si="628"/>
        <v>0</v>
      </c>
      <c r="BP727" s="171" t="str">
        <f t="shared" si="610"/>
        <v>0</v>
      </c>
      <c r="BQ727" s="171" t="str">
        <f>IF(ISBLANK(BL727), "", (POWER(BL727/VLOOKUP(BP727,Anthro_Calc!C:P,13,FALSE),VLOOKUP(BP727,Anthro_Calc!C:P,12,FALSE))-1) / (VLOOKUP(BP727,Anthro_Calc!C:P,14,FALSE)*VLOOKUP(BP727,Anthro_Calc!C:P,12,FALSE)))</f>
        <v/>
      </c>
      <c r="BR727" s="171" t="str">
        <f>IF(ISBLANK(BL727), "", -3 + (BL727 -VLOOKUP(BP727,Anthro_Calc!C:P,4,FALSE)) / (VLOOKUP(BP727,Anthro_Calc!C:P,5,FALSE) - VLOOKUP(BP727,Anthro_Calc!C:P,4,FALSE)))</f>
        <v/>
      </c>
      <c r="BS727" s="171" t="str">
        <f>IF(ISBLANK(BL727), "", 3 + (BL727 -VLOOKUP(BP727,Anthro_Calc!C:P,10,FALSE)) / (VLOOKUP(BP727,Anthro_Calc!C:P,10,FALSE) - VLOOKUP(BP727,Anthro_Calc!C:P,9,FALSE)))</f>
        <v/>
      </c>
      <c r="BT727" s="172" t="str">
        <f t="shared" si="611"/>
        <v/>
      </c>
      <c r="BU727" s="173" t="str">
        <f t="shared" si="612"/>
        <v/>
      </c>
      <c r="BV727" s="174" t="str">
        <f t="shared" si="613"/>
        <v/>
      </c>
      <c r="BW727" s="181" t="str">
        <f t="shared" si="636"/>
        <v/>
      </c>
      <c r="BX727" s="179"/>
      <c r="BY727" s="181" t="str">
        <f>IF(ISBLANK(BL727), "", VLOOKUP(Z727&amp;" "&amp;BV727&amp;" "&amp;BW727,Graduation_Criteria!$D$2:$E$34,2,FALSE))</f>
        <v/>
      </c>
      <c r="BZ727" s="181" t="str">
        <f t="shared" si="637"/>
        <v/>
      </c>
      <c r="CA727" s="167"/>
      <c r="CB727" s="175"/>
      <c r="CC727" s="175"/>
      <c r="CD727" s="183" t="str">
        <f t="shared" si="614"/>
        <v/>
      </c>
      <c r="CE727" s="184">
        <f t="shared" si="615"/>
        <v>0</v>
      </c>
      <c r="CF727" s="184">
        <f t="shared" si="616"/>
        <v>0</v>
      </c>
      <c r="CG727" s="184" t="str">
        <f t="shared" si="617"/>
        <v>0</v>
      </c>
      <c r="CH727" s="184" t="str">
        <f>IF(ISBLANK(CC727), "", (POWER(CC727/VLOOKUP(CG727,Anthro_Calc!C:P,13,FALSE),VLOOKUP(CG727,Anthro_Calc!C:P,12,FALSE))-1) / (VLOOKUP(CG727,Anthro_Calc!C:P,14,FALSE)*VLOOKUP(CG727,Anthro_Calc!C:P,12,FALSE)))</f>
        <v/>
      </c>
      <c r="CI727" s="184" t="str">
        <f>IF(ISBLANK(CC727), "", -3 + (CC727 -VLOOKUP(CG727,Anthro_Calc!C:P,4,FALSE)) / (VLOOKUP(CG727,Anthro_Calc!C:P,5,FALSE) - VLOOKUP(CG727,Anthro_Calc!C:P,4,FALSE)))</f>
        <v/>
      </c>
      <c r="CJ727" s="184" t="str">
        <f>IF(ISBLANK(CC727), "", 3 + (CC727 -VLOOKUP(CG727,Anthro_Calc!C:P,10,FALSE)) / (VLOOKUP(CG727,Anthro_Calc!C:P,10,FALSE) - VLOOKUP(CG727,Anthro_Calc!C:P,9,FALSE)))</f>
        <v/>
      </c>
      <c r="CK727" s="185" t="str">
        <f t="shared" si="618"/>
        <v/>
      </c>
      <c r="CL727" s="173" t="str">
        <f t="shared" si="619"/>
        <v/>
      </c>
      <c r="CM727" s="174" t="str">
        <f t="shared" si="620"/>
        <v/>
      </c>
      <c r="CN727" s="179"/>
      <c r="CO727" s="167"/>
      <c r="CP727" s="175"/>
      <c r="CQ727" s="175"/>
      <c r="CR727" s="186" t="str">
        <f t="shared" si="621"/>
        <v/>
      </c>
      <c r="CS727" s="187">
        <f t="shared" si="622"/>
        <v>0</v>
      </c>
      <c r="CT727" s="187">
        <f t="shared" si="623"/>
        <v>0</v>
      </c>
      <c r="CU727" s="187" t="str">
        <f t="shared" si="624"/>
        <v>0</v>
      </c>
      <c r="CV727" s="187" t="str">
        <f>IF(ISBLANK(CQ727), "", (POWER(CQ727/VLOOKUP(CU727,Anthro_Calc!C:P,13,FALSE),VLOOKUP(CU727,Anthro_Calc!C:P,12,FALSE))-1) / (VLOOKUP(CU727,Anthro_Calc!C:P,14,FALSE)*VLOOKUP(CU727,Anthro_Calc!C:P,12,FALSE)))</f>
        <v/>
      </c>
      <c r="CW727" s="187" t="str">
        <f>IF(ISBLANK(CQ727), "", -3 + (CQ727 -VLOOKUP(CU727,Anthro_Calc!C:P,4,FALSE)) / (VLOOKUP(CU727,Anthro_Calc!C:P,5,FALSE) - VLOOKUP(CU727,Anthro_Calc!C:P,4,FALSE)))</f>
        <v/>
      </c>
      <c r="CX727" s="187" t="str">
        <f>IF(ISBLANK(CQ727), "", 3 + (CQ727 -VLOOKUP(CU727,Anthro_Calc!C:P,10,FALSE)) / (VLOOKUP(CU727,Anthro_Calc!C:P,10,FALSE) - VLOOKUP(CU727,Anthro_Calc!C:P,9,FALSE)))</f>
        <v/>
      </c>
      <c r="CY727" s="188" t="str">
        <f t="shared" si="625"/>
        <v/>
      </c>
      <c r="CZ727" s="117" t="str">
        <f t="shared" si="639"/>
        <v/>
      </c>
      <c r="DA727" s="174" t="str">
        <f t="shared" si="626"/>
        <v/>
      </c>
      <c r="DB727" s="189"/>
    </row>
    <row r="728" spans="1:106">
      <c r="A728" s="165">
        <f t="shared" si="631"/>
        <v>724</v>
      </c>
      <c r="B728" s="166"/>
      <c r="C728" s="166"/>
      <c r="D728" s="166"/>
      <c r="E728" s="166"/>
      <c r="F728" s="166"/>
      <c r="G728" s="166"/>
      <c r="H728" s="166"/>
      <c r="I728" s="166"/>
      <c r="J728" s="166"/>
      <c r="K728" s="166"/>
      <c r="L728" s="166"/>
      <c r="M728" s="167"/>
      <c r="N728" s="168" t="str">
        <f t="shared" ca="1" si="590"/>
        <v/>
      </c>
      <c r="O728" s="169"/>
      <c r="P728" s="169"/>
      <c r="Q728" s="167"/>
      <c r="R728" s="170"/>
      <c r="S728" s="171" t="str">
        <f t="shared" si="591"/>
        <v/>
      </c>
      <c r="T728" s="171" t="str">
        <f t="shared" si="592"/>
        <v/>
      </c>
      <c r="U728" s="171" t="str">
        <f t="shared" si="593"/>
        <v/>
      </c>
      <c r="V728" s="171" t="str">
        <f>IF(ISBLANK(R728), "", (POWER(R728/VLOOKUP(U728,Anthro_Calc!C:P,13,FALSE),VLOOKUP(U728,Anthro_Calc!C:P,12,FALSE))-1) / (VLOOKUP(U728,Anthro_Calc!C:P,14,FALSE)*VLOOKUP(U728,Anthro_Calc!C:P,12,FALSE)))</f>
        <v/>
      </c>
      <c r="W728" s="171" t="str">
        <f>IF(ISBLANK(R728), "", -3 + (R728 -VLOOKUP(U728,Anthro_Calc!C:P,4,FALSE)) / (VLOOKUP(U728,Anthro_Calc!C:P,5,FALSE) - VLOOKUP(U728,Anthro_Calc!C:P,4,FALSE)))</f>
        <v/>
      </c>
      <c r="X728" s="171" t="str">
        <f>IF(ISBLANK(R728), "", 3 + (R728 -VLOOKUP(U728,Anthro_Calc!C:P,10,FALSE)) / (VLOOKUP(U728,Anthro_Calc!C:P,10,FALSE) - VLOOKUP(U728,Anthro_Calc!C:P,9,FALSE)))</f>
        <v/>
      </c>
      <c r="Y728" s="172" t="str">
        <f t="shared" si="594"/>
        <v/>
      </c>
      <c r="Z728" s="173" t="str">
        <f t="shared" si="595"/>
        <v/>
      </c>
      <c r="AA728" s="174" t="str">
        <f t="shared" si="630"/>
        <v/>
      </c>
      <c r="AB728" s="167"/>
      <c r="AC728" s="175"/>
      <c r="AD728" s="176"/>
      <c r="AE728" s="177" t="str">
        <f t="shared" si="596"/>
        <v/>
      </c>
      <c r="AF728" s="171">
        <f t="shared" si="597"/>
        <v>0</v>
      </c>
      <c r="AG728" s="171">
        <f t="shared" si="598"/>
        <v>0</v>
      </c>
      <c r="AH728" s="171" t="str">
        <f t="shared" si="599"/>
        <v>0</v>
      </c>
      <c r="AI728" s="171" t="str">
        <f>IF(ISBLANK(AD728), "", (POWER(AD728/VLOOKUP(AH728,Anthro_Calc!C:P,13,FALSE),VLOOKUP(AH728,Anthro_Calc!C:P,12,FALSE))-1) / (VLOOKUP(AH728,Anthro_Calc!C:P,14,FALSE)*VLOOKUP(AH728,Anthro_Calc!C:P,12,FALSE)))</f>
        <v/>
      </c>
      <c r="AJ728" s="171" t="str">
        <f>IF(ISBLANK(AD728), "", -3 + (AD728 -VLOOKUP(AH728,Anthro_Calc!C:P,4,FALSE)) / (VLOOKUP(AH728,Anthro_Calc!C:P,5,FALSE) - VLOOKUP(AH728,Anthro_Calc!C:P,4,FALSE)))</f>
        <v/>
      </c>
      <c r="AK728" s="171" t="str">
        <f>IF(ISBLANK(AD728), "", 3 + (AD728 -VLOOKUP(AH728,Anthro_Calc!C:P,10,FALSE)) / (VLOOKUP(AH728,Anthro_Calc!C:P,10,FALSE) - VLOOKUP(AH728,Anthro_Calc!C:P,9,FALSE)))</f>
        <v/>
      </c>
      <c r="AL728" s="172" t="str">
        <f t="shared" si="600"/>
        <v/>
      </c>
      <c r="AM728" s="173" t="str">
        <f t="shared" si="601"/>
        <v/>
      </c>
      <c r="AN728" s="174" t="str">
        <f t="shared" si="602"/>
        <v/>
      </c>
      <c r="AO728" s="178" t="str">
        <f t="shared" si="632"/>
        <v/>
      </c>
      <c r="AP728" s="179"/>
      <c r="AQ728" s="179" t="str">
        <f t="shared" si="638"/>
        <v/>
      </c>
      <c r="AR728" s="167"/>
      <c r="AS728" s="175"/>
      <c r="AT728" s="170"/>
      <c r="AU728" s="177" t="str">
        <f t="shared" si="629"/>
        <v/>
      </c>
      <c r="AV728" s="171">
        <f t="shared" si="603"/>
        <v>0</v>
      </c>
      <c r="AW728" s="171">
        <f t="shared" si="604"/>
        <v>0</v>
      </c>
      <c r="AX728" s="171" t="str">
        <f t="shared" si="605"/>
        <v>0</v>
      </c>
      <c r="AY728" s="171" t="str">
        <f>IF(ISBLANK(AT728), "", (POWER(AT728/VLOOKUP(AX728,Anthro_Calc!C:P,13,FALSE),VLOOKUP(AX728,Anthro_Calc!C:P,12,FALSE))-1) / (VLOOKUP(AX728,Anthro_Calc!C:P,14,FALSE)*VLOOKUP(AX728,Anthro_Calc!C:P,12,FALSE)))</f>
        <v/>
      </c>
      <c r="AZ728" s="171" t="str">
        <f>IF(ISBLANK(AT728), "", -3 + (AT728 -VLOOKUP(AX728,Anthro_Calc!C:P,4,FALSE)) / (VLOOKUP(AX728,Anthro_Calc!C:P,5,FALSE) - VLOOKUP(AX728,Anthro_Calc!C:P,4,FALSE)))</f>
        <v/>
      </c>
      <c r="BA728" s="171" t="str">
        <f>IF(ISBLANK(AT728), "", 3 + (AT728 -VLOOKUP(AX728,Anthro_Calc!C:P,10,FALSE)) / (VLOOKUP(AX728,Anthro_Calc!C:P,10,FALSE) - VLOOKUP(AX728,Anthro_Calc!C:P,9,FALSE)))</f>
        <v/>
      </c>
      <c r="BB728" s="172" t="str">
        <f t="shared" si="606"/>
        <v/>
      </c>
      <c r="BC728" s="173" t="str">
        <f t="shared" si="607"/>
        <v/>
      </c>
      <c r="BD728" s="174" t="str">
        <f t="shared" si="633"/>
        <v/>
      </c>
      <c r="BE728" s="180" t="str">
        <f t="shared" si="634"/>
        <v/>
      </c>
      <c r="BF728" s="181" t="str">
        <f t="shared" si="608"/>
        <v/>
      </c>
      <c r="BG728" s="181" t="str">
        <f t="shared" si="635"/>
        <v/>
      </c>
      <c r="BH728" s="179"/>
      <c r="BI728" s="182"/>
      <c r="BJ728" s="167"/>
      <c r="BK728" s="175"/>
      <c r="BL728" s="176"/>
      <c r="BM728" s="177" t="str">
        <f t="shared" si="609"/>
        <v/>
      </c>
      <c r="BN728" s="171">
        <f t="shared" si="627"/>
        <v>0</v>
      </c>
      <c r="BO728" s="171">
        <f t="shared" si="628"/>
        <v>0</v>
      </c>
      <c r="BP728" s="171" t="str">
        <f t="shared" si="610"/>
        <v>0</v>
      </c>
      <c r="BQ728" s="171" t="str">
        <f>IF(ISBLANK(BL728), "", (POWER(BL728/VLOOKUP(BP728,Anthro_Calc!C:P,13,FALSE),VLOOKUP(BP728,Anthro_Calc!C:P,12,FALSE))-1) / (VLOOKUP(BP728,Anthro_Calc!C:P,14,FALSE)*VLOOKUP(BP728,Anthro_Calc!C:P,12,FALSE)))</f>
        <v/>
      </c>
      <c r="BR728" s="171" t="str">
        <f>IF(ISBLANK(BL728), "", -3 + (BL728 -VLOOKUP(BP728,Anthro_Calc!C:P,4,FALSE)) / (VLOOKUP(BP728,Anthro_Calc!C:P,5,FALSE) - VLOOKUP(BP728,Anthro_Calc!C:P,4,FALSE)))</f>
        <v/>
      </c>
      <c r="BS728" s="171" t="str">
        <f>IF(ISBLANK(BL728), "", 3 + (BL728 -VLOOKUP(BP728,Anthro_Calc!C:P,10,FALSE)) / (VLOOKUP(BP728,Anthro_Calc!C:P,10,FALSE) - VLOOKUP(BP728,Anthro_Calc!C:P,9,FALSE)))</f>
        <v/>
      </c>
      <c r="BT728" s="172" t="str">
        <f t="shared" si="611"/>
        <v/>
      </c>
      <c r="BU728" s="173" t="str">
        <f t="shared" si="612"/>
        <v/>
      </c>
      <c r="BV728" s="174" t="str">
        <f t="shared" si="613"/>
        <v/>
      </c>
      <c r="BW728" s="181" t="str">
        <f t="shared" si="636"/>
        <v/>
      </c>
      <c r="BX728" s="179"/>
      <c r="BY728" s="181" t="str">
        <f>IF(ISBLANK(BL728), "", VLOOKUP(Z728&amp;" "&amp;BV728&amp;" "&amp;BW728,Graduation_Criteria!$D$2:$E$34,2,FALSE))</f>
        <v/>
      </c>
      <c r="BZ728" s="181" t="str">
        <f t="shared" si="637"/>
        <v/>
      </c>
      <c r="CA728" s="167"/>
      <c r="CB728" s="175"/>
      <c r="CC728" s="175"/>
      <c r="CD728" s="183" t="str">
        <f t="shared" si="614"/>
        <v/>
      </c>
      <c r="CE728" s="184">
        <f t="shared" si="615"/>
        <v>0</v>
      </c>
      <c r="CF728" s="184">
        <f t="shared" si="616"/>
        <v>0</v>
      </c>
      <c r="CG728" s="184" t="str">
        <f t="shared" si="617"/>
        <v>0</v>
      </c>
      <c r="CH728" s="184" t="str">
        <f>IF(ISBLANK(CC728), "", (POWER(CC728/VLOOKUP(CG728,Anthro_Calc!C:P,13,FALSE),VLOOKUP(CG728,Anthro_Calc!C:P,12,FALSE))-1) / (VLOOKUP(CG728,Anthro_Calc!C:P,14,FALSE)*VLOOKUP(CG728,Anthro_Calc!C:P,12,FALSE)))</f>
        <v/>
      </c>
      <c r="CI728" s="184" t="str">
        <f>IF(ISBLANK(CC728), "", -3 + (CC728 -VLOOKUP(CG728,Anthro_Calc!C:P,4,FALSE)) / (VLOOKUP(CG728,Anthro_Calc!C:P,5,FALSE) - VLOOKUP(CG728,Anthro_Calc!C:P,4,FALSE)))</f>
        <v/>
      </c>
      <c r="CJ728" s="184" t="str">
        <f>IF(ISBLANK(CC728), "", 3 + (CC728 -VLOOKUP(CG728,Anthro_Calc!C:P,10,FALSE)) / (VLOOKUP(CG728,Anthro_Calc!C:P,10,FALSE) - VLOOKUP(CG728,Anthro_Calc!C:P,9,FALSE)))</f>
        <v/>
      </c>
      <c r="CK728" s="185" t="str">
        <f t="shared" si="618"/>
        <v/>
      </c>
      <c r="CL728" s="173" t="str">
        <f t="shared" si="619"/>
        <v/>
      </c>
      <c r="CM728" s="174" t="str">
        <f t="shared" si="620"/>
        <v/>
      </c>
      <c r="CN728" s="179"/>
      <c r="CO728" s="167"/>
      <c r="CP728" s="175"/>
      <c r="CQ728" s="175"/>
      <c r="CR728" s="186" t="str">
        <f t="shared" si="621"/>
        <v/>
      </c>
      <c r="CS728" s="187">
        <f t="shared" si="622"/>
        <v>0</v>
      </c>
      <c r="CT728" s="187">
        <f t="shared" si="623"/>
        <v>0</v>
      </c>
      <c r="CU728" s="187" t="str">
        <f t="shared" si="624"/>
        <v>0</v>
      </c>
      <c r="CV728" s="187" t="str">
        <f>IF(ISBLANK(CQ728), "", (POWER(CQ728/VLOOKUP(CU728,Anthro_Calc!C:P,13,FALSE),VLOOKUP(CU728,Anthro_Calc!C:P,12,FALSE))-1) / (VLOOKUP(CU728,Anthro_Calc!C:P,14,FALSE)*VLOOKUP(CU728,Anthro_Calc!C:P,12,FALSE)))</f>
        <v/>
      </c>
      <c r="CW728" s="187" t="str">
        <f>IF(ISBLANK(CQ728), "", -3 + (CQ728 -VLOOKUP(CU728,Anthro_Calc!C:P,4,FALSE)) / (VLOOKUP(CU728,Anthro_Calc!C:P,5,FALSE) - VLOOKUP(CU728,Anthro_Calc!C:P,4,FALSE)))</f>
        <v/>
      </c>
      <c r="CX728" s="187" t="str">
        <f>IF(ISBLANK(CQ728), "", 3 + (CQ728 -VLOOKUP(CU728,Anthro_Calc!C:P,10,FALSE)) / (VLOOKUP(CU728,Anthro_Calc!C:P,10,FALSE) - VLOOKUP(CU728,Anthro_Calc!C:P,9,FALSE)))</f>
        <v/>
      </c>
      <c r="CY728" s="188" t="str">
        <f t="shared" si="625"/>
        <v/>
      </c>
      <c r="CZ728" s="117" t="str">
        <f t="shared" si="639"/>
        <v/>
      </c>
      <c r="DA728" s="174" t="str">
        <f t="shared" si="626"/>
        <v/>
      </c>
      <c r="DB728" s="189"/>
    </row>
    <row r="729" spans="1:106">
      <c r="A729" s="165">
        <f t="shared" si="631"/>
        <v>725</v>
      </c>
      <c r="B729" s="166"/>
      <c r="C729" s="166"/>
      <c r="D729" s="166"/>
      <c r="E729" s="166"/>
      <c r="F729" s="166"/>
      <c r="G729" s="166"/>
      <c r="H729" s="166"/>
      <c r="I729" s="166"/>
      <c r="J729" s="166"/>
      <c r="K729" s="166"/>
      <c r="L729" s="166"/>
      <c r="M729" s="167"/>
      <c r="N729" s="168" t="str">
        <f t="shared" ca="1" si="590"/>
        <v/>
      </c>
      <c r="O729" s="169"/>
      <c r="P729" s="169"/>
      <c r="Q729" s="167"/>
      <c r="R729" s="170"/>
      <c r="S729" s="171" t="str">
        <f t="shared" si="591"/>
        <v/>
      </c>
      <c r="T729" s="171" t="str">
        <f t="shared" si="592"/>
        <v/>
      </c>
      <c r="U729" s="171" t="str">
        <f t="shared" si="593"/>
        <v/>
      </c>
      <c r="V729" s="171" t="str">
        <f>IF(ISBLANK(R729), "", (POWER(R729/VLOOKUP(U729,Anthro_Calc!C:P,13,FALSE),VLOOKUP(U729,Anthro_Calc!C:P,12,FALSE))-1) / (VLOOKUP(U729,Anthro_Calc!C:P,14,FALSE)*VLOOKUP(U729,Anthro_Calc!C:P,12,FALSE)))</f>
        <v/>
      </c>
      <c r="W729" s="171" t="str">
        <f>IF(ISBLANK(R729), "", -3 + (R729 -VLOOKUP(U729,Anthro_Calc!C:P,4,FALSE)) / (VLOOKUP(U729,Anthro_Calc!C:P,5,FALSE) - VLOOKUP(U729,Anthro_Calc!C:P,4,FALSE)))</f>
        <v/>
      </c>
      <c r="X729" s="171" t="str">
        <f>IF(ISBLANK(R729), "", 3 + (R729 -VLOOKUP(U729,Anthro_Calc!C:P,10,FALSE)) / (VLOOKUP(U729,Anthro_Calc!C:P,10,FALSE) - VLOOKUP(U729,Anthro_Calc!C:P,9,FALSE)))</f>
        <v/>
      </c>
      <c r="Y729" s="172" t="str">
        <f t="shared" si="594"/>
        <v/>
      </c>
      <c r="Z729" s="173" t="str">
        <f t="shared" si="595"/>
        <v/>
      </c>
      <c r="AA729" s="174" t="str">
        <f t="shared" si="630"/>
        <v/>
      </c>
      <c r="AB729" s="167"/>
      <c r="AC729" s="175"/>
      <c r="AD729" s="176"/>
      <c r="AE729" s="177" t="str">
        <f t="shared" si="596"/>
        <v/>
      </c>
      <c r="AF729" s="171">
        <f t="shared" si="597"/>
        <v>0</v>
      </c>
      <c r="AG729" s="171">
        <f t="shared" si="598"/>
        <v>0</v>
      </c>
      <c r="AH729" s="171" t="str">
        <f t="shared" si="599"/>
        <v>0</v>
      </c>
      <c r="AI729" s="171" t="str">
        <f>IF(ISBLANK(AD729), "", (POWER(AD729/VLOOKUP(AH729,Anthro_Calc!C:P,13,FALSE),VLOOKUP(AH729,Anthro_Calc!C:P,12,FALSE))-1) / (VLOOKUP(AH729,Anthro_Calc!C:P,14,FALSE)*VLOOKUP(AH729,Anthro_Calc!C:P,12,FALSE)))</f>
        <v/>
      </c>
      <c r="AJ729" s="171" t="str">
        <f>IF(ISBLANK(AD729), "", -3 + (AD729 -VLOOKUP(AH729,Anthro_Calc!C:P,4,FALSE)) / (VLOOKUP(AH729,Anthro_Calc!C:P,5,FALSE) - VLOOKUP(AH729,Anthro_Calc!C:P,4,FALSE)))</f>
        <v/>
      </c>
      <c r="AK729" s="171" t="str">
        <f>IF(ISBLANK(AD729), "", 3 + (AD729 -VLOOKUP(AH729,Anthro_Calc!C:P,10,FALSE)) / (VLOOKUP(AH729,Anthro_Calc!C:P,10,FALSE) - VLOOKUP(AH729,Anthro_Calc!C:P,9,FALSE)))</f>
        <v/>
      </c>
      <c r="AL729" s="172" t="str">
        <f t="shared" si="600"/>
        <v/>
      </c>
      <c r="AM729" s="173" t="str">
        <f t="shared" si="601"/>
        <v/>
      </c>
      <c r="AN729" s="174" t="str">
        <f t="shared" si="602"/>
        <v/>
      </c>
      <c r="AO729" s="178" t="str">
        <f t="shared" si="632"/>
        <v/>
      </c>
      <c r="AP729" s="179"/>
      <c r="AQ729" s="179" t="str">
        <f t="shared" si="638"/>
        <v/>
      </c>
      <c r="AR729" s="167"/>
      <c r="AS729" s="175"/>
      <c r="AT729" s="170"/>
      <c r="AU729" s="177" t="str">
        <f t="shared" si="629"/>
        <v/>
      </c>
      <c r="AV729" s="171">
        <f t="shared" si="603"/>
        <v>0</v>
      </c>
      <c r="AW729" s="171">
        <f t="shared" si="604"/>
        <v>0</v>
      </c>
      <c r="AX729" s="171" t="str">
        <f t="shared" si="605"/>
        <v>0</v>
      </c>
      <c r="AY729" s="171" t="str">
        <f>IF(ISBLANK(AT729), "", (POWER(AT729/VLOOKUP(AX729,Anthro_Calc!C:P,13,FALSE),VLOOKUP(AX729,Anthro_Calc!C:P,12,FALSE))-1) / (VLOOKUP(AX729,Anthro_Calc!C:P,14,FALSE)*VLOOKUP(AX729,Anthro_Calc!C:P,12,FALSE)))</f>
        <v/>
      </c>
      <c r="AZ729" s="171" t="str">
        <f>IF(ISBLANK(AT729), "", -3 + (AT729 -VLOOKUP(AX729,Anthro_Calc!C:P,4,FALSE)) / (VLOOKUP(AX729,Anthro_Calc!C:P,5,FALSE) - VLOOKUP(AX729,Anthro_Calc!C:P,4,FALSE)))</f>
        <v/>
      </c>
      <c r="BA729" s="171" t="str">
        <f>IF(ISBLANK(AT729), "", 3 + (AT729 -VLOOKUP(AX729,Anthro_Calc!C:P,10,FALSE)) / (VLOOKUP(AX729,Anthro_Calc!C:P,10,FALSE) - VLOOKUP(AX729,Anthro_Calc!C:P,9,FALSE)))</f>
        <v/>
      </c>
      <c r="BB729" s="172" t="str">
        <f t="shared" si="606"/>
        <v/>
      </c>
      <c r="BC729" s="173" t="str">
        <f t="shared" si="607"/>
        <v/>
      </c>
      <c r="BD729" s="174" t="str">
        <f t="shared" si="633"/>
        <v/>
      </c>
      <c r="BE729" s="180" t="str">
        <f t="shared" si="634"/>
        <v/>
      </c>
      <c r="BF729" s="181" t="str">
        <f t="shared" si="608"/>
        <v/>
      </c>
      <c r="BG729" s="181" t="str">
        <f t="shared" si="635"/>
        <v/>
      </c>
      <c r="BH729" s="179"/>
      <c r="BI729" s="182"/>
      <c r="BJ729" s="167"/>
      <c r="BK729" s="175"/>
      <c r="BL729" s="176"/>
      <c r="BM729" s="177" t="str">
        <f t="shared" si="609"/>
        <v/>
      </c>
      <c r="BN729" s="171">
        <f t="shared" si="627"/>
        <v>0</v>
      </c>
      <c r="BO729" s="171">
        <f t="shared" si="628"/>
        <v>0</v>
      </c>
      <c r="BP729" s="171" t="str">
        <f t="shared" si="610"/>
        <v>0</v>
      </c>
      <c r="BQ729" s="171" t="str">
        <f>IF(ISBLANK(BL729), "", (POWER(BL729/VLOOKUP(BP729,Anthro_Calc!C:P,13,FALSE),VLOOKUP(BP729,Anthro_Calc!C:P,12,FALSE))-1) / (VLOOKUP(BP729,Anthro_Calc!C:P,14,FALSE)*VLOOKUP(BP729,Anthro_Calc!C:P,12,FALSE)))</f>
        <v/>
      </c>
      <c r="BR729" s="171" t="str">
        <f>IF(ISBLANK(BL729), "", -3 + (BL729 -VLOOKUP(BP729,Anthro_Calc!C:P,4,FALSE)) / (VLOOKUP(BP729,Anthro_Calc!C:P,5,FALSE) - VLOOKUP(BP729,Anthro_Calc!C:P,4,FALSE)))</f>
        <v/>
      </c>
      <c r="BS729" s="171" t="str">
        <f>IF(ISBLANK(BL729), "", 3 + (BL729 -VLOOKUP(BP729,Anthro_Calc!C:P,10,FALSE)) / (VLOOKUP(BP729,Anthro_Calc!C:P,10,FALSE) - VLOOKUP(BP729,Anthro_Calc!C:P,9,FALSE)))</f>
        <v/>
      </c>
      <c r="BT729" s="172" t="str">
        <f t="shared" si="611"/>
        <v/>
      </c>
      <c r="BU729" s="173" t="str">
        <f t="shared" si="612"/>
        <v/>
      </c>
      <c r="BV729" s="174" t="str">
        <f t="shared" si="613"/>
        <v/>
      </c>
      <c r="BW729" s="181" t="str">
        <f t="shared" si="636"/>
        <v/>
      </c>
      <c r="BX729" s="179"/>
      <c r="BY729" s="181" t="str">
        <f>IF(ISBLANK(BL729), "", VLOOKUP(Z729&amp;" "&amp;BV729&amp;" "&amp;BW729,Graduation_Criteria!$D$2:$E$34,2,FALSE))</f>
        <v/>
      </c>
      <c r="BZ729" s="181" t="str">
        <f t="shared" si="637"/>
        <v/>
      </c>
      <c r="CA729" s="167"/>
      <c r="CB729" s="175"/>
      <c r="CC729" s="175"/>
      <c r="CD729" s="183" t="str">
        <f t="shared" si="614"/>
        <v/>
      </c>
      <c r="CE729" s="184">
        <f t="shared" si="615"/>
        <v>0</v>
      </c>
      <c r="CF729" s="184">
        <f t="shared" si="616"/>
        <v>0</v>
      </c>
      <c r="CG729" s="184" t="str">
        <f t="shared" si="617"/>
        <v>0</v>
      </c>
      <c r="CH729" s="184" t="str">
        <f>IF(ISBLANK(CC729), "", (POWER(CC729/VLOOKUP(CG729,Anthro_Calc!C:P,13,FALSE),VLOOKUP(CG729,Anthro_Calc!C:P,12,FALSE))-1) / (VLOOKUP(CG729,Anthro_Calc!C:P,14,FALSE)*VLOOKUP(CG729,Anthro_Calc!C:P,12,FALSE)))</f>
        <v/>
      </c>
      <c r="CI729" s="184" t="str">
        <f>IF(ISBLANK(CC729), "", -3 + (CC729 -VLOOKUP(CG729,Anthro_Calc!C:P,4,FALSE)) / (VLOOKUP(CG729,Anthro_Calc!C:P,5,FALSE) - VLOOKUP(CG729,Anthro_Calc!C:P,4,FALSE)))</f>
        <v/>
      </c>
      <c r="CJ729" s="184" t="str">
        <f>IF(ISBLANK(CC729), "", 3 + (CC729 -VLOOKUP(CG729,Anthro_Calc!C:P,10,FALSE)) / (VLOOKUP(CG729,Anthro_Calc!C:P,10,FALSE) - VLOOKUP(CG729,Anthro_Calc!C:P,9,FALSE)))</f>
        <v/>
      </c>
      <c r="CK729" s="185" t="str">
        <f t="shared" si="618"/>
        <v/>
      </c>
      <c r="CL729" s="173" t="str">
        <f t="shared" si="619"/>
        <v/>
      </c>
      <c r="CM729" s="174" t="str">
        <f t="shared" si="620"/>
        <v/>
      </c>
      <c r="CN729" s="179"/>
      <c r="CO729" s="167"/>
      <c r="CP729" s="175"/>
      <c r="CQ729" s="175"/>
      <c r="CR729" s="186" t="str">
        <f t="shared" si="621"/>
        <v/>
      </c>
      <c r="CS729" s="187">
        <f t="shared" si="622"/>
        <v>0</v>
      </c>
      <c r="CT729" s="187">
        <f t="shared" si="623"/>
        <v>0</v>
      </c>
      <c r="CU729" s="187" t="str">
        <f t="shared" si="624"/>
        <v>0</v>
      </c>
      <c r="CV729" s="187" t="str">
        <f>IF(ISBLANK(CQ729), "", (POWER(CQ729/VLOOKUP(CU729,Anthro_Calc!C:P,13,FALSE),VLOOKUP(CU729,Anthro_Calc!C:P,12,FALSE))-1) / (VLOOKUP(CU729,Anthro_Calc!C:P,14,FALSE)*VLOOKUP(CU729,Anthro_Calc!C:P,12,FALSE)))</f>
        <v/>
      </c>
      <c r="CW729" s="187" t="str">
        <f>IF(ISBLANK(CQ729), "", -3 + (CQ729 -VLOOKUP(CU729,Anthro_Calc!C:P,4,FALSE)) / (VLOOKUP(CU729,Anthro_Calc!C:P,5,FALSE) - VLOOKUP(CU729,Anthro_Calc!C:P,4,FALSE)))</f>
        <v/>
      </c>
      <c r="CX729" s="187" t="str">
        <f>IF(ISBLANK(CQ729), "", 3 + (CQ729 -VLOOKUP(CU729,Anthro_Calc!C:P,10,FALSE)) / (VLOOKUP(CU729,Anthro_Calc!C:P,10,FALSE) - VLOOKUP(CU729,Anthro_Calc!C:P,9,FALSE)))</f>
        <v/>
      </c>
      <c r="CY729" s="188" t="str">
        <f t="shared" si="625"/>
        <v/>
      </c>
      <c r="CZ729" s="117" t="str">
        <f t="shared" si="639"/>
        <v/>
      </c>
      <c r="DA729" s="174" t="str">
        <f t="shared" si="626"/>
        <v/>
      </c>
      <c r="DB729" s="189"/>
    </row>
    <row r="730" spans="1:106">
      <c r="A730" s="165">
        <f t="shared" si="631"/>
        <v>726</v>
      </c>
      <c r="B730" s="166"/>
      <c r="C730" s="166"/>
      <c r="D730" s="166"/>
      <c r="E730" s="166"/>
      <c r="F730" s="166"/>
      <c r="G730" s="166"/>
      <c r="H730" s="166"/>
      <c r="I730" s="166"/>
      <c r="J730" s="166"/>
      <c r="K730" s="166"/>
      <c r="L730" s="166"/>
      <c r="M730" s="167"/>
      <c r="N730" s="168" t="str">
        <f t="shared" ca="1" si="590"/>
        <v/>
      </c>
      <c r="O730" s="169"/>
      <c r="P730" s="169"/>
      <c r="Q730" s="167"/>
      <c r="R730" s="170"/>
      <c r="S730" s="171" t="str">
        <f t="shared" si="591"/>
        <v/>
      </c>
      <c r="T730" s="171" t="str">
        <f t="shared" si="592"/>
        <v/>
      </c>
      <c r="U730" s="171" t="str">
        <f t="shared" si="593"/>
        <v/>
      </c>
      <c r="V730" s="171" t="str">
        <f>IF(ISBLANK(R730), "", (POWER(R730/VLOOKUP(U730,Anthro_Calc!C:P,13,FALSE),VLOOKUP(U730,Anthro_Calc!C:P,12,FALSE))-1) / (VLOOKUP(U730,Anthro_Calc!C:P,14,FALSE)*VLOOKUP(U730,Anthro_Calc!C:P,12,FALSE)))</f>
        <v/>
      </c>
      <c r="W730" s="171" t="str">
        <f>IF(ISBLANK(R730), "", -3 + (R730 -VLOOKUP(U730,Anthro_Calc!C:P,4,FALSE)) / (VLOOKUP(U730,Anthro_Calc!C:P,5,FALSE) - VLOOKUP(U730,Anthro_Calc!C:P,4,FALSE)))</f>
        <v/>
      </c>
      <c r="X730" s="171" t="str">
        <f>IF(ISBLANK(R730), "", 3 + (R730 -VLOOKUP(U730,Anthro_Calc!C:P,10,FALSE)) / (VLOOKUP(U730,Anthro_Calc!C:P,10,FALSE) - VLOOKUP(U730,Anthro_Calc!C:P,9,FALSE)))</f>
        <v/>
      </c>
      <c r="Y730" s="172" t="str">
        <f t="shared" si="594"/>
        <v/>
      </c>
      <c r="Z730" s="173" t="str">
        <f t="shared" si="595"/>
        <v/>
      </c>
      <c r="AA730" s="174" t="str">
        <f t="shared" si="630"/>
        <v/>
      </c>
      <c r="AB730" s="167"/>
      <c r="AC730" s="175"/>
      <c r="AD730" s="176"/>
      <c r="AE730" s="177" t="str">
        <f t="shared" si="596"/>
        <v/>
      </c>
      <c r="AF730" s="171">
        <f t="shared" si="597"/>
        <v>0</v>
      </c>
      <c r="AG730" s="171">
        <f t="shared" si="598"/>
        <v>0</v>
      </c>
      <c r="AH730" s="171" t="str">
        <f t="shared" si="599"/>
        <v>0</v>
      </c>
      <c r="AI730" s="171" t="str">
        <f>IF(ISBLANK(AD730), "", (POWER(AD730/VLOOKUP(AH730,Anthro_Calc!C:P,13,FALSE),VLOOKUP(AH730,Anthro_Calc!C:P,12,FALSE))-1) / (VLOOKUP(AH730,Anthro_Calc!C:P,14,FALSE)*VLOOKUP(AH730,Anthro_Calc!C:P,12,FALSE)))</f>
        <v/>
      </c>
      <c r="AJ730" s="171" t="str">
        <f>IF(ISBLANK(AD730), "", -3 + (AD730 -VLOOKUP(AH730,Anthro_Calc!C:P,4,FALSE)) / (VLOOKUP(AH730,Anthro_Calc!C:P,5,FALSE) - VLOOKUP(AH730,Anthro_Calc!C:P,4,FALSE)))</f>
        <v/>
      </c>
      <c r="AK730" s="171" t="str">
        <f>IF(ISBLANK(AD730), "", 3 + (AD730 -VLOOKUP(AH730,Anthro_Calc!C:P,10,FALSE)) / (VLOOKUP(AH730,Anthro_Calc!C:P,10,FALSE) - VLOOKUP(AH730,Anthro_Calc!C:P,9,FALSE)))</f>
        <v/>
      </c>
      <c r="AL730" s="172" t="str">
        <f t="shared" si="600"/>
        <v/>
      </c>
      <c r="AM730" s="173" t="str">
        <f t="shared" si="601"/>
        <v/>
      </c>
      <c r="AN730" s="174" t="str">
        <f t="shared" si="602"/>
        <v/>
      </c>
      <c r="AO730" s="178" t="str">
        <f t="shared" si="632"/>
        <v/>
      </c>
      <c r="AP730" s="179"/>
      <c r="AQ730" s="179" t="str">
        <f t="shared" si="638"/>
        <v/>
      </c>
      <c r="AR730" s="167"/>
      <c r="AS730" s="175"/>
      <c r="AT730" s="170"/>
      <c r="AU730" s="177" t="str">
        <f t="shared" si="629"/>
        <v/>
      </c>
      <c r="AV730" s="171">
        <f t="shared" si="603"/>
        <v>0</v>
      </c>
      <c r="AW730" s="171">
        <f t="shared" si="604"/>
        <v>0</v>
      </c>
      <c r="AX730" s="171" t="str">
        <f t="shared" si="605"/>
        <v>0</v>
      </c>
      <c r="AY730" s="171" t="str">
        <f>IF(ISBLANK(AT730), "", (POWER(AT730/VLOOKUP(AX730,Anthro_Calc!C:P,13,FALSE),VLOOKUP(AX730,Anthro_Calc!C:P,12,FALSE))-1) / (VLOOKUP(AX730,Anthro_Calc!C:P,14,FALSE)*VLOOKUP(AX730,Anthro_Calc!C:P,12,FALSE)))</f>
        <v/>
      </c>
      <c r="AZ730" s="171" t="str">
        <f>IF(ISBLANK(AT730), "", -3 + (AT730 -VLOOKUP(AX730,Anthro_Calc!C:P,4,FALSE)) / (VLOOKUP(AX730,Anthro_Calc!C:P,5,FALSE) - VLOOKUP(AX730,Anthro_Calc!C:P,4,FALSE)))</f>
        <v/>
      </c>
      <c r="BA730" s="171" t="str">
        <f>IF(ISBLANK(AT730), "", 3 + (AT730 -VLOOKUP(AX730,Anthro_Calc!C:P,10,FALSE)) / (VLOOKUP(AX730,Anthro_Calc!C:P,10,FALSE) - VLOOKUP(AX730,Anthro_Calc!C:P,9,FALSE)))</f>
        <v/>
      </c>
      <c r="BB730" s="172" t="str">
        <f t="shared" si="606"/>
        <v/>
      </c>
      <c r="BC730" s="173" t="str">
        <f t="shared" si="607"/>
        <v/>
      </c>
      <c r="BD730" s="174" t="str">
        <f t="shared" si="633"/>
        <v/>
      </c>
      <c r="BE730" s="180" t="str">
        <f t="shared" si="634"/>
        <v/>
      </c>
      <c r="BF730" s="181" t="str">
        <f t="shared" si="608"/>
        <v/>
      </c>
      <c r="BG730" s="181" t="str">
        <f t="shared" si="635"/>
        <v/>
      </c>
      <c r="BH730" s="179"/>
      <c r="BI730" s="182"/>
      <c r="BJ730" s="167"/>
      <c r="BK730" s="175"/>
      <c r="BL730" s="176"/>
      <c r="BM730" s="177" t="str">
        <f t="shared" si="609"/>
        <v/>
      </c>
      <c r="BN730" s="171">
        <f t="shared" si="627"/>
        <v>0</v>
      </c>
      <c r="BO730" s="171">
        <f t="shared" si="628"/>
        <v>0</v>
      </c>
      <c r="BP730" s="171" t="str">
        <f t="shared" si="610"/>
        <v>0</v>
      </c>
      <c r="BQ730" s="171" t="str">
        <f>IF(ISBLANK(BL730), "", (POWER(BL730/VLOOKUP(BP730,Anthro_Calc!C:P,13,FALSE),VLOOKUP(BP730,Anthro_Calc!C:P,12,FALSE))-1) / (VLOOKUP(BP730,Anthro_Calc!C:P,14,FALSE)*VLOOKUP(BP730,Anthro_Calc!C:P,12,FALSE)))</f>
        <v/>
      </c>
      <c r="BR730" s="171" t="str">
        <f>IF(ISBLANK(BL730), "", -3 + (BL730 -VLOOKUP(BP730,Anthro_Calc!C:P,4,FALSE)) / (VLOOKUP(BP730,Anthro_Calc!C:P,5,FALSE) - VLOOKUP(BP730,Anthro_Calc!C:P,4,FALSE)))</f>
        <v/>
      </c>
      <c r="BS730" s="171" t="str">
        <f>IF(ISBLANK(BL730), "", 3 + (BL730 -VLOOKUP(BP730,Anthro_Calc!C:P,10,FALSE)) / (VLOOKUP(BP730,Anthro_Calc!C:P,10,FALSE) - VLOOKUP(BP730,Anthro_Calc!C:P,9,FALSE)))</f>
        <v/>
      </c>
      <c r="BT730" s="172" t="str">
        <f t="shared" si="611"/>
        <v/>
      </c>
      <c r="BU730" s="173" t="str">
        <f t="shared" si="612"/>
        <v/>
      </c>
      <c r="BV730" s="174" t="str">
        <f t="shared" si="613"/>
        <v/>
      </c>
      <c r="BW730" s="181" t="str">
        <f t="shared" si="636"/>
        <v/>
      </c>
      <c r="BX730" s="179"/>
      <c r="BY730" s="181" t="str">
        <f>IF(ISBLANK(BL730), "", VLOOKUP(Z730&amp;" "&amp;BV730&amp;" "&amp;BW730,Graduation_Criteria!$D$2:$E$34,2,FALSE))</f>
        <v/>
      </c>
      <c r="BZ730" s="181" t="str">
        <f t="shared" si="637"/>
        <v/>
      </c>
      <c r="CA730" s="167"/>
      <c r="CB730" s="175"/>
      <c r="CC730" s="175"/>
      <c r="CD730" s="183" t="str">
        <f t="shared" si="614"/>
        <v/>
      </c>
      <c r="CE730" s="184">
        <f t="shared" si="615"/>
        <v>0</v>
      </c>
      <c r="CF730" s="184">
        <f t="shared" si="616"/>
        <v>0</v>
      </c>
      <c r="CG730" s="184" t="str">
        <f t="shared" si="617"/>
        <v>0</v>
      </c>
      <c r="CH730" s="184" t="str">
        <f>IF(ISBLANK(CC730), "", (POWER(CC730/VLOOKUP(CG730,Anthro_Calc!C:P,13,FALSE),VLOOKUP(CG730,Anthro_Calc!C:P,12,FALSE))-1) / (VLOOKUP(CG730,Anthro_Calc!C:P,14,FALSE)*VLOOKUP(CG730,Anthro_Calc!C:P,12,FALSE)))</f>
        <v/>
      </c>
      <c r="CI730" s="184" t="str">
        <f>IF(ISBLANK(CC730), "", -3 + (CC730 -VLOOKUP(CG730,Anthro_Calc!C:P,4,FALSE)) / (VLOOKUP(CG730,Anthro_Calc!C:P,5,FALSE) - VLOOKUP(CG730,Anthro_Calc!C:P,4,FALSE)))</f>
        <v/>
      </c>
      <c r="CJ730" s="184" t="str">
        <f>IF(ISBLANK(CC730), "", 3 + (CC730 -VLOOKUP(CG730,Anthro_Calc!C:P,10,FALSE)) / (VLOOKUP(CG730,Anthro_Calc!C:P,10,FALSE) - VLOOKUP(CG730,Anthro_Calc!C:P,9,FALSE)))</f>
        <v/>
      </c>
      <c r="CK730" s="185" t="str">
        <f t="shared" si="618"/>
        <v/>
      </c>
      <c r="CL730" s="173" t="str">
        <f t="shared" si="619"/>
        <v/>
      </c>
      <c r="CM730" s="174" t="str">
        <f t="shared" si="620"/>
        <v/>
      </c>
      <c r="CN730" s="179"/>
      <c r="CO730" s="167"/>
      <c r="CP730" s="175"/>
      <c r="CQ730" s="175"/>
      <c r="CR730" s="186" t="str">
        <f t="shared" si="621"/>
        <v/>
      </c>
      <c r="CS730" s="187">
        <f t="shared" si="622"/>
        <v>0</v>
      </c>
      <c r="CT730" s="187">
        <f t="shared" si="623"/>
        <v>0</v>
      </c>
      <c r="CU730" s="187" t="str">
        <f t="shared" si="624"/>
        <v>0</v>
      </c>
      <c r="CV730" s="187" t="str">
        <f>IF(ISBLANK(CQ730), "", (POWER(CQ730/VLOOKUP(CU730,Anthro_Calc!C:P,13,FALSE),VLOOKUP(CU730,Anthro_Calc!C:P,12,FALSE))-1) / (VLOOKUP(CU730,Anthro_Calc!C:P,14,FALSE)*VLOOKUP(CU730,Anthro_Calc!C:P,12,FALSE)))</f>
        <v/>
      </c>
      <c r="CW730" s="187" t="str">
        <f>IF(ISBLANK(CQ730), "", -3 + (CQ730 -VLOOKUP(CU730,Anthro_Calc!C:P,4,FALSE)) / (VLOOKUP(CU730,Anthro_Calc!C:P,5,FALSE) - VLOOKUP(CU730,Anthro_Calc!C:P,4,FALSE)))</f>
        <v/>
      </c>
      <c r="CX730" s="187" t="str">
        <f>IF(ISBLANK(CQ730), "", 3 + (CQ730 -VLOOKUP(CU730,Anthro_Calc!C:P,10,FALSE)) / (VLOOKUP(CU730,Anthro_Calc!C:P,10,FALSE) - VLOOKUP(CU730,Anthro_Calc!C:P,9,FALSE)))</f>
        <v/>
      </c>
      <c r="CY730" s="188" t="str">
        <f t="shared" si="625"/>
        <v/>
      </c>
      <c r="CZ730" s="117" t="str">
        <f t="shared" si="639"/>
        <v/>
      </c>
      <c r="DA730" s="174" t="str">
        <f t="shared" si="626"/>
        <v/>
      </c>
      <c r="DB730" s="189"/>
    </row>
    <row r="731" spans="1:106">
      <c r="A731" s="165">
        <f t="shared" si="631"/>
        <v>727</v>
      </c>
      <c r="B731" s="166"/>
      <c r="C731" s="166"/>
      <c r="D731" s="166"/>
      <c r="E731" s="166"/>
      <c r="F731" s="166"/>
      <c r="G731" s="166"/>
      <c r="H731" s="166"/>
      <c r="I731" s="166"/>
      <c r="J731" s="166"/>
      <c r="K731" s="166"/>
      <c r="L731" s="166"/>
      <c r="M731" s="167"/>
      <c r="N731" s="168" t="str">
        <f t="shared" ca="1" si="590"/>
        <v/>
      </c>
      <c r="O731" s="169"/>
      <c r="P731" s="169"/>
      <c r="Q731" s="167"/>
      <c r="R731" s="170"/>
      <c r="S731" s="171" t="str">
        <f t="shared" si="591"/>
        <v/>
      </c>
      <c r="T731" s="171" t="str">
        <f t="shared" si="592"/>
        <v/>
      </c>
      <c r="U731" s="171" t="str">
        <f t="shared" si="593"/>
        <v/>
      </c>
      <c r="V731" s="171" t="str">
        <f>IF(ISBLANK(R731), "", (POWER(R731/VLOOKUP(U731,Anthro_Calc!C:P,13,FALSE),VLOOKUP(U731,Anthro_Calc!C:P,12,FALSE))-1) / (VLOOKUP(U731,Anthro_Calc!C:P,14,FALSE)*VLOOKUP(U731,Anthro_Calc!C:P,12,FALSE)))</f>
        <v/>
      </c>
      <c r="W731" s="171" t="str">
        <f>IF(ISBLANK(R731), "", -3 + (R731 -VLOOKUP(U731,Anthro_Calc!C:P,4,FALSE)) / (VLOOKUP(U731,Anthro_Calc!C:P,5,FALSE) - VLOOKUP(U731,Anthro_Calc!C:P,4,FALSE)))</f>
        <v/>
      </c>
      <c r="X731" s="171" t="str">
        <f>IF(ISBLANK(R731), "", 3 + (R731 -VLOOKUP(U731,Anthro_Calc!C:P,10,FALSE)) / (VLOOKUP(U731,Anthro_Calc!C:P,10,FALSE) - VLOOKUP(U731,Anthro_Calc!C:P,9,FALSE)))</f>
        <v/>
      </c>
      <c r="Y731" s="172" t="str">
        <f t="shared" si="594"/>
        <v/>
      </c>
      <c r="Z731" s="173" t="str">
        <f t="shared" si="595"/>
        <v/>
      </c>
      <c r="AA731" s="174" t="str">
        <f t="shared" si="630"/>
        <v/>
      </c>
      <c r="AB731" s="167"/>
      <c r="AC731" s="175"/>
      <c r="AD731" s="176"/>
      <c r="AE731" s="177" t="str">
        <f t="shared" si="596"/>
        <v/>
      </c>
      <c r="AF731" s="171">
        <f t="shared" si="597"/>
        <v>0</v>
      </c>
      <c r="AG731" s="171">
        <f t="shared" si="598"/>
        <v>0</v>
      </c>
      <c r="AH731" s="171" t="str">
        <f t="shared" si="599"/>
        <v>0</v>
      </c>
      <c r="AI731" s="171" t="str">
        <f>IF(ISBLANK(AD731), "", (POWER(AD731/VLOOKUP(AH731,Anthro_Calc!C:P,13,FALSE),VLOOKUP(AH731,Anthro_Calc!C:P,12,FALSE))-1) / (VLOOKUP(AH731,Anthro_Calc!C:P,14,FALSE)*VLOOKUP(AH731,Anthro_Calc!C:P,12,FALSE)))</f>
        <v/>
      </c>
      <c r="AJ731" s="171" t="str">
        <f>IF(ISBLANK(AD731), "", -3 + (AD731 -VLOOKUP(AH731,Anthro_Calc!C:P,4,FALSE)) / (VLOOKUP(AH731,Anthro_Calc!C:P,5,FALSE) - VLOOKUP(AH731,Anthro_Calc!C:P,4,FALSE)))</f>
        <v/>
      </c>
      <c r="AK731" s="171" t="str">
        <f>IF(ISBLANK(AD731), "", 3 + (AD731 -VLOOKUP(AH731,Anthro_Calc!C:P,10,FALSE)) / (VLOOKUP(AH731,Anthro_Calc!C:P,10,FALSE) - VLOOKUP(AH731,Anthro_Calc!C:P,9,FALSE)))</f>
        <v/>
      </c>
      <c r="AL731" s="172" t="str">
        <f t="shared" si="600"/>
        <v/>
      </c>
      <c r="AM731" s="173" t="str">
        <f t="shared" si="601"/>
        <v/>
      </c>
      <c r="AN731" s="174" t="str">
        <f t="shared" si="602"/>
        <v/>
      </c>
      <c r="AO731" s="178" t="str">
        <f t="shared" si="632"/>
        <v/>
      </c>
      <c r="AP731" s="179"/>
      <c r="AQ731" s="179" t="str">
        <f t="shared" si="638"/>
        <v/>
      </c>
      <c r="AR731" s="167"/>
      <c r="AS731" s="175"/>
      <c r="AT731" s="170"/>
      <c r="AU731" s="177" t="str">
        <f t="shared" si="629"/>
        <v/>
      </c>
      <c r="AV731" s="171">
        <f t="shared" si="603"/>
        <v>0</v>
      </c>
      <c r="AW731" s="171">
        <f t="shared" si="604"/>
        <v>0</v>
      </c>
      <c r="AX731" s="171" t="str">
        <f t="shared" si="605"/>
        <v>0</v>
      </c>
      <c r="AY731" s="171" t="str">
        <f>IF(ISBLANK(AT731), "", (POWER(AT731/VLOOKUP(AX731,Anthro_Calc!C:P,13,FALSE),VLOOKUP(AX731,Anthro_Calc!C:P,12,FALSE))-1) / (VLOOKUP(AX731,Anthro_Calc!C:P,14,FALSE)*VLOOKUP(AX731,Anthro_Calc!C:P,12,FALSE)))</f>
        <v/>
      </c>
      <c r="AZ731" s="171" t="str">
        <f>IF(ISBLANK(AT731), "", -3 + (AT731 -VLOOKUP(AX731,Anthro_Calc!C:P,4,FALSE)) / (VLOOKUP(AX731,Anthro_Calc!C:P,5,FALSE) - VLOOKUP(AX731,Anthro_Calc!C:P,4,FALSE)))</f>
        <v/>
      </c>
      <c r="BA731" s="171" t="str">
        <f>IF(ISBLANK(AT731), "", 3 + (AT731 -VLOOKUP(AX731,Anthro_Calc!C:P,10,FALSE)) / (VLOOKUP(AX731,Anthro_Calc!C:P,10,FALSE) - VLOOKUP(AX731,Anthro_Calc!C:P,9,FALSE)))</f>
        <v/>
      </c>
      <c r="BB731" s="172" t="str">
        <f t="shared" si="606"/>
        <v/>
      </c>
      <c r="BC731" s="173" t="str">
        <f t="shared" si="607"/>
        <v/>
      </c>
      <c r="BD731" s="174" t="str">
        <f t="shared" si="633"/>
        <v/>
      </c>
      <c r="BE731" s="180" t="str">
        <f t="shared" si="634"/>
        <v/>
      </c>
      <c r="BF731" s="181" t="str">
        <f t="shared" si="608"/>
        <v/>
      </c>
      <c r="BG731" s="181" t="str">
        <f t="shared" si="635"/>
        <v/>
      </c>
      <c r="BH731" s="179"/>
      <c r="BI731" s="182"/>
      <c r="BJ731" s="167"/>
      <c r="BK731" s="175"/>
      <c r="BL731" s="176"/>
      <c r="BM731" s="177" t="str">
        <f t="shared" si="609"/>
        <v/>
      </c>
      <c r="BN731" s="171">
        <f t="shared" si="627"/>
        <v>0</v>
      </c>
      <c r="BO731" s="171">
        <f t="shared" si="628"/>
        <v>0</v>
      </c>
      <c r="BP731" s="171" t="str">
        <f t="shared" si="610"/>
        <v>0</v>
      </c>
      <c r="BQ731" s="171" t="str">
        <f>IF(ISBLANK(BL731), "", (POWER(BL731/VLOOKUP(BP731,Anthro_Calc!C:P,13,FALSE),VLOOKUP(BP731,Anthro_Calc!C:P,12,FALSE))-1) / (VLOOKUP(BP731,Anthro_Calc!C:P,14,FALSE)*VLOOKUP(BP731,Anthro_Calc!C:P,12,FALSE)))</f>
        <v/>
      </c>
      <c r="BR731" s="171" t="str">
        <f>IF(ISBLANK(BL731), "", -3 + (BL731 -VLOOKUP(BP731,Anthro_Calc!C:P,4,FALSE)) / (VLOOKUP(BP731,Anthro_Calc!C:P,5,FALSE) - VLOOKUP(BP731,Anthro_Calc!C:P,4,FALSE)))</f>
        <v/>
      </c>
      <c r="BS731" s="171" t="str">
        <f>IF(ISBLANK(BL731), "", 3 + (BL731 -VLOOKUP(BP731,Anthro_Calc!C:P,10,FALSE)) / (VLOOKUP(BP731,Anthro_Calc!C:P,10,FALSE) - VLOOKUP(BP731,Anthro_Calc!C:P,9,FALSE)))</f>
        <v/>
      </c>
      <c r="BT731" s="172" t="str">
        <f t="shared" si="611"/>
        <v/>
      </c>
      <c r="BU731" s="173" t="str">
        <f t="shared" si="612"/>
        <v/>
      </c>
      <c r="BV731" s="174" t="str">
        <f t="shared" si="613"/>
        <v/>
      </c>
      <c r="BW731" s="181" t="str">
        <f t="shared" si="636"/>
        <v/>
      </c>
      <c r="BX731" s="179"/>
      <c r="BY731" s="181" t="str">
        <f>IF(ISBLANK(BL731), "", VLOOKUP(Z731&amp;" "&amp;BV731&amp;" "&amp;BW731,Graduation_Criteria!$D$2:$E$34,2,FALSE))</f>
        <v/>
      </c>
      <c r="BZ731" s="181" t="str">
        <f t="shared" si="637"/>
        <v/>
      </c>
      <c r="CA731" s="167"/>
      <c r="CB731" s="175"/>
      <c r="CC731" s="175"/>
      <c r="CD731" s="183" t="str">
        <f t="shared" si="614"/>
        <v/>
      </c>
      <c r="CE731" s="184">
        <f t="shared" si="615"/>
        <v>0</v>
      </c>
      <c r="CF731" s="184">
        <f t="shared" si="616"/>
        <v>0</v>
      </c>
      <c r="CG731" s="184" t="str">
        <f t="shared" si="617"/>
        <v>0</v>
      </c>
      <c r="CH731" s="184" t="str">
        <f>IF(ISBLANK(CC731), "", (POWER(CC731/VLOOKUP(CG731,Anthro_Calc!C:P,13,FALSE),VLOOKUP(CG731,Anthro_Calc!C:P,12,FALSE))-1) / (VLOOKUP(CG731,Anthro_Calc!C:P,14,FALSE)*VLOOKUP(CG731,Anthro_Calc!C:P,12,FALSE)))</f>
        <v/>
      </c>
      <c r="CI731" s="184" t="str">
        <f>IF(ISBLANK(CC731), "", -3 + (CC731 -VLOOKUP(CG731,Anthro_Calc!C:P,4,FALSE)) / (VLOOKUP(CG731,Anthro_Calc!C:P,5,FALSE) - VLOOKUP(CG731,Anthro_Calc!C:P,4,FALSE)))</f>
        <v/>
      </c>
      <c r="CJ731" s="184" t="str">
        <f>IF(ISBLANK(CC731), "", 3 + (CC731 -VLOOKUP(CG731,Anthro_Calc!C:P,10,FALSE)) / (VLOOKUP(CG731,Anthro_Calc!C:P,10,FALSE) - VLOOKUP(CG731,Anthro_Calc!C:P,9,FALSE)))</f>
        <v/>
      </c>
      <c r="CK731" s="185" t="str">
        <f t="shared" si="618"/>
        <v/>
      </c>
      <c r="CL731" s="173" t="str">
        <f t="shared" si="619"/>
        <v/>
      </c>
      <c r="CM731" s="174" t="str">
        <f t="shared" si="620"/>
        <v/>
      </c>
      <c r="CN731" s="179"/>
      <c r="CO731" s="167"/>
      <c r="CP731" s="175"/>
      <c r="CQ731" s="175"/>
      <c r="CR731" s="186" t="str">
        <f t="shared" si="621"/>
        <v/>
      </c>
      <c r="CS731" s="187">
        <f t="shared" si="622"/>
        <v>0</v>
      </c>
      <c r="CT731" s="187">
        <f t="shared" si="623"/>
        <v>0</v>
      </c>
      <c r="CU731" s="187" t="str">
        <f t="shared" si="624"/>
        <v>0</v>
      </c>
      <c r="CV731" s="187" t="str">
        <f>IF(ISBLANK(CQ731), "", (POWER(CQ731/VLOOKUP(CU731,Anthro_Calc!C:P,13,FALSE),VLOOKUP(CU731,Anthro_Calc!C:P,12,FALSE))-1) / (VLOOKUP(CU731,Anthro_Calc!C:P,14,FALSE)*VLOOKUP(CU731,Anthro_Calc!C:P,12,FALSE)))</f>
        <v/>
      </c>
      <c r="CW731" s="187" t="str">
        <f>IF(ISBLANK(CQ731), "", -3 + (CQ731 -VLOOKUP(CU731,Anthro_Calc!C:P,4,FALSE)) / (VLOOKUP(CU731,Anthro_Calc!C:P,5,FALSE) - VLOOKUP(CU731,Anthro_Calc!C:P,4,FALSE)))</f>
        <v/>
      </c>
      <c r="CX731" s="187" t="str">
        <f>IF(ISBLANK(CQ731), "", 3 + (CQ731 -VLOOKUP(CU731,Anthro_Calc!C:P,10,FALSE)) / (VLOOKUP(CU731,Anthro_Calc!C:P,10,FALSE) - VLOOKUP(CU731,Anthro_Calc!C:P,9,FALSE)))</f>
        <v/>
      </c>
      <c r="CY731" s="188" t="str">
        <f t="shared" si="625"/>
        <v/>
      </c>
      <c r="CZ731" s="117" t="str">
        <f t="shared" si="639"/>
        <v/>
      </c>
      <c r="DA731" s="174" t="str">
        <f t="shared" si="626"/>
        <v/>
      </c>
      <c r="DB731" s="189"/>
    </row>
    <row r="732" spans="1:106">
      <c r="A732" s="165">
        <f t="shared" si="631"/>
        <v>728</v>
      </c>
      <c r="B732" s="166"/>
      <c r="C732" s="166"/>
      <c r="D732" s="166"/>
      <c r="E732" s="166"/>
      <c r="F732" s="166"/>
      <c r="G732" s="166"/>
      <c r="H732" s="166"/>
      <c r="I732" s="166"/>
      <c r="J732" s="166"/>
      <c r="K732" s="166"/>
      <c r="L732" s="166"/>
      <c r="M732" s="167"/>
      <c r="N732" s="168" t="str">
        <f t="shared" ca="1" si="590"/>
        <v/>
      </c>
      <c r="O732" s="169"/>
      <c r="P732" s="169"/>
      <c r="Q732" s="167"/>
      <c r="R732" s="170"/>
      <c r="S732" s="171" t="str">
        <f t="shared" si="591"/>
        <v/>
      </c>
      <c r="T732" s="171" t="str">
        <f t="shared" si="592"/>
        <v/>
      </c>
      <c r="U732" s="171" t="str">
        <f t="shared" si="593"/>
        <v/>
      </c>
      <c r="V732" s="171" t="str">
        <f>IF(ISBLANK(R732), "", (POWER(R732/VLOOKUP(U732,Anthro_Calc!C:P,13,FALSE),VLOOKUP(U732,Anthro_Calc!C:P,12,FALSE))-1) / (VLOOKUP(U732,Anthro_Calc!C:P,14,FALSE)*VLOOKUP(U732,Anthro_Calc!C:P,12,FALSE)))</f>
        <v/>
      </c>
      <c r="W732" s="171" t="str">
        <f>IF(ISBLANK(R732), "", -3 + (R732 -VLOOKUP(U732,Anthro_Calc!C:P,4,FALSE)) / (VLOOKUP(U732,Anthro_Calc!C:P,5,FALSE) - VLOOKUP(U732,Anthro_Calc!C:P,4,FALSE)))</f>
        <v/>
      </c>
      <c r="X732" s="171" t="str">
        <f>IF(ISBLANK(R732), "", 3 + (R732 -VLOOKUP(U732,Anthro_Calc!C:P,10,FALSE)) / (VLOOKUP(U732,Anthro_Calc!C:P,10,FALSE) - VLOOKUP(U732,Anthro_Calc!C:P,9,FALSE)))</f>
        <v/>
      </c>
      <c r="Y732" s="172" t="str">
        <f t="shared" si="594"/>
        <v/>
      </c>
      <c r="Z732" s="173" t="str">
        <f t="shared" si="595"/>
        <v/>
      </c>
      <c r="AA732" s="174" t="str">
        <f t="shared" si="630"/>
        <v/>
      </c>
      <c r="AB732" s="167"/>
      <c r="AC732" s="175"/>
      <c r="AD732" s="176"/>
      <c r="AE732" s="177" t="str">
        <f t="shared" si="596"/>
        <v/>
      </c>
      <c r="AF732" s="171">
        <f t="shared" si="597"/>
        <v>0</v>
      </c>
      <c r="AG732" s="171">
        <f t="shared" si="598"/>
        <v>0</v>
      </c>
      <c r="AH732" s="171" t="str">
        <f t="shared" si="599"/>
        <v>0</v>
      </c>
      <c r="AI732" s="171" t="str">
        <f>IF(ISBLANK(AD732), "", (POWER(AD732/VLOOKUP(AH732,Anthro_Calc!C:P,13,FALSE),VLOOKUP(AH732,Anthro_Calc!C:P,12,FALSE))-1) / (VLOOKUP(AH732,Anthro_Calc!C:P,14,FALSE)*VLOOKUP(AH732,Anthro_Calc!C:P,12,FALSE)))</f>
        <v/>
      </c>
      <c r="AJ732" s="171" t="str">
        <f>IF(ISBLANK(AD732), "", -3 + (AD732 -VLOOKUP(AH732,Anthro_Calc!C:P,4,FALSE)) / (VLOOKUP(AH732,Anthro_Calc!C:P,5,FALSE) - VLOOKUP(AH732,Anthro_Calc!C:P,4,FALSE)))</f>
        <v/>
      </c>
      <c r="AK732" s="171" t="str">
        <f>IF(ISBLANK(AD732), "", 3 + (AD732 -VLOOKUP(AH732,Anthro_Calc!C:P,10,FALSE)) / (VLOOKUP(AH732,Anthro_Calc!C:P,10,FALSE) - VLOOKUP(AH732,Anthro_Calc!C:P,9,FALSE)))</f>
        <v/>
      </c>
      <c r="AL732" s="172" t="str">
        <f t="shared" si="600"/>
        <v/>
      </c>
      <c r="AM732" s="173" t="str">
        <f t="shared" si="601"/>
        <v/>
      </c>
      <c r="AN732" s="174" t="str">
        <f t="shared" si="602"/>
        <v/>
      </c>
      <c r="AO732" s="178" t="str">
        <f t="shared" si="632"/>
        <v/>
      </c>
      <c r="AP732" s="179"/>
      <c r="AQ732" s="179" t="str">
        <f t="shared" si="638"/>
        <v/>
      </c>
      <c r="AR732" s="167"/>
      <c r="AS732" s="175"/>
      <c r="AT732" s="170"/>
      <c r="AU732" s="177" t="str">
        <f t="shared" si="629"/>
        <v/>
      </c>
      <c r="AV732" s="171">
        <f t="shared" si="603"/>
        <v>0</v>
      </c>
      <c r="AW732" s="171">
        <f t="shared" si="604"/>
        <v>0</v>
      </c>
      <c r="AX732" s="171" t="str">
        <f t="shared" si="605"/>
        <v>0</v>
      </c>
      <c r="AY732" s="171" t="str">
        <f>IF(ISBLANK(AT732), "", (POWER(AT732/VLOOKUP(AX732,Anthro_Calc!C:P,13,FALSE),VLOOKUP(AX732,Anthro_Calc!C:P,12,FALSE))-1) / (VLOOKUP(AX732,Anthro_Calc!C:P,14,FALSE)*VLOOKUP(AX732,Anthro_Calc!C:P,12,FALSE)))</f>
        <v/>
      </c>
      <c r="AZ732" s="171" t="str">
        <f>IF(ISBLANK(AT732), "", -3 + (AT732 -VLOOKUP(AX732,Anthro_Calc!C:P,4,FALSE)) / (VLOOKUP(AX732,Anthro_Calc!C:P,5,FALSE) - VLOOKUP(AX732,Anthro_Calc!C:P,4,FALSE)))</f>
        <v/>
      </c>
      <c r="BA732" s="171" t="str">
        <f>IF(ISBLANK(AT732), "", 3 + (AT732 -VLOOKUP(AX732,Anthro_Calc!C:P,10,FALSE)) / (VLOOKUP(AX732,Anthro_Calc!C:P,10,FALSE) - VLOOKUP(AX732,Anthro_Calc!C:P,9,FALSE)))</f>
        <v/>
      </c>
      <c r="BB732" s="172" t="str">
        <f t="shared" si="606"/>
        <v/>
      </c>
      <c r="BC732" s="173" t="str">
        <f t="shared" si="607"/>
        <v/>
      </c>
      <c r="BD732" s="174" t="str">
        <f t="shared" si="633"/>
        <v/>
      </c>
      <c r="BE732" s="180" t="str">
        <f t="shared" si="634"/>
        <v/>
      </c>
      <c r="BF732" s="181" t="str">
        <f t="shared" si="608"/>
        <v/>
      </c>
      <c r="BG732" s="181" t="str">
        <f t="shared" si="635"/>
        <v/>
      </c>
      <c r="BH732" s="179"/>
      <c r="BI732" s="182"/>
      <c r="BJ732" s="167"/>
      <c r="BK732" s="175"/>
      <c r="BL732" s="176"/>
      <c r="BM732" s="177" t="str">
        <f t="shared" si="609"/>
        <v/>
      </c>
      <c r="BN732" s="171">
        <f t="shared" si="627"/>
        <v>0</v>
      </c>
      <c r="BO732" s="171">
        <f t="shared" si="628"/>
        <v>0</v>
      </c>
      <c r="BP732" s="171" t="str">
        <f t="shared" si="610"/>
        <v>0</v>
      </c>
      <c r="BQ732" s="171" t="str">
        <f>IF(ISBLANK(BL732), "", (POWER(BL732/VLOOKUP(BP732,Anthro_Calc!C:P,13,FALSE),VLOOKUP(BP732,Anthro_Calc!C:P,12,FALSE))-1) / (VLOOKUP(BP732,Anthro_Calc!C:P,14,FALSE)*VLOOKUP(BP732,Anthro_Calc!C:P,12,FALSE)))</f>
        <v/>
      </c>
      <c r="BR732" s="171" t="str">
        <f>IF(ISBLANK(BL732), "", -3 + (BL732 -VLOOKUP(BP732,Anthro_Calc!C:P,4,FALSE)) / (VLOOKUP(BP732,Anthro_Calc!C:P,5,FALSE) - VLOOKUP(BP732,Anthro_Calc!C:P,4,FALSE)))</f>
        <v/>
      </c>
      <c r="BS732" s="171" t="str">
        <f>IF(ISBLANK(BL732), "", 3 + (BL732 -VLOOKUP(BP732,Anthro_Calc!C:P,10,FALSE)) / (VLOOKUP(BP732,Anthro_Calc!C:P,10,FALSE) - VLOOKUP(BP732,Anthro_Calc!C:P,9,FALSE)))</f>
        <v/>
      </c>
      <c r="BT732" s="172" t="str">
        <f t="shared" si="611"/>
        <v/>
      </c>
      <c r="BU732" s="173" t="str">
        <f t="shared" si="612"/>
        <v/>
      </c>
      <c r="BV732" s="174" t="str">
        <f t="shared" si="613"/>
        <v/>
      </c>
      <c r="BW732" s="181" t="str">
        <f t="shared" si="636"/>
        <v/>
      </c>
      <c r="BX732" s="179"/>
      <c r="BY732" s="181" t="str">
        <f>IF(ISBLANK(BL732), "", VLOOKUP(Z732&amp;" "&amp;BV732&amp;" "&amp;BW732,Graduation_Criteria!$D$2:$E$34,2,FALSE))</f>
        <v/>
      </c>
      <c r="BZ732" s="181" t="str">
        <f t="shared" si="637"/>
        <v/>
      </c>
      <c r="CA732" s="167"/>
      <c r="CB732" s="175"/>
      <c r="CC732" s="175"/>
      <c r="CD732" s="183" t="str">
        <f t="shared" si="614"/>
        <v/>
      </c>
      <c r="CE732" s="184">
        <f t="shared" si="615"/>
        <v>0</v>
      </c>
      <c r="CF732" s="184">
        <f t="shared" si="616"/>
        <v>0</v>
      </c>
      <c r="CG732" s="184" t="str">
        <f t="shared" si="617"/>
        <v>0</v>
      </c>
      <c r="CH732" s="184" t="str">
        <f>IF(ISBLANK(CC732), "", (POWER(CC732/VLOOKUP(CG732,Anthro_Calc!C:P,13,FALSE),VLOOKUP(CG732,Anthro_Calc!C:P,12,FALSE))-1) / (VLOOKUP(CG732,Anthro_Calc!C:P,14,FALSE)*VLOOKUP(CG732,Anthro_Calc!C:P,12,FALSE)))</f>
        <v/>
      </c>
      <c r="CI732" s="184" t="str">
        <f>IF(ISBLANK(CC732), "", -3 + (CC732 -VLOOKUP(CG732,Anthro_Calc!C:P,4,FALSE)) / (VLOOKUP(CG732,Anthro_Calc!C:P,5,FALSE) - VLOOKUP(CG732,Anthro_Calc!C:P,4,FALSE)))</f>
        <v/>
      </c>
      <c r="CJ732" s="184" t="str">
        <f>IF(ISBLANK(CC732), "", 3 + (CC732 -VLOOKUP(CG732,Anthro_Calc!C:P,10,FALSE)) / (VLOOKUP(CG732,Anthro_Calc!C:P,10,FALSE) - VLOOKUP(CG732,Anthro_Calc!C:P,9,FALSE)))</f>
        <v/>
      </c>
      <c r="CK732" s="185" t="str">
        <f t="shared" si="618"/>
        <v/>
      </c>
      <c r="CL732" s="173" t="str">
        <f t="shared" si="619"/>
        <v/>
      </c>
      <c r="CM732" s="174" t="str">
        <f t="shared" si="620"/>
        <v/>
      </c>
      <c r="CN732" s="179"/>
      <c r="CO732" s="167"/>
      <c r="CP732" s="175"/>
      <c r="CQ732" s="175"/>
      <c r="CR732" s="186" t="str">
        <f t="shared" si="621"/>
        <v/>
      </c>
      <c r="CS732" s="187">
        <f t="shared" si="622"/>
        <v>0</v>
      </c>
      <c r="CT732" s="187">
        <f t="shared" si="623"/>
        <v>0</v>
      </c>
      <c r="CU732" s="187" t="str">
        <f t="shared" si="624"/>
        <v>0</v>
      </c>
      <c r="CV732" s="187" t="str">
        <f>IF(ISBLANK(CQ732), "", (POWER(CQ732/VLOOKUP(CU732,Anthro_Calc!C:P,13,FALSE),VLOOKUP(CU732,Anthro_Calc!C:P,12,FALSE))-1) / (VLOOKUP(CU732,Anthro_Calc!C:P,14,FALSE)*VLOOKUP(CU732,Anthro_Calc!C:P,12,FALSE)))</f>
        <v/>
      </c>
      <c r="CW732" s="187" t="str">
        <f>IF(ISBLANK(CQ732), "", -3 + (CQ732 -VLOOKUP(CU732,Anthro_Calc!C:P,4,FALSE)) / (VLOOKUP(CU732,Anthro_Calc!C:P,5,FALSE) - VLOOKUP(CU732,Anthro_Calc!C:P,4,FALSE)))</f>
        <v/>
      </c>
      <c r="CX732" s="187" t="str">
        <f>IF(ISBLANK(CQ732), "", 3 + (CQ732 -VLOOKUP(CU732,Anthro_Calc!C:P,10,FALSE)) / (VLOOKUP(CU732,Anthro_Calc!C:P,10,FALSE) - VLOOKUP(CU732,Anthro_Calc!C:P,9,FALSE)))</f>
        <v/>
      </c>
      <c r="CY732" s="188" t="str">
        <f t="shared" si="625"/>
        <v/>
      </c>
      <c r="CZ732" s="117" t="str">
        <f t="shared" si="639"/>
        <v/>
      </c>
      <c r="DA732" s="174" t="str">
        <f t="shared" si="626"/>
        <v/>
      </c>
      <c r="DB732" s="189"/>
    </row>
    <row r="733" spans="1:106">
      <c r="A733" s="165">
        <f t="shared" si="631"/>
        <v>729</v>
      </c>
      <c r="B733" s="166"/>
      <c r="C733" s="166"/>
      <c r="D733" s="166"/>
      <c r="E733" s="166"/>
      <c r="F733" s="166"/>
      <c r="G733" s="166"/>
      <c r="H733" s="166"/>
      <c r="I733" s="166"/>
      <c r="J733" s="166"/>
      <c r="K733" s="166"/>
      <c r="L733" s="166"/>
      <c r="M733" s="167"/>
      <c r="N733" s="168" t="str">
        <f t="shared" ca="1" si="590"/>
        <v/>
      </c>
      <c r="O733" s="169"/>
      <c r="P733" s="169"/>
      <c r="Q733" s="167"/>
      <c r="R733" s="170"/>
      <c r="S733" s="171" t="str">
        <f t="shared" si="591"/>
        <v/>
      </c>
      <c r="T733" s="171" t="str">
        <f t="shared" si="592"/>
        <v/>
      </c>
      <c r="U733" s="171" t="str">
        <f t="shared" si="593"/>
        <v/>
      </c>
      <c r="V733" s="171" t="str">
        <f>IF(ISBLANK(R733), "", (POWER(R733/VLOOKUP(U733,Anthro_Calc!C:P,13,FALSE),VLOOKUP(U733,Anthro_Calc!C:P,12,FALSE))-1) / (VLOOKUP(U733,Anthro_Calc!C:P,14,FALSE)*VLOOKUP(U733,Anthro_Calc!C:P,12,FALSE)))</f>
        <v/>
      </c>
      <c r="W733" s="171" t="str">
        <f>IF(ISBLANK(R733), "", -3 + (R733 -VLOOKUP(U733,Anthro_Calc!C:P,4,FALSE)) / (VLOOKUP(U733,Anthro_Calc!C:P,5,FALSE) - VLOOKUP(U733,Anthro_Calc!C:P,4,FALSE)))</f>
        <v/>
      </c>
      <c r="X733" s="171" t="str">
        <f>IF(ISBLANK(R733), "", 3 + (R733 -VLOOKUP(U733,Anthro_Calc!C:P,10,FALSE)) / (VLOOKUP(U733,Anthro_Calc!C:P,10,FALSE) - VLOOKUP(U733,Anthro_Calc!C:P,9,FALSE)))</f>
        <v/>
      </c>
      <c r="Y733" s="172" t="str">
        <f t="shared" si="594"/>
        <v/>
      </c>
      <c r="Z733" s="173" t="str">
        <f t="shared" si="595"/>
        <v/>
      </c>
      <c r="AA733" s="174" t="str">
        <f t="shared" si="630"/>
        <v/>
      </c>
      <c r="AB733" s="167"/>
      <c r="AC733" s="175"/>
      <c r="AD733" s="176"/>
      <c r="AE733" s="177" t="str">
        <f t="shared" si="596"/>
        <v/>
      </c>
      <c r="AF733" s="171">
        <f t="shared" si="597"/>
        <v>0</v>
      </c>
      <c r="AG733" s="171">
        <f t="shared" si="598"/>
        <v>0</v>
      </c>
      <c r="AH733" s="171" t="str">
        <f t="shared" si="599"/>
        <v>0</v>
      </c>
      <c r="AI733" s="171" t="str">
        <f>IF(ISBLANK(AD733), "", (POWER(AD733/VLOOKUP(AH733,Anthro_Calc!C:P,13,FALSE),VLOOKUP(AH733,Anthro_Calc!C:P,12,FALSE))-1) / (VLOOKUP(AH733,Anthro_Calc!C:P,14,FALSE)*VLOOKUP(AH733,Anthro_Calc!C:P,12,FALSE)))</f>
        <v/>
      </c>
      <c r="AJ733" s="171" t="str">
        <f>IF(ISBLANK(AD733), "", -3 + (AD733 -VLOOKUP(AH733,Anthro_Calc!C:P,4,FALSE)) / (VLOOKUP(AH733,Anthro_Calc!C:P,5,FALSE) - VLOOKUP(AH733,Anthro_Calc!C:P,4,FALSE)))</f>
        <v/>
      </c>
      <c r="AK733" s="171" t="str">
        <f>IF(ISBLANK(AD733), "", 3 + (AD733 -VLOOKUP(AH733,Anthro_Calc!C:P,10,FALSE)) / (VLOOKUP(AH733,Anthro_Calc!C:P,10,FALSE) - VLOOKUP(AH733,Anthro_Calc!C:P,9,FALSE)))</f>
        <v/>
      </c>
      <c r="AL733" s="172" t="str">
        <f t="shared" si="600"/>
        <v/>
      </c>
      <c r="AM733" s="173" t="str">
        <f t="shared" si="601"/>
        <v/>
      </c>
      <c r="AN733" s="174" t="str">
        <f t="shared" si="602"/>
        <v/>
      </c>
      <c r="AO733" s="178" t="str">
        <f t="shared" si="632"/>
        <v/>
      </c>
      <c r="AP733" s="179"/>
      <c r="AQ733" s="179" t="str">
        <f t="shared" si="638"/>
        <v/>
      </c>
      <c r="AR733" s="167"/>
      <c r="AS733" s="175"/>
      <c r="AT733" s="170"/>
      <c r="AU733" s="177" t="str">
        <f t="shared" si="629"/>
        <v/>
      </c>
      <c r="AV733" s="171">
        <f t="shared" si="603"/>
        <v>0</v>
      </c>
      <c r="AW733" s="171">
        <f t="shared" si="604"/>
        <v>0</v>
      </c>
      <c r="AX733" s="171" t="str">
        <f t="shared" si="605"/>
        <v>0</v>
      </c>
      <c r="AY733" s="171" t="str">
        <f>IF(ISBLANK(AT733), "", (POWER(AT733/VLOOKUP(AX733,Anthro_Calc!C:P,13,FALSE),VLOOKUP(AX733,Anthro_Calc!C:P,12,FALSE))-1) / (VLOOKUP(AX733,Anthro_Calc!C:P,14,FALSE)*VLOOKUP(AX733,Anthro_Calc!C:P,12,FALSE)))</f>
        <v/>
      </c>
      <c r="AZ733" s="171" t="str">
        <f>IF(ISBLANK(AT733), "", -3 + (AT733 -VLOOKUP(AX733,Anthro_Calc!C:P,4,FALSE)) / (VLOOKUP(AX733,Anthro_Calc!C:P,5,FALSE) - VLOOKUP(AX733,Anthro_Calc!C:P,4,FALSE)))</f>
        <v/>
      </c>
      <c r="BA733" s="171" t="str">
        <f>IF(ISBLANK(AT733), "", 3 + (AT733 -VLOOKUP(AX733,Anthro_Calc!C:P,10,FALSE)) / (VLOOKUP(AX733,Anthro_Calc!C:P,10,FALSE) - VLOOKUP(AX733,Anthro_Calc!C:P,9,FALSE)))</f>
        <v/>
      </c>
      <c r="BB733" s="172" t="str">
        <f t="shared" si="606"/>
        <v/>
      </c>
      <c r="BC733" s="173" t="str">
        <f t="shared" si="607"/>
        <v/>
      </c>
      <c r="BD733" s="174" t="str">
        <f t="shared" si="633"/>
        <v/>
      </c>
      <c r="BE733" s="180" t="str">
        <f t="shared" si="634"/>
        <v/>
      </c>
      <c r="BF733" s="181" t="str">
        <f t="shared" si="608"/>
        <v/>
      </c>
      <c r="BG733" s="181" t="str">
        <f t="shared" si="635"/>
        <v/>
      </c>
      <c r="BH733" s="179"/>
      <c r="BI733" s="182"/>
      <c r="BJ733" s="167"/>
      <c r="BK733" s="175"/>
      <c r="BL733" s="176"/>
      <c r="BM733" s="177" t="str">
        <f t="shared" si="609"/>
        <v/>
      </c>
      <c r="BN733" s="171">
        <f t="shared" si="627"/>
        <v>0</v>
      </c>
      <c r="BO733" s="171">
        <f t="shared" si="628"/>
        <v>0</v>
      </c>
      <c r="BP733" s="171" t="str">
        <f t="shared" si="610"/>
        <v>0</v>
      </c>
      <c r="BQ733" s="171" t="str">
        <f>IF(ISBLANK(BL733), "", (POWER(BL733/VLOOKUP(BP733,Anthro_Calc!C:P,13,FALSE),VLOOKUP(BP733,Anthro_Calc!C:P,12,FALSE))-1) / (VLOOKUP(BP733,Anthro_Calc!C:P,14,FALSE)*VLOOKUP(BP733,Anthro_Calc!C:P,12,FALSE)))</f>
        <v/>
      </c>
      <c r="BR733" s="171" t="str">
        <f>IF(ISBLANK(BL733), "", -3 + (BL733 -VLOOKUP(BP733,Anthro_Calc!C:P,4,FALSE)) / (VLOOKUP(BP733,Anthro_Calc!C:P,5,FALSE) - VLOOKUP(BP733,Anthro_Calc!C:P,4,FALSE)))</f>
        <v/>
      </c>
      <c r="BS733" s="171" t="str">
        <f>IF(ISBLANK(BL733), "", 3 + (BL733 -VLOOKUP(BP733,Anthro_Calc!C:P,10,FALSE)) / (VLOOKUP(BP733,Anthro_Calc!C:P,10,FALSE) - VLOOKUP(BP733,Anthro_Calc!C:P,9,FALSE)))</f>
        <v/>
      </c>
      <c r="BT733" s="172" t="str">
        <f t="shared" si="611"/>
        <v/>
      </c>
      <c r="BU733" s="173" t="str">
        <f t="shared" si="612"/>
        <v/>
      </c>
      <c r="BV733" s="174" t="str">
        <f t="shared" si="613"/>
        <v/>
      </c>
      <c r="BW733" s="181" t="str">
        <f t="shared" si="636"/>
        <v/>
      </c>
      <c r="BX733" s="179"/>
      <c r="BY733" s="181" t="str">
        <f>IF(ISBLANK(BL733), "", VLOOKUP(Z733&amp;" "&amp;BV733&amp;" "&amp;BW733,Graduation_Criteria!$D$2:$E$34,2,FALSE))</f>
        <v/>
      </c>
      <c r="BZ733" s="181" t="str">
        <f t="shared" si="637"/>
        <v/>
      </c>
      <c r="CA733" s="167"/>
      <c r="CB733" s="175"/>
      <c r="CC733" s="175"/>
      <c r="CD733" s="183" t="str">
        <f t="shared" si="614"/>
        <v/>
      </c>
      <c r="CE733" s="184">
        <f t="shared" si="615"/>
        <v>0</v>
      </c>
      <c r="CF733" s="184">
        <f t="shared" si="616"/>
        <v>0</v>
      </c>
      <c r="CG733" s="184" t="str">
        <f t="shared" si="617"/>
        <v>0</v>
      </c>
      <c r="CH733" s="184" t="str">
        <f>IF(ISBLANK(CC733), "", (POWER(CC733/VLOOKUP(CG733,Anthro_Calc!C:P,13,FALSE),VLOOKUP(CG733,Anthro_Calc!C:P,12,FALSE))-1) / (VLOOKUP(CG733,Anthro_Calc!C:P,14,FALSE)*VLOOKUP(CG733,Anthro_Calc!C:P,12,FALSE)))</f>
        <v/>
      </c>
      <c r="CI733" s="184" t="str">
        <f>IF(ISBLANK(CC733), "", -3 + (CC733 -VLOOKUP(CG733,Anthro_Calc!C:P,4,FALSE)) / (VLOOKUP(CG733,Anthro_Calc!C:P,5,FALSE) - VLOOKUP(CG733,Anthro_Calc!C:P,4,FALSE)))</f>
        <v/>
      </c>
      <c r="CJ733" s="184" t="str">
        <f>IF(ISBLANK(CC733), "", 3 + (CC733 -VLOOKUP(CG733,Anthro_Calc!C:P,10,FALSE)) / (VLOOKUP(CG733,Anthro_Calc!C:P,10,FALSE) - VLOOKUP(CG733,Anthro_Calc!C:P,9,FALSE)))</f>
        <v/>
      </c>
      <c r="CK733" s="185" t="str">
        <f t="shared" si="618"/>
        <v/>
      </c>
      <c r="CL733" s="173" t="str">
        <f t="shared" si="619"/>
        <v/>
      </c>
      <c r="CM733" s="174" t="str">
        <f t="shared" si="620"/>
        <v/>
      </c>
      <c r="CN733" s="179"/>
      <c r="CO733" s="167"/>
      <c r="CP733" s="175"/>
      <c r="CQ733" s="175"/>
      <c r="CR733" s="186" t="str">
        <f t="shared" si="621"/>
        <v/>
      </c>
      <c r="CS733" s="187">
        <f t="shared" si="622"/>
        <v>0</v>
      </c>
      <c r="CT733" s="187">
        <f t="shared" si="623"/>
        <v>0</v>
      </c>
      <c r="CU733" s="187" t="str">
        <f t="shared" si="624"/>
        <v>0</v>
      </c>
      <c r="CV733" s="187" t="str">
        <f>IF(ISBLANK(CQ733), "", (POWER(CQ733/VLOOKUP(CU733,Anthro_Calc!C:P,13,FALSE),VLOOKUP(CU733,Anthro_Calc!C:P,12,FALSE))-1) / (VLOOKUP(CU733,Anthro_Calc!C:P,14,FALSE)*VLOOKUP(CU733,Anthro_Calc!C:P,12,FALSE)))</f>
        <v/>
      </c>
      <c r="CW733" s="187" t="str">
        <f>IF(ISBLANK(CQ733), "", -3 + (CQ733 -VLOOKUP(CU733,Anthro_Calc!C:P,4,FALSE)) / (VLOOKUP(CU733,Anthro_Calc!C:P,5,FALSE) - VLOOKUP(CU733,Anthro_Calc!C:P,4,FALSE)))</f>
        <v/>
      </c>
      <c r="CX733" s="187" t="str">
        <f>IF(ISBLANK(CQ733), "", 3 + (CQ733 -VLOOKUP(CU733,Anthro_Calc!C:P,10,FALSE)) / (VLOOKUP(CU733,Anthro_Calc!C:P,10,FALSE) - VLOOKUP(CU733,Anthro_Calc!C:P,9,FALSE)))</f>
        <v/>
      </c>
      <c r="CY733" s="188" t="str">
        <f t="shared" si="625"/>
        <v/>
      </c>
      <c r="CZ733" s="117" t="str">
        <f t="shared" si="639"/>
        <v/>
      </c>
      <c r="DA733" s="174" t="str">
        <f t="shared" si="626"/>
        <v/>
      </c>
      <c r="DB733" s="189"/>
    </row>
    <row r="734" spans="1:106">
      <c r="A734" s="165">
        <f t="shared" si="631"/>
        <v>730</v>
      </c>
      <c r="B734" s="166"/>
      <c r="C734" s="166"/>
      <c r="D734" s="166"/>
      <c r="E734" s="166"/>
      <c r="F734" s="166"/>
      <c r="G734" s="166"/>
      <c r="H734" s="166"/>
      <c r="I734" s="166"/>
      <c r="J734" s="166"/>
      <c r="K734" s="166"/>
      <c r="L734" s="166"/>
      <c r="M734" s="167"/>
      <c r="N734" s="168" t="str">
        <f t="shared" ca="1" si="590"/>
        <v/>
      </c>
      <c r="O734" s="169"/>
      <c r="P734" s="169"/>
      <c r="Q734" s="167"/>
      <c r="R734" s="170"/>
      <c r="S734" s="171" t="str">
        <f t="shared" si="591"/>
        <v/>
      </c>
      <c r="T734" s="171" t="str">
        <f t="shared" si="592"/>
        <v/>
      </c>
      <c r="U734" s="171" t="str">
        <f t="shared" si="593"/>
        <v/>
      </c>
      <c r="V734" s="171" t="str">
        <f>IF(ISBLANK(R734), "", (POWER(R734/VLOOKUP(U734,Anthro_Calc!C:P,13,FALSE),VLOOKUP(U734,Anthro_Calc!C:P,12,FALSE))-1) / (VLOOKUP(U734,Anthro_Calc!C:P,14,FALSE)*VLOOKUP(U734,Anthro_Calc!C:P,12,FALSE)))</f>
        <v/>
      </c>
      <c r="W734" s="171" t="str">
        <f>IF(ISBLANK(R734), "", -3 + (R734 -VLOOKUP(U734,Anthro_Calc!C:P,4,FALSE)) / (VLOOKUP(U734,Anthro_Calc!C:P,5,FALSE) - VLOOKUP(U734,Anthro_Calc!C:P,4,FALSE)))</f>
        <v/>
      </c>
      <c r="X734" s="171" t="str">
        <f>IF(ISBLANK(R734), "", 3 + (R734 -VLOOKUP(U734,Anthro_Calc!C:P,10,FALSE)) / (VLOOKUP(U734,Anthro_Calc!C:P,10,FALSE) - VLOOKUP(U734,Anthro_Calc!C:P,9,FALSE)))</f>
        <v/>
      </c>
      <c r="Y734" s="172" t="str">
        <f t="shared" si="594"/>
        <v/>
      </c>
      <c r="Z734" s="173" t="str">
        <f t="shared" si="595"/>
        <v/>
      </c>
      <c r="AA734" s="174" t="str">
        <f t="shared" si="630"/>
        <v/>
      </c>
      <c r="AB734" s="167"/>
      <c r="AC734" s="175"/>
      <c r="AD734" s="176"/>
      <c r="AE734" s="177" t="str">
        <f t="shared" si="596"/>
        <v/>
      </c>
      <c r="AF734" s="171">
        <f t="shared" si="597"/>
        <v>0</v>
      </c>
      <c r="AG734" s="171">
        <f t="shared" si="598"/>
        <v>0</v>
      </c>
      <c r="AH734" s="171" t="str">
        <f t="shared" si="599"/>
        <v>0</v>
      </c>
      <c r="AI734" s="171" t="str">
        <f>IF(ISBLANK(AD734), "", (POWER(AD734/VLOOKUP(AH734,Anthro_Calc!C:P,13,FALSE),VLOOKUP(AH734,Anthro_Calc!C:P,12,FALSE))-1) / (VLOOKUP(AH734,Anthro_Calc!C:P,14,FALSE)*VLOOKUP(AH734,Anthro_Calc!C:P,12,FALSE)))</f>
        <v/>
      </c>
      <c r="AJ734" s="171" t="str">
        <f>IF(ISBLANK(AD734), "", -3 + (AD734 -VLOOKUP(AH734,Anthro_Calc!C:P,4,FALSE)) / (VLOOKUP(AH734,Anthro_Calc!C:P,5,FALSE) - VLOOKUP(AH734,Anthro_Calc!C:P,4,FALSE)))</f>
        <v/>
      </c>
      <c r="AK734" s="171" t="str">
        <f>IF(ISBLANK(AD734), "", 3 + (AD734 -VLOOKUP(AH734,Anthro_Calc!C:P,10,FALSE)) / (VLOOKUP(AH734,Anthro_Calc!C:P,10,FALSE) - VLOOKUP(AH734,Anthro_Calc!C:P,9,FALSE)))</f>
        <v/>
      </c>
      <c r="AL734" s="172" t="str">
        <f t="shared" si="600"/>
        <v/>
      </c>
      <c r="AM734" s="173" t="str">
        <f t="shared" si="601"/>
        <v/>
      </c>
      <c r="AN734" s="174" t="str">
        <f t="shared" si="602"/>
        <v/>
      </c>
      <c r="AO734" s="178" t="str">
        <f t="shared" si="632"/>
        <v/>
      </c>
      <c r="AP734" s="179"/>
      <c r="AQ734" s="179" t="str">
        <f t="shared" si="638"/>
        <v/>
      </c>
      <c r="AR734" s="167"/>
      <c r="AS734" s="175"/>
      <c r="AT734" s="170"/>
      <c r="AU734" s="177" t="str">
        <f t="shared" si="629"/>
        <v/>
      </c>
      <c r="AV734" s="171">
        <f t="shared" si="603"/>
        <v>0</v>
      </c>
      <c r="AW734" s="171">
        <f t="shared" si="604"/>
        <v>0</v>
      </c>
      <c r="AX734" s="171" t="str">
        <f t="shared" si="605"/>
        <v>0</v>
      </c>
      <c r="AY734" s="171" t="str">
        <f>IF(ISBLANK(AT734), "", (POWER(AT734/VLOOKUP(AX734,Anthro_Calc!C:P,13,FALSE),VLOOKUP(AX734,Anthro_Calc!C:P,12,FALSE))-1) / (VLOOKUP(AX734,Anthro_Calc!C:P,14,FALSE)*VLOOKUP(AX734,Anthro_Calc!C:P,12,FALSE)))</f>
        <v/>
      </c>
      <c r="AZ734" s="171" t="str">
        <f>IF(ISBLANK(AT734), "", -3 + (AT734 -VLOOKUP(AX734,Anthro_Calc!C:P,4,FALSE)) / (VLOOKUP(AX734,Anthro_Calc!C:P,5,FALSE) - VLOOKUP(AX734,Anthro_Calc!C:P,4,FALSE)))</f>
        <v/>
      </c>
      <c r="BA734" s="171" t="str">
        <f>IF(ISBLANK(AT734), "", 3 + (AT734 -VLOOKUP(AX734,Anthro_Calc!C:P,10,FALSE)) / (VLOOKUP(AX734,Anthro_Calc!C:P,10,FALSE) - VLOOKUP(AX734,Anthro_Calc!C:P,9,FALSE)))</f>
        <v/>
      </c>
      <c r="BB734" s="172" t="str">
        <f t="shared" si="606"/>
        <v/>
      </c>
      <c r="BC734" s="173" t="str">
        <f t="shared" si="607"/>
        <v/>
      </c>
      <c r="BD734" s="174" t="str">
        <f t="shared" si="633"/>
        <v/>
      </c>
      <c r="BE734" s="180" t="str">
        <f t="shared" si="634"/>
        <v/>
      </c>
      <c r="BF734" s="181" t="str">
        <f t="shared" si="608"/>
        <v/>
      </c>
      <c r="BG734" s="181" t="str">
        <f t="shared" si="635"/>
        <v/>
      </c>
      <c r="BH734" s="179"/>
      <c r="BI734" s="182"/>
      <c r="BJ734" s="167"/>
      <c r="BK734" s="175"/>
      <c r="BL734" s="176"/>
      <c r="BM734" s="177" t="str">
        <f t="shared" si="609"/>
        <v/>
      </c>
      <c r="BN734" s="171">
        <f t="shared" si="627"/>
        <v>0</v>
      </c>
      <c r="BO734" s="171">
        <f t="shared" si="628"/>
        <v>0</v>
      </c>
      <c r="BP734" s="171" t="str">
        <f t="shared" si="610"/>
        <v>0</v>
      </c>
      <c r="BQ734" s="171" t="str">
        <f>IF(ISBLANK(BL734), "", (POWER(BL734/VLOOKUP(BP734,Anthro_Calc!C:P,13,FALSE),VLOOKUP(BP734,Anthro_Calc!C:P,12,FALSE))-1) / (VLOOKUP(BP734,Anthro_Calc!C:P,14,FALSE)*VLOOKUP(BP734,Anthro_Calc!C:P,12,FALSE)))</f>
        <v/>
      </c>
      <c r="BR734" s="171" t="str">
        <f>IF(ISBLANK(BL734), "", -3 + (BL734 -VLOOKUP(BP734,Anthro_Calc!C:P,4,FALSE)) / (VLOOKUP(BP734,Anthro_Calc!C:P,5,FALSE) - VLOOKUP(BP734,Anthro_Calc!C:P,4,FALSE)))</f>
        <v/>
      </c>
      <c r="BS734" s="171" t="str">
        <f>IF(ISBLANK(BL734), "", 3 + (BL734 -VLOOKUP(BP734,Anthro_Calc!C:P,10,FALSE)) / (VLOOKUP(BP734,Anthro_Calc!C:P,10,FALSE) - VLOOKUP(BP734,Anthro_Calc!C:P,9,FALSE)))</f>
        <v/>
      </c>
      <c r="BT734" s="172" t="str">
        <f t="shared" si="611"/>
        <v/>
      </c>
      <c r="BU734" s="173" t="str">
        <f t="shared" si="612"/>
        <v/>
      </c>
      <c r="BV734" s="174" t="str">
        <f t="shared" si="613"/>
        <v/>
      </c>
      <c r="BW734" s="181" t="str">
        <f t="shared" si="636"/>
        <v/>
      </c>
      <c r="BX734" s="179"/>
      <c r="BY734" s="181" t="str">
        <f>IF(ISBLANK(BL734), "", VLOOKUP(Z734&amp;" "&amp;BV734&amp;" "&amp;BW734,Graduation_Criteria!$D$2:$E$34,2,FALSE))</f>
        <v/>
      </c>
      <c r="BZ734" s="181" t="str">
        <f t="shared" si="637"/>
        <v/>
      </c>
      <c r="CA734" s="167"/>
      <c r="CB734" s="175"/>
      <c r="CC734" s="175"/>
      <c r="CD734" s="183" t="str">
        <f t="shared" si="614"/>
        <v/>
      </c>
      <c r="CE734" s="184">
        <f t="shared" si="615"/>
        <v>0</v>
      </c>
      <c r="CF734" s="184">
        <f t="shared" si="616"/>
        <v>0</v>
      </c>
      <c r="CG734" s="184" t="str">
        <f t="shared" si="617"/>
        <v>0</v>
      </c>
      <c r="CH734" s="184" t="str">
        <f>IF(ISBLANK(CC734), "", (POWER(CC734/VLOOKUP(CG734,Anthro_Calc!C:P,13,FALSE),VLOOKUP(CG734,Anthro_Calc!C:P,12,FALSE))-1) / (VLOOKUP(CG734,Anthro_Calc!C:P,14,FALSE)*VLOOKUP(CG734,Anthro_Calc!C:P,12,FALSE)))</f>
        <v/>
      </c>
      <c r="CI734" s="184" t="str">
        <f>IF(ISBLANK(CC734), "", -3 + (CC734 -VLOOKUP(CG734,Anthro_Calc!C:P,4,FALSE)) / (VLOOKUP(CG734,Anthro_Calc!C:P,5,FALSE) - VLOOKUP(CG734,Anthro_Calc!C:P,4,FALSE)))</f>
        <v/>
      </c>
      <c r="CJ734" s="184" t="str">
        <f>IF(ISBLANK(CC734), "", 3 + (CC734 -VLOOKUP(CG734,Anthro_Calc!C:P,10,FALSE)) / (VLOOKUP(CG734,Anthro_Calc!C:P,10,FALSE) - VLOOKUP(CG734,Anthro_Calc!C:P,9,FALSE)))</f>
        <v/>
      </c>
      <c r="CK734" s="185" t="str">
        <f t="shared" si="618"/>
        <v/>
      </c>
      <c r="CL734" s="173" t="str">
        <f t="shared" si="619"/>
        <v/>
      </c>
      <c r="CM734" s="174" t="str">
        <f t="shared" si="620"/>
        <v/>
      </c>
      <c r="CN734" s="179"/>
      <c r="CO734" s="167"/>
      <c r="CP734" s="175"/>
      <c r="CQ734" s="175"/>
      <c r="CR734" s="186" t="str">
        <f t="shared" si="621"/>
        <v/>
      </c>
      <c r="CS734" s="187">
        <f t="shared" si="622"/>
        <v>0</v>
      </c>
      <c r="CT734" s="187">
        <f t="shared" si="623"/>
        <v>0</v>
      </c>
      <c r="CU734" s="187" t="str">
        <f t="shared" si="624"/>
        <v>0</v>
      </c>
      <c r="CV734" s="187" t="str">
        <f>IF(ISBLANK(CQ734), "", (POWER(CQ734/VLOOKUP(CU734,Anthro_Calc!C:P,13,FALSE),VLOOKUP(CU734,Anthro_Calc!C:P,12,FALSE))-1) / (VLOOKUP(CU734,Anthro_Calc!C:P,14,FALSE)*VLOOKUP(CU734,Anthro_Calc!C:P,12,FALSE)))</f>
        <v/>
      </c>
      <c r="CW734" s="187" t="str">
        <f>IF(ISBLANK(CQ734), "", -3 + (CQ734 -VLOOKUP(CU734,Anthro_Calc!C:P,4,FALSE)) / (VLOOKUP(CU734,Anthro_Calc!C:P,5,FALSE) - VLOOKUP(CU734,Anthro_Calc!C:P,4,FALSE)))</f>
        <v/>
      </c>
      <c r="CX734" s="187" t="str">
        <f>IF(ISBLANK(CQ734), "", 3 + (CQ734 -VLOOKUP(CU734,Anthro_Calc!C:P,10,FALSE)) / (VLOOKUP(CU734,Anthro_Calc!C:P,10,FALSE) - VLOOKUP(CU734,Anthro_Calc!C:P,9,FALSE)))</f>
        <v/>
      </c>
      <c r="CY734" s="188" t="str">
        <f t="shared" si="625"/>
        <v/>
      </c>
      <c r="CZ734" s="117" t="str">
        <f t="shared" si="639"/>
        <v/>
      </c>
      <c r="DA734" s="174" t="str">
        <f t="shared" si="626"/>
        <v/>
      </c>
      <c r="DB734" s="189"/>
    </row>
    <row r="735" spans="1:106">
      <c r="A735" s="165">
        <f t="shared" si="631"/>
        <v>731</v>
      </c>
      <c r="B735" s="166"/>
      <c r="C735" s="166"/>
      <c r="D735" s="166"/>
      <c r="E735" s="166"/>
      <c r="F735" s="166"/>
      <c r="G735" s="166"/>
      <c r="H735" s="166"/>
      <c r="I735" s="166"/>
      <c r="J735" s="166"/>
      <c r="K735" s="166"/>
      <c r="L735" s="166"/>
      <c r="M735" s="167"/>
      <c r="N735" s="168" t="str">
        <f t="shared" ca="1" si="590"/>
        <v/>
      </c>
      <c r="O735" s="169"/>
      <c r="P735" s="169"/>
      <c r="Q735" s="167"/>
      <c r="R735" s="170"/>
      <c r="S735" s="171" t="str">
        <f t="shared" si="591"/>
        <v/>
      </c>
      <c r="T735" s="171" t="str">
        <f t="shared" si="592"/>
        <v/>
      </c>
      <c r="U735" s="171" t="str">
        <f t="shared" si="593"/>
        <v/>
      </c>
      <c r="V735" s="171" t="str">
        <f>IF(ISBLANK(R735), "", (POWER(R735/VLOOKUP(U735,Anthro_Calc!C:P,13,FALSE),VLOOKUP(U735,Anthro_Calc!C:P,12,FALSE))-1) / (VLOOKUP(U735,Anthro_Calc!C:P,14,FALSE)*VLOOKUP(U735,Anthro_Calc!C:P,12,FALSE)))</f>
        <v/>
      </c>
      <c r="W735" s="171" t="str">
        <f>IF(ISBLANK(R735), "", -3 + (R735 -VLOOKUP(U735,Anthro_Calc!C:P,4,FALSE)) / (VLOOKUP(U735,Anthro_Calc!C:P,5,FALSE) - VLOOKUP(U735,Anthro_Calc!C:P,4,FALSE)))</f>
        <v/>
      </c>
      <c r="X735" s="171" t="str">
        <f>IF(ISBLANK(R735), "", 3 + (R735 -VLOOKUP(U735,Anthro_Calc!C:P,10,FALSE)) / (VLOOKUP(U735,Anthro_Calc!C:P,10,FALSE) - VLOOKUP(U735,Anthro_Calc!C:P,9,FALSE)))</f>
        <v/>
      </c>
      <c r="Y735" s="172" t="str">
        <f t="shared" si="594"/>
        <v/>
      </c>
      <c r="Z735" s="173" t="str">
        <f t="shared" si="595"/>
        <v/>
      </c>
      <c r="AA735" s="174" t="str">
        <f t="shared" si="630"/>
        <v/>
      </c>
      <c r="AB735" s="167"/>
      <c r="AC735" s="175"/>
      <c r="AD735" s="176"/>
      <c r="AE735" s="177" t="str">
        <f t="shared" si="596"/>
        <v/>
      </c>
      <c r="AF735" s="171">
        <f t="shared" si="597"/>
        <v>0</v>
      </c>
      <c r="AG735" s="171">
        <f t="shared" si="598"/>
        <v>0</v>
      </c>
      <c r="AH735" s="171" t="str">
        <f t="shared" si="599"/>
        <v>0</v>
      </c>
      <c r="AI735" s="171" t="str">
        <f>IF(ISBLANK(AD735), "", (POWER(AD735/VLOOKUP(AH735,Anthro_Calc!C:P,13,FALSE),VLOOKUP(AH735,Anthro_Calc!C:P,12,FALSE))-1) / (VLOOKUP(AH735,Anthro_Calc!C:P,14,FALSE)*VLOOKUP(AH735,Anthro_Calc!C:P,12,FALSE)))</f>
        <v/>
      </c>
      <c r="AJ735" s="171" t="str">
        <f>IF(ISBLANK(AD735), "", -3 + (AD735 -VLOOKUP(AH735,Anthro_Calc!C:P,4,FALSE)) / (VLOOKUP(AH735,Anthro_Calc!C:P,5,FALSE) - VLOOKUP(AH735,Anthro_Calc!C:P,4,FALSE)))</f>
        <v/>
      </c>
      <c r="AK735" s="171" t="str">
        <f>IF(ISBLANK(AD735), "", 3 + (AD735 -VLOOKUP(AH735,Anthro_Calc!C:P,10,FALSE)) / (VLOOKUP(AH735,Anthro_Calc!C:P,10,FALSE) - VLOOKUP(AH735,Anthro_Calc!C:P,9,FALSE)))</f>
        <v/>
      </c>
      <c r="AL735" s="172" t="str">
        <f t="shared" si="600"/>
        <v/>
      </c>
      <c r="AM735" s="173" t="str">
        <f t="shared" si="601"/>
        <v/>
      </c>
      <c r="AN735" s="174" t="str">
        <f t="shared" si="602"/>
        <v/>
      </c>
      <c r="AO735" s="178" t="str">
        <f t="shared" si="632"/>
        <v/>
      </c>
      <c r="AP735" s="179"/>
      <c r="AQ735" s="179" t="str">
        <f t="shared" si="638"/>
        <v/>
      </c>
      <c r="AR735" s="167"/>
      <c r="AS735" s="175"/>
      <c r="AT735" s="170"/>
      <c r="AU735" s="177" t="str">
        <f t="shared" si="629"/>
        <v/>
      </c>
      <c r="AV735" s="171">
        <f t="shared" si="603"/>
        <v>0</v>
      </c>
      <c r="AW735" s="171">
        <f t="shared" si="604"/>
        <v>0</v>
      </c>
      <c r="AX735" s="171" t="str">
        <f t="shared" si="605"/>
        <v>0</v>
      </c>
      <c r="AY735" s="171" t="str">
        <f>IF(ISBLANK(AT735), "", (POWER(AT735/VLOOKUP(AX735,Anthro_Calc!C:P,13,FALSE),VLOOKUP(AX735,Anthro_Calc!C:P,12,FALSE))-1) / (VLOOKUP(AX735,Anthro_Calc!C:P,14,FALSE)*VLOOKUP(AX735,Anthro_Calc!C:P,12,FALSE)))</f>
        <v/>
      </c>
      <c r="AZ735" s="171" t="str">
        <f>IF(ISBLANK(AT735), "", -3 + (AT735 -VLOOKUP(AX735,Anthro_Calc!C:P,4,FALSE)) / (VLOOKUP(AX735,Anthro_Calc!C:P,5,FALSE) - VLOOKUP(AX735,Anthro_Calc!C:P,4,FALSE)))</f>
        <v/>
      </c>
      <c r="BA735" s="171" t="str">
        <f>IF(ISBLANK(AT735), "", 3 + (AT735 -VLOOKUP(AX735,Anthro_Calc!C:P,10,FALSE)) / (VLOOKUP(AX735,Anthro_Calc!C:P,10,FALSE) - VLOOKUP(AX735,Anthro_Calc!C:P,9,FALSE)))</f>
        <v/>
      </c>
      <c r="BB735" s="172" t="str">
        <f t="shared" si="606"/>
        <v/>
      </c>
      <c r="BC735" s="173" t="str">
        <f t="shared" si="607"/>
        <v/>
      </c>
      <c r="BD735" s="174" t="str">
        <f t="shared" si="633"/>
        <v/>
      </c>
      <c r="BE735" s="180" t="str">
        <f t="shared" si="634"/>
        <v/>
      </c>
      <c r="BF735" s="181" t="str">
        <f t="shared" si="608"/>
        <v/>
      </c>
      <c r="BG735" s="181" t="str">
        <f t="shared" si="635"/>
        <v/>
      </c>
      <c r="BH735" s="179"/>
      <c r="BI735" s="182"/>
      <c r="BJ735" s="167"/>
      <c r="BK735" s="175"/>
      <c r="BL735" s="176"/>
      <c r="BM735" s="177" t="str">
        <f t="shared" si="609"/>
        <v/>
      </c>
      <c r="BN735" s="171">
        <f t="shared" si="627"/>
        <v>0</v>
      </c>
      <c r="BO735" s="171">
        <f t="shared" si="628"/>
        <v>0</v>
      </c>
      <c r="BP735" s="171" t="str">
        <f t="shared" si="610"/>
        <v>0</v>
      </c>
      <c r="BQ735" s="171" t="str">
        <f>IF(ISBLANK(BL735), "", (POWER(BL735/VLOOKUP(BP735,Anthro_Calc!C:P,13,FALSE),VLOOKUP(BP735,Anthro_Calc!C:P,12,FALSE))-1) / (VLOOKUP(BP735,Anthro_Calc!C:P,14,FALSE)*VLOOKUP(BP735,Anthro_Calc!C:P,12,FALSE)))</f>
        <v/>
      </c>
      <c r="BR735" s="171" t="str">
        <f>IF(ISBLANK(BL735), "", -3 + (BL735 -VLOOKUP(BP735,Anthro_Calc!C:P,4,FALSE)) / (VLOOKUP(BP735,Anthro_Calc!C:P,5,FALSE) - VLOOKUP(BP735,Anthro_Calc!C:P,4,FALSE)))</f>
        <v/>
      </c>
      <c r="BS735" s="171" t="str">
        <f>IF(ISBLANK(BL735), "", 3 + (BL735 -VLOOKUP(BP735,Anthro_Calc!C:P,10,FALSE)) / (VLOOKUP(BP735,Anthro_Calc!C:P,10,FALSE) - VLOOKUP(BP735,Anthro_Calc!C:P,9,FALSE)))</f>
        <v/>
      </c>
      <c r="BT735" s="172" t="str">
        <f t="shared" si="611"/>
        <v/>
      </c>
      <c r="BU735" s="173" t="str">
        <f t="shared" si="612"/>
        <v/>
      </c>
      <c r="BV735" s="174" t="str">
        <f t="shared" si="613"/>
        <v/>
      </c>
      <c r="BW735" s="181" t="str">
        <f t="shared" si="636"/>
        <v/>
      </c>
      <c r="BX735" s="179"/>
      <c r="BY735" s="181" t="str">
        <f>IF(ISBLANK(BL735), "", VLOOKUP(Z735&amp;" "&amp;BV735&amp;" "&amp;BW735,Graduation_Criteria!$D$2:$E$34,2,FALSE))</f>
        <v/>
      </c>
      <c r="BZ735" s="181" t="str">
        <f t="shared" si="637"/>
        <v/>
      </c>
      <c r="CA735" s="167"/>
      <c r="CB735" s="175"/>
      <c r="CC735" s="175"/>
      <c r="CD735" s="183" t="str">
        <f t="shared" si="614"/>
        <v/>
      </c>
      <c r="CE735" s="184">
        <f t="shared" si="615"/>
        <v>0</v>
      </c>
      <c r="CF735" s="184">
        <f t="shared" si="616"/>
        <v>0</v>
      </c>
      <c r="CG735" s="184" t="str">
        <f t="shared" si="617"/>
        <v>0</v>
      </c>
      <c r="CH735" s="184" t="str">
        <f>IF(ISBLANK(CC735), "", (POWER(CC735/VLOOKUP(CG735,Anthro_Calc!C:P,13,FALSE),VLOOKUP(CG735,Anthro_Calc!C:P,12,FALSE))-1) / (VLOOKUP(CG735,Anthro_Calc!C:P,14,FALSE)*VLOOKUP(CG735,Anthro_Calc!C:P,12,FALSE)))</f>
        <v/>
      </c>
      <c r="CI735" s="184" t="str">
        <f>IF(ISBLANK(CC735), "", -3 + (CC735 -VLOOKUP(CG735,Anthro_Calc!C:P,4,FALSE)) / (VLOOKUP(CG735,Anthro_Calc!C:P,5,FALSE) - VLOOKUP(CG735,Anthro_Calc!C:P,4,FALSE)))</f>
        <v/>
      </c>
      <c r="CJ735" s="184" t="str">
        <f>IF(ISBLANK(CC735), "", 3 + (CC735 -VLOOKUP(CG735,Anthro_Calc!C:P,10,FALSE)) / (VLOOKUP(CG735,Anthro_Calc!C:P,10,FALSE) - VLOOKUP(CG735,Anthro_Calc!C:P,9,FALSE)))</f>
        <v/>
      </c>
      <c r="CK735" s="185" t="str">
        <f t="shared" si="618"/>
        <v/>
      </c>
      <c r="CL735" s="173" t="str">
        <f t="shared" si="619"/>
        <v/>
      </c>
      <c r="CM735" s="174" t="str">
        <f t="shared" si="620"/>
        <v/>
      </c>
      <c r="CN735" s="179"/>
      <c r="CO735" s="167"/>
      <c r="CP735" s="175"/>
      <c r="CQ735" s="175"/>
      <c r="CR735" s="186" t="str">
        <f t="shared" si="621"/>
        <v/>
      </c>
      <c r="CS735" s="187">
        <f t="shared" si="622"/>
        <v>0</v>
      </c>
      <c r="CT735" s="187">
        <f t="shared" si="623"/>
        <v>0</v>
      </c>
      <c r="CU735" s="187" t="str">
        <f t="shared" si="624"/>
        <v>0</v>
      </c>
      <c r="CV735" s="187" t="str">
        <f>IF(ISBLANK(CQ735), "", (POWER(CQ735/VLOOKUP(CU735,Anthro_Calc!C:P,13,FALSE),VLOOKUP(CU735,Anthro_Calc!C:P,12,FALSE))-1) / (VLOOKUP(CU735,Anthro_Calc!C:P,14,FALSE)*VLOOKUP(CU735,Anthro_Calc!C:P,12,FALSE)))</f>
        <v/>
      </c>
      <c r="CW735" s="187" t="str">
        <f>IF(ISBLANK(CQ735), "", -3 + (CQ735 -VLOOKUP(CU735,Anthro_Calc!C:P,4,FALSE)) / (VLOOKUP(CU735,Anthro_Calc!C:P,5,FALSE) - VLOOKUP(CU735,Anthro_Calc!C:P,4,FALSE)))</f>
        <v/>
      </c>
      <c r="CX735" s="187" t="str">
        <f>IF(ISBLANK(CQ735), "", 3 + (CQ735 -VLOOKUP(CU735,Anthro_Calc!C:P,10,FALSE)) / (VLOOKUP(CU735,Anthro_Calc!C:P,10,FALSE) - VLOOKUP(CU735,Anthro_Calc!C:P,9,FALSE)))</f>
        <v/>
      </c>
      <c r="CY735" s="188" t="str">
        <f t="shared" si="625"/>
        <v/>
      </c>
      <c r="CZ735" s="117" t="str">
        <f t="shared" si="639"/>
        <v/>
      </c>
      <c r="DA735" s="174" t="str">
        <f t="shared" si="626"/>
        <v/>
      </c>
      <c r="DB735" s="189"/>
    </row>
    <row r="736" spans="1:106">
      <c r="A736" s="165">
        <f t="shared" si="631"/>
        <v>732</v>
      </c>
      <c r="B736" s="166"/>
      <c r="C736" s="166"/>
      <c r="D736" s="166"/>
      <c r="E736" s="166"/>
      <c r="F736" s="166"/>
      <c r="G736" s="166"/>
      <c r="H736" s="166"/>
      <c r="I736" s="166"/>
      <c r="J736" s="166"/>
      <c r="K736" s="166"/>
      <c r="L736" s="166"/>
      <c r="M736" s="167"/>
      <c r="N736" s="168" t="str">
        <f t="shared" ca="1" si="590"/>
        <v/>
      </c>
      <c r="O736" s="169"/>
      <c r="P736" s="169"/>
      <c r="Q736" s="167"/>
      <c r="R736" s="170"/>
      <c r="S736" s="171" t="str">
        <f t="shared" si="591"/>
        <v/>
      </c>
      <c r="T736" s="171" t="str">
        <f t="shared" si="592"/>
        <v/>
      </c>
      <c r="U736" s="171" t="str">
        <f t="shared" si="593"/>
        <v/>
      </c>
      <c r="V736" s="171" t="str">
        <f>IF(ISBLANK(R736), "", (POWER(R736/VLOOKUP(U736,Anthro_Calc!C:P,13,FALSE),VLOOKUP(U736,Anthro_Calc!C:P,12,FALSE))-1) / (VLOOKUP(U736,Anthro_Calc!C:P,14,FALSE)*VLOOKUP(U736,Anthro_Calc!C:P,12,FALSE)))</f>
        <v/>
      </c>
      <c r="W736" s="171" t="str">
        <f>IF(ISBLANK(R736), "", -3 + (R736 -VLOOKUP(U736,Anthro_Calc!C:P,4,FALSE)) / (VLOOKUP(U736,Anthro_Calc!C:P,5,FALSE) - VLOOKUP(U736,Anthro_Calc!C:P,4,FALSE)))</f>
        <v/>
      </c>
      <c r="X736" s="171" t="str">
        <f>IF(ISBLANK(R736), "", 3 + (R736 -VLOOKUP(U736,Anthro_Calc!C:P,10,FALSE)) / (VLOOKUP(U736,Anthro_Calc!C:P,10,FALSE) - VLOOKUP(U736,Anthro_Calc!C:P,9,FALSE)))</f>
        <v/>
      </c>
      <c r="Y736" s="172" t="str">
        <f t="shared" si="594"/>
        <v/>
      </c>
      <c r="Z736" s="173" t="str">
        <f t="shared" si="595"/>
        <v/>
      </c>
      <c r="AA736" s="174" t="str">
        <f t="shared" si="630"/>
        <v/>
      </c>
      <c r="AB736" s="167"/>
      <c r="AC736" s="175"/>
      <c r="AD736" s="176"/>
      <c r="AE736" s="177" t="str">
        <f t="shared" si="596"/>
        <v/>
      </c>
      <c r="AF736" s="171">
        <f t="shared" si="597"/>
        <v>0</v>
      </c>
      <c r="AG736" s="171">
        <f t="shared" si="598"/>
        <v>0</v>
      </c>
      <c r="AH736" s="171" t="str">
        <f t="shared" si="599"/>
        <v>0</v>
      </c>
      <c r="AI736" s="171" t="str">
        <f>IF(ISBLANK(AD736), "", (POWER(AD736/VLOOKUP(AH736,Anthro_Calc!C:P,13,FALSE),VLOOKUP(AH736,Anthro_Calc!C:P,12,FALSE))-1) / (VLOOKUP(AH736,Anthro_Calc!C:P,14,FALSE)*VLOOKUP(AH736,Anthro_Calc!C:P,12,FALSE)))</f>
        <v/>
      </c>
      <c r="AJ736" s="171" t="str">
        <f>IF(ISBLANK(AD736), "", -3 + (AD736 -VLOOKUP(AH736,Anthro_Calc!C:P,4,FALSE)) / (VLOOKUP(AH736,Anthro_Calc!C:P,5,FALSE) - VLOOKUP(AH736,Anthro_Calc!C:P,4,FALSE)))</f>
        <v/>
      </c>
      <c r="AK736" s="171" t="str">
        <f>IF(ISBLANK(AD736), "", 3 + (AD736 -VLOOKUP(AH736,Anthro_Calc!C:P,10,FALSE)) / (VLOOKUP(AH736,Anthro_Calc!C:P,10,FALSE) - VLOOKUP(AH736,Anthro_Calc!C:P,9,FALSE)))</f>
        <v/>
      </c>
      <c r="AL736" s="172" t="str">
        <f t="shared" si="600"/>
        <v/>
      </c>
      <c r="AM736" s="173" t="str">
        <f t="shared" si="601"/>
        <v/>
      </c>
      <c r="AN736" s="174" t="str">
        <f t="shared" si="602"/>
        <v/>
      </c>
      <c r="AO736" s="178" t="str">
        <f t="shared" si="632"/>
        <v/>
      </c>
      <c r="AP736" s="179"/>
      <c r="AQ736" s="179" t="str">
        <f t="shared" si="638"/>
        <v/>
      </c>
      <c r="AR736" s="167"/>
      <c r="AS736" s="175"/>
      <c r="AT736" s="170"/>
      <c r="AU736" s="177" t="str">
        <f t="shared" si="629"/>
        <v/>
      </c>
      <c r="AV736" s="171">
        <f t="shared" si="603"/>
        <v>0</v>
      </c>
      <c r="AW736" s="171">
        <f t="shared" si="604"/>
        <v>0</v>
      </c>
      <c r="AX736" s="171" t="str">
        <f t="shared" si="605"/>
        <v>0</v>
      </c>
      <c r="AY736" s="171" t="str">
        <f>IF(ISBLANK(AT736), "", (POWER(AT736/VLOOKUP(AX736,Anthro_Calc!C:P,13,FALSE),VLOOKUP(AX736,Anthro_Calc!C:P,12,FALSE))-1) / (VLOOKUP(AX736,Anthro_Calc!C:P,14,FALSE)*VLOOKUP(AX736,Anthro_Calc!C:P,12,FALSE)))</f>
        <v/>
      </c>
      <c r="AZ736" s="171" t="str">
        <f>IF(ISBLANK(AT736), "", -3 + (AT736 -VLOOKUP(AX736,Anthro_Calc!C:P,4,FALSE)) / (VLOOKUP(AX736,Anthro_Calc!C:P,5,FALSE) - VLOOKUP(AX736,Anthro_Calc!C:P,4,FALSE)))</f>
        <v/>
      </c>
      <c r="BA736" s="171" t="str">
        <f>IF(ISBLANK(AT736), "", 3 + (AT736 -VLOOKUP(AX736,Anthro_Calc!C:P,10,FALSE)) / (VLOOKUP(AX736,Anthro_Calc!C:P,10,FALSE) - VLOOKUP(AX736,Anthro_Calc!C:P,9,FALSE)))</f>
        <v/>
      </c>
      <c r="BB736" s="172" t="str">
        <f t="shared" si="606"/>
        <v/>
      </c>
      <c r="BC736" s="173" t="str">
        <f t="shared" si="607"/>
        <v/>
      </c>
      <c r="BD736" s="174" t="str">
        <f t="shared" si="633"/>
        <v/>
      </c>
      <c r="BE736" s="180" t="str">
        <f t="shared" si="634"/>
        <v/>
      </c>
      <c r="BF736" s="181" t="str">
        <f t="shared" si="608"/>
        <v/>
      </c>
      <c r="BG736" s="181" t="str">
        <f t="shared" si="635"/>
        <v/>
      </c>
      <c r="BH736" s="179"/>
      <c r="BI736" s="182"/>
      <c r="BJ736" s="167"/>
      <c r="BK736" s="175"/>
      <c r="BL736" s="176"/>
      <c r="BM736" s="177" t="str">
        <f t="shared" si="609"/>
        <v/>
      </c>
      <c r="BN736" s="171">
        <f t="shared" si="627"/>
        <v>0</v>
      </c>
      <c r="BO736" s="171">
        <f t="shared" si="628"/>
        <v>0</v>
      </c>
      <c r="BP736" s="171" t="str">
        <f t="shared" si="610"/>
        <v>0</v>
      </c>
      <c r="BQ736" s="171" t="str">
        <f>IF(ISBLANK(BL736), "", (POWER(BL736/VLOOKUP(BP736,Anthro_Calc!C:P,13,FALSE),VLOOKUP(BP736,Anthro_Calc!C:P,12,FALSE))-1) / (VLOOKUP(BP736,Anthro_Calc!C:P,14,FALSE)*VLOOKUP(BP736,Anthro_Calc!C:P,12,FALSE)))</f>
        <v/>
      </c>
      <c r="BR736" s="171" t="str">
        <f>IF(ISBLANK(BL736), "", -3 + (BL736 -VLOOKUP(BP736,Anthro_Calc!C:P,4,FALSE)) / (VLOOKUP(BP736,Anthro_Calc!C:P,5,FALSE) - VLOOKUP(BP736,Anthro_Calc!C:P,4,FALSE)))</f>
        <v/>
      </c>
      <c r="BS736" s="171" t="str">
        <f>IF(ISBLANK(BL736), "", 3 + (BL736 -VLOOKUP(BP736,Anthro_Calc!C:P,10,FALSE)) / (VLOOKUP(BP736,Anthro_Calc!C:P,10,FALSE) - VLOOKUP(BP736,Anthro_Calc!C:P,9,FALSE)))</f>
        <v/>
      </c>
      <c r="BT736" s="172" t="str">
        <f t="shared" si="611"/>
        <v/>
      </c>
      <c r="BU736" s="173" t="str">
        <f t="shared" si="612"/>
        <v/>
      </c>
      <c r="BV736" s="174" t="str">
        <f t="shared" si="613"/>
        <v/>
      </c>
      <c r="BW736" s="181" t="str">
        <f t="shared" si="636"/>
        <v/>
      </c>
      <c r="BX736" s="179"/>
      <c r="BY736" s="181" t="str">
        <f>IF(ISBLANK(BL736), "", VLOOKUP(Z736&amp;" "&amp;BV736&amp;" "&amp;BW736,Graduation_Criteria!$D$2:$E$34,2,FALSE))</f>
        <v/>
      </c>
      <c r="BZ736" s="181" t="str">
        <f t="shared" si="637"/>
        <v/>
      </c>
      <c r="CA736" s="167"/>
      <c r="CB736" s="175"/>
      <c r="CC736" s="175"/>
      <c r="CD736" s="183" t="str">
        <f t="shared" si="614"/>
        <v/>
      </c>
      <c r="CE736" s="184">
        <f t="shared" si="615"/>
        <v>0</v>
      </c>
      <c r="CF736" s="184">
        <f t="shared" si="616"/>
        <v>0</v>
      </c>
      <c r="CG736" s="184" t="str">
        <f t="shared" si="617"/>
        <v>0</v>
      </c>
      <c r="CH736" s="184" t="str">
        <f>IF(ISBLANK(CC736), "", (POWER(CC736/VLOOKUP(CG736,Anthro_Calc!C:P,13,FALSE),VLOOKUP(CG736,Anthro_Calc!C:P,12,FALSE))-1) / (VLOOKUP(CG736,Anthro_Calc!C:P,14,FALSE)*VLOOKUP(CG736,Anthro_Calc!C:P,12,FALSE)))</f>
        <v/>
      </c>
      <c r="CI736" s="184" t="str">
        <f>IF(ISBLANK(CC736), "", -3 + (CC736 -VLOOKUP(CG736,Anthro_Calc!C:P,4,FALSE)) / (VLOOKUP(CG736,Anthro_Calc!C:P,5,FALSE) - VLOOKUP(CG736,Anthro_Calc!C:P,4,FALSE)))</f>
        <v/>
      </c>
      <c r="CJ736" s="184" t="str">
        <f>IF(ISBLANK(CC736), "", 3 + (CC736 -VLOOKUP(CG736,Anthro_Calc!C:P,10,FALSE)) / (VLOOKUP(CG736,Anthro_Calc!C:P,10,FALSE) - VLOOKUP(CG736,Anthro_Calc!C:P,9,FALSE)))</f>
        <v/>
      </c>
      <c r="CK736" s="185" t="str">
        <f t="shared" si="618"/>
        <v/>
      </c>
      <c r="CL736" s="173" t="str">
        <f t="shared" si="619"/>
        <v/>
      </c>
      <c r="CM736" s="174" t="str">
        <f t="shared" si="620"/>
        <v/>
      </c>
      <c r="CN736" s="179"/>
      <c r="CO736" s="167"/>
      <c r="CP736" s="175"/>
      <c r="CQ736" s="175"/>
      <c r="CR736" s="186" t="str">
        <f t="shared" si="621"/>
        <v/>
      </c>
      <c r="CS736" s="187">
        <f t="shared" si="622"/>
        <v>0</v>
      </c>
      <c r="CT736" s="187">
        <f t="shared" si="623"/>
        <v>0</v>
      </c>
      <c r="CU736" s="187" t="str">
        <f t="shared" si="624"/>
        <v>0</v>
      </c>
      <c r="CV736" s="187" t="str">
        <f>IF(ISBLANK(CQ736), "", (POWER(CQ736/VLOOKUP(CU736,Anthro_Calc!C:P,13,FALSE),VLOOKUP(CU736,Anthro_Calc!C:P,12,FALSE))-1) / (VLOOKUP(CU736,Anthro_Calc!C:P,14,FALSE)*VLOOKUP(CU736,Anthro_Calc!C:P,12,FALSE)))</f>
        <v/>
      </c>
      <c r="CW736" s="187" t="str">
        <f>IF(ISBLANK(CQ736), "", -3 + (CQ736 -VLOOKUP(CU736,Anthro_Calc!C:P,4,FALSE)) / (VLOOKUP(CU736,Anthro_Calc!C:P,5,FALSE) - VLOOKUP(CU736,Anthro_Calc!C:P,4,FALSE)))</f>
        <v/>
      </c>
      <c r="CX736" s="187" t="str">
        <f>IF(ISBLANK(CQ736), "", 3 + (CQ736 -VLOOKUP(CU736,Anthro_Calc!C:P,10,FALSE)) / (VLOOKUP(CU736,Anthro_Calc!C:P,10,FALSE) - VLOOKUP(CU736,Anthro_Calc!C:P,9,FALSE)))</f>
        <v/>
      </c>
      <c r="CY736" s="188" t="str">
        <f t="shared" si="625"/>
        <v/>
      </c>
      <c r="CZ736" s="117" t="str">
        <f t="shared" si="639"/>
        <v/>
      </c>
      <c r="DA736" s="174" t="str">
        <f t="shared" si="626"/>
        <v/>
      </c>
      <c r="DB736" s="189"/>
    </row>
    <row r="737" spans="1:106">
      <c r="A737" s="165">
        <f t="shared" si="631"/>
        <v>733</v>
      </c>
      <c r="B737" s="166"/>
      <c r="C737" s="166"/>
      <c r="D737" s="166"/>
      <c r="E737" s="166"/>
      <c r="F737" s="166"/>
      <c r="G737" s="166"/>
      <c r="H737" s="166"/>
      <c r="I737" s="166"/>
      <c r="J737" s="166"/>
      <c r="K737" s="166"/>
      <c r="L737" s="166"/>
      <c r="M737" s="167"/>
      <c r="N737" s="168" t="str">
        <f t="shared" ca="1" si="590"/>
        <v/>
      </c>
      <c r="O737" s="169"/>
      <c r="P737" s="169"/>
      <c r="Q737" s="167"/>
      <c r="R737" s="170"/>
      <c r="S737" s="171" t="str">
        <f t="shared" si="591"/>
        <v/>
      </c>
      <c r="T737" s="171" t="str">
        <f t="shared" si="592"/>
        <v/>
      </c>
      <c r="U737" s="171" t="str">
        <f t="shared" si="593"/>
        <v/>
      </c>
      <c r="V737" s="171" t="str">
        <f>IF(ISBLANK(R737), "", (POWER(R737/VLOOKUP(U737,Anthro_Calc!C:P,13,FALSE),VLOOKUP(U737,Anthro_Calc!C:P,12,FALSE))-1) / (VLOOKUP(U737,Anthro_Calc!C:P,14,FALSE)*VLOOKUP(U737,Anthro_Calc!C:P,12,FALSE)))</f>
        <v/>
      </c>
      <c r="W737" s="171" t="str">
        <f>IF(ISBLANK(R737), "", -3 + (R737 -VLOOKUP(U737,Anthro_Calc!C:P,4,FALSE)) / (VLOOKUP(U737,Anthro_Calc!C:P,5,FALSE) - VLOOKUP(U737,Anthro_Calc!C:P,4,FALSE)))</f>
        <v/>
      </c>
      <c r="X737" s="171" t="str">
        <f>IF(ISBLANK(R737), "", 3 + (R737 -VLOOKUP(U737,Anthro_Calc!C:P,10,FALSE)) / (VLOOKUP(U737,Anthro_Calc!C:P,10,FALSE) - VLOOKUP(U737,Anthro_Calc!C:P,9,FALSE)))</f>
        <v/>
      </c>
      <c r="Y737" s="172" t="str">
        <f t="shared" si="594"/>
        <v/>
      </c>
      <c r="Z737" s="173" t="str">
        <f t="shared" si="595"/>
        <v/>
      </c>
      <c r="AA737" s="174" t="str">
        <f t="shared" si="630"/>
        <v/>
      </c>
      <c r="AB737" s="167"/>
      <c r="AC737" s="175"/>
      <c r="AD737" s="176"/>
      <c r="AE737" s="177" t="str">
        <f t="shared" si="596"/>
        <v/>
      </c>
      <c r="AF737" s="171">
        <f t="shared" si="597"/>
        <v>0</v>
      </c>
      <c r="AG737" s="171">
        <f t="shared" si="598"/>
        <v>0</v>
      </c>
      <c r="AH737" s="171" t="str">
        <f t="shared" si="599"/>
        <v>0</v>
      </c>
      <c r="AI737" s="171" t="str">
        <f>IF(ISBLANK(AD737), "", (POWER(AD737/VLOOKUP(AH737,Anthro_Calc!C:P,13,FALSE),VLOOKUP(AH737,Anthro_Calc!C:P,12,FALSE))-1) / (VLOOKUP(AH737,Anthro_Calc!C:P,14,FALSE)*VLOOKUP(AH737,Anthro_Calc!C:P,12,FALSE)))</f>
        <v/>
      </c>
      <c r="AJ737" s="171" t="str">
        <f>IF(ISBLANK(AD737), "", -3 + (AD737 -VLOOKUP(AH737,Anthro_Calc!C:P,4,FALSE)) / (VLOOKUP(AH737,Anthro_Calc!C:P,5,FALSE) - VLOOKUP(AH737,Anthro_Calc!C:P,4,FALSE)))</f>
        <v/>
      </c>
      <c r="AK737" s="171" t="str">
        <f>IF(ISBLANK(AD737), "", 3 + (AD737 -VLOOKUP(AH737,Anthro_Calc!C:P,10,FALSE)) / (VLOOKUP(AH737,Anthro_Calc!C:P,10,FALSE) - VLOOKUP(AH737,Anthro_Calc!C:P,9,FALSE)))</f>
        <v/>
      </c>
      <c r="AL737" s="172" t="str">
        <f t="shared" si="600"/>
        <v/>
      </c>
      <c r="AM737" s="173" t="str">
        <f t="shared" si="601"/>
        <v/>
      </c>
      <c r="AN737" s="174" t="str">
        <f t="shared" si="602"/>
        <v/>
      </c>
      <c r="AO737" s="178" t="str">
        <f t="shared" si="632"/>
        <v/>
      </c>
      <c r="AP737" s="179"/>
      <c r="AQ737" s="179" t="str">
        <f t="shared" si="638"/>
        <v/>
      </c>
      <c r="AR737" s="167"/>
      <c r="AS737" s="175"/>
      <c r="AT737" s="170"/>
      <c r="AU737" s="177" t="str">
        <f t="shared" si="629"/>
        <v/>
      </c>
      <c r="AV737" s="171">
        <f t="shared" si="603"/>
        <v>0</v>
      </c>
      <c r="AW737" s="171">
        <f t="shared" si="604"/>
        <v>0</v>
      </c>
      <c r="AX737" s="171" t="str">
        <f t="shared" si="605"/>
        <v>0</v>
      </c>
      <c r="AY737" s="171" t="str">
        <f>IF(ISBLANK(AT737), "", (POWER(AT737/VLOOKUP(AX737,Anthro_Calc!C:P,13,FALSE),VLOOKUP(AX737,Anthro_Calc!C:P,12,FALSE))-1) / (VLOOKUP(AX737,Anthro_Calc!C:P,14,FALSE)*VLOOKUP(AX737,Anthro_Calc!C:P,12,FALSE)))</f>
        <v/>
      </c>
      <c r="AZ737" s="171" t="str">
        <f>IF(ISBLANK(AT737), "", -3 + (AT737 -VLOOKUP(AX737,Anthro_Calc!C:P,4,FALSE)) / (VLOOKUP(AX737,Anthro_Calc!C:P,5,FALSE) - VLOOKUP(AX737,Anthro_Calc!C:P,4,FALSE)))</f>
        <v/>
      </c>
      <c r="BA737" s="171" t="str">
        <f>IF(ISBLANK(AT737), "", 3 + (AT737 -VLOOKUP(AX737,Anthro_Calc!C:P,10,FALSE)) / (VLOOKUP(AX737,Anthro_Calc!C:P,10,FALSE) - VLOOKUP(AX737,Anthro_Calc!C:P,9,FALSE)))</f>
        <v/>
      </c>
      <c r="BB737" s="172" t="str">
        <f t="shared" si="606"/>
        <v/>
      </c>
      <c r="BC737" s="173" t="str">
        <f t="shared" si="607"/>
        <v/>
      </c>
      <c r="BD737" s="174" t="str">
        <f t="shared" si="633"/>
        <v/>
      </c>
      <c r="BE737" s="180" t="str">
        <f t="shared" si="634"/>
        <v/>
      </c>
      <c r="BF737" s="181" t="str">
        <f t="shared" si="608"/>
        <v/>
      </c>
      <c r="BG737" s="181" t="str">
        <f t="shared" si="635"/>
        <v/>
      </c>
      <c r="BH737" s="179"/>
      <c r="BI737" s="182"/>
      <c r="BJ737" s="167"/>
      <c r="BK737" s="175"/>
      <c r="BL737" s="176"/>
      <c r="BM737" s="177" t="str">
        <f t="shared" si="609"/>
        <v/>
      </c>
      <c r="BN737" s="171">
        <f t="shared" si="627"/>
        <v>0</v>
      </c>
      <c r="BO737" s="171">
        <f t="shared" si="628"/>
        <v>0</v>
      </c>
      <c r="BP737" s="171" t="str">
        <f t="shared" si="610"/>
        <v>0</v>
      </c>
      <c r="BQ737" s="171" t="str">
        <f>IF(ISBLANK(BL737), "", (POWER(BL737/VLOOKUP(BP737,Anthro_Calc!C:P,13,FALSE),VLOOKUP(BP737,Anthro_Calc!C:P,12,FALSE))-1) / (VLOOKUP(BP737,Anthro_Calc!C:P,14,FALSE)*VLOOKUP(BP737,Anthro_Calc!C:P,12,FALSE)))</f>
        <v/>
      </c>
      <c r="BR737" s="171" t="str">
        <f>IF(ISBLANK(BL737), "", -3 + (BL737 -VLOOKUP(BP737,Anthro_Calc!C:P,4,FALSE)) / (VLOOKUP(BP737,Anthro_Calc!C:P,5,FALSE) - VLOOKUP(BP737,Anthro_Calc!C:P,4,FALSE)))</f>
        <v/>
      </c>
      <c r="BS737" s="171" t="str">
        <f>IF(ISBLANK(BL737), "", 3 + (BL737 -VLOOKUP(BP737,Anthro_Calc!C:P,10,FALSE)) / (VLOOKUP(BP737,Anthro_Calc!C:P,10,FALSE) - VLOOKUP(BP737,Anthro_Calc!C:P,9,FALSE)))</f>
        <v/>
      </c>
      <c r="BT737" s="172" t="str">
        <f t="shared" si="611"/>
        <v/>
      </c>
      <c r="BU737" s="173" t="str">
        <f t="shared" si="612"/>
        <v/>
      </c>
      <c r="BV737" s="174" t="str">
        <f t="shared" si="613"/>
        <v/>
      </c>
      <c r="BW737" s="181" t="str">
        <f t="shared" si="636"/>
        <v/>
      </c>
      <c r="BX737" s="179"/>
      <c r="BY737" s="181" t="str">
        <f>IF(ISBLANK(BL737), "", VLOOKUP(Z737&amp;" "&amp;BV737&amp;" "&amp;BW737,Graduation_Criteria!$D$2:$E$34,2,FALSE))</f>
        <v/>
      </c>
      <c r="BZ737" s="181" t="str">
        <f t="shared" si="637"/>
        <v/>
      </c>
      <c r="CA737" s="167"/>
      <c r="CB737" s="175"/>
      <c r="CC737" s="175"/>
      <c r="CD737" s="183" t="str">
        <f t="shared" si="614"/>
        <v/>
      </c>
      <c r="CE737" s="184">
        <f t="shared" si="615"/>
        <v>0</v>
      </c>
      <c r="CF737" s="184">
        <f t="shared" si="616"/>
        <v>0</v>
      </c>
      <c r="CG737" s="184" t="str">
        <f t="shared" si="617"/>
        <v>0</v>
      </c>
      <c r="CH737" s="184" t="str">
        <f>IF(ISBLANK(CC737), "", (POWER(CC737/VLOOKUP(CG737,Anthro_Calc!C:P,13,FALSE),VLOOKUP(CG737,Anthro_Calc!C:P,12,FALSE))-1) / (VLOOKUP(CG737,Anthro_Calc!C:P,14,FALSE)*VLOOKUP(CG737,Anthro_Calc!C:P,12,FALSE)))</f>
        <v/>
      </c>
      <c r="CI737" s="184" t="str">
        <f>IF(ISBLANK(CC737), "", -3 + (CC737 -VLOOKUP(CG737,Anthro_Calc!C:P,4,FALSE)) / (VLOOKUP(CG737,Anthro_Calc!C:P,5,FALSE) - VLOOKUP(CG737,Anthro_Calc!C:P,4,FALSE)))</f>
        <v/>
      </c>
      <c r="CJ737" s="184" t="str">
        <f>IF(ISBLANK(CC737), "", 3 + (CC737 -VLOOKUP(CG737,Anthro_Calc!C:P,10,FALSE)) / (VLOOKUP(CG737,Anthro_Calc!C:P,10,FALSE) - VLOOKUP(CG737,Anthro_Calc!C:P,9,FALSE)))</f>
        <v/>
      </c>
      <c r="CK737" s="185" t="str">
        <f t="shared" si="618"/>
        <v/>
      </c>
      <c r="CL737" s="173" t="str">
        <f t="shared" si="619"/>
        <v/>
      </c>
      <c r="CM737" s="174" t="str">
        <f t="shared" si="620"/>
        <v/>
      </c>
      <c r="CN737" s="179"/>
      <c r="CO737" s="167"/>
      <c r="CP737" s="175"/>
      <c r="CQ737" s="175"/>
      <c r="CR737" s="186" t="str">
        <f t="shared" si="621"/>
        <v/>
      </c>
      <c r="CS737" s="187">
        <f t="shared" si="622"/>
        <v>0</v>
      </c>
      <c r="CT737" s="187">
        <f t="shared" si="623"/>
        <v>0</v>
      </c>
      <c r="CU737" s="187" t="str">
        <f t="shared" si="624"/>
        <v>0</v>
      </c>
      <c r="CV737" s="187" t="str">
        <f>IF(ISBLANK(CQ737), "", (POWER(CQ737/VLOOKUP(CU737,Anthro_Calc!C:P,13,FALSE),VLOOKUP(CU737,Anthro_Calc!C:P,12,FALSE))-1) / (VLOOKUP(CU737,Anthro_Calc!C:P,14,FALSE)*VLOOKUP(CU737,Anthro_Calc!C:P,12,FALSE)))</f>
        <v/>
      </c>
      <c r="CW737" s="187" t="str">
        <f>IF(ISBLANK(CQ737), "", -3 + (CQ737 -VLOOKUP(CU737,Anthro_Calc!C:P,4,FALSE)) / (VLOOKUP(CU737,Anthro_Calc!C:P,5,FALSE) - VLOOKUP(CU737,Anthro_Calc!C:P,4,FALSE)))</f>
        <v/>
      </c>
      <c r="CX737" s="187" t="str">
        <f>IF(ISBLANK(CQ737), "", 3 + (CQ737 -VLOOKUP(CU737,Anthro_Calc!C:P,10,FALSE)) / (VLOOKUP(CU737,Anthro_Calc!C:P,10,FALSE) - VLOOKUP(CU737,Anthro_Calc!C:P,9,FALSE)))</f>
        <v/>
      </c>
      <c r="CY737" s="188" t="str">
        <f t="shared" si="625"/>
        <v/>
      </c>
      <c r="CZ737" s="117" t="str">
        <f t="shared" si="639"/>
        <v/>
      </c>
      <c r="DA737" s="174" t="str">
        <f t="shared" si="626"/>
        <v/>
      </c>
      <c r="DB737" s="189"/>
    </row>
    <row r="738" spans="1:106">
      <c r="A738" s="165">
        <f t="shared" si="631"/>
        <v>734</v>
      </c>
      <c r="B738" s="166"/>
      <c r="C738" s="166"/>
      <c r="D738" s="166"/>
      <c r="E738" s="166"/>
      <c r="F738" s="166"/>
      <c r="G738" s="166"/>
      <c r="H738" s="166"/>
      <c r="I738" s="166"/>
      <c r="J738" s="166"/>
      <c r="K738" s="166"/>
      <c r="L738" s="166"/>
      <c r="M738" s="167"/>
      <c r="N738" s="168" t="str">
        <f t="shared" ca="1" si="590"/>
        <v/>
      </c>
      <c r="O738" s="169"/>
      <c r="P738" s="169"/>
      <c r="Q738" s="167"/>
      <c r="R738" s="170"/>
      <c r="S738" s="171" t="str">
        <f t="shared" si="591"/>
        <v/>
      </c>
      <c r="T738" s="171" t="str">
        <f t="shared" si="592"/>
        <v/>
      </c>
      <c r="U738" s="171" t="str">
        <f t="shared" si="593"/>
        <v/>
      </c>
      <c r="V738" s="171" t="str">
        <f>IF(ISBLANK(R738), "", (POWER(R738/VLOOKUP(U738,Anthro_Calc!C:P,13,FALSE),VLOOKUP(U738,Anthro_Calc!C:P,12,FALSE))-1) / (VLOOKUP(U738,Anthro_Calc!C:P,14,FALSE)*VLOOKUP(U738,Anthro_Calc!C:P,12,FALSE)))</f>
        <v/>
      </c>
      <c r="W738" s="171" t="str">
        <f>IF(ISBLANK(R738), "", -3 + (R738 -VLOOKUP(U738,Anthro_Calc!C:P,4,FALSE)) / (VLOOKUP(U738,Anthro_Calc!C:P,5,FALSE) - VLOOKUP(U738,Anthro_Calc!C:P,4,FALSE)))</f>
        <v/>
      </c>
      <c r="X738" s="171" t="str">
        <f>IF(ISBLANK(R738), "", 3 + (R738 -VLOOKUP(U738,Anthro_Calc!C:P,10,FALSE)) / (VLOOKUP(U738,Anthro_Calc!C:P,10,FALSE) - VLOOKUP(U738,Anthro_Calc!C:P,9,FALSE)))</f>
        <v/>
      </c>
      <c r="Y738" s="172" t="str">
        <f t="shared" si="594"/>
        <v/>
      </c>
      <c r="Z738" s="173" t="str">
        <f t="shared" si="595"/>
        <v/>
      </c>
      <c r="AA738" s="174" t="str">
        <f t="shared" si="630"/>
        <v/>
      </c>
      <c r="AB738" s="167"/>
      <c r="AC738" s="175"/>
      <c r="AD738" s="176"/>
      <c r="AE738" s="177" t="str">
        <f t="shared" si="596"/>
        <v/>
      </c>
      <c r="AF738" s="171">
        <f t="shared" si="597"/>
        <v>0</v>
      </c>
      <c r="AG738" s="171">
        <f t="shared" si="598"/>
        <v>0</v>
      </c>
      <c r="AH738" s="171" t="str">
        <f t="shared" si="599"/>
        <v>0</v>
      </c>
      <c r="AI738" s="171" t="str">
        <f>IF(ISBLANK(AD738), "", (POWER(AD738/VLOOKUP(AH738,Anthro_Calc!C:P,13,FALSE),VLOOKUP(AH738,Anthro_Calc!C:P,12,FALSE))-1) / (VLOOKUP(AH738,Anthro_Calc!C:P,14,FALSE)*VLOOKUP(AH738,Anthro_Calc!C:P,12,FALSE)))</f>
        <v/>
      </c>
      <c r="AJ738" s="171" t="str">
        <f>IF(ISBLANK(AD738), "", -3 + (AD738 -VLOOKUP(AH738,Anthro_Calc!C:P,4,FALSE)) / (VLOOKUP(AH738,Anthro_Calc!C:P,5,FALSE) - VLOOKUP(AH738,Anthro_Calc!C:P,4,FALSE)))</f>
        <v/>
      </c>
      <c r="AK738" s="171" t="str">
        <f>IF(ISBLANK(AD738), "", 3 + (AD738 -VLOOKUP(AH738,Anthro_Calc!C:P,10,FALSE)) / (VLOOKUP(AH738,Anthro_Calc!C:P,10,FALSE) - VLOOKUP(AH738,Anthro_Calc!C:P,9,FALSE)))</f>
        <v/>
      </c>
      <c r="AL738" s="172" t="str">
        <f t="shared" si="600"/>
        <v/>
      </c>
      <c r="AM738" s="173" t="str">
        <f t="shared" si="601"/>
        <v/>
      </c>
      <c r="AN738" s="174" t="str">
        <f t="shared" si="602"/>
        <v/>
      </c>
      <c r="AO738" s="178" t="str">
        <f t="shared" si="632"/>
        <v/>
      </c>
      <c r="AP738" s="179"/>
      <c r="AQ738" s="179" t="str">
        <f t="shared" si="638"/>
        <v/>
      </c>
      <c r="AR738" s="167"/>
      <c r="AS738" s="175"/>
      <c r="AT738" s="170"/>
      <c r="AU738" s="177" t="str">
        <f t="shared" si="629"/>
        <v/>
      </c>
      <c r="AV738" s="171">
        <f t="shared" si="603"/>
        <v>0</v>
      </c>
      <c r="AW738" s="171">
        <f t="shared" si="604"/>
        <v>0</v>
      </c>
      <c r="AX738" s="171" t="str">
        <f t="shared" si="605"/>
        <v>0</v>
      </c>
      <c r="AY738" s="171" t="str">
        <f>IF(ISBLANK(AT738), "", (POWER(AT738/VLOOKUP(AX738,Anthro_Calc!C:P,13,FALSE),VLOOKUP(AX738,Anthro_Calc!C:P,12,FALSE))-1) / (VLOOKUP(AX738,Anthro_Calc!C:P,14,FALSE)*VLOOKUP(AX738,Anthro_Calc!C:P,12,FALSE)))</f>
        <v/>
      </c>
      <c r="AZ738" s="171" t="str">
        <f>IF(ISBLANK(AT738), "", -3 + (AT738 -VLOOKUP(AX738,Anthro_Calc!C:P,4,FALSE)) / (VLOOKUP(AX738,Anthro_Calc!C:P,5,FALSE) - VLOOKUP(AX738,Anthro_Calc!C:P,4,FALSE)))</f>
        <v/>
      </c>
      <c r="BA738" s="171" t="str">
        <f>IF(ISBLANK(AT738), "", 3 + (AT738 -VLOOKUP(AX738,Anthro_Calc!C:P,10,FALSE)) / (VLOOKUP(AX738,Anthro_Calc!C:P,10,FALSE) - VLOOKUP(AX738,Anthro_Calc!C:P,9,FALSE)))</f>
        <v/>
      </c>
      <c r="BB738" s="172" t="str">
        <f t="shared" si="606"/>
        <v/>
      </c>
      <c r="BC738" s="173" t="str">
        <f t="shared" si="607"/>
        <v/>
      </c>
      <c r="BD738" s="174" t="str">
        <f t="shared" si="633"/>
        <v/>
      </c>
      <c r="BE738" s="180" t="str">
        <f t="shared" si="634"/>
        <v/>
      </c>
      <c r="BF738" s="181" t="str">
        <f t="shared" si="608"/>
        <v/>
      </c>
      <c r="BG738" s="181" t="str">
        <f t="shared" si="635"/>
        <v/>
      </c>
      <c r="BH738" s="179"/>
      <c r="BI738" s="182"/>
      <c r="BJ738" s="167"/>
      <c r="BK738" s="175"/>
      <c r="BL738" s="176"/>
      <c r="BM738" s="177" t="str">
        <f t="shared" si="609"/>
        <v/>
      </c>
      <c r="BN738" s="171">
        <f t="shared" si="627"/>
        <v>0</v>
      </c>
      <c r="BO738" s="171">
        <f t="shared" si="628"/>
        <v>0</v>
      </c>
      <c r="BP738" s="171" t="str">
        <f t="shared" si="610"/>
        <v>0</v>
      </c>
      <c r="BQ738" s="171" t="str">
        <f>IF(ISBLANK(BL738), "", (POWER(BL738/VLOOKUP(BP738,Anthro_Calc!C:P,13,FALSE),VLOOKUP(BP738,Anthro_Calc!C:P,12,FALSE))-1) / (VLOOKUP(BP738,Anthro_Calc!C:P,14,FALSE)*VLOOKUP(BP738,Anthro_Calc!C:P,12,FALSE)))</f>
        <v/>
      </c>
      <c r="BR738" s="171" t="str">
        <f>IF(ISBLANK(BL738), "", -3 + (BL738 -VLOOKUP(BP738,Anthro_Calc!C:P,4,FALSE)) / (VLOOKUP(BP738,Anthro_Calc!C:P,5,FALSE) - VLOOKUP(BP738,Anthro_Calc!C:P,4,FALSE)))</f>
        <v/>
      </c>
      <c r="BS738" s="171" t="str">
        <f>IF(ISBLANK(BL738), "", 3 + (BL738 -VLOOKUP(BP738,Anthro_Calc!C:P,10,FALSE)) / (VLOOKUP(BP738,Anthro_Calc!C:P,10,FALSE) - VLOOKUP(BP738,Anthro_Calc!C:P,9,FALSE)))</f>
        <v/>
      </c>
      <c r="BT738" s="172" t="str">
        <f t="shared" si="611"/>
        <v/>
      </c>
      <c r="BU738" s="173" t="str">
        <f t="shared" si="612"/>
        <v/>
      </c>
      <c r="BV738" s="174" t="str">
        <f t="shared" si="613"/>
        <v/>
      </c>
      <c r="BW738" s="181" t="str">
        <f t="shared" si="636"/>
        <v/>
      </c>
      <c r="BX738" s="179"/>
      <c r="BY738" s="181" t="str">
        <f>IF(ISBLANK(BL738), "", VLOOKUP(Z738&amp;" "&amp;BV738&amp;" "&amp;BW738,Graduation_Criteria!$D$2:$E$34,2,FALSE))</f>
        <v/>
      </c>
      <c r="BZ738" s="181" t="str">
        <f t="shared" si="637"/>
        <v/>
      </c>
      <c r="CA738" s="167"/>
      <c r="CB738" s="175"/>
      <c r="CC738" s="175"/>
      <c r="CD738" s="183" t="str">
        <f t="shared" si="614"/>
        <v/>
      </c>
      <c r="CE738" s="184">
        <f t="shared" si="615"/>
        <v>0</v>
      </c>
      <c r="CF738" s="184">
        <f t="shared" si="616"/>
        <v>0</v>
      </c>
      <c r="CG738" s="184" t="str">
        <f t="shared" si="617"/>
        <v>0</v>
      </c>
      <c r="CH738" s="184" t="str">
        <f>IF(ISBLANK(CC738), "", (POWER(CC738/VLOOKUP(CG738,Anthro_Calc!C:P,13,FALSE),VLOOKUP(CG738,Anthro_Calc!C:P,12,FALSE))-1) / (VLOOKUP(CG738,Anthro_Calc!C:P,14,FALSE)*VLOOKUP(CG738,Anthro_Calc!C:P,12,FALSE)))</f>
        <v/>
      </c>
      <c r="CI738" s="184" t="str">
        <f>IF(ISBLANK(CC738), "", -3 + (CC738 -VLOOKUP(CG738,Anthro_Calc!C:P,4,FALSE)) / (VLOOKUP(CG738,Anthro_Calc!C:P,5,FALSE) - VLOOKUP(CG738,Anthro_Calc!C:P,4,FALSE)))</f>
        <v/>
      </c>
      <c r="CJ738" s="184" t="str">
        <f>IF(ISBLANK(CC738), "", 3 + (CC738 -VLOOKUP(CG738,Anthro_Calc!C:P,10,FALSE)) / (VLOOKUP(CG738,Anthro_Calc!C:P,10,FALSE) - VLOOKUP(CG738,Anthro_Calc!C:P,9,FALSE)))</f>
        <v/>
      </c>
      <c r="CK738" s="185" t="str">
        <f t="shared" si="618"/>
        <v/>
      </c>
      <c r="CL738" s="173" t="str">
        <f t="shared" si="619"/>
        <v/>
      </c>
      <c r="CM738" s="174" t="str">
        <f t="shared" si="620"/>
        <v/>
      </c>
      <c r="CN738" s="179"/>
      <c r="CO738" s="167"/>
      <c r="CP738" s="175"/>
      <c r="CQ738" s="175"/>
      <c r="CR738" s="186" t="str">
        <f t="shared" si="621"/>
        <v/>
      </c>
      <c r="CS738" s="187">
        <f t="shared" si="622"/>
        <v>0</v>
      </c>
      <c r="CT738" s="187">
        <f t="shared" si="623"/>
        <v>0</v>
      </c>
      <c r="CU738" s="187" t="str">
        <f t="shared" si="624"/>
        <v>0</v>
      </c>
      <c r="CV738" s="187" t="str">
        <f>IF(ISBLANK(CQ738), "", (POWER(CQ738/VLOOKUP(CU738,Anthro_Calc!C:P,13,FALSE),VLOOKUP(CU738,Anthro_Calc!C:P,12,FALSE))-1) / (VLOOKUP(CU738,Anthro_Calc!C:P,14,FALSE)*VLOOKUP(CU738,Anthro_Calc!C:P,12,FALSE)))</f>
        <v/>
      </c>
      <c r="CW738" s="187" t="str">
        <f>IF(ISBLANK(CQ738), "", -3 + (CQ738 -VLOOKUP(CU738,Anthro_Calc!C:P,4,FALSE)) / (VLOOKUP(CU738,Anthro_Calc!C:P,5,FALSE) - VLOOKUP(CU738,Anthro_Calc!C:P,4,FALSE)))</f>
        <v/>
      </c>
      <c r="CX738" s="187" t="str">
        <f>IF(ISBLANK(CQ738), "", 3 + (CQ738 -VLOOKUP(CU738,Anthro_Calc!C:P,10,FALSE)) / (VLOOKUP(CU738,Anthro_Calc!C:P,10,FALSE) - VLOOKUP(CU738,Anthro_Calc!C:P,9,FALSE)))</f>
        <v/>
      </c>
      <c r="CY738" s="188" t="str">
        <f t="shared" si="625"/>
        <v/>
      </c>
      <c r="CZ738" s="117" t="str">
        <f t="shared" si="639"/>
        <v/>
      </c>
      <c r="DA738" s="174" t="str">
        <f t="shared" si="626"/>
        <v/>
      </c>
      <c r="DB738" s="189"/>
    </row>
    <row r="739" spans="1:106">
      <c r="A739" s="165">
        <f t="shared" si="631"/>
        <v>735</v>
      </c>
      <c r="B739" s="166"/>
      <c r="C739" s="166"/>
      <c r="D739" s="166"/>
      <c r="E739" s="166"/>
      <c r="F739" s="166"/>
      <c r="G739" s="166"/>
      <c r="H739" s="166"/>
      <c r="I739" s="166"/>
      <c r="J739" s="166"/>
      <c r="K739" s="166"/>
      <c r="L739" s="166"/>
      <c r="M739" s="167"/>
      <c r="N739" s="168" t="str">
        <f t="shared" ca="1" si="590"/>
        <v/>
      </c>
      <c r="O739" s="169"/>
      <c r="P739" s="169"/>
      <c r="Q739" s="167"/>
      <c r="R739" s="170"/>
      <c r="S739" s="171" t="str">
        <f t="shared" si="591"/>
        <v/>
      </c>
      <c r="T739" s="171" t="str">
        <f t="shared" si="592"/>
        <v/>
      </c>
      <c r="U739" s="171" t="str">
        <f t="shared" si="593"/>
        <v/>
      </c>
      <c r="V739" s="171" t="str">
        <f>IF(ISBLANK(R739), "", (POWER(R739/VLOOKUP(U739,Anthro_Calc!C:P,13,FALSE),VLOOKUP(U739,Anthro_Calc!C:P,12,FALSE))-1) / (VLOOKUP(U739,Anthro_Calc!C:P,14,FALSE)*VLOOKUP(U739,Anthro_Calc!C:P,12,FALSE)))</f>
        <v/>
      </c>
      <c r="W739" s="171" t="str">
        <f>IF(ISBLANK(R739), "", -3 + (R739 -VLOOKUP(U739,Anthro_Calc!C:P,4,FALSE)) / (VLOOKUP(U739,Anthro_Calc!C:P,5,FALSE) - VLOOKUP(U739,Anthro_Calc!C:P,4,FALSE)))</f>
        <v/>
      </c>
      <c r="X739" s="171" t="str">
        <f>IF(ISBLANK(R739), "", 3 + (R739 -VLOOKUP(U739,Anthro_Calc!C:P,10,FALSE)) / (VLOOKUP(U739,Anthro_Calc!C:P,10,FALSE) - VLOOKUP(U739,Anthro_Calc!C:P,9,FALSE)))</f>
        <v/>
      </c>
      <c r="Y739" s="172" t="str">
        <f t="shared" si="594"/>
        <v/>
      </c>
      <c r="Z739" s="173" t="str">
        <f t="shared" si="595"/>
        <v/>
      </c>
      <c r="AA739" s="174" t="str">
        <f t="shared" si="630"/>
        <v/>
      </c>
      <c r="AB739" s="167"/>
      <c r="AC739" s="175"/>
      <c r="AD739" s="176"/>
      <c r="AE739" s="177" t="str">
        <f t="shared" si="596"/>
        <v/>
      </c>
      <c r="AF739" s="171">
        <f t="shared" si="597"/>
        <v>0</v>
      </c>
      <c r="AG739" s="171">
        <f t="shared" si="598"/>
        <v>0</v>
      </c>
      <c r="AH739" s="171" t="str">
        <f t="shared" si="599"/>
        <v>0</v>
      </c>
      <c r="AI739" s="171" t="str">
        <f>IF(ISBLANK(AD739), "", (POWER(AD739/VLOOKUP(AH739,Anthro_Calc!C:P,13,FALSE),VLOOKUP(AH739,Anthro_Calc!C:P,12,FALSE))-1) / (VLOOKUP(AH739,Anthro_Calc!C:P,14,FALSE)*VLOOKUP(AH739,Anthro_Calc!C:P,12,FALSE)))</f>
        <v/>
      </c>
      <c r="AJ739" s="171" t="str">
        <f>IF(ISBLANK(AD739), "", -3 + (AD739 -VLOOKUP(AH739,Anthro_Calc!C:P,4,FALSE)) / (VLOOKUP(AH739,Anthro_Calc!C:P,5,FALSE) - VLOOKUP(AH739,Anthro_Calc!C:P,4,FALSE)))</f>
        <v/>
      </c>
      <c r="AK739" s="171" t="str">
        <f>IF(ISBLANK(AD739), "", 3 + (AD739 -VLOOKUP(AH739,Anthro_Calc!C:P,10,FALSE)) / (VLOOKUP(AH739,Anthro_Calc!C:P,10,FALSE) - VLOOKUP(AH739,Anthro_Calc!C:P,9,FALSE)))</f>
        <v/>
      </c>
      <c r="AL739" s="172" t="str">
        <f t="shared" si="600"/>
        <v/>
      </c>
      <c r="AM739" s="173" t="str">
        <f t="shared" si="601"/>
        <v/>
      </c>
      <c r="AN739" s="174" t="str">
        <f t="shared" si="602"/>
        <v/>
      </c>
      <c r="AO739" s="178" t="str">
        <f t="shared" si="632"/>
        <v/>
      </c>
      <c r="AP739" s="179"/>
      <c r="AQ739" s="179" t="str">
        <f t="shared" si="638"/>
        <v/>
      </c>
      <c r="AR739" s="167"/>
      <c r="AS739" s="175"/>
      <c r="AT739" s="170"/>
      <c r="AU739" s="177" t="str">
        <f t="shared" si="629"/>
        <v/>
      </c>
      <c r="AV739" s="171">
        <f t="shared" si="603"/>
        <v>0</v>
      </c>
      <c r="AW739" s="171">
        <f t="shared" si="604"/>
        <v>0</v>
      </c>
      <c r="AX739" s="171" t="str">
        <f t="shared" si="605"/>
        <v>0</v>
      </c>
      <c r="AY739" s="171" t="str">
        <f>IF(ISBLANK(AT739), "", (POWER(AT739/VLOOKUP(AX739,Anthro_Calc!C:P,13,FALSE),VLOOKUP(AX739,Anthro_Calc!C:P,12,FALSE))-1) / (VLOOKUP(AX739,Anthro_Calc!C:P,14,FALSE)*VLOOKUP(AX739,Anthro_Calc!C:P,12,FALSE)))</f>
        <v/>
      </c>
      <c r="AZ739" s="171" t="str">
        <f>IF(ISBLANK(AT739), "", -3 + (AT739 -VLOOKUP(AX739,Anthro_Calc!C:P,4,FALSE)) / (VLOOKUP(AX739,Anthro_Calc!C:P,5,FALSE) - VLOOKUP(AX739,Anthro_Calc!C:P,4,FALSE)))</f>
        <v/>
      </c>
      <c r="BA739" s="171" t="str">
        <f>IF(ISBLANK(AT739), "", 3 + (AT739 -VLOOKUP(AX739,Anthro_Calc!C:P,10,FALSE)) / (VLOOKUP(AX739,Anthro_Calc!C:P,10,FALSE) - VLOOKUP(AX739,Anthro_Calc!C:P,9,FALSE)))</f>
        <v/>
      </c>
      <c r="BB739" s="172" t="str">
        <f t="shared" si="606"/>
        <v/>
      </c>
      <c r="BC739" s="173" t="str">
        <f t="shared" si="607"/>
        <v/>
      </c>
      <c r="BD739" s="174" t="str">
        <f t="shared" si="633"/>
        <v/>
      </c>
      <c r="BE739" s="180" t="str">
        <f t="shared" si="634"/>
        <v/>
      </c>
      <c r="BF739" s="181" t="str">
        <f t="shared" si="608"/>
        <v/>
      </c>
      <c r="BG739" s="181" t="str">
        <f t="shared" si="635"/>
        <v/>
      </c>
      <c r="BH739" s="179"/>
      <c r="BI739" s="182"/>
      <c r="BJ739" s="167"/>
      <c r="BK739" s="175"/>
      <c r="BL739" s="176"/>
      <c r="BM739" s="177" t="str">
        <f t="shared" si="609"/>
        <v/>
      </c>
      <c r="BN739" s="171">
        <f t="shared" si="627"/>
        <v>0</v>
      </c>
      <c r="BO739" s="171">
        <f t="shared" si="628"/>
        <v>0</v>
      </c>
      <c r="BP739" s="171" t="str">
        <f t="shared" si="610"/>
        <v>0</v>
      </c>
      <c r="BQ739" s="171" t="str">
        <f>IF(ISBLANK(BL739), "", (POWER(BL739/VLOOKUP(BP739,Anthro_Calc!C:P,13,FALSE),VLOOKUP(BP739,Anthro_Calc!C:P,12,FALSE))-1) / (VLOOKUP(BP739,Anthro_Calc!C:P,14,FALSE)*VLOOKUP(BP739,Anthro_Calc!C:P,12,FALSE)))</f>
        <v/>
      </c>
      <c r="BR739" s="171" t="str">
        <f>IF(ISBLANK(BL739), "", -3 + (BL739 -VLOOKUP(BP739,Anthro_Calc!C:P,4,FALSE)) / (VLOOKUP(BP739,Anthro_Calc!C:P,5,FALSE) - VLOOKUP(BP739,Anthro_Calc!C:P,4,FALSE)))</f>
        <v/>
      </c>
      <c r="BS739" s="171" t="str">
        <f>IF(ISBLANK(BL739), "", 3 + (BL739 -VLOOKUP(BP739,Anthro_Calc!C:P,10,FALSE)) / (VLOOKUP(BP739,Anthro_Calc!C:P,10,FALSE) - VLOOKUP(BP739,Anthro_Calc!C:P,9,FALSE)))</f>
        <v/>
      </c>
      <c r="BT739" s="172" t="str">
        <f t="shared" si="611"/>
        <v/>
      </c>
      <c r="BU739" s="173" t="str">
        <f t="shared" si="612"/>
        <v/>
      </c>
      <c r="BV739" s="174" t="str">
        <f t="shared" si="613"/>
        <v/>
      </c>
      <c r="BW739" s="181" t="str">
        <f t="shared" si="636"/>
        <v/>
      </c>
      <c r="BX739" s="179"/>
      <c r="BY739" s="181" t="str">
        <f>IF(ISBLANK(BL739), "", VLOOKUP(Z739&amp;" "&amp;BV739&amp;" "&amp;BW739,Graduation_Criteria!$D$2:$E$34,2,FALSE))</f>
        <v/>
      </c>
      <c r="BZ739" s="181" t="str">
        <f t="shared" si="637"/>
        <v/>
      </c>
      <c r="CA739" s="167"/>
      <c r="CB739" s="175"/>
      <c r="CC739" s="175"/>
      <c r="CD739" s="183" t="str">
        <f t="shared" si="614"/>
        <v/>
      </c>
      <c r="CE739" s="184">
        <f t="shared" si="615"/>
        <v>0</v>
      </c>
      <c r="CF739" s="184">
        <f t="shared" si="616"/>
        <v>0</v>
      </c>
      <c r="CG739" s="184" t="str">
        <f t="shared" si="617"/>
        <v>0</v>
      </c>
      <c r="CH739" s="184" t="str">
        <f>IF(ISBLANK(CC739), "", (POWER(CC739/VLOOKUP(CG739,Anthro_Calc!C:P,13,FALSE),VLOOKUP(CG739,Anthro_Calc!C:P,12,FALSE))-1) / (VLOOKUP(CG739,Anthro_Calc!C:P,14,FALSE)*VLOOKUP(CG739,Anthro_Calc!C:P,12,FALSE)))</f>
        <v/>
      </c>
      <c r="CI739" s="184" t="str">
        <f>IF(ISBLANK(CC739), "", -3 + (CC739 -VLOOKUP(CG739,Anthro_Calc!C:P,4,FALSE)) / (VLOOKUP(CG739,Anthro_Calc!C:P,5,FALSE) - VLOOKUP(CG739,Anthro_Calc!C:P,4,FALSE)))</f>
        <v/>
      </c>
      <c r="CJ739" s="184" t="str">
        <f>IF(ISBLANK(CC739), "", 3 + (CC739 -VLOOKUP(CG739,Anthro_Calc!C:P,10,FALSE)) / (VLOOKUP(CG739,Anthro_Calc!C:P,10,FALSE) - VLOOKUP(CG739,Anthro_Calc!C:P,9,FALSE)))</f>
        <v/>
      </c>
      <c r="CK739" s="185" t="str">
        <f t="shared" si="618"/>
        <v/>
      </c>
      <c r="CL739" s="173" t="str">
        <f t="shared" si="619"/>
        <v/>
      </c>
      <c r="CM739" s="174" t="str">
        <f t="shared" si="620"/>
        <v/>
      </c>
      <c r="CN739" s="179"/>
      <c r="CO739" s="167"/>
      <c r="CP739" s="175"/>
      <c r="CQ739" s="175"/>
      <c r="CR739" s="186" t="str">
        <f t="shared" si="621"/>
        <v/>
      </c>
      <c r="CS739" s="187">
        <f t="shared" si="622"/>
        <v>0</v>
      </c>
      <c r="CT739" s="187">
        <f t="shared" si="623"/>
        <v>0</v>
      </c>
      <c r="CU739" s="187" t="str">
        <f t="shared" si="624"/>
        <v>0</v>
      </c>
      <c r="CV739" s="187" t="str">
        <f>IF(ISBLANK(CQ739), "", (POWER(CQ739/VLOOKUP(CU739,Anthro_Calc!C:P,13,FALSE),VLOOKUP(CU739,Anthro_Calc!C:P,12,FALSE))-1) / (VLOOKUP(CU739,Anthro_Calc!C:P,14,FALSE)*VLOOKUP(CU739,Anthro_Calc!C:P,12,FALSE)))</f>
        <v/>
      </c>
      <c r="CW739" s="187" t="str">
        <f>IF(ISBLANK(CQ739), "", -3 + (CQ739 -VLOOKUP(CU739,Anthro_Calc!C:P,4,FALSE)) / (VLOOKUP(CU739,Anthro_Calc!C:P,5,FALSE) - VLOOKUP(CU739,Anthro_Calc!C:P,4,FALSE)))</f>
        <v/>
      </c>
      <c r="CX739" s="187" t="str">
        <f>IF(ISBLANK(CQ739), "", 3 + (CQ739 -VLOOKUP(CU739,Anthro_Calc!C:P,10,FALSE)) / (VLOOKUP(CU739,Anthro_Calc!C:P,10,FALSE) - VLOOKUP(CU739,Anthro_Calc!C:P,9,FALSE)))</f>
        <v/>
      </c>
      <c r="CY739" s="188" t="str">
        <f t="shared" si="625"/>
        <v/>
      </c>
      <c r="CZ739" s="117" t="str">
        <f t="shared" si="639"/>
        <v/>
      </c>
      <c r="DA739" s="174" t="str">
        <f t="shared" si="626"/>
        <v/>
      </c>
      <c r="DB739" s="189"/>
    </row>
    <row r="740" spans="1:106">
      <c r="A740" s="165">
        <f t="shared" si="631"/>
        <v>736</v>
      </c>
      <c r="B740" s="166"/>
      <c r="C740" s="166"/>
      <c r="D740" s="166"/>
      <c r="E740" s="166"/>
      <c r="F740" s="166"/>
      <c r="G740" s="166"/>
      <c r="H740" s="166"/>
      <c r="I740" s="166"/>
      <c r="J740" s="166"/>
      <c r="K740" s="166"/>
      <c r="L740" s="166"/>
      <c r="M740" s="167"/>
      <c r="N740" s="168" t="str">
        <f t="shared" ca="1" si="590"/>
        <v/>
      </c>
      <c r="O740" s="169"/>
      <c r="P740" s="169"/>
      <c r="Q740" s="167"/>
      <c r="R740" s="170"/>
      <c r="S740" s="171" t="str">
        <f t="shared" si="591"/>
        <v/>
      </c>
      <c r="T740" s="171" t="str">
        <f t="shared" si="592"/>
        <v/>
      </c>
      <c r="U740" s="171" t="str">
        <f t="shared" si="593"/>
        <v/>
      </c>
      <c r="V740" s="171" t="str">
        <f>IF(ISBLANK(R740), "", (POWER(R740/VLOOKUP(U740,Anthro_Calc!C:P,13,FALSE),VLOOKUP(U740,Anthro_Calc!C:P,12,FALSE))-1) / (VLOOKUP(U740,Anthro_Calc!C:P,14,FALSE)*VLOOKUP(U740,Anthro_Calc!C:P,12,FALSE)))</f>
        <v/>
      </c>
      <c r="W740" s="171" t="str">
        <f>IF(ISBLANK(R740), "", -3 + (R740 -VLOOKUP(U740,Anthro_Calc!C:P,4,FALSE)) / (VLOOKUP(U740,Anthro_Calc!C:P,5,FALSE) - VLOOKUP(U740,Anthro_Calc!C:P,4,FALSE)))</f>
        <v/>
      </c>
      <c r="X740" s="171" t="str">
        <f>IF(ISBLANK(R740), "", 3 + (R740 -VLOOKUP(U740,Anthro_Calc!C:P,10,FALSE)) / (VLOOKUP(U740,Anthro_Calc!C:P,10,FALSE) - VLOOKUP(U740,Anthro_Calc!C:P,9,FALSE)))</f>
        <v/>
      </c>
      <c r="Y740" s="172" t="str">
        <f t="shared" si="594"/>
        <v/>
      </c>
      <c r="Z740" s="173" t="str">
        <f t="shared" si="595"/>
        <v/>
      </c>
      <c r="AA740" s="174" t="str">
        <f t="shared" si="630"/>
        <v/>
      </c>
      <c r="AB740" s="167"/>
      <c r="AC740" s="175"/>
      <c r="AD740" s="176"/>
      <c r="AE740" s="177" t="str">
        <f t="shared" si="596"/>
        <v/>
      </c>
      <c r="AF740" s="171">
        <f t="shared" si="597"/>
        <v>0</v>
      </c>
      <c r="AG740" s="171">
        <f t="shared" si="598"/>
        <v>0</v>
      </c>
      <c r="AH740" s="171" t="str">
        <f t="shared" si="599"/>
        <v>0</v>
      </c>
      <c r="AI740" s="171" t="str">
        <f>IF(ISBLANK(AD740), "", (POWER(AD740/VLOOKUP(AH740,Anthro_Calc!C:P,13,FALSE),VLOOKUP(AH740,Anthro_Calc!C:P,12,FALSE))-1) / (VLOOKUP(AH740,Anthro_Calc!C:P,14,FALSE)*VLOOKUP(AH740,Anthro_Calc!C:P,12,FALSE)))</f>
        <v/>
      </c>
      <c r="AJ740" s="171" t="str">
        <f>IF(ISBLANK(AD740), "", -3 + (AD740 -VLOOKUP(AH740,Anthro_Calc!C:P,4,FALSE)) / (VLOOKUP(AH740,Anthro_Calc!C:P,5,FALSE) - VLOOKUP(AH740,Anthro_Calc!C:P,4,FALSE)))</f>
        <v/>
      </c>
      <c r="AK740" s="171" t="str">
        <f>IF(ISBLANK(AD740), "", 3 + (AD740 -VLOOKUP(AH740,Anthro_Calc!C:P,10,FALSE)) / (VLOOKUP(AH740,Anthro_Calc!C:P,10,FALSE) - VLOOKUP(AH740,Anthro_Calc!C:P,9,FALSE)))</f>
        <v/>
      </c>
      <c r="AL740" s="172" t="str">
        <f t="shared" si="600"/>
        <v/>
      </c>
      <c r="AM740" s="173" t="str">
        <f t="shared" si="601"/>
        <v/>
      </c>
      <c r="AN740" s="174" t="str">
        <f t="shared" si="602"/>
        <v/>
      </c>
      <c r="AO740" s="178" t="str">
        <f t="shared" si="632"/>
        <v/>
      </c>
      <c r="AP740" s="179"/>
      <c r="AQ740" s="179" t="str">
        <f t="shared" si="638"/>
        <v/>
      </c>
      <c r="AR740" s="167"/>
      <c r="AS740" s="175"/>
      <c r="AT740" s="170"/>
      <c r="AU740" s="177" t="str">
        <f t="shared" si="629"/>
        <v/>
      </c>
      <c r="AV740" s="171">
        <f t="shared" si="603"/>
        <v>0</v>
      </c>
      <c r="AW740" s="171">
        <f t="shared" si="604"/>
        <v>0</v>
      </c>
      <c r="AX740" s="171" t="str">
        <f t="shared" si="605"/>
        <v>0</v>
      </c>
      <c r="AY740" s="171" t="str">
        <f>IF(ISBLANK(AT740), "", (POWER(AT740/VLOOKUP(AX740,Anthro_Calc!C:P,13,FALSE),VLOOKUP(AX740,Anthro_Calc!C:P,12,FALSE))-1) / (VLOOKUP(AX740,Anthro_Calc!C:P,14,FALSE)*VLOOKUP(AX740,Anthro_Calc!C:P,12,FALSE)))</f>
        <v/>
      </c>
      <c r="AZ740" s="171" t="str">
        <f>IF(ISBLANK(AT740), "", -3 + (AT740 -VLOOKUP(AX740,Anthro_Calc!C:P,4,FALSE)) / (VLOOKUP(AX740,Anthro_Calc!C:P,5,FALSE) - VLOOKUP(AX740,Anthro_Calc!C:P,4,FALSE)))</f>
        <v/>
      </c>
      <c r="BA740" s="171" t="str">
        <f>IF(ISBLANK(AT740), "", 3 + (AT740 -VLOOKUP(AX740,Anthro_Calc!C:P,10,FALSE)) / (VLOOKUP(AX740,Anthro_Calc!C:P,10,FALSE) - VLOOKUP(AX740,Anthro_Calc!C:P,9,FALSE)))</f>
        <v/>
      </c>
      <c r="BB740" s="172" t="str">
        <f t="shared" si="606"/>
        <v/>
      </c>
      <c r="BC740" s="173" t="str">
        <f t="shared" si="607"/>
        <v/>
      </c>
      <c r="BD740" s="174" t="str">
        <f t="shared" si="633"/>
        <v/>
      </c>
      <c r="BE740" s="180" t="str">
        <f t="shared" si="634"/>
        <v/>
      </c>
      <c r="BF740" s="181" t="str">
        <f t="shared" si="608"/>
        <v/>
      </c>
      <c r="BG740" s="181" t="str">
        <f t="shared" si="635"/>
        <v/>
      </c>
      <c r="BH740" s="179"/>
      <c r="BI740" s="182"/>
      <c r="BJ740" s="167"/>
      <c r="BK740" s="175"/>
      <c r="BL740" s="176"/>
      <c r="BM740" s="177" t="str">
        <f t="shared" si="609"/>
        <v/>
      </c>
      <c r="BN740" s="171">
        <f t="shared" si="627"/>
        <v>0</v>
      </c>
      <c r="BO740" s="171">
        <f t="shared" si="628"/>
        <v>0</v>
      </c>
      <c r="BP740" s="171" t="str">
        <f t="shared" si="610"/>
        <v>0</v>
      </c>
      <c r="BQ740" s="171" t="str">
        <f>IF(ISBLANK(BL740), "", (POWER(BL740/VLOOKUP(BP740,Anthro_Calc!C:P,13,FALSE),VLOOKUP(BP740,Anthro_Calc!C:P,12,FALSE))-1) / (VLOOKUP(BP740,Anthro_Calc!C:P,14,FALSE)*VLOOKUP(BP740,Anthro_Calc!C:P,12,FALSE)))</f>
        <v/>
      </c>
      <c r="BR740" s="171" t="str">
        <f>IF(ISBLANK(BL740), "", -3 + (BL740 -VLOOKUP(BP740,Anthro_Calc!C:P,4,FALSE)) / (VLOOKUP(BP740,Anthro_Calc!C:P,5,FALSE) - VLOOKUP(BP740,Anthro_Calc!C:P,4,FALSE)))</f>
        <v/>
      </c>
      <c r="BS740" s="171" t="str">
        <f>IF(ISBLANK(BL740), "", 3 + (BL740 -VLOOKUP(BP740,Anthro_Calc!C:P,10,FALSE)) / (VLOOKUP(BP740,Anthro_Calc!C:P,10,FALSE) - VLOOKUP(BP740,Anthro_Calc!C:P,9,FALSE)))</f>
        <v/>
      </c>
      <c r="BT740" s="172" t="str">
        <f t="shared" si="611"/>
        <v/>
      </c>
      <c r="BU740" s="173" t="str">
        <f t="shared" si="612"/>
        <v/>
      </c>
      <c r="BV740" s="174" t="str">
        <f t="shared" si="613"/>
        <v/>
      </c>
      <c r="BW740" s="181" t="str">
        <f t="shared" si="636"/>
        <v/>
      </c>
      <c r="BX740" s="179"/>
      <c r="BY740" s="181" t="str">
        <f>IF(ISBLANK(BL740), "", VLOOKUP(Z740&amp;" "&amp;BV740&amp;" "&amp;BW740,Graduation_Criteria!$D$2:$E$34,2,FALSE))</f>
        <v/>
      </c>
      <c r="BZ740" s="181" t="str">
        <f t="shared" si="637"/>
        <v/>
      </c>
      <c r="CA740" s="167"/>
      <c r="CB740" s="175"/>
      <c r="CC740" s="175"/>
      <c r="CD740" s="183" t="str">
        <f t="shared" si="614"/>
        <v/>
      </c>
      <c r="CE740" s="184">
        <f t="shared" si="615"/>
        <v>0</v>
      </c>
      <c r="CF740" s="184">
        <f t="shared" si="616"/>
        <v>0</v>
      </c>
      <c r="CG740" s="184" t="str">
        <f t="shared" si="617"/>
        <v>0</v>
      </c>
      <c r="CH740" s="184" t="str">
        <f>IF(ISBLANK(CC740), "", (POWER(CC740/VLOOKUP(CG740,Anthro_Calc!C:P,13,FALSE),VLOOKUP(CG740,Anthro_Calc!C:P,12,FALSE))-1) / (VLOOKUP(CG740,Anthro_Calc!C:P,14,FALSE)*VLOOKUP(CG740,Anthro_Calc!C:P,12,FALSE)))</f>
        <v/>
      </c>
      <c r="CI740" s="184" t="str">
        <f>IF(ISBLANK(CC740), "", -3 + (CC740 -VLOOKUP(CG740,Anthro_Calc!C:P,4,FALSE)) / (VLOOKUP(CG740,Anthro_Calc!C:P,5,FALSE) - VLOOKUP(CG740,Anthro_Calc!C:P,4,FALSE)))</f>
        <v/>
      </c>
      <c r="CJ740" s="184" t="str">
        <f>IF(ISBLANK(CC740), "", 3 + (CC740 -VLOOKUP(CG740,Anthro_Calc!C:P,10,FALSE)) / (VLOOKUP(CG740,Anthro_Calc!C:P,10,FALSE) - VLOOKUP(CG740,Anthro_Calc!C:P,9,FALSE)))</f>
        <v/>
      </c>
      <c r="CK740" s="185" t="str">
        <f t="shared" si="618"/>
        <v/>
      </c>
      <c r="CL740" s="173" t="str">
        <f t="shared" si="619"/>
        <v/>
      </c>
      <c r="CM740" s="174" t="str">
        <f t="shared" si="620"/>
        <v/>
      </c>
      <c r="CN740" s="179"/>
      <c r="CO740" s="167"/>
      <c r="CP740" s="175"/>
      <c r="CQ740" s="175"/>
      <c r="CR740" s="186" t="str">
        <f t="shared" si="621"/>
        <v/>
      </c>
      <c r="CS740" s="187">
        <f t="shared" si="622"/>
        <v>0</v>
      </c>
      <c r="CT740" s="187">
        <f t="shared" si="623"/>
        <v>0</v>
      </c>
      <c r="CU740" s="187" t="str">
        <f t="shared" si="624"/>
        <v>0</v>
      </c>
      <c r="CV740" s="187" t="str">
        <f>IF(ISBLANK(CQ740), "", (POWER(CQ740/VLOOKUP(CU740,Anthro_Calc!C:P,13,FALSE),VLOOKUP(CU740,Anthro_Calc!C:P,12,FALSE))-1) / (VLOOKUP(CU740,Anthro_Calc!C:P,14,FALSE)*VLOOKUP(CU740,Anthro_Calc!C:P,12,FALSE)))</f>
        <v/>
      </c>
      <c r="CW740" s="187" t="str">
        <f>IF(ISBLANK(CQ740), "", -3 + (CQ740 -VLOOKUP(CU740,Anthro_Calc!C:P,4,FALSE)) / (VLOOKUP(CU740,Anthro_Calc!C:P,5,FALSE) - VLOOKUP(CU740,Anthro_Calc!C:P,4,FALSE)))</f>
        <v/>
      </c>
      <c r="CX740" s="187" t="str">
        <f>IF(ISBLANK(CQ740), "", 3 + (CQ740 -VLOOKUP(CU740,Anthro_Calc!C:P,10,FALSE)) / (VLOOKUP(CU740,Anthro_Calc!C:P,10,FALSE) - VLOOKUP(CU740,Anthro_Calc!C:P,9,FALSE)))</f>
        <v/>
      </c>
      <c r="CY740" s="188" t="str">
        <f t="shared" si="625"/>
        <v/>
      </c>
      <c r="CZ740" s="117" t="str">
        <f t="shared" si="639"/>
        <v/>
      </c>
      <c r="DA740" s="174" t="str">
        <f t="shared" si="626"/>
        <v/>
      </c>
      <c r="DB740" s="189"/>
    </row>
    <row r="741" spans="1:106">
      <c r="A741" s="165">
        <f t="shared" si="631"/>
        <v>737</v>
      </c>
      <c r="B741" s="166"/>
      <c r="C741" s="166"/>
      <c r="D741" s="166"/>
      <c r="E741" s="166"/>
      <c r="F741" s="166"/>
      <c r="G741" s="166"/>
      <c r="H741" s="166"/>
      <c r="I741" s="166"/>
      <c r="J741" s="166"/>
      <c r="K741" s="166"/>
      <c r="L741" s="166"/>
      <c r="M741" s="167"/>
      <c r="N741" s="168" t="str">
        <f t="shared" ca="1" si="590"/>
        <v/>
      </c>
      <c r="O741" s="169"/>
      <c r="P741" s="169"/>
      <c r="Q741" s="167"/>
      <c r="R741" s="170"/>
      <c r="S741" s="171" t="str">
        <f t="shared" si="591"/>
        <v/>
      </c>
      <c r="T741" s="171" t="str">
        <f t="shared" si="592"/>
        <v/>
      </c>
      <c r="U741" s="171" t="str">
        <f t="shared" si="593"/>
        <v/>
      </c>
      <c r="V741" s="171" t="str">
        <f>IF(ISBLANK(R741), "", (POWER(R741/VLOOKUP(U741,Anthro_Calc!C:P,13,FALSE),VLOOKUP(U741,Anthro_Calc!C:P,12,FALSE))-1) / (VLOOKUP(U741,Anthro_Calc!C:P,14,FALSE)*VLOOKUP(U741,Anthro_Calc!C:P,12,FALSE)))</f>
        <v/>
      </c>
      <c r="W741" s="171" t="str">
        <f>IF(ISBLANK(R741), "", -3 + (R741 -VLOOKUP(U741,Anthro_Calc!C:P,4,FALSE)) / (VLOOKUP(U741,Anthro_Calc!C:P,5,FALSE) - VLOOKUP(U741,Anthro_Calc!C:P,4,FALSE)))</f>
        <v/>
      </c>
      <c r="X741" s="171" t="str">
        <f>IF(ISBLANK(R741), "", 3 + (R741 -VLOOKUP(U741,Anthro_Calc!C:P,10,FALSE)) / (VLOOKUP(U741,Anthro_Calc!C:P,10,FALSE) - VLOOKUP(U741,Anthro_Calc!C:P,9,FALSE)))</f>
        <v/>
      </c>
      <c r="Y741" s="172" t="str">
        <f t="shared" si="594"/>
        <v/>
      </c>
      <c r="Z741" s="173" t="str">
        <f t="shared" si="595"/>
        <v/>
      </c>
      <c r="AA741" s="174" t="str">
        <f t="shared" si="630"/>
        <v/>
      </c>
      <c r="AB741" s="167"/>
      <c r="AC741" s="175"/>
      <c r="AD741" s="176"/>
      <c r="AE741" s="177" t="str">
        <f t="shared" si="596"/>
        <v/>
      </c>
      <c r="AF741" s="171">
        <f t="shared" si="597"/>
        <v>0</v>
      </c>
      <c r="AG741" s="171">
        <f t="shared" si="598"/>
        <v>0</v>
      </c>
      <c r="AH741" s="171" t="str">
        <f t="shared" si="599"/>
        <v>0</v>
      </c>
      <c r="AI741" s="171" t="str">
        <f>IF(ISBLANK(AD741), "", (POWER(AD741/VLOOKUP(AH741,Anthro_Calc!C:P,13,FALSE),VLOOKUP(AH741,Anthro_Calc!C:P,12,FALSE))-1) / (VLOOKUP(AH741,Anthro_Calc!C:P,14,FALSE)*VLOOKUP(AH741,Anthro_Calc!C:P,12,FALSE)))</f>
        <v/>
      </c>
      <c r="AJ741" s="171" t="str">
        <f>IF(ISBLANK(AD741), "", -3 + (AD741 -VLOOKUP(AH741,Anthro_Calc!C:P,4,FALSE)) / (VLOOKUP(AH741,Anthro_Calc!C:P,5,FALSE) - VLOOKUP(AH741,Anthro_Calc!C:P,4,FALSE)))</f>
        <v/>
      </c>
      <c r="AK741" s="171" t="str">
        <f>IF(ISBLANK(AD741), "", 3 + (AD741 -VLOOKUP(AH741,Anthro_Calc!C:P,10,FALSE)) / (VLOOKUP(AH741,Anthro_Calc!C:P,10,FALSE) - VLOOKUP(AH741,Anthro_Calc!C:P,9,FALSE)))</f>
        <v/>
      </c>
      <c r="AL741" s="172" t="str">
        <f t="shared" si="600"/>
        <v/>
      </c>
      <c r="AM741" s="173" t="str">
        <f t="shared" si="601"/>
        <v/>
      </c>
      <c r="AN741" s="174" t="str">
        <f t="shared" si="602"/>
        <v/>
      </c>
      <c r="AO741" s="178" t="str">
        <f t="shared" si="632"/>
        <v/>
      </c>
      <c r="AP741" s="179"/>
      <c r="AQ741" s="179" t="str">
        <f t="shared" si="638"/>
        <v/>
      </c>
      <c r="AR741" s="167"/>
      <c r="AS741" s="175"/>
      <c r="AT741" s="170"/>
      <c r="AU741" s="177" t="str">
        <f t="shared" si="629"/>
        <v/>
      </c>
      <c r="AV741" s="171">
        <f t="shared" si="603"/>
        <v>0</v>
      </c>
      <c r="AW741" s="171">
        <f t="shared" si="604"/>
        <v>0</v>
      </c>
      <c r="AX741" s="171" t="str">
        <f t="shared" si="605"/>
        <v>0</v>
      </c>
      <c r="AY741" s="171" t="str">
        <f>IF(ISBLANK(AT741), "", (POWER(AT741/VLOOKUP(AX741,Anthro_Calc!C:P,13,FALSE),VLOOKUP(AX741,Anthro_Calc!C:P,12,FALSE))-1) / (VLOOKUP(AX741,Anthro_Calc!C:P,14,FALSE)*VLOOKUP(AX741,Anthro_Calc!C:P,12,FALSE)))</f>
        <v/>
      </c>
      <c r="AZ741" s="171" t="str">
        <f>IF(ISBLANK(AT741), "", -3 + (AT741 -VLOOKUP(AX741,Anthro_Calc!C:P,4,FALSE)) / (VLOOKUP(AX741,Anthro_Calc!C:P,5,FALSE) - VLOOKUP(AX741,Anthro_Calc!C:P,4,FALSE)))</f>
        <v/>
      </c>
      <c r="BA741" s="171" t="str">
        <f>IF(ISBLANK(AT741), "", 3 + (AT741 -VLOOKUP(AX741,Anthro_Calc!C:P,10,FALSE)) / (VLOOKUP(AX741,Anthro_Calc!C:P,10,FALSE) - VLOOKUP(AX741,Anthro_Calc!C:P,9,FALSE)))</f>
        <v/>
      </c>
      <c r="BB741" s="172" t="str">
        <f t="shared" si="606"/>
        <v/>
      </c>
      <c r="BC741" s="173" t="str">
        <f t="shared" si="607"/>
        <v/>
      </c>
      <c r="BD741" s="174" t="str">
        <f t="shared" si="633"/>
        <v/>
      </c>
      <c r="BE741" s="180" t="str">
        <f t="shared" si="634"/>
        <v/>
      </c>
      <c r="BF741" s="181" t="str">
        <f t="shared" si="608"/>
        <v/>
      </c>
      <c r="BG741" s="181" t="str">
        <f t="shared" si="635"/>
        <v/>
      </c>
      <c r="BH741" s="179"/>
      <c r="BI741" s="182"/>
      <c r="BJ741" s="167"/>
      <c r="BK741" s="175"/>
      <c r="BL741" s="176"/>
      <c r="BM741" s="177" t="str">
        <f t="shared" si="609"/>
        <v/>
      </c>
      <c r="BN741" s="171">
        <f t="shared" si="627"/>
        <v>0</v>
      </c>
      <c r="BO741" s="171">
        <f t="shared" si="628"/>
        <v>0</v>
      </c>
      <c r="BP741" s="171" t="str">
        <f t="shared" si="610"/>
        <v>0</v>
      </c>
      <c r="BQ741" s="171" t="str">
        <f>IF(ISBLANK(BL741), "", (POWER(BL741/VLOOKUP(BP741,Anthro_Calc!C:P,13,FALSE),VLOOKUP(BP741,Anthro_Calc!C:P,12,FALSE))-1) / (VLOOKUP(BP741,Anthro_Calc!C:P,14,FALSE)*VLOOKUP(BP741,Anthro_Calc!C:P,12,FALSE)))</f>
        <v/>
      </c>
      <c r="BR741" s="171" t="str">
        <f>IF(ISBLANK(BL741), "", -3 + (BL741 -VLOOKUP(BP741,Anthro_Calc!C:P,4,FALSE)) / (VLOOKUP(BP741,Anthro_Calc!C:P,5,FALSE) - VLOOKUP(BP741,Anthro_Calc!C:P,4,FALSE)))</f>
        <v/>
      </c>
      <c r="BS741" s="171" t="str">
        <f>IF(ISBLANK(BL741), "", 3 + (BL741 -VLOOKUP(BP741,Anthro_Calc!C:P,10,FALSE)) / (VLOOKUP(BP741,Anthro_Calc!C:P,10,FALSE) - VLOOKUP(BP741,Anthro_Calc!C:P,9,FALSE)))</f>
        <v/>
      </c>
      <c r="BT741" s="172" t="str">
        <f t="shared" si="611"/>
        <v/>
      </c>
      <c r="BU741" s="173" t="str">
        <f t="shared" si="612"/>
        <v/>
      </c>
      <c r="BV741" s="174" t="str">
        <f t="shared" si="613"/>
        <v/>
      </c>
      <c r="BW741" s="181" t="str">
        <f t="shared" si="636"/>
        <v/>
      </c>
      <c r="BX741" s="179"/>
      <c r="BY741" s="181" t="str">
        <f>IF(ISBLANK(BL741), "", VLOOKUP(Z741&amp;" "&amp;BV741&amp;" "&amp;BW741,Graduation_Criteria!$D$2:$E$34,2,FALSE))</f>
        <v/>
      </c>
      <c r="BZ741" s="181" t="str">
        <f t="shared" si="637"/>
        <v/>
      </c>
      <c r="CA741" s="167"/>
      <c r="CB741" s="175"/>
      <c r="CC741" s="175"/>
      <c r="CD741" s="183" t="str">
        <f t="shared" si="614"/>
        <v/>
      </c>
      <c r="CE741" s="184">
        <f t="shared" si="615"/>
        <v>0</v>
      </c>
      <c r="CF741" s="184">
        <f t="shared" si="616"/>
        <v>0</v>
      </c>
      <c r="CG741" s="184" t="str">
        <f t="shared" si="617"/>
        <v>0</v>
      </c>
      <c r="CH741" s="184" t="str">
        <f>IF(ISBLANK(CC741), "", (POWER(CC741/VLOOKUP(CG741,Anthro_Calc!C:P,13,FALSE),VLOOKUP(CG741,Anthro_Calc!C:P,12,FALSE))-1) / (VLOOKUP(CG741,Anthro_Calc!C:P,14,FALSE)*VLOOKUP(CG741,Anthro_Calc!C:P,12,FALSE)))</f>
        <v/>
      </c>
      <c r="CI741" s="184" t="str">
        <f>IF(ISBLANK(CC741), "", -3 + (CC741 -VLOOKUP(CG741,Anthro_Calc!C:P,4,FALSE)) / (VLOOKUP(CG741,Anthro_Calc!C:P,5,FALSE) - VLOOKUP(CG741,Anthro_Calc!C:P,4,FALSE)))</f>
        <v/>
      </c>
      <c r="CJ741" s="184" t="str">
        <f>IF(ISBLANK(CC741), "", 3 + (CC741 -VLOOKUP(CG741,Anthro_Calc!C:P,10,FALSE)) / (VLOOKUP(CG741,Anthro_Calc!C:P,10,FALSE) - VLOOKUP(CG741,Anthro_Calc!C:P,9,FALSE)))</f>
        <v/>
      </c>
      <c r="CK741" s="185" t="str">
        <f t="shared" si="618"/>
        <v/>
      </c>
      <c r="CL741" s="173" t="str">
        <f t="shared" si="619"/>
        <v/>
      </c>
      <c r="CM741" s="174" t="str">
        <f t="shared" si="620"/>
        <v/>
      </c>
      <c r="CN741" s="179"/>
      <c r="CO741" s="167"/>
      <c r="CP741" s="175"/>
      <c r="CQ741" s="175"/>
      <c r="CR741" s="186" t="str">
        <f t="shared" si="621"/>
        <v/>
      </c>
      <c r="CS741" s="187">
        <f t="shared" si="622"/>
        <v>0</v>
      </c>
      <c r="CT741" s="187">
        <f t="shared" si="623"/>
        <v>0</v>
      </c>
      <c r="CU741" s="187" t="str">
        <f t="shared" si="624"/>
        <v>0</v>
      </c>
      <c r="CV741" s="187" t="str">
        <f>IF(ISBLANK(CQ741), "", (POWER(CQ741/VLOOKUP(CU741,Anthro_Calc!C:P,13,FALSE),VLOOKUP(CU741,Anthro_Calc!C:P,12,FALSE))-1) / (VLOOKUP(CU741,Anthro_Calc!C:P,14,FALSE)*VLOOKUP(CU741,Anthro_Calc!C:P,12,FALSE)))</f>
        <v/>
      </c>
      <c r="CW741" s="187" t="str">
        <f>IF(ISBLANK(CQ741), "", -3 + (CQ741 -VLOOKUP(CU741,Anthro_Calc!C:P,4,FALSE)) / (VLOOKUP(CU741,Anthro_Calc!C:P,5,FALSE) - VLOOKUP(CU741,Anthro_Calc!C:P,4,FALSE)))</f>
        <v/>
      </c>
      <c r="CX741" s="187" t="str">
        <f>IF(ISBLANK(CQ741), "", 3 + (CQ741 -VLOOKUP(CU741,Anthro_Calc!C:P,10,FALSE)) / (VLOOKUP(CU741,Anthro_Calc!C:P,10,FALSE) - VLOOKUP(CU741,Anthro_Calc!C:P,9,FALSE)))</f>
        <v/>
      </c>
      <c r="CY741" s="188" t="str">
        <f t="shared" si="625"/>
        <v/>
      </c>
      <c r="CZ741" s="117" t="str">
        <f t="shared" si="639"/>
        <v/>
      </c>
      <c r="DA741" s="174" t="str">
        <f t="shared" si="626"/>
        <v/>
      </c>
      <c r="DB741" s="189"/>
    </row>
    <row r="742" spans="1:106">
      <c r="A742" s="165">
        <f t="shared" si="631"/>
        <v>738</v>
      </c>
      <c r="B742" s="166"/>
      <c r="C742" s="166"/>
      <c r="D742" s="166"/>
      <c r="E742" s="166"/>
      <c r="F742" s="166"/>
      <c r="G742" s="166"/>
      <c r="H742" s="166"/>
      <c r="I742" s="166"/>
      <c r="J742" s="166"/>
      <c r="K742" s="166"/>
      <c r="L742" s="166"/>
      <c r="M742" s="167"/>
      <c r="N742" s="168" t="str">
        <f t="shared" ca="1" si="590"/>
        <v/>
      </c>
      <c r="O742" s="169"/>
      <c r="P742" s="169"/>
      <c r="Q742" s="167"/>
      <c r="R742" s="170"/>
      <c r="S742" s="171" t="str">
        <f t="shared" si="591"/>
        <v/>
      </c>
      <c r="T742" s="171" t="str">
        <f t="shared" si="592"/>
        <v/>
      </c>
      <c r="U742" s="171" t="str">
        <f t="shared" si="593"/>
        <v/>
      </c>
      <c r="V742" s="171" t="str">
        <f>IF(ISBLANK(R742), "", (POWER(R742/VLOOKUP(U742,Anthro_Calc!C:P,13,FALSE),VLOOKUP(U742,Anthro_Calc!C:P,12,FALSE))-1) / (VLOOKUP(U742,Anthro_Calc!C:P,14,FALSE)*VLOOKUP(U742,Anthro_Calc!C:P,12,FALSE)))</f>
        <v/>
      </c>
      <c r="W742" s="171" t="str">
        <f>IF(ISBLANK(R742), "", -3 + (R742 -VLOOKUP(U742,Anthro_Calc!C:P,4,FALSE)) / (VLOOKUP(U742,Anthro_Calc!C:P,5,FALSE) - VLOOKUP(U742,Anthro_Calc!C:P,4,FALSE)))</f>
        <v/>
      </c>
      <c r="X742" s="171" t="str">
        <f>IF(ISBLANK(R742), "", 3 + (R742 -VLOOKUP(U742,Anthro_Calc!C:P,10,FALSE)) / (VLOOKUP(U742,Anthro_Calc!C:P,10,FALSE) - VLOOKUP(U742,Anthro_Calc!C:P,9,FALSE)))</f>
        <v/>
      </c>
      <c r="Y742" s="172" t="str">
        <f t="shared" si="594"/>
        <v/>
      </c>
      <c r="Z742" s="173" t="str">
        <f t="shared" si="595"/>
        <v/>
      </c>
      <c r="AA742" s="174" t="str">
        <f t="shared" si="630"/>
        <v/>
      </c>
      <c r="AB742" s="167"/>
      <c r="AC742" s="175"/>
      <c r="AD742" s="176"/>
      <c r="AE742" s="177" t="str">
        <f t="shared" si="596"/>
        <v/>
      </c>
      <c r="AF742" s="171">
        <f t="shared" si="597"/>
        <v>0</v>
      </c>
      <c r="AG742" s="171">
        <f t="shared" si="598"/>
        <v>0</v>
      </c>
      <c r="AH742" s="171" t="str">
        <f t="shared" si="599"/>
        <v>0</v>
      </c>
      <c r="AI742" s="171" t="str">
        <f>IF(ISBLANK(AD742), "", (POWER(AD742/VLOOKUP(AH742,Anthro_Calc!C:P,13,FALSE),VLOOKUP(AH742,Anthro_Calc!C:P,12,FALSE))-1) / (VLOOKUP(AH742,Anthro_Calc!C:P,14,FALSE)*VLOOKUP(AH742,Anthro_Calc!C:P,12,FALSE)))</f>
        <v/>
      </c>
      <c r="AJ742" s="171" t="str">
        <f>IF(ISBLANK(AD742), "", -3 + (AD742 -VLOOKUP(AH742,Anthro_Calc!C:P,4,FALSE)) / (VLOOKUP(AH742,Anthro_Calc!C:P,5,FALSE) - VLOOKUP(AH742,Anthro_Calc!C:P,4,FALSE)))</f>
        <v/>
      </c>
      <c r="AK742" s="171" t="str">
        <f>IF(ISBLANK(AD742), "", 3 + (AD742 -VLOOKUP(AH742,Anthro_Calc!C:P,10,FALSE)) / (VLOOKUP(AH742,Anthro_Calc!C:P,10,FALSE) - VLOOKUP(AH742,Anthro_Calc!C:P,9,FALSE)))</f>
        <v/>
      </c>
      <c r="AL742" s="172" t="str">
        <f t="shared" si="600"/>
        <v/>
      </c>
      <c r="AM742" s="173" t="str">
        <f t="shared" si="601"/>
        <v/>
      </c>
      <c r="AN742" s="174" t="str">
        <f t="shared" si="602"/>
        <v/>
      </c>
      <c r="AO742" s="178" t="str">
        <f t="shared" si="632"/>
        <v/>
      </c>
      <c r="AP742" s="179"/>
      <c r="AQ742" s="179" t="str">
        <f t="shared" si="638"/>
        <v/>
      </c>
      <c r="AR742" s="167"/>
      <c r="AS742" s="175"/>
      <c r="AT742" s="170"/>
      <c r="AU742" s="177" t="str">
        <f t="shared" si="629"/>
        <v/>
      </c>
      <c r="AV742" s="171">
        <f t="shared" si="603"/>
        <v>0</v>
      </c>
      <c r="AW742" s="171">
        <f t="shared" si="604"/>
        <v>0</v>
      </c>
      <c r="AX742" s="171" t="str">
        <f t="shared" si="605"/>
        <v>0</v>
      </c>
      <c r="AY742" s="171" t="str">
        <f>IF(ISBLANK(AT742), "", (POWER(AT742/VLOOKUP(AX742,Anthro_Calc!C:P,13,FALSE),VLOOKUP(AX742,Anthro_Calc!C:P,12,FALSE))-1) / (VLOOKUP(AX742,Anthro_Calc!C:P,14,FALSE)*VLOOKUP(AX742,Anthro_Calc!C:P,12,FALSE)))</f>
        <v/>
      </c>
      <c r="AZ742" s="171" t="str">
        <f>IF(ISBLANK(AT742), "", -3 + (AT742 -VLOOKUP(AX742,Anthro_Calc!C:P,4,FALSE)) / (VLOOKUP(AX742,Anthro_Calc!C:P,5,FALSE) - VLOOKUP(AX742,Anthro_Calc!C:P,4,FALSE)))</f>
        <v/>
      </c>
      <c r="BA742" s="171" t="str">
        <f>IF(ISBLANK(AT742), "", 3 + (AT742 -VLOOKUP(AX742,Anthro_Calc!C:P,10,FALSE)) / (VLOOKUP(AX742,Anthro_Calc!C:P,10,FALSE) - VLOOKUP(AX742,Anthro_Calc!C:P,9,FALSE)))</f>
        <v/>
      </c>
      <c r="BB742" s="172" t="str">
        <f t="shared" si="606"/>
        <v/>
      </c>
      <c r="BC742" s="173" t="str">
        <f t="shared" si="607"/>
        <v/>
      </c>
      <c r="BD742" s="174" t="str">
        <f t="shared" si="633"/>
        <v/>
      </c>
      <c r="BE742" s="180" t="str">
        <f t="shared" si="634"/>
        <v/>
      </c>
      <c r="BF742" s="181" t="str">
        <f t="shared" si="608"/>
        <v/>
      </c>
      <c r="BG742" s="181" t="str">
        <f t="shared" si="635"/>
        <v/>
      </c>
      <c r="BH742" s="179"/>
      <c r="BI742" s="182"/>
      <c r="BJ742" s="167"/>
      <c r="BK742" s="175"/>
      <c r="BL742" s="176"/>
      <c r="BM742" s="177" t="str">
        <f t="shared" si="609"/>
        <v/>
      </c>
      <c r="BN742" s="171">
        <f t="shared" si="627"/>
        <v>0</v>
      </c>
      <c r="BO742" s="171">
        <f t="shared" si="628"/>
        <v>0</v>
      </c>
      <c r="BP742" s="171" t="str">
        <f t="shared" si="610"/>
        <v>0</v>
      </c>
      <c r="BQ742" s="171" t="str">
        <f>IF(ISBLANK(BL742), "", (POWER(BL742/VLOOKUP(BP742,Anthro_Calc!C:P,13,FALSE),VLOOKUP(BP742,Anthro_Calc!C:P,12,FALSE))-1) / (VLOOKUP(BP742,Anthro_Calc!C:P,14,FALSE)*VLOOKUP(BP742,Anthro_Calc!C:P,12,FALSE)))</f>
        <v/>
      </c>
      <c r="BR742" s="171" t="str">
        <f>IF(ISBLANK(BL742), "", -3 + (BL742 -VLOOKUP(BP742,Anthro_Calc!C:P,4,FALSE)) / (VLOOKUP(BP742,Anthro_Calc!C:P,5,FALSE) - VLOOKUP(BP742,Anthro_Calc!C:P,4,FALSE)))</f>
        <v/>
      </c>
      <c r="BS742" s="171" t="str">
        <f>IF(ISBLANK(BL742), "", 3 + (BL742 -VLOOKUP(BP742,Anthro_Calc!C:P,10,FALSE)) / (VLOOKUP(BP742,Anthro_Calc!C:P,10,FALSE) - VLOOKUP(BP742,Anthro_Calc!C:P,9,FALSE)))</f>
        <v/>
      </c>
      <c r="BT742" s="172" t="str">
        <f t="shared" si="611"/>
        <v/>
      </c>
      <c r="BU742" s="173" t="str">
        <f t="shared" si="612"/>
        <v/>
      </c>
      <c r="BV742" s="174" t="str">
        <f t="shared" si="613"/>
        <v/>
      </c>
      <c r="BW742" s="181" t="str">
        <f t="shared" si="636"/>
        <v/>
      </c>
      <c r="BX742" s="179"/>
      <c r="BY742" s="181" t="str">
        <f>IF(ISBLANK(BL742), "", VLOOKUP(Z742&amp;" "&amp;BV742&amp;" "&amp;BW742,Graduation_Criteria!$D$2:$E$34,2,FALSE))</f>
        <v/>
      </c>
      <c r="BZ742" s="181" t="str">
        <f t="shared" si="637"/>
        <v/>
      </c>
      <c r="CA742" s="167"/>
      <c r="CB742" s="175"/>
      <c r="CC742" s="175"/>
      <c r="CD742" s="183" t="str">
        <f t="shared" si="614"/>
        <v/>
      </c>
      <c r="CE742" s="184">
        <f t="shared" si="615"/>
        <v>0</v>
      </c>
      <c r="CF742" s="184">
        <f t="shared" si="616"/>
        <v>0</v>
      </c>
      <c r="CG742" s="184" t="str">
        <f t="shared" si="617"/>
        <v>0</v>
      </c>
      <c r="CH742" s="184" t="str">
        <f>IF(ISBLANK(CC742), "", (POWER(CC742/VLOOKUP(CG742,Anthro_Calc!C:P,13,FALSE),VLOOKUP(CG742,Anthro_Calc!C:P,12,FALSE))-1) / (VLOOKUP(CG742,Anthro_Calc!C:P,14,FALSE)*VLOOKUP(CG742,Anthro_Calc!C:P,12,FALSE)))</f>
        <v/>
      </c>
      <c r="CI742" s="184" t="str">
        <f>IF(ISBLANK(CC742), "", -3 + (CC742 -VLOOKUP(CG742,Anthro_Calc!C:P,4,FALSE)) / (VLOOKUP(CG742,Anthro_Calc!C:P,5,FALSE) - VLOOKUP(CG742,Anthro_Calc!C:P,4,FALSE)))</f>
        <v/>
      </c>
      <c r="CJ742" s="184" t="str">
        <f>IF(ISBLANK(CC742), "", 3 + (CC742 -VLOOKUP(CG742,Anthro_Calc!C:P,10,FALSE)) / (VLOOKUP(CG742,Anthro_Calc!C:P,10,FALSE) - VLOOKUP(CG742,Anthro_Calc!C:P,9,FALSE)))</f>
        <v/>
      </c>
      <c r="CK742" s="185" t="str">
        <f t="shared" si="618"/>
        <v/>
      </c>
      <c r="CL742" s="173" t="str">
        <f t="shared" si="619"/>
        <v/>
      </c>
      <c r="CM742" s="174" t="str">
        <f t="shared" si="620"/>
        <v/>
      </c>
      <c r="CN742" s="179"/>
      <c r="CO742" s="167"/>
      <c r="CP742" s="175"/>
      <c r="CQ742" s="175"/>
      <c r="CR742" s="186" t="str">
        <f t="shared" si="621"/>
        <v/>
      </c>
      <c r="CS742" s="187">
        <f t="shared" si="622"/>
        <v>0</v>
      </c>
      <c r="CT742" s="187">
        <f t="shared" si="623"/>
        <v>0</v>
      </c>
      <c r="CU742" s="187" t="str">
        <f t="shared" si="624"/>
        <v>0</v>
      </c>
      <c r="CV742" s="187" t="str">
        <f>IF(ISBLANK(CQ742), "", (POWER(CQ742/VLOOKUP(CU742,Anthro_Calc!C:P,13,FALSE),VLOOKUP(CU742,Anthro_Calc!C:P,12,FALSE))-1) / (VLOOKUP(CU742,Anthro_Calc!C:P,14,FALSE)*VLOOKUP(CU742,Anthro_Calc!C:P,12,FALSE)))</f>
        <v/>
      </c>
      <c r="CW742" s="187" t="str">
        <f>IF(ISBLANK(CQ742), "", -3 + (CQ742 -VLOOKUP(CU742,Anthro_Calc!C:P,4,FALSE)) / (VLOOKUP(CU742,Anthro_Calc!C:P,5,FALSE) - VLOOKUP(CU742,Anthro_Calc!C:P,4,FALSE)))</f>
        <v/>
      </c>
      <c r="CX742" s="187" t="str">
        <f>IF(ISBLANK(CQ742), "", 3 + (CQ742 -VLOOKUP(CU742,Anthro_Calc!C:P,10,FALSE)) / (VLOOKUP(CU742,Anthro_Calc!C:P,10,FALSE) - VLOOKUP(CU742,Anthro_Calc!C:P,9,FALSE)))</f>
        <v/>
      </c>
      <c r="CY742" s="188" t="str">
        <f t="shared" si="625"/>
        <v/>
      </c>
      <c r="CZ742" s="117" t="str">
        <f t="shared" si="639"/>
        <v/>
      </c>
      <c r="DA742" s="174" t="str">
        <f t="shared" si="626"/>
        <v/>
      </c>
      <c r="DB742" s="189"/>
    </row>
    <row r="743" spans="1:106">
      <c r="A743" s="165">
        <f t="shared" si="631"/>
        <v>739</v>
      </c>
      <c r="B743" s="166"/>
      <c r="C743" s="166"/>
      <c r="D743" s="166"/>
      <c r="E743" s="166"/>
      <c r="F743" s="166"/>
      <c r="G743" s="166"/>
      <c r="H743" s="166"/>
      <c r="I743" s="166"/>
      <c r="J743" s="166"/>
      <c r="K743" s="166"/>
      <c r="L743" s="166"/>
      <c r="M743" s="167"/>
      <c r="N743" s="168" t="str">
        <f t="shared" ca="1" si="590"/>
        <v/>
      </c>
      <c r="O743" s="169"/>
      <c r="P743" s="169"/>
      <c r="Q743" s="167"/>
      <c r="R743" s="170"/>
      <c r="S743" s="171" t="str">
        <f t="shared" si="591"/>
        <v/>
      </c>
      <c r="T743" s="171" t="str">
        <f t="shared" si="592"/>
        <v/>
      </c>
      <c r="U743" s="171" t="str">
        <f t="shared" si="593"/>
        <v/>
      </c>
      <c r="V743" s="171" t="str">
        <f>IF(ISBLANK(R743), "", (POWER(R743/VLOOKUP(U743,Anthro_Calc!C:P,13,FALSE),VLOOKUP(U743,Anthro_Calc!C:P,12,FALSE))-1) / (VLOOKUP(U743,Anthro_Calc!C:P,14,FALSE)*VLOOKUP(U743,Anthro_Calc!C:P,12,FALSE)))</f>
        <v/>
      </c>
      <c r="W743" s="171" t="str">
        <f>IF(ISBLANK(R743), "", -3 + (R743 -VLOOKUP(U743,Anthro_Calc!C:P,4,FALSE)) / (VLOOKUP(U743,Anthro_Calc!C:P,5,FALSE) - VLOOKUP(U743,Anthro_Calc!C:P,4,FALSE)))</f>
        <v/>
      </c>
      <c r="X743" s="171" t="str">
        <f>IF(ISBLANK(R743), "", 3 + (R743 -VLOOKUP(U743,Anthro_Calc!C:P,10,FALSE)) / (VLOOKUP(U743,Anthro_Calc!C:P,10,FALSE) - VLOOKUP(U743,Anthro_Calc!C:P,9,FALSE)))</f>
        <v/>
      </c>
      <c r="Y743" s="172" t="str">
        <f t="shared" si="594"/>
        <v/>
      </c>
      <c r="Z743" s="173" t="str">
        <f t="shared" si="595"/>
        <v/>
      </c>
      <c r="AA743" s="174" t="str">
        <f t="shared" si="630"/>
        <v/>
      </c>
      <c r="AB743" s="167"/>
      <c r="AC743" s="175"/>
      <c r="AD743" s="176"/>
      <c r="AE743" s="177" t="str">
        <f t="shared" si="596"/>
        <v/>
      </c>
      <c r="AF743" s="171">
        <f t="shared" si="597"/>
        <v>0</v>
      </c>
      <c r="AG743" s="171">
        <f t="shared" si="598"/>
        <v>0</v>
      </c>
      <c r="AH743" s="171" t="str">
        <f t="shared" si="599"/>
        <v>0</v>
      </c>
      <c r="AI743" s="171" t="str">
        <f>IF(ISBLANK(AD743), "", (POWER(AD743/VLOOKUP(AH743,Anthro_Calc!C:P,13,FALSE),VLOOKUP(AH743,Anthro_Calc!C:P,12,FALSE))-1) / (VLOOKUP(AH743,Anthro_Calc!C:P,14,FALSE)*VLOOKUP(AH743,Anthro_Calc!C:P,12,FALSE)))</f>
        <v/>
      </c>
      <c r="AJ743" s="171" t="str">
        <f>IF(ISBLANK(AD743), "", -3 + (AD743 -VLOOKUP(AH743,Anthro_Calc!C:P,4,FALSE)) / (VLOOKUP(AH743,Anthro_Calc!C:P,5,FALSE) - VLOOKUP(AH743,Anthro_Calc!C:P,4,FALSE)))</f>
        <v/>
      </c>
      <c r="AK743" s="171" t="str">
        <f>IF(ISBLANK(AD743), "", 3 + (AD743 -VLOOKUP(AH743,Anthro_Calc!C:P,10,FALSE)) / (VLOOKUP(AH743,Anthro_Calc!C:P,10,FALSE) - VLOOKUP(AH743,Anthro_Calc!C:P,9,FALSE)))</f>
        <v/>
      </c>
      <c r="AL743" s="172" t="str">
        <f t="shared" si="600"/>
        <v/>
      </c>
      <c r="AM743" s="173" t="str">
        <f t="shared" si="601"/>
        <v/>
      </c>
      <c r="AN743" s="174" t="str">
        <f t="shared" si="602"/>
        <v/>
      </c>
      <c r="AO743" s="178" t="str">
        <f t="shared" si="632"/>
        <v/>
      </c>
      <c r="AP743" s="179"/>
      <c r="AQ743" s="179" t="str">
        <f t="shared" si="638"/>
        <v/>
      </c>
      <c r="AR743" s="167"/>
      <c r="AS743" s="175"/>
      <c r="AT743" s="170"/>
      <c r="AU743" s="177" t="str">
        <f t="shared" si="629"/>
        <v/>
      </c>
      <c r="AV743" s="171">
        <f t="shared" si="603"/>
        <v>0</v>
      </c>
      <c r="AW743" s="171">
        <f t="shared" si="604"/>
        <v>0</v>
      </c>
      <c r="AX743" s="171" t="str">
        <f t="shared" si="605"/>
        <v>0</v>
      </c>
      <c r="AY743" s="171" t="str">
        <f>IF(ISBLANK(AT743), "", (POWER(AT743/VLOOKUP(AX743,Anthro_Calc!C:P,13,FALSE),VLOOKUP(AX743,Anthro_Calc!C:P,12,FALSE))-1) / (VLOOKUP(AX743,Anthro_Calc!C:P,14,FALSE)*VLOOKUP(AX743,Anthro_Calc!C:P,12,FALSE)))</f>
        <v/>
      </c>
      <c r="AZ743" s="171" t="str">
        <f>IF(ISBLANK(AT743), "", -3 + (AT743 -VLOOKUP(AX743,Anthro_Calc!C:P,4,FALSE)) / (VLOOKUP(AX743,Anthro_Calc!C:P,5,FALSE) - VLOOKUP(AX743,Anthro_Calc!C:P,4,FALSE)))</f>
        <v/>
      </c>
      <c r="BA743" s="171" t="str">
        <f>IF(ISBLANK(AT743), "", 3 + (AT743 -VLOOKUP(AX743,Anthro_Calc!C:P,10,FALSE)) / (VLOOKUP(AX743,Anthro_Calc!C:P,10,FALSE) - VLOOKUP(AX743,Anthro_Calc!C:P,9,FALSE)))</f>
        <v/>
      </c>
      <c r="BB743" s="172" t="str">
        <f t="shared" si="606"/>
        <v/>
      </c>
      <c r="BC743" s="173" t="str">
        <f t="shared" si="607"/>
        <v/>
      </c>
      <c r="BD743" s="174" t="str">
        <f t="shared" si="633"/>
        <v/>
      </c>
      <c r="BE743" s="180" t="str">
        <f t="shared" si="634"/>
        <v/>
      </c>
      <c r="BF743" s="181" t="str">
        <f t="shared" si="608"/>
        <v/>
      </c>
      <c r="BG743" s="181" t="str">
        <f t="shared" si="635"/>
        <v/>
      </c>
      <c r="BH743" s="179"/>
      <c r="BI743" s="182"/>
      <c r="BJ743" s="167"/>
      <c r="BK743" s="175"/>
      <c r="BL743" s="176"/>
      <c r="BM743" s="177" t="str">
        <f t="shared" si="609"/>
        <v/>
      </c>
      <c r="BN743" s="171">
        <f t="shared" si="627"/>
        <v>0</v>
      </c>
      <c r="BO743" s="171">
        <f t="shared" si="628"/>
        <v>0</v>
      </c>
      <c r="BP743" s="171" t="str">
        <f t="shared" si="610"/>
        <v>0</v>
      </c>
      <c r="BQ743" s="171" t="str">
        <f>IF(ISBLANK(BL743), "", (POWER(BL743/VLOOKUP(BP743,Anthro_Calc!C:P,13,FALSE),VLOOKUP(BP743,Anthro_Calc!C:P,12,FALSE))-1) / (VLOOKUP(BP743,Anthro_Calc!C:P,14,FALSE)*VLOOKUP(BP743,Anthro_Calc!C:P,12,FALSE)))</f>
        <v/>
      </c>
      <c r="BR743" s="171" t="str">
        <f>IF(ISBLANK(BL743), "", -3 + (BL743 -VLOOKUP(BP743,Anthro_Calc!C:P,4,FALSE)) / (VLOOKUP(BP743,Anthro_Calc!C:P,5,FALSE) - VLOOKUP(BP743,Anthro_Calc!C:P,4,FALSE)))</f>
        <v/>
      </c>
      <c r="BS743" s="171" t="str">
        <f>IF(ISBLANK(BL743), "", 3 + (BL743 -VLOOKUP(BP743,Anthro_Calc!C:P,10,FALSE)) / (VLOOKUP(BP743,Anthro_Calc!C:P,10,FALSE) - VLOOKUP(BP743,Anthro_Calc!C:P,9,FALSE)))</f>
        <v/>
      </c>
      <c r="BT743" s="172" t="str">
        <f t="shared" si="611"/>
        <v/>
      </c>
      <c r="BU743" s="173" t="str">
        <f t="shared" si="612"/>
        <v/>
      </c>
      <c r="BV743" s="174" t="str">
        <f t="shared" si="613"/>
        <v/>
      </c>
      <c r="BW743" s="181" t="str">
        <f t="shared" si="636"/>
        <v/>
      </c>
      <c r="BX743" s="179"/>
      <c r="BY743" s="181" t="str">
        <f>IF(ISBLANK(BL743), "", VLOOKUP(Z743&amp;" "&amp;BV743&amp;" "&amp;BW743,Graduation_Criteria!$D$2:$E$34,2,FALSE))</f>
        <v/>
      </c>
      <c r="BZ743" s="181" t="str">
        <f t="shared" si="637"/>
        <v/>
      </c>
      <c r="CA743" s="167"/>
      <c r="CB743" s="175"/>
      <c r="CC743" s="175"/>
      <c r="CD743" s="183" t="str">
        <f t="shared" si="614"/>
        <v/>
      </c>
      <c r="CE743" s="184">
        <f t="shared" si="615"/>
        <v>0</v>
      </c>
      <c r="CF743" s="184">
        <f t="shared" si="616"/>
        <v>0</v>
      </c>
      <c r="CG743" s="184" t="str">
        <f t="shared" si="617"/>
        <v>0</v>
      </c>
      <c r="CH743" s="184" t="str">
        <f>IF(ISBLANK(CC743), "", (POWER(CC743/VLOOKUP(CG743,Anthro_Calc!C:P,13,FALSE),VLOOKUP(CG743,Anthro_Calc!C:P,12,FALSE))-1) / (VLOOKUP(CG743,Anthro_Calc!C:P,14,FALSE)*VLOOKUP(CG743,Anthro_Calc!C:P,12,FALSE)))</f>
        <v/>
      </c>
      <c r="CI743" s="184" t="str">
        <f>IF(ISBLANK(CC743), "", -3 + (CC743 -VLOOKUP(CG743,Anthro_Calc!C:P,4,FALSE)) / (VLOOKUP(CG743,Anthro_Calc!C:P,5,FALSE) - VLOOKUP(CG743,Anthro_Calc!C:P,4,FALSE)))</f>
        <v/>
      </c>
      <c r="CJ743" s="184" t="str">
        <f>IF(ISBLANK(CC743), "", 3 + (CC743 -VLOOKUP(CG743,Anthro_Calc!C:P,10,FALSE)) / (VLOOKUP(CG743,Anthro_Calc!C:P,10,FALSE) - VLOOKUP(CG743,Anthro_Calc!C:P,9,FALSE)))</f>
        <v/>
      </c>
      <c r="CK743" s="185" t="str">
        <f t="shared" si="618"/>
        <v/>
      </c>
      <c r="CL743" s="173" t="str">
        <f t="shared" si="619"/>
        <v/>
      </c>
      <c r="CM743" s="174" t="str">
        <f t="shared" si="620"/>
        <v/>
      </c>
      <c r="CN743" s="179"/>
      <c r="CO743" s="167"/>
      <c r="CP743" s="175"/>
      <c r="CQ743" s="175"/>
      <c r="CR743" s="186" t="str">
        <f t="shared" si="621"/>
        <v/>
      </c>
      <c r="CS743" s="187">
        <f t="shared" si="622"/>
        <v>0</v>
      </c>
      <c r="CT743" s="187">
        <f t="shared" si="623"/>
        <v>0</v>
      </c>
      <c r="CU743" s="187" t="str">
        <f t="shared" si="624"/>
        <v>0</v>
      </c>
      <c r="CV743" s="187" t="str">
        <f>IF(ISBLANK(CQ743), "", (POWER(CQ743/VLOOKUP(CU743,Anthro_Calc!C:P,13,FALSE),VLOOKUP(CU743,Anthro_Calc!C:P,12,FALSE))-1) / (VLOOKUP(CU743,Anthro_Calc!C:P,14,FALSE)*VLOOKUP(CU743,Anthro_Calc!C:P,12,FALSE)))</f>
        <v/>
      </c>
      <c r="CW743" s="187" t="str">
        <f>IF(ISBLANK(CQ743), "", -3 + (CQ743 -VLOOKUP(CU743,Anthro_Calc!C:P,4,FALSE)) / (VLOOKUP(CU743,Anthro_Calc!C:P,5,FALSE) - VLOOKUP(CU743,Anthro_Calc!C:P,4,FALSE)))</f>
        <v/>
      </c>
      <c r="CX743" s="187" t="str">
        <f>IF(ISBLANK(CQ743), "", 3 + (CQ743 -VLOOKUP(CU743,Anthro_Calc!C:P,10,FALSE)) / (VLOOKUP(CU743,Anthro_Calc!C:P,10,FALSE) - VLOOKUP(CU743,Anthro_Calc!C:P,9,FALSE)))</f>
        <v/>
      </c>
      <c r="CY743" s="188" t="str">
        <f t="shared" si="625"/>
        <v/>
      </c>
      <c r="CZ743" s="117" t="str">
        <f t="shared" si="639"/>
        <v/>
      </c>
      <c r="DA743" s="174" t="str">
        <f t="shared" si="626"/>
        <v/>
      </c>
      <c r="DB743" s="189"/>
    </row>
    <row r="744" spans="1:106">
      <c r="A744" s="165">
        <f t="shared" si="631"/>
        <v>740</v>
      </c>
      <c r="B744" s="166"/>
      <c r="C744" s="166"/>
      <c r="D744" s="166"/>
      <c r="E744" s="166"/>
      <c r="F744" s="166"/>
      <c r="G744" s="166"/>
      <c r="H744" s="166"/>
      <c r="I744" s="166"/>
      <c r="J744" s="166"/>
      <c r="K744" s="166"/>
      <c r="L744" s="166"/>
      <c r="M744" s="167"/>
      <c r="N744" s="168" t="str">
        <f t="shared" ca="1" si="590"/>
        <v/>
      </c>
      <c r="O744" s="169"/>
      <c r="P744" s="169"/>
      <c r="Q744" s="167"/>
      <c r="R744" s="170"/>
      <c r="S744" s="171" t="str">
        <f t="shared" si="591"/>
        <v/>
      </c>
      <c r="T744" s="171" t="str">
        <f t="shared" si="592"/>
        <v/>
      </c>
      <c r="U744" s="171" t="str">
        <f t="shared" si="593"/>
        <v/>
      </c>
      <c r="V744" s="171" t="str">
        <f>IF(ISBLANK(R744), "", (POWER(R744/VLOOKUP(U744,Anthro_Calc!C:P,13,FALSE),VLOOKUP(U744,Anthro_Calc!C:P,12,FALSE))-1) / (VLOOKUP(U744,Anthro_Calc!C:P,14,FALSE)*VLOOKUP(U744,Anthro_Calc!C:P,12,FALSE)))</f>
        <v/>
      </c>
      <c r="W744" s="171" t="str">
        <f>IF(ISBLANK(R744), "", -3 + (R744 -VLOOKUP(U744,Anthro_Calc!C:P,4,FALSE)) / (VLOOKUP(U744,Anthro_Calc!C:P,5,FALSE) - VLOOKUP(U744,Anthro_Calc!C:P,4,FALSE)))</f>
        <v/>
      </c>
      <c r="X744" s="171" t="str">
        <f>IF(ISBLANK(R744), "", 3 + (R744 -VLOOKUP(U744,Anthro_Calc!C:P,10,FALSE)) / (VLOOKUP(U744,Anthro_Calc!C:P,10,FALSE) - VLOOKUP(U744,Anthro_Calc!C:P,9,FALSE)))</f>
        <v/>
      </c>
      <c r="Y744" s="172" t="str">
        <f t="shared" si="594"/>
        <v/>
      </c>
      <c r="Z744" s="173" t="str">
        <f t="shared" si="595"/>
        <v/>
      </c>
      <c r="AA744" s="174" t="str">
        <f t="shared" si="630"/>
        <v/>
      </c>
      <c r="AB744" s="167"/>
      <c r="AC744" s="175"/>
      <c r="AD744" s="176"/>
      <c r="AE744" s="177" t="str">
        <f t="shared" si="596"/>
        <v/>
      </c>
      <c r="AF744" s="171">
        <f t="shared" si="597"/>
        <v>0</v>
      </c>
      <c r="AG744" s="171">
        <f t="shared" si="598"/>
        <v>0</v>
      </c>
      <c r="AH744" s="171" t="str">
        <f t="shared" si="599"/>
        <v>0</v>
      </c>
      <c r="AI744" s="171" t="str">
        <f>IF(ISBLANK(AD744), "", (POWER(AD744/VLOOKUP(AH744,Anthro_Calc!C:P,13,FALSE),VLOOKUP(AH744,Anthro_Calc!C:P,12,FALSE))-1) / (VLOOKUP(AH744,Anthro_Calc!C:P,14,FALSE)*VLOOKUP(AH744,Anthro_Calc!C:P,12,FALSE)))</f>
        <v/>
      </c>
      <c r="AJ744" s="171" t="str">
        <f>IF(ISBLANK(AD744), "", -3 + (AD744 -VLOOKUP(AH744,Anthro_Calc!C:P,4,FALSE)) / (VLOOKUP(AH744,Anthro_Calc!C:P,5,FALSE) - VLOOKUP(AH744,Anthro_Calc!C:P,4,FALSE)))</f>
        <v/>
      </c>
      <c r="AK744" s="171" t="str">
        <f>IF(ISBLANK(AD744), "", 3 + (AD744 -VLOOKUP(AH744,Anthro_Calc!C:P,10,FALSE)) / (VLOOKUP(AH744,Anthro_Calc!C:P,10,FALSE) - VLOOKUP(AH744,Anthro_Calc!C:P,9,FALSE)))</f>
        <v/>
      </c>
      <c r="AL744" s="172" t="str">
        <f t="shared" si="600"/>
        <v/>
      </c>
      <c r="AM744" s="173" t="str">
        <f t="shared" si="601"/>
        <v/>
      </c>
      <c r="AN744" s="174" t="str">
        <f t="shared" si="602"/>
        <v/>
      </c>
      <c r="AO744" s="178" t="str">
        <f t="shared" si="632"/>
        <v/>
      </c>
      <c r="AP744" s="179"/>
      <c r="AQ744" s="179" t="str">
        <f t="shared" si="638"/>
        <v/>
      </c>
      <c r="AR744" s="167"/>
      <c r="AS744" s="175"/>
      <c r="AT744" s="170"/>
      <c r="AU744" s="177" t="str">
        <f t="shared" si="629"/>
        <v/>
      </c>
      <c r="AV744" s="171">
        <f t="shared" si="603"/>
        <v>0</v>
      </c>
      <c r="AW744" s="171">
        <f t="shared" si="604"/>
        <v>0</v>
      </c>
      <c r="AX744" s="171" t="str">
        <f t="shared" si="605"/>
        <v>0</v>
      </c>
      <c r="AY744" s="171" t="str">
        <f>IF(ISBLANK(AT744), "", (POWER(AT744/VLOOKUP(AX744,Anthro_Calc!C:P,13,FALSE),VLOOKUP(AX744,Anthro_Calc!C:P,12,FALSE))-1) / (VLOOKUP(AX744,Anthro_Calc!C:P,14,FALSE)*VLOOKUP(AX744,Anthro_Calc!C:P,12,FALSE)))</f>
        <v/>
      </c>
      <c r="AZ744" s="171" t="str">
        <f>IF(ISBLANK(AT744), "", -3 + (AT744 -VLOOKUP(AX744,Anthro_Calc!C:P,4,FALSE)) / (VLOOKUP(AX744,Anthro_Calc!C:P,5,FALSE) - VLOOKUP(AX744,Anthro_Calc!C:P,4,FALSE)))</f>
        <v/>
      </c>
      <c r="BA744" s="171" t="str">
        <f>IF(ISBLANK(AT744), "", 3 + (AT744 -VLOOKUP(AX744,Anthro_Calc!C:P,10,FALSE)) / (VLOOKUP(AX744,Anthro_Calc!C:P,10,FALSE) - VLOOKUP(AX744,Anthro_Calc!C:P,9,FALSE)))</f>
        <v/>
      </c>
      <c r="BB744" s="172" t="str">
        <f t="shared" si="606"/>
        <v/>
      </c>
      <c r="BC744" s="173" t="str">
        <f t="shared" si="607"/>
        <v/>
      </c>
      <c r="BD744" s="174" t="str">
        <f t="shared" si="633"/>
        <v/>
      </c>
      <c r="BE744" s="180" t="str">
        <f t="shared" si="634"/>
        <v/>
      </c>
      <c r="BF744" s="181" t="str">
        <f t="shared" si="608"/>
        <v/>
      </c>
      <c r="BG744" s="181" t="str">
        <f t="shared" si="635"/>
        <v/>
      </c>
      <c r="BH744" s="179"/>
      <c r="BI744" s="182"/>
      <c r="BJ744" s="167"/>
      <c r="BK744" s="175"/>
      <c r="BL744" s="176"/>
      <c r="BM744" s="177" t="str">
        <f t="shared" si="609"/>
        <v/>
      </c>
      <c r="BN744" s="171">
        <f t="shared" si="627"/>
        <v>0</v>
      </c>
      <c r="BO744" s="171">
        <f t="shared" si="628"/>
        <v>0</v>
      </c>
      <c r="BP744" s="171" t="str">
        <f t="shared" si="610"/>
        <v>0</v>
      </c>
      <c r="BQ744" s="171" t="str">
        <f>IF(ISBLANK(BL744), "", (POWER(BL744/VLOOKUP(BP744,Anthro_Calc!C:P,13,FALSE),VLOOKUP(BP744,Anthro_Calc!C:P,12,FALSE))-1) / (VLOOKUP(BP744,Anthro_Calc!C:P,14,FALSE)*VLOOKUP(BP744,Anthro_Calc!C:P,12,FALSE)))</f>
        <v/>
      </c>
      <c r="BR744" s="171" t="str">
        <f>IF(ISBLANK(BL744), "", -3 + (BL744 -VLOOKUP(BP744,Anthro_Calc!C:P,4,FALSE)) / (VLOOKUP(BP744,Anthro_Calc!C:P,5,FALSE) - VLOOKUP(BP744,Anthro_Calc!C:P,4,FALSE)))</f>
        <v/>
      </c>
      <c r="BS744" s="171" t="str">
        <f>IF(ISBLANK(BL744), "", 3 + (BL744 -VLOOKUP(BP744,Anthro_Calc!C:P,10,FALSE)) / (VLOOKUP(BP744,Anthro_Calc!C:P,10,FALSE) - VLOOKUP(BP744,Anthro_Calc!C:P,9,FALSE)))</f>
        <v/>
      </c>
      <c r="BT744" s="172" t="str">
        <f t="shared" si="611"/>
        <v/>
      </c>
      <c r="BU744" s="173" t="str">
        <f t="shared" si="612"/>
        <v/>
      </c>
      <c r="BV744" s="174" t="str">
        <f t="shared" si="613"/>
        <v/>
      </c>
      <c r="BW744" s="181" t="str">
        <f t="shared" si="636"/>
        <v/>
      </c>
      <c r="BX744" s="179"/>
      <c r="BY744" s="181" t="str">
        <f>IF(ISBLANK(BL744), "", VLOOKUP(Z744&amp;" "&amp;BV744&amp;" "&amp;BW744,Graduation_Criteria!$D$2:$E$34,2,FALSE))</f>
        <v/>
      </c>
      <c r="BZ744" s="181" t="str">
        <f t="shared" si="637"/>
        <v/>
      </c>
      <c r="CA744" s="167"/>
      <c r="CB744" s="175"/>
      <c r="CC744" s="175"/>
      <c r="CD744" s="183" t="str">
        <f t="shared" si="614"/>
        <v/>
      </c>
      <c r="CE744" s="184">
        <f t="shared" si="615"/>
        <v>0</v>
      </c>
      <c r="CF744" s="184">
        <f t="shared" si="616"/>
        <v>0</v>
      </c>
      <c r="CG744" s="184" t="str">
        <f t="shared" si="617"/>
        <v>0</v>
      </c>
      <c r="CH744" s="184" t="str">
        <f>IF(ISBLANK(CC744), "", (POWER(CC744/VLOOKUP(CG744,Anthro_Calc!C:P,13,FALSE),VLOOKUP(CG744,Anthro_Calc!C:P,12,FALSE))-1) / (VLOOKUP(CG744,Anthro_Calc!C:P,14,FALSE)*VLOOKUP(CG744,Anthro_Calc!C:P,12,FALSE)))</f>
        <v/>
      </c>
      <c r="CI744" s="184" t="str">
        <f>IF(ISBLANK(CC744), "", -3 + (CC744 -VLOOKUP(CG744,Anthro_Calc!C:P,4,FALSE)) / (VLOOKUP(CG744,Anthro_Calc!C:P,5,FALSE) - VLOOKUP(CG744,Anthro_Calc!C:P,4,FALSE)))</f>
        <v/>
      </c>
      <c r="CJ744" s="184" t="str">
        <f>IF(ISBLANK(CC744), "", 3 + (CC744 -VLOOKUP(CG744,Anthro_Calc!C:P,10,FALSE)) / (VLOOKUP(CG744,Anthro_Calc!C:P,10,FALSE) - VLOOKUP(CG744,Anthro_Calc!C:P,9,FALSE)))</f>
        <v/>
      </c>
      <c r="CK744" s="185" t="str">
        <f t="shared" si="618"/>
        <v/>
      </c>
      <c r="CL744" s="173" t="str">
        <f t="shared" si="619"/>
        <v/>
      </c>
      <c r="CM744" s="174" t="str">
        <f t="shared" si="620"/>
        <v/>
      </c>
      <c r="CN744" s="179"/>
      <c r="CO744" s="167"/>
      <c r="CP744" s="175"/>
      <c r="CQ744" s="175"/>
      <c r="CR744" s="186" t="str">
        <f t="shared" si="621"/>
        <v/>
      </c>
      <c r="CS744" s="187">
        <f t="shared" si="622"/>
        <v>0</v>
      </c>
      <c r="CT744" s="187">
        <f t="shared" si="623"/>
        <v>0</v>
      </c>
      <c r="CU744" s="187" t="str">
        <f t="shared" si="624"/>
        <v>0</v>
      </c>
      <c r="CV744" s="187" t="str">
        <f>IF(ISBLANK(CQ744), "", (POWER(CQ744/VLOOKUP(CU744,Anthro_Calc!C:P,13,FALSE),VLOOKUP(CU744,Anthro_Calc!C:P,12,FALSE))-1) / (VLOOKUP(CU744,Anthro_Calc!C:P,14,FALSE)*VLOOKUP(CU744,Anthro_Calc!C:P,12,FALSE)))</f>
        <v/>
      </c>
      <c r="CW744" s="187" t="str">
        <f>IF(ISBLANK(CQ744), "", -3 + (CQ744 -VLOOKUP(CU744,Anthro_Calc!C:P,4,FALSE)) / (VLOOKUP(CU744,Anthro_Calc!C:P,5,FALSE) - VLOOKUP(CU744,Anthro_Calc!C:P,4,FALSE)))</f>
        <v/>
      </c>
      <c r="CX744" s="187" t="str">
        <f>IF(ISBLANK(CQ744), "", 3 + (CQ744 -VLOOKUP(CU744,Anthro_Calc!C:P,10,FALSE)) / (VLOOKUP(CU744,Anthro_Calc!C:P,10,FALSE) - VLOOKUP(CU744,Anthro_Calc!C:P,9,FALSE)))</f>
        <v/>
      </c>
      <c r="CY744" s="188" t="str">
        <f t="shared" si="625"/>
        <v/>
      </c>
      <c r="CZ744" s="117" t="str">
        <f t="shared" si="639"/>
        <v/>
      </c>
      <c r="DA744" s="174" t="str">
        <f t="shared" si="626"/>
        <v/>
      </c>
      <c r="DB744" s="189"/>
    </row>
    <row r="745" spans="1:106">
      <c r="A745" s="165">
        <f t="shared" si="631"/>
        <v>741</v>
      </c>
      <c r="B745" s="166"/>
      <c r="C745" s="166"/>
      <c r="D745" s="166"/>
      <c r="E745" s="166"/>
      <c r="F745" s="166"/>
      <c r="G745" s="166"/>
      <c r="H745" s="166"/>
      <c r="I745" s="166"/>
      <c r="J745" s="166"/>
      <c r="K745" s="166"/>
      <c r="L745" s="166"/>
      <c r="M745" s="167"/>
      <c r="N745" s="168" t="str">
        <f t="shared" ca="1" si="590"/>
        <v/>
      </c>
      <c r="O745" s="169"/>
      <c r="P745" s="169"/>
      <c r="Q745" s="167"/>
      <c r="R745" s="170"/>
      <c r="S745" s="171" t="str">
        <f t="shared" si="591"/>
        <v/>
      </c>
      <c r="T745" s="171" t="str">
        <f t="shared" si="592"/>
        <v/>
      </c>
      <c r="U745" s="171" t="str">
        <f t="shared" si="593"/>
        <v/>
      </c>
      <c r="V745" s="171" t="str">
        <f>IF(ISBLANK(R745), "", (POWER(R745/VLOOKUP(U745,Anthro_Calc!C:P,13,FALSE),VLOOKUP(U745,Anthro_Calc!C:P,12,FALSE))-1) / (VLOOKUP(U745,Anthro_Calc!C:P,14,FALSE)*VLOOKUP(U745,Anthro_Calc!C:P,12,FALSE)))</f>
        <v/>
      </c>
      <c r="W745" s="171" t="str">
        <f>IF(ISBLANK(R745), "", -3 + (R745 -VLOOKUP(U745,Anthro_Calc!C:P,4,FALSE)) / (VLOOKUP(U745,Anthro_Calc!C:P,5,FALSE) - VLOOKUP(U745,Anthro_Calc!C:P,4,FALSE)))</f>
        <v/>
      </c>
      <c r="X745" s="171" t="str">
        <f>IF(ISBLANK(R745), "", 3 + (R745 -VLOOKUP(U745,Anthro_Calc!C:P,10,FALSE)) / (VLOOKUP(U745,Anthro_Calc!C:P,10,FALSE) - VLOOKUP(U745,Anthro_Calc!C:P,9,FALSE)))</f>
        <v/>
      </c>
      <c r="Y745" s="172" t="str">
        <f t="shared" si="594"/>
        <v/>
      </c>
      <c r="Z745" s="173" t="str">
        <f t="shared" si="595"/>
        <v/>
      </c>
      <c r="AA745" s="174" t="str">
        <f t="shared" si="630"/>
        <v/>
      </c>
      <c r="AB745" s="167"/>
      <c r="AC745" s="175"/>
      <c r="AD745" s="176"/>
      <c r="AE745" s="177" t="str">
        <f t="shared" si="596"/>
        <v/>
      </c>
      <c r="AF745" s="171">
        <f t="shared" si="597"/>
        <v>0</v>
      </c>
      <c r="AG745" s="171">
        <f t="shared" si="598"/>
        <v>0</v>
      </c>
      <c r="AH745" s="171" t="str">
        <f t="shared" si="599"/>
        <v>0</v>
      </c>
      <c r="AI745" s="171" t="str">
        <f>IF(ISBLANK(AD745), "", (POWER(AD745/VLOOKUP(AH745,Anthro_Calc!C:P,13,FALSE),VLOOKUP(AH745,Anthro_Calc!C:P,12,FALSE))-1) / (VLOOKUP(AH745,Anthro_Calc!C:P,14,FALSE)*VLOOKUP(AH745,Anthro_Calc!C:P,12,FALSE)))</f>
        <v/>
      </c>
      <c r="AJ745" s="171" t="str">
        <f>IF(ISBLANK(AD745), "", -3 + (AD745 -VLOOKUP(AH745,Anthro_Calc!C:P,4,FALSE)) / (VLOOKUP(AH745,Anthro_Calc!C:P,5,FALSE) - VLOOKUP(AH745,Anthro_Calc!C:P,4,FALSE)))</f>
        <v/>
      </c>
      <c r="AK745" s="171" t="str">
        <f>IF(ISBLANK(AD745), "", 3 + (AD745 -VLOOKUP(AH745,Anthro_Calc!C:P,10,FALSE)) / (VLOOKUP(AH745,Anthro_Calc!C:P,10,FALSE) - VLOOKUP(AH745,Anthro_Calc!C:P,9,FALSE)))</f>
        <v/>
      </c>
      <c r="AL745" s="172" t="str">
        <f t="shared" si="600"/>
        <v/>
      </c>
      <c r="AM745" s="173" t="str">
        <f t="shared" si="601"/>
        <v/>
      </c>
      <c r="AN745" s="174" t="str">
        <f t="shared" si="602"/>
        <v/>
      </c>
      <c r="AO745" s="178" t="str">
        <f t="shared" si="632"/>
        <v/>
      </c>
      <c r="AP745" s="179"/>
      <c r="AQ745" s="179" t="str">
        <f t="shared" si="638"/>
        <v/>
      </c>
      <c r="AR745" s="167"/>
      <c r="AS745" s="175"/>
      <c r="AT745" s="170"/>
      <c r="AU745" s="177" t="str">
        <f t="shared" si="629"/>
        <v/>
      </c>
      <c r="AV745" s="171">
        <f t="shared" si="603"/>
        <v>0</v>
      </c>
      <c r="AW745" s="171">
        <f t="shared" si="604"/>
        <v>0</v>
      </c>
      <c r="AX745" s="171" t="str">
        <f t="shared" si="605"/>
        <v>0</v>
      </c>
      <c r="AY745" s="171" t="str">
        <f>IF(ISBLANK(AT745), "", (POWER(AT745/VLOOKUP(AX745,Anthro_Calc!C:P,13,FALSE),VLOOKUP(AX745,Anthro_Calc!C:P,12,FALSE))-1) / (VLOOKUP(AX745,Anthro_Calc!C:P,14,FALSE)*VLOOKUP(AX745,Anthro_Calc!C:P,12,FALSE)))</f>
        <v/>
      </c>
      <c r="AZ745" s="171" t="str">
        <f>IF(ISBLANK(AT745), "", -3 + (AT745 -VLOOKUP(AX745,Anthro_Calc!C:P,4,FALSE)) / (VLOOKUP(AX745,Anthro_Calc!C:P,5,FALSE) - VLOOKUP(AX745,Anthro_Calc!C:P,4,FALSE)))</f>
        <v/>
      </c>
      <c r="BA745" s="171" t="str">
        <f>IF(ISBLANK(AT745), "", 3 + (AT745 -VLOOKUP(AX745,Anthro_Calc!C:P,10,FALSE)) / (VLOOKUP(AX745,Anthro_Calc!C:P,10,FALSE) - VLOOKUP(AX745,Anthro_Calc!C:P,9,FALSE)))</f>
        <v/>
      </c>
      <c r="BB745" s="172" t="str">
        <f t="shared" si="606"/>
        <v/>
      </c>
      <c r="BC745" s="173" t="str">
        <f t="shared" si="607"/>
        <v/>
      </c>
      <c r="BD745" s="174" t="str">
        <f t="shared" si="633"/>
        <v/>
      </c>
      <c r="BE745" s="180" t="str">
        <f t="shared" si="634"/>
        <v/>
      </c>
      <c r="BF745" s="181" t="str">
        <f t="shared" si="608"/>
        <v/>
      </c>
      <c r="BG745" s="181" t="str">
        <f t="shared" si="635"/>
        <v/>
      </c>
      <c r="BH745" s="179"/>
      <c r="BI745" s="182"/>
      <c r="BJ745" s="167"/>
      <c r="BK745" s="175"/>
      <c r="BL745" s="176"/>
      <c r="BM745" s="177" t="str">
        <f t="shared" si="609"/>
        <v/>
      </c>
      <c r="BN745" s="171">
        <f t="shared" si="627"/>
        <v>0</v>
      </c>
      <c r="BO745" s="171">
        <f t="shared" si="628"/>
        <v>0</v>
      </c>
      <c r="BP745" s="171" t="str">
        <f t="shared" si="610"/>
        <v>0</v>
      </c>
      <c r="BQ745" s="171" t="str">
        <f>IF(ISBLANK(BL745), "", (POWER(BL745/VLOOKUP(BP745,Anthro_Calc!C:P,13,FALSE),VLOOKUP(BP745,Anthro_Calc!C:P,12,FALSE))-1) / (VLOOKUP(BP745,Anthro_Calc!C:P,14,FALSE)*VLOOKUP(BP745,Anthro_Calc!C:P,12,FALSE)))</f>
        <v/>
      </c>
      <c r="BR745" s="171" t="str">
        <f>IF(ISBLANK(BL745), "", -3 + (BL745 -VLOOKUP(BP745,Anthro_Calc!C:P,4,FALSE)) / (VLOOKUP(BP745,Anthro_Calc!C:P,5,FALSE) - VLOOKUP(BP745,Anthro_Calc!C:P,4,FALSE)))</f>
        <v/>
      </c>
      <c r="BS745" s="171" t="str">
        <f>IF(ISBLANK(BL745), "", 3 + (BL745 -VLOOKUP(BP745,Anthro_Calc!C:P,10,FALSE)) / (VLOOKUP(BP745,Anthro_Calc!C:P,10,FALSE) - VLOOKUP(BP745,Anthro_Calc!C:P,9,FALSE)))</f>
        <v/>
      </c>
      <c r="BT745" s="172" t="str">
        <f t="shared" si="611"/>
        <v/>
      </c>
      <c r="BU745" s="173" t="str">
        <f t="shared" si="612"/>
        <v/>
      </c>
      <c r="BV745" s="174" t="str">
        <f t="shared" si="613"/>
        <v/>
      </c>
      <c r="BW745" s="181" t="str">
        <f t="shared" si="636"/>
        <v/>
      </c>
      <c r="BX745" s="179"/>
      <c r="BY745" s="181" t="str">
        <f>IF(ISBLANK(BL745), "", VLOOKUP(Z745&amp;" "&amp;BV745&amp;" "&amp;BW745,Graduation_Criteria!$D$2:$E$34,2,FALSE))</f>
        <v/>
      </c>
      <c r="BZ745" s="181" t="str">
        <f t="shared" si="637"/>
        <v/>
      </c>
      <c r="CA745" s="167"/>
      <c r="CB745" s="175"/>
      <c r="CC745" s="175"/>
      <c r="CD745" s="183" t="str">
        <f t="shared" si="614"/>
        <v/>
      </c>
      <c r="CE745" s="184">
        <f t="shared" si="615"/>
        <v>0</v>
      </c>
      <c r="CF745" s="184">
        <f t="shared" si="616"/>
        <v>0</v>
      </c>
      <c r="CG745" s="184" t="str">
        <f t="shared" si="617"/>
        <v>0</v>
      </c>
      <c r="CH745" s="184" t="str">
        <f>IF(ISBLANK(CC745), "", (POWER(CC745/VLOOKUP(CG745,Anthro_Calc!C:P,13,FALSE),VLOOKUP(CG745,Anthro_Calc!C:P,12,FALSE))-1) / (VLOOKUP(CG745,Anthro_Calc!C:P,14,FALSE)*VLOOKUP(CG745,Anthro_Calc!C:P,12,FALSE)))</f>
        <v/>
      </c>
      <c r="CI745" s="184" t="str">
        <f>IF(ISBLANK(CC745), "", -3 + (CC745 -VLOOKUP(CG745,Anthro_Calc!C:P,4,FALSE)) / (VLOOKUP(CG745,Anthro_Calc!C:P,5,FALSE) - VLOOKUP(CG745,Anthro_Calc!C:P,4,FALSE)))</f>
        <v/>
      </c>
      <c r="CJ745" s="184" t="str">
        <f>IF(ISBLANK(CC745), "", 3 + (CC745 -VLOOKUP(CG745,Anthro_Calc!C:P,10,FALSE)) / (VLOOKUP(CG745,Anthro_Calc!C:P,10,FALSE) - VLOOKUP(CG745,Anthro_Calc!C:P,9,FALSE)))</f>
        <v/>
      </c>
      <c r="CK745" s="185" t="str">
        <f t="shared" si="618"/>
        <v/>
      </c>
      <c r="CL745" s="173" t="str">
        <f t="shared" si="619"/>
        <v/>
      </c>
      <c r="CM745" s="174" t="str">
        <f t="shared" si="620"/>
        <v/>
      </c>
      <c r="CN745" s="179"/>
      <c r="CO745" s="167"/>
      <c r="CP745" s="175"/>
      <c r="CQ745" s="175"/>
      <c r="CR745" s="186" t="str">
        <f t="shared" si="621"/>
        <v/>
      </c>
      <c r="CS745" s="187">
        <f t="shared" si="622"/>
        <v>0</v>
      </c>
      <c r="CT745" s="187">
        <f t="shared" si="623"/>
        <v>0</v>
      </c>
      <c r="CU745" s="187" t="str">
        <f t="shared" si="624"/>
        <v>0</v>
      </c>
      <c r="CV745" s="187" t="str">
        <f>IF(ISBLANK(CQ745), "", (POWER(CQ745/VLOOKUP(CU745,Anthro_Calc!C:P,13,FALSE),VLOOKUP(CU745,Anthro_Calc!C:P,12,FALSE))-1) / (VLOOKUP(CU745,Anthro_Calc!C:P,14,FALSE)*VLOOKUP(CU745,Anthro_Calc!C:P,12,FALSE)))</f>
        <v/>
      </c>
      <c r="CW745" s="187" t="str">
        <f>IF(ISBLANK(CQ745), "", -3 + (CQ745 -VLOOKUP(CU745,Anthro_Calc!C:P,4,FALSE)) / (VLOOKUP(CU745,Anthro_Calc!C:P,5,FALSE) - VLOOKUP(CU745,Anthro_Calc!C:P,4,FALSE)))</f>
        <v/>
      </c>
      <c r="CX745" s="187" t="str">
        <f>IF(ISBLANK(CQ745), "", 3 + (CQ745 -VLOOKUP(CU745,Anthro_Calc!C:P,10,FALSE)) / (VLOOKUP(CU745,Anthro_Calc!C:P,10,FALSE) - VLOOKUP(CU745,Anthro_Calc!C:P,9,FALSE)))</f>
        <v/>
      </c>
      <c r="CY745" s="188" t="str">
        <f t="shared" si="625"/>
        <v/>
      </c>
      <c r="CZ745" s="117" t="str">
        <f t="shared" si="639"/>
        <v/>
      </c>
      <c r="DA745" s="174" t="str">
        <f t="shared" si="626"/>
        <v/>
      </c>
      <c r="DB745" s="189"/>
    </row>
    <row r="746" spans="1:106">
      <c r="A746" s="165">
        <f t="shared" si="631"/>
        <v>742</v>
      </c>
      <c r="B746" s="166"/>
      <c r="C746" s="166"/>
      <c r="D746" s="166"/>
      <c r="E746" s="166"/>
      <c r="F746" s="166"/>
      <c r="G746" s="166"/>
      <c r="H746" s="166"/>
      <c r="I746" s="166"/>
      <c r="J746" s="166"/>
      <c r="K746" s="166"/>
      <c r="L746" s="166"/>
      <c r="M746" s="167"/>
      <c r="N746" s="168" t="str">
        <f t="shared" ca="1" si="590"/>
        <v/>
      </c>
      <c r="O746" s="169"/>
      <c r="P746" s="169"/>
      <c r="Q746" s="167"/>
      <c r="R746" s="170"/>
      <c r="S746" s="171" t="str">
        <f t="shared" si="591"/>
        <v/>
      </c>
      <c r="T746" s="171" t="str">
        <f t="shared" si="592"/>
        <v/>
      </c>
      <c r="U746" s="171" t="str">
        <f t="shared" si="593"/>
        <v/>
      </c>
      <c r="V746" s="171" t="str">
        <f>IF(ISBLANK(R746), "", (POWER(R746/VLOOKUP(U746,Anthro_Calc!C:P,13,FALSE),VLOOKUP(U746,Anthro_Calc!C:P,12,FALSE))-1) / (VLOOKUP(U746,Anthro_Calc!C:P,14,FALSE)*VLOOKUP(U746,Anthro_Calc!C:P,12,FALSE)))</f>
        <v/>
      </c>
      <c r="W746" s="171" t="str">
        <f>IF(ISBLANK(R746), "", -3 + (R746 -VLOOKUP(U746,Anthro_Calc!C:P,4,FALSE)) / (VLOOKUP(U746,Anthro_Calc!C:P,5,FALSE) - VLOOKUP(U746,Anthro_Calc!C:P,4,FALSE)))</f>
        <v/>
      </c>
      <c r="X746" s="171" t="str">
        <f>IF(ISBLANK(R746), "", 3 + (R746 -VLOOKUP(U746,Anthro_Calc!C:P,10,FALSE)) / (VLOOKUP(U746,Anthro_Calc!C:P,10,FALSE) - VLOOKUP(U746,Anthro_Calc!C:P,9,FALSE)))</f>
        <v/>
      </c>
      <c r="Y746" s="172" t="str">
        <f t="shared" si="594"/>
        <v/>
      </c>
      <c r="Z746" s="173" t="str">
        <f t="shared" si="595"/>
        <v/>
      </c>
      <c r="AA746" s="174" t="str">
        <f t="shared" si="630"/>
        <v/>
      </c>
      <c r="AB746" s="167"/>
      <c r="AC746" s="175"/>
      <c r="AD746" s="176"/>
      <c r="AE746" s="177" t="str">
        <f t="shared" si="596"/>
        <v/>
      </c>
      <c r="AF746" s="171">
        <f t="shared" si="597"/>
        <v>0</v>
      </c>
      <c r="AG746" s="171">
        <f t="shared" si="598"/>
        <v>0</v>
      </c>
      <c r="AH746" s="171" t="str">
        <f t="shared" si="599"/>
        <v>0</v>
      </c>
      <c r="AI746" s="171" t="str">
        <f>IF(ISBLANK(AD746), "", (POWER(AD746/VLOOKUP(AH746,Anthro_Calc!C:P,13,FALSE),VLOOKUP(AH746,Anthro_Calc!C:P,12,FALSE))-1) / (VLOOKUP(AH746,Anthro_Calc!C:P,14,FALSE)*VLOOKUP(AH746,Anthro_Calc!C:P,12,FALSE)))</f>
        <v/>
      </c>
      <c r="AJ746" s="171" t="str">
        <f>IF(ISBLANK(AD746), "", -3 + (AD746 -VLOOKUP(AH746,Anthro_Calc!C:P,4,FALSE)) / (VLOOKUP(AH746,Anthro_Calc!C:P,5,FALSE) - VLOOKUP(AH746,Anthro_Calc!C:P,4,FALSE)))</f>
        <v/>
      </c>
      <c r="AK746" s="171" t="str">
        <f>IF(ISBLANK(AD746), "", 3 + (AD746 -VLOOKUP(AH746,Anthro_Calc!C:P,10,FALSE)) / (VLOOKUP(AH746,Anthro_Calc!C:P,10,FALSE) - VLOOKUP(AH746,Anthro_Calc!C:P,9,FALSE)))</f>
        <v/>
      </c>
      <c r="AL746" s="172" t="str">
        <f t="shared" si="600"/>
        <v/>
      </c>
      <c r="AM746" s="173" t="str">
        <f t="shared" si="601"/>
        <v/>
      </c>
      <c r="AN746" s="174" t="str">
        <f t="shared" si="602"/>
        <v/>
      </c>
      <c r="AO746" s="178" t="str">
        <f t="shared" si="632"/>
        <v/>
      </c>
      <c r="AP746" s="179"/>
      <c r="AQ746" s="179" t="str">
        <f t="shared" si="638"/>
        <v/>
      </c>
      <c r="AR746" s="167"/>
      <c r="AS746" s="175"/>
      <c r="AT746" s="170"/>
      <c r="AU746" s="177" t="str">
        <f t="shared" si="629"/>
        <v/>
      </c>
      <c r="AV746" s="171">
        <f t="shared" si="603"/>
        <v>0</v>
      </c>
      <c r="AW746" s="171">
        <f t="shared" si="604"/>
        <v>0</v>
      </c>
      <c r="AX746" s="171" t="str">
        <f t="shared" si="605"/>
        <v>0</v>
      </c>
      <c r="AY746" s="171" t="str">
        <f>IF(ISBLANK(AT746), "", (POWER(AT746/VLOOKUP(AX746,Anthro_Calc!C:P,13,FALSE),VLOOKUP(AX746,Anthro_Calc!C:P,12,FALSE))-1) / (VLOOKUP(AX746,Anthro_Calc!C:P,14,FALSE)*VLOOKUP(AX746,Anthro_Calc!C:P,12,FALSE)))</f>
        <v/>
      </c>
      <c r="AZ746" s="171" t="str">
        <f>IF(ISBLANK(AT746), "", -3 + (AT746 -VLOOKUP(AX746,Anthro_Calc!C:P,4,FALSE)) / (VLOOKUP(AX746,Anthro_Calc!C:P,5,FALSE) - VLOOKUP(AX746,Anthro_Calc!C:P,4,FALSE)))</f>
        <v/>
      </c>
      <c r="BA746" s="171" t="str">
        <f>IF(ISBLANK(AT746), "", 3 + (AT746 -VLOOKUP(AX746,Anthro_Calc!C:P,10,FALSE)) / (VLOOKUP(AX746,Anthro_Calc!C:P,10,FALSE) - VLOOKUP(AX746,Anthro_Calc!C:P,9,FALSE)))</f>
        <v/>
      </c>
      <c r="BB746" s="172" t="str">
        <f t="shared" si="606"/>
        <v/>
      </c>
      <c r="BC746" s="173" t="str">
        <f t="shared" si="607"/>
        <v/>
      </c>
      <c r="BD746" s="174" t="str">
        <f t="shared" si="633"/>
        <v/>
      </c>
      <c r="BE746" s="180" t="str">
        <f t="shared" si="634"/>
        <v/>
      </c>
      <c r="BF746" s="181" t="str">
        <f t="shared" si="608"/>
        <v/>
      </c>
      <c r="BG746" s="181" t="str">
        <f t="shared" si="635"/>
        <v/>
      </c>
      <c r="BH746" s="179"/>
      <c r="BI746" s="182"/>
      <c r="BJ746" s="167"/>
      <c r="BK746" s="175"/>
      <c r="BL746" s="176"/>
      <c r="BM746" s="177" t="str">
        <f t="shared" si="609"/>
        <v/>
      </c>
      <c r="BN746" s="171">
        <f t="shared" si="627"/>
        <v>0</v>
      </c>
      <c r="BO746" s="171">
        <f t="shared" si="628"/>
        <v>0</v>
      </c>
      <c r="BP746" s="171" t="str">
        <f t="shared" si="610"/>
        <v>0</v>
      </c>
      <c r="BQ746" s="171" t="str">
        <f>IF(ISBLANK(BL746), "", (POWER(BL746/VLOOKUP(BP746,Anthro_Calc!C:P,13,FALSE),VLOOKUP(BP746,Anthro_Calc!C:P,12,FALSE))-1) / (VLOOKUP(BP746,Anthro_Calc!C:P,14,FALSE)*VLOOKUP(BP746,Anthro_Calc!C:P,12,FALSE)))</f>
        <v/>
      </c>
      <c r="BR746" s="171" t="str">
        <f>IF(ISBLANK(BL746), "", -3 + (BL746 -VLOOKUP(BP746,Anthro_Calc!C:P,4,FALSE)) / (VLOOKUP(BP746,Anthro_Calc!C:P,5,FALSE) - VLOOKUP(BP746,Anthro_Calc!C:P,4,FALSE)))</f>
        <v/>
      </c>
      <c r="BS746" s="171" t="str">
        <f>IF(ISBLANK(BL746), "", 3 + (BL746 -VLOOKUP(BP746,Anthro_Calc!C:P,10,FALSE)) / (VLOOKUP(BP746,Anthro_Calc!C:P,10,FALSE) - VLOOKUP(BP746,Anthro_Calc!C:P,9,FALSE)))</f>
        <v/>
      </c>
      <c r="BT746" s="172" t="str">
        <f t="shared" si="611"/>
        <v/>
      </c>
      <c r="BU746" s="173" t="str">
        <f t="shared" si="612"/>
        <v/>
      </c>
      <c r="BV746" s="174" t="str">
        <f t="shared" si="613"/>
        <v/>
      </c>
      <c r="BW746" s="181" t="str">
        <f t="shared" si="636"/>
        <v/>
      </c>
      <c r="BX746" s="179"/>
      <c r="BY746" s="181" t="str">
        <f>IF(ISBLANK(BL746), "", VLOOKUP(Z746&amp;" "&amp;BV746&amp;" "&amp;BW746,Graduation_Criteria!$D$2:$E$34,2,FALSE))</f>
        <v/>
      </c>
      <c r="BZ746" s="181" t="str">
        <f t="shared" si="637"/>
        <v/>
      </c>
      <c r="CA746" s="167"/>
      <c r="CB746" s="175"/>
      <c r="CC746" s="175"/>
      <c r="CD746" s="183" t="str">
        <f t="shared" si="614"/>
        <v/>
      </c>
      <c r="CE746" s="184">
        <f t="shared" si="615"/>
        <v>0</v>
      </c>
      <c r="CF746" s="184">
        <f t="shared" si="616"/>
        <v>0</v>
      </c>
      <c r="CG746" s="184" t="str">
        <f t="shared" si="617"/>
        <v>0</v>
      </c>
      <c r="CH746" s="184" t="str">
        <f>IF(ISBLANK(CC746), "", (POWER(CC746/VLOOKUP(CG746,Anthro_Calc!C:P,13,FALSE),VLOOKUP(CG746,Anthro_Calc!C:P,12,FALSE))-1) / (VLOOKUP(CG746,Anthro_Calc!C:P,14,FALSE)*VLOOKUP(CG746,Anthro_Calc!C:P,12,FALSE)))</f>
        <v/>
      </c>
      <c r="CI746" s="184" t="str">
        <f>IF(ISBLANK(CC746), "", -3 + (CC746 -VLOOKUP(CG746,Anthro_Calc!C:P,4,FALSE)) / (VLOOKUP(CG746,Anthro_Calc!C:P,5,FALSE) - VLOOKUP(CG746,Anthro_Calc!C:P,4,FALSE)))</f>
        <v/>
      </c>
      <c r="CJ746" s="184" t="str">
        <f>IF(ISBLANK(CC746), "", 3 + (CC746 -VLOOKUP(CG746,Anthro_Calc!C:P,10,FALSE)) / (VLOOKUP(CG746,Anthro_Calc!C:P,10,FALSE) - VLOOKUP(CG746,Anthro_Calc!C:P,9,FALSE)))</f>
        <v/>
      </c>
      <c r="CK746" s="185" t="str">
        <f t="shared" si="618"/>
        <v/>
      </c>
      <c r="CL746" s="173" t="str">
        <f t="shared" si="619"/>
        <v/>
      </c>
      <c r="CM746" s="174" t="str">
        <f t="shared" si="620"/>
        <v/>
      </c>
      <c r="CN746" s="179"/>
      <c r="CO746" s="167"/>
      <c r="CP746" s="175"/>
      <c r="CQ746" s="175"/>
      <c r="CR746" s="186" t="str">
        <f t="shared" si="621"/>
        <v/>
      </c>
      <c r="CS746" s="187">
        <f t="shared" si="622"/>
        <v>0</v>
      </c>
      <c r="CT746" s="187">
        <f t="shared" si="623"/>
        <v>0</v>
      </c>
      <c r="CU746" s="187" t="str">
        <f t="shared" si="624"/>
        <v>0</v>
      </c>
      <c r="CV746" s="187" t="str">
        <f>IF(ISBLANK(CQ746), "", (POWER(CQ746/VLOOKUP(CU746,Anthro_Calc!C:P,13,FALSE),VLOOKUP(CU746,Anthro_Calc!C:P,12,FALSE))-1) / (VLOOKUP(CU746,Anthro_Calc!C:P,14,FALSE)*VLOOKUP(CU746,Anthro_Calc!C:P,12,FALSE)))</f>
        <v/>
      </c>
      <c r="CW746" s="187" t="str">
        <f>IF(ISBLANK(CQ746), "", -3 + (CQ746 -VLOOKUP(CU746,Anthro_Calc!C:P,4,FALSE)) / (VLOOKUP(CU746,Anthro_Calc!C:P,5,FALSE) - VLOOKUP(CU746,Anthro_Calc!C:P,4,FALSE)))</f>
        <v/>
      </c>
      <c r="CX746" s="187" t="str">
        <f>IF(ISBLANK(CQ746), "", 3 + (CQ746 -VLOOKUP(CU746,Anthro_Calc!C:P,10,FALSE)) / (VLOOKUP(CU746,Anthro_Calc!C:P,10,FALSE) - VLOOKUP(CU746,Anthro_Calc!C:P,9,FALSE)))</f>
        <v/>
      </c>
      <c r="CY746" s="188" t="str">
        <f t="shared" si="625"/>
        <v/>
      </c>
      <c r="CZ746" s="117" t="str">
        <f t="shared" si="639"/>
        <v/>
      </c>
      <c r="DA746" s="174" t="str">
        <f t="shared" si="626"/>
        <v/>
      </c>
      <c r="DB746" s="189"/>
    </row>
    <row r="747" spans="1:106">
      <c r="A747" s="165">
        <f t="shared" si="631"/>
        <v>743</v>
      </c>
      <c r="B747" s="166"/>
      <c r="C747" s="166"/>
      <c r="D747" s="166"/>
      <c r="E747" s="166"/>
      <c r="F747" s="166"/>
      <c r="G747" s="166"/>
      <c r="H747" s="166"/>
      <c r="I747" s="166"/>
      <c r="J747" s="166"/>
      <c r="K747" s="166"/>
      <c r="L747" s="166"/>
      <c r="M747" s="167"/>
      <c r="N747" s="168" t="str">
        <f t="shared" ca="1" si="590"/>
        <v/>
      </c>
      <c r="O747" s="169"/>
      <c r="P747" s="169"/>
      <c r="Q747" s="167"/>
      <c r="R747" s="170"/>
      <c r="S747" s="171" t="str">
        <f t="shared" si="591"/>
        <v/>
      </c>
      <c r="T747" s="171" t="str">
        <f t="shared" si="592"/>
        <v/>
      </c>
      <c r="U747" s="171" t="str">
        <f t="shared" si="593"/>
        <v/>
      </c>
      <c r="V747" s="171" t="str">
        <f>IF(ISBLANK(R747), "", (POWER(R747/VLOOKUP(U747,Anthro_Calc!C:P,13,FALSE),VLOOKUP(U747,Anthro_Calc!C:P,12,FALSE))-1) / (VLOOKUP(U747,Anthro_Calc!C:P,14,FALSE)*VLOOKUP(U747,Anthro_Calc!C:P,12,FALSE)))</f>
        <v/>
      </c>
      <c r="W747" s="171" t="str">
        <f>IF(ISBLANK(R747), "", -3 + (R747 -VLOOKUP(U747,Anthro_Calc!C:P,4,FALSE)) / (VLOOKUP(U747,Anthro_Calc!C:P,5,FALSE) - VLOOKUP(U747,Anthro_Calc!C:P,4,FALSE)))</f>
        <v/>
      </c>
      <c r="X747" s="171" t="str">
        <f>IF(ISBLANK(R747), "", 3 + (R747 -VLOOKUP(U747,Anthro_Calc!C:P,10,FALSE)) / (VLOOKUP(U747,Anthro_Calc!C:P,10,FALSE) - VLOOKUP(U747,Anthro_Calc!C:P,9,FALSE)))</f>
        <v/>
      </c>
      <c r="Y747" s="172" t="str">
        <f t="shared" si="594"/>
        <v/>
      </c>
      <c r="Z747" s="173" t="str">
        <f t="shared" si="595"/>
        <v/>
      </c>
      <c r="AA747" s="174" t="str">
        <f t="shared" si="630"/>
        <v/>
      </c>
      <c r="AB747" s="167"/>
      <c r="AC747" s="175"/>
      <c r="AD747" s="176"/>
      <c r="AE747" s="177" t="str">
        <f t="shared" si="596"/>
        <v/>
      </c>
      <c r="AF747" s="171">
        <f t="shared" si="597"/>
        <v>0</v>
      </c>
      <c r="AG747" s="171">
        <f t="shared" si="598"/>
        <v>0</v>
      </c>
      <c r="AH747" s="171" t="str">
        <f t="shared" si="599"/>
        <v>0</v>
      </c>
      <c r="AI747" s="171" t="str">
        <f>IF(ISBLANK(AD747), "", (POWER(AD747/VLOOKUP(AH747,Anthro_Calc!C:P,13,FALSE),VLOOKUP(AH747,Anthro_Calc!C:P,12,FALSE))-1) / (VLOOKUP(AH747,Anthro_Calc!C:P,14,FALSE)*VLOOKUP(AH747,Anthro_Calc!C:P,12,FALSE)))</f>
        <v/>
      </c>
      <c r="AJ747" s="171" t="str">
        <f>IF(ISBLANK(AD747), "", -3 + (AD747 -VLOOKUP(AH747,Anthro_Calc!C:P,4,FALSE)) / (VLOOKUP(AH747,Anthro_Calc!C:P,5,FALSE) - VLOOKUP(AH747,Anthro_Calc!C:P,4,FALSE)))</f>
        <v/>
      </c>
      <c r="AK747" s="171" t="str">
        <f>IF(ISBLANK(AD747), "", 3 + (AD747 -VLOOKUP(AH747,Anthro_Calc!C:P,10,FALSE)) / (VLOOKUP(AH747,Anthro_Calc!C:P,10,FALSE) - VLOOKUP(AH747,Anthro_Calc!C:P,9,FALSE)))</f>
        <v/>
      </c>
      <c r="AL747" s="172" t="str">
        <f t="shared" si="600"/>
        <v/>
      </c>
      <c r="AM747" s="173" t="str">
        <f t="shared" si="601"/>
        <v/>
      </c>
      <c r="AN747" s="174" t="str">
        <f t="shared" si="602"/>
        <v/>
      </c>
      <c r="AO747" s="178" t="str">
        <f t="shared" si="632"/>
        <v/>
      </c>
      <c r="AP747" s="179"/>
      <c r="AQ747" s="179" t="str">
        <f t="shared" si="638"/>
        <v/>
      </c>
      <c r="AR747" s="167"/>
      <c r="AS747" s="175"/>
      <c r="AT747" s="170"/>
      <c r="AU747" s="177" t="str">
        <f t="shared" si="629"/>
        <v/>
      </c>
      <c r="AV747" s="171">
        <f t="shared" si="603"/>
        <v>0</v>
      </c>
      <c r="AW747" s="171">
        <f t="shared" si="604"/>
        <v>0</v>
      </c>
      <c r="AX747" s="171" t="str">
        <f t="shared" si="605"/>
        <v>0</v>
      </c>
      <c r="AY747" s="171" t="str">
        <f>IF(ISBLANK(AT747), "", (POWER(AT747/VLOOKUP(AX747,Anthro_Calc!C:P,13,FALSE),VLOOKUP(AX747,Anthro_Calc!C:P,12,FALSE))-1) / (VLOOKUP(AX747,Anthro_Calc!C:P,14,FALSE)*VLOOKUP(AX747,Anthro_Calc!C:P,12,FALSE)))</f>
        <v/>
      </c>
      <c r="AZ747" s="171" t="str">
        <f>IF(ISBLANK(AT747), "", -3 + (AT747 -VLOOKUP(AX747,Anthro_Calc!C:P,4,FALSE)) / (VLOOKUP(AX747,Anthro_Calc!C:P,5,FALSE) - VLOOKUP(AX747,Anthro_Calc!C:P,4,FALSE)))</f>
        <v/>
      </c>
      <c r="BA747" s="171" t="str">
        <f>IF(ISBLANK(AT747), "", 3 + (AT747 -VLOOKUP(AX747,Anthro_Calc!C:P,10,FALSE)) / (VLOOKUP(AX747,Anthro_Calc!C:P,10,FALSE) - VLOOKUP(AX747,Anthro_Calc!C:P,9,FALSE)))</f>
        <v/>
      </c>
      <c r="BB747" s="172" t="str">
        <f t="shared" si="606"/>
        <v/>
      </c>
      <c r="BC747" s="173" t="str">
        <f t="shared" si="607"/>
        <v/>
      </c>
      <c r="BD747" s="174" t="str">
        <f t="shared" si="633"/>
        <v/>
      </c>
      <c r="BE747" s="180" t="str">
        <f t="shared" si="634"/>
        <v/>
      </c>
      <c r="BF747" s="181" t="str">
        <f t="shared" si="608"/>
        <v/>
      </c>
      <c r="BG747" s="181" t="str">
        <f t="shared" si="635"/>
        <v/>
      </c>
      <c r="BH747" s="179"/>
      <c r="BI747" s="182"/>
      <c r="BJ747" s="167"/>
      <c r="BK747" s="175"/>
      <c r="BL747" s="176"/>
      <c r="BM747" s="177" t="str">
        <f t="shared" si="609"/>
        <v/>
      </c>
      <c r="BN747" s="171">
        <f t="shared" si="627"/>
        <v>0</v>
      </c>
      <c r="BO747" s="171">
        <f t="shared" si="628"/>
        <v>0</v>
      </c>
      <c r="BP747" s="171" t="str">
        <f t="shared" si="610"/>
        <v>0</v>
      </c>
      <c r="BQ747" s="171" t="str">
        <f>IF(ISBLANK(BL747), "", (POWER(BL747/VLOOKUP(BP747,Anthro_Calc!C:P,13,FALSE),VLOOKUP(BP747,Anthro_Calc!C:P,12,FALSE))-1) / (VLOOKUP(BP747,Anthro_Calc!C:P,14,FALSE)*VLOOKUP(BP747,Anthro_Calc!C:P,12,FALSE)))</f>
        <v/>
      </c>
      <c r="BR747" s="171" t="str">
        <f>IF(ISBLANK(BL747), "", -3 + (BL747 -VLOOKUP(BP747,Anthro_Calc!C:P,4,FALSE)) / (VLOOKUP(BP747,Anthro_Calc!C:P,5,FALSE) - VLOOKUP(BP747,Anthro_Calc!C:P,4,FALSE)))</f>
        <v/>
      </c>
      <c r="BS747" s="171" t="str">
        <f>IF(ISBLANK(BL747), "", 3 + (BL747 -VLOOKUP(BP747,Anthro_Calc!C:P,10,FALSE)) / (VLOOKUP(BP747,Anthro_Calc!C:P,10,FALSE) - VLOOKUP(BP747,Anthro_Calc!C:P,9,FALSE)))</f>
        <v/>
      </c>
      <c r="BT747" s="172" t="str">
        <f t="shared" si="611"/>
        <v/>
      </c>
      <c r="BU747" s="173" t="str">
        <f t="shared" si="612"/>
        <v/>
      </c>
      <c r="BV747" s="174" t="str">
        <f t="shared" si="613"/>
        <v/>
      </c>
      <c r="BW747" s="181" t="str">
        <f t="shared" si="636"/>
        <v/>
      </c>
      <c r="BX747" s="179"/>
      <c r="BY747" s="181" t="str">
        <f>IF(ISBLANK(BL747), "", VLOOKUP(Z747&amp;" "&amp;BV747&amp;" "&amp;BW747,Graduation_Criteria!$D$2:$E$34,2,FALSE))</f>
        <v/>
      </c>
      <c r="BZ747" s="181" t="str">
        <f t="shared" si="637"/>
        <v/>
      </c>
      <c r="CA747" s="167"/>
      <c r="CB747" s="175"/>
      <c r="CC747" s="175"/>
      <c r="CD747" s="183" t="str">
        <f t="shared" si="614"/>
        <v/>
      </c>
      <c r="CE747" s="184">
        <f t="shared" si="615"/>
        <v>0</v>
      </c>
      <c r="CF747" s="184">
        <f t="shared" si="616"/>
        <v>0</v>
      </c>
      <c r="CG747" s="184" t="str">
        <f t="shared" si="617"/>
        <v>0</v>
      </c>
      <c r="CH747" s="184" t="str">
        <f>IF(ISBLANK(CC747), "", (POWER(CC747/VLOOKUP(CG747,Anthro_Calc!C:P,13,FALSE),VLOOKUP(CG747,Anthro_Calc!C:P,12,FALSE))-1) / (VLOOKUP(CG747,Anthro_Calc!C:P,14,FALSE)*VLOOKUP(CG747,Anthro_Calc!C:P,12,FALSE)))</f>
        <v/>
      </c>
      <c r="CI747" s="184" t="str">
        <f>IF(ISBLANK(CC747), "", -3 + (CC747 -VLOOKUP(CG747,Anthro_Calc!C:P,4,FALSE)) / (VLOOKUP(CG747,Anthro_Calc!C:P,5,FALSE) - VLOOKUP(CG747,Anthro_Calc!C:P,4,FALSE)))</f>
        <v/>
      </c>
      <c r="CJ747" s="184" t="str">
        <f>IF(ISBLANK(CC747), "", 3 + (CC747 -VLOOKUP(CG747,Anthro_Calc!C:P,10,FALSE)) / (VLOOKUP(CG747,Anthro_Calc!C:P,10,FALSE) - VLOOKUP(CG747,Anthro_Calc!C:P,9,FALSE)))</f>
        <v/>
      </c>
      <c r="CK747" s="185" t="str">
        <f t="shared" si="618"/>
        <v/>
      </c>
      <c r="CL747" s="173" t="str">
        <f t="shared" si="619"/>
        <v/>
      </c>
      <c r="CM747" s="174" t="str">
        <f t="shared" si="620"/>
        <v/>
      </c>
      <c r="CN747" s="179"/>
      <c r="CO747" s="167"/>
      <c r="CP747" s="175"/>
      <c r="CQ747" s="175"/>
      <c r="CR747" s="186" t="str">
        <f t="shared" si="621"/>
        <v/>
      </c>
      <c r="CS747" s="187">
        <f t="shared" si="622"/>
        <v>0</v>
      </c>
      <c r="CT747" s="187">
        <f t="shared" si="623"/>
        <v>0</v>
      </c>
      <c r="CU747" s="187" t="str">
        <f t="shared" si="624"/>
        <v>0</v>
      </c>
      <c r="CV747" s="187" t="str">
        <f>IF(ISBLANK(CQ747), "", (POWER(CQ747/VLOOKUP(CU747,Anthro_Calc!C:P,13,FALSE),VLOOKUP(CU747,Anthro_Calc!C:P,12,FALSE))-1) / (VLOOKUP(CU747,Anthro_Calc!C:P,14,FALSE)*VLOOKUP(CU747,Anthro_Calc!C:P,12,FALSE)))</f>
        <v/>
      </c>
      <c r="CW747" s="187" t="str">
        <f>IF(ISBLANK(CQ747), "", -3 + (CQ747 -VLOOKUP(CU747,Anthro_Calc!C:P,4,FALSE)) / (VLOOKUP(CU747,Anthro_Calc!C:P,5,FALSE) - VLOOKUP(CU747,Anthro_Calc!C:P,4,FALSE)))</f>
        <v/>
      </c>
      <c r="CX747" s="187" t="str">
        <f>IF(ISBLANK(CQ747), "", 3 + (CQ747 -VLOOKUP(CU747,Anthro_Calc!C:P,10,FALSE)) / (VLOOKUP(CU747,Anthro_Calc!C:P,10,FALSE) - VLOOKUP(CU747,Anthro_Calc!C:P,9,FALSE)))</f>
        <v/>
      </c>
      <c r="CY747" s="188" t="str">
        <f t="shared" si="625"/>
        <v/>
      </c>
      <c r="CZ747" s="117" t="str">
        <f t="shared" si="639"/>
        <v/>
      </c>
      <c r="DA747" s="174" t="str">
        <f t="shared" si="626"/>
        <v/>
      </c>
      <c r="DB747" s="189"/>
    </row>
    <row r="748" spans="1:106">
      <c r="A748" s="165">
        <f t="shared" si="631"/>
        <v>744</v>
      </c>
      <c r="B748" s="166"/>
      <c r="C748" s="166"/>
      <c r="D748" s="166"/>
      <c r="E748" s="166"/>
      <c r="F748" s="166"/>
      <c r="G748" s="166"/>
      <c r="H748" s="166"/>
      <c r="I748" s="166"/>
      <c r="J748" s="166"/>
      <c r="K748" s="166"/>
      <c r="L748" s="166"/>
      <c r="M748" s="167"/>
      <c r="N748" s="168" t="str">
        <f t="shared" ca="1" si="590"/>
        <v/>
      </c>
      <c r="O748" s="169"/>
      <c r="P748" s="169"/>
      <c r="Q748" s="167"/>
      <c r="R748" s="170"/>
      <c r="S748" s="171" t="str">
        <f t="shared" si="591"/>
        <v/>
      </c>
      <c r="T748" s="171" t="str">
        <f t="shared" si="592"/>
        <v/>
      </c>
      <c r="U748" s="171" t="str">
        <f t="shared" si="593"/>
        <v/>
      </c>
      <c r="V748" s="171" t="str">
        <f>IF(ISBLANK(R748), "", (POWER(R748/VLOOKUP(U748,Anthro_Calc!C:P,13,FALSE),VLOOKUP(U748,Anthro_Calc!C:P,12,FALSE))-1) / (VLOOKUP(U748,Anthro_Calc!C:P,14,FALSE)*VLOOKUP(U748,Anthro_Calc!C:P,12,FALSE)))</f>
        <v/>
      </c>
      <c r="W748" s="171" t="str">
        <f>IF(ISBLANK(R748), "", -3 + (R748 -VLOOKUP(U748,Anthro_Calc!C:P,4,FALSE)) / (VLOOKUP(U748,Anthro_Calc!C:P,5,FALSE) - VLOOKUP(U748,Anthro_Calc!C:P,4,FALSE)))</f>
        <v/>
      </c>
      <c r="X748" s="171" t="str">
        <f>IF(ISBLANK(R748), "", 3 + (R748 -VLOOKUP(U748,Anthro_Calc!C:P,10,FALSE)) / (VLOOKUP(U748,Anthro_Calc!C:P,10,FALSE) - VLOOKUP(U748,Anthro_Calc!C:P,9,FALSE)))</f>
        <v/>
      </c>
      <c r="Y748" s="172" t="str">
        <f t="shared" si="594"/>
        <v/>
      </c>
      <c r="Z748" s="173" t="str">
        <f t="shared" si="595"/>
        <v/>
      </c>
      <c r="AA748" s="174" t="str">
        <f t="shared" si="630"/>
        <v/>
      </c>
      <c r="AB748" s="167"/>
      <c r="AC748" s="175"/>
      <c r="AD748" s="176"/>
      <c r="AE748" s="177" t="str">
        <f t="shared" si="596"/>
        <v/>
      </c>
      <c r="AF748" s="171">
        <f t="shared" si="597"/>
        <v>0</v>
      </c>
      <c r="AG748" s="171">
        <f t="shared" si="598"/>
        <v>0</v>
      </c>
      <c r="AH748" s="171" t="str">
        <f t="shared" si="599"/>
        <v>0</v>
      </c>
      <c r="AI748" s="171" t="str">
        <f>IF(ISBLANK(AD748), "", (POWER(AD748/VLOOKUP(AH748,Anthro_Calc!C:P,13,FALSE),VLOOKUP(AH748,Anthro_Calc!C:P,12,FALSE))-1) / (VLOOKUP(AH748,Anthro_Calc!C:P,14,FALSE)*VLOOKUP(AH748,Anthro_Calc!C:P,12,FALSE)))</f>
        <v/>
      </c>
      <c r="AJ748" s="171" t="str">
        <f>IF(ISBLANK(AD748), "", -3 + (AD748 -VLOOKUP(AH748,Anthro_Calc!C:P,4,FALSE)) / (VLOOKUP(AH748,Anthro_Calc!C:P,5,FALSE) - VLOOKUP(AH748,Anthro_Calc!C:P,4,FALSE)))</f>
        <v/>
      </c>
      <c r="AK748" s="171" t="str">
        <f>IF(ISBLANK(AD748), "", 3 + (AD748 -VLOOKUP(AH748,Anthro_Calc!C:P,10,FALSE)) / (VLOOKUP(AH748,Anthro_Calc!C:P,10,FALSE) - VLOOKUP(AH748,Anthro_Calc!C:P,9,FALSE)))</f>
        <v/>
      </c>
      <c r="AL748" s="172" t="str">
        <f t="shared" si="600"/>
        <v/>
      </c>
      <c r="AM748" s="173" t="str">
        <f t="shared" si="601"/>
        <v/>
      </c>
      <c r="AN748" s="174" t="str">
        <f t="shared" si="602"/>
        <v/>
      </c>
      <c r="AO748" s="178" t="str">
        <f t="shared" si="632"/>
        <v/>
      </c>
      <c r="AP748" s="179"/>
      <c r="AQ748" s="179" t="str">
        <f t="shared" si="638"/>
        <v/>
      </c>
      <c r="AR748" s="167"/>
      <c r="AS748" s="175"/>
      <c r="AT748" s="170"/>
      <c r="AU748" s="177" t="str">
        <f t="shared" si="629"/>
        <v/>
      </c>
      <c r="AV748" s="171">
        <f t="shared" si="603"/>
        <v>0</v>
      </c>
      <c r="AW748" s="171">
        <f t="shared" si="604"/>
        <v>0</v>
      </c>
      <c r="AX748" s="171" t="str">
        <f t="shared" si="605"/>
        <v>0</v>
      </c>
      <c r="AY748" s="171" t="str">
        <f>IF(ISBLANK(AT748), "", (POWER(AT748/VLOOKUP(AX748,Anthro_Calc!C:P,13,FALSE),VLOOKUP(AX748,Anthro_Calc!C:P,12,FALSE))-1) / (VLOOKUP(AX748,Anthro_Calc!C:P,14,FALSE)*VLOOKUP(AX748,Anthro_Calc!C:P,12,FALSE)))</f>
        <v/>
      </c>
      <c r="AZ748" s="171" t="str">
        <f>IF(ISBLANK(AT748), "", -3 + (AT748 -VLOOKUP(AX748,Anthro_Calc!C:P,4,FALSE)) / (VLOOKUP(AX748,Anthro_Calc!C:P,5,FALSE) - VLOOKUP(AX748,Anthro_Calc!C:P,4,FALSE)))</f>
        <v/>
      </c>
      <c r="BA748" s="171" t="str">
        <f>IF(ISBLANK(AT748), "", 3 + (AT748 -VLOOKUP(AX748,Anthro_Calc!C:P,10,FALSE)) / (VLOOKUP(AX748,Anthro_Calc!C:P,10,FALSE) - VLOOKUP(AX748,Anthro_Calc!C:P,9,FALSE)))</f>
        <v/>
      </c>
      <c r="BB748" s="172" t="str">
        <f t="shared" si="606"/>
        <v/>
      </c>
      <c r="BC748" s="173" t="str">
        <f t="shared" si="607"/>
        <v/>
      </c>
      <c r="BD748" s="174" t="str">
        <f t="shared" si="633"/>
        <v/>
      </c>
      <c r="BE748" s="180" t="str">
        <f t="shared" si="634"/>
        <v/>
      </c>
      <c r="BF748" s="181" t="str">
        <f t="shared" si="608"/>
        <v/>
      </c>
      <c r="BG748" s="181" t="str">
        <f t="shared" si="635"/>
        <v/>
      </c>
      <c r="BH748" s="179"/>
      <c r="BI748" s="182"/>
      <c r="BJ748" s="167"/>
      <c r="BK748" s="175"/>
      <c r="BL748" s="176"/>
      <c r="BM748" s="177" t="str">
        <f t="shared" si="609"/>
        <v/>
      </c>
      <c r="BN748" s="171">
        <f t="shared" si="627"/>
        <v>0</v>
      </c>
      <c r="BO748" s="171">
        <f t="shared" si="628"/>
        <v>0</v>
      </c>
      <c r="BP748" s="171" t="str">
        <f t="shared" si="610"/>
        <v>0</v>
      </c>
      <c r="BQ748" s="171" t="str">
        <f>IF(ISBLANK(BL748), "", (POWER(BL748/VLOOKUP(BP748,Anthro_Calc!C:P,13,FALSE),VLOOKUP(BP748,Anthro_Calc!C:P,12,FALSE))-1) / (VLOOKUP(BP748,Anthro_Calc!C:P,14,FALSE)*VLOOKUP(BP748,Anthro_Calc!C:P,12,FALSE)))</f>
        <v/>
      </c>
      <c r="BR748" s="171" t="str">
        <f>IF(ISBLANK(BL748), "", -3 + (BL748 -VLOOKUP(BP748,Anthro_Calc!C:P,4,FALSE)) / (VLOOKUP(BP748,Anthro_Calc!C:P,5,FALSE) - VLOOKUP(BP748,Anthro_Calc!C:P,4,FALSE)))</f>
        <v/>
      </c>
      <c r="BS748" s="171" t="str">
        <f>IF(ISBLANK(BL748), "", 3 + (BL748 -VLOOKUP(BP748,Anthro_Calc!C:P,10,FALSE)) / (VLOOKUP(BP748,Anthro_Calc!C:P,10,FALSE) - VLOOKUP(BP748,Anthro_Calc!C:P,9,FALSE)))</f>
        <v/>
      </c>
      <c r="BT748" s="172" t="str">
        <f t="shared" si="611"/>
        <v/>
      </c>
      <c r="BU748" s="173" t="str">
        <f t="shared" si="612"/>
        <v/>
      </c>
      <c r="BV748" s="174" t="str">
        <f t="shared" si="613"/>
        <v/>
      </c>
      <c r="BW748" s="181" t="str">
        <f t="shared" si="636"/>
        <v/>
      </c>
      <c r="BX748" s="179"/>
      <c r="BY748" s="181" t="str">
        <f>IF(ISBLANK(BL748), "", VLOOKUP(Z748&amp;" "&amp;BV748&amp;" "&amp;BW748,Graduation_Criteria!$D$2:$E$34,2,FALSE))</f>
        <v/>
      </c>
      <c r="BZ748" s="181" t="str">
        <f t="shared" si="637"/>
        <v/>
      </c>
      <c r="CA748" s="167"/>
      <c r="CB748" s="175"/>
      <c r="CC748" s="175"/>
      <c r="CD748" s="183" t="str">
        <f t="shared" si="614"/>
        <v/>
      </c>
      <c r="CE748" s="184">
        <f t="shared" si="615"/>
        <v>0</v>
      </c>
      <c r="CF748" s="184">
        <f t="shared" si="616"/>
        <v>0</v>
      </c>
      <c r="CG748" s="184" t="str">
        <f t="shared" si="617"/>
        <v>0</v>
      </c>
      <c r="CH748" s="184" t="str">
        <f>IF(ISBLANK(CC748), "", (POWER(CC748/VLOOKUP(CG748,Anthro_Calc!C:P,13,FALSE),VLOOKUP(CG748,Anthro_Calc!C:P,12,FALSE))-1) / (VLOOKUP(CG748,Anthro_Calc!C:P,14,FALSE)*VLOOKUP(CG748,Anthro_Calc!C:P,12,FALSE)))</f>
        <v/>
      </c>
      <c r="CI748" s="184" t="str">
        <f>IF(ISBLANK(CC748), "", -3 + (CC748 -VLOOKUP(CG748,Anthro_Calc!C:P,4,FALSE)) / (VLOOKUP(CG748,Anthro_Calc!C:P,5,FALSE) - VLOOKUP(CG748,Anthro_Calc!C:P,4,FALSE)))</f>
        <v/>
      </c>
      <c r="CJ748" s="184" t="str">
        <f>IF(ISBLANK(CC748), "", 3 + (CC748 -VLOOKUP(CG748,Anthro_Calc!C:P,10,FALSE)) / (VLOOKUP(CG748,Anthro_Calc!C:P,10,FALSE) - VLOOKUP(CG748,Anthro_Calc!C:P,9,FALSE)))</f>
        <v/>
      </c>
      <c r="CK748" s="185" t="str">
        <f t="shared" si="618"/>
        <v/>
      </c>
      <c r="CL748" s="173" t="str">
        <f t="shared" si="619"/>
        <v/>
      </c>
      <c r="CM748" s="174" t="str">
        <f t="shared" si="620"/>
        <v/>
      </c>
      <c r="CN748" s="179"/>
      <c r="CO748" s="167"/>
      <c r="CP748" s="175"/>
      <c r="CQ748" s="175"/>
      <c r="CR748" s="186" t="str">
        <f t="shared" si="621"/>
        <v/>
      </c>
      <c r="CS748" s="187">
        <f t="shared" si="622"/>
        <v>0</v>
      </c>
      <c r="CT748" s="187">
        <f t="shared" si="623"/>
        <v>0</v>
      </c>
      <c r="CU748" s="187" t="str">
        <f t="shared" si="624"/>
        <v>0</v>
      </c>
      <c r="CV748" s="187" t="str">
        <f>IF(ISBLANK(CQ748), "", (POWER(CQ748/VLOOKUP(CU748,Anthro_Calc!C:P,13,FALSE),VLOOKUP(CU748,Anthro_Calc!C:P,12,FALSE))-1) / (VLOOKUP(CU748,Anthro_Calc!C:P,14,FALSE)*VLOOKUP(CU748,Anthro_Calc!C:P,12,FALSE)))</f>
        <v/>
      </c>
      <c r="CW748" s="187" t="str">
        <f>IF(ISBLANK(CQ748), "", -3 + (CQ748 -VLOOKUP(CU748,Anthro_Calc!C:P,4,FALSE)) / (VLOOKUP(CU748,Anthro_Calc!C:P,5,FALSE) - VLOOKUP(CU748,Anthro_Calc!C:P,4,FALSE)))</f>
        <v/>
      </c>
      <c r="CX748" s="187" t="str">
        <f>IF(ISBLANK(CQ748), "", 3 + (CQ748 -VLOOKUP(CU748,Anthro_Calc!C:P,10,FALSE)) / (VLOOKUP(CU748,Anthro_Calc!C:P,10,FALSE) - VLOOKUP(CU748,Anthro_Calc!C:P,9,FALSE)))</f>
        <v/>
      </c>
      <c r="CY748" s="188" t="str">
        <f t="shared" si="625"/>
        <v/>
      </c>
      <c r="CZ748" s="117" t="str">
        <f t="shared" si="639"/>
        <v/>
      </c>
      <c r="DA748" s="174" t="str">
        <f t="shared" si="626"/>
        <v/>
      </c>
      <c r="DB748" s="189"/>
    </row>
    <row r="749" spans="1:106">
      <c r="A749" s="165">
        <f t="shared" si="631"/>
        <v>745</v>
      </c>
      <c r="B749" s="166"/>
      <c r="C749" s="166"/>
      <c r="D749" s="166"/>
      <c r="E749" s="166"/>
      <c r="F749" s="166"/>
      <c r="G749" s="166"/>
      <c r="H749" s="166"/>
      <c r="I749" s="166"/>
      <c r="J749" s="166"/>
      <c r="K749" s="166"/>
      <c r="L749" s="166"/>
      <c r="M749" s="167"/>
      <c r="N749" s="168" t="str">
        <f t="shared" ca="1" si="590"/>
        <v/>
      </c>
      <c r="O749" s="169"/>
      <c r="P749" s="169"/>
      <c r="Q749" s="167"/>
      <c r="R749" s="170"/>
      <c r="S749" s="171" t="str">
        <f t="shared" si="591"/>
        <v/>
      </c>
      <c r="T749" s="171" t="str">
        <f t="shared" si="592"/>
        <v/>
      </c>
      <c r="U749" s="171" t="str">
        <f t="shared" si="593"/>
        <v/>
      </c>
      <c r="V749" s="171" t="str">
        <f>IF(ISBLANK(R749), "", (POWER(R749/VLOOKUP(U749,Anthro_Calc!C:P,13,FALSE),VLOOKUP(U749,Anthro_Calc!C:P,12,FALSE))-1) / (VLOOKUP(U749,Anthro_Calc!C:P,14,FALSE)*VLOOKUP(U749,Anthro_Calc!C:P,12,FALSE)))</f>
        <v/>
      </c>
      <c r="W749" s="171" t="str">
        <f>IF(ISBLANK(R749), "", -3 + (R749 -VLOOKUP(U749,Anthro_Calc!C:P,4,FALSE)) / (VLOOKUP(U749,Anthro_Calc!C:P,5,FALSE) - VLOOKUP(U749,Anthro_Calc!C:P,4,FALSE)))</f>
        <v/>
      </c>
      <c r="X749" s="171" t="str">
        <f>IF(ISBLANK(R749), "", 3 + (R749 -VLOOKUP(U749,Anthro_Calc!C:P,10,FALSE)) / (VLOOKUP(U749,Anthro_Calc!C:P,10,FALSE) - VLOOKUP(U749,Anthro_Calc!C:P,9,FALSE)))</f>
        <v/>
      </c>
      <c r="Y749" s="172" t="str">
        <f t="shared" si="594"/>
        <v/>
      </c>
      <c r="Z749" s="173" t="str">
        <f t="shared" si="595"/>
        <v/>
      </c>
      <c r="AA749" s="174" t="str">
        <f t="shared" si="630"/>
        <v/>
      </c>
      <c r="AB749" s="167"/>
      <c r="AC749" s="175"/>
      <c r="AD749" s="176"/>
      <c r="AE749" s="177" t="str">
        <f t="shared" si="596"/>
        <v/>
      </c>
      <c r="AF749" s="171">
        <f t="shared" si="597"/>
        <v>0</v>
      </c>
      <c r="AG749" s="171">
        <f t="shared" si="598"/>
        <v>0</v>
      </c>
      <c r="AH749" s="171" t="str">
        <f t="shared" si="599"/>
        <v>0</v>
      </c>
      <c r="AI749" s="171" t="str">
        <f>IF(ISBLANK(AD749), "", (POWER(AD749/VLOOKUP(AH749,Anthro_Calc!C:P,13,FALSE),VLOOKUP(AH749,Anthro_Calc!C:P,12,FALSE))-1) / (VLOOKUP(AH749,Anthro_Calc!C:P,14,FALSE)*VLOOKUP(AH749,Anthro_Calc!C:P,12,FALSE)))</f>
        <v/>
      </c>
      <c r="AJ749" s="171" t="str">
        <f>IF(ISBLANK(AD749), "", -3 + (AD749 -VLOOKUP(AH749,Anthro_Calc!C:P,4,FALSE)) / (VLOOKUP(AH749,Anthro_Calc!C:P,5,FALSE) - VLOOKUP(AH749,Anthro_Calc!C:P,4,FALSE)))</f>
        <v/>
      </c>
      <c r="AK749" s="171" t="str">
        <f>IF(ISBLANK(AD749), "", 3 + (AD749 -VLOOKUP(AH749,Anthro_Calc!C:P,10,FALSE)) / (VLOOKUP(AH749,Anthro_Calc!C:P,10,FALSE) - VLOOKUP(AH749,Anthro_Calc!C:P,9,FALSE)))</f>
        <v/>
      </c>
      <c r="AL749" s="172" t="str">
        <f t="shared" si="600"/>
        <v/>
      </c>
      <c r="AM749" s="173" t="str">
        <f t="shared" si="601"/>
        <v/>
      </c>
      <c r="AN749" s="174" t="str">
        <f t="shared" si="602"/>
        <v/>
      </c>
      <c r="AO749" s="178" t="str">
        <f t="shared" si="632"/>
        <v/>
      </c>
      <c r="AP749" s="179"/>
      <c r="AQ749" s="179" t="str">
        <f t="shared" si="638"/>
        <v/>
      </c>
      <c r="AR749" s="167"/>
      <c r="AS749" s="175"/>
      <c r="AT749" s="170"/>
      <c r="AU749" s="177" t="str">
        <f t="shared" si="629"/>
        <v/>
      </c>
      <c r="AV749" s="171">
        <f t="shared" si="603"/>
        <v>0</v>
      </c>
      <c r="AW749" s="171">
        <f t="shared" si="604"/>
        <v>0</v>
      </c>
      <c r="AX749" s="171" t="str">
        <f t="shared" si="605"/>
        <v>0</v>
      </c>
      <c r="AY749" s="171" t="str">
        <f>IF(ISBLANK(AT749), "", (POWER(AT749/VLOOKUP(AX749,Anthro_Calc!C:P,13,FALSE),VLOOKUP(AX749,Anthro_Calc!C:P,12,FALSE))-1) / (VLOOKUP(AX749,Anthro_Calc!C:P,14,FALSE)*VLOOKUP(AX749,Anthro_Calc!C:P,12,FALSE)))</f>
        <v/>
      </c>
      <c r="AZ749" s="171" t="str">
        <f>IF(ISBLANK(AT749), "", -3 + (AT749 -VLOOKUP(AX749,Anthro_Calc!C:P,4,FALSE)) / (VLOOKUP(AX749,Anthro_Calc!C:P,5,FALSE) - VLOOKUP(AX749,Anthro_Calc!C:P,4,FALSE)))</f>
        <v/>
      </c>
      <c r="BA749" s="171" t="str">
        <f>IF(ISBLANK(AT749), "", 3 + (AT749 -VLOOKUP(AX749,Anthro_Calc!C:P,10,FALSE)) / (VLOOKUP(AX749,Anthro_Calc!C:P,10,FALSE) - VLOOKUP(AX749,Anthro_Calc!C:P,9,FALSE)))</f>
        <v/>
      </c>
      <c r="BB749" s="172" t="str">
        <f t="shared" si="606"/>
        <v/>
      </c>
      <c r="BC749" s="173" t="str">
        <f t="shared" si="607"/>
        <v/>
      </c>
      <c r="BD749" s="174" t="str">
        <f t="shared" si="633"/>
        <v/>
      </c>
      <c r="BE749" s="180" t="str">
        <f t="shared" si="634"/>
        <v/>
      </c>
      <c r="BF749" s="181" t="str">
        <f t="shared" si="608"/>
        <v/>
      </c>
      <c r="BG749" s="181" t="str">
        <f t="shared" si="635"/>
        <v/>
      </c>
      <c r="BH749" s="179"/>
      <c r="BI749" s="182"/>
      <c r="BJ749" s="167"/>
      <c r="BK749" s="175"/>
      <c r="BL749" s="176"/>
      <c r="BM749" s="177" t="str">
        <f t="shared" si="609"/>
        <v/>
      </c>
      <c r="BN749" s="171">
        <f t="shared" si="627"/>
        <v>0</v>
      </c>
      <c r="BO749" s="171">
        <f t="shared" si="628"/>
        <v>0</v>
      </c>
      <c r="BP749" s="171" t="str">
        <f t="shared" si="610"/>
        <v>0</v>
      </c>
      <c r="BQ749" s="171" t="str">
        <f>IF(ISBLANK(BL749), "", (POWER(BL749/VLOOKUP(BP749,Anthro_Calc!C:P,13,FALSE),VLOOKUP(BP749,Anthro_Calc!C:P,12,FALSE))-1) / (VLOOKUP(BP749,Anthro_Calc!C:P,14,FALSE)*VLOOKUP(BP749,Anthro_Calc!C:P,12,FALSE)))</f>
        <v/>
      </c>
      <c r="BR749" s="171" t="str">
        <f>IF(ISBLANK(BL749), "", -3 + (BL749 -VLOOKUP(BP749,Anthro_Calc!C:P,4,FALSE)) / (VLOOKUP(BP749,Anthro_Calc!C:P,5,FALSE) - VLOOKUP(BP749,Anthro_Calc!C:P,4,FALSE)))</f>
        <v/>
      </c>
      <c r="BS749" s="171" t="str">
        <f>IF(ISBLANK(BL749), "", 3 + (BL749 -VLOOKUP(BP749,Anthro_Calc!C:P,10,FALSE)) / (VLOOKUP(BP749,Anthro_Calc!C:P,10,FALSE) - VLOOKUP(BP749,Anthro_Calc!C:P,9,FALSE)))</f>
        <v/>
      </c>
      <c r="BT749" s="172" t="str">
        <f t="shared" si="611"/>
        <v/>
      </c>
      <c r="BU749" s="173" t="str">
        <f t="shared" si="612"/>
        <v/>
      </c>
      <c r="BV749" s="174" t="str">
        <f t="shared" si="613"/>
        <v/>
      </c>
      <c r="BW749" s="181" t="str">
        <f t="shared" si="636"/>
        <v/>
      </c>
      <c r="BX749" s="179"/>
      <c r="BY749" s="181" t="str">
        <f>IF(ISBLANK(BL749), "", VLOOKUP(Z749&amp;" "&amp;BV749&amp;" "&amp;BW749,Graduation_Criteria!$D$2:$E$34,2,FALSE))</f>
        <v/>
      </c>
      <c r="BZ749" s="181" t="str">
        <f t="shared" si="637"/>
        <v/>
      </c>
      <c r="CA749" s="167"/>
      <c r="CB749" s="175"/>
      <c r="CC749" s="175"/>
      <c r="CD749" s="183" t="str">
        <f t="shared" si="614"/>
        <v/>
      </c>
      <c r="CE749" s="184">
        <f t="shared" si="615"/>
        <v>0</v>
      </c>
      <c r="CF749" s="184">
        <f t="shared" si="616"/>
        <v>0</v>
      </c>
      <c r="CG749" s="184" t="str">
        <f t="shared" si="617"/>
        <v>0</v>
      </c>
      <c r="CH749" s="184" t="str">
        <f>IF(ISBLANK(CC749), "", (POWER(CC749/VLOOKUP(CG749,Anthro_Calc!C:P,13,FALSE),VLOOKUP(CG749,Anthro_Calc!C:P,12,FALSE))-1) / (VLOOKUP(CG749,Anthro_Calc!C:P,14,FALSE)*VLOOKUP(CG749,Anthro_Calc!C:P,12,FALSE)))</f>
        <v/>
      </c>
      <c r="CI749" s="184" t="str">
        <f>IF(ISBLANK(CC749), "", -3 + (CC749 -VLOOKUP(CG749,Anthro_Calc!C:P,4,FALSE)) / (VLOOKUP(CG749,Anthro_Calc!C:P,5,FALSE) - VLOOKUP(CG749,Anthro_Calc!C:P,4,FALSE)))</f>
        <v/>
      </c>
      <c r="CJ749" s="184" t="str">
        <f>IF(ISBLANK(CC749), "", 3 + (CC749 -VLOOKUP(CG749,Anthro_Calc!C:P,10,FALSE)) / (VLOOKUP(CG749,Anthro_Calc!C:P,10,FALSE) - VLOOKUP(CG749,Anthro_Calc!C:P,9,FALSE)))</f>
        <v/>
      </c>
      <c r="CK749" s="185" t="str">
        <f t="shared" si="618"/>
        <v/>
      </c>
      <c r="CL749" s="173" t="str">
        <f t="shared" si="619"/>
        <v/>
      </c>
      <c r="CM749" s="174" t="str">
        <f t="shared" si="620"/>
        <v/>
      </c>
      <c r="CN749" s="179"/>
      <c r="CO749" s="167"/>
      <c r="CP749" s="175"/>
      <c r="CQ749" s="175"/>
      <c r="CR749" s="186" t="str">
        <f t="shared" si="621"/>
        <v/>
      </c>
      <c r="CS749" s="187">
        <f t="shared" si="622"/>
        <v>0</v>
      </c>
      <c r="CT749" s="187">
        <f t="shared" si="623"/>
        <v>0</v>
      </c>
      <c r="CU749" s="187" t="str">
        <f t="shared" si="624"/>
        <v>0</v>
      </c>
      <c r="CV749" s="187" t="str">
        <f>IF(ISBLANK(CQ749), "", (POWER(CQ749/VLOOKUP(CU749,Anthro_Calc!C:P,13,FALSE),VLOOKUP(CU749,Anthro_Calc!C:P,12,FALSE))-1) / (VLOOKUP(CU749,Anthro_Calc!C:P,14,FALSE)*VLOOKUP(CU749,Anthro_Calc!C:P,12,FALSE)))</f>
        <v/>
      </c>
      <c r="CW749" s="187" t="str">
        <f>IF(ISBLANK(CQ749), "", -3 + (CQ749 -VLOOKUP(CU749,Anthro_Calc!C:P,4,FALSE)) / (VLOOKUP(CU749,Anthro_Calc!C:P,5,FALSE) - VLOOKUP(CU749,Anthro_Calc!C:P,4,FALSE)))</f>
        <v/>
      </c>
      <c r="CX749" s="187" t="str">
        <f>IF(ISBLANK(CQ749), "", 3 + (CQ749 -VLOOKUP(CU749,Anthro_Calc!C:P,10,FALSE)) / (VLOOKUP(CU749,Anthro_Calc!C:P,10,FALSE) - VLOOKUP(CU749,Anthro_Calc!C:P,9,FALSE)))</f>
        <v/>
      </c>
      <c r="CY749" s="188" t="str">
        <f t="shared" si="625"/>
        <v/>
      </c>
      <c r="CZ749" s="117" t="str">
        <f t="shared" si="639"/>
        <v/>
      </c>
      <c r="DA749" s="174" t="str">
        <f t="shared" si="626"/>
        <v/>
      </c>
      <c r="DB749" s="189"/>
    </row>
    <row r="750" spans="1:106">
      <c r="A750" s="165">
        <f t="shared" si="631"/>
        <v>746</v>
      </c>
      <c r="B750" s="166"/>
      <c r="C750" s="166"/>
      <c r="D750" s="166"/>
      <c r="E750" s="166"/>
      <c r="F750" s="166"/>
      <c r="G750" s="166"/>
      <c r="H750" s="166"/>
      <c r="I750" s="166"/>
      <c r="J750" s="166"/>
      <c r="K750" s="166"/>
      <c r="L750" s="166"/>
      <c r="M750" s="167"/>
      <c r="N750" s="168" t="str">
        <f t="shared" ca="1" si="590"/>
        <v/>
      </c>
      <c r="O750" s="169"/>
      <c r="P750" s="169"/>
      <c r="Q750" s="167"/>
      <c r="R750" s="170"/>
      <c r="S750" s="171" t="str">
        <f t="shared" si="591"/>
        <v/>
      </c>
      <c r="T750" s="171" t="str">
        <f t="shared" si="592"/>
        <v/>
      </c>
      <c r="U750" s="171" t="str">
        <f t="shared" si="593"/>
        <v/>
      </c>
      <c r="V750" s="171" t="str">
        <f>IF(ISBLANK(R750), "", (POWER(R750/VLOOKUP(U750,Anthro_Calc!C:P,13,FALSE),VLOOKUP(U750,Anthro_Calc!C:P,12,FALSE))-1) / (VLOOKUP(U750,Anthro_Calc!C:P,14,FALSE)*VLOOKUP(U750,Anthro_Calc!C:P,12,FALSE)))</f>
        <v/>
      </c>
      <c r="W750" s="171" t="str">
        <f>IF(ISBLANK(R750), "", -3 + (R750 -VLOOKUP(U750,Anthro_Calc!C:P,4,FALSE)) / (VLOOKUP(U750,Anthro_Calc!C:P,5,FALSE) - VLOOKUP(U750,Anthro_Calc!C:P,4,FALSE)))</f>
        <v/>
      </c>
      <c r="X750" s="171" t="str">
        <f>IF(ISBLANK(R750), "", 3 + (R750 -VLOOKUP(U750,Anthro_Calc!C:P,10,FALSE)) / (VLOOKUP(U750,Anthro_Calc!C:P,10,FALSE) - VLOOKUP(U750,Anthro_Calc!C:P,9,FALSE)))</f>
        <v/>
      </c>
      <c r="Y750" s="172" t="str">
        <f t="shared" si="594"/>
        <v/>
      </c>
      <c r="Z750" s="173" t="str">
        <f t="shared" si="595"/>
        <v/>
      </c>
      <c r="AA750" s="174" t="str">
        <f t="shared" si="630"/>
        <v/>
      </c>
      <c r="AB750" s="167"/>
      <c r="AC750" s="175"/>
      <c r="AD750" s="176"/>
      <c r="AE750" s="177" t="str">
        <f t="shared" si="596"/>
        <v/>
      </c>
      <c r="AF750" s="171">
        <f t="shared" si="597"/>
        <v>0</v>
      </c>
      <c r="AG750" s="171">
        <f t="shared" si="598"/>
        <v>0</v>
      </c>
      <c r="AH750" s="171" t="str">
        <f t="shared" si="599"/>
        <v>0</v>
      </c>
      <c r="AI750" s="171" t="str">
        <f>IF(ISBLANK(AD750), "", (POWER(AD750/VLOOKUP(AH750,Anthro_Calc!C:P,13,FALSE),VLOOKUP(AH750,Anthro_Calc!C:P,12,FALSE))-1) / (VLOOKUP(AH750,Anthro_Calc!C:P,14,FALSE)*VLOOKUP(AH750,Anthro_Calc!C:P,12,FALSE)))</f>
        <v/>
      </c>
      <c r="AJ750" s="171" t="str">
        <f>IF(ISBLANK(AD750), "", -3 + (AD750 -VLOOKUP(AH750,Anthro_Calc!C:P,4,FALSE)) / (VLOOKUP(AH750,Anthro_Calc!C:P,5,FALSE) - VLOOKUP(AH750,Anthro_Calc!C:P,4,FALSE)))</f>
        <v/>
      </c>
      <c r="AK750" s="171" t="str">
        <f>IF(ISBLANK(AD750), "", 3 + (AD750 -VLOOKUP(AH750,Anthro_Calc!C:P,10,FALSE)) / (VLOOKUP(AH750,Anthro_Calc!C:P,10,FALSE) - VLOOKUP(AH750,Anthro_Calc!C:P,9,FALSE)))</f>
        <v/>
      </c>
      <c r="AL750" s="172" t="str">
        <f t="shared" si="600"/>
        <v/>
      </c>
      <c r="AM750" s="173" t="str">
        <f t="shared" si="601"/>
        <v/>
      </c>
      <c r="AN750" s="174" t="str">
        <f t="shared" si="602"/>
        <v/>
      </c>
      <c r="AO750" s="178" t="str">
        <f t="shared" si="632"/>
        <v/>
      </c>
      <c r="AP750" s="179"/>
      <c r="AQ750" s="179" t="str">
        <f t="shared" si="638"/>
        <v/>
      </c>
      <c r="AR750" s="167"/>
      <c r="AS750" s="175"/>
      <c r="AT750" s="170"/>
      <c r="AU750" s="177" t="str">
        <f t="shared" si="629"/>
        <v/>
      </c>
      <c r="AV750" s="171">
        <f t="shared" si="603"/>
        <v>0</v>
      </c>
      <c r="AW750" s="171">
        <f t="shared" si="604"/>
        <v>0</v>
      </c>
      <c r="AX750" s="171" t="str">
        <f t="shared" si="605"/>
        <v>0</v>
      </c>
      <c r="AY750" s="171" t="str">
        <f>IF(ISBLANK(AT750), "", (POWER(AT750/VLOOKUP(AX750,Anthro_Calc!C:P,13,FALSE),VLOOKUP(AX750,Anthro_Calc!C:P,12,FALSE))-1) / (VLOOKUP(AX750,Anthro_Calc!C:P,14,FALSE)*VLOOKUP(AX750,Anthro_Calc!C:P,12,FALSE)))</f>
        <v/>
      </c>
      <c r="AZ750" s="171" t="str">
        <f>IF(ISBLANK(AT750), "", -3 + (AT750 -VLOOKUP(AX750,Anthro_Calc!C:P,4,FALSE)) / (VLOOKUP(AX750,Anthro_Calc!C:P,5,FALSE) - VLOOKUP(AX750,Anthro_Calc!C:P,4,FALSE)))</f>
        <v/>
      </c>
      <c r="BA750" s="171" t="str">
        <f>IF(ISBLANK(AT750), "", 3 + (AT750 -VLOOKUP(AX750,Anthro_Calc!C:P,10,FALSE)) / (VLOOKUP(AX750,Anthro_Calc!C:P,10,FALSE) - VLOOKUP(AX750,Anthro_Calc!C:P,9,FALSE)))</f>
        <v/>
      </c>
      <c r="BB750" s="172" t="str">
        <f t="shared" si="606"/>
        <v/>
      </c>
      <c r="BC750" s="173" t="str">
        <f t="shared" si="607"/>
        <v/>
      </c>
      <c r="BD750" s="174" t="str">
        <f t="shared" si="633"/>
        <v/>
      </c>
      <c r="BE750" s="180" t="str">
        <f t="shared" si="634"/>
        <v/>
      </c>
      <c r="BF750" s="181" t="str">
        <f t="shared" si="608"/>
        <v/>
      </c>
      <c r="BG750" s="181" t="str">
        <f t="shared" si="635"/>
        <v/>
      </c>
      <c r="BH750" s="179"/>
      <c r="BI750" s="182"/>
      <c r="BJ750" s="167"/>
      <c r="BK750" s="175"/>
      <c r="BL750" s="176"/>
      <c r="BM750" s="177" t="str">
        <f t="shared" si="609"/>
        <v/>
      </c>
      <c r="BN750" s="171">
        <f t="shared" si="627"/>
        <v>0</v>
      </c>
      <c r="BO750" s="171">
        <f t="shared" si="628"/>
        <v>0</v>
      </c>
      <c r="BP750" s="171" t="str">
        <f t="shared" si="610"/>
        <v>0</v>
      </c>
      <c r="BQ750" s="171" t="str">
        <f>IF(ISBLANK(BL750), "", (POWER(BL750/VLOOKUP(BP750,Anthro_Calc!C:P,13,FALSE),VLOOKUP(BP750,Anthro_Calc!C:P,12,FALSE))-1) / (VLOOKUP(BP750,Anthro_Calc!C:P,14,FALSE)*VLOOKUP(BP750,Anthro_Calc!C:P,12,FALSE)))</f>
        <v/>
      </c>
      <c r="BR750" s="171" t="str">
        <f>IF(ISBLANK(BL750), "", -3 + (BL750 -VLOOKUP(BP750,Anthro_Calc!C:P,4,FALSE)) / (VLOOKUP(BP750,Anthro_Calc!C:P,5,FALSE) - VLOOKUP(BP750,Anthro_Calc!C:P,4,FALSE)))</f>
        <v/>
      </c>
      <c r="BS750" s="171" t="str">
        <f>IF(ISBLANK(BL750), "", 3 + (BL750 -VLOOKUP(BP750,Anthro_Calc!C:P,10,FALSE)) / (VLOOKUP(BP750,Anthro_Calc!C:P,10,FALSE) - VLOOKUP(BP750,Anthro_Calc!C:P,9,FALSE)))</f>
        <v/>
      </c>
      <c r="BT750" s="172" t="str">
        <f t="shared" si="611"/>
        <v/>
      </c>
      <c r="BU750" s="173" t="str">
        <f t="shared" si="612"/>
        <v/>
      </c>
      <c r="BV750" s="174" t="str">
        <f t="shared" si="613"/>
        <v/>
      </c>
      <c r="BW750" s="181" t="str">
        <f t="shared" si="636"/>
        <v/>
      </c>
      <c r="BX750" s="179"/>
      <c r="BY750" s="181" t="str">
        <f>IF(ISBLANK(BL750), "", VLOOKUP(Z750&amp;" "&amp;BV750&amp;" "&amp;BW750,Graduation_Criteria!$D$2:$E$34,2,FALSE))</f>
        <v/>
      </c>
      <c r="BZ750" s="181" t="str">
        <f t="shared" si="637"/>
        <v/>
      </c>
      <c r="CA750" s="167"/>
      <c r="CB750" s="175"/>
      <c r="CC750" s="175"/>
      <c r="CD750" s="183" t="str">
        <f t="shared" si="614"/>
        <v/>
      </c>
      <c r="CE750" s="184">
        <f t="shared" si="615"/>
        <v>0</v>
      </c>
      <c r="CF750" s="184">
        <f t="shared" si="616"/>
        <v>0</v>
      </c>
      <c r="CG750" s="184" t="str">
        <f t="shared" si="617"/>
        <v>0</v>
      </c>
      <c r="CH750" s="184" t="str">
        <f>IF(ISBLANK(CC750), "", (POWER(CC750/VLOOKUP(CG750,Anthro_Calc!C:P,13,FALSE),VLOOKUP(CG750,Anthro_Calc!C:P,12,FALSE))-1) / (VLOOKUP(CG750,Anthro_Calc!C:P,14,FALSE)*VLOOKUP(CG750,Anthro_Calc!C:P,12,FALSE)))</f>
        <v/>
      </c>
      <c r="CI750" s="184" t="str">
        <f>IF(ISBLANK(CC750), "", -3 + (CC750 -VLOOKUP(CG750,Anthro_Calc!C:P,4,FALSE)) / (VLOOKUP(CG750,Anthro_Calc!C:P,5,FALSE) - VLOOKUP(CG750,Anthro_Calc!C:P,4,FALSE)))</f>
        <v/>
      </c>
      <c r="CJ750" s="184" t="str">
        <f>IF(ISBLANK(CC750), "", 3 + (CC750 -VLOOKUP(CG750,Anthro_Calc!C:P,10,FALSE)) / (VLOOKUP(CG750,Anthro_Calc!C:P,10,FALSE) - VLOOKUP(CG750,Anthro_Calc!C:P,9,FALSE)))</f>
        <v/>
      </c>
      <c r="CK750" s="185" t="str">
        <f t="shared" si="618"/>
        <v/>
      </c>
      <c r="CL750" s="173" t="str">
        <f t="shared" si="619"/>
        <v/>
      </c>
      <c r="CM750" s="174" t="str">
        <f t="shared" si="620"/>
        <v/>
      </c>
      <c r="CN750" s="179"/>
      <c r="CO750" s="167"/>
      <c r="CP750" s="175"/>
      <c r="CQ750" s="175"/>
      <c r="CR750" s="186" t="str">
        <f t="shared" si="621"/>
        <v/>
      </c>
      <c r="CS750" s="187">
        <f t="shared" si="622"/>
        <v>0</v>
      </c>
      <c r="CT750" s="187">
        <f t="shared" si="623"/>
        <v>0</v>
      </c>
      <c r="CU750" s="187" t="str">
        <f t="shared" si="624"/>
        <v>0</v>
      </c>
      <c r="CV750" s="187" t="str">
        <f>IF(ISBLANK(CQ750), "", (POWER(CQ750/VLOOKUP(CU750,Anthro_Calc!C:P,13,FALSE),VLOOKUP(CU750,Anthro_Calc!C:P,12,FALSE))-1) / (VLOOKUP(CU750,Anthro_Calc!C:P,14,FALSE)*VLOOKUP(CU750,Anthro_Calc!C:P,12,FALSE)))</f>
        <v/>
      </c>
      <c r="CW750" s="187" t="str">
        <f>IF(ISBLANK(CQ750), "", -3 + (CQ750 -VLOOKUP(CU750,Anthro_Calc!C:P,4,FALSE)) / (VLOOKUP(CU750,Anthro_Calc!C:P,5,FALSE) - VLOOKUP(CU750,Anthro_Calc!C:P,4,FALSE)))</f>
        <v/>
      </c>
      <c r="CX750" s="187" t="str">
        <f>IF(ISBLANK(CQ750), "", 3 + (CQ750 -VLOOKUP(CU750,Anthro_Calc!C:P,10,FALSE)) / (VLOOKUP(CU750,Anthro_Calc!C:P,10,FALSE) - VLOOKUP(CU750,Anthro_Calc!C:P,9,FALSE)))</f>
        <v/>
      </c>
      <c r="CY750" s="188" t="str">
        <f t="shared" si="625"/>
        <v/>
      </c>
      <c r="CZ750" s="117" t="str">
        <f t="shared" si="639"/>
        <v/>
      </c>
      <c r="DA750" s="174" t="str">
        <f t="shared" si="626"/>
        <v/>
      </c>
      <c r="DB750" s="189"/>
    </row>
    <row r="751" spans="1:106">
      <c r="A751" s="165">
        <f t="shared" si="631"/>
        <v>747</v>
      </c>
      <c r="B751" s="166"/>
      <c r="C751" s="166"/>
      <c r="D751" s="166"/>
      <c r="E751" s="166"/>
      <c r="F751" s="166"/>
      <c r="G751" s="166"/>
      <c r="H751" s="166"/>
      <c r="I751" s="166"/>
      <c r="J751" s="166"/>
      <c r="K751" s="166"/>
      <c r="L751" s="166"/>
      <c r="M751" s="167"/>
      <c r="N751" s="168" t="str">
        <f t="shared" ca="1" si="590"/>
        <v/>
      </c>
      <c r="O751" s="169"/>
      <c r="P751" s="169"/>
      <c r="Q751" s="167"/>
      <c r="R751" s="170"/>
      <c r="S751" s="171" t="str">
        <f t="shared" si="591"/>
        <v/>
      </c>
      <c r="T751" s="171" t="str">
        <f t="shared" si="592"/>
        <v/>
      </c>
      <c r="U751" s="171" t="str">
        <f t="shared" si="593"/>
        <v/>
      </c>
      <c r="V751" s="171" t="str">
        <f>IF(ISBLANK(R751), "", (POWER(R751/VLOOKUP(U751,Anthro_Calc!C:P,13,FALSE),VLOOKUP(U751,Anthro_Calc!C:P,12,FALSE))-1) / (VLOOKUP(U751,Anthro_Calc!C:P,14,FALSE)*VLOOKUP(U751,Anthro_Calc!C:P,12,FALSE)))</f>
        <v/>
      </c>
      <c r="W751" s="171" t="str">
        <f>IF(ISBLANK(R751), "", -3 + (R751 -VLOOKUP(U751,Anthro_Calc!C:P,4,FALSE)) / (VLOOKUP(U751,Anthro_Calc!C:P,5,FALSE) - VLOOKUP(U751,Anthro_Calc!C:P,4,FALSE)))</f>
        <v/>
      </c>
      <c r="X751" s="171" t="str">
        <f>IF(ISBLANK(R751), "", 3 + (R751 -VLOOKUP(U751,Anthro_Calc!C:P,10,FALSE)) / (VLOOKUP(U751,Anthro_Calc!C:P,10,FALSE) - VLOOKUP(U751,Anthro_Calc!C:P,9,FALSE)))</f>
        <v/>
      </c>
      <c r="Y751" s="172" t="str">
        <f t="shared" si="594"/>
        <v/>
      </c>
      <c r="Z751" s="173" t="str">
        <f t="shared" si="595"/>
        <v/>
      </c>
      <c r="AA751" s="174" t="str">
        <f t="shared" si="630"/>
        <v/>
      </c>
      <c r="AB751" s="167"/>
      <c r="AC751" s="175"/>
      <c r="AD751" s="176"/>
      <c r="AE751" s="177" t="str">
        <f t="shared" si="596"/>
        <v/>
      </c>
      <c r="AF751" s="171">
        <f t="shared" si="597"/>
        <v>0</v>
      </c>
      <c r="AG751" s="171">
        <f t="shared" si="598"/>
        <v>0</v>
      </c>
      <c r="AH751" s="171" t="str">
        <f t="shared" si="599"/>
        <v>0</v>
      </c>
      <c r="AI751" s="171" t="str">
        <f>IF(ISBLANK(AD751), "", (POWER(AD751/VLOOKUP(AH751,Anthro_Calc!C:P,13,FALSE),VLOOKUP(AH751,Anthro_Calc!C:P,12,FALSE))-1) / (VLOOKUP(AH751,Anthro_Calc!C:P,14,FALSE)*VLOOKUP(AH751,Anthro_Calc!C:P,12,FALSE)))</f>
        <v/>
      </c>
      <c r="AJ751" s="171" t="str">
        <f>IF(ISBLANK(AD751), "", -3 + (AD751 -VLOOKUP(AH751,Anthro_Calc!C:P,4,FALSE)) / (VLOOKUP(AH751,Anthro_Calc!C:P,5,FALSE) - VLOOKUP(AH751,Anthro_Calc!C:P,4,FALSE)))</f>
        <v/>
      </c>
      <c r="AK751" s="171" t="str">
        <f>IF(ISBLANK(AD751), "", 3 + (AD751 -VLOOKUP(AH751,Anthro_Calc!C:P,10,FALSE)) / (VLOOKUP(AH751,Anthro_Calc!C:P,10,FALSE) - VLOOKUP(AH751,Anthro_Calc!C:P,9,FALSE)))</f>
        <v/>
      </c>
      <c r="AL751" s="172" t="str">
        <f t="shared" si="600"/>
        <v/>
      </c>
      <c r="AM751" s="173" t="str">
        <f t="shared" si="601"/>
        <v/>
      </c>
      <c r="AN751" s="174" t="str">
        <f t="shared" si="602"/>
        <v/>
      </c>
      <c r="AO751" s="178" t="str">
        <f t="shared" si="632"/>
        <v/>
      </c>
      <c r="AP751" s="179"/>
      <c r="AQ751" s="179" t="str">
        <f t="shared" si="638"/>
        <v/>
      </c>
      <c r="AR751" s="167"/>
      <c r="AS751" s="175"/>
      <c r="AT751" s="170"/>
      <c r="AU751" s="177" t="str">
        <f t="shared" si="629"/>
        <v/>
      </c>
      <c r="AV751" s="171">
        <f t="shared" si="603"/>
        <v>0</v>
      </c>
      <c r="AW751" s="171">
        <f t="shared" si="604"/>
        <v>0</v>
      </c>
      <c r="AX751" s="171" t="str">
        <f t="shared" si="605"/>
        <v>0</v>
      </c>
      <c r="AY751" s="171" t="str">
        <f>IF(ISBLANK(AT751), "", (POWER(AT751/VLOOKUP(AX751,Anthro_Calc!C:P,13,FALSE),VLOOKUP(AX751,Anthro_Calc!C:P,12,FALSE))-1) / (VLOOKUP(AX751,Anthro_Calc!C:P,14,FALSE)*VLOOKUP(AX751,Anthro_Calc!C:P,12,FALSE)))</f>
        <v/>
      </c>
      <c r="AZ751" s="171" t="str">
        <f>IF(ISBLANK(AT751), "", -3 + (AT751 -VLOOKUP(AX751,Anthro_Calc!C:P,4,FALSE)) / (VLOOKUP(AX751,Anthro_Calc!C:P,5,FALSE) - VLOOKUP(AX751,Anthro_Calc!C:P,4,FALSE)))</f>
        <v/>
      </c>
      <c r="BA751" s="171" t="str">
        <f>IF(ISBLANK(AT751), "", 3 + (AT751 -VLOOKUP(AX751,Anthro_Calc!C:P,10,FALSE)) / (VLOOKUP(AX751,Anthro_Calc!C:P,10,FALSE) - VLOOKUP(AX751,Anthro_Calc!C:P,9,FALSE)))</f>
        <v/>
      </c>
      <c r="BB751" s="172" t="str">
        <f t="shared" si="606"/>
        <v/>
      </c>
      <c r="BC751" s="173" t="str">
        <f t="shared" si="607"/>
        <v/>
      </c>
      <c r="BD751" s="174" t="str">
        <f t="shared" si="633"/>
        <v/>
      </c>
      <c r="BE751" s="180" t="str">
        <f t="shared" si="634"/>
        <v/>
      </c>
      <c r="BF751" s="181" t="str">
        <f t="shared" si="608"/>
        <v/>
      </c>
      <c r="BG751" s="181" t="str">
        <f t="shared" si="635"/>
        <v/>
      </c>
      <c r="BH751" s="179"/>
      <c r="BI751" s="182"/>
      <c r="BJ751" s="167"/>
      <c r="BK751" s="175"/>
      <c r="BL751" s="176"/>
      <c r="BM751" s="177" t="str">
        <f t="shared" si="609"/>
        <v/>
      </c>
      <c r="BN751" s="171">
        <f t="shared" si="627"/>
        <v>0</v>
      </c>
      <c r="BO751" s="171">
        <f t="shared" si="628"/>
        <v>0</v>
      </c>
      <c r="BP751" s="171" t="str">
        <f t="shared" si="610"/>
        <v>0</v>
      </c>
      <c r="BQ751" s="171" t="str">
        <f>IF(ISBLANK(BL751), "", (POWER(BL751/VLOOKUP(BP751,Anthro_Calc!C:P,13,FALSE),VLOOKUP(BP751,Anthro_Calc!C:P,12,FALSE))-1) / (VLOOKUP(BP751,Anthro_Calc!C:P,14,FALSE)*VLOOKUP(BP751,Anthro_Calc!C:P,12,FALSE)))</f>
        <v/>
      </c>
      <c r="BR751" s="171" t="str">
        <f>IF(ISBLANK(BL751), "", -3 + (BL751 -VLOOKUP(BP751,Anthro_Calc!C:P,4,FALSE)) / (VLOOKUP(BP751,Anthro_Calc!C:P,5,FALSE) - VLOOKUP(BP751,Anthro_Calc!C:P,4,FALSE)))</f>
        <v/>
      </c>
      <c r="BS751" s="171" t="str">
        <f>IF(ISBLANK(BL751), "", 3 + (BL751 -VLOOKUP(BP751,Anthro_Calc!C:P,10,FALSE)) / (VLOOKUP(BP751,Anthro_Calc!C:P,10,FALSE) - VLOOKUP(BP751,Anthro_Calc!C:P,9,FALSE)))</f>
        <v/>
      </c>
      <c r="BT751" s="172" t="str">
        <f t="shared" si="611"/>
        <v/>
      </c>
      <c r="BU751" s="173" t="str">
        <f t="shared" si="612"/>
        <v/>
      </c>
      <c r="BV751" s="174" t="str">
        <f t="shared" si="613"/>
        <v/>
      </c>
      <c r="BW751" s="181" t="str">
        <f t="shared" si="636"/>
        <v/>
      </c>
      <c r="BX751" s="179"/>
      <c r="BY751" s="181" t="str">
        <f>IF(ISBLANK(BL751), "", VLOOKUP(Z751&amp;" "&amp;BV751&amp;" "&amp;BW751,Graduation_Criteria!$D$2:$E$34,2,FALSE))</f>
        <v/>
      </c>
      <c r="BZ751" s="181" t="str">
        <f t="shared" si="637"/>
        <v/>
      </c>
      <c r="CA751" s="167"/>
      <c r="CB751" s="175"/>
      <c r="CC751" s="175"/>
      <c r="CD751" s="183" t="str">
        <f t="shared" si="614"/>
        <v/>
      </c>
      <c r="CE751" s="184">
        <f t="shared" si="615"/>
        <v>0</v>
      </c>
      <c r="CF751" s="184">
        <f t="shared" si="616"/>
        <v>0</v>
      </c>
      <c r="CG751" s="184" t="str">
        <f t="shared" si="617"/>
        <v>0</v>
      </c>
      <c r="CH751" s="184" t="str">
        <f>IF(ISBLANK(CC751), "", (POWER(CC751/VLOOKUP(CG751,Anthro_Calc!C:P,13,FALSE),VLOOKUP(CG751,Anthro_Calc!C:P,12,FALSE))-1) / (VLOOKUP(CG751,Anthro_Calc!C:P,14,FALSE)*VLOOKUP(CG751,Anthro_Calc!C:P,12,FALSE)))</f>
        <v/>
      </c>
      <c r="CI751" s="184" t="str">
        <f>IF(ISBLANK(CC751), "", -3 + (CC751 -VLOOKUP(CG751,Anthro_Calc!C:P,4,FALSE)) / (VLOOKUP(CG751,Anthro_Calc!C:P,5,FALSE) - VLOOKUP(CG751,Anthro_Calc!C:P,4,FALSE)))</f>
        <v/>
      </c>
      <c r="CJ751" s="184" t="str">
        <f>IF(ISBLANK(CC751), "", 3 + (CC751 -VLOOKUP(CG751,Anthro_Calc!C:P,10,FALSE)) / (VLOOKUP(CG751,Anthro_Calc!C:P,10,FALSE) - VLOOKUP(CG751,Anthro_Calc!C:P,9,FALSE)))</f>
        <v/>
      </c>
      <c r="CK751" s="185" t="str">
        <f t="shared" si="618"/>
        <v/>
      </c>
      <c r="CL751" s="173" t="str">
        <f t="shared" si="619"/>
        <v/>
      </c>
      <c r="CM751" s="174" t="str">
        <f t="shared" si="620"/>
        <v/>
      </c>
      <c r="CN751" s="179"/>
      <c r="CO751" s="167"/>
      <c r="CP751" s="175"/>
      <c r="CQ751" s="175"/>
      <c r="CR751" s="186" t="str">
        <f t="shared" si="621"/>
        <v/>
      </c>
      <c r="CS751" s="187">
        <f t="shared" si="622"/>
        <v>0</v>
      </c>
      <c r="CT751" s="187">
        <f t="shared" si="623"/>
        <v>0</v>
      </c>
      <c r="CU751" s="187" t="str">
        <f t="shared" si="624"/>
        <v>0</v>
      </c>
      <c r="CV751" s="187" t="str">
        <f>IF(ISBLANK(CQ751), "", (POWER(CQ751/VLOOKUP(CU751,Anthro_Calc!C:P,13,FALSE),VLOOKUP(CU751,Anthro_Calc!C:P,12,FALSE))-1) / (VLOOKUP(CU751,Anthro_Calc!C:P,14,FALSE)*VLOOKUP(CU751,Anthro_Calc!C:P,12,FALSE)))</f>
        <v/>
      </c>
      <c r="CW751" s="187" t="str">
        <f>IF(ISBLANK(CQ751), "", -3 + (CQ751 -VLOOKUP(CU751,Anthro_Calc!C:P,4,FALSE)) / (VLOOKUP(CU751,Anthro_Calc!C:P,5,FALSE) - VLOOKUP(CU751,Anthro_Calc!C:P,4,FALSE)))</f>
        <v/>
      </c>
      <c r="CX751" s="187" t="str">
        <f>IF(ISBLANK(CQ751), "", 3 + (CQ751 -VLOOKUP(CU751,Anthro_Calc!C:P,10,FALSE)) / (VLOOKUP(CU751,Anthro_Calc!C:P,10,FALSE) - VLOOKUP(CU751,Anthro_Calc!C:P,9,FALSE)))</f>
        <v/>
      </c>
      <c r="CY751" s="188" t="str">
        <f t="shared" si="625"/>
        <v/>
      </c>
      <c r="CZ751" s="117" t="str">
        <f t="shared" si="639"/>
        <v/>
      </c>
      <c r="DA751" s="174" t="str">
        <f t="shared" si="626"/>
        <v/>
      </c>
      <c r="DB751" s="189"/>
    </row>
    <row r="752" spans="1:106">
      <c r="A752" s="165">
        <f t="shared" si="631"/>
        <v>748</v>
      </c>
      <c r="B752" s="166"/>
      <c r="C752" s="166"/>
      <c r="D752" s="166"/>
      <c r="E752" s="166"/>
      <c r="F752" s="166"/>
      <c r="G752" s="166"/>
      <c r="H752" s="166"/>
      <c r="I752" s="166"/>
      <c r="J752" s="166"/>
      <c r="K752" s="166"/>
      <c r="L752" s="166"/>
      <c r="M752" s="167"/>
      <c r="N752" s="168" t="str">
        <f t="shared" ca="1" si="590"/>
        <v/>
      </c>
      <c r="O752" s="169"/>
      <c r="P752" s="169"/>
      <c r="Q752" s="167"/>
      <c r="R752" s="170"/>
      <c r="S752" s="171" t="str">
        <f t="shared" si="591"/>
        <v/>
      </c>
      <c r="T752" s="171" t="str">
        <f t="shared" si="592"/>
        <v/>
      </c>
      <c r="U752" s="171" t="str">
        <f t="shared" si="593"/>
        <v/>
      </c>
      <c r="V752" s="171" t="str">
        <f>IF(ISBLANK(R752), "", (POWER(R752/VLOOKUP(U752,Anthro_Calc!C:P,13,FALSE),VLOOKUP(U752,Anthro_Calc!C:P,12,FALSE))-1) / (VLOOKUP(U752,Anthro_Calc!C:P,14,FALSE)*VLOOKUP(U752,Anthro_Calc!C:P,12,FALSE)))</f>
        <v/>
      </c>
      <c r="W752" s="171" t="str">
        <f>IF(ISBLANK(R752), "", -3 + (R752 -VLOOKUP(U752,Anthro_Calc!C:P,4,FALSE)) / (VLOOKUP(U752,Anthro_Calc!C:P,5,FALSE) - VLOOKUP(U752,Anthro_Calc!C:P,4,FALSE)))</f>
        <v/>
      </c>
      <c r="X752" s="171" t="str">
        <f>IF(ISBLANK(R752), "", 3 + (R752 -VLOOKUP(U752,Anthro_Calc!C:P,10,FALSE)) / (VLOOKUP(U752,Anthro_Calc!C:P,10,FALSE) - VLOOKUP(U752,Anthro_Calc!C:P,9,FALSE)))</f>
        <v/>
      </c>
      <c r="Y752" s="172" t="str">
        <f t="shared" si="594"/>
        <v/>
      </c>
      <c r="Z752" s="173" t="str">
        <f t="shared" si="595"/>
        <v/>
      </c>
      <c r="AA752" s="174" t="str">
        <f t="shared" si="630"/>
        <v/>
      </c>
      <c r="AB752" s="167"/>
      <c r="AC752" s="175"/>
      <c r="AD752" s="176"/>
      <c r="AE752" s="177" t="str">
        <f t="shared" si="596"/>
        <v/>
      </c>
      <c r="AF752" s="171">
        <f t="shared" si="597"/>
        <v>0</v>
      </c>
      <c r="AG752" s="171">
        <f t="shared" si="598"/>
        <v>0</v>
      </c>
      <c r="AH752" s="171" t="str">
        <f t="shared" si="599"/>
        <v>0</v>
      </c>
      <c r="AI752" s="171" t="str">
        <f>IF(ISBLANK(AD752), "", (POWER(AD752/VLOOKUP(AH752,Anthro_Calc!C:P,13,FALSE),VLOOKUP(AH752,Anthro_Calc!C:P,12,FALSE))-1) / (VLOOKUP(AH752,Anthro_Calc!C:P,14,FALSE)*VLOOKUP(AH752,Anthro_Calc!C:P,12,FALSE)))</f>
        <v/>
      </c>
      <c r="AJ752" s="171" t="str">
        <f>IF(ISBLANK(AD752), "", -3 + (AD752 -VLOOKUP(AH752,Anthro_Calc!C:P,4,FALSE)) / (VLOOKUP(AH752,Anthro_Calc!C:P,5,FALSE) - VLOOKUP(AH752,Anthro_Calc!C:P,4,FALSE)))</f>
        <v/>
      </c>
      <c r="AK752" s="171" t="str">
        <f>IF(ISBLANK(AD752), "", 3 + (AD752 -VLOOKUP(AH752,Anthro_Calc!C:P,10,FALSE)) / (VLOOKUP(AH752,Anthro_Calc!C:P,10,FALSE) - VLOOKUP(AH752,Anthro_Calc!C:P,9,FALSE)))</f>
        <v/>
      </c>
      <c r="AL752" s="172" t="str">
        <f t="shared" si="600"/>
        <v/>
      </c>
      <c r="AM752" s="173" t="str">
        <f t="shared" si="601"/>
        <v/>
      </c>
      <c r="AN752" s="174" t="str">
        <f t="shared" si="602"/>
        <v/>
      </c>
      <c r="AO752" s="178" t="str">
        <f t="shared" si="632"/>
        <v/>
      </c>
      <c r="AP752" s="179"/>
      <c r="AQ752" s="179" t="str">
        <f t="shared" si="638"/>
        <v/>
      </c>
      <c r="AR752" s="167"/>
      <c r="AS752" s="175"/>
      <c r="AT752" s="170"/>
      <c r="AU752" s="177" t="str">
        <f t="shared" si="629"/>
        <v/>
      </c>
      <c r="AV752" s="171">
        <f t="shared" si="603"/>
        <v>0</v>
      </c>
      <c r="AW752" s="171">
        <f t="shared" si="604"/>
        <v>0</v>
      </c>
      <c r="AX752" s="171" t="str">
        <f t="shared" si="605"/>
        <v>0</v>
      </c>
      <c r="AY752" s="171" t="str">
        <f>IF(ISBLANK(AT752), "", (POWER(AT752/VLOOKUP(AX752,Anthro_Calc!C:P,13,FALSE),VLOOKUP(AX752,Anthro_Calc!C:P,12,FALSE))-1) / (VLOOKUP(AX752,Anthro_Calc!C:P,14,FALSE)*VLOOKUP(AX752,Anthro_Calc!C:P,12,FALSE)))</f>
        <v/>
      </c>
      <c r="AZ752" s="171" t="str">
        <f>IF(ISBLANK(AT752), "", -3 + (AT752 -VLOOKUP(AX752,Anthro_Calc!C:P,4,FALSE)) / (VLOOKUP(AX752,Anthro_Calc!C:P,5,FALSE) - VLOOKUP(AX752,Anthro_Calc!C:P,4,FALSE)))</f>
        <v/>
      </c>
      <c r="BA752" s="171" t="str">
        <f>IF(ISBLANK(AT752), "", 3 + (AT752 -VLOOKUP(AX752,Anthro_Calc!C:P,10,FALSE)) / (VLOOKUP(AX752,Anthro_Calc!C:P,10,FALSE) - VLOOKUP(AX752,Anthro_Calc!C:P,9,FALSE)))</f>
        <v/>
      </c>
      <c r="BB752" s="172" t="str">
        <f t="shared" si="606"/>
        <v/>
      </c>
      <c r="BC752" s="173" t="str">
        <f t="shared" si="607"/>
        <v/>
      </c>
      <c r="BD752" s="174" t="str">
        <f t="shared" si="633"/>
        <v/>
      </c>
      <c r="BE752" s="180" t="str">
        <f t="shared" si="634"/>
        <v/>
      </c>
      <c r="BF752" s="181" t="str">
        <f t="shared" si="608"/>
        <v/>
      </c>
      <c r="BG752" s="181" t="str">
        <f t="shared" si="635"/>
        <v/>
      </c>
      <c r="BH752" s="179"/>
      <c r="BI752" s="182"/>
      <c r="BJ752" s="167"/>
      <c r="BK752" s="175"/>
      <c r="BL752" s="176"/>
      <c r="BM752" s="177" t="str">
        <f t="shared" si="609"/>
        <v/>
      </c>
      <c r="BN752" s="171">
        <f t="shared" si="627"/>
        <v>0</v>
      </c>
      <c r="BO752" s="171">
        <f t="shared" si="628"/>
        <v>0</v>
      </c>
      <c r="BP752" s="171" t="str">
        <f t="shared" si="610"/>
        <v>0</v>
      </c>
      <c r="BQ752" s="171" t="str">
        <f>IF(ISBLANK(BL752), "", (POWER(BL752/VLOOKUP(BP752,Anthro_Calc!C:P,13,FALSE),VLOOKUP(BP752,Anthro_Calc!C:P,12,FALSE))-1) / (VLOOKUP(BP752,Anthro_Calc!C:P,14,FALSE)*VLOOKUP(BP752,Anthro_Calc!C:P,12,FALSE)))</f>
        <v/>
      </c>
      <c r="BR752" s="171" t="str">
        <f>IF(ISBLANK(BL752), "", -3 + (BL752 -VLOOKUP(BP752,Anthro_Calc!C:P,4,FALSE)) / (VLOOKUP(BP752,Anthro_Calc!C:P,5,FALSE) - VLOOKUP(BP752,Anthro_Calc!C:P,4,FALSE)))</f>
        <v/>
      </c>
      <c r="BS752" s="171" t="str">
        <f>IF(ISBLANK(BL752), "", 3 + (BL752 -VLOOKUP(BP752,Anthro_Calc!C:P,10,FALSE)) / (VLOOKUP(BP752,Anthro_Calc!C:P,10,FALSE) - VLOOKUP(BP752,Anthro_Calc!C:P,9,FALSE)))</f>
        <v/>
      </c>
      <c r="BT752" s="172" t="str">
        <f t="shared" si="611"/>
        <v/>
      </c>
      <c r="BU752" s="173" t="str">
        <f t="shared" si="612"/>
        <v/>
      </c>
      <c r="BV752" s="174" t="str">
        <f t="shared" si="613"/>
        <v/>
      </c>
      <c r="BW752" s="181" t="str">
        <f t="shared" si="636"/>
        <v/>
      </c>
      <c r="BX752" s="179"/>
      <c r="BY752" s="181" t="str">
        <f>IF(ISBLANK(BL752), "", VLOOKUP(Z752&amp;" "&amp;BV752&amp;" "&amp;BW752,Graduation_Criteria!$D$2:$E$34,2,FALSE))</f>
        <v/>
      </c>
      <c r="BZ752" s="181" t="str">
        <f t="shared" si="637"/>
        <v/>
      </c>
      <c r="CA752" s="167"/>
      <c r="CB752" s="175"/>
      <c r="CC752" s="175"/>
      <c r="CD752" s="183" t="str">
        <f t="shared" si="614"/>
        <v/>
      </c>
      <c r="CE752" s="184">
        <f t="shared" si="615"/>
        <v>0</v>
      </c>
      <c r="CF752" s="184">
        <f t="shared" si="616"/>
        <v>0</v>
      </c>
      <c r="CG752" s="184" t="str">
        <f t="shared" si="617"/>
        <v>0</v>
      </c>
      <c r="CH752" s="184" t="str">
        <f>IF(ISBLANK(CC752), "", (POWER(CC752/VLOOKUP(CG752,Anthro_Calc!C:P,13,FALSE),VLOOKUP(CG752,Anthro_Calc!C:P,12,FALSE))-1) / (VLOOKUP(CG752,Anthro_Calc!C:P,14,FALSE)*VLOOKUP(CG752,Anthro_Calc!C:P,12,FALSE)))</f>
        <v/>
      </c>
      <c r="CI752" s="184" t="str">
        <f>IF(ISBLANK(CC752), "", -3 + (CC752 -VLOOKUP(CG752,Anthro_Calc!C:P,4,FALSE)) / (VLOOKUP(CG752,Anthro_Calc!C:P,5,FALSE) - VLOOKUP(CG752,Anthro_Calc!C:P,4,FALSE)))</f>
        <v/>
      </c>
      <c r="CJ752" s="184" t="str">
        <f>IF(ISBLANK(CC752), "", 3 + (CC752 -VLOOKUP(CG752,Anthro_Calc!C:P,10,FALSE)) / (VLOOKUP(CG752,Anthro_Calc!C:P,10,FALSE) - VLOOKUP(CG752,Anthro_Calc!C:P,9,FALSE)))</f>
        <v/>
      </c>
      <c r="CK752" s="185" t="str">
        <f t="shared" si="618"/>
        <v/>
      </c>
      <c r="CL752" s="173" t="str">
        <f t="shared" si="619"/>
        <v/>
      </c>
      <c r="CM752" s="174" t="str">
        <f t="shared" si="620"/>
        <v/>
      </c>
      <c r="CN752" s="179"/>
      <c r="CO752" s="167"/>
      <c r="CP752" s="175"/>
      <c r="CQ752" s="175"/>
      <c r="CR752" s="186" t="str">
        <f t="shared" si="621"/>
        <v/>
      </c>
      <c r="CS752" s="187">
        <f t="shared" si="622"/>
        <v>0</v>
      </c>
      <c r="CT752" s="187">
        <f t="shared" si="623"/>
        <v>0</v>
      </c>
      <c r="CU752" s="187" t="str">
        <f t="shared" si="624"/>
        <v>0</v>
      </c>
      <c r="CV752" s="187" t="str">
        <f>IF(ISBLANK(CQ752), "", (POWER(CQ752/VLOOKUP(CU752,Anthro_Calc!C:P,13,FALSE),VLOOKUP(CU752,Anthro_Calc!C:P,12,FALSE))-1) / (VLOOKUP(CU752,Anthro_Calc!C:P,14,FALSE)*VLOOKUP(CU752,Anthro_Calc!C:P,12,FALSE)))</f>
        <v/>
      </c>
      <c r="CW752" s="187" t="str">
        <f>IF(ISBLANK(CQ752), "", -3 + (CQ752 -VLOOKUP(CU752,Anthro_Calc!C:P,4,FALSE)) / (VLOOKUP(CU752,Anthro_Calc!C:P,5,FALSE) - VLOOKUP(CU752,Anthro_Calc!C:P,4,FALSE)))</f>
        <v/>
      </c>
      <c r="CX752" s="187" t="str">
        <f>IF(ISBLANK(CQ752), "", 3 + (CQ752 -VLOOKUP(CU752,Anthro_Calc!C:P,10,FALSE)) / (VLOOKUP(CU752,Anthro_Calc!C:P,10,FALSE) - VLOOKUP(CU752,Anthro_Calc!C:P,9,FALSE)))</f>
        <v/>
      </c>
      <c r="CY752" s="188" t="str">
        <f t="shared" si="625"/>
        <v/>
      </c>
      <c r="CZ752" s="117" t="str">
        <f t="shared" si="639"/>
        <v/>
      </c>
      <c r="DA752" s="174" t="str">
        <f t="shared" si="626"/>
        <v/>
      </c>
      <c r="DB752" s="189"/>
    </row>
    <row r="753" spans="1:106">
      <c r="A753" s="165">
        <f t="shared" si="631"/>
        <v>749</v>
      </c>
      <c r="B753" s="166"/>
      <c r="C753" s="166"/>
      <c r="D753" s="166"/>
      <c r="E753" s="166"/>
      <c r="F753" s="166"/>
      <c r="G753" s="166"/>
      <c r="H753" s="166"/>
      <c r="I753" s="166"/>
      <c r="J753" s="166"/>
      <c r="K753" s="166"/>
      <c r="L753" s="166"/>
      <c r="M753" s="167"/>
      <c r="N753" s="168" t="str">
        <f t="shared" ca="1" si="590"/>
        <v/>
      </c>
      <c r="O753" s="169"/>
      <c r="P753" s="169"/>
      <c r="Q753" s="167"/>
      <c r="R753" s="170"/>
      <c r="S753" s="171" t="str">
        <f t="shared" si="591"/>
        <v/>
      </c>
      <c r="T753" s="171" t="str">
        <f t="shared" si="592"/>
        <v/>
      </c>
      <c r="U753" s="171" t="str">
        <f t="shared" si="593"/>
        <v/>
      </c>
      <c r="V753" s="171" t="str">
        <f>IF(ISBLANK(R753), "", (POWER(R753/VLOOKUP(U753,Anthro_Calc!C:P,13,FALSE),VLOOKUP(U753,Anthro_Calc!C:P,12,FALSE))-1) / (VLOOKUP(U753,Anthro_Calc!C:P,14,FALSE)*VLOOKUP(U753,Anthro_Calc!C:P,12,FALSE)))</f>
        <v/>
      </c>
      <c r="W753" s="171" t="str">
        <f>IF(ISBLANK(R753), "", -3 + (R753 -VLOOKUP(U753,Anthro_Calc!C:P,4,FALSE)) / (VLOOKUP(U753,Anthro_Calc!C:P,5,FALSE) - VLOOKUP(U753,Anthro_Calc!C:P,4,FALSE)))</f>
        <v/>
      </c>
      <c r="X753" s="171" t="str">
        <f>IF(ISBLANK(R753), "", 3 + (R753 -VLOOKUP(U753,Anthro_Calc!C:P,10,FALSE)) / (VLOOKUP(U753,Anthro_Calc!C:P,10,FALSE) - VLOOKUP(U753,Anthro_Calc!C:P,9,FALSE)))</f>
        <v/>
      </c>
      <c r="Y753" s="172" t="str">
        <f t="shared" si="594"/>
        <v/>
      </c>
      <c r="Z753" s="173" t="str">
        <f t="shared" si="595"/>
        <v/>
      </c>
      <c r="AA753" s="174" t="str">
        <f t="shared" si="630"/>
        <v/>
      </c>
      <c r="AB753" s="167"/>
      <c r="AC753" s="175"/>
      <c r="AD753" s="176"/>
      <c r="AE753" s="177" t="str">
        <f t="shared" si="596"/>
        <v/>
      </c>
      <c r="AF753" s="171">
        <f t="shared" si="597"/>
        <v>0</v>
      </c>
      <c r="AG753" s="171">
        <f t="shared" si="598"/>
        <v>0</v>
      </c>
      <c r="AH753" s="171" t="str">
        <f t="shared" si="599"/>
        <v>0</v>
      </c>
      <c r="AI753" s="171" t="str">
        <f>IF(ISBLANK(AD753), "", (POWER(AD753/VLOOKUP(AH753,Anthro_Calc!C:P,13,FALSE),VLOOKUP(AH753,Anthro_Calc!C:P,12,FALSE))-1) / (VLOOKUP(AH753,Anthro_Calc!C:P,14,FALSE)*VLOOKUP(AH753,Anthro_Calc!C:P,12,FALSE)))</f>
        <v/>
      </c>
      <c r="AJ753" s="171" t="str">
        <f>IF(ISBLANK(AD753), "", -3 + (AD753 -VLOOKUP(AH753,Anthro_Calc!C:P,4,FALSE)) / (VLOOKUP(AH753,Anthro_Calc!C:P,5,FALSE) - VLOOKUP(AH753,Anthro_Calc!C:P,4,FALSE)))</f>
        <v/>
      </c>
      <c r="AK753" s="171" t="str">
        <f>IF(ISBLANK(AD753), "", 3 + (AD753 -VLOOKUP(AH753,Anthro_Calc!C:P,10,FALSE)) / (VLOOKUP(AH753,Anthro_Calc!C:P,10,FALSE) - VLOOKUP(AH753,Anthro_Calc!C:P,9,FALSE)))</f>
        <v/>
      </c>
      <c r="AL753" s="172" t="str">
        <f t="shared" si="600"/>
        <v/>
      </c>
      <c r="AM753" s="173" t="str">
        <f t="shared" si="601"/>
        <v/>
      </c>
      <c r="AN753" s="174" t="str">
        <f t="shared" si="602"/>
        <v/>
      </c>
      <c r="AO753" s="178" t="str">
        <f t="shared" si="632"/>
        <v/>
      </c>
      <c r="AP753" s="179"/>
      <c r="AQ753" s="179" t="str">
        <f t="shared" si="638"/>
        <v/>
      </c>
      <c r="AR753" s="167"/>
      <c r="AS753" s="175"/>
      <c r="AT753" s="170"/>
      <c r="AU753" s="177" t="str">
        <f t="shared" si="629"/>
        <v/>
      </c>
      <c r="AV753" s="171">
        <f t="shared" si="603"/>
        <v>0</v>
      </c>
      <c r="AW753" s="171">
        <f t="shared" si="604"/>
        <v>0</v>
      </c>
      <c r="AX753" s="171" t="str">
        <f t="shared" si="605"/>
        <v>0</v>
      </c>
      <c r="AY753" s="171" t="str">
        <f>IF(ISBLANK(AT753), "", (POWER(AT753/VLOOKUP(AX753,Anthro_Calc!C:P,13,FALSE),VLOOKUP(AX753,Anthro_Calc!C:P,12,FALSE))-1) / (VLOOKUP(AX753,Anthro_Calc!C:P,14,FALSE)*VLOOKUP(AX753,Anthro_Calc!C:P,12,FALSE)))</f>
        <v/>
      </c>
      <c r="AZ753" s="171" t="str">
        <f>IF(ISBLANK(AT753), "", -3 + (AT753 -VLOOKUP(AX753,Anthro_Calc!C:P,4,FALSE)) / (VLOOKUP(AX753,Anthro_Calc!C:P,5,FALSE) - VLOOKUP(AX753,Anthro_Calc!C:P,4,FALSE)))</f>
        <v/>
      </c>
      <c r="BA753" s="171" t="str">
        <f>IF(ISBLANK(AT753), "", 3 + (AT753 -VLOOKUP(AX753,Anthro_Calc!C:P,10,FALSE)) / (VLOOKUP(AX753,Anthro_Calc!C:P,10,FALSE) - VLOOKUP(AX753,Anthro_Calc!C:P,9,FALSE)))</f>
        <v/>
      </c>
      <c r="BB753" s="172" t="str">
        <f t="shared" si="606"/>
        <v/>
      </c>
      <c r="BC753" s="173" t="str">
        <f t="shared" si="607"/>
        <v/>
      </c>
      <c r="BD753" s="174" t="str">
        <f t="shared" si="633"/>
        <v/>
      </c>
      <c r="BE753" s="180" t="str">
        <f t="shared" si="634"/>
        <v/>
      </c>
      <c r="BF753" s="181" t="str">
        <f t="shared" si="608"/>
        <v/>
      </c>
      <c r="BG753" s="181" t="str">
        <f t="shared" si="635"/>
        <v/>
      </c>
      <c r="BH753" s="179"/>
      <c r="BI753" s="182"/>
      <c r="BJ753" s="167"/>
      <c r="BK753" s="175"/>
      <c r="BL753" s="176"/>
      <c r="BM753" s="177" t="str">
        <f t="shared" si="609"/>
        <v/>
      </c>
      <c r="BN753" s="171">
        <f t="shared" si="627"/>
        <v>0</v>
      </c>
      <c r="BO753" s="171">
        <f t="shared" si="628"/>
        <v>0</v>
      </c>
      <c r="BP753" s="171" t="str">
        <f t="shared" si="610"/>
        <v>0</v>
      </c>
      <c r="BQ753" s="171" t="str">
        <f>IF(ISBLANK(BL753), "", (POWER(BL753/VLOOKUP(BP753,Anthro_Calc!C:P,13,FALSE),VLOOKUP(BP753,Anthro_Calc!C:P,12,FALSE))-1) / (VLOOKUP(BP753,Anthro_Calc!C:P,14,FALSE)*VLOOKUP(BP753,Anthro_Calc!C:P,12,FALSE)))</f>
        <v/>
      </c>
      <c r="BR753" s="171" t="str">
        <f>IF(ISBLANK(BL753), "", -3 + (BL753 -VLOOKUP(BP753,Anthro_Calc!C:P,4,FALSE)) / (VLOOKUP(BP753,Anthro_Calc!C:P,5,FALSE) - VLOOKUP(BP753,Anthro_Calc!C:P,4,FALSE)))</f>
        <v/>
      </c>
      <c r="BS753" s="171" t="str">
        <f>IF(ISBLANK(BL753), "", 3 + (BL753 -VLOOKUP(BP753,Anthro_Calc!C:P,10,FALSE)) / (VLOOKUP(BP753,Anthro_Calc!C:P,10,FALSE) - VLOOKUP(BP753,Anthro_Calc!C:P,9,FALSE)))</f>
        <v/>
      </c>
      <c r="BT753" s="172" t="str">
        <f t="shared" si="611"/>
        <v/>
      </c>
      <c r="BU753" s="173" t="str">
        <f t="shared" si="612"/>
        <v/>
      </c>
      <c r="BV753" s="174" t="str">
        <f t="shared" si="613"/>
        <v/>
      </c>
      <c r="BW753" s="181" t="str">
        <f t="shared" si="636"/>
        <v/>
      </c>
      <c r="BX753" s="179"/>
      <c r="BY753" s="181" t="str">
        <f>IF(ISBLANK(BL753), "", VLOOKUP(Z753&amp;" "&amp;BV753&amp;" "&amp;BW753,Graduation_Criteria!$D$2:$E$34,2,FALSE))</f>
        <v/>
      </c>
      <c r="BZ753" s="181" t="str">
        <f t="shared" si="637"/>
        <v/>
      </c>
      <c r="CA753" s="167"/>
      <c r="CB753" s="175"/>
      <c r="CC753" s="175"/>
      <c r="CD753" s="183" t="str">
        <f t="shared" si="614"/>
        <v/>
      </c>
      <c r="CE753" s="184">
        <f t="shared" si="615"/>
        <v>0</v>
      </c>
      <c r="CF753" s="184">
        <f t="shared" si="616"/>
        <v>0</v>
      </c>
      <c r="CG753" s="184" t="str">
        <f t="shared" si="617"/>
        <v>0</v>
      </c>
      <c r="CH753" s="184" t="str">
        <f>IF(ISBLANK(CC753), "", (POWER(CC753/VLOOKUP(CG753,Anthro_Calc!C:P,13,FALSE),VLOOKUP(CG753,Anthro_Calc!C:P,12,FALSE))-1) / (VLOOKUP(CG753,Anthro_Calc!C:P,14,FALSE)*VLOOKUP(CG753,Anthro_Calc!C:P,12,FALSE)))</f>
        <v/>
      </c>
      <c r="CI753" s="184" t="str">
        <f>IF(ISBLANK(CC753), "", -3 + (CC753 -VLOOKUP(CG753,Anthro_Calc!C:P,4,FALSE)) / (VLOOKUP(CG753,Anthro_Calc!C:P,5,FALSE) - VLOOKUP(CG753,Anthro_Calc!C:P,4,FALSE)))</f>
        <v/>
      </c>
      <c r="CJ753" s="184" t="str">
        <f>IF(ISBLANK(CC753), "", 3 + (CC753 -VLOOKUP(CG753,Anthro_Calc!C:P,10,FALSE)) / (VLOOKUP(CG753,Anthro_Calc!C:P,10,FALSE) - VLOOKUP(CG753,Anthro_Calc!C:P,9,FALSE)))</f>
        <v/>
      </c>
      <c r="CK753" s="185" t="str">
        <f t="shared" si="618"/>
        <v/>
      </c>
      <c r="CL753" s="173" t="str">
        <f t="shared" si="619"/>
        <v/>
      </c>
      <c r="CM753" s="174" t="str">
        <f t="shared" si="620"/>
        <v/>
      </c>
      <c r="CN753" s="179"/>
      <c r="CO753" s="167"/>
      <c r="CP753" s="175"/>
      <c r="CQ753" s="175"/>
      <c r="CR753" s="186" t="str">
        <f t="shared" si="621"/>
        <v/>
      </c>
      <c r="CS753" s="187">
        <f t="shared" si="622"/>
        <v>0</v>
      </c>
      <c r="CT753" s="187">
        <f t="shared" si="623"/>
        <v>0</v>
      </c>
      <c r="CU753" s="187" t="str">
        <f t="shared" si="624"/>
        <v>0</v>
      </c>
      <c r="CV753" s="187" t="str">
        <f>IF(ISBLANK(CQ753), "", (POWER(CQ753/VLOOKUP(CU753,Anthro_Calc!C:P,13,FALSE),VLOOKUP(CU753,Anthro_Calc!C:P,12,FALSE))-1) / (VLOOKUP(CU753,Anthro_Calc!C:P,14,FALSE)*VLOOKUP(CU753,Anthro_Calc!C:P,12,FALSE)))</f>
        <v/>
      </c>
      <c r="CW753" s="187" t="str">
        <f>IF(ISBLANK(CQ753), "", -3 + (CQ753 -VLOOKUP(CU753,Anthro_Calc!C:P,4,FALSE)) / (VLOOKUP(CU753,Anthro_Calc!C:P,5,FALSE) - VLOOKUP(CU753,Anthro_Calc!C:P,4,FALSE)))</f>
        <v/>
      </c>
      <c r="CX753" s="187" t="str">
        <f>IF(ISBLANK(CQ753), "", 3 + (CQ753 -VLOOKUP(CU753,Anthro_Calc!C:P,10,FALSE)) / (VLOOKUP(CU753,Anthro_Calc!C:P,10,FALSE) - VLOOKUP(CU753,Anthro_Calc!C:P,9,FALSE)))</f>
        <v/>
      </c>
      <c r="CY753" s="188" t="str">
        <f t="shared" si="625"/>
        <v/>
      </c>
      <c r="CZ753" s="117" t="str">
        <f t="shared" si="639"/>
        <v/>
      </c>
      <c r="DA753" s="174" t="str">
        <f t="shared" si="626"/>
        <v/>
      </c>
      <c r="DB753" s="189"/>
    </row>
    <row r="754" spans="1:106">
      <c r="A754" s="165">
        <f t="shared" si="631"/>
        <v>750</v>
      </c>
      <c r="B754" s="166"/>
      <c r="C754" s="166"/>
      <c r="D754" s="166"/>
      <c r="E754" s="166"/>
      <c r="F754" s="166"/>
      <c r="G754" s="166"/>
      <c r="H754" s="166"/>
      <c r="I754" s="166"/>
      <c r="J754" s="166"/>
      <c r="K754" s="166"/>
      <c r="L754" s="166"/>
      <c r="M754" s="167"/>
      <c r="N754" s="168" t="str">
        <f t="shared" ca="1" si="590"/>
        <v/>
      </c>
      <c r="O754" s="169"/>
      <c r="P754" s="169"/>
      <c r="Q754" s="167"/>
      <c r="R754" s="170"/>
      <c r="S754" s="171" t="str">
        <f t="shared" si="591"/>
        <v/>
      </c>
      <c r="T754" s="171" t="str">
        <f t="shared" si="592"/>
        <v/>
      </c>
      <c r="U754" s="171" t="str">
        <f t="shared" si="593"/>
        <v/>
      </c>
      <c r="V754" s="171" t="str">
        <f>IF(ISBLANK(R754), "", (POWER(R754/VLOOKUP(U754,Anthro_Calc!C:P,13,FALSE),VLOOKUP(U754,Anthro_Calc!C:P,12,FALSE))-1) / (VLOOKUP(U754,Anthro_Calc!C:P,14,FALSE)*VLOOKUP(U754,Anthro_Calc!C:P,12,FALSE)))</f>
        <v/>
      </c>
      <c r="W754" s="171" t="str">
        <f>IF(ISBLANK(R754), "", -3 + (R754 -VLOOKUP(U754,Anthro_Calc!C:P,4,FALSE)) / (VLOOKUP(U754,Anthro_Calc!C:P,5,FALSE) - VLOOKUP(U754,Anthro_Calc!C:P,4,FALSE)))</f>
        <v/>
      </c>
      <c r="X754" s="171" t="str">
        <f>IF(ISBLANK(R754), "", 3 + (R754 -VLOOKUP(U754,Anthro_Calc!C:P,10,FALSE)) / (VLOOKUP(U754,Anthro_Calc!C:P,10,FALSE) - VLOOKUP(U754,Anthro_Calc!C:P,9,FALSE)))</f>
        <v/>
      </c>
      <c r="Y754" s="172" t="str">
        <f t="shared" si="594"/>
        <v/>
      </c>
      <c r="Z754" s="173" t="str">
        <f t="shared" si="595"/>
        <v/>
      </c>
      <c r="AA754" s="174" t="str">
        <f t="shared" si="630"/>
        <v/>
      </c>
      <c r="AB754" s="167"/>
      <c r="AC754" s="175"/>
      <c r="AD754" s="176"/>
      <c r="AE754" s="177" t="str">
        <f t="shared" si="596"/>
        <v/>
      </c>
      <c r="AF754" s="171">
        <f t="shared" si="597"/>
        <v>0</v>
      </c>
      <c r="AG754" s="171">
        <f t="shared" si="598"/>
        <v>0</v>
      </c>
      <c r="AH754" s="171" t="str">
        <f t="shared" si="599"/>
        <v>0</v>
      </c>
      <c r="AI754" s="171" t="str">
        <f>IF(ISBLANK(AD754), "", (POWER(AD754/VLOOKUP(AH754,Anthro_Calc!C:P,13,FALSE),VLOOKUP(AH754,Anthro_Calc!C:P,12,FALSE))-1) / (VLOOKUP(AH754,Anthro_Calc!C:P,14,FALSE)*VLOOKUP(AH754,Anthro_Calc!C:P,12,FALSE)))</f>
        <v/>
      </c>
      <c r="AJ754" s="171" t="str">
        <f>IF(ISBLANK(AD754), "", -3 + (AD754 -VLOOKUP(AH754,Anthro_Calc!C:P,4,FALSE)) / (VLOOKUP(AH754,Anthro_Calc!C:P,5,FALSE) - VLOOKUP(AH754,Anthro_Calc!C:P,4,FALSE)))</f>
        <v/>
      </c>
      <c r="AK754" s="171" t="str">
        <f>IF(ISBLANK(AD754), "", 3 + (AD754 -VLOOKUP(AH754,Anthro_Calc!C:P,10,FALSE)) / (VLOOKUP(AH754,Anthro_Calc!C:P,10,FALSE) - VLOOKUP(AH754,Anthro_Calc!C:P,9,FALSE)))</f>
        <v/>
      </c>
      <c r="AL754" s="172" t="str">
        <f t="shared" si="600"/>
        <v/>
      </c>
      <c r="AM754" s="173" t="str">
        <f t="shared" si="601"/>
        <v/>
      </c>
      <c r="AN754" s="174" t="str">
        <f t="shared" si="602"/>
        <v/>
      </c>
      <c r="AO754" s="178" t="str">
        <f t="shared" si="632"/>
        <v/>
      </c>
      <c r="AP754" s="179"/>
      <c r="AQ754" s="179" t="str">
        <f t="shared" si="638"/>
        <v/>
      </c>
      <c r="AR754" s="167"/>
      <c r="AS754" s="175"/>
      <c r="AT754" s="170"/>
      <c r="AU754" s="177" t="str">
        <f t="shared" si="629"/>
        <v/>
      </c>
      <c r="AV754" s="171">
        <f t="shared" si="603"/>
        <v>0</v>
      </c>
      <c r="AW754" s="171">
        <f t="shared" si="604"/>
        <v>0</v>
      </c>
      <c r="AX754" s="171" t="str">
        <f t="shared" si="605"/>
        <v>0</v>
      </c>
      <c r="AY754" s="171" t="str">
        <f>IF(ISBLANK(AT754), "", (POWER(AT754/VLOOKUP(AX754,Anthro_Calc!C:P,13,FALSE),VLOOKUP(AX754,Anthro_Calc!C:P,12,FALSE))-1) / (VLOOKUP(AX754,Anthro_Calc!C:P,14,FALSE)*VLOOKUP(AX754,Anthro_Calc!C:P,12,FALSE)))</f>
        <v/>
      </c>
      <c r="AZ754" s="171" t="str">
        <f>IF(ISBLANK(AT754), "", -3 + (AT754 -VLOOKUP(AX754,Anthro_Calc!C:P,4,FALSE)) / (VLOOKUP(AX754,Anthro_Calc!C:P,5,FALSE) - VLOOKUP(AX754,Anthro_Calc!C:P,4,FALSE)))</f>
        <v/>
      </c>
      <c r="BA754" s="171" t="str">
        <f>IF(ISBLANK(AT754), "", 3 + (AT754 -VLOOKUP(AX754,Anthro_Calc!C:P,10,FALSE)) / (VLOOKUP(AX754,Anthro_Calc!C:P,10,FALSE) - VLOOKUP(AX754,Anthro_Calc!C:P,9,FALSE)))</f>
        <v/>
      </c>
      <c r="BB754" s="172" t="str">
        <f t="shared" si="606"/>
        <v/>
      </c>
      <c r="BC754" s="173" t="str">
        <f t="shared" si="607"/>
        <v/>
      </c>
      <c r="BD754" s="174" t="str">
        <f t="shared" si="633"/>
        <v/>
      </c>
      <c r="BE754" s="180" t="str">
        <f t="shared" si="634"/>
        <v/>
      </c>
      <c r="BF754" s="181" t="str">
        <f t="shared" si="608"/>
        <v/>
      </c>
      <c r="BG754" s="181" t="str">
        <f t="shared" si="635"/>
        <v/>
      </c>
      <c r="BH754" s="179"/>
      <c r="BI754" s="182"/>
      <c r="BJ754" s="167"/>
      <c r="BK754" s="175"/>
      <c r="BL754" s="176"/>
      <c r="BM754" s="177" t="str">
        <f t="shared" si="609"/>
        <v/>
      </c>
      <c r="BN754" s="171">
        <f t="shared" si="627"/>
        <v>0</v>
      </c>
      <c r="BO754" s="171">
        <f t="shared" si="628"/>
        <v>0</v>
      </c>
      <c r="BP754" s="171" t="str">
        <f t="shared" si="610"/>
        <v>0</v>
      </c>
      <c r="BQ754" s="171" t="str">
        <f>IF(ISBLANK(BL754), "", (POWER(BL754/VLOOKUP(BP754,Anthro_Calc!C:P,13,FALSE),VLOOKUP(BP754,Anthro_Calc!C:P,12,FALSE))-1) / (VLOOKUP(BP754,Anthro_Calc!C:P,14,FALSE)*VLOOKUP(BP754,Anthro_Calc!C:P,12,FALSE)))</f>
        <v/>
      </c>
      <c r="BR754" s="171" t="str">
        <f>IF(ISBLANK(BL754), "", -3 + (BL754 -VLOOKUP(BP754,Anthro_Calc!C:P,4,FALSE)) / (VLOOKUP(BP754,Anthro_Calc!C:P,5,FALSE) - VLOOKUP(BP754,Anthro_Calc!C:P,4,FALSE)))</f>
        <v/>
      </c>
      <c r="BS754" s="171" t="str">
        <f>IF(ISBLANK(BL754), "", 3 + (BL754 -VLOOKUP(BP754,Anthro_Calc!C:P,10,FALSE)) / (VLOOKUP(BP754,Anthro_Calc!C:P,10,FALSE) - VLOOKUP(BP754,Anthro_Calc!C:P,9,FALSE)))</f>
        <v/>
      </c>
      <c r="BT754" s="172" t="str">
        <f t="shared" si="611"/>
        <v/>
      </c>
      <c r="BU754" s="173" t="str">
        <f t="shared" si="612"/>
        <v/>
      </c>
      <c r="BV754" s="174" t="str">
        <f t="shared" si="613"/>
        <v/>
      </c>
      <c r="BW754" s="181" t="str">
        <f t="shared" si="636"/>
        <v/>
      </c>
      <c r="BX754" s="179"/>
      <c r="BY754" s="181" t="str">
        <f>IF(ISBLANK(BL754), "", VLOOKUP(Z754&amp;" "&amp;BV754&amp;" "&amp;BW754,Graduation_Criteria!$D$2:$E$34,2,FALSE))</f>
        <v/>
      </c>
      <c r="BZ754" s="181" t="str">
        <f t="shared" si="637"/>
        <v/>
      </c>
      <c r="CA754" s="167"/>
      <c r="CB754" s="175"/>
      <c r="CC754" s="175"/>
      <c r="CD754" s="183" t="str">
        <f t="shared" si="614"/>
        <v/>
      </c>
      <c r="CE754" s="184">
        <f t="shared" si="615"/>
        <v>0</v>
      </c>
      <c r="CF754" s="184">
        <f t="shared" si="616"/>
        <v>0</v>
      </c>
      <c r="CG754" s="184" t="str">
        <f t="shared" si="617"/>
        <v>0</v>
      </c>
      <c r="CH754" s="184" t="str">
        <f>IF(ISBLANK(CC754), "", (POWER(CC754/VLOOKUP(CG754,Anthro_Calc!C:P,13,FALSE),VLOOKUP(CG754,Anthro_Calc!C:P,12,FALSE))-1) / (VLOOKUP(CG754,Anthro_Calc!C:P,14,FALSE)*VLOOKUP(CG754,Anthro_Calc!C:P,12,FALSE)))</f>
        <v/>
      </c>
      <c r="CI754" s="184" t="str">
        <f>IF(ISBLANK(CC754), "", -3 + (CC754 -VLOOKUP(CG754,Anthro_Calc!C:P,4,FALSE)) / (VLOOKUP(CG754,Anthro_Calc!C:P,5,FALSE) - VLOOKUP(CG754,Anthro_Calc!C:P,4,FALSE)))</f>
        <v/>
      </c>
      <c r="CJ754" s="184" t="str">
        <f>IF(ISBLANK(CC754), "", 3 + (CC754 -VLOOKUP(CG754,Anthro_Calc!C:P,10,FALSE)) / (VLOOKUP(CG754,Anthro_Calc!C:P,10,FALSE) - VLOOKUP(CG754,Anthro_Calc!C:P,9,FALSE)))</f>
        <v/>
      </c>
      <c r="CK754" s="185" t="str">
        <f t="shared" si="618"/>
        <v/>
      </c>
      <c r="CL754" s="173" t="str">
        <f t="shared" si="619"/>
        <v/>
      </c>
      <c r="CM754" s="174" t="str">
        <f t="shared" si="620"/>
        <v/>
      </c>
      <c r="CN754" s="179"/>
      <c r="CO754" s="167"/>
      <c r="CP754" s="175"/>
      <c r="CQ754" s="175"/>
      <c r="CR754" s="186" t="str">
        <f t="shared" si="621"/>
        <v/>
      </c>
      <c r="CS754" s="187">
        <f t="shared" si="622"/>
        <v>0</v>
      </c>
      <c r="CT754" s="187">
        <f t="shared" si="623"/>
        <v>0</v>
      </c>
      <c r="CU754" s="187" t="str">
        <f t="shared" si="624"/>
        <v>0</v>
      </c>
      <c r="CV754" s="187" t="str">
        <f>IF(ISBLANK(CQ754), "", (POWER(CQ754/VLOOKUP(CU754,Anthro_Calc!C:P,13,FALSE),VLOOKUP(CU754,Anthro_Calc!C:P,12,FALSE))-1) / (VLOOKUP(CU754,Anthro_Calc!C:P,14,FALSE)*VLOOKUP(CU754,Anthro_Calc!C:P,12,FALSE)))</f>
        <v/>
      </c>
      <c r="CW754" s="187" t="str">
        <f>IF(ISBLANK(CQ754), "", -3 + (CQ754 -VLOOKUP(CU754,Anthro_Calc!C:P,4,FALSE)) / (VLOOKUP(CU754,Anthro_Calc!C:P,5,FALSE) - VLOOKUP(CU754,Anthro_Calc!C:P,4,FALSE)))</f>
        <v/>
      </c>
      <c r="CX754" s="187" t="str">
        <f>IF(ISBLANK(CQ754), "", 3 + (CQ754 -VLOOKUP(CU754,Anthro_Calc!C:P,10,FALSE)) / (VLOOKUP(CU754,Anthro_Calc!C:P,10,FALSE) - VLOOKUP(CU754,Anthro_Calc!C:P,9,FALSE)))</f>
        <v/>
      </c>
      <c r="CY754" s="188" t="str">
        <f t="shared" si="625"/>
        <v/>
      </c>
      <c r="CZ754" s="117" t="str">
        <f t="shared" si="639"/>
        <v/>
      </c>
      <c r="DA754" s="174" t="str">
        <f t="shared" si="626"/>
        <v/>
      </c>
      <c r="DB754" s="189"/>
    </row>
    <row r="755" spans="1:106">
      <c r="A755" s="165">
        <f t="shared" si="631"/>
        <v>751</v>
      </c>
      <c r="B755" s="166"/>
      <c r="C755" s="166"/>
      <c r="D755" s="166"/>
      <c r="E755" s="166"/>
      <c r="F755" s="166"/>
      <c r="G755" s="166"/>
      <c r="H755" s="166"/>
      <c r="I755" s="166"/>
      <c r="J755" s="166"/>
      <c r="K755" s="166"/>
      <c r="L755" s="166"/>
      <c r="M755" s="167"/>
      <c r="N755" s="168" t="str">
        <f t="shared" ca="1" si="590"/>
        <v/>
      </c>
      <c r="O755" s="169"/>
      <c r="P755" s="169"/>
      <c r="Q755" s="167"/>
      <c r="R755" s="170"/>
      <c r="S755" s="171" t="str">
        <f t="shared" si="591"/>
        <v/>
      </c>
      <c r="T755" s="171" t="str">
        <f t="shared" si="592"/>
        <v/>
      </c>
      <c r="U755" s="171" t="str">
        <f t="shared" si="593"/>
        <v/>
      </c>
      <c r="V755" s="171" t="str">
        <f>IF(ISBLANK(R755), "", (POWER(R755/VLOOKUP(U755,Anthro_Calc!C:P,13,FALSE),VLOOKUP(U755,Anthro_Calc!C:P,12,FALSE))-1) / (VLOOKUP(U755,Anthro_Calc!C:P,14,FALSE)*VLOOKUP(U755,Anthro_Calc!C:P,12,FALSE)))</f>
        <v/>
      </c>
      <c r="W755" s="171" t="str">
        <f>IF(ISBLANK(R755), "", -3 + (R755 -VLOOKUP(U755,Anthro_Calc!C:P,4,FALSE)) / (VLOOKUP(U755,Anthro_Calc!C:P,5,FALSE) - VLOOKUP(U755,Anthro_Calc!C:P,4,FALSE)))</f>
        <v/>
      </c>
      <c r="X755" s="171" t="str">
        <f>IF(ISBLANK(R755), "", 3 + (R755 -VLOOKUP(U755,Anthro_Calc!C:P,10,FALSE)) / (VLOOKUP(U755,Anthro_Calc!C:P,10,FALSE) - VLOOKUP(U755,Anthro_Calc!C:P,9,FALSE)))</f>
        <v/>
      </c>
      <c r="Y755" s="172" t="str">
        <f t="shared" si="594"/>
        <v/>
      </c>
      <c r="Z755" s="173" t="str">
        <f t="shared" si="595"/>
        <v/>
      </c>
      <c r="AA755" s="174" t="str">
        <f t="shared" si="630"/>
        <v/>
      </c>
      <c r="AB755" s="167"/>
      <c r="AC755" s="175"/>
      <c r="AD755" s="176"/>
      <c r="AE755" s="177" t="str">
        <f t="shared" si="596"/>
        <v/>
      </c>
      <c r="AF755" s="171">
        <f t="shared" si="597"/>
        <v>0</v>
      </c>
      <c r="AG755" s="171">
        <f t="shared" si="598"/>
        <v>0</v>
      </c>
      <c r="AH755" s="171" t="str">
        <f t="shared" si="599"/>
        <v>0</v>
      </c>
      <c r="AI755" s="171" t="str">
        <f>IF(ISBLANK(AD755), "", (POWER(AD755/VLOOKUP(AH755,Anthro_Calc!C:P,13,FALSE),VLOOKUP(AH755,Anthro_Calc!C:P,12,FALSE))-1) / (VLOOKUP(AH755,Anthro_Calc!C:P,14,FALSE)*VLOOKUP(AH755,Anthro_Calc!C:P,12,FALSE)))</f>
        <v/>
      </c>
      <c r="AJ755" s="171" t="str">
        <f>IF(ISBLANK(AD755), "", -3 + (AD755 -VLOOKUP(AH755,Anthro_Calc!C:P,4,FALSE)) / (VLOOKUP(AH755,Anthro_Calc!C:P,5,FALSE) - VLOOKUP(AH755,Anthro_Calc!C:P,4,FALSE)))</f>
        <v/>
      </c>
      <c r="AK755" s="171" t="str">
        <f>IF(ISBLANK(AD755), "", 3 + (AD755 -VLOOKUP(AH755,Anthro_Calc!C:P,10,FALSE)) / (VLOOKUP(AH755,Anthro_Calc!C:P,10,FALSE) - VLOOKUP(AH755,Anthro_Calc!C:P,9,FALSE)))</f>
        <v/>
      </c>
      <c r="AL755" s="172" t="str">
        <f t="shared" si="600"/>
        <v/>
      </c>
      <c r="AM755" s="173" t="str">
        <f t="shared" si="601"/>
        <v/>
      </c>
      <c r="AN755" s="174" t="str">
        <f t="shared" si="602"/>
        <v/>
      </c>
      <c r="AO755" s="178" t="str">
        <f t="shared" si="632"/>
        <v/>
      </c>
      <c r="AP755" s="179"/>
      <c r="AQ755" s="179" t="str">
        <f t="shared" si="638"/>
        <v/>
      </c>
      <c r="AR755" s="167"/>
      <c r="AS755" s="175"/>
      <c r="AT755" s="170"/>
      <c r="AU755" s="177" t="str">
        <f t="shared" si="629"/>
        <v/>
      </c>
      <c r="AV755" s="171">
        <f t="shared" si="603"/>
        <v>0</v>
      </c>
      <c r="AW755" s="171">
        <f t="shared" si="604"/>
        <v>0</v>
      </c>
      <c r="AX755" s="171" t="str">
        <f t="shared" si="605"/>
        <v>0</v>
      </c>
      <c r="AY755" s="171" t="str">
        <f>IF(ISBLANK(AT755), "", (POWER(AT755/VLOOKUP(AX755,Anthro_Calc!C:P,13,FALSE),VLOOKUP(AX755,Anthro_Calc!C:P,12,FALSE))-1) / (VLOOKUP(AX755,Anthro_Calc!C:P,14,FALSE)*VLOOKUP(AX755,Anthro_Calc!C:P,12,FALSE)))</f>
        <v/>
      </c>
      <c r="AZ755" s="171" t="str">
        <f>IF(ISBLANK(AT755), "", -3 + (AT755 -VLOOKUP(AX755,Anthro_Calc!C:P,4,FALSE)) / (VLOOKUP(AX755,Anthro_Calc!C:P,5,FALSE) - VLOOKUP(AX755,Anthro_Calc!C:P,4,FALSE)))</f>
        <v/>
      </c>
      <c r="BA755" s="171" t="str">
        <f>IF(ISBLANK(AT755), "", 3 + (AT755 -VLOOKUP(AX755,Anthro_Calc!C:P,10,FALSE)) / (VLOOKUP(AX755,Anthro_Calc!C:P,10,FALSE) - VLOOKUP(AX755,Anthro_Calc!C:P,9,FALSE)))</f>
        <v/>
      </c>
      <c r="BB755" s="172" t="str">
        <f t="shared" si="606"/>
        <v/>
      </c>
      <c r="BC755" s="173" t="str">
        <f t="shared" si="607"/>
        <v/>
      </c>
      <c r="BD755" s="174" t="str">
        <f t="shared" si="633"/>
        <v/>
      </c>
      <c r="BE755" s="180" t="str">
        <f t="shared" si="634"/>
        <v/>
      </c>
      <c r="BF755" s="181" t="str">
        <f t="shared" si="608"/>
        <v/>
      </c>
      <c r="BG755" s="181" t="str">
        <f t="shared" si="635"/>
        <v/>
      </c>
      <c r="BH755" s="179"/>
      <c r="BI755" s="182"/>
      <c r="BJ755" s="167"/>
      <c r="BK755" s="175"/>
      <c r="BL755" s="176"/>
      <c r="BM755" s="177" t="str">
        <f t="shared" si="609"/>
        <v/>
      </c>
      <c r="BN755" s="171">
        <f t="shared" si="627"/>
        <v>0</v>
      </c>
      <c r="BO755" s="171">
        <f t="shared" si="628"/>
        <v>0</v>
      </c>
      <c r="BP755" s="171" t="str">
        <f t="shared" si="610"/>
        <v>0</v>
      </c>
      <c r="BQ755" s="171" t="str">
        <f>IF(ISBLANK(BL755), "", (POWER(BL755/VLOOKUP(BP755,Anthro_Calc!C:P,13,FALSE),VLOOKUP(BP755,Anthro_Calc!C:P,12,FALSE))-1) / (VLOOKUP(BP755,Anthro_Calc!C:P,14,FALSE)*VLOOKUP(BP755,Anthro_Calc!C:P,12,FALSE)))</f>
        <v/>
      </c>
      <c r="BR755" s="171" t="str">
        <f>IF(ISBLANK(BL755), "", -3 + (BL755 -VLOOKUP(BP755,Anthro_Calc!C:P,4,FALSE)) / (VLOOKUP(BP755,Anthro_Calc!C:P,5,FALSE) - VLOOKUP(BP755,Anthro_Calc!C:P,4,FALSE)))</f>
        <v/>
      </c>
      <c r="BS755" s="171" t="str">
        <f>IF(ISBLANK(BL755), "", 3 + (BL755 -VLOOKUP(BP755,Anthro_Calc!C:P,10,FALSE)) / (VLOOKUP(BP755,Anthro_Calc!C:P,10,FALSE) - VLOOKUP(BP755,Anthro_Calc!C:P,9,FALSE)))</f>
        <v/>
      </c>
      <c r="BT755" s="172" t="str">
        <f t="shared" si="611"/>
        <v/>
      </c>
      <c r="BU755" s="173" t="str">
        <f t="shared" si="612"/>
        <v/>
      </c>
      <c r="BV755" s="174" t="str">
        <f t="shared" si="613"/>
        <v/>
      </c>
      <c r="BW755" s="181" t="str">
        <f t="shared" si="636"/>
        <v/>
      </c>
      <c r="BX755" s="179"/>
      <c r="BY755" s="181" t="str">
        <f>IF(ISBLANK(BL755), "", VLOOKUP(Z755&amp;" "&amp;BV755&amp;" "&amp;BW755,Graduation_Criteria!$D$2:$E$34,2,FALSE))</f>
        <v/>
      </c>
      <c r="BZ755" s="181" t="str">
        <f t="shared" si="637"/>
        <v/>
      </c>
      <c r="CA755" s="167"/>
      <c r="CB755" s="175"/>
      <c r="CC755" s="175"/>
      <c r="CD755" s="183" t="str">
        <f t="shared" si="614"/>
        <v/>
      </c>
      <c r="CE755" s="184">
        <f t="shared" si="615"/>
        <v>0</v>
      </c>
      <c r="CF755" s="184">
        <f t="shared" si="616"/>
        <v>0</v>
      </c>
      <c r="CG755" s="184" t="str">
        <f t="shared" si="617"/>
        <v>0</v>
      </c>
      <c r="CH755" s="184" t="str">
        <f>IF(ISBLANK(CC755), "", (POWER(CC755/VLOOKUP(CG755,Anthro_Calc!C:P,13,FALSE),VLOOKUP(CG755,Anthro_Calc!C:P,12,FALSE))-1) / (VLOOKUP(CG755,Anthro_Calc!C:P,14,FALSE)*VLOOKUP(CG755,Anthro_Calc!C:P,12,FALSE)))</f>
        <v/>
      </c>
      <c r="CI755" s="184" t="str">
        <f>IF(ISBLANK(CC755), "", -3 + (CC755 -VLOOKUP(CG755,Anthro_Calc!C:P,4,FALSE)) / (VLOOKUP(CG755,Anthro_Calc!C:P,5,FALSE) - VLOOKUP(CG755,Anthro_Calc!C:P,4,FALSE)))</f>
        <v/>
      </c>
      <c r="CJ755" s="184" t="str">
        <f>IF(ISBLANK(CC755), "", 3 + (CC755 -VLOOKUP(CG755,Anthro_Calc!C:P,10,FALSE)) / (VLOOKUP(CG755,Anthro_Calc!C:P,10,FALSE) - VLOOKUP(CG755,Anthro_Calc!C:P,9,FALSE)))</f>
        <v/>
      </c>
      <c r="CK755" s="185" t="str">
        <f t="shared" si="618"/>
        <v/>
      </c>
      <c r="CL755" s="173" t="str">
        <f t="shared" si="619"/>
        <v/>
      </c>
      <c r="CM755" s="174" t="str">
        <f t="shared" si="620"/>
        <v/>
      </c>
      <c r="CN755" s="179"/>
      <c r="CO755" s="167"/>
      <c r="CP755" s="175"/>
      <c r="CQ755" s="175"/>
      <c r="CR755" s="186" t="str">
        <f t="shared" si="621"/>
        <v/>
      </c>
      <c r="CS755" s="187">
        <f t="shared" si="622"/>
        <v>0</v>
      </c>
      <c r="CT755" s="187">
        <f t="shared" si="623"/>
        <v>0</v>
      </c>
      <c r="CU755" s="187" t="str">
        <f t="shared" si="624"/>
        <v>0</v>
      </c>
      <c r="CV755" s="187" t="str">
        <f>IF(ISBLANK(CQ755), "", (POWER(CQ755/VLOOKUP(CU755,Anthro_Calc!C:P,13,FALSE),VLOOKUP(CU755,Anthro_Calc!C:P,12,FALSE))-1) / (VLOOKUP(CU755,Anthro_Calc!C:P,14,FALSE)*VLOOKUP(CU755,Anthro_Calc!C:P,12,FALSE)))</f>
        <v/>
      </c>
      <c r="CW755" s="187" t="str">
        <f>IF(ISBLANK(CQ755), "", -3 + (CQ755 -VLOOKUP(CU755,Anthro_Calc!C:P,4,FALSE)) / (VLOOKUP(CU755,Anthro_Calc!C:P,5,FALSE) - VLOOKUP(CU755,Anthro_Calc!C:P,4,FALSE)))</f>
        <v/>
      </c>
      <c r="CX755" s="187" t="str">
        <f>IF(ISBLANK(CQ755), "", 3 + (CQ755 -VLOOKUP(CU755,Anthro_Calc!C:P,10,FALSE)) / (VLOOKUP(CU755,Anthro_Calc!C:P,10,FALSE) - VLOOKUP(CU755,Anthro_Calc!C:P,9,FALSE)))</f>
        <v/>
      </c>
      <c r="CY755" s="188" t="str">
        <f t="shared" si="625"/>
        <v/>
      </c>
      <c r="CZ755" s="117" t="str">
        <f t="shared" si="639"/>
        <v/>
      </c>
      <c r="DA755" s="174" t="str">
        <f t="shared" si="626"/>
        <v/>
      </c>
      <c r="DB755" s="189"/>
    </row>
    <row r="756" spans="1:106">
      <c r="A756" s="165">
        <f t="shared" si="631"/>
        <v>752</v>
      </c>
      <c r="B756" s="166"/>
      <c r="C756" s="166"/>
      <c r="D756" s="166"/>
      <c r="E756" s="166"/>
      <c r="F756" s="166"/>
      <c r="G756" s="166"/>
      <c r="H756" s="166"/>
      <c r="I756" s="166"/>
      <c r="J756" s="166"/>
      <c r="K756" s="166"/>
      <c r="L756" s="166"/>
      <c r="M756" s="167"/>
      <c r="N756" s="168" t="str">
        <f t="shared" ca="1" si="590"/>
        <v/>
      </c>
      <c r="O756" s="169"/>
      <c r="P756" s="169"/>
      <c r="Q756" s="167"/>
      <c r="R756" s="170"/>
      <c r="S756" s="171" t="str">
        <f t="shared" si="591"/>
        <v/>
      </c>
      <c r="T756" s="171" t="str">
        <f t="shared" si="592"/>
        <v/>
      </c>
      <c r="U756" s="171" t="str">
        <f t="shared" si="593"/>
        <v/>
      </c>
      <c r="V756" s="171" t="str">
        <f>IF(ISBLANK(R756), "", (POWER(R756/VLOOKUP(U756,Anthro_Calc!C:P,13,FALSE),VLOOKUP(U756,Anthro_Calc!C:P,12,FALSE))-1) / (VLOOKUP(U756,Anthro_Calc!C:P,14,FALSE)*VLOOKUP(U756,Anthro_Calc!C:P,12,FALSE)))</f>
        <v/>
      </c>
      <c r="W756" s="171" t="str">
        <f>IF(ISBLANK(R756), "", -3 + (R756 -VLOOKUP(U756,Anthro_Calc!C:P,4,FALSE)) / (VLOOKUP(U756,Anthro_Calc!C:P,5,FALSE) - VLOOKUP(U756,Anthro_Calc!C:P,4,FALSE)))</f>
        <v/>
      </c>
      <c r="X756" s="171" t="str">
        <f>IF(ISBLANK(R756), "", 3 + (R756 -VLOOKUP(U756,Anthro_Calc!C:P,10,FALSE)) / (VLOOKUP(U756,Anthro_Calc!C:P,10,FALSE) - VLOOKUP(U756,Anthro_Calc!C:P,9,FALSE)))</f>
        <v/>
      </c>
      <c r="Y756" s="172" t="str">
        <f t="shared" si="594"/>
        <v/>
      </c>
      <c r="Z756" s="173" t="str">
        <f t="shared" si="595"/>
        <v/>
      </c>
      <c r="AA756" s="174" t="str">
        <f t="shared" si="630"/>
        <v/>
      </c>
      <c r="AB756" s="167"/>
      <c r="AC756" s="175"/>
      <c r="AD756" s="176"/>
      <c r="AE756" s="177" t="str">
        <f t="shared" si="596"/>
        <v/>
      </c>
      <c r="AF756" s="171">
        <f t="shared" si="597"/>
        <v>0</v>
      </c>
      <c r="AG756" s="171">
        <f t="shared" si="598"/>
        <v>0</v>
      </c>
      <c r="AH756" s="171" t="str">
        <f t="shared" si="599"/>
        <v>0</v>
      </c>
      <c r="AI756" s="171" t="str">
        <f>IF(ISBLANK(AD756), "", (POWER(AD756/VLOOKUP(AH756,Anthro_Calc!C:P,13,FALSE),VLOOKUP(AH756,Anthro_Calc!C:P,12,FALSE))-1) / (VLOOKUP(AH756,Anthro_Calc!C:P,14,FALSE)*VLOOKUP(AH756,Anthro_Calc!C:P,12,FALSE)))</f>
        <v/>
      </c>
      <c r="AJ756" s="171" t="str">
        <f>IF(ISBLANK(AD756), "", -3 + (AD756 -VLOOKUP(AH756,Anthro_Calc!C:P,4,FALSE)) / (VLOOKUP(AH756,Anthro_Calc!C:P,5,FALSE) - VLOOKUP(AH756,Anthro_Calc!C:P,4,FALSE)))</f>
        <v/>
      </c>
      <c r="AK756" s="171" t="str">
        <f>IF(ISBLANK(AD756), "", 3 + (AD756 -VLOOKUP(AH756,Anthro_Calc!C:P,10,FALSE)) / (VLOOKUP(AH756,Anthro_Calc!C:P,10,FALSE) - VLOOKUP(AH756,Anthro_Calc!C:P,9,FALSE)))</f>
        <v/>
      </c>
      <c r="AL756" s="172" t="str">
        <f t="shared" si="600"/>
        <v/>
      </c>
      <c r="AM756" s="173" t="str">
        <f t="shared" si="601"/>
        <v/>
      </c>
      <c r="AN756" s="174" t="str">
        <f t="shared" si="602"/>
        <v/>
      </c>
      <c r="AO756" s="178" t="str">
        <f t="shared" si="632"/>
        <v/>
      </c>
      <c r="AP756" s="179"/>
      <c r="AQ756" s="179" t="str">
        <f t="shared" si="638"/>
        <v/>
      </c>
      <c r="AR756" s="167"/>
      <c r="AS756" s="175"/>
      <c r="AT756" s="170"/>
      <c r="AU756" s="177" t="str">
        <f t="shared" si="629"/>
        <v/>
      </c>
      <c r="AV756" s="171">
        <f t="shared" si="603"/>
        <v>0</v>
      </c>
      <c r="AW756" s="171">
        <f t="shared" si="604"/>
        <v>0</v>
      </c>
      <c r="AX756" s="171" t="str">
        <f t="shared" si="605"/>
        <v>0</v>
      </c>
      <c r="AY756" s="171" t="str">
        <f>IF(ISBLANK(AT756), "", (POWER(AT756/VLOOKUP(AX756,Anthro_Calc!C:P,13,FALSE),VLOOKUP(AX756,Anthro_Calc!C:P,12,FALSE))-1) / (VLOOKUP(AX756,Anthro_Calc!C:P,14,FALSE)*VLOOKUP(AX756,Anthro_Calc!C:P,12,FALSE)))</f>
        <v/>
      </c>
      <c r="AZ756" s="171" t="str">
        <f>IF(ISBLANK(AT756), "", -3 + (AT756 -VLOOKUP(AX756,Anthro_Calc!C:P,4,FALSE)) / (VLOOKUP(AX756,Anthro_Calc!C:P,5,FALSE) - VLOOKUP(AX756,Anthro_Calc!C:P,4,FALSE)))</f>
        <v/>
      </c>
      <c r="BA756" s="171" t="str">
        <f>IF(ISBLANK(AT756), "", 3 + (AT756 -VLOOKUP(AX756,Anthro_Calc!C:P,10,FALSE)) / (VLOOKUP(AX756,Anthro_Calc!C:P,10,FALSE) - VLOOKUP(AX756,Anthro_Calc!C:P,9,FALSE)))</f>
        <v/>
      </c>
      <c r="BB756" s="172" t="str">
        <f t="shared" si="606"/>
        <v/>
      </c>
      <c r="BC756" s="173" t="str">
        <f t="shared" si="607"/>
        <v/>
      </c>
      <c r="BD756" s="174" t="str">
        <f t="shared" si="633"/>
        <v/>
      </c>
      <c r="BE756" s="180" t="str">
        <f t="shared" si="634"/>
        <v/>
      </c>
      <c r="BF756" s="181" t="str">
        <f t="shared" si="608"/>
        <v/>
      </c>
      <c r="BG756" s="181" t="str">
        <f t="shared" si="635"/>
        <v/>
      </c>
      <c r="BH756" s="179"/>
      <c r="BI756" s="182"/>
      <c r="BJ756" s="167"/>
      <c r="BK756" s="175"/>
      <c r="BL756" s="176"/>
      <c r="BM756" s="177" t="str">
        <f t="shared" si="609"/>
        <v/>
      </c>
      <c r="BN756" s="171">
        <f t="shared" si="627"/>
        <v>0</v>
      </c>
      <c r="BO756" s="171">
        <f t="shared" si="628"/>
        <v>0</v>
      </c>
      <c r="BP756" s="171" t="str">
        <f t="shared" si="610"/>
        <v>0</v>
      </c>
      <c r="BQ756" s="171" t="str">
        <f>IF(ISBLANK(BL756), "", (POWER(BL756/VLOOKUP(BP756,Anthro_Calc!C:P,13,FALSE),VLOOKUP(BP756,Anthro_Calc!C:P,12,FALSE))-1) / (VLOOKUP(BP756,Anthro_Calc!C:P,14,FALSE)*VLOOKUP(BP756,Anthro_Calc!C:P,12,FALSE)))</f>
        <v/>
      </c>
      <c r="BR756" s="171" t="str">
        <f>IF(ISBLANK(BL756), "", -3 + (BL756 -VLOOKUP(BP756,Anthro_Calc!C:P,4,FALSE)) / (VLOOKUP(BP756,Anthro_Calc!C:P,5,FALSE) - VLOOKUP(BP756,Anthro_Calc!C:P,4,FALSE)))</f>
        <v/>
      </c>
      <c r="BS756" s="171" t="str">
        <f>IF(ISBLANK(BL756), "", 3 + (BL756 -VLOOKUP(BP756,Anthro_Calc!C:P,10,FALSE)) / (VLOOKUP(BP756,Anthro_Calc!C:P,10,FALSE) - VLOOKUP(BP756,Anthro_Calc!C:P,9,FALSE)))</f>
        <v/>
      </c>
      <c r="BT756" s="172" t="str">
        <f t="shared" si="611"/>
        <v/>
      </c>
      <c r="BU756" s="173" t="str">
        <f t="shared" si="612"/>
        <v/>
      </c>
      <c r="BV756" s="174" t="str">
        <f t="shared" si="613"/>
        <v/>
      </c>
      <c r="BW756" s="181" t="str">
        <f t="shared" si="636"/>
        <v/>
      </c>
      <c r="BX756" s="179"/>
      <c r="BY756" s="181" t="str">
        <f>IF(ISBLANK(BL756), "", VLOOKUP(Z756&amp;" "&amp;BV756&amp;" "&amp;BW756,Graduation_Criteria!$D$2:$E$34,2,FALSE))</f>
        <v/>
      </c>
      <c r="BZ756" s="181" t="str">
        <f t="shared" si="637"/>
        <v/>
      </c>
      <c r="CA756" s="167"/>
      <c r="CB756" s="175"/>
      <c r="CC756" s="175"/>
      <c r="CD756" s="183" t="str">
        <f t="shared" si="614"/>
        <v/>
      </c>
      <c r="CE756" s="184">
        <f t="shared" si="615"/>
        <v>0</v>
      </c>
      <c r="CF756" s="184">
        <f t="shared" si="616"/>
        <v>0</v>
      </c>
      <c r="CG756" s="184" t="str">
        <f t="shared" si="617"/>
        <v>0</v>
      </c>
      <c r="CH756" s="184" t="str">
        <f>IF(ISBLANK(CC756), "", (POWER(CC756/VLOOKUP(CG756,Anthro_Calc!C:P,13,FALSE),VLOOKUP(CG756,Anthro_Calc!C:P,12,FALSE))-1) / (VLOOKUP(CG756,Anthro_Calc!C:P,14,FALSE)*VLOOKUP(CG756,Anthro_Calc!C:P,12,FALSE)))</f>
        <v/>
      </c>
      <c r="CI756" s="184" t="str">
        <f>IF(ISBLANK(CC756), "", -3 + (CC756 -VLOOKUP(CG756,Anthro_Calc!C:P,4,FALSE)) / (VLOOKUP(CG756,Anthro_Calc!C:P,5,FALSE) - VLOOKUP(CG756,Anthro_Calc!C:P,4,FALSE)))</f>
        <v/>
      </c>
      <c r="CJ756" s="184" t="str">
        <f>IF(ISBLANK(CC756), "", 3 + (CC756 -VLOOKUP(CG756,Anthro_Calc!C:P,10,FALSE)) / (VLOOKUP(CG756,Anthro_Calc!C:P,10,FALSE) - VLOOKUP(CG756,Anthro_Calc!C:P,9,FALSE)))</f>
        <v/>
      </c>
      <c r="CK756" s="185" t="str">
        <f t="shared" si="618"/>
        <v/>
      </c>
      <c r="CL756" s="173" t="str">
        <f t="shared" si="619"/>
        <v/>
      </c>
      <c r="CM756" s="174" t="str">
        <f t="shared" si="620"/>
        <v/>
      </c>
      <c r="CN756" s="179"/>
      <c r="CO756" s="167"/>
      <c r="CP756" s="175"/>
      <c r="CQ756" s="175"/>
      <c r="CR756" s="186" t="str">
        <f t="shared" si="621"/>
        <v/>
      </c>
      <c r="CS756" s="187">
        <f t="shared" si="622"/>
        <v>0</v>
      </c>
      <c r="CT756" s="187">
        <f t="shared" si="623"/>
        <v>0</v>
      </c>
      <c r="CU756" s="187" t="str">
        <f t="shared" si="624"/>
        <v>0</v>
      </c>
      <c r="CV756" s="187" t="str">
        <f>IF(ISBLANK(CQ756), "", (POWER(CQ756/VLOOKUP(CU756,Anthro_Calc!C:P,13,FALSE),VLOOKUP(CU756,Anthro_Calc!C:P,12,FALSE))-1) / (VLOOKUP(CU756,Anthro_Calc!C:P,14,FALSE)*VLOOKUP(CU756,Anthro_Calc!C:P,12,FALSE)))</f>
        <v/>
      </c>
      <c r="CW756" s="187" t="str">
        <f>IF(ISBLANK(CQ756), "", -3 + (CQ756 -VLOOKUP(CU756,Anthro_Calc!C:P,4,FALSE)) / (VLOOKUP(CU756,Anthro_Calc!C:P,5,FALSE) - VLOOKUP(CU756,Anthro_Calc!C:P,4,FALSE)))</f>
        <v/>
      </c>
      <c r="CX756" s="187" t="str">
        <f>IF(ISBLANK(CQ756), "", 3 + (CQ756 -VLOOKUP(CU756,Anthro_Calc!C:P,10,FALSE)) / (VLOOKUP(CU756,Anthro_Calc!C:P,10,FALSE) - VLOOKUP(CU756,Anthro_Calc!C:P,9,FALSE)))</f>
        <v/>
      </c>
      <c r="CY756" s="188" t="str">
        <f t="shared" si="625"/>
        <v/>
      </c>
      <c r="CZ756" s="117" t="str">
        <f t="shared" si="639"/>
        <v/>
      </c>
      <c r="DA756" s="174" t="str">
        <f t="shared" si="626"/>
        <v/>
      </c>
      <c r="DB756" s="189"/>
    </row>
    <row r="757" spans="1:106">
      <c r="A757" s="165">
        <f t="shared" si="631"/>
        <v>753</v>
      </c>
      <c r="B757" s="166"/>
      <c r="C757" s="166"/>
      <c r="D757" s="166"/>
      <c r="E757" s="166"/>
      <c r="F757" s="166"/>
      <c r="G757" s="166"/>
      <c r="H757" s="166"/>
      <c r="I757" s="166"/>
      <c r="J757" s="166"/>
      <c r="K757" s="166"/>
      <c r="L757" s="166"/>
      <c r="M757" s="167"/>
      <c r="N757" s="168" t="str">
        <f t="shared" ca="1" si="590"/>
        <v/>
      </c>
      <c r="O757" s="169"/>
      <c r="P757" s="169"/>
      <c r="Q757" s="167"/>
      <c r="R757" s="170"/>
      <c r="S757" s="171" t="str">
        <f t="shared" si="591"/>
        <v/>
      </c>
      <c r="T757" s="171" t="str">
        <f t="shared" si="592"/>
        <v/>
      </c>
      <c r="U757" s="171" t="str">
        <f t="shared" si="593"/>
        <v/>
      </c>
      <c r="V757" s="171" t="str">
        <f>IF(ISBLANK(R757), "", (POWER(R757/VLOOKUP(U757,Anthro_Calc!C:P,13,FALSE),VLOOKUP(U757,Anthro_Calc!C:P,12,FALSE))-1) / (VLOOKUP(U757,Anthro_Calc!C:P,14,FALSE)*VLOOKUP(U757,Anthro_Calc!C:P,12,FALSE)))</f>
        <v/>
      </c>
      <c r="W757" s="171" t="str">
        <f>IF(ISBLANK(R757), "", -3 + (R757 -VLOOKUP(U757,Anthro_Calc!C:P,4,FALSE)) / (VLOOKUP(U757,Anthro_Calc!C:P,5,FALSE) - VLOOKUP(U757,Anthro_Calc!C:P,4,FALSE)))</f>
        <v/>
      </c>
      <c r="X757" s="171" t="str">
        <f>IF(ISBLANK(R757), "", 3 + (R757 -VLOOKUP(U757,Anthro_Calc!C:P,10,FALSE)) / (VLOOKUP(U757,Anthro_Calc!C:P,10,FALSE) - VLOOKUP(U757,Anthro_Calc!C:P,9,FALSE)))</f>
        <v/>
      </c>
      <c r="Y757" s="172" t="str">
        <f t="shared" si="594"/>
        <v/>
      </c>
      <c r="Z757" s="173" t="str">
        <f t="shared" si="595"/>
        <v/>
      </c>
      <c r="AA757" s="174" t="str">
        <f t="shared" si="630"/>
        <v/>
      </c>
      <c r="AB757" s="167"/>
      <c r="AC757" s="175"/>
      <c r="AD757" s="176"/>
      <c r="AE757" s="177" t="str">
        <f t="shared" si="596"/>
        <v/>
      </c>
      <c r="AF757" s="171">
        <f t="shared" si="597"/>
        <v>0</v>
      </c>
      <c r="AG757" s="171">
        <f t="shared" si="598"/>
        <v>0</v>
      </c>
      <c r="AH757" s="171" t="str">
        <f t="shared" si="599"/>
        <v>0</v>
      </c>
      <c r="AI757" s="171" t="str">
        <f>IF(ISBLANK(AD757), "", (POWER(AD757/VLOOKUP(AH757,Anthro_Calc!C:P,13,FALSE),VLOOKUP(AH757,Anthro_Calc!C:P,12,FALSE))-1) / (VLOOKUP(AH757,Anthro_Calc!C:P,14,FALSE)*VLOOKUP(AH757,Anthro_Calc!C:P,12,FALSE)))</f>
        <v/>
      </c>
      <c r="AJ757" s="171" t="str">
        <f>IF(ISBLANK(AD757), "", -3 + (AD757 -VLOOKUP(AH757,Anthro_Calc!C:P,4,FALSE)) / (VLOOKUP(AH757,Anthro_Calc!C:P,5,FALSE) - VLOOKUP(AH757,Anthro_Calc!C:P,4,FALSE)))</f>
        <v/>
      </c>
      <c r="AK757" s="171" t="str">
        <f>IF(ISBLANK(AD757), "", 3 + (AD757 -VLOOKUP(AH757,Anthro_Calc!C:P,10,FALSE)) / (VLOOKUP(AH757,Anthro_Calc!C:P,10,FALSE) - VLOOKUP(AH757,Anthro_Calc!C:P,9,FALSE)))</f>
        <v/>
      </c>
      <c r="AL757" s="172" t="str">
        <f t="shared" si="600"/>
        <v/>
      </c>
      <c r="AM757" s="173" t="str">
        <f t="shared" si="601"/>
        <v/>
      </c>
      <c r="AN757" s="174" t="str">
        <f t="shared" si="602"/>
        <v/>
      </c>
      <c r="AO757" s="178" t="str">
        <f t="shared" si="632"/>
        <v/>
      </c>
      <c r="AP757" s="179"/>
      <c r="AQ757" s="179" t="str">
        <f t="shared" si="638"/>
        <v/>
      </c>
      <c r="AR757" s="167"/>
      <c r="AS757" s="175"/>
      <c r="AT757" s="170"/>
      <c r="AU757" s="177" t="str">
        <f t="shared" si="629"/>
        <v/>
      </c>
      <c r="AV757" s="171">
        <f t="shared" si="603"/>
        <v>0</v>
      </c>
      <c r="AW757" s="171">
        <f t="shared" si="604"/>
        <v>0</v>
      </c>
      <c r="AX757" s="171" t="str">
        <f t="shared" si="605"/>
        <v>0</v>
      </c>
      <c r="AY757" s="171" t="str">
        <f>IF(ISBLANK(AT757), "", (POWER(AT757/VLOOKUP(AX757,Anthro_Calc!C:P,13,FALSE),VLOOKUP(AX757,Anthro_Calc!C:P,12,FALSE))-1) / (VLOOKUP(AX757,Anthro_Calc!C:P,14,FALSE)*VLOOKUP(AX757,Anthro_Calc!C:P,12,FALSE)))</f>
        <v/>
      </c>
      <c r="AZ757" s="171" t="str">
        <f>IF(ISBLANK(AT757), "", -3 + (AT757 -VLOOKUP(AX757,Anthro_Calc!C:P,4,FALSE)) / (VLOOKUP(AX757,Anthro_Calc!C:P,5,FALSE) - VLOOKUP(AX757,Anthro_Calc!C:P,4,FALSE)))</f>
        <v/>
      </c>
      <c r="BA757" s="171" t="str">
        <f>IF(ISBLANK(AT757), "", 3 + (AT757 -VLOOKUP(AX757,Anthro_Calc!C:P,10,FALSE)) / (VLOOKUP(AX757,Anthro_Calc!C:P,10,FALSE) - VLOOKUP(AX757,Anthro_Calc!C:P,9,FALSE)))</f>
        <v/>
      </c>
      <c r="BB757" s="172" t="str">
        <f t="shared" si="606"/>
        <v/>
      </c>
      <c r="BC757" s="173" t="str">
        <f t="shared" si="607"/>
        <v/>
      </c>
      <c r="BD757" s="174" t="str">
        <f t="shared" si="633"/>
        <v/>
      </c>
      <c r="BE757" s="180" t="str">
        <f t="shared" si="634"/>
        <v/>
      </c>
      <c r="BF757" s="181" t="str">
        <f t="shared" si="608"/>
        <v/>
      </c>
      <c r="BG757" s="181" t="str">
        <f t="shared" si="635"/>
        <v/>
      </c>
      <c r="BH757" s="179"/>
      <c r="BI757" s="182"/>
      <c r="BJ757" s="167"/>
      <c r="BK757" s="175"/>
      <c r="BL757" s="176"/>
      <c r="BM757" s="177" t="str">
        <f t="shared" si="609"/>
        <v/>
      </c>
      <c r="BN757" s="171">
        <f t="shared" si="627"/>
        <v>0</v>
      </c>
      <c r="BO757" s="171">
        <f t="shared" si="628"/>
        <v>0</v>
      </c>
      <c r="BP757" s="171" t="str">
        <f t="shared" si="610"/>
        <v>0</v>
      </c>
      <c r="BQ757" s="171" t="str">
        <f>IF(ISBLANK(BL757), "", (POWER(BL757/VLOOKUP(BP757,Anthro_Calc!C:P,13,FALSE),VLOOKUP(BP757,Anthro_Calc!C:P,12,FALSE))-1) / (VLOOKUP(BP757,Anthro_Calc!C:P,14,FALSE)*VLOOKUP(BP757,Anthro_Calc!C:P,12,FALSE)))</f>
        <v/>
      </c>
      <c r="BR757" s="171" t="str">
        <f>IF(ISBLANK(BL757), "", -3 + (BL757 -VLOOKUP(BP757,Anthro_Calc!C:P,4,FALSE)) / (VLOOKUP(BP757,Anthro_Calc!C:P,5,FALSE) - VLOOKUP(BP757,Anthro_Calc!C:P,4,FALSE)))</f>
        <v/>
      </c>
      <c r="BS757" s="171" t="str">
        <f>IF(ISBLANK(BL757), "", 3 + (BL757 -VLOOKUP(BP757,Anthro_Calc!C:P,10,FALSE)) / (VLOOKUP(BP757,Anthro_Calc!C:P,10,FALSE) - VLOOKUP(BP757,Anthro_Calc!C:P,9,FALSE)))</f>
        <v/>
      </c>
      <c r="BT757" s="172" t="str">
        <f t="shared" si="611"/>
        <v/>
      </c>
      <c r="BU757" s="173" t="str">
        <f t="shared" si="612"/>
        <v/>
      </c>
      <c r="BV757" s="174" t="str">
        <f t="shared" si="613"/>
        <v/>
      </c>
      <c r="BW757" s="181" t="str">
        <f t="shared" si="636"/>
        <v/>
      </c>
      <c r="BX757" s="179"/>
      <c r="BY757" s="181" t="str">
        <f>IF(ISBLANK(BL757), "", VLOOKUP(Z757&amp;" "&amp;BV757&amp;" "&amp;BW757,Graduation_Criteria!$D$2:$E$34,2,FALSE))</f>
        <v/>
      </c>
      <c r="BZ757" s="181" t="str">
        <f t="shared" si="637"/>
        <v/>
      </c>
      <c r="CA757" s="167"/>
      <c r="CB757" s="175"/>
      <c r="CC757" s="175"/>
      <c r="CD757" s="183" t="str">
        <f t="shared" si="614"/>
        <v/>
      </c>
      <c r="CE757" s="184">
        <f t="shared" si="615"/>
        <v>0</v>
      </c>
      <c r="CF757" s="184">
        <f t="shared" si="616"/>
        <v>0</v>
      </c>
      <c r="CG757" s="184" t="str">
        <f t="shared" si="617"/>
        <v>0</v>
      </c>
      <c r="CH757" s="184" t="str">
        <f>IF(ISBLANK(CC757), "", (POWER(CC757/VLOOKUP(CG757,Anthro_Calc!C:P,13,FALSE),VLOOKUP(CG757,Anthro_Calc!C:P,12,FALSE))-1) / (VLOOKUP(CG757,Anthro_Calc!C:P,14,FALSE)*VLOOKUP(CG757,Anthro_Calc!C:P,12,FALSE)))</f>
        <v/>
      </c>
      <c r="CI757" s="184" t="str">
        <f>IF(ISBLANK(CC757), "", -3 + (CC757 -VLOOKUP(CG757,Anthro_Calc!C:P,4,FALSE)) / (VLOOKUP(CG757,Anthro_Calc!C:P,5,FALSE) - VLOOKUP(CG757,Anthro_Calc!C:P,4,FALSE)))</f>
        <v/>
      </c>
      <c r="CJ757" s="184" t="str">
        <f>IF(ISBLANK(CC757), "", 3 + (CC757 -VLOOKUP(CG757,Anthro_Calc!C:P,10,FALSE)) / (VLOOKUP(CG757,Anthro_Calc!C:P,10,FALSE) - VLOOKUP(CG757,Anthro_Calc!C:P,9,FALSE)))</f>
        <v/>
      </c>
      <c r="CK757" s="185" t="str">
        <f t="shared" si="618"/>
        <v/>
      </c>
      <c r="CL757" s="173" t="str">
        <f t="shared" si="619"/>
        <v/>
      </c>
      <c r="CM757" s="174" t="str">
        <f t="shared" si="620"/>
        <v/>
      </c>
      <c r="CN757" s="179"/>
      <c r="CO757" s="167"/>
      <c r="CP757" s="175"/>
      <c r="CQ757" s="175"/>
      <c r="CR757" s="186" t="str">
        <f t="shared" si="621"/>
        <v/>
      </c>
      <c r="CS757" s="187">
        <f t="shared" si="622"/>
        <v>0</v>
      </c>
      <c r="CT757" s="187">
        <f t="shared" si="623"/>
        <v>0</v>
      </c>
      <c r="CU757" s="187" t="str">
        <f t="shared" si="624"/>
        <v>0</v>
      </c>
      <c r="CV757" s="187" t="str">
        <f>IF(ISBLANK(CQ757), "", (POWER(CQ757/VLOOKUP(CU757,Anthro_Calc!C:P,13,FALSE),VLOOKUP(CU757,Anthro_Calc!C:P,12,FALSE))-1) / (VLOOKUP(CU757,Anthro_Calc!C:P,14,FALSE)*VLOOKUP(CU757,Anthro_Calc!C:P,12,FALSE)))</f>
        <v/>
      </c>
      <c r="CW757" s="187" t="str">
        <f>IF(ISBLANK(CQ757), "", -3 + (CQ757 -VLOOKUP(CU757,Anthro_Calc!C:P,4,FALSE)) / (VLOOKUP(CU757,Anthro_Calc!C:P,5,FALSE) - VLOOKUP(CU757,Anthro_Calc!C:P,4,FALSE)))</f>
        <v/>
      </c>
      <c r="CX757" s="187" t="str">
        <f>IF(ISBLANK(CQ757), "", 3 + (CQ757 -VLOOKUP(CU757,Anthro_Calc!C:P,10,FALSE)) / (VLOOKUP(CU757,Anthro_Calc!C:P,10,FALSE) - VLOOKUP(CU757,Anthro_Calc!C:P,9,FALSE)))</f>
        <v/>
      </c>
      <c r="CY757" s="188" t="str">
        <f t="shared" si="625"/>
        <v/>
      </c>
      <c r="CZ757" s="117" t="str">
        <f t="shared" si="639"/>
        <v/>
      </c>
      <c r="DA757" s="174" t="str">
        <f t="shared" si="626"/>
        <v/>
      </c>
      <c r="DB757" s="189"/>
    </row>
    <row r="758" spans="1:106">
      <c r="A758" s="165">
        <f t="shared" si="631"/>
        <v>754</v>
      </c>
      <c r="B758" s="166"/>
      <c r="C758" s="166"/>
      <c r="D758" s="166"/>
      <c r="E758" s="166"/>
      <c r="F758" s="166"/>
      <c r="G758" s="166"/>
      <c r="H758" s="166"/>
      <c r="I758" s="166"/>
      <c r="J758" s="166"/>
      <c r="K758" s="166"/>
      <c r="L758" s="166"/>
      <c r="M758" s="167"/>
      <c r="N758" s="168" t="str">
        <f t="shared" ca="1" si="590"/>
        <v/>
      </c>
      <c r="O758" s="169"/>
      <c r="P758" s="169"/>
      <c r="Q758" s="167"/>
      <c r="R758" s="170"/>
      <c r="S758" s="171" t="str">
        <f t="shared" si="591"/>
        <v/>
      </c>
      <c r="T758" s="171" t="str">
        <f t="shared" si="592"/>
        <v/>
      </c>
      <c r="U758" s="171" t="str">
        <f t="shared" si="593"/>
        <v/>
      </c>
      <c r="V758" s="171" t="str">
        <f>IF(ISBLANK(R758), "", (POWER(R758/VLOOKUP(U758,Anthro_Calc!C:P,13,FALSE),VLOOKUP(U758,Anthro_Calc!C:P,12,FALSE))-1) / (VLOOKUP(U758,Anthro_Calc!C:P,14,FALSE)*VLOOKUP(U758,Anthro_Calc!C:P,12,FALSE)))</f>
        <v/>
      </c>
      <c r="W758" s="171" t="str">
        <f>IF(ISBLANK(R758), "", -3 + (R758 -VLOOKUP(U758,Anthro_Calc!C:P,4,FALSE)) / (VLOOKUP(U758,Anthro_Calc!C:P,5,FALSE) - VLOOKUP(U758,Anthro_Calc!C:P,4,FALSE)))</f>
        <v/>
      </c>
      <c r="X758" s="171" t="str">
        <f>IF(ISBLANK(R758), "", 3 + (R758 -VLOOKUP(U758,Anthro_Calc!C:P,10,FALSE)) / (VLOOKUP(U758,Anthro_Calc!C:P,10,FALSE) - VLOOKUP(U758,Anthro_Calc!C:P,9,FALSE)))</f>
        <v/>
      </c>
      <c r="Y758" s="172" t="str">
        <f t="shared" si="594"/>
        <v/>
      </c>
      <c r="Z758" s="173" t="str">
        <f t="shared" si="595"/>
        <v/>
      </c>
      <c r="AA758" s="174" t="str">
        <f t="shared" si="630"/>
        <v/>
      </c>
      <c r="AB758" s="167"/>
      <c r="AC758" s="175"/>
      <c r="AD758" s="176"/>
      <c r="AE758" s="177" t="str">
        <f t="shared" si="596"/>
        <v/>
      </c>
      <c r="AF758" s="171">
        <f t="shared" si="597"/>
        <v>0</v>
      </c>
      <c r="AG758" s="171">
        <f t="shared" si="598"/>
        <v>0</v>
      </c>
      <c r="AH758" s="171" t="str">
        <f t="shared" si="599"/>
        <v>0</v>
      </c>
      <c r="AI758" s="171" t="str">
        <f>IF(ISBLANK(AD758), "", (POWER(AD758/VLOOKUP(AH758,Anthro_Calc!C:P,13,FALSE),VLOOKUP(AH758,Anthro_Calc!C:P,12,FALSE))-1) / (VLOOKUP(AH758,Anthro_Calc!C:P,14,FALSE)*VLOOKUP(AH758,Anthro_Calc!C:P,12,FALSE)))</f>
        <v/>
      </c>
      <c r="AJ758" s="171" t="str">
        <f>IF(ISBLANK(AD758), "", -3 + (AD758 -VLOOKUP(AH758,Anthro_Calc!C:P,4,FALSE)) / (VLOOKUP(AH758,Anthro_Calc!C:P,5,FALSE) - VLOOKUP(AH758,Anthro_Calc!C:P,4,FALSE)))</f>
        <v/>
      </c>
      <c r="AK758" s="171" t="str">
        <f>IF(ISBLANK(AD758), "", 3 + (AD758 -VLOOKUP(AH758,Anthro_Calc!C:P,10,FALSE)) / (VLOOKUP(AH758,Anthro_Calc!C:P,10,FALSE) - VLOOKUP(AH758,Anthro_Calc!C:P,9,FALSE)))</f>
        <v/>
      </c>
      <c r="AL758" s="172" t="str">
        <f t="shared" si="600"/>
        <v/>
      </c>
      <c r="AM758" s="173" t="str">
        <f t="shared" si="601"/>
        <v/>
      </c>
      <c r="AN758" s="174" t="str">
        <f t="shared" si="602"/>
        <v/>
      </c>
      <c r="AO758" s="178" t="str">
        <f t="shared" si="632"/>
        <v/>
      </c>
      <c r="AP758" s="179"/>
      <c r="AQ758" s="179" t="str">
        <f t="shared" si="638"/>
        <v/>
      </c>
      <c r="AR758" s="167"/>
      <c r="AS758" s="175"/>
      <c r="AT758" s="170"/>
      <c r="AU758" s="177" t="str">
        <f t="shared" si="629"/>
        <v/>
      </c>
      <c r="AV758" s="171">
        <f t="shared" si="603"/>
        <v>0</v>
      </c>
      <c r="AW758" s="171">
        <f t="shared" si="604"/>
        <v>0</v>
      </c>
      <c r="AX758" s="171" t="str">
        <f t="shared" si="605"/>
        <v>0</v>
      </c>
      <c r="AY758" s="171" t="str">
        <f>IF(ISBLANK(AT758), "", (POWER(AT758/VLOOKUP(AX758,Anthro_Calc!C:P,13,FALSE),VLOOKUP(AX758,Anthro_Calc!C:P,12,FALSE))-1) / (VLOOKUP(AX758,Anthro_Calc!C:P,14,FALSE)*VLOOKUP(AX758,Anthro_Calc!C:P,12,FALSE)))</f>
        <v/>
      </c>
      <c r="AZ758" s="171" t="str">
        <f>IF(ISBLANK(AT758), "", -3 + (AT758 -VLOOKUP(AX758,Anthro_Calc!C:P,4,FALSE)) / (VLOOKUP(AX758,Anthro_Calc!C:P,5,FALSE) - VLOOKUP(AX758,Anthro_Calc!C:P,4,FALSE)))</f>
        <v/>
      </c>
      <c r="BA758" s="171" t="str">
        <f>IF(ISBLANK(AT758), "", 3 + (AT758 -VLOOKUP(AX758,Anthro_Calc!C:P,10,FALSE)) / (VLOOKUP(AX758,Anthro_Calc!C:P,10,FALSE) - VLOOKUP(AX758,Anthro_Calc!C:P,9,FALSE)))</f>
        <v/>
      </c>
      <c r="BB758" s="172" t="str">
        <f t="shared" si="606"/>
        <v/>
      </c>
      <c r="BC758" s="173" t="str">
        <f t="shared" si="607"/>
        <v/>
      </c>
      <c r="BD758" s="174" t="str">
        <f t="shared" si="633"/>
        <v/>
      </c>
      <c r="BE758" s="180" t="str">
        <f t="shared" si="634"/>
        <v/>
      </c>
      <c r="BF758" s="181" t="str">
        <f t="shared" si="608"/>
        <v/>
      </c>
      <c r="BG758" s="181" t="str">
        <f t="shared" si="635"/>
        <v/>
      </c>
      <c r="BH758" s="179"/>
      <c r="BI758" s="182"/>
      <c r="BJ758" s="167"/>
      <c r="BK758" s="175"/>
      <c r="BL758" s="176"/>
      <c r="BM758" s="177" t="str">
        <f t="shared" si="609"/>
        <v/>
      </c>
      <c r="BN758" s="171">
        <f t="shared" si="627"/>
        <v>0</v>
      </c>
      <c r="BO758" s="171">
        <f t="shared" si="628"/>
        <v>0</v>
      </c>
      <c r="BP758" s="171" t="str">
        <f t="shared" si="610"/>
        <v>0</v>
      </c>
      <c r="BQ758" s="171" t="str">
        <f>IF(ISBLANK(BL758), "", (POWER(BL758/VLOOKUP(BP758,Anthro_Calc!C:P,13,FALSE),VLOOKUP(BP758,Anthro_Calc!C:P,12,FALSE))-1) / (VLOOKUP(BP758,Anthro_Calc!C:P,14,FALSE)*VLOOKUP(BP758,Anthro_Calc!C:P,12,FALSE)))</f>
        <v/>
      </c>
      <c r="BR758" s="171" t="str">
        <f>IF(ISBLANK(BL758), "", -3 + (BL758 -VLOOKUP(BP758,Anthro_Calc!C:P,4,FALSE)) / (VLOOKUP(BP758,Anthro_Calc!C:P,5,FALSE) - VLOOKUP(BP758,Anthro_Calc!C:P,4,FALSE)))</f>
        <v/>
      </c>
      <c r="BS758" s="171" t="str">
        <f>IF(ISBLANK(BL758), "", 3 + (BL758 -VLOOKUP(BP758,Anthro_Calc!C:P,10,FALSE)) / (VLOOKUP(BP758,Anthro_Calc!C:P,10,FALSE) - VLOOKUP(BP758,Anthro_Calc!C:P,9,FALSE)))</f>
        <v/>
      </c>
      <c r="BT758" s="172" t="str">
        <f t="shared" si="611"/>
        <v/>
      </c>
      <c r="BU758" s="173" t="str">
        <f t="shared" si="612"/>
        <v/>
      </c>
      <c r="BV758" s="174" t="str">
        <f t="shared" si="613"/>
        <v/>
      </c>
      <c r="BW758" s="181" t="str">
        <f t="shared" si="636"/>
        <v/>
      </c>
      <c r="BX758" s="179"/>
      <c r="BY758" s="181" t="str">
        <f>IF(ISBLANK(BL758), "", VLOOKUP(Z758&amp;" "&amp;BV758&amp;" "&amp;BW758,Graduation_Criteria!$D$2:$E$34,2,FALSE))</f>
        <v/>
      </c>
      <c r="BZ758" s="181" t="str">
        <f t="shared" si="637"/>
        <v/>
      </c>
      <c r="CA758" s="167"/>
      <c r="CB758" s="175"/>
      <c r="CC758" s="175"/>
      <c r="CD758" s="183" t="str">
        <f t="shared" si="614"/>
        <v/>
      </c>
      <c r="CE758" s="184">
        <f t="shared" si="615"/>
        <v>0</v>
      </c>
      <c r="CF758" s="184">
        <f t="shared" si="616"/>
        <v>0</v>
      </c>
      <c r="CG758" s="184" t="str">
        <f t="shared" si="617"/>
        <v>0</v>
      </c>
      <c r="CH758" s="184" t="str">
        <f>IF(ISBLANK(CC758), "", (POWER(CC758/VLOOKUP(CG758,Anthro_Calc!C:P,13,FALSE),VLOOKUP(CG758,Anthro_Calc!C:P,12,FALSE))-1) / (VLOOKUP(CG758,Anthro_Calc!C:P,14,FALSE)*VLOOKUP(CG758,Anthro_Calc!C:P,12,FALSE)))</f>
        <v/>
      </c>
      <c r="CI758" s="184" t="str">
        <f>IF(ISBLANK(CC758), "", -3 + (CC758 -VLOOKUP(CG758,Anthro_Calc!C:P,4,FALSE)) / (VLOOKUP(CG758,Anthro_Calc!C:P,5,FALSE) - VLOOKUP(CG758,Anthro_Calc!C:P,4,FALSE)))</f>
        <v/>
      </c>
      <c r="CJ758" s="184" t="str">
        <f>IF(ISBLANK(CC758), "", 3 + (CC758 -VLOOKUP(CG758,Anthro_Calc!C:P,10,FALSE)) / (VLOOKUP(CG758,Anthro_Calc!C:P,10,FALSE) - VLOOKUP(CG758,Anthro_Calc!C:P,9,FALSE)))</f>
        <v/>
      </c>
      <c r="CK758" s="185" t="str">
        <f t="shared" si="618"/>
        <v/>
      </c>
      <c r="CL758" s="173" t="str">
        <f t="shared" si="619"/>
        <v/>
      </c>
      <c r="CM758" s="174" t="str">
        <f t="shared" si="620"/>
        <v/>
      </c>
      <c r="CN758" s="179"/>
      <c r="CO758" s="167"/>
      <c r="CP758" s="175"/>
      <c r="CQ758" s="175"/>
      <c r="CR758" s="186" t="str">
        <f t="shared" si="621"/>
        <v/>
      </c>
      <c r="CS758" s="187">
        <f t="shared" si="622"/>
        <v>0</v>
      </c>
      <c r="CT758" s="187">
        <f t="shared" si="623"/>
        <v>0</v>
      </c>
      <c r="CU758" s="187" t="str">
        <f t="shared" si="624"/>
        <v>0</v>
      </c>
      <c r="CV758" s="187" t="str">
        <f>IF(ISBLANK(CQ758), "", (POWER(CQ758/VLOOKUP(CU758,Anthro_Calc!C:P,13,FALSE),VLOOKUP(CU758,Anthro_Calc!C:P,12,FALSE))-1) / (VLOOKUP(CU758,Anthro_Calc!C:P,14,FALSE)*VLOOKUP(CU758,Anthro_Calc!C:P,12,FALSE)))</f>
        <v/>
      </c>
      <c r="CW758" s="187" t="str">
        <f>IF(ISBLANK(CQ758), "", -3 + (CQ758 -VLOOKUP(CU758,Anthro_Calc!C:P,4,FALSE)) / (VLOOKUP(CU758,Anthro_Calc!C:P,5,FALSE) - VLOOKUP(CU758,Anthro_Calc!C:P,4,FALSE)))</f>
        <v/>
      </c>
      <c r="CX758" s="187" t="str">
        <f>IF(ISBLANK(CQ758), "", 3 + (CQ758 -VLOOKUP(CU758,Anthro_Calc!C:P,10,FALSE)) / (VLOOKUP(CU758,Anthro_Calc!C:P,10,FALSE) - VLOOKUP(CU758,Anthro_Calc!C:P,9,FALSE)))</f>
        <v/>
      </c>
      <c r="CY758" s="188" t="str">
        <f t="shared" si="625"/>
        <v/>
      </c>
      <c r="CZ758" s="117" t="str">
        <f t="shared" si="639"/>
        <v/>
      </c>
      <c r="DA758" s="174" t="str">
        <f t="shared" si="626"/>
        <v/>
      </c>
      <c r="DB758" s="189"/>
    </row>
    <row r="759" spans="1:106">
      <c r="A759" s="165">
        <f t="shared" si="631"/>
        <v>755</v>
      </c>
      <c r="B759" s="166"/>
      <c r="C759" s="166"/>
      <c r="D759" s="166"/>
      <c r="E759" s="166"/>
      <c r="F759" s="166"/>
      <c r="G759" s="166"/>
      <c r="H759" s="166"/>
      <c r="I759" s="166"/>
      <c r="J759" s="166"/>
      <c r="K759" s="166"/>
      <c r="L759" s="166"/>
      <c r="M759" s="167"/>
      <c r="N759" s="168" t="str">
        <f t="shared" ca="1" si="590"/>
        <v/>
      </c>
      <c r="O759" s="169"/>
      <c r="P759" s="169"/>
      <c r="Q759" s="167"/>
      <c r="R759" s="170"/>
      <c r="S759" s="171" t="str">
        <f t="shared" si="591"/>
        <v/>
      </c>
      <c r="T759" s="171" t="str">
        <f t="shared" si="592"/>
        <v/>
      </c>
      <c r="U759" s="171" t="str">
        <f t="shared" si="593"/>
        <v/>
      </c>
      <c r="V759" s="171" t="str">
        <f>IF(ISBLANK(R759), "", (POWER(R759/VLOOKUP(U759,Anthro_Calc!C:P,13,FALSE),VLOOKUP(U759,Anthro_Calc!C:P,12,FALSE))-1) / (VLOOKUP(U759,Anthro_Calc!C:P,14,FALSE)*VLOOKUP(U759,Anthro_Calc!C:P,12,FALSE)))</f>
        <v/>
      </c>
      <c r="W759" s="171" t="str">
        <f>IF(ISBLANK(R759), "", -3 + (R759 -VLOOKUP(U759,Anthro_Calc!C:P,4,FALSE)) / (VLOOKUP(U759,Anthro_Calc!C:P,5,FALSE) - VLOOKUP(U759,Anthro_Calc!C:P,4,FALSE)))</f>
        <v/>
      </c>
      <c r="X759" s="171" t="str">
        <f>IF(ISBLANK(R759), "", 3 + (R759 -VLOOKUP(U759,Anthro_Calc!C:P,10,FALSE)) / (VLOOKUP(U759,Anthro_Calc!C:P,10,FALSE) - VLOOKUP(U759,Anthro_Calc!C:P,9,FALSE)))</f>
        <v/>
      </c>
      <c r="Y759" s="172" t="str">
        <f t="shared" si="594"/>
        <v/>
      </c>
      <c r="Z759" s="173" t="str">
        <f t="shared" si="595"/>
        <v/>
      </c>
      <c r="AA759" s="174" t="str">
        <f t="shared" si="630"/>
        <v/>
      </c>
      <c r="AB759" s="167"/>
      <c r="AC759" s="175"/>
      <c r="AD759" s="176"/>
      <c r="AE759" s="177" t="str">
        <f t="shared" si="596"/>
        <v/>
      </c>
      <c r="AF759" s="171">
        <f t="shared" si="597"/>
        <v>0</v>
      </c>
      <c r="AG759" s="171">
        <f t="shared" si="598"/>
        <v>0</v>
      </c>
      <c r="AH759" s="171" t="str">
        <f t="shared" si="599"/>
        <v>0</v>
      </c>
      <c r="AI759" s="171" t="str">
        <f>IF(ISBLANK(AD759), "", (POWER(AD759/VLOOKUP(AH759,Anthro_Calc!C:P,13,FALSE),VLOOKUP(AH759,Anthro_Calc!C:P,12,FALSE))-1) / (VLOOKUP(AH759,Anthro_Calc!C:P,14,FALSE)*VLOOKUP(AH759,Anthro_Calc!C:P,12,FALSE)))</f>
        <v/>
      </c>
      <c r="AJ759" s="171" t="str">
        <f>IF(ISBLANK(AD759), "", -3 + (AD759 -VLOOKUP(AH759,Anthro_Calc!C:P,4,FALSE)) / (VLOOKUP(AH759,Anthro_Calc!C:P,5,FALSE) - VLOOKUP(AH759,Anthro_Calc!C:P,4,FALSE)))</f>
        <v/>
      </c>
      <c r="AK759" s="171" t="str">
        <f>IF(ISBLANK(AD759), "", 3 + (AD759 -VLOOKUP(AH759,Anthro_Calc!C:P,10,FALSE)) / (VLOOKUP(AH759,Anthro_Calc!C:P,10,FALSE) - VLOOKUP(AH759,Anthro_Calc!C:P,9,FALSE)))</f>
        <v/>
      </c>
      <c r="AL759" s="172" t="str">
        <f t="shared" si="600"/>
        <v/>
      </c>
      <c r="AM759" s="173" t="str">
        <f t="shared" si="601"/>
        <v/>
      </c>
      <c r="AN759" s="174" t="str">
        <f t="shared" si="602"/>
        <v/>
      </c>
      <c r="AO759" s="178" t="str">
        <f t="shared" si="632"/>
        <v/>
      </c>
      <c r="AP759" s="179"/>
      <c r="AQ759" s="179" t="str">
        <f t="shared" si="638"/>
        <v/>
      </c>
      <c r="AR759" s="167"/>
      <c r="AS759" s="175"/>
      <c r="AT759" s="170"/>
      <c r="AU759" s="177" t="str">
        <f t="shared" si="629"/>
        <v/>
      </c>
      <c r="AV759" s="171">
        <f t="shared" si="603"/>
        <v>0</v>
      </c>
      <c r="AW759" s="171">
        <f t="shared" si="604"/>
        <v>0</v>
      </c>
      <c r="AX759" s="171" t="str">
        <f t="shared" si="605"/>
        <v>0</v>
      </c>
      <c r="AY759" s="171" t="str">
        <f>IF(ISBLANK(AT759), "", (POWER(AT759/VLOOKUP(AX759,Anthro_Calc!C:P,13,FALSE),VLOOKUP(AX759,Anthro_Calc!C:P,12,FALSE))-1) / (VLOOKUP(AX759,Anthro_Calc!C:P,14,FALSE)*VLOOKUP(AX759,Anthro_Calc!C:P,12,FALSE)))</f>
        <v/>
      </c>
      <c r="AZ759" s="171" t="str">
        <f>IF(ISBLANK(AT759), "", -3 + (AT759 -VLOOKUP(AX759,Anthro_Calc!C:P,4,FALSE)) / (VLOOKUP(AX759,Anthro_Calc!C:P,5,FALSE) - VLOOKUP(AX759,Anthro_Calc!C:P,4,FALSE)))</f>
        <v/>
      </c>
      <c r="BA759" s="171" t="str">
        <f>IF(ISBLANK(AT759), "", 3 + (AT759 -VLOOKUP(AX759,Anthro_Calc!C:P,10,FALSE)) / (VLOOKUP(AX759,Anthro_Calc!C:P,10,FALSE) - VLOOKUP(AX759,Anthro_Calc!C:P,9,FALSE)))</f>
        <v/>
      </c>
      <c r="BB759" s="172" t="str">
        <f t="shared" si="606"/>
        <v/>
      </c>
      <c r="BC759" s="173" t="str">
        <f t="shared" si="607"/>
        <v/>
      </c>
      <c r="BD759" s="174" t="str">
        <f t="shared" si="633"/>
        <v/>
      </c>
      <c r="BE759" s="180" t="str">
        <f t="shared" si="634"/>
        <v/>
      </c>
      <c r="BF759" s="181" t="str">
        <f t="shared" si="608"/>
        <v/>
      </c>
      <c r="BG759" s="181" t="str">
        <f t="shared" si="635"/>
        <v/>
      </c>
      <c r="BH759" s="179"/>
      <c r="BI759" s="182"/>
      <c r="BJ759" s="167"/>
      <c r="BK759" s="175"/>
      <c r="BL759" s="176"/>
      <c r="BM759" s="177" t="str">
        <f t="shared" si="609"/>
        <v/>
      </c>
      <c r="BN759" s="171">
        <f t="shared" si="627"/>
        <v>0</v>
      </c>
      <c r="BO759" s="171">
        <f t="shared" si="628"/>
        <v>0</v>
      </c>
      <c r="BP759" s="171" t="str">
        <f t="shared" si="610"/>
        <v>0</v>
      </c>
      <c r="BQ759" s="171" t="str">
        <f>IF(ISBLANK(BL759), "", (POWER(BL759/VLOOKUP(BP759,Anthro_Calc!C:P,13,FALSE),VLOOKUP(BP759,Anthro_Calc!C:P,12,FALSE))-1) / (VLOOKUP(BP759,Anthro_Calc!C:P,14,FALSE)*VLOOKUP(BP759,Anthro_Calc!C:P,12,FALSE)))</f>
        <v/>
      </c>
      <c r="BR759" s="171" t="str">
        <f>IF(ISBLANK(BL759), "", -3 + (BL759 -VLOOKUP(BP759,Anthro_Calc!C:P,4,FALSE)) / (VLOOKUP(BP759,Anthro_Calc!C:P,5,FALSE) - VLOOKUP(BP759,Anthro_Calc!C:P,4,FALSE)))</f>
        <v/>
      </c>
      <c r="BS759" s="171" t="str">
        <f>IF(ISBLANK(BL759), "", 3 + (BL759 -VLOOKUP(BP759,Anthro_Calc!C:P,10,FALSE)) / (VLOOKUP(BP759,Anthro_Calc!C:P,10,FALSE) - VLOOKUP(BP759,Anthro_Calc!C:P,9,FALSE)))</f>
        <v/>
      </c>
      <c r="BT759" s="172" t="str">
        <f t="shared" si="611"/>
        <v/>
      </c>
      <c r="BU759" s="173" t="str">
        <f t="shared" si="612"/>
        <v/>
      </c>
      <c r="BV759" s="174" t="str">
        <f t="shared" si="613"/>
        <v/>
      </c>
      <c r="BW759" s="181" t="str">
        <f t="shared" si="636"/>
        <v/>
      </c>
      <c r="BX759" s="179"/>
      <c r="BY759" s="181" t="str">
        <f>IF(ISBLANK(BL759), "", VLOOKUP(Z759&amp;" "&amp;BV759&amp;" "&amp;BW759,Graduation_Criteria!$D$2:$E$34,2,FALSE))</f>
        <v/>
      </c>
      <c r="BZ759" s="181" t="str">
        <f t="shared" si="637"/>
        <v/>
      </c>
      <c r="CA759" s="167"/>
      <c r="CB759" s="175"/>
      <c r="CC759" s="175"/>
      <c r="CD759" s="183" t="str">
        <f t="shared" si="614"/>
        <v/>
      </c>
      <c r="CE759" s="184">
        <f t="shared" si="615"/>
        <v>0</v>
      </c>
      <c r="CF759" s="184">
        <f t="shared" si="616"/>
        <v>0</v>
      </c>
      <c r="CG759" s="184" t="str">
        <f t="shared" si="617"/>
        <v>0</v>
      </c>
      <c r="CH759" s="184" t="str">
        <f>IF(ISBLANK(CC759), "", (POWER(CC759/VLOOKUP(CG759,Anthro_Calc!C:P,13,FALSE),VLOOKUP(CG759,Anthro_Calc!C:P,12,FALSE))-1) / (VLOOKUP(CG759,Anthro_Calc!C:P,14,FALSE)*VLOOKUP(CG759,Anthro_Calc!C:P,12,FALSE)))</f>
        <v/>
      </c>
      <c r="CI759" s="184" t="str">
        <f>IF(ISBLANK(CC759), "", -3 + (CC759 -VLOOKUP(CG759,Anthro_Calc!C:P,4,FALSE)) / (VLOOKUP(CG759,Anthro_Calc!C:P,5,FALSE) - VLOOKUP(CG759,Anthro_Calc!C:P,4,FALSE)))</f>
        <v/>
      </c>
      <c r="CJ759" s="184" t="str">
        <f>IF(ISBLANK(CC759), "", 3 + (CC759 -VLOOKUP(CG759,Anthro_Calc!C:P,10,FALSE)) / (VLOOKUP(CG759,Anthro_Calc!C:P,10,FALSE) - VLOOKUP(CG759,Anthro_Calc!C:P,9,FALSE)))</f>
        <v/>
      </c>
      <c r="CK759" s="185" t="str">
        <f t="shared" si="618"/>
        <v/>
      </c>
      <c r="CL759" s="173" t="str">
        <f t="shared" si="619"/>
        <v/>
      </c>
      <c r="CM759" s="174" t="str">
        <f t="shared" si="620"/>
        <v/>
      </c>
      <c r="CN759" s="179"/>
      <c r="CO759" s="167"/>
      <c r="CP759" s="175"/>
      <c r="CQ759" s="175"/>
      <c r="CR759" s="186" t="str">
        <f t="shared" si="621"/>
        <v/>
      </c>
      <c r="CS759" s="187">
        <f t="shared" si="622"/>
        <v>0</v>
      </c>
      <c r="CT759" s="187">
        <f t="shared" si="623"/>
        <v>0</v>
      </c>
      <c r="CU759" s="187" t="str">
        <f t="shared" si="624"/>
        <v>0</v>
      </c>
      <c r="CV759" s="187" t="str">
        <f>IF(ISBLANK(CQ759), "", (POWER(CQ759/VLOOKUP(CU759,Anthro_Calc!C:P,13,FALSE),VLOOKUP(CU759,Anthro_Calc!C:P,12,FALSE))-1) / (VLOOKUP(CU759,Anthro_Calc!C:P,14,FALSE)*VLOOKUP(CU759,Anthro_Calc!C:P,12,FALSE)))</f>
        <v/>
      </c>
      <c r="CW759" s="187" t="str">
        <f>IF(ISBLANK(CQ759), "", -3 + (CQ759 -VLOOKUP(CU759,Anthro_Calc!C:P,4,FALSE)) / (VLOOKUP(CU759,Anthro_Calc!C:P,5,FALSE) - VLOOKUP(CU759,Anthro_Calc!C:P,4,FALSE)))</f>
        <v/>
      </c>
      <c r="CX759" s="187" t="str">
        <f>IF(ISBLANK(CQ759), "", 3 + (CQ759 -VLOOKUP(CU759,Anthro_Calc!C:P,10,FALSE)) / (VLOOKUP(CU759,Anthro_Calc!C:P,10,FALSE) - VLOOKUP(CU759,Anthro_Calc!C:P,9,FALSE)))</f>
        <v/>
      </c>
      <c r="CY759" s="188" t="str">
        <f t="shared" si="625"/>
        <v/>
      </c>
      <c r="CZ759" s="117" t="str">
        <f t="shared" si="639"/>
        <v/>
      </c>
      <c r="DA759" s="174" t="str">
        <f t="shared" si="626"/>
        <v/>
      </c>
      <c r="DB759" s="189"/>
    </row>
    <row r="760" spans="1:106">
      <c r="A760" s="165">
        <f t="shared" si="631"/>
        <v>756</v>
      </c>
      <c r="B760" s="166"/>
      <c r="C760" s="166"/>
      <c r="D760" s="166"/>
      <c r="E760" s="166"/>
      <c r="F760" s="166"/>
      <c r="G760" s="166"/>
      <c r="H760" s="166"/>
      <c r="I760" s="166"/>
      <c r="J760" s="166"/>
      <c r="K760" s="166"/>
      <c r="L760" s="166"/>
      <c r="M760" s="167"/>
      <c r="N760" s="168" t="str">
        <f t="shared" ca="1" si="590"/>
        <v/>
      </c>
      <c r="O760" s="169"/>
      <c r="P760" s="169"/>
      <c r="Q760" s="167"/>
      <c r="R760" s="170"/>
      <c r="S760" s="171" t="str">
        <f t="shared" si="591"/>
        <v/>
      </c>
      <c r="T760" s="171" t="str">
        <f t="shared" si="592"/>
        <v/>
      </c>
      <c r="U760" s="171" t="str">
        <f t="shared" si="593"/>
        <v/>
      </c>
      <c r="V760" s="171" t="str">
        <f>IF(ISBLANK(R760), "", (POWER(R760/VLOOKUP(U760,Anthro_Calc!C:P,13,FALSE),VLOOKUP(U760,Anthro_Calc!C:P,12,FALSE))-1) / (VLOOKUP(U760,Anthro_Calc!C:P,14,FALSE)*VLOOKUP(U760,Anthro_Calc!C:P,12,FALSE)))</f>
        <v/>
      </c>
      <c r="W760" s="171" t="str">
        <f>IF(ISBLANK(R760), "", -3 + (R760 -VLOOKUP(U760,Anthro_Calc!C:P,4,FALSE)) / (VLOOKUP(U760,Anthro_Calc!C:P,5,FALSE) - VLOOKUP(U760,Anthro_Calc!C:P,4,FALSE)))</f>
        <v/>
      </c>
      <c r="X760" s="171" t="str">
        <f>IF(ISBLANK(R760), "", 3 + (R760 -VLOOKUP(U760,Anthro_Calc!C:P,10,FALSE)) / (VLOOKUP(U760,Anthro_Calc!C:P,10,FALSE) - VLOOKUP(U760,Anthro_Calc!C:P,9,FALSE)))</f>
        <v/>
      </c>
      <c r="Y760" s="172" t="str">
        <f t="shared" si="594"/>
        <v/>
      </c>
      <c r="Z760" s="173" t="str">
        <f t="shared" si="595"/>
        <v/>
      </c>
      <c r="AA760" s="174" t="str">
        <f t="shared" si="630"/>
        <v/>
      </c>
      <c r="AB760" s="167"/>
      <c r="AC760" s="175"/>
      <c r="AD760" s="176"/>
      <c r="AE760" s="177" t="str">
        <f t="shared" si="596"/>
        <v/>
      </c>
      <c r="AF760" s="171">
        <f t="shared" si="597"/>
        <v>0</v>
      </c>
      <c r="AG760" s="171">
        <f t="shared" si="598"/>
        <v>0</v>
      </c>
      <c r="AH760" s="171" t="str">
        <f t="shared" si="599"/>
        <v>0</v>
      </c>
      <c r="AI760" s="171" t="str">
        <f>IF(ISBLANK(AD760), "", (POWER(AD760/VLOOKUP(AH760,Anthro_Calc!C:P,13,FALSE),VLOOKUP(AH760,Anthro_Calc!C:P,12,FALSE))-1) / (VLOOKUP(AH760,Anthro_Calc!C:P,14,FALSE)*VLOOKUP(AH760,Anthro_Calc!C:P,12,FALSE)))</f>
        <v/>
      </c>
      <c r="AJ760" s="171" t="str">
        <f>IF(ISBLANK(AD760), "", -3 + (AD760 -VLOOKUP(AH760,Anthro_Calc!C:P,4,FALSE)) / (VLOOKUP(AH760,Anthro_Calc!C:P,5,FALSE) - VLOOKUP(AH760,Anthro_Calc!C:P,4,FALSE)))</f>
        <v/>
      </c>
      <c r="AK760" s="171" t="str">
        <f>IF(ISBLANK(AD760), "", 3 + (AD760 -VLOOKUP(AH760,Anthro_Calc!C:P,10,FALSE)) / (VLOOKUP(AH760,Anthro_Calc!C:P,10,FALSE) - VLOOKUP(AH760,Anthro_Calc!C:P,9,FALSE)))</f>
        <v/>
      </c>
      <c r="AL760" s="172" t="str">
        <f t="shared" si="600"/>
        <v/>
      </c>
      <c r="AM760" s="173" t="str">
        <f t="shared" si="601"/>
        <v/>
      </c>
      <c r="AN760" s="174" t="str">
        <f t="shared" si="602"/>
        <v/>
      </c>
      <c r="AO760" s="178" t="str">
        <f t="shared" si="632"/>
        <v/>
      </c>
      <c r="AP760" s="179"/>
      <c r="AQ760" s="179" t="str">
        <f t="shared" si="638"/>
        <v/>
      </c>
      <c r="AR760" s="167"/>
      <c r="AS760" s="175"/>
      <c r="AT760" s="170"/>
      <c r="AU760" s="177" t="str">
        <f t="shared" si="629"/>
        <v/>
      </c>
      <c r="AV760" s="171">
        <f t="shared" si="603"/>
        <v>0</v>
      </c>
      <c r="AW760" s="171">
        <f t="shared" si="604"/>
        <v>0</v>
      </c>
      <c r="AX760" s="171" t="str">
        <f t="shared" si="605"/>
        <v>0</v>
      </c>
      <c r="AY760" s="171" t="str">
        <f>IF(ISBLANK(AT760), "", (POWER(AT760/VLOOKUP(AX760,Anthro_Calc!C:P,13,FALSE),VLOOKUP(AX760,Anthro_Calc!C:P,12,FALSE))-1) / (VLOOKUP(AX760,Anthro_Calc!C:P,14,FALSE)*VLOOKUP(AX760,Anthro_Calc!C:P,12,FALSE)))</f>
        <v/>
      </c>
      <c r="AZ760" s="171" t="str">
        <f>IF(ISBLANK(AT760), "", -3 + (AT760 -VLOOKUP(AX760,Anthro_Calc!C:P,4,FALSE)) / (VLOOKUP(AX760,Anthro_Calc!C:P,5,FALSE) - VLOOKUP(AX760,Anthro_Calc!C:P,4,FALSE)))</f>
        <v/>
      </c>
      <c r="BA760" s="171" t="str">
        <f>IF(ISBLANK(AT760), "", 3 + (AT760 -VLOOKUP(AX760,Anthro_Calc!C:P,10,FALSE)) / (VLOOKUP(AX760,Anthro_Calc!C:P,10,FALSE) - VLOOKUP(AX760,Anthro_Calc!C:P,9,FALSE)))</f>
        <v/>
      </c>
      <c r="BB760" s="172" t="str">
        <f t="shared" si="606"/>
        <v/>
      </c>
      <c r="BC760" s="173" t="str">
        <f t="shared" si="607"/>
        <v/>
      </c>
      <c r="BD760" s="174" t="str">
        <f t="shared" si="633"/>
        <v/>
      </c>
      <c r="BE760" s="180" t="str">
        <f t="shared" si="634"/>
        <v/>
      </c>
      <c r="BF760" s="181" t="str">
        <f t="shared" si="608"/>
        <v/>
      </c>
      <c r="BG760" s="181" t="str">
        <f t="shared" si="635"/>
        <v/>
      </c>
      <c r="BH760" s="179"/>
      <c r="BI760" s="182"/>
      <c r="BJ760" s="167"/>
      <c r="BK760" s="175"/>
      <c r="BL760" s="176"/>
      <c r="BM760" s="177" t="str">
        <f t="shared" si="609"/>
        <v/>
      </c>
      <c r="BN760" s="171">
        <f t="shared" si="627"/>
        <v>0</v>
      </c>
      <c r="BO760" s="171">
        <f t="shared" si="628"/>
        <v>0</v>
      </c>
      <c r="BP760" s="171" t="str">
        <f t="shared" si="610"/>
        <v>0</v>
      </c>
      <c r="BQ760" s="171" t="str">
        <f>IF(ISBLANK(BL760), "", (POWER(BL760/VLOOKUP(BP760,Anthro_Calc!C:P,13,FALSE),VLOOKUP(BP760,Anthro_Calc!C:P,12,FALSE))-1) / (VLOOKUP(BP760,Anthro_Calc!C:P,14,FALSE)*VLOOKUP(BP760,Anthro_Calc!C:P,12,FALSE)))</f>
        <v/>
      </c>
      <c r="BR760" s="171" t="str">
        <f>IF(ISBLANK(BL760), "", -3 + (BL760 -VLOOKUP(BP760,Anthro_Calc!C:P,4,FALSE)) / (VLOOKUP(BP760,Anthro_Calc!C:P,5,FALSE) - VLOOKUP(BP760,Anthro_Calc!C:P,4,FALSE)))</f>
        <v/>
      </c>
      <c r="BS760" s="171" t="str">
        <f>IF(ISBLANK(BL760), "", 3 + (BL760 -VLOOKUP(BP760,Anthro_Calc!C:P,10,FALSE)) / (VLOOKUP(BP760,Anthro_Calc!C:P,10,FALSE) - VLOOKUP(BP760,Anthro_Calc!C:P,9,FALSE)))</f>
        <v/>
      </c>
      <c r="BT760" s="172" t="str">
        <f t="shared" si="611"/>
        <v/>
      </c>
      <c r="BU760" s="173" t="str">
        <f t="shared" si="612"/>
        <v/>
      </c>
      <c r="BV760" s="174" t="str">
        <f t="shared" si="613"/>
        <v/>
      </c>
      <c r="BW760" s="181" t="str">
        <f t="shared" si="636"/>
        <v/>
      </c>
      <c r="BX760" s="179"/>
      <c r="BY760" s="181" t="str">
        <f>IF(ISBLANK(BL760), "", VLOOKUP(Z760&amp;" "&amp;BV760&amp;" "&amp;BW760,Graduation_Criteria!$D$2:$E$34,2,FALSE))</f>
        <v/>
      </c>
      <c r="BZ760" s="181" t="str">
        <f t="shared" si="637"/>
        <v/>
      </c>
      <c r="CA760" s="167"/>
      <c r="CB760" s="175"/>
      <c r="CC760" s="175"/>
      <c r="CD760" s="183" t="str">
        <f t="shared" si="614"/>
        <v/>
      </c>
      <c r="CE760" s="184">
        <f t="shared" si="615"/>
        <v>0</v>
      </c>
      <c r="CF760" s="184">
        <f t="shared" si="616"/>
        <v>0</v>
      </c>
      <c r="CG760" s="184" t="str">
        <f t="shared" si="617"/>
        <v>0</v>
      </c>
      <c r="CH760" s="184" t="str">
        <f>IF(ISBLANK(CC760), "", (POWER(CC760/VLOOKUP(CG760,Anthro_Calc!C:P,13,FALSE),VLOOKUP(CG760,Anthro_Calc!C:P,12,FALSE))-1) / (VLOOKUP(CG760,Anthro_Calc!C:P,14,FALSE)*VLOOKUP(CG760,Anthro_Calc!C:P,12,FALSE)))</f>
        <v/>
      </c>
      <c r="CI760" s="184" t="str">
        <f>IF(ISBLANK(CC760), "", -3 + (CC760 -VLOOKUP(CG760,Anthro_Calc!C:P,4,FALSE)) / (VLOOKUP(CG760,Anthro_Calc!C:P,5,FALSE) - VLOOKUP(CG760,Anthro_Calc!C:P,4,FALSE)))</f>
        <v/>
      </c>
      <c r="CJ760" s="184" t="str">
        <f>IF(ISBLANK(CC760), "", 3 + (CC760 -VLOOKUP(CG760,Anthro_Calc!C:P,10,FALSE)) / (VLOOKUP(CG760,Anthro_Calc!C:P,10,FALSE) - VLOOKUP(CG760,Anthro_Calc!C:P,9,FALSE)))</f>
        <v/>
      </c>
      <c r="CK760" s="185" t="str">
        <f t="shared" si="618"/>
        <v/>
      </c>
      <c r="CL760" s="173" t="str">
        <f t="shared" si="619"/>
        <v/>
      </c>
      <c r="CM760" s="174" t="str">
        <f t="shared" si="620"/>
        <v/>
      </c>
      <c r="CN760" s="179"/>
      <c r="CO760" s="167"/>
      <c r="CP760" s="175"/>
      <c r="CQ760" s="175"/>
      <c r="CR760" s="186" t="str">
        <f t="shared" si="621"/>
        <v/>
      </c>
      <c r="CS760" s="187">
        <f t="shared" si="622"/>
        <v>0</v>
      </c>
      <c r="CT760" s="187">
        <f t="shared" si="623"/>
        <v>0</v>
      </c>
      <c r="CU760" s="187" t="str">
        <f t="shared" si="624"/>
        <v>0</v>
      </c>
      <c r="CV760" s="187" t="str">
        <f>IF(ISBLANK(CQ760), "", (POWER(CQ760/VLOOKUP(CU760,Anthro_Calc!C:P,13,FALSE),VLOOKUP(CU760,Anthro_Calc!C:P,12,FALSE))-1) / (VLOOKUP(CU760,Anthro_Calc!C:P,14,FALSE)*VLOOKUP(CU760,Anthro_Calc!C:P,12,FALSE)))</f>
        <v/>
      </c>
      <c r="CW760" s="187" t="str">
        <f>IF(ISBLANK(CQ760), "", -3 + (CQ760 -VLOOKUP(CU760,Anthro_Calc!C:P,4,FALSE)) / (VLOOKUP(CU760,Anthro_Calc!C:P,5,FALSE) - VLOOKUP(CU760,Anthro_Calc!C:P,4,FALSE)))</f>
        <v/>
      </c>
      <c r="CX760" s="187" t="str">
        <f>IF(ISBLANK(CQ760), "", 3 + (CQ760 -VLOOKUP(CU760,Anthro_Calc!C:P,10,FALSE)) / (VLOOKUP(CU760,Anthro_Calc!C:P,10,FALSE) - VLOOKUP(CU760,Anthro_Calc!C:P,9,FALSE)))</f>
        <v/>
      </c>
      <c r="CY760" s="188" t="str">
        <f t="shared" si="625"/>
        <v/>
      </c>
      <c r="CZ760" s="117" t="str">
        <f t="shared" si="639"/>
        <v/>
      </c>
      <c r="DA760" s="174" t="str">
        <f t="shared" si="626"/>
        <v/>
      </c>
      <c r="DB760" s="189"/>
    </row>
    <row r="761" spans="1:106">
      <c r="A761" s="165">
        <f t="shared" si="631"/>
        <v>757</v>
      </c>
      <c r="B761" s="166"/>
      <c r="C761" s="166"/>
      <c r="D761" s="166"/>
      <c r="E761" s="166"/>
      <c r="F761" s="166"/>
      <c r="G761" s="166"/>
      <c r="H761" s="166"/>
      <c r="I761" s="166"/>
      <c r="J761" s="166"/>
      <c r="K761" s="166"/>
      <c r="L761" s="166"/>
      <c r="M761" s="167"/>
      <c r="N761" s="168" t="str">
        <f t="shared" ca="1" si="590"/>
        <v/>
      </c>
      <c r="O761" s="169"/>
      <c r="P761" s="169"/>
      <c r="Q761" s="167"/>
      <c r="R761" s="170"/>
      <c r="S761" s="171" t="str">
        <f t="shared" si="591"/>
        <v/>
      </c>
      <c r="T761" s="171" t="str">
        <f t="shared" si="592"/>
        <v/>
      </c>
      <c r="U761" s="171" t="str">
        <f t="shared" si="593"/>
        <v/>
      </c>
      <c r="V761" s="171" t="str">
        <f>IF(ISBLANK(R761), "", (POWER(R761/VLOOKUP(U761,Anthro_Calc!C:P,13,FALSE),VLOOKUP(U761,Anthro_Calc!C:P,12,FALSE))-1) / (VLOOKUP(U761,Anthro_Calc!C:P,14,FALSE)*VLOOKUP(U761,Anthro_Calc!C:P,12,FALSE)))</f>
        <v/>
      </c>
      <c r="W761" s="171" t="str">
        <f>IF(ISBLANK(R761), "", -3 + (R761 -VLOOKUP(U761,Anthro_Calc!C:P,4,FALSE)) / (VLOOKUP(U761,Anthro_Calc!C:P,5,FALSE) - VLOOKUP(U761,Anthro_Calc!C:P,4,FALSE)))</f>
        <v/>
      </c>
      <c r="X761" s="171" t="str">
        <f>IF(ISBLANK(R761), "", 3 + (R761 -VLOOKUP(U761,Anthro_Calc!C:P,10,FALSE)) / (VLOOKUP(U761,Anthro_Calc!C:P,10,FALSE) - VLOOKUP(U761,Anthro_Calc!C:P,9,FALSE)))</f>
        <v/>
      </c>
      <c r="Y761" s="172" t="str">
        <f t="shared" si="594"/>
        <v/>
      </c>
      <c r="Z761" s="173" t="str">
        <f t="shared" si="595"/>
        <v/>
      </c>
      <c r="AA761" s="174" t="str">
        <f t="shared" si="630"/>
        <v/>
      </c>
      <c r="AB761" s="167"/>
      <c r="AC761" s="175"/>
      <c r="AD761" s="176"/>
      <c r="AE761" s="177" t="str">
        <f t="shared" si="596"/>
        <v/>
      </c>
      <c r="AF761" s="171">
        <f t="shared" si="597"/>
        <v>0</v>
      </c>
      <c r="AG761" s="171">
        <f t="shared" si="598"/>
        <v>0</v>
      </c>
      <c r="AH761" s="171" t="str">
        <f t="shared" si="599"/>
        <v>0</v>
      </c>
      <c r="AI761" s="171" t="str">
        <f>IF(ISBLANK(AD761), "", (POWER(AD761/VLOOKUP(AH761,Anthro_Calc!C:P,13,FALSE),VLOOKUP(AH761,Anthro_Calc!C:P,12,FALSE))-1) / (VLOOKUP(AH761,Anthro_Calc!C:P,14,FALSE)*VLOOKUP(AH761,Anthro_Calc!C:P,12,FALSE)))</f>
        <v/>
      </c>
      <c r="AJ761" s="171" t="str">
        <f>IF(ISBLANK(AD761), "", -3 + (AD761 -VLOOKUP(AH761,Anthro_Calc!C:P,4,FALSE)) / (VLOOKUP(AH761,Anthro_Calc!C:P,5,FALSE) - VLOOKUP(AH761,Anthro_Calc!C:P,4,FALSE)))</f>
        <v/>
      </c>
      <c r="AK761" s="171" t="str">
        <f>IF(ISBLANK(AD761), "", 3 + (AD761 -VLOOKUP(AH761,Anthro_Calc!C:P,10,FALSE)) / (VLOOKUP(AH761,Anthro_Calc!C:P,10,FALSE) - VLOOKUP(AH761,Anthro_Calc!C:P,9,FALSE)))</f>
        <v/>
      </c>
      <c r="AL761" s="172" t="str">
        <f t="shared" si="600"/>
        <v/>
      </c>
      <c r="AM761" s="173" t="str">
        <f t="shared" si="601"/>
        <v/>
      </c>
      <c r="AN761" s="174" t="str">
        <f t="shared" si="602"/>
        <v/>
      </c>
      <c r="AO761" s="178" t="str">
        <f t="shared" si="632"/>
        <v/>
      </c>
      <c r="AP761" s="179"/>
      <c r="AQ761" s="179" t="str">
        <f t="shared" si="638"/>
        <v/>
      </c>
      <c r="AR761" s="167"/>
      <c r="AS761" s="175"/>
      <c r="AT761" s="170"/>
      <c r="AU761" s="177" t="str">
        <f t="shared" si="629"/>
        <v/>
      </c>
      <c r="AV761" s="171">
        <f t="shared" si="603"/>
        <v>0</v>
      </c>
      <c r="AW761" s="171">
        <f t="shared" si="604"/>
        <v>0</v>
      </c>
      <c r="AX761" s="171" t="str">
        <f t="shared" si="605"/>
        <v>0</v>
      </c>
      <c r="AY761" s="171" t="str">
        <f>IF(ISBLANK(AT761), "", (POWER(AT761/VLOOKUP(AX761,Anthro_Calc!C:P,13,FALSE),VLOOKUP(AX761,Anthro_Calc!C:P,12,FALSE))-1) / (VLOOKUP(AX761,Anthro_Calc!C:P,14,FALSE)*VLOOKUP(AX761,Anthro_Calc!C:P,12,FALSE)))</f>
        <v/>
      </c>
      <c r="AZ761" s="171" t="str">
        <f>IF(ISBLANK(AT761), "", -3 + (AT761 -VLOOKUP(AX761,Anthro_Calc!C:P,4,FALSE)) / (VLOOKUP(AX761,Anthro_Calc!C:P,5,FALSE) - VLOOKUP(AX761,Anthro_Calc!C:P,4,FALSE)))</f>
        <v/>
      </c>
      <c r="BA761" s="171" t="str">
        <f>IF(ISBLANK(AT761), "", 3 + (AT761 -VLOOKUP(AX761,Anthro_Calc!C:P,10,FALSE)) / (VLOOKUP(AX761,Anthro_Calc!C:P,10,FALSE) - VLOOKUP(AX761,Anthro_Calc!C:P,9,FALSE)))</f>
        <v/>
      </c>
      <c r="BB761" s="172" t="str">
        <f t="shared" si="606"/>
        <v/>
      </c>
      <c r="BC761" s="173" t="str">
        <f t="shared" si="607"/>
        <v/>
      </c>
      <c r="BD761" s="174" t="str">
        <f t="shared" si="633"/>
        <v/>
      </c>
      <c r="BE761" s="180" t="str">
        <f t="shared" si="634"/>
        <v/>
      </c>
      <c r="BF761" s="181" t="str">
        <f t="shared" si="608"/>
        <v/>
      </c>
      <c r="BG761" s="181" t="str">
        <f t="shared" si="635"/>
        <v/>
      </c>
      <c r="BH761" s="179"/>
      <c r="BI761" s="182"/>
      <c r="BJ761" s="167"/>
      <c r="BK761" s="175"/>
      <c r="BL761" s="176"/>
      <c r="BM761" s="177" t="str">
        <f t="shared" si="609"/>
        <v/>
      </c>
      <c r="BN761" s="171">
        <f t="shared" si="627"/>
        <v>0</v>
      </c>
      <c r="BO761" s="171">
        <f t="shared" si="628"/>
        <v>0</v>
      </c>
      <c r="BP761" s="171" t="str">
        <f t="shared" si="610"/>
        <v>0</v>
      </c>
      <c r="BQ761" s="171" t="str">
        <f>IF(ISBLANK(BL761), "", (POWER(BL761/VLOOKUP(BP761,Anthro_Calc!C:P,13,FALSE),VLOOKUP(BP761,Anthro_Calc!C:P,12,FALSE))-1) / (VLOOKUP(BP761,Anthro_Calc!C:P,14,FALSE)*VLOOKUP(BP761,Anthro_Calc!C:P,12,FALSE)))</f>
        <v/>
      </c>
      <c r="BR761" s="171" t="str">
        <f>IF(ISBLANK(BL761), "", -3 + (BL761 -VLOOKUP(BP761,Anthro_Calc!C:P,4,FALSE)) / (VLOOKUP(BP761,Anthro_Calc!C:P,5,FALSE) - VLOOKUP(BP761,Anthro_Calc!C:P,4,FALSE)))</f>
        <v/>
      </c>
      <c r="BS761" s="171" t="str">
        <f>IF(ISBLANK(BL761), "", 3 + (BL761 -VLOOKUP(BP761,Anthro_Calc!C:P,10,FALSE)) / (VLOOKUP(BP761,Anthro_Calc!C:P,10,FALSE) - VLOOKUP(BP761,Anthro_Calc!C:P,9,FALSE)))</f>
        <v/>
      </c>
      <c r="BT761" s="172" t="str">
        <f t="shared" si="611"/>
        <v/>
      </c>
      <c r="BU761" s="173" t="str">
        <f t="shared" si="612"/>
        <v/>
      </c>
      <c r="BV761" s="174" t="str">
        <f t="shared" si="613"/>
        <v/>
      </c>
      <c r="BW761" s="181" t="str">
        <f t="shared" si="636"/>
        <v/>
      </c>
      <c r="BX761" s="179"/>
      <c r="BY761" s="181" t="str">
        <f>IF(ISBLANK(BL761), "", VLOOKUP(Z761&amp;" "&amp;BV761&amp;" "&amp;BW761,Graduation_Criteria!$D$2:$E$34,2,FALSE))</f>
        <v/>
      </c>
      <c r="BZ761" s="181" t="str">
        <f t="shared" si="637"/>
        <v/>
      </c>
      <c r="CA761" s="167"/>
      <c r="CB761" s="175"/>
      <c r="CC761" s="175"/>
      <c r="CD761" s="183" t="str">
        <f t="shared" si="614"/>
        <v/>
      </c>
      <c r="CE761" s="184">
        <f t="shared" si="615"/>
        <v>0</v>
      </c>
      <c r="CF761" s="184">
        <f t="shared" si="616"/>
        <v>0</v>
      </c>
      <c r="CG761" s="184" t="str">
        <f t="shared" si="617"/>
        <v>0</v>
      </c>
      <c r="CH761" s="184" t="str">
        <f>IF(ISBLANK(CC761), "", (POWER(CC761/VLOOKUP(CG761,Anthro_Calc!C:P,13,FALSE),VLOOKUP(CG761,Anthro_Calc!C:P,12,FALSE))-1) / (VLOOKUP(CG761,Anthro_Calc!C:P,14,FALSE)*VLOOKUP(CG761,Anthro_Calc!C:P,12,FALSE)))</f>
        <v/>
      </c>
      <c r="CI761" s="184" t="str">
        <f>IF(ISBLANK(CC761), "", -3 + (CC761 -VLOOKUP(CG761,Anthro_Calc!C:P,4,FALSE)) / (VLOOKUP(CG761,Anthro_Calc!C:P,5,FALSE) - VLOOKUP(CG761,Anthro_Calc!C:P,4,FALSE)))</f>
        <v/>
      </c>
      <c r="CJ761" s="184" t="str">
        <f>IF(ISBLANK(CC761), "", 3 + (CC761 -VLOOKUP(CG761,Anthro_Calc!C:P,10,FALSE)) / (VLOOKUP(CG761,Anthro_Calc!C:P,10,FALSE) - VLOOKUP(CG761,Anthro_Calc!C:P,9,FALSE)))</f>
        <v/>
      </c>
      <c r="CK761" s="185" t="str">
        <f t="shared" si="618"/>
        <v/>
      </c>
      <c r="CL761" s="173" t="str">
        <f t="shared" si="619"/>
        <v/>
      </c>
      <c r="CM761" s="174" t="str">
        <f t="shared" si="620"/>
        <v/>
      </c>
      <c r="CN761" s="179"/>
      <c r="CO761" s="167"/>
      <c r="CP761" s="175"/>
      <c r="CQ761" s="175"/>
      <c r="CR761" s="186" t="str">
        <f t="shared" si="621"/>
        <v/>
      </c>
      <c r="CS761" s="187">
        <f t="shared" si="622"/>
        <v>0</v>
      </c>
      <c r="CT761" s="187">
        <f t="shared" si="623"/>
        <v>0</v>
      </c>
      <c r="CU761" s="187" t="str">
        <f t="shared" si="624"/>
        <v>0</v>
      </c>
      <c r="CV761" s="187" t="str">
        <f>IF(ISBLANK(CQ761), "", (POWER(CQ761/VLOOKUP(CU761,Anthro_Calc!C:P,13,FALSE),VLOOKUP(CU761,Anthro_Calc!C:P,12,FALSE))-1) / (VLOOKUP(CU761,Anthro_Calc!C:P,14,FALSE)*VLOOKUP(CU761,Anthro_Calc!C:P,12,FALSE)))</f>
        <v/>
      </c>
      <c r="CW761" s="187" t="str">
        <f>IF(ISBLANK(CQ761), "", -3 + (CQ761 -VLOOKUP(CU761,Anthro_Calc!C:P,4,FALSE)) / (VLOOKUP(CU761,Anthro_Calc!C:P,5,FALSE) - VLOOKUP(CU761,Anthro_Calc!C:P,4,FALSE)))</f>
        <v/>
      </c>
      <c r="CX761" s="187" t="str">
        <f>IF(ISBLANK(CQ761), "", 3 + (CQ761 -VLOOKUP(CU761,Anthro_Calc!C:P,10,FALSE)) / (VLOOKUP(CU761,Anthro_Calc!C:P,10,FALSE) - VLOOKUP(CU761,Anthro_Calc!C:P,9,FALSE)))</f>
        <v/>
      </c>
      <c r="CY761" s="188" t="str">
        <f t="shared" si="625"/>
        <v/>
      </c>
      <c r="CZ761" s="117" t="str">
        <f t="shared" si="639"/>
        <v/>
      </c>
      <c r="DA761" s="174" t="str">
        <f t="shared" si="626"/>
        <v/>
      </c>
      <c r="DB761" s="189"/>
    </row>
    <row r="762" spans="1:106">
      <c r="A762" s="165">
        <f t="shared" si="631"/>
        <v>758</v>
      </c>
      <c r="B762" s="166"/>
      <c r="C762" s="166"/>
      <c r="D762" s="166"/>
      <c r="E762" s="166"/>
      <c r="F762" s="166"/>
      <c r="G762" s="166"/>
      <c r="H762" s="166"/>
      <c r="I762" s="166"/>
      <c r="J762" s="166"/>
      <c r="K762" s="166"/>
      <c r="L762" s="166"/>
      <c r="M762" s="167"/>
      <c r="N762" s="168" t="str">
        <f t="shared" ref="N762:N825" ca="1" si="640">IF(ISBLANK(M762), "", ROUND((TODAY()-M762)/365*12,0))</f>
        <v/>
      </c>
      <c r="O762" s="169"/>
      <c r="P762" s="169"/>
      <c r="Q762" s="167"/>
      <c r="R762" s="170"/>
      <c r="S762" s="171" t="str">
        <f t="shared" ref="S762:S825" si="641">IF(ISBLANK(R762), "", ROUND((Q762-M762)/30.4,0))</f>
        <v/>
      </c>
      <c r="T762" s="171" t="str">
        <f t="shared" ref="T762:T825" si="642">IF(ISBLANK(R762), "", Q762-M762)</f>
        <v/>
      </c>
      <c r="U762" s="171" t="str">
        <f t="shared" ref="U762:U825" si="643">L762&amp;T762</f>
        <v/>
      </c>
      <c r="V762" s="171" t="str">
        <f>IF(ISBLANK(R762), "", (POWER(R762/VLOOKUP(U762,Anthro_Calc!C:P,13,FALSE),VLOOKUP(U762,Anthro_Calc!C:P,12,FALSE))-1) / (VLOOKUP(U762,Anthro_Calc!C:P,14,FALSE)*VLOOKUP(U762,Anthro_Calc!C:P,12,FALSE)))</f>
        <v/>
      </c>
      <c r="W762" s="171" t="str">
        <f>IF(ISBLANK(R762), "", -3 + (R762 -VLOOKUP(U762,Anthro_Calc!C:P,4,FALSE)) / (VLOOKUP(U762,Anthro_Calc!C:P,5,FALSE) - VLOOKUP(U762,Anthro_Calc!C:P,4,FALSE)))</f>
        <v/>
      </c>
      <c r="X762" s="171" t="str">
        <f>IF(ISBLANK(R762), "", 3 + (R762 -VLOOKUP(U762,Anthro_Calc!C:P,10,FALSE)) / (VLOOKUP(U762,Anthro_Calc!C:P,10,FALSE) - VLOOKUP(U762,Anthro_Calc!C:P,9,FALSE)))</f>
        <v/>
      </c>
      <c r="Y762" s="172" t="str">
        <f t="shared" ref="Y762:Y825" si="644">IF(V762="", "", IF(V762&gt;3, X762, IF(V762&lt;-3, W762, V762)))</f>
        <v/>
      </c>
      <c r="Z762" s="173" t="str">
        <f t="shared" ref="Z762:Z825" si="645">IF(ISBLANK(R762), "", IF(OR(Y762 &lt; -5, Y762&gt;5), "Please check weight and DOB again", IF(Y762&lt;=-3,"SEVERE", IF(Y762&lt;=-2,"MODERATE", IF(Y762&lt;=-1, "MILD", "Child is healthy. Do NOT admit into PDH")))))</f>
        <v/>
      </c>
      <c r="AA762" s="174" t="str">
        <f t="shared" si="630"/>
        <v/>
      </c>
      <c r="AB762" s="167"/>
      <c r="AC762" s="175"/>
      <c r="AD762" s="176"/>
      <c r="AE762" s="177" t="str">
        <f t="shared" ref="AE762:AE825" si="646">IF(ISBLANK(AD762), "", ROUND((AD762-R762)*1000, 0))</f>
        <v/>
      </c>
      <c r="AF762" s="171">
        <f t="shared" ref="AF762:AF825" si="647">ROUND((AB762-M762)/30.4,0)</f>
        <v>0</v>
      </c>
      <c r="AG762" s="171">
        <f t="shared" ref="AG762:AG825" si="648">AB762-M762</f>
        <v>0</v>
      </c>
      <c r="AH762" s="171" t="str">
        <f t="shared" ref="AH762:AH825" si="649">L762&amp;AG762</f>
        <v>0</v>
      </c>
      <c r="AI762" s="171" t="str">
        <f>IF(ISBLANK(AD762), "", (POWER(AD762/VLOOKUP(AH762,Anthro_Calc!C:P,13,FALSE),VLOOKUP(AH762,Anthro_Calc!C:P,12,FALSE))-1) / (VLOOKUP(AH762,Anthro_Calc!C:P,14,FALSE)*VLOOKUP(AH762,Anthro_Calc!C:P,12,FALSE)))</f>
        <v/>
      </c>
      <c r="AJ762" s="171" t="str">
        <f>IF(ISBLANK(AD762), "", -3 + (AD762 -VLOOKUP(AH762,Anthro_Calc!C:P,4,FALSE)) / (VLOOKUP(AH762,Anthro_Calc!C:P,5,FALSE) - VLOOKUP(AH762,Anthro_Calc!C:P,4,FALSE)))</f>
        <v/>
      </c>
      <c r="AK762" s="171" t="str">
        <f>IF(ISBLANK(AD762), "", 3 + (AD762 -VLOOKUP(AH762,Anthro_Calc!C:P,10,FALSE)) / (VLOOKUP(AH762,Anthro_Calc!C:P,10,FALSE) - VLOOKUP(AH762,Anthro_Calc!C:P,9,FALSE)))</f>
        <v/>
      </c>
      <c r="AL762" s="172" t="str">
        <f t="shared" ref="AL762:AL825" si="650">IF(AI762="", "", IF(AI762&gt;3, AK762, IF(AI762&lt;-3, AJ762, AI762)))</f>
        <v/>
      </c>
      <c r="AM762" s="173" t="str">
        <f t="shared" ref="AM762:AM825" si="651">IF(ISBLANK(AD762), "", IF(OR(AL762&lt; - 5, AL762 &gt; 5), "Please check weight and DOB again", IF(AL762&lt;=-3,"SEVERE", IF(AL762&lt;=-2,"MODERATE", IF(AL762&lt;=-1, "MILD", "NORMAL")))))</f>
        <v/>
      </c>
      <c r="AN762" s="174" t="str">
        <f t="shared" ref="AN762:AN825" si="652">IF(AND(ISERROR(FIND("Mild",$D$2)),AM762="MILD"),"NORMAL",AM762)</f>
        <v/>
      </c>
      <c r="AO762" s="178" t="str">
        <f t="shared" si="632"/>
        <v/>
      </c>
      <c r="AP762" s="179"/>
      <c r="AQ762" s="179" t="str">
        <f t="shared" si="638"/>
        <v/>
      </c>
      <c r="AR762" s="167"/>
      <c r="AS762" s="175"/>
      <c r="AT762" s="170"/>
      <c r="AU762" s="177" t="str">
        <f t="shared" si="629"/>
        <v/>
      </c>
      <c r="AV762" s="171">
        <f t="shared" ref="AV762:AV825" si="653">ROUND((AR762-M762)/30.4,0)</f>
        <v>0</v>
      </c>
      <c r="AW762" s="171">
        <f t="shared" ref="AW762:AW825" si="654">AR762-M762</f>
        <v>0</v>
      </c>
      <c r="AX762" s="171" t="str">
        <f t="shared" ref="AX762:AX825" si="655">L762&amp;AW762</f>
        <v>0</v>
      </c>
      <c r="AY762" s="171" t="str">
        <f>IF(ISBLANK(AT762), "", (POWER(AT762/VLOOKUP(AX762,Anthro_Calc!C:P,13,FALSE),VLOOKUP(AX762,Anthro_Calc!C:P,12,FALSE))-1) / (VLOOKUP(AX762,Anthro_Calc!C:P,14,FALSE)*VLOOKUP(AX762,Anthro_Calc!C:P,12,FALSE)))</f>
        <v/>
      </c>
      <c r="AZ762" s="171" t="str">
        <f>IF(ISBLANK(AT762), "", -3 + (AT762 -VLOOKUP(AX762,Anthro_Calc!C:P,4,FALSE)) / (VLOOKUP(AX762,Anthro_Calc!C:P,5,FALSE) - VLOOKUP(AX762,Anthro_Calc!C:P,4,FALSE)))</f>
        <v/>
      </c>
      <c r="BA762" s="171" t="str">
        <f>IF(ISBLANK(AT762), "", 3 + (AT762 -VLOOKUP(AX762,Anthro_Calc!C:P,10,FALSE)) / (VLOOKUP(AX762,Anthro_Calc!C:P,10,FALSE) - VLOOKUP(AX762,Anthro_Calc!C:P,9,FALSE)))</f>
        <v/>
      </c>
      <c r="BB762" s="172" t="str">
        <f t="shared" ref="BB762:BB825" si="656">IF(AY762="", "", IF(AY762&gt;3, BA762, IF(AY762&lt;-3, AZ762, AY762)))</f>
        <v/>
      </c>
      <c r="BC762" s="173" t="str">
        <f t="shared" ref="BC762:BC825" si="657">IF(ISBLANK(AT762), "", IF(OR(BB762&lt;-5, BB762&gt;5), "Please check weight and DOB again", IF(BB762&lt;=-3,"SEVERE", IF(BB762&lt;=-2,"MODERATE", IF(BB762&lt;=-1, "MILD", "NORMAL")))))</f>
        <v/>
      </c>
      <c r="BD762" s="174" t="str">
        <f t="shared" si="633"/>
        <v/>
      </c>
      <c r="BE762" s="180" t="str">
        <f t="shared" si="634"/>
        <v/>
      </c>
      <c r="BF762" s="181" t="str">
        <f t="shared" ref="BF762:BF825" si="658">IF(BD762="NORMAL","GRADUATED",IF(BD762="MILD", "GRADUATED", IF(BD762="MODERATE","NOT-GRADUATED",IF(BD762="SEVERE","NOT-GRADUATED",""))))</f>
        <v/>
      </c>
      <c r="BG762" s="181" t="str">
        <f t="shared" si="635"/>
        <v/>
      </c>
      <c r="BH762" s="179"/>
      <c r="BI762" s="182"/>
      <c r="BJ762" s="167"/>
      <c r="BK762" s="175"/>
      <c r="BL762" s="176"/>
      <c r="BM762" s="177" t="str">
        <f t="shared" ref="BM762:BM825" si="659">IF(ISBLANK(BL762), "", ROUND((BL762-R762)*1000, 0))</f>
        <v/>
      </c>
      <c r="BN762" s="171">
        <f t="shared" si="627"/>
        <v>0</v>
      </c>
      <c r="BO762" s="171">
        <f t="shared" si="628"/>
        <v>0</v>
      </c>
      <c r="BP762" s="171" t="str">
        <f t="shared" ref="BP762:BP825" si="660">L762&amp;BO762</f>
        <v>0</v>
      </c>
      <c r="BQ762" s="171" t="str">
        <f>IF(ISBLANK(BL762), "", (POWER(BL762/VLOOKUP(BP762,Anthro_Calc!C:P,13,FALSE),VLOOKUP(BP762,Anthro_Calc!C:P,12,FALSE))-1) / (VLOOKUP(BP762,Anthro_Calc!C:P,14,FALSE)*VLOOKUP(BP762,Anthro_Calc!C:P,12,FALSE)))</f>
        <v/>
      </c>
      <c r="BR762" s="171" t="str">
        <f>IF(ISBLANK(BL762), "", -3 + (BL762 -VLOOKUP(BP762,Anthro_Calc!C:P,4,FALSE)) / (VLOOKUP(BP762,Anthro_Calc!C:P,5,FALSE) - VLOOKUP(BP762,Anthro_Calc!C:P,4,FALSE)))</f>
        <v/>
      </c>
      <c r="BS762" s="171" t="str">
        <f>IF(ISBLANK(BL762), "", 3 + (BL762 -VLOOKUP(BP762,Anthro_Calc!C:P,10,FALSE)) / (VLOOKUP(BP762,Anthro_Calc!C:P,10,FALSE) - VLOOKUP(BP762,Anthro_Calc!C:P,9,FALSE)))</f>
        <v/>
      </c>
      <c r="BT762" s="172" t="str">
        <f t="shared" ref="BT762:BT825" si="661">IF(BQ762="", "", IF(BQ762&gt;3, BS762, IF(BQ762&lt;-3, BR762, BQ762)))</f>
        <v/>
      </c>
      <c r="BU762" s="173" t="str">
        <f t="shared" ref="BU762:BU825" si="662">IF(ISBLANK(BL762), "", IF(OR(BT762 &lt;-5, BT762&gt;5), "Please check weight and DOB again", IF(BT762&lt;=-3,"SEVERE", IF(BT762&lt;=-2,"MODERATE", IF(BT762&lt;=-1, "MILD", "NORMAL")))))</f>
        <v/>
      </c>
      <c r="BV762" s="174" t="str">
        <f t="shared" ref="BV762:BV825" si="663">IF(AND(ISERROR(FIND("Mild",$D$2)),BU762="MILD"),"NORMAL",BU762)</f>
        <v/>
      </c>
      <c r="BW762" s="181" t="str">
        <f t="shared" si="636"/>
        <v/>
      </c>
      <c r="BX762" s="179"/>
      <c r="BY762" s="181" t="str">
        <f>IF(ISBLANK(BL762), "", VLOOKUP(Z762&amp;" "&amp;BV762&amp;" "&amp;BW762,Graduation_Criteria!$D$2:$E$34,2,FALSE))</f>
        <v/>
      </c>
      <c r="BZ762" s="181" t="str">
        <f t="shared" si="637"/>
        <v/>
      </c>
      <c r="CA762" s="167"/>
      <c r="CB762" s="175"/>
      <c r="CC762" s="175"/>
      <c r="CD762" s="183" t="str">
        <f t="shared" ref="CD762:CD825" si="664">IF(ISBLANK(CC762), "", (CC762-R762)*1000)</f>
        <v/>
      </c>
      <c r="CE762" s="184">
        <f t="shared" ref="CE762:CE825" si="665">ROUND((CA762-M762)/30.4,0)</f>
        <v>0</v>
      </c>
      <c r="CF762" s="184">
        <f t="shared" ref="CF762:CF825" si="666">CA762-M762</f>
        <v>0</v>
      </c>
      <c r="CG762" s="184" t="str">
        <f t="shared" ref="CG762:CG825" si="667">L762&amp;CF762</f>
        <v>0</v>
      </c>
      <c r="CH762" s="184" t="str">
        <f>IF(ISBLANK(CC762), "", (POWER(CC762/VLOOKUP(CG762,Anthro_Calc!C:P,13,FALSE),VLOOKUP(CG762,Anthro_Calc!C:P,12,FALSE))-1) / (VLOOKUP(CG762,Anthro_Calc!C:P,14,FALSE)*VLOOKUP(CG762,Anthro_Calc!C:P,12,FALSE)))</f>
        <v/>
      </c>
      <c r="CI762" s="184" t="str">
        <f>IF(ISBLANK(CC762), "", -3 + (CC762 -VLOOKUP(CG762,Anthro_Calc!C:P,4,FALSE)) / (VLOOKUP(CG762,Anthro_Calc!C:P,5,FALSE) - VLOOKUP(CG762,Anthro_Calc!C:P,4,FALSE)))</f>
        <v/>
      </c>
      <c r="CJ762" s="184" t="str">
        <f>IF(ISBLANK(CC762), "", 3 + (CC762 -VLOOKUP(CG762,Anthro_Calc!C:P,10,FALSE)) / (VLOOKUP(CG762,Anthro_Calc!C:P,10,FALSE) - VLOOKUP(CG762,Anthro_Calc!C:P,9,FALSE)))</f>
        <v/>
      </c>
      <c r="CK762" s="185" t="str">
        <f t="shared" ref="CK762:CK825" si="668">IF(CH762="", "", IF(CH762&gt;3, CJ762, IF(CH762&lt;-3, CI762, CH762)))</f>
        <v/>
      </c>
      <c r="CL762" s="173" t="str">
        <f t="shared" ref="CL762:CL825" si="669">IF(ISBLANK(CC762), "", IF(OR(CK762&lt;-5, CK762&gt;5), "Please check weight and DOB again", IF(CK762&lt;=-3,"SEVERE", IF(CK762&lt;=-2,"MODERATE", IF(CK762&lt;=-1, "MILD", "NORMAL")))))</f>
        <v/>
      </c>
      <c r="CM762" s="174" t="str">
        <f t="shared" ref="CM762:CM825" si="670">IF(AND(ISERROR(FIND("Mild",$D$2)),CL762="MILD"),"NORMAL",CL762)</f>
        <v/>
      </c>
      <c r="CN762" s="179"/>
      <c r="CO762" s="167"/>
      <c r="CP762" s="175"/>
      <c r="CQ762" s="175"/>
      <c r="CR762" s="186" t="str">
        <f t="shared" ref="CR762:CR825" si="671">IF(ISBLANK(CQ762), "", (CQ762-R762)*1000)</f>
        <v/>
      </c>
      <c r="CS762" s="187">
        <f t="shared" ref="CS762:CS825" si="672">ROUND((CO762-M762)/30.4,0)</f>
        <v>0</v>
      </c>
      <c r="CT762" s="187">
        <f t="shared" ref="CT762:CT825" si="673">CO762-M762</f>
        <v>0</v>
      </c>
      <c r="CU762" s="187" t="str">
        <f t="shared" ref="CU762:CU825" si="674">L762&amp;CT762</f>
        <v>0</v>
      </c>
      <c r="CV762" s="187" t="str">
        <f>IF(ISBLANK(CQ762), "", (POWER(CQ762/VLOOKUP(CU762,Anthro_Calc!C:P,13,FALSE),VLOOKUP(CU762,Anthro_Calc!C:P,12,FALSE))-1) / (VLOOKUP(CU762,Anthro_Calc!C:P,14,FALSE)*VLOOKUP(CU762,Anthro_Calc!C:P,12,FALSE)))</f>
        <v/>
      </c>
      <c r="CW762" s="187" t="str">
        <f>IF(ISBLANK(CQ762), "", -3 + (CQ762 -VLOOKUP(CU762,Anthro_Calc!C:P,4,FALSE)) / (VLOOKUP(CU762,Anthro_Calc!C:P,5,FALSE) - VLOOKUP(CU762,Anthro_Calc!C:P,4,FALSE)))</f>
        <v/>
      </c>
      <c r="CX762" s="187" t="str">
        <f>IF(ISBLANK(CQ762), "", 3 + (CQ762 -VLOOKUP(CU762,Anthro_Calc!C:P,10,FALSE)) / (VLOOKUP(CU762,Anthro_Calc!C:P,10,FALSE) - VLOOKUP(CU762,Anthro_Calc!C:P,9,FALSE)))</f>
        <v/>
      </c>
      <c r="CY762" s="188" t="str">
        <f t="shared" ref="CY762:CY825" si="675">IF(CV762="", "", IF(CV762&gt;3, CX762, IF(CV762&lt;-3, CW762, CV762)))</f>
        <v/>
      </c>
      <c r="CZ762" s="117" t="str">
        <f t="shared" si="639"/>
        <v/>
      </c>
      <c r="DA762" s="174" t="str">
        <f t="shared" ref="DA762:DA825" si="676">IF(AND(ISERROR(FIND("Mild",$D$2)),CZ762="MILD"),"NORMAL",CZ762)</f>
        <v/>
      </c>
      <c r="DB762" s="189"/>
    </row>
    <row r="763" spans="1:106">
      <c r="A763" s="165">
        <f t="shared" si="631"/>
        <v>759</v>
      </c>
      <c r="B763" s="166"/>
      <c r="C763" s="166"/>
      <c r="D763" s="166"/>
      <c r="E763" s="166"/>
      <c r="F763" s="166"/>
      <c r="G763" s="166"/>
      <c r="H763" s="166"/>
      <c r="I763" s="166"/>
      <c r="J763" s="166"/>
      <c r="K763" s="166"/>
      <c r="L763" s="166"/>
      <c r="M763" s="167"/>
      <c r="N763" s="168" t="str">
        <f t="shared" ca="1" si="640"/>
        <v/>
      </c>
      <c r="O763" s="169"/>
      <c r="P763" s="169"/>
      <c r="Q763" s="167"/>
      <c r="R763" s="170"/>
      <c r="S763" s="171" t="str">
        <f t="shared" si="641"/>
        <v/>
      </c>
      <c r="T763" s="171" t="str">
        <f t="shared" si="642"/>
        <v/>
      </c>
      <c r="U763" s="171" t="str">
        <f t="shared" si="643"/>
        <v/>
      </c>
      <c r="V763" s="171" t="str">
        <f>IF(ISBLANK(R763), "", (POWER(R763/VLOOKUP(U763,Anthro_Calc!C:P,13,FALSE),VLOOKUP(U763,Anthro_Calc!C:P,12,FALSE))-1) / (VLOOKUP(U763,Anthro_Calc!C:P,14,FALSE)*VLOOKUP(U763,Anthro_Calc!C:P,12,FALSE)))</f>
        <v/>
      </c>
      <c r="W763" s="171" t="str">
        <f>IF(ISBLANK(R763), "", -3 + (R763 -VLOOKUP(U763,Anthro_Calc!C:P,4,FALSE)) / (VLOOKUP(U763,Anthro_Calc!C:P,5,FALSE) - VLOOKUP(U763,Anthro_Calc!C:P,4,FALSE)))</f>
        <v/>
      </c>
      <c r="X763" s="171" t="str">
        <f>IF(ISBLANK(R763), "", 3 + (R763 -VLOOKUP(U763,Anthro_Calc!C:P,10,FALSE)) / (VLOOKUP(U763,Anthro_Calc!C:P,10,FALSE) - VLOOKUP(U763,Anthro_Calc!C:P,9,FALSE)))</f>
        <v/>
      </c>
      <c r="Y763" s="172" t="str">
        <f t="shared" si="644"/>
        <v/>
      </c>
      <c r="Z763" s="173" t="str">
        <f t="shared" si="645"/>
        <v/>
      </c>
      <c r="AA763" s="174" t="str">
        <f t="shared" si="630"/>
        <v/>
      </c>
      <c r="AB763" s="167"/>
      <c r="AC763" s="175"/>
      <c r="AD763" s="176"/>
      <c r="AE763" s="177" t="str">
        <f t="shared" si="646"/>
        <v/>
      </c>
      <c r="AF763" s="171">
        <f t="shared" si="647"/>
        <v>0</v>
      </c>
      <c r="AG763" s="171">
        <f t="shared" si="648"/>
        <v>0</v>
      </c>
      <c r="AH763" s="171" t="str">
        <f t="shared" si="649"/>
        <v>0</v>
      </c>
      <c r="AI763" s="171" t="str">
        <f>IF(ISBLANK(AD763), "", (POWER(AD763/VLOOKUP(AH763,Anthro_Calc!C:P,13,FALSE),VLOOKUP(AH763,Anthro_Calc!C:P,12,FALSE))-1) / (VLOOKUP(AH763,Anthro_Calc!C:P,14,FALSE)*VLOOKUP(AH763,Anthro_Calc!C:P,12,FALSE)))</f>
        <v/>
      </c>
      <c r="AJ763" s="171" t="str">
        <f>IF(ISBLANK(AD763), "", -3 + (AD763 -VLOOKUP(AH763,Anthro_Calc!C:P,4,FALSE)) / (VLOOKUP(AH763,Anthro_Calc!C:P,5,FALSE) - VLOOKUP(AH763,Anthro_Calc!C:P,4,FALSE)))</f>
        <v/>
      </c>
      <c r="AK763" s="171" t="str">
        <f>IF(ISBLANK(AD763), "", 3 + (AD763 -VLOOKUP(AH763,Anthro_Calc!C:P,10,FALSE)) / (VLOOKUP(AH763,Anthro_Calc!C:P,10,FALSE) - VLOOKUP(AH763,Anthro_Calc!C:P,9,FALSE)))</f>
        <v/>
      </c>
      <c r="AL763" s="172" t="str">
        <f t="shared" si="650"/>
        <v/>
      </c>
      <c r="AM763" s="173" t="str">
        <f t="shared" si="651"/>
        <v/>
      </c>
      <c r="AN763" s="174" t="str">
        <f t="shared" si="652"/>
        <v/>
      </c>
      <c r="AO763" s="178" t="str">
        <f t="shared" si="632"/>
        <v/>
      </c>
      <c r="AP763" s="179"/>
      <c r="AQ763" s="179" t="str">
        <f t="shared" si="638"/>
        <v/>
      </c>
      <c r="AR763" s="167"/>
      <c r="AS763" s="175"/>
      <c r="AT763" s="170"/>
      <c r="AU763" s="177" t="str">
        <f t="shared" si="629"/>
        <v/>
      </c>
      <c r="AV763" s="171">
        <f t="shared" si="653"/>
        <v>0</v>
      </c>
      <c r="AW763" s="171">
        <f t="shared" si="654"/>
        <v>0</v>
      </c>
      <c r="AX763" s="171" t="str">
        <f t="shared" si="655"/>
        <v>0</v>
      </c>
      <c r="AY763" s="171" t="str">
        <f>IF(ISBLANK(AT763), "", (POWER(AT763/VLOOKUP(AX763,Anthro_Calc!C:P,13,FALSE),VLOOKUP(AX763,Anthro_Calc!C:P,12,FALSE))-1) / (VLOOKUP(AX763,Anthro_Calc!C:P,14,FALSE)*VLOOKUP(AX763,Anthro_Calc!C:P,12,FALSE)))</f>
        <v/>
      </c>
      <c r="AZ763" s="171" t="str">
        <f>IF(ISBLANK(AT763), "", -3 + (AT763 -VLOOKUP(AX763,Anthro_Calc!C:P,4,FALSE)) / (VLOOKUP(AX763,Anthro_Calc!C:P,5,FALSE) - VLOOKUP(AX763,Anthro_Calc!C:P,4,FALSE)))</f>
        <v/>
      </c>
      <c r="BA763" s="171" t="str">
        <f>IF(ISBLANK(AT763), "", 3 + (AT763 -VLOOKUP(AX763,Anthro_Calc!C:P,10,FALSE)) / (VLOOKUP(AX763,Anthro_Calc!C:P,10,FALSE) - VLOOKUP(AX763,Anthro_Calc!C:P,9,FALSE)))</f>
        <v/>
      </c>
      <c r="BB763" s="172" t="str">
        <f t="shared" si="656"/>
        <v/>
      </c>
      <c r="BC763" s="173" t="str">
        <f t="shared" si="657"/>
        <v/>
      </c>
      <c r="BD763" s="174" t="str">
        <f t="shared" si="633"/>
        <v/>
      </c>
      <c r="BE763" s="180" t="str">
        <f t="shared" si="634"/>
        <v/>
      </c>
      <c r="BF763" s="181" t="str">
        <f t="shared" si="658"/>
        <v/>
      </c>
      <c r="BG763" s="181" t="str">
        <f t="shared" si="635"/>
        <v/>
      </c>
      <c r="BH763" s="179"/>
      <c r="BI763" s="182"/>
      <c r="BJ763" s="167"/>
      <c r="BK763" s="175"/>
      <c r="BL763" s="176"/>
      <c r="BM763" s="177" t="str">
        <f t="shared" si="659"/>
        <v/>
      </c>
      <c r="BN763" s="171">
        <f t="shared" ref="BN763:BN826" si="677">ROUND((BJ763-M763)/30.4,0)</f>
        <v>0</v>
      </c>
      <c r="BO763" s="171">
        <f t="shared" ref="BO763:BO826" si="678">BJ763-M763</f>
        <v>0</v>
      </c>
      <c r="BP763" s="171" t="str">
        <f t="shared" si="660"/>
        <v>0</v>
      </c>
      <c r="BQ763" s="171" t="str">
        <f>IF(ISBLANK(BL763), "", (POWER(BL763/VLOOKUP(BP763,Anthro_Calc!C:P,13,FALSE),VLOOKUP(BP763,Anthro_Calc!C:P,12,FALSE))-1) / (VLOOKUP(BP763,Anthro_Calc!C:P,14,FALSE)*VLOOKUP(BP763,Anthro_Calc!C:P,12,FALSE)))</f>
        <v/>
      </c>
      <c r="BR763" s="171" t="str">
        <f>IF(ISBLANK(BL763), "", -3 + (BL763 -VLOOKUP(BP763,Anthro_Calc!C:P,4,FALSE)) / (VLOOKUP(BP763,Anthro_Calc!C:P,5,FALSE) - VLOOKUP(BP763,Anthro_Calc!C:P,4,FALSE)))</f>
        <v/>
      </c>
      <c r="BS763" s="171" t="str">
        <f>IF(ISBLANK(BL763), "", 3 + (BL763 -VLOOKUP(BP763,Anthro_Calc!C:P,10,FALSE)) / (VLOOKUP(BP763,Anthro_Calc!C:P,10,FALSE) - VLOOKUP(BP763,Anthro_Calc!C:P,9,FALSE)))</f>
        <v/>
      </c>
      <c r="BT763" s="172" t="str">
        <f t="shared" si="661"/>
        <v/>
      </c>
      <c r="BU763" s="173" t="str">
        <f t="shared" si="662"/>
        <v/>
      </c>
      <c r="BV763" s="174" t="str">
        <f t="shared" si="663"/>
        <v/>
      </c>
      <c r="BW763" s="181" t="str">
        <f t="shared" si="636"/>
        <v/>
      </c>
      <c r="BX763" s="179"/>
      <c r="BY763" s="181" t="str">
        <f>IF(ISBLANK(BL763), "", VLOOKUP(Z763&amp;" "&amp;BV763&amp;" "&amp;BW763,Graduation_Criteria!$D$2:$E$34,2,FALSE))</f>
        <v/>
      </c>
      <c r="BZ763" s="181" t="str">
        <f t="shared" si="637"/>
        <v/>
      </c>
      <c r="CA763" s="167"/>
      <c r="CB763" s="175"/>
      <c r="CC763" s="175"/>
      <c r="CD763" s="183" t="str">
        <f t="shared" si="664"/>
        <v/>
      </c>
      <c r="CE763" s="184">
        <f t="shared" si="665"/>
        <v>0</v>
      </c>
      <c r="CF763" s="184">
        <f t="shared" si="666"/>
        <v>0</v>
      </c>
      <c r="CG763" s="184" t="str">
        <f t="shared" si="667"/>
        <v>0</v>
      </c>
      <c r="CH763" s="184" t="str">
        <f>IF(ISBLANK(CC763), "", (POWER(CC763/VLOOKUP(CG763,Anthro_Calc!C:P,13,FALSE),VLOOKUP(CG763,Anthro_Calc!C:P,12,FALSE))-1) / (VLOOKUP(CG763,Anthro_Calc!C:P,14,FALSE)*VLOOKUP(CG763,Anthro_Calc!C:P,12,FALSE)))</f>
        <v/>
      </c>
      <c r="CI763" s="184" t="str">
        <f>IF(ISBLANK(CC763), "", -3 + (CC763 -VLOOKUP(CG763,Anthro_Calc!C:P,4,FALSE)) / (VLOOKUP(CG763,Anthro_Calc!C:P,5,FALSE) - VLOOKUP(CG763,Anthro_Calc!C:P,4,FALSE)))</f>
        <v/>
      </c>
      <c r="CJ763" s="184" t="str">
        <f>IF(ISBLANK(CC763), "", 3 + (CC763 -VLOOKUP(CG763,Anthro_Calc!C:P,10,FALSE)) / (VLOOKUP(CG763,Anthro_Calc!C:P,10,FALSE) - VLOOKUP(CG763,Anthro_Calc!C:P,9,FALSE)))</f>
        <v/>
      </c>
      <c r="CK763" s="185" t="str">
        <f t="shared" si="668"/>
        <v/>
      </c>
      <c r="CL763" s="173" t="str">
        <f t="shared" si="669"/>
        <v/>
      </c>
      <c r="CM763" s="174" t="str">
        <f t="shared" si="670"/>
        <v/>
      </c>
      <c r="CN763" s="179"/>
      <c r="CO763" s="167"/>
      <c r="CP763" s="175"/>
      <c r="CQ763" s="175"/>
      <c r="CR763" s="186" t="str">
        <f t="shared" si="671"/>
        <v/>
      </c>
      <c r="CS763" s="187">
        <f t="shared" si="672"/>
        <v>0</v>
      </c>
      <c r="CT763" s="187">
        <f t="shared" si="673"/>
        <v>0</v>
      </c>
      <c r="CU763" s="187" t="str">
        <f t="shared" si="674"/>
        <v>0</v>
      </c>
      <c r="CV763" s="187" t="str">
        <f>IF(ISBLANK(CQ763), "", (POWER(CQ763/VLOOKUP(CU763,Anthro_Calc!C:P,13,FALSE),VLOOKUP(CU763,Anthro_Calc!C:P,12,FALSE))-1) / (VLOOKUP(CU763,Anthro_Calc!C:P,14,FALSE)*VLOOKUP(CU763,Anthro_Calc!C:P,12,FALSE)))</f>
        <v/>
      </c>
      <c r="CW763" s="187" t="str">
        <f>IF(ISBLANK(CQ763), "", -3 + (CQ763 -VLOOKUP(CU763,Anthro_Calc!C:P,4,FALSE)) / (VLOOKUP(CU763,Anthro_Calc!C:P,5,FALSE) - VLOOKUP(CU763,Anthro_Calc!C:P,4,FALSE)))</f>
        <v/>
      </c>
      <c r="CX763" s="187" t="str">
        <f>IF(ISBLANK(CQ763), "", 3 + (CQ763 -VLOOKUP(CU763,Anthro_Calc!C:P,10,FALSE)) / (VLOOKUP(CU763,Anthro_Calc!C:P,10,FALSE) - VLOOKUP(CU763,Anthro_Calc!C:P,9,FALSE)))</f>
        <v/>
      </c>
      <c r="CY763" s="188" t="str">
        <f t="shared" si="675"/>
        <v/>
      </c>
      <c r="CZ763" s="117" t="str">
        <f t="shared" si="639"/>
        <v/>
      </c>
      <c r="DA763" s="174" t="str">
        <f t="shared" si="676"/>
        <v/>
      </c>
      <c r="DB763" s="189"/>
    </row>
    <row r="764" spans="1:106">
      <c r="A764" s="165">
        <f t="shared" si="631"/>
        <v>760</v>
      </c>
      <c r="B764" s="166"/>
      <c r="C764" s="166"/>
      <c r="D764" s="166"/>
      <c r="E764" s="166"/>
      <c r="F764" s="166"/>
      <c r="G764" s="166"/>
      <c r="H764" s="166"/>
      <c r="I764" s="166"/>
      <c r="J764" s="166"/>
      <c r="K764" s="166"/>
      <c r="L764" s="166"/>
      <c r="M764" s="167"/>
      <c r="N764" s="168" t="str">
        <f t="shared" ca="1" si="640"/>
        <v/>
      </c>
      <c r="O764" s="169"/>
      <c r="P764" s="169"/>
      <c r="Q764" s="167"/>
      <c r="R764" s="170"/>
      <c r="S764" s="171" t="str">
        <f t="shared" si="641"/>
        <v/>
      </c>
      <c r="T764" s="171" t="str">
        <f t="shared" si="642"/>
        <v/>
      </c>
      <c r="U764" s="171" t="str">
        <f t="shared" si="643"/>
        <v/>
      </c>
      <c r="V764" s="171" t="str">
        <f>IF(ISBLANK(R764), "", (POWER(R764/VLOOKUP(U764,Anthro_Calc!C:P,13,FALSE),VLOOKUP(U764,Anthro_Calc!C:P,12,FALSE))-1) / (VLOOKUP(U764,Anthro_Calc!C:P,14,FALSE)*VLOOKUP(U764,Anthro_Calc!C:P,12,FALSE)))</f>
        <v/>
      </c>
      <c r="W764" s="171" t="str">
        <f>IF(ISBLANK(R764), "", -3 + (R764 -VLOOKUP(U764,Anthro_Calc!C:P,4,FALSE)) / (VLOOKUP(U764,Anthro_Calc!C:P,5,FALSE) - VLOOKUP(U764,Anthro_Calc!C:P,4,FALSE)))</f>
        <v/>
      </c>
      <c r="X764" s="171" t="str">
        <f>IF(ISBLANK(R764), "", 3 + (R764 -VLOOKUP(U764,Anthro_Calc!C:P,10,FALSE)) / (VLOOKUP(U764,Anthro_Calc!C:P,10,FALSE) - VLOOKUP(U764,Anthro_Calc!C:P,9,FALSE)))</f>
        <v/>
      </c>
      <c r="Y764" s="172" t="str">
        <f t="shared" si="644"/>
        <v/>
      </c>
      <c r="Z764" s="173" t="str">
        <f t="shared" si="645"/>
        <v/>
      </c>
      <c r="AA764" s="174" t="str">
        <f t="shared" si="630"/>
        <v/>
      </c>
      <c r="AB764" s="167"/>
      <c r="AC764" s="175"/>
      <c r="AD764" s="176"/>
      <c r="AE764" s="177" t="str">
        <f t="shared" si="646"/>
        <v/>
      </c>
      <c r="AF764" s="171">
        <f t="shared" si="647"/>
        <v>0</v>
      </c>
      <c r="AG764" s="171">
        <f t="shared" si="648"/>
        <v>0</v>
      </c>
      <c r="AH764" s="171" t="str">
        <f t="shared" si="649"/>
        <v>0</v>
      </c>
      <c r="AI764" s="171" t="str">
        <f>IF(ISBLANK(AD764), "", (POWER(AD764/VLOOKUP(AH764,Anthro_Calc!C:P,13,FALSE),VLOOKUP(AH764,Anthro_Calc!C:P,12,FALSE))-1) / (VLOOKUP(AH764,Anthro_Calc!C:P,14,FALSE)*VLOOKUP(AH764,Anthro_Calc!C:P,12,FALSE)))</f>
        <v/>
      </c>
      <c r="AJ764" s="171" t="str">
        <f>IF(ISBLANK(AD764), "", -3 + (AD764 -VLOOKUP(AH764,Anthro_Calc!C:P,4,FALSE)) / (VLOOKUP(AH764,Anthro_Calc!C:P,5,FALSE) - VLOOKUP(AH764,Anthro_Calc!C:P,4,FALSE)))</f>
        <v/>
      </c>
      <c r="AK764" s="171" t="str">
        <f>IF(ISBLANK(AD764), "", 3 + (AD764 -VLOOKUP(AH764,Anthro_Calc!C:P,10,FALSE)) / (VLOOKUP(AH764,Anthro_Calc!C:P,10,FALSE) - VLOOKUP(AH764,Anthro_Calc!C:P,9,FALSE)))</f>
        <v/>
      </c>
      <c r="AL764" s="172" t="str">
        <f t="shared" si="650"/>
        <v/>
      </c>
      <c r="AM764" s="173" t="str">
        <f t="shared" si="651"/>
        <v/>
      </c>
      <c r="AN764" s="174" t="str">
        <f t="shared" si="652"/>
        <v/>
      </c>
      <c r="AO764" s="178" t="str">
        <f t="shared" si="632"/>
        <v/>
      </c>
      <c r="AP764" s="179"/>
      <c r="AQ764" s="179" t="str">
        <f t="shared" si="638"/>
        <v/>
      </c>
      <c r="AR764" s="167"/>
      <c r="AS764" s="175"/>
      <c r="AT764" s="170"/>
      <c r="AU764" s="177" t="str">
        <f t="shared" si="629"/>
        <v/>
      </c>
      <c r="AV764" s="171">
        <f t="shared" si="653"/>
        <v>0</v>
      </c>
      <c r="AW764" s="171">
        <f t="shared" si="654"/>
        <v>0</v>
      </c>
      <c r="AX764" s="171" t="str">
        <f t="shared" si="655"/>
        <v>0</v>
      </c>
      <c r="AY764" s="171" t="str">
        <f>IF(ISBLANK(AT764), "", (POWER(AT764/VLOOKUP(AX764,Anthro_Calc!C:P,13,FALSE),VLOOKUP(AX764,Anthro_Calc!C:P,12,FALSE))-1) / (VLOOKUP(AX764,Anthro_Calc!C:P,14,FALSE)*VLOOKUP(AX764,Anthro_Calc!C:P,12,FALSE)))</f>
        <v/>
      </c>
      <c r="AZ764" s="171" t="str">
        <f>IF(ISBLANK(AT764), "", -3 + (AT764 -VLOOKUP(AX764,Anthro_Calc!C:P,4,FALSE)) / (VLOOKUP(AX764,Anthro_Calc!C:P,5,FALSE) - VLOOKUP(AX764,Anthro_Calc!C:P,4,FALSE)))</f>
        <v/>
      </c>
      <c r="BA764" s="171" t="str">
        <f>IF(ISBLANK(AT764), "", 3 + (AT764 -VLOOKUP(AX764,Anthro_Calc!C:P,10,FALSE)) / (VLOOKUP(AX764,Anthro_Calc!C:P,10,FALSE) - VLOOKUP(AX764,Anthro_Calc!C:P,9,FALSE)))</f>
        <v/>
      </c>
      <c r="BB764" s="172" t="str">
        <f t="shared" si="656"/>
        <v/>
      </c>
      <c r="BC764" s="173" t="str">
        <f t="shared" si="657"/>
        <v/>
      </c>
      <c r="BD764" s="174" t="str">
        <f t="shared" si="633"/>
        <v/>
      </c>
      <c r="BE764" s="180" t="str">
        <f t="shared" si="634"/>
        <v/>
      </c>
      <c r="BF764" s="181" t="str">
        <f t="shared" si="658"/>
        <v/>
      </c>
      <c r="BG764" s="181" t="str">
        <f t="shared" si="635"/>
        <v/>
      </c>
      <c r="BH764" s="179"/>
      <c r="BI764" s="182"/>
      <c r="BJ764" s="167"/>
      <c r="BK764" s="175"/>
      <c r="BL764" s="176"/>
      <c r="BM764" s="177" t="str">
        <f t="shared" si="659"/>
        <v/>
      </c>
      <c r="BN764" s="171">
        <f t="shared" si="677"/>
        <v>0</v>
      </c>
      <c r="BO764" s="171">
        <f t="shared" si="678"/>
        <v>0</v>
      </c>
      <c r="BP764" s="171" t="str">
        <f t="shared" si="660"/>
        <v>0</v>
      </c>
      <c r="BQ764" s="171" t="str">
        <f>IF(ISBLANK(BL764), "", (POWER(BL764/VLOOKUP(BP764,Anthro_Calc!C:P,13,FALSE),VLOOKUP(BP764,Anthro_Calc!C:P,12,FALSE))-1) / (VLOOKUP(BP764,Anthro_Calc!C:P,14,FALSE)*VLOOKUP(BP764,Anthro_Calc!C:P,12,FALSE)))</f>
        <v/>
      </c>
      <c r="BR764" s="171" t="str">
        <f>IF(ISBLANK(BL764), "", -3 + (BL764 -VLOOKUP(BP764,Anthro_Calc!C:P,4,FALSE)) / (VLOOKUP(BP764,Anthro_Calc!C:P,5,FALSE) - VLOOKUP(BP764,Anthro_Calc!C:P,4,FALSE)))</f>
        <v/>
      </c>
      <c r="BS764" s="171" t="str">
        <f>IF(ISBLANK(BL764), "", 3 + (BL764 -VLOOKUP(BP764,Anthro_Calc!C:P,10,FALSE)) / (VLOOKUP(BP764,Anthro_Calc!C:P,10,FALSE) - VLOOKUP(BP764,Anthro_Calc!C:P,9,FALSE)))</f>
        <v/>
      </c>
      <c r="BT764" s="172" t="str">
        <f t="shared" si="661"/>
        <v/>
      </c>
      <c r="BU764" s="173" t="str">
        <f t="shared" si="662"/>
        <v/>
      </c>
      <c r="BV764" s="174" t="str">
        <f t="shared" si="663"/>
        <v/>
      </c>
      <c r="BW764" s="181" t="str">
        <f t="shared" si="636"/>
        <v/>
      </c>
      <c r="BX764" s="179"/>
      <c r="BY764" s="181" t="str">
        <f>IF(ISBLANK(BL764), "", VLOOKUP(Z764&amp;" "&amp;BV764&amp;" "&amp;BW764,Graduation_Criteria!$D$2:$E$34,2,FALSE))</f>
        <v/>
      </c>
      <c r="BZ764" s="181" t="str">
        <f t="shared" si="637"/>
        <v/>
      </c>
      <c r="CA764" s="167"/>
      <c r="CB764" s="175"/>
      <c r="CC764" s="175"/>
      <c r="CD764" s="183" t="str">
        <f t="shared" si="664"/>
        <v/>
      </c>
      <c r="CE764" s="184">
        <f t="shared" si="665"/>
        <v>0</v>
      </c>
      <c r="CF764" s="184">
        <f t="shared" si="666"/>
        <v>0</v>
      </c>
      <c r="CG764" s="184" t="str">
        <f t="shared" si="667"/>
        <v>0</v>
      </c>
      <c r="CH764" s="184" t="str">
        <f>IF(ISBLANK(CC764), "", (POWER(CC764/VLOOKUP(CG764,Anthro_Calc!C:P,13,FALSE),VLOOKUP(CG764,Anthro_Calc!C:P,12,FALSE))-1) / (VLOOKUP(CG764,Anthro_Calc!C:P,14,FALSE)*VLOOKUP(CG764,Anthro_Calc!C:P,12,FALSE)))</f>
        <v/>
      </c>
      <c r="CI764" s="184" t="str">
        <f>IF(ISBLANK(CC764), "", -3 + (CC764 -VLOOKUP(CG764,Anthro_Calc!C:P,4,FALSE)) / (VLOOKUP(CG764,Anthro_Calc!C:P,5,FALSE) - VLOOKUP(CG764,Anthro_Calc!C:P,4,FALSE)))</f>
        <v/>
      </c>
      <c r="CJ764" s="184" t="str">
        <f>IF(ISBLANK(CC764), "", 3 + (CC764 -VLOOKUP(CG764,Anthro_Calc!C:P,10,FALSE)) / (VLOOKUP(CG764,Anthro_Calc!C:P,10,FALSE) - VLOOKUP(CG764,Anthro_Calc!C:P,9,FALSE)))</f>
        <v/>
      </c>
      <c r="CK764" s="185" t="str">
        <f t="shared" si="668"/>
        <v/>
      </c>
      <c r="CL764" s="173" t="str">
        <f t="shared" si="669"/>
        <v/>
      </c>
      <c r="CM764" s="174" t="str">
        <f t="shared" si="670"/>
        <v/>
      </c>
      <c r="CN764" s="179"/>
      <c r="CO764" s="167"/>
      <c r="CP764" s="175"/>
      <c r="CQ764" s="175"/>
      <c r="CR764" s="186" t="str">
        <f t="shared" si="671"/>
        <v/>
      </c>
      <c r="CS764" s="187">
        <f t="shared" si="672"/>
        <v>0</v>
      </c>
      <c r="CT764" s="187">
        <f t="shared" si="673"/>
        <v>0</v>
      </c>
      <c r="CU764" s="187" t="str">
        <f t="shared" si="674"/>
        <v>0</v>
      </c>
      <c r="CV764" s="187" t="str">
        <f>IF(ISBLANK(CQ764), "", (POWER(CQ764/VLOOKUP(CU764,Anthro_Calc!C:P,13,FALSE),VLOOKUP(CU764,Anthro_Calc!C:P,12,FALSE))-1) / (VLOOKUP(CU764,Anthro_Calc!C:P,14,FALSE)*VLOOKUP(CU764,Anthro_Calc!C:P,12,FALSE)))</f>
        <v/>
      </c>
      <c r="CW764" s="187" t="str">
        <f>IF(ISBLANK(CQ764), "", -3 + (CQ764 -VLOOKUP(CU764,Anthro_Calc!C:P,4,FALSE)) / (VLOOKUP(CU764,Anthro_Calc!C:P,5,FALSE) - VLOOKUP(CU764,Anthro_Calc!C:P,4,FALSE)))</f>
        <v/>
      </c>
      <c r="CX764" s="187" t="str">
        <f>IF(ISBLANK(CQ764), "", 3 + (CQ764 -VLOOKUP(CU764,Anthro_Calc!C:P,10,FALSE)) / (VLOOKUP(CU764,Anthro_Calc!C:P,10,FALSE) - VLOOKUP(CU764,Anthro_Calc!C:P,9,FALSE)))</f>
        <v/>
      </c>
      <c r="CY764" s="188" t="str">
        <f t="shared" si="675"/>
        <v/>
      </c>
      <c r="CZ764" s="117" t="str">
        <f t="shared" si="639"/>
        <v/>
      </c>
      <c r="DA764" s="174" t="str">
        <f t="shared" si="676"/>
        <v/>
      </c>
      <c r="DB764" s="189"/>
    </row>
    <row r="765" spans="1:106">
      <c r="A765" s="165">
        <f t="shared" si="631"/>
        <v>761</v>
      </c>
      <c r="B765" s="166"/>
      <c r="C765" s="166"/>
      <c r="D765" s="166"/>
      <c r="E765" s="166"/>
      <c r="F765" s="166"/>
      <c r="G765" s="166"/>
      <c r="H765" s="166"/>
      <c r="I765" s="166"/>
      <c r="J765" s="166"/>
      <c r="K765" s="166"/>
      <c r="L765" s="166"/>
      <c r="M765" s="167"/>
      <c r="N765" s="168" t="str">
        <f t="shared" ca="1" si="640"/>
        <v/>
      </c>
      <c r="O765" s="169"/>
      <c r="P765" s="169"/>
      <c r="Q765" s="167"/>
      <c r="R765" s="170"/>
      <c r="S765" s="171" t="str">
        <f t="shared" si="641"/>
        <v/>
      </c>
      <c r="T765" s="171" t="str">
        <f t="shared" si="642"/>
        <v/>
      </c>
      <c r="U765" s="171" t="str">
        <f t="shared" si="643"/>
        <v/>
      </c>
      <c r="V765" s="171" t="str">
        <f>IF(ISBLANK(R765), "", (POWER(R765/VLOOKUP(U765,Anthro_Calc!C:P,13,FALSE),VLOOKUP(U765,Anthro_Calc!C:P,12,FALSE))-1) / (VLOOKUP(U765,Anthro_Calc!C:P,14,FALSE)*VLOOKUP(U765,Anthro_Calc!C:P,12,FALSE)))</f>
        <v/>
      </c>
      <c r="W765" s="171" t="str">
        <f>IF(ISBLANK(R765), "", -3 + (R765 -VLOOKUP(U765,Anthro_Calc!C:P,4,FALSE)) / (VLOOKUP(U765,Anthro_Calc!C:P,5,FALSE) - VLOOKUP(U765,Anthro_Calc!C:P,4,FALSE)))</f>
        <v/>
      </c>
      <c r="X765" s="171" t="str">
        <f>IF(ISBLANK(R765), "", 3 + (R765 -VLOOKUP(U765,Anthro_Calc!C:P,10,FALSE)) / (VLOOKUP(U765,Anthro_Calc!C:P,10,FALSE) - VLOOKUP(U765,Anthro_Calc!C:P,9,FALSE)))</f>
        <v/>
      </c>
      <c r="Y765" s="172" t="str">
        <f t="shared" si="644"/>
        <v/>
      </c>
      <c r="Z765" s="173" t="str">
        <f t="shared" si="645"/>
        <v/>
      </c>
      <c r="AA765" s="174" t="str">
        <f t="shared" si="630"/>
        <v/>
      </c>
      <c r="AB765" s="167"/>
      <c r="AC765" s="175"/>
      <c r="AD765" s="176"/>
      <c r="AE765" s="177" t="str">
        <f t="shared" si="646"/>
        <v/>
      </c>
      <c r="AF765" s="171">
        <f t="shared" si="647"/>
        <v>0</v>
      </c>
      <c r="AG765" s="171">
        <f t="shared" si="648"/>
        <v>0</v>
      </c>
      <c r="AH765" s="171" t="str">
        <f t="shared" si="649"/>
        <v>0</v>
      </c>
      <c r="AI765" s="171" t="str">
        <f>IF(ISBLANK(AD765), "", (POWER(AD765/VLOOKUP(AH765,Anthro_Calc!C:P,13,FALSE),VLOOKUP(AH765,Anthro_Calc!C:P,12,FALSE))-1) / (VLOOKUP(AH765,Anthro_Calc!C:P,14,FALSE)*VLOOKUP(AH765,Anthro_Calc!C:P,12,FALSE)))</f>
        <v/>
      </c>
      <c r="AJ765" s="171" t="str">
        <f>IF(ISBLANK(AD765), "", -3 + (AD765 -VLOOKUP(AH765,Anthro_Calc!C:P,4,FALSE)) / (VLOOKUP(AH765,Anthro_Calc!C:P,5,FALSE) - VLOOKUP(AH765,Anthro_Calc!C:P,4,FALSE)))</f>
        <v/>
      </c>
      <c r="AK765" s="171" t="str">
        <f>IF(ISBLANK(AD765), "", 3 + (AD765 -VLOOKUP(AH765,Anthro_Calc!C:P,10,FALSE)) / (VLOOKUP(AH765,Anthro_Calc!C:P,10,FALSE) - VLOOKUP(AH765,Anthro_Calc!C:P,9,FALSE)))</f>
        <v/>
      </c>
      <c r="AL765" s="172" t="str">
        <f t="shared" si="650"/>
        <v/>
      </c>
      <c r="AM765" s="173" t="str">
        <f t="shared" si="651"/>
        <v/>
      </c>
      <c r="AN765" s="174" t="str">
        <f t="shared" si="652"/>
        <v/>
      </c>
      <c r="AO765" s="178" t="str">
        <f t="shared" si="632"/>
        <v/>
      </c>
      <c r="AP765" s="179"/>
      <c r="AQ765" s="179" t="str">
        <f t="shared" si="638"/>
        <v/>
      </c>
      <c r="AR765" s="167"/>
      <c r="AS765" s="175"/>
      <c r="AT765" s="170"/>
      <c r="AU765" s="177" t="str">
        <f t="shared" ref="AU765:AU828" si="679">IF(ISBLANK(AT765), "", ROUND((AT765-R765)*1000, 0))</f>
        <v/>
      </c>
      <c r="AV765" s="171">
        <f t="shared" si="653"/>
        <v>0</v>
      </c>
      <c r="AW765" s="171">
        <f t="shared" si="654"/>
        <v>0</v>
      </c>
      <c r="AX765" s="171" t="str">
        <f t="shared" si="655"/>
        <v>0</v>
      </c>
      <c r="AY765" s="171" t="str">
        <f>IF(ISBLANK(AT765), "", (POWER(AT765/VLOOKUP(AX765,Anthro_Calc!C:P,13,FALSE),VLOOKUP(AX765,Anthro_Calc!C:P,12,FALSE))-1) / (VLOOKUP(AX765,Anthro_Calc!C:P,14,FALSE)*VLOOKUP(AX765,Anthro_Calc!C:P,12,FALSE)))</f>
        <v/>
      </c>
      <c r="AZ765" s="171" t="str">
        <f>IF(ISBLANK(AT765), "", -3 + (AT765 -VLOOKUP(AX765,Anthro_Calc!C:P,4,FALSE)) / (VLOOKUP(AX765,Anthro_Calc!C:P,5,FALSE) - VLOOKUP(AX765,Anthro_Calc!C:P,4,FALSE)))</f>
        <v/>
      </c>
      <c r="BA765" s="171" t="str">
        <f>IF(ISBLANK(AT765), "", 3 + (AT765 -VLOOKUP(AX765,Anthro_Calc!C:P,10,FALSE)) / (VLOOKUP(AX765,Anthro_Calc!C:P,10,FALSE) - VLOOKUP(AX765,Anthro_Calc!C:P,9,FALSE)))</f>
        <v/>
      </c>
      <c r="BB765" s="172" t="str">
        <f t="shared" si="656"/>
        <v/>
      </c>
      <c r="BC765" s="173" t="str">
        <f t="shared" si="657"/>
        <v/>
      </c>
      <c r="BD765" s="174" t="str">
        <f t="shared" si="633"/>
        <v/>
      </c>
      <c r="BE765" s="180" t="str">
        <f t="shared" si="634"/>
        <v/>
      </c>
      <c r="BF765" s="181" t="str">
        <f t="shared" si="658"/>
        <v/>
      </c>
      <c r="BG765" s="181" t="str">
        <f t="shared" si="635"/>
        <v/>
      </c>
      <c r="BH765" s="179"/>
      <c r="BI765" s="182"/>
      <c r="BJ765" s="167"/>
      <c r="BK765" s="175"/>
      <c r="BL765" s="176"/>
      <c r="BM765" s="177" t="str">
        <f t="shared" si="659"/>
        <v/>
      </c>
      <c r="BN765" s="171">
        <f t="shared" si="677"/>
        <v>0</v>
      </c>
      <c r="BO765" s="171">
        <f t="shared" si="678"/>
        <v>0</v>
      </c>
      <c r="BP765" s="171" t="str">
        <f t="shared" si="660"/>
        <v>0</v>
      </c>
      <c r="BQ765" s="171" t="str">
        <f>IF(ISBLANK(BL765), "", (POWER(BL765/VLOOKUP(BP765,Anthro_Calc!C:P,13,FALSE),VLOOKUP(BP765,Anthro_Calc!C:P,12,FALSE))-1) / (VLOOKUP(BP765,Anthro_Calc!C:P,14,FALSE)*VLOOKUP(BP765,Anthro_Calc!C:P,12,FALSE)))</f>
        <v/>
      </c>
      <c r="BR765" s="171" t="str">
        <f>IF(ISBLANK(BL765), "", -3 + (BL765 -VLOOKUP(BP765,Anthro_Calc!C:P,4,FALSE)) / (VLOOKUP(BP765,Anthro_Calc!C:P,5,FALSE) - VLOOKUP(BP765,Anthro_Calc!C:P,4,FALSE)))</f>
        <v/>
      </c>
      <c r="BS765" s="171" t="str">
        <f>IF(ISBLANK(BL765), "", 3 + (BL765 -VLOOKUP(BP765,Anthro_Calc!C:P,10,FALSE)) / (VLOOKUP(BP765,Anthro_Calc!C:P,10,FALSE) - VLOOKUP(BP765,Anthro_Calc!C:P,9,FALSE)))</f>
        <v/>
      </c>
      <c r="BT765" s="172" t="str">
        <f t="shared" si="661"/>
        <v/>
      </c>
      <c r="BU765" s="173" t="str">
        <f t="shared" si="662"/>
        <v/>
      </c>
      <c r="BV765" s="174" t="str">
        <f t="shared" si="663"/>
        <v/>
      </c>
      <c r="BW765" s="181" t="str">
        <f t="shared" si="636"/>
        <v/>
      </c>
      <c r="BX765" s="179"/>
      <c r="BY765" s="181" t="str">
        <f>IF(ISBLANK(BL765), "", VLOOKUP(Z765&amp;" "&amp;BV765&amp;" "&amp;BW765,Graduation_Criteria!$D$2:$E$34,2,FALSE))</f>
        <v/>
      </c>
      <c r="BZ765" s="181" t="str">
        <f t="shared" si="637"/>
        <v/>
      </c>
      <c r="CA765" s="167"/>
      <c r="CB765" s="175"/>
      <c r="CC765" s="175"/>
      <c r="CD765" s="183" t="str">
        <f t="shared" si="664"/>
        <v/>
      </c>
      <c r="CE765" s="184">
        <f t="shared" si="665"/>
        <v>0</v>
      </c>
      <c r="CF765" s="184">
        <f t="shared" si="666"/>
        <v>0</v>
      </c>
      <c r="CG765" s="184" t="str">
        <f t="shared" si="667"/>
        <v>0</v>
      </c>
      <c r="CH765" s="184" t="str">
        <f>IF(ISBLANK(CC765), "", (POWER(CC765/VLOOKUP(CG765,Anthro_Calc!C:P,13,FALSE),VLOOKUP(CG765,Anthro_Calc!C:P,12,FALSE))-1) / (VLOOKUP(CG765,Anthro_Calc!C:P,14,FALSE)*VLOOKUP(CG765,Anthro_Calc!C:P,12,FALSE)))</f>
        <v/>
      </c>
      <c r="CI765" s="184" t="str">
        <f>IF(ISBLANK(CC765), "", -3 + (CC765 -VLOOKUP(CG765,Anthro_Calc!C:P,4,FALSE)) / (VLOOKUP(CG765,Anthro_Calc!C:P,5,FALSE) - VLOOKUP(CG765,Anthro_Calc!C:P,4,FALSE)))</f>
        <v/>
      </c>
      <c r="CJ765" s="184" t="str">
        <f>IF(ISBLANK(CC765), "", 3 + (CC765 -VLOOKUP(CG765,Anthro_Calc!C:P,10,FALSE)) / (VLOOKUP(CG765,Anthro_Calc!C:P,10,FALSE) - VLOOKUP(CG765,Anthro_Calc!C:P,9,FALSE)))</f>
        <v/>
      </c>
      <c r="CK765" s="185" t="str">
        <f t="shared" si="668"/>
        <v/>
      </c>
      <c r="CL765" s="173" t="str">
        <f t="shared" si="669"/>
        <v/>
      </c>
      <c r="CM765" s="174" t="str">
        <f t="shared" si="670"/>
        <v/>
      </c>
      <c r="CN765" s="179"/>
      <c r="CO765" s="167"/>
      <c r="CP765" s="175"/>
      <c r="CQ765" s="175"/>
      <c r="CR765" s="186" t="str">
        <f t="shared" si="671"/>
        <v/>
      </c>
      <c r="CS765" s="187">
        <f t="shared" si="672"/>
        <v>0</v>
      </c>
      <c r="CT765" s="187">
        <f t="shared" si="673"/>
        <v>0</v>
      </c>
      <c r="CU765" s="187" t="str">
        <f t="shared" si="674"/>
        <v>0</v>
      </c>
      <c r="CV765" s="187" t="str">
        <f>IF(ISBLANK(CQ765), "", (POWER(CQ765/VLOOKUP(CU765,Anthro_Calc!C:P,13,FALSE),VLOOKUP(CU765,Anthro_Calc!C:P,12,FALSE))-1) / (VLOOKUP(CU765,Anthro_Calc!C:P,14,FALSE)*VLOOKUP(CU765,Anthro_Calc!C:P,12,FALSE)))</f>
        <v/>
      </c>
      <c r="CW765" s="187" t="str">
        <f>IF(ISBLANK(CQ765), "", -3 + (CQ765 -VLOOKUP(CU765,Anthro_Calc!C:P,4,FALSE)) / (VLOOKUP(CU765,Anthro_Calc!C:P,5,FALSE) - VLOOKUP(CU765,Anthro_Calc!C:P,4,FALSE)))</f>
        <v/>
      </c>
      <c r="CX765" s="187" t="str">
        <f>IF(ISBLANK(CQ765), "", 3 + (CQ765 -VLOOKUP(CU765,Anthro_Calc!C:P,10,FALSE)) / (VLOOKUP(CU765,Anthro_Calc!C:P,10,FALSE) - VLOOKUP(CU765,Anthro_Calc!C:P,9,FALSE)))</f>
        <v/>
      </c>
      <c r="CY765" s="188" t="str">
        <f t="shared" si="675"/>
        <v/>
      </c>
      <c r="CZ765" s="117" t="str">
        <f t="shared" si="639"/>
        <v/>
      </c>
      <c r="DA765" s="174" t="str">
        <f t="shared" si="676"/>
        <v/>
      </c>
      <c r="DB765" s="189"/>
    </row>
    <row r="766" spans="1:106">
      <c r="A766" s="165">
        <f t="shared" si="631"/>
        <v>762</v>
      </c>
      <c r="B766" s="166"/>
      <c r="C766" s="166"/>
      <c r="D766" s="166"/>
      <c r="E766" s="166"/>
      <c r="F766" s="166"/>
      <c r="G766" s="166"/>
      <c r="H766" s="166"/>
      <c r="I766" s="166"/>
      <c r="J766" s="166"/>
      <c r="K766" s="166"/>
      <c r="L766" s="166"/>
      <c r="M766" s="167"/>
      <c r="N766" s="168" t="str">
        <f t="shared" ca="1" si="640"/>
        <v/>
      </c>
      <c r="O766" s="169"/>
      <c r="P766" s="169"/>
      <c r="Q766" s="167"/>
      <c r="R766" s="170"/>
      <c r="S766" s="171" t="str">
        <f t="shared" si="641"/>
        <v/>
      </c>
      <c r="T766" s="171" t="str">
        <f t="shared" si="642"/>
        <v/>
      </c>
      <c r="U766" s="171" t="str">
        <f t="shared" si="643"/>
        <v/>
      </c>
      <c r="V766" s="171" t="str">
        <f>IF(ISBLANK(R766), "", (POWER(R766/VLOOKUP(U766,Anthro_Calc!C:P,13,FALSE),VLOOKUP(U766,Anthro_Calc!C:P,12,FALSE))-1) / (VLOOKUP(U766,Anthro_Calc!C:P,14,FALSE)*VLOOKUP(U766,Anthro_Calc!C:P,12,FALSE)))</f>
        <v/>
      </c>
      <c r="W766" s="171" t="str">
        <f>IF(ISBLANK(R766), "", -3 + (R766 -VLOOKUP(U766,Anthro_Calc!C:P,4,FALSE)) / (VLOOKUP(U766,Anthro_Calc!C:P,5,FALSE) - VLOOKUP(U766,Anthro_Calc!C:P,4,FALSE)))</f>
        <v/>
      </c>
      <c r="X766" s="171" t="str">
        <f>IF(ISBLANK(R766), "", 3 + (R766 -VLOOKUP(U766,Anthro_Calc!C:P,10,FALSE)) / (VLOOKUP(U766,Anthro_Calc!C:P,10,FALSE) - VLOOKUP(U766,Anthro_Calc!C:P,9,FALSE)))</f>
        <v/>
      </c>
      <c r="Y766" s="172" t="str">
        <f t="shared" si="644"/>
        <v/>
      </c>
      <c r="Z766" s="173" t="str">
        <f t="shared" si="645"/>
        <v/>
      </c>
      <c r="AA766" s="174" t="str">
        <f t="shared" ref="AA766:AA829" si="680">IF(AND(ISERROR(FIND("Mild",$D$2)),Z766="MILD"),"NORMAL",Z766)</f>
        <v/>
      </c>
      <c r="AB766" s="167"/>
      <c r="AC766" s="175"/>
      <c r="AD766" s="176"/>
      <c r="AE766" s="177" t="str">
        <f t="shared" si="646"/>
        <v/>
      </c>
      <c r="AF766" s="171">
        <f t="shared" si="647"/>
        <v>0</v>
      </c>
      <c r="AG766" s="171">
        <f t="shared" si="648"/>
        <v>0</v>
      </c>
      <c r="AH766" s="171" t="str">
        <f t="shared" si="649"/>
        <v>0</v>
      </c>
      <c r="AI766" s="171" t="str">
        <f>IF(ISBLANK(AD766), "", (POWER(AD766/VLOOKUP(AH766,Anthro_Calc!C:P,13,FALSE),VLOOKUP(AH766,Anthro_Calc!C:P,12,FALSE))-1) / (VLOOKUP(AH766,Anthro_Calc!C:P,14,FALSE)*VLOOKUP(AH766,Anthro_Calc!C:P,12,FALSE)))</f>
        <v/>
      </c>
      <c r="AJ766" s="171" t="str">
        <f>IF(ISBLANK(AD766), "", -3 + (AD766 -VLOOKUP(AH766,Anthro_Calc!C:P,4,FALSE)) / (VLOOKUP(AH766,Anthro_Calc!C:P,5,FALSE) - VLOOKUP(AH766,Anthro_Calc!C:P,4,FALSE)))</f>
        <v/>
      </c>
      <c r="AK766" s="171" t="str">
        <f>IF(ISBLANK(AD766), "", 3 + (AD766 -VLOOKUP(AH766,Anthro_Calc!C:P,10,FALSE)) / (VLOOKUP(AH766,Anthro_Calc!C:P,10,FALSE) - VLOOKUP(AH766,Anthro_Calc!C:P,9,FALSE)))</f>
        <v/>
      </c>
      <c r="AL766" s="172" t="str">
        <f t="shared" si="650"/>
        <v/>
      </c>
      <c r="AM766" s="173" t="str">
        <f t="shared" si="651"/>
        <v/>
      </c>
      <c r="AN766" s="174" t="str">
        <f t="shared" si="652"/>
        <v/>
      </c>
      <c r="AO766" s="178" t="str">
        <f t="shared" si="632"/>
        <v/>
      </c>
      <c r="AP766" s="179"/>
      <c r="AQ766" s="179" t="str">
        <f t="shared" si="638"/>
        <v/>
      </c>
      <c r="AR766" s="167"/>
      <c r="AS766" s="175"/>
      <c r="AT766" s="170"/>
      <c r="AU766" s="177" t="str">
        <f t="shared" si="679"/>
        <v/>
      </c>
      <c r="AV766" s="171">
        <f t="shared" si="653"/>
        <v>0</v>
      </c>
      <c r="AW766" s="171">
        <f t="shared" si="654"/>
        <v>0</v>
      </c>
      <c r="AX766" s="171" t="str">
        <f t="shared" si="655"/>
        <v>0</v>
      </c>
      <c r="AY766" s="171" t="str">
        <f>IF(ISBLANK(AT766), "", (POWER(AT766/VLOOKUP(AX766,Anthro_Calc!C:P,13,FALSE),VLOOKUP(AX766,Anthro_Calc!C:P,12,FALSE))-1) / (VLOOKUP(AX766,Anthro_Calc!C:P,14,FALSE)*VLOOKUP(AX766,Anthro_Calc!C:P,12,FALSE)))</f>
        <v/>
      </c>
      <c r="AZ766" s="171" t="str">
        <f>IF(ISBLANK(AT766), "", -3 + (AT766 -VLOOKUP(AX766,Anthro_Calc!C:P,4,FALSE)) / (VLOOKUP(AX766,Anthro_Calc!C:P,5,FALSE) - VLOOKUP(AX766,Anthro_Calc!C:P,4,FALSE)))</f>
        <v/>
      </c>
      <c r="BA766" s="171" t="str">
        <f>IF(ISBLANK(AT766), "", 3 + (AT766 -VLOOKUP(AX766,Anthro_Calc!C:P,10,FALSE)) / (VLOOKUP(AX766,Anthro_Calc!C:P,10,FALSE) - VLOOKUP(AX766,Anthro_Calc!C:P,9,FALSE)))</f>
        <v/>
      </c>
      <c r="BB766" s="172" t="str">
        <f t="shared" si="656"/>
        <v/>
      </c>
      <c r="BC766" s="173" t="str">
        <f t="shared" si="657"/>
        <v/>
      </c>
      <c r="BD766" s="174" t="str">
        <f t="shared" si="633"/>
        <v/>
      </c>
      <c r="BE766" s="180" t="str">
        <f t="shared" si="634"/>
        <v/>
      </c>
      <c r="BF766" s="181" t="str">
        <f t="shared" si="658"/>
        <v/>
      </c>
      <c r="BG766" s="181" t="str">
        <f t="shared" si="635"/>
        <v/>
      </c>
      <c r="BH766" s="179"/>
      <c r="BI766" s="182"/>
      <c r="BJ766" s="167"/>
      <c r="BK766" s="175"/>
      <c r="BL766" s="176"/>
      <c r="BM766" s="177" t="str">
        <f t="shared" si="659"/>
        <v/>
      </c>
      <c r="BN766" s="171">
        <f t="shared" si="677"/>
        <v>0</v>
      </c>
      <c r="BO766" s="171">
        <f t="shared" si="678"/>
        <v>0</v>
      </c>
      <c r="BP766" s="171" t="str">
        <f t="shared" si="660"/>
        <v>0</v>
      </c>
      <c r="BQ766" s="171" t="str">
        <f>IF(ISBLANK(BL766), "", (POWER(BL766/VLOOKUP(BP766,Anthro_Calc!C:P,13,FALSE),VLOOKUP(BP766,Anthro_Calc!C:P,12,FALSE))-1) / (VLOOKUP(BP766,Anthro_Calc!C:P,14,FALSE)*VLOOKUP(BP766,Anthro_Calc!C:P,12,FALSE)))</f>
        <v/>
      </c>
      <c r="BR766" s="171" t="str">
        <f>IF(ISBLANK(BL766), "", -3 + (BL766 -VLOOKUP(BP766,Anthro_Calc!C:P,4,FALSE)) / (VLOOKUP(BP766,Anthro_Calc!C:P,5,FALSE) - VLOOKUP(BP766,Anthro_Calc!C:P,4,FALSE)))</f>
        <v/>
      </c>
      <c r="BS766" s="171" t="str">
        <f>IF(ISBLANK(BL766), "", 3 + (BL766 -VLOOKUP(BP766,Anthro_Calc!C:P,10,FALSE)) / (VLOOKUP(BP766,Anthro_Calc!C:P,10,FALSE) - VLOOKUP(BP766,Anthro_Calc!C:P,9,FALSE)))</f>
        <v/>
      </c>
      <c r="BT766" s="172" t="str">
        <f t="shared" si="661"/>
        <v/>
      </c>
      <c r="BU766" s="173" t="str">
        <f t="shared" si="662"/>
        <v/>
      </c>
      <c r="BV766" s="174" t="str">
        <f t="shared" si="663"/>
        <v/>
      </c>
      <c r="BW766" s="181" t="str">
        <f t="shared" si="636"/>
        <v/>
      </c>
      <c r="BX766" s="179"/>
      <c r="BY766" s="181" t="str">
        <f>IF(ISBLANK(BL766), "", VLOOKUP(Z766&amp;" "&amp;BV766&amp;" "&amp;BW766,Graduation_Criteria!$D$2:$E$34,2,FALSE))</f>
        <v/>
      </c>
      <c r="BZ766" s="181" t="str">
        <f t="shared" si="637"/>
        <v/>
      </c>
      <c r="CA766" s="167"/>
      <c r="CB766" s="175"/>
      <c r="CC766" s="175"/>
      <c r="CD766" s="183" t="str">
        <f t="shared" si="664"/>
        <v/>
      </c>
      <c r="CE766" s="184">
        <f t="shared" si="665"/>
        <v>0</v>
      </c>
      <c r="CF766" s="184">
        <f t="shared" si="666"/>
        <v>0</v>
      </c>
      <c r="CG766" s="184" t="str">
        <f t="shared" si="667"/>
        <v>0</v>
      </c>
      <c r="CH766" s="184" t="str">
        <f>IF(ISBLANK(CC766), "", (POWER(CC766/VLOOKUP(CG766,Anthro_Calc!C:P,13,FALSE),VLOOKUP(CG766,Anthro_Calc!C:P,12,FALSE))-1) / (VLOOKUP(CG766,Anthro_Calc!C:P,14,FALSE)*VLOOKUP(CG766,Anthro_Calc!C:P,12,FALSE)))</f>
        <v/>
      </c>
      <c r="CI766" s="184" t="str">
        <f>IF(ISBLANK(CC766), "", -3 + (CC766 -VLOOKUP(CG766,Anthro_Calc!C:P,4,FALSE)) / (VLOOKUP(CG766,Anthro_Calc!C:P,5,FALSE) - VLOOKUP(CG766,Anthro_Calc!C:P,4,FALSE)))</f>
        <v/>
      </c>
      <c r="CJ766" s="184" t="str">
        <f>IF(ISBLANK(CC766), "", 3 + (CC766 -VLOOKUP(CG766,Anthro_Calc!C:P,10,FALSE)) / (VLOOKUP(CG766,Anthro_Calc!C:P,10,FALSE) - VLOOKUP(CG766,Anthro_Calc!C:P,9,FALSE)))</f>
        <v/>
      </c>
      <c r="CK766" s="185" t="str">
        <f t="shared" si="668"/>
        <v/>
      </c>
      <c r="CL766" s="173" t="str">
        <f t="shared" si="669"/>
        <v/>
      </c>
      <c r="CM766" s="174" t="str">
        <f t="shared" si="670"/>
        <v/>
      </c>
      <c r="CN766" s="179"/>
      <c r="CO766" s="167"/>
      <c r="CP766" s="175"/>
      <c r="CQ766" s="175"/>
      <c r="CR766" s="186" t="str">
        <f t="shared" si="671"/>
        <v/>
      </c>
      <c r="CS766" s="187">
        <f t="shared" si="672"/>
        <v>0</v>
      </c>
      <c r="CT766" s="187">
        <f t="shared" si="673"/>
        <v>0</v>
      </c>
      <c r="CU766" s="187" t="str">
        <f t="shared" si="674"/>
        <v>0</v>
      </c>
      <c r="CV766" s="187" t="str">
        <f>IF(ISBLANK(CQ766), "", (POWER(CQ766/VLOOKUP(CU766,Anthro_Calc!C:P,13,FALSE),VLOOKUP(CU766,Anthro_Calc!C:P,12,FALSE))-1) / (VLOOKUP(CU766,Anthro_Calc!C:P,14,FALSE)*VLOOKUP(CU766,Anthro_Calc!C:P,12,FALSE)))</f>
        <v/>
      </c>
      <c r="CW766" s="187" t="str">
        <f>IF(ISBLANK(CQ766), "", -3 + (CQ766 -VLOOKUP(CU766,Anthro_Calc!C:P,4,FALSE)) / (VLOOKUP(CU766,Anthro_Calc!C:P,5,FALSE) - VLOOKUP(CU766,Anthro_Calc!C:P,4,FALSE)))</f>
        <v/>
      </c>
      <c r="CX766" s="187" t="str">
        <f>IF(ISBLANK(CQ766), "", 3 + (CQ766 -VLOOKUP(CU766,Anthro_Calc!C:P,10,FALSE)) / (VLOOKUP(CU766,Anthro_Calc!C:P,10,FALSE) - VLOOKUP(CU766,Anthro_Calc!C:P,9,FALSE)))</f>
        <v/>
      </c>
      <c r="CY766" s="188" t="str">
        <f t="shared" si="675"/>
        <v/>
      </c>
      <c r="CZ766" s="117" t="str">
        <f t="shared" si="639"/>
        <v/>
      </c>
      <c r="DA766" s="174" t="str">
        <f t="shared" si="676"/>
        <v/>
      </c>
      <c r="DB766" s="189"/>
    </row>
    <row r="767" spans="1:106">
      <c r="A767" s="165">
        <f t="shared" si="631"/>
        <v>763</v>
      </c>
      <c r="B767" s="166"/>
      <c r="C767" s="166"/>
      <c r="D767" s="166"/>
      <c r="E767" s="166"/>
      <c r="F767" s="166"/>
      <c r="G767" s="166"/>
      <c r="H767" s="166"/>
      <c r="I767" s="166"/>
      <c r="J767" s="166"/>
      <c r="K767" s="166"/>
      <c r="L767" s="166"/>
      <c r="M767" s="167"/>
      <c r="N767" s="168" t="str">
        <f t="shared" ca="1" si="640"/>
        <v/>
      </c>
      <c r="O767" s="169"/>
      <c r="P767" s="169"/>
      <c r="Q767" s="167"/>
      <c r="R767" s="170"/>
      <c r="S767" s="171" t="str">
        <f t="shared" si="641"/>
        <v/>
      </c>
      <c r="T767" s="171" t="str">
        <f t="shared" si="642"/>
        <v/>
      </c>
      <c r="U767" s="171" t="str">
        <f t="shared" si="643"/>
        <v/>
      </c>
      <c r="V767" s="171" t="str">
        <f>IF(ISBLANK(R767), "", (POWER(R767/VLOOKUP(U767,Anthro_Calc!C:P,13,FALSE),VLOOKUP(U767,Anthro_Calc!C:P,12,FALSE))-1) / (VLOOKUP(U767,Anthro_Calc!C:P,14,FALSE)*VLOOKUP(U767,Anthro_Calc!C:P,12,FALSE)))</f>
        <v/>
      </c>
      <c r="W767" s="171" t="str">
        <f>IF(ISBLANK(R767), "", -3 + (R767 -VLOOKUP(U767,Anthro_Calc!C:P,4,FALSE)) / (VLOOKUP(U767,Anthro_Calc!C:P,5,FALSE) - VLOOKUP(U767,Anthro_Calc!C:P,4,FALSE)))</f>
        <v/>
      </c>
      <c r="X767" s="171" t="str">
        <f>IF(ISBLANK(R767), "", 3 + (R767 -VLOOKUP(U767,Anthro_Calc!C:P,10,FALSE)) / (VLOOKUP(U767,Anthro_Calc!C:P,10,FALSE) - VLOOKUP(U767,Anthro_Calc!C:P,9,FALSE)))</f>
        <v/>
      </c>
      <c r="Y767" s="172" t="str">
        <f t="shared" si="644"/>
        <v/>
      </c>
      <c r="Z767" s="173" t="str">
        <f t="shared" si="645"/>
        <v/>
      </c>
      <c r="AA767" s="174" t="str">
        <f t="shared" si="680"/>
        <v/>
      </c>
      <c r="AB767" s="167"/>
      <c r="AC767" s="175"/>
      <c r="AD767" s="176"/>
      <c r="AE767" s="177" t="str">
        <f t="shared" si="646"/>
        <v/>
      </c>
      <c r="AF767" s="171">
        <f t="shared" si="647"/>
        <v>0</v>
      </c>
      <c r="AG767" s="171">
        <f t="shared" si="648"/>
        <v>0</v>
      </c>
      <c r="AH767" s="171" t="str">
        <f t="shared" si="649"/>
        <v>0</v>
      </c>
      <c r="AI767" s="171" t="str">
        <f>IF(ISBLANK(AD767), "", (POWER(AD767/VLOOKUP(AH767,Anthro_Calc!C:P,13,FALSE),VLOOKUP(AH767,Anthro_Calc!C:P,12,FALSE))-1) / (VLOOKUP(AH767,Anthro_Calc!C:P,14,FALSE)*VLOOKUP(AH767,Anthro_Calc!C:P,12,FALSE)))</f>
        <v/>
      </c>
      <c r="AJ767" s="171" t="str">
        <f>IF(ISBLANK(AD767), "", -3 + (AD767 -VLOOKUP(AH767,Anthro_Calc!C:P,4,FALSE)) / (VLOOKUP(AH767,Anthro_Calc!C:P,5,FALSE) - VLOOKUP(AH767,Anthro_Calc!C:P,4,FALSE)))</f>
        <v/>
      </c>
      <c r="AK767" s="171" t="str">
        <f>IF(ISBLANK(AD767), "", 3 + (AD767 -VLOOKUP(AH767,Anthro_Calc!C:P,10,FALSE)) / (VLOOKUP(AH767,Anthro_Calc!C:P,10,FALSE) - VLOOKUP(AH767,Anthro_Calc!C:P,9,FALSE)))</f>
        <v/>
      </c>
      <c r="AL767" s="172" t="str">
        <f t="shared" si="650"/>
        <v/>
      </c>
      <c r="AM767" s="173" t="str">
        <f t="shared" si="651"/>
        <v/>
      </c>
      <c r="AN767" s="174" t="str">
        <f t="shared" si="652"/>
        <v/>
      </c>
      <c r="AO767" s="178" t="str">
        <f t="shared" si="632"/>
        <v/>
      </c>
      <c r="AP767" s="179"/>
      <c r="AQ767" s="179" t="str">
        <f t="shared" si="638"/>
        <v/>
      </c>
      <c r="AR767" s="167"/>
      <c r="AS767" s="175"/>
      <c r="AT767" s="170"/>
      <c r="AU767" s="177" t="str">
        <f t="shared" si="679"/>
        <v/>
      </c>
      <c r="AV767" s="171">
        <f t="shared" si="653"/>
        <v>0</v>
      </c>
      <c r="AW767" s="171">
        <f t="shared" si="654"/>
        <v>0</v>
      </c>
      <c r="AX767" s="171" t="str">
        <f t="shared" si="655"/>
        <v>0</v>
      </c>
      <c r="AY767" s="171" t="str">
        <f>IF(ISBLANK(AT767), "", (POWER(AT767/VLOOKUP(AX767,Anthro_Calc!C:P,13,FALSE),VLOOKUP(AX767,Anthro_Calc!C:P,12,FALSE))-1) / (VLOOKUP(AX767,Anthro_Calc!C:P,14,FALSE)*VLOOKUP(AX767,Anthro_Calc!C:P,12,FALSE)))</f>
        <v/>
      </c>
      <c r="AZ767" s="171" t="str">
        <f>IF(ISBLANK(AT767), "", -3 + (AT767 -VLOOKUP(AX767,Anthro_Calc!C:P,4,FALSE)) / (VLOOKUP(AX767,Anthro_Calc!C:P,5,FALSE) - VLOOKUP(AX767,Anthro_Calc!C:P,4,FALSE)))</f>
        <v/>
      </c>
      <c r="BA767" s="171" t="str">
        <f>IF(ISBLANK(AT767), "", 3 + (AT767 -VLOOKUP(AX767,Anthro_Calc!C:P,10,FALSE)) / (VLOOKUP(AX767,Anthro_Calc!C:P,10,FALSE) - VLOOKUP(AX767,Anthro_Calc!C:P,9,FALSE)))</f>
        <v/>
      </c>
      <c r="BB767" s="172" t="str">
        <f t="shared" si="656"/>
        <v/>
      </c>
      <c r="BC767" s="173" t="str">
        <f t="shared" si="657"/>
        <v/>
      </c>
      <c r="BD767" s="174" t="str">
        <f t="shared" si="633"/>
        <v/>
      </c>
      <c r="BE767" s="180" t="str">
        <f t="shared" si="634"/>
        <v/>
      </c>
      <c r="BF767" s="181" t="str">
        <f t="shared" si="658"/>
        <v/>
      </c>
      <c r="BG767" s="181" t="str">
        <f t="shared" si="635"/>
        <v/>
      </c>
      <c r="BH767" s="179"/>
      <c r="BI767" s="182"/>
      <c r="BJ767" s="167"/>
      <c r="BK767" s="175"/>
      <c r="BL767" s="176"/>
      <c r="BM767" s="177" t="str">
        <f t="shared" si="659"/>
        <v/>
      </c>
      <c r="BN767" s="171">
        <f t="shared" si="677"/>
        <v>0</v>
      </c>
      <c r="BO767" s="171">
        <f t="shared" si="678"/>
        <v>0</v>
      </c>
      <c r="BP767" s="171" t="str">
        <f t="shared" si="660"/>
        <v>0</v>
      </c>
      <c r="BQ767" s="171" t="str">
        <f>IF(ISBLANK(BL767), "", (POWER(BL767/VLOOKUP(BP767,Anthro_Calc!C:P,13,FALSE),VLOOKUP(BP767,Anthro_Calc!C:P,12,FALSE))-1) / (VLOOKUP(BP767,Anthro_Calc!C:P,14,FALSE)*VLOOKUP(BP767,Anthro_Calc!C:P,12,FALSE)))</f>
        <v/>
      </c>
      <c r="BR767" s="171" t="str">
        <f>IF(ISBLANK(BL767), "", -3 + (BL767 -VLOOKUP(BP767,Anthro_Calc!C:P,4,FALSE)) / (VLOOKUP(BP767,Anthro_Calc!C:P,5,FALSE) - VLOOKUP(BP767,Anthro_Calc!C:P,4,FALSE)))</f>
        <v/>
      </c>
      <c r="BS767" s="171" t="str">
        <f>IF(ISBLANK(BL767), "", 3 + (BL767 -VLOOKUP(BP767,Anthro_Calc!C:P,10,FALSE)) / (VLOOKUP(BP767,Anthro_Calc!C:P,10,FALSE) - VLOOKUP(BP767,Anthro_Calc!C:P,9,FALSE)))</f>
        <v/>
      </c>
      <c r="BT767" s="172" t="str">
        <f t="shared" si="661"/>
        <v/>
      </c>
      <c r="BU767" s="173" t="str">
        <f t="shared" si="662"/>
        <v/>
      </c>
      <c r="BV767" s="174" t="str">
        <f t="shared" si="663"/>
        <v/>
      </c>
      <c r="BW767" s="181" t="str">
        <f t="shared" si="636"/>
        <v/>
      </c>
      <c r="BX767" s="179"/>
      <c r="BY767" s="181" t="str">
        <f>IF(ISBLANK(BL767), "", VLOOKUP(Z767&amp;" "&amp;BV767&amp;" "&amp;BW767,Graduation_Criteria!$D$2:$E$34,2,FALSE))</f>
        <v/>
      </c>
      <c r="BZ767" s="181" t="str">
        <f t="shared" si="637"/>
        <v/>
      </c>
      <c r="CA767" s="167"/>
      <c r="CB767" s="175"/>
      <c r="CC767" s="175"/>
      <c r="CD767" s="183" t="str">
        <f t="shared" si="664"/>
        <v/>
      </c>
      <c r="CE767" s="184">
        <f t="shared" si="665"/>
        <v>0</v>
      </c>
      <c r="CF767" s="184">
        <f t="shared" si="666"/>
        <v>0</v>
      </c>
      <c r="CG767" s="184" t="str">
        <f t="shared" si="667"/>
        <v>0</v>
      </c>
      <c r="CH767" s="184" t="str">
        <f>IF(ISBLANK(CC767), "", (POWER(CC767/VLOOKUP(CG767,Anthro_Calc!C:P,13,FALSE),VLOOKUP(CG767,Anthro_Calc!C:P,12,FALSE))-1) / (VLOOKUP(CG767,Anthro_Calc!C:P,14,FALSE)*VLOOKUP(CG767,Anthro_Calc!C:P,12,FALSE)))</f>
        <v/>
      </c>
      <c r="CI767" s="184" t="str">
        <f>IF(ISBLANK(CC767), "", -3 + (CC767 -VLOOKUP(CG767,Anthro_Calc!C:P,4,FALSE)) / (VLOOKUP(CG767,Anthro_Calc!C:P,5,FALSE) - VLOOKUP(CG767,Anthro_Calc!C:P,4,FALSE)))</f>
        <v/>
      </c>
      <c r="CJ767" s="184" t="str">
        <f>IF(ISBLANK(CC767), "", 3 + (CC767 -VLOOKUP(CG767,Anthro_Calc!C:P,10,FALSE)) / (VLOOKUP(CG767,Anthro_Calc!C:P,10,FALSE) - VLOOKUP(CG767,Anthro_Calc!C:P,9,FALSE)))</f>
        <v/>
      </c>
      <c r="CK767" s="185" t="str">
        <f t="shared" si="668"/>
        <v/>
      </c>
      <c r="CL767" s="173" t="str">
        <f t="shared" si="669"/>
        <v/>
      </c>
      <c r="CM767" s="174" t="str">
        <f t="shared" si="670"/>
        <v/>
      </c>
      <c r="CN767" s="179"/>
      <c r="CO767" s="167"/>
      <c r="CP767" s="175"/>
      <c r="CQ767" s="175"/>
      <c r="CR767" s="186" t="str">
        <f t="shared" si="671"/>
        <v/>
      </c>
      <c r="CS767" s="187">
        <f t="shared" si="672"/>
        <v>0</v>
      </c>
      <c r="CT767" s="187">
        <f t="shared" si="673"/>
        <v>0</v>
      </c>
      <c r="CU767" s="187" t="str">
        <f t="shared" si="674"/>
        <v>0</v>
      </c>
      <c r="CV767" s="187" t="str">
        <f>IF(ISBLANK(CQ767), "", (POWER(CQ767/VLOOKUP(CU767,Anthro_Calc!C:P,13,FALSE),VLOOKUP(CU767,Anthro_Calc!C:P,12,FALSE))-1) / (VLOOKUP(CU767,Anthro_Calc!C:P,14,FALSE)*VLOOKUP(CU767,Anthro_Calc!C:P,12,FALSE)))</f>
        <v/>
      </c>
      <c r="CW767" s="187" t="str">
        <f>IF(ISBLANK(CQ767), "", -3 + (CQ767 -VLOOKUP(CU767,Anthro_Calc!C:P,4,FALSE)) / (VLOOKUP(CU767,Anthro_Calc!C:P,5,FALSE) - VLOOKUP(CU767,Anthro_Calc!C:P,4,FALSE)))</f>
        <v/>
      </c>
      <c r="CX767" s="187" t="str">
        <f>IF(ISBLANK(CQ767), "", 3 + (CQ767 -VLOOKUP(CU767,Anthro_Calc!C:P,10,FALSE)) / (VLOOKUP(CU767,Anthro_Calc!C:P,10,FALSE) - VLOOKUP(CU767,Anthro_Calc!C:P,9,FALSE)))</f>
        <v/>
      </c>
      <c r="CY767" s="188" t="str">
        <f t="shared" si="675"/>
        <v/>
      </c>
      <c r="CZ767" s="117" t="str">
        <f t="shared" si="639"/>
        <v/>
      </c>
      <c r="DA767" s="174" t="str">
        <f t="shared" si="676"/>
        <v/>
      </c>
      <c r="DB767" s="189"/>
    </row>
    <row r="768" spans="1:106">
      <c r="A768" s="165">
        <f t="shared" si="631"/>
        <v>764</v>
      </c>
      <c r="B768" s="166"/>
      <c r="C768" s="166"/>
      <c r="D768" s="166"/>
      <c r="E768" s="166"/>
      <c r="F768" s="166"/>
      <c r="G768" s="166"/>
      <c r="H768" s="166"/>
      <c r="I768" s="166"/>
      <c r="J768" s="166"/>
      <c r="K768" s="166"/>
      <c r="L768" s="166"/>
      <c r="M768" s="167"/>
      <c r="N768" s="168" t="str">
        <f t="shared" ca="1" si="640"/>
        <v/>
      </c>
      <c r="O768" s="169"/>
      <c r="P768" s="169"/>
      <c r="Q768" s="167"/>
      <c r="R768" s="170"/>
      <c r="S768" s="171" t="str">
        <f t="shared" si="641"/>
        <v/>
      </c>
      <c r="T768" s="171" t="str">
        <f t="shared" si="642"/>
        <v/>
      </c>
      <c r="U768" s="171" t="str">
        <f t="shared" si="643"/>
        <v/>
      </c>
      <c r="V768" s="171" t="str">
        <f>IF(ISBLANK(R768), "", (POWER(R768/VLOOKUP(U768,Anthro_Calc!C:P,13,FALSE),VLOOKUP(U768,Anthro_Calc!C:P,12,FALSE))-1) / (VLOOKUP(U768,Anthro_Calc!C:P,14,FALSE)*VLOOKUP(U768,Anthro_Calc!C:P,12,FALSE)))</f>
        <v/>
      </c>
      <c r="W768" s="171" t="str">
        <f>IF(ISBLANK(R768), "", -3 + (R768 -VLOOKUP(U768,Anthro_Calc!C:P,4,FALSE)) / (VLOOKUP(U768,Anthro_Calc!C:P,5,FALSE) - VLOOKUP(U768,Anthro_Calc!C:P,4,FALSE)))</f>
        <v/>
      </c>
      <c r="X768" s="171" t="str">
        <f>IF(ISBLANK(R768), "", 3 + (R768 -VLOOKUP(U768,Anthro_Calc!C:P,10,FALSE)) / (VLOOKUP(U768,Anthro_Calc!C:P,10,FALSE) - VLOOKUP(U768,Anthro_Calc!C:P,9,FALSE)))</f>
        <v/>
      </c>
      <c r="Y768" s="172" t="str">
        <f t="shared" si="644"/>
        <v/>
      </c>
      <c r="Z768" s="173" t="str">
        <f t="shared" si="645"/>
        <v/>
      </c>
      <c r="AA768" s="174" t="str">
        <f t="shared" si="680"/>
        <v/>
      </c>
      <c r="AB768" s="167"/>
      <c r="AC768" s="175"/>
      <c r="AD768" s="176"/>
      <c r="AE768" s="177" t="str">
        <f t="shared" si="646"/>
        <v/>
      </c>
      <c r="AF768" s="171">
        <f t="shared" si="647"/>
        <v>0</v>
      </c>
      <c r="AG768" s="171">
        <f t="shared" si="648"/>
        <v>0</v>
      </c>
      <c r="AH768" s="171" t="str">
        <f t="shared" si="649"/>
        <v>0</v>
      </c>
      <c r="AI768" s="171" t="str">
        <f>IF(ISBLANK(AD768), "", (POWER(AD768/VLOOKUP(AH768,Anthro_Calc!C:P,13,FALSE),VLOOKUP(AH768,Anthro_Calc!C:P,12,FALSE))-1) / (VLOOKUP(AH768,Anthro_Calc!C:P,14,FALSE)*VLOOKUP(AH768,Anthro_Calc!C:P,12,FALSE)))</f>
        <v/>
      </c>
      <c r="AJ768" s="171" t="str">
        <f>IF(ISBLANK(AD768), "", -3 + (AD768 -VLOOKUP(AH768,Anthro_Calc!C:P,4,FALSE)) / (VLOOKUP(AH768,Anthro_Calc!C:P,5,FALSE) - VLOOKUP(AH768,Anthro_Calc!C:P,4,FALSE)))</f>
        <v/>
      </c>
      <c r="AK768" s="171" t="str">
        <f>IF(ISBLANK(AD768), "", 3 + (AD768 -VLOOKUP(AH768,Anthro_Calc!C:P,10,FALSE)) / (VLOOKUP(AH768,Anthro_Calc!C:P,10,FALSE) - VLOOKUP(AH768,Anthro_Calc!C:P,9,FALSE)))</f>
        <v/>
      </c>
      <c r="AL768" s="172" t="str">
        <f t="shared" si="650"/>
        <v/>
      </c>
      <c r="AM768" s="173" t="str">
        <f t="shared" si="651"/>
        <v/>
      </c>
      <c r="AN768" s="174" t="str">
        <f t="shared" si="652"/>
        <v/>
      </c>
      <c r="AO768" s="178" t="str">
        <f t="shared" si="632"/>
        <v/>
      </c>
      <c r="AP768" s="179"/>
      <c r="AQ768" s="179" t="str">
        <f t="shared" si="638"/>
        <v/>
      </c>
      <c r="AR768" s="167"/>
      <c r="AS768" s="175"/>
      <c r="AT768" s="170"/>
      <c r="AU768" s="177" t="str">
        <f t="shared" si="679"/>
        <v/>
      </c>
      <c r="AV768" s="171">
        <f t="shared" si="653"/>
        <v>0</v>
      </c>
      <c r="AW768" s="171">
        <f t="shared" si="654"/>
        <v>0</v>
      </c>
      <c r="AX768" s="171" t="str">
        <f t="shared" si="655"/>
        <v>0</v>
      </c>
      <c r="AY768" s="171" t="str">
        <f>IF(ISBLANK(AT768), "", (POWER(AT768/VLOOKUP(AX768,Anthro_Calc!C:P,13,FALSE),VLOOKUP(AX768,Anthro_Calc!C:P,12,FALSE))-1) / (VLOOKUP(AX768,Anthro_Calc!C:P,14,FALSE)*VLOOKUP(AX768,Anthro_Calc!C:P,12,FALSE)))</f>
        <v/>
      </c>
      <c r="AZ768" s="171" t="str">
        <f>IF(ISBLANK(AT768), "", -3 + (AT768 -VLOOKUP(AX768,Anthro_Calc!C:P,4,FALSE)) / (VLOOKUP(AX768,Anthro_Calc!C:P,5,FALSE) - VLOOKUP(AX768,Anthro_Calc!C:P,4,FALSE)))</f>
        <v/>
      </c>
      <c r="BA768" s="171" t="str">
        <f>IF(ISBLANK(AT768), "", 3 + (AT768 -VLOOKUP(AX768,Anthro_Calc!C:P,10,FALSE)) / (VLOOKUP(AX768,Anthro_Calc!C:P,10,FALSE) - VLOOKUP(AX768,Anthro_Calc!C:P,9,FALSE)))</f>
        <v/>
      </c>
      <c r="BB768" s="172" t="str">
        <f t="shared" si="656"/>
        <v/>
      </c>
      <c r="BC768" s="173" t="str">
        <f t="shared" si="657"/>
        <v/>
      </c>
      <c r="BD768" s="174" t="str">
        <f t="shared" si="633"/>
        <v/>
      </c>
      <c r="BE768" s="180" t="str">
        <f t="shared" si="634"/>
        <v/>
      </c>
      <c r="BF768" s="181" t="str">
        <f t="shared" si="658"/>
        <v/>
      </c>
      <c r="BG768" s="181" t="str">
        <f t="shared" si="635"/>
        <v/>
      </c>
      <c r="BH768" s="179"/>
      <c r="BI768" s="182"/>
      <c r="BJ768" s="167"/>
      <c r="BK768" s="175"/>
      <c r="BL768" s="176"/>
      <c r="BM768" s="177" t="str">
        <f t="shared" si="659"/>
        <v/>
      </c>
      <c r="BN768" s="171">
        <f t="shared" si="677"/>
        <v>0</v>
      </c>
      <c r="BO768" s="171">
        <f t="shared" si="678"/>
        <v>0</v>
      </c>
      <c r="BP768" s="171" t="str">
        <f t="shared" si="660"/>
        <v>0</v>
      </c>
      <c r="BQ768" s="171" t="str">
        <f>IF(ISBLANK(BL768), "", (POWER(BL768/VLOOKUP(BP768,Anthro_Calc!C:P,13,FALSE),VLOOKUP(BP768,Anthro_Calc!C:P,12,FALSE))-1) / (VLOOKUP(BP768,Anthro_Calc!C:P,14,FALSE)*VLOOKUP(BP768,Anthro_Calc!C:P,12,FALSE)))</f>
        <v/>
      </c>
      <c r="BR768" s="171" t="str">
        <f>IF(ISBLANK(BL768), "", -3 + (BL768 -VLOOKUP(BP768,Anthro_Calc!C:P,4,FALSE)) / (VLOOKUP(BP768,Anthro_Calc!C:P,5,FALSE) - VLOOKUP(BP768,Anthro_Calc!C:P,4,FALSE)))</f>
        <v/>
      </c>
      <c r="BS768" s="171" t="str">
        <f>IF(ISBLANK(BL768), "", 3 + (BL768 -VLOOKUP(BP768,Anthro_Calc!C:P,10,FALSE)) / (VLOOKUP(BP768,Anthro_Calc!C:P,10,FALSE) - VLOOKUP(BP768,Anthro_Calc!C:P,9,FALSE)))</f>
        <v/>
      </c>
      <c r="BT768" s="172" t="str">
        <f t="shared" si="661"/>
        <v/>
      </c>
      <c r="BU768" s="173" t="str">
        <f t="shared" si="662"/>
        <v/>
      </c>
      <c r="BV768" s="174" t="str">
        <f t="shared" si="663"/>
        <v/>
      </c>
      <c r="BW768" s="181" t="str">
        <f t="shared" si="636"/>
        <v/>
      </c>
      <c r="BX768" s="179"/>
      <c r="BY768" s="181" t="str">
        <f>IF(ISBLANK(BL768), "", VLOOKUP(Z768&amp;" "&amp;BV768&amp;" "&amp;BW768,Graduation_Criteria!$D$2:$E$34,2,FALSE))</f>
        <v/>
      </c>
      <c r="BZ768" s="181" t="str">
        <f t="shared" si="637"/>
        <v/>
      </c>
      <c r="CA768" s="167"/>
      <c r="CB768" s="175"/>
      <c r="CC768" s="175"/>
      <c r="CD768" s="183" t="str">
        <f t="shared" si="664"/>
        <v/>
      </c>
      <c r="CE768" s="184">
        <f t="shared" si="665"/>
        <v>0</v>
      </c>
      <c r="CF768" s="184">
        <f t="shared" si="666"/>
        <v>0</v>
      </c>
      <c r="CG768" s="184" t="str">
        <f t="shared" si="667"/>
        <v>0</v>
      </c>
      <c r="CH768" s="184" t="str">
        <f>IF(ISBLANK(CC768), "", (POWER(CC768/VLOOKUP(CG768,Anthro_Calc!C:P,13,FALSE),VLOOKUP(CG768,Anthro_Calc!C:P,12,FALSE))-1) / (VLOOKUP(CG768,Anthro_Calc!C:P,14,FALSE)*VLOOKUP(CG768,Anthro_Calc!C:P,12,FALSE)))</f>
        <v/>
      </c>
      <c r="CI768" s="184" t="str">
        <f>IF(ISBLANK(CC768), "", -3 + (CC768 -VLOOKUP(CG768,Anthro_Calc!C:P,4,FALSE)) / (VLOOKUP(CG768,Anthro_Calc!C:P,5,FALSE) - VLOOKUP(CG768,Anthro_Calc!C:P,4,FALSE)))</f>
        <v/>
      </c>
      <c r="CJ768" s="184" t="str">
        <f>IF(ISBLANK(CC768), "", 3 + (CC768 -VLOOKUP(CG768,Anthro_Calc!C:P,10,FALSE)) / (VLOOKUP(CG768,Anthro_Calc!C:P,10,FALSE) - VLOOKUP(CG768,Anthro_Calc!C:P,9,FALSE)))</f>
        <v/>
      </c>
      <c r="CK768" s="185" t="str">
        <f t="shared" si="668"/>
        <v/>
      </c>
      <c r="CL768" s="173" t="str">
        <f t="shared" si="669"/>
        <v/>
      </c>
      <c r="CM768" s="174" t="str">
        <f t="shared" si="670"/>
        <v/>
      </c>
      <c r="CN768" s="179"/>
      <c r="CO768" s="167"/>
      <c r="CP768" s="175"/>
      <c r="CQ768" s="175"/>
      <c r="CR768" s="186" t="str">
        <f t="shared" si="671"/>
        <v/>
      </c>
      <c r="CS768" s="187">
        <f t="shared" si="672"/>
        <v>0</v>
      </c>
      <c r="CT768" s="187">
        <f t="shared" si="673"/>
        <v>0</v>
      </c>
      <c r="CU768" s="187" t="str">
        <f t="shared" si="674"/>
        <v>0</v>
      </c>
      <c r="CV768" s="187" t="str">
        <f>IF(ISBLANK(CQ768), "", (POWER(CQ768/VLOOKUP(CU768,Anthro_Calc!C:P,13,FALSE),VLOOKUP(CU768,Anthro_Calc!C:P,12,FALSE))-1) / (VLOOKUP(CU768,Anthro_Calc!C:P,14,FALSE)*VLOOKUP(CU768,Anthro_Calc!C:P,12,FALSE)))</f>
        <v/>
      </c>
      <c r="CW768" s="187" t="str">
        <f>IF(ISBLANK(CQ768), "", -3 + (CQ768 -VLOOKUP(CU768,Anthro_Calc!C:P,4,FALSE)) / (VLOOKUP(CU768,Anthro_Calc!C:P,5,FALSE) - VLOOKUP(CU768,Anthro_Calc!C:P,4,FALSE)))</f>
        <v/>
      </c>
      <c r="CX768" s="187" t="str">
        <f>IF(ISBLANK(CQ768), "", 3 + (CQ768 -VLOOKUP(CU768,Anthro_Calc!C:P,10,FALSE)) / (VLOOKUP(CU768,Anthro_Calc!C:P,10,FALSE) - VLOOKUP(CU768,Anthro_Calc!C:P,9,FALSE)))</f>
        <v/>
      </c>
      <c r="CY768" s="188" t="str">
        <f t="shared" si="675"/>
        <v/>
      </c>
      <c r="CZ768" s="117" t="str">
        <f t="shared" si="639"/>
        <v/>
      </c>
      <c r="DA768" s="174" t="str">
        <f t="shared" si="676"/>
        <v/>
      </c>
      <c r="DB768" s="189"/>
    </row>
    <row r="769" spans="1:106">
      <c r="A769" s="165">
        <f t="shared" si="631"/>
        <v>765</v>
      </c>
      <c r="B769" s="166"/>
      <c r="C769" s="166"/>
      <c r="D769" s="166"/>
      <c r="E769" s="166"/>
      <c r="F769" s="166"/>
      <c r="G769" s="166"/>
      <c r="H769" s="166"/>
      <c r="I769" s="166"/>
      <c r="J769" s="166"/>
      <c r="K769" s="166"/>
      <c r="L769" s="166"/>
      <c r="M769" s="167"/>
      <c r="N769" s="168" t="str">
        <f t="shared" ca="1" si="640"/>
        <v/>
      </c>
      <c r="O769" s="169"/>
      <c r="P769" s="169"/>
      <c r="Q769" s="167"/>
      <c r="R769" s="170"/>
      <c r="S769" s="171" t="str">
        <f t="shared" si="641"/>
        <v/>
      </c>
      <c r="T769" s="171" t="str">
        <f t="shared" si="642"/>
        <v/>
      </c>
      <c r="U769" s="171" t="str">
        <f t="shared" si="643"/>
        <v/>
      </c>
      <c r="V769" s="171" t="str">
        <f>IF(ISBLANK(R769), "", (POWER(R769/VLOOKUP(U769,Anthro_Calc!C:P,13,FALSE),VLOOKUP(U769,Anthro_Calc!C:P,12,FALSE))-1) / (VLOOKUP(U769,Anthro_Calc!C:P,14,FALSE)*VLOOKUP(U769,Anthro_Calc!C:P,12,FALSE)))</f>
        <v/>
      </c>
      <c r="W769" s="171" t="str">
        <f>IF(ISBLANK(R769), "", -3 + (R769 -VLOOKUP(U769,Anthro_Calc!C:P,4,FALSE)) / (VLOOKUP(U769,Anthro_Calc!C:P,5,FALSE) - VLOOKUP(U769,Anthro_Calc!C:P,4,FALSE)))</f>
        <v/>
      </c>
      <c r="X769" s="171" t="str">
        <f>IF(ISBLANK(R769), "", 3 + (R769 -VLOOKUP(U769,Anthro_Calc!C:P,10,FALSE)) / (VLOOKUP(U769,Anthro_Calc!C:P,10,FALSE) - VLOOKUP(U769,Anthro_Calc!C:P,9,FALSE)))</f>
        <v/>
      </c>
      <c r="Y769" s="172" t="str">
        <f t="shared" si="644"/>
        <v/>
      </c>
      <c r="Z769" s="173" t="str">
        <f t="shared" si="645"/>
        <v/>
      </c>
      <c r="AA769" s="174" t="str">
        <f t="shared" si="680"/>
        <v/>
      </c>
      <c r="AB769" s="167"/>
      <c r="AC769" s="175"/>
      <c r="AD769" s="176"/>
      <c r="AE769" s="177" t="str">
        <f t="shared" si="646"/>
        <v/>
      </c>
      <c r="AF769" s="171">
        <f t="shared" si="647"/>
        <v>0</v>
      </c>
      <c r="AG769" s="171">
        <f t="shared" si="648"/>
        <v>0</v>
      </c>
      <c r="AH769" s="171" t="str">
        <f t="shared" si="649"/>
        <v>0</v>
      </c>
      <c r="AI769" s="171" t="str">
        <f>IF(ISBLANK(AD769), "", (POWER(AD769/VLOOKUP(AH769,Anthro_Calc!C:P,13,FALSE),VLOOKUP(AH769,Anthro_Calc!C:P,12,FALSE))-1) / (VLOOKUP(AH769,Anthro_Calc!C:P,14,FALSE)*VLOOKUP(AH769,Anthro_Calc!C:P,12,FALSE)))</f>
        <v/>
      </c>
      <c r="AJ769" s="171" t="str">
        <f>IF(ISBLANK(AD769), "", -3 + (AD769 -VLOOKUP(AH769,Anthro_Calc!C:P,4,FALSE)) / (VLOOKUP(AH769,Anthro_Calc!C:P,5,FALSE) - VLOOKUP(AH769,Anthro_Calc!C:P,4,FALSE)))</f>
        <v/>
      </c>
      <c r="AK769" s="171" t="str">
        <f>IF(ISBLANK(AD769), "", 3 + (AD769 -VLOOKUP(AH769,Anthro_Calc!C:P,10,FALSE)) / (VLOOKUP(AH769,Anthro_Calc!C:P,10,FALSE) - VLOOKUP(AH769,Anthro_Calc!C:P,9,FALSE)))</f>
        <v/>
      </c>
      <c r="AL769" s="172" t="str">
        <f t="shared" si="650"/>
        <v/>
      </c>
      <c r="AM769" s="173" t="str">
        <f t="shared" si="651"/>
        <v/>
      </c>
      <c r="AN769" s="174" t="str">
        <f t="shared" si="652"/>
        <v/>
      </c>
      <c r="AO769" s="178" t="str">
        <f t="shared" si="632"/>
        <v/>
      </c>
      <c r="AP769" s="179"/>
      <c r="AQ769" s="179" t="str">
        <f t="shared" si="638"/>
        <v/>
      </c>
      <c r="AR769" s="167"/>
      <c r="AS769" s="175"/>
      <c r="AT769" s="170"/>
      <c r="AU769" s="177" t="str">
        <f t="shared" si="679"/>
        <v/>
      </c>
      <c r="AV769" s="171">
        <f t="shared" si="653"/>
        <v>0</v>
      </c>
      <c r="AW769" s="171">
        <f t="shared" si="654"/>
        <v>0</v>
      </c>
      <c r="AX769" s="171" t="str">
        <f t="shared" si="655"/>
        <v>0</v>
      </c>
      <c r="AY769" s="171" t="str">
        <f>IF(ISBLANK(AT769), "", (POWER(AT769/VLOOKUP(AX769,Anthro_Calc!C:P,13,FALSE),VLOOKUP(AX769,Anthro_Calc!C:P,12,FALSE))-1) / (VLOOKUP(AX769,Anthro_Calc!C:P,14,FALSE)*VLOOKUP(AX769,Anthro_Calc!C:P,12,FALSE)))</f>
        <v/>
      </c>
      <c r="AZ769" s="171" t="str">
        <f>IF(ISBLANK(AT769), "", -3 + (AT769 -VLOOKUP(AX769,Anthro_Calc!C:P,4,FALSE)) / (VLOOKUP(AX769,Anthro_Calc!C:P,5,FALSE) - VLOOKUP(AX769,Anthro_Calc!C:P,4,FALSE)))</f>
        <v/>
      </c>
      <c r="BA769" s="171" t="str">
        <f>IF(ISBLANK(AT769), "", 3 + (AT769 -VLOOKUP(AX769,Anthro_Calc!C:P,10,FALSE)) / (VLOOKUP(AX769,Anthro_Calc!C:P,10,FALSE) - VLOOKUP(AX769,Anthro_Calc!C:P,9,FALSE)))</f>
        <v/>
      </c>
      <c r="BB769" s="172" t="str">
        <f t="shared" si="656"/>
        <v/>
      </c>
      <c r="BC769" s="173" t="str">
        <f t="shared" si="657"/>
        <v/>
      </c>
      <c r="BD769" s="174" t="str">
        <f t="shared" si="633"/>
        <v/>
      </c>
      <c r="BE769" s="180" t="str">
        <f t="shared" si="634"/>
        <v/>
      </c>
      <c r="BF769" s="181" t="str">
        <f t="shared" si="658"/>
        <v/>
      </c>
      <c r="BG769" s="181" t="str">
        <f t="shared" si="635"/>
        <v/>
      </c>
      <c r="BH769" s="179"/>
      <c r="BI769" s="182"/>
      <c r="BJ769" s="167"/>
      <c r="BK769" s="175"/>
      <c r="BL769" s="176"/>
      <c r="BM769" s="177" t="str">
        <f t="shared" si="659"/>
        <v/>
      </c>
      <c r="BN769" s="171">
        <f t="shared" si="677"/>
        <v>0</v>
      </c>
      <c r="BO769" s="171">
        <f t="shared" si="678"/>
        <v>0</v>
      </c>
      <c r="BP769" s="171" t="str">
        <f t="shared" si="660"/>
        <v>0</v>
      </c>
      <c r="BQ769" s="171" t="str">
        <f>IF(ISBLANK(BL769), "", (POWER(BL769/VLOOKUP(BP769,Anthro_Calc!C:P,13,FALSE),VLOOKUP(BP769,Anthro_Calc!C:P,12,FALSE))-1) / (VLOOKUP(BP769,Anthro_Calc!C:P,14,FALSE)*VLOOKUP(BP769,Anthro_Calc!C:P,12,FALSE)))</f>
        <v/>
      </c>
      <c r="BR769" s="171" t="str">
        <f>IF(ISBLANK(BL769), "", -3 + (BL769 -VLOOKUP(BP769,Anthro_Calc!C:P,4,FALSE)) / (VLOOKUP(BP769,Anthro_Calc!C:P,5,FALSE) - VLOOKUP(BP769,Anthro_Calc!C:P,4,FALSE)))</f>
        <v/>
      </c>
      <c r="BS769" s="171" t="str">
        <f>IF(ISBLANK(BL769), "", 3 + (BL769 -VLOOKUP(BP769,Anthro_Calc!C:P,10,FALSE)) / (VLOOKUP(BP769,Anthro_Calc!C:P,10,FALSE) - VLOOKUP(BP769,Anthro_Calc!C:P,9,FALSE)))</f>
        <v/>
      </c>
      <c r="BT769" s="172" t="str">
        <f t="shared" si="661"/>
        <v/>
      </c>
      <c r="BU769" s="173" t="str">
        <f t="shared" si="662"/>
        <v/>
      </c>
      <c r="BV769" s="174" t="str">
        <f t="shared" si="663"/>
        <v/>
      </c>
      <c r="BW769" s="181" t="str">
        <f t="shared" si="636"/>
        <v/>
      </c>
      <c r="BX769" s="179"/>
      <c r="BY769" s="181" t="str">
        <f>IF(ISBLANK(BL769), "", VLOOKUP(Z769&amp;" "&amp;BV769&amp;" "&amp;BW769,Graduation_Criteria!$D$2:$E$34,2,FALSE))</f>
        <v/>
      </c>
      <c r="BZ769" s="181" t="str">
        <f t="shared" si="637"/>
        <v/>
      </c>
      <c r="CA769" s="167"/>
      <c r="CB769" s="175"/>
      <c r="CC769" s="175"/>
      <c r="CD769" s="183" t="str">
        <f t="shared" si="664"/>
        <v/>
      </c>
      <c r="CE769" s="184">
        <f t="shared" si="665"/>
        <v>0</v>
      </c>
      <c r="CF769" s="184">
        <f t="shared" si="666"/>
        <v>0</v>
      </c>
      <c r="CG769" s="184" t="str">
        <f t="shared" si="667"/>
        <v>0</v>
      </c>
      <c r="CH769" s="184" t="str">
        <f>IF(ISBLANK(CC769), "", (POWER(CC769/VLOOKUP(CG769,Anthro_Calc!C:P,13,FALSE),VLOOKUP(CG769,Anthro_Calc!C:P,12,FALSE))-1) / (VLOOKUP(CG769,Anthro_Calc!C:P,14,FALSE)*VLOOKUP(CG769,Anthro_Calc!C:P,12,FALSE)))</f>
        <v/>
      </c>
      <c r="CI769" s="184" t="str">
        <f>IF(ISBLANK(CC769), "", -3 + (CC769 -VLOOKUP(CG769,Anthro_Calc!C:P,4,FALSE)) / (VLOOKUP(CG769,Anthro_Calc!C:P,5,FALSE) - VLOOKUP(CG769,Anthro_Calc!C:P,4,FALSE)))</f>
        <v/>
      </c>
      <c r="CJ769" s="184" t="str">
        <f>IF(ISBLANK(CC769), "", 3 + (CC769 -VLOOKUP(CG769,Anthro_Calc!C:P,10,FALSE)) / (VLOOKUP(CG769,Anthro_Calc!C:P,10,FALSE) - VLOOKUP(CG769,Anthro_Calc!C:P,9,FALSE)))</f>
        <v/>
      </c>
      <c r="CK769" s="185" t="str">
        <f t="shared" si="668"/>
        <v/>
      </c>
      <c r="CL769" s="173" t="str">
        <f t="shared" si="669"/>
        <v/>
      </c>
      <c r="CM769" s="174" t="str">
        <f t="shared" si="670"/>
        <v/>
      </c>
      <c r="CN769" s="179"/>
      <c r="CO769" s="167"/>
      <c r="CP769" s="175"/>
      <c r="CQ769" s="175"/>
      <c r="CR769" s="186" t="str">
        <f t="shared" si="671"/>
        <v/>
      </c>
      <c r="CS769" s="187">
        <f t="shared" si="672"/>
        <v>0</v>
      </c>
      <c r="CT769" s="187">
        <f t="shared" si="673"/>
        <v>0</v>
      </c>
      <c r="CU769" s="187" t="str">
        <f t="shared" si="674"/>
        <v>0</v>
      </c>
      <c r="CV769" s="187" t="str">
        <f>IF(ISBLANK(CQ769), "", (POWER(CQ769/VLOOKUP(CU769,Anthro_Calc!C:P,13,FALSE),VLOOKUP(CU769,Anthro_Calc!C:P,12,FALSE))-1) / (VLOOKUP(CU769,Anthro_Calc!C:P,14,FALSE)*VLOOKUP(CU769,Anthro_Calc!C:P,12,FALSE)))</f>
        <v/>
      </c>
      <c r="CW769" s="187" t="str">
        <f>IF(ISBLANK(CQ769), "", -3 + (CQ769 -VLOOKUP(CU769,Anthro_Calc!C:P,4,FALSE)) / (VLOOKUP(CU769,Anthro_Calc!C:P,5,FALSE) - VLOOKUP(CU769,Anthro_Calc!C:P,4,FALSE)))</f>
        <v/>
      </c>
      <c r="CX769" s="187" t="str">
        <f>IF(ISBLANK(CQ769), "", 3 + (CQ769 -VLOOKUP(CU769,Anthro_Calc!C:P,10,FALSE)) / (VLOOKUP(CU769,Anthro_Calc!C:P,10,FALSE) - VLOOKUP(CU769,Anthro_Calc!C:P,9,FALSE)))</f>
        <v/>
      </c>
      <c r="CY769" s="188" t="str">
        <f t="shared" si="675"/>
        <v/>
      </c>
      <c r="CZ769" s="117" t="str">
        <f t="shared" si="639"/>
        <v/>
      </c>
      <c r="DA769" s="174" t="str">
        <f t="shared" si="676"/>
        <v/>
      </c>
      <c r="DB769" s="189"/>
    </row>
    <row r="770" spans="1:106">
      <c r="A770" s="165">
        <f t="shared" si="631"/>
        <v>766</v>
      </c>
      <c r="B770" s="166"/>
      <c r="C770" s="166"/>
      <c r="D770" s="166"/>
      <c r="E770" s="166"/>
      <c r="F770" s="166"/>
      <c r="G770" s="166"/>
      <c r="H770" s="166"/>
      <c r="I770" s="166"/>
      <c r="J770" s="166"/>
      <c r="K770" s="166"/>
      <c r="L770" s="166"/>
      <c r="M770" s="167"/>
      <c r="N770" s="168" t="str">
        <f t="shared" ca="1" si="640"/>
        <v/>
      </c>
      <c r="O770" s="169"/>
      <c r="P770" s="169"/>
      <c r="Q770" s="167"/>
      <c r="R770" s="170"/>
      <c r="S770" s="171" t="str">
        <f t="shared" si="641"/>
        <v/>
      </c>
      <c r="T770" s="171" t="str">
        <f t="shared" si="642"/>
        <v/>
      </c>
      <c r="U770" s="171" t="str">
        <f t="shared" si="643"/>
        <v/>
      </c>
      <c r="V770" s="171" t="str">
        <f>IF(ISBLANK(R770), "", (POWER(R770/VLOOKUP(U770,Anthro_Calc!C:P,13,FALSE),VLOOKUP(U770,Anthro_Calc!C:P,12,FALSE))-1) / (VLOOKUP(U770,Anthro_Calc!C:P,14,FALSE)*VLOOKUP(U770,Anthro_Calc!C:P,12,FALSE)))</f>
        <v/>
      </c>
      <c r="W770" s="171" t="str">
        <f>IF(ISBLANK(R770), "", -3 + (R770 -VLOOKUP(U770,Anthro_Calc!C:P,4,FALSE)) / (VLOOKUP(U770,Anthro_Calc!C:P,5,FALSE) - VLOOKUP(U770,Anthro_Calc!C:P,4,FALSE)))</f>
        <v/>
      </c>
      <c r="X770" s="171" t="str">
        <f>IF(ISBLANK(R770), "", 3 + (R770 -VLOOKUP(U770,Anthro_Calc!C:P,10,FALSE)) / (VLOOKUP(U770,Anthro_Calc!C:P,10,FALSE) - VLOOKUP(U770,Anthro_Calc!C:P,9,FALSE)))</f>
        <v/>
      </c>
      <c r="Y770" s="172" t="str">
        <f t="shared" si="644"/>
        <v/>
      </c>
      <c r="Z770" s="173" t="str">
        <f t="shared" si="645"/>
        <v/>
      </c>
      <c r="AA770" s="174" t="str">
        <f t="shared" si="680"/>
        <v/>
      </c>
      <c r="AB770" s="167"/>
      <c r="AC770" s="175"/>
      <c r="AD770" s="176"/>
      <c r="AE770" s="177" t="str">
        <f t="shared" si="646"/>
        <v/>
      </c>
      <c r="AF770" s="171">
        <f t="shared" si="647"/>
        <v>0</v>
      </c>
      <c r="AG770" s="171">
        <f t="shared" si="648"/>
        <v>0</v>
      </c>
      <c r="AH770" s="171" t="str">
        <f t="shared" si="649"/>
        <v>0</v>
      </c>
      <c r="AI770" s="171" t="str">
        <f>IF(ISBLANK(AD770), "", (POWER(AD770/VLOOKUP(AH770,Anthro_Calc!C:P,13,FALSE),VLOOKUP(AH770,Anthro_Calc!C:P,12,FALSE))-1) / (VLOOKUP(AH770,Anthro_Calc!C:P,14,FALSE)*VLOOKUP(AH770,Anthro_Calc!C:P,12,FALSE)))</f>
        <v/>
      </c>
      <c r="AJ770" s="171" t="str">
        <f>IF(ISBLANK(AD770), "", -3 + (AD770 -VLOOKUP(AH770,Anthro_Calc!C:P,4,FALSE)) / (VLOOKUP(AH770,Anthro_Calc!C:P,5,FALSE) - VLOOKUP(AH770,Anthro_Calc!C:P,4,FALSE)))</f>
        <v/>
      </c>
      <c r="AK770" s="171" t="str">
        <f>IF(ISBLANK(AD770), "", 3 + (AD770 -VLOOKUP(AH770,Anthro_Calc!C:P,10,FALSE)) / (VLOOKUP(AH770,Anthro_Calc!C:P,10,FALSE) - VLOOKUP(AH770,Anthro_Calc!C:P,9,FALSE)))</f>
        <v/>
      </c>
      <c r="AL770" s="172" t="str">
        <f t="shared" si="650"/>
        <v/>
      </c>
      <c r="AM770" s="173" t="str">
        <f t="shared" si="651"/>
        <v/>
      </c>
      <c r="AN770" s="174" t="str">
        <f t="shared" si="652"/>
        <v/>
      </c>
      <c r="AO770" s="178" t="str">
        <f t="shared" si="632"/>
        <v/>
      </c>
      <c r="AP770" s="179"/>
      <c r="AQ770" s="179" t="str">
        <f t="shared" si="638"/>
        <v/>
      </c>
      <c r="AR770" s="167"/>
      <c r="AS770" s="175"/>
      <c r="AT770" s="170"/>
      <c r="AU770" s="177" t="str">
        <f t="shared" si="679"/>
        <v/>
      </c>
      <c r="AV770" s="171">
        <f t="shared" si="653"/>
        <v>0</v>
      </c>
      <c r="AW770" s="171">
        <f t="shared" si="654"/>
        <v>0</v>
      </c>
      <c r="AX770" s="171" t="str">
        <f t="shared" si="655"/>
        <v>0</v>
      </c>
      <c r="AY770" s="171" t="str">
        <f>IF(ISBLANK(AT770), "", (POWER(AT770/VLOOKUP(AX770,Anthro_Calc!C:P,13,FALSE),VLOOKUP(AX770,Anthro_Calc!C:P,12,FALSE))-1) / (VLOOKUP(AX770,Anthro_Calc!C:P,14,FALSE)*VLOOKUP(AX770,Anthro_Calc!C:P,12,FALSE)))</f>
        <v/>
      </c>
      <c r="AZ770" s="171" t="str">
        <f>IF(ISBLANK(AT770), "", -3 + (AT770 -VLOOKUP(AX770,Anthro_Calc!C:P,4,FALSE)) / (VLOOKUP(AX770,Anthro_Calc!C:P,5,FALSE) - VLOOKUP(AX770,Anthro_Calc!C:P,4,FALSE)))</f>
        <v/>
      </c>
      <c r="BA770" s="171" t="str">
        <f>IF(ISBLANK(AT770), "", 3 + (AT770 -VLOOKUP(AX770,Anthro_Calc!C:P,10,FALSE)) / (VLOOKUP(AX770,Anthro_Calc!C:P,10,FALSE) - VLOOKUP(AX770,Anthro_Calc!C:P,9,FALSE)))</f>
        <v/>
      </c>
      <c r="BB770" s="172" t="str">
        <f t="shared" si="656"/>
        <v/>
      </c>
      <c r="BC770" s="173" t="str">
        <f t="shared" si="657"/>
        <v/>
      </c>
      <c r="BD770" s="174" t="str">
        <f t="shared" si="633"/>
        <v/>
      </c>
      <c r="BE770" s="180" t="str">
        <f t="shared" si="634"/>
        <v/>
      </c>
      <c r="BF770" s="181" t="str">
        <f t="shared" si="658"/>
        <v/>
      </c>
      <c r="BG770" s="181" t="str">
        <f t="shared" si="635"/>
        <v/>
      </c>
      <c r="BH770" s="179"/>
      <c r="BI770" s="182"/>
      <c r="BJ770" s="167"/>
      <c r="BK770" s="175"/>
      <c r="BL770" s="176"/>
      <c r="BM770" s="177" t="str">
        <f t="shared" si="659"/>
        <v/>
      </c>
      <c r="BN770" s="171">
        <f t="shared" si="677"/>
        <v>0</v>
      </c>
      <c r="BO770" s="171">
        <f t="shared" si="678"/>
        <v>0</v>
      </c>
      <c r="BP770" s="171" t="str">
        <f t="shared" si="660"/>
        <v>0</v>
      </c>
      <c r="BQ770" s="171" t="str">
        <f>IF(ISBLANK(BL770), "", (POWER(BL770/VLOOKUP(BP770,Anthro_Calc!C:P,13,FALSE),VLOOKUP(BP770,Anthro_Calc!C:P,12,FALSE))-1) / (VLOOKUP(BP770,Anthro_Calc!C:P,14,FALSE)*VLOOKUP(BP770,Anthro_Calc!C:P,12,FALSE)))</f>
        <v/>
      </c>
      <c r="BR770" s="171" t="str">
        <f>IF(ISBLANK(BL770), "", -3 + (BL770 -VLOOKUP(BP770,Anthro_Calc!C:P,4,FALSE)) / (VLOOKUP(BP770,Anthro_Calc!C:P,5,FALSE) - VLOOKUP(BP770,Anthro_Calc!C:P,4,FALSE)))</f>
        <v/>
      </c>
      <c r="BS770" s="171" t="str">
        <f>IF(ISBLANK(BL770), "", 3 + (BL770 -VLOOKUP(BP770,Anthro_Calc!C:P,10,FALSE)) / (VLOOKUP(BP770,Anthro_Calc!C:P,10,FALSE) - VLOOKUP(BP770,Anthro_Calc!C:P,9,FALSE)))</f>
        <v/>
      </c>
      <c r="BT770" s="172" t="str">
        <f t="shared" si="661"/>
        <v/>
      </c>
      <c r="BU770" s="173" t="str">
        <f t="shared" si="662"/>
        <v/>
      </c>
      <c r="BV770" s="174" t="str">
        <f t="shared" si="663"/>
        <v/>
      </c>
      <c r="BW770" s="181" t="str">
        <f t="shared" si="636"/>
        <v/>
      </c>
      <c r="BX770" s="179"/>
      <c r="BY770" s="181" t="str">
        <f>IF(ISBLANK(BL770), "", VLOOKUP(Z770&amp;" "&amp;BV770&amp;" "&amp;BW770,Graduation_Criteria!$D$2:$E$34,2,FALSE))</f>
        <v/>
      </c>
      <c r="BZ770" s="181" t="str">
        <f t="shared" si="637"/>
        <v/>
      </c>
      <c r="CA770" s="167"/>
      <c r="CB770" s="175"/>
      <c r="CC770" s="175"/>
      <c r="CD770" s="183" t="str">
        <f t="shared" si="664"/>
        <v/>
      </c>
      <c r="CE770" s="184">
        <f t="shared" si="665"/>
        <v>0</v>
      </c>
      <c r="CF770" s="184">
        <f t="shared" si="666"/>
        <v>0</v>
      </c>
      <c r="CG770" s="184" t="str">
        <f t="shared" si="667"/>
        <v>0</v>
      </c>
      <c r="CH770" s="184" t="str">
        <f>IF(ISBLANK(CC770), "", (POWER(CC770/VLOOKUP(CG770,Anthro_Calc!C:P,13,FALSE),VLOOKUP(CG770,Anthro_Calc!C:P,12,FALSE))-1) / (VLOOKUP(CG770,Anthro_Calc!C:P,14,FALSE)*VLOOKUP(CG770,Anthro_Calc!C:P,12,FALSE)))</f>
        <v/>
      </c>
      <c r="CI770" s="184" t="str">
        <f>IF(ISBLANK(CC770), "", -3 + (CC770 -VLOOKUP(CG770,Anthro_Calc!C:P,4,FALSE)) / (VLOOKUP(CG770,Anthro_Calc!C:P,5,FALSE) - VLOOKUP(CG770,Anthro_Calc!C:P,4,FALSE)))</f>
        <v/>
      </c>
      <c r="CJ770" s="184" t="str">
        <f>IF(ISBLANK(CC770), "", 3 + (CC770 -VLOOKUP(CG770,Anthro_Calc!C:P,10,FALSE)) / (VLOOKUP(CG770,Anthro_Calc!C:P,10,FALSE) - VLOOKUP(CG770,Anthro_Calc!C:P,9,FALSE)))</f>
        <v/>
      </c>
      <c r="CK770" s="185" t="str">
        <f t="shared" si="668"/>
        <v/>
      </c>
      <c r="CL770" s="173" t="str">
        <f t="shared" si="669"/>
        <v/>
      </c>
      <c r="CM770" s="174" t="str">
        <f t="shared" si="670"/>
        <v/>
      </c>
      <c r="CN770" s="179"/>
      <c r="CO770" s="167"/>
      <c r="CP770" s="175"/>
      <c r="CQ770" s="175"/>
      <c r="CR770" s="186" t="str">
        <f t="shared" si="671"/>
        <v/>
      </c>
      <c r="CS770" s="187">
        <f t="shared" si="672"/>
        <v>0</v>
      </c>
      <c r="CT770" s="187">
        <f t="shared" si="673"/>
        <v>0</v>
      </c>
      <c r="CU770" s="187" t="str">
        <f t="shared" si="674"/>
        <v>0</v>
      </c>
      <c r="CV770" s="187" t="str">
        <f>IF(ISBLANK(CQ770), "", (POWER(CQ770/VLOOKUP(CU770,Anthro_Calc!C:P,13,FALSE),VLOOKUP(CU770,Anthro_Calc!C:P,12,FALSE))-1) / (VLOOKUP(CU770,Anthro_Calc!C:P,14,FALSE)*VLOOKUP(CU770,Anthro_Calc!C:P,12,FALSE)))</f>
        <v/>
      </c>
      <c r="CW770" s="187" t="str">
        <f>IF(ISBLANK(CQ770), "", -3 + (CQ770 -VLOOKUP(CU770,Anthro_Calc!C:P,4,FALSE)) / (VLOOKUP(CU770,Anthro_Calc!C:P,5,FALSE) - VLOOKUP(CU770,Anthro_Calc!C:P,4,FALSE)))</f>
        <v/>
      </c>
      <c r="CX770" s="187" t="str">
        <f>IF(ISBLANK(CQ770), "", 3 + (CQ770 -VLOOKUP(CU770,Anthro_Calc!C:P,10,FALSE)) / (VLOOKUP(CU770,Anthro_Calc!C:P,10,FALSE) - VLOOKUP(CU770,Anthro_Calc!C:P,9,FALSE)))</f>
        <v/>
      </c>
      <c r="CY770" s="188" t="str">
        <f t="shared" si="675"/>
        <v/>
      </c>
      <c r="CZ770" s="117" t="str">
        <f t="shared" si="639"/>
        <v/>
      </c>
      <c r="DA770" s="174" t="str">
        <f t="shared" si="676"/>
        <v/>
      </c>
      <c r="DB770" s="189"/>
    </row>
    <row r="771" spans="1:106">
      <c r="A771" s="165">
        <f t="shared" si="631"/>
        <v>767</v>
      </c>
      <c r="B771" s="166"/>
      <c r="C771" s="166"/>
      <c r="D771" s="166"/>
      <c r="E771" s="166"/>
      <c r="F771" s="166"/>
      <c r="G771" s="166"/>
      <c r="H771" s="166"/>
      <c r="I771" s="166"/>
      <c r="J771" s="166"/>
      <c r="K771" s="166"/>
      <c r="L771" s="166"/>
      <c r="M771" s="167"/>
      <c r="N771" s="168" t="str">
        <f t="shared" ca="1" si="640"/>
        <v/>
      </c>
      <c r="O771" s="169"/>
      <c r="P771" s="169"/>
      <c r="Q771" s="167"/>
      <c r="R771" s="170"/>
      <c r="S771" s="171" t="str">
        <f t="shared" si="641"/>
        <v/>
      </c>
      <c r="T771" s="171" t="str">
        <f t="shared" si="642"/>
        <v/>
      </c>
      <c r="U771" s="171" t="str">
        <f t="shared" si="643"/>
        <v/>
      </c>
      <c r="V771" s="171" t="str">
        <f>IF(ISBLANK(R771), "", (POWER(R771/VLOOKUP(U771,Anthro_Calc!C:P,13,FALSE),VLOOKUP(U771,Anthro_Calc!C:P,12,FALSE))-1) / (VLOOKUP(U771,Anthro_Calc!C:P,14,FALSE)*VLOOKUP(U771,Anthro_Calc!C:P,12,FALSE)))</f>
        <v/>
      </c>
      <c r="W771" s="171" t="str">
        <f>IF(ISBLANK(R771), "", -3 + (R771 -VLOOKUP(U771,Anthro_Calc!C:P,4,FALSE)) / (VLOOKUP(U771,Anthro_Calc!C:P,5,FALSE) - VLOOKUP(U771,Anthro_Calc!C:P,4,FALSE)))</f>
        <v/>
      </c>
      <c r="X771" s="171" t="str">
        <f>IF(ISBLANK(R771), "", 3 + (R771 -VLOOKUP(U771,Anthro_Calc!C:P,10,FALSE)) / (VLOOKUP(U771,Anthro_Calc!C:P,10,FALSE) - VLOOKUP(U771,Anthro_Calc!C:P,9,FALSE)))</f>
        <v/>
      </c>
      <c r="Y771" s="172" t="str">
        <f t="shared" si="644"/>
        <v/>
      </c>
      <c r="Z771" s="173" t="str">
        <f t="shared" si="645"/>
        <v/>
      </c>
      <c r="AA771" s="174" t="str">
        <f t="shared" si="680"/>
        <v/>
      </c>
      <c r="AB771" s="167"/>
      <c r="AC771" s="175"/>
      <c r="AD771" s="176"/>
      <c r="AE771" s="177" t="str">
        <f t="shared" si="646"/>
        <v/>
      </c>
      <c r="AF771" s="171">
        <f t="shared" si="647"/>
        <v>0</v>
      </c>
      <c r="AG771" s="171">
        <f t="shared" si="648"/>
        <v>0</v>
      </c>
      <c r="AH771" s="171" t="str">
        <f t="shared" si="649"/>
        <v>0</v>
      </c>
      <c r="AI771" s="171" t="str">
        <f>IF(ISBLANK(AD771), "", (POWER(AD771/VLOOKUP(AH771,Anthro_Calc!C:P,13,FALSE),VLOOKUP(AH771,Anthro_Calc!C:P,12,FALSE))-1) / (VLOOKUP(AH771,Anthro_Calc!C:P,14,FALSE)*VLOOKUP(AH771,Anthro_Calc!C:P,12,FALSE)))</f>
        <v/>
      </c>
      <c r="AJ771" s="171" t="str">
        <f>IF(ISBLANK(AD771), "", -3 + (AD771 -VLOOKUP(AH771,Anthro_Calc!C:P,4,FALSE)) / (VLOOKUP(AH771,Anthro_Calc!C:P,5,FALSE) - VLOOKUP(AH771,Anthro_Calc!C:P,4,FALSE)))</f>
        <v/>
      </c>
      <c r="AK771" s="171" t="str">
        <f>IF(ISBLANK(AD771), "", 3 + (AD771 -VLOOKUP(AH771,Anthro_Calc!C:P,10,FALSE)) / (VLOOKUP(AH771,Anthro_Calc!C:P,10,FALSE) - VLOOKUP(AH771,Anthro_Calc!C:P,9,FALSE)))</f>
        <v/>
      </c>
      <c r="AL771" s="172" t="str">
        <f t="shared" si="650"/>
        <v/>
      </c>
      <c r="AM771" s="173" t="str">
        <f t="shared" si="651"/>
        <v/>
      </c>
      <c r="AN771" s="174" t="str">
        <f t="shared" si="652"/>
        <v/>
      </c>
      <c r="AO771" s="178" t="str">
        <f t="shared" si="632"/>
        <v/>
      </c>
      <c r="AP771" s="179"/>
      <c r="AQ771" s="179" t="str">
        <f t="shared" si="638"/>
        <v/>
      </c>
      <c r="AR771" s="167"/>
      <c r="AS771" s="175"/>
      <c r="AT771" s="170"/>
      <c r="AU771" s="177" t="str">
        <f t="shared" si="679"/>
        <v/>
      </c>
      <c r="AV771" s="171">
        <f t="shared" si="653"/>
        <v>0</v>
      </c>
      <c r="AW771" s="171">
        <f t="shared" si="654"/>
        <v>0</v>
      </c>
      <c r="AX771" s="171" t="str">
        <f t="shared" si="655"/>
        <v>0</v>
      </c>
      <c r="AY771" s="171" t="str">
        <f>IF(ISBLANK(AT771), "", (POWER(AT771/VLOOKUP(AX771,Anthro_Calc!C:P,13,FALSE),VLOOKUP(AX771,Anthro_Calc!C:P,12,FALSE))-1) / (VLOOKUP(AX771,Anthro_Calc!C:P,14,FALSE)*VLOOKUP(AX771,Anthro_Calc!C:P,12,FALSE)))</f>
        <v/>
      </c>
      <c r="AZ771" s="171" t="str">
        <f>IF(ISBLANK(AT771), "", -3 + (AT771 -VLOOKUP(AX771,Anthro_Calc!C:P,4,FALSE)) / (VLOOKUP(AX771,Anthro_Calc!C:P,5,FALSE) - VLOOKUP(AX771,Anthro_Calc!C:P,4,FALSE)))</f>
        <v/>
      </c>
      <c r="BA771" s="171" t="str">
        <f>IF(ISBLANK(AT771), "", 3 + (AT771 -VLOOKUP(AX771,Anthro_Calc!C:P,10,FALSE)) / (VLOOKUP(AX771,Anthro_Calc!C:P,10,FALSE) - VLOOKUP(AX771,Anthro_Calc!C:P,9,FALSE)))</f>
        <v/>
      </c>
      <c r="BB771" s="172" t="str">
        <f t="shared" si="656"/>
        <v/>
      </c>
      <c r="BC771" s="173" t="str">
        <f t="shared" si="657"/>
        <v/>
      </c>
      <c r="BD771" s="174" t="str">
        <f t="shared" si="633"/>
        <v/>
      </c>
      <c r="BE771" s="180" t="str">
        <f t="shared" si="634"/>
        <v/>
      </c>
      <c r="BF771" s="181" t="str">
        <f t="shared" si="658"/>
        <v/>
      </c>
      <c r="BG771" s="181" t="str">
        <f t="shared" si="635"/>
        <v/>
      </c>
      <c r="BH771" s="179"/>
      <c r="BI771" s="182"/>
      <c r="BJ771" s="167"/>
      <c r="BK771" s="175"/>
      <c r="BL771" s="176"/>
      <c r="BM771" s="177" t="str">
        <f t="shared" si="659"/>
        <v/>
      </c>
      <c r="BN771" s="171">
        <f t="shared" si="677"/>
        <v>0</v>
      </c>
      <c r="BO771" s="171">
        <f t="shared" si="678"/>
        <v>0</v>
      </c>
      <c r="BP771" s="171" t="str">
        <f t="shared" si="660"/>
        <v>0</v>
      </c>
      <c r="BQ771" s="171" t="str">
        <f>IF(ISBLANK(BL771), "", (POWER(BL771/VLOOKUP(BP771,Anthro_Calc!C:P,13,FALSE),VLOOKUP(BP771,Anthro_Calc!C:P,12,FALSE))-1) / (VLOOKUP(BP771,Anthro_Calc!C:P,14,FALSE)*VLOOKUP(BP771,Anthro_Calc!C:P,12,FALSE)))</f>
        <v/>
      </c>
      <c r="BR771" s="171" t="str">
        <f>IF(ISBLANK(BL771), "", -3 + (BL771 -VLOOKUP(BP771,Anthro_Calc!C:P,4,FALSE)) / (VLOOKUP(BP771,Anthro_Calc!C:P,5,FALSE) - VLOOKUP(BP771,Anthro_Calc!C:P,4,FALSE)))</f>
        <v/>
      </c>
      <c r="BS771" s="171" t="str">
        <f>IF(ISBLANK(BL771), "", 3 + (BL771 -VLOOKUP(BP771,Anthro_Calc!C:P,10,FALSE)) / (VLOOKUP(BP771,Anthro_Calc!C:P,10,FALSE) - VLOOKUP(BP771,Anthro_Calc!C:P,9,FALSE)))</f>
        <v/>
      </c>
      <c r="BT771" s="172" t="str">
        <f t="shared" si="661"/>
        <v/>
      </c>
      <c r="BU771" s="173" t="str">
        <f t="shared" si="662"/>
        <v/>
      </c>
      <c r="BV771" s="174" t="str">
        <f t="shared" si="663"/>
        <v/>
      </c>
      <c r="BW771" s="181" t="str">
        <f t="shared" si="636"/>
        <v/>
      </c>
      <c r="BX771" s="179"/>
      <c r="BY771" s="181" t="str">
        <f>IF(ISBLANK(BL771), "", VLOOKUP(Z771&amp;" "&amp;BV771&amp;" "&amp;BW771,Graduation_Criteria!$D$2:$E$34,2,FALSE))</f>
        <v/>
      </c>
      <c r="BZ771" s="181" t="str">
        <f t="shared" si="637"/>
        <v/>
      </c>
      <c r="CA771" s="167"/>
      <c r="CB771" s="175"/>
      <c r="CC771" s="175"/>
      <c r="CD771" s="183" t="str">
        <f t="shared" si="664"/>
        <v/>
      </c>
      <c r="CE771" s="184">
        <f t="shared" si="665"/>
        <v>0</v>
      </c>
      <c r="CF771" s="184">
        <f t="shared" si="666"/>
        <v>0</v>
      </c>
      <c r="CG771" s="184" t="str">
        <f t="shared" si="667"/>
        <v>0</v>
      </c>
      <c r="CH771" s="184" t="str">
        <f>IF(ISBLANK(CC771), "", (POWER(CC771/VLOOKUP(CG771,Anthro_Calc!C:P,13,FALSE),VLOOKUP(CG771,Anthro_Calc!C:P,12,FALSE))-1) / (VLOOKUP(CG771,Anthro_Calc!C:P,14,FALSE)*VLOOKUP(CG771,Anthro_Calc!C:P,12,FALSE)))</f>
        <v/>
      </c>
      <c r="CI771" s="184" t="str">
        <f>IF(ISBLANK(CC771), "", -3 + (CC771 -VLOOKUP(CG771,Anthro_Calc!C:P,4,FALSE)) / (VLOOKUP(CG771,Anthro_Calc!C:P,5,FALSE) - VLOOKUP(CG771,Anthro_Calc!C:P,4,FALSE)))</f>
        <v/>
      </c>
      <c r="CJ771" s="184" t="str">
        <f>IF(ISBLANK(CC771), "", 3 + (CC771 -VLOOKUP(CG771,Anthro_Calc!C:P,10,FALSE)) / (VLOOKUP(CG771,Anthro_Calc!C:P,10,FALSE) - VLOOKUP(CG771,Anthro_Calc!C:P,9,FALSE)))</f>
        <v/>
      </c>
      <c r="CK771" s="185" t="str">
        <f t="shared" si="668"/>
        <v/>
      </c>
      <c r="CL771" s="173" t="str">
        <f t="shared" si="669"/>
        <v/>
      </c>
      <c r="CM771" s="174" t="str">
        <f t="shared" si="670"/>
        <v/>
      </c>
      <c r="CN771" s="179"/>
      <c r="CO771" s="167"/>
      <c r="CP771" s="175"/>
      <c r="CQ771" s="175"/>
      <c r="CR771" s="186" t="str">
        <f t="shared" si="671"/>
        <v/>
      </c>
      <c r="CS771" s="187">
        <f t="shared" si="672"/>
        <v>0</v>
      </c>
      <c r="CT771" s="187">
        <f t="shared" si="673"/>
        <v>0</v>
      </c>
      <c r="CU771" s="187" t="str">
        <f t="shared" si="674"/>
        <v>0</v>
      </c>
      <c r="CV771" s="187" t="str">
        <f>IF(ISBLANK(CQ771), "", (POWER(CQ771/VLOOKUP(CU771,Anthro_Calc!C:P,13,FALSE),VLOOKUP(CU771,Anthro_Calc!C:P,12,FALSE))-1) / (VLOOKUP(CU771,Anthro_Calc!C:P,14,FALSE)*VLOOKUP(CU771,Anthro_Calc!C:P,12,FALSE)))</f>
        <v/>
      </c>
      <c r="CW771" s="187" t="str">
        <f>IF(ISBLANK(CQ771), "", -3 + (CQ771 -VLOOKUP(CU771,Anthro_Calc!C:P,4,FALSE)) / (VLOOKUP(CU771,Anthro_Calc!C:P,5,FALSE) - VLOOKUP(CU771,Anthro_Calc!C:P,4,FALSE)))</f>
        <v/>
      </c>
      <c r="CX771" s="187" t="str">
        <f>IF(ISBLANK(CQ771), "", 3 + (CQ771 -VLOOKUP(CU771,Anthro_Calc!C:P,10,FALSE)) / (VLOOKUP(CU771,Anthro_Calc!C:P,10,FALSE) - VLOOKUP(CU771,Anthro_Calc!C:P,9,FALSE)))</f>
        <v/>
      </c>
      <c r="CY771" s="188" t="str">
        <f t="shared" si="675"/>
        <v/>
      </c>
      <c r="CZ771" s="117" t="str">
        <f t="shared" si="639"/>
        <v/>
      </c>
      <c r="DA771" s="174" t="str">
        <f t="shared" si="676"/>
        <v/>
      </c>
      <c r="DB771" s="189"/>
    </row>
    <row r="772" spans="1:106">
      <c r="A772" s="165">
        <f t="shared" si="631"/>
        <v>768</v>
      </c>
      <c r="B772" s="166"/>
      <c r="C772" s="166"/>
      <c r="D772" s="166"/>
      <c r="E772" s="166"/>
      <c r="F772" s="166"/>
      <c r="G772" s="166"/>
      <c r="H772" s="166"/>
      <c r="I772" s="166"/>
      <c r="J772" s="166"/>
      <c r="K772" s="166"/>
      <c r="L772" s="166"/>
      <c r="M772" s="167"/>
      <c r="N772" s="168" t="str">
        <f t="shared" ca="1" si="640"/>
        <v/>
      </c>
      <c r="O772" s="169"/>
      <c r="P772" s="169"/>
      <c r="Q772" s="167"/>
      <c r="R772" s="170"/>
      <c r="S772" s="171" t="str">
        <f t="shared" si="641"/>
        <v/>
      </c>
      <c r="T772" s="171" t="str">
        <f t="shared" si="642"/>
        <v/>
      </c>
      <c r="U772" s="171" t="str">
        <f t="shared" si="643"/>
        <v/>
      </c>
      <c r="V772" s="171" t="str">
        <f>IF(ISBLANK(R772), "", (POWER(R772/VLOOKUP(U772,Anthro_Calc!C:P,13,FALSE),VLOOKUP(U772,Anthro_Calc!C:P,12,FALSE))-1) / (VLOOKUP(U772,Anthro_Calc!C:P,14,FALSE)*VLOOKUP(U772,Anthro_Calc!C:P,12,FALSE)))</f>
        <v/>
      </c>
      <c r="W772" s="171" t="str">
        <f>IF(ISBLANK(R772), "", -3 + (R772 -VLOOKUP(U772,Anthro_Calc!C:P,4,FALSE)) / (VLOOKUP(U772,Anthro_Calc!C:P,5,FALSE) - VLOOKUP(U772,Anthro_Calc!C:P,4,FALSE)))</f>
        <v/>
      </c>
      <c r="X772" s="171" t="str">
        <f>IF(ISBLANK(R772), "", 3 + (R772 -VLOOKUP(U772,Anthro_Calc!C:P,10,FALSE)) / (VLOOKUP(U772,Anthro_Calc!C:P,10,FALSE) - VLOOKUP(U772,Anthro_Calc!C:P,9,FALSE)))</f>
        <v/>
      </c>
      <c r="Y772" s="172" t="str">
        <f t="shared" si="644"/>
        <v/>
      </c>
      <c r="Z772" s="173" t="str">
        <f t="shared" si="645"/>
        <v/>
      </c>
      <c r="AA772" s="174" t="str">
        <f t="shared" si="680"/>
        <v/>
      </c>
      <c r="AB772" s="167"/>
      <c r="AC772" s="175"/>
      <c r="AD772" s="176"/>
      <c r="AE772" s="177" t="str">
        <f t="shared" si="646"/>
        <v/>
      </c>
      <c r="AF772" s="171">
        <f t="shared" si="647"/>
        <v>0</v>
      </c>
      <c r="AG772" s="171">
        <f t="shared" si="648"/>
        <v>0</v>
      </c>
      <c r="AH772" s="171" t="str">
        <f t="shared" si="649"/>
        <v>0</v>
      </c>
      <c r="AI772" s="171" t="str">
        <f>IF(ISBLANK(AD772), "", (POWER(AD772/VLOOKUP(AH772,Anthro_Calc!C:P,13,FALSE),VLOOKUP(AH772,Anthro_Calc!C:P,12,FALSE))-1) / (VLOOKUP(AH772,Anthro_Calc!C:P,14,FALSE)*VLOOKUP(AH772,Anthro_Calc!C:P,12,FALSE)))</f>
        <v/>
      </c>
      <c r="AJ772" s="171" t="str">
        <f>IF(ISBLANK(AD772), "", -3 + (AD772 -VLOOKUP(AH772,Anthro_Calc!C:P,4,FALSE)) / (VLOOKUP(AH772,Anthro_Calc!C:P,5,FALSE) - VLOOKUP(AH772,Anthro_Calc!C:P,4,FALSE)))</f>
        <v/>
      </c>
      <c r="AK772" s="171" t="str">
        <f>IF(ISBLANK(AD772), "", 3 + (AD772 -VLOOKUP(AH772,Anthro_Calc!C:P,10,FALSE)) / (VLOOKUP(AH772,Anthro_Calc!C:P,10,FALSE) - VLOOKUP(AH772,Anthro_Calc!C:P,9,FALSE)))</f>
        <v/>
      </c>
      <c r="AL772" s="172" t="str">
        <f t="shared" si="650"/>
        <v/>
      </c>
      <c r="AM772" s="173" t="str">
        <f t="shared" si="651"/>
        <v/>
      </c>
      <c r="AN772" s="174" t="str">
        <f t="shared" si="652"/>
        <v/>
      </c>
      <c r="AO772" s="178" t="str">
        <f t="shared" si="632"/>
        <v/>
      </c>
      <c r="AP772" s="179"/>
      <c r="AQ772" s="179" t="str">
        <f t="shared" si="638"/>
        <v/>
      </c>
      <c r="AR772" s="167"/>
      <c r="AS772" s="175"/>
      <c r="AT772" s="170"/>
      <c r="AU772" s="177" t="str">
        <f t="shared" si="679"/>
        <v/>
      </c>
      <c r="AV772" s="171">
        <f t="shared" si="653"/>
        <v>0</v>
      </c>
      <c r="AW772" s="171">
        <f t="shared" si="654"/>
        <v>0</v>
      </c>
      <c r="AX772" s="171" t="str">
        <f t="shared" si="655"/>
        <v>0</v>
      </c>
      <c r="AY772" s="171" t="str">
        <f>IF(ISBLANK(AT772), "", (POWER(AT772/VLOOKUP(AX772,Anthro_Calc!C:P,13,FALSE),VLOOKUP(AX772,Anthro_Calc!C:P,12,FALSE))-1) / (VLOOKUP(AX772,Anthro_Calc!C:P,14,FALSE)*VLOOKUP(AX772,Anthro_Calc!C:P,12,FALSE)))</f>
        <v/>
      </c>
      <c r="AZ772" s="171" t="str">
        <f>IF(ISBLANK(AT772), "", -3 + (AT772 -VLOOKUP(AX772,Anthro_Calc!C:P,4,FALSE)) / (VLOOKUP(AX772,Anthro_Calc!C:P,5,FALSE) - VLOOKUP(AX772,Anthro_Calc!C:P,4,FALSE)))</f>
        <v/>
      </c>
      <c r="BA772" s="171" t="str">
        <f>IF(ISBLANK(AT772), "", 3 + (AT772 -VLOOKUP(AX772,Anthro_Calc!C:P,10,FALSE)) / (VLOOKUP(AX772,Anthro_Calc!C:P,10,FALSE) - VLOOKUP(AX772,Anthro_Calc!C:P,9,FALSE)))</f>
        <v/>
      </c>
      <c r="BB772" s="172" t="str">
        <f t="shared" si="656"/>
        <v/>
      </c>
      <c r="BC772" s="173" t="str">
        <f t="shared" si="657"/>
        <v/>
      </c>
      <c r="BD772" s="174" t="str">
        <f t="shared" si="633"/>
        <v/>
      </c>
      <c r="BE772" s="180" t="str">
        <f t="shared" si="634"/>
        <v/>
      </c>
      <c r="BF772" s="181" t="str">
        <f t="shared" si="658"/>
        <v/>
      </c>
      <c r="BG772" s="181" t="str">
        <f t="shared" si="635"/>
        <v/>
      </c>
      <c r="BH772" s="179"/>
      <c r="BI772" s="182"/>
      <c r="BJ772" s="167"/>
      <c r="BK772" s="175"/>
      <c r="BL772" s="176"/>
      <c r="BM772" s="177" t="str">
        <f t="shared" si="659"/>
        <v/>
      </c>
      <c r="BN772" s="171">
        <f t="shared" si="677"/>
        <v>0</v>
      </c>
      <c r="BO772" s="171">
        <f t="shared" si="678"/>
        <v>0</v>
      </c>
      <c r="BP772" s="171" t="str">
        <f t="shared" si="660"/>
        <v>0</v>
      </c>
      <c r="BQ772" s="171" t="str">
        <f>IF(ISBLANK(BL772), "", (POWER(BL772/VLOOKUP(BP772,Anthro_Calc!C:P,13,FALSE),VLOOKUP(BP772,Anthro_Calc!C:P,12,FALSE))-1) / (VLOOKUP(BP772,Anthro_Calc!C:P,14,FALSE)*VLOOKUP(BP772,Anthro_Calc!C:P,12,FALSE)))</f>
        <v/>
      </c>
      <c r="BR772" s="171" t="str">
        <f>IF(ISBLANK(BL772), "", -3 + (BL772 -VLOOKUP(BP772,Anthro_Calc!C:P,4,FALSE)) / (VLOOKUP(BP772,Anthro_Calc!C:P,5,FALSE) - VLOOKUP(BP772,Anthro_Calc!C:P,4,FALSE)))</f>
        <v/>
      </c>
      <c r="BS772" s="171" t="str">
        <f>IF(ISBLANK(BL772), "", 3 + (BL772 -VLOOKUP(BP772,Anthro_Calc!C:P,10,FALSE)) / (VLOOKUP(BP772,Anthro_Calc!C:P,10,FALSE) - VLOOKUP(BP772,Anthro_Calc!C:P,9,FALSE)))</f>
        <v/>
      </c>
      <c r="BT772" s="172" t="str">
        <f t="shared" si="661"/>
        <v/>
      </c>
      <c r="BU772" s="173" t="str">
        <f t="shared" si="662"/>
        <v/>
      </c>
      <c r="BV772" s="174" t="str">
        <f t="shared" si="663"/>
        <v/>
      </c>
      <c r="BW772" s="181" t="str">
        <f t="shared" si="636"/>
        <v/>
      </c>
      <c r="BX772" s="179"/>
      <c r="BY772" s="181" t="str">
        <f>IF(ISBLANK(BL772), "", VLOOKUP(Z772&amp;" "&amp;BV772&amp;" "&amp;BW772,Graduation_Criteria!$D$2:$E$34,2,FALSE))</f>
        <v/>
      </c>
      <c r="BZ772" s="181" t="str">
        <f t="shared" si="637"/>
        <v/>
      </c>
      <c r="CA772" s="167"/>
      <c r="CB772" s="175"/>
      <c r="CC772" s="175"/>
      <c r="CD772" s="183" t="str">
        <f t="shared" si="664"/>
        <v/>
      </c>
      <c r="CE772" s="184">
        <f t="shared" si="665"/>
        <v>0</v>
      </c>
      <c r="CF772" s="184">
        <f t="shared" si="666"/>
        <v>0</v>
      </c>
      <c r="CG772" s="184" t="str">
        <f t="shared" si="667"/>
        <v>0</v>
      </c>
      <c r="CH772" s="184" t="str">
        <f>IF(ISBLANK(CC772), "", (POWER(CC772/VLOOKUP(CG772,Anthro_Calc!C:P,13,FALSE),VLOOKUP(CG772,Anthro_Calc!C:P,12,FALSE))-1) / (VLOOKUP(CG772,Anthro_Calc!C:P,14,FALSE)*VLOOKUP(CG772,Anthro_Calc!C:P,12,FALSE)))</f>
        <v/>
      </c>
      <c r="CI772" s="184" t="str">
        <f>IF(ISBLANK(CC772), "", -3 + (CC772 -VLOOKUP(CG772,Anthro_Calc!C:P,4,FALSE)) / (VLOOKUP(CG772,Anthro_Calc!C:P,5,FALSE) - VLOOKUP(CG772,Anthro_Calc!C:P,4,FALSE)))</f>
        <v/>
      </c>
      <c r="CJ772" s="184" t="str">
        <f>IF(ISBLANK(CC772), "", 3 + (CC772 -VLOOKUP(CG772,Anthro_Calc!C:P,10,FALSE)) / (VLOOKUP(CG772,Anthro_Calc!C:P,10,FALSE) - VLOOKUP(CG772,Anthro_Calc!C:P,9,FALSE)))</f>
        <v/>
      </c>
      <c r="CK772" s="185" t="str">
        <f t="shared" si="668"/>
        <v/>
      </c>
      <c r="CL772" s="173" t="str">
        <f t="shared" si="669"/>
        <v/>
      </c>
      <c r="CM772" s="174" t="str">
        <f t="shared" si="670"/>
        <v/>
      </c>
      <c r="CN772" s="179"/>
      <c r="CO772" s="167"/>
      <c r="CP772" s="175"/>
      <c r="CQ772" s="175"/>
      <c r="CR772" s="186" t="str">
        <f t="shared" si="671"/>
        <v/>
      </c>
      <c r="CS772" s="187">
        <f t="shared" si="672"/>
        <v>0</v>
      </c>
      <c r="CT772" s="187">
        <f t="shared" si="673"/>
        <v>0</v>
      </c>
      <c r="CU772" s="187" t="str">
        <f t="shared" si="674"/>
        <v>0</v>
      </c>
      <c r="CV772" s="187" t="str">
        <f>IF(ISBLANK(CQ772), "", (POWER(CQ772/VLOOKUP(CU772,Anthro_Calc!C:P,13,FALSE),VLOOKUP(CU772,Anthro_Calc!C:P,12,FALSE))-1) / (VLOOKUP(CU772,Anthro_Calc!C:P,14,FALSE)*VLOOKUP(CU772,Anthro_Calc!C:P,12,FALSE)))</f>
        <v/>
      </c>
      <c r="CW772" s="187" t="str">
        <f>IF(ISBLANK(CQ772), "", -3 + (CQ772 -VLOOKUP(CU772,Anthro_Calc!C:P,4,FALSE)) / (VLOOKUP(CU772,Anthro_Calc!C:P,5,FALSE) - VLOOKUP(CU772,Anthro_Calc!C:P,4,FALSE)))</f>
        <v/>
      </c>
      <c r="CX772" s="187" t="str">
        <f>IF(ISBLANK(CQ772), "", 3 + (CQ772 -VLOOKUP(CU772,Anthro_Calc!C:P,10,FALSE)) / (VLOOKUP(CU772,Anthro_Calc!C:P,10,FALSE) - VLOOKUP(CU772,Anthro_Calc!C:P,9,FALSE)))</f>
        <v/>
      </c>
      <c r="CY772" s="188" t="str">
        <f t="shared" si="675"/>
        <v/>
      </c>
      <c r="CZ772" s="117" t="str">
        <f t="shared" si="639"/>
        <v/>
      </c>
      <c r="DA772" s="174" t="str">
        <f t="shared" si="676"/>
        <v/>
      </c>
      <c r="DB772" s="189"/>
    </row>
    <row r="773" spans="1:106">
      <c r="A773" s="165">
        <f t="shared" ref="A773:A836" si="681">ROW()-4</f>
        <v>769</v>
      </c>
      <c r="B773" s="166"/>
      <c r="C773" s="166"/>
      <c r="D773" s="166"/>
      <c r="E773" s="166"/>
      <c r="F773" s="166"/>
      <c r="G773" s="166"/>
      <c r="H773" s="166"/>
      <c r="I773" s="166"/>
      <c r="J773" s="166"/>
      <c r="K773" s="166"/>
      <c r="L773" s="166"/>
      <c r="M773" s="167"/>
      <c r="N773" s="168" t="str">
        <f t="shared" ca="1" si="640"/>
        <v/>
      </c>
      <c r="O773" s="169"/>
      <c r="P773" s="169"/>
      <c r="Q773" s="167"/>
      <c r="R773" s="170"/>
      <c r="S773" s="171" t="str">
        <f t="shared" si="641"/>
        <v/>
      </c>
      <c r="T773" s="171" t="str">
        <f t="shared" si="642"/>
        <v/>
      </c>
      <c r="U773" s="171" t="str">
        <f t="shared" si="643"/>
        <v/>
      </c>
      <c r="V773" s="171" t="str">
        <f>IF(ISBLANK(R773), "", (POWER(R773/VLOOKUP(U773,Anthro_Calc!C:P,13,FALSE),VLOOKUP(U773,Anthro_Calc!C:P,12,FALSE))-1) / (VLOOKUP(U773,Anthro_Calc!C:P,14,FALSE)*VLOOKUP(U773,Anthro_Calc!C:P,12,FALSE)))</f>
        <v/>
      </c>
      <c r="W773" s="171" t="str">
        <f>IF(ISBLANK(R773), "", -3 + (R773 -VLOOKUP(U773,Anthro_Calc!C:P,4,FALSE)) / (VLOOKUP(U773,Anthro_Calc!C:P,5,FALSE) - VLOOKUP(U773,Anthro_Calc!C:P,4,FALSE)))</f>
        <v/>
      </c>
      <c r="X773" s="171" t="str">
        <f>IF(ISBLANK(R773), "", 3 + (R773 -VLOOKUP(U773,Anthro_Calc!C:P,10,FALSE)) / (VLOOKUP(U773,Anthro_Calc!C:P,10,FALSE) - VLOOKUP(U773,Anthro_Calc!C:P,9,FALSE)))</f>
        <v/>
      </c>
      <c r="Y773" s="172" t="str">
        <f t="shared" si="644"/>
        <v/>
      </c>
      <c r="Z773" s="173" t="str">
        <f t="shared" si="645"/>
        <v/>
      </c>
      <c r="AA773" s="174" t="str">
        <f t="shared" si="680"/>
        <v/>
      </c>
      <c r="AB773" s="167"/>
      <c r="AC773" s="175"/>
      <c r="AD773" s="176"/>
      <c r="AE773" s="177" t="str">
        <f t="shared" si="646"/>
        <v/>
      </c>
      <c r="AF773" s="171">
        <f t="shared" si="647"/>
        <v>0</v>
      </c>
      <c r="AG773" s="171">
        <f t="shared" si="648"/>
        <v>0</v>
      </c>
      <c r="AH773" s="171" t="str">
        <f t="shared" si="649"/>
        <v>0</v>
      </c>
      <c r="AI773" s="171" t="str">
        <f>IF(ISBLANK(AD773), "", (POWER(AD773/VLOOKUP(AH773,Anthro_Calc!C:P,13,FALSE),VLOOKUP(AH773,Anthro_Calc!C:P,12,FALSE))-1) / (VLOOKUP(AH773,Anthro_Calc!C:P,14,FALSE)*VLOOKUP(AH773,Anthro_Calc!C:P,12,FALSE)))</f>
        <v/>
      </c>
      <c r="AJ773" s="171" t="str">
        <f>IF(ISBLANK(AD773), "", -3 + (AD773 -VLOOKUP(AH773,Anthro_Calc!C:P,4,FALSE)) / (VLOOKUP(AH773,Anthro_Calc!C:P,5,FALSE) - VLOOKUP(AH773,Anthro_Calc!C:P,4,FALSE)))</f>
        <v/>
      </c>
      <c r="AK773" s="171" t="str">
        <f>IF(ISBLANK(AD773), "", 3 + (AD773 -VLOOKUP(AH773,Anthro_Calc!C:P,10,FALSE)) / (VLOOKUP(AH773,Anthro_Calc!C:P,10,FALSE) - VLOOKUP(AH773,Anthro_Calc!C:P,9,FALSE)))</f>
        <v/>
      </c>
      <c r="AL773" s="172" t="str">
        <f t="shared" si="650"/>
        <v/>
      </c>
      <c r="AM773" s="173" t="str">
        <f t="shared" si="651"/>
        <v/>
      </c>
      <c r="AN773" s="174" t="str">
        <f t="shared" si="652"/>
        <v/>
      </c>
      <c r="AO773" s="178" t="str">
        <f t="shared" ref="AO773:AO836" si="682">IF(ISBLANK(AD773), "", IF(AE773&gt;=200,"Yes",IF(AD773&gt;0,"No","")))</f>
        <v/>
      </c>
      <c r="AP773" s="179"/>
      <c r="AQ773" s="179" t="str">
        <f t="shared" si="638"/>
        <v/>
      </c>
      <c r="AR773" s="167"/>
      <c r="AS773" s="175"/>
      <c r="AT773" s="170"/>
      <c r="AU773" s="177" t="str">
        <f t="shared" si="679"/>
        <v/>
      </c>
      <c r="AV773" s="171">
        <f t="shared" si="653"/>
        <v>0</v>
      </c>
      <c r="AW773" s="171">
        <f t="shared" si="654"/>
        <v>0</v>
      </c>
      <c r="AX773" s="171" t="str">
        <f t="shared" si="655"/>
        <v>0</v>
      </c>
      <c r="AY773" s="171" t="str">
        <f>IF(ISBLANK(AT773), "", (POWER(AT773/VLOOKUP(AX773,Anthro_Calc!C:P,13,FALSE),VLOOKUP(AX773,Anthro_Calc!C:P,12,FALSE))-1) / (VLOOKUP(AX773,Anthro_Calc!C:P,14,FALSE)*VLOOKUP(AX773,Anthro_Calc!C:P,12,FALSE)))</f>
        <v/>
      </c>
      <c r="AZ773" s="171" t="str">
        <f>IF(ISBLANK(AT773), "", -3 + (AT773 -VLOOKUP(AX773,Anthro_Calc!C:P,4,FALSE)) / (VLOOKUP(AX773,Anthro_Calc!C:P,5,FALSE) - VLOOKUP(AX773,Anthro_Calc!C:P,4,FALSE)))</f>
        <v/>
      </c>
      <c r="BA773" s="171" t="str">
        <f>IF(ISBLANK(AT773), "", 3 + (AT773 -VLOOKUP(AX773,Anthro_Calc!C:P,10,FALSE)) / (VLOOKUP(AX773,Anthro_Calc!C:P,10,FALSE) - VLOOKUP(AX773,Anthro_Calc!C:P,9,FALSE)))</f>
        <v/>
      </c>
      <c r="BB773" s="172" t="str">
        <f t="shared" si="656"/>
        <v/>
      </c>
      <c r="BC773" s="173" t="str">
        <f t="shared" si="657"/>
        <v/>
      </c>
      <c r="BD773" s="174" t="str">
        <f t="shared" ref="BD773:BD836" si="683">IF(AND(ISERROR(FIND("Mild",$D$2)),BC773="MILD"),"NORMAL",BC773)</f>
        <v/>
      </c>
      <c r="BE773" s="180" t="str">
        <f t="shared" ref="BE773:BE836" si="684">IF(ISBLANK(AT773), "", IF(AU773&gt;=400,"Yes",IF(AT773&gt;0,"No","")))</f>
        <v/>
      </c>
      <c r="BF773" s="181" t="str">
        <f t="shared" si="658"/>
        <v/>
      </c>
      <c r="BG773" s="181" t="str">
        <f t="shared" ref="BG773:BG836" si="685">IF(AND(BE773="No", OR(O773=2, O773=3)), "Refer child to health centre", IF(ISBLANK(AT773), "", "Continue to Monitor"))</f>
        <v/>
      </c>
      <c r="BH773" s="179"/>
      <c r="BI773" s="182"/>
      <c r="BJ773" s="167"/>
      <c r="BK773" s="175"/>
      <c r="BL773" s="176"/>
      <c r="BM773" s="177" t="str">
        <f t="shared" si="659"/>
        <v/>
      </c>
      <c r="BN773" s="171">
        <f t="shared" si="677"/>
        <v>0</v>
      </c>
      <c r="BO773" s="171">
        <f t="shared" si="678"/>
        <v>0</v>
      </c>
      <c r="BP773" s="171" t="str">
        <f t="shared" si="660"/>
        <v>0</v>
      </c>
      <c r="BQ773" s="171" t="str">
        <f>IF(ISBLANK(BL773), "", (POWER(BL773/VLOOKUP(BP773,Anthro_Calc!C:P,13,FALSE),VLOOKUP(BP773,Anthro_Calc!C:P,12,FALSE))-1) / (VLOOKUP(BP773,Anthro_Calc!C:P,14,FALSE)*VLOOKUP(BP773,Anthro_Calc!C:P,12,FALSE)))</f>
        <v/>
      </c>
      <c r="BR773" s="171" t="str">
        <f>IF(ISBLANK(BL773), "", -3 + (BL773 -VLOOKUP(BP773,Anthro_Calc!C:P,4,FALSE)) / (VLOOKUP(BP773,Anthro_Calc!C:P,5,FALSE) - VLOOKUP(BP773,Anthro_Calc!C:P,4,FALSE)))</f>
        <v/>
      </c>
      <c r="BS773" s="171" t="str">
        <f>IF(ISBLANK(BL773), "", 3 + (BL773 -VLOOKUP(BP773,Anthro_Calc!C:P,10,FALSE)) / (VLOOKUP(BP773,Anthro_Calc!C:P,10,FALSE) - VLOOKUP(BP773,Anthro_Calc!C:P,9,FALSE)))</f>
        <v/>
      </c>
      <c r="BT773" s="172" t="str">
        <f t="shared" si="661"/>
        <v/>
      </c>
      <c r="BU773" s="173" t="str">
        <f t="shared" si="662"/>
        <v/>
      </c>
      <c r="BV773" s="174" t="str">
        <f t="shared" si="663"/>
        <v/>
      </c>
      <c r="BW773" s="181" t="str">
        <f t="shared" ref="BW773:BW836" si="686">IF(ISBLANK(BL773), "", IF(BM773&gt;=900,"Yes",IF(BL773&gt;0,"No","")))</f>
        <v/>
      </c>
      <c r="BX773" s="179"/>
      <c r="BY773" s="181" t="str">
        <f>IF(ISBLANK(BL773), "", VLOOKUP(Z773&amp;" "&amp;BV773&amp;" "&amp;BW773,Graduation_Criteria!$D$2:$E$34,2,FALSE))</f>
        <v/>
      </c>
      <c r="BZ773" s="181" t="str">
        <f t="shared" ref="BZ773:BZ836" si="687">IF(OR(ISBLANK(BL773), BY773="SHOULD NOT BE ADMITTED"), "", IF(BY773="GRADUATED", "CONTINUE MONITOR", IF(O773&gt;=3,"REFER TO HOSPITAL","REPEAT HEARTH")))</f>
        <v/>
      </c>
      <c r="CA773" s="167"/>
      <c r="CB773" s="175"/>
      <c r="CC773" s="175"/>
      <c r="CD773" s="183" t="str">
        <f t="shared" si="664"/>
        <v/>
      </c>
      <c r="CE773" s="184">
        <f t="shared" si="665"/>
        <v>0</v>
      </c>
      <c r="CF773" s="184">
        <f t="shared" si="666"/>
        <v>0</v>
      </c>
      <c r="CG773" s="184" t="str">
        <f t="shared" si="667"/>
        <v>0</v>
      </c>
      <c r="CH773" s="184" t="str">
        <f>IF(ISBLANK(CC773), "", (POWER(CC773/VLOOKUP(CG773,Anthro_Calc!C:P,13,FALSE),VLOOKUP(CG773,Anthro_Calc!C:P,12,FALSE))-1) / (VLOOKUP(CG773,Anthro_Calc!C:P,14,FALSE)*VLOOKUP(CG773,Anthro_Calc!C:P,12,FALSE)))</f>
        <v/>
      </c>
      <c r="CI773" s="184" t="str">
        <f>IF(ISBLANK(CC773), "", -3 + (CC773 -VLOOKUP(CG773,Anthro_Calc!C:P,4,FALSE)) / (VLOOKUP(CG773,Anthro_Calc!C:P,5,FALSE) - VLOOKUP(CG773,Anthro_Calc!C:P,4,FALSE)))</f>
        <v/>
      </c>
      <c r="CJ773" s="184" t="str">
        <f>IF(ISBLANK(CC773), "", 3 + (CC773 -VLOOKUP(CG773,Anthro_Calc!C:P,10,FALSE)) / (VLOOKUP(CG773,Anthro_Calc!C:P,10,FALSE) - VLOOKUP(CG773,Anthro_Calc!C:P,9,FALSE)))</f>
        <v/>
      </c>
      <c r="CK773" s="185" t="str">
        <f t="shared" si="668"/>
        <v/>
      </c>
      <c r="CL773" s="173" t="str">
        <f t="shared" si="669"/>
        <v/>
      </c>
      <c r="CM773" s="174" t="str">
        <f t="shared" si="670"/>
        <v/>
      </c>
      <c r="CN773" s="179"/>
      <c r="CO773" s="167"/>
      <c r="CP773" s="175"/>
      <c r="CQ773" s="175"/>
      <c r="CR773" s="186" t="str">
        <f t="shared" si="671"/>
        <v/>
      </c>
      <c r="CS773" s="187">
        <f t="shared" si="672"/>
        <v>0</v>
      </c>
      <c r="CT773" s="187">
        <f t="shared" si="673"/>
        <v>0</v>
      </c>
      <c r="CU773" s="187" t="str">
        <f t="shared" si="674"/>
        <v>0</v>
      </c>
      <c r="CV773" s="187" t="str">
        <f>IF(ISBLANK(CQ773), "", (POWER(CQ773/VLOOKUP(CU773,Anthro_Calc!C:P,13,FALSE),VLOOKUP(CU773,Anthro_Calc!C:P,12,FALSE))-1) / (VLOOKUP(CU773,Anthro_Calc!C:P,14,FALSE)*VLOOKUP(CU773,Anthro_Calc!C:P,12,FALSE)))</f>
        <v/>
      </c>
      <c r="CW773" s="187" t="str">
        <f>IF(ISBLANK(CQ773), "", -3 + (CQ773 -VLOOKUP(CU773,Anthro_Calc!C:P,4,FALSE)) / (VLOOKUP(CU773,Anthro_Calc!C:P,5,FALSE) - VLOOKUP(CU773,Anthro_Calc!C:P,4,FALSE)))</f>
        <v/>
      </c>
      <c r="CX773" s="187" t="str">
        <f>IF(ISBLANK(CQ773), "", 3 + (CQ773 -VLOOKUP(CU773,Anthro_Calc!C:P,10,FALSE)) / (VLOOKUP(CU773,Anthro_Calc!C:P,10,FALSE) - VLOOKUP(CU773,Anthro_Calc!C:P,9,FALSE)))</f>
        <v/>
      </c>
      <c r="CY773" s="188" t="str">
        <f t="shared" si="675"/>
        <v/>
      </c>
      <c r="CZ773" s="117" t="str">
        <f t="shared" si="639"/>
        <v/>
      </c>
      <c r="DA773" s="174" t="str">
        <f t="shared" si="676"/>
        <v/>
      </c>
      <c r="DB773" s="189"/>
    </row>
    <row r="774" spans="1:106">
      <c r="A774" s="165">
        <f t="shared" si="681"/>
        <v>770</v>
      </c>
      <c r="B774" s="166"/>
      <c r="C774" s="166"/>
      <c r="D774" s="166"/>
      <c r="E774" s="166"/>
      <c r="F774" s="166"/>
      <c r="G774" s="166"/>
      <c r="H774" s="166"/>
      <c r="I774" s="166"/>
      <c r="J774" s="166"/>
      <c r="K774" s="166"/>
      <c r="L774" s="166"/>
      <c r="M774" s="167"/>
      <c r="N774" s="168" t="str">
        <f t="shared" ca="1" si="640"/>
        <v/>
      </c>
      <c r="O774" s="169"/>
      <c r="P774" s="169"/>
      <c r="Q774" s="167"/>
      <c r="R774" s="170"/>
      <c r="S774" s="171" t="str">
        <f t="shared" si="641"/>
        <v/>
      </c>
      <c r="T774" s="171" t="str">
        <f t="shared" si="642"/>
        <v/>
      </c>
      <c r="U774" s="171" t="str">
        <f t="shared" si="643"/>
        <v/>
      </c>
      <c r="V774" s="171" t="str">
        <f>IF(ISBLANK(R774), "", (POWER(R774/VLOOKUP(U774,Anthro_Calc!C:P,13,FALSE),VLOOKUP(U774,Anthro_Calc!C:P,12,FALSE))-1) / (VLOOKUP(U774,Anthro_Calc!C:P,14,FALSE)*VLOOKUP(U774,Anthro_Calc!C:P,12,FALSE)))</f>
        <v/>
      </c>
      <c r="W774" s="171" t="str">
        <f>IF(ISBLANK(R774), "", -3 + (R774 -VLOOKUP(U774,Anthro_Calc!C:P,4,FALSE)) / (VLOOKUP(U774,Anthro_Calc!C:P,5,FALSE) - VLOOKUP(U774,Anthro_Calc!C:P,4,FALSE)))</f>
        <v/>
      </c>
      <c r="X774" s="171" t="str">
        <f>IF(ISBLANK(R774), "", 3 + (R774 -VLOOKUP(U774,Anthro_Calc!C:P,10,FALSE)) / (VLOOKUP(U774,Anthro_Calc!C:P,10,FALSE) - VLOOKUP(U774,Anthro_Calc!C:P,9,FALSE)))</f>
        <v/>
      </c>
      <c r="Y774" s="172" t="str">
        <f t="shared" si="644"/>
        <v/>
      </c>
      <c r="Z774" s="173" t="str">
        <f t="shared" si="645"/>
        <v/>
      </c>
      <c r="AA774" s="174" t="str">
        <f t="shared" si="680"/>
        <v/>
      </c>
      <c r="AB774" s="167"/>
      <c r="AC774" s="175"/>
      <c r="AD774" s="176"/>
      <c r="AE774" s="177" t="str">
        <f t="shared" si="646"/>
        <v/>
      </c>
      <c r="AF774" s="171">
        <f t="shared" si="647"/>
        <v>0</v>
      </c>
      <c r="AG774" s="171">
        <f t="shared" si="648"/>
        <v>0</v>
      </c>
      <c r="AH774" s="171" t="str">
        <f t="shared" si="649"/>
        <v>0</v>
      </c>
      <c r="AI774" s="171" t="str">
        <f>IF(ISBLANK(AD774), "", (POWER(AD774/VLOOKUP(AH774,Anthro_Calc!C:P,13,FALSE),VLOOKUP(AH774,Anthro_Calc!C:P,12,FALSE))-1) / (VLOOKUP(AH774,Anthro_Calc!C:P,14,FALSE)*VLOOKUP(AH774,Anthro_Calc!C:P,12,FALSE)))</f>
        <v/>
      </c>
      <c r="AJ774" s="171" t="str">
        <f>IF(ISBLANK(AD774), "", -3 + (AD774 -VLOOKUP(AH774,Anthro_Calc!C:P,4,FALSE)) / (VLOOKUP(AH774,Anthro_Calc!C:P,5,FALSE) - VLOOKUP(AH774,Anthro_Calc!C:P,4,FALSE)))</f>
        <v/>
      </c>
      <c r="AK774" s="171" t="str">
        <f>IF(ISBLANK(AD774), "", 3 + (AD774 -VLOOKUP(AH774,Anthro_Calc!C:P,10,FALSE)) / (VLOOKUP(AH774,Anthro_Calc!C:P,10,FALSE) - VLOOKUP(AH774,Anthro_Calc!C:P,9,FALSE)))</f>
        <v/>
      </c>
      <c r="AL774" s="172" t="str">
        <f t="shared" si="650"/>
        <v/>
      </c>
      <c r="AM774" s="173" t="str">
        <f t="shared" si="651"/>
        <v/>
      </c>
      <c r="AN774" s="174" t="str">
        <f t="shared" si="652"/>
        <v/>
      </c>
      <c r="AO774" s="178" t="str">
        <f t="shared" si="682"/>
        <v/>
      </c>
      <c r="AP774" s="179"/>
      <c r="AQ774" s="179" t="str">
        <f t="shared" ref="AQ774:AQ837" si="688">IF(AN774="NORMAL","GRADUATED",IF(AN774="MILD", "GRADUATED", IF(AN774="MODERATE","NOT-GRADUATED",IF(AN774="SEVERE","NOT-GRADUATED",""))))</f>
        <v/>
      </c>
      <c r="AR774" s="167"/>
      <c r="AS774" s="175"/>
      <c r="AT774" s="170"/>
      <c r="AU774" s="177" t="str">
        <f t="shared" si="679"/>
        <v/>
      </c>
      <c r="AV774" s="171">
        <f t="shared" si="653"/>
        <v>0</v>
      </c>
      <c r="AW774" s="171">
        <f t="shared" si="654"/>
        <v>0</v>
      </c>
      <c r="AX774" s="171" t="str">
        <f t="shared" si="655"/>
        <v>0</v>
      </c>
      <c r="AY774" s="171" t="str">
        <f>IF(ISBLANK(AT774), "", (POWER(AT774/VLOOKUP(AX774,Anthro_Calc!C:P,13,FALSE),VLOOKUP(AX774,Anthro_Calc!C:P,12,FALSE))-1) / (VLOOKUP(AX774,Anthro_Calc!C:P,14,FALSE)*VLOOKUP(AX774,Anthro_Calc!C:P,12,FALSE)))</f>
        <v/>
      </c>
      <c r="AZ774" s="171" t="str">
        <f>IF(ISBLANK(AT774), "", -3 + (AT774 -VLOOKUP(AX774,Anthro_Calc!C:P,4,FALSE)) / (VLOOKUP(AX774,Anthro_Calc!C:P,5,FALSE) - VLOOKUP(AX774,Anthro_Calc!C:P,4,FALSE)))</f>
        <v/>
      </c>
      <c r="BA774" s="171" t="str">
        <f>IF(ISBLANK(AT774), "", 3 + (AT774 -VLOOKUP(AX774,Anthro_Calc!C:P,10,FALSE)) / (VLOOKUP(AX774,Anthro_Calc!C:P,10,FALSE) - VLOOKUP(AX774,Anthro_Calc!C:P,9,FALSE)))</f>
        <v/>
      </c>
      <c r="BB774" s="172" t="str">
        <f t="shared" si="656"/>
        <v/>
      </c>
      <c r="BC774" s="173" t="str">
        <f t="shared" si="657"/>
        <v/>
      </c>
      <c r="BD774" s="174" t="str">
        <f t="shared" si="683"/>
        <v/>
      </c>
      <c r="BE774" s="180" t="str">
        <f t="shared" si="684"/>
        <v/>
      </c>
      <c r="BF774" s="181" t="str">
        <f t="shared" si="658"/>
        <v/>
      </c>
      <c r="BG774" s="181" t="str">
        <f t="shared" si="685"/>
        <v/>
      </c>
      <c r="BH774" s="179"/>
      <c r="BI774" s="182"/>
      <c r="BJ774" s="167"/>
      <c r="BK774" s="175"/>
      <c r="BL774" s="176"/>
      <c r="BM774" s="177" t="str">
        <f t="shared" si="659"/>
        <v/>
      </c>
      <c r="BN774" s="171">
        <f t="shared" si="677"/>
        <v>0</v>
      </c>
      <c r="BO774" s="171">
        <f t="shared" si="678"/>
        <v>0</v>
      </c>
      <c r="BP774" s="171" t="str">
        <f t="shared" si="660"/>
        <v>0</v>
      </c>
      <c r="BQ774" s="171" t="str">
        <f>IF(ISBLANK(BL774), "", (POWER(BL774/VLOOKUP(BP774,Anthro_Calc!C:P,13,FALSE),VLOOKUP(BP774,Anthro_Calc!C:P,12,FALSE))-1) / (VLOOKUP(BP774,Anthro_Calc!C:P,14,FALSE)*VLOOKUP(BP774,Anthro_Calc!C:P,12,FALSE)))</f>
        <v/>
      </c>
      <c r="BR774" s="171" t="str">
        <f>IF(ISBLANK(BL774), "", -3 + (BL774 -VLOOKUP(BP774,Anthro_Calc!C:P,4,FALSE)) / (VLOOKUP(BP774,Anthro_Calc!C:P,5,FALSE) - VLOOKUP(BP774,Anthro_Calc!C:P,4,FALSE)))</f>
        <v/>
      </c>
      <c r="BS774" s="171" t="str">
        <f>IF(ISBLANK(BL774), "", 3 + (BL774 -VLOOKUP(BP774,Anthro_Calc!C:P,10,FALSE)) / (VLOOKUP(BP774,Anthro_Calc!C:P,10,FALSE) - VLOOKUP(BP774,Anthro_Calc!C:P,9,FALSE)))</f>
        <v/>
      </c>
      <c r="BT774" s="172" t="str">
        <f t="shared" si="661"/>
        <v/>
      </c>
      <c r="BU774" s="173" t="str">
        <f t="shared" si="662"/>
        <v/>
      </c>
      <c r="BV774" s="174" t="str">
        <f t="shared" si="663"/>
        <v/>
      </c>
      <c r="BW774" s="181" t="str">
        <f t="shared" si="686"/>
        <v/>
      </c>
      <c r="BX774" s="179"/>
      <c r="BY774" s="181" t="str">
        <f>IF(ISBLANK(BL774), "", VLOOKUP(Z774&amp;" "&amp;BV774&amp;" "&amp;BW774,Graduation_Criteria!$D$2:$E$34,2,FALSE))</f>
        <v/>
      </c>
      <c r="BZ774" s="181" t="str">
        <f t="shared" si="687"/>
        <v/>
      </c>
      <c r="CA774" s="167"/>
      <c r="CB774" s="175"/>
      <c r="CC774" s="175"/>
      <c r="CD774" s="183" t="str">
        <f t="shared" si="664"/>
        <v/>
      </c>
      <c r="CE774" s="184">
        <f t="shared" si="665"/>
        <v>0</v>
      </c>
      <c r="CF774" s="184">
        <f t="shared" si="666"/>
        <v>0</v>
      </c>
      <c r="CG774" s="184" t="str">
        <f t="shared" si="667"/>
        <v>0</v>
      </c>
      <c r="CH774" s="184" t="str">
        <f>IF(ISBLANK(CC774), "", (POWER(CC774/VLOOKUP(CG774,Anthro_Calc!C:P,13,FALSE),VLOOKUP(CG774,Anthro_Calc!C:P,12,FALSE))-1) / (VLOOKUP(CG774,Anthro_Calc!C:P,14,FALSE)*VLOOKUP(CG774,Anthro_Calc!C:P,12,FALSE)))</f>
        <v/>
      </c>
      <c r="CI774" s="184" t="str">
        <f>IF(ISBLANK(CC774), "", -3 + (CC774 -VLOOKUP(CG774,Anthro_Calc!C:P,4,FALSE)) / (VLOOKUP(CG774,Anthro_Calc!C:P,5,FALSE) - VLOOKUP(CG774,Anthro_Calc!C:P,4,FALSE)))</f>
        <v/>
      </c>
      <c r="CJ774" s="184" t="str">
        <f>IF(ISBLANK(CC774), "", 3 + (CC774 -VLOOKUP(CG774,Anthro_Calc!C:P,10,FALSE)) / (VLOOKUP(CG774,Anthro_Calc!C:P,10,FALSE) - VLOOKUP(CG774,Anthro_Calc!C:P,9,FALSE)))</f>
        <v/>
      </c>
      <c r="CK774" s="185" t="str">
        <f t="shared" si="668"/>
        <v/>
      </c>
      <c r="CL774" s="173" t="str">
        <f t="shared" si="669"/>
        <v/>
      </c>
      <c r="CM774" s="174" t="str">
        <f t="shared" si="670"/>
        <v/>
      </c>
      <c r="CN774" s="179"/>
      <c r="CO774" s="167"/>
      <c r="CP774" s="175"/>
      <c r="CQ774" s="175"/>
      <c r="CR774" s="186" t="str">
        <f t="shared" si="671"/>
        <v/>
      </c>
      <c r="CS774" s="187">
        <f t="shared" si="672"/>
        <v>0</v>
      </c>
      <c r="CT774" s="187">
        <f t="shared" si="673"/>
        <v>0</v>
      </c>
      <c r="CU774" s="187" t="str">
        <f t="shared" si="674"/>
        <v>0</v>
      </c>
      <c r="CV774" s="187" t="str">
        <f>IF(ISBLANK(CQ774), "", (POWER(CQ774/VLOOKUP(CU774,Anthro_Calc!C:P,13,FALSE),VLOOKUP(CU774,Anthro_Calc!C:P,12,FALSE))-1) / (VLOOKUP(CU774,Anthro_Calc!C:P,14,FALSE)*VLOOKUP(CU774,Anthro_Calc!C:P,12,FALSE)))</f>
        <v/>
      </c>
      <c r="CW774" s="187" t="str">
        <f>IF(ISBLANK(CQ774), "", -3 + (CQ774 -VLOOKUP(CU774,Anthro_Calc!C:P,4,FALSE)) / (VLOOKUP(CU774,Anthro_Calc!C:P,5,FALSE) - VLOOKUP(CU774,Anthro_Calc!C:P,4,FALSE)))</f>
        <v/>
      </c>
      <c r="CX774" s="187" t="str">
        <f>IF(ISBLANK(CQ774), "", 3 + (CQ774 -VLOOKUP(CU774,Anthro_Calc!C:P,10,FALSE)) / (VLOOKUP(CU774,Anthro_Calc!C:P,10,FALSE) - VLOOKUP(CU774,Anthro_Calc!C:P,9,FALSE)))</f>
        <v/>
      </c>
      <c r="CY774" s="188" t="str">
        <f t="shared" si="675"/>
        <v/>
      </c>
      <c r="CZ774" s="117" t="str">
        <f t="shared" ref="CZ774:CZ837" si="689">IF(ISBLANK(CQ774),"",IF(OR(CY774&lt;-5,CY774&gt;5),"Please check weight and DOB again",IF(CY774&lt;=-3,"SEVERE",IF(CY774&lt;=-2,"MODERATE",IF(CY774&lt;=-1,"MILD","NORMAL")))))</f>
        <v/>
      </c>
      <c r="DA774" s="174" t="str">
        <f t="shared" si="676"/>
        <v/>
      </c>
      <c r="DB774" s="189"/>
    </row>
    <row r="775" spans="1:106">
      <c r="A775" s="165">
        <f t="shared" si="681"/>
        <v>771</v>
      </c>
      <c r="B775" s="166"/>
      <c r="C775" s="166"/>
      <c r="D775" s="166"/>
      <c r="E775" s="166"/>
      <c r="F775" s="166"/>
      <c r="G775" s="166"/>
      <c r="H775" s="166"/>
      <c r="I775" s="166"/>
      <c r="J775" s="166"/>
      <c r="K775" s="166"/>
      <c r="L775" s="166"/>
      <c r="M775" s="167"/>
      <c r="N775" s="168" t="str">
        <f t="shared" ca="1" si="640"/>
        <v/>
      </c>
      <c r="O775" s="169"/>
      <c r="P775" s="169"/>
      <c r="Q775" s="167"/>
      <c r="R775" s="170"/>
      <c r="S775" s="171" t="str">
        <f t="shared" si="641"/>
        <v/>
      </c>
      <c r="T775" s="171" t="str">
        <f t="shared" si="642"/>
        <v/>
      </c>
      <c r="U775" s="171" t="str">
        <f t="shared" si="643"/>
        <v/>
      </c>
      <c r="V775" s="171" t="str">
        <f>IF(ISBLANK(R775), "", (POWER(R775/VLOOKUP(U775,Anthro_Calc!C:P,13,FALSE),VLOOKUP(U775,Anthro_Calc!C:P,12,FALSE))-1) / (VLOOKUP(U775,Anthro_Calc!C:P,14,FALSE)*VLOOKUP(U775,Anthro_Calc!C:P,12,FALSE)))</f>
        <v/>
      </c>
      <c r="W775" s="171" t="str">
        <f>IF(ISBLANK(R775), "", -3 + (R775 -VLOOKUP(U775,Anthro_Calc!C:P,4,FALSE)) / (VLOOKUP(U775,Anthro_Calc!C:P,5,FALSE) - VLOOKUP(U775,Anthro_Calc!C:P,4,FALSE)))</f>
        <v/>
      </c>
      <c r="X775" s="171" t="str">
        <f>IF(ISBLANK(R775), "", 3 + (R775 -VLOOKUP(U775,Anthro_Calc!C:P,10,FALSE)) / (VLOOKUP(U775,Anthro_Calc!C:P,10,FALSE) - VLOOKUP(U775,Anthro_Calc!C:P,9,FALSE)))</f>
        <v/>
      </c>
      <c r="Y775" s="172" t="str">
        <f t="shared" si="644"/>
        <v/>
      </c>
      <c r="Z775" s="173" t="str">
        <f t="shared" si="645"/>
        <v/>
      </c>
      <c r="AA775" s="174" t="str">
        <f t="shared" si="680"/>
        <v/>
      </c>
      <c r="AB775" s="167"/>
      <c r="AC775" s="175"/>
      <c r="AD775" s="176"/>
      <c r="AE775" s="177" t="str">
        <f t="shared" si="646"/>
        <v/>
      </c>
      <c r="AF775" s="171">
        <f t="shared" si="647"/>
        <v>0</v>
      </c>
      <c r="AG775" s="171">
        <f t="shared" si="648"/>
        <v>0</v>
      </c>
      <c r="AH775" s="171" t="str">
        <f t="shared" si="649"/>
        <v>0</v>
      </c>
      <c r="AI775" s="171" t="str">
        <f>IF(ISBLANK(AD775), "", (POWER(AD775/VLOOKUP(AH775,Anthro_Calc!C:P,13,FALSE),VLOOKUP(AH775,Anthro_Calc!C:P,12,FALSE))-1) / (VLOOKUP(AH775,Anthro_Calc!C:P,14,FALSE)*VLOOKUP(AH775,Anthro_Calc!C:P,12,FALSE)))</f>
        <v/>
      </c>
      <c r="AJ775" s="171" t="str">
        <f>IF(ISBLANK(AD775), "", -3 + (AD775 -VLOOKUP(AH775,Anthro_Calc!C:P,4,FALSE)) / (VLOOKUP(AH775,Anthro_Calc!C:P,5,FALSE) - VLOOKUP(AH775,Anthro_Calc!C:P,4,FALSE)))</f>
        <v/>
      </c>
      <c r="AK775" s="171" t="str">
        <f>IF(ISBLANK(AD775), "", 3 + (AD775 -VLOOKUP(AH775,Anthro_Calc!C:P,10,FALSE)) / (VLOOKUP(AH775,Anthro_Calc!C:P,10,FALSE) - VLOOKUP(AH775,Anthro_Calc!C:P,9,FALSE)))</f>
        <v/>
      </c>
      <c r="AL775" s="172" t="str">
        <f t="shared" si="650"/>
        <v/>
      </c>
      <c r="AM775" s="173" t="str">
        <f t="shared" si="651"/>
        <v/>
      </c>
      <c r="AN775" s="174" t="str">
        <f t="shared" si="652"/>
        <v/>
      </c>
      <c r="AO775" s="178" t="str">
        <f t="shared" si="682"/>
        <v/>
      </c>
      <c r="AP775" s="179"/>
      <c r="AQ775" s="179" t="str">
        <f t="shared" si="688"/>
        <v/>
      </c>
      <c r="AR775" s="167"/>
      <c r="AS775" s="175"/>
      <c r="AT775" s="170"/>
      <c r="AU775" s="177" t="str">
        <f t="shared" si="679"/>
        <v/>
      </c>
      <c r="AV775" s="171">
        <f t="shared" si="653"/>
        <v>0</v>
      </c>
      <c r="AW775" s="171">
        <f t="shared" si="654"/>
        <v>0</v>
      </c>
      <c r="AX775" s="171" t="str">
        <f t="shared" si="655"/>
        <v>0</v>
      </c>
      <c r="AY775" s="171" t="str">
        <f>IF(ISBLANK(AT775), "", (POWER(AT775/VLOOKUP(AX775,Anthro_Calc!C:P,13,FALSE),VLOOKUP(AX775,Anthro_Calc!C:P,12,FALSE))-1) / (VLOOKUP(AX775,Anthro_Calc!C:P,14,FALSE)*VLOOKUP(AX775,Anthro_Calc!C:P,12,FALSE)))</f>
        <v/>
      </c>
      <c r="AZ775" s="171" t="str">
        <f>IF(ISBLANK(AT775), "", -3 + (AT775 -VLOOKUP(AX775,Anthro_Calc!C:P,4,FALSE)) / (VLOOKUP(AX775,Anthro_Calc!C:P,5,FALSE) - VLOOKUP(AX775,Anthro_Calc!C:P,4,FALSE)))</f>
        <v/>
      </c>
      <c r="BA775" s="171" t="str">
        <f>IF(ISBLANK(AT775), "", 3 + (AT775 -VLOOKUP(AX775,Anthro_Calc!C:P,10,FALSE)) / (VLOOKUP(AX775,Anthro_Calc!C:P,10,FALSE) - VLOOKUP(AX775,Anthro_Calc!C:P,9,FALSE)))</f>
        <v/>
      </c>
      <c r="BB775" s="172" t="str">
        <f t="shared" si="656"/>
        <v/>
      </c>
      <c r="BC775" s="173" t="str">
        <f t="shared" si="657"/>
        <v/>
      </c>
      <c r="BD775" s="174" t="str">
        <f t="shared" si="683"/>
        <v/>
      </c>
      <c r="BE775" s="180" t="str">
        <f t="shared" si="684"/>
        <v/>
      </c>
      <c r="BF775" s="181" t="str">
        <f t="shared" si="658"/>
        <v/>
      </c>
      <c r="BG775" s="181" t="str">
        <f t="shared" si="685"/>
        <v/>
      </c>
      <c r="BH775" s="179"/>
      <c r="BI775" s="182"/>
      <c r="BJ775" s="167"/>
      <c r="BK775" s="175"/>
      <c r="BL775" s="176"/>
      <c r="BM775" s="177" t="str">
        <f t="shared" si="659"/>
        <v/>
      </c>
      <c r="BN775" s="171">
        <f t="shared" si="677"/>
        <v>0</v>
      </c>
      <c r="BO775" s="171">
        <f t="shared" si="678"/>
        <v>0</v>
      </c>
      <c r="BP775" s="171" t="str">
        <f t="shared" si="660"/>
        <v>0</v>
      </c>
      <c r="BQ775" s="171" t="str">
        <f>IF(ISBLANK(BL775), "", (POWER(BL775/VLOOKUP(BP775,Anthro_Calc!C:P,13,FALSE),VLOOKUP(BP775,Anthro_Calc!C:P,12,FALSE))-1) / (VLOOKUP(BP775,Anthro_Calc!C:P,14,FALSE)*VLOOKUP(BP775,Anthro_Calc!C:P,12,FALSE)))</f>
        <v/>
      </c>
      <c r="BR775" s="171" t="str">
        <f>IF(ISBLANK(BL775), "", -3 + (BL775 -VLOOKUP(BP775,Anthro_Calc!C:P,4,FALSE)) / (VLOOKUP(BP775,Anthro_Calc!C:P,5,FALSE) - VLOOKUP(BP775,Anthro_Calc!C:P,4,FALSE)))</f>
        <v/>
      </c>
      <c r="BS775" s="171" t="str">
        <f>IF(ISBLANK(BL775), "", 3 + (BL775 -VLOOKUP(BP775,Anthro_Calc!C:P,10,FALSE)) / (VLOOKUP(BP775,Anthro_Calc!C:P,10,FALSE) - VLOOKUP(BP775,Anthro_Calc!C:P,9,FALSE)))</f>
        <v/>
      </c>
      <c r="BT775" s="172" t="str">
        <f t="shared" si="661"/>
        <v/>
      </c>
      <c r="BU775" s="173" t="str">
        <f t="shared" si="662"/>
        <v/>
      </c>
      <c r="BV775" s="174" t="str">
        <f t="shared" si="663"/>
        <v/>
      </c>
      <c r="BW775" s="181" t="str">
        <f t="shared" si="686"/>
        <v/>
      </c>
      <c r="BX775" s="179"/>
      <c r="BY775" s="181" t="str">
        <f>IF(ISBLANK(BL775), "", VLOOKUP(Z775&amp;" "&amp;BV775&amp;" "&amp;BW775,Graduation_Criteria!$D$2:$E$34,2,FALSE))</f>
        <v/>
      </c>
      <c r="BZ775" s="181" t="str">
        <f t="shared" si="687"/>
        <v/>
      </c>
      <c r="CA775" s="167"/>
      <c r="CB775" s="175"/>
      <c r="CC775" s="175"/>
      <c r="CD775" s="183" t="str">
        <f t="shared" si="664"/>
        <v/>
      </c>
      <c r="CE775" s="184">
        <f t="shared" si="665"/>
        <v>0</v>
      </c>
      <c r="CF775" s="184">
        <f t="shared" si="666"/>
        <v>0</v>
      </c>
      <c r="CG775" s="184" t="str">
        <f t="shared" si="667"/>
        <v>0</v>
      </c>
      <c r="CH775" s="184" t="str">
        <f>IF(ISBLANK(CC775), "", (POWER(CC775/VLOOKUP(CG775,Anthro_Calc!C:P,13,FALSE),VLOOKUP(CG775,Anthro_Calc!C:P,12,FALSE))-1) / (VLOOKUP(CG775,Anthro_Calc!C:P,14,FALSE)*VLOOKUP(CG775,Anthro_Calc!C:P,12,FALSE)))</f>
        <v/>
      </c>
      <c r="CI775" s="184" t="str">
        <f>IF(ISBLANK(CC775), "", -3 + (CC775 -VLOOKUP(CG775,Anthro_Calc!C:P,4,FALSE)) / (VLOOKUP(CG775,Anthro_Calc!C:P,5,FALSE) - VLOOKUP(CG775,Anthro_Calc!C:P,4,FALSE)))</f>
        <v/>
      </c>
      <c r="CJ775" s="184" t="str">
        <f>IF(ISBLANK(CC775), "", 3 + (CC775 -VLOOKUP(CG775,Anthro_Calc!C:P,10,FALSE)) / (VLOOKUP(CG775,Anthro_Calc!C:P,10,FALSE) - VLOOKUP(CG775,Anthro_Calc!C:P,9,FALSE)))</f>
        <v/>
      </c>
      <c r="CK775" s="185" t="str">
        <f t="shared" si="668"/>
        <v/>
      </c>
      <c r="CL775" s="173" t="str">
        <f t="shared" si="669"/>
        <v/>
      </c>
      <c r="CM775" s="174" t="str">
        <f t="shared" si="670"/>
        <v/>
      </c>
      <c r="CN775" s="179"/>
      <c r="CO775" s="167"/>
      <c r="CP775" s="175"/>
      <c r="CQ775" s="175"/>
      <c r="CR775" s="186" t="str">
        <f t="shared" si="671"/>
        <v/>
      </c>
      <c r="CS775" s="187">
        <f t="shared" si="672"/>
        <v>0</v>
      </c>
      <c r="CT775" s="187">
        <f t="shared" si="673"/>
        <v>0</v>
      </c>
      <c r="CU775" s="187" t="str">
        <f t="shared" si="674"/>
        <v>0</v>
      </c>
      <c r="CV775" s="187" t="str">
        <f>IF(ISBLANK(CQ775), "", (POWER(CQ775/VLOOKUP(CU775,Anthro_Calc!C:P,13,FALSE),VLOOKUP(CU775,Anthro_Calc!C:P,12,FALSE))-1) / (VLOOKUP(CU775,Anthro_Calc!C:P,14,FALSE)*VLOOKUP(CU775,Anthro_Calc!C:P,12,FALSE)))</f>
        <v/>
      </c>
      <c r="CW775" s="187" t="str">
        <f>IF(ISBLANK(CQ775), "", -3 + (CQ775 -VLOOKUP(CU775,Anthro_Calc!C:P,4,FALSE)) / (VLOOKUP(CU775,Anthro_Calc!C:P,5,FALSE) - VLOOKUP(CU775,Anthro_Calc!C:P,4,FALSE)))</f>
        <v/>
      </c>
      <c r="CX775" s="187" t="str">
        <f>IF(ISBLANK(CQ775), "", 3 + (CQ775 -VLOOKUP(CU775,Anthro_Calc!C:P,10,FALSE)) / (VLOOKUP(CU775,Anthro_Calc!C:P,10,FALSE) - VLOOKUP(CU775,Anthro_Calc!C:P,9,FALSE)))</f>
        <v/>
      </c>
      <c r="CY775" s="188" t="str">
        <f t="shared" si="675"/>
        <v/>
      </c>
      <c r="CZ775" s="117" t="str">
        <f t="shared" si="689"/>
        <v/>
      </c>
      <c r="DA775" s="174" t="str">
        <f t="shared" si="676"/>
        <v/>
      </c>
      <c r="DB775" s="189"/>
    </row>
    <row r="776" spans="1:106">
      <c r="A776" s="165">
        <f t="shared" si="681"/>
        <v>772</v>
      </c>
      <c r="B776" s="166"/>
      <c r="C776" s="166"/>
      <c r="D776" s="166"/>
      <c r="E776" s="166"/>
      <c r="F776" s="166"/>
      <c r="G776" s="166"/>
      <c r="H776" s="166"/>
      <c r="I776" s="166"/>
      <c r="J776" s="166"/>
      <c r="K776" s="166"/>
      <c r="L776" s="166"/>
      <c r="M776" s="167"/>
      <c r="N776" s="168" t="str">
        <f t="shared" ca="1" si="640"/>
        <v/>
      </c>
      <c r="O776" s="169"/>
      <c r="P776" s="169"/>
      <c r="Q776" s="167"/>
      <c r="R776" s="170"/>
      <c r="S776" s="171" t="str">
        <f t="shared" si="641"/>
        <v/>
      </c>
      <c r="T776" s="171" t="str">
        <f t="shared" si="642"/>
        <v/>
      </c>
      <c r="U776" s="171" t="str">
        <f t="shared" si="643"/>
        <v/>
      </c>
      <c r="V776" s="171" t="str">
        <f>IF(ISBLANK(R776), "", (POWER(R776/VLOOKUP(U776,Anthro_Calc!C:P,13,FALSE),VLOOKUP(U776,Anthro_Calc!C:P,12,FALSE))-1) / (VLOOKUP(U776,Anthro_Calc!C:P,14,FALSE)*VLOOKUP(U776,Anthro_Calc!C:P,12,FALSE)))</f>
        <v/>
      </c>
      <c r="W776" s="171" t="str">
        <f>IF(ISBLANK(R776), "", -3 + (R776 -VLOOKUP(U776,Anthro_Calc!C:P,4,FALSE)) / (VLOOKUP(U776,Anthro_Calc!C:P,5,FALSE) - VLOOKUP(U776,Anthro_Calc!C:P,4,FALSE)))</f>
        <v/>
      </c>
      <c r="X776" s="171" t="str">
        <f>IF(ISBLANK(R776), "", 3 + (R776 -VLOOKUP(U776,Anthro_Calc!C:P,10,FALSE)) / (VLOOKUP(U776,Anthro_Calc!C:P,10,FALSE) - VLOOKUP(U776,Anthro_Calc!C:P,9,FALSE)))</f>
        <v/>
      </c>
      <c r="Y776" s="172" t="str">
        <f t="shared" si="644"/>
        <v/>
      </c>
      <c r="Z776" s="173" t="str">
        <f t="shared" si="645"/>
        <v/>
      </c>
      <c r="AA776" s="174" t="str">
        <f t="shared" si="680"/>
        <v/>
      </c>
      <c r="AB776" s="167"/>
      <c r="AC776" s="175"/>
      <c r="AD776" s="176"/>
      <c r="AE776" s="177" t="str">
        <f t="shared" si="646"/>
        <v/>
      </c>
      <c r="AF776" s="171">
        <f t="shared" si="647"/>
        <v>0</v>
      </c>
      <c r="AG776" s="171">
        <f t="shared" si="648"/>
        <v>0</v>
      </c>
      <c r="AH776" s="171" t="str">
        <f t="shared" si="649"/>
        <v>0</v>
      </c>
      <c r="AI776" s="171" t="str">
        <f>IF(ISBLANK(AD776), "", (POWER(AD776/VLOOKUP(AH776,Anthro_Calc!C:P,13,FALSE),VLOOKUP(AH776,Anthro_Calc!C:P,12,FALSE))-1) / (VLOOKUP(AH776,Anthro_Calc!C:P,14,FALSE)*VLOOKUP(AH776,Anthro_Calc!C:P,12,FALSE)))</f>
        <v/>
      </c>
      <c r="AJ776" s="171" t="str">
        <f>IF(ISBLANK(AD776), "", -3 + (AD776 -VLOOKUP(AH776,Anthro_Calc!C:P,4,FALSE)) / (VLOOKUP(AH776,Anthro_Calc!C:P,5,FALSE) - VLOOKUP(AH776,Anthro_Calc!C:P,4,FALSE)))</f>
        <v/>
      </c>
      <c r="AK776" s="171" t="str">
        <f>IF(ISBLANK(AD776), "", 3 + (AD776 -VLOOKUP(AH776,Anthro_Calc!C:P,10,FALSE)) / (VLOOKUP(AH776,Anthro_Calc!C:P,10,FALSE) - VLOOKUP(AH776,Anthro_Calc!C:P,9,FALSE)))</f>
        <v/>
      </c>
      <c r="AL776" s="172" t="str">
        <f t="shared" si="650"/>
        <v/>
      </c>
      <c r="AM776" s="173" t="str">
        <f t="shared" si="651"/>
        <v/>
      </c>
      <c r="AN776" s="174" t="str">
        <f t="shared" si="652"/>
        <v/>
      </c>
      <c r="AO776" s="178" t="str">
        <f t="shared" si="682"/>
        <v/>
      </c>
      <c r="AP776" s="179"/>
      <c r="AQ776" s="179" t="str">
        <f t="shared" si="688"/>
        <v/>
      </c>
      <c r="AR776" s="167"/>
      <c r="AS776" s="175"/>
      <c r="AT776" s="170"/>
      <c r="AU776" s="177" t="str">
        <f t="shared" si="679"/>
        <v/>
      </c>
      <c r="AV776" s="171">
        <f t="shared" si="653"/>
        <v>0</v>
      </c>
      <c r="AW776" s="171">
        <f t="shared" si="654"/>
        <v>0</v>
      </c>
      <c r="AX776" s="171" t="str">
        <f t="shared" si="655"/>
        <v>0</v>
      </c>
      <c r="AY776" s="171" t="str">
        <f>IF(ISBLANK(AT776), "", (POWER(AT776/VLOOKUP(AX776,Anthro_Calc!C:P,13,FALSE),VLOOKUP(AX776,Anthro_Calc!C:P,12,FALSE))-1) / (VLOOKUP(AX776,Anthro_Calc!C:P,14,FALSE)*VLOOKUP(AX776,Anthro_Calc!C:P,12,FALSE)))</f>
        <v/>
      </c>
      <c r="AZ776" s="171" t="str">
        <f>IF(ISBLANK(AT776), "", -3 + (AT776 -VLOOKUP(AX776,Anthro_Calc!C:P,4,FALSE)) / (VLOOKUP(AX776,Anthro_Calc!C:P,5,FALSE) - VLOOKUP(AX776,Anthro_Calc!C:P,4,FALSE)))</f>
        <v/>
      </c>
      <c r="BA776" s="171" t="str">
        <f>IF(ISBLANK(AT776), "", 3 + (AT776 -VLOOKUP(AX776,Anthro_Calc!C:P,10,FALSE)) / (VLOOKUP(AX776,Anthro_Calc!C:P,10,FALSE) - VLOOKUP(AX776,Anthro_Calc!C:P,9,FALSE)))</f>
        <v/>
      </c>
      <c r="BB776" s="172" t="str">
        <f t="shared" si="656"/>
        <v/>
      </c>
      <c r="BC776" s="173" t="str">
        <f t="shared" si="657"/>
        <v/>
      </c>
      <c r="BD776" s="174" t="str">
        <f t="shared" si="683"/>
        <v/>
      </c>
      <c r="BE776" s="180" t="str">
        <f t="shared" si="684"/>
        <v/>
      </c>
      <c r="BF776" s="181" t="str">
        <f t="shared" si="658"/>
        <v/>
      </c>
      <c r="BG776" s="181" t="str">
        <f t="shared" si="685"/>
        <v/>
      </c>
      <c r="BH776" s="179"/>
      <c r="BI776" s="182"/>
      <c r="BJ776" s="167"/>
      <c r="BK776" s="175"/>
      <c r="BL776" s="176"/>
      <c r="BM776" s="177" t="str">
        <f t="shared" si="659"/>
        <v/>
      </c>
      <c r="BN776" s="171">
        <f t="shared" si="677"/>
        <v>0</v>
      </c>
      <c r="BO776" s="171">
        <f t="shared" si="678"/>
        <v>0</v>
      </c>
      <c r="BP776" s="171" t="str">
        <f t="shared" si="660"/>
        <v>0</v>
      </c>
      <c r="BQ776" s="171" t="str">
        <f>IF(ISBLANK(BL776), "", (POWER(BL776/VLOOKUP(BP776,Anthro_Calc!C:P,13,FALSE),VLOOKUP(BP776,Anthro_Calc!C:P,12,FALSE))-1) / (VLOOKUP(BP776,Anthro_Calc!C:P,14,FALSE)*VLOOKUP(BP776,Anthro_Calc!C:P,12,FALSE)))</f>
        <v/>
      </c>
      <c r="BR776" s="171" t="str">
        <f>IF(ISBLANK(BL776), "", -3 + (BL776 -VLOOKUP(BP776,Anthro_Calc!C:P,4,FALSE)) / (VLOOKUP(BP776,Anthro_Calc!C:P,5,FALSE) - VLOOKUP(BP776,Anthro_Calc!C:P,4,FALSE)))</f>
        <v/>
      </c>
      <c r="BS776" s="171" t="str">
        <f>IF(ISBLANK(BL776), "", 3 + (BL776 -VLOOKUP(BP776,Anthro_Calc!C:P,10,FALSE)) / (VLOOKUP(BP776,Anthro_Calc!C:P,10,FALSE) - VLOOKUP(BP776,Anthro_Calc!C:P,9,FALSE)))</f>
        <v/>
      </c>
      <c r="BT776" s="172" t="str">
        <f t="shared" si="661"/>
        <v/>
      </c>
      <c r="BU776" s="173" t="str">
        <f t="shared" si="662"/>
        <v/>
      </c>
      <c r="BV776" s="174" t="str">
        <f t="shared" si="663"/>
        <v/>
      </c>
      <c r="BW776" s="181" t="str">
        <f t="shared" si="686"/>
        <v/>
      </c>
      <c r="BX776" s="179"/>
      <c r="BY776" s="181" t="str">
        <f>IF(ISBLANK(BL776), "", VLOOKUP(Z776&amp;" "&amp;BV776&amp;" "&amp;BW776,Graduation_Criteria!$D$2:$E$34,2,FALSE))</f>
        <v/>
      </c>
      <c r="BZ776" s="181" t="str">
        <f t="shared" si="687"/>
        <v/>
      </c>
      <c r="CA776" s="167"/>
      <c r="CB776" s="175"/>
      <c r="CC776" s="175"/>
      <c r="CD776" s="183" t="str">
        <f t="shared" si="664"/>
        <v/>
      </c>
      <c r="CE776" s="184">
        <f t="shared" si="665"/>
        <v>0</v>
      </c>
      <c r="CF776" s="184">
        <f t="shared" si="666"/>
        <v>0</v>
      </c>
      <c r="CG776" s="184" t="str">
        <f t="shared" si="667"/>
        <v>0</v>
      </c>
      <c r="CH776" s="184" t="str">
        <f>IF(ISBLANK(CC776), "", (POWER(CC776/VLOOKUP(CG776,Anthro_Calc!C:P,13,FALSE),VLOOKUP(CG776,Anthro_Calc!C:P,12,FALSE))-1) / (VLOOKUP(CG776,Anthro_Calc!C:P,14,FALSE)*VLOOKUP(CG776,Anthro_Calc!C:P,12,FALSE)))</f>
        <v/>
      </c>
      <c r="CI776" s="184" t="str">
        <f>IF(ISBLANK(CC776), "", -3 + (CC776 -VLOOKUP(CG776,Anthro_Calc!C:P,4,FALSE)) / (VLOOKUP(CG776,Anthro_Calc!C:P,5,FALSE) - VLOOKUP(CG776,Anthro_Calc!C:P,4,FALSE)))</f>
        <v/>
      </c>
      <c r="CJ776" s="184" t="str">
        <f>IF(ISBLANK(CC776), "", 3 + (CC776 -VLOOKUP(CG776,Anthro_Calc!C:P,10,FALSE)) / (VLOOKUP(CG776,Anthro_Calc!C:P,10,FALSE) - VLOOKUP(CG776,Anthro_Calc!C:P,9,FALSE)))</f>
        <v/>
      </c>
      <c r="CK776" s="185" t="str">
        <f t="shared" si="668"/>
        <v/>
      </c>
      <c r="CL776" s="173" t="str">
        <f t="shared" si="669"/>
        <v/>
      </c>
      <c r="CM776" s="174" t="str">
        <f t="shared" si="670"/>
        <v/>
      </c>
      <c r="CN776" s="179"/>
      <c r="CO776" s="167"/>
      <c r="CP776" s="175"/>
      <c r="CQ776" s="175"/>
      <c r="CR776" s="186" t="str">
        <f t="shared" si="671"/>
        <v/>
      </c>
      <c r="CS776" s="187">
        <f t="shared" si="672"/>
        <v>0</v>
      </c>
      <c r="CT776" s="187">
        <f t="shared" si="673"/>
        <v>0</v>
      </c>
      <c r="CU776" s="187" t="str">
        <f t="shared" si="674"/>
        <v>0</v>
      </c>
      <c r="CV776" s="187" t="str">
        <f>IF(ISBLANK(CQ776), "", (POWER(CQ776/VLOOKUP(CU776,Anthro_Calc!C:P,13,FALSE),VLOOKUP(CU776,Anthro_Calc!C:P,12,FALSE))-1) / (VLOOKUP(CU776,Anthro_Calc!C:P,14,FALSE)*VLOOKUP(CU776,Anthro_Calc!C:P,12,FALSE)))</f>
        <v/>
      </c>
      <c r="CW776" s="187" t="str">
        <f>IF(ISBLANK(CQ776), "", -3 + (CQ776 -VLOOKUP(CU776,Anthro_Calc!C:P,4,FALSE)) / (VLOOKUP(CU776,Anthro_Calc!C:P,5,FALSE) - VLOOKUP(CU776,Anthro_Calc!C:P,4,FALSE)))</f>
        <v/>
      </c>
      <c r="CX776" s="187" t="str">
        <f>IF(ISBLANK(CQ776), "", 3 + (CQ776 -VLOOKUP(CU776,Anthro_Calc!C:P,10,FALSE)) / (VLOOKUP(CU776,Anthro_Calc!C:P,10,FALSE) - VLOOKUP(CU776,Anthro_Calc!C:P,9,FALSE)))</f>
        <v/>
      </c>
      <c r="CY776" s="188" t="str">
        <f t="shared" si="675"/>
        <v/>
      </c>
      <c r="CZ776" s="117" t="str">
        <f t="shared" si="689"/>
        <v/>
      </c>
      <c r="DA776" s="174" t="str">
        <f t="shared" si="676"/>
        <v/>
      </c>
      <c r="DB776" s="189"/>
    </row>
    <row r="777" spans="1:106">
      <c r="A777" s="165">
        <f t="shared" si="681"/>
        <v>773</v>
      </c>
      <c r="B777" s="166"/>
      <c r="C777" s="166"/>
      <c r="D777" s="166"/>
      <c r="E777" s="166"/>
      <c r="F777" s="166"/>
      <c r="G777" s="166"/>
      <c r="H777" s="166"/>
      <c r="I777" s="166"/>
      <c r="J777" s="166"/>
      <c r="K777" s="166"/>
      <c r="L777" s="166"/>
      <c r="M777" s="167"/>
      <c r="N777" s="168" t="str">
        <f t="shared" ca="1" si="640"/>
        <v/>
      </c>
      <c r="O777" s="169"/>
      <c r="P777" s="169"/>
      <c r="Q777" s="167"/>
      <c r="R777" s="170"/>
      <c r="S777" s="171" t="str">
        <f t="shared" si="641"/>
        <v/>
      </c>
      <c r="T777" s="171" t="str">
        <f t="shared" si="642"/>
        <v/>
      </c>
      <c r="U777" s="171" t="str">
        <f t="shared" si="643"/>
        <v/>
      </c>
      <c r="V777" s="171" t="str">
        <f>IF(ISBLANK(R777), "", (POWER(R777/VLOOKUP(U777,Anthro_Calc!C:P,13,FALSE),VLOOKUP(U777,Anthro_Calc!C:P,12,FALSE))-1) / (VLOOKUP(U777,Anthro_Calc!C:P,14,FALSE)*VLOOKUP(U777,Anthro_Calc!C:P,12,FALSE)))</f>
        <v/>
      </c>
      <c r="W777" s="171" t="str">
        <f>IF(ISBLANK(R777), "", -3 + (R777 -VLOOKUP(U777,Anthro_Calc!C:P,4,FALSE)) / (VLOOKUP(U777,Anthro_Calc!C:P,5,FALSE) - VLOOKUP(U777,Anthro_Calc!C:P,4,FALSE)))</f>
        <v/>
      </c>
      <c r="X777" s="171" t="str">
        <f>IF(ISBLANK(R777), "", 3 + (R777 -VLOOKUP(U777,Anthro_Calc!C:P,10,FALSE)) / (VLOOKUP(U777,Anthro_Calc!C:P,10,FALSE) - VLOOKUP(U777,Anthro_Calc!C:P,9,FALSE)))</f>
        <v/>
      </c>
      <c r="Y777" s="172" t="str">
        <f t="shared" si="644"/>
        <v/>
      </c>
      <c r="Z777" s="173" t="str">
        <f t="shared" si="645"/>
        <v/>
      </c>
      <c r="AA777" s="174" t="str">
        <f t="shared" si="680"/>
        <v/>
      </c>
      <c r="AB777" s="167"/>
      <c r="AC777" s="175"/>
      <c r="AD777" s="176"/>
      <c r="AE777" s="177" t="str">
        <f t="shared" si="646"/>
        <v/>
      </c>
      <c r="AF777" s="171">
        <f t="shared" si="647"/>
        <v>0</v>
      </c>
      <c r="AG777" s="171">
        <f t="shared" si="648"/>
        <v>0</v>
      </c>
      <c r="AH777" s="171" t="str">
        <f t="shared" si="649"/>
        <v>0</v>
      </c>
      <c r="AI777" s="171" t="str">
        <f>IF(ISBLANK(AD777), "", (POWER(AD777/VLOOKUP(AH777,Anthro_Calc!C:P,13,FALSE),VLOOKUP(AH777,Anthro_Calc!C:P,12,FALSE))-1) / (VLOOKUP(AH777,Anthro_Calc!C:P,14,FALSE)*VLOOKUP(AH777,Anthro_Calc!C:P,12,FALSE)))</f>
        <v/>
      </c>
      <c r="AJ777" s="171" t="str">
        <f>IF(ISBLANK(AD777), "", -3 + (AD777 -VLOOKUP(AH777,Anthro_Calc!C:P,4,FALSE)) / (VLOOKUP(AH777,Anthro_Calc!C:P,5,FALSE) - VLOOKUP(AH777,Anthro_Calc!C:P,4,FALSE)))</f>
        <v/>
      </c>
      <c r="AK777" s="171" t="str">
        <f>IF(ISBLANK(AD777), "", 3 + (AD777 -VLOOKUP(AH777,Anthro_Calc!C:P,10,FALSE)) / (VLOOKUP(AH777,Anthro_Calc!C:P,10,FALSE) - VLOOKUP(AH777,Anthro_Calc!C:P,9,FALSE)))</f>
        <v/>
      </c>
      <c r="AL777" s="172" t="str">
        <f t="shared" si="650"/>
        <v/>
      </c>
      <c r="AM777" s="173" t="str">
        <f t="shared" si="651"/>
        <v/>
      </c>
      <c r="AN777" s="174" t="str">
        <f t="shared" si="652"/>
        <v/>
      </c>
      <c r="AO777" s="178" t="str">
        <f t="shared" si="682"/>
        <v/>
      </c>
      <c r="AP777" s="179"/>
      <c r="AQ777" s="179" t="str">
        <f t="shared" si="688"/>
        <v/>
      </c>
      <c r="AR777" s="167"/>
      <c r="AS777" s="175"/>
      <c r="AT777" s="170"/>
      <c r="AU777" s="177" t="str">
        <f t="shared" si="679"/>
        <v/>
      </c>
      <c r="AV777" s="171">
        <f t="shared" si="653"/>
        <v>0</v>
      </c>
      <c r="AW777" s="171">
        <f t="shared" si="654"/>
        <v>0</v>
      </c>
      <c r="AX777" s="171" t="str">
        <f t="shared" si="655"/>
        <v>0</v>
      </c>
      <c r="AY777" s="171" t="str">
        <f>IF(ISBLANK(AT777), "", (POWER(AT777/VLOOKUP(AX777,Anthro_Calc!C:P,13,FALSE),VLOOKUP(AX777,Anthro_Calc!C:P,12,FALSE))-1) / (VLOOKUP(AX777,Anthro_Calc!C:P,14,FALSE)*VLOOKUP(AX777,Anthro_Calc!C:P,12,FALSE)))</f>
        <v/>
      </c>
      <c r="AZ777" s="171" t="str">
        <f>IF(ISBLANK(AT777), "", -3 + (AT777 -VLOOKUP(AX777,Anthro_Calc!C:P,4,FALSE)) / (VLOOKUP(AX777,Anthro_Calc!C:P,5,FALSE) - VLOOKUP(AX777,Anthro_Calc!C:P,4,FALSE)))</f>
        <v/>
      </c>
      <c r="BA777" s="171" t="str">
        <f>IF(ISBLANK(AT777), "", 3 + (AT777 -VLOOKUP(AX777,Anthro_Calc!C:P,10,FALSE)) / (VLOOKUP(AX777,Anthro_Calc!C:P,10,FALSE) - VLOOKUP(AX777,Anthro_Calc!C:P,9,FALSE)))</f>
        <v/>
      </c>
      <c r="BB777" s="172" t="str">
        <f t="shared" si="656"/>
        <v/>
      </c>
      <c r="BC777" s="173" t="str">
        <f t="shared" si="657"/>
        <v/>
      </c>
      <c r="BD777" s="174" t="str">
        <f t="shared" si="683"/>
        <v/>
      </c>
      <c r="BE777" s="180" t="str">
        <f t="shared" si="684"/>
        <v/>
      </c>
      <c r="BF777" s="181" t="str">
        <f t="shared" si="658"/>
        <v/>
      </c>
      <c r="BG777" s="181" t="str">
        <f t="shared" si="685"/>
        <v/>
      </c>
      <c r="BH777" s="179"/>
      <c r="BI777" s="182"/>
      <c r="BJ777" s="167"/>
      <c r="BK777" s="175"/>
      <c r="BL777" s="176"/>
      <c r="BM777" s="177" t="str">
        <f t="shared" si="659"/>
        <v/>
      </c>
      <c r="BN777" s="171">
        <f t="shared" si="677"/>
        <v>0</v>
      </c>
      <c r="BO777" s="171">
        <f t="shared" si="678"/>
        <v>0</v>
      </c>
      <c r="BP777" s="171" t="str">
        <f t="shared" si="660"/>
        <v>0</v>
      </c>
      <c r="BQ777" s="171" t="str">
        <f>IF(ISBLANK(BL777), "", (POWER(BL777/VLOOKUP(BP777,Anthro_Calc!C:P,13,FALSE),VLOOKUP(BP777,Anthro_Calc!C:P,12,FALSE))-1) / (VLOOKUP(BP777,Anthro_Calc!C:P,14,FALSE)*VLOOKUP(BP777,Anthro_Calc!C:P,12,FALSE)))</f>
        <v/>
      </c>
      <c r="BR777" s="171" t="str">
        <f>IF(ISBLANK(BL777), "", -3 + (BL777 -VLOOKUP(BP777,Anthro_Calc!C:P,4,FALSE)) / (VLOOKUP(BP777,Anthro_Calc!C:P,5,FALSE) - VLOOKUP(BP777,Anthro_Calc!C:P,4,FALSE)))</f>
        <v/>
      </c>
      <c r="BS777" s="171" t="str">
        <f>IF(ISBLANK(BL777), "", 3 + (BL777 -VLOOKUP(BP777,Anthro_Calc!C:P,10,FALSE)) / (VLOOKUP(BP777,Anthro_Calc!C:P,10,FALSE) - VLOOKUP(BP777,Anthro_Calc!C:P,9,FALSE)))</f>
        <v/>
      </c>
      <c r="BT777" s="172" t="str">
        <f t="shared" si="661"/>
        <v/>
      </c>
      <c r="BU777" s="173" t="str">
        <f t="shared" si="662"/>
        <v/>
      </c>
      <c r="BV777" s="174" t="str">
        <f t="shared" si="663"/>
        <v/>
      </c>
      <c r="BW777" s="181" t="str">
        <f t="shared" si="686"/>
        <v/>
      </c>
      <c r="BX777" s="179"/>
      <c r="BY777" s="181" t="str">
        <f>IF(ISBLANK(BL777), "", VLOOKUP(Z777&amp;" "&amp;BV777&amp;" "&amp;BW777,Graduation_Criteria!$D$2:$E$34,2,FALSE))</f>
        <v/>
      </c>
      <c r="BZ777" s="181" t="str">
        <f t="shared" si="687"/>
        <v/>
      </c>
      <c r="CA777" s="167"/>
      <c r="CB777" s="175"/>
      <c r="CC777" s="175"/>
      <c r="CD777" s="183" t="str">
        <f t="shared" si="664"/>
        <v/>
      </c>
      <c r="CE777" s="184">
        <f t="shared" si="665"/>
        <v>0</v>
      </c>
      <c r="CF777" s="184">
        <f t="shared" si="666"/>
        <v>0</v>
      </c>
      <c r="CG777" s="184" t="str">
        <f t="shared" si="667"/>
        <v>0</v>
      </c>
      <c r="CH777" s="184" t="str">
        <f>IF(ISBLANK(CC777), "", (POWER(CC777/VLOOKUP(CG777,Anthro_Calc!C:P,13,FALSE),VLOOKUP(CG777,Anthro_Calc!C:P,12,FALSE))-1) / (VLOOKUP(CG777,Anthro_Calc!C:P,14,FALSE)*VLOOKUP(CG777,Anthro_Calc!C:P,12,FALSE)))</f>
        <v/>
      </c>
      <c r="CI777" s="184" t="str">
        <f>IF(ISBLANK(CC777), "", -3 + (CC777 -VLOOKUP(CG777,Anthro_Calc!C:P,4,FALSE)) / (VLOOKUP(CG777,Anthro_Calc!C:P,5,FALSE) - VLOOKUP(CG777,Anthro_Calc!C:P,4,FALSE)))</f>
        <v/>
      </c>
      <c r="CJ777" s="184" t="str">
        <f>IF(ISBLANK(CC777), "", 3 + (CC777 -VLOOKUP(CG777,Anthro_Calc!C:P,10,FALSE)) / (VLOOKUP(CG777,Anthro_Calc!C:P,10,FALSE) - VLOOKUP(CG777,Anthro_Calc!C:P,9,FALSE)))</f>
        <v/>
      </c>
      <c r="CK777" s="185" t="str">
        <f t="shared" si="668"/>
        <v/>
      </c>
      <c r="CL777" s="173" t="str">
        <f t="shared" si="669"/>
        <v/>
      </c>
      <c r="CM777" s="174" t="str">
        <f t="shared" si="670"/>
        <v/>
      </c>
      <c r="CN777" s="179"/>
      <c r="CO777" s="167"/>
      <c r="CP777" s="175"/>
      <c r="CQ777" s="175"/>
      <c r="CR777" s="186" t="str">
        <f t="shared" si="671"/>
        <v/>
      </c>
      <c r="CS777" s="187">
        <f t="shared" si="672"/>
        <v>0</v>
      </c>
      <c r="CT777" s="187">
        <f t="shared" si="673"/>
        <v>0</v>
      </c>
      <c r="CU777" s="187" t="str">
        <f t="shared" si="674"/>
        <v>0</v>
      </c>
      <c r="CV777" s="187" t="str">
        <f>IF(ISBLANK(CQ777), "", (POWER(CQ777/VLOOKUP(CU777,Anthro_Calc!C:P,13,FALSE),VLOOKUP(CU777,Anthro_Calc!C:P,12,FALSE))-1) / (VLOOKUP(CU777,Anthro_Calc!C:P,14,FALSE)*VLOOKUP(CU777,Anthro_Calc!C:P,12,FALSE)))</f>
        <v/>
      </c>
      <c r="CW777" s="187" t="str">
        <f>IF(ISBLANK(CQ777), "", -3 + (CQ777 -VLOOKUP(CU777,Anthro_Calc!C:P,4,FALSE)) / (VLOOKUP(CU777,Anthro_Calc!C:P,5,FALSE) - VLOOKUP(CU777,Anthro_Calc!C:P,4,FALSE)))</f>
        <v/>
      </c>
      <c r="CX777" s="187" t="str">
        <f>IF(ISBLANK(CQ777), "", 3 + (CQ777 -VLOOKUP(CU777,Anthro_Calc!C:P,10,FALSE)) / (VLOOKUP(CU777,Anthro_Calc!C:P,10,FALSE) - VLOOKUP(CU777,Anthro_Calc!C:P,9,FALSE)))</f>
        <v/>
      </c>
      <c r="CY777" s="188" t="str">
        <f t="shared" si="675"/>
        <v/>
      </c>
      <c r="CZ777" s="117" t="str">
        <f t="shared" si="689"/>
        <v/>
      </c>
      <c r="DA777" s="174" t="str">
        <f t="shared" si="676"/>
        <v/>
      </c>
      <c r="DB777" s="189"/>
    </row>
    <row r="778" spans="1:106">
      <c r="A778" s="165">
        <f t="shared" si="681"/>
        <v>774</v>
      </c>
      <c r="B778" s="166"/>
      <c r="C778" s="166"/>
      <c r="D778" s="166"/>
      <c r="E778" s="166"/>
      <c r="F778" s="166"/>
      <c r="G778" s="166"/>
      <c r="H778" s="166"/>
      <c r="I778" s="166"/>
      <c r="J778" s="166"/>
      <c r="K778" s="166"/>
      <c r="L778" s="166"/>
      <c r="M778" s="167"/>
      <c r="N778" s="168" t="str">
        <f t="shared" ca="1" si="640"/>
        <v/>
      </c>
      <c r="O778" s="169"/>
      <c r="P778" s="169"/>
      <c r="Q778" s="167"/>
      <c r="R778" s="170"/>
      <c r="S778" s="171" t="str">
        <f t="shared" si="641"/>
        <v/>
      </c>
      <c r="T778" s="171" t="str">
        <f t="shared" si="642"/>
        <v/>
      </c>
      <c r="U778" s="171" t="str">
        <f t="shared" si="643"/>
        <v/>
      </c>
      <c r="V778" s="171" t="str">
        <f>IF(ISBLANK(R778), "", (POWER(R778/VLOOKUP(U778,Anthro_Calc!C:P,13,FALSE),VLOOKUP(U778,Anthro_Calc!C:P,12,FALSE))-1) / (VLOOKUP(U778,Anthro_Calc!C:P,14,FALSE)*VLOOKUP(U778,Anthro_Calc!C:P,12,FALSE)))</f>
        <v/>
      </c>
      <c r="W778" s="171" t="str">
        <f>IF(ISBLANK(R778), "", -3 + (R778 -VLOOKUP(U778,Anthro_Calc!C:P,4,FALSE)) / (VLOOKUP(U778,Anthro_Calc!C:P,5,FALSE) - VLOOKUP(U778,Anthro_Calc!C:P,4,FALSE)))</f>
        <v/>
      </c>
      <c r="X778" s="171" t="str">
        <f>IF(ISBLANK(R778), "", 3 + (R778 -VLOOKUP(U778,Anthro_Calc!C:P,10,FALSE)) / (VLOOKUP(U778,Anthro_Calc!C:P,10,FALSE) - VLOOKUP(U778,Anthro_Calc!C:P,9,FALSE)))</f>
        <v/>
      </c>
      <c r="Y778" s="172" t="str">
        <f t="shared" si="644"/>
        <v/>
      </c>
      <c r="Z778" s="173" t="str">
        <f t="shared" si="645"/>
        <v/>
      </c>
      <c r="AA778" s="174" t="str">
        <f t="shared" si="680"/>
        <v/>
      </c>
      <c r="AB778" s="167"/>
      <c r="AC778" s="175"/>
      <c r="AD778" s="176"/>
      <c r="AE778" s="177" t="str">
        <f t="shared" si="646"/>
        <v/>
      </c>
      <c r="AF778" s="171">
        <f t="shared" si="647"/>
        <v>0</v>
      </c>
      <c r="AG778" s="171">
        <f t="shared" si="648"/>
        <v>0</v>
      </c>
      <c r="AH778" s="171" t="str">
        <f t="shared" si="649"/>
        <v>0</v>
      </c>
      <c r="AI778" s="171" t="str">
        <f>IF(ISBLANK(AD778), "", (POWER(AD778/VLOOKUP(AH778,Anthro_Calc!C:P,13,FALSE),VLOOKUP(AH778,Anthro_Calc!C:P,12,FALSE))-1) / (VLOOKUP(AH778,Anthro_Calc!C:P,14,FALSE)*VLOOKUP(AH778,Anthro_Calc!C:P,12,FALSE)))</f>
        <v/>
      </c>
      <c r="AJ778" s="171" t="str">
        <f>IF(ISBLANK(AD778), "", -3 + (AD778 -VLOOKUP(AH778,Anthro_Calc!C:P,4,FALSE)) / (VLOOKUP(AH778,Anthro_Calc!C:P,5,FALSE) - VLOOKUP(AH778,Anthro_Calc!C:P,4,FALSE)))</f>
        <v/>
      </c>
      <c r="AK778" s="171" t="str">
        <f>IF(ISBLANK(AD778), "", 3 + (AD778 -VLOOKUP(AH778,Anthro_Calc!C:P,10,FALSE)) / (VLOOKUP(AH778,Anthro_Calc!C:P,10,FALSE) - VLOOKUP(AH778,Anthro_Calc!C:P,9,FALSE)))</f>
        <v/>
      </c>
      <c r="AL778" s="172" t="str">
        <f t="shared" si="650"/>
        <v/>
      </c>
      <c r="AM778" s="173" t="str">
        <f t="shared" si="651"/>
        <v/>
      </c>
      <c r="AN778" s="174" t="str">
        <f t="shared" si="652"/>
        <v/>
      </c>
      <c r="AO778" s="178" t="str">
        <f t="shared" si="682"/>
        <v/>
      </c>
      <c r="AP778" s="179"/>
      <c r="AQ778" s="179" t="str">
        <f t="shared" si="688"/>
        <v/>
      </c>
      <c r="AR778" s="167"/>
      <c r="AS778" s="175"/>
      <c r="AT778" s="170"/>
      <c r="AU778" s="177" t="str">
        <f t="shared" si="679"/>
        <v/>
      </c>
      <c r="AV778" s="171">
        <f t="shared" si="653"/>
        <v>0</v>
      </c>
      <c r="AW778" s="171">
        <f t="shared" si="654"/>
        <v>0</v>
      </c>
      <c r="AX778" s="171" t="str">
        <f t="shared" si="655"/>
        <v>0</v>
      </c>
      <c r="AY778" s="171" t="str">
        <f>IF(ISBLANK(AT778), "", (POWER(AT778/VLOOKUP(AX778,Anthro_Calc!C:P,13,FALSE),VLOOKUP(AX778,Anthro_Calc!C:P,12,FALSE))-1) / (VLOOKUP(AX778,Anthro_Calc!C:P,14,FALSE)*VLOOKUP(AX778,Anthro_Calc!C:P,12,FALSE)))</f>
        <v/>
      </c>
      <c r="AZ778" s="171" t="str">
        <f>IF(ISBLANK(AT778), "", -3 + (AT778 -VLOOKUP(AX778,Anthro_Calc!C:P,4,FALSE)) / (VLOOKUP(AX778,Anthro_Calc!C:P,5,FALSE) - VLOOKUP(AX778,Anthro_Calc!C:P,4,FALSE)))</f>
        <v/>
      </c>
      <c r="BA778" s="171" t="str">
        <f>IF(ISBLANK(AT778), "", 3 + (AT778 -VLOOKUP(AX778,Anthro_Calc!C:P,10,FALSE)) / (VLOOKUP(AX778,Anthro_Calc!C:P,10,FALSE) - VLOOKUP(AX778,Anthro_Calc!C:P,9,FALSE)))</f>
        <v/>
      </c>
      <c r="BB778" s="172" t="str">
        <f t="shared" si="656"/>
        <v/>
      </c>
      <c r="BC778" s="173" t="str">
        <f t="shared" si="657"/>
        <v/>
      </c>
      <c r="BD778" s="174" t="str">
        <f t="shared" si="683"/>
        <v/>
      </c>
      <c r="BE778" s="180" t="str">
        <f t="shared" si="684"/>
        <v/>
      </c>
      <c r="BF778" s="181" t="str">
        <f t="shared" si="658"/>
        <v/>
      </c>
      <c r="BG778" s="181" t="str">
        <f t="shared" si="685"/>
        <v/>
      </c>
      <c r="BH778" s="179"/>
      <c r="BI778" s="182"/>
      <c r="BJ778" s="167"/>
      <c r="BK778" s="175"/>
      <c r="BL778" s="176"/>
      <c r="BM778" s="177" t="str">
        <f t="shared" si="659"/>
        <v/>
      </c>
      <c r="BN778" s="171">
        <f t="shared" si="677"/>
        <v>0</v>
      </c>
      <c r="BO778" s="171">
        <f t="shared" si="678"/>
        <v>0</v>
      </c>
      <c r="BP778" s="171" t="str">
        <f t="shared" si="660"/>
        <v>0</v>
      </c>
      <c r="BQ778" s="171" t="str">
        <f>IF(ISBLANK(BL778), "", (POWER(BL778/VLOOKUP(BP778,Anthro_Calc!C:P,13,FALSE),VLOOKUP(BP778,Anthro_Calc!C:P,12,FALSE))-1) / (VLOOKUP(BP778,Anthro_Calc!C:P,14,FALSE)*VLOOKUP(BP778,Anthro_Calc!C:P,12,FALSE)))</f>
        <v/>
      </c>
      <c r="BR778" s="171" t="str">
        <f>IF(ISBLANK(BL778), "", -3 + (BL778 -VLOOKUP(BP778,Anthro_Calc!C:P,4,FALSE)) / (VLOOKUP(BP778,Anthro_Calc!C:P,5,FALSE) - VLOOKUP(BP778,Anthro_Calc!C:P,4,FALSE)))</f>
        <v/>
      </c>
      <c r="BS778" s="171" t="str">
        <f>IF(ISBLANK(BL778), "", 3 + (BL778 -VLOOKUP(BP778,Anthro_Calc!C:P,10,FALSE)) / (VLOOKUP(BP778,Anthro_Calc!C:P,10,FALSE) - VLOOKUP(BP778,Anthro_Calc!C:P,9,FALSE)))</f>
        <v/>
      </c>
      <c r="BT778" s="172" t="str">
        <f t="shared" si="661"/>
        <v/>
      </c>
      <c r="BU778" s="173" t="str">
        <f t="shared" si="662"/>
        <v/>
      </c>
      <c r="BV778" s="174" t="str">
        <f t="shared" si="663"/>
        <v/>
      </c>
      <c r="BW778" s="181" t="str">
        <f t="shared" si="686"/>
        <v/>
      </c>
      <c r="BX778" s="179"/>
      <c r="BY778" s="181" t="str">
        <f>IF(ISBLANK(BL778), "", VLOOKUP(Z778&amp;" "&amp;BV778&amp;" "&amp;BW778,Graduation_Criteria!$D$2:$E$34,2,FALSE))</f>
        <v/>
      </c>
      <c r="BZ778" s="181" t="str">
        <f t="shared" si="687"/>
        <v/>
      </c>
      <c r="CA778" s="167"/>
      <c r="CB778" s="175"/>
      <c r="CC778" s="175"/>
      <c r="CD778" s="183" t="str">
        <f t="shared" si="664"/>
        <v/>
      </c>
      <c r="CE778" s="184">
        <f t="shared" si="665"/>
        <v>0</v>
      </c>
      <c r="CF778" s="184">
        <f t="shared" si="666"/>
        <v>0</v>
      </c>
      <c r="CG778" s="184" t="str">
        <f t="shared" si="667"/>
        <v>0</v>
      </c>
      <c r="CH778" s="184" t="str">
        <f>IF(ISBLANK(CC778), "", (POWER(CC778/VLOOKUP(CG778,Anthro_Calc!C:P,13,FALSE),VLOOKUP(CG778,Anthro_Calc!C:P,12,FALSE))-1) / (VLOOKUP(CG778,Anthro_Calc!C:P,14,FALSE)*VLOOKUP(CG778,Anthro_Calc!C:P,12,FALSE)))</f>
        <v/>
      </c>
      <c r="CI778" s="184" t="str">
        <f>IF(ISBLANK(CC778), "", -3 + (CC778 -VLOOKUP(CG778,Anthro_Calc!C:P,4,FALSE)) / (VLOOKUP(CG778,Anthro_Calc!C:P,5,FALSE) - VLOOKUP(CG778,Anthro_Calc!C:P,4,FALSE)))</f>
        <v/>
      </c>
      <c r="CJ778" s="184" t="str">
        <f>IF(ISBLANK(CC778), "", 3 + (CC778 -VLOOKUP(CG778,Anthro_Calc!C:P,10,FALSE)) / (VLOOKUP(CG778,Anthro_Calc!C:P,10,FALSE) - VLOOKUP(CG778,Anthro_Calc!C:P,9,FALSE)))</f>
        <v/>
      </c>
      <c r="CK778" s="185" t="str">
        <f t="shared" si="668"/>
        <v/>
      </c>
      <c r="CL778" s="173" t="str">
        <f t="shared" si="669"/>
        <v/>
      </c>
      <c r="CM778" s="174" t="str">
        <f t="shared" si="670"/>
        <v/>
      </c>
      <c r="CN778" s="179"/>
      <c r="CO778" s="167"/>
      <c r="CP778" s="175"/>
      <c r="CQ778" s="175"/>
      <c r="CR778" s="186" t="str">
        <f t="shared" si="671"/>
        <v/>
      </c>
      <c r="CS778" s="187">
        <f t="shared" si="672"/>
        <v>0</v>
      </c>
      <c r="CT778" s="187">
        <f t="shared" si="673"/>
        <v>0</v>
      </c>
      <c r="CU778" s="187" t="str">
        <f t="shared" si="674"/>
        <v>0</v>
      </c>
      <c r="CV778" s="187" t="str">
        <f>IF(ISBLANK(CQ778), "", (POWER(CQ778/VLOOKUP(CU778,Anthro_Calc!C:P,13,FALSE),VLOOKUP(CU778,Anthro_Calc!C:P,12,FALSE))-1) / (VLOOKUP(CU778,Anthro_Calc!C:P,14,FALSE)*VLOOKUP(CU778,Anthro_Calc!C:P,12,FALSE)))</f>
        <v/>
      </c>
      <c r="CW778" s="187" t="str">
        <f>IF(ISBLANK(CQ778), "", -3 + (CQ778 -VLOOKUP(CU778,Anthro_Calc!C:P,4,FALSE)) / (VLOOKUP(CU778,Anthro_Calc!C:P,5,FALSE) - VLOOKUP(CU778,Anthro_Calc!C:P,4,FALSE)))</f>
        <v/>
      </c>
      <c r="CX778" s="187" t="str">
        <f>IF(ISBLANK(CQ778), "", 3 + (CQ778 -VLOOKUP(CU778,Anthro_Calc!C:P,10,FALSE)) / (VLOOKUP(CU778,Anthro_Calc!C:P,10,FALSE) - VLOOKUP(CU778,Anthro_Calc!C:P,9,FALSE)))</f>
        <v/>
      </c>
      <c r="CY778" s="188" t="str">
        <f t="shared" si="675"/>
        <v/>
      </c>
      <c r="CZ778" s="117" t="str">
        <f t="shared" si="689"/>
        <v/>
      </c>
      <c r="DA778" s="174" t="str">
        <f t="shared" si="676"/>
        <v/>
      </c>
      <c r="DB778" s="189"/>
    </row>
    <row r="779" spans="1:106">
      <c r="A779" s="165">
        <f t="shared" si="681"/>
        <v>775</v>
      </c>
      <c r="B779" s="166"/>
      <c r="C779" s="166"/>
      <c r="D779" s="166"/>
      <c r="E779" s="166"/>
      <c r="F779" s="166"/>
      <c r="G779" s="166"/>
      <c r="H779" s="166"/>
      <c r="I779" s="166"/>
      <c r="J779" s="166"/>
      <c r="K779" s="166"/>
      <c r="L779" s="166"/>
      <c r="M779" s="167"/>
      <c r="N779" s="168" t="str">
        <f t="shared" ca="1" si="640"/>
        <v/>
      </c>
      <c r="O779" s="169"/>
      <c r="P779" s="169"/>
      <c r="Q779" s="167"/>
      <c r="R779" s="170"/>
      <c r="S779" s="171" t="str">
        <f t="shared" si="641"/>
        <v/>
      </c>
      <c r="T779" s="171" t="str">
        <f t="shared" si="642"/>
        <v/>
      </c>
      <c r="U779" s="171" t="str">
        <f t="shared" si="643"/>
        <v/>
      </c>
      <c r="V779" s="171" t="str">
        <f>IF(ISBLANK(R779), "", (POWER(R779/VLOOKUP(U779,Anthro_Calc!C:P,13,FALSE),VLOOKUP(U779,Anthro_Calc!C:P,12,FALSE))-1) / (VLOOKUP(U779,Anthro_Calc!C:P,14,FALSE)*VLOOKUP(U779,Anthro_Calc!C:P,12,FALSE)))</f>
        <v/>
      </c>
      <c r="W779" s="171" t="str">
        <f>IF(ISBLANK(R779), "", -3 + (R779 -VLOOKUP(U779,Anthro_Calc!C:P,4,FALSE)) / (VLOOKUP(U779,Anthro_Calc!C:P,5,FALSE) - VLOOKUP(U779,Anthro_Calc!C:P,4,FALSE)))</f>
        <v/>
      </c>
      <c r="X779" s="171" t="str">
        <f>IF(ISBLANK(R779), "", 3 + (R779 -VLOOKUP(U779,Anthro_Calc!C:P,10,FALSE)) / (VLOOKUP(U779,Anthro_Calc!C:P,10,FALSE) - VLOOKUP(U779,Anthro_Calc!C:P,9,FALSE)))</f>
        <v/>
      </c>
      <c r="Y779" s="172" t="str">
        <f t="shared" si="644"/>
        <v/>
      </c>
      <c r="Z779" s="173" t="str">
        <f t="shared" si="645"/>
        <v/>
      </c>
      <c r="AA779" s="174" t="str">
        <f t="shared" si="680"/>
        <v/>
      </c>
      <c r="AB779" s="167"/>
      <c r="AC779" s="175"/>
      <c r="AD779" s="176"/>
      <c r="AE779" s="177" t="str">
        <f t="shared" si="646"/>
        <v/>
      </c>
      <c r="AF779" s="171">
        <f t="shared" si="647"/>
        <v>0</v>
      </c>
      <c r="AG779" s="171">
        <f t="shared" si="648"/>
        <v>0</v>
      </c>
      <c r="AH779" s="171" t="str">
        <f t="shared" si="649"/>
        <v>0</v>
      </c>
      <c r="AI779" s="171" t="str">
        <f>IF(ISBLANK(AD779), "", (POWER(AD779/VLOOKUP(AH779,Anthro_Calc!C:P,13,FALSE),VLOOKUP(AH779,Anthro_Calc!C:P,12,FALSE))-1) / (VLOOKUP(AH779,Anthro_Calc!C:P,14,FALSE)*VLOOKUP(AH779,Anthro_Calc!C:P,12,FALSE)))</f>
        <v/>
      </c>
      <c r="AJ779" s="171" t="str">
        <f>IF(ISBLANK(AD779), "", -3 + (AD779 -VLOOKUP(AH779,Anthro_Calc!C:P,4,FALSE)) / (VLOOKUP(AH779,Anthro_Calc!C:P,5,FALSE) - VLOOKUP(AH779,Anthro_Calc!C:P,4,FALSE)))</f>
        <v/>
      </c>
      <c r="AK779" s="171" t="str">
        <f>IF(ISBLANK(AD779), "", 3 + (AD779 -VLOOKUP(AH779,Anthro_Calc!C:P,10,FALSE)) / (VLOOKUP(AH779,Anthro_Calc!C:P,10,FALSE) - VLOOKUP(AH779,Anthro_Calc!C:P,9,FALSE)))</f>
        <v/>
      </c>
      <c r="AL779" s="172" t="str">
        <f t="shared" si="650"/>
        <v/>
      </c>
      <c r="AM779" s="173" t="str">
        <f t="shared" si="651"/>
        <v/>
      </c>
      <c r="AN779" s="174" t="str">
        <f t="shared" si="652"/>
        <v/>
      </c>
      <c r="AO779" s="178" t="str">
        <f t="shared" si="682"/>
        <v/>
      </c>
      <c r="AP779" s="179"/>
      <c r="AQ779" s="179" t="str">
        <f t="shared" si="688"/>
        <v/>
      </c>
      <c r="AR779" s="167"/>
      <c r="AS779" s="175"/>
      <c r="AT779" s="170"/>
      <c r="AU779" s="177" t="str">
        <f t="shared" si="679"/>
        <v/>
      </c>
      <c r="AV779" s="171">
        <f t="shared" si="653"/>
        <v>0</v>
      </c>
      <c r="AW779" s="171">
        <f t="shared" si="654"/>
        <v>0</v>
      </c>
      <c r="AX779" s="171" t="str">
        <f t="shared" si="655"/>
        <v>0</v>
      </c>
      <c r="AY779" s="171" t="str">
        <f>IF(ISBLANK(AT779), "", (POWER(AT779/VLOOKUP(AX779,Anthro_Calc!C:P,13,FALSE),VLOOKUP(AX779,Anthro_Calc!C:P,12,FALSE))-1) / (VLOOKUP(AX779,Anthro_Calc!C:P,14,FALSE)*VLOOKUP(AX779,Anthro_Calc!C:P,12,FALSE)))</f>
        <v/>
      </c>
      <c r="AZ779" s="171" t="str">
        <f>IF(ISBLANK(AT779), "", -3 + (AT779 -VLOOKUP(AX779,Anthro_Calc!C:P,4,FALSE)) / (VLOOKUP(AX779,Anthro_Calc!C:P,5,FALSE) - VLOOKUP(AX779,Anthro_Calc!C:P,4,FALSE)))</f>
        <v/>
      </c>
      <c r="BA779" s="171" t="str">
        <f>IF(ISBLANK(AT779), "", 3 + (AT779 -VLOOKUP(AX779,Anthro_Calc!C:P,10,FALSE)) / (VLOOKUP(AX779,Anthro_Calc!C:P,10,FALSE) - VLOOKUP(AX779,Anthro_Calc!C:P,9,FALSE)))</f>
        <v/>
      </c>
      <c r="BB779" s="172" t="str">
        <f t="shared" si="656"/>
        <v/>
      </c>
      <c r="BC779" s="173" t="str">
        <f t="shared" si="657"/>
        <v/>
      </c>
      <c r="BD779" s="174" t="str">
        <f t="shared" si="683"/>
        <v/>
      </c>
      <c r="BE779" s="180" t="str">
        <f t="shared" si="684"/>
        <v/>
      </c>
      <c r="BF779" s="181" t="str">
        <f t="shared" si="658"/>
        <v/>
      </c>
      <c r="BG779" s="181" t="str">
        <f t="shared" si="685"/>
        <v/>
      </c>
      <c r="BH779" s="179"/>
      <c r="BI779" s="182"/>
      <c r="BJ779" s="167"/>
      <c r="BK779" s="175"/>
      <c r="BL779" s="176"/>
      <c r="BM779" s="177" t="str">
        <f t="shared" si="659"/>
        <v/>
      </c>
      <c r="BN779" s="171">
        <f t="shared" si="677"/>
        <v>0</v>
      </c>
      <c r="BO779" s="171">
        <f t="shared" si="678"/>
        <v>0</v>
      </c>
      <c r="BP779" s="171" t="str">
        <f t="shared" si="660"/>
        <v>0</v>
      </c>
      <c r="BQ779" s="171" t="str">
        <f>IF(ISBLANK(BL779), "", (POWER(BL779/VLOOKUP(BP779,Anthro_Calc!C:P,13,FALSE),VLOOKUP(BP779,Anthro_Calc!C:P,12,FALSE))-1) / (VLOOKUP(BP779,Anthro_Calc!C:P,14,FALSE)*VLOOKUP(BP779,Anthro_Calc!C:P,12,FALSE)))</f>
        <v/>
      </c>
      <c r="BR779" s="171" t="str">
        <f>IF(ISBLANK(BL779), "", -3 + (BL779 -VLOOKUP(BP779,Anthro_Calc!C:P,4,FALSE)) / (VLOOKUP(BP779,Anthro_Calc!C:P,5,FALSE) - VLOOKUP(BP779,Anthro_Calc!C:P,4,FALSE)))</f>
        <v/>
      </c>
      <c r="BS779" s="171" t="str">
        <f>IF(ISBLANK(BL779), "", 3 + (BL779 -VLOOKUP(BP779,Anthro_Calc!C:P,10,FALSE)) / (VLOOKUP(BP779,Anthro_Calc!C:P,10,FALSE) - VLOOKUP(BP779,Anthro_Calc!C:P,9,FALSE)))</f>
        <v/>
      </c>
      <c r="BT779" s="172" t="str">
        <f t="shared" si="661"/>
        <v/>
      </c>
      <c r="BU779" s="173" t="str">
        <f t="shared" si="662"/>
        <v/>
      </c>
      <c r="BV779" s="174" t="str">
        <f t="shared" si="663"/>
        <v/>
      </c>
      <c r="BW779" s="181" t="str">
        <f t="shared" si="686"/>
        <v/>
      </c>
      <c r="BX779" s="179"/>
      <c r="BY779" s="181" t="str">
        <f>IF(ISBLANK(BL779), "", VLOOKUP(Z779&amp;" "&amp;BV779&amp;" "&amp;BW779,Graduation_Criteria!$D$2:$E$34,2,FALSE))</f>
        <v/>
      </c>
      <c r="BZ779" s="181" t="str">
        <f t="shared" si="687"/>
        <v/>
      </c>
      <c r="CA779" s="167"/>
      <c r="CB779" s="175"/>
      <c r="CC779" s="175"/>
      <c r="CD779" s="183" t="str">
        <f t="shared" si="664"/>
        <v/>
      </c>
      <c r="CE779" s="184">
        <f t="shared" si="665"/>
        <v>0</v>
      </c>
      <c r="CF779" s="184">
        <f t="shared" si="666"/>
        <v>0</v>
      </c>
      <c r="CG779" s="184" t="str">
        <f t="shared" si="667"/>
        <v>0</v>
      </c>
      <c r="CH779" s="184" t="str">
        <f>IF(ISBLANK(CC779), "", (POWER(CC779/VLOOKUP(CG779,Anthro_Calc!C:P,13,FALSE),VLOOKUP(CG779,Anthro_Calc!C:P,12,FALSE))-1) / (VLOOKUP(CG779,Anthro_Calc!C:P,14,FALSE)*VLOOKUP(CG779,Anthro_Calc!C:P,12,FALSE)))</f>
        <v/>
      </c>
      <c r="CI779" s="184" t="str">
        <f>IF(ISBLANK(CC779), "", -3 + (CC779 -VLOOKUP(CG779,Anthro_Calc!C:P,4,FALSE)) / (VLOOKUP(CG779,Anthro_Calc!C:P,5,FALSE) - VLOOKUP(CG779,Anthro_Calc!C:P,4,FALSE)))</f>
        <v/>
      </c>
      <c r="CJ779" s="184" t="str">
        <f>IF(ISBLANK(CC779), "", 3 + (CC779 -VLOOKUP(CG779,Anthro_Calc!C:P,10,FALSE)) / (VLOOKUP(CG779,Anthro_Calc!C:P,10,FALSE) - VLOOKUP(CG779,Anthro_Calc!C:P,9,FALSE)))</f>
        <v/>
      </c>
      <c r="CK779" s="185" t="str">
        <f t="shared" si="668"/>
        <v/>
      </c>
      <c r="CL779" s="173" t="str">
        <f t="shared" si="669"/>
        <v/>
      </c>
      <c r="CM779" s="174" t="str">
        <f t="shared" si="670"/>
        <v/>
      </c>
      <c r="CN779" s="179"/>
      <c r="CO779" s="167"/>
      <c r="CP779" s="175"/>
      <c r="CQ779" s="175"/>
      <c r="CR779" s="186" t="str">
        <f t="shared" si="671"/>
        <v/>
      </c>
      <c r="CS779" s="187">
        <f t="shared" si="672"/>
        <v>0</v>
      </c>
      <c r="CT779" s="187">
        <f t="shared" si="673"/>
        <v>0</v>
      </c>
      <c r="CU779" s="187" t="str">
        <f t="shared" si="674"/>
        <v>0</v>
      </c>
      <c r="CV779" s="187" t="str">
        <f>IF(ISBLANK(CQ779), "", (POWER(CQ779/VLOOKUP(CU779,Anthro_Calc!C:P,13,FALSE),VLOOKUP(CU779,Anthro_Calc!C:P,12,FALSE))-1) / (VLOOKUP(CU779,Anthro_Calc!C:P,14,FALSE)*VLOOKUP(CU779,Anthro_Calc!C:P,12,FALSE)))</f>
        <v/>
      </c>
      <c r="CW779" s="187" t="str">
        <f>IF(ISBLANK(CQ779), "", -3 + (CQ779 -VLOOKUP(CU779,Anthro_Calc!C:P,4,FALSE)) / (VLOOKUP(CU779,Anthro_Calc!C:P,5,FALSE) - VLOOKUP(CU779,Anthro_Calc!C:P,4,FALSE)))</f>
        <v/>
      </c>
      <c r="CX779" s="187" t="str">
        <f>IF(ISBLANK(CQ779), "", 3 + (CQ779 -VLOOKUP(CU779,Anthro_Calc!C:P,10,FALSE)) / (VLOOKUP(CU779,Anthro_Calc!C:P,10,FALSE) - VLOOKUP(CU779,Anthro_Calc!C:P,9,FALSE)))</f>
        <v/>
      </c>
      <c r="CY779" s="188" t="str">
        <f t="shared" si="675"/>
        <v/>
      </c>
      <c r="CZ779" s="117" t="str">
        <f t="shared" si="689"/>
        <v/>
      </c>
      <c r="DA779" s="174" t="str">
        <f t="shared" si="676"/>
        <v/>
      </c>
      <c r="DB779" s="189"/>
    </row>
    <row r="780" spans="1:106">
      <c r="A780" s="165">
        <f t="shared" si="681"/>
        <v>776</v>
      </c>
      <c r="B780" s="166"/>
      <c r="C780" s="166"/>
      <c r="D780" s="166"/>
      <c r="E780" s="166"/>
      <c r="F780" s="166"/>
      <c r="G780" s="166"/>
      <c r="H780" s="166"/>
      <c r="I780" s="166"/>
      <c r="J780" s="166"/>
      <c r="K780" s="166"/>
      <c r="L780" s="166"/>
      <c r="M780" s="167"/>
      <c r="N780" s="168" t="str">
        <f t="shared" ca="1" si="640"/>
        <v/>
      </c>
      <c r="O780" s="169"/>
      <c r="P780" s="169"/>
      <c r="Q780" s="167"/>
      <c r="R780" s="170"/>
      <c r="S780" s="171" t="str">
        <f t="shared" si="641"/>
        <v/>
      </c>
      <c r="T780" s="171" t="str">
        <f t="shared" si="642"/>
        <v/>
      </c>
      <c r="U780" s="171" t="str">
        <f t="shared" si="643"/>
        <v/>
      </c>
      <c r="V780" s="171" t="str">
        <f>IF(ISBLANK(R780), "", (POWER(R780/VLOOKUP(U780,Anthro_Calc!C:P,13,FALSE),VLOOKUP(U780,Anthro_Calc!C:P,12,FALSE))-1) / (VLOOKUP(U780,Anthro_Calc!C:P,14,FALSE)*VLOOKUP(U780,Anthro_Calc!C:P,12,FALSE)))</f>
        <v/>
      </c>
      <c r="W780" s="171" t="str">
        <f>IF(ISBLANK(R780), "", -3 + (R780 -VLOOKUP(U780,Anthro_Calc!C:P,4,FALSE)) / (VLOOKUP(U780,Anthro_Calc!C:P,5,FALSE) - VLOOKUP(U780,Anthro_Calc!C:P,4,FALSE)))</f>
        <v/>
      </c>
      <c r="X780" s="171" t="str">
        <f>IF(ISBLANK(R780), "", 3 + (R780 -VLOOKUP(U780,Anthro_Calc!C:P,10,FALSE)) / (VLOOKUP(U780,Anthro_Calc!C:P,10,FALSE) - VLOOKUP(U780,Anthro_Calc!C:P,9,FALSE)))</f>
        <v/>
      </c>
      <c r="Y780" s="172" t="str">
        <f t="shared" si="644"/>
        <v/>
      </c>
      <c r="Z780" s="173" t="str">
        <f t="shared" si="645"/>
        <v/>
      </c>
      <c r="AA780" s="174" t="str">
        <f t="shared" si="680"/>
        <v/>
      </c>
      <c r="AB780" s="167"/>
      <c r="AC780" s="175"/>
      <c r="AD780" s="176"/>
      <c r="AE780" s="177" t="str">
        <f t="shared" si="646"/>
        <v/>
      </c>
      <c r="AF780" s="171">
        <f t="shared" si="647"/>
        <v>0</v>
      </c>
      <c r="AG780" s="171">
        <f t="shared" si="648"/>
        <v>0</v>
      </c>
      <c r="AH780" s="171" t="str">
        <f t="shared" si="649"/>
        <v>0</v>
      </c>
      <c r="AI780" s="171" t="str">
        <f>IF(ISBLANK(AD780), "", (POWER(AD780/VLOOKUP(AH780,Anthro_Calc!C:P,13,FALSE),VLOOKUP(AH780,Anthro_Calc!C:P,12,FALSE))-1) / (VLOOKUP(AH780,Anthro_Calc!C:P,14,FALSE)*VLOOKUP(AH780,Anthro_Calc!C:P,12,FALSE)))</f>
        <v/>
      </c>
      <c r="AJ780" s="171" t="str">
        <f>IF(ISBLANK(AD780), "", -3 + (AD780 -VLOOKUP(AH780,Anthro_Calc!C:P,4,FALSE)) / (VLOOKUP(AH780,Anthro_Calc!C:P,5,FALSE) - VLOOKUP(AH780,Anthro_Calc!C:P,4,FALSE)))</f>
        <v/>
      </c>
      <c r="AK780" s="171" t="str">
        <f>IF(ISBLANK(AD780), "", 3 + (AD780 -VLOOKUP(AH780,Anthro_Calc!C:P,10,FALSE)) / (VLOOKUP(AH780,Anthro_Calc!C:P,10,FALSE) - VLOOKUP(AH780,Anthro_Calc!C:P,9,FALSE)))</f>
        <v/>
      </c>
      <c r="AL780" s="172" t="str">
        <f t="shared" si="650"/>
        <v/>
      </c>
      <c r="AM780" s="173" t="str">
        <f t="shared" si="651"/>
        <v/>
      </c>
      <c r="AN780" s="174" t="str">
        <f t="shared" si="652"/>
        <v/>
      </c>
      <c r="AO780" s="178" t="str">
        <f t="shared" si="682"/>
        <v/>
      </c>
      <c r="AP780" s="179"/>
      <c r="AQ780" s="179" t="str">
        <f t="shared" si="688"/>
        <v/>
      </c>
      <c r="AR780" s="167"/>
      <c r="AS780" s="175"/>
      <c r="AT780" s="170"/>
      <c r="AU780" s="177" t="str">
        <f t="shared" si="679"/>
        <v/>
      </c>
      <c r="AV780" s="171">
        <f t="shared" si="653"/>
        <v>0</v>
      </c>
      <c r="AW780" s="171">
        <f t="shared" si="654"/>
        <v>0</v>
      </c>
      <c r="AX780" s="171" t="str">
        <f t="shared" si="655"/>
        <v>0</v>
      </c>
      <c r="AY780" s="171" t="str">
        <f>IF(ISBLANK(AT780), "", (POWER(AT780/VLOOKUP(AX780,Anthro_Calc!C:P,13,FALSE),VLOOKUP(AX780,Anthro_Calc!C:P,12,FALSE))-1) / (VLOOKUP(AX780,Anthro_Calc!C:P,14,FALSE)*VLOOKUP(AX780,Anthro_Calc!C:P,12,FALSE)))</f>
        <v/>
      </c>
      <c r="AZ780" s="171" t="str">
        <f>IF(ISBLANK(AT780), "", -3 + (AT780 -VLOOKUP(AX780,Anthro_Calc!C:P,4,FALSE)) / (VLOOKUP(AX780,Anthro_Calc!C:P,5,FALSE) - VLOOKUP(AX780,Anthro_Calc!C:P,4,FALSE)))</f>
        <v/>
      </c>
      <c r="BA780" s="171" t="str">
        <f>IF(ISBLANK(AT780), "", 3 + (AT780 -VLOOKUP(AX780,Anthro_Calc!C:P,10,FALSE)) / (VLOOKUP(AX780,Anthro_Calc!C:P,10,FALSE) - VLOOKUP(AX780,Anthro_Calc!C:P,9,FALSE)))</f>
        <v/>
      </c>
      <c r="BB780" s="172" t="str">
        <f t="shared" si="656"/>
        <v/>
      </c>
      <c r="BC780" s="173" t="str">
        <f t="shared" si="657"/>
        <v/>
      </c>
      <c r="BD780" s="174" t="str">
        <f t="shared" si="683"/>
        <v/>
      </c>
      <c r="BE780" s="180" t="str">
        <f t="shared" si="684"/>
        <v/>
      </c>
      <c r="BF780" s="181" t="str">
        <f t="shared" si="658"/>
        <v/>
      </c>
      <c r="BG780" s="181" t="str">
        <f t="shared" si="685"/>
        <v/>
      </c>
      <c r="BH780" s="179"/>
      <c r="BI780" s="182"/>
      <c r="BJ780" s="167"/>
      <c r="BK780" s="175"/>
      <c r="BL780" s="176"/>
      <c r="BM780" s="177" t="str">
        <f t="shared" si="659"/>
        <v/>
      </c>
      <c r="BN780" s="171">
        <f t="shared" si="677"/>
        <v>0</v>
      </c>
      <c r="BO780" s="171">
        <f t="shared" si="678"/>
        <v>0</v>
      </c>
      <c r="BP780" s="171" t="str">
        <f t="shared" si="660"/>
        <v>0</v>
      </c>
      <c r="BQ780" s="171" t="str">
        <f>IF(ISBLANK(BL780), "", (POWER(BL780/VLOOKUP(BP780,Anthro_Calc!C:P,13,FALSE),VLOOKUP(BP780,Anthro_Calc!C:P,12,FALSE))-1) / (VLOOKUP(BP780,Anthro_Calc!C:P,14,FALSE)*VLOOKUP(BP780,Anthro_Calc!C:P,12,FALSE)))</f>
        <v/>
      </c>
      <c r="BR780" s="171" t="str">
        <f>IF(ISBLANK(BL780), "", -3 + (BL780 -VLOOKUP(BP780,Anthro_Calc!C:P,4,FALSE)) / (VLOOKUP(BP780,Anthro_Calc!C:P,5,FALSE) - VLOOKUP(BP780,Anthro_Calc!C:P,4,FALSE)))</f>
        <v/>
      </c>
      <c r="BS780" s="171" t="str">
        <f>IF(ISBLANK(BL780), "", 3 + (BL780 -VLOOKUP(BP780,Anthro_Calc!C:P,10,FALSE)) / (VLOOKUP(BP780,Anthro_Calc!C:P,10,FALSE) - VLOOKUP(BP780,Anthro_Calc!C:P,9,FALSE)))</f>
        <v/>
      </c>
      <c r="BT780" s="172" t="str">
        <f t="shared" si="661"/>
        <v/>
      </c>
      <c r="BU780" s="173" t="str">
        <f t="shared" si="662"/>
        <v/>
      </c>
      <c r="BV780" s="174" t="str">
        <f t="shared" si="663"/>
        <v/>
      </c>
      <c r="BW780" s="181" t="str">
        <f t="shared" si="686"/>
        <v/>
      </c>
      <c r="BX780" s="179"/>
      <c r="BY780" s="181" t="str">
        <f>IF(ISBLANK(BL780), "", VLOOKUP(Z780&amp;" "&amp;BV780&amp;" "&amp;BW780,Graduation_Criteria!$D$2:$E$34,2,FALSE))</f>
        <v/>
      </c>
      <c r="BZ780" s="181" t="str">
        <f t="shared" si="687"/>
        <v/>
      </c>
      <c r="CA780" s="167"/>
      <c r="CB780" s="175"/>
      <c r="CC780" s="175"/>
      <c r="CD780" s="183" t="str">
        <f t="shared" si="664"/>
        <v/>
      </c>
      <c r="CE780" s="184">
        <f t="shared" si="665"/>
        <v>0</v>
      </c>
      <c r="CF780" s="184">
        <f t="shared" si="666"/>
        <v>0</v>
      </c>
      <c r="CG780" s="184" t="str">
        <f t="shared" si="667"/>
        <v>0</v>
      </c>
      <c r="CH780" s="184" t="str">
        <f>IF(ISBLANK(CC780), "", (POWER(CC780/VLOOKUP(CG780,Anthro_Calc!C:P,13,FALSE),VLOOKUP(CG780,Anthro_Calc!C:P,12,FALSE))-1) / (VLOOKUP(CG780,Anthro_Calc!C:P,14,FALSE)*VLOOKUP(CG780,Anthro_Calc!C:P,12,FALSE)))</f>
        <v/>
      </c>
      <c r="CI780" s="184" t="str">
        <f>IF(ISBLANK(CC780), "", -3 + (CC780 -VLOOKUP(CG780,Anthro_Calc!C:P,4,FALSE)) / (VLOOKUP(CG780,Anthro_Calc!C:P,5,FALSE) - VLOOKUP(CG780,Anthro_Calc!C:P,4,FALSE)))</f>
        <v/>
      </c>
      <c r="CJ780" s="184" t="str">
        <f>IF(ISBLANK(CC780), "", 3 + (CC780 -VLOOKUP(CG780,Anthro_Calc!C:P,10,FALSE)) / (VLOOKUP(CG780,Anthro_Calc!C:P,10,FALSE) - VLOOKUP(CG780,Anthro_Calc!C:P,9,FALSE)))</f>
        <v/>
      </c>
      <c r="CK780" s="185" t="str">
        <f t="shared" si="668"/>
        <v/>
      </c>
      <c r="CL780" s="173" t="str">
        <f t="shared" si="669"/>
        <v/>
      </c>
      <c r="CM780" s="174" t="str">
        <f t="shared" si="670"/>
        <v/>
      </c>
      <c r="CN780" s="179"/>
      <c r="CO780" s="167"/>
      <c r="CP780" s="175"/>
      <c r="CQ780" s="175"/>
      <c r="CR780" s="186" t="str">
        <f t="shared" si="671"/>
        <v/>
      </c>
      <c r="CS780" s="187">
        <f t="shared" si="672"/>
        <v>0</v>
      </c>
      <c r="CT780" s="187">
        <f t="shared" si="673"/>
        <v>0</v>
      </c>
      <c r="CU780" s="187" t="str">
        <f t="shared" si="674"/>
        <v>0</v>
      </c>
      <c r="CV780" s="187" t="str">
        <f>IF(ISBLANK(CQ780), "", (POWER(CQ780/VLOOKUP(CU780,Anthro_Calc!C:P,13,FALSE),VLOOKUP(CU780,Anthro_Calc!C:P,12,FALSE))-1) / (VLOOKUP(CU780,Anthro_Calc!C:P,14,FALSE)*VLOOKUP(CU780,Anthro_Calc!C:P,12,FALSE)))</f>
        <v/>
      </c>
      <c r="CW780" s="187" t="str">
        <f>IF(ISBLANK(CQ780), "", -3 + (CQ780 -VLOOKUP(CU780,Anthro_Calc!C:P,4,FALSE)) / (VLOOKUP(CU780,Anthro_Calc!C:P,5,FALSE) - VLOOKUP(CU780,Anthro_Calc!C:P,4,FALSE)))</f>
        <v/>
      </c>
      <c r="CX780" s="187" t="str">
        <f>IF(ISBLANK(CQ780), "", 3 + (CQ780 -VLOOKUP(CU780,Anthro_Calc!C:P,10,FALSE)) / (VLOOKUP(CU780,Anthro_Calc!C:P,10,FALSE) - VLOOKUP(CU780,Anthro_Calc!C:P,9,FALSE)))</f>
        <v/>
      </c>
      <c r="CY780" s="188" t="str">
        <f t="shared" si="675"/>
        <v/>
      </c>
      <c r="CZ780" s="117" t="str">
        <f t="shared" si="689"/>
        <v/>
      </c>
      <c r="DA780" s="174" t="str">
        <f t="shared" si="676"/>
        <v/>
      </c>
      <c r="DB780" s="189"/>
    </row>
    <row r="781" spans="1:106">
      <c r="A781" s="165">
        <f t="shared" si="681"/>
        <v>777</v>
      </c>
      <c r="B781" s="166"/>
      <c r="C781" s="166"/>
      <c r="D781" s="166"/>
      <c r="E781" s="166"/>
      <c r="F781" s="166"/>
      <c r="G781" s="166"/>
      <c r="H781" s="166"/>
      <c r="I781" s="166"/>
      <c r="J781" s="166"/>
      <c r="K781" s="166"/>
      <c r="L781" s="166"/>
      <c r="M781" s="167"/>
      <c r="N781" s="168" t="str">
        <f t="shared" ca="1" si="640"/>
        <v/>
      </c>
      <c r="O781" s="169"/>
      <c r="P781" s="169"/>
      <c r="Q781" s="167"/>
      <c r="R781" s="170"/>
      <c r="S781" s="171" t="str">
        <f t="shared" si="641"/>
        <v/>
      </c>
      <c r="T781" s="171" t="str">
        <f t="shared" si="642"/>
        <v/>
      </c>
      <c r="U781" s="171" t="str">
        <f t="shared" si="643"/>
        <v/>
      </c>
      <c r="V781" s="171" t="str">
        <f>IF(ISBLANK(R781), "", (POWER(R781/VLOOKUP(U781,Anthro_Calc!C:P,13,FALSE),VLOOKUP(U781,Anthro_Calc!C:P,12,FALSE))-1) / (VLOOKUP(U781,Anthro_Calc!C:P,14,FALSE)*VLOOKUP(U781,Anthro_Calc!C:P,12,FALSE)))</f>
        <v/>
      </c>
      <c r="W781" s="171" t="str">
        <f>IF(ISBLANK(R781), "", -3 + (R781 -VLOOKUP(U781,Anthro_Calc!C:P,4,FALSE)) / (VLOOKUP(U781,Anthro_Calc!C:P,5,FALSE) - VLOOKUP(U781,Anthro_Calc!C:P,4,FALSE)))</f>
        <v/>
      </c>
      <c r="X781" s="171" t="str">
        <f>IF(ISBLANK(R781), "", 3 + (R781 -VLOOKUP(U781,Anthro_Calc!C:P,10,FALSE)) / (VLOOKUP(U781,Anthro_Calc!C:P,10,FALSE) - VLOOKUP(U781,Anthro_Calc!C:P,9,FALSE)))</f>
        <v/>
      </c>
      <c r="Y781" s="172" t="str">
        <f t="shared" si="644"/>
        <v/>
      </c>
      <c r="Z781" s="173" t="str">
        <f t="shared" si="645"/>
        <v/>
      </c>
      <c r="AA781" s="174" t="str">
        <f t="shared" si="680"/>
        <v/>
      </c>
      <c r="AB781" s="167"/>
      <c r="AC781" s="175"/>
      <c r="AD781" s="176"/>
      <c r="AE781" s="177" t="str">
        <f t="shared" si="646"/>
        <v/>
      </c>
      <c r="AF781" s="171">
        <f t="shared" si="647"/>
        <v>0</v>
      </c>
      <c r="AG781" s="171">
        <f t="shared" si="648"/>
        <v>0</v>
      </c>
      <c r="AH781" s="171" t="str">
        <f t="shared" si="649"/>
        <v>0</v>
      </c>
      <c r="AI781" s="171" t="str">
        <f>IF(ISBLANK(AD781), "", (POWER(AD781/VLOOKUP(AH781,Anthro_Calc!C:P,13,FALSE),VLOOKUP(AH781,Anthro_Calc!C:P,12,FALSE))-1) / (VLOOKUP(AH781,Anthro_Calc!C:P,14,FALSE)*VLOOKUP(AH781,Anthro_Calc!C:P,12,FALSE)))</f>
        <v/>
      </c>
      <c r="AJ781" s="171" t="str">
        <f>IF(ISBLANK(AD781), "", -3 + (AD781 -VLOOKUP(AH781,Anthro_Calc!C:P,4,FALSE)) / (VLOOKUP(AH781,Anthro_Calc!C:P,5,FALSE) - VLOOKUP(AH781,Anthro_Calc!C:P,4,FALSE)))</f>
        <v/>
      </c>
      <c r="AK781" s="171" t="str">
        <f>IF(ISBLANK(AD781), "", 3 + (AD781 -VLOOKUP(AH781,Anthro_Calc!C:P,10,FALSE)) / (VLOOKUP(AH781,Anthro_Calc!C:P,10,FALSE) - VLOOKUP(AH781,Anthro_Calc!C:P,9,FALSE)))</f>
        <v/>
      </c>
      <c r="AL781" s="172" t="str">
        <f t="shared" si="650"/>
        <v/>
      </c>
      <c r="AM781" s="173" t="str">
        <f t="shared" si="651"/>
        <v/>
      </c>
      <c r="AN781" s="174" t="str">
        <f t="shared" si="652"/>
        <v/>
      </c>
      <c r="AO781" s="178" t="str">
        <f t="shared" si="682"/>
        <v/>
      </c>
      <c r="AP781" s="179"/>
      <c r="AQ781" s="179" t="str">
        <f t="shared" si="688"/>
        <v/>
      </c>
      <c r="AR781" s="167"/>
      <c r="AS781" s="175"/>
      <c r="AT781" s="170"/>
      <c r="AU781" s="177" t="str">
        <f t="shared" si="679"/>
        <v/>
      </c>
      <c r="AV781" s="171">
        <f t="shared" si="653"/>
        <v>0</v>
      </c>
      <c r="AW781" s="171">
        <f t="shared" si="654"/>
        <v>0</v>
      </c>
      <c r="AX781" s="171" t="str">
        <f t="shared" si="655"/>
        <v>0</v>
      </c>
      <c r="AY781" s="171" t="str">
        <f>IF(ISBLANK(AT781), "", (POWER(AT781/VLOOKUP(AX781,Anthro_Calc!C:P,13,FALSE),VLOOKUP(AX781,Anthro_Calc!C:P,12,FALSE))-1) / (VLOOKUP(AX781,Anthro_Calc!C:P,14,FALSE)*VLOOKUP(AX781,Anthro_Calc!C:P,12,FALSE)))</f>
        <v/>
      </c>
      <c r="AZ781" s="171" t="str">
        <f>IF(ISBLANK(AT781), "", -3 + (AT781 -VLOOKUP(AX781,Anthro_Calc!C:P,4,FALSE)) / (VLOOKUP(AX781,Anthro_Calc!C:P,5,FALSE) - VLOOKUP(AX781,Anthro_Calc!C:P,4,FALSE)))</f>
        <v/>
      </c>
      <c r="BA781" s="171" t="str">
        <f>IF(ISBLANK(AT781), "", 3 + (AT781 -VLOOKUP(AX781,Anthro_Calc!C:P,10,FALSE)) / (VLOOKUP(AX781,Anthro_Calc!C:P,10,FALSE) - VLOOKUP(AX781,Anthro_Calc!C:P,9,FALSE)))</f>
        <v/>
      </c>
      <c r="BB781" s="172" t="str">
        <f t="shared" si="656"/>
        <v/>
      </c>
      <c r="BC781" s="173" t="str">
        <f t="shared" si="657"/>
        <v/>
      </c>
      <c r="BD781" s="174" t="str">
        <f t="shared" si="683"/>
        <v/>
      </c>
      <c r="BE781" s="180" t="str">
        <f t="shared" si="684"/>
        <v/>
      </c>
      <c r="BF781" s="181" t="str">
        <f t="shared" si="658"/>
        <v/>
      </c>
      <c r="BG781" s="181" t="str">
        <f t="shared" si="685"/>
        <v/>
      </c>
      <c r="BH781" s="179"/>
      <c r="BI781" s="182"/>
      <c r="BJ781" s="167"/>
      <c r="BK781" s="175"/>
      <c r="BL781" s="176"/>
      <c r="BM781" s="177" t="str">
        <f t="shared" si="659"/>
        <v/>
      </c>
      <c r="BN781" s="171">
        <f t="shared" si="677"/>
        <v>0</v>
      </c>
      <c r="BO781" s="171">
        <f t="shared" si="678"/>
        <v>0</v>
      </c>
      <c r="BP781" s="171" t="str">
        <f t="shared" si="660"/>
        <v>0</v>
      </c>
      <c r="BQ781" s="171" t="str">
        <f>IF(ISBLANK(BL781), "", (POWER(BL781/VLOOKUP(BP781,Anthro_Calc!C:P,13,FALSE),VLOOKUP(BP781,Anthro_Calc!C:P,12,FALSE))-1) / (VLOOKUP(BP781,Anthro_Calc!C:P,14,FALSE)*VLOOKUP(BP781,Anthro_Calc!C:P,12,FALSE)))</f>
        <v/>
      </c>
      <c r="BR781" s="171" t="str">
        <f>IF(ISBLANK(BL781), "", -3 + (BL781 -VLOOKUP(BP781,Anthro_Calc!C:P,4,FALSE)) / (VLOOKUP(BP781,Anthro_Calc!C:P,5,FALSE) - VLOOKUP(BP781,Anthro_Calc!C:P,4,FALSE)))</f>
        <v/>
      </c>
      <c r="BS781" s="171" t="str">
        <f>IF(ISBLANK(BL781), "", 3 + (BL781 -VLOOKUP(BP781,Anthro_Calc!C:P,10,FALSE)) / (VLOOKUP(BP781,Anthro_Calc!C:P,10,FALSE) - VLOOKUP(BP781,Anthro_Calc!C:P,9,FALSE)))</f>
        <v/>
      </c>
      <c r="BT781" s="172" t="str">
        <f t="shared" si="661"/>
        <v/>
      </c>
      <c r="BU781" s="173" t="str">
        <f t="shared" si="662"/>
        <v/>
      </c>
      <c r="BV781" s="174" t="str">
        <f t="shared" si="663"/>
        <v/>
      </c>
      <c r="BW781" s="181" t="str">
        <f t="shared" si="686"/>
        <v/>
      </c>
      <c r="BX781" s="179"/>
      <c r="BY781" s="181" t="str">
        <f>IF(ISBLANK(BL781), "", VLOOKUP(Z781&amp;" "&amp;BV781&amp;" "&amp;BW781,Graduation_Criteria!$D$2:$E$34,2,FALSE))</f>
        <v/>
      </c>
      <c r="BZ781" s="181" t="str">
        <f t="shared" si="687"/>
        <v/>
      </c>
      <c r="CA781" s="167"/>
      <c r="CB781" s="175"/>
      <c r="CC781" s="175"/>
      <c r="CD781" s="183" t="str">
        <f t="shared" si="664"/>
        <v/>
      </c>
      <c r="CE781" s="184">
        <f t="shared" si="665"/>
        <v>0</v>
      </c>
      <c r="CF781" s="184">
        <f t="shared" si="666"/>
        <v>0</v>
      </c>
      <c r="CG781" s="184" t="str">
        <f t="shared" si="667"/>
        <v>0</v>
      </c>
      <c r="CH781" s="184" t="str">
        <f>IF(ISBLANK(CC781), "", (POWER(CC781/VLOOKUP(CG781,Anthro_Calc!C:P,13,FALSE),VLOOKUP(CG781,Anthro_Calc!C:P,12,FALSE))-1) / (VLOOKUP(CG781,Anthro_Calc!C:P,14,FALSE)*VLOOKUP(CG781,Anthro_Calc!C:P,12,FALSE)))</f>
        <v/>
      </c>
      <c r="CI781" s="184" t="str">
        <f>IF(ISBLANK(CC781), "", -3 + (CC781 -VLOOKUP(CG781,Anthro_Calc!C:P,4,FALSE)) / (VLOOKUP(CG781,Anthro_Calc!C:P,5,FALSE) - VLOOKUP(CG781,Anthro_Calc!C:P,4,FALSE)))</f>
        <v/>
      </c>
      <c r="CJ781" s="184" t="str">
        <f>IF(ISBLANK(CC781), "", 3 + (CC781 -VLOOKUP(CG781,Anthro_Calc!C:P,10,FALSE)) / (VLOOKUP(CG781,Anthro_Calc!C:P,10,FALSE) - VLOOKUP(CG781,Anthro_Calc!C:P,9,FALSE)))</f>
        <v/>
      </c>
      <c r="CK781" s="185" t="str">
        <f t="shared" si="668"/>
        <v/>
      </c>
      <c r="CL781" s="173" t="str">
        <f t="shared" si="669"/>
        <v/>
      </c>
      <c r="CM781" s="174" t="str">
        <f t="shared" si="670"/>
        <v/>
      </c>
      <c r="CN781" s="179"/>
      <c r="CO781" s="167"/>
      <c r="CP781" s="175"/>
      <c r="CQ781" s="175"/>
      <c r="CR781" s="186" t="str">
        <f t="shared" si="671"/>
        <v/>
      </c>
      <c r="CS781" s="187">
        <f t="shared" si="672"/>
        <v>0</v>
      </c>
      <c r="CT781" s="187">
        <f t="shared" si="673"/>
        <v>0</v>
      </c>
      <c r="CU781" s="187" t="str">
        <f t="shared" si="674"/>
        <v>0</v>
      </c>
      <c r="CV781" s="187" t="str">
        <f>IF(ISBLANK(CQ781), "", (POWER(CQ781/VLOOKUP(CU781,Anthro_Calc!C:P,13,FALSE),VLOOKUP(CU781,Anthro_Calc!C:P,12,FALSE))-1) / (VLOOKUP(CU781,Anthro_Calc!C:P,14,FALSE)*VLOOKUP(CU781,Anthro_Calc!C:P,12,FALSE)))</f>
        <v/>
      </c>
      <c r="CW781" s="187" t="str">
        <f>IF(ISBLANK(CQ781), "", -3 + (CQ781 -VLOOKUP(CU781,Anthro_Calc!C:P,4,FALSE)) / (VLOOKUP(CU781,Anthro_Calc!C:P,5,FALSE) - VLOOKUP(CU781,Anthro_Calc!C:P,4,FALSE)))</f>
        <v/>
      </c>
      <c r="CX781" s="187" t="str">
        <f>IF(ISBLANK(CQ781), "", 3 + (CQ781 -VLOOKUP(CU781,Anthro_Calc!C:P,10,FALSE)) / (VLOOKUP(CU781,Anthro_Calc!C:P,10,FALSE) - VLOOKUP(CU781,Anthro_Calc!C:P,9,FALSE)))</f>
        <v/>
      </c>
      <c r="CY781" s="188" t="str">
        <f t="shared" si="675"/>
        <v/>
      </c>
      <c r="CZ781" s="117" t="str">
        <f t="shared" si="689"/>
        <v/>
      </c>
      <c r="DA781" s="174" t="str">
        <f t="shared" si="676"/>
        <v/>
      </c>
      <c r="DB781" s="189"/>
    </row>
    <row r="782" spans="1:106">
      <c r="A782" s="165">
        <f t="shared" si="681"/>
        <v>778</v>
      </c>
      <c r="B782" s="166"/>
      <c r="C782" s="166"/>
      <c r="D782" s="166"/>
      <c r="E782" s="166"/>
      <c r="F782" s="166"/>
      <c r="G782" s="166"/>
      <c r="H782" s="166"/>
      <c r="I782" s="166"/>
      <c r="J782" s="166"/>
      <c r="K782" s="166"/>
      <c r="L782" s="166"/>
      <c r="M782" s="167"/>
      <c r="N782" s="168" t="str">
        <f t="shared" ca="1" si="640"/>
        <v/>
      </c>
      <c r="O782" s="169"/>
      <c r="P782" s="169"/>
      <c r="Q782" s="167"/>
      <c r="R782" s="170"/>
      <c r="S782" s="171" t="str">
        <f t="shared" si="641"/>
        <v/>
      </c>
      <c r="T782" s="171" t="str">
        <f t="shared" si="642"/>
        <v/>
      </c>
      <c r="U782" s="171" t="str">
        <f t="shared" si="643"/>
        <v/>
      </c>
      <c r="V782" s="171" t="str">
        <f>IF(ISBLANK(R782), "", (POWER(R782/VLOOKUP(U782,Anthro_Calc!C:P,13,FALSE),VLOOKUP(U782,Anthro_Calc!C:P,12,FALSE))-1) / (VLOOKUP(U782,Anthro_Calc!C:P,14,FALSE)*VLOOKUP(U782,Anthro_Calc!C:P,12,FALSE)))</f>
        <v/>
      </c>
      <c r="W782" s="171" t="str">
        <f>IF(ISBLANK(R782), "", -3 + (R782 -VLOOKUP(U782,Anthro_Calc!C:P,4,FALSE)) / (VLOOKUP(U782,Anthro_Calc!C:P,5,FALSE) - VLOOKUP(U782,Anthro_Calc!C:P,4,FALSE)))</f>
        <v/>
      </c>
      <c r="X782" s="171" t="str">
        <f>IF(ISBLANK(R782), "", 3 + (R782 -VLOOKUP(U782,Anthro_Calc!C:P,10,FALSE)) / (VLOOKUP(U782,Anthro_Calc!C:P,10,FALSE) - VLOOKUP(U782,Anthro_Calc!C:P,9,FALSE)))</f>
        <v/>
      </c>
      <c r="Y782" s="172" t="str">
        <f t="shared" si="644"/>
        <v/>
      </c>
      <c r="Z782" s="173" t="str">
        <f t="shared" si="645"/>
        <v/>
      </c>
      <c r="AA782" s="174" t="str">
        <f t="shared" si="680"/>
        <v/>
      </c>
      <c r="AB782" s="167"/>
      <c r="AC782" s="175"/>
      <c r="AD782" s="176"/>
      <c r="AE782" s="177" t="str">
        <f t="shared" si="646"/>
        <v/>
      </c>
      <c r="AF782" s="171">
        <f t="shared" si="647"/>
        <v>0</v>
      </c>
      <c r="AG782" s="171">
        <f t="shared" si="648"/>
        <v>0</v>
      </c>
      <c r="AH782" s="171" t="str">
        <f t="shared" si="649"/>
        <v>0</v>
      </c>
      <c r="AI782" s="171" t="str">
        <f>IF(ISBLANK(AD782), "", (POWER(AD782/VLOOKUP(AH782,Anthro_Calc!C:P,13,FALSE),VLOOKUP(AH782,Anthro_Calc!C:P,12,FALSE))-1) / (VLOOKUP(AH782,Anthro_Calc!C:P,14,FALSE)*VLOOKUP(AH782,Anthro_Calc!C:P,12,FALSE)))</f>
        <v/>
      </c>
      <c r="AJ782" s="171" t="str">
        <f>IF(ISBLANK(AD782), "", -3 + (AD782 -VLOOKUP(AH782,Anthro_Calc!C:P,4,FALSE)) / (VLOOKUP(AH782,Anthro_Calc!C:P,5,FALSE) - VLOOKUP(AH782,Anthro_Calc!C:P,4,FALSE)))</f>
        <v/>
      </c>
      <c r="AK782" s="171" t="str">
        <f>IF(ISBLANK(AD782), "", 3 + (AD782 -VLOOKUP(AH782,Anthro_Calc!C:P,10,FALSE)) / (VLOOKUP(AH782,Anthro_Calc!C:P,10,FALSE) - VLOOKUP(AH782,Anthro_Calc!C:P,9,FALSE)))</f>
        <v/>
      </c>
      <c r="AL782" s="172" t="str">
        <f t="shared" si="650"/>
        <v/>
      </c>
      <c r="AM782" s="173" t="str">
        <f t="shared" si="651"/>
        <v/>
      </c>
      <c r="AN782" s="174" t="str">
        <f t="shared" si="652"/>
        <v/>
      </c>
      <c r="AO782" s="178" t="str">
        <f t="shared" si="682"/>
        <v/>
      </c>
      <c r="AP782" s="179"/>
      <c r="AQ782" s="179" t="str">
        <f t="shared" si="688"/>
        <v/>
      </c>
      <c r="AR782" s="167"/>
      <c r="AS782" s="175"/>
      <c r="AT782" s="170"/>
      <c r="AU782" s="177" t="str">
        <f t="shared" si="679"/>
        <v/>
      </c>
      <c r="AV782" s="171">
        <f t="shared" si="653"/>
        <v>0</v>
      </c>
      <c r="AW782" s="171">
        <f t="shared" si="654"/>
        <v>0</v>
      </c>
      <c r="AX782" s="171" t="str">
        <f t="shared" si="655"/>
        <v>0</v>
      </c>
      <c r="AY782" s="171" t="str">
        <f>IF(ISBLANK(AT782), "", (POWER(AT782/VLOOKUP(AX782,Anthro_Calc!C:P,13,FALSE),VLOOKUP(AX782,Anthro_Calc!C:P,12,FALSE))-1) / (VLOOKUP(AX782,Anthro_Calc!C:P,14,FALSE)*VLOOKUP(AX782,Anthro_Calc!C:P,12,FALSE)))</f>
        <v/>
      </c>
      <c r="AZ782" s="171" t="str">
        <f>IF(ISBLANK(AT782), "", -3 + (AT782 -VLOOKUP(AX782,Anthro_Calc!C:P,4,FALSE)) / (VLOOKUP(AX782,Anthro_Calc!C:P,5,FALSE) - VLOOKUP(AX782,Anthro_Calc!C:P,4,FALSE)))</f>
        <v/>
      </c>
      <c r="BA782" s="171" t="str">
        <f>IF(ISBLANK(AT782), "", 3 + (AT782 -VLOOKUP(AX782,Anthro_Calc!C:P,10,FALSE)) / (VLOOKUP(AX782,Anthro_Calc!C:P,10,FALSE) - VLOOKUP(AX782,Anthro_Calc!C:P,9,FALSE)))</f>
        <v/>
      </c>
      <c r="BB782" s="172" t="str">
        <f t="shared" si="656"/>
        <v/>
      </c>
      <c r="BC782" s="173" t="str">
        <f t="shared" si="657"/>
        <v/>
      </c>
      <c r="BD782" s="174" t="str">
        <f t="shared" si="683"/>
        <v/>
      </c>
      <c r="BE782" s="180" t="str">
        <f t="shared" si="684"/>
        <v/>
      </c>
      <c r="BF782" s="181" t="str">
        <f t="shared" si="658"/>
        <v/>
      </c>
      <c r="BG782" s="181" t="str">
        <f t="shared" si="685"/>
        <v/>
      </c>
      <c r="BH782" s="179"/>
      <c r="BI782" s="182"/>
      <c r="BJ782" s="167"/>
      <c r="BK782" s="175"/>
      <c r="BL782" s="176"/>
      <c r="BM782" s="177" t="str">
        <f t="shared" si="659"/>
        <v/>
      </c>
      <c r="BN782" s="171">
        <f t="shared" si="677"/>
        <v>0</v>
      </c>
      <c r="BO782" s="171">
        <f t="shared" si="678"/>
        <v>0</v>
      </c>
      <c r="BP782" s="171" t="str">
        <f t="shared" si="660"/>
        <v>0</v>
      </c>
      <c r="BQ782" s="171" t="str">
        <f>IF(ISBLANK(BL782), "", (POWER(BL782/VLOOKUP(BP782,Anthro_Calc!C:P,13,FALSE),VLOOKUP(BP782,Anthro_Calc!C:P,12,FALSE))-1) / (VLOOKUP(BP782,Anthro_Calc!C:P,14,FALSE)*VLOOKUP(BP782,Anthro_Calc!C:P,12,FALSE)))</f>
        <v/>
      </c>
      <c r="BR782" s="171" t="str">
        <f>IF(ISBLANK(BL782), "", -3 + (BL782 -VLOOKUP(BP782,Anthro_Calc!C:P,4,FALSE)) / (VLOOKUP(BP782,Anthro_Calc!C:P,5,FALSE) - VLOOKUP(BP782,Anthro_Calc!C:P,4,FALSE)))</f>
        <v/>
      </c>
      <c r="BS782" s="171" t="str">
        <f>IF(ISBLANK(BL782), "", 3 + (BL782 -VLOOKUP(BP782,Anthro_Calc!C:P,10,FALSE)) / (VLOOKUP(BP782,Anthro_Calc!C:P,10,FALSE) - VLOOKUP(BP782,Anthro_Calc!C:P,9,FALSE)))</f>
        <v/>
      </c>
      <c r="BT782" s="172" t="str">
        <f t="shared" si="661"/>
        <v/>
      </c>
      <c r="BU782" s="173" t="str">
        <f t="shared" si="662"/>
        <v/>
      </c>
      <c r="BV782" s="174" t="str">
        <f t="shared" si="663"/>
        <v/>
      </c>
      <c r="BW782" s="181" t="str">
        <f t="shared" si="686"/>
        <v/>
      </c>
      <c r="BX782" s="179"/>
      <c r="BY782" s="181" t="str">
        <f>IF(ISBLANK(BL782), "", VLOOKUP(Z782&amp;" "&amp;BV782&amp;" "&amp;BW782,Graduation_Criteria!$D$2:$E$34,2,FALSE))</f>
        <v/>
      </c>
      <c r="BZ782" s="181" t="str">
        <f t="shared" si="687"/>
        <v/>
      </c>
      <c r="CA782" s="167"/>
      <c r="CB782" s="175"/>
      <c r="CC782" s="175"/>
      <c r="CD782" s="183" t="str">
        <f t="shared" si="664"/>
        <v/>
      </c>
      <c r="CE782" s="184">
        <f t="shared" si="665"/>
        <v>0</v>
      </c>
      <c r="CF782" s="184">
        <f t="shared" si="666"/>
        <v>0</v>
      </c>
      <c r="CG782" s="184" t="str">
        <f t="shared" si="667"/>
        <v>0</v>
      </c>
      <c r="CH782" s="184" t="str">
        <f>IF(ISBLANK(CC782), "", (POWER(CC782/VLOOKUP(CG782,Anthro_Calc!C:P,13,FALSE),VLOOKUP(CG782,Anthro_Calc!C:P,12,FALSE))-1) / (VLOOKUP(CG782,Anthro_Calc!C:P,14,FALSE)*VLOOKUP(CG782,Anthro_Calc!C:P,12,FALSE)))</f>
        <v/>
      </c>
      <c r="CI782" s="184" t="str">
        <f>IF(ISBLANK(CC782), "", -3 + (CC782 -VLOOKUP(CG782,Anthro_Calc!C:P,4,FALSE)) / (VLOOKUP(CG782,Anthro_Calc!C:P,5,FALSE) - VLOOKUP(CG782,Anthro_Calc!C:P,4,FALSE)))</f>
        <v/>
      </c>
      <c r="CJ782" s="184" t="str">
        <f>IF(ISBLANK(CC782), "", 3 + (CC782 -VLOOKUP(CG782,Anthro_Calc!C:P,10,FALSE)) / (VLOOKUP(CG782,Anthro_Calc!C:P,10,FALSE) - VLOOKUP(CG782,Anthro_Calc!C:P,9,FALSE)))</f>
        <v/>
      </c>
      <c r="CK782" s="185" t="str">
        <f t="shared" si="668"/>
        <v/>
      </c>
      <c r="CL782" s="173" t="str">
        <f t="shared" si="669"/>
        <v/>
      </c>
      <c r="CM782" s="174" t="str">
        <f t="shared" si="670"/>
        <v/>
      </c>
      <c r="CN782" s="179"/>
      <c r="CO782" s="167"/>
      <c r="CP782" s="175"/>
      <c r="CQ782" s="175"/>
      <c r="CR782" s="186" t="str">
        <f t="shared" si="671"/>
        <v/>
      </c>
      <c r="CS782" s="187">
        <f t="shared" si="672"/>
        <v>0</v>
      </c>
      <c r="CT782" s="187">
        <f t="shared" si="673"/>
        <v>0</v>
      </c>
      <c r="CU782" s="187" t="str">
        <f t="shared" si="674"/>
        <v>0</v>
      </c>
      <c r="CV782" s="187" t="str">
        <f>IF(ISBLANK(CQ782), "", (POWER(CQ782/VLOOKUP(CU782,Anthro_Calc!C:P,13,FALSE),VLOOKUP(CU782,Anthro_Calc!C:P,12,FALSE))-1) / (VLOOKUP(CU782,Anthro_Calc!C:P,14,FALSE)*VLOOKUP(CU782,Anthro_Calc!C:P,12,FALSE)))</f>
        <v/>
      </c>
      <c r="CW782" s="187" t="str">
        <f>IF(ISBLANK(CQ782), "", -3 + (CQ782 -VLOOKUP(CU782,Anthro_Calc!C:P,4,FALSE)) / (VLOOKUP(CU782,Anthro_Calc!C:P,5,FALSE) - VLOOKUP(CU782,Anthro_Calc!C:P,4,FALSE)))</f>
        <v/>
      </c>
      <c r="CX782" s="187" t="str">
        <f>IF(ISBLANK(CQ782), "", 3 + (CQ782 -VLOOKUP(CU782,Anthro_Calc!C:P,10,FALSE)) / (VLOOKUP(CU782,Anthro_Calc!C:P,10,FALSE) - VLOOKUP(CU782,Anthro_Calc!C:P,9,FALSE)))</f>
        <v/>
      </c>
      <c r="CY782" s="188" t="str">
        <f t="shared" si="675"/>
        <v/>
      </c>
      <c r="CZ782" s="117" t="str">
        <f t="shared" si="689"/>
        <v/>
      </c>
      <c r="DA782" s="174" t="str">
        <f t="shared" si="676"/>
        <v/>
      </c>
      <c r="DB782" s="189"/>
    </row>
    <row r="783" spans="1:106">
      <c r="A783" s="165">
        <f t="shared" si="681"/>
        <v>779</v>
      </c>
      <c r="B783" s="166"/>
      <c r="C783" s="166"/>
      <c r="D783" s="166"/>
      <c r="E783" s="166"/>
      <c r="F783" s="166"/>
      <c r="G783" s="166"/>
      <c r="H783" s="166"/>
      <c r="I783" s="166"/>
      <c r="J783" s="166"/>
      <c r="K783" s="166"/>
      <c r="L783" s="166"/>
      <c r="M783" s="167"/>
      <c r="N783" s="168" t="str">
        <f t="shared" ca="1" si="640"/>
        <v/>
      </c>
      <c r="O783" s="169"/>
      <c r="P783" s="169"/>
      <c r="Q783" s="167"/>
      <c r="R783" s="170"/>
      <c r="S783" s="171" t="str">
        <f t="shared" si="641"/>
        <v/>
      </c>
      <c r="T783" s="171" t="str">
        <f t="shared" si="642"/>
        <v/>
      </c>
      <c r="U783" s="171" t="str">
        <f t="shared" si="643"/>
        <v/>
      </c>
      <c r="V783" s="171" t="str">
        <f>IF(ISBLANK(R783), "", (POWER(R783/VLOOKUP(U783,Anthro_Calc!C:P,13,FALSE),VLOOKUP(U783,Anthro_Calc!C:P,12,FALSE))-1) / (VLOOKUP(U783,Anthro_Calc!C:P,14,FALSE)*VLOOKUP(U783,Anthro_Calc!C:P,12,FALSE)))</f>
        <v/>
      </c>
      <c r="W783" s="171" t="str">
        <f>IF(ISBLANK(R783), "", -3 + (R783 -VLOOKUP(U783,Anthro_Calc!C:P,4,FALSE)) / (VLOOKUP(U783,Anthro_Calc!C:P,5,FALSE) - VLOOKUP(U783,Anthro_Calc!C:P,4,FALSE)))</f>
        <v/>
      </c>
      <c r="X783" s="171" t="str">
        <f>IF(ISBLANK(R783), "", 3 + (R783 -VLOOKUP(U783,Anthro_Calc!C:P,10,FALSE)) / (VLOOKUP(U783,Anthro_Calc!C:P,10,FALSE) - VLOOKUP(U783,Anthro_Calc!C:P,9,FALSE)))</f>
        <v/>
      </c>
      <c r="Y783" s="172" t="str">
        <f t="shared" si="644"/>
        <v/>
      </c>
      <c r="Z783" s="173" t="str">
        <f t="shared" si="645"/>
        <v/>
      </c>
      <c r="AA783" s="174" t="str">
        <f t="shared" si="680"/>
        <v/>
      </c>
      <c r="AB783" s="167"/>
      <c r="AC783" s="175"/>
      <c r="AD783" s="176"/>
      <c r="AE783" s="177" t="str">
        <f t="shared" si="646"/>
        <v/>
      </c>
      <c r="AF783" s="171">
        <f t="shared" si="647"/>
        <v>0</v>
      </c>
      <c r="AG783" s="171">
        <f t="shared" si="648"/>
        <v>0</v>
      </c>
      <c r="AH783" s="171" t="str">
        <f t="shared" si="649"/>
        <v>0</v>
      </c>
      <c r="AI783" s="171" t="str">
        <f>IF(ISBLANK(AD783), "", (POWER(AD783/VLOOKUP(AH783,Anthro_Calc!C:P,13,FALSE),VLOOKUP(AH783,Anthro_Calc!C:P,12,FALSE))-1) / (VLOOKUP(AH783,Anthro_Calc!C:P,14,FALSE)*VLOOKUP(AH783,Anthro_Calc!C:P,12,FALSE)))</f>
        <v/>
      </c>
      <c r="AJ783" s="171" t="str">
        <f>IF(ISBLANK(AD783), "", -3 + (AD783 -VLOOKUP(AH783,Anthro_Calc!C:P,4,FALSE)) / (VLOOKUP(AH783,Anthro_Calc!C:P,5,FALSE) - VLOOKUP(AH783,Anthro_Calc!C:P,4,FALSE)))</f>
        <v/>
      </c>
      <c r="AK783" s="171" t="str">
        <f>IF(ISBLANK(AD783), "", 3 + (AD783 -VLOOKUP(AH783,Anthro_Calc!C:P,10,FALSE)) / (VLOOKUP(AH783,Anthro_Calc!C:P,10,FALSE) - VLOOKUP(AH783,Anthro_Calc!C:P,9,FALSE)))</f>
        <v/>
      </c>
      <c r="AL783" s="172" t="str">
        <f t="shared" si="650"/>
        <v/>
      </c>
      <c r="AM783" s="173" t="str">
        <f t="shared" si="651"/>
        <v/>
      </c>
      <c r="AN783" s="174" t="str">
        <f t="shared" si="652"/>
        <v/>
      </c>
      <c r="AO783" s="178" t="str">
        <f t="shared" si="682"/>
        <v/>
      </c>
      <c r="AP783" s="179"/>
      <c r="AQ783" s="179" t="str">
        <f t="shared" si="688"/>
        <v/>
      </c>
      <c r="AR783" s="167"/>
      <c r="AS783" s="175"/>
      <c r="AT783" s="170"/>
      <c r="AU783" s="177" t="str">
        <f t="shared" si="679"/>
        <v/>
      </c>
      <c r="AV783" s="171">
        <f t="shared" si="653"/>
        <v>0</v>
      </c>
      <c r="AW783" s="171">
        <f t="shared" si="654"/>
        <v>0</v>
      </c>
      <c r="AX783" s="171" t="str">
        <f t="shared" si="655"/>
        <v>0</v>
      </c>
      <c r="AY783" s="171" t="str">
        <f>IF(ISBLANK(AT783), "", (POWER(AT783/VLOOKUP(AX783,Anthro_Calc!C:P,13,FALSE),VLOOKUP(AX783,Anthro_Calc!C:P,12,FALSE))-1) / (VLOOKUP(AX783,Anthro_Calc!C:P,14,FALSE)*VLOOKUP(AX783,Anthro_Calc!C:P,12,FALSE)))</f>
        <v/>
      </c>
      <c r="AZ783" s="171" t="str">
        <f>IF(ISBLANK(AT783), "", -3 + (AT783 -VLOOKUP(AX783,Anthro_Calc!C:P,4,FALSE)) / (VLOOKUP(AX783,Anthro_Calc!C:P,5,FALSE) - VLOOKUP(AX783,Anthro_Calc!C:P,4,FALSE)))</f>
        <v/>
      </c>
      <c r="BA783" s="171" t="str">
        <f>IF(ISBLANK(AT783), "", 3 + (AT783 -VLOOKUP(AX783,Anthro_Calc!C:P,10,FALSE)) / (VLOOKUP(AX783,Anthro_Calc!C:P,10,FALSE) - VLOOKUP(AX783,Anthro_Calc!C:P,9,FALSE)))</f>
        <v/>
      </c>
      <c r="BB783" s="172" t="str">
        <f t="shared" si="656"/>
        <v/>
      </c>
      <c r="BC783" s="173" t="str">
        <f t="shared" si="657"/>
        <v/>
      </c>
      <c r="BD783" s="174" t="str">
        <f t="shared" si="683"/>
        <v/>
      </c>
      <c r="BE783" s="180" t="str">
        <f t="shared" si="684"/>
        <v/>
      </c>
      <c r="BF783" s="181" t="str">
        <f t="shared" si="658"/>
        <v/>
      </c>
      <c r="BG783" s="181" t="str">
        <f t="shared" si="685"/>
        <v/>
      </c>
      <c r="BH783" s="179"/>
      <c r="BI783" s="182"/>
      <c r="BJ783" s="167"/>
      <c r="BK783" s="175"/>
      <c r="BL783" s="176"/>
      <c r="BM783" s="177" t="str">
        <f t="shared" si="659"/>
        <v/>
      </c>
      <c r="BN783" s="171">
        <f t="shared" si="677"/>
        <v>0</v>
      </c>
      <c r="BO783" s="171">
        <f t="shared" si="678"/>
        <v>0</v>
      </c>
      <c r="BP783" s="171" t="str">
        <f t="shared" si="660"/>
        <v>0</v>
      </c>
      <c r="BQ783" s="171" t="str">
        <f>IF(ISBLANK(BL783), "", (POWER(BL783/VLOOKUP(BP783,Anthro_Calc!C:P,13,FALSE),VLOOKUP(BP783,Anthro_Calc!C:P,12,FALSE))-1) / (VLOOKUP(BP783,Anthro_Calc!C:P,14,FALSE)*VLOOKUP(BP783,Anthro_Calc!C:P,12,FALSE)))</f>
        <v/>
      </c>
      <c r="BR783" s="171" t="str">
        <f>IF(ISBLANK(BL783), "", -3 + (BL783 -VLOOKUP(BP783,Anthro_Calc!C:P,4,FALSE)) / (VLOOKUP(BP783,Anthro_Calc!C:P,5,FALSE) - VLOOKUP(BP783,Anthro_Calc!C:P,4,FALSE)))</f>
        <v/>
      </c>
      <c r="BS783" s="171" t="str">
        <f>IF(ISBLANK(BL783), "", 3 + (BL783 -VLOOKUP(BP783,Anthro_Calc!C:P,10,FALSE)) / (VLOOKUP(BP783,Anthro_Calc!C:P,10,FALSE) - VLOOKUP(BP783,Anthro_Calc!C:P,9,FALSE)))</f>
        <v/>
      </c>
      <c r="BT783" s="172" t="str">
        <f t="shared" si="661"/>
        <v/>
      </c>
      <c r="BU783" s="173" t="str">
        <f t="shared" si="662"/>
        <v/>
      </c>
      <c r="BV783" s="174" t="str">
        <f t="shared" si="663"/>
        <v/>
      </c>
      <c r="BW783" s="181" t="str">
        <f t="shared" si="686"/>
        <v/>
      </c>
      <c r="BX783" s="179"/>
      <c r="BY783" s="181" t="str">
        <f>IF(ISBLANK(BL783), "", VLOOKUP(Z783&amp;" "&amp;BV783&amp;" "&amp;BW783,Graduation_Criteria!$D$2:$E$34,2,FALSE))</f>
        <v/>
      </c>
      <c r="BZ783" s="181" t="str">
        <f t="shared" si="687"/>
        <v/>
      </c>
      <c r="CA783" s="167"/>
      <c r="CB783" s="175"/>
      <c r="CC783" s="175"/>
      <c r="CD783" s="183" t="str">
        <f t="shared" si="664"/>
        <v/>
      </c>
      <c r="CE783" s="184">
        <f t="shared" si="665"/>
        <v>0</v>
      </c>
      <c r="CF783" s="184">
        <f t="shared" si="666"/>
        <v>0</v>
      </c>
      <c r="CG783" s="184" t="str">
        <f t="shared" si="667"/>
        <v>0</v>
      </c>
      <c r="CH783" s="184" t="str">
        <f>IF(ISBLANK(CC783), "", (POWER(CC783/VLOOKUP(CG783,Anthro_Calc!C:P,13,FALSE),VLOOKUP(CG783,Anthro_Calc!C:P,12,FALSE))-1) / (VLOOKUP(CG783,Anthro_Calc!C:P,14,FALSE)*VLOOKUP(CG783,Anthro_Calc!C:P,12,FALSE)))</f>
        <v/>
      </c>
      <c r="CI783" s="184" t="str">
        <f>IF(ISBLANK(CC783), "", -3 + (CC783 -VLOOKUP(CG783,Anthro_Calc!C:P,4,FALSE)) / (VLOOKUP(CG783,Anthro_Calc!C:P,5,FALSE) - VLOOKUP(CG783,Anthro_Calc!C:P,4,FALSE)))</f>
        <v/>
      </c>
      <c r="CJ783" s="184" t="str">
        <f>IF(ISBLANK(CC783), "", 3 + (CC783 -VLOOKUP(CG783,Anthro_Calc!C:P,10,FALSE)) / (VLOOKUP(CG783,Anthro_Calc!C:P,10,FALSE) - VLOOKUP(CG783,Anthro_Calc!C:P,9,FALSE)))</f>
        <v/>
      </c>
      <c r="CK783" s="185" t="str">
        <f t="shared" si="668"/>
        <v/>
      </c>
      <c r="CL783" s="173" t="str">
        <f t="shared" si="669"/>
        <v/>
      </c>
      <c r="CM783" s="174" t="str">
        <f t="shared" si="670"/>
        <v/>
      </c>
      <c r="CN783" s="179"/>
      <c r="CO783" s="167"/>
      <c r="CP783" s="175"/>
      <c r="CQ783" s="175"/>
      <c r="CR783" s="186" t="str">
        <f t="shared" si="671"/>
        <v/>
      </c>
      <c r="CS783" s="187">
        <f t="shared" si="672"/>
        <v>0</v>
      </c>
      <c r="CT783" s="187">
        <f t="shared" si="673"/>
        <v>0</v>
      </c>
      <c r="CU783" s="187" t="str">
        <f t="shared" si="674"/>
        <v>0</v>
      </c>
      <c r="CV783" s="187" t="str">
        <f>IF(ISBLANK(CQ783), "", (POWER(CQ783/VLOOKUP(CU783,Anthro_Calc!C:P,13,FALSE),VLOOKUP(CU783,Anthro_Calc!C:P,12,FALSE))-1) / (VLOOKUP(CU783,Anthro_Calc!C:P,14,FALSE)*VLOOKUP(CU783,Anthro_Calc!C:P,12,FALSE)))</f>
        <v/>
      </c>
      <c r="CW783" s="187" t="str">
        <f>IF(ISBLANK(CQ783), "", -3 + (CQ783 -VLOOKUP(CU783,Anthro_Calc!C:P,4,FALSE)) / (VLOOKUP(CU783,Anthro_Calc!C:P,5,FALSE) - VLOOKUP(CU783,Anthro_Calc!C:P,4,FALSE)))</f>
        <v/>
      </c>
      <c r="CX783" s="187" t="str">
        <f>IF(ISBLANK(CQ783), "", 3 + (CQ783 -VLOOKUP(CU783,Anthro_Calc!C:P,10,FALSE)) / (VLOOKUP(CU783,Anthro_Calc!C:P,10,FALSE) - VLOOKUP(CU783,Anthro_Calc!C:P,9,FALSE)))</f>
        <v/>
      </c>
      <c r="CY783" s="188" t="str">
        <f t="shared" si="675"/>
        <v/>
      </c>
      <c r="CZ783" s="117" t="str">
        <f t="shared" si="689"/>
        <v/>
      </c>
      <c r="DA783" s="174" t="str">
        <f t="shared" si="676"/>
        <v/>
      </c>
      <c r="DB783" s="189"/>
    </row>
    <row r="784" spans="1:106">
      <c r="A784" s="165">
        <f t="shared" si="681"/>
        <v>780</v>
      </c>
      <c r="B784" s="166"/>
      <c r="C784" s="166"/>
      <c r="D784" s="166"/>
      <c r="E784" s="166"/>
      <c r="F784" s="166"/>
      <c r="G784" s="166"/>
      <c r="H784" s="166"/>
      <c r="I784" s="166"/>
      <c r="J784" s="166"/>
      <c r="K784" s="166"/>
      <c r="L784" s="166"/>
      <c r="M784" s="167"/>
      <c r="N784" s="168" t="str">
        <f t="shared" ca="1" si="640"/>
        <v/>
      </c>
      <c r="O784" s="169"/>
      <c r="P784" s="169"/>
      <c r="Q784" s="167"/>
      <c r="R784" s="170"/>
      <c r="S784" s="171" t="str">
        <f t="shared" si="641"/>
        <v/>
      </c>
      <c r="T784" s="171" t="str">
        <f t="shared" si="642"/>
        <v/>
      </c>
      <c r="U784" s="171" t="str">
        <f t="shared" si="643"/>
        <v/>
      </c>
      <c r="V784" s="171" t="str">
        <f>IF(ISBLANK(R784), "", (POWER(R784/VLOOKUP(U784,Anthro_Calc!C:P,13,FALSE),VLOOKUP(U784,Anthro_Calc!C:P,12,FALSE))-1) / (VLOOKUP(U784,Anthro_Calc!C:P,14,FALSE)*VLOOKUP(U784,Anthro_Calc!C:P,12,FALSE)))</f>
        <v/>
      </c>
      <c r="W784" s="171" t="str">
        <f>IF(ISBLANK(R784), "", -3 + (R784 -VLOOKUP(U784,Anthro_Calc!C:P,4,FALSE)) / (VLOOKUP(U784,Anthro_Calc!C:P,5,FALSE) - VLOOKUP(U784,Anthro_Calc!C:P,4,FALSE)))</f>
        <v/>
      </c>
      <c r="X784" s="171" t="str">
        <f>IF(ISBLANK(R784), "", 3 + (R784 -VLOOKUP(U784,Anthro_Calc!C:P,10,FALSE)) / (VLOOKUP(U784,Anthro_Calc!C:P,10,FALSE) - VLOOKUP(U784,Anthro_Calc!C:P,9,FALSE)))</f>
        <v/>
      </c>
      <c r="Y784" s="172" t="str">
        <f t="shared" si="644"/>
        <v/>
      </c>
      <c r="Z784" s="173" t="str">
        <f t="shared" si="645"/>
        <v/>
      </c>
      <c r="AA784" s="174" t="str">
        <f t="shared" si="680"/>
        <v/>
      </c>
      <c r="AB784" s="167"/>
      <c r="AC784" s="175"/>
      <c r="AD784" s="176"/>
      <c r="AE784" s="177" t="str">
        <f t="shared" si="646"/>
        <v/>
      </c>
      <c r="AF784" s="171">
        <f t="shared" si="647"/>
        <v>0</v>
      </c>
      <c r="AG784" s="171">
        <f t="shared" si="648"/>
        <v>0</v>
      </c>
      <c r="AH784" s="171" t="str">
        <f t="shared" si="649"/>
        <v>0</v>
      </c>
      <c r="AI784" s="171" t="str">
        <f>IF(ISBLANK(AD784), "", (POWER(AD784/VLOOKUP(AH784,Anthro_Calc!C:P,13,FALSE),VLOOKUP(AH784,Anthro_Calc!C:P,12,FALSE))-1) / (VLOOKUP(AH784,Anthro_Calc!C:P,14,FALSE)*VLOOKUP(AH784,Anthro_Calc!C:P,12,FALSE)))</f>
        <v/>
      </c>
      <c r="AJ784" s="171" t="str">
        <f>IF(ISBLANK(AD784), "", -3 + (AD784 -VLOOKUP(AH784,Anthro_Calc!C:P,4,FALSE)) / (VLOOKUP(AH784,Anthro_Calc!C:P,5,FALSE) - VLOOKUP(AH784,Anthro_Calc!C:P,4,FALSE)))</f>
        <v/>
      </c>
      <c r="AK784" s="171" t="str">
        <f>IF(ISBLANK(AD784), "", 3 + (AD784 -VLOOKUP(AH784,Anthro_Calc!C:P,10,FALSE)) / (VLOOKUP(AH784,Anthro_Calc!C:P,10,FALSE) - VLOOKUP(AH784,Anthro_Calc!C:P,9,FALSE)))</f>
        <v/>
      </c>
      <c r="AL784" s="172" t="str">
        <f t="shared" si="650"/>
        <v/>
      </c>
      <c r="AM784" s="173" t="str">
        <f t="shared" si="651"/>
        <v/>
      </c>
      <c r="AN784" s="174" t="str">
        <f t="shared" si="652"/>
        <v/>
      </c>
      <c r="AO784" s="178" t="str">
        <f t="shared" si="682"/>
        <v/>
      </c>
      <c r="AP784" s="179"/>
      <c r="AQ784" s="179" t="str">
        <f t="shared" si="688"/>
        <v/>
      </c>
      <c r="AR784" s="167"/>
      <c r="AS784" s="175"/>
      <c r="AT784" s="170"/>
      <c r="AU784" s="177" t="str">
        <f t="shared" si="679"/>
        <v/>
      </c>
      <c r="AV784" s="171">
        <f t="shared" si="653"/>
        <v>0</v>
      </c>
      <c r="AW784" s="171">
        <f t="shared" si="654"/>
        <v>0</v>
      </c>
      <c r="AX784" s="171" t="str">
        <f t="shared" si="655"/>
        <v>0</v>
      </c>
      <c r="AY784" s="171" t="str">
        <f>IF(ISBLANK(AT784), "", (POWER(AT784/VLOOKUP(AX784,Anthro_Calc!C:P,13,FALSE),VLOOKUP(AX784,Anthro_Calc!C:P,12,FALSE))-1) / (VLOOKUP(AX784,Anthro_Calc!C:P,14,FALSE)*VLOOKUP(AX784,Anthro_Calc!C:P,12,FALSE)))</f>
        <v/>
      </c>
      <c r="AZ784" s="171" t="str">
        <f>IF(ISBLANK(AT784), "", -3 + (AT784 -VLOOKUP(AX784,Anthro_Calc!C:P,4,FALSE)) / (VLOOKUP(AX784,Anthro_Calc!C:P,5,FALSE) - VLOOKUP(AX784,Anthro_Calc!C:P,4,FALSE)))</f>
        <v/>
      </c>
      <c r="BA784" s="171" t="str">
        <f>IF(ISBLANK(AT784), "", 3 + (AT784 -VLOOKUP(AX784,Anthro_Calc!C:P,10,FALSE)) / (VLOOKUP(AX784,Anthro_Calc!C:P,10,FALSE) - VLOOKUP(AX784,Anthro_Calc!C:P,9,FALSE)))</f>
        <v/>
      </c>
      <c r="BB784" s="172" t="str">
        <f t="shared" si="656"/>
        <v/>
      </c>
      <c r="BC784" s="173" t="str">
        <f t="shared" si="657"/>
        <v/>
      </c>
      <c r="BD784" s="174" t="str">
        <f t="shared" si="683"/>
        <v/>
      </c>
      <c r="BE784" s="180" t="str">
        <f t="shared" si="684"/>
        <v/>
      </c>
      <c r="BF784" s="181" t="str">
        <f t="shared" si="658"/>
        <v/>
      </c>
      <c r="BG784" s="181" t="str">
        <f t="shared" si="685"/>
        <v/>
      </c>
      <c r="BH784" s="179"/>
      <c r="BI784" s="182"/>
      <c r="BJ784" s="167"/>
      <c r="BK784" s="175"/>
      <c r="BL784" s="176"/>
      <c r="BM784" s="177" t="str">
        <f t="shared" si="659"/>
        <v/>
      </c>
      <c r="BN784" s="171">
        <f t="shared" si="677"/>
        <v>0</v>
      </c>
      <c r="BO784" s="171">
        <f t="shared" si="678"/>
        <v>0</v>
      </c>
      <c r="BP784" s="171" t="str">
        <f t="shared" si="660"/>
        <v>0</v>
      </c>
      <c r="BQ784" s="171" t="str">
        <f>IF(ISBLANK(BL784), "", (POWER(BL784/VLOOKUP(BP784,Anthro_Calc!C:P,13,FALSE),VLOOKUP(BP784,Anthro_Calc!C:P,12,FALSE))-1) / (VLOOKUP(BP784,Anthro_Calc!C:P,14,FALSE)*VLOOKUP(BP784,Anthro_Calc!C:P,12,FALSE)))</f>
        <v/>
      </c>
      <c r="BR784" s="171" t="str">
        <f>IF(ISBLANK(BL784), "", -3 + (BL784 -VLOOKUP(BP784,Anthro_Calc!C:P,4,FALSE)) / (VLOOKUP(BP784,Anthro_Calc!C:P,5,FALSE) - VLOOKUP(BP784,Anthro_Calc!C:P,4,FALSE)))</f>
        <v/>
      </c>
      <c r="BS784" s="171" t="str">
        <f>IF(ISBLANK(BL784), "", 3 + (BL784 -VLOOKUP(BP784,Anthro_Calc!C:P,10,FALSE)) / (VLOOKUP(BP784,Anthro_Calc!C:P,10,FALSE) - VLOOKUP(BP784,Anthro_Calc!C:P,9,FALSE)))</f>
        <v/>
      </c>
      <c r="BT784" s="172" t="str">
        <f t="shared" si="661"/>
        <v/>
      </c>
      <c r="BU784" s="173" t="str">
        <f t="shared" si="662"/>
        <v/>
      </c>
      <c r="BV784" s="174" t="str">
        <f t="shared" si="663"/>
        <v/>
      </c>
      <c r="BW784" s="181" t="str">
        <f t="shared" si="686"/>
        <v/>
      </c>
      <c r="BX784" s="179"/>
      <c r="BY784" s="181" t="str">
        <f>IF(ISBLANK(BL784), "", VLOOKUP(Z784&amp;" "&amp;BV784&amp;" "&amp;BW784,Graduation_Criteria!$D$2:$E$34,2,FALSE))</f>
        <v/>
      </c>
      <c r="BZ784" s="181" t="str">
        <f t="shared" si="687"/>
        <v/>
      </c>
      <c r="CA784" s="167"/>
      <c r="CB784" s="175"/>
      <c r="CC784" s="175"/>
      <c r="CD784" s="183" t="str">
        <f t="shared" si="664"/>
        <v/>
      </c>
      <c r="CE784" s="184">
        <f t="shared" si="665"/>
        <v>0</v>
      </c>
      <c r="CF784" s="184">
        <f t="shared" si="666"/>
        <v>0</v>
      </c>
      <c r="CG784" s="184" t="str">
        <f t="shared" si="667"/>
        <v>0</v>
      </c>
      <c r="CH784" s="184" t="str">
        <f>IF(ISBLANK(CC784), "", (POWER(CC784/VLOOKUP(CG784,Anthro_Calc!C:P,13,FALSE),VLOOKUP(CG784,Anthro_Calc!C:P,12,FALSE))-1) / (VLOOKUP(CG784,Anthro_Calc!C:P,14,FALSE)*VLOOKUP(CG784,Anthro_Calc!C:P,12,FALSE)))</f>
        <v/>
      </c>
      <c r="CI784" s="184" t="str">
        <f>IF(ISBLANK(CC784), "", -3 + (CC784 -VLOOKUP(CG784,Anthro_Calc!C:P,4,FALSE)) / (VLOOKUP(CG784,Anthro_Calc!C:P,5,FALSE) - VLOOKUP(CG784,Anthro_Calc!C:P,4,FALSE)))</f>
        <v/>
      </c>
      <c r="CJ784" s="184" t="str">
        <f>IF(ISBLANK(CC784), "", 3 + (CC784 -VLOOKUP(CG784,Anthro_Calc!C:P,10,FALSE)) / (VLOOKUP(CG784,Anthro_Calc!C:P,10,FALSE) - VLOOKUP(CG784,Anthro_Calc!C:P,9,FALSE)))</f>
        <v/>
      </c>
      <c r="CK784" s="185" t="str">
        <f t="shared" si="668"/>
        <v/>
      </c>
      <c r="CL784" s="173" t="str">
        <f t="shared" si="669"/>
        <v/>
      </c>
      <c r="CM784" s="174" t="str">
        <f t="shared" si="670"/>
        <v/>
      </c>
      <c r="CN784" s="179"/>
      <c r="CO784" s="167"/>
      <c r="CP784" s="175"/>
      <c r="CQ784" s="175"/>
      <c r="CR784" s="186" t="str">
        <f t="shared" si="671"/>
        <v/>
      </c>
      <c r="CS784" s="187">
        <f t="shared" si="672"/>
        <v>0</v>
      </c>
      <c r="CT784" s="187">
        <f t="shared" si="673"/>
        <v>0</v>
      </c>
      <c r="CU784" s="187" t="str">
        <f t="shared" si="674"/>
        <v>0</v>
      </c>
      <c r="CV784" s="187" t="str">
        <f>IF(ISBLANK(CQ784), "", (POWER(CQ784/VLOOKUP(CU784,Anthro_Calc!C:P,13,FALSE),VLOOKUP(CU784,Anthro_Calc!C:P,12,FALSE))-1) / (VLOOKUP(CU784,Anthro_Calc!C:P,14,FALSE)*VLOOKUP(CU784,Anthro_Calc!C:P,12,FALSE)))</f>
        <v/>
      </c>
      <c r="CW784" s="187" t="str">
        <f>IF(ISBLANK(CQ784), "", -3 + (CQ784 -VLOOKUP(CU784,Anthro_Calc!C:P,4,FALSE)) / (VLOOKUP(CU784,Anthro_Calc!C:P,5,FALSE) - VLOOKUP(CU784,Anthro_Calc!C:P,4,FALSE)))</f>
        <v/>
      </c>
      <c r="CX784" s="187" t="str">
        <f>IF(ISBLANK(CQ784), "", 3 + (CQ784 -VLOOKUP(CU784,Anthro_Calc!C:P,10,FALSE)) / (VLOOKUP(CU784,Anthro_Calc!C:P,10,FALSE) - VLOOKUP(CU784,Anthro_Calc!C:P,9,FALSE)))</f>
        <v/>
      </c>
      <c r="CY784" s="188" t="str">
        <f t="shared" si="675"/>
        <v/>
      </c>
      <c r="CZ784" s="117" t="str">
        <f t="shared" si="689"/>
        <v/>
      </c>
      <c r="DA784" s="174" t="str">
        <f t="shared" si="676"/>
        <v/>
      </c>
      <c r="DB784" s="189"/>
    </row>
    <row r="785" spans="1:106">
      <c r="A785" s="165">
        <f t="shared" si="681"/>
        <v>781</v>
      </c>
      <c r="B785" s="166"/>
      <c r="C785" s="166"/>
      <c r="D785" s="166"/>
      <c r="E785" s="166"/>
      <c r="F785" s="166"/>
      <c r="G785" s="166"/>
      <c r="H785" s="166"/>
      <c r="I785" s="166"/>
      <c r="J785" s="166"/>
      <c r="K785" s="166"/>
      <c r="L785" s="166"/>
      <c r="M785" s="167"/>
      <c r="N785" s="168" t="str">
        <f t="shared" ca="1" si="640"/>
        <v/>
      </c>
      <c r="O785" s="169"/>
      <c r="P785" s="169"/>
      <c r="Q785" s="167"/>
      <c r="R785" s="170"/>
      <c r="S785" s="171" t="str">
        <f t="shared" si="641"/>
        <v/>
      </c>
      <c r="T785" s="171" t="str">
        <f t="shared" si="642"/>
        <v/>
      </c>
      <c r="U785" s="171" t="str">
        <f t="shared" si="643"/>
        <v/>
      </c>
      <c r="V785" s="171" t="str">
        <f>IF(ISBLANK(R785), "", (POWER(R785/VLOOKUP(U785,Anthro_Calc!C:P,13,FALSE),VLOOKUP(U785,Anthro_Calc!C:P,12,FALSE))-1) / (VLOOKUP(U785,Anthro_Calc!C:P,14,FALSE)*VLOOKUP(U785,Anthro_Calc!C:P,12,FALSE)))</f>
        <v/>
      </c>
      <c r="W785" s="171" t="str">
        <f>IF(ISBLANK(R785), "", -3 + (R785 -VLOOKUP(U785,Anthro_Calc!C:P,4,FALSE)) / (VLOOKUP(U785,Anthro_Calc!C:P,5,FALSE) - VLOOKUP(U785,Anthro_Calc!C:P,4,FALSE)))</f>
        <v/>
      </c>
      <c r="X785" s="171" t="str">
        <f>IF(ISBLANK(R785), "", 3 + (R785 -VLOOKUP(U785,Anthro_Calc!C:P,10,FALSE)) / (VLOOKUP(U785,Anthro_Calc!C:P,10,FALSE) - VLOOKUP(U785,Anthro_Calc!C:P,9,FALSE)))</f>
        <v/>
      </c>
      <c r="Y785" s="172" t="str">
        <f t="shared" si="644"/>
        <v/>
      </c>
      <c r="Z785" s="173" t="str">
        <f t="shared" si="645"/>
        <v/>
      </c>
      <c r="AA785" s="174" t="str">
        <f t="shared" si="680"/>
        <v/>
      </c>
      <c r="AB785" s="167"/>
      <c r="AC785" s="175"/>
      <c r="AD785" s="176"/>
      <c r="AE785" s="177" t="str">
        <f t="shared" si="646"/>
        <v/>
      </c>
      <c r="AF785" s="171">
        <f t="shared" si="647"/>
        <v>0</v>
      </c>
      <c r="AG785" s="171">
        <f t="shared" si="648"/>
        <v>0</v>
      </c>
      <c r="AH785" s="171" t="str">
        <f t="shared" si="649"/>
        <v>0</v>
      </c>
      <c r="AI785" s="171" t="str">
        <f>IF(ISBLANK(AD785), "", (POWER(AD785/VLOOKUP(AH785,Anthro_Calc!C:P,13,FALSE),VLOOKUP(AH785,Anthro_Calc!C:P,12,FALSE))-1) / (VLOOKUP(AH785,Anthro_Calc!C:P,14,FALSE)*VLOOKUP(AH785,Anthro_Calc!C:P,12,FALSE)))</f>
        <v/>
      </c>
      <c r="AJ785" s="171" t="str">
        <f>IF(ISBLANK(AD785), "", -3 + (AD785 -VLOOKUP(AH785,Anthro_Calc!C:P,4,FALSE)) / (VLOOKUP(AH785,Anthro_Calc!C:P,5,FALSE) - VLOOKUP(AH785,Anthro_Calc!C:P,4,FALSE)))</f>
        <v/>
      </c>
      <c r="AK785" s="171" t="str">
        <f>IF(ISBLANK(AD785), "", 3 + (AD785 -VLOOKUP(AH785,Anthro_Calc!C:P,10,FALSE)) / (VLOOKUP(AH785,Anthro_Calc!C:P,10,FALSE) - VLOOKUP(AH785,Anthro_Calc!C:P,9,FALSE)))</f>
        <v/>
      </c>
      <c r="AL785" s="172" t="str">
        <f t="shared" si="650"/>
        <v/>
      </c>
      <c r="AM785" s="173" t="str">
        <f t="shared" si="651"/>
        <v/>
      </c>
      <c r="AN785" s="174" t="str">
        <f t="shared" si="652"/>
        <v/>
      </c>
      <c r="AO785" s="178" t="str">
        <f t="shared" si="682"/>
        <v/>
      </c>
      <c r="AP785" s="179"/>
      <c r="AQ785" s="179" t="str">
        <f t="shared" si="688"/>
        <v/>
      </c>
      <c r="AR785" s="167"/>
      <c r="AS785" s="175"/>
      <c r="AT785" s="170"/>
      <c r="AU785" s="177" t="str">
        <f t="shared" si="679"/>
        <v/>
      </c>
      <c r="AV785" s="171">
        <f t="shared" si="653"/>
        <v>0</v>
      </c>
      <c r="AW785" s="171">
        <f t="shared" si="654"/>
        <v>0</v>
      </c>
      <c r="AX785" s="171" t="str">
        <f t="shared" si="655"/>
        <v>0</v>
      </c>
      <c r="AY785" s="171" t="str">
        <f>IF(ISBLANK(AT785), "", (POWER(AT785/VLOOKUP(AX785,Anthro_Calc!C:P,13,FALSE),VLOOKUP(AX785,Anthro_Calc!C:P,12,FALSE))-1) / (VLOOKUP(AX785,Anthro_Calc!C:P,14,FALSE)*VLOOKUP(AX785,Anthro_Calc!C:P,12,FALSE)))</f>
        <v/>
      </c>
      <c r="AZ785" s="171" t="str">
        <f>IF(ISBLANK(AT785), "", -3 + (AT785 -VLOOKUP(AX785,Anthro_Calc!C:P,4,FALSE)) / (VLOOKUP(AX785,Anthro_Calc!C:P,5,FALSE) - VLOOKUP(AX785,Anthro_Calc!C:P,4,FALSE)))</f>
        <v/>
      </c>
      <c r="BA785" s="171" t="str">
        <f>IF(ISBLANK(AT785), "", 3 + (AT785 -VLOOKUP(AX785,Anthro_Calc!C:P,10,FALSE)) / (VLOOKUP(AX785,Anthro_Calc!C:P,10,FALSE) - VLOOKUP(AX785,Anthro_Calc!C:P,9,FALSE)))</f>
        <v/>
      </c>
      <c r="BB785" s="172" t="str">
        <f t="shared" si="656"/>
        <v/>
      </c>
      <c r="BC785" s="173" t="str">
        <f t="shared" si="657"/>
        <v/>
      </c>
      <c r="BD785" s="174" t="str">
        <f t="shared" si="683"/>
        <v/>
      </c>
      <c r="BE785" s="180" t="str">
        <f t="shared" si="684"/>
        <v/>
      </c>
      <c r="BF785" s="181" t="str">
        <f t="shared" si="658"/>
        <v/>
      </c>
      <c r="BG785" s="181" t="str">
        <f t="shared" si="685"/>
        <v/>
      </c>
      <c r="BH785" s="179"/>
      <c r="BI785" s="182"/>
      <c r="BJ785" s="167"/>
      <c r="BK785" s="175"/>
      <c r="BL785" s="176"/>
      <c r="BM785" s="177" t="str">
        <f t="shared" si="659"/>
        <v/>
      </c>
      <c r="BN785" s="171">
        <f t="shared" si="677"/>
        <v>0</v>
      </c>
      <c r="BO785" s="171">
        <f t="shared" si="678"/>
        <v>0</v>
      </c>
      <c r="BP785" s="171" t="str">
        <f t="shared" si="660"/>
        <v>0</v>
      </c>
      <c r="BQ785" s="171" t="str">
        <f>IF(ISBLANK(BL785), "", (POWER(BL785/VLOOKUP(BP785,Anthro_Calc!C:P,13,FALSE),VLOOKUP(BP785,Anthro_Calc!C:P,12,FALSE))-1) / (VLOOKUP(BP785,Anthro_Calc!C:P,14,FALSE)*VLOOKUP(BP785,Anthro_Calc!C:P,12,FALSE)))</f>
        <v/>
      </c>
      <c r="BR785" s="171" t="str">
        <f>IF(ISBLANK(BL785), "", -3 + (BL785 -VLOOKUP(BP785,Anthro_Calc!C:P,4,FALSE)) / (VLOOKUP(BP785,Anthro_Calc!C:P,5,FALSE) - VLOOKUP(BP785,Anthro_Calc!C:P,4,FALSE)))</f>
        <v/>
      </c>
      <c r="BS785" s="171" t="str">
        <f>IF(ISBLANK(BL785), "", 3 + (BL785 -VLOOKUP(BP785,Anthro_Calc!C:P,10,FALSE)) / (VLOOKUP(BP785,Anthro_Calc!C:P,10,FALSE) - VLOOKUP(BP785,Anthro_Calc!C:P,9,FALSE)))</f>
        <v/>
      </c>
      <c r="BT785" s="172" t="str">
        <f t="shared" si="661"/>
        <v/>
      </c>
      <c r="BU785" s="173" t="str">
        <f t="shared" si="662"/>
        <v/>
      </c>
      <c r="BV785" s="174" t="str">
        <f t="shared" si="663"/>
        <v/>
      </c>
      <c r="BW785" s="181" t="str">
        <f t="shared" si="686"/>
        <v/>
      </c>
      <c r="BX785" s="179"/>
      <c r="BY785" s="181" t="str">
        <f>IF(ISBLANK(BL785), "", VLOOKUP(Z785&amp;" "&amp;BV785&amp;" "&amp;BW785,Graduation_Criteria!$D$2:$E$34,2,FALSE))</f>
        <v/>
      </c>
      <c r="BZ785" s="181" t="str">
        <f t="shared" si="687"/>
        <v/>
      </c>
      <c r="CA785" s="167"/>
      <c r="CB785" s="175"/>
      <c r="CC785" s="175"/>
      <c r="CD785" s="183" t="str">
        <f t="shared" si="664"/>
        <v/>
      </c>
      <c r="CE785" s="184">
        <f t="shared" si="665"/>
        <v>0</v>
      </c>
      <c r="CF785" s="184">
        <f t="shared" si="666"/>
        <v>0</v>
      </c>
      <c r="CG785" s="184" t="str">
        <f t="shared" si="667"/>
        <v>0</v>
      </c>
      <c r="CH785" s="184" t="str">
        <f>IF(ISBLANK(CC785), "", (POWER(CC785/VLOOKUP(CG785,Anthro_Calc!C:P,13,FALSE),VLOOKUP(CG785,Anthro_Calc!C:P,12,FALSE))-1) / (VLOOKUP(CG785,Anthro_Calc!C:P,14,FALSE)*VLOOKUP(CG785,Anthro_Calc!C:P,12,FALSE)))</f>
        <v/>
      </c>
      <c r="CI785" s="184" t="str">
        <f>IF(ISBLANK(CC785), "", -3 + (CC785 -VLOOKUP(CG785,Anthro_Calc!C:P,4,FALSE)) / (VLOOKUP(CG785,Anthro_Calc!C:P,5,FALSE) - VLOOKUP(CG785,Anthro_Calc!C:P,4,FALSE)))</f>
        <v/>
      </c>
      <c r="CJ785" s="184" t="str">
        <f>IF(ISBLANK(CC785), "", 3 + (CC785 -VLOOKUP(CG785,Anthro_Calc!C:P,10,FALSE)) / (VLOOKUP(CG785,Anthro_Calc!C:P,10,FALSE) - VLOOKUP(CG785,Anthro_Calc!C:P,9,FALSE)))</f>
        <v/>
      </c>
      <c r="CK785" s="185" t="str">
        <f t="shared" si="668"/>
        <v/>
      </c>
      <c r="CL785" s="173" t="str">
        <f t="shared" si="669"/>
        <v/>
      </c>
      <c r="CM785" s="174" t="str">
        <f t="shared" si="670"/>
        <v/>
      </c>
      <c r="CN785" s="179"/>
      <c r="CO785" s="167"/>
      <c r="CP785" s="175"/>
      <c r="CQ785" s="175"/>
      <c r="CR785" s="186" t="str">
        <f t="shared" si="671"/>
        <v/>
      </c>
      <c r="CS785" s="187">
        <f t="shared" si="672"/>
        <v>0</v>
      </c>
      <c r="CT785" s="187">
        <f t="shared" si="673"/>
        <v>0</v>
      </c>
      <c r="CU785" s="187" t="str">
        <f t="shared" si="674"/>
        <v>0</v>
      </c>
      <c r="CV785" s="187" t="str">
        <f>IF(ISBLANK(CQ785), "", (POWER(CQ785/VLOOKUP(CU785,Anthro_Calc!C:P,13,FALSE),VLOOKUP(CU785,Anthro_Calc!C:P,12,FALSE))-1) / (VLOOKUP(CU785,Anthro_Calc!C:P,14,FALSE)*VLOOKUP(CU785,Anthro_Calc!C:P,12,FALSE)))</f>
        <v/>
      </c>
      <c r="CW785" s="187" t="str">
        <f>IF(ISBLANK(CQ785), "", -3 + (CQ785 -VLOOKUP(CU785,Anthro_Calc!C:P,4,FALSE)) / (VLOOKUP(CU785,Anthro_Calc!C:P,5,FALSE) - VLOOKUP(CU785,Anthro_Calc!C:P,4,FALSE)))</f>
        <v/>
      </c>
      <c r="CX785" s="187" t="str">
        <f>IF(ISBLANK(CQ785), "", 3 + (CQ785 -VLOOKUP(CU785,Anthro_Calc!C:P,10,FALSE)) / (VLOOKUP(CU785,Anthro_Calc!C:P,10,FALSE) - VLOOKUP(CU785,Anthro_Calc!C:P,9,FALSE)))</f>
        <v/>
      </c>
      <c r="CY785" s="188" t="str">
        <f t="shared" si="675"/>
        <v/>
      </c>
      <c r="CZ785" s="117" t="str">
        <f t="shared" si="689"/>
        <v/>
      </c>
      <c r="DA785" s="174" t="str">
        <f t="shared" si="676"/>
        <v/>
      </c>
      <c r="DB785" s="189"/>
    </row>
    <row r="786" spans="1:106">
      <c r="A786" s="165">
        <f t="shared" si="681"/>
        <v>782</v>
      </c>
      <c r="B786" s="166"/>
      <c r="C786" s="166"/>
      <c r="D786" s="166"/>
      <c r="E786" s="166"/>
      <c r="F786" s="166"/>
      <c r="G786" s="166"/>
      <c r="H786" s="166"/>
      <c r="I786" s="166"/>
      <c r="J786" s="166"/>
      <c r="K786" s="166"/>
      <c r="L786" s="166"/>
      <c r="M786" s="167"/>
      <c r="N786" s="168" t="str">
        <f t="shared" ca="1" si="640"/>
        <v/>
      </c>
      <c r="O786" s="169"/>
      <c r="P786" s="169"/>
      <c r="Q786" s="167"/>
      <c r="R786" s="170"/>
      <c r="S786" s="171" t="str">
        <f t="shared" si="641"/>
        <v/>
      </c>
      <c r="T786" s="171" t="str">
        <f t="shared" si="642"/>
        <v/>
      </c>
      <c r="U786" s="171" t="str">
        <f t="shared" si="643"/>
        <v/>
      </c>
      <c r="V786" s="171" t="str">
        <f>IF(ISBLANK(R786), "", (POWER(R786/VLOOKUP(U786,Anthro_Calc!C:P,13,FALSE),VLOOKUP(U786,Anthro_Calc!C:P,12,FALSE))-1) / (VLOOKUP(U786,Anthro_Calc!C:P,14,FALSE)*VLOOKUP(U786,Anthro_Calc!C:P,12,FALSE)))</f>
        <v/>
      </c>
      <c r="W786" s="171" t="str">
        <f>IF(ISBLANK(R786), "", -3 + (R786 -VLOOKUP(U786,Anthro_Calc!C:P,4,FALSE)) / (VLOOKUP(U786,Anthro_Calc!C:P,5,FALSE) - VLOOKUP(U786,Anthro_Calc!C:P,4,FALSE)))</f>
        <v/>
      </c>
      <c r="X786" s="171" t="str">
        <f>IF(ISBLANK(R786), "", 3 + (R786 -VLOOKUP(U786,Anthro_Calc!C:P,10,FALSE)) / (VLOOKUP(U786,Anthro_Calc!C:P,10,FALSE) - VLOOKUP(U786,Anthro_Calc!C:P,9,FALSE)))</f>
        <v/>
      </c>
      <c r="Y786" s="172" t="str">
        <f t="shared" si="644"/>
        <v/>
      </c>
      <c r="Z786" s="173" t="str">
        <f t="shared" si="645"/>
        <v/>
      </c>
      <c r="AA786" s="174" t="str">
        <f t="shared" si="680"/>
        <v/>
      </c>
      <c r="AB786" s="167"/>
      <c r="AC786" s="175"/>
      <c r="AD786" s="176"/>
      <c r="AE786" s="177" t="str">
        <f t="shared" si="646"/>
        <v/>
      </c>
      <c r="AF786" s="171">
        <f t="shared" si="647"/>
        <v>0</v>
      </c>
      <c r="AG786" s="171">
        <f t="shared" si="648"/>
        <v>0</v>
      </c>
      <c r="AH786" s="171" t="str">
        <f t="shared" si="649"/>
        <v>0</v>
      </c>
      <c r="AI786" s="171" t="str">
        <f>IF(ISBLANK(AD786), "", (POWER(AD786/VLOOKUP(AH786,Anthro_Calc!C:P,13,FALSE),VLOOKUP(AH786,Anthro_Calc!C:P,12,FALSE))-1) / (VLOOKUP(AH786,Anthro_Calc!C:P,14,FALSE)*VLOOKUP(AH786,Anthro_Calc!C:P,12,FALSE)))</f>
        <v/>
      </c>
      <c r="AJ786" s="171" t="str">
        <f>IF(ISBLANK(AD786), "", -3 + (AD786 -VLOOKUP(AH786,Anthro_Calc!C:P,4,FALSE)) / (VLOOKUP(AH786,Anthro_Calc!C:P,5,FALSE) - VLOOKUP(AH786,Anthro_Calc!C:P,4,FALSE)))</f>
        <v/>
      </c>
      <c r="AK786" s="171" t="str">
        <f>IF(ISBLANK(AD786), "", 3 + (AD786 -VLOOKUP(AH786,Anthro_Calc!C:P,10,FALSE)) / (VLOOKUP(AH786,Anthro_Calc!C:P,10,FALSE) - VLOOKUP(AH786,Anthro_Calc!C:P,9,FALSE)))</f>
        <v/>
      </c>
      <c r="AL786" s="172" t="str">
        <f t="shared" si="650"/>
        <v/>
      </c>
      <c r="AM786" s="173" t="str">
        <f t="shared" si="651"/>
        <v/>
      </c>
      <c r="AN786" s="174" t="str">
        <f t="shared" si="652"/>
        <v/>
      </c>
      <c r="AO786" s="178" t="str">
        <f t="shared" si="682"/>
        <v/>
      </c>
      <c r="AP786" s="179"/>
      <c r="AQ786" s="179" t="str">
        <f t="shared" si="688"/>
        <v/>
      </c>
      <c r="AR786" s="167"/>
      <c r="AS786" s="175"/>
      <c r="AT786" s="170"/>
      <c r="AU786" s="177" t="str">
        <f t="shared" si="679"/>
        <v/>
      </c>
      <c r="AV786" s="171">
        <f t="shared" si="653"/>
        <v>0</v>
      </c>
      <c r="AW786" s="171">
        <f t="shared" si="654"/>
        <v>0</v>
      </c>
      <c r="AX786" s="171" t="str">
        <f t="shared" si="655"/>
        <v>0</v>
      </c>
      <c r="AY786" s="171" t="str">
        <f>IF(ISBLANK(AT786), "", (POWER(AT786/VLOOKUP(AX786,Anthro_Calc!C:P,13,FALSE),VLOOKUP(AX786,Anthro_Calc!C:P,12,FALSE))-1) / (VLOOKUP(AX786,Anthro_Calc!C:P,14,FALSE)*VLOOKUP(AX786,Anthro_Calc!C:P,12,FALSE)))</f>
        <v/>
      </c>
      <c r="AZ786" s="171" t="str">
        <f>IF(ISBLANK(AT786), "", -3 + (AT786 -VLOOKUP(AX786,Anthro_Calc!C:P,4,FALSE)) / (VLOOKUP(AX786,Anthro_Calc!C:P,5,FALSE) - VLOOKUP(AX786,Anthro_Calc!C:P,4,FALSE)))</f>
        <v/>
      </c>
      <c r="BA786" s="171" t="str">
        <f>IF(ISBLANK(AT786), "", 3 + (AT786 -VLOOKUP(AX786,Anthro_Calc!C:P,10,FALSE)) / (VLOOKUP(AX786,Anthro_Calc!C:P,10,FALSE) - VLOOKUP(AX786,Anthro_Calc!C:P,9,FALSE)))</f>
        <v/>
      </c>
      <c r="BB786" s="172" t="str">
        <f t="shared" si="656"/>
        <v/>
      </c>
      <c r="BC786" s="173" t="str">
        <f t="shared" si="657"/>
        <v/>
      </c>
      <c r="BD786" s="174" t="str">
        <f t="shared" si="683"/>
        <v/>
      </c>
      <c r="BE786" s="180" t="str">
        <f t="shared" si="684"/>
        <v/>
      </c>
      <c r="BF786" s="181" t="str">
        <f t="shared" si="658"/>
        <v/>
      </c>
      <c r="BG786" s="181" t="str">
        <f t="shared" si="685"/>
        <v/>
      </c>
      <c r="BH786" s="179"/>
      <c r="BI786" s="182"/>
      <c r="BJ786" s="167"/>
      <c r="BK786" s="175"/>
      <c r="BL786" s="176"/>
      <c r="BM786" s="177" t="str">
        <f t="shared" si="659"/>
        <v/>
      </c>
      <c r="BN786" s="171">
        <f t="shared" si="677"/>
        <v>0</v>
      </c>
      <c r="BO786" s="171">
        <f t="shared" si="678"/>
        <v>0</v>
      </c>
      <c r="BP786" s="171" t="str">
        <f t="shared" si="660"/>
        <v>0</v>
      </c>
      <c r="BQ786" s="171" t="str">
        <f>IF(ISBLANK(BL786), "", (POWER(BL786/VLOOKUP(BP786,Anthro_Calc!C:P,13,FALSE),VLOOKUP(BP786,Anthro_Calc!C:P,12,FALSE))-1) / (VLOOKUP(BP786,Anthro_Calc!C:P,14,FALSE)*VLOOKUP(BP786,Anthro_Calc!C:P,12,FALSE)))</f>
        <v/>
      </c>
      <c r="BR786" s="171" t="str">
        <f>IF(ISBLANK(BL786), "", -3 + (BL786 -VLOOKUP(BP786,Anthro_Calc!C:P,4,FALSE)) / (VLOOKUP(BP786,Anthro_Calc!C:P,5,FALSE) - VLOOKUP(BP786,Anthro_Calc!C:P,4,FALSE)))</f>
        <v/>
      </c>
      <c r="BS786" s="171" t="str">
        <f>IF(ISBLANK(BL786), "", 3 + (BL786 -VLOOKUP(BP786,Anthro_Calc!C:P,10,FALSE)) / (VLOOKUP(BP786,Anthro_Calc!C:P,10,FALSE) - VLOOKUP(BP786,Anthro_Calc!C:P,9,FALSE)))</f>
        <v/>
      </c>
      <c r="BT786" s="172" t="str">
        <f t="shared" si="661"/>
        <v/>
      </c>
      <c r="BU786" s="173" t="str">
        <f t="shared" si="662"/>
        <v/>
      </c>
      <c r="BV786" s="174" t="str">
        <f t="shared" si="663"/>
        <v/>
      </c>
      <c r="BW786" s="181" t="str">
        <f t="shared" si="686"/>
        <v/>
      </c>
      <c r="BX786" s="179"/>
      <c r="BY786" s="181" t="str">
        <f>IF(ISBLANK(BL786), "", VLOOKUP(Z786&amp;" "&amp;BV786&amp;" "&amp;BW786,Graduation_Criteria!$D$2:$E$34,2,FALSE))</f>
        <v/>
      </c>
      <c r="BZ786" s="181" t="str">
        <f t="shared" si="687"/>
        <v/>
      </c>
      <c r="CA786" s="167"/>
      <c r="CB786" s="175"/>
      <c r="CC786" s="175"/>
      <c r="CD786" s="183" t="str">
        <f t="shared" si="664"/>
        <v/>
      </c>
      <c r="CE786" s="184">
        <f t="shared" si="665"/>
        <v>0</v>
      </c>
      <c r="CF786" s="184">
        <f t="shared" si="666"/>
        <v>0</v>
      </c>
      <c r="CG786" s="184" t="str">
        <f t="shared" si="667"/>
        <v>0</v>
      </c>
      <c r="CH786" s="184" t="str">
        <f>IF(ISBLANK(CC786), "", (POWER(CC786/VLOOKUP(CG786,Anthro_Calc!C:P,13,FALSE),VLOOKUP(CG786,Anthro_Calc!C:P,12,FALSE))-1) / (VLOOKUP(CG786,Anthro_Calc!C:P,14,FALSE)*VLOOKUP(CG786,Anthro_Calc!C:P,12,FALSE)))</f>
        <v/>
      </c>
      <c r="CI786" s="184" t="str">
        <f>IF(ISBLANK(CC786), "", -3 + (CC786 -VLOOKUP(CG786,Anthro_Calc!C:P,4,FALSE)) / (VLOOKUP(CG786,Anthro_Calc!C:P,5,FALSE) - VLOOKUP(CG786,Anthro_Calc!C:P,4,FALSE)))</f>
        <v/>
      </c>
      <c r="CJ786" s="184" t="str">
        <f>IF(ISBLANK(CC786), "", 3 + (CC786 -VLOOKUP(CG786,Anthro_Calc!C:P,10,FALSE)) / (VLOOKUP(CG786,Anthro_Calc!C:P,10,FALSE) - VLOOKUP(CG786,Anthro_Calc!C:P,9,FALSE)))</f>
        <v/>
      </c>
      <c r="CK786" s="185" t="str">
        <f t="shared" si="668"/>
        <v/>
      </c>
      <c r="CL786" s="173" t="str">
        <f t="shared" si="669"/>
        <v/>
      </c>
      <c r="CM786" s="174" t="str">
        <f t="shared" si="670"/>
        <v/>
      </c>
      <c r="CN786" s="179"/>
      <c r="CO786" s="167"/>
      <c r="CP786" s="175"/>
      <c r="CQ786" s="175"/>
      <c r="CR786" s="186" t="str">
        <f t="shared" si="671"/>
        <v/>
      </c>
      <c r="CS786" s="187">
        <f t="shared" si="672"/>
        <v>0</v>
      </c>
      <c r="CT786" s="187">
        <f t="shared" si="673"/>
        <v>0</v>
      </c>
      <c r="CU786" s="187" t="str">
        <f t="shared" si="674"/>
        <v>0</v>
      </c>
      <c r="CV786" s="187" t="str">
        <f>IF(ISBLANK(CQ786), "", (POWER(CQ786/VLOOKUP(CU786,Anthro_Calc!C:P,13,FALSE),VLOOKUP(CU786,Anthro_Calc!C:P,12,FALSE))-1) / (VLOOKUP(CU786,Anthro_Calc!C:P,14,FALSE)*VLOOKUP(CU786,Anthro_Calc!C:P,12,FALSE)))</f>
        <v/>
      </c>
      <c r="CW786" s="187" t="str">
        <f>IF(ISBLANK(CQ786), "", -3 + (CQ786 -VLOOKUP(CU786,Anthro_Calc!C:P,4,FALSE)) / (VLOOKUP(CU786,Anthro_Calc!C:P,5,FALSE) - VLOOKUP(CU786,Anthro_Calc!C:P,4,FALSE)))</f>
        <v/>
      </c>
      <c r="CX786" s="187" t="str">
        <f>IF(ISBLANK(CQ786), "", 3 + (CQ786 -VLOOKUP(CU786,Anthro_Calc!C:P,10,FALSE)) / (VLOOKUP(CU786,Anthro_Calc!C:P,10,FALSE) - VLOOKUP(CU786,Anthro_Calc!C:P,9,FALSE)))</f>
        <v/>
      </c>
      <c r="CY786" s="188" t="str">
        <f t="shared" si="675"/>
        <v/>
      </c>
      <c r="CZ786" s="117" t="str">
        <f t="shared" si="689"/>
        <v/>
      </c>
      <c r="DA786" s="174" t="str">
        <f t="shared" si="676"/>
        <v/>
      </c>
      <c r="DB786" s="189"/>
    </row>
    <row r="787" spans="1:106">
      <c r="A787" s="165">
        <f t="shared" si="681"/>
        <v>783</v>
      </c>
      <c r="B787" s="166"/>
      <c r="C787" s="166"/>
      <c r="D787" s="166"/>
      <c r="E787" s="166"/>
      <c r="F787" s="166"/>
      <c r="G787" s="166"/>
      <c r="H787" s="166"/>
      <c r="I787" s="166"/>
      <c r="J787" s="166"/>
      <c r="K787" s="166"/>
      <c r="L787" s="166"/>
      <c r="M787" s="167"/>
      <c r="N787" s="168" t="str">
        <f t="shared" ca="1" si="640"/>
        <v/>
      </c>
      <c r="O787" s="169"/>
      <c r="P787" s="169"/>
      <c r="Q787" s="167"/>
      <c r="R787" s="170"/>
      <c r="S787" s="171" t="str">
        <f t="shared" si="641"/>
        <v/>
      </c>
      <c r="T787" s="171" t="str">
        <f t="shared" si="642"/>
        <v/>
      </c>
      <c r="U787" s="171" t="str">
        <f t="shared" si="643"/>
        <v/>
      </c>
      <c r="V787" s="171" t="str">
        <f>IF(ISBLANK(R787), "", (POWER(R787/VLOOKUP(U787,Anthro_Calc!C:P,13,FALSE),VLOOKUP(U787,Anthro_Calc!C:P,12,FALSE))-1) / (VLOOKUP(U787,Anthro_Calc!C:P,14,FALSE)*VLOOKUP(U787,Anthro_Calc!C:P,12,FALSE)))</f>
        <v/>
      </c>
      <c r="W787" s="171" t="str">
        <f>IF(ISBLANK(R787), "", -3 + (R787 -VLOOKUP(U787,Anthro_Calc!C:P,4,FALSE)) / (VLOOKUP(U787,Anthro_Calc!C:P,5,FALSE) - VLOOKUP(U787,Anthro_Calc!C:P,4,FALSE)))</f>
        <v/>
      </c>
      <c r="X787" s="171" t="str">
        <f>IF(ISBLANK(R787), "", 3 + (R787 -VLOOKUP(U787,Anthro_Calc!C:P,10,FALSE)) / (VLOOKUP(U787,Anthro_Calc!C:P,10,FALSE) - VLOOKUP(U787,Anthro_Calc!C:P,9,FALSE)))</f>
        <v/>
      </c>
      <c r="Y787" s="172" t="str">
        <f t="shared" si="644"/>
        <v/>
      </c>
      <c r="Z787" s="173" t="str">
        <f t="shared" si="645"/>
        <v/>
      </c>
      <c r="AA787" s="174" t="str">
        <f t="shared" si="680"/>
        <v/>
      </c>
      <c r="AB787" s="167"/>
      <c r="AC787" s="175"/>
      <c r="AD787" s="176"/>
      <c r="AE787" s="177" t="str">
        <f t="shared" si="646"/>
        <v/>
      </c>
      <c r="AF787" s="171">
        <f t="shared" si="647"/>
        <v>0</v>
      </c>
      <c r="AG787" s="171">
        <f t="shared" si="648"/>
        <v>0</v>
      </c>
      <c r="AH787" s="171" t="str">
        <f t="shared" si="649"/>
        <v>0</v>
      </c>
      <c r="AI787" s="171" t="str">
        <f>IF(ISBLANK(AD787), "", (POWER(AD787/VLOOKUP(AH787,Anthro_Calc!C:P,13,FALSE),VLOOKUP(AH787,Anthro_Calc!C:P,12,FALSE))-1) / (VLOOKUP(AH787,Anthro_Calc!C:P,14,FALSE)*VLOOKUP(AH787,Anthro_Calc!C:P,12,FALSE)))</f>
        <v/>
      </c>
      <c r="AJ787" s="171" t="str">
        <f>IF(ISBLANK(AD787), "", -3 + (AD787 -VLOOKUP(AH787,Anthro_Calc!C:P,4,FALSE)) / (VLOOKUP(AH787,Anthro_Calc!C:P,5,FALSE) - VLOOKUP(AH787,Anthro_Calc!C:P,4,FALSE)))</f>
        <v/>
      </c>
      <c r="AK787" s="171" t="str">
        <f>IF(ISBLANK(AD787), "", 3 + (AD787 -VLOOKUP(AH787,Anthro_Calc!C:P,10,FALSE)) / (VLOOKUP(AH787,Anthro_Calc!C:P,10,FALSE) - VLOOKUP(AH787,Anthro_Calc!C:P,9,FALSE)))</f>
        <v/>
      </c>
      <c r="AL787" s="172" t="str">
        <f t="shared" si="650"/>
        <v/>
      </c>
      <c r="AM787" s="173" t="str">
        <f t="shared" si="651"/>
        <v/>
      </c>
      <c r="AN787" s="174" t="str">
        <f t="shared" si="652"/>
        <v/>
      </c>
      <c r="AO787" s="178" t="str">
        <f t="shared" si="682"/>
        <v/>
      </c>
      <c r="AP787" s="179"/>
      <c r="AQ787" s="179" t="str">
        <f t="shared" si="688"/>
        <v/>
      </c>
      <c r="AR787" s="167"/>
      <c r="AS787" s="175"/>
      <c r="AT787" s="170"/>
      <c r="AU787" s="177" t="str">
        <f t="shared" si="679"/>
        <v/>
      </c>
      <c r="AV787" s="171">
        <f t="shared" si="653"/>
        <v>0</v>
      </c>
      <c r="AW787" s="171">
        <f t="shared" si="654"/>
        <v>0</v>
      </c>
      <c r="AX787" s="171" t="str">
        <f t="shared" si="655"/>
        <v>0</v>
      </c>
      <c r="AY787" s="171" t="str">
        <f>IF(ISBLANK(AT787), "", (POWER(AT787/VLOOKUP(AX787,Anthro_Calc!C:P,13,FALSE),VLOOKUP(AX787,Anthro_Calc!C:P,12,FALSE))-1) / (VLOOKUP(AX787,Anthro_Calc!C:P,14,FALSE)*VLOOKUP(AX787,Anthro_Calc!C:P,12,FALSE)))</f>
        <v/>
      </c>
      <c r="AZ787" s="171" t="str">
        <f>IF(ISBLANK(AT787), "", -3 + (AT787 -VLOOKUP(AX787,Anthro_Calc!C:P,4,FALSE)) / (VLOOKUP(AX787,Anthro_Calc!C:P,5,FALSE) - VLOOKUP(AX787,Anthro_Calc!C:P,4,FALSE)))</f>
        <v/>
      </c>
      <c r="BA787" s="171" t="str">
        <f>IF(ISBLANK(AT787), "", 3 + (AT787 -VLOOKUP(AX787,Anthro_Calc!C:P,10,FALSE)) / (VLOOKUP(AX787,Anthro_Calc!C:P,10,FALSE) - VLOOKUP(AX787,Anthro_Calc!C:P,9,FALSE)))</f>
        <v/>
      </c>
      <c r="BB787" s="172" t="str">
        <f t="shared" si="656"/>
        <v/>
      </c>
      <c r="BC787" s="173" t="str">
        <f t="shared" si="657"/>
        <v/>
      </c>
      <c r="BD787" s="174" t="str">
        <f t="shared" si="683"/>
        <v/>
      </c>
      <c r="BE787" s="180" t="str">
        <f t="shared" si="684"/>
        <v/>
      </c>
      <c r="BF787" s="181" t="str">
        <f t="shared" si="658"/>
        <v/>
      </c>
      <c r="BG787" s="181" t="str">
        <f t="shared" si="685"/>
        <v/>
      </c>
      <c r="BH787" s="179"/>
      <c r="BI787" s="182"/>
      <c r="BJ787" s="167"/>
      <c r="BK787" s="175"/>
      <c r="BL787" s="176"/>
      <c r="BM787" s="177" t="str">
        <f t="shared" si="659"/>
        <v/>
      </c>
      <c r="BN787" s="171">
        <f t="shared" si="677"/>
        <v>0</v>
      </c>
      <c r="BO787" s="171">
        <f t="shared" si="678"/>
        <v>0</v>
      </c>
      <c r="BP787" s="171" t="str">
        <f t="shared" si="660"/>
        <v>0</v>
      </c>
      <c r="BQ787" s="171" t="str">
        <f>IF(ISBLANK(BL787), "", (POWER(BL787/VLOOKUP(BP787,Anthro_Calc!C:P,13,FALSE),VLOOKUP(BP787,Anthro_Calc!C:P,12,FALSE))-1) / (VLOOKUP(BP787,Anthro_Calc!C:P,14,FALSE)*VLOOKUP(BP787,Anthro_Calc!C:P,12,FALSE)))</f>
        <v/>
      </c>
      <c r="BR787" s="171" t="str">
        <f>IF(ISBLANK(BL787), "", -3 + (BL787 -VLOOKUP(BP787,Anthro_Calc!C:P,4,FALSE)) / (VLOOKUP(BP787,Anthro_Calc!C:P,5,FALSE) - VLOOKUP(BP787,Anthro_Calc!C:P,4,FALSE)))</f>
        <v/>
      </c>
      <c r="BS787" s="171" t="str">
        <f>IF(ISBLANK(BL787), "", 3 + (BL787 -VLOOKUP(BP787,Anthro_Calc!C:P,10,FALSE)) / (VLOOKUP(BP787,Anthro_Calc!C:P,10,FALSE) - VLOOKUP(BP787,Anthro_Calc!C:P,9,FALSE)))</f>
        <v/>
      </c>
      <c r="BT787" s="172" t="str">
        <f t="shared" si="661"/>
        <v/>
      </c>
      <c r="BU787" s="173" t="str">
        <f t="shared" si="662"/>
        <v/>
      </c>
      <c r="BV787" s="174" t="str">
        <f t="shared" si="663"/>
        <v/>
      </c>
      <c r="BW787" s="181" t="str">
        <f t="shared" si="686"/>
        <v/>
      </c>
      <c r="BX787" s="179"/>
      <c r="BY787" s="181" t="str">
        <f>IF(ISBLANK(BL787), "", VLOOKUP(Z787&amp;" "&amp;BV787&amp;" "&amp;BW787,Graduation_Criteria!$D$2:$E$34,2,FALSE))</f>
        <v/>
      </c>
      <c r="BZ787" s="181" t="str">
        <f t="shared" si="687"/>
        <v/>
      </c>
      <c r="CA787" s="167"/>
      <c r="CB787" s="175"/>
      <c r="CC787" s="175"/>
      <c r="CD787" s="183" t="str">
        <f t="shared" si="664"/>
        <v/>
      </c>
      <c r="CE787" s="184">
        <f t="shared" si="665"/>
        <v>0</v>
      </c>
      <c r="CF787" s="184">
        <f t="shared" si="666"/>
        <v>0</v>
      </c>
      <c r="CG787" s="184" t="str">
        <f t="shared" si="667"/>
        <v>0</v>
      </c>
      <c r="CH787" s="184" t="str">
        <f>IF(ISBLANK(CC787), "", (POWER(CC787/VLOOKUP(CG787,Anthro_Calc!C:P,13,FALSE),VLOOKUP(CG787,Anthro_Calc!C:P,12,FALSE))-1) / (VLOOKUP(CG787,Anthro_Calc!C:P,14,FALSE)*VLOOKUP(CG787,Anthro_Calc!C:P,12,FALSE)))</f>
        <v/>
      </c>
      <c r="CI787" s="184" t="str">
        <f>IF(ISBLANK(CC787), "", -3 + (CC787 -VLOOKUP(CG787,Anthro_Calc!C:P,4,FALSE)) / (VLOOKUP(CG787,Anthro_Calc!C:P,5,FALSE) - VLOOKUP(CG787,Anthro_Calc!C:P,4,FALSE)))</f>
        <v/>
      </c>
      <c r="CJ787" s="184" t="str">
        <f>IF(ISBLANK(CC787), "", 3 + (CC787 -VLOOKUP(CG787,Anthro_Calc!C:P,10,FALSE)) / (VLOOKUP(CG787,Anthro_Calc!C:P,10,FALSE) - VLOOKUP(CG787,Anthro_Calc!C:P,9,FALSE)))</f>
        <v/>
      </c>
      <c r="CK787" s="185" t="str">
        <f t="shared" si="668"/>
        <v/>
      </c>
      <c r="CL787" s="173" t="str">
        <f t="shared" si="669"/>
        <v/>
      </c>
      <c r="CM787" s="174" t="str">
        <f t="shared" si="670"/>
        <v/>
      </c>
      <c r="CN787" s="179"/>
      <c r="CO787" s="167"/>
      <c r="CP787" s="175"/>
      <c r="CQ787" s="175"/>
      <c r="CR787" s="186" t="str">
        <f t="shared" si="671"/>
        <v/>
      </c>
      <c r="CS787" s="187">
        <f t="shared" si="672"/>
        <v>0</v>
      </c>
      <c r="CT787" s="187">
        <f t="shared" si="673"/>
        <v>0</v>
      </c>
      <c r="CU787" s="187" t="str">
        <f t="shared" si="674"/>
        <v>0</v>
      </c>
      <c r="CV787" s="187" t="str">
        <f>IF(ISBLANK(CQ787), "", (POWER(CQ787/VLOOKUP(CU787,Anthro_Calc!C:P,13,FALSE),VLOOKUP(CU787,Anthro_Calc!C:P,12,FALSE))-1) / (VLOOKUP(CU787,Anthro_Calc!C:P,14,FALSE)*VLOOKUP(CU787,Anthro_Calc!C:P,12,FALSE)))</f>
        <v/>
      </c>
      <c r="CW787" s="187" t="str">
        <f>IF(ISBLANK(CQ787), "", -3 + (CQ787 -VLOOKUP(CU787,Anthro_Calc!C:P,4,FALSE)) / (VLOOKUP(CU787,Anthro_Calc!C:P,5,FALSE) - VLOOKUP(CU787,Anthro_Calc!C:P,4,FALSE)))</f>
        <v/>
      </c>
      <c r="CX787" s="187" t="str">
        <f>IF(ISBLANK(CQ787), "", 3 + (CQ787 -VLOOKUP(CU787,Anthro_Calc!C:P,10,FALSE)) / (VLOOKUP(CU787,Anthro_Calc!C:P,10,FALSE) - VLOOKUP(CU787,Anthro_Calc!C:P,9,FALSE)))</f>
        <v/>
      </c>
      <c r="CY787" s="188" t="str">
        <f t="shared" si="675"/>
        <v/>
      </c>
      <c r="CZ787" s="117" t="str">
        <f t="shared" si="689"/>
        <v/>
      </c>
      <c r="DA787" s="174" t="str">
        <f t="shared" si="676"/>
        <v/>
      </c>
      <c r="DB787" s="189"/>
    </row>
    <row r="788" spans="1:106">
      <c r="A788" s="165">
        <f t="shared" si="681"/>
        <v>784</v>
      </c>
      <c r="B788" s="166"/>
      <c r="C788" s="166"/>
      <c r="D788" s="166"/>
      <c r="E788" s="166"/>
      <c r="F788" s="166"/>
      <c r="G788" s="166"/>
      <c r="H788" s="166"/>
      <c r="I788" s="166"/>
      <c r="J788" s="166"/>
      <c r="K788" s="166"/>
      <c r="L788" s="166"/>
      <c r="M788" s="167"/>
      <c r="N788" s="168" t="str">
        <f t="shared" ca="1" si="640"/>
        <v/>
      </c>
      <c r="O788" s="169"/>
      <c r="P788" s="169"/>
      <c r="Q788" s="167"/>
      <c r="R788" s="170"/>
      <c r="S788" s="171" t="str">
        <f t="shared" si="641"/>
        <v/>
      </c>
      <c r="T788" s="171" t="str">
        <f t="shared" si="642"/>
        <v/>
      </c>
      <c r="U788" s="171" t="str">
        <f t="shared" si="643"/>
        <v/>
      </c>
      <c r="V788" s="171" t="str">
        <f>IF(ISBLANK(R788), "", (POWER(R788/VLOOKUP(U788,Anthro_Calc!C:P,13,FALSE),VLOOKUP(U788,Anthro_Calc!C:P,12,FALSE))-1) / (VLOOKUP(U788,Anthro_Calc!C:P,14,FALSE)*VLOOKUP(U788,Anthro_Calc!C:P,12,FALSE)))</f>
        <v/>
      </c>
      <c r="W788" s="171" t="str">
        <f>IF(ISBLANK(R788), "", -3 + (R788 -VLOOKUP(U788,Anthro_Calc!C:P,4,FALSE)) / (VLOOKUP(U788,Anthro_Calc!C:P,5,FALSE) - VLOOKUP(U788,Anthro_Calc!C:P,4,FALSE)))</f>
        <v/>
      </c>
      <c r="X788" s="171" t="str">
        <f>IF(ISBLANK(R788), "", 3 + (R788 -VLOOKUP(U788,Anthro_Calc!C:P,10,FALSE)) / (VLOOKUP(U788,Anthro_Calc!C:P,10,FALSE) - VLOOKUP(U788,Anthro_Calc!C:P,9,FALSE)))</f>
        <v/>
      </c>
      <c r="Y788" s="172" t="str">
        <f t="shared" si="644"/>
        <v/>
      </c>
      <c r="Z788" s="173" t="str">
        <f t="shared" si="645"/>
        <v/>
      </c>
      <c r="AA788" s="174" t="str">
        <f t="shared" si="680"/>
        <v/>
      </c>
      <c r="AB788" s="167"/>
      <c r="AC788" s="175"/>
      <c r="AD788" s="176"/>
      <c r="AE788" s="177" t="str">
        <f t="shared" si="646"/>
        <v/>
      </c>
      <c r="AF788" s="171">
        <f t="shared" si="647"/>
        <v>0</v>
      </c>
      <c r="AG788" s="171">
        <f t="shared" si="648"/>
        <v>0</v>
      </c>
      <c r="AH788" s="171" t="str">
        <f t="shared" si="649"/>
        <v>0</v>
      </c>
      <c r="AI788" s="171" t="str">
        <f>IF(ISBLANK(AD788), "", (POWER(AD788/VLOOKUP(AH788,Anthro_Calc!C:P,13,FALSE),VLOOKUP(AH788,Anthro_Calc!C:P,12,FALSE))-1) / (VLOOKUP(AH788,Anthro_Calc!C:P,14,FALSE)*VLOOKUP(AH788,Anthro_Calc!C:P,12,FALSE)))</f>
        <v/>
      </c>
      <c r="AJ788" s="171" t="str">
        <f>IF(ISBLANK(AD788), "", -3 + (AD788 -VLOOKUP(AH788,Anthro_Calc!C:P,4,FALSE)) / (VLOOKUP(AH788,Anthro_Calc!C:P,5,FALSE) - VLOOKUP(AH788,Anthro_Calc!C:P,4,FALSE)))</f>
        <v/>
      </c>
      <c r="AK788" s="171" t="str">
        <f>IF(ISBLANK(AD788), "", 3 + (AD788 -VLOOKUP(AH788,Anthro_Calc!C:P,10,FALSE)) / (VLOOKUP(AH788,Anthro_Calc!C:P,10,FALSE) - VLOOKUP(AH788,Anthro_Calc!C:P,9,FALSE)))</f>
        <v/>
      </c>
      <c r="AL788" s="172" t="str">
        <f t="shared" si="650"/>
        <v/>
      </c>
      <c r="AM788" s="173" t="str">
        <f t="shared" si="651"/>
        <v/>
      </c>
      <c r="AN788" s="174" t="str">
        <f t="shared" si="652"/>
        <v/>
      </c>
      <c r="AO788" s="178" t="str">
        <f t="shared" si="682"/>
        <v/>
      </c>
      <c r="AP788" s="179"/>
      <c r="AQ788" s="179" t="str">
        <f t="shared" si="688"/>
        <v/>
      </c>
      <c r="AR788" s="167"/>
      <c r="AS788" s="175"/>
      <c r="AT788" s="170"/>
      <c r="AU788" s="177" t="str">
        <f t="shared" si="679"/>
        <v/>
      </c>
      <c r="AV788" s="171">
        <f t="shared" si="653"/>
        <v>0</v>
      </c>
      <c r="AW788" s="171">
        <f t="shared" si="654"/>
        <v>0</v>
      </c>
      <c r="AX788" s="171" t="str">
        <f t="shared" si="655"/>
        <v>0</v>
      </c>
      <c r="AY788" s="171" t="str">
        <f>IF(ISBLANK(AT788), "", (POWER(AT788/VLOOKUP(AX788,Anthro_Calc!C:P,13,FALSE),VLOOKUP(AX788,Anthro_Calc!C:P,12,FALSE))-1) / (VLOOKUP(AX788,Anthro_Calc!C:P,14,FALSE)*VLOOKUP(AX788,Anthro_Calc!C:P,12,FALSE)))</f>
        <v/>
      </c>
      <c r="AZ788" s="171" t="str">
        <f>IF(ISBLANK(AT788), "", -3 + (AT788 -VLOOKUP(AX788,Anthro_Calc!C:P,4,FALSE)) / (VLOOKUP(AX788,Anthro_Calc!C:P,5,FALSE) - VLOOKUP(AX788,Anthro_Calc!C:P,4,FALSE)))</f>
        <v/>
      </c>
      <c r="BA788" s="171" t="str">
        <f>IF(ISBLANK(AT788), "", 3 + (AT788 -VLOOKUP(AX788,Anthro_Calc!C:P,10,FALSE)) / (VLOOKUP(AX788,Anthro_Calc!C:P,10,FALSE) - VLOOKUP(AX788,Anthro_Calc!C:P,9,FALSE)))</f>
        <v/>
      </c>
      <c r="BB788" s="172" t="str">
        <f t="shared" si="656"/>
        <v/>
      </c>
      <c r="BC788" s="173" t="str">
        <f t="shared" si="657"/>
        <v/>
      </c>
      <c r="BD788" s="174" t="str">
        <f t="shared" si="683"/>
        <v/>
      </c>
      <c r="BE788" s="180" t="str">
        <f t="shared" si="684"/>
        <v/>
      </c>
      <c r="BF788" s="181" t="str">
        <f t="shared" si="658"/>
        <v/>
      </c>
      <c r="BG788" s="181" t="str">
        <f t="shared" si="685"/>
        <v/>
      </c>
      <c r="BH788" s="179"/>
      <c r="BI788" s="182"/>
      <c r="BJ788" s="167"/>
      <c r="BK788" s="175"/>
      <c r="BL788" s="176"/>
      <c r="BM788" s="177" t="str">
        <f t="shared" si="659"/>
        <v/>
      </c>
      <c r="BN788" s="171">
        <f t="shared" si="677"/>
        <v>0</v>
      </c>
      <c r="BO788" s="171">
        <f t="shared" si="678"/>
        <v>0</v>
      </c>
      <c r="BP788" s="171" t="str">
        <f t="shared" si="660"/>
        <v>0</v>
      </c>
      <c r="BQ788" s="171" t="str">
        <f>IF(ISBLANK(BL788), "", (POWER(BL788/VLOOKUP(BP788,Anthro_Calc!C:P,13,FALSE),VLOOKUP(BP788,Anthro_Calc!C:P,12,FALSE))-1) / (VLOOKUP(BP788,Anthro_Calc!C:P,14,FALSE)*VLOOKUP(BP788,Anthro_Calc!C:P,12,FALSE)))</f>
        <v/>
      </c>
      <c r="BR788" s="171" t="str">
        <f>IF(ISBLANK(BL788), "", -3 + (BL788 -VLOOKUP(BP788,Anthro_Calc!C:P,4,FALSE)) / (VLOOKUP(BP788,Anthro_Calc!C:P,5,FALSE) - VLOOKUP(BP788,Anthro_Calc!C:P,4,FALSE)))</f>
        <v/>
      </c>
      <c r="BS788" s="171" t="str">
        <f>IF(ISBLANK(BL788), "", 3 + (BL788 -VLOOKUP(BP788,Anthro_Calc!C:P,10,FALSE)) / (VLOOKUP(BP788,Anthro_Calc!C:P,10,FALSE) - VLOOKUP(BP788,Anthro_Calc!C:P,9,FALSE)))</f>
        <v/>
      </c>
      <c r="BT788" s="172" t="str">
        <f t="shared" si="661"/>
        <v/>
      </c>
      <c r="BU788" s="173" t="str">
        <f t="shared" si="662"/>
        <v/>
      </c>
      <c r="BV788" s="174" t="str">
        <f t="shared" si="663"/>
        <v/>
      </c>
      <c r="BW788" s="181" t="str">
        <f t="shared" si="686"/>
        <v/>
      </c>
      <c r="BX788" s="179"/>
      <c r="BY788" s="181" t="str">
        <f>IF(ISBLANK(BL788), "", VLOOKUP(Z788&amp;" "&amp;BV788&amp;" "&amp;BW788,Graduation_Criteria!$D$2:$E$34,2,FALSE))</f>
        <v/>
      </c>
      <c r="BZ788" s="181" t="str">
        <f t="shared" si="687"/>
        <v/>
      </c>
      <c r="CA788" s="167"/>
      <c r="CB788" s="175"/>
      <c r="CC788" s="175"/>
      <c r="CD788" s="183" t="str">
        <f t="shared" si="664"/>
        <v/>
      </c>
      <c r="CE788" s="184">
        <f t="shared" si="665"/>
        <v>0</v>
      </c>
      <c r="CF788" s="184">
        <f t="shared" si="666"/>
        <v>0</v>
      </c>
      <c r="CG788" s="184" t="str">
        <f t="shared" si="667"/>
        <v>0</v>
      </c>
      <c r="CH788" s="184" t="str">
        <f>IF(ISBLANK(CC788), "", (POWER(CC788/VLOOKUP(CG788,Anthro_Calc!C:P,13,FALSE),VLOOKUP(CG788,Anthro_Calc!C:P,12,FALSE))-1) / (VLOOKUP(CG788,Anthro_Calc!C:P,14,FALSE)*VLOOKUP(CG788,Anthro_Calc!C:P,12,FALSE)))</f>
        <v/>
      </c>
      <c r="CI788" s="184" t="str">
        <f>IF(ISBLANK(CC788), "", -3 + (CC788 -VLOOKUP(CG788,Anthro_Calc!C:P,4,FALSE)) / (VLOOKUP(CG788,Anthro_Calc!C:P,5,FALSE) - VLOOKUP(CG788,Anthro_Calc!C:P,4,FALSE)))</f>
        <v/>
      </c>
      <c r="CJ788" s="184" t="str">
        <f>IF(ISBLANK(CC788), "", 3 + (CC788 -VLOOKUP(CG788,Anthro_Calc!C:P,10,FALSE)) / (VLOOKUP(CG788,Anthro_Calc!C:P,10,FALSE) - VLOOKUP(CG788,Anthro_Calc!C:P,9,FALSE)))</f>
        <v/>
      </c>
      <c r="CK788" s="185" t="str">
        <f t="shared" si="668"/>
        <v/>
      </c>
      <c r="CL788" s="173" t="str">
        <f t="shared" si="669"/>
        <v/>
      </c>
      <c r="CM788" s="174" t="str">
        <f t="shared" si="670"/>
        <v/>
      </c>
      <c r="CN788" s="179"/>
      <c r="CO788" s="167"/>
      <c r="CP788" s="175"/>
      <c r="CQ788" s="175"/>
      <c r="CR788" s="186" t="str">
        <f t="shared" si="671"/>
        <v/>
      </c>
      <c r="CS788" s="187">
        <f t="shared" si="672"/>
        <v>0</v>
      </c>
      <c r="CT788" s="187">
        <f t="shared" si="673"/>
        <v>0</v>
      </c>
      <c r="CU788" s="187" t="str">
        <f t="shared" si="674"/>
        <v>0</v>
      </c>
      <c r="CV788" s="187" t="str">
        <f>IF(ISBLANK(CQ788), "", (POWER(CQ788/VLOOKUP(CU788,Anthro_Calc!C:P,13,FALSE),VLOOKUP(CU788,Anthro_Calc!C:P,12,FALSE))-1) / (VLOOKUP(CU788,Anthro_Calc!C:P,14,FALSE)*VLOOKUP(CU788,Anthro_Calc!C:P,12,FALSE)))</f>
        <v/>
      </c>
      <c r="CW788" s="187" t="str">
        <f>IF(ISBLANK(CQ788), "", -3 + (CQ788 -VLOOKUP(CU788,Anthro_Calc!C:P,4,FALSE)) / (VLOOKUP(CU788,Anthro_Calc!C:P,5,FALSE) - VLOOKUP(CU788,Anthro_Calc!C:P,4,FALSE)))</f>
        <v/>
      </c>
      <c r="CX788" s="187" t="str">
        <f>IF(ISBLANK(CQ788), "", 3 + (CQ788 -VLOOKUP(CU788,Anthro_Calc!C:P,10,FALSE)) / (VLOOKUP(CU788,Anthro_Calc!C:P,10,FALSE) - VLOOKUP(CU788,Anthro_Calc!C:P,9,FALSE)))</f>
        <v/>
      </c>
      <c r="CY788" s="188" t="str">
        <f t="shared" si="675"/>
        <v/>
      </c>
      <c r="CZ788" s="117" t="str">
        <f t="shared" si="689"/>
        <v/>
      </c>
      <c r="DA788" s="174" t="str">
        <f t="shared" si="676"/>
        <v/>
      </c>
      <c r="DB788" s="189"/>
    </row>
    <row r="789" spans="1:106">
      <c r="A789" s="165">
        <f t="shared" si="681"/>
        <v>785</v>
      </c>
      <c r="B789" s="166"/>
      <c r="C789" s="166"/>
      <c r="D789" s="166"/>
      <c r="E789" s="166"/>
      <c r="F789" s="166"/>
      <c r="G789" s="166"/>
      <c r="H789" s="166"/>
      <c r="I789" s="166"/>
      <c r="J789" s="166"/>
      <c r="K789" s="166"/>
      <c r="L789" s="166"/>
      <c r="M789" s="167"/>
      <c r="N789" s="168" t="str">
        <f t="shared" ca="1" si="640"/>
        <v/>
      </c>
      <c r="O789" s="169"/>
      <c r="P789" s="169"/>
      <c r="Q789" s="167"/>
      <c r="R789" s="170"/>
      <c r="S789" s="171" t="str">
        <f t="shared" si="641"/>
        <v/>
      </c>
      <c r="T789" s="171" t="str">
        <f t="shared" si="642"/>
        <v/>
      </c>
      <c r="U789" s="171" t="str">
        <f t="shared" si="643"/>
        <v/>
      </c>
      <c r="V789" s="171" t="str">
        <f>IF(ISBLANK(R789), "", (POWER(R789/VLOOKUP(U789,Anthro_Calc!C:P,13,FALSE),VLOOKUP(U789,Anthro_Calc!C:P,12,FALSE))-1) / (VLOOKUP(U789,Anthro_Calc!C:P,14,FALSE)*VLOOKUP(U789,Anthro_Calc!C:P,12,FALSE)))</f>
        <v/>
      </c>
      <c r="W789" s="171" t="str">
        <f>IF(ISBLANK(R789), "", -3 + (R789 -VLOOKUP(U789,Anthro_Calc!C:P,4,FALSE)) / (VLOOKUP(U789,Anthro_Calc!C:P,5,FALSE) - VLOOKUP(U789,Anthro_Calc!C:P,4,FALSE)))</f>
        <v/>
      </c>
      <c r="X789" s="171" t="str">
        <f>IF(ISBLANK(R789), "", 3 + (R789 -VLOOKUP(U789,Anthro_Calc!C:P,10,FALSE)) / (VLOOKUP(U789,Anthro_Calc!C:P,10,FALSE) - VLOOKUP(U789,Anthro_Calc!C:P,9,FALSE)))</f>
        <v/>
      </c>
      <c r="Y789" s="172" t="str">
        <f t="shared" si="644"/>
        <v/>
      </c>
      <c r="Z789" s="173" t="str">
        <f t="shared" si="645"/>
        <v/>
      </c>
      <c r="AA789" s="174" t="str">
        <f t="shared" si="680"/>
        <v/>
      </c>
      <c r="AB789" s="167"/>
      <c r="AC789" s="175"/>
      <c r="AD789" s="176"/>
      <c r="AE789" s="177" t="str">
        <f t="shared" si="646"/>
        <v/>
      </c>
      <c r="AF789" s="171">
        <f t="shared" si="647"/>
        <v>0</v>
      </c>
      <c r="AG789" s="171">
        <f t="shared" si="648"/>
        <v>0</v>
      </c>
      <c r="AH789" s="171" t="str">
        <f t="shared" si="649"/>
        <v>0</v>
      </c>
      <c r="AI789" s="171" t="str">
        <f>IF(ISBLANK(AD789), "", (POWER(AD789/VLOOKUP(AH789,Anthro_Calc!C:P,13,FALSE),VLOOKUP(AH789,Anthro_Calc!C:P,12,FALSE))-1) / (VLOOKUP(AH789,Anthro_Calc!C:P,14,FALSE)*VLOOKUP(AH789,Anthro_Calc!C:P,12,FALSE)))</f>
        <v/>
      </c>
      <c r="AJ789" s="171" t="str">
        <f>IF(ISBLANK(AD789), "", -3 + (AD789 -VLOOKUP(AH789,Anthro_Calc!C:P,4,FALSE)) / (VLOOKUP(AH789,Anthro_Calc!C:P,5,FALSE) - VLOOKUP(AH789,Anthro_Calc!C:P,4,FALSE)))</f>
        <v/>
      </c>
      <c r="AK789" s="171" t="str">
        <f>IF(ISBLANK(AD789), "", 3 + (AD789 -VLOOKUP(AH789,Anthro_Calc!C:P,10,FALSE)) / (VLOOKUP(AH789,Anthro_Calc!C:P,10,FALSE) - VLOOKUP(AH789,Anthro_Calc!C:P,9,FALSE)))</f>
        <v/>
      </c>
      <c r="AL789" s="172" t="str">
        <f t="shared" si="650"/>
        <v/>
      </c>
      <c r="AM789" s="173" t="str">
        <f t="shared" si="651"/>
        <v/>
      </c>
      <c r="AN789" s="174" t="str">
        <f t="shared" si="652"/>
        <v/>
      </c>
      <c r="AO789" s="178" t="str">
        <f t="shared" si="682"/>
        <v/>
      </c>
      <c r="AP789" s="179"/>
      <c r="AQ789" s="179" t="str">
        <f t="shared" si="688"/>
        <v/>
      </c>
      <c r="AR789" s="167"/>
      <c r="AS789" s="175"/>
      <c r="AT789" s="170"/>
      <c r="AU789" s="177" t="str">
        <f t="shared" si="679"/>
        <v/>
      </c>
      <c r="AV789" s="171">
        <f t="shared" si="653"/>
        <v>0</v>
      </c>
      <c r="AW789" s="171">
        <f t="shared" si="654"/>
        <v>0</v>
      </c>
      <c r="AX789" s="171" t="str">
        <f t="shared" si="655"/>
        <v>0</v>
      </c>
      <c r="AY789" s="171" t="str">
        <f>IF(ISBLANK(AT789), "", (POWER(AT789/VLOOKUP(AX789,Anthro_Calc!C:P,13,FALSE),VLOOKUP(AX789,Anthro_Calc!C:P,12,FALSE))-1) / (VLOOKUP(AX789,Anthro_Calc!C:P,14,FALSE)*VLOOKUP(AX789,Anthro_Calc!C:P,12,FALSE)))</f>
        <v/>
      </c>
      <c r="AZ789" s="171" t="str">
        <f>IF(ISBLANK(AT789), "", -3 + (AT789 -VLOOKUP(AX789,Anthro_Calc!C:P,4,FALSE)) / (VLOOKUP(AX789,Anthro_Calc!C:P,5,FALSE) - VLOOKUP(AX789,Anthro_Calc!C:P,4,FALSE)))</f>
        <v/>
      </c>
      <c r="BA789" s="171" t="str">
        <f>IF(ISBLANK(AT789), "", 3 + (AT789 -VLOOKUP(AX789,Anthro_Calc!C:P,10,FALSE)) / (VLOOKUP(AX789,Anthro_Calc!C:P,10,FALSE) - VLOOKUP(AX789,Anthro_Calc!C:P,9,FALSE)))</f>
        <v/>
      </c>
      <c r="BB789" s="172" t="str">
        <f t="shared" si="656"/>
        <v/>
      </c>
      <c r="BC789" s="173" t="str">
        <f t="shared" si="657"/>
        <v/>
      </c>
      <c r="BD789" s="174" t="str">
        <f t="shared" si="683"/>
        <v/>
      </c>
      <c r="BE789" s="180" t="str">
        <f t="shared" si="684"/>
        <v/>
      </c>
      <c r="BF789" s="181" t="str">
        <f t="shared" si="658"/>
        <v/>
      </c>
      <c r="BG789" s="181" t="str">
        <f t="shared" si="685"/>
        <v/>
      </c>
      <c r="BH789" s="179"/>
      <c r="BI789" s="182"/>
      <c r="BJ789" s="167"/>
      <c r="BK789" s="175"/>
      <c r="BL789" s="176"/>
      <c r="BM789" s="177" t="str">
        <f t="shared" si="659"/>
        <v/>
      </c>
      <c r="BN789" s="171">
        <f t="shared" si="677"/>
        <v>0</v>
      </c>
      <c r="BO789" s="171">
        <f t="shared" si="678"/>
        <v>0</v>
      </c>
      <c r="BP789" s="171" t="str">
        <f t="shared" si="660"/>
        <v>0</v>
      </c>
      <c r="BQ789" s="171" t="str">
        <f>IF(ISBLANK(BL789), "", (POWER(BL789/VLOOKUP(BP789,Anthro_Calc!C:P,13,FALSE),VLOOKUP(BP789,Anthro_Calc!C:P,12,FALSE))-1) / (VLOOKUP(BP789,Anthro_Calc!C:P,14,FALSE)*VLOOKUP(BP789,Anthro_Calc!C:P,12,FALSE)))</f>
        <v/>
      </c>
      <c r="BR789" s="171" t="str">
        <f>IF(ISBLANK(BL789), "", -3 + (BL789 -VLOOKUP(BP789,Anthro_Calc!C:P,4,FALSE)) / (VLOOKUP(BP789,Anthro_Calc!C:P,5,FALSE) - VLOOKUP(BP789,Anthro_Calc!C:P,4,FALSE)))</f>
        <v/>
      </c>
      <c r="BS789" s="171" t="str">
        <f>IF(ISBLANK(BL789), "", 3 + (BL789 -VLOOKUP(BP789,Anthro_Calc!C:P,10,FALSE)) / (VLOOKUP(BP789,Anthro_Calc!C:P,10,FALSE) - VLOOKUP(BP789,Anthro_Calc!C:P,9,FALSE)))</f>
        <v/>
      </c>
      <c r="BT789" s="172" t="str">
        <f t="shared" si="661"/>
        <v/>
      </c>
      <c r="BU789" s="173" t="str">
        <f t="shared" si="662"/>
        <v/>
      </c>
      <c r="BV789" s="174" t="str">
        <f t="shared" si="663"/>
        <v/>
      </c>
      <c r="BW789" s="181" t="str">
        <f t="shared" si="686"/>
        <v/>
      </c>
      <c r="BX789" s="179"/>
      <c r="BY789" s="181" t="str">
        <f>IF(ISBLANK(BL789), "", VLOOKUP(Z789&amp;" "&amp;BV789&amp;" "&amp;BW789,Graduation_Criteria!$D$2:$E$34,2,FALSE))</f>
        <v/>
      </c>
      <c r="BZ789" s="181" t="str">
        <f t="shared" si="687"/>
        <v/>
      </c>
      <c r="CA789" s="167"/>
      <c r="CB789" s="175"/>
      <c r="CC789" s="175"/>
      <c r="CD789" s="183" t="str">
        <f t="shared" si="664"/>
        <v/>
      </c>
      <c r="CE789" s="184">
        <f t="shared" si="665"/>
        <v>0</v>
      </c>
      <c r="CF789" s="184">
        <f t="shared" si="666"/>
        <v>0</v>
      </c>
      <c r="CG789" s="184" t="str">
        <f t="shared" si="667"/>
        <v>0</v>
      </c>
      <c r="CH789" s="184" t="str">
        <f>IF(ISBLANK(CC789), "", (POWER(CC789/VLOOKUP(CG789,Anthro_Calc!C:P,13,FALSE),VLOOKUP(CG789,Anthro_Calc!C:P,12,FALSE))-1) / (VLOOKUP(CG789,Anthro_Calc!C:P,14,FALSE)*VLOOKUP(CG789,Anthro_Calc!C:P,12,FALSE)))</f>
        <v/>
      </c>
      <c r="CI789" s="184" t="str">
        <f>IF(ISBLANK(CC789), "", -3 + (CC789 -VLOOKUP(CG789,Anthro_Calc!C:P,4,FALSE)) / (VLOOKUP(CG789,Anthro_Calc!C:P,5,FALSE) - VLOOKUP(CG789,Anthro_Calc!C:P,4,FALSE)))</f>
        <v/>
      </c>
      <c r="CJ789" s="184" t="str">
        <f>IF(ISBLANK(CC789), "", 3 + (CC789 -VLOOKUP(CG789,Anthro_Calc!C:P,10,FALSE)) / (VLOOKUP(CG789,Anthro_Calc!C:P,10,FALSE) - VLOOKUP(CG789,Anthro_Calc!C:P,9,FALSE)))</f>
        <v/>
      </c>
      <c r="CK789" s="185" t="str">
        <f t="shared" si="668"/>
        <v/>
      </c>
      <c r="CL789" s="173" t="str">
        <f t="shared" si="669"/>
        <v/>
      </c>
      <c r="CM789" s="174" t="str">
        <f t="shared" si="670"/>
        <v/>
      </c>
      <c r="CN789" s="179"/>
      <c r="CO789" s="167"/>
      <c r="CP789" s="175"/>
      <c r="CQ789" s="175"/>
      <c r="CR789" s="186" t="str">
        <f t="shared" si="671"/>
        <v/>
      </c>
      <c r="CS789" s="187">
        <f t="shared" si="672"/>
        <v>0</v>
      </c>
      <c r="CT789" s="187">
        <f t="shared" si="673"/>
        <v>0</v>
      </c>
      <c r="CU789" s="187" t="str">
        <f t="shared" si="674"/>
        <v>0</v>
      </c>
      <c r="CV789" s="187" t="str">
        <f>IF(ISBLANK(CQ789), "", (POWER(CQ789/VLOOKUP(CU789,Anthro_Calc!C:P,13,FALSE),VLOOKUP(CU789,Anthro_Calc!C:P,12,FALSE))-1) / (VLOOKUP(CU789,Anthro_Calc!C:P,14,FALSE)*VLOOKUP(CU789,Anthro_Calc!C:P,12,FALSE)))</f>
        <v/>
      </c>
      <c r="CW789" s="187" t="str">
        <f>IF(ISBLANK(CQ789), "", -3 + (CQ789 -VLOOKUP(CU789,Anthro_Calc!C:P,4,FALSE)) / (VLOOKUP(CU789,Anthro_Calc!C:P,5,FALSE) - VLOOKUP(CU789,Anthro_Calc!C:P,4,FALSE)))</f>
        <v/>
      </c>
      <c r="CX789" s="187" t="str">
        <f>IF(ISBLANK(CQ789), "", 3 + (CQ789 -VLOOKUP(CU789,Anthro_Calc!C:P,10,FALSE)) / (VLOOKUP(CU789,Anthro_Calc!C:P,10,FALSE) - VLOOKUP(CU789,Anthro_Calc!C:P,9,FALSE)))</f>
        <v/>
      </c>
      <c r="CY789" s="188" t="str">
        <f t="shared" si="675"/>
        <v/>
      </c>
      <c r="CZ789" s="117" t="str">
        <f t="shared" si="689"/>
        <v/>
      </c>
      <c r="DA789" s="174" t="str">
        <f t="shared" si="676"/>
        <v/>
      </c>
      <c r="DB789" s="189"/>
    </row>
    <row r="790" spans="1:106">
      <c r="A790" s="165">
        <f t="shared" si="681"/>
        <v>786</v>
      </c>
      <c r="B790" s="166"/>
      <c r="C790" s="166"/>
      <c r="D790" s="166"/>
      <c r="E790" s="166"/>
      <c r="F790" s="166"/>
      <c r="G790" s="166"/>
      <c r="H790" s="166"/>
      <c r="I790" s="166"/>
      <c r="J790" s="166"/>
      <c r="K790" s="166"/>
      <c r="L790" s="166"/>
      <c r="M790" s="167"/>
      <c r="N790" s="168" t="str">
        <f t="shared" ca="1" si="640"/>
        <v/>
      </c>
      <c r="O790" s="169"/>
      <c r="P790" s="169"/>
      <c r="Q790" s="167"/>
      <c r="R790" s="170"/>
      <c r="S790" s="171" t="str">
        <f t="shared" si="641"/>
        <v/>
      </c>
      <c r="T790" s="171" t="str">
        <f t="shared" si="642"/>
        <v/>
      </c>
      <c r="U790" s="171" t="str">
        <f t="shared" si="643"/>
        <v/>
      </c>
      <c r="V790" s="171" t="str">
        <f>IF(ISBLANK(R790), "", (POWER(R790/VLOOKUP(U790,Anthro_Calc!C:P,13,FALSE),VLOOKUP(U790,Anthro_Calc!C:P,12,FALSE))-1) / (VLOOKUP(U790,Anthro_Calc!C:P,14,FALSE)*VLOOKUP(U790,Anthro_Calc!C:P,12,FALSE)))</f>
        <v/>
      </c>
      <c r="W790" s="171" t="str">
        <f>IF(ISBLANK(R790), "", -3 + (R790 -VLOOKUP(U790,Anthro_Calc!C:P,4,FALSE)) / (VLOOKUP(U790,Anthro_Calc!C:P,5,FALSE) - VLOOKUP(U790,Anthro_Calc!C:P,4,FALSE)))</f>
        <v/>
      </c>
      <c r="X790" s="171" t="str">
        <f>IF(ISBLANK(R790), "", 3 + (R790 -VLOOKUP(U790,Anthro_Calc!C:P,10,FALSE)) / (VLOOKUP(U790,Anthro_Calc!C:P,10,FALSE) - VLOOKUP(U790,Anthro_Calc!C:P,9,FALSE)))</f>
        <v/>
      </c>
      <c r="Y790" s="172" t="str">
        <f t="shared" si="644"/>
        <v/>
      </c>
      <c r="Z790" s="173" t="str">
        <f t="shared" si="645"/>
        <v/>
      </c>
      <c r="AA790" s="174" t="str">
        <f t="shared" si="680"/>
        <v/>
      </c>
      <c r="AB790" s="167"/>
      <c r="AC790" s="175"/>
      <c r="AD790" s="176"/>
      <c r="AE790" s="177" t="str">
        <f t="shared" si="646"/>
        <v/>
      </c>
      <c r="AF790" s="171">
        <f t="shared" si="647"/>
        <v>0</v>
      </c>
      <c r="AG790" s="171">
        <f t="shared" si="648"/>
        <v>0</v>
      </c>
      <c r="AH790" s="171" t="str">
        <f t="shared" si="649"/>
        <v>0</v>
      </c>
      <c r="AI790" s="171" t="str">
        <f>IF(ISBLANK(AD790), "", (POWER(AD790/VLOOKUP(AH790,Anthro_Calc!C:P,13,FALSE),VLOOKUP(AH790,Anthro_Calc!C:P,12,FALSE))-1) / (VLOOKUP(AH790,Anthro_Calc!C:P,14,FALSE)*VLOOKUP(AH790,Anthro_Calc!C:P,12,FALSE)))</f>
        <v/>
      </c>
      <c r="AJ790" s="171" t="str">
        <f>IF(ISBLANK(AD790), "", -3 + (AD790 -VLOOKUP(AH790,Anthro_Calc!C:P,4,FALSE)) / (VLOOKUP(AH790,Anthro_Calc!C:P,5,FALSE) - VLOOKUP(AH790,Anthro_Calc!C:P,4,FALSE)))</f>
        <v/>
      </c>
      <c r="AK790" s="171" t="str">
        <f>IF(ISBLANK(AD790), "", 3 + (AD790 -VLOOKUP(AH790,Anthro_Calc!C:P,10,FALSE)) / (VLOOKUP(AH790,Anthro_Calc!C:P,10,FALSE) - VLOOKUP(AH790,Anthro_Calc!C:P,9,FALSE)))</f>
        <v/>
      </c>
      <c r="AL790" s="172" t="str">
        <f t="shared" si="650"/>
        <v/>
      </c>
      <c r="AM790" s="173" t="str">
        <f t="shared" si="651"/>
        <v/>
      </c>
      <c r="AN790" s="174" t="str">
        <f t="shared" si="652"/>
        <v/>
      </c>
      <c r="AO790" s="178" t="str">
        <f t="shared" si="682"/>
        <v/>
      </c>
      <c r="AP790" s="179"/>
      <c r="AQ790" s="179" t="str">
        <f t="shared" si="688"/>
        <v/>
      </c>
      <c r="AR790" s="167"/>
      <c r="AS790" s="175"/>
      <c r="AT790" s="170"/>
      <c r="AU790" s="177" t="str">
        <f t="shared" si="679"/>
        <v/>
      </c>
      <c r="AV790" s="171">
        <f t="shared" si="653"/>
        <v>0</v>
      </c>
      <c r="AW790" s="171">
        <f t="shared" si="654"/>
        <v>0</v>
      </c>
      <c r="AX790" s="171" t="str">
        <f t="shared" si="655"/>
        <v>0</v>
      </c>
      <c r="AY790" s="171" t="str">
        <f>IF(ISBLANK(AT790), "", (POWER(AT790/VLOOKUP(AX790,Anthro_Calc!C:P,13,FALSE),VLOOKUP(AX790,Anthro_Calc!C:P,12,FALSE))-1) / (VLOOKUP(AX790,Anthro_Calc!C:P,14,FALSE)*VLOOKUP(AX790,Anthro_Calc!C:P,12,FALSE)))</f>
        <v/>
      </c>
      <c r="AZ790" s="171" t="str">
        <f>IF(ISBLANK(AT790), "", -3 + (AT790 -VLOOKUP(AX790,Anthro_Calc!C:P,4,FALSE)) / (VLOOKUP(AX790,Anthro_Calc!C:P,5,FALSE) - VLOOKUP(AX790,Anthro_Calc!C:P,4,FALSE)))</f>
        <v/>
      </c>
      <c r="BA790" s="171" t="str">
        <f>IF(ISBLANK(AT790), "", 3 + (AT790 -VLOOKUP(AX790,Anthro_Calc!C:P,10,FALSE)) / (VLOOKUP(AX790,Anthro_Calc!C:P,10,FALSE) - VLOOKUP(AX790,Anthro_Calc!C:P,9,FALSE)))</f>
        <v/>
      </c>
      <c r="BB790" s="172" t="str">
        <f t="shared" si="656"/>
        <v/>
      </c>
      <c r="BC790" s="173" t="str">
        <f t="shared" si="657"/>
        <v/>
      </c>
      <c r="BD790" s="174" t="str">
        <f t="shared" si="683"/>
        <v/>
      </c>
      <c r="BE790" s="180" t="str">
        <f t="shared" si="684"/>
        <v/>
      </c>
      <c r="BF790" s="181" t="str">
        <f t="shared" si="658"/>
        <v/>
      </c>
      <c r="BG790" s="181" t="str">
        <f t="shared" si="685"/>
        <v/>
      </c>
      <c r="BH790" s="179"/>
      <c r="BI790" s="182"/>
      <c r="BJ790" s="167"/>
      <c r="BK790" s="175"/>
      <c r="BL790" s="176"/>
      <c r="BM790" s="177" t="str">
        <f t="shared" si="659"/>
        <v/>
      </c>
      <c r="BN790" s="171">
        <f t="shared" si="677"/>
        <v>0</v>
      </c>
      <c r="BO790" s="171">
        <f t="shared" si="678"/>
        <v>0</v>
      </c>
      <c r="BP790" s="171" t="str">
        <f t="shared" si="660"/>
        <v>0</v>
      </c>
      <c r="BQ790" s="171" t="str">
        <f>IF(ISBLANK(BL790), "", (POWER(BL790/VLOOKUP(BP790,Anthro_Calc!C:P,13,FALSE),VLOOKUP(BP790,Anthro_Calc!C:P,12,FALSE))-1) / (VLOOKUP(BP790,Anthro_Calc!C:P,14,FALSE)*VLOOKUP(BP790,Anthro_Calc!C:P,12,FALSE)))</f>
        <v/>
      </c>
      <c r="BR790" s="171" t="str">
        <f>IF(ISBLANK(BL790), "", -3 + (BL790 -VLOOKUP(BP790,Anthro_Calc!C:P,4,FALSE)) / (VLOOKUP(BP790,Anthro_Calc!C:P,5,FALSE) - VLOOKUP(BP790,Anthro_Calc!C:P,4,FALSE)))</f>
        <v/>
      </c>
      <c r="BS790" s="171" t="str">
        <f>IF(ISBLANK(BL790), "", 3 + (BL790 -VLOOKUP(BP790,Anthro_Calc!C:P,10,FALSE)) / (VLOOKUP(BP790,Anthro_Calc!C:P,10,FALSE) - VLOOKUP(BP790,Anthro_Calc!C:P,9,FALSE)))</f>
        <v/>
      </c>
      <c r="BT790" s="172" t="str">
        <f t="shared" si="661"/>
        <v/>
      </c>
      <c r="BU790" s="173" t="str">
        <f t="shared" si="662"/>
        <v/>
      </c>
      <c r="BV790" s="174" t="str">
        <f t="shared" si="663"/>
        <v/>
      </c>
      <c r="BW790" s="181" t="str">
        <f t="shared" si="686"/>
        <v/>
      </c>
      <c r="BX790" s="179"/>
      <c r="BY790" s="181" t="str">
        <f>IF(ISBLANK(BL790), "", VLOOKUP(Z790&amp;" "&amp;BV790&amp;" "&amp;BW790,Graduation_Criteria!$D$2:$E$34,2,FALSE))</f>
        <v/>
      </c>
      <c r="BZ790" s="181" t="str">
        <f t="shared" si="687"/>
        <v/>
      </c>
      <c r="CA790" s="167"/>
      <c r="CB790" s="175"/>
      <c r="CC790" s="175"/>
      <c r="CD790" s="183" t="str">
        <f t="shared" si="664"/>
        <v/>
      </c>
      <c r="CE790" s="184">
        <f t="shared" si="665"/>
        <v>0</v>
      </c>
      <c r="CF790" s="184">
        <f t="shared" si="666"/>
        <v>0</v>
      </c>
      <c r="CG790" s="184" t="str">
        <f t="shared" si="667"/>
        <v>0</v>
      </c>
      <c r="CH790" s="184" t="str">
        <f>IF(ISBLANK(CC790), "", (POWER(CC790/VLOOKUP(CG790,Anthro_Calc!C:P,13,FALSE),VLOOKUP(CG790,Anthro_Calc!C:P,12,FALSE))-1) / (VLOOKUP(CG790,Anthro_Calc!C:P,14,FALSE)*VLOOKUP(CG790,Anthro_Calc!C:P,12,FALSE)))</f>
        <v/>
      </c>
      <c r="CI790" s="184" t="str">
        <f>IF(ISBLANK(CC790), "", -3 + (CC790 -VLOOKUP(CG790,Anthro_Calc!C:P,4,FALSE)) / (VLOOKUP(CG790,Anthro_Calc!C:P,5,FALSE) - VLOOKUP(CG790,Anthro_Calc!C:P,4,FALSE)))</f>
        <v/>
      </c>
      <c r="CJ790" s="184" t="str">
        <f>IF(ISBLANK(CC790), "", 3 + (CC790 -VLOOKUP(CG790,Anthro_Calc!C:P,10,FALSE)) / (VLOOKUP(CG790,Anthro_Calc!C:P,10,FALSE) - VLOOKUP(CG790,Anthro_Calc!C:P,9,FALSE)))</f>
        <v/>
      </c>
      <c r="CK790" s="185" t="str">
        <f t="shared" si="668"/>
        <v/>
      </c>
      <c r="CL790" s="173" t="str">
        <f t="shared" si="669"/>
        <v/>
      </c>
      <c r="CM790" s="174" t="str">
        <f t="shared" si="670"/>
        <v/>
      </c>
      <c r="CN790" s="179"/>
      <c r="CO790" s="167"/>
      <c r="CP790" s="175"/>
      <c r="CQ790" s="175"/>
      <c r="CR790" s="186" t="str">
        <f t="shared" si="671"/>
        <v/>
      </c>
      <c r="CS790" s="187">
        <f t="shared" si="672"/>
        <v>0</v>
      </c>
      <c r="CT790" s="187">
        <f t="shared" si="673"/>
        <v>0</v>
      </c>
      <c r="CU790" s="187" t="str">
        <f t="shared" si="674"/>
        <v>0</v>
      </c>
      <c r="CV790" s="187" t="str">
        <f>IF(ISBLANK(CQ790), "", (POWER(CQ790/VLOOKUP(CU790,Anthro_Calc!C:P,13,FALSE),VLOOKUP(CU790,Anthro_Calc!C:P,12,FALSE))-1) / (VLOOKUP(CU790,Anthro_Calc!C:P,14,FALSE)*VLOOKUP(CU790,Anthro_Calc!C:P,12,FALSE)))</f>
        <v/>
      </c>
      <c r="CW790" s="187" t="str">
        <f>IF(ISBLANK(CQ790), "", -3 + (CQ790 -VLOOKUP(CU790,Anthro_Calc!C:P,4,FALSE)) / (VLOOKUP(CU790,Anthro_Calc!C:P,5,FALSE) - VLOOKUP(CU790,Anthro_Calc!C:P,4,FALSE)))</f>
        <v/>
      </c>
      <c r="CX790" s="187" t="str">
        <f>IF(ISBLANK(CQ790), "", 3 + (CQ790 -VLOOKUP(CU790,Anthro_Calc!C:P,10,FALSE)) / (VLOOKUP(CU790,Anthro_Calc!C:P,10,FALSE) - VLOOKUP(CU790,Anthro_Calc!C:P,9,FALSE)))</f>
        <v/>
      </c>
      <c r="CY790" s="188" t="str">
        <f t="shared" si="675"/>
        <v/>
      </c>
      <c r="CZ790" s="117" t="str">
        <f t="shared" si="689"/>
        <v/>
      </c>
      <c r="DA790" s="174" t="str">
        <f t="shared" si="676"/>
        <v/>
      </c>
      <c r="DB790" s="189"/>
    </row>
    <row r="791" spans="1:106">
      <c r="A791" s="165">
        <f t="shared" si="681"/>
        <v>787</v>
      </c>
      <c r="B791" s="166"/>
      <c r="C791" s="166"/>
      <c r="D791" s="166"/>
      <c r="E791" s="166"/>
      <c r="F791" s="166"/>
      <c r="G791" s="166"/>
      <c r="H791" s="166"/>
      <c r="I791" s="166"/>
      <c r="J791" s="166"/>
      <c r="K791" s="166"/>
      <c r="L791" s="166"/>
      <c r="M791" s="167"/>
      <c r="N791" s="168" t="str">
        <f t="shared" ca="1" si="640"/>
        <v/>
      </c>
      <c r="O791" s="169"/>
      <c r="P791" s="169"/>
      <c r="Q791" s="167"/>
      <c r="R791" s="170"/>
      <c r="S791" s="171" t="str">
        <f t="shared" si="641"/>
        <v/>
      </c>
      <c r="T791" s="171" t="str">
        <f t="shared" si="642"/>
        <v/>
      </c>
      <c r="U791" s="171" t="str">
        <f t="shared" si="643"/>
        <v/>
      </c>
      <c r="V791" s="171" t="str">
        <f>IF(ISBLANK(R791), "", (POWER(R791/VLOOKUP(U791,Anthro_Calc!C:P,13,FALSE),VLOOKUP(U791,Anthro_Calc!C:P,12,FALSE))-1) / (VLOOKUP(U791,Anthro_Calc!C:P,14,FALSE)*VLOOKUP(U791,Anthro_Calc!C:P,12,FALSE)))</f>
        <v/>
      </c>
      <c r="W791" s="171" t="str">
        <f>IF(ISBLANK(R791), "", -3 + (R791 -VLOOKUP(U791,Anthro_Calc!C:P,4,FALSE)) / (VLOOKUP(U791,Anthro_Calc!C:P,5,FALSE) - VLOOKUP(U791,Anthro_Calc!C:P,4,FALSE)))</f>
        <v/>
      </c>
      <c r="X791" s="171" t="str">
        <f>IF(ISBLANK(R791), "", 3 + (R791 -VLOOKUP(U791,Anthro_Calc!C:P,10,FALSE)) / (VLOOKUP(U791,Anthro_Calc!C:P,10,FALSE) - VLOOKUP(U791,Anthro_Calc!C:P,9,FALSE)))</f>
        <v/>
      </c>
      <c r="Y791" s="172" t="str">
        <f t="shared" si="644"/>
        <v/>
      </c>
      <c r="Z791" s="173" t="str">
        <f t="shared" si="645"/>
        <v/>
      </c>
      <c r="AA791" s="174" t="str">
        <f t="shared" si="680"/>
        <v/>
      </c>
      <c r="AB791" s="167"/>
      <c r="AC791" s="175"/>
      <c r="AD791" s="176"/>
      <c r="AE791" s="177" t="str">
        <f t="shared" si="646"/>
        <v/>
      </c>
      <c r="AF791" s="171">
        <f t="shared" si="647"/>
        <v>0</v>
      </c>
      <c r="AG791" s="171">
        <f t="shared" si="648"/>
        <v>0</v>
      </c>
      <c r="AH791" s="171" t="str">
        <f t="shared" si="649"/>
        <v>0</v>
      </c>
      <c r="AI791" s="171" t="str">
        <f>IF(ISBLANK(AD791), "", (POWER(AD791/VLOOKUP(AH791,Anthro_Calc!C:P,13,FALSE),VLOOKUP(AH791,Anthro_Calc!C:P,12,FALSE))-1) / (VLOOKUP(AH791,Anthro_Calc!C:P,14,FALSE)*VLOOKUP(AH791,Anthro_Calc!C:P,12,FALSE)))</f>
        <v/>
      </c>
      <c r="AJ791" s="171" t="str">
        <f>IF(ISBLANK(AD791), "", -3 + (AD791 -VLOOKUP(AH791,Anthro_Calc!C:P,4,FALSE)) / (VLOOKUP(AH791,Anthro_Calc!C:P,5,FALSE) - VLOOKUP(AH791,Anthro_Calc!C:P,4,FALSE)))</f>
        <v/>
      </c>
      <c r="AK791" s="171" t="str">
        <f>IF(ISBLANK(AD791), "", 3 + (AD791 -VLOOKUP(AH791,Anthro_Calc!C:P,10,FALSE)) / (VLOOKUP(AH791,Anthro_Calc!C:P,10,FALSE) - VLOOKUP(AH791,Anthro_Calc!C:P,9,FALSE)))</f>
        <v/>
      </c>
      <c r="AL791" s="172" t="str">
        <f t="shared" si="650"/>
        <v/>
      </c>
      <c r="AM791" s="173" t="str">
        <f t="shared" si="651"/>
        <v/>
      </c>
      <c r="AN791" s="174" t="str">
        <f t="shared" si="652"/>
        <v/>
      </c>
      <c r="AO791" s="178" t="str">
        <f t="shared" si="682"/>
        <v/>
      </c>
      <c r="AP791" s="179"/>
      <c r="AQ791" s="179" t="str">
        <f t="shared" si="688"/>
        <v/>
      </c>
      <c r="AR791" s="167"/>
      <c r="AS791" s="175"/>
      <c r="AT791" s="170"/>
      <c r="AU791" s="177" t="str">
        <f t="shared" si="679"/>
        <v/>
      </c>
      <c r="AV791" s="171">
        <f t="shared" si="653"/>
        <v>0</v>
      </c>
      <c r="AW791" s="171">
        <f t="shared" si="654"/>
        <v>0</v>
      </c>
      <c r="AX791" s="171" t="str">
        <f t="shared" si="655"/>
        <v>0</v>
      </c>
      <c r="AY791" s="171" t="str">
        <f>IF(ISBLANK(AT791), "", (POWER(AT791/VLOOKUP(AX791,Anthro_Calc!C:P,13,FALSE),VLOOKUP(AX791,Anthro_Calc!C:P,12,FALSE))-1) / (VLOOKUP(AX791,Anthro_Calc!C:P,14,FALSE)*VLOOKUP(AX791,Anthro_Calc!C:P,12,FALSE)))</f>
        <v/>
      </c>
      <c r="AZ791" s="171" t="str">
        <f>IF(ISBLANK(AT791), "", -3 + (AT791 -VLOOKUP(AX791,Anthro_Calc!C:P,4,FALSE)) / (VLOOKUP(AX791,Anthro_Calc!C:P,5,FALSE) - VLOOKUP(AX791,Anthro_Calc!C:P,4,FALSE)))</f>
        <v/>
      </c>
      <c r="BA791" s="171" t="str">
        <f>IF(ISBLANK(AT791), "", 3 + (AT791 -VLOOKUP(AX791,Anthro_Calc!C:P,10,FALSE)) / (VLOOKUP(AX791,Anthro_Calc!C:P,10,FALSE) - VLOOKUP(AX791,Anthro_Calc!C:P,9,FALSE)))</f>
        <v/>
      </c>
      <c r="BB791" s="172" t="str">
        <f t="shared" si="656"/>
        <v/>
      </c>
      <c r="BC791" s="173" t="str">
        <f t="shared" si="657"/>
        <v/>
      </c>
      <c r="BD791" s="174" t="str">
        <f t="shared" si="683"/>
        <v/>
      </c>
      <c r="BE791" s="180" t="str">
        <f t="shared" si="684"/>
        <v/>
      </c>
      <c r="BF791" s="181" t="str">
        <f t="shared" si="658"/>
        <v/>
      </c>
      <c r="BG791" s="181" t="str">
        <f t="shared" si="685"/>
        <v/>
      </c>
      <c r="BH791" s="179"/>
      <c r="BI791" s="182"/>
      <c r="BJ791" s="167"/>
      <c r="BK791" s="175"/>
      <c r="BL791" s="176"/>
      <c r="BM791" s="177" t="str">
        <f t="shared" si="659"/>
        <v/>
      </c>
      <c r="BN791" s="171">
        <f t="shared" si="677"/>
        <v>0</v>
      </c>
      <c r="BO791" s="171">
        <f t="shared" si="678"/>
        <v>0</v>
      </c>
      <c r="BP791" s="171" t="str">
        <f t="shared" si="660"/>
        <v>0</v>
      </c>
      <c r="BQ791" s="171" t="str">
        <f>IF(ISBLANK(BL791), "", (POWER(BL791/VLOOKUP(BP791,Anthro_Calc!C:P,13,FALSE),VLOOKUP(BP791,Anthro_Calc!C:P,12,FALSE))-1) / (VLOOKUP(BP791,Anthro_Calc!C:P,14,FALSE)*VLOOKUP(BP791,Anthro_Calc!C:P,12,FALSE)))</f>
        <v/>
      </c>
      <c r="BR791" s="171" t="str">
        <f>IF(ISBLANK(BL791), "", -3 + (BL791 -VLOOKUP(BP791,Anthro_Calc!C:P,4,FALSE)) / (VLOOKUP(BP791,Anthro_Calc!C:P,5,FALSE) - VLOOKUP(BP791,Anthro_Calc!C:P,4,FALSE)))</f>
        <v/>
      </c>
      <c r="BS791" s="171" t="str">
        <f>IF(ISBLANK(BL791), "", 3 + (BL791 -VLOOKUP(BP791,Anthro_Calc!C:P,10,FALSE)) / (VLOOKUP(BP791,Anthro_Calc!C:P,10,FALSE) - VLOOKUP(BP791,Anthro_Calc!C:P,9,FALSE)))</f>
        <v/>
      </c>
      <c r="BT791" s="172" t="str">
        <f t="shared" si="661"/>
        <v/>
      </c>
      <c r="BU791" s="173" t="str">
        <f t="shared" si="662"/>
        <v/>
      </c>
      <c r="BV791" s="174" t="str">
        <f t="shared" si="663"/>
        <v/>
      </c>
      <c r="BW791" s="181" t="str">
        <f t="shared" si="686"/>
        <v/>
      </c>
      <c r="BX791" s="179"/>
      <c r="BY791" s="181" t="str">
        <f>IF(ISBLANK(BL791), "", VLOOKUP(Z791&amp;" "&amp;BV791&amp;" "&amp;BW791,Graduation_Criteria!$D$2:$E$34,2,FALSE))</f>
        <v/>
      </c>
      <c r="BZ791" s="181" t="str">
        <f t="shared" si="687"/>
        <v/>
      </c>
      <c r="CA791" s="167"/>
      <c r="CB791" s="175"/>
      <c r="CC791" s="175"/>
      <c r="CD791" s="183" t="str">
        <f t="shared" si="664"/>
        <v/>
      </c>
      <c r="CE791" s="184">
        <f t="shared" si="665"/>
        <v>0</v>
      </c>
      <c r="CF791" s="184">
        <f t="shared" si="666"/>
        <v>0</v>
      </c>
      <c r="CG791" s="184" t="str">
        <f t="shared" si="667"/>
        <v>0</v>
      </c>
      <c r="CH791" s="184" t="str">
        <f>IF(ISBLANK(CC791), "", (POWER(CC791/VLOOKUP(CG791,Anthro_Calc!C:P,13,FALSE),VLOOKUP(CG791,Anthro_Calc!C:P,12,FALSE))-1) / (VLOOKUP(CG791,Anthro_Calc!C:P,14,FALSE)*VLOOKUP(CG791,Anthro_Calc!C:P,12,FALSE)))</f>
        <v/>
      </c>
      <c r="CI791" s="184" t="str">
        <f>IF(ISBLANK(CC791), "", -3 + (CC791 -VLOOKUP(CG791,Anthro_Calc!C:P,4,FALSE)) / (VLOOKUP(CG791,Anthro_Calc!C:P,5,FALSE) - VLOOKUP(CG791,Anthro_Calc!C:P,4,FALSE)))</f>
        <v/>
      </c>
      <c r="CJ791" s="184" t="str">
        <f>IF(ISBLANK(CC791), "", 3 + (CC791 -VLOOKUP(CG791,Anthro_Calc!C:P,10,FALSE)) / (VLOOKUP(CG791,Anthro_Calc!C:P,10,FALSE) - VLOOKUP(CG791,Anthro_Calc!C:P,9,FALSE)))</f>
        <v/>
      </c>
      <c r="CK791" s="185" t="str">
        <f t="shared" si="668"/>
        <v/>
      </c>
      <c r="CL791" s="173" t="str">
        <f t="shared" si="669"/>
        <v/>
      </c>
      <c r="CM791" s="174" t="str">
        <f t="shared" si="670"/>
        <v/>
      </c>
      <c r="CN791" s="179"/>
      <c r="CO791" s="167"/>
      <c r="CP791" s="175"/>
      <c r="CQ791" s="175"/>
      <c r="CR791" s="186" t="str">
        <f t="shared" si="671"/>
        <v/>
      </c>
      <c r="CS791" s="187">
        <f t="shared" si="672"/>
        <v>0</v>
      </c>
      <c r="CT791" s="187">
        <f t="shared" si="673"/>
        <v>0</v>
      </c>
      <c r="CU791" s="187" t="str">
        <f t="shared" si="674"/>
        <v>0</v>
      </c>
      <c r="CV791" s="187" t="str">
        <f>IF(ISBLANK(CQ791), "", (POWER(CQ791/VLOOKUP(CU791,Anthro_Calc!C:P,13,FALSE),VLOOKUP(CU791,Anthro_Calc!C:P,12,FALSE))-1) / (VLOOKUP(CU791,Anthro_Calc!C:P,14,FALSE)*VLOOKUP(CU791,Anthro_Calc!C:P,12,FALSE)))</f>
        <v/>
      </c>
      <c r="CW791" s="187" t="str">
        <f>IF(ISBLANK(CQ791), "", -3 + (CQ791 -VLOOKUP(CU791,Anthro_Calc!C:P,4,FALSE)) / (VLOOKUP(CU791,Anthro_Calc!C:P,5,FALSE) - VLOOKUP(CU791,Anthro_Calc!C:P,4,FALSE)))</f>
        <v/>
      </c>
      <c r="CX791" s="187" t="str">
        <f>IF(ISBLANK(CQ791), "", 3 + (CQ791 -VLOOKUP(CU791,Anthro_Calc!C:P,10,FALSE)) / (VLOOKUP(CU791,Anthro_Calc!C:P,10,FALSE) - VLOOKUP(CU791,Anthro_Calc!C:P,9,FALSE)))</f>
        <v/>
      </c>
      <c r="CY791" s="188" t="str">
        <f t="shared" si="675"/>
        <v/>
      </c>
      <c r="CZ791" s="117" t="str">
        <f t="shared" si="689"/>
        <v/>
      </c>
      <c r="DA791" s="174" t="str">
        <f t="shared" si="676"/>
        <v/>
      </c>
      <c r="DB791" s="189"/>
    </row>
    <row r="792" spans="1:106">
      <c r="A792" s="165">
        <f t="shared" si="681"/>
        <v>788</v>
      </c>
      <c r="B792" s="166"/>
      <c r="C792" s="166"/>
      <c r="D792" s="166"/>
      <c r="E792" s="166"/>
      <c r="F792" s="166"/>
      <c r="G792" s="166"/>
      <c r="H792" s="166"/>
      <c r="I792" s="166"/>
      <c r="J792" s="166"/>
      <c r="K792" s="166"/>
      <c r="L792" s="166"/>
      <c r="M792" s="167"/>
      <c r="N792" s="168" t="str">
        <f t="shared" ca="1" si="640"/>
        <v/>
      </c>
      <c r="O792" s="169"/>
      <c r="P792" s="169"/>
      <c r="Q792" s="167"/>
      <c r="R792" s="170"/>
      <c r="S792" s="171" t="str">
        <f t="shared" si="641"/>
        <v/>
      </c>
      <c r="T792" s="171" t="str">
        <f t="shared" si="642"/>
        <v/>
      </c>
      <c r="U792" s="171" t="str">
        <f t="shared" si="643"/>
        <v/>
      </c>
      <c r="V792" s="171" t="str">
        <f>IF(ISBLANK(R792), "", (POWER(R792/VLOOKUP(U792,Anthro_Calc!C:P,13,FALSE),VLOOKUP(U792,Anthro_Calc!C:P,12,FALSE))-1) / (VLOOKUP(U792,Anthro_Calc!C:P,14,FALSE)*VLOOKUP(U792,Anthro_Calc!C:P,12,FALSE)))</f>
        <v/>
      </c>
      <c r="W792" s="171" t="str">
        <f>IF(ISBLANK(R792), "", -3 + (R792 -VLOOKUP(U792,Anthro_Calc!C:P,4,FALSE)) / (VLOOKUP(U792,Anthro_Calc!C:P,5,FALSE) - VLOOKUP(U792,Anthro_Calc!C:P,4,FALSE)))</f>
        <v/>
      </c>
      <c r="X792" s="171" t="str">
        <f>IF(ISBLANK(R792), "", 3 + (R792 -VLOOKUP(U792,Anthro_Calc!C:P,10,FALSE)) / (VLOOKUP(U792,Anthro_Calc!C:P,10,FALSE) - VLOOKUP(U792,Anthro_Calc!C:P,9,FALSE)))</f>
        <v/>
      </c>
      <c r="Y792" s="172" t="str">
        <f t="shared" si="644"/>
        <v/>
      </c>
      <c r="Z792" s="173" t="str">
        <f t="shared" si="645"/>
        <v/>
      </c>
      <c r="AA792" s="174" t="str">
        <f t="shared" si="680"/>
        <v/>
      </c>
      <c r="AB792" s="167"/>
      <c r="AC792" s="175"/>
      <c r="AD792" s="176"/>
      <c r="AE792" s="177" t="str">
        <f t="shared" si="646"/>
        <v/>
      </c>
      <c r="AF792" s="171">
        <f t="shared" si="647"/>
        <v>0</v>
      </c>
      <c r="AG792" s="171">
        <f t="shared" si="648"/>
        <v>0</v>
      </c>
      <c r="AH792" s="171" t="str">
        <f t="shared" si="649"/>
        <v>0</v>
      </c>
      <c r="AI792" s="171" t="str">
        <f>IF(ISBLANK(AD792), "", (POWER(AD792/VLOOKUP(AH792,Anthro_Calc!C:P,13,FALSE),VLOOKUP(AH792,Anthro_Calc!C:P,12,FALSE))-1) / (VLOOKUP(AH792,Anthro_Calc!C:P,14,FALSE)*VLOOKUP(AH792,Anthro_Calc!C:P,12,FALSE)))</f>
        <v/>
      </c>
      <c r="AJ792" s="171" t="str">
        <f>IF(ISBLANK(AD792), "", -3 + (AD792 -VLOOKUP(AH792,Anthro_Calc!C:P,4,FALSE)) / (VLOOKUP(AH792,Anthro_Calc!C:P,5,FALSE) - VLOOKUP(AH792,Anthro_Calc!C:P,4,FALSE)))</f>
        <v/>
      </c>
      <c r="AK792" s="171" t="str">
        <f>IF(ISBLANK(AD792), "", 3 + (AD792 -VLOOKUP(AH792,Anthro_Calc!C:P,10,FALSE)) / (VLOOKUP(AH792,Anthro_Calc!C:P,10,FALSE) - VLOOKUP(AH792,Anthro_Calc!C:P,9,FALSE)))</f>
        <v/>
      </c>
      <c r="AL792" s="172" t="str">
        <f t="shared" si="650"/>
        <v/>
      </c>
      <c r="AM792" s="173" t="str">
        <f t="shared" si="651"/>
        <v/>
      </c>
      <c r="AN792" s="174" t="str">
        <f t="shared" si="652"/>
        <v/>
      </c>
      <c r="AO792" s="178" t="str">
        <f t="shared" si="682"/>
        <v/>
      </c>
      <c r="AP792" s="179"/>
      <c r="AQ792" s="179" t="str">
        <f t="shared" si="688"/>
        <v/>
      </c>
      <c r="AR792" s="167"/>
      <c r="AS792" s="175"/>
      <c r="AT792" s="170"/>
      <c r="AU792" s="177" t="str">
        <f t="shared" si="679"/>
        <v/>
      </c>
      <c r="AV792" s="171">
        <f t="shared" si="653"/>
        <v>0</v>
      </c>
      <c r="AW792" s="171">
        <f t="shared" si="654"/>
        <v>0</v>
      </c>
      <c r="AX792" s="171" t="str">
        <f t="shared" si="655"/>
        <v>0</v>
      </c>
      <c r="AY792" s="171" t="str">
        <f>IF(ISBLANK(AT792), "", (POWER(AT792/VLOOKUP(AX792,Anthro_Calc!C:P,13,FALSE),VLOOKUP(AX792,Anthro_Calc!C:P,12,FALSE))-1) / (VLOOKUP(AX792,Anthro_Calc!C:P,14,FALSE)*VLOOKUP(AX792,Anthro_Calc!C:P,12,FALSE)))</f>
        <v/>
      </c>
      <c r="AZ792" s="171" t="str">
        <f>IF(ISBLANK(AT792), "", -3 + (AT792 -VLOOKUP(AX792,Anthro_Calc!C:P,4,FALSE)) / (VLOOKUP(AX792,Anthro_Calc!C:P,5,FALSE) - VLOOKUP(AX792,Anthro_Calc!C:P,4,FALSE)))</f>
        <v/>
      </c>
      <c r="BA792" s="171" t="str">
        <f>IF(ISBLANK(AT792), "", 3 + (AT792 -VLOOKUP(AX792,Anthro_Calc!C:P,10,FALSE)) / (VLOOKUP(AX792,Anthro_Calc!C:P,10,FALSE) - VLOOKUP(AX792,Anthro_Calc!C:P,9,FALSE)))</f>
        <v/>
      </c>
      <c r="BB792" s="172" t="str">
        <f t="shared" si="656"/>
        <v/>
      </c>
      <c r="BC792" s="173" t="str">
        <f t="shared" si="657"/>
        <v/>
      </c>
      <c r="BD792" s="174" t="str">
        <f t="shared" si="683"/>
        <v/>
      </c>
      <c r="BE792" s="180" t="str">
        <f t="shared" si="684"/>
        <v/>
      </c>
      <c r="BF792" s="181" t="str">
        <f t="shared" si="658"/>
        <v/>
      </c>
      <c r="BG792" s="181" t="str">
        <f t="shared" si="685"/>
        <v/>
      </c>
      <c r="BH792" s="179"/>
      <c r="BI792" s="182"/>
      <c r="BJ792" s="167"/>
      <c r="BK792" s="175"/>
      <c r="BL792" s="176"/>
      <c r="BM792" s="177" t="str">
        <f t="shared" si="659"/>
        <v/>
      </c>
      <c r="BN792" s="171">
        <f t="shared" si="677"/>
        <v>0</v>
      </c>
      <c r="BO792" s="171">
        <f t="shared" si="678"/>
        <v>0</v>
      </c>
      <c r="BP792" s="171" t="str">
        <f t="shared" si="660"/>
        <v>0</v>
      </c>
      <c r="BQ792" s="171" t="str">
        <f>IF(ISBLANK(BL792), "", (POWER(BL792/VLOOKUP(BP792,Anthro_Calc!C:P,13,FALSE),VLOOKUP(BP792,Anthro_Calc!C:P,12,FALSE))-1) / (VLOOKUP(BP792,Anthro_Calc!C:P,14,FALSE)*VLOOKUP(BP792,Anthro_Calc!C:P,12,FALSE)))</f>
        <v/>
      </c>
      <c r="BR792" s="171" t="str">
        <f>IF(ISBLANK(BL792), "", -3 + (BL792 -VLOOKUP(BP792,Anthro_Calc!C:P,4,FALSE)) / (VLOOKUP(BP792,Anthro_Calc!C:P,5,FALSE) - VLOOKUP(BP792,Anthro_Calc!C:P,4,FALSE)))</f>
        <v/>
      </c>
      <c r="BS792" s="171" t="str">
        <f>IF(ISBLANK(BL792), "", 3 + (BL792 -VLOOKUP(BP792,Anthro_Calc!C:P,10,FALSE)) / (VLOOKUP(BP792,Anthro_Calc!C:P,10,FALSE) - VLOOKUP(BP792,Anthro_Calc!C:P,9,FALSE)))</f>
        <v/>
      </c>
      <c r="BT792" s="172" t="str">
        <f t="shared" si="661"/>
        <v/>
      </c>
      <c r="BU792" s="173" t="str">
        <f t="shared" si="662"/>
        <v/>
      </c>
      <c r="BV792" s="174" t="str">
        <f t="shared" si="663"/>
        <v/>
      </c>
      <c r="BW792" s="181" t="str">
        <f t="shared" si="686"/>
        <v/>
      </c>
      <c r="BX792" s="179"/>
      <c r="BY792" s="181" t="str">
        <f>IF(ISBLANK(BL792), "", VLOOKUP(Z792&amp;" "&amp;BV792&amp;" "&amp;BW792,Graduation_Criteria!$D$2:$E$34,2,FALSE))</f>
        <v/>
      </c>
      <c r="BZ792" s="181" t="str">
        <f t="shared" si="687"/>
        <v/>
      </c>
      <c r="CA792" s="167"/>
      <c r="CB792" s="175"/>
      <c r="CC792" s="175"/>
      <c r="CD792" s="183" t="str">
        <f t="shared" si="664"/>
        <v/>
      </c>
      <c r="CE792" s="184">
        <f t="shared" si="665"/>
        <v>0</v>
      </c>
      <c r="CF792" s="184">
        <f t="shared" si="666"/>
        <v>0</v>
      </c>
      <c r="CG792" s="184" t="str">
        <f t="shared" si="667"/>
        <v>0</v>
      </c>
      <c r="CH792" s="184" t="str">
        <f>IF(ISBLANK(CC792), "", (POWER(CC792/VLOOKUP(CG792,Anthro_Calc!C:P,13,FALSE),VLOOKUP(CG792,Anthro_Calc!C:P,12,FALSE))-1) / (VLOOKUP(CG792,Anthro_Calc!C:P,14,FALSE)*VLOOKUP(CG792,Anthro_Calc!C:P,12,FALSE)))</f>
        <v/>
      </c>
      <c r="CI792" s="184" t="str">
        <f>IF(ISBLANK(CC792), "", -3 + (CC792 -VLOOKUP(CG792,Anthro_Calc!C:P,4,FALSE)) / (VLOOKUP(CG792,Anthro_Calc!C:P,5,FALSE) - VLOOKUP(CG792,Anthro_Calc!C:P,4,FALSE)))</f>
        <v/>
      </c>
      <c r="CJ792" s="184" t="str">
        <f>IF(ISBLANK(CC792), "", 3 + (CC792 -VLOOKUP(CG792,Anthro_Calc!C:P,10,FALSE)) / (VLOOKUP(CG792,Anthro_Calc!C:P,10,FALSE) - VLOOKUP(CG792,Anthro_Calc!C:P,9,FALSE)))</f>
        <v/>
      </c>
      <c r="CK792" s="185" t="str">
        <f t="shared" si="668"/>
        <v/>
      </c>
      <c r="CL792" s="173" t="str">
        <f t="shared" si="669"/>
        <v/>
      </c>
      <c r="CM792" s="174" t="str">
        <f t="shared" si="670"/>
        <v/>
      </c>
      <c r="CN792" s="179"/>
      <c r="CO792" s="167"/>
      <c r="CP792" s="175"/>
      <c r="CQ792" s="175"/>
      <c r="CR792" s="186" t="str">
        <f t="shared" si="671"/>
        <v/>
      </c>
      <c r="CS792" s="187">
        <f t="shared" si="672"/>
        <v>0</v>
      </c>
      <c r="CT792" s="187">
        <f t="shared" si="673"/>
        <v>0</v>
      </c>
      <c r="CU792" s="187" t="str">
        <f t="shared" si="674"/>
        <v>0</v>
      </c>
      <c r="CV792" s="187" t="str">
        <f>IF(ISBLANK(CQ792), "", (POWER(CQ792/VLOOKUP(CU792,Anthro_Calc!C:P,13,FALSE),VLOOKUP(CU792,Anthro_Calc!C:P,12,FALSE))-1) / (VLOOKUP(CU792,Anthro_Calc!C:P,14,FALSE)*VLOOKUP(CU792,Anthro_Calc!C:P,12,FALSE)))</f>
        <v/>
      </c>
      <c r="CW792" s="187" t="str">
        <f>IF(ISBLANK(CQ792), "", -3 + (CQ792 -VLOOKUP(CU792,Anthro_Calc!C:P,4,FALSE)) / (VLOOKUP(CU792,Anthro_Calc!C:P,5,FALSE) - VLOOKUP(CU792,Anthro_Calc!C:P,4,FALSE)))</f>
        <v/>
      </c>
      <c r="CX792" s="187" t="str">
        <f>IF(ISBLANK(CQ792), "", 3 + (CQ792 -VLOOKUP(CU792,Anthro_Calc!C:P,10,FALSE)) / (VLOOKUP(CU792,Anthro_Calc!C:P,10,FALSE) - VLOOKUP(CU792,Anthro_Calc!C:P,9,FALSE)))</f>
        <v/>
      </c>
      <c r="CY792" s="188" t="str">
        <f t="shared" si="675"/>
        <v/>
      </c>
      <c r="CZ792" s="117" t="str">
        <f t="shared" si="689"/>
        <v/>
      </c>
      <c r="DA792" s="174" t="str">
        <f t="shared" si="676"/>
        <v/>
      </c>
      <c r="DB792" s="189"/>
    </row>
    <row r="793" spans="1:106">
      <c r="A793" s="165">
        <f t="shared" si="681"/>
        <v>789</v>
      </c>
      <c r="B793" s="166"/>
      <c r="C793" s="166"/>
      <c r="D793" s="166"/>
      <c r="E793" s="166"/>
      <c r="F793" s="166"/>
      <c r="G793" s="166"/>
      <c r="H793" s="166"/>
      <c r="I793" s="166"/>
      <c r="J793" s="166"/>
      <c r="K793" s="166"/>
      <c r="L793" s="166"/>
      <c r="M793" s="167"/>
      <c r="N793" s="168" t="str">
        <f t="shared" ca="1" si="640"/>
        <v/>
      </c>
      <c r="O793" s="169"/>
      <c r="P793" s="169"/>
      <c r="Q793" s="167"/>
      <c r="R793" s="170"/>
      <c r="S793" s="171" t="str">
        <f t="shared" si="641"/>
        <v/>
      </c>
      <c r="T793" s="171" t="str">
        <f t="shared" si="642"/>
        <v/>
      </c>
      <c r="U793" s="171" t="str">
        <f t="shared" si="643"/>
        <v/>
      </c>
      <c r="V793" s="171" t="str">
        <f>IF(ISBLANK(R793), "", (POWER(R793/VLOOKUP(U793,Anthro_Calc!C:P,13,FALSE),VLOOKUP(U793,Anthro_Calc!C:P,12,FALSE))-1) / (VLOOKUP(U793,Anthro_Calc!C:P,14,FALSE)*VLOOKUP(U793,Anthro_Calc!C:P,12,FALSE)))</f>
        <v/>
      </c>
      <c r="W793" s="171" t="str">
        <f>IF(ISBLANK(R793), "", -3 + (R793 -VLOOKUP(U793,Anthro_Calc!C:P,4,FALSE)) / (VLOOKUP(U793,Anthro_Calc!C:P,5,FALSE) - VLOOKUP(U793,Anthro_Calc!C:P,4,FALSE)))</f>
        <v/>
      </c>
      <c r="X793" s="171" t="str">
        <f>IF(ISBLANK(R793), "", 3 + (R793 -VLOOKUP(U793,Anthro_Calc!C:P,10,FALSE)) / (VLOOKUP(U793,Anthro_Calc!C:P,10,FALSE) - VLOOKUP(U793,Anthro_Calc!C:P,9,FALSE)))</f>
        <v/>
      </c>
      <c r="Y793" s="172" t="str">
        <f t="shared" si="644"/>
        <v/>
      </c>
      <c r="Z793" s="173" t="str">
        <f t="shared" si="645"/>
        <v/>
      </c>
      <c r="AA793" s="174" t="str">
        <f t="shared" si="680"/>
        <v/>
      </c>
      <c r="AB793" s="167"/>
      <c r="AC793" s="175"/>
      <c r="AD793" s="176"/>
      <c r="AE793" s="177" t="str">
        <f t="shared" si="646"/>
        <v/>
      </c>
      <c r="AF793" s="171">
        <f t="shared" si="647"/>
        <v>0</v>
      </c>
      <c r="AG793" s="171">
        <f t="shared" si="648"/>
        <v>0</v>
      </c>
      <c r="AH793" s="171" t="str">
        <f t="shared" si="649"/>
        <v>0</v>
      </c>
      <c r="AI793" s="171" t="str">
        <f>IF(ISBLANK(AD793), "", (POWER(AD793/VLOOKUP(AH793,Anthro_Calc!C:P,13,FALSE),VLOOKUP(AH793,Anthro_Calc!C:P,12,FALSE))-1) / (VLOOKUP(AH793,Anthro_Calc!C:P,14,FALSE)*VLOOKUP(AH793,Anthro_Calc!C:P,12,FALSE)))</f>
        <v/>
      </c>
      <c r="AJ793" s="171" t="str">
        <f>IF(ISBLANK(AD793), "", -3 + (AD793 -VLOOKUP(AH793,Anthro_Calc!C:P,4,FALSE)) / (VLOOKUP(AH793,Anthro_Calc!C:P,5,FALSE) - VLOOKUP(AH793,Anthro_Calc!C:P,4,FALSE)))</f>
        <v/>
      </c>
      <c r="AK793" s="171" t="str">
        <f>IF(ISBLANK(AD793), "", 3 + (AD793 -VLOOKUP(AH793,Anthro_Calc!C:P,10,FALSE)) / (VLOOKUP(AH793,Anthro_Calc!C:P,10,FALSE) - VLOOKUP(AH793,Anthro_Calc!C:P,9,FALSE)))</f>
        <v/>
      </c>
      <c r="AL793" s="172" t="str">
        <f t="shared" si="650"/>
        <v/>
      </c>
      <c r="AM793" s="173" t="str">
        <f t="shared" si="651"/>
        <v/>
      </c>
      <c r="AN793" s="174" t="str">
        <f t="shared" si="652"/>
        <v/>
      </c>
      <c r="AO793" s="178" t="str">
        <f t="shared" si="682"/>
        <v/>
      </c>
      <c r="AP793" s="179"/>
      <c r="AQ793" s="179" t="str">
        <f t="shared" si="688"/>
        <v/>
      </c>
      <c r="AR793" s="167"/>
      <c r="AS793" s="175"/>
      <c r="AT793" s="170"/>
      <c r="AU793" s="177" t="str">
        <f t="shared" si="679"/>
        <v/>
      </c>
      <c r="AV793" s="171">
        <f t="shared" si="653"/>
        <v>0</v>
      </c>
      <c r="AW793" s="171">
        <f t="shared" si="654"/>
        <v>0</v>
      </c>
      <c r="AX793" s="171" t="str">
        <f t="shared" si="655"/>
        <v>0</v>
      </c>
      <c r="AY793" s="171" t="str">
        <f>IF(ISBLANK(AT793), "", (POWER(AT793/VLOOKUP(AX793,Anthro_Calc!C:P,13,FALSE),VLOOKUP(AX793,Anthro_Calc!C:P,12,FALSE))-1) / (VLOOKUP(AX793,Anthro_Calc!C:P,14,FALSE)*VLOOKUP(AX793,Anthro_Calc!C:P,12,FALSE)))</f>
        <v/>
      </c>
      <c r="AZ793" s="171" t="str">
        <f>IF(ISBLANK(AT793), "", -3 + (AT793 -VLOOKUP(AX793,Anthro_Calc!C:P,4,FALSE)) / (VLOOKUP(AX793,Anthro_Calc!C:P,5,FALSE) - VLOOKUP(AX793,Anthro_Calc!C:P,4,FALSE)))</f>
        <v/>
      </c>
      <c r="BA793" s="171" t="str">
        <f>IF(ISBLANK(AT793), "", 3 + (AT793 -VLOOKUP(AX793,Anthro_Calc!C:P,10,FALSE)) / (VLOOKUP(AX793,Anthro_Calc!C:P,10,FALSE) - VLOOKUP(AX793,Anthro_Calc!C:P,9,FALSE)))</f>
        <v/>
      </c>
      <c r="BB793" s="172" t="str">
        <f t="shared" si="656"/>
        <v/>
      </c>
      <c r="BC793" s="173" t="str">
        <f t="shared" si="657"/>
        <v/>
      </c>
      <c r="BD793" s="174" t="str">
        <f t="shared" si="683"/>
        <v/>
      </c>
      <c r="BE793" s="180" t="str">
        <f t="shared" si="684"/>
        <v/>
      </c>
      <c r="BF793" s="181" t="str">
        <f t="shared" si="658"/>
        <v/>
      </c>
      <c r="BG793" s="181" t="str">
        <f t="shared" si="685"/>
        <v/>
      </c>
      <c r="BH793" s="179"/>
      <c r="BI793" s="182"/>
      <c r="BJ793" s="167"/>
      <c r="BK793" s="175"/>
      <c r="BL793" s="176"/>
      <c r="BM793" s="177" t="str">
        <f t="shared" si="659"/>
        <v/>
      </c>
      <c r="BN793" s="171">
        <f t="shared" si="677"/>
        <v>0</v>
      </c>
      <c r="BO793" s="171">
        <f t="shared" si="678"/>
        <v>0</v>
      </c>
      <c r="BP793" s="171" t="str">
        <f t="shared" si="660"/>
        <v>0</v>
      </c>
      <c r="BQ793" s="171" t="str">
        <f>IF(ISBLANK(BL793), "", (POWER(BL793/VLOOKUP(BP793,Anthro_Calc!C:P,13,FALSE),VLOOKUP(BP793,Anthro_Calc!C:P,12,FALSE))-1) / (VLOOKUP(BP793,Anthro_Calc!C:P,14,FALSE)*VLOOKUP(BP793,Anthro_Calc!C:P,12,FALSE)))</f>
        <v/>
      </c>
      <c r="BR793" s="171" t="str">
        <f>IF(ISBLANK(BL793), "", -3 + (BL793 -VLOOKUP(BP793,Anthro_Calc!C:P,4,FALSE)) / (VLOOKUP(BP793,Anthro_Calc!C:P,5,FALSE) - VLOOKUP(BP793,Anthro_Calc!C:P,4,FALSE)))</f>
        <v/>
      </c>
      <c r="BS793" s="171" t="str">
        <f>IF(ISBLANK(BL793), "", 3 + (BL793 -VLOOKUP(BP793,Anthro_Calc!C:P,10,FALSE)) / (VLOOKUP(BP793,Anthro_Calc!C:P,10,FALSE) - VLOOKUP(BP793,Anthro_Calc!C:P,9,FALSE)))</f>
        <v/>
      </c>
      <c r="BT793" s="172" t="str">
        <f t="shared" si="661"/>
        <v/>
      </c>
      <c r="BU793" s="173" t="str">
        <f t="shared" si="662"/>
        <v/>
      </c>
      <c r="BV793" s="174" t="str">
        <f t="shared" si="663"/>
        <v/>
      </c>
      <c r="BW793" s="181" t="str">
        <f t="shared" si="686"/>
        <v/>
      </c>
      <c r="BX793" s="179"/>
      <c r="BY793" s="181" t="str">
        <f>IF(ISBLANK(BL793), "", VLOOKUP(Z793&amp;" "&amp;BV793&amp;" "&amp;BW793,Graduation_Criteria!$D$2:$E$34,2,FALSE))</f>
        <v/>
      </c>
      <c r="BZ793" s="181" t="str">
        <f t="shared" si="687"/>
        <v/>
      </c>
      <c r="CA793" s="167"/>
      <c r="CB793" s="175"/>
      <c r="CC793" s="175"/>
      <c r="CD793" s="183" t="str">
        <f t="shared" si="664"/>
        <v/>
      </c>
      <c r="CE793" s="184">
        <f t="shared" si="665"/>
        <v>0</v>
      </c>
      <c r="CF793" s="184">
        <f t="shared" si="666"/>
        <v>0</v>
      </c>
      <c r="CG793" s="184" t="str">
        <f t="shared" si="667"/>
        <v>0</v>
      </c>
      <c r="CH793" s="184" t="str">
        <f>IF(ISBLANK(CC793), "", (POWER(CC793/VLOOKUP(CG793,Anthro_Calc!C:P,13,FALSE),VLOOKUP(CG793,Anthro_Calc!C:P,12,FALSE))-1) / (VLOOKUP(CG793,Anthro_Calc!C:P,14,FALSE)*VLOOKUP(CG793,Anthro_Calc!C:P,12,FALSE)))</f>
        <v/>
      </c>
      <c r="CI793" s="184" t="str">
        <f>IF(ISBLANK(CC793), "", -3 + (CC793 -VLOOKUP(CG793,Anthro_Calc!C:P,4,FALSE)) / (VLOOKUP(CG793,Anthro_Calc!C:P,5,FALSE) - VLOOKUP(CG793,Anthro_Calc!C:P,4,FALSE)))</f>
        <v/>
      </c>
      <c r="CJ793" s="184" t="str">
        <f>IF(ISBLANK(CC793), "", 3 + (CC793 -VLOOKUP(CG793,Anthro_Calc!C:P,10,FALSE)) / (VLOOKUP(CG793,Anthro_Calc!C:P,10,FALSE) - VLOOKUP(CG793,Anthro_Calc!C:P,9,FALSE)))</f>
        <v/>
      </c>
      <c r="CK793" s="185" t="str">
        <f t="shared" si="668"/>
        <v/>
      </c>
      <c r="CL793" s="173" t="str">
        <f t="shared" si="669"/>
        <v/>
      </c>
      <c r="CM793" s="174" t="str">
        <f t="shared" si="670"/>
        <v/>
      </c>
      <c r="CN793" s="179"/>
      <c r="CO793" s="167"/>
      <c r="CP793" s="175"/>
      <c r="CQ793" s="175"/>
      <c r="CR793" s="186" t="str">
        <f t="shared" si="671"/>
        <v/>
      </c>
      <c r="CS793" s="187">
        <f t="shared" si="672"/>
        <v>0</v>
      </c>
      <c r="CT793" s="187">
        <f t="shared" si="673"/>
        <v>0</v>
      </c>
      <c r="CU793" s="187" t="str">
        <f t="shared" si="674"/>
        <v>0</v>
      </c>
      <c r="CV793" s="187" t="str">
        <f>IF(ISBLANK(CQ793), "", (POWER(CQ793/VLOOKUP(CU793,Anthro_Calc!C:P,13,FALSE),VLOOKUP(CU793,Anthro_Calc!C:P,12,FALSE))-1) / (VLOOKUP(CU793,Anthro_Calc!C:P,14,FALSE)*VLOOKUP(CU793,Anthro_Calc!C:P,12,FALSE)))</f>
        <v/>
      </c>
      <c r="CW793" s="187" t="str">
        <f>IF(ISBLANK(CQ793), "", -3 + (CQ793 -VLOOKUP(CU793,Anthro_Calc!C:P,4,FALSE)) / (VLOOKUP(CU793,Anthro_Calc!C:P,5,FALSE) - VLOOKUP(CU793,Anthro_Calc!C:P,4,FALSE)))</f>
        <v/>
      </c>
      <c r="CX793" s="187" t="str">
        <f>IF(ISBLANK(CQ793), "", 3 + (CQ793 -VLOOKUP(CU793,Anthro_Calc!C:P,10,FALSE)) / (VLOOKUP(CU793,Anthro_Calc!C:P,10,FALSE) - VLOOKUP(CU793,Anthro_Calc!C:P,9,FALSE)))</f>
        <v/>
      </c>
      <c r="CY793" s="188" t="str">
        <f t="shared" si="675"/>
        <v/>
      </c>
      <c r="CZ793" s="117" t="str">
        <f t="shared" si="689"/>
        <v/>
      </c>
      <c r="DA793" s="174" t="str">
        <f t="shared" si="676"/>
        <v/>
      </c>
      <c r="DB793" s="189"/>
    </row>
    <row r="794" spans="1:106">
      <c r="A794" s="165">
        <f t="shared" si="681"/>
        <v>790</v>
      </c>
      <c r="B794" s="166"/>
      <c r="C794" s="166"/>
      <c r="D794" s="166"/>
      <c r="E794" s="166"/>
      <c r="F794" s="166"/>
      <c r="G794" s="166"/>
      <c r="H794" s="166"/>
      <c r="I794" s="166"/>
      <c r="J794" s="166"/>
      <c r="K794" s="166"/>
      <c r="L794" s="166"/>
      <c r="M794" s="167"/>
      <c r="N794" s="168" t="str">
        <f t="shared" ca="1" si="640"/>
        <v/>
      </c>
      <c r="O794" s="169"/>
      <c r="P794" s="169"/>
      <c r="Q794" s="167"/>
      <c r="R794" s="170"/>
      <c r="S794" s="171" t="str">
        <f t="shared" si="641"/>
        <v/>
      </c>
      <c r="T794" s="171" t="str">
        <f t="shared" si="642"/>
        <v/>
      </c>
      <c r="U794" s="171" t="str">
        <f t="shared" si="643"/>
        <v/>
      </c>
      <c r="V794" s="171" t="str">
        <f>IF(ISBLANK(R794), "", (POWER(R794/VLOOKUP(U794,Anthro_Calc!C:P,13,FALSE),VLOOKUP(U794,Anthro_Calc!C:P,12,FALSE))-1) / (VLOOKUP(U794,Anthro_Calc!C:P,14,FALSE)*VLOOKUP(U794,Anthro_Calc!C:P,12,FALSE)))</f>
        <v/>
      </c>
      <c r="W794" s="171" t="str">
        <f>IF(ISBLANK(R794), "", -3 + (R794 -VLOOKUP(U794,Anthro_Calc!C:P,4,FALSE)) / (VLOOKUP(U794,Anthro_Calc!C:P,5,FALSE) - VLOOKUP(U794,Anthro_Calc!C:P,4,FALSE)))</f>
        <v/>
      </c>
      <c r="X794" s="171" t="str">
        <f>IF(ISBLANK(R794), "", 3 + (R794 -VLOOKUP(U794,Anthro_Calc!C:P,10,FALSE)) / (VLOOKUP(U794,Anthro_Calc!C:P,10,FALSE) - VLOOKUP(U794,Anthro_Calc!C:P,9,FALSE)))</f>
        <v/>
      </c>
      <c r="Y794" s="172" t="str">
        <f t="shared" si="644"/>
        <v/>
      </c>
      <c r="Z794" s="173" t="str">
        <f t="shared" si="645"/>
        <v/>
      </c>
      <c r="AA794" s="174" t="str">
        <f t="shared" si="680"/>
        <v/>
      </c>
      <c r="AB794" s="167"/>
      <c r="AC794" s="175"/>
      <c r="AD794" s="176"/>
      <c r="AE794" s="177" t="str">
        <f t="shared" si="646"/>
        <v/>
      </c>
      <c r="AF794" s="171">
        <f t="shared" si="647"/>
        <v>0</v>
      </c>
      <c r="AG794" s="171">
        <f t="shared" si="648"/>
        <v>0</v>
      </c>
      <c r="AH794" s="171" t="str">
        <f t="shared" si="649"/>
        <v>0</v>
      </c>
      <c r="AI794" s="171" t="str">
        <f>IF(ISBLANK(AD794), "", (POWER(AD794/VLOOKUP(AH794,Anthro_Calc!C:P,13,FALSE),VLOOKUP(AH794,Anthro_Calc!C:P,12,FALSE))-1) / (VLOOKUP(AH794,Anthro_Calc!C:P,14,FALSE)*VLOOKUP(AH794,Anthro_Calc!C:P,12,FALSE)))</f>
        <v/>
      </c>
      <c r="AJ794" s="171" t="str">
        <f>IF(ISBLANK(AD794), "", -3 + (AD794 -VLOOKUP(AH794,Anthro_Calc!C:P,4,FALSE)) / (VLOOKUP(AH794,Anthro_Calc!C:P,5,FALSE) - VLOOKUP(AH794,Anthro_Calc!C:P,4,FALSE)))</f>
        <v/>
      </c>
      <c r="AK794" s="171" t="str">
        <f>IF(ISBLANK(AD794), "", 3 + (AD794 -VLOOKUP(AH794,Anthro_Calc!C:P,10,FALSE)) / (VLOOKUP(AH794,Anthro_Calc!C:P,10,FALSE) - VLOOKUP(AH794,Anthro_Calc!C:P,9,FALSE)))</f>
        <v/>
      </c>
      <c r="AL794" s="172" t="str">
        <f t="shared" si="650"/>
        <v/>
      </c>
      <c r="AM794" s="173" t="str">
        <f t="shared" si="651"/>
        <v/>
      </c>
      <c r="AN794" s="174" t="str">
        <f t="shared" si="652"/>
        <v/>
      </c>
      <c r="AO794" s="178" t="str">
        <f t="shared" si="682"/>
        <v/>
      </c>
      <c r="AP794" s="179"/>
      <c r="AQ794" s="179" t="str">
        <f t="shared" si="688"/>
        <v/>
      </c>
      <c r="AR794" s="167"/>
      <c r="AS794" s="175"/>
      <c r="AT794" s="170"/>
      <c r="AU794" s="177" t="str">
        <f t="shared" si="679"/>
        <v/>
      </c>
      <c r="AV794" s="171">
        <f t="shared" si="653"/>
        <v>0</v>
      </c>
      <c r="AW794" s="171">
        <f t="shared" si="654"/>
        <v>0</v>
      </c>
      <c r="AX794" s="171" t="str">
        <f t="shared" si="655"/>
        <v>0</v>
      </c>
      <c r="AY794" s="171" t="str">
        <f>IF(ISBLANK(AT794), "", (POWER(AT794/VLOOKUP(AX794,Anthro_Calc!C:P,13,FALSE),VLOOKUP(AX794,Anthro_Calc!C:P,12,FALSE))-1) / (VLOOKUP(AX794,Anthro_Calc!C:P,14,FALSE)*VLOOKUP(AX794,Anthro_Calc!C:P,12,FALSE)))</f>
        <v/>
      </c>
      <c r="AZ794" s="171" t="str">
        <f>IF(ISBLANK(AT794), "", -3 + (AT794 -VLOOKUP(AX794,Anthro_Calc!C:P,4,FALSE)) / (VLOOKUP(AX794,Anthro_Calc!C:P,5,FALSE) - VLOOKUP(AX794,Anthro_Calc!C:P,4,FALSE)))</f>
        <v/>
      </c>
      <c r="BA794" s="171" t="str">
        <f>IF(ISBLANK(AT794), "", 3 + (AT794 -VLOOKUP(AX794,Anthro_Calc!C:P,10,FALSE)) / (VLOOKUP(AX794,Anthro_Calc!C:P,10,FALSE) - VLOOKUP(AX794,Anthro_Calc!C:P,9,FALSE)))</f>
        <v/>
      </c>
      <c r="BB794" s="172" t="str">
        <f t="shared" si="656"/>
        <v/>
      </c>
      <c r="BC794" s="173" t="str">
        <f t="shared" si="657"/>
        <v/>
      </c>
      <c r="BD794" s="174" t="str">
        <f t="shared" si="683"/>
        <v/>
      </c>
      <c r="BE794" s="180" t="str">
        <f t="shared" si="684"/>
        <v/>
      </c>
      <c r="BF794" s="181" t="str">
        <f t="shared" si="658"/>
        <v/>
      </c>
      <c r="BG794" s="181" t="str">
        <f t="shared" si="685"/>
        <v/>
      </c>
      <c r="BH794" s="179"/>
      <c r="BI794" s="182"/>
      <c r="BJ794" s="167"/>
      <c r="BK794" s="175"/>
      <c r="BL794" s="176"/>
      <c r="BM794" s="177" t="str">
        <f t="shared" si="659"/>
        <v/>
      </c>
      <c r="BN794" s="171">
        <f t="shared" si="677"/>
        <v>0</v>
      </c>
      <c r="BO794" s="171">
        <f t="shared" si="678"/>
        <v>0</v>
      </c>
      <c r="BP794" s="171" t="str">
        <f t="shared" si="660"/>
        <v>0</v>
      </c>
      <c r="BQ794" s="171" t="str">
        <f>IF(ISBLANK(BL794), "", (POWER(BL794/VLOOKUP(BP794,Anthro_Calc!C:P,13,FALSE),VLOOKUP(BP794,Anthro_Calc!C:P,12,FALSE))-1) / (VLOOKUP(BP794,Anthro_Calc!C:P,14,FALSE)*VLOOKUP(BP794,Anthro_Calc!C:P,12,FALSE)))</f>
        <v/>
      </c>
      <c r="BR794" s="171" t="str">
        <f>IF(ISBLANK(BL794), "", -3 + (BL794 -VLOOKUP(BP794,Anthro_Calc!C:P,4,FALSE)) / (VLOOKUP(BP794,Anthro_Calc!C:P,5,FALSE) - VLOOKUP(BP794,Anthro_Calc!C:P,4,FALSE)))</f>
        <v/>
      </c>
      <c r="BS794" s="171" t="str">
        <f>IF(ISBLANK(BL794), "", 3 + (BL794 -VLOOKUP(BP794,Anthro_Calc!C:P,10,FALSE)) / (VLOOKUP(BP794,Anthro_Calc!C:P,10,FALSE) - VLOOKUP(BP794,Anthro_Calc!C:P,9,FALSE)))</f>
        <v/>
      </c>
      <c r="BT794" s="172" t="str">
        <f t="shared" si="661"/>
        <v/>
      </c>
      <c r="BU794" s="173" t="str">
        <f t="shared" si="662"/>
        <v/>
      </c>
      <c r="BV794" s="174" t="str">
        <f t="shared" si="663"/>
        <v/>
      </c>
      <c r="BW794" s="181" t="str">
        <f t="shared" si="686"/>
        <v/>
      </c>
      <c r="BX794" s="179"/>
      <c r="BY794" s="181" t="str">
        <f>IF(ISBLANK(BL794), "", VLOOKUP(Z794&amp;" "&amp;BV794&amp;" "&amp;BW794,Graduation_Criteria!$D$2:$E$34,2,FALSE))</f>
        <v/>
      </c>
      <c r="BZ794" s="181" t="str">
        <f t="shared" si="687"/>
        <v/>
      </c>
      <c r="CA794" s="167"/>
      <c r="CB794" s="175"/>
      <c r="CC794" s="175"/>
      <c r="CD794" s="183" t="str">
        <f t="shared" si="664"/>
        <v/>
      </c>
      <c r="CE794" s="184">
        <f t="shared" si="665"/>
        <v>0</v>
      </c>
      <c r="CF794" s="184">
        <f t="shared" si="666"/>
        <v>0</v>
      </c>
      <c r="CG794" s="184" t="str">
        <f t="shared" si="667"/>
        <v>0</v>
      </c>
      <c r="CH794" s="184" t="str">
        <f>IF(ISBLANK(CC794), "", (POWER(CC794/VLOOKUP(CG794,Anthro_Calc!C:P,13,FALSE),VLOOKUP(CG794,Anthro_Calc!C:P,12,FALSE))-1) / (VLOOKUP(CG794,Anthro_Calc!C:P,14,FALSE)*VLOOKUP(CG794,Anthro_Calc!C:P,12,FALSE)))</f>
        <v/>
      </c>
      <c r="CI794" s="184" t="str">
        <f>IF(ISBLANK(CC794), "", -3 + (CC794 -VLOOKUP(CG794,Anthro_Calc!C:P,4,FALSE)) / (VLOOKUP(CG794,Anthro_Calc!C:P,5,FALSE) - VLOOKUP(CG794,Anthro_Calc!C:P,4,FALSE)))</f>
        <v/>
      </c>
      <c r="CJ794" s="184" t="str">
        <f>IF(ISBLANK(CC794), "", 3 + (CC794 -VLOOKUP(CG794,Anthro_Calc!C:P,10,FALSE)) / (VLOOKUP(CG794,Anthro_Calc!C:P,10,FALSE) - VLOOKUP(CG794,Anthro_Calc!C:P,9,FALSE)))</f>
        <v/>
      </c>
      <c r="CK794" s="185" t="str">
        <f t="shared" si="668"/>
        <v/>
      </c>
      <c r="CL794" s="173" t="str">
        <f t="shared" si="669"/>
        <v/>
      </c>
      <c r="CM794" s="174" t="str">
        <f t="shared" si="670"/>
        <v/>
      </c>
      <c r="CN794" s="179"/>
      <c r="CO794" s="167"/>
      <c r="CP794" s="175"/>
      <c r="CQ794" s="175"/>
      <c r="CR794" s="186" t="str">
        <f t="shared" si="671"/>
        <v/>
      </c>
      <c r="CS794" s="187">
        <f t="shared" si="672"/>
        <v>0</v>
      </c>
      <c r="CT794" s="187">
        <f t="shared" si="673"/>
        <v>0</v>
      </c>
      <c r="CU794" s="187" t="str">
        <f t="shared" si="674"/>
        <v>0</v>
      </c>
      <c r="CV794" s="187" t="str">
        <f>IF(ISBLANK(CQ794), "", (POWER(CQ794/VLOOKUP(CU794,Anthro_Calc!C:P,13,FALSE),VLOOKUP(CU794,Anthro_Calc!C:P,12,FALSE))-1) / (VLOOKUP(CU794,Anthro_Calc!C:P,14,FALSE)*VLOOKUP(CU794,Anthro_Calc!C:P,12,FALSE)))</f>
        <v/>
      </c>
      <c r="CW794" s="187" t="str">
        <f>IF(ISBLANK(CQ794), "", -3 + (CQ794 -VLOOKUP(CU794,Anthro_Calc!C:P,4,FALSE)) / (VLOOKUP(CU794,Anthro_Calc!C:P,5,FALSE) - VLOOKUP(CU794,Anthro_Calc!C:P,4,FALSE)))</f>
        <v/>
      </c>
      <c r="CX794" s="187" t="str">
        <f>IF(ISBLANK(CQ794), "", 3 + (CQ794 -VLOOKUP(CU794,Anthro_Calc!C:P,10,FALSE)) / (VLOOKUP(CU794,Anthro_Calc!C:P,10,FALSE) - VLOOKUP(CU794,Anthro_Calc!C:P,9,FALSE)))</f>
        <v/>
      </c>
      <c r="CY794" s="188" t="str">
        <f t="shared" si="675"/>
        <v/>
      </c>
      <c r="CZ794" s="117" t="str">
        <f t="shared" si="689"/>
        <v/>
      </c>
      <c r="DA794" s="174" t="str">
        <f t="shared" si="676"/>
        <v/>
      </c>
      <c r="DB794" s="189"/>
    </row>
    <row r="795" spans="1:106">
      <c r="A795" s="165">
        <f t="shared" si="681"/>
        <v>791</v>
      </c>
      <c r="B795" s="166"/>
      <c r="C795" s="166"/>
      <c r="D795" s="166"/>
      <c r="E795" s="166"/>
      <c r="F795" s="166"/>
      <c r="G795" s="166"/>
      <c r="H795" s="166"/>
      <c r="I795" s="166"/>
      <c r="J795" s="166"/>
      <c r="K795" s="166"/>
      <c r="L795" s="166"/>
      <c r="M795" s="167"/>
      <c r="N795" s="168" t="str">
        <f t="shared" ca="1" si="640"/>
        <v/>
      </c>
      <c r="O795" s="169"/>
      <c r="P795" s="169"/>
      <c r="Q795" s="167"/>
      <c r="R795" s="170"/>
      <c r="S795" s="171" t="str">
        <f t="shared" si="641"/>
        <v/>
      </c>
      <c r="T795" s="171" t="str">
        <f t="shared" si="642"/>
        <v/>
      </c>
      <c r="U795" s="171" t="str">
        <f t="shared" si="643"/>
        <v/>
      </c>
      <c r="V795" s="171" t="str">
        <f>IF(ISBLANK(R795), "", (POWER(R795/VLOOKUP(U795,Anthro_Calc!C:P,13,FALSE),VLOOKUP(U795,Anthro_Calc!C:P,12,FALSE))-1) / (VLOOKUP(U795,Anthro_Calc!C:P,14,FALSE)*VLOOKUP(U795,Anthro_Calc!C:P,12,FALSE)))</f>
        <v/>
      </c>
      <c r="W795" s="171" t="str">
        <f>IF(ISBLANK(R795), "", -3 + (R795 -VLOOKUP(U795,Anthro_Calc!C:P,4,FALSE)) / (VLOOKUP(U795,Anthro_Calc!C:P,5,FALSE) - VLOOKUP(U795,Anthro_Calc!C:P,4,FALSE)))</f>
        <v/>
      </c>
      <c r="X795" s="171" t="str">
        <f>IF(ISBLANK(R795), "", 3 + (R795 -VLOOKUP(U795,Anthro_Calc!C:P,10,FALSE)) / (VLOOKUP(U795,Anthro_Calc!C:P,10,FALSE) - VLOOKUP(U795,Anthro_Calc!C:P,9,FALSE)))</f>
        <v/>
      </c>
      <c r="Y795" s="172" t="str">
        <f t="shared" si="644"/>
        <v/>
      </c>
      <c r="Z795" s="173" t="str">
        <f t="shared" si="645"/>
        <v/>
      </c>
      <c r="AA795" s="174" t="str">
        <f t="shared" si="680"/>
        <v/>
      </c>
      <c r="AB795" s="167"/>
      <c r="AC795" s="175"/>
      <c r="AD795" s="176"/>
      <c r="AE795" s="177" t="str">
        <f t="shared" si="646"/>
        <v/>
      </c>
      <c r="AF795" s="171">
        <f t="shared" si="647"/>
        <v>0</v>
      </c>
      <c r="AG795" s="171">
        <f t="shared" si="648"/>
        <v>0</v>
      </c>
      <c r="AH795" s="171" t="str">
        <f t="shared" si="649"/>
        <v>0</v>
      </c>
      <c r="AI795" s="171" t="str">
        <f>IF(ISBLANK(AD795), "", (POWER(AD795/VLOOKUP(AH795,Anthro_Calc!C:P,13,FALSE),VLOOKUP(AH795,Anthro_Calc!C:P,12,FALSE))-1) / (VLOOKUP(AH795,Anthro_Calc!C:P,14,FALSE)*VLOOKUP(AH795,Anthro_Calc!C:P,12,FALSE)))</f>
        <v/>
      </c>
      <c r="AJ795" s="171" t="str">
        <f>IF(ISBLANK(AD795), "", -3 + (AD795 -VLOOKUP(AH795,Anthro_Calc!C:P,4,FALSE)) / (VLOOKUP(AH795,Anthro_Calc!C:P,5,FALSE) - VLOOKUP(AH795,Anthro_Calc!C:P,4,FALSE)))</f>
        <v/>
      </c>
      <c r="AK795" s="171" t="str">
        <f>IF(ISBLANK(AD795), "", 3 + (AD795 -VLOOKUP(AH795,Anthro_Calc!C:P,10,FALSE)) / (VLOOKUP(AH795,Anthro_Calc!C:P,10,FALSE) - VLOOKUP(AH795,Anthro_Calc!C:P,9,FALSE)))</f>
        <v/>
      </c>
      <c r="AL795" s="172" t="str">
        <f t="shared" si="650"/>
        <v/>
      </c>
      <c r="AM795" s="173" t="str">
        <f t="shared" si="651"/>
        <v/>
      </c>
      <c r="AN795" s="174" t="str">
        <f t="shared" si="652"/>
        <v/>
      </c>
      <c r="AO795" s="178" t="str">
        <f t="shared" si="682"/>
        <v/>
      </c>
      <c r="AP795" s="179"/>
      <c r="AQ795" s="179" t="str">
        <f t="shared" si="688"/>
        <v/>
      </c>
      <c r="AR795" s="167"/>
      <c r="AS795" s="175"/>
      <c r="AT795" s="170"/>
      <c r="AU795" s="177" t="str">
        <f t="shared" si="679"/>
        <v/>
      </c>
      <c r="AV795" s="171">
        <f t="shared" si="653"/>
        <v>0</v>
      </c>
      <c r="AW795" s="171">
        <f t="shared" si="654"/>
        <v>0</v>
      </c>
      <c r="AX795" s="171" t="str">
        <f t="shared" si="655"/>
        <v>0</v>
      </c>
      <c r="AY795" s="171" t="str">
        <f>IF(ISBLANK(AT795), "", (POWER(AT795/VLOOKUP(AX795,Anthro_Calc!C:P,13,FALSE),VLOOKUP(AX795,Anthro_Calc!C:P,12,FALSE))-1) / (VLOOKUP(AX795,Anthro_Calc!C:P,14,FALSE)*VLOOKUP(AX795,Anthro_Calc!C:P,12,FALSE)))</f>
        <v/>
      </c>
      <c r="AZ795" s="171" t="str">
        <f>IF(ISBLANK(AT795), "", -3 + (AT795 -VLOOKUP(AX795,Anthro_Calc!C:P,4,FALSE)) / (VLOOKUP(AX795,Anthro_Calc!C:P,5,FALSE) - VLOOKUP(AX795,Anthro_Calc!C:P,4,FALSE)))</f>
        <v/>
      </c>
      <c r="BA795" s="171" t="str">
        <f>IF(ISBLANK(AT795), "", 3 + (AT795 -VLOOKUP(AX795,Anthro_Calc!C:P,10,FALSE)) / (VLOOKUP(AX795,Anthro_Calc!C:P,10,FALSE) - VLOOKUP(AX795,Anthro_Calc!C:P,9,FALSE)))</f>
        <v/>
      </c>
      <c r="BB795" s="172" t="str">
        <f t="shared" si="656"/>
        <v/>
      </c>
      <c r="BC795" s="173" t="str">
        <f t="shared" si="657"/>
        <v/>
      </c>
      <c r="BD795" s="174" t="str">
        <f t="shared" si="683"/>
        <v/>
      </c>
      <c r="BE795" s="180" t="str">
        <f t="shared" si="684"/>
        <v/>
      </c>
      <c r="BF795" s="181" t="str">
        <f t="shared" si="658"/>
        <v/>
      </c>
      <c r="BG795" s="181" t="str">
        <f t="shared" si="685"/>
        <v/>
      </c>
      <c r="BH795" s="179"/>
      <c r="BI795" s="182"/>
      <c r="BJ795" s="167"/>
      <c r="BK795" s="175"/>
      <c r="BL795" s="176"/>
      <c r="BM795" s="177" t="str">
        <f t="shared" si="659"/>
        <v/>
      </c>
      <c r="BN795" s="171">
        <f t="shared" si="677"/>
        <v>0</v>
      </c>
      <c r="BO795" s="171">
        <f t="shared" si="678"/>
        <v>0</v>
      </c>
      <c r="BP795" s="171" t="str">
        <f t="shared" si="660"/>
        <v>0</v>
      </c>
      <c r="BQ795" s="171" t="str">
        <f>IF(ISBLANK(BL795), "", (POWER(BL795/VLOOKUP(BP795,Anthro_Calc!C:P,13,FALSE),VLOOKUP(BP795,Anthro_Calc!C:P,12,FALSE))-1) / (VLOOKUP(BP795,Anthro_Calc!C:P,14,FALSE)*VLOOKUP(BP795,Anthro_Calc!C:P,12,FALSE)))</f>
        <v/>
      </c>
      <c r="BR795" s="171" t="str">
        <f>IF(ISBLANK(BL795), "", -3 + (BL795 -VLOOKUP(BP795,Anthro_Calc!C:P,4,FALSE)) / (VLOOKUP(BP795,Anthro_Calc!C:P,5,FALSE) - VLOOKUP(BP795,Anthro_Calc!C:P,4,FALSE)))</f>
        <v/>
      </c>
      <c r="BS795" s="171" t="str">
        <f>IF(ISBLANK(BL795), "", 3 + (BL795 -VLOOKUP(BP795,Anthro_Calc!C:P,10,FALSE)) / (VLOOKUP(BP795,Anthro_Calc!C:P,10,FALSE) - VLOOKUP(BP795,Anthro_Calc!C:P,9,FALSE)))</f>
        <v/>
      </c>
      <c r="BT795" s="172" t="str">
        <f t="shared" si="661"/>
        <v/>
      </c>
      <c r="BU795" s="173" t="str">
        <f t="shared" si="662"/>
        <v/>
      </c>
      <c r="BV795" s="174" t="str">
        <f t="shared" si="663"/>
        <v/>
      </c>
      <c r="BW795" s="181" t="str">
        <f t="shared" si="686"/>
        <v/>
      </c>
      <c r="BX795" s="179"/>
      <c r="BY795" s="181" t="str">
        <f>IF(ISBLANK(BL795), "", VLOOKUP(Z795&amp;" "&amp;BV795&amp;" "&amp;BW795,Graduation_Criteria!$D$2:$E$34,2,FALSE))</f>
        <v/>
      </c>
      <c r="BZ795" s="181" t="str">
        <f t="shared" si="687"/>
        <v/>
      </c>
      <c r="CA795" s="167"/>
      <c r="CB795" s="175"/>
      <c r="CC795" s="175"/>
      <c r="CD795" s="183" t="str">
        <f t="shared" si="664"/>
        <v/>
      </c>
      <c r="CE795" s="184">
        <f t="shared" si="665"/>
        <v>0</v>
      </c>
      <c r="CF795" s="184">
        <f t="shared" si="666"/>
        <v>0</v>
      </c>
      <c r="CG795" s="184" t="str">
        <f t="shared" si="667"/>
        <v>0</v>
      </c>
      <c r="CH795" s="184" t="str">
        <f>IF(ISBLANK(CC795), "", (POWER(CC795/VLOOKUP(CG795,Anthro_Calc!C:P,13,FALSE),VLOOKUP(CG795,Anthro_Calc!C:P,12,FALSE))-1) / (VLOOKUP(CG795,Anthro_Calc!C:P,14,FALSE)*VLOOKUP(CG795,Anthro_Calc!C:P,12,FALSE)))</f>
        <v/>
      </c>
      <c r="CI795" s="184" t="str">
        <f>IF(ISBLANK(CC795), "", -3 + (CC795 -VLOOKUP(CG795,Anthro_Calc!C:P,4,FALSE)) / (VLOOKUP(CG795,Anthro_Calc!C:P,5,FALSE) - VLOOKUP(CG795,Anthro_Calc!C:P,4,FALSE)))</f>
        <v/>
      </c>
      <c r="CJ795" s="184" t="str">
        <f>IF(ISBLANK(CC795), "", 3 + (CC795 -VLOOKUP(CG795,Anthro_Calc!C:P,10,FALSE)) / (VLOOKUP(CG795,Anthro_Calc!C:P,10,FALSE) - VLOOKUP(CG795,Anthro_Calc!C:P,9,FALSE)))</f>
        <v/>
      </c>
      <c r="CK795" s="185" t="str">
        <f t="shared" si="668"/>
        <v/>
      </c>
      <c r="CL795" s="173" t="str">
        <f t="shared" si="669"/>
        <v/>
      </c>
      <c r="CM795" s="174" t="str">
        <f t="shared" si="670"/>
        <v/>
      </c>
      <c r="CN795" s="179"/>
      <c r="CO795" s="167"/>
      <c r="CP795" s="175"/>
      <c r="CQ795" s="175"/>
      <c r="CR795" s="186" t="str">
        <f t="shared" si="671"/>
        <v/>
      </c>
      <c r="CS795" s="187">
        <f t="shared" si="672"/>
        <v>0</v>
      </c>
      <c r="CT795" s="187">
        <f t="shared" si="673"/>
        <v>0</v>
      </c>
      <c r="CU795" s="187" t="str">
        <f t="shared" si="674"/>
        <v>0</v>
      </c>
      <c r="CV795" s="187" t="str">
        <f>IF(ISBLANK(CQ795), "", (POWER(CQ795/VLOOKUP(CU795,Anthro_Calc!C:P,13,FALSE),VLOOKUP(CU795,Anthro_Calc!C:P,12,FALSE))-1) / (VLOOKUP(CU795,Anthro_Calc!C:P,14,FALSE)*VLOOKUP(CU795,Anthro_Calc!C:P,12,FALSE)))</f>
        <v/>
      </c>
      <c r="CW795" s="187" t="str">
        <f>IF(ISBLANK(CQ795), "", -3 + (CQ795 -VLOOKUP(CU795,Anthro_Calc!C:P,4,FALSE)) / (VLOOKUP(CU795,Anthro_Calc!C:P,5,FALSE) - VLOOKUP(CU795,Anthro_Calc!C:P,4,FALSE)))</f>
        <v/>
      </c>
      <c r="CX795" s="187" t="str">
        <f>IF(ISBLANK(CQ795), "", 3 + (CQ795 -VLOOKUP(CU795,Anthro_Calc!C:P,10,FALSE)) / (VLOOKUP(CU795,Anthro_Calc!C:P,10,FALSE) - VLOOKUP(CU795,Anthro_Calc!C:P,9,FALSE)))</f>
        <v/>
      </c>
      <c r="CY795" s="188" t="str">
        <f t="shared" si="675"/>
        <v/>
      </c>
      <c r="CZ795" s="117" t="str">
        <f t="shared" si="689"/>
        <v/>
      </c>
      <c r="DA795" s="174" t="str">
        <f t="shared" si="676"/>
        <v/>
      </c>
      <c r="DB795" s="189"/>
    </row>
    <row r="796" spans="1:106">
      <c r="A796" s="165">
        <f t="shared" si="681"/>
        <v>792</v>
      </c>
      <c r="B796" s="166"/>
      <c r="C796" s="166"/>
      <c r="D796" s="166"/>
      <c r="E796" s="166"/>
      <c r="F796" s="166"/>
      <c r="G796" s="166"/>
      <c r="H796" s="166"/>
      <c r="I796" s="166"/>
      <c r="J796" s="166"/>
      <c r="K796" s="166"/>
      <c r="L796" s="166"/>
      <c r="M796" s="167"/>
      <c r="N796" s="168" t="str">
        <f t="shared" ca="1" si="640"/>
        <v/>
      </c>
      <c r="O796" s="169"/>
      <c r="P796" s="169"/>
      <c r="Q796" s="167"/>
      <c r="R796" s="170"/>
      <c r="S796" s="171" t="str">
        <f t="shared" si="641"/>
        <v/>
      </c>
      <c r="T796" s="171" t="str">
        <f t="shared" si="642"/>
        <v/>
      </c>
      <c r="U796" s="171" t="str">
        <f t="shared" si="643"/>
        <v/>
      </c>
      <c r="V796" s="171" t="str">
        <f>IF(ISBLANK(R796), "", (POWER(R796/VLOOKUP(U796,Anthro_Calc!C:P,13,FALSE),VLOOKUP(U796,Anthro_Calc!C:P,12,FALSE))-1) / (VLOOKUP(U796,Anthro_Calc!C:P,14,FALSE)*VLOOKUP(U796,Anthro_Calc!C:P,12,FALSE)))</f>
        <v/>
      </c>
      <c r="W796" s="171" t="str">
        <f>IF(ISBLANK(R796), "", -3 + (R796 -VLOOKUP(U796,Anthro_Calc!C:P,4,FALSE)) / (VLOOKUP(U796,Anthro_Calc!C:P,5,FALSE) - VLOOKUP(U796,Anthro_Calc!C:P,4,FALSE)))</f>
        <v/>
      </c>
      <c r="X796" s="171" t="str">
        <f>IF(ISBLANK(R796), "", 3 + (R796 -VLOOKUP(U796,Anthro_Calc!C:P,10,FALSE)) / (VLOOKUP(U796,Anthro_Calc!C:P,10,FALSE) - VLOOKUP(U796,Anthro_Calc!C:P,9,FALSE)))</f>
        <v/>
      </c>
      <c r="Y796" s="172" t="str">
        <f t="shared" si="644"/>
        <v/>
      </c>
      <c r="Z796" s="173" t="str">
        <f t="shared" si="645"/>
        <v/>
      </c>
      <c r="AA796" s="174" t="str">
        <f t="shared" si="680"/>
        <v/>
      </c>
      <c r="AB796" s="167"/>
      <c r="AC796" s="175"/>
      <c r="AD796" s="176"/>
      <c r="AE796" s="177" t="str">
        <f t="shared" si="646"/>
        <v/>
      </c>
      <c r="AF796" s="171">
        <f t="shared" si="647"/>
        <v>0</v>
      </c>
      <c r="AG796" s="171">
        <f t="shared" si="648"/>
        <v>0</v>
      </c>
      <c r="AH796" s="171" t="str">
        <f t="shared" si="649"/>
        <v>0</v>
      </c>
      <c r="AI796" s="171" t="str">
        <f>IF(ISBLANK(AD796), "", (POWER(AD796/VLOOKUP(AH796,Anthro_Calc!C:P,13,FALSE),VLOOKUP(AH796,Anthro_Calc!C:P,12,FALSE))-1) / (VLOOKUP(AH796,Anthro_Calc!C:P,14,FALSE)*VLOOKUP(AH796,Anthro_Calc!C:P,12,FALSE)))</f>
        <v/>
      </c>
      <c r="AJ796" s="171" t="str">
        <f>IF(ISBLANK(AD796), "", -3 + (AD796 -VLOOKUP(AH796,Anthro_Calc!C:P,4,FALSE)) / (VLOOKUP(AH796,Anthro_Calc!C:P,5,FALSE) - VLOOKUP(AH796,Anthro_Calc!C:P,4,FALSE)))</f>
        <v/>
      </c>
      <c r="AK796" s="171" t="str">
        <f>IF(ISBLANK(AD796), "", 3 + (AD796 -VLOOKUP(AH796,Anthro_Calc!C:P,10,FALSE)) / (VLOOKUP(AH796,Anthro_Calc!C:P,10,FALSE) - VLOOKUP(AH796,Anthro_Calc!C:P,9,FALSE)))</f>
        <v/>
      </c>
      <c r="AL796" s="172" t="str">
        <f t="shared" si="650"/>
        <v/>
      </c>
      <c r="AM796" s="173" t="str">
        <f t="shared" si="651"/>
        <v/>
      </c>
      <c r="AN796" s="174" t="str">
        <f t="shared" si="652"/>
        <v/>
      </c>
      <c r="AO796" s="178" t="str">
        <f t="shared" si="682"/>
        <v/>
      </c>
      <c r="AP796" s="179"/>
      <c r="AQ796" s="179" t="str">
        <f t="shared" si="688"/>
        <v/>
      </c>
      <c r="AR796" s="167"/>
      <c r="AS796" s="175"/>
      <c r="AT796" s="170"/>
      <c r="AU796" s="177" t="str">
        <f t="shared" si="679"/>
        <v/>
      </c>
      <c r="AV796" s="171">
        <f t="shared" si="653"/>
        <v>0</v>
      </c>
      <c r="AW796" s="171">
        <f t="shared" si="654"/>
        <v>0</v>
      </c>
      <c r="AX796" s="171" t="str">
        <f t="shared" si="655"/>
        <v>0</v>
      </c>
      <c r="AY796" s="171" t="str">
        <f>IF(ISBLANK(AT796), "", (POWER(AT796/VLOOKUP(AX796,Anthro_Calc!C:P,13,FALSE),VLOOKUP(AX796,Anthro_Calc!C:P,12,FALSE))-1) / (VLOOKUP(AX796,Anthro_Calc!C:P,14,FALSE)*VLOOKUP(AX796,Anthro_Calc!C:P,12,FALSE)))</f>
        <v/>
      </c>
      <c r="AZ796" s="171" t="str">
        <f>IF(ISBLANK(AT796), "", -3 + (AT796 -VLOOKUP(AX796,Anthro_Calc!C:P,4,FALSE)) / (VLOOKUP(AX796,Anthro_Calc!C:P,5,FALSE) - VLOOKUP(AX796,Anthro_Calc!C:P,4,FALSE)))</f>
        <v/>
      </c>
      <c r="BA796" s="171" t="str">
        <f>IF(ISBLANK(AT796), "", 3 + (AT796 -VLOOKUP(AX796,Anthro_Calc!C:P,10,FALSE)) / (VLOOKUP(AX796,Anthro_Calc!C:P,10,FALSE) - VLOOKUP(AX796,Anthro_Calc!C:P,9,FALSE)))</f>
        <v/>
      </c>
      <c r="BB796" s="172" t="str">
        <f t="shared" si="656"/>
        <v/>
      </c>
      <c r="BC796" s="173" t="str">
        <f t="shared" si="657"/>
        <v/>
      </c>
      <c r="BD796" s="174" t="str">
        <f t="shared" si="683"/>
        <v/>
      </c>
      <c r="BE796" s="180" t="str">
        <f t="shared" si="684"/>
        <v/>
      </c>
      <c r="BF796" s="181" t="str">
        <f t="shared" si="658"/>
        <v/>
      </c>
      <c r="BG796" s="181" t="str">
        <f t="shared" si="685"/>
        <v/>
      </c>
      <c r="BH796" s="179"/>
      <c r="BI796" s="182"/>
      <c r="BJ796" s="167"/>
      <c r="BK796" s="175"/>
      <c r="BL796" s="176"/>
      <c r="BM796" s="177" t="str">
        <f t="shared" si="659"/>
        <v/>
      </c>
      <c r="BN796" s="171">
        <f t="shared" si="677"/>
        <v>0</v>
      </c>
      <c r="BO796" s="171">
        <f t="shared" si="678"/>
        <v>0</v>
      </c>
      <c r="BP796" s="171" t="str">
        <f t="shared" si="660"/>
        <v>0</v>
      </c>
      <c r="BQ796" s="171" t="str">
        <f>IF(ISBLANK(BL796), "", (POWER(BL796/VLOOKUP(BP796,Anthro_Calc!C:P,13,FALSE),VLOOKUP(BP796,Anthro_Calc!C:P,12,FALSE))-1) / (VLOOKUP(BP796,Anthro_Calc!C:P,14,FALSE)*VLOOKUP(BP796,Anthro_Calc!C:P,12,FALSE)))</f>
        <v/>
      </c>
      <c r="BR796" s="171" t="str">
        <f>IF(ISBLANK(BL796), "", -3 + (BL796 -VLOOKUP(BP796,Anthro_Calc!C:P,4,FALSE)) / (VLOOKUP(BP796,Anthro_Calc!C:P,5,FALSE) - VLOOKUP(BP796,Anthro_Calc!C:P,4,FALSE)))</f>
        <v/>
      </c>
      <c r="BS796" s="171" t="str">
        <f>IF(ISBLANK(BL796), "", 3 + (BL796 -VLOOKUP(BP796,Anthro_Calc!C:P,10,FALSE)) / (VLOOKUP(BP796,Anthro_Calc!C:P,10,FALSE) - VLOOKUP(BP796,Anthro_Calc!C:P,9,FALSE)))</f>
        <v/>
      </c>
      <c r="BT796" s="172" t="str">
        <f t="shared" si="661"/>
        <v/>
      </c>
      <c r="BU796" s="173" t="str">
        <f t="shared" si="662"/>
        <v/>
      </c>
      <c r="BV796" s="174" t="str">
        <f t="shared" si="663"/>
        <v/>
      </c>
      <c r="BW796" s="181" t="str">
        <f t="shared" si="686"/>
        <v/>
      </c>
      <c r="BX796" s="179"/>
      <c r="BY796" s="181" t="str">
        <f>IF(ISBLANK(BL796), "", VLOOKUP(Z796&amp;" "&amp;BV796&amp;" "&amp;BW796,Graduation_Criteria!$D$2:$E$34,2,FALSE))</f>
        <v/>
      </c>
      <c r="BZ796" s="181" t="str">
        <f t="shared" si="687"/>
        <v/>
      </c>
      <c r="CA796" s="167"/>
      <c r="CB796" s="175"/>
      <c r="CC796" s="175"/>
      <c r="CD796" s="183" t="str">
        <f t="shared" si="664"/>
        <v/>
      </c>
      <c r="CE796" s="184">
        <f t="shared" si="665"/>
        <v>0</v>
      </c>
      <c r="CF796" s="184">
        <f t="shared" si="666"/>
        <v>0</v>
      </c>
      <c r="CG796" s="184" t="str">
        <f t="shared" si="667"/>
        <v>0</v>
      </c>
      <c r="CH796" s="184" t="str">
        <f>IF(ISBLANK(CC796), "", (POWER(CC796/VLOOKUP(CG796,Anthro_Calc!C:P,13,FALSE),VLOOKUP(CG796,Anthro_Calc!C:P,12,FALSE))-1) / (VLOOKUP(CG796,Anthro_Calc!C:P,14,FALSE)*VLOOKUP(CG796,Anthro_Calc!C:P,12,FALSE)))</f>
        <v/>
      </c>
      <c r="CI796" s="184" t="str">
        <f>IF(ISBLANK(CC796), "", -3 + (CC796 -VLOOKUP(CG796,Anthro_Calc!C:P,4,FALSE)) / (VLOOKUP(CG796,Anthro_Calc!C:P,5,FALSE) - VLOOKUP(CG796,Anthro_Calc!C:P,4,FALSE)))</f>
        <v/>
      </c>
      <c r="CJ796" s="184" t="str">
        <f>IF(ISBLANK(CC796), "", 3 + (CC796 -VLOOKUP(CG796,Anthro_Calc!C:P,10,FALSE)) / (VLOOKUP(CG796,Anthro_Calc!C:P,10,FALSE) - VLOOKUP(CG796,Anthro_Calc!C:P,9,FALSE)))</f>
        <v/>
      </c>
      <c r="CK796" s="185" t="str">
        <f t="shared" si="668"/>
        <v/>
      </c>
      <c r="CL796" s="173" t="str">
        <f t="shared" si="669"/>
        <v/>
      </c>
      <c r="CM796" s="174" t="str">
        <f t="shared" si="670"/>
        <v/>
      </c>
      <c r="CN796" s="179"/>
      <c r="CO796" s="167"/>
      <c r="CP796" s="175"/>
      <c r="CQ796" s="175"/>
      <c r="CR796" s="186" t="str">
        <f t="shared" si="671"/>
        <v/>
      </c>
      <c r="CS796" s="187">
        <f t="shared" si="672"/>
        <v>0</v>
      </c>
      <c r="CT796" s="187">
        <f t="shared" si="673"/>
        <v>0</v>
      </c>
      <c r="CU796" s="187" t="str">
        <f t="shared" si="674"/>
        <v>0</v>
      </c>
      <c r="CV796" s="187" t="str">
        <f>IF(ISBLANK(CQ796), "", (POWER(CQ796/VLOOKUP(CU796,Anthro_Calc!C:P,13,FALSE),VLOOKUP(CU796,Anthro_Calc!C:P,12,FALSE))-1) / (VLOOKUP(CU796,Anthro_Calc!C:P,14,FALSE)*VLOOKUP(CU796,Anthro_Calc!C:P,12,FALSE)))</f>
        <v/>
      </c>
      <c r="CW796" s="187" t="str">
        <f>IF(ISBLANK(CQ796), "", -3 + (CQ796 -VLOOKUP(CU796,Anthro_Calc!C:P,4,FALSE)) / (VLOOKUP(CU796,Anthro_Calc!C:P,5,FALSE) - VLOOKUP(CU796,Anthro_Calc!C:P,4,FALSE)))</f>
        <v/>
      </c>
      <c r="CX796" s="187" t="str">
        <f>IF(ISBLANK(CQ796), "", 3 + (CQ796 -VLOOKUP(CU796,Anthro_Calc!C:P,10,FALSE)) / (VLOOKUP(CU796,Anthro_Calc!C:P,10,FALSE) - VLOOKUP(CU796,Anthro_Calc!C:P,9,FALSE)))</f>
        <v/>
      </c>
      <c r="CY796" s="188" t="str">
        <f t="shared" si="675"/>
        <v/>
      </c>
      <c r="CZ796" s="117" t="str">
        <f t="shared" si="689"/>
        <v/>
      </c>
      <c r="DA796" s="174" t="str">
        <f t="shared" si="676"/>
        <v/>
      </c>
      <c r="DB796" s="189"/>
    </row>
    <row r="797" spans="1:106">
      <c r="A797" s="165">
        <f t="shared" si="681"/>
        <v>793</v>
      </c>
      <c r="B797" s="166"/>
      <c r="C797" s="166"/>
      <c r="D797" s="166"/>
      <c r="E797" s="166"/>
      <c r="F797" s="166"/>
      <c r="G797" s="166"/>
      <c r="H797" s="166"/>
      <c r="I797" s="166"/>
      <c r="J797" s="166"/>
      <c r="K797" s="166"/>
      <c r="L797" s="166"/>
      <c r="M797" s="167"/>
      <c r="N797" s="168" t="str">
        <f t="shared" ca="1" si="640"/>
        <v/>
      </c>
      <c r="O797" s="169"/>
      <c r="P797" s="169"/>
      <c r="Q797" s="167"/>
      <c r="R797" s="170"/>
      <c r="S797" s="171" t="str">
        <f t="shared" si="641"/>
        <v/>
      </c>
      <c r="T797" s="171" t="str">
        <f t="shared" si="642"/>
        <v/>
      </c>
      <c r="U797" s="171" t="str">
        <f t="shared" si="643"/>
        <v/>
      </c>
      <c r="V797" s="171" t="str">
        <f>IF(ISBLANK(R797), "", (POWER(R797/VLOOKUP(U797,Anthro_Calc!C:P,13,FALSE),VLOOKUP(U797,Anthro_Calc!C:P,12,FALSE))-1) / (VLOOKUP(U797,Anthro_Calc!C:P,14,FALSE)*VLOOKUP(U797,Anthro_Calc!C:P,12,FALSE)))</f>
        <v/>
      </c>
      <c r="W797" s="171" t="str">
        <f>IF(ISBLANK(R797), "", -3 + (R797 -VLOOKUP(U797,Anthro_Calc!C:P,4,FALSE)) / (VLOOKUP(U797,Anthro_Calc!C:P,5,FALSE) - VLOOKUP(U797,Anthro_Calc!C:P,4,FALSE)))</f>
        <v/>
      </c>
      <c r="X797" s="171" t="str">
        <f>IF(ISBLANK(R797), "", 3 + (R797 -VLOOKUP(U797,Anthro_Calc!C:P,10,FALSE)) / (VLOOKUP(U797,Anthro_Calc!C:P,10,FALSE) - VLOOKUP(U797,Anthro_Calc!C:P,9,FALSE)))</f>
        <v/>
      </c>
      <c r="Y797" s="172" t="str">
        <f t="shared" si="644"/>
        <v/>
      </c>
      <c r="Z797" s="173" t="str">
        <f t="shared" si="645"/>
        <v/>
      </c>
      <c r="AA797" s="174" t="str">
        <f t="shared" si="680"/>
        <v/>
      </c>
      <c r="AB797" s="167"/>
      <c r="AC797" s="175"/>
      <c r="AD797" s="176"/>
      <c r="AE797" s="177" t="str">
        <f t="shared" si="646"/>
        <v/>
      </c>
      <c r="AF797" s="171">
        <f t="shared" si="647"/>
        <v>0</v>
      </c>
      <c r="AG797" s="171">
        <f t="shared" si="648"/>
        <v>0</v>
      </c>
      <c r="AH797" s="171" t="str">
        <f t="shared" si="649"/>
        <v>0</v>
      </c>
      <c r="AI797" s="171" t="str">
        <f>IF(ISBLANK(AD797), "", (POWER(AD797/VLOOKUP(AH797,Anthro_Calc!C:P,13,FALSE),VLOOKUP(AH797,Anthro_Calc!C:P,12,FALSE))-1) / (VLOOKUP(AH797,Anthro_Calc!C:P,14,FALSE)*VLOOKUP(AH797,Anthro_Calc!C:P,12,FALSE)))</f>
        <v/>
      </c>
      <c r="AJ797" s="171" t="str">
        <f>IF(ISBLANK(AD797), "", -3 + (AD797 -VLOOKUP(AH797,Anthro_Calc!C:P,4,FALSE)) / (VLOOKUP(AH797,Anthro_Calc!C:P,5,FALSE) - VLOOKUP(AH797,Anthro_Calc!C:P,4,FALSE)))</f>
        <v/>
      </c>
      <c r="AK797" s="171" t="str">
        <f>IF(ISBLANK(AD797), "", 3 + (AD797 -VLOOKUP(AH797,Anthro_Calc!C:P,10,FALSE)) / (VLOOKUP(AH797,Anthro_Calc!C:P,10,FALSE) - VLOOKUP(AH797,Anthro_Calc!C:P,9,FALSE)))</f>
        <v/>
      </c>
      <c r="AL797" s="172" t="str">
        <f t="shared" si="650"/>
        <v/>
      </c>
      <c r="AM797" s="173" t="str">
        <f t="shared" si="651"/>
        <v/>
      </c>
      <c r="AN797" s="174" t="str">
        <f t="shared" si="652"/>
        <v/>
      </c>
      <c r="AO797" s="178" t="str">
        <f t="shared" si="682"/>
        <v/>
      </c>
      <c r="AP797" s="179"/>
      <c r="AQ797" s="179" t="str">
        <f t="shared" si="688"/>
        <v/>
      </c>
      <c r="AR797" s="167"/>
      <c r="AS797" s="175"/>
      <c r="AT797" s="170"/>
      <c r="AU797" s="177" t="str">
        <f t="shared" si="679"/>
        <v/>
      </c>
      <c r="AV797" s="171">
        <f t="shared" si="653"/>
        <v>0</v>
      </c>
      <c r="AW797" s="171">
        <f t="shared" si="654"/>
        <v>0</v>
      </c>
      <c r="AX797" s="171" t="str">
        <f t="shared" si="655"/>
        <v>0</v>
      </c>
      <c r="AY797" s="171" t="str">
        <f>IF(ISBLANK(AT797), "", (POWER(AT797/VLOOKUP(AX797,Anthro_Calc!C:P,13,FALSE),VLOOKUP(AX797,Anthro_Calc!C:P,12,FALSE))-1) / (VLOOKUP(AX797,Anthro_Calc!C:P,14,FALSE)*VLOOKUP(AX797,Anthro_Calc!C:P,12,FALSE)))</f>
        <v/>
      </c>
      <c r="AZ797" s="171" t="str">
        <f>IF(ISBLANK(AT797), "", -3 + (AT797 -VLOOKUP(AX797,Anthro_Calc!C:P,4,FALSE)) / (VLOOKUP(AX797,Anthro_Calc!C:P,5,FALSE) - VLOOKUP(AX797,Anthro_Calc!C:P,4,FALSE)))</f>
        <v/>
      </c>
      <c r="BA797" s="171" t="str">
        <f>IF(ISBLANK(AT797), "", 3 + (AT797 -VLOOKUP(AX797,Anthro_Calc!C:P,10,FALSE)) / (VLOOKUP(AX797,Anthro_Calc!C:P,10,FALSE) - VLOOKUP(AX797,Anthro_Calc!C:P,9,FALSE)))</f>
        <v/>
      </c>
      <c r="BB797" s="172" t="str">
        <f t="shared" si="656"/>
        <v/>
      </c>
      <c r="BC797" s="173" t="str">
        <f t="shared" si="657"/>
        <v/>
      </c>
      <c r="BD797" s="174" t="str">
        <f t="shared" si="683"/>
        <v/>
      </c>
      <c r="BE797" s="180" t="str">
        <f t="shared" si="684"/>
        <v/>
      </c>
      <c r="BF797" s="181" t="str">
        <f t="shared" si="658"/>
        <v/>
      </c>
      <c r="BG797" s="181" t="str">
        <f t="shared" si="685"/>
        <v/>
      </c>
      <c r="BH797" s="179"/>
      <c r="BI797" s="182"/>
      <c r="BJ797" s="167"/>
      <c r="BK797" s="175"/>
      <c r="BL797" s="176"/>
      <c r="BM797" s="177" t="str">
        <f t="shared" si="659"/>
        <v/>
      </c>
      <c r="BN797" s="171">
        <f t="shared" si="677"/>
        <v>0</v>
      </c>
      <c r="BO797" s="171">
        <f t="shared" si="678"/>
        <v>0</v>
      </c>
      <c r="BP797" s="171" t="str">
        <f t="shared" si="660"/>
        <v>0</v>
      </c>
      <c r="BQ797" s="171" t="str">
        <f>IF(ISBLANK(BL797), "", (POWER(BL797/VLOOKUP(BP797,Anthro_Calc!C:P,13,FALSE),VLOOKUP(BP797,Anthro_Calc!C:P,12,FALSE))-1) / (VLOOKUP(BP797,Anthro_Calc!C:P,14,FALSE)*VLOOKUP(BP797,Anthro_Calc!C:P,12,FALSE)))</f>
        <v/>
      </c>
      <c r="BR797" s="171" t="str">
        <f>IF(ISBLANK(BL797), "", -3 + (BL797 -VLOOKUP(BP797,Anthro_Calc!C:P,4,FALSE)) / (VLOOKUP(BP797,Anthro_Calc!C:P,5,FALSE) - VLOOKUP(BP797,Anthro_Calc!C:P,4,FALSE)))</f>
        <v/>
      </c>
      <c r="BS797" s="171" t="str">
        <f>IF(ISBLANK(BL797), "", 3 + (BL797 -VLOOKUP(BP797,Anthro_Calc!C:P,10,FALSE)) / (VLOOKUP(BP797,Anthro_Calc!C:P,10,FALSE) - VLOOKUP(BP797,Anthro_Calc!C:P,9,FALSE)))</f>
        <v/>
      </c>
      <c r="BT797" s="172" t="str">
        <f t="shared" si="661"/>
        <v/>
      </c>
      <c r="BU797" s="173" t="str">
        <f t="shared" si="662"/>
        <v/>
      </c>
      <c r="BV797" s="174" t="str">
        <f t="shared" si="663"/>
        <v/>
      </c>
      <c r="BW797" s="181" t="str">
        <f t="shared" si="686"/>
        <v/>
      </c>
      <c r="BX797" s="179"/>
      <c r="BY797" s="181" t="str">
        <f>IF(ISBLANK(BL797), "", VLOOKUP(Z797&amp;" "&amp;BV797&amp;" "&amp;BW797,Graduation_Criteria!$D$2:$E$34,2,FALSE))</f>
        <v/>
      </c>
      <c r="BZ797" s="181" t="str">
        <f t="shared" si="687"/>
        <v/>
      </c>
      <c r="CA797" s="167"/>
      <c r="CB797" s="175"/>
      <c r="CC797" s="175"/>
      <c r="CD797" s="183" t="str">
        <f t="shared" si="664"/>
        <v/>
      </c>
      <c r="CE797" s="184">
        <f t="shared" si="665"/>
        <v>0</v>
      </c>
      <c r="CF797" s="184">
        <f t="shared" si="666"/>
        <v>0</v>
      </c>
      <c r="CG797" s="184" t="str">
        <f t="shared" si="667"/>
        <v>0</v>
      </c>
      <c r="CH797" s="184" t="str">
        <f>IF(ISBLANK(CC797), "", (POWER(CC797/VLOOKUP(CG797,Anthro_Calc!C:P,13,FALSE),VLOOKUP(CG797,Anthro_Calc!C:P,12,FALSE))-1) / (VLOOKUP(CG797,Anthro_Calc!C:P,14,FALSE)*VLOOKUP(CG797,Anthro_Calc!C:P,12,FALSE)))</f>
        <v/>
      </c>
      <c r="CI797" s="184" t="str">
        <f>IF(ISBLANK(CC797), "", -3 + (CC797 -VLOOKUP(CG797,Anthro_Calc!C:P,4,FALSE)) / (VLOOKUP(CG797,Anthro_Calc!C:P,5,FALSE) - VLOOKUP(CG797,Anthro_Calc!C:P,4,FALSE)))</f>
        <v/>
      </c>
      <c r="CJ797" s="184" t="str">
        <f>IF(ISBLANK(CC797), "", 3 + (CC797 -VLOOKUP(CG797,Anthro_Calc!C:P,10,FALSE)) / (VLOOKUP(CG797,Anthro_Calc!C:P,10,FALSE) - VLOOKUP(CG797,Anthro_Calc!C:P,9,FALSE)))</f>
        <v/>
      </c>
      <c r="CK797" s="185" t="str">
        <f t="shared" si="668"/>
        <v/>
      </c>
      <c r="CL797" s="173" t="str">
        <f t="shared" si="669"/>
        <v/>
      </c>
      <c r="CM797" s="174" t="str">
        <f t="shared" si="670"/>
        <v/>
      </c>
      <c r="CN797" s="179"/>
      <c r="CO797" s="167"/>
      <c r="CP797" s="175"/>
      <c r="CQ797" s="175"/>
      <c r="CR797" s="186" t="str">
        <f t="shared" si="671"/>
        <v/>
      </c>
      <c r="CS797" s="187">
        <f t="shared" si="672"/>
        <v>0</v>
      </c>
      <c r="CT797" s="187">
        <f t="shared" si="673"/>
        <v>0</v>
      </c>
      <c r="CU797" s="187" t="str">
        <f t="shared" si="674"/>
        <v>0</v>
      </c>
      <c r="CV797" s="187" t="str">
        <f>IF(ISBLANK(CQ797), "", (POWER(CQ797/VLOOKUP(CU797,Anthro_Calc!C:P,13,FALSE),VLOOKUP(CU797,Anthro_Calc!C:P,12,FALSE))-1) / (VLOOKUP(CU797,Anthro_Calc!C:P,14,FALSE)*VLOOKUP(CU797,Anthro_Calc!C:P,12,FALSE)))</f>
        <v/>
      </c>
      <c r="CW797" s="187" t="str">
        <f>IF(ISBLANK(CQ797), "", -3 + (CQ797 -VLOOKUP(CU797,Anthro_Calc!C:P,4,FALSE)) / (VLOOKUP(CU797,Anthro_Calc!C:P,5,FALSE) - VLOOKUP(CU797,Anthro_Calc!C:P,4,FALSE)))</f>
        <v/>
      </c>
      <c r="CX797" s="187" t="str">
        <f>IF(ISBLANK(CQ797), "", 3 + (CQ797 -VLOOKUP(CU797,Anthro_Calc!C:P,10,FALSE)) / (VLOOKUP(CU797,Anthro_Calc!C:P,10,FALSE) - VLOOKUP(CU797,Anthro_Calc!C:P,9,FALSE)))</f>
        <v/>
      </c>
      <c r="CY797" s="188" t="str">
        <f t="shared" si="675"/>
        <v/>
      </c>
      <c r="CZ797" s="117" t="str">
        <f t="shared" si="689"/>
        <v/>
      </c>
      <c r="DA797" s="174" t="str">
        <f t="shared" si="676"/>
        <v/>
      </c>
      <c r="DB797" s="189"/>
    </row>
    <row r="798" spans="1:106">
      <c r="A798" s="165">
        <f t="shared" si="681"/>
        <v>794</v>
      </c>
      <c r="B798" s="166"/>
      <c r="C798" s="166"/>
      <c r="D798" s="166"/>
      <c r="E798" s="166"/>
      <c r="F798" s="166"/>
      <c r="G798" s="166"/>
      <c r="H798" s="166"/>
      <c r="I798" s="166"/>
      <c r="J798" s="166"/>
      <c r="K798" s="166"/>
      <c r="L798" s="166"/>
      <c r="M798" s="167"/>
      <c r="N798" s="168" t="str">
        <f t="shared" ca="1" si="640"/>
        <v/>
      </c>
      <c r="O798" s="169"/>
      <c r="P798" s="169"/>
      <c r="Q798" s="167"/>
      <c r="R798" s="170"/>
      <c r="S798" s="171" t="str">
        <f t="shared" si="641"/>
        <v/>
      </c>
      <c r="T798" s="171" t="str">
        <f t="shared" si="642"/>
        <v/>
      </c>
      <c r="U798" s="171" t="str">
        <f t="shared" si="643"/>
        <v/>
      </c>
      <c r="V798" s="171" t="str">
        <f>IF(ISBLANK(R798), "", (POWER(R798/VLOOKUP(U798,Anthro_Calc!C:P,13,FALSE),VLOOKUP(U798,Anthro_Calc!C:P,12,FALSE))-1) / (VLOOKUP(U798,Anthro_Calc!C:P,14,FALSE)*VLOOKUP(U798,Anthro_Calc!C:P,12,FALSE)))</f>
        <v/>
      </c>
      <c r="W798" s="171" t="str">
        <f>IF(ISBLANK(R798), "", -3 + (R798 -VLOOKUP(U798,Anthro_Calc!C:P,4,FALSE)) / (VLOOKUP(U798,Anthro_Calc!C:P,5,FALSE) - VLOOKUP(U798,Anthro_Calc!C:P,4,FALSE)))</f>
        <v/>
      </c>
      <c r="X798" s="171" t="str">
        <f>IF(ISBLANK(R798), "", 3 + (R798 -VLOOKUP(U798,Anthro_Calc!C:P,10,FALSE)) / (VLOOKUP(U798,Anthro_Calc!C:P,10,FALSE) - VLOOKUP(U798,Anthro_Calc!C:P,9,FALSE)))</f>
        <v/>
      </c>
      <c r="Y798" s="172" t="str">
        <f t="shared" si="644"/>
        <v/>
      </c>
      <c r="Z798" s="173" t="str">
        <f t="shared" si="645"/>
        <v/>
      </c>
      <c r="AA798" s="174" t="str">
        <f t="shared" si="680"/>
        <v/>
      </c>
      <c r="AB798" s="167"/>
      <c r="AC798" s="175"/>
      <c r="AD798" s="176"/>
      <c r="AE798" s="177" t="str">
        <f t="shared" si="646"/>
        <v/>
      </c>
      <c r="AF798" s="171">
        <f t="shared" si="647"/>
        <v>0</v>
      </c>
      <c r="AG798" s="171">
        <f t="shared" si="648"/>
        <v>0</v>
      </c>
      <c r="AH798" s="171" t="str">
        <f t="shared" si="649"/>
        <v>0</v>
      </c>
      <c r="AI798" s="171" t="str">
        <f>IF(ISBLANK(AD798), "", (POWER(AD798/VLOOKUP(AH798,Anthro_Calc!C:P,13,FALSE),VLOOKUP(AH798,Anthro_Calc!C:P,12,FALSE))-1) / (VLOOKUP(AH798,Anthro_Calc!C:P,14,FALSE)*VLOOKUP(AH798,Anthro_Calc!C:P,12,FALSE)))</f>
        <v/>
      </c>
      <c r="AJ798" s="171" t="str">
        <f>IF(ISBLANK(AD798), "", -3 + (AD798 -VLOOKUP(AH798,Anthro_Calc!C:P,4,FALSE)) / (VLOOKUP(AH798,Anthro_Calc!C:P,5,FALSE) - VLOOKUP(AH798,Anthro_Calc!C:P,4,FALSE)))</f>
        <v/>
      </c>
      <c r="AK798" s="171" t="str">
        <f>IF(ISBLANK(AD798), "", 3 + (AD798 -VLOOKUP(AH798,Anthro_Calc!C:P,10,FALSE)) / (VLOOKUP(AH798,Anthro_Calc!C:P,10,FALSE) - VLOOKUP(AH798,Anthro_Calc!C:P,9,FALSE)))</f>
        <v/>
      </c>
      <c r="AL798" s="172" t="str">
        <f t="shared" si="650"/>
        <v/>
      </c>
      <c r="AM798" s="173" t="str">
        <f t="shared" si="651"/>
        <v/>
      </c>
      <c r="AN798" s="174" t="str">
        <f t="shared" si="652"/>
        <v/>
      </c>
      <c r="AO798" s="178" t="str">
        <f t="shared" si="682"/>
        <v/>
      </c>
      <c r="AP798" s="179"/>
      <c r="AQ798" s="179" t="str">
        <f t="shared" si="688"/>
        <v/>
      </c>
      <c r="AR798" s="167"/>
      <c r="AS798" s="175"/>
      <c r="AT798" s="170"/>
      <c r="AU798" s="177" t="str">
        <f t="shared" si="679"/>
        <v/>
      </c>
      <c r="AV798" s="171">
        <f t="shared" si="653"/>
        <v>0</v>
      </c>
      <c r="AW798" s="171">
        <f t="shared" si="654"/>
        <v>0</v>
      </c>
      <c r="AX798" s="171" t="str">
        <f t="shared" si="655"/>
        <v>0</v>
      </c>
      <c r="AY798" s="171" t="str">
        <f>IF(ISBLANK(AT798), "", (POWER(AT798/VLOOKUP(AX798,Anthro_Calc!C:P,13,FALSE),VLOOKUP(AX798,Anthro_Calc!C:P,12,FALSE))-1) / (VLOOKUP(AX798,Anthro_Calc!C:P,14,FALSE)*VLOOKUP(AX798,Anthro_Calc!C:P,12,FALSE)))</f>
        <v/>
      </c>
      <c r="AZ798" s="171" t="str">
        <f>IF(ISBLANK(AT798), "", -3 + (AT798 -VLOOKUP(AX798,Anthro_Calc!C:P,4,FALSE)) / (VLOOKUP(AX798,Anthro_Calc!C:P,5,FALSE) - VLOOKUP(AX798,Anthro_Calc!C:P,4,FALSE)))</f>
        <v/>
      </c>
      <c r="BA798" s="171" t="str">
        <f>IF(ISBLANK(AT798), "", 3 + (AT798 -VLOOKUP(AX798,Anthro_Calc!C:P,10,FALSE)) / (VLOOKUP(AX798,Anthro_Calc!C:P,10,FALSE) - VLOOKUP(AX798,Anthro_Calc!C:P,9,FALSE)))</f>
        <v/>
      </c>
      <c r="BB798" s="172" t="str">
        <f t="shared" si="656"/>
        <v/>
      </c>
      <c r="BC798" s="173" t="str">
        <f t="shared" si="657"/>
        <v/>
      </c>
      <c r="BD798" s="174" t="str">
        <f t="shared" si="683"/>
        <v/>
      </c>
      <c r="BE798" s="180" t="str">
        <f t="shared" si="684"/>
        <v/>
      </c>
      <c r="BF798" s="181" t="str">
        <f t="shared" si="658"/>
        <v/>
      </c>
      <c r="BG798" s="181" t="str">
        <f t="shared" si="685"/>
        <v/>
      </c>
      <c r="BH798" s="179"/>
      <c r="BI798" s="182"/>
      <c r="BJ798" s="167"/>
      <c r="BK798" s="175"/>
      <c r="BL798" s="176"/>
      <c r="BM798" s="177" t="str">
        <f t="shared" si="659"/>
        <v/>
      </c>
      <c r="BN798" s="171">
        <f t="shared" si="677"/>
        <v>0</v>
      </c>
      <c r="BO798" s="171">
        <f t="shared" si="678"/>
        <v>0</v>
      </c>
      <c r="BP798" s="171" t="str">
        <f t="shared" si="660"/>
        <v>0</v>
      </c>
      <c r="BQ798" s="171" t="str">
        <f>IF(ISBLANK(BL798), "", (POWER(BL798/VLOOKUP(BP798,Anthro_Calc!C:P,13,FALSE),VLOOKUP(BP798,Anthro_Calc!C:P,12,FALSE))-1) / (VLOOKUP(BP798,Anthro_Calc!C:P,14,FALSE)*VLOOKUP(BP798,Anthro_Calc!C:P,12,FALSE)))</f>
        <v/>
      </c>
      <c r="BR798" s="171" t="str">
        <f>IF(ISBLANK(BL798), "", -3 + (BL798 -VLOOKUP(BP798,Anthro_Calc!C:P,4,FALSE)) / (VLOOKUP(BP798,Anthro_Calc!C:P,5,FALSE) - VLOOKUP(BP798,Anthro_Calc!C:P,4,FALSE)))</f>
        <v/>
      </c>
      <c r="BS798" s="171" t="str">
        <f>IF(ISBLANK(BL798), "", 3 + (BL798 -VLOOKUP(BP798,Anthro_Calc!C:P,10,FALSE)) / (VLOOKUP(BP798,Anthro_Calc!C:P,10,FALSE) - VLOOKUP(BP798,Anthro_Calc!C:P,9,FALSE)))</f>
        <v/>
      </c>
      <c r="BT798" s="172" t="str">
        <f t="shared" si="661"/>
        <v/>
      </c>
      <c r="BU798" s="173" t="str">
        <f t="shared" si="662"/>
        <v/>
      </c>
      <c r="BV798" s="174" t="str">
        <f t="shared" si="663"/>
        <v/>
      </c>
      <c r="BW798" s="181" t="str">
        <f t="shared" si="686"/>
        <v/>
      </c>
      <c r="BX798" s="179"/>
      <c r="BY798" s="181" t="str">
        <f>IF(ISBLANK(BL798), "", VLOOKUP(Z798&amp;" "&amp;BV798&amp;" "&amp;BW798,Graduation_Criteria!$D$2:$E$34,2,FALSE))</f>
        <v/>
      </c>
      <c r="BZ798" s="181" t="str">
        <f t="shared" si="687"/>
        <v/>
      </c>
      <c r="CA798" s="167"/>
      <c r="CB798" s="175"/>
      <c r="CC798" s="175"/>
      <c r="CD798" s="183" t="str">
        <f t="shared" si="664"/>
        <v/>
      </c>
      <c r="CE798" s="184">
        <f t="shared" si="665"/>
        <v>0</v>
      </c>
      <c r="CF798" s="184">
        <f t="shared" si="666"/>
        <v>0</v>
      </c>
      <c r="CG798" s="184" t="str">
        <f t="shared" si="667"/>
        <v>0</v>
      </c>
      <c r="CH798" s="184" t="str">
        <f>IF(ISBLANK(CC798), "", (POWER(CC798/VLOOKUP(CG798,Anthro_Calc!C:P,13,FALSE),VLOOKUP(CG798,Anthro_Calc!C:P,12,FALSE))-1) / (VLOOKUP(CG798,Anthro_Calc!C:P,14,FALSE)*VLOOKUP(CG798,Anthro_Calc!C:P,12,FALSE)))</f>
        <v/>
      </c>
      <c r="CI798" s="184" t="str">
        <f>IF(ISBLANK(CC798), "", -3 + (CC798 -VLOOKUP(CG798,Anthro_Calc!C:P,4,FALSE)) / (VLOOKUP(CG798,Anthro_Calc!C:P,5,FALSE) - VLOOKUP(CG798,Anthro_Calc!C:P,4,FALSE)))</f>
        <v/>
      </c>
      <c r="CJ798" s="184" t="str">
        <f>IF(ISBLANK(CC798), "", 3 + (CC798 -VLOOKUP(CG798,Anthro_Calc!C:P,10,FALSE)) / (VLOOKUP(CG798,Anthro_Calc!C:P,10,FALSE) - VLOOKUP(CG798,Anthro_Calc!C:P,9,FALSE)))</f>
        <v/>
      </c>
      <c r="CK798" s="185" t="str">
        <f t="shared" si="668"/>
        <v/>
      </c>
      <c r="CL798" s="173" t="str">
        <f t="shared" si="669"/>
        <v/>
      </c>
      <c r="CM798" s="174" t="str">
        <f t="shared" si="670"/>
        <v/>
      </c>
      <c r="CN798" s="179"/>
      <c r="CO798" s="167"/>
      <c r="CP798" s="175"/>
      <c r="CQ798" s="175"/>
      <c r="CR798" s="186" t="str">
        <f t="shared" si="671"/>
        <v/>
      </c>
      <c r="CS798" s="187">
        <f t="shared" si="672"/>
        <v>0</v>
      </c>
      <c r="CT798" s="187">
        <f t="shared" si="673"/>
        <v>0</v>
      </c>
      <c r="CU798" s="187" t="str">
        <f t="shared" si="674"/>
        <v>0</v>
      </c>
      <c r="CV798" s="187" t="str">
        <f>IF(ISBLANK(CQ798), "", (POWER(CQ798/VLOOKUP(CU798,Anthro_Calc!C:P,13,FALSE),VLOOKUP(CU798,Anthro_Calc!C:P,12,FALSE))-1) / (VLOOKUP(CU798,Anthro_Calc!C:P,14,FALSE)*VLOOKUP(CU798,Anthro_Calc!C:P,12,FALSE)))</f>
        <v/>
      </c>
      <c r="CW798" s="187" t="str">
        <f>IF(ISBLANK(CQ798), "", -3 + (CQ798 -VLOOKUP(CU798,Anthro_Calc!C:P,4,FALSE)) / (VLOOKUP(CU798,Anthro_Calc!C:P,5,FALSE) - VLOOKUP(CU798,Anthro_Calc!C:P,4,FALSE)))</f>
        <v/>
      </c>
      <c r="CX798" s="187" t="str">
        <f>IF(ISBLANK(CQ798), "", 3 + (CQ798 -VLOOKUP(CU798,Anthro_Calc!C:P,10,FALSE)) / (VLOOKUP(CU798,Anthro_Calc!C:P,10,FALSE) - VLOOKUP(CU798,Anthro_Calc!C:P,9,FALSE)))</f>
        <v/>
      </c>
      <c r="CY798" s="188" t="str">
        <f t="shared" si="675"/>
        <v/>
      </c>
      <c r="CZ798" s="117" t="str">
        <f t="shared" si="689"/>
        <v/>
      </c>
      <c r="DA798" s="174" t="str">
        <f t="shared" si="676"/>
        <v/>
      </c>
      <c r="DB798" s="189"/>
    </row>
    <row r="799" spans="1:106">
      <c r="A799" s="165">
        <f t="shared" si="681"/>
        <v>795</v>
      </c>
      <c r="B799" s="166"/>
      <c r="C799" s="166"/>
      <c r="D799" s="166"/>
      <c r="E799" s="166"/>
      <c r="F799" s="166"/>
      <c r="G799" s="166"/>
      <c r="H799" s="166"/>
      <c r="I799" s="166"/>
      <c r="J799" s="166"/>
      <c r="K799" s="166"/>
      <c r="L799" s="166"/>
      <c r="M799" s="167"/>
      <c r="N799" s="168" t="str">
        <f t="shared" ca="1" si="640"/>
        <v/>
      </c>
      <c r="O799" s="169"/>
      <c r="P799" s="169"/>
      <c r="Q799" s="167"/>
      <c r="R799" s="170"/>
      <c r="S799" s="171" t="str">
        <f t="shared" si="641"/>
        <v/>
      </c>
      <c r="T799" s="171" t="str">
        <f t="shared" si="642"/>
        <v/>
      </c>
      <c r="U799" s="171" t="str">
        <f t="shared" si="643"/>
        <v/>
      </c>
      <c r="V799" s="171" t="str">
        <f>IF(ISBLANK(R799), "", (POWER(R799/VLOOKUP(U799,Anthro_Calc!C:P,13,FALSE),VLOOKUP(U799,Anthro_Calc!C:P,12,FALSE))-1) / (VLOOKUP(U799,Anthro_Calc!C:P,14,FALSE)*VLOOKUP(U799,Anthro_Calc!C:P,12,FALSE)))</f>
        <v/>
      </c>
      <c r="W799" s="171" t="str">
        <f>IF(ISBLANK(R799), "", -3 + (R799 -VLOOKUP(U799,Anthro_Calc!C:P,4,FALSE)) / (VLOOKUP(U799,Anthro_Calc!C:P,5,FALSE) - VLOOKUP(U799,Anthro_Calc!C:P,4,FALSE)))</f>
        <v/>
      </c>
      <c r="X799" s="171" t="str">
        <f>IF(ISBLANK(R799), "", 3 + (R799 -VLOOKUP(U799,Anthro_Calc!C:P,10,FALSE)) / (VLOOKUP(U799,Anthro_Calc!C:P,10,FALSE) - VLOOKUP(U799,Anthro_Calc!C:P,9,FALSE)))</f>
        <v/>
      </c>
      <c r="Y799" s="172" t="str">
        <f t="shared" si="644"/>
        <v/>
      </c>
      <c r="Z799" s="173" t="str">
        <f t="shared" si="645"/>
        <v/>
      </c>
      <c r="AA799" s="174" t="str">
        <f t="shared" si="680"/>
        <v/>
      </c>
      <c r="AB799" s="167"/>
      <c r="AC799" s="175"/>
      <c r="AD799" s="176"/>
      <c r="AE799" s="177" t="str">
        <f t="shared" si="646"/>
        <v/>
      </c>
      <c r="AF799" s="171">
        <f t="shared" si="647"/>
        <v>0</v>
      </c>
      <c r="AG799" s="171">
        <f t="shared" si="648"/>
        <v>0</v>
      </c>
      <c r="AH799" s="171" t="str">
        <f t="shared" si="649"/>
        <v>0</v>
      </c>
      <c r="AI799" s="171" t="str">
        <f>IF(ISBLANK(AD799), "", (POWER(AD799/VLOOKUP(AH799,Anthro_Calc!C:P,13,FALSE),VLOOKUP(AH799,Anthro_Calc!C:P,12,FALSE))-1) / (VLOOKUP(AH799,Anthro_Calc!C:P,14,FALSE)*VLOOKUP(AH799,Anthro_Calc!C:P,12,FALSE)))</f>
        <v/>
      </c>
      <c r="AJ799" s="171" t="str">
        <f>IF(ISBLANK(AD799), "", -3 + (AD799 -VLOOKUP(AH799,Anthro_Calc!C:P,4,FALSE)) / (VLOOKUP(AH799,Anthro_Calc!C:P,5,FALSE) - VLOOKUP(AH799,Anthro_Calc!C:P,4,FALSE)))</f>
        <v/>
      </c>
      <c r="AK799" s="171" t="str">
        <f>IF(ISBLANK(AD799), "", 3 + (AD799 -VLOOKUP(AH799,Anthro_Calc!C:P,10,FALSE)) / (VLOOKUP(AH799,Anthro_Calc!C:P,10,FALSE) - VLOOKUP(AH799,Anthro_Calc!C:P,9,FALSE)))</f>
        <v/>
      </c>
      <c r="AL799" s="172" t="str">
        <f t="shared" si="650"/>
        <v/>
      </c>
      <c r="AM799" s="173" t="str">
        <f t="shared" si="651"/>
        <v/>
      </c>
      <c r="AN799" s="174" t="str">
        <f t="shared" si="652"/>
        <v/>
      </c>
      <c r="AO799" s="178" t="str">
        <f t="shared" si="682"/>
        <v/>
      </c>
      <c r="AP799" s="179"/>
      <c r="AQ799" s="179" t="str">
        <f t="shared" si="688"/>
        <v/>
      </c>
      <c r="AR799" s="167"/>
      <c r="AS799" s="175"/>
      <c r="AT799" s="170"/>
      <c r="AU799" s="177" t="str">
        <f t="shared" si="679"/>
        <v/>
      </c>
      <c r="AV799" s="171">
        <f t="shared" si="653"/>
        <v>0</v>
      </c>
      <c r="AW799" s="171">
        <f t="shared" si="654"/>
        <v>0</v>
      </c>
      <c r="AX799" s="171" t="str">
        <f t="shared" si="655"/>
        <v>0</v>
      </c>
      <c r="AY799" s="171" t="str">
        <f>IF(ISBLANK(AT799), "", (POWER(AT799/VLOOKUP(AX799,Anthro_Calc!C:P,13,FALSE),VLOOKUP(AX799,Anthro_Calc!C:P,12,FALSE))-1) / (VLOOKUP(AX799,Anthro_Calc!C:P,14,FALSE)*VLOOKUP(AX799,Anthro_Calc!C:P,12,FALSE)))</f>
        <v/>
      </c>
      <c r="AZ799" s="171" t="str">
        <f>IF(ISBLANK(AT799), "", -3 + (AT799 -VLOOKUP(AX799,Anthro_Calc!C:P,4,FALSE)) / (VLOOKUP(AX799,Anthro_Calc!C:P,5,FALSE) - VLOOKUP(AX799,Anthro_Calc!C:P,4,FALSE)))</f>
        <v/>
      </c>
      <c r="BA799" s="171" t="str">
        <f>IF(ISBLANK(AT799), "", 3 + (AT799 -VLOOKUP(AX799,Anthro_Calc!C:P,10,FALSE)) / (VLOOKUP(AX799,Anthro_Calc!C:P,10,FALSE) - VLOOKUP(AX799,Anthro_Calc!C:P,9,FALSE)))</f>
        <v/>
      </c>
      <c r="BB799" s="172" t="str">
        <f t="shared" si="656"/>
        <v/>
      </c>
      <c r="BC799" s="173" t="str">
        <f t="shared" si="657"/>
        <v/>
      </c>
      <c r="BD799" s="174" t="str">
        <f t="shared" si="683"/>
        <v/>
      </c>
      <c r="BE799" s="180" t="str">
        <f t="shared" si="684"/>
        <v/>
      </c>
      <c r="BF799" s="181" t="str">
        <f t="shared" si="658"/>
        <v/>
      </c>
      <c r="BG799" s="181" t="str">
        <f t="shared" si="685"/>
        <v/>
      </c>
      <c r="BH799" s="179"/>
      <c r="BI799" s="182"/>
      <c r="BJ799" s="167"/>
      <c r="BK799" s="175"/>
      <c r="BL799" s="176"/>
      <c r="BM799" s="177" t="str">
        <f t="shared" si="659"/>
        <v/>
      </c>
      <c r="BN799" s="171">
        <f t="shared" si="677"/>
        <v>0</v>
      </c>
      <c r="BO799" s="171">
        <f t="shared" si="678"/>
        <v>0</v>
      </c>
      <c r="BP799" s="171" t="str">
        <f t="shared" si="660"/>
        <v>0</v>
      </c>
      <c r="BQ799" s="171" t="str">
        <f>IF(ISBLANK(BL799), "", (POWER(BL799/VLOOKUP(BP799,Anthro_Calc!C:P,13,FALSE),VLOOKUP(BP799,Anthro_Calc!C:P,12,FALSE))-1) / (VLOOKUP(BP799,Anthro_Calc!C:P,14,FALSE)*VLOOKUP(BP799,Anthro_Calc!C:P,12,FALSE)))</f>
        <v/>
      </c>
      <c r="BR799" s="171" t="str">
        <f>IF(ISBLANK(BL799), "", -3 + (BL799 -VLOOKUP(BP799,Anthro_Calc!C:P,4,FALSE)) / (VLOOKUP(BP799,Anthro_Calc!C:P,5,FALSE) - VLOOKUP(BP799,Anthro_Calc!C:P,4,FALSE)))</f>
        <v/>
      </c>
      <c r="BS799" s="171" t="str">
        <f>IF(ISBLANK(BL799), "", 3 + (BL799 -VLOOKUP(BP799,Anthro_Calc!C:P,10,FALSE)) / (VLOOKUP(BP799,Anthro_Calc!C:P,10,FALSE) - VLOOKUP(BP799,Anthro_Calc!C:P,9,FALSE)))</f>
        <v/>
      </c>
      <c r="BT799" s="172" t="str">
        <f t="shared" si="661"/>
        <v/>
      </c>
      <c r="BU799" s="173" t="str">
        <f t="shared" si="662"/>
        <v/>
      </c>
      <c r="BV799" s="174" t="str">
        <f t="shared" si="663"/>
        <v/>
      </c>
      <c r="BW799" s="181" t="str">
        <f t="shared" si="686"/>
        <v/>
      </c>
      <c r="BX799" s="179"/>
      <c r="BY799" s="181" t="str">
        <f>IF(ISBLANK(BL799), "", VLOOKUP(Z799&amp;" "&amp;BV799&amp;" "&amp;BW799,Graduation_Criteria!$D$2:$E$34,2,FALSE))</f>
        <v/>
      </c>
      <c r="BZ799" s="181" t="str">
        <f t="shared" si="687"/>
        <v/>
      </c>
      <c r="CA799" s="167"/>
      <c r="CB799" s="175"/>
      <c r="CC799" s="175"/>
      <c r="CD799" s="183" t="str">
        <f t="shared" si="664"/>
        <v/>
      </c>
      <c r="CE799" s="184">
        <f t="shared" si="665"/>
        <v>0</v>
      </c>
      <c r="CF799" s="184">
        <f t="shared" si="666"/>
        <v>0</v>
      </c>
      <c r="CG799" s="184" t="str">
        <f t="shared" si="667"/>
        <v>0</v>
      </c>
      <c r="CH799" s="184" t="str">
        <f>IF(ISBLANK(CC799), "", (POWER(CC799/VLOOKUP(CG799,Anthro_Calc!C:P,13,FALSE),VLOOKUP(CG799,Anthro_Calc!C:P,12,FALSE))-1) / (VLOOKUP(CG799,Anthro_Calc!C:P,14,FALSE)*VLOOKUP(CG799,Anthro_Calc!C:P,12,FALSE)))</f>
        <v/>
      </c>
      <c r="CI799" s="184" t="str">
        <f>IF(ISBLANK(CC799), "", -3 + (CC799 -VLOOKUP(CG799,Anthro_Calc!C:P,4,FALSE)) / (VLOOKUP(CG799,Anthro_Calc!C:P,5,FALSE) - VLOOKUP(CG799,Anthro_Calc!C:P,4,FALSE)))</f>
        <v/>
      </c>
      <c r="CJ799" s="184" t="str">
        <f>IF(ISBLANK(CC799), "", 3 + (CC799 -VLOOKUP(CG799,Anthro_Calc!C:P,10,FALSE)) / (VLOOKUP(CG799,Anthro_Calc!C:P,10,FALSE) - VLOOKUP(CG799,Anthro_Calc!C:P,9,FALSE)))</f>
        <v/>
      </c>
      <c r="CK799" s="185" t="str">
        <f t="shared" si="668"/>
        <v/>
      </c>
      <c r="CL799" s="173" t="str">
        <f t="shared" si="669"/>
        <v/>
      </c>
      <c r="CM799" s="174" t="str">
        <f t="shared" si="670"/>
        <v/>
      </c>
      <c r="CN799" s="179"/>
      <c r="CO799" s="167"/>
      <c r="CP799" s="175"/>
      <c r="CQ799" s="175"/>
      <c r="CR799" s="186" t="str">
        <f t="shared" si="671"/>
        <v/>
      </c>
      <c r="CS799" s="187">
        <f t="shared" si="672"/>
        <v>0</v>
      </c>
      <c r="CT799" s="187">
        <f t="shared" si="673"/>
        <v>0</v>
      </c>
      <c r="CU799" s="187" t="str">
        <f t="shared" si="674"/>
        <v>0</v>
      </c>
      <c r="CV799" s="187" t="str">
        <f>IF(ISBLANK(CQ799), "", (POWER(CQ799/VLOOKUP(CU799,Anthro_Calc!C:P,13,FALSE),VLOOKUP(CU799,Anthro_Calc!C:P,12,FALSE))-1) / (VLOOKUP(CU799,Anthro_Calc!C:P,14,FALSE)*VLOOKUP(CU799,Anthro_Calc!C:P,12,FALSE)))</f>
        <v/>
      </c>
      <c r="CW799" s="187" t="str">
        <f>IF(ISBLANK(CQ799), "", -3 + (CQ799 -VLOOKUP(CU799,Anthro_Calc!C:P,4,FALSE)) / (VLOOKUP(CU799,Anthro_Calc!C:P,5,FALSE) - VLOOKUP(CU799,Anthro_Calc!C:P,4,FALSE)))</f>
        <v/>
      </c>
      <c r="CX799" s="187" t="str">
        <f>IF(ISBLANK(CQ799), "", 3 + (CQ799 -VLOOKUP(CU799,Anthro_Calc!C:P,10,FALSE)) / (VLOOKUP(CU799,Anthro_Calc!C:P,10,FALSE) - VLOOKUP(CU799,Anthro_Calc!C:P,9,FALSE)))</f>
        <v/>
      </c>
      <c r="CY799" s="188" t="str">
        <f t="shared" si="675"/>
        <v/>
      </c>
      <c r="CZ799" s="117" t="str">
        <f t="shared" si="689"/>
        <v/>
      </c>
      <c r="DA799" s="174" t="str">
        <f t="shared" si="676"/>
        <v/>
      </c>
      <c r="DB799" s="189"/>
    </row>
    <row r="800" spans="1:106">
      <c r="A800" s="165">
        <f t="shared" si="681"/>
        <v>796</v>
      </c>
      <c r="B800" s="166"/>
      <c r="C800" s="166"/>
      <c r="D800" s="166"/>
      <c r="E800" s="166"/>
      <c r="F800" s="166"/>
      <c r="G800" s="166"/>
      <c r="H800" s="166"/>
      <c r="I800" s="166"/>
      <c r="J800" s="166"/>
      <c r="K800" s="166"/>
      <c r="L800" s="166"/>
      <c r="M800" s="167"/>
      <c r="N800" s="168" t="str">
        <f t="shared" ca="1" si="640"/>
        <v/>
      </c>
      <c r="O800" s="169"/>
      <c r="P800" s="169"/>
      <c r="Q800" s="167"/>
      <c r="R800" s="170"/>
      <c r="S800" s="171" t="str">
        <f t="shared" si="641"/>
        <v/>
      </c>
      <c r="T800" s="171" t="str">
        <f t="shared" si="642"/>
        <v/>
      </c>
      <c r="U800" s="171" t="str">
        <f t="shared" si="643"/>
        <v/>
      </c>
      <c r="V800" s="171" t="str">
        <f>IF(ISBLANK(R800), "", (POWER(R800/VLOOKUP(U800,Anthro_Calc!C:P,13,FALSE),VLOOKUP(U800,Anthro_Calc!C:P,12,FALSE))-1) / (VLOOKUP(U800,Anthro_Calc!C:P,14,FALSE)*VLOOKUP(U800,Anthro_Calc!C:P,12,FALSE)))</f>
        <v/>
      </c>
      <c r="W800" s="171" t="str">
        <f>IF(ISBLANK(R800), "", -3 + (R800 -VLOOKUP(U800,Anthro_Calc!C:P,4,FALSE)) / (VLOOKUP(U800,Anthro_Calc!C:P,5,FALSE) - VLOOKUP(U800,Anthro_Calc!C:P,4,FALSE)))</f>
        <v/>
      </c>
      <c r="X800" s="171" t="str">
        <f>IF(ISBLANK(R800), "", 3 + (R800 -VLOOKUP(U800,Anthro_Calc!C:P,10,FALSE)) / (VLOOKUP(U800,Anthro_Calc!C:P,10,FALSE) - VLOOKUP(U800,Anthro_Calc!C:P,9,FALSE)))</f>
        <v/>
      </c>
      <c r="Y800" s="172" t="str">
        <f t="shared" si="644"/>
        <v/>
      </c>
      <c r="Z800" s="173" t="str">
        <f t="shared" si="645"/>
        <v/>
      </c>
      <c r="AA800" s="174" t="str">
        <f t="shared" si="680"/>
        <v/>
      </c>
      <c r="AB800" s="167"/>
      <c r="AC800" s="175"/>
      <c r="AD800" s="176"/>
      <c r="AE800" s="177" t="str">
        <f t="shared" si="646"/>
        <v/>
      </c>
      <c r="AF800" s="171">
        <f t="shared" si="647"/>
        <v>0</v>
      </c>
      <c r="AG800" s="171">
        <f t="shared" si="648"/>
        <v>0</v>
      </c>
      <c r="AH800" s="171" t="str">
        <f t="shared" si="649"/>
        <v>0</v>
      </c>
      <c r="AI800" s="171" t="str">
        <f>IF(ISBLANK(AD800), "", (POWER(AD800/VLOOKUP(AH800,Anthro_Calc!C:P,13,FALSE),VLOOKUP(AH800,Anthro_Calc!C:P,12,FALSE))-1) / (VLOOKUP(AH800,Anthro_Calc!C:P,14,FALSE)*VLOOKUP(AH800,Anthro_Calc!C:P,12,FALSE)))</f>
        <v/>
      </c>
      <c r="AJ800" s="171" t="str">
        <f>IF(ISBLANK(AD800), "", -3 + (AD800 -VLOOKUP(AH800,Anthro_Calc!C:P,4,FALSE)) / (VLOOKUP(AH800,Anthro_Calc!C:P,5,FALSE) - VLOOKUP(AH800,Anthro_Calc!C:P,4,FALSE)))</f>
        <v/>
      </c>
      <c r="AK800" s="171" t="str">
        <f>IF(ISBLANK(AD800), "", 3 + (AD800 -VLOOKUP(AH800,Anthro_Calc!C:P,10,FALSE)) / (VLOOKUP(AH800,Anthro_Calc!C:P,10,FALSE) - VLOOKUP(AH800,Anthro_Calc!C:P,9,FALSE)))</f>
        <v/>
      </c>
      <c r="AL800" s="172" t="str">
        <f t="shared" si="650"/>
        <v/>
      </c>
      <c r="AM800" s="173" t="str">
        <f t="shared" si="651"/>
        <v/>
      </c>
      <c r="AN800" s="174" t="str">
        <f t="shared" si="652"/>
        <v/>
      </c>
      <c r="AO800" s="178" t="str">
        <f t="shared" si="682"/>
        <v/>
      </c>
      <c r="AP800" s="179"/>
      <c r="AQ800" s="179" t="str">
        <f t="shared" si="688"/>
        <v/>
      </c>
      <c r="AR800" s="167"/>
      <c r="AS800" s="175"/>
      <c r="AT800" s="170"/>
      <c r="AU800" s="177" t="str">
        <f t="shared" si="679"/>
        <v/>
      </c>
      <c r="AV800" s="171">
        <f t="shared" si="653"/>
        <v>0</v>
      </c>
      <c r="AW800" s="171">
        <f t="shared" si="654"/>
        <v>0</v>
      </c>
      <c r="AX800" s="171" t="str">
        <f t="shared" si="655"/>
        <v>0</v>
      </c>
      <c r="AY800" s="171" t="str">
        <f>IF(ISBLANK(AT800), "", (POWER(AT800/VLOOKUP(AX800,Anthro_Calc!C:P,13,FALSE),VLOOKUP(AX800,Anthro_Calc!C:P,12,FALSE))-1) / (VLOOKUP(AX800,Anthro_Calc!C:P,14,FALSE)*VLOOKUP(AX800,Anthro_Calc!C:P,12,FALSE)))</f>
        <v/>
      </c>
      <c r="AZ800" s="171" t="str">
        <f>IF(ISBLANK(AT800), "", -3 + (AT800 -VLOOKUP(AX800,Anthro_Calc!C:P,4,FALSE)) / (VLOOKUP(AX800,Anthro_Calc!C:P,5,FALSE) - VLOOKUP(AX800,Anthro_Calc!C:P,4,FALSE)))</f>
        <v/>
      </c>
      <c r="BA800" s="171" t="str">
        <f>IF(ISBLANK(AT800), "", 3 + (AT800 -VLOOKUP(AX800,Anthro_Calc!C:P,10,FALSE)) / (VLOOKUP(AX800,Anthro_Calc!C:P,10,FALSE) - VLOOKUP(AX800,Anthro_Calc!C:P,9,FALSE)))</f>
        <v/>
      </c>
      <c r="BB800" s="172" t="str">
        <f t="shared" si="656"/>
        <v/>
      </c>
      <c r="BC800" s="173" t="str">
        <f t="shared" si="657"/>
        <v/>
      </c>
      <c r="BD800" s="174" t="str">
        <f t="shared" si="683"/>
        <v/>
      </c>
      <c r="BE800" s="180" t="str">
        <f t="shared" si="684"/>
        <v/>
      </c>
      <c r="BF800" s="181" t="str">
        <f t="shared" si="658"/>
        <v/>
      </c>
      <c r="BG800" s="181" t="str">
        <f t="shared" si="685"/>
        <v/>
      </c>
      <c r="BH800" s="179"/>
      <c r="BI800" s="182"/>
      <c r="BJ800" s="167"/>
      <c r="BK800" s="175"/>
      <c r="BL800" s="176"/>
      <c r="BM800" s="177" t="str">
        <f t="shared" si="659"/>
        <v/>
      </c>
      <c r="BN800" s="171">
        <f t="shared" si="677"/>
        <v>0</v>
      </c>
      <c r="BO800" s="171">
        <f t="shared" si="678"/>
        <v>0</v>
      </c>
      <c r="BP800" s="171" t="str">
        <f t="shared" si="660"/>
        <v>0</v>
      </c>
      <c r="BQ800" s="171" t="str">
        <f>IF(ISBLANK(BL800), "", (POWER(BL800/VLOOKUP(BP800,Anthro_Calc!C:P,13,FALSE),VLOOKUP(BP800,Anthro_Calc!C:P,12,FALSE))-1) / (VLOOKUP(BP800,Anthro_Calc!C:P,14,FALSE)*VLOOKUP(BP800,Anthro_Calc!C:P,12,FALSE)))</f>
        <v/>
      </c>
      <c r="BR800" s="171" t="str">
        <f>IF(ISBLANK(BL800), "", -3 + (BL800 -VLOOKUP(BP800,Anthro_Calc!C:P,4,FALSE)) / (VLOOKUP(BP800,Anthro_Calc!C:P,5,FALSE) - VLOOKUP(BP800,Anthro_Calc!C:P,4,FALSE)))</f>
        <v/>
      </c>
      <c r="BS800" s="171" t="str">
        <f>IF(ISBLANK(BL800), "", 3 + (BL800 -VLOOKUP(BP800,Anthro_Calc!C:P,10,FALSE)) / (VLOOKUP(BP800,Anthro_Calc!C:P,10,FALSE) - VLOOKUP(BP800,Anthro_Calc!C:P,9,FALSE)))</f>
        <v/>
      </c>
      <c r="BT800" s="172" t="str">
        <f t="shared" si="661"/>
        <v/>
      </c>
      <c r="BU800" s="173" t="str">
        <f t="shared" si="662"/>
        <v/>
      </c>
      <c r="BV800" s="174" t="str">
        <f t="shared" si="663"/>
        <v/>
      </c>
      <c r="BW800" s="181" t="str">
        <f t="shared" si="686"/>
        <v/>
      </c>
      <c r="BX800" s="179"/>
      <c r="BY800" s="181" t="str">
        <f>IF(ISBLANK(BL800), "", VLOOKUP(Z800&amp;" "&amp;BV800&amp;" "&amp;BW800,Graduation_Criteria!$D$2:$E$34,2,FALSE))</f>
        <v/>
      </c>
      <c r="BZ800" s="181" t="str">
        <f t="shared" si="687"/>
        <v/>
      </c>
      <c r="CA800" s="167"/>
      <c r="CB800" s="175"/>
      <c r="CC800" s="175"/>
      <c r="CD800" s="183" t="str">
        <f t="shared" si="664"/>
        <v/>
      </c>
      <c r="CE800" s="184">
        <f t="shared" si="665"/>
        <v>0</v>
      </c>
      <c r="CF800" s="184">
        <f t="shared" si="666"/>
        <v>0</v>
      </c>
      <c r="CG800" s="184" t="str">
        <f t="shared" si="667"/>
        <v>0</v>
      </c>
      <c r="CH800" s="184" t="str">
        <f>IF(ISBLANK(CC800), "", (POWER(CC800/VLOOKUP(CG800,Anthro_Calc!C:P,13,FALSE),VLOOKUP(CG800,Anthro_Calc!C:P,12,FALSE))-1) / (VLOOKUP(CG800,Anthro_Calc!C:P,14,FALSE)*VLOOKUP(CG800,Anthro_Calc!C:P,12,FALSE)))</f>
        <v/>
      </c>
      <c r="CI800" s="184" t="str">
        <f>IF(ISBLANK(CC800), "", -3 + (CC800 -VLOOKUP(CG800,Anthro_Calc!C:P,4,FALSE)) / (VLOOKUP(CG800,Anthro_Calc!C:P,5,FALSE) - VLOOKUP(CG800,Anthro_Calc!C:P,4,FALSE)))</f>
        <v/>
      </c>
      <c r="CJ800" s="184" t="str">
        <f>IF(ISBLANK(CC800), "", 3 + (CC800 -VLOOKUP(CG800,Anthro_Calc!C:P,10,FALSE)) / (VLOOKUP(CG800,Anthro_Calc!C:P,10,FALSE) - VLOOKUP(CG800,Anthro_Calc!C:P,9,FALSE)))</f>
        <v/>
      </c>
      <c r="CK800" s="185" t="str">
        <f t="shared" si="668"/>
        <v/>
      </c>
      <c r="CL800" s="173" t="str">
        <f t="shared" si="669"/>
        <v/>
      </c>
      <c r="CM800" s="174" t="str">
        <f t="shared" si="670"/>
        <v/>
      </c>
      <c r="CN800" s="179"/>
      <c r="CO800" s="167"/>
      <c r="CP800" s="175"/>
      <c r="CQ800" s="175"/>
      <c r="CR800" s="186" t="str">
        <f t="shared" si="671"/>
        <v/>
      </c>
      <c r="CS800" s="187">
        <f t="shared" si="672"/>
        <v>0</v>
      </c>
      <c r="CT800" s="187">
        <f t="shared" si="673"/>
        <v>0</v>
      </c>
      <c r="CU800" s="187" t="str">
        <f t="shared" si="674"/>
        <v>0</v>
      </c>
      <c r="CV800" s="187" t="str">
        <f>IF(ISBLANK(CQ800), "", (POWER(CQ800/VLOOKUP(CU800,Anthro_Calc!C:P,13,FALSE),VLOOKUP(CU800,Anthro_Calc!C:P,12,FALSE))-1) / (VLOOKUP(CU800,Anthro_Calc!C:P,14,FALSE)*VLOOKUP(CU800,Anthro_Calc!C:P,12,FALSE)))</f>
        <v/>
      </c>
      <c r="CW800" s="187" t="str">
        <f>IF(ISBLANK(CQ800), "", -3 + (CQ800 -VLOOKUP(CU800,Anthro_Calc!C:P,4,FALSE)) / (VLOOKUP(CU800,Anthro_Calc!C:P,5,FALSE) - VLOOKUP(CU800,Anthro_Calc!C:P,4,FALSE)))</f>
        <v/>
      </c>
      <c r="CX800" s="187" t="str">
        <f>IF(ISBLANK(CQ800), "", 3 + (CQ800 -VLOOKUP(CU800,Anthro_Calc!C:P,10,FALSE)) / (VLOOKUP(CU800,Anthro_Calc!C:P,10,FALSE) - VLOOKUP(CU800,Anthro_Calc!C:P,9,FALSE)))</f>
        <v/>
      </c>
      <c r="CY800" s="188" t="str">
        <f t="shared" si="675"/>
        <v/>
      </c>
      <c r="CZ800" s="117" t="str">
        <f t="shared" si="689"/>
        <v/>
      </c>
      <c r="DA800" s="174" t="str">
        <f t="shared" si="676"/>
        <v/>
      </c>
      <c r="DB800" s="189"/>
    </row>
    <row r="801" spans="1:106">
      <c r="A801" s="165">
        <f t="shared" si="681"/>
        <v>797</v>
      </c>
      <c r="B801" s="166"/>
      <c r="C801" s="166"/>
      <c r="D801" s="166"/>
      <c r="E801" s="166"/>
      <c r="F801" s="166"/>
      <c r="G801" s="166"/>
      <c r="H801" s="166"/>
      <c r="I801" s="166"/>
      <c r="J801" s="166"/>
      <c r="K801" s="166"/>
      <c r="L801" s="166"/>
      <c r="M801" s="167"/>
      <c r="N801" s="168" t="str">
        <f t="shared" ca="1" si="640"/>
        <v/>
      </c>
      <c r="O801" s="169"/>
      <c r="P801" s="169"/>
      <c r="Q801" s="167"/>
      <c r="R801" s="170"/>
      <c r="S801" s="171" t="str">
        <f t="shared" si="641"/>
        <v/>
      </c>
      <c r="T801" s="171" t="str">
        <f t="shared" si="642"/>
        <v/>
      </c>
      <c r="U801" s="171" t="str">
        <f t="shared" si="643"/>
        <v/>
      </c>
      <c r="V801" s="171" t="str">
        <f>IF(ISBLANK(R801), "", (POWER(R801/VLOOKUP(U801,Anthro_Calc!C:P,13,FALSE),VLOOKUP(U801,Anthro_Calc!C:P,12,FALSE))-1) / (VLOOKUP(U801,Anthro_Calc!C:P,14,FALSE)*VLOOKUP(U801,Anthro_Calc!C:P,12,FALSE)))</f>
        <v/>
      </c>
      <c r="W801" s="171" t="str">
        <f>IF(ISBLANK(R801), "", -3 + (R801 -VLOOKUP(U801,Anthro_Calc!C:P,4,FALSE)) / (VLOOKUP(U801,Anthro_Calc!C:P,5,FALSE) - VLOOKUP(U801,Anthro_Calc!C:P,4,FALSE)))</f>
        <v/>
      </c>
      <c r="X801" s="171" t="str">
        <f>IF(ISBLANK(R801), "", 3 + (R801 -VLOOKUP(U801,Anthro_Calc!C:P,10,FALSE)) / (VLOOKUP(U801,Anthro_Calc!C:P,10,FALSE) - VLOOKUP(U801,Anthro_Calc!C:P,9,FALSE)))</f>
        <v/>
      </c>
      <c r="Y801" s="172" t="str">
        <f t="shared" si="644"/>
        <v/>
      </c>
      <c r="Z801" s="173" t="str">
        <f t="shared" si="645"/>
        <v/>
      </c>
      <c r="AA801" s="174" t="str">
        <f t="shared" si="680"/>
        <v/>
      </c>
      <c r="AB801" s="167"/>
      <c r="AC801" s="175"/>
      <c r="AD801" s="176"/>
      <c r="AE801" s="177" t="str">
        <f t="shared" si="646"/>
        <v/>
      </c>
      <c r="AF801" s="171">
        <f t="shared" si="647"/>
        <v>0</v>
      </c>
      <c r="AG801" s="171">
        <f t="shared" si="648"/>
        <v>0</v>
      </c>
      <c r="AH801" s="171" t="str">
        <f t="shared" si="649"/>
        <v>0</v>
      </c>
      <c r="AI801" s="171" t="str">
        <f>IF(ISBLANK(AD801), "", (POWER(AD801/VLOOKUP(AH801,Anthro_Calc!C:P,13,FALSE),VLOOKUP(AH801,Anthro_Calc!C:P,12,FALSE))-1) / (VLOOKUP(AH801,Anthro_Calc!C:P,14,FALSE)*VLOOKUP(AH801,Anthro_Calc!C:P,12,FALSE)))</f>
        <v/>
      </c>
      <c r="AJ801" s="171" t="str">
        <f>IF(ISBLANK(AD801), "", -3 + (AD801 -VLOOKUP(AH801,Anthro_Calc!C:P,4,FALSE)) / (VLOOKUP(AH801,Anthro_Calc!C:P,5,FALSE) - VLOOKUP(AH801,Anthro_Calc!C:P,4,FALSE)))</f>
        <v/>
      </c>
      <c r="AK801" s="171" t="str">
        <f>IF(ISBLANK(AD801), "", 3 + (AD801 -VLOOKUP(AH801,Anthro_Calc!C:P,10,FALSE)) / (VLOOKUP(AH801,Anthro_Calc!C:P,10,FALSE) - VLOOKUP(AH801,Anthro_Calc!C:P,9,FALSE)))</f>
        <v/>
      </c>
      <c r="AL801" s="172" t="str">
        <f t="shared" si="650"/>
        <v/>
      </c>
      <c r="AM801" s="173" t="str">
        <f t="shared" si="651"/>
        <v/>
      </c>
      <c r="AN801" s="174" t="str">
        <f t="shared" si="652"/>
        <v/>
      </c>
      <c r="AO801" s="178" t="str">
        <f t="shared" si="682"/>
        <v/>
      </c>
      <c r="AP801" s="179"/>
      <c r="AQ801" s="179" t="str">
        <f t="shared" si="688"/>
        <v/>
      </c>
      <c r="AR801" s="167"/>
      <c r="AS801" s="175"/>
      <c r="AT801" s="170"/>
      <c r="AU801" s="177" t="str">
        <f t="shared" si="679"/>
        <v/>
      </c>
      <c r="AV801" s="171">
        <f t="shared" si="653"/>
        <v>0</v>
      </c>
      <c r="AW801" s="171">
        <f t="shared" si="654"/>
        <v>0</v>
      </c>
      <c r="AX801" s="171" t="str">
        <f t="shared" si="655"/>
        <v>0</v>
      </c>
      <c r="AY801" s="171" t="str">
        <f>IF(ISBLANK(AT801), "", (POWER(AT801/VLOOKUP(AX801,Anthro_Calc!C:P,13,FALSE),VLOOKUP(AX801,Anthro_Calc!C:P,12,FALSE))-1) / (VLOOKUP(AX801,Anthro_Calc!C:P,14,FALSE)*VLOOKUP(AX801,Anthro_Calc!C:P,12,FALSE)))</f>
        <v/>
      </c>
      <c r="AZ801" s="171" t="str">
        <f>IF(ISBLANK(AT801), "", -3 + (AT801 -VLOOKUP(AX801,Anthro_Calc!C:P,4,FALSE)) / (VLOOKUP(AX801,Anthro_Calc!C:P,5,FALSE) - VLOOKUP(AX801,Anthro_Calc!C:P,4,FALSE)))</f>
        <v/>
      </c>
      <c r="BA801" s="171" t="str">
        <f>IF(ISBLANK(AT801), "", 3 + (AT801 -VLOOKUP(AX801,Anthro_Calc!C:P,10,FALSE)) / (VLOOKUP(AX801,Anthro_Calc!C:P,10,FALSE) - VLOOKUP(AX801,Anthro_Calc!C:P,9,FALSE)))</f>
        <v/>
      </c>
      <c r="BB801" s="172" t="str">
        <f t="shared" si="656"/>
        <v/>
      </c>
      <c r="BC801" s="173" t="str">
        <f t="shared" si="657"/>
        <v/>
      </c>
      <c r="BD801" s="174" t="str">
        <f t="shared" si="683"/>
        <v/>
      </c>
      <c r="BE801" s="180" t="str">
        <f t="shared" si="684"/>
        <v/>
      </c>
      <c r="BF801" s="181" t="str">
        <f t="shared" si="658"/>
        <v/>
      </c>
      <c r="BG801" s="181" t="str">
        <f t="shared" si="685"/>
        <v/>
      </c>
      <c r="BH801" s="179"/>
      <c r="BI801" s="182"/>
      <c r="BJ801" s="167"/>
      <c r="BK801" s="175"/>
      <c r="BL801" s="176"/>
      <c r="BM801" s="177" t="str">
        <f t="shared" si="659"/>
        <v/>
      </c>
      <c r="BN801" s="171">
        <f t="shared" si="677"/>
        <v>0</v>
      </c>
      <c r="BO801" s="171">
        <f t="shared" si="678"/>
        <v>0</v>
      </c>
      <c r="BP801" s="171" t="str">
        <f t="shared" si="660"/>
        <v>0</v>
      </c>
      <c r="BQ801" s="171" t="str">
        <f>IF(ISBLANK(BL801), "", (POWER(BL801/VLOOKUP(BP801,Anthro_Calc!C:P,13,FALSE),VLOOKUP(BP801,Anthro_Calc!C:P,12,FALSE))-1) / (VLOOKUP(BP801,Anthro_Calc!C:P,14,FALSE)*VLOOKUP(BP801,Anthro_Calc!C:P,12,FALSE)))</f>
        <v/>
      </c>
      <c r="BR801" s="171" t="str">
        <f>IF(ISBLANK(BL801), "", -3 + (BL801 -VLOOKUP(BP801,Anthro_Calc!C:P,4,FALSE)) / (VLOOKUP(BP801,Anthro_Calc!C:P,5,FALSE) - VLOOKUP(BP801,Anthro_Calc!C:P,4,FALSE)))</f>
        <v/>
      </c>
      <c r="BS801" s="171" t="str">
        <f>IF(ISBLANK(BL801), "", 3 + (BL801 -VLOOKUP(BP801,Anthro_Calc!C:P,10,FALSE)) / (VLOOKUP(BP801,Anthro_Calc!C:P,10,FALSE) - VLOOKUP(BP801,Anthro_Calc!C:P,9,FALSE)))</f>
        <v/>
      </c>
      <c r="BT801" s="172" t="str">
        <f t="shared" si="661"/>
        <v/>
      </c>
      <c r="BU801" s="173" t="str">
        <f t="shared" si="662"/>
        <v/>
      </c>
      <c r="BV801" s="174" t="str">
        <f t="shared" si="663"/>
        <v/>
      </c>
      <c r="BW801" s="181" t="str">
        <f t="shared" si="686"/>
        <v/>
      </c>
      <c r="BX801" s="179"/>
      <c r="BY801" s="181" t="str">
        <f>IF(ISBLANK(BL801), "", VLOOKUP(Z801&amp;" "&amp;BV801&amp;" "&amp;BW801,Graduation_Criteria!$D$2:$E$34,2,FALSE))</f>
        <v/>
      </c>
      <c r="BZ801" s="181" t="str">
        <f t="shared" si="687"/>
        <v/>
      </c>
      <c r="CA801" s="167"/>
      <c r="CB801" s="175"/>
      <c r="CC801" s="175"/>
      <c r="CD801" s="183" t="str">
        <f t="shared" si="664"/>
        <v/>
      </c>
      <c r="CE801" s="184">
        <f t="shared" si="665"/>
        <v>0</v>
      </c>
      <c r="CF801" s="184">
        <f t="shared" si="666"/>
        <v>0</v>
      </c>
      <c r="CG801" s="184" t="str">
        <f t="shared" si="667"/>
        <v>0</v>
      </c>
      <c r="CH801" s="184" t="str">
        <f>IF(ISBLANK(CC801), "", (POWER(CC801/VLOOKUP(CG801,Anthro_Calc!C:P,13,FALSE),VLOOKUP(CG801,Anthro_Calc!C:P,12,FALSE))-1) / (VLOOKUP(CG801,Anthro_Calc!C:P,14,FALSE)*VLOOKUP(CG801,Anthro_Calc!C:P,12,FALSE)))</f>
        <v/>
      </c>
      <c r="CI801" s="184" t="str">
        <f>IF(ISBLANK(CC801), "", -3 + (CC801 -VLOOKUP(CG801,Anthro_Calc!C:P,4,FALSE)) / (VLOOKUP(CG801,Anthro_Calc!C:P,5,FALSE) - VLOOKUP(CG801,Anthro_Calc!C:P,4,FALSE)))</f>
        <v/>
      </c>
      <c r="CJ801" s="184" t="str">
        <f>IF(ISBLANK(CC801), "", 3 + (CC801 -VLOOKUP(CG801,Anthro_Calc!C:P,10,FALSE)) / (VLOOKUP(CG801,Anthro_Calc!C:P,10,FALSE) - VLOOKUP(CG801,Anthro_Calc!C:P,9,FALSE)))</f>
        <v/>
      </c>
      <c r="CK801" s="185" t="str">
        <f t="shared" si="668"/>
        <v/>
      </c>
      <c r="CL801" s="173" t="str">
        <f t="shared" si="669"/>
        <v/>
      </c>
      <c r="CM801" s="174" t="str">
        <f t="shared" si="670"/>
        <v/>
      </c>
      <c r="CN801" s="179"/>
      <c r="CO801" s="167"/>
      <c r="CP801" s="175"/>
      <c r="CQ801" s="175"/>
      <c r="CR801" s="186" t="str">
        <f t="shared" si="671"/>
        <v/>
      </c>
      <c r="CS801" s="187">
        <f t="shared" si="672"/>
        <v>0</v>
      </c>
      <c r="CT801" s="187">
        <f t="shared" si="673"/>
        <v>0</v>
      </c>
      <c r="CU801" s="187" t="str">
        <f t="shared" si="674"/>
        <v>0</v>
      </c>
      <c r="CV801" s="187" t="str">
        <f>IF(ISBLANK(CQ801), "", (POWER(CQ801/VLOOKUP(CU801,Anthro_Calc!C:P,13,FALSE),VLOOKUP(CU801,Anthro_Calc!C:P,12,FALSE))-1) / (VLOOKUP(CU801,Anthro_Calc!C:P,14,FALSE)*VLOOKUP(CU801,Anthro_Calc!C:P,12,FALSE)))</f>
        <v/>
      </c>
      <c r="CW801" s="187" t="str">
        <f>IF(ISBLANK(CQ801), "", -3 + (CQ801 -VLOOKUP(CU801,Anthro_Calc!C:P,4,FALSE)) / (VLOOKUP(CU801,Anthro_Calc!C:P,5,FALSE) - VLOOKUP(CU801,Anthro_Calc!C:P,4,FALSE)))</f>
        <v/>
      </c>
      <c r="CX801" s="187" t="str">
        <f>IF(ISBLANK(CQ801), "", 3 + (CQ801 -VLOOKUP(CU801,Anthro_Calc!C:P,10,FALSE)) / (VLOOKUP(CU801,Anthro_Calc!C:P,10,FALSE) - VLOOKUP(CU801,Anthro_Calc!C:P,9,FALSE)))</f>
        <v/>
      </c>
      <c r="CY801" s="188" t="str">
        <f t="shared" si="675"/>
        <v/>
      </c>
      <c r="CZ801" s="117" t="str">
        <f t="shared" si="689"/>
        <v/>
      </c>
      <c r="DA801" s="174" t="str">
        <f t="shared" si="676"/>
        <v/>
      </c>
      <c r="DB801" s="189"/>
    </row>
    <row r="802" spans="1:106">
      <c r="A802" s="165">
        <f t="shared" si="681"/>
        <v>798</v>
      </c>
      <c r="B802" s="166"/>
      <c r="C802" s="166"/>
      <c r="D802" s="166"/>
      <c r="E802" s="166"/>
      <c r="F802" s="166"/>
      <c r="G802" s="166"/>
      <c r="H802" s="166"/>
      <c r="I802" s="166"/>
      <c r="J802" s="166"/>
      <c r="K802" s="166"/>
      <c r="L802" s="166"/>
      <c r="M802" s="167"/>
      <c r="N802" s="168" t="str">
        <f t="shared" ca="1" si="640"/>
        <v/>
      </c>
      <c r="O802" s="169"/>
      <c r="P802" s="169"/>
      <c r="Q802" s="167"/>
      <c r="R802" s="170"/>
      <c r="S802" s="171" t="str">
        <f t="shared" si="641"/>
        <v/>
      </c>
      <c r="T802" s="171" t="str">
        <f t="shared" si="642"/>
        <v/>
      </c>
      <c r="U802" s="171" t="str">
        <f t="shared" si="643"/>
        <v/>
      </c>
      <c r="V802" s="171" t="str">
        <f>IF(ISBLANK(R802), "", (POWER(R802/VLOOKUP(U802,Anthro_Calc!C:P,13,FALSE),VLOOKUP(U802,Anthro_Calc!C:P,12,FALSE))-1) / (VLOOKUP(U802,Anthro_Calc!C:P,14,FALSE)*VLOOKUP(U802,Anthro_Calc!C:P,12,FALSE)))</f>
        <v/>
      </c>
      <c r="W802" s="171" t="str">
        <f>IF(ISBLANK(R802), "", -3 + (R802 -VLOOKUP(U802,Anthro_Calc!C:P,4,FALSE)) / (VLOOKUP(U802,Anthro_Calc!C:P,5,FALSE) - VLOOKUP(U802,Anthro_Calc!C:P,4,FALSE)))</f>
        <v/>
      </c>
      <c r="X802" s="171" t="str">
        <f>IF(ISBLANK(R802), "", 3 + (R802 -VLOOKUP(U802,Anthro_Calc!C:P,10,FALSE)) / (VLOOKUP(U802,Anthro_Calc!C:P,10,FALSE) - VLOOKUP(U802,Anthro_Calc!C:P,9,FALSE)))</f>
        <v/>
      </c>
      <c r="Y802" s="172" t="str">
        <f t="shared" si="644"/>
        <v/>
      </c>
      <c r="Z802" s="173" t="str">
        <f t="shared" si="645"/>
        <v/>
      </c>
      <c r="AA802" s="174" t="str">
        <f t="shared" si="680"/>
        <v/>
      </c>
      <c r="AB802" s="167"/>
      <c r="AC802" s="175"/>
      <c r="AD802" s="176"/>
      <c r="AE802" s="177" t="str">
        <f t="shared" si="646"/>
        <v/>
      </c>
      <c r="AF802" s="171">
        <f t="shared" si="647"/>
        <v>0</v>
      </c>
      <c r="AG802" s="171">
        <f t="shared" si="648"/>
        <v>0</v>
      </c>
      <c r="AH802" s="171" t="str">
        <f t="shared" si="649"/>
        <v>0</v>
      </c>
      <c r="AI802" s="171" t="str">
        <f>IF(ISBLANK(AD802), "", (POWER(AD802/VLOOKUP(AH802,Anthro_Calc!C:P,13,FALSE),VLOOKUP(AH802,Anthro_Calc!C:P,12,FALSE))-1) / (VLOOKUP(AH802,Anthro_Calc!C:P,14,FALSE)*VLOOKUP(AH802,Anthro_Calc!C:P,12,FALSE)))</f>
        <v/>
      </c>
      <c r="AJ802" s="171" t="str">
        <f>IF(ISBLANK(AD802), "", -3 + (AD802 -VLOOKUP(AH802,Anthro_Calc!C:P,4,FALSE)) / (VLOOKUP(AH802,Anthro_Calc!C:P,5,FALSE) - VLOOKUP(AH802,Anthro_Calc!C:P,4,FALSE)))</f>
        <v/>
      </c>
      <c r="AK802" s="171" t="str">
        <f>IF(ISBLANK(AD802), "", 3 + (AD802 -VLOOKUP(AH802,Anthro_Calc!C:P,10,FALSE)) / (VLOOKUP(AH802,Anthro_Calc!C:P,10,FALSE) - VLOOKUP(AH802,Anthro_Calc!C:P,9,FALSE)))</f>
        <v/>
      </c>
      <c r="AL802" s="172" t="str">
        <f t="shared" si="650"/>
        <v/>
      </c>
      <c r="AM802" s="173" t="str">
        <f t="shared" si="651"/>
        <v/>
      </c>
      <c r="AN802" s="174" t="str">
        <f t="shared" si="652"/>
        <v/>
      </c>
      <c r="AO802" s="178" t="str">
        <f t="shared" si="682"/>
        <v/>
      </c>
      <c r="AP802" s="179"/>
      <c r="AQ802" s="179" t="str">
        <f t="shared" si="688"/>
        <v/>
      </c>
      <c r="AR802" s="167"/>
      <c r="AS802" s="175"/>
      <c r="AT802" s="170"/>
      <c r="AU802" s="177" t="str">
        <f t="shared" si="679"/>
        <v/>
      </c>
      <c r="AV802" s="171">
        <f t="shared" si="653"/>
        <v>0</v>
      </c>
      <c r="AW802" s="171">
        <f t="shared" si="654"/>
        <v>0</v>
      </c>
      <c r="AX802" s="171" t="str">
        <f t="shared" si="655"/>
        <v>0</v>
      </c>
      <c r="AY802" s="171" t="str">
        <f>IF(ISBLANK(AT802), "", (POWER(AT802/VLOOKUP(AX802,Anthro_Calc!C:P,13,FALSE),VLOOKUP(AX802,Anthro_Calc!C:P,12,FALSE))-1) / (VLOOKUP(AX802,Anthro_Calc!C:P,14,FALSE)*VLOOKUP(AX802,Anthro_Calc!C:P,12,FALSE)))</f>
        <v/>
      </c>
      <c r="AZ802" s="171" t="str">
        <f>IF(ISBLANK(AT802), "", -3 + (AT802 -VLOOKUP(AX802,Anthro_Calc!C:P,4,FALSE)) / (VLOOKUP(AX802,Anthro_Calc!C:P,5,FALSE) - VLOOKUP(AX802,Anthro_Calc!C:P,4,FALSE)))</f>
        <v/>
      </c>
      <c r="BA802" s="171" t="str">
        <f>IF(ISBLANK(AT802), "", 3 + (AT802 -VLOOKUP(AX802,Anthro_Calc!C:P,10,FALSE)) / (VLOOKUP(AX802,Anthro_Calc!C:P,10,FALSE) - VLOOKUP(AX802,Anthro_Calc!C:P,9,FALSE)))</f>
        <v/>
      </c>
      <c r="BB802" s="172" t="str">
        <f t="shared" si="656"/>
        <v/>
      </c>
      <c r="BC802" s="173" t="str">
        <f t="shared" si="657"/>
        <v/>
      </c>
      <c r="BD802" s="174" t="str">
        <f t="shared" si="683"/>
        <v/>
      </c>
      <c r="BE802" s="180" t="str">
        <f t="shared" si="684"/>
        <v/>
      </c>
      <c r="BF802" s="181" t="str">
        <f t="shared" si="658"/>
        <v/>
      </c>
      <c r="BG802" s="181" t="str">
        <f t="shared" si="685"/>
        <v/>
      </c>
      <c r="BH802" s="179"/>
      <c r="BI802" s="182"/>
      <c r="BJ802" s="167"/>
      <c r="BK802" s="175"/>
      <c r="BL802" s="176"/>
      <c r="BM802" s="177" t="str">
        <f t="shared" si="659"/>
        <v/>
      </c>
      <c r="BN802" s="171">
        <f t="shared" si="677"/>
        <v>0</v>
      </c>
      <c r="BO802" s="171">
        <f t="shared" si="678"/>
        <v>0</v>
      </c>
      <c r="BP802" s="171" t="str">
        <f t="shared" si="660"/>
        <v>0</v>
      </c>
      <c r="BQ802" s="171" t="str">
        <f>IF(ISBLANK(BL802), "", (POWER(BL802/VLOOKUP(BP802,Anthro_Calc!C:P,13,FALSE),VLOOKUP(BP802,Anthro_Calc!C:P,12,FALSE))-1) / (VLOOKUP(BP802,Anthro_Calc!C:P,14,FALSE)*VLOOKUP(BP802,Anthro_Calc!C:P,12,FALSE)))</f>
        <v/>
      </c>
      <c r="BR802" s="171" t="str">
        <f>IF(ISBLANK(BL802), "", -3 + (BL802 -VLOOKUP(BP802,Anthro_Calc!C:P,4,FALSE)) / (VLOOKUP(BP802,Anthro_Calc!C:P,5,FALSE) - VLOOKUP(BP802,Anthro_Calc!C:P,4,FALSE)))</f>
        <v/>
      </c>
      <c r="BS802" s="171" t="str">
        <f>IF(ISBLANK(BL802), "", 3 + (BL802 -VLOOKUP(BP802,Anthro_Calc!C:P,10,FALSE)) / (VLOOKUP(BP802,Anthro_Calc!C:P,10,FALSE) - VLOOKUP(BP802,Anthro_Calc!C:P,9,FALSE)))</f>
        <v/>
      </c>
      <c r="BT802" s="172" t="str">
        <f t="shared" si="661"/>
        <v/>
      </c>
      <c r="BU802" s="173" t="str">
        <f t="shared" si="662"/>
        <v/>
      </c>
      <c r="BV802" s="174" t="str">
        <f t="shared" si="663"/>
        <v/>
      </c>
      <c r="BW802" s="181" t="str">
        <f t="shared" si="686"/>
        <v/>
      </c>
      <c r="BX802" s="179"/>
      <c r="BY802" s="181" t="str">
        <f>IF(ISBLANK(BL802), "", VLOOKUP(Z802&amp;" "&amp;BV802&amp;" "&amp;BW802,Graduation_Criteria!$D$2:$E$34,2,FALSE))</f>
        <v/>
      </c>
      <c r="BZ802" s="181" t="str">
        <f t="shared" si="687"/>
        <v/>
      </c>
      <c r="CA802" s="167"/>
      <c r="CB802" s="175"/>
      <c r="CC802" s="175"/>
      <c r="CD802" s="183" t="str">
        <f t="shared" si="664"/>
        <v/>
      </c>
      <c r="CE802" s="184">
        <f t="shared" si="665"/>
        <v>0</v>
      </c>
      <c r="CF802" s="184">
        <f t="shared" si="666"/>
        <v>0</v>
      </c>
      <c r="CG802" s="184" t="str">
        <f t="shared" si="667"/>
        <v>0</v>
      </c>
      <c r="CH802" s="184" t="str">
        <f>IF(ISBLANK(CC802), "", (POWER(CC802/VLOOKUP(CG802,Anthro_Calc!C:P,13,FALSE),VLOOKUP(CG802,Anthro_Calc!C:P,12,FALSE))-1) / (VLOOKUP(CG802,Anthro_Calc!C:P,14,FALSE)*VLOOKUP(CG802,Anthro_Calc!C:P,12,FALSE)))</f>
        <v/>
      </c>
      <c r="CI802" s="184" t="str">
        <f>IF(ISBLANK(CC802), "", -3 + (CC802 -VLOOKUP(CG802,Anthro_Calc!C:P,4,FALSE)) / (VLOOKUP(CG802,Anthro_Calc!C:P,5,FALSE) - VLOOKUP(CG802,Anthro_Calc!C:P,4,FALSE)))</f>
        <v/>
      </c>
      <c r="CJ802" s="184" t="str">
        <f>IF(ISBLANK(CC802), "", 3 + (CC802 -VLOOKUP(CG802,Anthro_Calc!C:P,10,FALSE)) / (VLOOKUP(CG802,Anthro_Calc!C:P,10,FALSE) - VLOOKUP(CG802,Anthro_Calc!C:P,9,FALSE)))</f>
        <v/>
      </c>
      <c r="CK802" s="185" t="str">
        <f t="shared" si="668"/>
        <v/>
      </c>
      <c r="CL802" s="173" t="str">
        <f t="shared" si="669"/>
        <v/>
      </c>
      <c r="CM802" s="174" t="str">
        <f t="shared" si="670"/>
        <v/>
      </c>
      <c r="CN802" s="179"/>
      <c r="CO802" s="167"/>
      <c r="CP802" s="175"/>
      <c r="CQ802" s="175"/>
      <c r="CR802" s="186" t="str">
        <f t="shared" si="671"/>
        <v/>
      </c>
      <c r="CS802" s="187">
        <f t="shared" si="672"/>
        <v>0</v>
      </c>
      <c r="CT802" s="187">
        <f t="shared" si="673"/>
        <v>0</v>
      </c>
      <c r="CU802" s="187" t="str">
        <f t="shared" si="674"/>
        <v>0</v>
      </c>
      <c r="CV802" s="187" t="str">
        <f>IF(ISBLANK(CQ802), "", (POWER(CQ802/VLOOKUP(CU802,Anthro_Calc!C:P,13,FALSE),VLOOKUP(CU802,Anthro_Calc!C:P,12,FALSE))-1) / (VLOOKUP(CU802,Anthro_Calc!C:P,14,FALSE)*VLOOKUP(CU802,Anthro_Calc!C:P,12,FALSE)))</f>
        <v/>
      </c>
      <c r="CW802" s="187" t="str">
        <f>IF(ISBLANK(CQ802), "", -3 + (CQ802 -VLOOKUP(CU802,Anthro_Calc!C:P,4,FALSE)) / (VLOOKUP(CU802,Anthro_Calc!C:P,5,FALSE) - VLOOKUP(CU802,Anthro_Calc!C:P,4,FALSE)))</f>
        <v/>
      </c>
      <c r="CX802" s="187" t="str">
        <f>IF(ISBLANK(CQ802), "", 3 + (CQ802 -VLOOKUP(CU802,Anthro_Calc!C:P,10,FALSE)) / (VLOOKUP(CU802,Anthro_Calc!C:P,10,FALSE) - VLOOKUP(CU802,Anthro_Calc!C:P,9,FALSE)))</f>
        <v/>
      </c>
      <c r="CY802" s="188" t="str">
        <f t="shared" si="675"/>
        <v/>
      </c>
      <c r="CZ802" s="117" t="str">
        <f t="shared" si="689"/>
        <v/>
      </c>
      <c r="DA802" s="174" t="str">
        <f t="shared" si="676"/>
        <v/>
      </c>
      <c r="DB802" s="189"/>
    </row>
    <row r="803" spans="1:106">
      <c r="A803" s="165">
        <f t="shared" si="681"/>
        <v>799</v>
      </c>
      <c r="B803" s="166"/>
      <c r="C803" s="166"/>
      <c r="D803" s="166"/>
      <c r="E803" s="166"/>
      <c r="F803" s="166"/>
      <c r="G803" s="166"/>
      <c r="H803" s="166"/>
      <c r="I803" s="166"/>
      <c r="J803" s="166"/>
      <c r="K803" s="166"/>
      <c r="L803" s="166"/>
      <c r="M803" s="167"/>
      <c r="N803" s="168" t="str">
        <f t="shared" ca="1" si="640"/>
        <v/>
      </c>
      <c r="O803" s="169"/>
      <c r="P803" s="169"/>
      <c r="Q803" s="167"/>
      <c r="R803" s="170"/>
      <c r="S803" s="171" t="str">
        <f t="shared" si="641"/>
        <v/>
      </c>
      <c r="T803" s="171" t="str">
        <f t="shared" si="642"/>
        <v/>
      </c>
      <c r="U803" s="171" t="str">
        <f t="shared" si="643"/>
        <v/>
      </c>
      <c r="V803" s="171" t="str">
        <f>IF(ISBLANK(R803), "", (POWER(R803/VLOOKUP(U803,Anthro_Calc!C:P,13,FALSE),VLOOKUP(U803,Anthro_Calc!C:P,12,FALSE))-1) / (VLOOKUP(U803,Anthro_Calc!C:P,14,FALSE)*VLOOKUP(U803,Anthro_Calc!C:P,12,FALSE)))</f>
        <v/>
      </c>
      <c r="W803" s="171" t="str">
        <f>IF(ISBLANK(R803), "", -3 + (R803 -VLOOKUP(U803,Anthro_Calc!C:P,4,FALSE)) / (VLOOKUP(U803,Anthro_Calc!C:P,5,FALSE) - VLOOKUP(U803,Anthro_Calc!C:P,4,FALSE)))</f>
        <v/>
      </c>
      <c r="X803" s="171" t="str">
        <f>IF(ISBLANK(R803), "", 3 + (R803 -VLOOKUP(U803,Anthro_Calc!C:P,10,FALSE)) / (VLOOKUP(U803,Anthro_Calc!C:P,10,FALSE) - VLOOKUP(U803,Anthro_Calc!C:P,9,FALSE)))</f>
        <v/>
      </c>
      <c r="Y803" s="172" t="str">
        <f t="shared" si="644"/>
        <v/>
      </c>
      <c r="Z803" s="173" t="str">
        <f t="shared" si="645"/>
        <v/>
      </c>
      <c r="AA803" s="174" t="str">
        <f t="shared" si="680"/>
        <v/>
      </c>
      <c r="AB803" s="167"/>
      <c r="AC803" s="175"/>
      <c r="AD803" s="176"/>
      <c r="AE803" s="177" t="str">
        <f t="shared" si="646"/>
        <v/>
      </c>
      <c r="AF803" s="171">
        <f t="shared" si="647"/>
        <v>0</v>
      </c>
      <c r="AG803" s="171">
        <f t="shared" si="648"/>
        <v>0</v>
      </c>
      <c r="AH803" s="171" t="str">
        <f t="shared" si="649"/>
        <v>0</v>
      </c>
      <c r="AI803" s="171" t="str">
        <f>IF(ISBLANK(AD803), "", (POWER(AD803/VLOOKUP(AH803,Anthro_Calc!C:P,13,FALSE),VLOOKUP(AH803,Anthro_Calc!C:P,12,FALSE))-1) / (VLOOKUP(AH803,Anthro_Calc!C:P,14,FALSE)*VLOOKUP(AH803,Anthro_Calc!C:P,12,FALSE)))</f>
        <v/>
      </c>
      <c r="AJ803" s="171" t="str">
        <f>IF(ISBLANK(AD803), "", -3 + (AD803 -VLOOKUP(AH803,Anthro_Calc!C:P,4,FALSE)) / (VLOOKUP(AH803,Anthro_Calc!C:P,5,FALSE) - VLOOKUP(AH803,Anthro_Calc!C:P,4,FALSE)))</f>
        <v/>
      </c>
      <c r="AK803" s="171" t="str">
        <f>IF(ISBLANK(AD803), "", 3 + (AD803 -VLOOKUP(AH803,Anthro_Calc!C:P,10,FALSE)) / (VLOOKUP(AH803,Anthro_Calc!C:P,10,FALSE) - VLOOKUP(AH803,Anthro_Calc!C:P,9,FALSE)))</f>
        <v/>
      </c>
      <c r="AL803" s="172" t="str">
        <f t="shared" si="650"/>
        <v/>
      </c>
      <c r="AM803" s="173" t="str">
        <f t="shared" si="651"/>
        <v/>
      </c>
      <c r="AN803" s="174" t="str">
        <f t="shared" si="652"/>
        <v/>
      </c>
      <c r="AO803" s="178" t="str">
        <f t="shared" si="682"/>
        <v/>
      </c>
      <c r="AP803" s="179"/>
      <c r="AQ803" s="179" t="str">
        <f t="shared" si="688"/>
        <v/>
      </c>
      <c r="AR803" s="167"/>
      <c r="AS803" s="175"/>
      <c r="AT803" s="170"/>
      <c r="AU803" s="177" t="str">
        <f t="shared" si="679"/>
        <v/>
      </c>
      <c r="AV803" s="171">
        <f t="shared" si="653"/>
        <v>0</v>
      </c>
      <c r="AW803" s="171">
        <f t="shared" si="654"/>
        <v>0</v>
      </c>
      <c r="AX803" s="171" t="str">
        <f t="shared" si="655"/>
        <v>0</v>
      </c>
      <c r="AY803" s="171" t="str">
        <f>IF(ISBLANK(AT803), "", (POWER(AT803/VLOOKUP(AX803,Anthro_Calc!C:P,13,FALSE),VLOOKUP(AX803,Anthro_Calc!C:P,12,FALSE))-1) / (VLOOKUP(AX803,Anthro_Calc!C:P,14,FALSE)*VLOOKUP(AX803,Anthro_Calc!C:P,12,FALSE)))</f>
        <v/>
      </c>
      <c r="AZ803" s="171" t="str">
        <f>IF(ISBLANK(AT803), "", -3 + (AT803 -VLOOKUP(AX803,Anthro_Calc!C:P,4,FALSE)) / (VLOOKUP(AX803,Anthro_Calc!C:P,5,FALSE) - VLOOKUP(AX803,Anthro_Calc!C:P,4,FALSE)))</f>
        <v/>
      </c>
      <c r="BA803" s="171" t="str">
        <f>IF(ISBLANK(AT803), "", 3 + (AT803 -VLOOKUP(AX803,Anthro_Calc!C:P,10,FALSE)) / (VLOOKUP(AX803,Anthro_Calc!C:P,10,FALSE) - VLOOKUP(AX803,Anthro_Calc!C:P,9,FALSE)))</f>
        <v/>
      </c>
      <c r="BB803" s="172" t="str">
        <f t="shared" si="656"/>
        <v/>
      </c>
      <c r="BC803" s="173" t="str">
        <f t="shared" si="657"/>
        <v/>
      </c>
      <c r="BD803" s="174" t="str">
        <f t="shared" si="683"/>
        <v/>
      </c>
      <c r="BE803" s="180" t="str">
        <f t="shared" si="684"/>
        <v/>
      </c>
      <c r="BF803" s="181" t="str">
        <f t="shared" si="658"/>
        <v/>
      </c>
      <c r="BG803" s="181" t="str">
        <f t="shared" si="685"/>
        <v/>
      </c>
      <c r="BH803" s="179"/>
      <c r="BI803" s="182"/>
      <c r="BJ803" s="167"/>
      <c r="BK803" s="175"/>
      <c r="BL803" s="176"/>
      <c r="BM803" s="177" t="str">
        <f t="shared" si="659"/>
        <v/>
      </c>
      <c r="BN803" s="171">
        <f t="shared" si="677"/>
        <v>0</v>
      </c>
      <c r="BO803" s="171">
        <f t="shared" si="678"/>
        <v>0</v>
      </c>
      <c r="BP803" s="171" t="str">
        <f t="shared" si="660"/>
        <v>0</v>
      </c>
      <c r="BQ803" s="171" t="str">
        <f>IF(ISBLANK(BL803), "", (POWER(BL803/VLOOKUP(BP803,Anthro_Calc!C:P,13,FALSE),VLOOKUP(BP803,Anthro_Calc!C:P,12,FALSE))-1) / (VLOOKUP(BP803,Anthro_Calc!C:P,14,FALSE)*VLOOKUP(BP803,Anthro_Calc!C:P,12,FALSE)))</f>
        <v/>
      </c>
      <c r="BR803" s="171" t="str">
        <f>IF(ISBLANK(BL803), "", -3 + (BL803 -VLOOKUP(BP803,Anthro_Calc!C:P,4,FALSE)) / (VLOOKUP(BP803,Anthro_Calc!C:P,5,FALSE) - VLOOKUP(BP803,Anthro_Calc!C:P,4,FALSE)))</f>
        <v/>
      </c>
      <c r="BS803" s="171" t="str">
        <f>IF(ISBLANK(BL803), "", 3 + (BL803 -VLOOKUP(BP803,Anthro_Calc!C:P,10,FALSE)) / (VLOOKUP(BP803,Anthro_Calc!C:P,10,FALSE) - VLOOKUP(BP803,Anthro_Calc!C:P,9,FALSE)))</f>
        <v/>
      </c>
      <c r="BT803" s="172" t="str">
        <f t="shared" si="661"/>
        <v/>
      </c>
      <c r="BU803" s="173" t="str">
        <f t="shared" si="662"/>
        <v/>
      </c>
      <c r="BV803" s="174" t="str">
        <f t="shared" si="663"/>
        <v/>
      </c>
      <c r="BW803" s="181" t="str">
        <f t="shared" si="686"/>
        <v/>
      </c>
      <c r="BX803" s="179"/>
      <c r="BY803" s="181" t="str">
        <f>IF(ISBLANK(BL803), "", VLOOKUP(Z803&amp;" "&amp;BV803&amp;" "&amp;BW803,Graduation_Criteria!$D$2:$E$34,2,FALSE))</f>
        <v/>
      </c>
      <c r="BZ803" s="181" t="str">
        <f t="shared" si="687"/>
        <v/>
      </c>
      <c r="CA803" s="167"/>
      <c r="CB803" s="175"/>
      <c r="CC803" s="175"/>
      <c r="CD803" s="183" t="str">
        <f t="shared" si="664"/>
        <v/>
      </c>
      <c r="CE803" s="184">
        <f t="shared" si="665"/>
        <v>0</v>
      </c>
      <c r="CF803" s="184">
        <f t="shared" si="666"/>
        <v>0</v>
      </c>
      <c r="CG803" s="184" t="str">
        <f t="shared" si="667"/>
        <v>0</v>
      </c>
      <c r="CH803" s="184" t="str">
        <f>IF(ISBLANK(CC803), "", (POWER(CC803/VLOOKUP(CG803,Anthro_Calc!C:P,13,FALSE),VLOOKUP(CG803,Anthro_Calc!C:P,12,FALSE))-1) / (VLOOKUP(CG803,Anthro_Calc!C:P,14,FALSE)*VLOOKUP(CG803,Anthro_Calc!C:P,12,FALSE)))</f>
        <v/>
      </c>
      <c r="CI803" s="184" t="str">
        <f>IF(ISBLANK(CC803), "", -3 + (CC803 -VLOOKUP(CG803,Anthro_Calc!C:P,4,FALSE)) / (VLOOKUP(CG803,Anthro_Calc!C:P,5,FALSE) - VLOOKUP(CG803,Anthro_Calc!C:P,4,FALSE)))</f>
        <v/>
      </c>
      <c r="CJ803" s="184" t="str">
        <f>IF(ISBLANK(CC803), "", 3 + (CC803 -VLOOKUP(CG803,Anthro_Calc!C:P,10,FALSE)) / (VLOOKUP(CG803,Anthro_Calc!C:P,10,FALSE) - VLOOKUP(CG803,Anthro_Calc!C:P,9,FALSE)))</f>
        <v/>
      </c>
      <c r="CK803" s="185" t="str">
        <f t="shared" si="668"/>
        <v/>
      </c>
      <c r="CL803" s="173" t="str">
        <f t="shared" si="669"/>
        <v/>
      </c>
      <c r="CM803" s="174" t="str">
        <f t="shared" si="670"/>
        <v/>
      </c>
      <c r="CN803" s="179"/>
      <c r="CO803" s="167"/>
      <c r="CP803" s="175"/>
      <c r="CQ803" s="175"/>
      <c r="CR803" s="186" t="str">
        <f t="shared" si="671"/>
        <v/>
      </c>
      <c r="CS803" s="187">
        <f t="shared" si="672"/>
        <v>0</v>
      </c>
      <c r="CT803" s="187">
        <f t="shared" si="673"/>
        <v>0</v>
      </c>
      <c r="CU803" s="187" t="str">
        <f t="shared" si="674"/>
        <v>0</v>
      </c>
      <c r="CV803" s="187" t="str">
        <f>IF(ISBLANK(CQ803), "", (POWER(CQ803/VLOOKUP(CU803,Anthro_Calc!C:P,13,FALSE),VLOOKUP(CU803,Anthro_Calc!C:P,12,FALSE))-1) / (VLOOKUP(CU803,Anthro_Calc!C:P,14,FALSE)*VLOOKUP(CU803,Anthro_Calc!C:P,12,FALSE)))</f>
        <v/>
      </c>
      <c r="CW803" s="187" t="str">
        <f>IF(ISBLANK(CQ803), "", -3 + (CQ803 -VLOOKUP(CU803,Anthro_Calc!C:P,4,FALSE)) / (VLOOKUP(CU803,Anthro_Calc!C:P,5,FALSE) - VLOOKUP(CU803,Anthro_Calc!C:P,4,FALSE)))</f>
        <v/>
      </c>
      <c r="CX803" s="187" t="str">
        <f>IF(ISBLANK(CQ803), "", 3 + (CQ803 -VLOOKUP(CU803,Anthro_Calc!C:P,10,FALSE)) / (VLOOKUP(CU803,Anthro_Calc!C:P,10,FALSE) - VLOOKUP(CU803,Anthro_Calc!C:P,9,FALSE)))</f>
        <v/>
      </c>
      <c r="CY803" s="188" t="str">
        <f t="shared" si="675"/>
        <v/>
      </c>
      <c r="CZ803" s="117" t="str">
        <f t="shared" si="689"/>
        <v/>
      </c>
      <c r="DA803" s="174" t="str">
        <f t="shared" si="676"/>
        <v/>
      </c>
      <c r="DB803" s="189"/>
    </row>
    <row r="804" spans="1:106">
      <c r="A804" s="165">
        <f t="shared" si="681"/>
        <v>800</v>
      </c>
      <c r="B804" s="166"/>
      <c r="C804" s="166"/>
      <c r="D804" s="166"/>
      <c r="E804" s="166"/>
      <c r="F804" s="166"/>
      <c r="G804" s="166"/>
      <c r="H804" s="166"/>
      <c r="I804" s="166"/>
      <c r="J804" s="166"/>
      <c r="K804" s="166"/>
      <c r="L804" s="166"/>
      <c r="M804" s="167"/>
      <c r="N804" s="168" t="str">
        <f t="shared" ca="1" si="640"/>
        <v/>
      </c>
      <c r="O804" s="169"/>
      <c r="P804" s="169"/>
      <c r="Q804" s="167"/>
      <c r="R804" s="170"/>
      <c r="S804" s="171" t="str">
        <f t="shared" si="641"/>
        <v/>
      </c>
      <c r="T804" s="171" t="str">
        <f t="shared" si="642"/>
        <v/>
      </c>
      <c r="U804" s="171" t="str">
        <f t="shared" si="643"/>
        <v/>
      </c>
      <c r="V804" s="171" t="str">
        <f>IF(ISBLANK(R804), "", (POWER(R804/VLOOKUP(U804,Anthro_Calc!C:P,13,FALSE),VLOOKUP(U804,Anthro_Calc!C:P,12,FALSE))-1) / (VLOOKUP(U804,Anthro_Calc!C:P,14,FALSE)*VLOOKUP(U804,Anthro_Calc!C:P,12,FALSE)))</f>
        <v/>
      </c>
      <c r="W804" s="171" t="str">
        <f>IF(ISBLANK(R804), "", -3 + (R804 -VLOOKUP(U804,Anthro_Calc!C:P,4,FALSE)) / (VLOOKUP(U804,Anthro_Calc!C:P,5,FALSE) - VLOOKUP(U804,Anthro_Calc!C:P,4,FALSE)))</f>
        <v/>
      </c>
      <c r="X804" s="171" t="str">
        <f>IF(ISBLANK(R804), "", 3 + (R804 -VLOOKUP(U804,Anthro_Calc!C:P,10,FALSE)) / (VLOOKUP(U804,Anthro_Calc!C:P,10,FALSE) - VLOOKUP(U804,Anthro_Calc!C:P,9,FALSE)))</f>
        <v/>
      </c>
      <c r="Y804" s="172" t="str">
        <f t="shared" si="644"/>
        <v/>
      </c>
      <c r="Z804" s="173" t="str">
        <f t="shared" si="645"/>
        <v/>
      </c>
      <c r="AA804" s="174" t="str">
        <f t="shared" si="680"/>
        <v/>
      </c>
      <c r="AB804" s="167"/>
      <c r="AC804" s="175"/>
      <c r="AD804" s="176"/>
      <c r="AE804" s="177" t="str">
        <f t="shared" si="646"/>
        <v/>
      </c>
      <c r="AF804" s="171">
        <f t="shared" si="647"/>
        <v>0</v>
      </c>
      <c r="AG804" s="171">
        <f t="shared" si="648"/>
        <v>0</v>
      </c>
      <c r="AH804" s="171" t="str">
        <f t="shared" si="649"/>
        <v>0</v>
      </c>
      <c r="AI804" s="171" t="str">
        <f>IF(ISBLANK(AD804), "", (POWER(AD804/VLOOKUP(AH804,Anthro_Calc!C:P,13,FALSE),VLOOKUP(AH804,Anthro_Calc!C:P,12,FALSE))-1) / (VLOOKUP(AH804,Anthro_Calc!C:P,14,FALSE)*VLOOKUP(AH804,Anthro_Calc!C:P,12,FALSE)))</f>
        <v/>
      </c>
      <c r="AJ804" s="171" t="str">
        <f>IF(ISBLANK(AD804), "", -3 + (AD804 -VLOOKUP(AH804,Anthro_Calc!C:P,4,FALSE)) / (VLOOKUP(AH804,Anthro_Calc!C:P,5,FALSE) - VLOOKUP(AH804,Anthro_Calc!C:P,4,FALSE)))</f>
        <v/>
      </c>
      <c r="AK804" s="171" t="str">
        <f>IF(ISBLANK(AD804), "", 3 + (AD804 -VLOOKUP(AH804,Anthro_Calc!C:P,10,FALSE)) / (VLOOKUP(AH804,Anthro_Calc!C:P,10,FALSE) - VLOOKUP(AH804,Anthro_Calc!C:P,9,FALSE)))</f>
        <v/>
      </c>
      <c r="AL804" s="172" t="str">
        <f t="shared" si="650"/>
        <v/>
      </c>
      <c r="AM804" s="173" t="str">
        <f t="shared" si="651"/>
        <v/>
      </c>
      <c r="AN804" s="174" t="str">
        <f t="shared" si="652"/>
        <v/>
      </c>
      <c r="AO804" s="178" t="str">
        <f t="shared" si="682"/>
        <v/>
      </c>
      <c r="AP804" s="179"/>
      <c r="AQ804" s="179" t="str">
        <f t="shared" si="688"/>
        <v/>
      </c>
      <c r="AR804" s="167"/>
      <c r="AS804" s="175"/>
      <c r="AT804" s="170"/>
      <c r="AU804" s="177" t="str">
        <f t="shared" si="679"/>
        <v/>
      </c>
      <c r="AV804" s="171">
        <f t="shared" si="653"/>
        <v>0</v>
      </c>
      <c r="AW804" s="171">
        <f t="shared" si="654"/>
        <v>0</v>
      </c>
      <c r="AX804" s="171" t="str">
        <f t="shared" si="655"/>
        <v>0</v>
      </c>
      <c r="AY804" s="171" t="str">
        <f>IF(ISBLANK(AT804), "", (POWER(AT804/VLOOKUP(AX804,Anthro_Calc!C:P,13,FALSE),VLOOKUP(AX804,Anthro_Calc!C:P,12,FALSE))-1) / (VLOOKUP(AX804,Anthro_Calc!C:P,14,FALSE)*VLOOKUP(AX804,Anthro_Calc!C:P,12,FALSE)))</f>
        <v/>
      </c>
      <c r="AZ804" s="171" t="str">
        <f>IF(ISBLANK(AT804), "", -3 + (AT804 -VLOOKUP(AX804,Anthro_Calc!C:P,4,FALSE)) / (VLOOKUP(AX804,Anthro_Calc!C:P,5,FALSE) - VLOOKUP(AX804,Anthro_Calc!C:P,4,FALSE)))</f>
        <v/>
      </c>
      <c r="BA804" s="171" t="str">
        <f>IF(ISBLANK(AT804), "", 3 + (AT804 -VLOOKUP(AX804,Anthro_Calc!C:P,10,FALSE)) / (VLOOKUP(AX804,Anthro_Calc!C:P,10,FALSE) - VLOOKUP(AX804,Anthro_Calc!C:P,9,FALSE)))</f>
        <v/>
      </c>
      <c r="BB804" s="172" t="str">
        <f t="shared" si="656"/>
        <v/>
      </c>
      <c r="BC804" s="173" t="str">
        <f t="shared" si="657"/>
        <v/>
      </c>
      <c r="BD804" s="174" t="str">
        <f t="shared" si="683"/>
        <v/>
      </c>
      <c r="BE804" s="180" t="str">
        <f t="shared" si="684"/>
        <v/>
      </c>
      <c r="BF804" s="181" t="str">
        <f t="shared" si="658"/>
        <v/>
      </c>
      <c r="BG804" s="181" t="str">
        <f t="shared" si="685"/>
        <v/>
      </c>
      <c r="BH804" s="179"/>
      <c r="BI804" s="182"/>
      <c r="BJ804" s="167"/>
      <c r="BK804" s="175"/>
      <c r="BL804" s="176"/>
      <c r="BM804" s="177" t="str">
        <f t="shared" si="659"/>
        <v/>
      </c>
      <c r="BN804" s="171">
        <f t="shared" si="677"/>
        <v>0</v>
      </c>
      <c r="BO804" s="171">
        <f t="shared" si="678"/>
        <v>0</v>
      </c>
      <c r="BP804" s="171" t="str">
        <f t="shared" si="660"/>
        <v>0</v>
      </c>
      <c r="BQ804" s="171" t="str">
        <f>IF(ISBLANK(BL804), "", (POWER(BL804/VLOOKUP(BP804,Anthro_Calc!C:P,13,FALSE),VLOOKUP(BP804,Anthro_Calc!C:P,12,FALSE))-1) / (VLOOKUP(BP804,Anthro_Calc!C:P,14,FALSE)*VLOOKUP(BP804,Anthro_Calc!C:P,12,FALSE)))</f>
        <v/>
      </c>
      <c r="BR804" s="171" t="str">
        <f>IF(ISBLANK(BL804), "", -3 + (BL804 -VLOOKUP(BP804,Anthro_Calc!C:P,4,FALSE)) / (VLOOKUP(BP804,Anthro_Calc!C:P,5,FALSE) - VLOOKUP(BP804,Anthro_Calc!C:P,4,FALSE)))</f>
        <v/>
      </c>
      <c r="BS804" s="171" t="str">
        <f>IF(ISBLANK(BL804), "", 3 + (BL804 -VLOOKUP(BP804,Anthro_Calc!C:P,10,FALSE)) / (VLOOKUP(BP804,Anthro_Calc!C:P,10,FALSE) - VLOOKUP(BP804,Anthro_Calc!C:P,9,FALSE)))</f>
        <v/>
      </c>
      <c r="BT804" s="172" t="str">
        <f t="shared" si="661"/>
        <v/>
      </c>
      <c r="BU804" s="173" t="str">
        <f t="shared" si="662"/>
        <v/>
      </c>
      <c r="BV804" s="174" t="str">
        <f t="shared" si="663"/>
        <v/>
      </c>
      <c r="BW804" s="181" t="str">
        <f t="shared" si="686"/>
        <v/>
      </c>
      <c r="BX804" s="179"/>
      <c r="BY804" s="181" t="str">
        <f>IF(ISBLANK(BL804), "", VLOOKUP(Z804&amp;" "&amp;BV804&amp;" "&amp;BW804,Graduation_Criteria!$D$2:$E$34,2,FALSE))</f>
        <v/>
      </c>
      <c r="BZ804" s="181" t="str">
        <f t="shared" si="687"/>
        <v/>
      </c>
      <c r="CA804" s="167"/>
      <c r="CB804" s="175"/>
      <c r="CC804" s="175"/>
      <c r="CD804" s="183" t="str">
        <f t="shared" si="664"/>
        <v/>
      </c>
      <c r="CE804" s="184">
        <f t="shared" si="665"/>
        <v>0</v>
      </c>
      <c r="CF804" s="184">
        <f t="shared" si="666"/>
        <v>0</v>
      </c>
      <c r="CG804" s="184" t="str">
        <f t="shared" si="667"/>
        <v>0</v>
      </c>
      <c r="CH804" s="184" t="str">
        <f>IF(ISBLANK(CC804), "", (POWER(CC804/VLOOKUP(CG804,Anthro_Calc!C:P,13,FALSE),VLOOKUP(CG804,Anthro_Calc!C:P,12,FALSE))-1) / (VLOOKUP(CG804,Anthro_Calc!C:P,14,FALSE)*VLOOKUP(CG804,Anthro_Calc!C:P,12,FALSE)))</f>
        <v/>
      </c>
      <c r="CI804" s="184" t="str">
        <f>IF(ISBLANK(CC804), "", -3 + (CC804 -VLOOKUP(CG804,Anthro_Calc!C:P,4,FALSE)) / (VLOOKUP(CG804,Anthro_Calc!C:P,5,FALSE) - VLOOKUP(CG804,Anthro_Calc!C:P,4,FALSE)))</f>
        <v/>
      </c>
      <c r="CJ804" s="184" t="str">
        <f>IF(ISBLANK(CC804), "", 3 + (CC804 -VLOOKUP(CG804,Anthro_Calc!C:P,10,FALSE)) / (VLOOKUP(CG804,Anthro_Calc!C:P,10,FALSE) - VLOOKUP(CG804,Anthro_Calc!C:P,9,FALSE)))</f>
        <v/>
      </c>
      <c r="CK804" s="185" t="str">
        <f t="shared" si="668"/>
        <v/>
      </c>
      <c r="CL804" s="173" t="str">
        <f t="shared" si="669"/>
        <v/>
      </c>
      <c r="CM804" s="174" t="str">
        <f t="shared" si="670"/>
        <v/>
      </c>
      <c r="CN804" s="179"/>
      <c r="CO804" s="167"/>
      <c r="CP804" s="175"/>
      <c r="CQ804" s="175"/>
      <c r="CR804" s="186" t="str">
        <f t="shared" si="671"/>
        <v/>
      </c>
      <c r="CS804" s="187">
        <f t="shared" si="672"/>
        <v>0</v>
      </c>
      <c r="CT804" s="187">
        <f t="shared" si="673"/>
        <v>0</v>
      </c>
      <c r="CU804" s="187" t="str">
        <f t="shared" si="674"/>
        <v>0</v>
      </c>
      <c r="CV804" s="187" t="str">
        <f>IF(ISBLANK(CQ804), "", (POWER(CQ804/VLOOKUP(CU804,Anthro_Calc!C:P,13,FALSE),VLOOKUP(CU804,Anthro_Calc!C:P,12,FALSE))-1) / (VLOOKUP(CU804,Anthro_Calc!C:P,14,FALSE)*VLOOKUP(CU804,Anthro_Calc!C:P,12,FALSE)))</f>
        <v/>
      </c>
      <c r="CW804" s="187" t="str">
        <f>IF(ISBLANK(CQ804), "", -3 + (CQ804 -VLOOKUP(CU804,Anthro_Calc!C:P,4,FALSE)) / (VLOOKUP(CU804,Anthro_Calc!C:P,5,FALSE) - VLOOKUP(CU804,Anthro_Calc!C:P,4,FALSE)))</f>
        <v/>
      </c>
      <c r="CX804" s="187" t="str">
        <f>IF(ISBLANK(CQ804), "", 3 + (CQ804 -VLOOKUP(CU804,Anthro_Calc!C:P,10,FALSE)) / (VLOOKUP(CU804,Anthro_Calc!C:P,10,FALSE) - VLOOKUP(CU804,Anthro_Calc!C:P,9,FALSE)))</f>
        <v/>
      </c>
      <c r="CY804" s="188" t="str">
        <f t="shared" si="675"/>
        <v/>
      </c>
      <c r="CZ804" s="117" t="str">
        <f t="shared" si="689"/>
        <v/>
      </c>
      <c r="DA804" s="174" t="str">
        <f t="shared" si="676"/>
        <v/>
      </c>
      <c r="DB804" s="189"/>
    </row>
    <row r="805" spans="1:106">
      <c r="A805" s="165">
        <f t="shared" si="681"/>
        <v>801</v>
      </c>
      <c r="B805" s="166"/>
      <c r="C805" s="166"/>
      <c r="D805" s="166"/>
      <c r="E805" s="166"/>
      <c r="F805" s="166"/>
      <c r="G805" s="166"/>
      <c r="H805" s="166"/>
      <c r="I805" s="166"/>
      <c r="J805" s="166"/>
      <c r="K805" s="166"/>
      <c r="L805" s="166"/>
      <c r="M805" s="167"/>
      <c r="N805" s="168" t="str">
        <f t="shared" ca="1" si="640"/>
        <v/>
      </c>
      <c r="O805" s="169"/>
      <c r="P805" s="169"/>
      <c r="Q805" s="167"/>
      <c r="R805" s="170"/>
      <c r="S805" s="171" t="str">
        <f t="shared" si="641"/>
        <v/>
      </c>
      <c r="T805" s="171" t="str">
        <f t="shared" si="642"/>
        <v/>
      </c>
      <c r="U805" s="171" t="str">
        <f t="shared" si="643"/>
        <v/>
      </c>
      <c r="V805" s="171" t="str">
        <f>IF(ISBLANK(R805), "", (POWER(R805/VLOOKUP(U805,Anthro_Calc!C:P,13,FALSE),VLOOKUP(U805,Anthro_Calc!C:P,12,FALSE))-1) / (VLOOKUP(U805,Anthro_Calc!C:P,14,FALSE)*VLOOKUP(U805,Anthro_Calc!C:P,12,FALSE)))</f>
        <v/>
      </c>
      <c r="W805" s="171" t="str">
        <f>IF(ISBLANK(R805), "", -3 + (R805 -VLOOKUP(U805,Anthro_Calc!C:P,4,FALSE)) / (VLOOKUP(U805,Anthro_Calc!C:P,5,FALSE) - VLOOKUP(U805,Anthro_Calc!C:P,4,FALSE)))</f>
        <v/>
      </c>
      <c r="X805" s="171" t="str">
        <f>IF(ISBLANK(R805), "", 3 + (R805 -VLOOKUP(U805,Anthro_Calc!C:P,10,FALSE)) / (VLOOKUP(U805,Anthro_Calc!C:P,10,FALSE) - VLOOKUP(U805,Anthro_Calc!C:P,9,FALSE)))</f>
        <v/>
      </c>
      <c r="Y805" s="172" t="str">
        <f t="shared" si="644"/>
        <v/>
      </c>
      <c r="Z805" s="173" t="str">
        <f t="shared" si="645"/>
        <v/>
      </c>
      <c r="AA805" s="174" t="str">
        <f t="shared" si="680"/>
        <v/>
      </c>
      <c r="AB805" s="167"/>
      <c r="AC805" s="175"/>
      <c r="AD805" s="176"/>
      <c r="AE805" s="177" t="str">
        <f t="shared" si="646"/>
        <v/>
      </c>
      <c r="AF805" s="171">
        <f t="shared" si="647"/>
        <v>0</v>
      </c>
      <c r="AG805" s="171">
        <f t="shared" si="648"/>
        <v>0</v>
      </c>
      <c r="AH805" s="171" t="str">
        <f t="shared" si="649"/>
        <v>0</v>
      </c>
      <c r="AI805" s="171" t="str">
        <f>IF(ISBLANK(AD805), "", (POWER(AD805/VLOOKUP(AH805,Anthro_Calc!C:P,13,FALSE),VLOOKUP(AH805,Anthro_Calc!C:P,12,FALSE))-1) / (VLOOKUP(AH805,Anthro_Calc!C:P,14,FALSE)*VLOOKUP(AH805,Anthro_Calc!C:P,12,FALSE)))</f>
        <v/>
      </c>
      <c r="AJ805" s="171" t="str">
        <f>IF(ISBLANK(AD805), "", -3 + (AD805 -VLOOKUP(AH805,Anthro_Calc!C:P,4,FALSE)) / (VLOOKUP(AH805,Anthro_Calc!C:P,5,FALSE) - VLOOKUP(AH805,Anthro_Calc!C:P,4,FALSE)))</f>
        <v/>
      </c>
      <c r="AK805" s="171" t="str">
        <f>IF(ISBLANK(AD805), "", 3 + (AD805 -VLOOKUP(AH805,Anthro_Calc!C:P,10,FALSE)) / (VLOOKUP(AH805,Anthro_Calc!C:P,10,FALSE) - VLOOKUP(AH805,Anthro_Calc!C:P,9,FALSE)))</f>
        <v/>
      </c>
      <c r="AL805" s="172" t="str">
        <f t="shared" si="650"/>
        <v/>
      </c>
      <c r="AM805" s="173" t="str">
        <f t="shared" si="651"/>
        <v/>
      </c>
      <c r="AN805" s="174" t="str">
        <f t="shared" si="652"/>
        <v/>
      </c>
      <c r="AO805" s="178" t="str">
        <f t="shared" si="682"/>
        <v/>
      </c>
      <c r="AP805" s="179"/>
      <c r="AQ805" s="179" t="str">
        <f t="shared" si="688"/>
        <v/>
      </c>
      <c r="AR805" s="167"/>
      <c r="AS805" s="175"/>
      <c r="AT805" s="170"/>
      <c r="AU805" s="177" t="str">
        <f t="shared" si="679"/>
        <v/>
      </c>
      <c r="AV805" s="171">
        <f t="shared" si="653"/>
        <v>0</v>
      </c>
      <c r="AW805" s="171">
        <f t="shared" si="654"/>
        <v>0</v>
      </c>
      <c r="AX805" s="171" t="str">
        <f t="shared" si="655"/>
        <v>0</v>
      </c>
      <c r="AY805" s="171" t="str">
        <f>IF(ISBLANK(AT805), "", (POWER(AT805/VLOOKUP(AX805,Anthro_Calc!C:P,13,FALSE),VLOOKUP(AX805,Anthro_Calc!C:P,12,FALSE))-1) / (VLOOKUP(AX805,Anthro_Calc!C:P,14,FALSE)*VLOOKUP(AX805,Anthro_Calc!C:P,12,FALSE)))</f>
        <v/>
      </c>
      <c r="AZ805" s="171" t="str">
        <f>IF(ISBLANK(AT805), "", -3 + (AT805 -VLOOKUP(AX805,Anthro_Calc!C:P,4,FALSE)) / (VLOOKUP(AX805,Anthro_Calc!C:P,5,FALSE) - VLOOKUP(AX805,Anthro_Calc!C:P,4,FALSE)))</f>
        <v/>
      </c>
      <c r="BA805" s="171" t="str">
        <f>IF(ISBLANK(AT805), "", 3 + (AT805 -VLOOKUP(AX805,Anthro_Calc!C:P,10,FALSE)) / (VLOOKUP(AX805,Anthro_Calc!C:P,10,FALSE) - VLOOKUP(AX805,Anthro_Calc!C:P,9,FALSE)))</f>
        <v/>
      </c>
      <c r="BB805" s="172" t="str">
        <f t="shared" si="656"/>
        <v/>
      </c>
      <c r="BC805" s="173" t="str">
        <f t="shared" si="657"/>
        <v/>
      </c>
      <c r="BD805" s="174" t="str">
        <f t="shared" si="683"/>
        <v/>
      </c>
      <c r="BE805" s="180" t="str">
        <f t="shared" si="684"/>
        <v/>
      </c>
      <c r="BF805" s="181" t="str">
        <f t="shared" si="658"/>
        <v/>
      </c>
      <c r="BG805" s="181" t="str">
        <f t="shared" si="685"/>
        <v/>
      </c>
      <c r="BH805" s="179"/>
      <c r="BI805" s="182"/>
      <c r="BJ805" s="167"/>
      <c r="BK805" s="175"/>
      <c r="BL805" s="176"/>
      <c r="BM805" s="177" t="str">
        <f t="shared" si="659"/>
        <v/>
      </c>
      <c r="BN805" s="171">
        <f t="shared" si="677"/>
        <v>0</v>
      </c>
      <c r="BO805" s="171">
        <f t="shared" si="678"/>
        <v>0</v>
      </c>
      <c r="BP805" s="171" t="str">
        <f t="shared" si="660"/>
        <v>0</v>
      </c>
      <c r="BQ805" s="171" t="str">
        <f>IF(ISBLANK(BL805), "", (POWER(BL805/VLOOKUP(BP805,Anthro_Calc!C:P,13,FALSE),VLOOKUP(BP805,Anthro_Calc!C:P,12,FALSE))-1) / (VLOOKUP(BP805,Anthro_Calc!C:P,14,FALSE)*VLOOKUP(BP805,Anthro_Calc!C:P,12,FALSE)))</f>
        <v/>
      </c>
      <c r="BR805" s="171" t="str">
        <f>IF(ISBLANK(BL805), "", -3 + (BL805 -VLOOKUP(BP805,Anthro_Calc!C:P,4,FALSE)) / (VLOOKUP(BP805,Anthro_Calc!C:P,5,FALSE) - VLOOKUP(BP805,Anthro_Calc!C:P,4,FALSE)))</f>
        <v/>
      </c>
      <c r="BS805" s="171" t="str">
        <f>IF(ISBLANK(BL805), "", 3 + (BL805 -VLOOKUP(BP805,Anthro_Calc!C:P,10,FALSE)) / (VLOOKUP(BP805,Anthro_Calc!C:P,10,FALSE) - VLOOKUP(BP805,Anthro_Calc!C:P,9,FALSE)))</f>
        <v/>
      </c>
      <c r="BT805" s="172" t="str">
        <f t="shared" si="661"/>
        <v/>
      </c>
      <c r="BU805" s="173" t="str">
        <f t="shared" si="662"/>
        <v/>
      </c>
      <c r="BV805" s="174" t="str">
        <f t="shared" si="663"/>
        <v/>
      </c>
      <c r="BW805" s="181" t="str">
        <f t="shared" si="686"/>
        <v/>
      </c>
      <c r="BX805" s="179"/>
      <c r="BY805" s="181" t="str">
        <f>IF(ISBLANK(BL805), "", VLOOKUP(Z805&amp;" "&amp;BV805&amp;" "&amp;BW805,Graduation_Criteria!$D$2:$E$34,2,FALSE))</f>
        <v/>
      </c>
      <c r="BZ805" s="181" t="str">
        <f t="shared" si="687"/>
        <v/>
      </c>
      <c r="CA805" s="167"/>
      <c r="CB805" s="175"/>
      <c r="CC805" s="175"/>
      <c r="CD805" s="183" t="str">
        <f t="shared" si="664"/>
        <v/>
      </c>
      <c r="CE805" s="184">
        <f t="shared" si="665"/>
        <v>0</v>
      </c>
      <c r="CF805" s="184">
        <f t="shared" si="666"/>
        <v>0</v>
      </c>
      <c r="CG805" s="184" t="str">
        <f t="shared" si="667"/>
        <v>0</v>
      </c>
      <c r="CH805" s="184" t="str">
        <f>IF(ISBLANK(CC805), "", (POWER(CC805/VLOOKUP(CG805,Anthro_Calc!C:P,13,FALSE),VLOOKUP(CG805,Anthro_Calc!C:P,12,FALSE))-1) / (VLOOKUP(CG805,Anthro_Calc!C:P,14,FALSE)*VLOOKUP(CG805,Anthro_Calc!C:P,12,FALSE)))</f>
        <v/>
      </c>
      <c r="CI805" s="184" t="str">
        <f>IF(ISBLANK(CC805), "", -3 + (CC805 -VLOOKUP(CG805,Anthro_Calc!C:P,4,FALSE)) / (VLOOKUP(CG805,Anthro_Calc!C:P,5,FALSE) - VLOOKUP(CG805,Anthro_Calc!C:P,4,FALSE)))</f>
        <v/>
      </c>
      <c r="CJ805" s="184" t="str">
        <f>IF(ISBLANK(CC805), "", 3 + (CC805 -VLOOKUP(CG805,Anthro_Calc!C:P,10,FALSE)) / (VLOOKUP(CG805,Anthro_Calc!C:P,10,FALSE) - VLOOKUP(CG805,Anthro_Calc!C:P,9,FALSE)))</f>
        <v/>
      </c>
      <c r="CK805" s="185" t="str">
        <f t="shared" si="668"/>
        <v/>
      </c>
      <c r="CL805" s="173" t="str">
        <f t="shared" si="669"/>
        <v/>
      </c>
      <c r="CM805" s="174" t="str">
        <f t="shared" si="670"/>
        <v/>
      </c>
      <c r="CN805" s="179"/>
      <c r="CO805" s="167"/>
      <c r="CP805" s="175"/>
      <c r="CQ805" s="175"/>
      <c r="CR805" s="186" t="str">
        <f t="shared" si="671"/>
        <v/>
      </c>
      <c r="CS805" s="187">
        <f t="shared" si="672"/>
        <v>0</v>
      </c>
      <c r="CT805" s="187">
        <f t="shared" si="673"/>
        <v>0</v>
      </c>
      <c r="CU805" s="187" t="str">
        <f t="shared" si="674"/>
        <v>0</v>
      </c>
      <c r="CV805" s="187" t="str">
        <f>IF(ISBLANK(CQ805), "", (POWER(CQ805/VLOOKUP(CU805,Anthro_Calc!C:P,13,FALSE),VLOOKUP(CU805,Anthro_Calc!C:P,12,FALSE))-1) / (VLOOKUP(CU805,Anthro_Calc!C:P,14,FALSE)*VLOOKUP(CU805,Anthro_Calc!C:P,12,FALSE)))</f>
        <v/>
      </c>
      <c r="CW805" s="187" t="str">
        <f>IF(ISBLANK(CQ805), "", -3 + (CQ805 -VLOOKUP(CU805,Anthro_Calc!C:P,4,FALSE)) / (VLOOKUP(CU805,Anthro_Calc!C:P,5,FALSE) - VLOOKUP(CU805,Anthro_Calc!C:P,4,FALSE)))</f>
        <v/>
      </c>
      <c r="CX805" s="187" t="str">
        <f>IF(ISBLANK(CQ805), "", 3 + (CQ805 -VLOOKUP(CU805,Anthro_Calc!C:P,10,FALSE)) / (VLOOKUP(CU805,Anthro_Calc!C:P,10,FALSE) - VLOOKUP(CU805,Anthro_Calc!C:P,9,FALSE)))</f>
        <v/>
      </c>
      <c r="CY805" s="188" t="str">
        <f t="shared" si="675"/>
        <v/>
      </c>
      <c r="CZ805" s="117" t="str">
        <f t="shared" si="689"/>
        <v/>
      </c>
      <c r="DA805" s="174" t="str">
        <f t="shared" si="676"/>
        <v/>
      </c>
      <c r="DB805" s="189"/>
    </row>
    <row r="806" spans="1:106">
      <c r="A806" s="165">
        <f t="shared" si="681"/>
        <v>802</v>
      </c>
      <c r="B806" s="166"/>
      <c r="C806" s="166"/>
      <c r="D806" s="166"/>
      <c r="E806" s="166"/>
      <c r="F806" s="166"/>
      <c r="G806" s="166"/>
      <c r="H806" s="166"/>
      <c r="I806" s="166"/>
      <c r="J806" s="166"/>
      <c r="K806" s="166"/>
      <c r="L806" s="166"/>
      <c r="M806" s="167"/>
      <c r="N806" s="168" t="str">
        <f t="shared" ca="1" si="640"/>
        <v/>
      </c>
      <c r="O806" s="169"/>
      <c r="P806" s="169"/>
      <c r="Q806" s="167"/>
      <c r="R806" s="170"/>
      <c r="S806" s="171" t="str">
        <f t="shared" si="641"/>
        <v/>
      </c>
      <c r="T806" s="171" t="str">
        <f t="shared" si="642"/>
        <v/>
      </c>
      <c r="U806" s="171" t="str">
        <f t="shared" si="643"/>
        <v/>
      </c>
      <c r="V806" s="171" t="str">
        <f>IF(ISBLANK(R806), "", (POWER(R806/VLOOKUP(U806,Anthro_Calc!C:P,13,FALSE),VLOOKUP(U806,Anthro_Calc!C:P,12,FALSE))-1) / (VLOOKUP(U806,Anthro_Calc!C:P,14,FALSE)*VLOOKUP(U806,Anthro_Calc!C:P,12,FALSE)))</f>
        <v/>
      </c>
      <c r="W806" s="171" t="str">
        <f>IF(ISBLANK(R806), "", -3 + (R806 -VLOOKUP(U806,Anthro_Calc!C:P,4,FALSE)) / (VLOOKUP(U806,Anthro_Calc!C:P,5,FALSE) - VLOOKUP(U806,Anthro_Calc!C:P,4,FALSE)))</f>
        <v/>
      </c>
      <c r="X806" s="171" t="str">
        <f>IF(ISBLANK(R806), "", 3 + (R806 -VLOOKUP(U806,Anthro_Calc!C:P,10,FALSE)) / (VLOOKUP(U806,Anthro_Calc!C:P,10,FALSE) - VLOOKUP(U806,Anthro_Calc!C:P,9,FALSE)))</f>
        <v/>
      </c>
      <c r="Y806" s="172" t="str">
        <f t="shared" si="644"/>
        <v/>
      </c>
      <c r="Z806" s="173" t="str">
        <f t="shared" si="645"/>
        <v/>
      </c>
      <c r="AA806" s="174" t="str">
        <f t="shared" si="680"/>
        <v/>
      </c>
      <c r="AB806" s="167"/>
      <c r="AC806" s="175"/>
      <c r="AD806" s="176"/>
      <c r="AE806" s="177" t="str">
        <f t="shared" si="646"/>
        <v/>
      </c>
      <c r="AF806" s="171">
        <f t="shared" si="647"/>
        <v>0</v>
      </c>
      <c r="AG806" s="171">
        <f t="shared" si="648"/>
        <v>0</v>
      </c>
      <c r="AH806" s="171" t="str">
        <f t="shared" si="649"/>
        <v>0</v>
      </c>
      <c r="AI806" s="171" t="str">
        <f>IF(ISBLANK(AD806), "", (POWER(AD806/VLOOKUP(AH806,Anthro_Calc!C:P,13,FALSE),VLOOKUP(AH806,Anthro_Calc!C:P,12,FALSE))-1) / (VLOOKUP(AH806,Anthro_Calc!C:P,14,FALSE)*VLOOKUP(AH806,Anthro_Calc!C:P,12,FALSE)))</f>
        <v/>
      </c>
      <c r="AJ806" s="171" t="str">
        <f>IF(ISBLANK(AD806), "", -3 + (AD806 -VLOOKUP(AH806,Anthro_Calc!C:P,4,FALSE)) / (VLOOKUP(AH806,Anthro_Calc!C:P,5,FALSE) - VLOOKUP(AH806,Anthro_Calc!C:P,4,FALSE)))</f>
        <v/>
      </c>
      <c r="AK806" s="171" t="str">
        <f>IF(ISBLANK(AD806), "", 3 + (AD806 -VLOOKUP(AH806,Anthro_Calc!C:P,10,FALSE)) / (VLOOKUP(AH806,Anthro_Calc!C:P,10,FALSE) - VLOOKUP(AH806,Anthro_Calc!C:P,9,FALSE)))</f>
        <v/>
      </c>
      <c r="AL806" s="172" t="str">
        <f t="shared" si="650"/>
        <v/>
      </c>
      <c r="AM806" s="173" t="str">
        <f t="shared" si="651"/>
        <v/>
      </c>
      <c r="AN806" s="174" t="str">
        <f t="shared" si="652"/>
        <v/>
      </c>
      <c r="AO806" s="178" t="str">
        <f t="shared" si="682"/>
        <v/>
      </c>
      <c r="AP806" s="179"/>
      <c r="AQ806" s="179" t="str">
        <f t="shared" si="688"/>
        <v/>
      </c>
      <c r="AR806" s="167"/>
      <c r="AS806" s="175"/>
      <c r="AT806" s="170"/>
      <c r="AU806" s="177" t="str">
        <f t="shared" si="679"/>
        <v/>
      </c>
      <c r="AV806" s="171">
        <f t="shared" si="653"/>
        <v>0</v>
      </c>
      <c r="AW806" s="171">
        <f t="shared" si="654"/>
        <v>0</v>
      </c>
      <c r="AX806" s="171" t="str">
        <f t="shared" si="655"/>
        <v>0</v>
      </c>
      <c r="AY806" s="171" t="str">
        <f>IF(ISBLANK(AT806), "", (POWER(AT806/VLOOKUP(AX806,Anthro_Calc!C:P,13,FALSE),VLOOKUP(AX806,Anthro_Calc!C:P,12,FALSE))-1) / (VLOOKUP(AX806,Anthro_Calc!C:P,14,FALSE)*VLOOKUP(AX806,Anthro_Calc!C:P,12,FALSE)))</f>
        <v/>
      </c>
      <c r="AZ806" s="171" t="str">
        <f>IF(ISBLANK(AT806), "", -3 + (AT806 -VLOOKUP(AX806,Anthro_Calc!C:P,4,FALSE)) / (VLOOKUP(AX806,Anthro_Calc!C:P,5,FALSE) - VLOOKUP(AX806,Anthro_Calc!C:P,4,FALSE)))</f>
        <v/>
      </c>
      <c r="BA806" s="171" t="str">
        <f>IF(ISBLANK(AT806), "", 3 + (AT806 -VLOOKUP(AX806,Anthro_Calc!C:P,10,FALSE)) / (VLOOKUP(AX806,Anthro_Calc!C:P,10,FALSE) - VLOOKUP(AX806,Anthro_Calc!C:P,9,FALSE)))</f>
        <v/>
      </c>
      <c r="BB806" s="172" t="str">
        <f t="shared" si="656"/>
        <v/>
      </c>
      <c r="BC806" s="173" t="str">
        <f t="shared" si="657"/>
        <v/>
      </c>
      <c r="BD806" s="174" t="str">
        <f t="shared" si="683"/>
        <v/>
      </c>
      <c r="BE806" s="180" t="str">
        <f t="shared" si="684"/>
        <v/>
      </c>
      <c r="BF806" s="181" t="str">
        <f t="shared" si="658"/>
        <v/>
      </c>
      <c r="BG806" s="181" t="str">
        <f t="shared" si="685"/>
        <v/>
      </c>
      <c r="BH806" s="179"/>
      <c r="BI806" s="182"/>
      <c r="BJ806" s="167"/>
      <c r="BK806" s="175"/>
      <c r="BL806" s="176"/>
      <c r="BM806" s="177" t="str">
        <f t="shared" si="659"/>
        <v/>
      </c>
      <c r="BN806" s="171">
        <f t="shared" si="677"/>
        <v>0</v>
      </c>
      <c r="BO806" s="171">
        <f t="shared" si="678"/>
        <v>0</v>
      </c>
      <c r="BP806" s="171" t="str">
        <f t="shared" si="660"/>
        <v>0</v>
      </c>
      <c r="BQ806" s="171" t="str">
        <f>IF(ISBLANK(BL806), "", (POWER(BL806/VLOOKUP(BP806,Anthro_Calc!C:P,13,FALSE),VLOOKUP(BP806,Anthro_Calc!C:P,12,FALSE))-1) / (VLOOKUP(BP806,Anthro_Calc!C:P,14,FALSE)*VLOOKUP(BP806,Anthro_Calc!C:P,12,FALSE)))</f>
        <v/>
      </c>
      <c r="BR806" s="171" t="str">
        <f>IF(ISBLANK(BL806), "", -3 + (BL806 -VLOOKUP(BP806,Anthro_Calc!C:P,4,FALSE)) / (VLOOKUP(BP806,Anthro_Calc!C:P,5,FALSE) - VLOOKUP(BP806,Anthro_Calc!C:P,4,FALSE)))</f>
        <v/>
      </c>
      <c r="BS806" s="171" t="str">
        <f>IF(ISBLANK(BL806), "", 3 + (BL806 -VLOOKUP(BP806,Anthro_Calc!C:P,10,FALSE)) / (VLOOKUP(BP806,Anthro_Calc!C:P,10,FALSE) - VLOOKUP(BP806,Anthro_Calc!C:P,9,FALSE)))</f>
        <v/>
      </c>
      <c r="BT806" s="172" t="str">
        <f t="shared" si="661"/>
        <v/>
      </c>
      <c r="BU806" s="173" t="str">
        <f t="shared" si="662"/>
        <v/>
      </c>
      <c r="BV806" s="174" t="str">
        <f t="shared" si="663"/>
        <v/>
      </c>
      <c r="BW806" s="181" t="str">
        <f t="shared" si="686"/>
        <v/>
      </c>
      <c r="BX806" s="179"/>
      <c r="BY806" s="181" t="str">
        <f>IF(ISBLANK(BL806), "", VLOOKUP(Z806&amp;" "&amp;BV806&amp;" "&amp;BW806,Graduation_Criteria!$D$2:$E$34,2,FALSE))</f>
        <v/>
      </c>
      <c r="BZ806" s="181" t="str">
        <f t="shared" si="687"/>
        <v/>
      </c>
      <c r="CA806" s="167"/>
      <c r="CB806" s="175"/>
      <c r="CC806" s="175"/>
      <c r="CD806" s="183" t="str">
        <f t="shared" si="664"/>
        <v/>
      </c>
      <c r="CE806" s="184">
        <f t="shared" si="665"/>
        <v>0</v>
      </c>
      <c r="CF806" s="184">
        <f t="shared" si="666"/>
        <v>0</v>
      </c>
      <c r="CG806" s="184" t="str">
        <f t="shared" si="667"/>
        <v>0</v>
      </c>
      <c r="CH806" s="184" t="str">
        <f>IF(ISBLANK(CC806), "", (POWER(CC806/VLOOKUP(CG806,Anthro_Calc!C:P,13,FALSE),VLOOKUP(CG806,Anthro_Calc!C:P,12,FALSE))-1) / (VLOOKUP(CG806,Anthro_Calc!C:P,14,FALSE)*VLOOKUP(CG806,Anthro_Calc!C:P,12,FALSE)))</f>
        <v/>
      </c>
      <c r="CI806" s="184" t="str">
        <f>IF(ISBLANK(CC806), "", -3 + (CC806 -VLOOKUP(CG806,Anthro_Calc!C:P,4,FALSE)) / (VLOOKUP(CG806,Anthro_Calc!C:P,5,FALSE) - VLOOKUP(CG806,Anthro_Calc!C:P,4,FALSE)))</f>
        <v/>
      </c>
      <c r="CJ806" s="184" t="str">
        <f>IF(ISBLANK(CC806), "", 3 + (CC806 -VLOOKUP(CG806,Anthro_Calc!C:P,10,FALSE)) / (VLOOKUP(CG806,Anthro_Calc!C:P,10,FALSE) - VLOOKUP(CG806,Anthro_Calc!C:P,9,FALSE)))</f>
        <v/>
      </c>
      <c r="CK806" s="185" t="str">
        <f t="shared" si="668"/>
        <v/>
      </c>
      <c r="CL806" s="173" t="str">
        <f t="shared" si="669"/>
        <v/>
      </c>
      <c r="CM806" s="174" t="str">
        <f t="shared" si="670"/>
        <v/>
      </c>
      <c r="CN806" s="179"/>
      <c r="CO806" s="167"/>
      <c r="CP806" s="175"/>
      <c r="CQ806" s="175"/>
      <c r="CR806" s="186" t="str">
        <f t="shared" si="671"/>
        <v/>
      </c>
      <c r="CS806" s="187">
        <f t="shared" si="672"/>
        <v>0</v>
      </c>
      <c r="CT806" s="187">
        <f t="shared" si="673"/>
        <v>0</v>
      </c>
      <c r="CU806" s="187" t="str">
        <f t="shared" si="674"/>
        <v>0</v>
      </c>
      <c r="CV806" s="187" t="str">
        <f>IF(ISBLANK(CQ806), "", (POWER(CQ806/VLOOKUP(CU806,Anthro_Calc!C:P,13,FALSE),VLOOKUP(CU806,Anthro_Calc!C:P,12,FALSE))-1) / (VLOOKUP(CU806,Anthro_Calc!C:P,14,FALSE)*VLOOKUP(CU806,Anthro_Calc!C:P,12,FALSE)))</f>
        <v/>
      </c>
      <c r="CW806" s="187" t="str">
        <f>IF(ISBLANK(CQ806), "", -3 + (CQ806 -VLOOKUP(CU806,Anthro_Calc!C:P,4,FALSE)) / (VLOOKUP(CU806,Anthro_Calc!C:P,5,FALSE) - VLOOKUP(CU806,Anthro_Calc!C:P,4,FALSE)))</f>
        <v/>
      </c>
      <c r="CX806" s="187" t="str">
        <f>IF(ISBLANK(CQ806), "", 3 + (CQ806 -VLOOKUP(CU806,Anthro_Calc!C:P,10,FALSE)) / (VLOOKUP(CU806,Anthro_Calc!C:P,10,FALSE) - VLOOKUP(CU806,Anthro_Calc!C:P,9,FALSE)))</f>
        <v/>
      </c>
      <c r="CY806" s="188" t="str">
        <f t="shared" si="675"/>
        <v/>
      </c>
      <c r="CZ806" s="117" t="str">
        <f t="shared" si="689"/>
        <v/>
      </c>
      <c r="DA806" s="174" t="str">
        <f t="shared" si="676"/>
        <v/>
      </c>
      <c r="DB806" s="189"/>
    </row>
    <row r="807" spans="1:106">
      <c r="A807" s="165">
        <f t="shared" si="681"/>
        <v>803</v>
      </c>
      <c r="B807" s="166"/>
      <c r="C807" s="166"/>
      <c r="D807" s="166"/>
      <c r="E807" s="166"/>
      <c r="F807" s="166"/>
      <c r="G807" s="166"/>
      <c r="H807" s="166"/>
      <c r="I807" s="166"/>
      <c r="J807" s="166"/>
      <c r="K807" s="166"/>
      <c r="L807" s="166"/>
      <c r="M807" s="167"/>
      <c r="N807" s="168" t="str">
        <f t="shared" ca="1" si="640"/>
        <v/>
      </c>
      <c r="O807" s="169"/>
      <c r="P807" s="169"/>
      <c r="Q807" s="167"/>
      <c r="R807" s="170"/>
      <c r="S807" s="171" t="str">
        <f t="shared" si="641"/>
        <v/>
      </c>
      <c r="T807" s="171" t="str">
        <f t="shared" si="642"/>
        <v/>
      </c>
      <c r="U807" s="171" t="str">
        <f t="shared" si="643"/>
        <v/>
      </c>
      <c r="V807" s="171" t="str">
        <f>IF(ISBLANK(R807), "", (POWER(R807/VLOOKUP(U807,Anthro_Calc!C:P,13,FALSE),VLOOKUP(U807,Anthro_Calc!C:P,12,FALSE))-1) / (VLOOKUP(U807,Anthro_Calc!C:P,14,FALSE)*VLOOKUP(U807,Anthro_Calc!C:P,12,FALSE)))</f>
        <v/>
      </c>
      <c r="W807" s="171" t="str">
        <f>IF(ISBLANK(R807), "", -3 + (R807 -VLOOKUP(U807,Anthro_Calc!C:P,4,FALSE)) / (VLOOKUP(U807,Anthro_Calc!C:P,5,FALSE) - VLOOKUP(U807,Anthro_Calc!C:P,4,FALSE)))</f>
        <v/>
      </c>
      <c r="X807" s="171" t="str">
        <f>IF(ISBLANK(R807), "", 3 + (R807 -VLOOKUP(U807,Anthro_Calc!C:P,10,FALSE)) / (VLOOKUP(U807,Anthro_Calc!C:P,10,FALSE) - VLOOKUP(U807,Anthro_Calc!C:P,9,FALSE)))</f>
        <v/>
      </c>
      <c r="Y807" s="172" t="str">
        <f t="shared" si="644"/>
        <v/>
      </c>
      <c r="Z807" s="173" t="str">
        <f t="shared" si="645"/>
        <v/>
      </c>
      <c r="AA807" s="174" t="str">
        <f t="shared" si="680"/>
        <v/>
      </c>
      <c r="AB807" s="167"/>
      <c r="AC807" s="175"/>
      <c r="AD807" s="176"/>
      <c r="AE807" s="177" t="str">
        <f t="shared" si="646"/>
        <v/>
      </c>
      <c r="AF807" s="171">
        <f t="shared" si="647"/>
        <v>0</v>
      </c>
      <c r="AG807" s="171">
        <f t="shared" si="648"/>
        <v>0</v>
      </c>
      <c r="AH807" s="171" t="str">
        <f t="shared" si="649"/>
        <v>0</v>
      </c>
      <c r="AI807" s="171" t="str">
        <f>IF(ISBLANK(AD807), "", (POWER(AD807/VLOOKUP(AH807,Anthro_Calc!C:P,13,FALSE),VLOOKUP(AH807,Anthro_Calc!C:P,12,FALSE))-1) / (VLOOKUP(AH807,Anthro_Calc!C:P,14,FALSE)*VLOOKUP(AH807,Anthro_Calc!C:P,12,FALSE)))</f>
        <v/>
      </c>
      <c r="AJ807" s="171" t="str">
        <f>IF(ISBLANK(AD807), "", -3 + (AD807 -VLOOKUP(AH807,Anthro_Calc!C:P,4,FALSE)) / (VLOOKUP(AH807,Anthro_Calc!C:P,5,FALSE) - VLOOKUP(AH807,Anthro_Calc!C:P,4,FALSE)))</f>
        <v/>
      </c>
      <c r="AK807" s="171" t="str">
        <f>IF(ISBLANK(AD807), "", 3 + (AD807 -VLOOKUP(AH807,Anthro_Calc!C:P,10,FALSE)) / (VLOOKUP(AH807,Anthro_Calc!C:P,10,FALSE) - VLOOKUP(AH807,Anthro_Calc!C:P,9,FALSE)))</f>
        <v/>
      </c>
      <c r="AL807" s="172" t="str">
        <f t="shared" si="650"/>
        <v/>
      </c>
      <c r="AM807" s="173" t="str">
        <f t="shared" si="651"/>
        <v/>
      </c>
      <c r="AN807" s="174" t="str">
        <f t="shared" si="652"/>
        <v/>
      </c>
      <c r="AO807" s="178" t="str">
        <f t="shared" si="682"/>
        <v/>
      </c>
      <c r="AP807" s="179"/>
      <c r="AQ807" s="179" t="str">
        <f t="shared" si="688"/>
        <v/>
      </c>
      <c r="AR807" s="167"/>
      <c r="AS807" s="175"/>
      <c r="AT807" s="170"/>
      <c r="AU807" s="177" t="str">
        <f t="shared" si="679"/>
        <v/>
      </c>
      <c r="AV807" s="171">
        <f t="shared" si="653"/>
        <v>0</v>
      </c>
      <c r="AW807" s="171">
        <f t="shared" si="654"/>
        <v>0</v>
      </c>
      <c r="AX807" s="171" t="str">
        <f t="shared" si="655"/>
        <v>0</v>
      </c>
      <c r="AY807" s="171" t="str">
        <f>IF(ISBLANK(AT807), "", (POWER(AT807/VLOOKUP(AX807,Anthro_Calc!C:P,13,FALSE),VLOOKUP(AX807,Anthro_Calc!C:P,12,FALSE))-1) / (VLOOKUP(AX807,Anthro_Calc!C:P,14,FALSE)*VLOOKUP(AX807,Anthro_Calc!C:P,12,FALSE)))</f>
        <v/>
      </c>
      <c r="AZ807" s="171" t="str">
        <f>IF(ISBLANK(AT807), "", -3 + (AT807 -VLOOKUP(AX807,Anthro_Calc!C:P,4,FALSE)) / (VLOOKUP(AX807,Anthro_Calc!C:P,5,FALSE) - VLOOKUP(AX807,Anthro_Calc!C:P,4,FALSE)))</f>
        <v/>
      </c>
      <c r="BA807" s="171" t="str">
        <f>IF(ISBLANK(AT807), "", 3 + (AT807 -VLOOKUP(AX807,Anthro_Calc!C:P,10,FALSE)) / (VLOOKUP(AX807,Anthro_Calc!C:P,10,FALSE) - VLOOKUP(AX807,Anthro_Calc!C:P,9,FALSE)))</f>
        <v/>
      </c>
      <c r="BB807" s="172" t="str">
        <f t="shared" si="656"/>
        <v/>
      </c>
      <c r="BC807" s="173" t="str">
        <f t="shared" si="657"/>
        <v/>
      </c>
      <c r="BD807" s="174" t="str">
        <f t="shared" si="683"/>
        <v/>
      </c>
      <c r="BE807" s="180" t="str">
        <f t="shared" si="684"/>
        <v/>
      </c>
      <c r="BF807" s="181" t="str">
        <f t="shared" si="658"/>
        <v/>
      </c>
      <c r="BG807" s="181" t="str">
        <f t="shared" si="685"/>
        <v/>
      </c>
      <c r="BH807" s="179"/>
      <c r="BI807" s="182"/>
      <c r="BJ807" s="167"/>
      <c r="BK807" s="175"/>
      <c r="BL807" s="176"/>
      <c r="BM807" s="177" t="str">
        <f t="shared" si="659"/>
        <v/>
      </c>
      <c r="BN807" s="171">
        <f t="shared" si="677"/>
        <v>0</v>
      </c>
      <c r="BO807" s="171">
        <f t="shared" si="678"/>
        <v>0</v>
      </c>
      <c r="BP807" s="171" t="str">
        <f t="shared" si="660"/>
        <v>0</v>
      </c>
      <c r="BQ807" s="171" t="str">
        <f>IF(ISBLANK(BL807), "", (POWER(BL807/VLOOKUP(BP807,Anthro_Calc!C:P,13,FALSE),VLOOKUP(BP807,Anthro_Calc!C:P,12,FALSE))-1) / (VLOOKUP(BP807,Anthro_Calc!C:P,14,FALSE)*VLOOKUP(BP807,Anthro_Calc!C:P,12,FALSE)))</f>
        <v/>
      </c>
      <c r="BR807" s="171" t="str">
        <f>IF(ISBLANK(BL807), "", -3 + (BL807 -VLOOKUP(BP807,Anthro_Calc!C:P,4,FALSE)) / (VLOOKUP(BP807,Anthro_Calc!C:P,5,FALSE) - VLOOKUP(BP807,Anthro_Calc!C:P,4,FALSE)))</f>
        <v/>
      </c>
      <c r="BS807" s="171" t="str">
        <f>IF(ISBLANK(BL807), "", 3 + (BL807 -VLOOKUP(BP807,Anthro_Calc!C:P,10,FALSE)) / (VLOOKUP(BP807,Anthro_Calc!C:P,10,FALSE) - VLOOKUP(BP807,Anthro_Calc!C:P,9,FALSE)))</f>
        <v/>
      </c>
      <c r="BT807" s="172" t="str">
        <f t="shared" si="661"/>
        <v/>
      </c>
      <c r="BU807" s="173" t="str">
        <f t="shared" si="662"/>
        <v/>
      </c>
      <c r="BV807" s="174" t="str">
        <f t="shared" si="663"/>
        <v/>
      </c>
      <c r="BW807" s="181" t="str">
        <f t="shared" si="686"/>
        <v/>
      </c>
      <c r="BX807" s="179"/>
      <c r="BY807" s="181" t="str">
        <f>IF(ISBLANK(BL807), "", VLOOKUP(Z807&amp;" "&amp;BV807&amp;" "&amp;BW807,Graduation_Criteria!$D$2:$E$34,2,FALSE))</f>
        <v/>
      </c>
      <c r="BZ807" s="181" t="str">
        <f t="shared" si="687"/>
        <v/>
      </c>
      <c r="CA807" s="167"/>
      <c r="CB807" s="175"/>
      <c r="CC807" s="175"/>
      <c r="CD807" s="183" t="str">
        <f t="shared" si="664"/>
        <v/>
      </c>
      <c r="CE807" s="184">
        <f t="shared" si="665"/>
        <v>0</v>
      </c>
      <c r="CF807" s="184">
        <f t="shared" si="666"/>
        <v>0</v>
      </c>
      <c r="CG807" s="184" t="str">
        <f t="shared" si="667"/>
        <v>0</v>
      </c>
      <c r="CH807" s="184" t="str">
        <f>IF(ISBLANK(CC807), "", (POWER(CC807/VLOOKUP(CG807,Anthro_Calc!C:P,13,FALSE),VLOOKUP(CG807,Anthro_Calc!C:P,12,FALSE))-1) / (VLOOKUP(CG807,Anthro_Calc!C:P,14,FALSE)*VLOOKUP(CG807,Anthro_Calc!C:P,12,FALSE)))</f>
        <v/>
      </c>
      <c r="CI807" s="184" t="str">
        <f>IF(ISBLANK(CC807), "", -3 + (CC807 -VLOOKUP(CG807,Anthro_Calc!C:P,4,FALSE)) / (VLOOKUP(CG807,Anthro_Calc!C:P,5,FALSE) - VLOOKUP(CG807,Anthro_Calc!C:P,4,FALSE)))</f>
        <v/>
      </c>
      <c r="CJ807" s="184" t="str">
        <f>IF(ISBLANK(CC807), "", 3 + (CC807 -VLOOKUP(CG807,Anthro_Calc!C:P,10,FALSE)) / (VLOOKUP(CG807,Anthro_Calc!C:P,10,FALSE) - VLOOKUP(CG807,Anthro_Calc!C:P,9,FALSE)))</f>
        <v/>
      </c>
      <c r="CK807" s="185" t="str">
        <f t="shared" si="668"/>
        <v/>
      </c>
      <c r="CL807" s="173" t="str">
        <f t="shared" si="669"/>
        <v/>
      </c>
      <c r="CM807" s="174" t="str">
        <f t="shared" si="670"/>
        <v/>
      </c>
      <c r="CN807" s="179"/>
      <c r="CO807" s="167"/>
      <c r="CP807" s="175"/>
      <c r="CQ807" s="175"/>
      <c r="CR807" s="186" t="str">
        <f t="shared" si="671"/>
        <v/>
      </c>
      <c r="CS807" s="187">
        <f t="shared" si="672"/>
        <v>0</v>
      </c>
      <c r="CT807" s="187">
        <f t="shared" si="673"/>
        <v>0</v>
      </c>
      <c r="CU807" s="187" t="str">
        <f t="shared" si="674"/>
        <v>0</v>
      </c>
      <c r="CV807" s="187" t="str">
        <f>IF(ISBLANK(CQ807), "", (POWER(CQ807/VLOOKUP(CU807,Anthro_Calc!C:P,13,FALSE),VLOOKUP(CU807,Anthro_Calc!C:P,12,FALSE))-1) / (VLOOKUP(CU807,Anthro_Calc!C:P,14,FALSE)*VLOOKUP(CU807,Anthro_Calc!C:P,12,FALSE)))</f>
        <v/>
      </c>
      <c r="CW807" s="187" t="str">
        <f>IF(ISBLANK(CQ807), "", -3 + (CQ807 -VLOOKUP(CU807,Anthro_Calc!C:P,4,FALSE)) / (VLOOKUP(CU807,Anthro_Calc!C:P,5,FALSE) - VLOOKUP(CU807,Anthro_Calc!C:P,4,FALSE)))</f>
        <v/>
      </c>
      <c r="CX807" s="187" t="str">
        <f>IF(ISBLANK(CQ807), "", 3 + (CQ807 -VLOOKUP(CU807,Anthro_Calc!C:P,10,FALSE)) / (VLOOKUP(CU807,Anthro_Calc!C:P,10,FALSE) - VLOOKUP(CU807,Anthro_Calc!C:P,9,FALSE)))</f>
        <v/>
      </c>
      <c r="CY807" s="188" t="str">
        <f t="shared" si="675"/>
        <v/>
      </c>
      <c r="CZ807" s="117" t="str">
        <f t="shared" si="689"/>
        <v/>
      </c>
      <c r="DA807" s="174" t="str">
        <f t="shared" si="676"/>
        <v/>
      </c>
      <c r="DB807" s="189"/>
    </row>
    <row r="808" spans="1:106">
      <c r="A808" s="165">
        <f t="shared" si="681"/>
        <v>804</v>
      </c>
      <c r="B808" s="166"/>
      <c r="C808" s="166"/>
      <c r="D808" s="166"/>
      <c r="E808" s="166"/>
      <c r="F808" s="166"/>
      <c r="G808" s="166"/>
      <c r="H808" s="166"/>
      <c r="I808" s="166"/>
      <c r="J808" s="166"/>
      <c r="K808" s="166"/>
      <c r="L808" s="166"/>
      <c r="M808" s="167"/>
      <c r="N808" s="168" t="str">
        <f t="shared" ca="1" si="640"/>
        <v/>
      </c>
      <c r="O808" s="169"/>
      <c r="P808" s="169"/>
      <c r="Q808" s="167"/>
      <c r="R808" s="170"/>
      <c r="S808" s="171" t="str">
        <f t="shared" si="641"/>
        <v/>
      </c>
      <c r="T808" s="171" t="str">
        <f t="shared" si="642"/>
        <v/>
      </c>
      <c r="U808" s="171" t="str">
        <f t="shared" si="643"/>
        <v/>
      </c>
      <c r="V808" s="171" t="str">
        <f>IF(ISBLANK(R808), "", (POWER(R808/VLOOKUP(U808,Anthro_Calc!C:P,13,FALSE),VLOOKUP(U808,Anthro_Calc!C:P,12,FALSE))-1) / (VLOOKUP(U808,Anthro_Calc!C:P,14,FALSE)*VLOOKUP(U808,Anthro_Calc!C:P,12,FALSE)))</f>
        <v/>
      </c>
      <c r="W808" s="171" t="str">
        <f>IF(ISBLANK(R808), "", -3 + (R808 -VLOOKUP(U808,Anthro_Calc!C:P,4,FALSE)) / (VLOOKUP(U808,Anthro_Calc!C:P,5,FALSE) - VLOOKUP(U808,Anthro_Calc!C:P,4,FALSE)))</f>
        <v/>
      </c>
      <c r="X808" s="171" t="str">
        <f>IF(ISBLANK(R808), "", 3 + (R808 -VLOOKUP(U808,Anthro_Calc!C:P,10,FALSE)) / (VLOOKUP(U808,Anthro_Calc!C:P,10,FALSE) - VLOOKUP(U808,Anthro_Calc!C:P,9,FALSE)))</f>
        <v/>
      </c>
      <c r="Y808" s="172" t="str">
        <f t="shared" si="644"/>
        <v/>
      </c>
      <c r="Z808" s="173" t="str">
        <f t="shared" si="645"/>
        <v/>
      </c>
      <c r="AA808" s="174" t="str">
        <f t="shared" si="680"/>
        <v/>
      </c>
      <c r="AB808" s="167"/>
      <c r="AC808" s="175"/>
      <c r="AD808" s="176"/>
      <c r="AE808" s="177" t="str">
        <f t="shared" si="646"/>
        <v/>
      </c>
      <c r="AF808" s="171">
        <f t="shared" si="647"/>
        <v>0</v>
      </c>
      <c r="AG808" s="171">
        <f t="shared" si="648"/>
        <v>0</v>
      </c>
      <c r="AH808" s="171" t="str">
        <f t="shared" si="649"/>
        <v>0</v>
      </c>
      <c r="AI808" s="171" t="str">
        <f>IF(ISBLANK(AD808), "", (POWER(AD808/VLOOKUP(AH808,Anthro_Calc!C:P,13,FALSE),VLOOKUP(AH808,Anthro_Calc!C:P,12,FALSE))-1) / (VLOOKUP(AH808,Anthro_Calc!C:P,14,FALSE)*VLOOKUP(AH808,Anthro_Calc!C:P,12,FALSE)))</f>
        <v/>
      </c>
      <c r="AJ808" s="171" t="str">
        <f>IF(ISBLANK(AD808), "", -3 + (AD808 -VLOOKUP(AH808,Anthro_Calc!C:P,4,FALSE)) / (VLOOKUP(AH808,Anthro_Calc!C:P,5,FALSE) - VLOOKUP(AH808,Anthro_Calc!C:P,4,FALSE)))</f>
        <v/>
      </c>
      <c r="AK808" s="171" t="str">
        <f>IF(ISBLANK(AD808), "", 3 + (AD808 -VLOOKUP(AH808,Anthro_Calc!C:P,10,FALSE)) / (VLOOKUP(AH808,Anthro_Calc!C:P,10,FALSE) - VLOOKUP(AH808,Anthro_Calc!C:P,9,FALSE)))</f>
        <v/>
      </c>
      <c r="AL808" s="172" t="str">
        <f t="shared" si="650"/>
        <v/>
      </c>
      <c r="AM808" s="173" t="str">
        <f t="shared" si="651"/>
        <v/>
      </c>
      <c r="AN808" s="174" t="str">
        <f t="shared" si="652"/>
        <v/>
      </c>
      <c r="AO808" s="178" t="str">
        <f t="shared" si="682"/>
        <v/>
      </c>
      <c r="AP808" s="179"/>
      <c r="AQ808" s="179" t="str">
        <f t="shared" si="688"/>
        <v/>
      </c>
      <c r="AR808" s="167"/>
      <c r="AS808" s="175"/>
      <c r="AT808" s="170"/>
      <c r="AU808" s="177" t="str">
        <f t="shared" si="679"/>
        <v/>
      </c>
      <c r="AV808" s="171">
        <f t="shared" si="653"/>
        <v>0</v>
      </c>
      <c r="AW808" s="171">
        <f t="shared" si="654"/>
        <v>0</v>
      </c>
      <c r="AX808" s="171" t="str">
        <f t="shared" si="655"/>
        <v>0</v>
      </c>
      <c r="AY808" s="171" t="str">
        <f>IF(ISBLANK(AT808), "", (POWER(AT808/VLOOKUP(AX808,Anthro_Calc!C:P,13,FALSE),VLOOKUP(AX808,Anthro_Calc!C:P,12,FALSE))-1) / (VLOOKUP(AX808,Anthro_Calc!C:P,14,FALSE)*VLOOKUP(AX808,Anthro_Calc!C:P,12,FALSE)))</f>
        <v/>
      </c>
      <c r="AZ808" s="171" t="str">
        <f>IF(ISBLANK(AT808), "", -3 + (AT808 -VLOOKUP(AX808,Anthro_Calc!C:P,4,FALSE)) / (VLOOKUP(AX808,Anthro_Calc!C:P,5,FALSE) - VLOOKUP(AX808,Anthro_Calc!C:P,4,FALSE)))</f>
        <v/>
      </c>
      <c r="BA808" s="171" t="str">
        <f>IF(ISBLANK(AT808), "", 3 + (AT808 -VLOOKUP(AX808,Anthro_Calc!C:P,10,FALSE)) / (VLOOKUP(AX808,Anthro_Calc!C:P,10,FALSE) - VLOOKUP(AX808,Anthro_Calc!C:P,9,FALSE)))</f>
        <v/>
      </c>
      <c r="BB808" s="172" t="str">
        <f t="shared" si="656"/>
        <v/>
      </c>
      <c r="BC808" s="173" t="str">
        <f t="shared" si="657"/>
        <v/>
      </c>
      <c r="BD808" s="174" t="str">
        <f t="shared" si="683"/>
        <v/>
      </c>
      <c r="BE808" s="180" t="str">
        <f t="shared" si="684"/>
        <v/>
      </c>
      <c r="BF808" s="181" t="str">
        <f t="shared" si="658"/>
        <v/>
      </c>
      <c r="BG808" s="181" t="str">
        <f t="shared" si="685"/>
        <v/>
      </c>
      <c r="BH808" s="179"/>
      <c r="BI808" s="182"/>
      <c r="BJ808" s="167"/>
      <c r="BK808" s="175"/>
      <c r="BL808" s="176"/>
      <c r="BM808" s="177" t="str">
        <f t="shared" si="659"/>
        <v/>
      </c>
      <c r="BN808" s="171">
        <f t="shared" si="677"/>
        <v>0</v>
      </c>
      <c r="BO808" s="171">
        <f t="shared" si="678"/>
        <v>0</v>
      </c>
      <c r="BP808" s="171" t="str">
        <f t="shared" si="660"/>
        <v>0</v>
      </c>
      <c r="BQ808" s="171" t="str">
        <f>IF(ISBLANK(BL808), "", (POWER(BL808/VLOOKUP(BP808,Anthro_Calc!C:P,13,FALSE),VLOOKUP(BP808,Anthro_Calc!C:P,12,FALSE))-1) / (VLOOKUP(BP808,Anthro_Calc!C:P,14,FALSE)*VLOOKUP(BP808,Anthro_Calc!C:P,12,FALSE)))</f>
        <v/>
      </c>
      <c r="BR808" s="171" t="str">
        <f>IF(ISBLANK(BL808), "", -3 + (BL808 -VLOOKUP(BP808,Anthro_Calc!C:P,4,FALSE)) / (VLOOKUP(BP808,Anthro_Calc!C:P,5,FALSE) - VLOOKUP(BP808,Anthro_Calc!C:P,4,FALSE)))</f>
        <v/>
      </c>
      <c r="BS808" s="171" t="str">
        <f>IF(ISBLANK(BL808), "", 3 + (BL808 -VLOOKUP(BP808,Anthro_Calc!C:P,10,FALSE)) / (VLOOKUP(BP808,Anthro_Calc!C:P,10,FALSE) - VLOOKUP(BP808,Anthro_Calc!C:P,9,FALSE)))</f>
        <v/>
      </c>
      <c r="BT808" s="172" t="str">
        <f t="shared" si="661"/>
        <v/>
      </c>
      <c r="BU808" s="173" t="str">
        <f t="shared" si="662"/>
        <v/>
      </c>
      <c r="BV808" s="174" t="str">
        <f t="shared" si="663"/>
        <v/>
      </c>
      <c r="BW808" s="181" t="str">
        <f t="shared" si="686"/>
        <v/>
      </c>
      <c r="BX808" s="179"/>
      <c r="BY808" s="181" t="str">
        <f>IF(ISBLANK(BL808), "", VLOOKUP(Z808&amp;" "&amp;BV808&amp;" "&amp;BW808,Graduation_Criteria!$D$2:$E$34,2,FALSE))</f>
        <v/>
      </c>
      <c r="BZ808" s="181" t="str">
        <f t="shared" si="687"/>
        <v/>
      </c>
      <c r="CA808" s="167"/>
      <c r="CB808" s="175"/>
      <c r="CC808" s="175"/>
      <c r="CD808" s="183" t="str">
        <f t="shared" si="664"/>
        <v/>
      </c>
      <c r="CE808" s="184">
        <f t="shared" si="665"/>
        <v>0</v>
      </c>
      <c r="CF808" s="184">
        <f t="shared" si="666"/>
        <v>0</v>
      </c>
      <c r="CG808" s="184" t="str">
        <f t="shared" si="667"/>
        <v>0</v>
      </c>
      <c r="CH808" s="184" t="str">
        <f>IF(ISBLANK(CC808), "", (POWER(CC808/VLOOKUP(CG808,Anthro_Calc!C:P,13,FALSE),VLOOKUP(CG808,Anthro_Calc!C:P,12,FALSE))-1) / (VLOOKUP(CG808,Anthro_Calc!C:P,14,FALSE)*VLOOKUP(CG808,Anthro_Calc!C:P,12,FALSE)))</f>
        <v/>
      </c>
      <c r="CI808" s="184" t="str">
        <f>IF(ISBLANK(CC808), "", -3 + (CC808 -VLOOKUP(CG808,Anthro_Calc!C:P,4,FALSE)) / (VLOOKUP(CG808,Anthro_Calc!C:P,5,FALSE) - VLOOKUP(CG808,Anthro_Calc!C:P,4,FALSE)))</f>
        <v/>
      </c>
      <c r="CJ808" s="184" t="str">
        <f>IF(ISBLANK(CC808), "", 3 + (CC808 -VLOOKUP(CG808,Anthro_Calc!C:P,10,FALSE)) / (VLOOKUP(CG808,Anthro_Calc!C:P,10,FALSE) - VLOOKUP(CG808,Anthro_Calc!C:P,9,FALSE)))</f>
        <v/>
      </c>
      <c r="CK808" s="185" t="str">
        <f t="shared" si="668"/>
        <v/>
      </c>
      <c r="CL808" s="173" t="str">
        <f t="shared" si="669"/>
        <v/>
      </c>
      <c r="CM808" s="174" t="str">
        <f t="shared" si="670"/>
        <v/>
      </c>
      <c r="CN808" s="179"/>
      <c r="CO808" s="167"/>
      <c r="CP808" s="175"/>
      <c r="CQ808" s="175"/>
      <c r="CR808" s="186" t="str">
        <f t="shared" si="671"/>
        <v/>
      </c>
      <c r="CS808" s="187">
        <f t="shared" si="672"/>
        <v>0</v>
      </c>
      <c r="CT808" s="187">
        <f t="shared" si="673"/>
        <v>0</v>
      </c>
      <c r="CU808" s="187" t="str">
        <f t="shared" si="674"/>
        <v>0</v>
      </c>
      <c r="CV808" s="187" t="str">
        <f>IF(ISBLANK(CQ808), "", (POWER(CQ808/VLOOKUP(CU808,Anthro_Calc!C:P,13,FALSE),VLOOKUP(CU808,Anthro_Calc!C:P,12,FALSE))-1) / (VLOOKUP(CU808,Anthro_Calc!C:P,14,FALSE)*VLOOKUP(CU808,Anthro_Calc!C:P,12,FALSE)))</f>
        <v/>
      </c>
      <c r="CW808" s="187" t="str">
        <f>IF(ISBLANK(CQ808), "", -3 + (CQ808 -VLOOKUP(CU808,Anthro_Calc!C:P,4,FALSE)) / (VLOOKUP(CU808,Anthro_Calc!C:P,5,FALSE) - VLOOKUP(CU808,Anthro_Calc!C:P,4,FALSE)))</f>
        <v/>
      </c>
      <c r="CX808" s="187" t="str">
        <f>IF(ISBLANK(CQ808), "", 3 + (CQ808 -VLOOKUP(CU808,Anthro_Calc!C:P,10,FALSE)) / (VLOOKUP(CU808,Anthro_Calc!C:P,10,FALSE) - VLOOKUP(CU808,Anthro_Calc!C:P,9,FALSE)))</f>
        <v/>
      </c>
      <c r="CY808" s="188" t="str">
        <f t="shared" si="675"/>
        <v/>
      </c>
      <c r="CZ808" s="117" t="str">
        <f t="shared" si="689"/>
        <v/>
      </c>
      <c r="DA808" s="174" t="str">
        <f t="shared" si="676"/>
        <v/>
      </c>
      <c r="DB808" s="189"/>
    </row>
    <row r="809" spans="1:106">
      <c r="A809" s="165">
        <f t="shared" si="681"/>
        <v>805</v>
      </c>
      <c r="B809" s="166"/>
      <c r="C809" s="166"/>
      <c r="D809" s="166"/>
      <c r="E809" s="166"/>
      <c r="F809" s="166"/>
      <c r="G809" s="166"/>
      <c r="H809" s="166"/>
      <c r="I809" s="166"/>
      <c r="J809" s="166"/>
      <c r="K809" s="166"/>
      <c r="L809" s="166"/>
      <c r="M809" s="167"/>
      <c r="N809" s="168" t="str">
        <f t="shared" ca="1" si="640"/>
        <v/>
      </c>
      <c r="O809" s="169"/>
      <c r="P809" s="169"/>
      <c r="Q809" s="167"/>
      <c r="R809" s="170"/>
      <c r="S809" s="171" t="str">
        <f t="shared" si="641"/>
        <v/>
      </c>
      <c r="T809" s="171" t="str">
        <f t="shared" si="642"/>
        <v/>
      </c>
      <c r="U809" s="171" t="str">
        <f t="shared" si="643"/>
        <v/>
      </c>
      <c r="V809" s="171" t="str">
        <f>IF(ISBLANK(R809), "", (POWER(R809/VLOOKUP(U809,Anthro_Calc!C:P,13,FALSE),VLOOKUP(U809,Anthro_Calc!C:P,12,FALSE))-1) / (VLOOKUP(U809,Anthro_Calc!C:P,14,FALSE)*VLOOKUP(U809,Anthro_Calc!C:P,12,FALSE)))</f>
        <v/>
      </c>
      <c r="W809" s="171" t="str">
        <f>IF(ISBLANK(R809), "", -3 + (R809 -VLOOKUP(U809,Anthro_Calc!C:P,4,FALSE)) / (VLOOKUP(U809,Anthro_Calc!C:P,5,FALSE) - VLOOKUP(U809,Anthro_Calc!C:P,4,FALSE)))</f>
        <v/>
      </c>
      <c r="X809" s="171" t="str">
        <f>IF(ISBLANK(R809), "", 3 + (R809 -VLOOKUP(U809,Anthro_Calc!C:P,10,FALSE)) / (VLOOKUP(U809,Anthro_Calc!C:P,10,FALSE) - VLOOKUP(U809,Anthro_Calc!C:P,9,FALSE)))</f>
        <v/>
      </c>
      <c r="Y809" s="172" t="str">
        <f t="shared" si="644"/>
        <v/>
      </c>
      <c r="Z809" s="173" t="str">
        <f t="shared" si="645"/>
        <v/>
      </c>
      <c r="AA809" s="174" t="str">
        <f t="shared" si="680"/>
        <v/>
      </c>
      <c r="AB809" s="167"/>
      <c r="AC809" s="175"/>
      <c r="AD809" s="176"/>
      <c r="AE809" s="177" t="str">
        <f t="shared" si="646"/>
        <v/>
      </c>
      <c r="AF809" s="171">
        <f t="shared" si="647"/>
        <v>0</v>
      </c>
      <c r="AG809" s="171">
        <f t="shared" si="648"/>
        <v>0</v>
      </c>
      <c r="AH809" s="171" t="str">
        <f t="shared" si="649"/>
        <v>0</v>
      </c>
      <c r="AI809" s="171" t="str">
        <f>IF(ISBLANK(AD809), "", (POWER(AD809/VLOOKUP(AH809,Anthro_Calc!C:P,13,FALSE),VLOOKUP(AH809,Anthro_Calc!C:P,12,FALSE))-1) / (VLOOKUP(AH809,Anthro_Calc!C:P,14,FALSE)*VLOOKUP(AH809,Anthro_Calc!C:P,12,FALSE)))</f>
        <v/>
      </c>
      <c r="AJ809" s="171" t="str">
        <f>IF(ISBLANK(AD809), "", -3 + (AD809 -VLOOKUP(AH809,Anthro_Calc!C:P,4,FALSE)) / (VLOOKUP(AH809,Anthro_Calc!C:P,5,FALSE) - VLOOKUP(AH809,Anthro_Calc!C:P,4,FALSE)))</f>
        <v/>
      </c>
      <c r="AK809" s="171" t="str">
        <f>IF(ISBLANK(AD809), "", 3 + (AD809 -VLOOKUP(AH809,Anthro_Calc!C:P,10,FALSE)) / (VLOOKUP(AH809,Anthro_Calc!C:P,10,FALSE) - VLOOKUP(AH809,Anthro_Calc!C:P,9,FALSE)))</f>
        <v/>
      </c>
      <c r="AL809" s="172" t="str">
        <f t="shared" si="650"/>
        <v/>
      </c>
      <c r="AM809" s="173" t="str">
        <f t="shared" si="651"/>
        <v/>
      </c>
      <c r="AN809" s="174" t="str">
        <f t="shared" si="652"/>
        <v/>
      </c>
      <c r="AO809" s="178" t="str">
        <f t="shared" si="682"/>
        <v/>
      </c>
      <c r="AP809" s="179"/>
      <c r="AQ809" s="179" t="str">
        <f t="shared" si="688"/>
        <v/>
      </c>
      <c r="AR809" s="167"/>
      <c r="AS809" s="175"/>
      <c r="AT809" s="170"/>
      <c r="AU809" s="177" t="str">
        <f t="shared" si="679"/>
        <v/>
      </c>
      <c r="AV809" s="171">
        <f t="shared" si="653"/>
        <v>0</v>
      </c>
      <c r="AW809" s="171">
        <f t="shared" si="654"/>
        <v>0</v>
      </c>
      <c r="AX809" s="171" t="str">
        <f t="shared" si="655"/>
        <v>0</v>
      </c>
      <c r="AY809" s="171" t="str">
        <f>IF(ISBLANK(AT809), "", (POWER(AT809/VLOOKUP(AX809,Anthro_Calc!C:P,13,FALSE),VLOOKUP(AX809,Anthro_Calc!C:P,12,FALSE))-1) / (VLOOKUP(AX809,Anthro_Calc!C:P,14,FALSE)*VLOOKUP(AX809,Anthro_Calc!C:P,12,FALSE)))</f>
        <v/>
      </c>
      <c r="AZ809" s="171" t="str">
        <f>IF(ISBLANK(AT809), "", -3 + (AT809 -VLOOKUP(AX809,Anthro_Calc!C:P,4,FALSE)) / (VLOOKUP(AX809,Anthro_Calc!C:P,5,FALSE) - VLOOKUP(AX809,Anthro_Calc!C:P,4,FALSE)))</f>
        <v/>
      </c>
      <c r="BA809" s="171" t="str">
        <f>IF(ISBLANK(AT809), "", 3 + (AT809 -VLOOKUP(AX809,Anthro_Calc!C:P,10,FALSE)) / (VLOOKUP(AX809,Anthro_Calc!C:P,10,FALSE) - VLOOKUP(AX809,Anthro_Calc!C:P,9,FALSE)))</f>
        <v/>
      </c>
      <c r="BB809" s="172" t="str">
        <f t="shared" si="656"/>
        <v/>
      </c>
      <c r="BC809" s="173" t="str">
        <f t="shared" si="657"/>
        <v/>
      </c>
      <c r="BD809" s="174" t="str">
        <f t="shared" si="683"/>
        <v/>
      </c>
      <c r="BE809" s="180" t="str">
        <f t="shared" si="684"/>
        <v/>
      </c>
      <c r="BF809" s="181" t="str">
        <f t="shared" si="658"/>
        <v/>
      </c>
      <c r="BG809" s="181" t="str">
        <f t="shared" si="685"/>
        <v/>
      </c>
      <c r="BH809" s="179"/>
      <c r="BI809" s="182"/>
      <c r="BJ809" s="167"/>
      <c r="BK809" s="175"/>
      <c r="BL809" s="176"/>
      <c r="BM809" s="177" t="str">
        <f t="shared" si="659"/>
        <v/>
      </c>
      <c r="BN809" s="171">
        <f t="shared" si="677"/>
        <v>0</v>
      </c>
      <c r="BO809" s="171">
        <f t="shared" si="678"/>
        <v>0</v>
      </c>
      <c r="BP809" s="171" t="str">
        <f t="shared" si="660"/>
        <v>0</v>
      </c>
      <c r="BQ809" s="171" t="str">
        <f>IF(ISBLANK(BL809), "", (POWER(BL809/VLOOKUP(BP809,Anthro_Calc!C:P,13,FALSE),VLOOKUP(BP809,Anthro_Calc!C:P,12,FALSE))-1) / (VLOOKUP(BP809,Anthro_Calc!C:P,14,FALSE)*VLOOKUP(BP809,Anthro_Calc!C:P,12,FALSE)))</f>
        <v/>
      </c>
      <c r="BR809" s="171" t="str">
        <f>IF(ISBLANK(BL809), "", -3 + (BL809 -VLOOKUP(BP809,Anthro_Calc!C:P,4,FALSE)) / (VLOOKUP(BP809,Anthro_Calc!C:P,5,FALSE) - VLOOKUP(BP809,Anthro_Calc!C:P,4,FALSE)))</f>
        <v/>
      </c>
      <c r="BS809" s="171" t="str">
        <f>IF(ISBLANK(BL809), "", 3 + (BL809 -VLOOKUP(BP809,Anthro_Calc!C:P,10,FALSE)) / (VLOOKUP(BP809,Anthro_Calc!C:P,10,FALSE) - VLOOKUP(BP809,Anthro_Calc!C:P,9,FALSE)))</f>
        <v/>
      </c>
      <c r="BT809" s="172" t="str">
        <f t="shared" si="661"/>
        <v/>
      </c>
      <c r="BU809" s="173" t="str">
        <f t="shared" si="662"/>
        <v/>
      </c>
      <c r="BV809" s="174" t="str">
        <f t="shared" si="663"/>
        <v/>
      </c>
      <c r="BW809" s="181" t="str">
        <f t="shared" si="686"/>
        <v/>
      </c>
      <c r="BX809" s="179"/>
      <c r="BY809" s="181" t="str">
        <f>IF(ISBLANK(BL809), "", VLOOKUP(Z809&amp;" "&amp;BV809&amp;" "&amp;BW809,Graduation_Criteria!$D$2:$E$34,2,FALSE))</f>
        <v/>
      </c>
      <c r="BZ809" s="181" t="str">
        <f t="shared" si="687"/>
        <v/>
      </c>
      <c r="CA809" s="167"/>
      <c r="CB809" s="175"/>
      <c r="CC809" s="175"/>
      <c r="CD809" s="183" t="str">
        <f t="shared" si="664"/>
        <v/>
      </c>
      <c r="CE809" s="184">
        <f t="shared" si="665"/>
        <v>0</v>
      </c>
      <c r="CF809" s="184">
        <f t="shared" si="666"/>
        <v>0</v>
      </c>
      <c r="CG809" s="184" t="str">
        <f t="shared" si="667"/>
        <v>0</v>
      </c>
      <c r="CH809" s="184" t="str">
        <f>IF(ISBLANK(CC809), "", (POWER(CC809/VLOOKUP(CG809,Anthro_Calc!C:P,13,FALSE),VLOOKUP(CG809,Anthro_Calc!C:P,12,FALSE))-1) / (VLOOKUP(CG809,Anthro_Calc!C:P,14,FALSE)*VLOOKUP(CG809,Anthro_Calc!C:P,12,FALSE)))</f>
        <v/>
      </c>
      <c r="CI809" s="184" t="str">
        <f>IF(ISBLANK(CC809), "", -3 + (CC809 -VLOOKUP(CG809,Anthro_Calc!C:P,4,FALSE)) / (VLOOKUP(CG809,Anthro_Calc!C:P,5,FALSE) - VLOOKUP(CG809,Anthro_Calc!C:P,4,FALSE)))</f>
        <v/>
      </c>
      <c r="CJ809" s="184" t="str">
        <f>IF(ISBLANK(CC809), "", 3 + (CC809 -VLOOKUP(CG809,Anthro_Calc!C:P,10,FALSE)) / (VLOOKUP(CG809,Anthro_Calc!C:P,10,FALSE) - VLOOKUP(CG809,Anthro_Calc!C:P,9,FALSE)))</f>
        <v/>
      </c>
      <c r="CK809" s="185" t="str">
        <f t="shared" si="668"/>
        <v/>
      </c>
      <c r="CL809" s="173" t="str">
        <f t="shared" si="669"/>
        <v/>
      </c>
      <c r="CM809" s="174" t="str">
        <f t="shared" si="670"/>
        <v/>
      </c>
      <c r="CN809" s="179"/>
      <c r="CO809" s="167"/>
      <c r="CP809" s="175"/>
      <c r="CQ809" s="175"/>
      <c r="CR809" s="186" t="str">
        <f t="shared" si="671"/>
        <v/>
      </c>
      <c r="CS809" s="187">
        <f t="shared" si="672"/>
        <v>0</v>
      </c>
      <c r="CT809" s="187">
        <f t="shared" si="673"/>
        <v>0</v>
      </c>
      <c r="CU809" s="187" t="str">
        <f t="shared" si="674"/>
        <v>0</v>
      </c>
      <c r="CV809" s="187" t="str">
        <f>IF(ISBLANK(CQ809), "", (POWER(CQ809/VLOOKUP(CU809,Anthro_Calc!C:P,13,FALSE),VLOOKUP(CU809,Anthro_Calc!C:P,12,FALSE))-1) / (VLOOKUP(CU809,Anthro_Calc!C:P,14,FALSE)*VLOOKUP(CU809,Anthro_Calc!C:P,12,FALSE)))</f>
        <v/>
      </c>
      <c r="CW809" s="187" t="str">
        <f>IF(ISBLANK(CQ809), "", -3 + (CQ809 -VLOOKUP(CU809,Anthro_Calc!C:P,4,FALSE)) / (VLOOKUP(CU809,Anthro_Calc!C:P,5,FALSE) - VLOOKUP(CU809,Anthro_Calc!C:P,4,FALSE)))</f>
        <v/>
      </c>
      <c r="CX809" s="187" t="str">
        <f>IF(ISBLANK(CQ809), "", 3 + (CQ809 -VLOOKUP(CU809,Anthro_Calc!C:P,10,FALSE)) / (VLOOKUP(CU809,Anthro_Calc!C:P,10,FALSE) - VLOOKUP(CU809,Anthro_Calc!C:P,9,FALSE)))</f>
        <v/>
      </c>
      <c r="CY809" s="188" t="str">
        <f t="shared" si="675"/>
        <v/>
      </c>
      <c r="CZ809" s="117" t="str">
        <f t="shared" si="689"/>
        <v/>
      </c>
      <c r="DA809" s="174" t="str">
        <f t="shared" si="676"/>
        <v/>
      </c>
      <c r="DB809" s="189"/>
    </row>
    <row r="810" spans="1:106">
      <c r="A810" s="165">
        <f t="shared" si="681"/>
        <v>806</v>
      </c>
      <c r="B810" s="166"/>
      <c r="C810" s="166"/>
      <c r="D810" s="166"/>
      <c r="E810" s="166"/>
      <c r="F810" s="166"/>
      <c r="G810" s="166"/>
      <c r="H810" s="166"/>
      <c r="I810" s="166"/>
      <c r="J810" s="166"/>
      <c r="K810" s="166"/>
      <c r="L810" s="166"/>
      <c r="M810" s="167"/>
      <c r="N810" s="168" t="str">
        <f t="shared" ca="1" si="640"/>
        <v/>
      </c>
      <c r="O810" s="169"/>
      <c r="P810" s="169"/>
      <c r="Q810" s="167"/>
      <c r="R810" s="170"/>
      <c r="S810" s="171" t="str">
        <f t="shared" si="641"/>
        <v/>
      </c>
      <c r="T810" s="171" t="str">
        <f t="shared" si="642"/>
        <v/>
      </c>
      <c r="U810" s="171" t="str">
        <f t="shared" si="643"/>
        <v/>
      </c>
      <c r="V810" s="171" t="str">
        <f>IF(ISBLANK(R810), "", (POWER(R810/VLOOKUP(U810,Anthro_Calc!C:P,13,FALSE),VLOOKUP(U810,Anthro_Calc!C:P,12,FALSE))-1) / (VLOOKUP(U810,Anthro_Calc!C:P,14,FALSE)*VLOOKUP(U810,Anthro_Calc!C:P,12,FALSE)))</f>
        <v/>
      </c>
      <c r="W810" s="171" t="str">
        <f>IF(ISBLANK(R810), "", -3 + (R810 -VLOOKUP(U810,Anthro_Calc!C:P,4,FALSE)) / (VLOOKUP(U810,Anthro_Calc!C:P,5,FALSE) - VLOOKUP(U810,Anthro_Calc!C:P,4,FALSE)))</f>
        <v/>
      </c>
      <c r="X810" s="171" t="str">
        <f>IF(ISBLANK(R810), "", 3 + (R810 -VLOOKUP(U810,Anthro_Calc!C:P,10,FALSE)) / (VLOOKUP(U810,Anthro_Calc!C:P,10,FALSE) - VLOOKUP(U810,Anthro_Calc!C:P,9,FALSE)))</f>
        <v/>
      </c>
      <c r="Y810" s="172" t="str">
        <f t="shared" si="644"/>
        <v/>
      </c>
      <c r="Z810" s="173" t="str">
        <f t="shared" si="645"/>
        <v/>
      </c>
      <c r="AA810" s="174" t="str">
        <f t="shared" si="680"/>
        <v/>
      </c>
      <c r="AB810" s="167"/>
      <c r="AC810" s="175"/>
      <c r="AD810" s="176"/>
      <c r="AE810" s="177" t="str">
        <f t="shared" si="646"/>
        <v/>
      </c>
      <c r="AF810" s="171">
        <f t="shared" si="647"/>
        <v>0</v>
      </c>
      <c r="AG810" s="171">
        <f t="shared" si="648"/>
        <v>0</v>
      </c>
      <c r="AH810" s="171" t="str">
        <f t="shared" si="649"/>
        <v>0</v>
      </c>
      <c r="AI810" s="171" t="str">
        <f>IF(ISBLANK(AD810), "", (POWER(AD810/VLOOKUP(AH810,Anthro_Calc!C:P,13,FALSE),VLOOKUP(AH810,Anthro_Calc!C:P,12,FALSE))-1) / (VLOOKUP(AH810,Anthro_Calc!C:P,14,FALSE)*VLOOKUP(AH810,Anthro_Calc!C:P,12,FALSE)))</f>
        <v/>
      </c>
      <c r="AJ810" s="171" t="str">
        <f>IF(ISBLANK(AD810), "", -3 + (AD810 -VLOOKUP(AH810,Anthro_Calc!C:P,4,FALSE)) / (VLOOKUP(AH810,Anthro_Calc!C:P,5,FALSE) - VLOOKUP(AH810,Anthro_Calc!C:P,4,FALSE)))</f>
        <v/>
      </c>
      <c r="AK810" s="171" t="str">
        <f>IF(ISBLANK(AD810), "", 3 + (AD810 -VLOOKUP(AH810,Anthro_Calc!C:P,10,FALSE)) / (VLOOKUP(AH810,Anthro_Calc!C:P,10,FALSE) - VLOOKUP(AH810,Anthro_Calc!C:P,9,FALSE)))</f>
        <v/>
      </c>
      <c r="AL810" s="172" t="str">
        <f t="shared" si="650"/>
        <v/>
      </c>
      <c r="AM810" s="173" t="str">
        <f t="shared" si="651"/>
        <v/>
      </c>
      <c r="AN810" s="174" t="str">
        <f t="shared" si="652"/>
        <v/>
      </c>
      <c r="AO810" s="178" t="str">
        <f t="shared" si="682"/>
        <v/>
      </c>
      <c r="AP810" s="179"/>
      <c r="AQ810" s="179" t="str">
        <f t="shared" si="688"/>
        <v/>
      </c>
      <c r="AR810" s="167"/>
      <c r="AS810" s="175"/>
      <c r="AT810" s="170"/>
      <c r="AU810" s="177" t="str">
        <f t="shared" si="679"/>
        <v/>
      </c>
      <c r="AV810" s="171">
        <f t="shared" si="653"/>
        <v>0</v>
      </c>
      <c r="AW810" s="171">
        <f t="shared" si="654"/>
        <v>0</v>
      </c>
      <c r="AX810" s="171" t="str">
        <f t="shared" si="655"/>
        <v>0</v>
      </c>
      <c r="AY810" s="171" t="str">
        <f>IF(ISBLANK(AT810), "", (POWER(AT810/VLOOKUP(AX810,Anthro_Calc!C:P,13,FALSE),VLOOKUP(AX810,Anthro_Calc!C:P,12,FALSE))-1) / (VLOOKUP(AX810,Anthro_Calc!C:P,14,FALSE)*VLOOKUP(AX810,Anthro_Calc!C:P,12,FALSE)))</f>
        <v/>
      </c>
      <c r="AZ810" s="171" t="str">
        <f>IF(ISBLANK(AT810), "", -3 + (AT810 -VLOOKUP(AX810,Anthro_Calc!C:P,4,FALSE)) / (VLOOKUP(AX810,Anthro_Calc!C:P,5,FALSE) - VLOOKUP(AX810,Anthro_Calc!C:P,4,FALSE)))</f>
        <v/>
      </c>
      <c r="BA810" s="171" t="str">
        <f>IF(ISBLANK(AT810), "", 3 + (AT810 -VLOOKUP(AX810,Anthro_Calc!C:P,10,FALSE)) / (VLOOKUP(AX810,Anthro_Calc!C:P,10,FALSE) - VLOOKUP(AX810,Anthro_Calc!C:P,9,FALSE)))</f>
        <v/>
      </c>
      <c r="BB810" s="172" t="str">
        <f t="shared" si="656"/>
        <v/>
      </c>
      <c r="BC810" s="173" t="str">
        <f t="shared" si="657"/>
        <v/>
      </c>
      <c r="BD810" s="174" t="str">
        <f t="shared" si="683"/>
        <v/>
      </c>
      <c r="BE810" s="180" t="str">
        <f t="shared" si="684"/>
        <v/>
      </c>
      <c r="BF810" s="181" t="str">
        <f t="shared" si="658"/>
        <v/>
      </c>
      <c r="BG810" s="181" t="str">
        <f t="shared" si="685"/>
        <v/>
      </c>
      <c r="BH810" s="179"/>
      <c r="BI810" s="182"/>
      <c r="BJ810" s="167"/>
      <c r="BK810" s="175"/>
      <c r="BL810" s="176"/>
      <c r="BM810" s="177" t="str">
        <f t="shared" si="659"/>
        <v/>
      </c>
      <c r="BN810" s="171">
        <f t="shared" si="677"/>
        <v>0</v>
      </c>
      <c r="BO810" s="171">
        <f t="shared" si="678"/>
        <v>0</v>
      </c>
      <c r="BP810" s="171" t="str">
        <f t="shared" si="660"/>
        <v>0</v>
      </c>
      <c r="BQ810" s="171" t="str">
        <f>IF(ISBLANK(BL810), "", (POWER(BL810/VLOOKUP(BP810,Anthro_Calc!C:P,13,FALSE),VLOOKUP(BP810,Anthro_Calc!C:P,12,FALSE))-1) / (VLOOKUP(BP810,Anthro_Calc!C:P,14,FALSE)*VLOOKUP(BP810,Anthro_Calc!C:P,12,FALSE)))</f>
        <v/>
      </c>
      <c r="BR810" s="171" t="str">
        <f>IF(ISBLANK(BL810), "", -3 + (BL810 -VLOOKUP(BP810,Anthro_Calc!C:P,4,FALSE)) / (VLOOKUP(BP810,Anthro_Calc!C:P,5,FALSE) - VLOOKUP(BP810,Anthro_Calc!C:P,4,FALSE)))</f>
        <v/>
      </c>
      <c r="BS810" s="171" t="str">
        <f>IF(ISBLANK(BL810), "", 3 + (BL810 -VLOOKUP(BP810,Anthro_Calc!C:P,10,FALSE)) / (VLOOKUP(BP810,Anthro_Calc!C:P,10,FALSE) - VLOOKUP(BP810,Anthro_Calc!C:P,9,FALSE)))</f>
        <v/>
      </c>
      <c r="BT810" s="172" t="str">
        <f t="shared" si="661"/>
        <v/>
      </c>
      <c r="BU810" s="173" t="str">
        <f t="shared" si="662"/>
        <v/>
      </c>
      <c r="BV810" s="174" t="str">
        <f t="shared" si="663"/>
        <v/>
      </c>
      <c r="BW810" s="181" t="str">
        <f t="shared" si="686"/>
        <v/>
      </c>
      <c r="BX810" s="179"/>
      <c r="BY810" s="181" t="str">
        <f>IF(ISBLANK(BL810), "", VLOOKUP(Z810&amp;" "&amp;BV810&amp;" "&amp;BW810,Graduation_Criteria!$D$2:$E$34,2,FALSE))</f>
        <v/>
      </c>
      <c r="BZ810" s="181" t="str">
        <f t="shared" si="687"/>
        <v/>
      </c>
      <c r="CA810" s="167"/>
      <c r="CB810" s="175"/>
      <c r="CC810" s="175"/>
      <c r="CD810" s="183" t="str">
        <f t="shared" si="664"/>
        <v/>
      </c>
      <c r="CE810" s="184">
        <f t="shared" si="665"/>
        <v>0</v>
      </c>
      <c r="CF810" s="184">
        <f t="shared" si="666"/>
        <v>0</v>
      </c>
      <c r="CG810" s="184" t="str">
        <f t="shared" si="667"/>
        <v>0</v>
      </c>
      <c r="CH810" s="184" t="str">
        <f>IF(ISBLANK(CC810), "", (POWER(CC810/VLOOKUP(CG810,Anthro_Calc!C:P,13,FALSE),VLOOKUP(CG810,Anthro_Calc!C:P,12,FALSE))-1) / (VLOOKUP(CG810,Anthro_Calc!C:P,14,FALSE)*VLOOKUP(CG810,Anthro_Calc!C:P,12,FALSE)))</f>
        <v/>
      </c>
      <c r="CI810" s="184" t="str">
        <f>IF(ISBLANK(CC810), "", -3 + (CC810 -VLOOKUP(CG810,Anthro_Calc!C:P,4,FALSE)) / (VLOOKUP(CG810,Anthro_Calc!C:P,5,FALSE) - VLOOKUP(CG810,Anthro_Calc!C:P,4,FALSE)))</f>
        <v/>
      </c>
      <c r="CJ810" s="184" t="str">
        <f>IF(ISBLANK(CC810), "", 3 + (CC810 -VLOOKUP(CG810,Anthro_Calc!C:P,10,FALSE)) / (VLOOKUP(CG810,Anthro_Calc!C:P,10,FALSE) - VLOOKUP(CG810,Anthro_Calc!C:P,9,FALSE)))</f>
        <v/>
      </c>
      <c r="CK810" s="185" t="str">
        <f t="shared" si="668"/>
        <v/>
      </c>
      <c r="CL810" s="173" t="str">
        <f t="shared" si="669"/>
        <v/>
      </c>
      <c r="CM810" s="174" t="str">
        <f t="shared" si="670"/>
        <v/>
      </c>
      <c r="CN810" s="179"/>
      <c r="CO810" s="167"/>
      <c r="CP810" s="175"/>
      <c r="CQ810" s="175"/>
      <c r="CR810" s="186" t="str">
        <f t="shared" si="671"/>
        <v/>
      </c>
      <c r="CS810" s="187">
        <f t="shared" si="672"/>
        <v>0</v>
      </c>
      <c r="CT810" s="187">
        <f t="shared" si="673"/>
        <v>0</v>
      </c>
      <c r="CU810" s="187" t="str">
        <f t="shared" si="674"/>
        <v>0</v>
      </c>
      <c r="CV810" s="187" t="str">
        <f>IF(ISBLANK(CQ810), "", (POWER(CQ810/VLOOKUP(CU810,Anthro_Calc!C:P,13,FALSE),VLOOKUP(CU810,Anthro_Calc!C:P,12,FALSE))-1) / (VLOOKUP(CU810,Anthro_Calc!C:P,14,FALSE)*VLOOKUP(CU810,Anthro_Calc!C:P,12,FALSE)))</f>
        <v/>
      </c>
      <c r="CW810" s="187" t="str">
        <f>IF(ISBLANK(CQ810), "", -3 + (CQ810 -VLOOKUP(CU810,Anthro_Calc!C:P,4,FALSE)) / (VLOOKUP(CU810,Anthro_Calc!C:P,5,FALSE) - VLOOKUP(CU810,Anthro_Calc!C:P,4,FALSE)))</f>
        <v/>
      </c>
      <c r="CX810" s="187" t="str">
        <f>IF(ISBLANK(CQ810), "", 3 + (CQ810 -VLOOKUP(CU810,Anthro_Calc!C:P,10,FALSE)) / (VLOOKUP(CU810,Anthro_Calc!C:P,10,FALSE) - VLOOKUP(CU810,Anthro_Calc!C:P,9,FALSE)))</f>
        <v/>
      </c>
      <c r="CY810" s="188" t="str">
        <f t="shared" si="675"/>
        <v/>
      </c>
      <c r="CZ810" s="117" t="str">
        <f t="shared" si="689"/>
        <v/>
      </c>
      <c r="DA810" s="174" t="str">
        <f t="shared" si="676"/>
        <v/>
      </c>
      <c r="DB810" s="189"/>
    </row>
    <row r="811" spans="1:106">
      <c r="A811" s="165">
        <f t="shared" si="681"/>
        <v>807</v>
      </c>
      <c r="B811" s="166"/>
      <c r="C811" s="166"/>
      <c r="D811" s="166"/>
      <c r="E811" s="166"/>
      <c r="F811" s="166"/>
      <c r="G811" s="166"/>
      <c r="H811" s="166"/>
      <c r="I811" s="166"/>
      <c r="J811" s="166"/>
      <c r="K811" s="166"/>
      <c r="L811" s="166"/>
      <c r="M811" s="167"/>
      <c r="N811" s="168" t="str">
        <f t="shared" ca="1" si="640"/>
        <v/>
      </c>
      <c r="O811" s="169"/>
      <c r="P811" s="169"/>
      <c r="Q811" s="167"/>
      <c r="R811" s="170"/>
      <c r="S811" s="171" t="str">
        <f t="shared" si="641"/>
        <v/>
      </c>
      <c r="T811" s="171" t="str">
        <f t="shared" si="642"/>
        <v/>
      </c>
      <c r="U811" s="171" t="str">
        <f t="shared" si="643"/>
        <v/>
      </c>
      <c r="V811" s="171" t="str">
        <f>IF(ISBLANK(R811), "", (POWER(R811/VLOOKUP(U811,Anthro_Calc!C:P,13,FALSE),VLOOKUP(U811,Anthro_Calc!C:P,12,FALSE))-1) / (VLOOKUP(U811,Anthro_Calc!C:P,14,FALSE)*VLOOKUP(U811,Anthro_Calc!C:P,12,FALSE)))</f>
        <v/>
      </c>
      <c r="W811" s="171" t="str">
        <f>IF(ISBLANK(R811), "", -3 + (R811 -VLOOKUP(U811,Anthro_Calc!C:P,4,FALSE)) / (VLOOKUP(U811,Anthro_Calc!C:P,5,FALSE) - VLOOKUP(U811,Anthro_Calc!C:P,4,FALSE)))</f>
        <v/>
      </c>
      <c r="X811" s="171" t="str">
        <f>IF(ISBLANK(R811), "", 3 + (R811 -VLOOKUP(U811,Anthro_Calc!C:P,10,FALSE)) / (VLOOKUP(U811,Anthro_Calc!C:P,10,FALSE) - VLOOKUP(U811,Anthro_Calc!C:P,9,FALSE)))</f>
        <v/>
      </c>
      <c r="Y811" s="172" t="str">
        <f t="shared" si="644"/>
        <v/>
      </c>
      <c r="Z811" s="173" t="str">
        <f t="shared" si="645"/>
        <v/>
      </c>
      <c r="AA811" s="174" t="str">
        <f t="shared" si="680"/>
        <v/>
      </c>
      <c r="AB811" s="167"/>
      <c r="AC811" s="175"/>
      <c r="AD811" s="176"/>
      <c r="AE811" s="177" t="str">
        <f t="shared" si="646"/>
        <v/>
      </c>
      <c r="AF811" s="171">
        <f t="shared" si="647"/>
        <v>0</v>
      </c>
      <c r="AG811" s="171">
        <f t="shared" si="648"/>
        <v>0</v>
      </c>
      <c r="AH811" s="171" t="str">
        <f t="shared" si="649"/>
        <v>0</v>
      </c>
      <c r="AI811" s="171" t="str">
        <f>IF(ISBLANK(AD811), "", (POWER(AD811/VLOOKUP(AH811,Anthro_Calc!C:P,13,FALSE),VLOOKUP(AH811,Anthro_Calc!C:P,12,FALSE))-1) / (VLOOKUP(AH811,Anthro_Calc!C:P,14,FALSE)*VLOOKUP(AH811,Anthro_Calc!C:P,12,FALSE)))</f>
        <v/>
      </c>
      <c r="AJ811" s="171" t="str">
        <f>IF(ISBLANK(AD811), "", -3 + (AD811 -VLOOKUP(AH811,Anthro_Calc!C:P,4,FALSE)) / (VLOOKUP(AH811,Anthro_Calc!C:P,5,FALSE) - VLOOKUP(AH811,Anthro_Calc!C:P,4,FALSE)))</f>
        <v/>
      </c>
      <c r="AK811" s="171" t="str">
        <f>IF(ISBLANK(AD811), "", 3 + (AD811 -VLOOKUP(AH811,Anthro_Calc!C:P,10,FALSE)) / (VLOOKUP(AH811,Anthro_Calc!C:P,10,FALSE) - VLOOKUP(AH811,Anthro_Calc!C:P,9,FALSE)))</f>
        <v/>
      </c>
      <c r="AL811" s="172" t="str">
        <f t="shared" si="650"/>
        <v/>
      </c>
      <c r="AM811" s="173" t="str">
        <f t="shared" si="651"/>
        <v/>
      </c>
      <c r="AN811" s="174" t="str">
        <f t="shared" si="652"/>
        <v/>
      </c>
      <c r="AO811" s="178" t="str">
        <f t="shared" si="682"/>
        <v/>
      </c>
      <c r="AP811" s="179"/>
      <c r="AQ811" s="179" t="str">
        <f t="shared" si="688"/>
        <v/>
      </c>
      <c r="AR811" s="167"/>
      <c r="AS811" s="175"/>
      <c r="AT811" s="170"/>
      <c r="AU811" s="177" t="str">
        <f t="shared" si="679"/>
        <v/>
      </c>
      <c r="AV811" s="171">
        <f t="shared" si="653"/>
        <v>0</v>
      </c>
      <c r="AW811" s="171">
        <f t="shared" si="654"/>
        <v>0</v>
      </c>
      <c r="AX811" s="171" t="str">
        <f t="shared" si="655"/>
        <v>0</v>
      </c>
      <c r="AY811" s="171" t="str">
        <f>IF(ISBLANK(AT811), "", (POWER(AT811/VLOOKUP(AX811,Anthro_Calc!C:P,13,FALSE),VLOOKUP(AX811,Anthro_Calc!C:P,12,FALSE))-1) / (VLOOKUP(AX811,Anthro_Calc!C:P,14,FALSE)*VLOOKUP(AX811,Anthro_Calc!C:P,12,FALSE)))</f>
        <v/>
      </c>
      <c r="AZ811" s="171" t="str">
        <f>IF(ISBLANK(AT811), "", -3 + (AT811 -VLOOKUP(AX811,Anthro_Calc!C:P,4,FALSE)) / (VLOOKUP(AX811,Anthro_Calc!C:P,5,FALSE) - VLOOKUP(AX811,Anthro_Calc!C:P,4,FALSE)))</f>
        <v/>
      </c>
      <c r="BA811" s="171" t="str">
        <f>IF(ISBLANK(AT811), "", 3 + (AT811 -VLOOKUP(AX811,Anthro_Calc!C:P,10,FALSE)) / (VLOOKUP(AX811,Anthro_Calc!C:P,10,FALSE) - VLOOKUP(AX811,Anthro_Calc!C:P,9,FALSE)))</f>
        <v/>
      </c>
      <c r="BB811" s="172" t="str">
        <f t="shared" si="656"/>
        <v/>
      </c>
      <c r="BC811" s="173" t="str">
        <f t="shared" si="657"/>
        <v/>
      </c>
      <c r="BD811" s="174" t="str">
        <f t="shared" si="683"/>
        <v/>
      </c>
      <c r="BE811" s="180" t="str">
        <f t="shared" si="684"/>
        <v/>
      </c>
      <c r="BF811" s="181" t="str">
        <f t="shared" si="658"/>
        <v/>
      </c>
      <c r="BG811" s="181" t="str">
        <f t="shared" si="685"/>
        <v/>
      </c>
      <c r="BH811" s="179"/>
      <c r="BI811" s="182"/>
      <c r="BJ811" s="167"/>
      <c r="BK811" s="175"/>
      <c r="BL811" s="176"/>
      <c r="BM811" s="177" t="str">
        <f t="shared" si="659"/>
        <v/>
      </c>
      <c r="BN811" s="171">
        <f t="shared" si="677"/>
        <v>0</v>
      </c>
      <c r="BO811" s="171">
        <f t="shared" si="678"/>
        <v>0</v>
      </c>
      <c r="BP811" s="171" t="str">
        <f t="shared" si="660"/>
        <v>0</v>
      </c>
      <c r="BQ811" s="171" t="str">
        <f>IF(ISBLANK(BL811), "", (POWER(BL811/VLOOKUP(BP811,Anthro_Calc!C:P,13,FALSE),VLOOKUP(BP811,Anthro_Calc!C:P,12,FALSE))-1) / (VLOOKUP(BP811,Anthro_Calc!C:P,14,FALSE)*VLOOKUP(BP811,Anthro_Calc!C:P,12,FALSE)))</f>
        <v/>
      </c>
      <c r="BR811" s="171" t="str">
        <f>IF(ISBLANK(BL811), "", -3 + (BL811 -VLOOKUP(BP811,Anthro_Calc!C:P,4,FALSE)) / (VLOOKUP(BP811,Anthro_Calc!C:P,5,FALSE) - VLOOKUP(BP811,Anthro_Calc!C:P,4,FALSE)))</f>
        <v/>
      </c>
      <c r="BS811" s="171" t="str">
        <f>IF(ISBLANK(BL811), "", 3 + (BL811 -VLOOKUP(BP811,Anthro_Calc!C:P,10,FALSE)) / (VLOOKUP(BP811,Anthro_Calc!C:P,10,FALSE) - VLOOKUP(BP811,Anthro_Calc!C:P,9,FALSE)))</f>
        <v/>
      </c>
      <c r="BT811" s="172" t="str">
        <f t="shared" si="661"/>
        <v/>
      </c>
      <c r="BU811" s="173" t="str">
        <f t="shared" si="662"/>
        <v/>
      </c>
      <c r="BV811" s="174" t="str">
        <f t="shared" si="663"/>
        <v/>
      </c>
      <c r="BW811" s="181" t="str">
        <f t="shared" si="686"/>
        <v/>
      </c>
      <c r="BX811" s="179"/>
      <c r="BY811" s="181" t="str">
        <f>IF(ISBLANK(BL811), "", VLOOKUP(Z811&amp;" "&amp;BV811&amp;" "&amp;BW811,Graduation_Criteria!$D$2:$E$34,2,FALSE))</f>
        <v/>
      </c>
      <c r="BZ811" s="181" t="str">
        <f t="shared" si="687"/>
        <v/>
      </c>
      <c r="CA811" s="167"/>
      <c r="CB811" s="175"/>
      <c r="CC811" s="175"/>
      <c r="CD811" s="183" t="str">
        <f t="shared" si="664"/>
        <v/>
      </c>
      <c r="CE811" s="184">
        <f t="shared" si="665"/>
        <v>0</v>
      </c>
      <c r="CF811" s="184">
        <f t="shared" si="666"/>
        <v>0</v>
      </c>
      <c r="CG811" s="184" t="str">
        <f t="shared" si="667"/>
        <v>0</v>
      </c>
      <c r="CH811" s="184" t="str">
        <f>IF(ISBLANK(CC811), "", (POWER(CC811/VLOOKUP(CG811,Anthro_Calc!C:P,13,FALSE),VLOOKUP(CG811,Anthro_Calc!C:P,12,FALSE))-1) / (VLOOKUP(CG811,Anthro_Calc!C:P,14,FALSE)*VLOOKUP(CG811,Anthro_Calc!C:P,12,FALSE)))</f>
        <v/>
      </c>
      <c r="CI811" s="184" t="str">
        <f>IF(ISBLANK(CC811), "", -3 + (CC811 -VLOOKUP(CG811,Anthro_Calc!C:P,4,FALSE)) / (VLOOKUP(CG811,Anthro_Calc!C:P,5,FALSE) - VLOOKUP(CG811,Anthro_Calc!C:P,4,FALSE)))</f>
        <v/>
      </c>
      <c r="CJ811" s="184" t="str">
        <f>IF(ISBLANK(CC811), "", 3 + (CC811 -VLOOKUP(CG811,Anthro_Calc!C:P,10,FALSE)) / (VLOOKUP(CG811,Anthro_Calc!C:P,10,FALSE) - VLOOKUP(CG811,Anthro_Calc!C:P,9,FALSE)))</f>
        <v/>
      </c>
      <c r="CK811" s="185" t="str">
        <f t="shared" si="668"/>
        <v/>
      </c>
      <c r="CL811" s="173" t="str">
        <f t="shared" si="669"/>
        <v/>
      </c>
      <c r="CM811" s="174" t="str">
        <f t="shared" si="670"/>
        <v/>
      </c>
      <c r="CN811" s="179"/>
      <c r="CO811" s="167"/>
      <c r="CP811" s="175"/>
      <c r="CQ811" s="175"/>
      <c r="CR811" s="186" t="str">
        <f t="shared" si="671"/>
        <v/>
      </c>
      <c r="CS811" s="187">
        <f t="shared" si="672"/>
        <v>0</v>
      </c>
      <c r="CT811" s="187">
        <f t="shared" si="673"/>
        <v>0</v>
      </c>
      <c r="CU811" s="187" t="str">
        <f t="shared" si="674"/>
        <v>0</v>
      </c>
      <c r="CV811" s="187" t="str">
        <f>IF(ISBLANK(CQ811), "", (POWER(CQ811/VLOOKUP(CU811,Anthro_Calc!C:P,13,FALSE),VLOOKUP(CU811,Anthro_Calc!C:P,12,FALSE))-1) / (VLOOKUP(CU811,Anthro_Calc!C:P,14,FALSE)*VLOOKUP(CU811,Anthro_Calc!C:P,12,FALSE)))</f>
        <v/>
      </c>
      <c r="CW811" s="187" t="str">
        <f>IF(ISBLANK(CQ811), "", -3 + (CQ811 -VLOOKUP(CU811,Anthro_Calc!C:P,4,FALSE)) / (VLOOKUP(CU811,Anthro_Calc!C:P,5,FALSE) - VLOOKUP(CU811,Anthro_Calc!C:P,4,FALSE)))</f>
        <v/>
      </c>
      <c r="CX811" s="187" t="str">
        <f>IF(ISBLANK(CQ811), "", 3 + (CQ811 -VLOOKUP(CU811,Anthro_Calc!C:P,10,FALSE)) / (VLOOKUP(CU811,Anthro_Calc!C:P,10,FALSE) - VLOOKUP(CU811,Anthro_Calc!C:P,9,FALSE)))</f>
        <v/>
      </c>
      <c r="CY811" s="188" t="str">
        <f t="shared" si="675"/>
        <v/>
      </c>
      <c r="CZ811" s="117" t="str">
        <f t="shared" si="689"/>
        <v/>
      </c>
      <c r="DA811" s="174" t="str">
        <f t="shared" si="676"/>
        <v/>
      </c>
      <c r="DB811" s="189"/>
    </row>
    <row r="812" spans="1:106">
      <c r="A812" s="165">
        <f t="shared" si="681"/>
        <v>808</v>
      </c>
      <c r="B812" s="166"/>
      <c r="C812" s="166"/>
      <c r="D812" s="166"/>
      <c r="E812" s="166"/>
      <c r="F812" s="166"/>
      <c r="G812" s="166"/>
      <c r="H812" s="166"/>
      <c r="I812" s="166"/>
      <c r="J812" s="166"/>
      <c r="K812" s="166"/>
      <c r="L812" s="166"/>
      <c r="M812" s="167"/>
      <c r="N812" s="168" t="str">
        <f t="shared" ca="1" si="640"/>
        <v/>
      </c>
      <c r="O812" s="169"/>
      <c r="P812" s="169"/>
      <c r="Q812" s="167"/>
      <c r="R812" s="170"/>
      <c r="S812" s="171" t="str">
        <f t="shared" si="641"/>
        <v/>
      </c>
      <c r="T812" s="171" t="str">
        <f t="shared" si="642"/>
        <v/>
      </c>
      <c r="U812" s="171" t="str">
        <f t="shared" si="643"/>
        <v/>
      </c>
      <c r="V812" s="171" t="str">
        <f>IF(ISBLANK(R812), "", (POWER(R812/VLOOKUP(U812,Anthro_Calc!C:P,13,FALSE),VLOOKUP(U812,Anthro_Calc!C:P,12,FALSE))-1) / (VLOOKUP(U812,Anthro_Calc!C:P,14,FALSE)*VLOOKUP(U812,Anthro_Calc!C:P,12,FALSE)))</f>
        <v/>
      </c>
      <c r="W812" s="171" t="str">
        <f>IF(ISBLANK(R812), "", -3 + (R812 -VLOOKUP(U812,Anthro_Calc!C:P,4,FALSE)) / (VLOOKUP(U812,Anthro_Calc!C:P,5,FALSE) - VLOOKUP(U812,Anthro_Calc!C:P,4,FALSE)))</f>
        <v/>
      </c>
      <c r="X812" s="171" t="str">
        <f>IF(ISBLANK(R812), "", 3 + (R812 -VLOOKUP(U812,Anthro_Calc!C:P,10,FALSE)) / (VLOOKUP(U812,Anthro_Calc!C:P,10,FALSE) - VLOOKUP(U812,Anthro_Calc!C:P,9,FALSE)))</f>
        <v/>
      </c>
      <c r="Y812" s="172" t="str">
        <f t="shared" si="644"/>
        <v/>
      </c>
      <c r="Z812" s="173" t="str">
        <f t="shared" si="645"/>
        <v/>
      </c>
      <c r="AA812" s="174" t="str">
        <f t="shared" si="680"/>
        <v/>
      </c>
      <c r="AB812" s="167"/>
      <c r="AC812" s="175"/>
      <c r="AD812" s="176"/>
      <c r="AE812" s="177" t="str">
        <f t="shared" si="646"/>
        <v/>
      </c>
      <c r="AF812" s="171">
        <f t="shared" si="647"/>
        <v>0</v>
      </c>
      <c r="AG812" s="171">
        <f t="shared" si="648"/>
        <v>0</v>
      </c>
      <c r="AH812" s="171" t="str">
        <f t="shared" si="649"/>
        <v>0</v>
      </c>
      <c r="AI812" s="171" t="str">
        <f>IF(ISBLANK(AD812), "", (POWER(AD812/VLOOKUP(AH812,Anthro_Calc!C:P,13,FALSE),VLOOKUP(AH812,Anthro_Calc!C:P,12,FALSE))-1) / (VLOOKUP(AH812,Anthro_Calc!C:P,14,FALSE)*VLOOKUP(AH812,Anthro_Calc!C:P,12,FALSE)))</f>
        <v/>
      </c>
      <c r="AJ812" s="171" t="str">
        <f>IF(ISBLANK(AD812), "", -3 + (AD812 -VLOOKUP(AH812,Anthro_Calc!C:P,4,FALSE)) / (VLOOKUP(AH812,Anthro_Calc!C:P,5,FALSE) - VLOOKUP(AH812,Anthro_Calc!C:P,4,FALSE)))</f>
        <v/>
      </c>
      <c r="AK812" s="171" t="str">
        <f>IF(ISBLANK(AD812), "", 3 + (AD812 -VLOOKUP(AH812,Anthro_Calc!C:P,10,FALSE)) / (VLOOKUP(AH812,Anthro_Calc!C:P,10,FALSE) - VLOOKUP(AH812,Anthro_Calc!C:P,9,FALSE)))</f>
        <v/>
      </c>
      <c r="AL812" s="172" t="str">
        <f t="shared" si="650"/>
        <v/>
      </c>
      <c r="AM812" s="173" t="str">
        <f t="shared" si="651"/>
        <v/>
      </c>
      <c r="AN812" s="174" t="str">
        <f t="shared" si="652"/>
        <v/>
      </c>
      <c r="AO812" s="178" t="str">
        <f t="shared" si="682"/>
        <v/>
      </c>
      <c r="AP812" s="179"/>
      <c r="AQ812" s="179" t="str">
        <f t="shared" si="688"/>
        <v/>
      </c>
      <c r="AR812" s="167"/>
      <c r="AS812" s="175"/>
      <c r="AT812" s="170"/>
      <c r="AU812" s="177" t="str">
        <f t="shared" si="679"/>
        <v/>
      </c>
      <c r="AV812" s="171">
        <f t="shared" si="653"/>
        <v>0</v>
      </c>
      <c r="AW812" s="171">
        <f t="shared" si="654"/>
        <v>0</v>
      </c>
      <c r="AX812" s="171" t="str">
        <f t="shared" si="655"/>
        <v>0</v>
      </c>
      <c r="AY812" s="171" t="str">
        <f>IF(ISBLANK(AT812), "", (POWER(AT812/VLOOKUP(AX812,Anthro_Calc!C:P,13,FALSE),VLOOKUP(AX812,Anthro_Calc!C:P,12,FALSE))-1) / (VLOOKUP(AX812,Anthro_Calc!C:P,14,FALSE)*VLOOKUP(AX812,Anthro_Calc!C:P,12,FALSE)))</f>
        <v/>
      </c>
      <c r="AZ812" s="171" t="str">
        <f>IF(ISBLANK(AT812), "", -3 + (AT812 -VLOOKUP(AX812,Anthro_Calc!C:P,4,FALSE)) / (VLOOKUP(AX812,Anthro_Calc!C:P,5,FALSE) - VLOOKUP(AX812,Anthro_Calc!C:P,4,FALSE)))</f>
        <v/>
      </c>
      <c r="BA812" s="171" t="str">
        <f>IF(ISBLANK(AT812), "", 3 + (AT812 -VLOOKUP(AX812,Anthro_Calc!C:P,10,FALSE)) / (VLOOKUP(AX812,Anthro_Calc!C:P,10,FALSE) - VLOOKUP(AX812,Anthro_Calc!C:P,9,FALSE)))</f>
        <v/>
      </c>
      <c r="BB812" s="172" t="str">
        <f t="shared" si="656"/>
        <v/>
      </c>
      <c r="BC812" s="173" t="str">
        <f t="shared" si="657"/>
        <v/>
      </c>
      <c r="BD812" s="174" t="str">
        <f t="shared" si="683"/>
        <v/>
      </c>
      <c r="BE812" s="180" t="str">
        <f t="shared" si="684"/>
        <v/>
      </c>
      <c r="BF812" s="181" t="str">
        <f t="shared" si="658"/>
        <v/>
      </c>
      <c r="BG812" s="181" t="str">
        <f t="shared" si="685"/>
        <v/>
      </c>
      <c r="BH812" s="179"/>
      <c r="BI812" s="182"/>
      <c r="BJ812" s="167"/>
      <c r="BK812" s="175"/>
      <c r="BL812" s="176"/>
      <c r="BM812" s="177" t="str">
        <f t="shared" si="659"/>
        <v/>
      </c>
      <c r="BN812" s="171">
        <f t="shared" si="677"/>
        <v>0</v>
      </c>
      <c r="BO812" s="171">
        <f t="shared" si="678"/>
        <v>0</v>
      </c>
      <c r="BP812" s="171" t="str">
        <f t="shared" si="660"/>
        <v>0</v>
      </c>
      <c r="BQ812" s="171" t="str">
        <f>IF(ISBLANK(BL812), "", (POWER(BL812/VLOOKUP(BP812,Anthro_Calc!C:P,13,FALSE),VLOOKUP(BP812,Anthro_Calc!C:P,12,FALSE))-1) / (VLOOKUP(BP812,Anthro_Calc!C:P,14,FALSE)*VLOOKUP(BP812,Anthro_Calc!C:P,12,FALSE)))</f>
        <v/>
      </c>
      <c r="BR812" s="171" t="str">
        <f>IF(ISBLANK(BL812), "", -3 + (BL812 -VLOOKUP(BP812,Anthro_Calc!C:P,4,FALSE)) / (VLOOKUP(BP812,Anthro_Calc!C:P,5,FALSE) - VLOOKUP(BP812,Anthro_Calc!C:P,4,FALSE)))</f>
        <v/>
      </c>
      <c r="BS812" s="171" t="str">
        <f>IF(ISBLANK(BL812), "", 3 + (BL812 -VLOOKUP(BP812,Anthro_Calc!C:P,10,FALSE)) / (VLOOKUP(BP812,Anthro_Calc!C:P,10,FALSE) - VLOOKUP(BP812,Anthro_Calc!C:P,9,FALSE)))</f>
        <v/>
      </c>
      <c r="BT812" s="172" t="str">
        <f t="shared" si="661"/>
        <v/>
      </c>
      <c r="BU812" s="173" t="str">
        <f t="shared" si="662"/>
        <v/>
      </c>
      <c r="BV812" s="174" t="str">
        <f t="shared" si="663"/>
        <v/>
      </c>
      <c r="BW812" s="181" t="str">
        <f t="shared" si="686"/>
        <v/>
      </c>
      <c r="BX812" s="179"/>
      <c r="BY812" s="181" t="str">
        <f>IF(ISBLANK(BL812), "", VLOOKUP(Z812&amp;" "&amp;BV812&amp;" "&amp;BW812,Graduation_Criteria!$D$2:$E$34,2,FALSE))</f>
        <v/>
      </c>
      <c r="BZ812" s="181" t="str">
        <f t="shared" si="687"/>
        <v/>
      </c>
      <c r="CA812" s="167"/>
      <c r="CB812" s="175"/>
      <c r="CC812" s="175"/>
      <c r="CD812" s="183" t="str">
        <f t="shared" si="664"/>
        <v/>
      </c>
      <c r="CE812" s="184">
        <f t="shared" si="665"/>
        <v>0</v>
      </c>
      <c r="CF812" s="184">
        <f t="shared" si="666"/>
        <v>0</v>
      </c>
      <c r="CG812" s="184" t="str">
        <f t="shared" si="667"/>
        <v>0</v>
      </c>
      <c r="CH812" s="184" t="str">
        <f>IF(ISBLANK(CC812), "", (POWER(CC812/VLOOKUP(CG812,Anthro_Calc!C:P,13,FALSE),VLOOKUP(CG812,Anthro_Calc!C:P,12,FALSE))-1) / (VLOOKUP(CG812,Anthro_Calc!C:P,14,FALSE)*VLOOKUP(CG812,Anthro_Calc!C:P,12,FALSE)))</f>
        <v/>
      </c>
      <c r="CI812" s="184" t="str">
        <f>IF(ISBLANK(CC812), "", -3 + (CC812 -VLOOKUP(CG812,Anthro_Calc!C:P,4,FALSE)) / (VLOOKUP(CG812,Anthro_Calc!C:P,5,FALSE) - VLOOKUP(CG812,Anthro_Calc!C:P,4,FALSE)))</f>
        <v/>
      </c>
      <c r="CJ812" s="184" t="str">
        <f>IF(ISBLANK(CC812), "", 3 + (CC812 -VLOOKUP(CG812,Anthro_Calc!C:P,10,FALSE)) / (VLOOKUP(CG812,Anthro_Calc!C:P,10,FALSE) - VLOOKUP(CG812,Anthro_Calc!C:P,9,FALSE)))</f>
        <v/>
      </c>
      <c r="CK812" s="185" t="str">
        <f t="shared" si="668"/>
        <v/>
      </c>
      <c r="CL812" s="173" t="str">
        <f t="shared" si="669"/>
        <v/>
      </c>
      <c r="CM812" s="174" t="str">
        <f t="shared" si="670"/>
        <v/>
      </c>
      <c r="CN812" s="179"/>
      <c r="CO812" s="167"/>
      <c r="CP812" s="175"/>
      <c r="CQ812" s="175"/>
      <c r="CR812" s="186" t="str">
        <f t="shared" si="671"/>
        <v/>
      </c>
      <c r="CS812" s="187">
        <f t="shared" si="672"/>
        <v>0</v>
      </c>
      <c r="CT812" s="187">
        <f t="shared" si="673"/>
        <v>0</v>
      </c>
      <c r="CU812" s="187" t="str">
        <f t="shared" si="674"/>
        <v>0</v>
      </c>
      <c r="CV812" s="187" t="str">
        <f>IF(ISBLANK(CQ812), "", (POWER(CQ812/VLOOKUP(CU812,Anthro_Calc!C:P,13,FALSE),VLOOKUP(CU812,Anthro_Calc!C:P,12,FALSE))-1) / (VLOOKUP(CU812,Anthro_Calc!C:P,14,FALSE)*VLOOKUP(CU812,Anthro_Calc!C:P,12,FALSE)))</f>
        <v/>
      </c>
      <c r="CW812" s="187" t="str">
        <f>IF(ISBLANK(CQ812), "", -3 + (CQ812 -VLOOKUP(CU812,Anthro_Calc!C:P,4,FALSE)) / (VLOOKUP(CU812,Anthro_Calc!C:P,5,FALSE) - VLOOKUP(CU812,Anthro_Calc!C:P,4,FALSE)))</f>
        <v/>
      </c>
      <c r="CX812" s="187" t="str">
        <f>IF(ISBLANK(CQ812), "", 3 + (CQ812 -VLOOKUP(CU812,Anthro_Calc!C:P,10,FALSE)) / (VLOOKUP(CU812,Anthro_Calc!C:P,10,FALSE) - VLOOKUP(CU812,Anthro_Calc!C:P,9,FALSE)))</f>
        <v/>
      </c>
      <c r="CY812" s="188" t="str">
        <f t="shared" si="675"/>
        <v/>
      </c>
      <c r="CZ812" s="117" t="str">
        <f t="shared" si="689"/>
        <v/>
      </c>
      <c r="DA812" s="174" t="str">
        <f t="shared" si="676"/>
        <v/>
      </c>
      <c r="DB812" s="189"/>
    </row>
    <row r="813" spans="1:106">
      <c r="A813" s="165">
        <f t="shared" si="681"/>
        <v>809</v>
      </c>
      <c r="B813" s="166"/>
      <c r="C813" s="166"/>
      <c r="D813" s="166"/>
      <c r="E813" s="166"/>
      <c r="F813" s="166"/>
      <c r="G813" s="166"/>
      <c r="H813" s="166"/>
      <c r="I813" s="166"/>
      <c r="J813" s="166"/>
      <c r="K813" s="166"/>
      <c r="L813" s="166"/>
      <c r="M813" s="167"/>
      <c r="N813" s="168" t="str">
        <f t="shared" ca="1" si="640"/>
        <v/>
      </c>
      <c r="O813" s="169"/>
      <c r="P813" s="169"/>
      <c r="Q813" s="167"/>
      <c r="R813" s="170"/>
      <c r="S813" s="171" t="str">
        <f t="shared" si="641"/>
        <v/>
      </c>
      <c r="T813" s="171" t="str">
        <f t="shared" si="642"/>
        <v/>
      </c>
      <c r="U813" s="171" t="str">
        <f t="shared" si="643"/>
        <v/>
      </c>
      <c r="V813" s="171" t="str">
        <f>IF(ISBLANK(R813), "", (POWER(R813/VLOOKUP(U813,Anthro_Calc!C:P,13,FALSE),VLOOKUP(U813,Anthro_Calc!C:P,12,FALSE))-1) / (VLOOKUP(U813,Anthro_Calc!C:P,14,FALSE)*VLOOKUP(U813,Anthro_Calc!C:P,12,FALSE)))</f>
        <v/>
      </c>
      <c r="W813" s="171" t="str">
        <f>IF(ISBLANK(R813), "", -3 + (R813 -VLOOKUP(U813,Anthro_Calc!C:P,4,FALSE)) / (VLOOKUP(U813,Anthro_Calc!C:P,5,FALSE) - VLOOKUP(U813,Anthro_Calc!C:P,4,FALSE)))</f>
        <v/>
      </c>
      <c r="X813" s="171" t="str">
        <f>IF(ISBLANK(R813), "", 3 + (R813 -VLOOKUP(U813,Anthro_Calc!C:P,10,FALSE)) / (VLOOKUP(U813,Anthro_Calc!C:P,10,FALSE) - VLOOKUP(U813,Anthro_Calc!C:P,9,FALSE)))</f>
        <v/>
      </c>
      <c r="Y813" s="172" t="str">
        <f t="shared" si="644"/>
        <v/>
      </c>
      <c r="Z813" s="173" t="str">
        <f t="shared" si="645"/>
        <v/>
      </c>
      <c r="AA813" s="174" t="str">
        <f t="shared" si="680"/>
        <v/>
      </c>
      <c r="AB813" s="167"/>
      <c r="AC813" s="175"/>
      <c r="AD813" s="176"/>
      <c r="AE813" s="177" t="str">
        <f t="shared" si="646"/>
        <v/>
      </c>
      <c r="AF813" s="171">
        <f t="shared" si="647"/>
        <v>0</v>
      </c>
      <c r="AG813" s="171">
        <f t="shared" si="648"/>
        <v>0</v>
      </c>
      <c r="AH813" s="171" t="str">
        <f t="shared" si="649"/>
        <v>0</v>
      </c>
      <c r="AI813" s="171" t="str">
        <f>IF(ISBLANK(AD813), "", (POWER(AD813/VLOOKUP(AH813,Anthro_Calc!C:P,13,FALSE),VLOOKUP(AH813,Anthro_Calc!C:P,12,FALSE))-1) / (VLOOKUP(AH813,Anthro_Calc!C:P,14,FALSE)*VLOOKUP(AH813,Anthro_Calc!C:P,12,FALSE)))</f>
        <v/>
      </c>
      <c r="AJ813" s="171" t="str">
        <f>IF(ISBLANK(AD813), "", -3 + (AD813 -VLOOKUP(AH813,Anthro_Calc!C:P,4,FALSE)) / (VLOOKUP(AH813,Anthro_Calc!C:P,5,FALSE) - VLOOKUP(AH813,Anthro_Calc!C:P,4,FALSE)))</f>
        <v/>
      </c>
      <c r="AK813" s="171" t="str">
        <f>IF(ISBLANK(AD813), "", 3 + (AD813 -VLOOKUP(AH813,Anthro_Calc!C:P,10,FALSE)) / (VLOOKUP(AH813,Anthro_Calc!C:P,10,FALSE) - VLOOKUP(AH813,Anthro_Calc!C:P,9,FALSE)))</f>
        <v/>
      </c>
      <c r="AL813" s="172" t="str">
        <f t="shared" si="650"/>
        <v/>
      </c>
      <c r="AM813" s="173" t="str">
        <f t="shared" si="651"/>
        <v/>
      </c>
      <c r="AN813" s="174" t="str">
        <f t="shared" si="652"/>
        <v/>
      </c>
      <c r="AO813" s="178" t="str">
        <f t="shared" si="682"/>
        <v/>
      </c>
      <c r="AP813" s="179"/>
      <c r="AQ813" s="179" t="str">
        <f t="shared" si="688"/>
        <v/>
      </c>
      <c r="AR813" s="167"/>
      <c r="AS813" s="175"/>
      <c r="AT813" s="170"/>
      <c r="AU813" s="177" t="str">
        <f t="shared" si="679"/>
        <v/>
      </c>
      <c r="AV813" s="171">
        <f t="shared" si="653"/>
        <v>0</v>
      </c>
      <c r="AW813" s="171">
        <f t="shared" si="654"/>
        <v>0</v>
      </c>
      <c r="AX813" s="171" t="str">
        <f t="shared" si="655"/>
        <v>0</v>
      </c>
      <c r="AY813" s="171" t="str">
        <f>IF(ISBLANK(AT813), "", (POWER(AT813/VLOOKUP(AX813,Anthro_Calc!C:P,13,FALSE),VLOOKUP(AX813,Anthro_Calc!C:P,12,FALSE))-1) / (VLOOKUP(AX813,Anthro_Calc!C:P,14,FALSE)*VLOOKUP(AX813,Anthro_Calc!C:P,12,FALSE)))</f>
        <v/>
      </c>
      <c r="AZ813" s="171" t="str">
        <f>IF(ISBLANK(AT813), "", -3 + (AT813 -VLOOKUP(AX813,Anthro_Calc!C:P,4,FALSE)) / (VLOOKUP(AX813,Anthro_Calc!C:P,5,FALSE) - VLOOKUP(AX813,Anthro_Calc!C:P,4,FALSE)))</f>
        <v/>
      </c>
      <c r="BA813" s="171" t="str">
        <f>IF(ISBLANK(AT813), "", 3 + (AT813 -VLOOKUP(AX813,Anthro_Calc!C:P,10,FALSE)) / (VLOOKUP(AX813,Anthro_Calc!C:P,10,FALSE) - VLOOKUP(AX813,Anthro_Calc!C:P,9,FALSE)))</f>
        <v/>
      </c>
      <c r="BB813" s="172" t="str">
        <f t="shared" si="656"/>
        <v/>
      </c>
      <c r="BC813" s="173" t="str">
        <f t="shared" si="657"/>
        <v/>
      </c>
      <c r="BD813" s="174" t="str">
        <f t="shared" si="683"/>
        <v/>
      </c>
      <c r="BE813" s="180" t="str">
        <f t="shared" si="684"/>
        <v/>
      </c>
      <c r="BF813" s="181" t="str">
        <f t="shared" si="658"/>
        <v/>
      </c>
      <c r="BG813" s="181" t="str">
        <f t="shared" si="685"/>
        <v/>
      </c>
      <c r="BH813" s="179"/>
      <c r="BI813" s="182"/>
      <c r="BJ813" s="167"/>
      <c r="BK813" s="175"/>
      <c r="BL813" s="176"/>
      <c r="BM813" s="177" t="str">
        <f t="shared" si="659"/>
        <v/>
      </c>
      <c r="BN813" s="171">
        <f t="shared" si="677"/>
        <v>0</v>
      </c>
      <c r="BO813" s="171">
        <f t="shared" si="678"/>
        <v>0</v>
      </c>
      <c r="BP813" s="171" t="str">
        <f t="shared" si="660"/>
        <v>0</v>
      </c>
      <c r="BQ813" s="171" t="str">
        <f>IF(ISBLANK(BL813), "", (POWER(BL813/VLOOKUP(BP813,Anthro_Calc!C:P,13,FALSE),VLOOKUP(BP813,Anthro_Calc!C:P,12,FALSE))-1) / (VLOOKUP(BP813,Anthro_Calc!C:P,14,FALSE)*VLOOKUP(BP813,Anthro_Calc!C:P,12,FALSE)))</f>
        <v/>
      </c>
      <c r="BR813" s="171" t="str">
        <f>IF(ISBLANK(BL813), "", -3 + (BL813 -VLOOKUP(BP813,Anthro_Calc!C:P,4,FALSE)) / (VLOOKUP(BP813,Anthro_Calc!C:P,5,FALSE) - VLOOKUP(BP813,Anthro_Calc!C:P,4,FALSE)))</f>
        <v/>
      </c>
      <c r="BS813" s="171" t="str">
        <f>IF(ISBLANK(BL813), "", 3 + (BL813 -VLOOKUP(BP813,Anthro_Calc!C:P,10,FALSE)) / (VLOOKUP(BP813,Anthro_Calc!C:P,10,FALSE) - VLOOKUP(BP813,Anthro_Calc!C:P,9,FALSE)))</f>
        <v/>
      </c>
      <c r="BT813" s="172" t="str">
        <f t="shared" si="661"/>
        <v/>
      </c>
      <c r="BU813" s="173" t="str">
        <f t="shared" si="662"/>
        <v/>
      </c>
      <c r="BV813" s="174" t="str">
        <f t="shared" si="663"/>
        <v/>
      </c>
      <c r="BW813" s="181" t="str">
        <f t="shared" si="686"/>
        <v/>
      </c>
      <c r="BX813" s="179"/>
      <c r="BY813" s="181" t="str">
        <f>IF(ISBLANK(BL813), "", VLOOKUP(Z813&amp;" "&amp;BV813&amp;" "&amp;BW813,Graduation_Criteria!$D$2:$E$34,2,FALSE))</f>
        <v/>
      </c>
      <c r="BZ813" s="181" t="str">
        <f t="shared" si="687"/>
        <v/>
      </c>
      <c r="CA813" s="167"/>
      <c r="CB813" s="175"/>
      <c r="CC813" s="175"/>
      <c r="CD813" s="183" t="str">
        <f t="shared" si="664"/>
        <v/>
      </c>
      <c r="CE813" s="184">
        <f t="shared" si="665"/>
        <v>0</v>
      </c>
      <c r="CF813" s="184">
        <f t="shared" si="666"/>
        <v>0</v>
      </c>
      <c r="CG813" s="184" t="str">
        <f t="shared" si="667"/>
        <v>0</v>
      </c>
      <c r="CH813" s="184" t="str">
        <f>IF(ISBLANK(CC813), "", (POWER(CC813/VLOOKUP(CG813,Anthro_Calc!C:P,13,FALSE),VLOOKUP(CG813,Anthro_Calc!C:P,12,FALSE))-1) / (VLOOKUP(CG813,Anthro_Calc!C:P,14,FALSE)*VLOOKUP(CG813,Anthro_Calc!C:P,12,FALSE)))</f>
        <v/>
      </c>
      <c r="CI813" s="184" t="str">
        <f>IF(ISBLANK(CC813), "", -3 + (CC813 -VLOOKUP(CG813,Anthro_Calc!C:P,4,FALSE)) / (VLOOKUP(CG813,Anthro_Calc!C:P,5,FALSE) - VLOOKUP(CG813,Anthro_Calc!C:P,4,FALSE)))</f>
        <v/>
      </c>
      <c r="CJ813" s="184" t="str">
        <f>IF(ISBLANK(CC813), "", 3 + (CC813 -VLOOKUP(CG813,Anthro_Calc!C:P,10,FALSE)) / (VLOOKUP(CG813,Anthro_Calc!C:P,10,FALSE) - VLOOKUP(CG813,Anthro_Calc!C:P,9,FALSE)))</f>
        <v/>
      </c>
      <c r="CK813" s="185" t="str">
        <f t="shared" si="668"/>
        <v/>
      </c>
      <c r="CL813" s="173" t="str">
        <f t="shared" si="669"/>
        <v/>
      </c>
      <c r="CM813" s="174" t="str">
        <f t="shared" si="670"/>
        <v/>
      </c>
      <c r="CN813" s="179"/>
      <c r="CO813" s="167"/>
      <c r="CP813" s="175"/>
      <c r="CQ813" s="175"/>
      <c r="CR813" s="186" t="str">
        <f t="shared" si="671"/>
        <v/>
      </c>
      <c r="CS813" s="187">
        <f t="shared" si="672"/>
        <v>0</v>
      </c>
      <c r="CT813" s="187">
        <f t="shared" si="673"/>
        <v>0</v>
      </c>
      <c r="CU813" s="187" t="str">
        <f t="shared" si="674"/>
        <v>0</v>
      </c>
      <c r="CV813" s="187" t="str">
        <f>IF(ISBLANK(CQ813), "", (POWER(CQ813/VLOOKUP(CU813,Anthro_Calc!C:P,13,FALSE),VLOOKUP(CU813,Anthro_Calc!C:P,12,FALSE))-1) / (VLOOKUP(CU813,Anthro_Calc!C:P,14,FALSE)*VLOOKUP(CU813,Anthro_Calc!C:P,12,FALSE)))</f>
        <v/>
      </c>
      <c r="CW813" s="187" t="str">
        <f>IF(ISBLANK(CQ813), "", -3 + (CQ813 -VLOOKUP(CU813,Anthro_Calc!C:P,4,FALSE)) / (VLOOKUP(CU813,Anthro_Calc!C:P,5,FALSE) - VLOOKUP(CU813,Anthro_Calc!C:P,4,FALSE)))</f>
        <v/>
      </c>
      <c r="CX813" s="187" t="str">
        <f>IF(ISBLANK(CQ813), "", 3 + (CQ813 -VLOOKUP(CU813,Anthro_Calc!C:P,10,FALSE)) / (VLOOKUP(CU813,Anthro_Calc!C:P,10,FALSE) - VLOOKUP(CU813,Anthro_Calc!C:P,9,FALSE)))</f>
        <v/>
      </c>
      <c r="CY813" s="188" t="str">
        <f t="shared" si="675"/>
        <v/>
      </c>
      <c r="CZ813" s="117" t="str">
        <f t="shared" si="689"/>
        <v/>
      </c>
      <c r="DA813" s="174" t="str">
        <f t="shared" si="676"/>
        <v/>
      </c>
      <c r="DB813" s="189"/>
    </row>
    <row r="814" spans="1:106">
      <c r="A814" s="165">
        <f t="shared" si="681"/>
        <v>810</v>
      </c>
      <c r="B814" s="166"/>
      <c r="C814" s="166"/>
      <c r="D814" s="166"/>
      <c r="E814" s="166"/>
      <c r="F814" s="166"/>
      <c r="G814" s="166"/>
      <c r="H814" s="166"/>
      <c r="I814" s="166"/>
      <c r="J814" s="166"/>
      <c r="K814" s="166"/>
      <c r="L814" s="166"/>
      <c r="M814" s="167"/>
      <c r="N814" s="168" t="str">
        <f t="shared" ca="1" si="640"/>
        <v/>
      </c>
      <c r="O814" s="169"/>
      <c r="P814" s="169"/>
      <c r="Q814" s="167"/>
      <c r="R814" s="170"/>
      <c r="S814" s="171" t="str">
        <f t="shared" si="641"/>
        <v/>
      </c>
      <c r="T814" s="171" t="str">
        <f t="shared" si="642"/>
        <v/>
      </c>
      <c r="U814" s="171" t="str">
        <f t="shared" si="643"/>
        <v/>
      </c>
      <c r="V814" s="171" t="str">
        <f>IF(ISBLANK(R814), "", (POWER(R814/VLOOKUP(U814,Anthro_Calc!C:P,13,FALSE),VLOOKUP(U814,Anthro_Calc!C:P,12,FALSE))-1) / (VLOOKUP(U814,Anthro_Calc!C:P,14,FALSE)*VLOOKUP(U814,Anthro_Calc!C:P,12,FALSE)))</f>
        <v/>
      </c>
      <c r="W814" s="171" t="str">
        <f>IF(ISBLANK(R814), "", -3 + (R814 -VLOOKUP(U814,Anthro_Calc!C:P,4,FALSE)) / (VLOOKUP(U814,Anthro_Calc!C:P,5,FALSE) - VLOOKUP(U814,Anthro_Calc!C:P,4,FALSE)))</f>
        <v/>
      </c>
      <c r="X814" s="171" t="str">
        <f>IF(ISBLANK(R814), "", 3 + (R814 -VLOOKUP(U814,Anthro_Calc!C:P,10,FALSE)) / (VLOOKUP(U814,Anthro_Calc!C:P,10,FALSE) - VLOOKUP(U814,Anthro_Calc!C:P,9,FALSE)))</f>
        <v/>
      </c>
      <c r="Y814" s="172" t="str">
        <f t="shared" si="644"/>
        <v/>
      </c>
      <c r="Z814" s="173" t="str">
        <f t="shared" si="645"/>
        <v/>
      </c>
      <c r="AA814" s="174" t="str">
        <f t="shared" si="680"/>
        <v/>
      </c>
      <c r="AB814" s="167"/>
      <c r="AC814" s="175"/>
      <c r="AD814" s="176"/>
      <c r="AE814" s="177" t="str">
        <f t="shared" si="646"/>
        <v/>
      </c>
      <c r="AF814" s="171">
        <f t="shared" si="647"/>
        <v>0</v>
      </c>
      <c r="AG814" s="171">
        <f t="shared" si="648"/>
        <v>0</v>
      </c>
      <c r="AH814" s="171" t="str">
        <f t="shared" si="649"/>
        <v>0</v>
      </c>
      <c r="AI814" s="171" t="str">
        <f>IF(ISBLANK(AD814), "", (POWER(AD814/VLOOKUP(AH814,Anthro_Calc!C:P,13,FALSE),VLOOKUP(AH814,Anthro_Calc!C:P,12,FALSE))-1) / (VLOOKUP(AH814,Anthro_Calc!C:P,14,FALSE)*VLOOKUP(AH814,Anthro_Calc!C:P,12,FALSE)))</f>
        <v/>
      </c>
      <c r="AJ814" s="171" t="str">
        <f>IF(ISBLANK(AD814), "", -3 + (AD814 -VLOOKUP(AH814,Anthro_Calc!C:P,4,FALSE)) / (VLOOKUP(AH814,Anthro_Calc!C:P,5,FALSE) - VLOOKUP(AH814,Anthro_Calc!C:P,4,FALSE)))</f>
        <v/>
      </c>
      <c r="AK814" s="171" t="str">
        <f>IF(ISBLANK(AD814), "", 3 + (AD814 -VLOOKUP(AH814,Anthro_Calc!C:P,10,FALSE)) / (VLOOKUP(AH814,Anthro_Calc!C:P,10,FALSE) - VLOOKUP(AH814,Anthro_Calc!C:P,9,FALSE)))</f>
        <v/>
      </c>
      <c r="AL814" s="172" t="str">
        <f t="shared" si="650"/>
        <v/>
      </c>
      <c r="AM814" s="173" t="str">
        <f t="shared" si="651"/>
        <v/>
      </c>
      <c r="AN814" s="174" t="str">
        <f t="shared" si="652"/>
        <v/>
      </c>
      <c r="AO814" s="178" t="str">
        <f t="shared" si="682"/>
        <v/>
      </c>
      <c r="AP814" s="179"/>
      <c r="AQ814" s="179" t="str">
        <f t="shared" si="688"/>
        <v/>
      </c>
      <c r="AR814" s="167"/>
      <c r="AS814" s="175"/>
      <c r="AT814" s="170"/>
      <c r="AU814" s="177" t="str">
        <f t="shared" si="679"/>
        <v/>
      </c>
      <c r="AV814" s="171">
        <f t="shared" si="653"/>
        <v>0</v>
      </c>
      <c r="AW814" s="171">
        <f t="shared" si="654"/>
        <v>0</v>
      </c>
      <c r="AX814" s="171" t="str">
        <f t="shared" si="655"/>
        <v>0</v>
      </c>
      <c r="AY814" s="171" t="str">
        <f>IF(ISBLANK(AT814), "", (POWER(AT814/VLOOKUP(AX814,Anthro_Calc!C:P,13,FALSE),VLOOKUP(AX814,Anthro_Calc!C:P,12,FALSE))-1) / (VLOOKUP(AX814,Anthro_Calc!C:P,14,FALSE)*VLOOKUP(AX814,Anthro_Calc!C:P,12,FALSE)))</f>
        <v/>
      </c>
      <c r="AZ814" s="171" t="str">
        <f>IF(ISBLANK(AT814), "", -3 + (AT814 -VLOOKUP(AX814,Anthro_Calc!C:P,4,FALSE)) / (VLOOKUP(AX814,Anthro_Calc!C:P,5,FALSE) - VLOOKUP(AX814,Anthro_Calc!C:P,4,FALSE)))</f>
        <v/>
      </c>
      <c r="BA814" s="171" t="str">
        <f>IF(ISBLANK(AT814), "", 3 + (AT814 -VLOOKUP(AX814,Anthro_Calc!C:P,10,FALSE)) / (VLOOKUP(AX814,Anthro_Calc!C:P,10,FALSE) - VLOOKUP(AX814,Anthro_Calc!C:P,9,FALSE)))</f>
        <v/>
      </c>
      <c r="BB814" s="172" t="str">
        <f t="shared" si="656"/>
        <v/>
      </c>
      <c r="BC814" s="173" t="str">
        <f t="shared" si="657"/>
        <v/>
      </c>
      <c r="BD814" s="174" t="str">
        <f t="shared" si="683"/>
        <v/>
      </c>
      <c r="BE814" s="180" t="str">
        <f t="shared" si="684"/>
        <v/>
      </c>
      <c r="BF814" s="181" t="str">
        <f t="shared" si="658"/>
        <v/>
      </c>
      <c r="BG814" s="181" t="str">
        <f t="shared" si="685"/>
        <v/>
      </c>
      <c r="BH814" s="179"/>
      <c r="BI814" s="182"/>
      <c r="BJ814" s="167"/>
      <c r="BK814" s="175"/>
      <c r="BL814" s="176"/>
      <c r="BM814" s="177" t="str">
        <f t="shared" si="659"/>
        <v/>
      </c>
      <c r="BN814" s="171">
        <f t="shared" si="677"/>
        <v>0</v>
      </c>
      <c r="BO814" s="171">
        <f t="shared" si="678"/>
        <v>0</v>
      </c>
      <c r="BP814" s="171" t="str">
        <f t="shared" si="660"/>
        <v>0</v>
      </c>
      <c r="BQ814" s="171" t="str">
        <f>IF(ISBLANK(BL814), "", (POWER(BL814/VLOOKUP(BP814,Anthro_Calc!C:P,13,FALSE),VLOOKUP(BP814,Anthro_Calc!C:P,12,FALSE))-1) / (VLOOKUP(BP814,Anthro_Calc!C:P,14,FALSE)*VLOOKUP(BP814,Anthro_Calc!C:P,12,FALSE)))</f>
        <v/>
      </c>
      <c r="BR814" s="171" t="str">
        <f>IF(ISBLANK(BL814), "", -3 + (BL814 -VLOOKUP(BP814,Anthro_Calc!C:P,4,FALSE)) / (VLOOKUP(BP814,Anthro_Calc!C:P,5,FALSE) - VLOOKUP(BP814,Anthro_Calc!C:P,4,FALSE)))</f>
        <v/>
      </c>
      <c r="BS814" s="171" t="str">
        <f>IF(ISBLANK(BL814), "", 3 + (BL814 -VLOOKUP(BP814,Anthro_Calc!C:P,10,FALSE)) / (VLOOKUP(BP814,Anthro_Calc!C:P,10,FALSE) - VLOOKUP(BP814,Anthro_Calc!C:P,9,FALSE)))</f>
        <v/>
      </c>
      <c r="BT814" s="172" t="str">
        <f t="shared" si="661"/>
        <v/>
      </c>
      <c r="BU814" s="173" t="str">
        <f t="shared" si="662"/>
        <v/>
      </c>
      <c r="BV814" s="174" t="str">
        <f t="shared" si="663"/>
        <v/>
      </c>
      <c r="BW814" s="181" t="str">
        <f t="shared" si="686"/>
        <v/>
      </c>
      <c r="BX814" s="179"/>
      <c r="BY814" s="181" t="str">
        <f>IF(ISBLANK(BL814), "", VLOOKUP(Z814&amp;" "&amp;BV814&amp;" "&amp;BW814,Graduation_Criteria!$D$2:$E$34,2,FALSE))</f>
        <v/>
      </c>
      <c r="BZ814" s="181" t="str">
        <f t="shared" si="687"/>
        <v/>
      </c>
      <c r="CA814" s="167"/>
      <c r="CB814" s="175"/>
      <c r="CC814" s="175"/>
      <c r="CD814" s="183" t="str">
        <f t="shared" si="664"/>
        <v/>
      </c>
      <c r="CE814" s="184">
        <f t="shared" si="665"/>
        <v>0</v>
      </c>
      <c r="CF814" s="184">
        <f t="shared" si="666"/>
        <v>0</v>
      </c>
      <c r="CG814" s="184" t="str">
        <f t="shared" si="667"/>
        <v>0</v>
      </c>
      <c r="CH814" s="184" t="str">
        <f>IF(ISBLANK(CC814), "", (POWER(CC814/VLOOKUP(CG814,Anthro_Calc!C:P,13,FALSE),VLOOKUP(CG814,Anthro_Calc!C:P,12,FALSE))-1) / (VLOOKUP(CG814,Anthro_Calc!C:P,14,FALSE)*VLOOKUP(CG814,Anthro_Calc!C:P,12,FALSE)))</f>
        <v/>
      </c>
      <c r="CI814" s="184" t="str">
        <f>IF(ISBLANK(CC814), "", -3 + (CC814 -VLOOKUP(CG814,Anthro_Calc!C:P,4,FALSE)) / (VLOOKUP(CG814,Anthro_Calc!C:P,5,FALSE) - VLOOKUP(CG814,Anthro_Calc!C:P,4,FALSE)))</f>
        <v/>
      </c>
      <c r="CJ814" s="184" t="str">
        <f>IF(ISBLANK(CC814), "", 3 + (CC814 -VLOOKUP(CG814,Anthro_Calc!C:P,10,FALSE)) / (VLOOKUP(CG814,Anthro_Calc!C:P,10,FALSE) - VLOOKUP(CG814,Anthro_Calc!C:P,9,FALSE)))</f>
        <v/>
      </c>
      <c r="CK814" s="185" t="str">
        <f t="shared" si="668"/>
        <v/>
      </c>
      <c r="CL814" s="173" t="str">
        <f t="shared" si="669"/>
        <v/>
      </c>
      <c r="CM814" s="174" t="str">
        <f t="shared" si="670"/>
        <v/>
      </c>
      <c r="CN814" s="179"/>
      <c r="CO814" s="167"/>
      <c r="CP814" s="175"/>
      <c r="CQ814" s="175"/>
      <c r="CR814" s="186" t="str">
        <f t="shared" si="671"/>
        <v/>
      </c>
      <c r="CS814" s="187">
        <f t="shared" si="672"/>
        <v>0</v>
      </c>
      <c r="CT814" s="187">
        <f t="shared" si="673"/>
        <v>0</v>
      </c>
      <c r="CU814" s="187" t="str">
        <f t="shared" si="674"/>
        <v>0</v>
      </c>
      <c r="CV814" s="187" t="str">
        <f>IF(ISBLANK(CQ814), "", (POWER(CQ814/VLOOKUP(CU814,Anthro_Calc!C:P,13,FALSE),VLOOKUP(CU814,Anthro_Calc!C:P,12,FALSE))-1) / (VLOOKUP(CU814,Anthro_Calc!C:P,14,FALSE)*VLOOKUP(CU814,Anthro_Calc!C:P,12,FALSE)))</f>
        <v/>
      </c>
      <c r="CW814" s="187" t="str">
        <f>IF(ISBLANK(CQ814), "", -3 + (CQ814 -VLOOKUP(CU814,Anthro_Calc!C:P,4,FALSE)) / (VLOOKUP(CU814,Anthro_Calc!C:P,5,FALSE) - VLOOKUP(CU814,Anthro_Calc!C:P,4,FALSE)))</f>
        <v/>
      </c>
      <c r="CX814" s="187" t="str">
        <f>IF(ISBLANK(CQ814), "", 3 + (CQ814 -VLOOKUP(CU814,Anthro_Calc!C:P,10,FALSE)) / (VLOOKUP(CU814,Anthro_Calc!C:P,10,FALSE) - VLOOKUP(CU814,Anthro_Calc!C:P,9,FALSE)))</f>
        <v/>
      </c>
      <c r="CY814" s="188" t="str">
        <f t="shared" si="675"/>
        <v/>
      </c>
      <c r="CZ814" s="117" t="str">
        <f t="shared" si="689"/>
        <v/>
      </c>
      <c r="DA814" s="174" t="str">
        <f t="shared" si="676"/>
        <v/>
      </c>
      <c r="DB814" s="189"/>
    </row>
    <row r="815" spans="1:106">
      <c r="A815" s="165">
        <f t="shared" si="681"/>
        <v>811</v>
      </c>
      <c r="B815" s="166"/>
      <c r="C815" s="166"/>
      <c r="D815" s="166"/>
      <c r="E815" s="166"/>
      <c r="F815" s="166"/>
      <c r="G815" s="166"/>
      <c r="H815" s="166"/>
      <c r="I815" s="166"/>
      <c r="J815" s="166"/>
      <c r="K815" s="166"/>
      <c r="L815" s="166"/>
      <c r="M815" s="167"/>
      <c r="N815" s="168" t="str">
        <f t="shared" ca="1" si="640"/>
        <v/>
      </c>
      <c r="O815" s="169"/>
      <c r="P815" s="169"/>
      <c r="Q815" s="167"/>
      <c r="R815" s="170"/>
      <c r="S815" s="171" t="str">
        <f t="shared" si="641"/>
        <v/>
      </c>
      <c r="T815" s="171" t="str">
        <f t="shared" si="642"/>
        <v/>
      </c>
      <c r="U815" s="171" t="str">
        <f t="shared" si="643"/>
        <v/>
      </c>
      <c r="V815" s="171" t="str">
        <f>IF(ISBLANK(R815), "", (POWER(R815/VLOOKUP(U815,Anthro_Calc!C:P,13,FALSE),VLOOKUP(U815,Anthro_Calc!C:P,12,FALSE))-1) / (VLOOKUP(U815,Anthro_Calc!C:P,14,FALSE)*VLOOKUP(U815,Anthro_Calc!C:P,12,FALSE)))</f>
        <v/>
      </c>
      <c r="W815" s="171" t="str">
        <f>IF(ISBLANK(R815), "", -3 + (R815 -VLOOKUP(U815,Anthro_Calc!C:P,4,FALSE)) / (VLOOKUP(U815,Anthro_Calc!C:P,5,FALSE) - VLOOKUP(U815,Anthro_Calc!C:P,4,FALSE)))</f>
        <v/>
      </c>
      <c r="X815" s="171" t="str">
        <f>IF(ISBLANK(R815), "", 3 + (R815 -VLOOKUP(U815,Anthro_Calc!C:P,10,FALSE)) / (VLOOKUP(U815,Anthro_Calc!C:P,10,FALSE) - VLOOKUP(U815,Anthro_Calc!C:P,9,FALSE)))</f>
        <v/>
      </c>
      <c r="Y815" s="172" t="str">
        <f t="shared" si="644"/>
        <v/>
      </c>
      <c r="Z815" s="173" t="str">
        <f t="shared" si="645"/>
        <v/>
      </c>
      <c r="AA815" s="174" t="str">
        <f t="shared" si="680"/>
        <v/>
      </c>
      <c r="AB815" s="167"/>
      <c r="AC815" s="175"/>
      <c r="AD815" s="176"/>
      <c r="AE815" s="177" t="str">
        <f t="shared" si="646"/>
        <v/>
      </c>
      <c r="AF815" s="171">
        <f t="shared" si="647"/>
        <v>0</v>
      </c>
      <c r="AG815" s="171">
        <f t="shared" si="648"/>
        <v>0</v>
      </c>
      <c r="AH815" s="171" t="str">
        <f t="shared" si="649"/>
        <v>0</v>
      </c>
      <c r="AI815" s="171" t="str">
        <f>IF(ISBLANK(AD815), "", (POWER(AD815/VLOOKUP(AH815,Anthro_Calc!C:P,13,FALSE),VLOOKUP(AH815,Anthro_Calc!C:P,12,FALSE))-1) / (VLOOKUP(AH815,Anthro_Calc!C:P,14,FALSE)*VLOOKUP(AH815,Anthro_Calc!C:P,12,FALSE)))</f>
        <v/>
      </c>
      <c r="AJ815" s="171" t="str">
        <f>IF(ISBLANK(AD815), "", -3 + (AD815 -VLOOKUP(AH815,Anthro_Calc!C:P,4,FALSE)) / (VLOOKUP(AH815,Anthro_Calc!C:P,5,FALSE) - VLOOKUP(AH815,Anthro_Calc!C:P,4,FALSE)))</f>
        <v/>
      </c>
      <c r="AK815" s="171" t="str">
        <f>IF(ISBLANK(AD815), "", 3 + (AD815 -VLOOKUP(AH815,Anthro_Calc!C:P,10,FALSE)) / (VLOOKUP(AH815,Anthro_Calc!C:P,10,FALSE) - VLOOKUP(AH815,Anthro_Calc!C:P,9,FALSE)))</f>
        <v/>
      </c>
      <c r="AL815" s="172" t="str">
        <f t="shared" si="650"/>
        <v/>
      </c>
      <c r="AM815" s="173" t="str">
        <f t="shared" si="651"/>
        <v/>
      </c>
      <c r="AN815" s="174" t="str">
        <f t="shared" si="652"/>
        <v/>
      </c>
      <c r="AO815" s="178" t="str">
        <f t="shared" si="682"/>
        <v/>
      </c>
      <c r="AP815" s="179"/>
      <c r="AQ815" s="179" t="str">
        <f t="shared" si="688"/>
        <v/>
      </c>
      <c r="AR815" s="167"/>
      <c r="AS815" s="175"/>
      <c r="AT815" s="170"/>
      <c r="AU815" s="177" t="str">
        <f t="shared" si="679"/>
        <v/>
      </c>
      <c r="AV815" s="171">
        <f t="shared" si="653"/>
        <v>0</v>
      </c>
      <c r="AW815" s="171">
        <f t="shared" si="654"/>
        <v>0</v>
      </c>
      <c r="AX815" s="171" t="str">
        <f t="shared" si="655"/>
        <v>0</v>
      </c>
      <c r="AY815" s="171" t="str">
        <f>IF(ISBLANK(AT815), "", (POWER(AT815/VLOOKUP(AX815,Anthro_Calc!C:P,13,FALSE),VLOOKUP(AX815,Anthro_Calc!C:P,12,FALSE))-1) / (VLOOKUP(AX815,Anthro_Calc!C:P,14,FALSE)*VLOOKUP(AX815,Anthro_Calc!C:P,12,FALSE)))</f>
        <v/>
      </c>
      <c r="AZ815" s="171" t="str">
        <f>IF(ISBLANK(AT815), "", -3 + (AT815 -VLOOKUP(AX815,Anthro_Calc!C:P,4,FALSE)) / (VLOOKUP(AX815,Anthro_Calc!C:P,5,FALSE) - VLOOKUP(AX815,Anthro_Calc!C:P,4,FALSE)))</f>
        <v/>
      </c>
      <c r="BA815" s="171" t="str">
        <f>IF(ISBLANK(AT815), "", 3 + (AT815 -VLOOKUP(AX815,Anthro_Calc!C:P,10,FALSE)) / (VLOOKUP(AX815,Anthro_Calc!C:P,10,FALSE) - VLOOKUP(AX815,Anthro_Calc!C:P,9,FALSE)))</f>
        <v/>
      </c>
      <c r="BB815" s="172" t="str">
        <f t="shared" si="656"/>
        <v/>
      </c>
      <c r="BC815" s="173" t="str">
        <f t="shared" si="657"/>
        <v/>
      </c>
      <c r="BD815" s="174" t="str">
        <f t="shared" si="683"/>
        <v/>
      </c>
      <c r="BE815" s="180" t="str">
        <f t="shared" si="684"/>
        <v/>
      </c>
      <c r="BF815" s="181" t="str">
        <f t="shared" si="658"/>
        <v/>
      </c>
      <c r="BG815" s="181" t="str">
        <f t="shared" si="685"/>
        <v/>
      </c>
      <c r="BH815" s="179"/>
      <c r="BI815" s="182"/>
      <c r="BJ815" s="167"/>
      <c r="BK815" s="175"/>
      <c r="BL815" s="176"/>
      <c r="BM815" s="177" t="str">
        <f t="shared" si="659"/>
        <v/>
      </c>
      <c r="BN815" s="171">
        <f t="shared" si="677"/>
        <v>0</v>
      </c>
      <c r="BO815" s="171">
        <f t="shared" si="678"/>
        <v>0</v>
      </c>
      <c r="BP815" s="171" t="str">
        <f t="shared" si="660"/>
        <v>0</v>
      </c>
      <c r="BQ815" s="171" t="str">
        <f>IF(ISBLANK(BL815), "", (POWER(BL815/VLOOKUP(BP815,Anthro_Calc!C:P,13,FALSE),VLOOKUP(BP815,Anthro_Calc!C:P,12,FALSE))-1) / (VLOOKUP(BP815,Anthro_Calc!C:P,14,FALSE)*VLOOKUP(BP815,Anthro_Calc!C:P,12,FALSE)))</f>
        <v/>
      </c>
      <c r="BR815" s="171" t="str">
        <f>IF(ISBLANK(BL815), "", -3 + (BL815 -VLOOKUP(BP815,Anthro_Calc!C:P,4,FALSE)) / (VLOOKUP(BP815,Anthro_Calc!C:P,5,FALSE) - VLOOKUP(BP815,Anthro_Calc!C:P,4,FALSE)))</f>
        <v/>
      </c>
      <c r="BS815" s="171" t="str">
        <f>IF(ISBLANK(BL815), "", 3 + (BL815 -VLOOKUP(BP815,Anthro_Calc!C:P,10,FALSE)) / (VLOOKUP(BP815,Anthro_Calc!C:P,10,FALSE) - VLOOKUP(BP815,Anthro_Calc!C:P,9,FALSE)))</f>
        <v/>
      </c>
      <c r="BT815" s="172" t="str">
        <f t="shared" si="661"/>
        <v/>
      </c>
      <c r="BU815" s="173" t="str">
        <f t="shared" si="662"/>
        <v/>
      </c>
      <c r="BV815" s="174" t="str">
        <f t="shared" si="663"/>
        <v/>
      </c>
      <c r="BW815" s="181" t="str">
        <f t="shared" si="686"/>
        <v/>
      </c>
      <c r="BX815" s="179"/>
      <c r="BY815" s="181" t="str">
        <f>IF(ISBLANK(BL815), "", VLOOKUP(Z815&amp;" "&amp;BV815&amp;" "&amp;BW815,Graduation_Criteria!$D$2:$E$34,2,FALSE))</f>
        <v/>
      </c>
      <c r="BZ815" s="181" t="str">
        <f t="shared" si="687"/>
        <v/>
      </c>
      <c r="CA815" s="167"/>
      <c r="CB815" s="175"/>
      <c r="CC815" s="175"/>
      <c r="CD815" s="183" t="str">
        <f t="shared" si="664"/>
        <v/>
      </c>
      <c r="CE815" s="184">
        <f t="shared" si="665"/>
        <v>0</v>
      </c>
      <c r="CF815" s="184">
        <f t="shared" si="666"/>
        <v>0</v>
      </c>
      <c r="CG815" s="184" t="str">
        <f t="shared" si="667"/>
        <v>0</v>
      </c>
      <c r="CH815" s="184" t="str">
        <f>IF(ISBLANK(CC815), "", (POWER(CC815/VLOOKUP(CG815,Anthro_Calc!C:P,13,FALSE),VLOOKUP(CG815,Anthro_Calc!C:P,12,FALSE))-1) / (VLOOKUP(CG815,Anthro_Calc!C:P,14,FALSE)*VLOOKUP(CG815,Anthro_Calc!C:P,12,FALSE)))</f>
        <v/>
      </c>
      <c r="CI815" s="184" t="str">
        <f>IF(ISBLANK(CC815), "", -3 + (CC815 -VLOOKUP(CG815,Anthro_Calc!C:P,4,FALSE)) / (VLOOKUP(CG815,Anthro_Calc!C:P,5,FALSE) - VLOOKUP(CG815,Anthro_Calc!C:P,4,FALSE)))</f>
        <v/>
      </c>
      <c r="CJ815" s="184" t="str">
        <f>IF(ISBLANK(CC815), "", 3 + (CC815 -VLOOKUP(CG815,Anthro_Calc!C:P,10,FALSE)) / (VLOOKUP(CG815,Anthro_Calc!C:P,10,FALSE) - VLOOKUP(CG815,Anthro_Calc!C:P,9,FALSE)))</f>
        <v/>
      </c>
      <c r="CK815" s="185" t="str">
        <f t="shared" si="668"/>
        <v/>
      </c>
      <c r="CL815" s="173" t="str">
        <f t="shared" si="669"/>
        <v/>
      </c>
      <c r="CM815" s="174" t="str">
        <f t="shared" si="670"/>
        <v/>
      </c>
      <c r="CN815" s="179"/>
      <c r="CO815" s="167"/>
      <c r="CP815" s="175"/>
      <c r="CQ815" s="175"/>
      <c r="CR815" s="186" t="str">
        <f t="shared" si="671"/>
        <v/>
      </c>
      <c r="CS815" s="187">
        <f t="shared" si="672"/>
        <v>0</v>
      </c>
      <c r="CT815" s="187">
        <f t="shared" si="673"/>
        <v>0</v>
      </c>
      <c r="CU815" s="187" t="str">
        <f t="shared" si="674"/>
        <v>0</v>
      </c>
      <c r="CV815" s="187" t="str">
        <f>IF(ISBLANK(CQ815), "", (POWER(CQ815/VLOOKUP(CU815,Anthro_Calc!C:P,13,FALSE),VLOOKUP(CU815,Anthro_Calc!C:P,12,FALSE))-1) / (VLOOKUP(CU815,Anthro_Calc!C:P,14,FALSE)*VLOOKUP(CU815,Anthro_Calc!C:P,12,FALSE)))</f>
        <v/>
      </c>
      <c r="CW815" s="187" t="str">
        <f>IF(ISBLANK(CQ815), "", -3 + (CQ815 -VLOOKUP(CU815,Anthro_Calc!C:P,4,FALSE)) / (VLOOKUP(CU815,Anthro_Calc!C:P,5,FALSE) - VLOOKUP(CU815,Anthro_Calc!C:P,4,FALSE)))</f>
        <v/>
      </c>
      <c r="CX815" s="187" t="str">
        <f>IF(ISBLANK(CQ815), "", 3 + (CQ815 -VLOOKUP(CU815,Anthro_Calc!C:P,10,FALSE)) / (VLOOKUP(CU815,Anthro_Calc!C:P,10,FALSE) - VLOOKUP(CU815,Anthro_Calc!C:P,9,FALSE)))</f>
        <v/>
      </c>
      <c r="CY815" s="188" t="str">
        <f t="shared" si="675"/>
        <v/>
      </c>
      <c r="CZ815" s="117" t="str">
        <f t="shared" si="689"/>
        <v/>
      </c>
      <c r="DA815" s="174" t="str">
        <f t="shared" si="676"/>
        <v/>
      </c>
      <c r="DB815" s="189"/>
    </row>
    <row r="816" spans="1:106">
      <c r="A816" s="165">
        <f t="shared" si="681"/>
        <v>812</v>
      </c>
      <c r="B816" s="166"/>
      <c r="C816" s="166"/>
      <c r="D816" s="166"/>
      <c r="E816" s="166"/>
      <c r="F816" s="166"/>
      <c r="G816" s="166"/>
      <c r="H816" s="166"/>
      <c r="I816" s="166"/>
      <c r="J816" s="166"/>
      <c r="K816" s="166"/>
      <c r="L816" s="166"/>
      <c r="M816" s="167"/>
      <c r="N816" s="168" t="str">
        <f t="shared" ca="1" si="640"/>
        <v/>
      </c>
      <c r="O816" s="169"/>
      <c r="P816" s="169"/>
      <c r="Q816" s="167"/>
      <c r="R816" s="170"/>
      <c r="S816" s="171" t="str">
        <f t="shared" si="641"/>
        <v/>
      </c>
      <c r="T816" s="171" t="str">
        <f t="shared" si="642"/>
        <v/>
      </c>
      <c r="U816" s="171" t="str">
        <f t="shared" si="643"/>
        <v/>
      </c>
      <c r="V816" s="171" t="str">
        <f>IF(ISBLANK(R816), "", (POWER(R816/VLOOKUP(U816,Anthro_Calc!C:P,13,FALSE),VLOOKUP(U816,Anthro_Calc!C:P,12,FALSE))-1) / (VLOOKUP(U816,Anthro_Calc!C:P,14,FALSE)*VLOOKUP(U816,Anthro_Calc!C:P,12,FALSE)))</f>
        <v/>
      </c>
      <c r="W816" s="171" t="str">
        <f>IF(ISBLANK(R816), "", -3 + (R816 -VLOOKUP(U816,Anthro_Calc!C:P,4,FALSE)) / (VLOOKUP(U816,Anthro_Calc!C:P,5,FALSE) - VLOOKUP(U816,Anthro_Calc!C:P,4,FALSE)))</f>
        <v/>
      </c>
      <c r="X816" s="171" t="str">
        <f>IF(ISBLANK(R816), "", 3 + (R816 -VLOOKUP(U816,Anthro_Calc!C:P,10,FALSE)) / (VLOOKUP(U816,Anthro_Calc!C:P,10,FALSE) - VLOOKUP(U816,Anthro_Calc!C:P,9,FALSE)))</f>
        <v/>
      </c>
      <c r="Y816" s="172" t="str">
        <f t="shared" si="644"/>
        <v/>
      </c>
      <c r="Z816" s="173" t="str">
        <f t="shared" si="645"/>
        <v/>
      </c>
      <c r="AA816" s="174" t="str">
        <f t="shared" si="680"/>
        <v/>
      </c>
      <c r="AB816" s="167"/>
      <c r="AC816" s="175"/>
      <c r="AD816" s="176"/>
      <c r="AE816" s="177" t="str">
        <f t="shared" si="646"/>
        <v/>
      </c>
      <c r="AF816" s="171">
        <f t="shared" si="647"/>
        <v>0</v>
      </c>
      <c r="AG816" s="171">
        <f t="shared" si="648"/>
        <v>0</v>
      </c>
      <c r="AH816" s="171" t="str">
        <f t="shared" si="649"/>
        <v>0</v>
      </c>
      <c r="AI816" s="171" t="str">
        <f>IF(ISBLANK(AD816), "", (POWER(AD816/VLOOKUP(AH816,Anthro_Calc!C:P,13,FALSE),VLOOKUP(AH816,Anthro_Calc!C:P,12,FALSE))-1) / (VLOOKUP(AH816,Anthro_Calc!C:P,14,FALSE)*VLOOKUP(AH816,Anthro_Calc!C:P,12,FALSE)))</f>
        <v/>
      </c>
      <c r="AJ816" s="171" t="str">
        <f>IF(ISBLANK(AD816), "", -3 + (AD816 -VLOOKUP(AH816,Anthro_Calc!C:P,4,FALSE)) / (VLOOKUP(AH816,Anthro_Calc!C:P,5,FALSE) - VLOOKUP(AH816,Anthro_Calc!C:P,4,FALSE)))</f>
        <v/>
      </c>
      <c r="AK816" s="171" t="str">
        <f>IF(ISBLANK(AD816), "", 3 + (AD816 -VLOOKUP(AH816,Anthro_Calc!C:P,10,FALSE)) / (VLOOKUP(AH816,Anthro_Calc!C:P,10,FALSE) - VLOOKUP(AH816,Anthro_Calc!C:P,9,FALSE)))</f>
        <v/>
      </c>
      <c r="AL816" s="172" t="str">
        <f t="shared" si="650"/>
        <v/>
      </c>
      <c r="AM816" s="173" t="str">
        <f t="shared" si="651"/>
        <v/>
      </c>
      <c r="AN816" s="174" t="str">
        <f t="shared" si="652"/>
        <v/>
      </c>
      <c r="AO816" s="178" t="str">
        <f t="shared" si="682"/>
        <v/>
      </c>
      <c r="AP816" s="179"/>
      <c r="AQ816" s="179" t="str">
        <f t="shared" si="688"/>
        <v/>
      </c>
      <c r="AR816" s="167"/>
      <c r="AS816" s="175"/>
      <c r="AT816" s="170"/>
      <c r="AU816" s="177" t="str">
        <f t="shared" si="679"/>
        <v/>
      </c>
      <c r="AV816" s="171">
        <f t="shared" si="653"/>
        <v>0</v>
      </c>
      <c r="AW816" s="171">
        <f t="shared" si="654"/>
        <v>0</v>
      </c>
      <c r="AX816" s="171" t="str">
        <f t="shared" si="655"/>
        <v>0</v>
      </c>
      <c r="AY816" s="171" t="str">
        <f>IF(ISBLANK(AT816), "", (POWER(AT816/VLOOKUP(AX816,Anthro_Calc!C:P,13,FALSE),VLOOKUP(AX816,Anthro_Calc!C:P,12,FALSE))-1) / (VLOOKUP(AX816,Anthro_Calc!C:P,14,FALSE)*VLOOKUP(AX816,Anthro_Calc!C:P,12,FALSE)))</f>
        <v/>
      </c>
      <c r="AZ816" s="171" t="str">
        <f>IF(ISBLANK(AT816), "", -3 + (AT816 -VLOOKUP(AX816,Anthro_Calc!C:P,4,FALSE)) / (VLOOKUP(AX816,Anthro_Calc!C:P,5,FALSE) - VLOOKUP(AX816,Anthro_Calc!C:P,4,FALSE)))</f>
        <v/>
      </c>
      <c r="BA816" s="171" t="str">
        <f>IF(ISBLANK(AT816), "", 3 + (AT816 -VLOOKUP(AX816,Anthro_Calc!C:P,10,FALSE)) / (VLOOKUP(AX816,Anthro_Calc!C:P,10,FALSE) - VLOOKUP(AX816,Anthro_Calc!C:P,9,FALSE)))</f>
        <v/>
      </c>
      <c r="BB816" s="172" t="str">
        <f t="shared" si="656"/>
        <v/>
      </c>
      <c r="BC816" s="173" t="str">
        <f t="shared" si="657"/>
        <v/>
      </c>
      <c r="BD816" s="174" t="str">
        <f t="shared" si="683"/>
        <v/>
      </c>
      <c r="BE816" s="180" t="str">
        <f t="shared" si="684"/>
        <v/>
      </c>
      <c r="BF816" s="181" t="str">
        <f t="shared" si="658"/>
        <v/>
      </c>
      <c r="BG816" s="181" t="str">
        <f t="shared" si="685"/>
        <v/>
      </c>
      <c r="BH816" s="179"/>
      <c r="BI816" s="182"/>
      <c r="BJ816" s="167"/>
      <c r="BK816" s="175"/>
      <c r="BL816" s="176"/>
      <c r="BM816" s="177" t="str">
        <f t="shared" si="659"/>
        <v/>
      </c>
      <c r="BN816" s="171">
        <f t="shared" si="677"/>
        <v>0</v>
      </c>
      <c r="BO816" s="171">
        <f t="shared" si="678"/>
        <v>0</v>
      </c>
      <c r="BP816" s="171" t="str">
        <f t="shared" si="660"/>
        <v>0</v>
      </c>
      <c r="BQ816" s="171" t="str">
        <f>IF(ISBLANK(BL816), "", (POWER(BL816/VLOOKUP(BP816,Anthro_Calc!C:P,13,FALSE),VLOOKUP(BP816,Anthro_Calc!C:P,12,FALSE))-1) / (VLOOKUP(BP816,Anthro_Calc!C:P,14,FALSE)*VLOOKUP(BP816,Anthro_Calc!C:P,12,FALSE)))</f>
        <v/>
      </c>
      <c r="BR816" s="171" t="str">
        <f>IF(ISBLANK(BL816), "", -3 + (BL816 -VLOOKUP(BP816,Anthro_Calc!C:P,4,FALSE)) / (VLOOKUP(BP816,Anthro_Calc!C:P,5,FALSE) - VLOOKUP(BP816,Anthro_Calc!C:P,4,FALSE)))</f>
        <v/>
      </c>
      <c r="BS816" s="171" t="str">
        <f>IF(ISBLANK(BL816), "", 3 + (BL816 -VLOOKUP(BP816,Anthro_Calc!C:P,10,FALSE)) / (VLOOKUP(BP816,Anthro_Calc!C:P,10,FALSE) - VLOOKUP(BP816,Anthro_Calc!C:P,9,FALSE)))</f>
        <v/>
      </c>
      <c r="BT816" s="172" t="str">
        <f t="shared" si="661"/>
        <v/>
      </c>
      <c r="BU816" s="173" t="str">
        <f t="shared" si="662"/>
        <v/>
      </c>
      <c r="BV816" s="174" t="str">
        <f t="shared" si="663"/>
        <v/>
      </c>
      <c r="BW816" s="181" t="str">
        <f t="shared" si="686"/>
        <v/>
      </c>
      <c r="BX816" s="179"/>
      <c r="BY816" s="181" t="str">
        <f>IF(ISBLANK(BL816), "", VLOOKUP(Z816&amp;" "&amp;BV816&amp;" "&amp;BW816,Graduation_Criteria!$D$2:$E$34,2,FALSE))</f>
        <v/>
      </c>
      <c r="BZ816" s="181" t="str">
        <f t="shared" si="687"/>
        <v/>
      </c>
      <c r="CA816" s="167"/>
      <c r="CB816" s="175"/>
      <c r="CC816" s="175"/>
      <c r="CD816" s="183" t="str">
        <f t="shared" si="664"/>
        <v/>
      </c>
      <c r="CE816" s="184">
        <f t="shared" si="665"/>
        <v>0</v>
      </c>
      <c r="CF816" s="184">
        <f t="shared" si="666"/>
        <v>0</v>
      </c>
      <c r="CG816" s="184" t="str">
        <f t="shared" si="667"/>
        <v>0</v>
      </c>
      <c r="CH816" s="184" t="str">
        <f>IF(ISBLANK(CC816), "", (POWER(CC816/VLOOKUP(CG816,Anthro_Calc!C:P,13,FALSE),VLOOKUP(CG816,Anthro_Calc!C:P,12,FALSE))-1) / (VLOOKUP(CG816,Anthro_Calc!C:P,14,FALSE)*VLOOKUP(CG816,Anthro_Calc!C:P,12,FALSE)))</f>
        <v/>
      </c>
      <c r="CI816" s="184" t="str">
        <f>IF(ISBLANK(CC816), "", -3 + (CC816 -VLOOKUP(CG816,Anthro_Calc!C:P,4,FALSE)) / (VLOOKUP(CG816,Anthro_Calc!C:P,5,FALSE) - VLOOKUP(CG816,Anthro_Calc!C:P,4,FALSE)))</f>
        <v/>
      </c>
      <c r="CJ816" s="184" t="str">
        <f>IF(ISBLANK(CC816), "", 3 + (CC816 -VLOOKUP(CG816,Anthro_Calc!C:P,10,FALSE)) / (VLOOKUP(CG816,Anthro_Calc!C:P,10,FALSE) - VLOOKUP(CG816,Anthro_Calc!C:P,9,FALSE)))</f>
        <v/>
      </c>
      <c r="CK816" s="185" t="str">
        <f t="shared" si="668"/>
        <v/>
      </c>
      <c r="CL816" s="173" t="str">
        <f t="shared" si="669"/>
        <v/>
      </c>
      <c r="CM816" s="174" t="str">
        <f t="shared" si="670"/>
        <v/>
      </c>
      <c r="CN816" s="179"/>
      <c r="CO816" s="167"/>
      <c r="CP816" s="175"/>
      <c r="CQ816" s="175"/>
      <c r="CR816" s="186" t="str">
        <f t="shared" si="671"/>
        <v/>
      </c>
      <c r="CS816" s="187">
        <f t="shared" si="672"/>
        <v>0</v>
      </c>
      <c r="CT816" s="187">
        <f t="shared" si="673"/>
        <v>0</v>
      </c>
      <c r="CU816" s="187" t="str">
        <f t="shared" si="674"/>
        <v>0</v>
      </c>
      <c r="CV816" s="187" t="str">
        <f>IF(ISBLANK(CQ816), "", (POWER(CQ816/VLOOKUP(CU816,Anthro_Calc!C:P,13,FALSE),VLOOKUP(CU816,Anthro_Calc!C:P,12,FALSE))-1) / (VLOOKUP(CU816,Anthro_Calc!C:P,14,FALSE)*VLOOKUP(CU816,Anthro_Calc!C:P,12,FALSE)))</f>
        <v/>
      </c>
      <c r="CW816" s="187" t="str">
        <f>IF(ISBLANK(CQ816), "", -3 + (CQ816 -VLOOKUP(CU816,Anthro_Calc!C:P,4,FALSE)) / (VLOOKUP(CU816,Anthro_Calc!C:P,5,FALSE) - VLOOKUP(CU816,Anthro_Calc!C:P,4,FALSE)))</f>
        <v/>
      </c>
      <c r="CX816" s="187" t="str">
        <f>IF(ISBLANK(CQ816), "", 3 + (CQ816 -VLOOKUP(CU816,Anthro_Calc!C:P,10,FALSE)) / (VLOOKUP(CU816,Anthro_Calc!C:P,10,FALSE) - VLOOKUP(CU816,Anthro_Calc!C:P,9,FALSE)))</f>
        <v/>
      </c>
      <c r="CY816" s="188" t="str">
        <f t="shared" si="675"/>
        <v/>
      </c>
      <c r="CZ816" s="117" t="str">
        <f t="shared" si="689"/>
        <v/>
      </c>
      <c r="DA816" s="174" t="str">
        <f t="shared" si="676"/>
        <v/>
      </c>
      <c r="DB816" s="189"/>
    </row>
    <row r="817" spans="1:106">
      <c r="A817" s="165">
        <f t="shared" si="681"/>
        <v>813</v>
      </c>
      <c r="B817" s="166"/>
      <c r="C817" s="166"/>
      <c r="D817" s="166"/>
      <c r="E817" s="166"/>
      <c r="F817" s="166"/>
      <c r="G817" s="166"/>
      <c r="H817" s="166"/>
      <c r="I817" s="166"/>
      <c r="J817" s="166"/>
      <c r="K817" s="166"/>
      <c r="L817" s="166"/>
      <c r="M817" s="167"/>
      <c r="N817" s="168" t="str">
        <f t="shared" ca="1" si="640"/>
        <v/>
      </c>
      <c r="O817" s="169"/>
      <c r="P817" s="169"/>
      <c r="Q817" s="167"/>
      <c r="R817" s="170"/>
      <c r="S817" s="171" t="str">
        <f t="shared" si="641"/>
        <v/>
      </c>
      <c r="T817" s="171" t="str">
        <f t="shared" si="642"/>
        <v/>
      </c>
      <c r="U817" s="171" t="str">
        <f t="shared" si="643"/>
        <v/>
      </c>
      <c r="V817" s="171" t="str">
        <f>IF(ISBLANK(R817), "", (POWER(R817/VLOOKUP(U817,Anthro_Calc!C:P,13,FALSE),VLOOKUP(U817,Anthro_Calc!C:P,12,FALSE))-1) / (VLOOKUP(U817,Anthro_Calc!C:P,14,FALSE)*VLOOKUP(U817,Anthro_Calc!C:P,12,FALSE)))</f>
        <v/>
      </c>
      <c r="W817" s="171" t="str">
        <f>IF(ISBLANK(R817), "", -3 + (R817 -VLOOKUP(U817,Anthro_Calc!C:P,4,FALSE)) / (VLOOKUP(U817,Anthro_Calc!C:P,5,FALSE) - VLOOKUP(U817,Anthro_Calc!C:P,4,FALSE)))</f>
        <v/>
      </c>
      <c r="X817" s="171" t="str">
        <f>IF(ISBLANK(R817), "", 3 + (R817 -VLOOKUP(U817,Anthro_Calc!C:P,10,FALSE)) / (VLOOKUP(U817,Anthro_Calc!C:P,10,FALSE) - VLOOKUP(U817,Anthro_Calc!C:P,9,FALSE)))</f>
        <v/>
      </c>
      <c r="Y817" s="172" t="str">
        <f t="shared" si="644"/>
        <v/>
      </c>
      <c r="Z817" s="173" t="str">
        <f t="shared" si="645"/>
        <v/>
      </c>
      <c r="AA817" s="174" t="str">
        <f t="shared" si="680"/>
        <v/>
      </c>
      <c r="AB817" s="167"/>
      <c r="AC817" s="175"/>
      <c r="AD817" s="176"/>
      <c r="AE817" s="177" t="str">
        <f t="shared" si="646"/>
        <v/>
      </c>
      <c r="AF817" s="171">
        <f t="shared" si="647"/>
        <v>0</v>
      </c>
      <c r="AG817" s="171">
        <f t="shared" si="648"/>
        <v>0</v>
      </c>
      <c r="AH817" s="171" t="str">
        <f t="shared" si="649"/>
        <v>0</v>
      </c>
      <c r="AI817" s="171" t="str">
        <f>IF(ISBLANK(AD817), "", (POWER(AD817/VLOOKUP(AH817,Anthro_Calc!C:P,13,FALSE),VLOOKUP(AH817,Anthro_Calc!C:P,12,FALSE))-1) / (VLOOKUP(AH817,Anthro_Calc!C:P,14,FALSE)*VLOOKUP(AH817,Anthro_Calc!C:P,12,FALSE)))</f>
        <v/>
      </c>
      <c r="AJ817" s="171" t="str">
        <f>IF(ISBLANK(AD817), "", -3 + (AD817 -VLOOKUP(AH817,Anthro_Calc!C:P,4,FALSE)) / (VLOOKUP(AH817,Anthro_Calc!C:P,5,FALSE) - VLOOKUP(AH817,Anthro_Calc!C:P,4,FALSE)))</f>
        <v/>
      </c>
      <c r="AK817" s="171" t="str">
        <f>IF(ISBLANK(AD817), "", 3 + (AD817 -VLOOKUP(AH817,Anthro_Calc!C:P,10,FALSE)) / (VLOOKUP(AH817,Anthro_Calc!C:P,10,FALSE) - VLOOKUP(AH817,Anthro_Calc!C:P,9,FALSE)))</f>
        <v/>
      </c>
      <c r="AL817" s="172" t="str">
        <f t="shared" si="650"/>
        <v/>
      </c>
      <c r="AM817" s="173" t="str">
        <f t="shared" si="651"/>
        <v/>
      </c>
      <c r="AN817" s="174" t="str">
        <f t="shared" si="652"/>
        <v/>
      </c>
      <c r="AO817" s="178" t="str">
        <f t="shared" si="682"/>
        <v/>
      </c>
      <c r="AP817" s="179"/>
      <c r="AQ817" s="179" t="str">
        <f t="shared" si="688"/>
        <v/>
      </c>
      <c r="AR817" s="167"/>
      <c r="AS817" s="175"/>
      <c r="AT817" s="170"/>
      <c r="AU817" s="177" t="str">
        <f t="shared" si="679"/>
        <v/>
      </c>
      <c r="AV817" s="171">
        <f t="shared" si="653"/>
        <v>0</v>
      </c>
      <c r="AW817" s="171">
        <f t="shared" si="654"/>
        <v>0</v>
      </c>
      <c r="AX817" s="171" t="str">
        <f t="shared" si="655"/>
        <v>0</v>
      </c>
      <c r="AY817" s="171" t="str">
        <f>IF(ISBLANK(AT817), "", (POWER(AT817/VLOOKUP(AX817,Anthro_Calc!C:P,13,FALSE),VLOOKUP(AX817,Anthro_Calc!C:P,12,FALSE))-1) / (VLOOKUP(AX817,Anthro_Calc!C:P,14,FALSE)*VLOOKUP(AX817,Anthro_Calc!C:P,12,FALSE)))</f>
        <v/>
      </c>
      <c r="AZ817" s="171" t="str">
        <f>IF(ISBLANK(AT817), "", -3 + (AT817 -VLOOKUP(AX817,Anthro_Calc!C:P,4,FALSE)) / (VLOOKUP(AX817,Anthro_Calc!C:P,5,FALSE) - VLOOKUP(AX817,Anthro_Calc!C:P,4,FALSE)))</f>
        <v/>
      </c>
      <c r="BA817" s="171" t="str">
        <f>IF(ISBLANK(AT817), "", 3 + (AT817 -VLOOKUP(AX817,Anthro_Calc!C:P,10,FALSE)) / (VLOOKUP(AX817,Anthro_Calc!C:P,10,FALSE) - VLOOKUP(AX817,Anthro_Calc!C:P,9,FALSE)))</f>
        <v/>
      </c>
      <c r="BB817" s="172" t="str">
        <f t="shared" si="656"/>
        <v/>
      </c>
      <c r="BC817" s="173" t="str">
        <f t="shared" si="657"/>
        <v/>
      </c>
      <c r="BD817" s="174" t="str">
        <f t="shared" si="683"/>
        <v/>
      </c>
      <c r="BE817" s="180" t="str">
        <f t="shared" si="684"/>
        <v/>
      </c>
      <c r="BF817" s="181" t="str">
        <f t="shared" si="658"/>
        <v/>
      </c>
      <c r="BG817" s="181" t="str">
        <f t="shared" si="685"/>
        <v/>
      </c>
      <c r="BH817" s="179"/>
      <c r="BI817" s="182"/>
      <c r="BJ817" s="167"/>
      <c r="BK817" s="175"/>
      <c r="BL817" s="176"/>
      <c r="BM817" s="177" t="str">
        <f t="shared" si="659"/>
        <v/>
      </c>
      <c r="BN817" s="171">
        <f t="shared" si="677"/>
        <v>0</v>
      </c>
      <c r="BO817" s="171">
        <f t="shared" si="678"/>
        <v>0</v>
      </c>
      <c r="BP817" s="171" t="str">
        <f t="shared" si="660"/>
        <v>0</v>
      </c>
      <c r="BQ817" s="171" t="str">
        <f>IF(ISBLANK(BL817), "", (POWER(BL817/VLOOKUP(BP817,Anthro_Calc!C:P,13,FALSE),VLOOKUP(BP817,Anthro_Calc!C:P,12,FALSE))-1) / (VLOOKUP(BP817,Anthro_Calc!C:P,14,FALSE)*VLOOKUP(BP817,Anthro_Calc!C:P,12,FALSE)))</f>
        <v/>
      </c>
      <c r="BR817" s="171" t="str">
        <f>IF(ISBLANK(BL817), "", -3 + (BL817 -VLOOKUP(BP817,Anthro_Calc!C:P,4,FALSE)) / (VLOOKUP(BP817,Anthro_Calc!C:P,5,FALSE) - VLOOKUP(BP817,Anthro_Calc!C:P,4,FALSE)))</f>
        <v/>
      </c>
      <c r="BS817" s="171" t="str">
        <f>IF(ISBLANK(BL817), "", 3 + (BL817 -VLOOKUP(BP817,Anthro_Calc!C:P,10,FALSE)) / (VLOOKUP(BP817,Anthro_Calc!C:P,10,FALSE) - VLOOKUP(BP817,Anthro_Calc!C:P,9,FALSE)))</f>
        <v/>
      </c>
      <c r="BT817" s="172" t="str">
        <f t="shared" si="661"/>
        <v/>
      </c>
      <c r="BU817" s="173" t="str">
        <f t="shared" si="662"/>
        <v/>
      </c>
      <c r="BV817" s="174" t="str">
        <f t="shared" si="663"/>
        <v/>
      </c>
      <c r="BW817" s="181" t="str">
        <f t="shared" si="686"/>
        <v/>
      </c>
      <c r="BX817" s="179"/>
      <c r="BY817" s="181" t="str">
        <f>IF(ISBLANK(BL817), "", VLOOKUP(Z817&amp;" "&amp;BV817&amp;" "&amp;BW817,Graduation_Criteria!$D$2:$E$34,2,FALSE))</f>
        <v/>
      </c>
      <c r="BZ817" s="181" t="str">
        <f t="shared" si="687"/>
        <v/>
      </c>
      <c r="CA817" s="167"/>
      <c r="CB817" s="175"/>
      <c r="CC817" s="175"/>
      <c r="CD817" s="183" t="str">
        <f t="shared" si="664"/>
        <v/>
      </c>
      <c r="CE817" s="184">
        <f t="shared" si="665"/>
        <v>0</v>
      </c>
      <c r="CF817" s="184">
        <f t="shared" si="666"/>
        <v>0</v>
      </c>
      <c r="CG817" s="184" t="str">
        <f t="shared" si="667"/>
        <v>0</v>
      </c>
      <c r="CH817" s="184" t="str">
        <f>IF(ISBLANK(CC817), "", (POWER(CC817/VLOOKUP(CG817,Anthro_Calc!C:P,13,FALSE),VLOOKUP(CG817,Anthro_Calc!C:P,12,FALSE))-1) / (VLOOKUP(CG817,Anthro_Calc!C:P,14,FALSE)*VLOOKUP(CG817,Anthro_Calc!C:P,12,FALSE)))</f>
        <v/>
      </c>
      <c r="CI817" s="184" t="str">
        <f>IF(ISBLANK(CC817), "", -3 + (CC817 -VLOOKUP(CG817,Anthro_Calc!C:P,4,FALSE)) / (VLOOKUP(CG817,Anthro_Calc!C:P,5,FALSE) - VLOOKUP(CG817,Anthro_Calc!C:P,4,FALSE)))</f>
        <v/>
      </c>
      <c r="CJ817" s="184" t="str">
        <f>IF(ISBLANK(CC817), "", 3 + (CC817 -VLOOKUP(CG817,Anthro_Calc!C:P,10,FALSE)) / (VLOOKUP(CG817,Anthro_Calc!C:P,10,FALSE) - VLOOKUP(CG817,Anthro_Calc!C:P,9,FALSE)))</f>
        <v/>
      </c>
      <c r="CK817" s="185" t="str">
        <f t="shared" si="668"/>
        <v/>
      </c>
      <c r="CL817" s="173" t="str">
        <f t="shared" si="669"/>
        <v/>
      </c>
      <c r="CM817" s="174" t="str">
        <f t="shared" si="670"/>
        <v/>
      </c>
      <c r="CN817" s="179"/>
      <c r="CO817" s="167"/>
      <c r="CP817" s="175"/>
      <c r="CQ817" s="175"/>
      <c r="CR817" s="186" t="str">
        <f t="shared" si="671"/>
        <v/>
      </c>
      <c r="CS817" s="187">
        <f t="shared" si="672"/>
        <v>0</v>
      </c>
      <c r="CT817" s="187">
        <f t="shared" si="673"/>
        <v>0</v>
      </c>
      <c r="CU817" s="187" t="str">
        <f t="shared" si="674"/>
        <v>0</v>
      </c>
      <c r="CV817" s="187" t="str">
        <f>IF(ISBLANK(CQ817), "", (POWER(CQ817/VLOOKUP(CU817,Anthro_Calc!C:P,13,FALSE),VLOOKUP(CU817,Anthro_Calc!C:P,12,FALSE))-1) / (VLOOKUP(CU817,Anthro_Calc!C:P,14,FALSE)*VLOOKUP(CU817,Anthro_Calc!C:P,12,FALSE)))</f>
        <v/>
      </c>
      <c r="CW817" s="187" t="str">
        <f>IF(ISBLANK(CQ817), "", -3 + (CQ817 -VLOOKUP(CU817,Anthro_Calc!C:P,4,FALSE)) / (VLOOKUP(CU817,Anthro_Calc!C:P,5,FALSE) - VLOOKUP(CU817,Anthro_Calc!C:P,4,FALSE)))</f>
        <v/>
      </c>
      <c r="CX817" s="187" t="str">
        <f>IF(ISBLANK(CQ817), "", 3 + (CQ817 -VLOOKUP(CU817,Anthro_Calc!C:P,10,FALSE)) / (VLOOKUP(CU817,Anthro_Calc!C:P,10,FALSE) - VLOOKUP(CU817,Anthro_Calc!C:P,9,FALSE)))</f>
        <v/>
      </c>
      <c r="CY817" s="188" t="str">
        <f t="shared" si="675"/>
        <v/>
      </c>
      <c r="CZ817" s="117" t="str">
        <f t="shared" si="689"/>
        <v/>
      </c>
      <c r="DA817" s="174" t="str">
        <f t="shared" si="676"/>
        <v/>
      </c>
      <c r="DB817" s="189"/>
    </row>
    <row r="818" spans="1:106">
      <c r="A818" s="165">
        <f t="shared" si="681"/>
        <v>814</v>
      </c>
      <c r="B818" s="166"/>
      <c r="C818" s="166"/>
      <c r="D818" s="166"/>
      <c r="E818" s="166"/>
      <c r="F818" s="166"/>
      <c r="G818" s="166"/>
      <c r="H818" s="166"/>
      <c r="I818" s="166"/>
      <c r="J818" s="166"/>
      <c r="K818" s="166"/>
      <c r="L818" s="166"/>
      <c r="M818" s="167"/>
      <c r="N818" s="168" t="str">
        <f t="shared" ca="1" si="640"/>
        <v/>
      </c>
      <c r="O818" s="169"/>
      <c r="P818" s="169"/>
      <c r="Q818" s="167"/>
      <c r="R818" s="170"/>
      <c r="S818" s="171" t="str">
        <f t="shared" si="641"/>
        <v/>
      </c>
      <c r="T818" s="171" t="str">
        <f t="shared" si="642"/>
        <v/>
      </c>
      <c r="U818" s="171" t="str">
        <f t="shared" si="643"/>
        <v/>
      </c>
      <c r="V818" s="171" t="str">
        <f>IF(ISBLANK(R818), "", (POWER(R818/VLOOKUP(U818,Anthro_Calc!C:P,13,FALSE),VLOOKUP(U818,Anthro_Calc!C:P,12,FALSE))-1) / (VLOOKUP(U818,Anthro_Calc!C:P,14,FALSE)*VLOOKUP(U818,Anthro_Calc!C:P,12,FALSE)))</f>
        <v/>
      </c>
      <c r="W818" s="171" t="str">
        <f>IF(ISBLANK(R818), "", -3 + (R818 -VLOOKUP(U818,Anthro_Calc!C:P,4,FALSE)) / (VLOOKUP(U818,Anthro_Calc!C:P,5,FALSE) - VLOOKUP(U818,Anthro_Calc!C:P,4,FALSE)))</f>
        <v/>
      </c>
      <c r="X818" s="171" t="str">
        <f>IF(ISBLANK(R818), "", 3 + (R818 -VLOOKUP(U818,Anthro_Calc!C:P,10,FALSE)) / (VLOOKUP(U818,Anthro_Calc!C:P,10,FALSE) - VLOOKUP(U818,Anthro_Calc!C:P,9,FALSE)))</f>
        <v/>
      </c>
      <c r="Y818" s="172" t="str">
        <f t="shared" si="644"/>
        <v/>
      </c>
      <c r="Z818" s="173" t="str">
        <f t="shared" si="645"/>
        <v/>
      </c>
      <c r="AA818" s="174" t="str">
        <f t="shared" si="680"/>
        <v/>
      </c>
      <c r="AB818" s="167"/>
      <c r="AC818" s="175"/>
      <c r="AD818" s="176"/>
      <c r="AE818" s="177" t="str">
        <f t="shared" si="646"/>
        <v/>
      </c>
      <c r="AF818" s="171">
        <f t="shared" si="647"/>
        <v>0</v>
      </c>
      <c r="AG818" s="171">
        <f t="shared" si="648"/>
        <v>0</v>
      </c>
      <c r="AH818" s="171" t="str">
        <f t="shared" si="649"/>
        <v>0</v>
      </c>
      <c r="AI818" s="171" t="str">
        <f>IF(ISBLANK(AD818), "", (POWER(AD818/VLOOKUP(AH818,Anthro_Calc!C:P,13,FALSE),VLOOKUP(AH818,Anthro_Calc!C:P,12,FALSE))-1) / (VLOOKUP(AH818,Anthro_Calc!C:P,14,FALSE)*VLOOKUP(AH818,Anthro_Calc!C:P,12,FALSE)))</f>
        <v/>
      </c>
      <c r="AJ818" s="171" t="str">
        <f>IF(ISBLANK(AD818), "", -3 + (AD818 -VLOOKUP(AH818,Anthro_Calc!C:P,4,FALSE)) / (VLOOKUP(AH818,Anthro_Calc!C:P,5,FALSE) - VLOOKUP(AH818,Anthro_Calc!C:P,4,FALSE)))</f>
        <v/>
      </c>
      <c r="AK818" s="171" t="str">
        <f>IF(ISBLANK(AD818), "", 3 + (AD818 -VLOOKUP(AH818,Anthro_Calc!C:P,10,FALSE)) / (VLOOKUP(AH818,Anthro_Calc!C:P,10,FALSE) - VLOOKUP(AH818,Anthro_Calc!C:P,9,FALSE)))</f>
        <v/>
      </c>
      <c r="AL818" s="172" t="str">
        <f t="shared" si="650"/>
        <v/>
      </c>
      <c r="AM818" s="173" t="str">
        <f t="shared" si="651"/>
        <v/>
      </c>
      <c r="AN818" s="174" t="str">
        <f t="shared" si="652"/>
        <v/>
      </c>
      <c r="AO818" s="178" t="str">
        <f t="shared" si="682"/>
        <v/>
      </c>
      <c r="AP818" s="179"/>
      <c r="AQ818" s="179" t="str">
        <f t="shared" si="688"/>
        <v/>
      </c>
      <c r="AR818" s="167"/>
      <c r="AS818" s="175"/>
      <c r="AT818" s="170"/>
      <c r="AU818" s="177" t="str">
        <f t="shared" si="679"/>
        <v/>
      </c>
      <c r="AV818" s="171">
        <f t="shared" si="653"/>
        <v>0</v>
      </c>
      <c r="AW818" s="171">
        <f t="shared" si="654"/>
        <v>0</v>
      </c>
      <c r="AX818" s="171" t="str">
        <f t="shared" si="655"/>
        <v>0</v>
      </c>
      <c r="AY818" s="171" t="str">
        <f>IF(ISBLANK(AT818), "", (POWER(AT818/VLOOKUP(AX818,Anthro_Calc!C:P,13,FALSE),VLOOKUP(AX818,Anthro_Calc!C:P,12,FALSE))-1) / (VLOOKUP(AX818,Anthro_Calc!C:P,14,FALSE)*VLOOKUP(AX818,Anthro_Calc!C:P,12,FALSE)))</f>
        <v/>
      </c>
      <c r="AZ818" s="171" t="str">
        <f>IF(ISBLANK(AT818), "", -3 + (AT818 -VLOOKUP(AX818,Anthro_Calc!C:P,4,FALSE)) / (VLOOKUP(AX818,Anthro_Calc!C:P,5,FALSE) - VLOOKUP(AX818,Anthro_Calc!C:P,4,FALSE)))</f>
        <v/>
      </c>
      <c r="BA818" s="171" t="str">
        <f>IF(ISBLANK(AT818), "", 3 + (AT818 -VLOOKUP(AX818,Anthro_Calc!C:P,10,FALSE)) / (VLOOKUP(AX818,Anthro_Calc!C:P,10,FALSE) - VLOOKUP(AX818,Anthro_Calc!C:P,9,FALSE)))</f>
        <v/>
      </c>
      <c r="BB818" s="172" t="str">
        <f t="shared" si="656"/>
        <v/>
      </c>
      <c r="BC818" s="173" t="str">
        <f t="shared" si="657"/>
        <v/>
      </c>
      <c r="BD818" s="174" t="str">
        <f t="shared" si="683"/>
        <v/>
      </c>
      <c r="BE818" s="180" t="str">
        <f t="shared" si="684"/>
        <v/>
      </c>
      <c r="BF818" s="181" t="str">
        <f t="shared" si="658"/>
        <v/>
      </c>
      <c r="BG818" s="181" t="str">
        <f t="shared" si="685"/>
        <v/>
      </c>
      <c r="BH818" s="179"/>
      <c r="BI818" s="182"/>
      <c r="BJ818" s="167"/>
      <c r="BK818" s="175"/>
      <c r="BL818" s="176"/>
      <c r="BM818" s="177" t="str">
        <f t="shared" si="659"/>
        <v/>
      </c>
      <c r="BN818" s="171">
        <f t="shared" si="677"/>
        <v>0</v>
      </c>
      <c r="BO818" s="171">
        <f t="shared" si="678"/>
        <v>0</v>
      </c>
      <c r="BP818" s="171" t="str">
        <f t="shared" si="660"/>
        <v>0</v>
      </c>
      <c r="BQ818" s="171" t="str">
        <f>IF(ISBLANK(BL818), "", (POWER(BL818/VLOOKUP(BP818,Anthro_Calc!C:P,13,FALSE),VLOOKUP(BP818,Anthro_Calc!C:P,12,FALSE))-1) / (VLOOKUP(BP818,Anthro_Calc!C:P,14,FALSE)*VLOOKUP(BP818,Anthro_Calc!C:P,12,FALSE)))</f>
        <v/>
      </c>
      <c r="BR818" s="171" t="str">
        <f>IF(ISBLANK(BL818), "", -3 + (BL818 -VLOOKUP(BP818,Anthro_Calc!C:P,4,FALSE)) / (VLOOKUP(BP818,Anthro_Calc!C:P,5,FALSE) - VLOOKUP(BP818,Anthro_Calc!C:P,4,FALSE)))</f>
        <v/>
      </c>
      <c r="BS818" s="171" t="str">
        <f>IF(ISBLANK(BL818), "", 3 + (BL818 -VLOOKUP(BP818,Anthro_Calc!C:P,10,FALSE)) / (VLOOKUP(BP818,Anthro_Calc!C:P,10,FALSE) - VLOOKUP(BP818,Anthro_Calc!C:P,9,FALSE)))</f>
        <v/>
      </c>
      <c r="BT818" s="172" t="str">
        <f t="shared" si="661"/>
        <v/>
      </c>
      <c r="BU818" s="173" t="str">
        <f t="shared" si="662"/>
        <v/>
      </c>
      <c r="BV818" s="174" t="str">
        <f t="shared" si="663"/>
        <v/>
      </c>
      <c r="BW818" s="181" t="str">
        <f t="shared" si="686"/>
        <v/>
      </c>
      <c r="BX818" s="179"/>
      <c r="BY818" s="181" t="str">
        <f>IF(ISBLANK(BL818), "", VLOOKUP(Z818&amp;" "&amp;BV818&amp;" "&amp;BW818,Graduation_Criteria!$D$2:$E$34,2,FALSE))</f>
        <v/>
      </c>
      <c r="BZ818" s="181" t="str">
        <f t="shared" si="687"/>
        <v/>
      </c>
      <c r="CA818" s="167"/>
      <c r="CB818" s="175"/>
      <c r="CC818" s="175"/>
      <c r="CD818" s="183" t="str">
        <f t="shared" si="664"/>
        <v/>
      </c>
      <c r="CE818" s="184">
        <f t="shared" si="665"/>
        <v>0</v>
      </c>
      <c r="CF818" s="184">
        <f t="shared" si="666"/>
        <v>0</v>
      </c>
      <c r="CG818" s="184" t="str">
        <f t="shared" si="667"/>
        <v>0</v>
      </c>
      <c r="CH818" s="184" t="str">
        <f>IF(ISBLANK(CC818), "", (POWER(CC818/VLOOKUP(CG818,Anthro_Calc!C:P,13,FALSE),VLOOKUP(CG818,Anthro_Calc!C:P,12,FALSE))-1) / (VLOOKUP(CG818,Anthro_Calc!C:P,14,FALSE)*VLOOKUP(CG818,Anthro_Calc!C:P,12,FALSE)))</f>
        <v/>
      </c>
      <c r="CI818" s="184" t="str">
        <f>IF(ISBLANK(CC818), "", -3 + (CC818 -VLOOKUP(CG818,Anthro_Calc!C:P,4,FALSE)) / (VLOOKUP(CG818,Anthro_Calc!C:P,5,FALSE) - VLOOKUP(CG818,Anthro_Calc!C:P,4,FALSE)))</f>
        <v/>
      </c>
      <c r="CJ818" s="184" t="str">
        <f>IF(ISBLANK(CC818), "", 3 + (CC818 -VLOOKUP(CG818,Anthro_Calc!C:P,10,FALSE)) / (VLOOKUP(CG818,Anthro_Calc!C:P,10,FALSE) - VLOOKUP(CG818,Anthro_Calc!C:P,9,FALSE)))</f>
        <v/>
      </c>
      <c r="CK818" s="185" t="str">
        <f t="shared" si="668"/>
        <v/>
      </c>
      <c r="CL818" s="173" t="str">
        <f t="shared" si="669"/>
        <v/>
      </c>
      <c r="CM818" s="174" t="str">
        <f t="shared" si="670"/>
        <v/>
      </c>
      <c r="CN818" s="179"/>
      <c r="CO818" s="167"/>
      <c r="CP818" s="175"/>
      <c r="CQ818" s="175"/>
      <c r="CR818" s="186" t="str">
        <f t="shared" si="671"/>
        <v/>
      </c>
      <c r="CS818" s="187">
        <f t="shared" si="672"/>
        <v>0</v>
      </c>
      <c r="CT818" s="187">
        <f t="shared" si="673"/>
        <v>0</v>
      </c>
      <c r="CU818" s="187" t="str">
        <f t="shared" si="674"/>
        <v>0</v>
      </c>
      <c r="CV818" s="187" t="str">
        <f>IF(ISBLANK(CQ818), "", (POWER(CQ818/VLOOKUP(CU818,Anthro_Calc!C:P,13,FALSE),VLOOKUP(CU818,Anthro_Calc!C:P,12,FALSE))-1) / (VLOOKUP(CU818,Anthro_Calc!C:P,14,FALSE)*VLOOKUP(CU818,Anthro_Calc!C:P,12,FALSE)))</f>
        <v/>
      </c>
      <c r="CW818" s="187" t="str">
        <f>IF(ISBLANK(CQ818), "", -3 + (CQ818 -VLOOKUP(CU818,Anthro_Calc!C:P,4,FALSE)) / (VLOOKUP(CU818,Anthro_Calc!C:P,5,FALSE) - VLOOKUP(CU818,Anthro_Calc!C:P,4,FALSE)))</f>
        <v/>
      </c>
      <c r="CX818" s="187" t="str">
        <f>IF(ISBLANK(CQ818), "", 3 + (CQ818 -VLOOKUP(CU818,Anthro_Calc!C:P,10,FALSE)) / (VLOOKUP(CU818,Anthro_Calc!C:P,10,FALSE) - VLOOKUP(CU818,Anthro_Calc!C:P,9,FALSE)))</f>
        <v/>
      </c>
      <c r="CY818" s="188" t="str">
        <f t="shared" si="675"/>
        <v/>
      </c>
      <c r="CZ818" s="117" t="str">
        <f t="shared" si="689"/>
        <v/>
      </c>
      <c r="DA818" s="174" t="str">
        <f t="shared" si="676"/>
        <v/>
      </c>
      <c r="DB818" s="189"/>
    </row>
    <row r="819" spans="1:106">
      <c r="A819" s="165">
        <f t="shared" si="681"/>
        <v>815</v>
      </c>
      <c r="B819" s="166"/>
      <c r="C819" s="166"/>
      <c r="D819" s="166"/>
      <c r="E819" s="166"/>
      <c r="F819" s="166"/>
      <c r="G819" s="166"/>
      <c r="H819" s="166"/>
      <c r="I819" s="166"/>
      <c r="J819" s="166"/>
      <c r="K819" s="166"/>
      <c r="L819" s="166"/>
      <c r="M819" s="167"/>
      <c r="N819" s="168" t="str">
        <f t="shared" ca="1" si="640"/>
        <v/>
      </c>
      <c r="O819" s="169"/>
      <c r="P819" s="169"/>
      <c r="Q819" s="167"/>
      <c r="R819" s="170"/>
      <c r="S819" s="171" t="str">
        <f t="shared" si="641"/>
        <v/>
      </c>
      <c r="T819" s="171" t="str">
        <f t="shared" si="642"/>
        <v/>
      </c>
      <c r="U819" s="171" t="str">
        <f t="shared" si="643"/>
        <v/>
      </c>
      <c r="V819" s="171" t="str">
        <f>IF(ISBLANK(R819), "", (POWER(R819/VLOOKUP(U819,Anthro_Calc!C:P,13,FALSE),VLOOKUP(U819,Anthro_Calc!C:P,12,FALSE))-1) / (VLOOKUP(U819,Anthro_Calc!C:P,14,FALSE)*VLOOKUP(U819,Anthro_Calc!C:P,12,FALSE)))</f>
        <v/>
      </c>
      <c r="W819" s="171" t="str">
        <f>IF(ISBLANK(R819), "", -3 + (R819 -VLOOKUP(U819,Anthro_Calc!C:P,4,FALSE)) / (VLOOKUP(U819,Anthro_Calc!C:P,5,FALSE) - VLOOKUP(U819,Anthro_Calc!C:P,4,FALSE)))</f>
        <v/>
      </c>
      <c r="X819" s="171" t="str">
        <f>IF(ISBLANK(R819), "", 3 + (R819 -VLOOKUP(U819,Anthro_Calc!C:P,10,FALSE)) / (VLOOKUP(U819,Anthro_Calc!C:P,10,FALSE) - VLOOKUP(U819,Anthro_Calc!C:P,9,FALSE)))</f>
        <v/>
      </c>
      <c r="Y819" s="172" t="str">
        <f t="shared" si="644"/>
        <v/>
      </c>
      <c r="Z819" s="173" t="str">
        <f t="shared" si="645"/>
        <v/>
      </c>
      <c r="AA819" s="174" t="str">
        <f t="shared" si="680"/>
        <v/>
      </c>
      <c r="AB819" s="167"/>
      <c r="AC819" s="175"/>
      <c r="AD819" s="176"/>
      <c r="AE819" s="177" t="str">
        <f t="shared" si="646"/>
        <v/>
      </c>
      <c r="AF819" s="171">
        <f t="shared" si="647"/>
        <v>0</v>
      </c>
      <c r="AG819" s="171">
        <f t="shared" si="648"/>
        <v>0</v>
      </c>
      <c r="AH819" s="171" t="str">
        <f t="shared" si="649"/>
        <v>0</v>
      </c>
      <c r="AI819" s="171" t="str">
        <f>IF(ISBLANK(AD819), "", (POWER(AD819/VLOOKUP(AH819,Anthro_Calc!C:P,13,FALSE),VLOOKUP(AH819,Anthro_Calc!C:P,12,FALSE))-1) / (VLOOKUP(AH819,Anthro_Calc!C:P,14,FALSE)*VLOOKUP(AH819,Anthro_Calc!C:P,12,FALSE)))</f>
        <v/>
      </c>
      <c r="AJ819" s="171" t="str">
        <f>IF(ISBLANK(AD819), "", -3 + (AD819 -VLOOKUP(AH819,Anthro_Calc!C:P,4,FALSE)) / (VLOOKUP(AH819,Anthro_Calc!C:P,5,FALSE) - VLOOKUP(AH819,Anthro_Calc!C:P,4,FALSE)))</f>
        <v/>
      </c>
      <c r="AK819" s="171" t="str">
        <f>IF(ISBLANK(AD819), "", 3 + (AD819 -VLOOKUP(AH819,Anthro_Calc!C:P,10,FALSE)) / (VLOOKUP(AH819,Anthro_Calc!C:P,10,FALSE) - VLOOKUP(AH819,Anthro_Calc!C:P,9,FALSE)))</f>
        <v/>
      </c>
      <c r="AL819" s="172" t="str">
        <f t="shared" si="650"/>
        <v/>
      </c>
      <c r="AM819" s="173" t="str">
        <f t="shared" si="651"/>
        <v/>
      </c>
      <c r="AN819" s="174" t="str">
        <f t="shared" si="652"/>
        <v/>
      </c>
      <c r="AO819" s="178" t="str">
        <f t="shared" si="682"/>
        <v/>
      </c>
      <c r="AP819" s="179"/>
      <c r="AQ819" s="179" t="str">
        <f t="shared" si="688"/>
        <v/>
      </c>
      <c r="AR819" s="167"/>
      <c r="AS819" s="175"/>
      <c r="AT819" s="170"/>
      <c r="AU819" s="177" t="str">
        <f t="shared" si="679"/>
        <v/>
      </c>
      <c r="AV819" s="171">
        <f t="shared" si="653"/>
        <v>0</v>
      </c>
      <c r="AW819" s="171">
        <f t="shared" si="654"/>
        <v>0</v>
      </c>
      <c r="AX819" s="171" t="str">
        <f t="shared" si="655"/>
        <v>0</v>
      </c>
      <c r="AY819" s="171" t="str">
        <f>IF(ISBLANK(AT819), "", (POWER(AT819/VLOOKUP(AX819,Anthro_Calc!C:P,13,FALSE),VLOOKUP(AX819,Anthro_Calc!C:P,12,FALSE))-1) / (VLOOKUP(AX819,Anthro_Calc!C:P,14,FALSE)*VLOOKUP(AX819,Anthro_Calc!C:P,12,FALSE)))</f>
        <v/>
      </c>
      <c r="AZ819" s="171" t="str">
        <f>IF(ISBLANK(AT819), "", -3 + (AT819 -VLOOKUP(AX819,Anthro_Calc!C:P,4,FALSE)) / (VLOOKUP(AX819,Anthro_Calc!C:P,5,FALSE) - VLOOKUP(AX819,Anthro_Calc!C:P,4,FALSE)))</f>
        <v/>
      </c>
      <c r="BA819" s="171" t="str">
        <f>IF(ISBLANK(AT819), "", 3 + (AT819 -VLOOKUP(AX819,Anthro_Calc!C:P,10,FALSE)) / (VLOOKUP(AX819,Anthro_Calc!C:P,10,FALSE) - VLOOKUP(AX819,Anthro_Calc!C:P,9,FALSE)))</f>
        <v/>
      </c>
      <c r="BB819" s="172" t="str">
        <f t="shared" si="656"/>
        <v/>
      </c>
      <c r="BC819" s="173" t="str">
        <f t="shared" si="657"/>
        <v/>
      </c>
      <c r="BD819" s="174" t="str">
        <f t="shared" si="683"/>
        <v/>
      </c>
      <c r="BE819" s="180" t="str">
        <f t="shared" si="684"/>
        <v/>
      </c>
      <c r="BF819" s="181" t="str">
        <f t="shared" si="658"/>
        <v/>
      </c>
      <c r="BG819" s="181" t="str">
        <f t="shared" si="685"/>
        <v/>
      </c>
      <c r="BH819" s="179"/>
      <c r="BI819" s="182"/>
      <c r="BJ819" s="167"/>
      <c r="BK819" s="175"/>
      <c r="BL819" s="176"/>
      <c r="BM819" s="177" t="str">
        <f t="shared" si="659"/>
        <v/>
      </c>
      <c r="BN819" s="171">
        <f t="shared" si="677"/>
        <v>0</v>
      </c>
      <c r="BO819" s="171">
        <f t="shared" si="678"/>
        <v>0</v>
      </c>
      <c r="BP819" s="171" t="str">
        <f t="shared" si="660"/>
        <v>0</v>
      </c>
      <c r="BQ819" s="171" t="str">
        <f>IF(ISBLANK(BL819), "", (POWER(BL819/VLOOKUP(BP819,Anthro_Calc!C:P,13,FALSE),VLOOKUP(BP819,Anthro_Calc!C:P,12,FALSE))-1) / (VLOOKUP(BP819,Anthro_Calc!C:P,14,FALSE)*VLOOKUP(BP819,Anthro_Calc!C:P,12,FALSE)))</f>
        <v/>
      </c>
      <c r="BR819" s="171" t="str">
        <f>IF(ISBLANK(BL819), "", -3 + (BL819 -VLOOKUP(BP819,Anthro_Calc!C:P,4,FALSE)) / (VLOOKUP(BP819,Anthro_Calc!C:P,5,FALSE) - VLOOKUP(BP819,Anthro_Calc!C:P,4,FALSE)))</f>
        <v/>
      </c>
      <c r="BS819" s="171" t="str">
        <f>IF(ISBLANK(BL819), "", 3 + (BL819 -VLOOKUP(BP819,Anthro_Calc!C:P,10,FALSE)) / (VLOOKUP(BP819,Anthro_Calc!C:P,10,FALSE) - VLOOKUP(BP819,Anthro_Calc!C:P,9,FALSE)))</f>
        <v/>
      </c>
      <c r="BT819" s="172" t="str">
        <f t="shared" si="661"/>
        <v/>
      </c>
      <c r="BU819" s="173" t="str">
        <f t="shared" si="662"/>
        <v/>
      </c>
      <c r="BV819" s="174" t="str">
        <f t="shared" si="663"/>
        <v/>
      </c>
      <c r="BW819" s="181" t="str">
        <f t="shared" si="686"/>
        <v/>
      </c>
      <c r="BX819" s="179"/>
      <c r="BY819" s="181" t="str">
        <f>IF(ISBLANK(BL819), "", VLOOKUP(Z819&amp;" "&amp;BV819&amp;" "&amp;BW819,Graduation_Criteria!$D$2:$E$34,2,FALSE))</f>
        <v/>
      </c>
      <c r="BZ819" s="181" t="str">
        <f t="shared" si="687"/>
        <v/>
      </c>
      <c r="CA819" s="167"/>
      <c r="CB819" s="175"/>
      <c r="CC819" s="175"/>
      <c r="CD819" s="183" t="str">
        <f t="shared" si="664"/>
        <v/>
      </c>
      <c r="CE819" s="184">
        <f t="shared" si="665"/>
        <v>0</v>
      </c>
      <c r="CF819" s="184">
        <f t="shared" si="666"/>
        <v>0</v>
      </c>
      <c r="CG819" s="184" t="str">
        <f t="shared" si="667"/>
        <v>0</v>
      </c>
      <c r="CH819" s="184" t="str">
        <f>IF(ISBLANK(CC819), "", (POWER(CC819/VLOOKUP(CG819,Anthro_Calc!C:P,13,FALSE),VLOOKUP(CG819,Anthro_Calc!C:P,12,FALSE))-1) / (VLOOKUP(CG819,Anthro_Calc!C:P,14,FALSE)*VLOOKUP(CG819,Anthro_Calc!C:P,12,FALSE)))</f>
        <v/>
      </c>
      <c r="CI819" s="184" t="str">
        <f>IF(ISBLANK(CC819), "", -3 + (CC819 -VLOOKUP(CG819,Anthro_Calc!C:P,4,FALSE)) / (VLOOKUP(CG819,Anthro_Calc!C:P,5,FALSE) - VLOOKUP(CG819,Anthro_Calc!C:P,4,FALSE)))</f>
        <v/>
      </c>
      <c r="CJ819" s="184" t="str">
        <f>IF(ISBLANK(CC819), "", 3 + (CC819 -VLOOKUP(CG819,Anthro_Calc!C:P,10,FALSE)) / (VLOOKUP(CG819,Anthro_Calc!C:P,10,FALSE) - VLOOKUP(CG819,Anthro_Calc!C:P,9,FALSE)))</f>
        <v/>
      </c>
      <c r="CK819" s="185" t="str">
        <f t="shared" si="668"/>
        <v/>
      </c>
      <c r="CL819" s="173" t="str">
        <f t="shared" si="669"/>
        <v/>
      </c>
      <c r="CM819" s="174" t="str">
        <f t="shared" si="670"/>
        <v/>
      </c>
      <c r="CN819" s="179"/>
      <c r="CO819" s="167"/>
      <c r="CP819" s="175"/>
      <c r="CQ819" s="175"/>
      <c r="CR819" s="186" t="str">
        <f t="shared" si="671"/>
        <v/>
      </c>
      <c r="CS819" s="187">
        <f t="shared" si="672"/>
        <v>0</v>
      </c>
      <c r="CT819" s="187">
        <f t="shared" si="673"/>
        <v>0</v>
      </c>
      <c r="CU819" s="187" t="str">
        <f t="shared" si="674"/>
        <v>0</v>
      </c>
      <c r="CV819" s="187" t="str">
        <f>IF(ISBLANK(CQ819), "", (POWER(CQ819/VLOOKUP(CU819,Anthro_Calc!C:P,13,FALSE),VLOOKUP(CU819,Anthro_Calc!C:P,12,FALSE))-1) / (VLOOKUP(CU819,Anthro_Calc!C:P,14,FALSE)*VLOOKUP(CU819,Anthro_Calc!C:P,12,FALSE)))</f>
        <v/>
      </c>
      <c r="CW819" s="187" t="str">
        <f>IF(ISBLANK(CQ819), "", -3 + (CQ819 -VLOOKUP(CU819,Anthro_Calc!C:P,4,FALSE)) / (VLOOKUP(CU819,Anthro_Calc!C:P,5,FALSE) - VLOOKUP(CU819,Anthro_Calc!C:P,4,FALSE)))</f>
        <v/>
      </c>
      <c r="CX819" s="187" t="str">
        <f>IF(ISBLANK(CQ819), "", 3 + (CQ819 -VLOOKUP(CU819,Anthro_Calc!C:P,10,FALSE)) / (VLOOKUP(CU819,Anthro_Calc!C:P,10,FALSE) - VLOOKUP(CU819,Anthro_Calc!C:P,9,FALSE)))</f>
        <v/>
      </c>
      <c r="CY819" s="188" t="str">
        <f t="shared" si="675"/>
        <v/>
      </c>
      <c r="CZ819" s="117" t="str">
        <f t="shared" si="689"/>
        <v/>
      </c>
      <c r="DA819" s="174" t="str">
        <f t="shared" si="676"/>
        <v/>
      </c>
      <c r="DB819" s="189"/>
    </row>
    <row r="820" spans="1:106">
      <c r="A820" s="165">
        <f t="shared" si="681"/>
        <v>816</v>
      </c>
      <c r="B820" s="166"/>
      <c r="C820" s="166"/>
      <c r="D820" s="166"/>
      <c r="E820" s="166"/>
      <c r="F820" s="166"/>
      <c r="G820" s="166"/>
      <c r="H820" s="166"/>
      <c r="I820" s="166"/>
      <c r="J820" s="166"/>
      <c r="K820" s="166"/>
      <c r="L820" s="166"/>
      <c r="M820" s="167"/>
      <c r="N820" s="168" t="str">
        <f t="shared" ca="1" si="640"/>
        <v/>
      </c>
      <c r="O820" s="169"/>
      <c r="P820" s="169"/>
      <c r="Q820" s="167"/>
      <c r="R820" s="170"/>
      <c r="S820" s="171" t="str">
        <f t="shared" si="641"/>
        <v/>
      </c>
      <c r="T820" s="171" t="str">
        <f t="shared" si="642"/>
        <v/>
      </c>
      <c r="U820" s="171" t="str">
        <f t="shared" si="643"/>
        <v/>
      </c>
      <c r="V820" s="171" t="str">
        <f>IF(ISBLANK(R820), "", (POWER(R820/VLOOKUP(U820,Anthro_Calc!C:P,13,FALSE),VLOOKUP(U820,Anthro_Calc!C:P,12,FALSE))-1) / (VLOOKUP(U820,Anthro_Calc!C:P,14,FALSE)*VLOOKUP(U820,Anthro_Calc!C:P,12,FALSE)))</f>
        <v/>
      </c>
      <c r="W820" s="171" t="str">
        <f>IF(ISBLANK(R820), "", -3 + (R820 -VLOOKUP(U820,Anthro_Calc!C:P,4,FALSE)) / (VLOOKUP(U820,Anthro_Calc!C:P,5,FALSE) - VLOOKUP(U820,Anthro_Calc!C:P,4,FALSE)))</f>
        <v/>
      </c>
      <c r="X820" s="171" t="str">
        <f>IF(ISBLANK(R820), "", 3 + (R820 -VLOOKUP(U820,Anthro_Calc!C:P,10,FALSE)) / (VLOOKUP(U820,Anthro_Calc!C:P,10,FALSE) - VLOOKUP(U820,Anthro_Calc!C:P,9,FALSE)))</f>
        <v/>
      </c>
      <c r="Y820" s="172" t="str">
        <f t="shared" si="644"/>
        <v/>
      </c>
      <c r="Z820" s="173" t="str">
        <f t="shared" si="645"/>
        <v/>
      </c>
      <c r="AA820" s="174" t="str">
        <f t="shared" si="680"/>
        <v/>
      </c>
      <c r="AB820" s="167"/>
      <c r="AC820" s="175"/>
      <c r="AD820" s="176"/>
      <c r="AE820" s="177" t="str">
        <f t="shared" si="646"/>
        <v/>
      </c>
      <c r="AF820" s="171">
        <f t="shared" si="647"/>
        <v>0</v>
      </c>
      <c r="AG820" s="171">
        <f t="shared" si="648"/>
        <v>0</v>
      </c>
      <c r="AH820" s="171" t="str">
        <f t="shared" si="649"/>
        <v>0</v>
      </c>
      <c r="AI820" s="171" t="str">
        <f>IF(ISBLANK(AD820), "", (POWER(AD820/VLOOKUP(AH820,Anthro_Calc!C:P,13,FALSE),VLOOKUP(AH820,Anthro_Calc!C:P,12,FALSE))-1) / (VLOOKUP(AH820,Anthro_Calc!C:P,14,FALSE)*VLOOKUP(AH820,Anthro_Calc!C:P,12,FALSE)))</f>
        <v/>
      </c>
      <c r="AJ820" s="171" t="str">
        <f>IF(ISBLANK(AD820), "", -3 + (AD820 -VLOOKUP(AH820,Anthro_Calc!C:P,4,FALSE)) / (VLOOKUP(AH820,Anthro_Calc!C:P,5,FALSE) - VLOOKUP(AH820,Anthro_Calc!C:P,4,FALSE)))</f>
        <v/>
      </c>
      <c r="AK820" s="171" t="str">
        <f>IF(ISBLANK(AD820), "", 3 + (AD820 -VLOOKUP(AH820,Anthro_Calc!C:P,10,FALSE)) / (VLOOKUP(AH820,Anthro_Calc!C:P,10,FALSE) - VLOOKUP(AH820,Anthro_Calc!C:P,9,FALSE)))</f>
        <v/>
      </c>
      <c r="AL820" s="172" t="str">
        <f t="shared" si="650"/>
        <v/>
      </c>
      <c r="AM820" s="173" t="str">
        <f t="shared" si="651"/>
        <v/>
      </c>
      <c r="AN820" s="174" t="str">
        <f t="shared" si="652"/>
        <v/>
      </c>
      <c r="AO820" s="178" t="str">
        <f t="shared" si="682"/>
        <v/>
      </c>
      <c r="AP820" s="179"/>
      <c r="AQ820" s="179" t="str">
        <f t="shared" si="688"/>
        <v/>
      </c>
      <c r="AR820" s="167"/>
      <c r="AS820" s="175"/>
      <c r="AT820" s="170"/>
      <c r="AU820" s="177" t="str">
        <f t="shared" si="679"/>
        <v/>
      </c>
      <c r="AV820" s="171">
        <f t="shared" si="653"/>
        <v>0</v>
      </c>
      <c r="AW820" s="171">
        <f t="shared" si="654"/>
        <v>0</v>
      </c>
      <c r="AX820" s="171" t="str">
        <f t="shared" si="655"/>
        <v>0</v>
      </c>
      <c r="AY820" s="171" t="str">
        <f>IF(ISBLANK(AT820), "", (POWER(AT820/VLOOKUP(AX820,Anthro_Calc!C:P,13,FALSE),VLOOKUP(AX820,Anthro_Calc!C:P,12,FALSE))-1) / (VLOOKUP(AX820,Anthro_Calc!C:P,14,FALSE)*VLOOKUP(AX820,Anthro_Calc!C:P,12,FALSE)))</f>
        <v/>
      </c>
      <c r="AZ820" s="171" t="str">
        <f>IF(ISBLANK(AT820), "", -3 + (AT820 -VLOOKUP(AX820,Anthro_Calc!C:P,4,FALSE)) / (VLOOKUP(AX820,Anthro_Calc!C:P,5,FALSE) - VLOOKUP(AX820,Anthro_Calc!C:P,4,FALSE)))</f>
        <v/>
      </c>
      <c r="BA820" s="171" t="str">
        <f>IF(ISBLANK(AT820), "", 3 + (AT820 -VLOOKUP(AX820,Anthro_Calc!C:P,10,FALSE)) / (VLOOKUP(AX820,Anthro_Calc!C:P,10,FALSE) - VLOOKUP(AX820,Anthro_Calc!C:P,9,FALSE)))</f>
        <v/>
      </c>
      <c r="BB820" s="172" t="str">
        <f t="shared" si="656"/>
        <v/>
      </c>
      <c r="BC820" s="173" t="str">
        <f t="shared" si="657"/>
        <v/>
      </c>
      <c r="BD820" s="174" t="str">
        <f t="shared" si="683"/>
        <v/>
      </c>
      <c r="BE820" s="180" t="str">
        <f t="shared" si="684"/>
        <v/>
      </c>
      <c r="BF820" s="181" t="str">
        <f t="shared" si="658"/>
        <v/>
      </c>
      <c r="BG820" s="181" t="str">
        <f t="shared" si="685"/>
        <v/>
      </c>
      <c r="BH820" s="179"/>
      <c r="BI820" s="182"/>
      <c r="BJ820" s="167"/>
      <c r="BK820" s="175"/>
      <c r="BL820" s="176"/>
      <c r="BM820" s="177" t="str">
        <f t="shared" si="659"/>
        <v/>
      </c>
      <c r="BN820" s="171">
        <f t="shared" si="677"/>
        <v>0</v>
      </c>
      <c r="BO820" s="171">
        <f t="shared" si="678"/>
        <v>0</v>
      </c>
      <c r="BP820" s="171" t="str">
        <f t="shared" si="660"/>
        <v>0</v>
      </c>
      <c r="BQ820" s="171" t="str">
        <f>IF(ISBLANK(BL820), "", (POWER(BL820/VLOOKUP(BP820,Anthro_Calc!C:P,13,FALSE),VLOOKUP(BP820,Anthro_Calc!C:P,12,FALSE))-1) / (VLOOKUP(BP820,Anthro_Calc!C:P,14,FALSE)*VLOOKUP(BP820,Anthro_Calc!C:P,12,FALSE)))</f>
        <v/>
      </c>
      <c r="BR820" s="171" t="str">
        <f>IF(ISBLANK(BL820), "", -3 + (BL820 -VLOOKUP(BP820,Anthro_Calc!C:P,4,FALSE)) / (VLOOKUP(BP820,Anthro_Calc!C:P,5,FALSE) - VLOOKUP(BP820,Anthro_Calc!C:P,4,FALSE)))</f>
        <v/>
      </c>
      <c r="BS820" s="171" t="str">
        <f>IF(ISBLANK(BL820), "", 3 + (BL820 -VLOOKUP(BP820,Anthro_Calc!C:P,10,FALSE)) / (VLOOKUP(BP820,Anthro_Calc!C:P,10,FALSE) - VLOOKUP(BP820,Anthro_Calc!C:P,9,FALSE)))</f>
        <v/>
      </c>
      <c r="BT820" s="172" t="str">
        <f t="shared" si="661"/>
        <v/>
      </c>
      <c r="BU820" s="173" t="str">
        <f t="shared" si="662"/>
        <v/>
      </c>
      <c r="BV820" s="174" t="str">
        <f t="shared" si="663"/>
        <v/>
      </c>
      <c r="BW820" s="181" t="str">
        <f t="shared" si="686"/>
        <v/>
      </c>
      <c r="BX820" s="179"/>
      <c r="BY820" s="181" t="str">
        <f>IF(ISBLANK(BL820), "", VLOOKUP(Z820&amp;" "&amp;BV820&amp;" "&amp;BW820,Graduation_Criteria!$D$2:$E$34,2,FALSE))</f>
        <v/>
      </c>
      <c r="BZ820" s="181" t="str">
        <f t="shared" si="687"/>
        <v/>
      </c>
      <c r="CA820" s="167"/>
      <c r="CB820" s="175"/>
      <c r="CC820" s="175"/>
      <c r="CD820" s="183" t="str">
        <f t="shared" si="664"/>
        <v/>
      </c>
      <c r="CE820" s="184">
        <f t="shared" si="665"/>
        <v>0</v>
      </c>
      <c r="CF820" s="184">
        <f t="shared" si="666"/>
        <v>0</v>
      </c>
      <c r="CG820" s="184" t="str">
        <f t="shared" si="667"/>
        <v>0</v>
      </c>
      <c r="CH820" s="184" t="str">
        <f>IF(ISBLANK(CC820), "", (POWER(CC820/VLOOKUP(CG820,Anthro_Calc!C:P,13,FALSE),VLOOKUP(CG820,Anthro_Calc!C:P,12,FALSE))-1) / (VLOOKUP(CG820,Anthro_Calc!C:P,14,FALSE)*VLOOKUP(CG820,Anthro_Calc!C:P,12,FALSE)))</f>
        <v/>
      </c>
      <c r="CI820" s="184" t="str">
        <f>IF(ISBLANK(CC820), "", -3 + (CC820 -VLOOKUP(CG820,Anthro_Calc!C:P,4,FALSE)) / (VLOOKUP(CG820,Anthro_Calc!C:P,5,FALSE) - VLOOKUP(CG820,Anthro_Calc!C:P,4,FALSE)))</f>
        <v/>
      </c>
      <c r="CJ820" s="184" t="str">
        <f>IF(ISBLANK(CC820), "", 3 + (CC820 -VLOOKUP(CG820,Anthro_Calc!C:P,10,FALSE)) / (VLOOKUP(CG820,Anthro_Calc!C:P,10,FALSE) - VLOOKUP(CG820,Anthro_Calc!C:P,9,FALSE)))</f>
        <v/>
      </c>
      <c r="CK820" s="185" t="str">
        <f t="shared" si="668"/>
        <v/>
      </c>
      <c r="CL820" s="173" t="str">
        <f t="shared" si="669"/>
        <v/>
      </c>
      <c r="CM820" s="174" t="str">
        <f t="shared" si="670"/>
        <v/>
      </c>
      <c r="CN820" s="179"/>
      <c r="CO820" s="167"/>
      <c r="CP820" s="175"/>
      <c r="CQ820" s="175"/>
      <c r="CR820" s="186" t="str">
        <f t="shared" si="671"/>
        <v/>
      </c>
      <c r="CS820" s="187">
        <f t="shared" si="672"/>
        <v>0</v>
      </c>
      <c r="CT820" s="187">
        <f t="shared" si="673"/>
        <v>0</v>
      </c>
      <c r="CU820" s="187" t="str">
        <f t="shared" si="674"/>
        <v>0</v>
      </c>
      <c r="CV820" s="187" t="str">
        <f>IF(ISBLANK(CQ820), "", (POWER(CQ820/VLOOKUP(CU820,Anthro_Calc!C:P,13,FALSE),VLOOKUP(CU820,Anthro_Calc!C:P,12,FALSE))-1) / (VLOOKUP(CU820,Anthro_Calc!C:P,14,FALSE)*VLOOKUP(CU820,Anthro_Calc!C:P,12,FALSE)))</f>
        <v/>
      </c>
      <c r="CW820" s="187" t="str">
        <f>IF(ISBLANK(CQ820), "", -3 + (CQ820 -VLOOKUP(CU820,Anthro_Calc!C:P,4,FALSE)) / (VLOOKUP(CU820,Anthro_Calc!C:P,5,FALSE) - VLOOKUP(CU820,Anthro_Calc!C:P,4,FALSE)))</f>
        <v/>
      </c>
      <c r="CX820" s="187" t="str">
        <f>IF(ISBLANK(CQ820), "", 3 + (CQ820 -VLOOKUP(CU820,Anthro_Calc!C:P,10,FALSE)) / (VLOOKUP(CU820,Anthro_Calc!C:P,10,FALSE) - VLOOKUP(CU820,Anthro_Calc!C:P,9,FALSE)))</f>
        <v/>
      </c>
      <c r="CY820" s="188" t="str">
        <f t="shared" si="675"/>
        <v/>
      </c>
      <c r="CZ820" s="117" t="str">
        <f t="shared" si="689"/>
        <v/>
      </c>
      <c r="DA820" s="174" t="str">
        <f t="shared" si="676"/>
        <v/>
      </c>
      <c r="DB820" s="189"/>
    </row>
    <row r="821" spans="1:106">
      <c r="A821" s="165">
        <f t="shared" si="681"/>
        <v>817</v>
      </c>
      <c r="B821" s="166"/>
      <c r="C821" s="166"/>
      <c r="D821" s="166"/>
      <c r="E821" s="166"/>
      <c r="F821" s="166"/>
      <c r="G821" s="166"/>
      <c r="H821" s="166"/>
      <c r="I821" s="166"/>
      <c r="J821" s="166"/>
      <c r="K821" s="166"/>
      <c r="L821" s="166"/>
      <c r="M821" s="167"/>
      <c r="N821" s="168" t="str">
        <f t="shared" ca="1" si="640"/>
        <v/>
      </c>
      <c r="O821" s="169"/>
      <c r="P821" s="169"/>
      <c r="Q821" s="167"/>
      <c r="R821" s="170"/>
      <c r="S821" s="171" t="str">
        <f t="shared" si="641"/>
        <v/>
      </c>
      <c r="T821" s="171" t="str">
        <f t="shared" si="642"/>
        <v/>
      </c>
      <c r="U821" s="171" t="str">
        <f t="shared" si="643"/>
        <v/>
      </c>
      <c r="V821" s="171" t="str">
        <f>IF(ISBLANK(R821), "", (POWER(R821/VLOOKUP(U821,Anthro_Calc!C:P,13,FALSE),VLOOKUP(U821,Anthro_Calc!C:P,12,FALSE))-1) / (VLOOKUP(U821,Anthro_Calc!C:P,14,FALSE)*VLOOKUP(U821,Anthro_Calc!C:P,12,FALSE)))</f>
        <v/>
      </c>
      <c r="W821" s="171" t="str">
        <f>IF(ISBLANK(R821), "", -3 + (R821 -VLOOKUP(U821,Anthro_Calc!C:P,4,FALSE)) / (VLOOKUP(U821,Anthro_Calc!C:P,5,FALSE) - VLOOKUP(U821,Anthro_Calc!C:P,4,FALSE)))</f>
        <v/>
      </c>
      <c r="X821" s="171" t="str">
        <f>IF(ISBLANK(R821), "", 3 + (R821 -VLOOKUP(U821,Anthro_Calc!C:P,10,FALSE)) / (VLOOKUP(U821,Anthro_Calc!C:P,10,FALSE) - VLOOKUP(U821,Anthro_Calc!C:P,9,FALSE)))</f>
        <v/>
      </c>
      <c r="Y821" s="172" t="str">
        <f t="shared" si="644"/>
        <v/>
      </c>
      <c r="Z821" s="173" t="str">
        <f t="shared" si="645"/>
        <v/>
      </c>
      <c r="AA821" s="174" t="str">
        <f t="shared" si="680"/>
        <v/>
      </c>
      <c r="AB821" s="167"/>
      <c r="AC821" s="175"/>
      <c r="AD821" s="176"/>
      <c r="AE821" s="177" t="str">
        <f t="shared" si="646"/>
        <v/>
      </c>
      <c r="AF821" s="171">
        <f t="shared" si="647"/>
        <v>0</v>
      </c>
      <c r="AG821" s="171">
        <f t="shared" si="648"/>
        <v>0</v>
      </c>
      <c r="AH821" s="171" t="str">
        <f t="shared" si="649"/>
        <v>0</v>
      </c>
      <c r="AI821" s="171" t="str">
        <f>IF(ISBLANK(AD821), "", (POWER(AD821/VLOOKUP(AH821,Anthro_Calc!C:P,13,FALSE),VLOOKUP(AH821,Anthro_Calc!C:P,12,FALSE))-1) / (VLOOKUP(AH821,Anthro_Calc!C:P,14,FALSE)*VLOOKUP(AH821,Anthro_Calc!C:P,12,FALSE)))</f>
        <v/>
      </c>
      <c r="AJ821" s="171" t="str">
        <f>IF(ISBLANK(AD821), "", -3 + (AD821 -VLOOKUP(AH821,Anthro_Calc!C:P,4,FALSE)) / (VLOOKUP(AH821,Anthro_Calc!C:P,5,FALSE) - VLOOKUP(AH821,Anthro_Calc!C:P,4,FALSE)))</f>
        <v/>
      </c>
      <c r="AK821" s="171" t="str">
        <f>IF(ISBLANK(AD821), "", 3 + (AD821 -VLOOKUP(AH821,Anthro_Calc!C:P,10,FALSE)) / (VLOOKUP(AH821,Anthro_Calc!C:P,10,FALSE) - VLOOKUP(AH821,Anthro_Calc!C:P,9,FALSE)))</f>
        <v/>
      </c>
      <c r="AL821" s="172" t="str">
        <f t="shared" si="650"/>
        <v/>
      </c>
      <c r="AM821" s="173" t="str">
        <f t="shared" si="651"/>
        <v/>
      </c>
      <c r="AN821" s="174" t="str">
        <f t="shared" si="652"/>
        <v/>
      </c>
      <c r="AO821" s="178" t="str">
        <f t="shared" si="682"/>
        <v/>
      </c>
      <c r="AP821" s="179"/>
      <c r="AQ821" s="179" t="str">
        <f t="shared" si="688"/>
        <v/>
      </c>
      <c r="AR821" s="167"/>
      <c r="AS821" s="175"/>
      <c r="AT821" s="170"/>
      <c r="AU821" s="177" t="str">
        <f t="shared" si="679"/>
        <v/>
      </c>
      <c r="AV821" s="171">
        <f t="shared" si="653"/>
        <v>0</v>
      </c>
      <c r="AW821" s="171">
        <f t="shared" si="654"/>
        <v>0</v>
      </c>
      <c r="AX821" s="171" t="str">
        <f t="shared" si="655"/>
        <v>0</v>
      </c>
      <c r="AY821" s="171" t="str">
        <f>IF(ISBLANK(AT821), "", (POWER(AT821/VLOOKUP(AX821,Anthro_Calc!C:P,13,FALSE),VLOOKUP(AX821,Anthro_Calc!C:P,12,FALSE))-1) / (VLOOKUP(AX821,Anthro_Calc!C:P,14,FALSE)*VLOOKUP(AX821,Anthro_Calc!C:P,12,FALSE)))</f>
        <v/>
      </c>
      <c r="AZ821" s="171" t="str">
        <f>IF(ISBLANK(AT821), "", -3 + (AT821 -VLOOKUP(AX821,Anthro_Calc!C:P,4,FALSE)) / (VLOOKUP(AX821,Anthro_Calc!C:P,5,FALSE) - VLOOKUP(AX821,Anthro_Calc!C:P,4,FALSE)))</f>
        <v/>
      </c>
      <c r="BA821" s="171" t="str">
        <f>IF(ISBLANK(AT821), "", 3 + (AT821 -VLOOKUP(AX821,Anthro_Calc!C:P,10,FALSE)) / (VLOOKUP(AX821,Anthro_Calc!C:P,10,FALSE) - VLOOKUP(AX821,Anthro_Calc!C:P,9,FALSE)))</f>
        <v/>
      </c>
      <c r="BB821" s="172" t="str">
        <f t="shared" si="656"/>
        <v/>
      </c>
      <c r="BC821" s="173" t="str">
        <f t="shared" si="657"/>
        <v/>
      </c>
      <c r="BD821" s="174" t="str">
        <f t="shared" si="683"/>
        <v/>
      </c>
      <c r="BE821" s="180" t="str">
        <f t="shared" si="684"/>
        <v/>
      </c>
      <c r="BF821" s="181" t="str">
        <f t="shared" si="658"/>
        <v/>
      </c>
      <c r="BG821" s="181" t="str">
        <f t="shared" si="685"/>
        <v/>
      </c>
      <c r="BH821" s="179"/>
      <c r="BI821" s="182"/>
      <c r="BJ821" s="167"/>
      <c r="BK821" s="175"/>
      <c r="BL821" s="176"/>
      <c r="BM821" s="177" t="str">
        <f t="shared" si="659"/>
        <v/>
      </c>
      <c r="BN821" s="171">
        <f t="shared" si="677"/>
        <v>0</v>
      </c>
      <c r="BO821" s="171">
        <f t="shared" si="678"/>
        <v>0</v>
      </c>
      <c r="BP821" s="171" t="str">
        <f t="shared" si="660"/>
        <v>0</v>
      </c>
      <c r="BQ821" s="171" t="str">
        <f>IF(ISBLANK(BL821), "", (POWER(BL821/VLOOKUP(BP821,Anthro_Calc!C:P,13,FALSE),VLOOKUP(BP821,Anthro_Calc!C:P,12,FALSE))-1) / (VLOOKUP(BP821,Anthro_Calc!C:P,14,FALSE)*VLOOKUP(BP821,Anthro_Calc!C:P,12,FALSE)))</f>
        <v/>
      </c>
      <c r="BR821" s="171" t="str">
        <f>IF(ISBLANK(BL821), "", -3 + (BL821 -VLOOKUP(BP821,Anthro_Calc!C:P,4,FALSE)) / (VLOOKUP(BP821,Anthro_Calc!C:P,5,FALSE) - VLOOKUP(BP821,Anthro_Calc!C:P,4,FALSE)))</f>
        <v/>
      </c>
      <c r="BS821" s="171" t="str">
        <f>IF(ISBLANK(BL821), "", 3 + (BL821 -VLOOKUP(BP821,Anthro_Calc!C:P,10,FALSE)) / (VLOOKUP(BP821,Anthro_Calc!C:P,10,FALSE) - VLOOKUP(BP821,Anthro_Calc!C:P,9,FALSE)))</f>
        <v/>
      </c>
      <c r="BT821" s="172" t="str">
        <f t="shared" si="661"/>
        <v/>
      </c>
      <c r="BU821" s="173" t="str">
        <f t="shared" si="662"/>
        <v/>
      </c>
      <c r="BV821" s="174" t="str">
        <f t="shared" si="663"/>
        <v/>
      </c>
      <c r="BW821" s="181" t="str">
        <f t="shared" si="686"/>
        <v/>
      </c>
      <c r="BX821" s="179"/>
      <c r="BY821" s="181" t="str">
        <f>IF(ISBLANK(BL821), "", VLOOKUP(Z821&amp;" "&amp;BV821&amp;" "&amp;BW821,Graduation_Criteria!$D$2:$E$34,2,FALSE))</f>
        <v/>
      </c>
      <c r="BZ821" s="181" t="str">
        <f t="shared" si="687"/>
        <v/>
      </c>
      <c r="CA821" s="167"/>
      <c r="CB821" s="175"/>
      <c r="CC821" s="175"/>
      <c r="CD821" s="183" t="str">
        <f t="shared" si="664"/>
        <v/>
      </c>
      <c r="CE821" s="184">
        <f t="shared" si="665"/>
        <v>0</v>
      </c>
      <c r="CF821" s="184">
        <f t="shared" si="666"/>
        <v>0</v>
      </c>
      <c r="CG821" s="184" t="str">
        <f t="shared" si="667"/>
        <v>0</v>
      </c>
      <c r="CH821" s="184" t="str">
        <f>IF(ISBLANK(CC821), "", (POWER(CC821/VLOOKUP(CG821,Anthro_Calc!C:P,13,FALSE),VLOOKUP(CG821,Anthro_Calc!C:P,12,FALSE))-1) / (VLOOKUP(CG821,Anthro_Calc!C:P,14,FALSE)*VLOOKUP(CG821,Anthro_Calc!C:P,12,FALSE)))</f>
        <v/>
      </c>
      <c r="CI821" s="184" t="str">
        <f>IF(ISBLANK(CC821), "", -3 + (CC821 -VLOOKUP(CG821,Anthro_Calc!C:P,4,FALSE)) / (VLOOKUP(CG821,Anthro_Calc!C:P,5,FALSE) - VLOOKUP(CG821,Anthro_Calc!C:P,4,FALSE)))</f>
        <v/>
      </c>
      <c r="CJ821" s="184" t="str">
        <f>IF(ISBLANK(CC821), "", 3 + (CC821 -VLOOKUP(CG821,Anthro_Calc!C:P,10,FALSE)) / (VLOOKUP(CG821,Anthro_Calc!C:P,10,FALSE) - VLOOKUP(CG821,Anthro_Calc!C:P,9,FALSE)))</f>
        <v/>
      </c>
      <c r="CK821" s="185" t="str">
        <f t="shared" si="668"/>
        <v/>
      </c>
      <c r="CL821" s="173" t="str">
        <f t="shared" si="669"/>
        <v/>
      </c>
      <c r="CM821" s="174" t="str">
        <f t="shared" si="670"/>
        <v/>
      </c>
      <c r="CN821" s="179"/>
      <c r="CO821" s="167"/>
      <c r="CP821" s="175"/>
      <c r="CQ821" s="175"/>
      <c r="CR821" s="186" t="str">
        <f t="shared" si="671"/>
        <v/>
      </c>
      <c r="CS821" s="187">
        <f t="shared" si="672"/>
        <v>0</v>
      </c>
      <c r="CT821" s="187">
        <f t="shared" si="673"/>
        <v>0</v>
      </c>
      <c r="CU821" s="187" t="str">
        <f t="shared" si="674"/>
        <v>0</v>
      </c>
      <c r="CV821" s="187" t="str">
        <f>IF(ISBLANK(CQ821), "", (POWER(CQ821/VLOOKUP(CU821,Anthro_Calc!C:P,13,FALSE),VLOOKUP(CU821,Anthro_Calc!C:P,12,FALSE))-1) / (VLOOKUP(CU821,Anthro_Calc!C:P,14,FALSE)*VLOOKUP(CU821,Anthro_Calc!C:P,12,FALSE)))</f>
        <v/>
      </c>
      <c r="CW821" s="187" t="str">
        <f>IF(ISBLANK(CQ821), "", -3 + (CQ821 -VLOOKUP(CU821,Anthro_Calc!C:P,4,FALSE)) / (VLOOKUP(CU821,Anthro_Calc!C:P,5,FALSE) - VLOOKUP(CU821,Anthro_Calc!C:P,4,FALSE)))</f>
        <v/>
      </c>
      <c r="CX821" s="187" t="str">
        <f>IF(ISBLANK(CQ821), "", 3 + (CQ821 -VLOOKUP(CU821,Anthro_Calc!C:P,10,FALSE)) / (VLOOKUP(CU821,Anthro_Calc!C:P,10,FALSE) - VLOOKUP(CU821,Anthro_Calc!C:P,9,FALSE)))</f>
        <v/>
      </c>
      <c r="CY821" s="188" t="str">
        <f t="shared" si="675"/>
        <v/>
      </c>
      <c r="CZ821" s="117" t="str">
        <f t="shared" si="689"/>
        <v/>
      </c>
      <c r="DA821" s="174" t="str">
        <f t="shared" si="676"/>
        <v/>
      </c>
      <c r="DB821" s="189"/>
    </row>
    <row r="822" spans="1:106">
      <c r="A822" s="165">
        <f t="shared" si="681"/>
        <v>818</v>
      </c>
      <c r="B822" s="166"/>
      <c r="C822" s="166"/>
      <c r="D822" s="166"/>
      <c r="E822" s="166"/>
      <c r="F822" s="166"/>
      <c r="G822" s="166"/>
      <c r="H822" s="166"/>
      <c r="I822" s="166"/>
      <c r="J822" s="166"/>
      <c r="K822" s="166"/>
      <c r="L822" s="166"/>
      <c r="M822" s="167"/>
      <c r="N822" s="168" t="str">
        <f t="shared" ca="1" si="640"/>
        <v/>
      </c>
      <c r="O822" s="169"/>
      <c r="P822" s="169"/>
      <c r="Q822" s="167"/>
      <c r="R822" s="170"/>
      <c r="S822" s="171" t="str">
        <f t="shared" si="641"/>
        <v/>
      </c>
      <c r="T822" s="171" t="str">
        <f t="shared" si="642"/>
        <v/>
      </c>
      <c r="U822" s="171" t="str">
        <f t="shared" si="643"/>
        <v/>
      </c>
      <c r="V822" s="171" t="str">
        <f>IF(ISBLANK(R822), "", (POWER(R822/VLOOKUP(U822,Anthro_Calc!C:P,13,FALSE),VLOOKUP(U822,Anthro_Calc!C:P,12,FALSE))-1) / (VLOOKUP(U822,Anthro_Calc!C:P,14,FALSE)*VLOOKUP(U822,Anthro_Calc!C:P,12,FALSE)))</f>
        <v/>
      </c>
      <c r="W822" s="171" t="str">
        <f>IF(ISBLANK(R822), "", -3 + (R822 -VLOOKUP(U822,Anthro_Calc!C:P,4,FALSE)) / (VLOOKUP(U822,Anthro_Calc!C:P,5,FALSE) - VLOOKUP(U822,Anthro_Calc!C:P,4,FALSE)))</f>
        <v/>
      </c>
      <c r="X822" s="171" t="str">
        <f>IF(ISBLANK(R822), "", 3 + (R822 -VLOOKUP(U822,Anthro_Calc!C:P,10,FALSE)) / (VLOOKUP(U822,Anthro_Calc!C:P,10,FALSE) - VLOOKUP(U822,Anthro_Calc!C:P,9,FALSE)))</f>
        <v/>
      </c>
      <c r="Y822" s="172" t="str">
        <f t="shared" si="644"/>
        <v/>
      </c>
      <c r="Z822" s="173" t="str">
        <f t="shared" si="645"/>
        <v/>
      </c>
      <c r="AA822" s="174" t="str">
        <f t="shared" si="680"/>
        <v/>
      </c>
      <c r="AB822" s="167"/>
      <c r="AC822" s="175"/>
      <c r="AD822" s="176"/>
      <c r="AE822" s="177" t="str">
        <f t="shared" si="646"/>
        <v/>
      </c>
      <c r="AF822" s="171">
        <f t="shared" si="647"/>
        <v>0</v>
      </c>
      <c r="AG822" s="171">
        <f t="shared" si="648"/>
        <v>0</v>
      </c>
      <c r="AH822" s="171" t="str">
        <f t="shared" si="649"/>
        <v>0</v>
      </c>
      <c r="AI822" s="171" t="str">
        <f>IF(ISBLANK(AD822), "", (POWER(AD822/VLOOKUP(AH822,Anthro_Calc!C:P,13,FALSE),VLOOKUP(AH822,Anthro_Calc!C:P,12,FALSE))-1) / (VLOOKUP(AH822,Anthro_Calc!C:P,14,FALSE)*VLOOKUP(AH822,Anthro_Calc!C:P,12,FALSE)))</f>
        <v/>
      </c>
      <c r="AJ822" s="171" t="str">
        <f>IF(ISBLANK(AD822), "", -3 + (AD822 -VLOOKUP(AH822,Anthro_Calc!C:P,4,FALSE)) / (VLOOKUP(AH822,Anthro_Calc!C:P,5,FALSE) - VLOOKUP(AH822,Anthro_Calc!C:P,4,FALSE)))</f>
        <v/>
      </c>
      <c r="AK822" s="171" t="str">
        <f>IF(ISBLANK(AD822), "", 3 + (AD822 -VLOOKUP(AH822,Anthro_Calc!C:P,10,FALSE)) / (VLOOKUP(AH822,Anthro_Calc!C:P,10,FALSE) - VLOOKUP(AH822,Anthro_Calc!C:P,9,FALSE)))</f>
        <v/>
      </c>
      <c r="AL822" s="172" t="str">
        <f t="shared" si="650"/>
        <v/>
      </c>
      <c r="AM822" s="173" t="str">
        <f t="shared" si="651"/>
        <v/>
      </c>
      <c r="AN822" s="174" t="str">
        <f t="shared" si="652"/>
        <v/>
      </c>
      <c r="AO822" s="178" t="str">
        <f t="shared" si="682"/>
        <v/>
      </c>
      <c r="AP822" s="179"/>
      <c r="AQ822" s="179" t="str">
        <f t="shared" si="688"/>
        <v/>
      </c>
      <c r="AR822" s="167"/>
      <c r="AS822" s="175"/>
      <c r="AT822" s="170"/>
      <c r="AU822" s="177" t="str">
        <f t="shared" si="679"/>
        <v/>
      </c>
      <c r="AV822" s="171">
        <f t="shared" si="653"/>
        <v>0</v>
      </c>
      <c r="AW822" s="171">
        <f t="shared" si="654"/>
        <v>0</v>
      </c>
      <c r="AX822" s="171" t="str">
        <f t="shared" si="655"/>
        <v>0</v>
      </c>
      <c r="AY822" s="171" t="str">
        <f>IF(ISBLANK(AT822), "", (POWER(AT822/VLOOKUP(AX822,Anthro_Calc!C:P,13,FALSE),VLOOKUP(AX822,Anthro_Calc!C:P,12,FALSE))-1) / (VLOOKUP(AX822,Anthro_Calc!C:P,14,FALSE)*VLOOKUP(AX822,Anthro_Calc!C:P,12,FALSE)))</f>
        <v/>
      </c>
      <c r="AZ822" s="171" t="str">
        <f>IF(ISBLANK(AT822), "", -3 + (AT822 -VLOOKUP(AX822,Anthro_Calc!C:P,4,FALSE)) / (VLOOKUP(AX822,Anthro_Calc!C:P,5,FALSE) - VLOOKUP(AX822,Anthro_Calc!C:P,4,FALSE)))</f>
        <v/>
      </c>
      <c r="BA822" s="171" t="str">
        <f>IF(ISBLANK(AT822), "", 3 + (AT822 -VLOOKUP(AX822,Anthro_Calc!C:P,10,FALSE)) / (VLOOKUP(AX822,Anthro_Calc!C:P,10,FALSE) - VLOOKUP(AX822,Anthro_Calc!C:P,9,FALSE)))</f>
        <v/>
      </c>
      <c r="BB822" s="172" t="str">
        <f t="shared" si="656"/>
        <v/>
      </c>
      <c r="BC822" s="173" t="str">
        <f t="shared" si="657"/>
        <v/>
      </c>
      <c r="BD822" s="174" t="str">
        <f t="shared" si="683"/>
        <v/>
      </c>
      <c r="BE822" s="180" t="str">
        <f t="shared" si="684"/>
        <v/>
      </c>
      <c r="BF822" s="181" t="str">
        <f t="shared" si="658"/>
        <v/>
      </c>
      <c r="BG822" s="181" t="str">
        <f t="shared" si="685"/>
        <v/>
      </c>
      <c r="BH822" s="179"/>
      <c r="BI822" s="182"/>
      <c r="BJ822" s="167"/>
      <c r="BK822" s="175"/>
      <c r="BL822" s="176"/>
      <c r="BM822" s="177" t="str">
        <f t="shared" si="659"/>
        <v/>
      </c>
      <c r="BN822" s="171">
        <f t="shared" si="677"/>
        <v>0</v>
      </c>
      <c r="BO822" s="171">
        <f t="shared" si="678"/>
        <v>0</v>
      </c>
      <c r="BP822" s="171" t="str">
        <f t="shared" si="660"/>
        <v>0</v>
      </c>
      <c r="BQ822" s="171" t="str">
        <f>IF(ISBLANK(BL822), "", (POWER(BL822/VLOOKUP(BP822,Anthro_Calc!C:P,13,FALSE),VLOOKUP(BP822,Anthro_Calc!C:P,12,FALSE))-1) / (VLOOKUP(BP822,Anthro_Calc!C:P,14,FALSE)*VLOOKUP(BP822,Anthro_Calc!C:P,12,FALSE)))</f>
        <v/>
      </c>
      <c r="BR822" s="171" t="str">
        <f>IF(ISBLANK(BL822), "", -3 + (BL822 -VLOOKUP(BP822,Anthro_Calc!C:P,4,FALSE)) / (VLOOKUP(BP822,Anthro_Calc!C:P,5,FALSE) - VLOOKUP(BP822,Anthro_Calc!C:P,4,FALSE)))</f>
        <v/>
      </c>
      <c r="BS822" s="171" t="str">
        <f>IF(ISBLANK(BL822), "", 3 + (BL822 -VLOOKUP(BP822,Anthro_Calc!C:P,10,FALSE)) / (VLOOKUP(BP822,Anthro_Calc!C:P,10,FALSE) - VLOOKUP(BP822,Anthro_Calc!C:P,9,FALSE)))</f>
        <v/>
      </c>
      <c r="BT822" s="172" t="str">
        <f t="shared" si="661"/>
        <v/>
      </c>
      <c r="BU822" s="173" t="str">
        <f t="shared" si="662"/>
        <v/>
      </c>
      <c r="BV822" s="174" t="str">
        <f t="shared" si="663"/>
        <v/>
      </c>
      <c r="BW822" s="181" t="str">
        <f t="shared" si="686"/>
        <v/>
      </c>
      <c r="BX822" s="179"/>
      <c r="BY822" s="181" t="str">
        <f>IF(ISBLANK(BL822), "", VLOOKUP(Z822&amp;" "&amp;BV822&amp;" "&amp;BW822,Graduation_Criteria!$D$2:$E$34,2,FALSE))</f>
        <v/>
      </c>
      <c r="BZ822" s="181" t="str">
        <f t="shared" si="687"/>
        <v/>
      </c>
      <c r="CA822" s="167"/>
      <c r="CB822" s="175"/>
      <c r="CC822" s="175"/>
      <c r="CD822" s="183" t="str">
        <f t="shared" si="664"/>
        <v/>
      </c>
      <c r="CE822" s="184">
        <f t="shared" si="665"/>
        <v>0</v>
      </c>
      <c r="CF822" s="184">
        <f t="shared" si="666"/>
        <v>0</v>
      </c>
      <c r="CG822" s="184" t="str">
        <f t="shared" si="667"/>
        <v>0</v>
      </c>
      <c r="CH822" s="184" t="str">
        <f>IF(ISBLANK(CC822), "", (POWER(CC822/VLOOKUP(CG822,Anthro_Calc!C:P,13,FALSE),VLOOKUP(CG822,Anthro_Calc!C:P,12,FALSE))-1) / (VLOOKUP(CG822,Anthro_Calc!C:P,14,FALSE)*VLOOKUP(CG822,Anthro_Calc!C:P,12,FALSE)))</f>
        <v/>
      </c>
      <c r="CI822" s="184" t="str">
        <f>IF(ISBLANK(CC822), "", -3 + (CC822 -VLOOKUP(CG822,Anthro_Calc!C:P,4,FALSE)) / (VLOOKUP(CG822,Anthro_Calc!C:P,5,FALSE) - VLOOKUP(CG822,Anthro_Calc!C:P,4,FALSE)))</f>
        <v/>
      </c>
      <c r="CJ822" s="184" t="str">
        <f>IF(ISBLANK(CC822), "", 3 + (CC822 -VLOOKUP(CG822,Anthro_Calc!C:P,10,FALSE)) / (VLOOKUP(CG822,Anthro_Calc!C:P,10,FALSE) - VLOOKUP(CG822,Anthro_Calc!C:P,9,FALSE)))</f>
        <v/>
      </c>
      <c r="CK822" s="185" t="str">
        <f t="shared" si="668"/>
        <v/>
      </c>
      <c r="CL822" s="173" t="str">
        <f t="shared" si="669"/>
        <v/>
      </c>
      <c r="CM822" s="174" t="str">
        <f t="shared" si="670"/>
        <v/>
      </c>
      <c r="CN822" s="179"/>
      <c r="CO822" s="167"/>
      <c r="CP822" s="175"/>
      <c r="CQ822" s="175"/>
      <c r="CR822" s="186" t="str">
        <f t="shared" si="671"/>
        <v/>
      </c>
      <c r="CS822" s="187">
        <f t="shared" si="672"/>
        <v>0</v>
      </c>
      <c r="CT822" s="187">
        <f t="shared" si="673"/>
        <v>0</v>
      </c>
      <c r="CU822" s="187" t="str">
        <f t="shared" si="674"/>
        <v>0</v>
      </c>
      <c r="CV822" s="187" t="str">
        <f>IF(ISBLANK(CQ822), "", (POWER(CQ822/VLOOKUP(CU822,Anthro_Calc!C:P,13,FALSE),VLOOKUP(CU822,Anthro_Calc!C:P,12,FALSE))-1) / (VLOOKUP(CU822,Anthro_Calc!C:P,14,FALSE)*VLOOKUP(CU822,Anthro_Calc!C:P,12,FALSE)))</f>
        <v/>
      </c>
      <c r="CW822" s="187" t="str">
        <f>IF(ISBLANK(CQ822), "", -3 + (CQ822 -VLOOKUP(CU822,Anthro_Calc!C:P,4,FALSE)) / (VLOOKUP(CU822,Anthro_Calc!C:P,5,FALSE) - VLOOKUP(CU822,Anthro_Calc!C:P,4,FALSE)))</f>
        <v/>
      </c>
      <c r="CX822" s="187" t="str">
        <f>IF(ISBLANK(CQ822), "", 3 + (CQ822 -VLOOKUP(CU822,Anthro_Calc!C:P,10,FALSE)) / (VLOOKUP(CU822,Anthro_Calc!C:P,10,FALSE) - VLOOKUP(CU822,Anthro_Calc!C:P,9,FALSE)))</f>
        <v/>
      </c>
      <c r="CY822" s="188" t="str">
        <f t="shared" si="675"/>
        <v/>
      </c>
      <c r="CZ822" s="117" t="str">
        <f t="shared" si="689"/>
        <v/>
      </c>
      <c r="DA822" s="174" t="str">
        <f t="shared" si="676"/>
        <v/>
      </c>
      <c r="DB822" s="189"/>
    </row>
    <row r="823" spans="1:106">
      <c r="A823" s="165">
        <f t="shared" si="681"/>
        <v>819</v>
      </c>
      <c r="B823" s="166"/>
      <c r="C823" s="166"/>
      <c r="D823" s="166"/>
      <c r="E823" s="166"/>
      <c r="F823" s="166"/>
      <c r="G823" s="166"/>
      <c r="H823" s="166"/>
      <c r="I823" s="166"/>
      <c r="J823" s="166"/>
      <c r="K823" s="166"/>
      <c r="L823" s="166"/>
      <c r="M823" s="167"/>
      <c r="N823" s="168" t="str">
        <f t="shared" ca="1" si="640"/>
        <v/>
      </c>
      <c r="O823" s="169"/>
      <c r="P823" s="169"/>
      <c r="Q823" s="167"/>
      <c r="R823" s="170"/>
      <c r="S823" s="171" t="str">
        <f t="shared" si="641"/>
        <v/>
      </c>
      <c r="T823" s="171" t="str">
        <f t="shared" si="642"/>
        <v/>
      </c>
      <c r="U823" s="171" t="str">
        <f t="shared" si="643"/>
        <v/>
      </c>
      <c r="V823" s="171" t="str">
        <f>IF(ISBLANK(R823), "", (POWER(R823/VLOOKUP(U823,Anthro_Calc!C:P,13,FALSE),VLOOKUP(U823,Anthro_Calc!C:P,12,FALSE))-1) / (VLOOKUP(U823,Anthro_Calc!C:P,14,FALSE)*VLOOKUP(U823,Anthro_Calc!C:P,12,FALSE)))</f>
        <v/>
      </c>
      <c r="W823" s="171" t="str">
        <f>IF(ISBLANK(R823), "", -3 + (R823 -VLOOKUP(U823,Anthro_Calc!C:P,4,FALSE)) / (VLOOKUP(U823,Anthro_Calc!C:P,5,FALSE) - VLOOKUP(U823,Anthro_Calc!C:P,4,FALSE)))</f>
        <v/>
      </c>
      <c r="X823" s="171" t="str">
        <f>IF(ISBLANK(R823), "", 3 + (R823 -VLOOKUP(U823,Anthro_Calc!C:P,10,FALSE)) / (VLOOKUP(U823,Anthro_Calc!C:P,10,FALSE) - VLOOKUP(U823,Anthro_Calc!C:P,9,FALSE)))</f>
        <v/>
      </c>
      <c r="Y823" s="172" t="str">
        <f t="shared" si="644"/>
        <v/>
      </c>
      <c r="Z823" s="173" t="str">
        <f t="shared" si="645"/>
        <v/>
      </c>
      <c r="AA823" s="174" t="str">
        <f t="shared" si="680"/>
        <v/>
      </c>
      <c r="AB823" s="167"/>
      <c r="AC823" s="175"/>
      <c r="AD823" s="176"/>
      <c r="AE823" s="177" t="str">
        <f t="shared" si="646"/>
        <v/>
      </c>
      <c r="AF823" s="171">
        <f t="shared" si="647"/>
        <v>0</v>
      </c>
      <c r="AG823" s="171">
        <f t="shared" si="648"/>
        <v>0</v>
      </c>
      <c r="AH823" s="171" t="str">
        <f t="shared" si="649"/>
        <v>0</v>
      </c>
      <c r="AI823" s="171" t="str">
        <f>IF(ISBLANK(AD823), "", (POWER(AD823/VLOOKUP(AH823,Anthro_Calc!C:P,13,FALSE),VLOOKUP(AH823,Anthro_Calc!C:P,12,FALSE))-1) / (VLOOKUP(AH823,Anthro_Calc!C:P,14,FALSE)*VLOOKUP(AH823,Anthro_Calc!C:P,12,FALSE)))</f>
        <v/>
      </c>
      <c r="AJ823" s="171" t="str">
        <f>IF(ISBLANK(AD823), "", -3 + (AD823 -VLOOKUP(AH823,Anthro_Calc!C:P,4,FALSE)) / (VLOOKUP(AH823,Anthro_Calc!C:P,5,FALSE) - VLOOKUP(AH823,Anthro_Calc!C:P,4,FALSE)))</f>
        <v/>
      </c>
      <c r="AK823" s="171" t="str">
        <f>IF(ISBLANK(AD823), "", 3 + (AD823 -VLOOKUP(AH823,Anthro_Calc!C:P,10,FALSE)) / (VLOOKUP(AH823,Anthro_Calc!C:P,10,FALSE) - VLOOKUP(AH823,Anthro_Calc!C:P,9,FALSE)))</f>
        <v/>
      </c>
      <c r="AL823" s="172" t="str">
        <f t="shared" si="650"/>
        <v/>
      </c>
      <c r="AM823" s="173" t="str">
        <f t="shared" si="651"/>
        <v/>
      </c>
      <c r="AN823" s="174" t="str">
        <f t="shared" si="652"/>
        <v/>
      </c>
      <c r="AO823" s="178" t="str">
        <f t="shared" si="682"/>
        <v/>
      </c>
      <c r="AP823" s="179"/>
      <c r="AQ823" s="179" t="str">
        <f t="shared" si="688"/>
        <v/>
      </c>
      <c r="AR823" s="167"/>
      <c r="AS823" s="175"/>
      <c r="AT823" s="170"/>
      <c r="AU823" s="177" t="str">
        <f t="shared" si="679"/>
        <v/>
      </c>
      <c r="AV823" s="171">
        <f t="shared" si="653"/>
        <v>0</v>
      </c>
      <c r="AW823" s="171">
        <f t="shared" si="654"/>
        <v>0</v>
      </c>
      <c r="AX823" s="171" t="str">
        <f t="shared" si="655"/>
        <v>0</v>
      </c>
      <c r="AY823" s="171" t="str">
        <f>IF(ISBLANK(AT823), "", (POWER(AT823/VLOOKUP(AX823,Anthro_Calc!C:P,13,FALSE),VLOOKUP(AX823,Anthro_Calc!C:P,12,FALSE))-1) / (VLOOKUP(AX823,Anthro_Calc!C:P,14,FALSE)*VLOOKUP(AX823,Anthro_Calc!C:P,12,FALSE)))</f>
        <v/>
      </c>
      <c r="AZ823" s="171" t="str">
        <f>IF(ISBLANK(AT823), "", -3 + (AT823 -VLOOKUP(AX823,Anthro_Calc!C:P,4,FALSE)) / (VLOOKUP(AX823,Anthro_Calc!C:P,5,FALSE) - VLOOKUP(AX823,Anthro_Calc!C:P,4,FALSE)))</f>
        <v/>
      </c>
      <c r="BA823" s="171" t="str">
        <f>IF(ISBLANK(AT823), "", 3 + (AT823 -VLOOKUP(AX823,Anthro_Calc!C:P,10,FALSE)) / (VLOOKUP(AX823,Anthro_Calc!C:P,10,FALSE) - VLOOKUP(AX823,Anthro_Calc!C:P,9,FALSE)))</f>
        <v/>
      </c>
      <c r="BB823" s="172" t="str">
        <f t="shared" si="656"/>
        <v/>
      </c>
      <c r="BC823" s="173" t="str">
        <f t="shared" si="657"/>
        <v/>
      </c>
      <c r="BD823" s="174" t="str">
        <f t="shared" si="683"/>
        <v/>
      </c>
      <c r="BE823" s="180" t="str">
        <f t="shared" si="684"/>
        <v/>
      </c>
      <c r="BF823" s="181" t="str">
        <f t="shared" si="658"/>
        <v/>
      </c>
      <c r="BG823" s="181" t="str">
        <f t="shared" si="685"/>
        <v/>
      </c>
      <c r="BH823" s="179"/>
      <c r="BI823" s="182"/>
      <c r="BJ823" s="167"/>
      <c r="BK823" s="175"/>
      <c r="BL823" s="176"/>
      <c r="BM823" s="177" t="str">
        <f t="shared" si="659"/>
        <v/>
      </c>
      <c r="BN823" s="171">
        <f t="shared" si="677"/>
        <v>0</v>
      </c>
      <c r="BO823" s="171">
        <f t="shared" si="678"/>
        <v>0</v>
      </c>
      <c r="BP823" s="171" t="str">
        <f t="shared" si="660"/>
        <v>0</v>
      </c>
      <c r="BQ823" s="171" t="str">
        <f>IF(ISBLANK(BL823), "", (POWER(BL823/VLOOKUP(BP823,Anthro_Calc!C:P,13,FALSE),VLOOKUP(BP823,Anthro_Calc!C:P,12,FALSE))-1) / (VLOOKUP(BP823,Anthro_Calc!C:P,14,FALSE)*VLOOKUP(BP823,Anthro_Calc!C:P,12,FALSE)))</f>
        <v/>
      </c>
      <c r="BR823" s="171" t="str">
        <f>IF(ISBLANK(BL823), "", -3 + (BL823 -VLOOKUP(BP823,Anthro_Calc!C:P,4,FALSE)) / (VLOOKUP(BP823,Anthro_Calc!C:P,5,FALSE) - VLOOKUP(BP823,Anthro_Calc!C:P,4,FALSE)))</f>
        <v/>
      </c>
      <c r="BS823" s="171" t="str">
        <f>IF(ISBLANK(BL823), "", 3 + (BL823 -VLOOKUP(BP823,Anthro_Calc!C:P,10,FALSE)) / (VLOOKUP(BP823,Anthro_Calc!C:P,10,FALSE) - VLOOKUP(BP823,Anthro_Calc!C:P,9,FALSE)))</f>
        <v/>
      </c>
      <c r="BT823" s="172" t="str">
        <f t="shared" si="661"/>
        <v/>
      </c>
      <c r="BU823" s="173" t="str">
        <f t="shared" si="662"/>
        <v/>
      </c>
      <c r="BV823" s="174" t="str">
        <f t="shared" si="663"/>
        <v/>
      </c>
      <c r="BW823" s="181" t="str">
        <f t="shared" si="686"/>
        <v/>
      </c>
      <c r="BX823" s="179"/>
      <c r="BY823" s="181" t="str">
        <f>IF(ISBLANK(BL823), "", VLOOKUP(Z823&amp;" "&amp;BV823&amp;" "&amp;BW823,Graduation_Criteria!$D$2:$E$34,2,FALSE))</f>
        <v/>
      </c>
      <c r="BZ823" s="181" t="str">
        <f t="shared" si="687"/>
        <v/>
      </c>
      <c r="CA823" s="167"/>
      <c r="CB823" s="175"/>
      <c r="CC823" s="175"/>
      <c r="CD823" s="183" t="str">
        <f t="shared" si="664"/>
        <v/>
      </c>
      <c r="CE823" s="184">
        <f t="shared" si="665"/>
        <v>0</v>
      </c>
      <c r="CF823" s="184">
        <f t="shared" si="666"/>
        <v>0</v>
      </c>
      <c r="CG823" s="184" t="str">
        <f t="shared" si="667"/>
        <v>0</v>
      </c>
      <c r="CH823" s="184" t="str">
        <f>IF(ISBLANK(CC823), "", (POWER(CC823/VLOOKUP(CG823,Anthro_Calc!C:P,13,FALSE),VLOOKUP(CG823,Anthro_Calc!C:P,12,FALSE))-1) / (VLOOKUP(CG823,Anthro_Calc!C:P,14,FALSE)*VLOOKUP(CG823,Anthro_Calc!C:P,12,FALSE)))</f>
        <v/>
      </c>
      <c r="CI823" s="184" t="str">
        <f>IF(ISBLANK(CC823), "", -3 + (CC823 -VLOOKUP(CG823,Anthro_Calc!C:P,4,FALSE)) / (VLOOKUP(CG823,Anthro_Calc!C:P,5,FALSE) - VLOOKUP(CG823,Anthro_Calc!C:P,4,FALSE)))</f>
        <v/>
      </c>
      <c r="CJ823" s="184" t="str">
        <f>IF(ISBLANK(CC823), "", 3 + (CC823 -VLOOKUP(CG823,Anthro_Calc!C:P,10,FALSE)) / (VLOOKUP(CG823,Anthro_Calc!C:P,10,FALSE) - VLOOKUP(CG823,Anthro_Calc!C:P,9,FALSE)))</f>
        <v/>
      </c>
      <c r="CK823" s="185" t="str">
        <f t="shared" si="668"/>
        <v/>
      </c>
      <c r="CL823" s="173" t="str">
        <f t="shared" si="669"/>
        <v/>
      </c>
      <c r="CM823" s="174" t="str">
        <f t="shared" si="670"/>
        <v/>
      </c>
      <c r="CN823" s="179"/>
      <c r="CO823" s="167"/>
      <c r="CP823" s="175"/>
      <c r="CQ823" s="175"/>
      <c r="CR823" s="186" t="str">
        <f t="shared" si="671"/>
        <v/>
      </c>
      <c r="CS823" s="187">
        <f t="shared" si="672"/>
        <v>0</v>
      </c>
      <c r="CT823" s="187">
        <f t="shared" si="673"/>
        <v>0</v>
      </c>
      <c r="CU823" s="187" t="str">
        <f t="shared" si="674"/>
        <v>0</v>
      </c>
      <c r="CV823" s="187" t="str">
        <f>IF(ISBLANK(CQ823), "", (POWER(CQ823/VLOOKUP(CU823,Anthro_Calc!C:P,13,FALSE),VLOOKUP(CU823,Anthro_Calc!C:P,12,FALSE))-1) / (VLOOKUP(CU823,Anthro_Calc!C:P,14,FALSE)*VLOOKUP(CU823,Anthro_Calc!C:P,12,FALSE)))</f>
        <v/>
      </c>
      <c r="CW823" s="187" t="str">
        <f>IF(ISBLANK(CQ823), "", -3 + (CQ823 -VLOOKUP(CU823,Anthro_Calc!C:P,4,FALSE)) / (VLOOKUP(CU823,Anthro_Calc!C:P,5,FALSE) - VLOOKUP(CU823,Anthro_Calc!C:P,4,FALSE)))</f>
        <v/>
      </c>
      <c r="CX823" s="187" t="str">
        <f>IF(ISBLANK(CQ823), "", 3 + (CQ823 -VLOOKUP(CU823,Anthro_Calc!C:P,10,FALSE)) / (VLOOKUP(CU823,Anthro_Calc!C:P,10,FALSE) - VLOOKUP(CU823,Anthro_Calc!C:P,9,FALSE)))</f>
        <v/>
      </c>
      <c r="CY823" s="188" t="str">
        <f t="shared" si="675"/>
        <v/>
      </c>
      <c r="CZ823" s="117" t="str">
        <f t="shared" si="689"/>
        <v/>
      </c>
      <c r="DA823" s="174" t="str">
        <f t="shared" si="676"/>
        <v/>
      </c>
      <c r="DB823" s="189"/>
    </row>
    <row r="824" spans="1:106">
      <c r="A824" s="165">
        <f t="shared" si="681"/>
        <v>820</v>
      </c>
      <c r="B824" s="166"/>
      <c r="C824" s="166"/>
      <c r="D824" s="166"/>
      <c r="E824" s="166"/>
      <c r="F824" s="166"/>
      <c r="G824" s="166"/>
      <c r="H824" s="166"/>
      <c r="I824" s="166"/>
      <c r="J824" s="166"/>
      <c r="K824" s="166"/>
      <c r="L824" s="166"/>
      <c r="M824" s="167"/>
      <c r="N824" s="168" t="str">
        <f t="shared" ca="1" si="640"/>
        <v/>
      </c>
      <c r="O824" s="169"/>
      <c r="P824" s="169"/>
      <c r="Q824" s="167"/>
      <c r="R824" s="170"/>
      <c r="S824" s="171" t="str">
        <f t="shared" si="641"/>
        <v/>
      </c>
      <c r="T824" s="171" t="str">
        <f t="shared" si="642"/>
        <v/>
      </c>
      <c r="U824" s="171" t="str">
        <f t="shared" si="643"/>
        <v/>
      </c>
      <c r="V824" s="171" t="str">
        <f>IF(ISBLANK(R824), "", (POWER(R824/VLOOKUP(U824,Anthro_Calc!C:P,13,FALSE),VLOOKUP(U824,Anthro_Calc!C:P,12,FALSE))-1) / (VLOOKUP(U824,Anthro_Calc!C:P,14,FALSE)*VLOOKUP(U824,Anthro_Calc!C:P,12,FALSE)))</f>
        <v/>
      </c>
      <c r="W824" s="171" t="str">
        <f>IF(ISBLANK(R824), "", -3 + (R824 -VLOOKUP(U824,Anthro_Calc!C:P,4,FALSE)) / (VLOOKUP(U824,Anthro_Calc!C:P,5,FALSE) - VLOOKUP(U824,Anthro_Calc!C:P,4,FALSE)))</f>
        <v/>
      </c>
      <c r="X824" s="171" t="str">
        <f>IF(ISBLANK(R824), "", 3 + (R824 -VLOOKUP(U824,Anthro_Calc!C:P,10,FALSE)) / (VLOOKUP(U824,Anthro_Calc!C:P,10,FALSE) - VLOOKUP(U824,Anthro_Calc!C:P,9,FALSE)))</f>
        <v/>
      </c>
      <c r="Y824" s="172" t="str">
        <f t="shared" si="644"/>
        <v/>
      </c>
      <c r="Z824" s="173" t="str">
        <f t="shared" si="645"/>
        <v/>
      </c>
      <c r="AA824" s="174" t="str">
        <f t="shared" si="680"/>
        <v/>
      </c>
      <c r="AB824" s="167"/>
      <c r="AC824" s="175"/>
      <c r="AD824" s="176"/>
      <c r="AE824" s="177" t="str">
        <f t="shared" si="646"/>
        <v/>
      </c>
      <c r="AF824" s="171">
        <f t="shared" si="647"/>
        <v>0</v>
      </c>
      <c r="AG824" s="171">
        <f t="shared" si="648"/>
        <v>0</v>
      </c>
      <c r="AH824" s="171" t="str">
        <f t="shared" si="649"/>
        <v>0</v>
      </c>
      <c r="AI824" s="171" t="str">
        <f>IF(ISBLANK(AD824), "", (POWER(AD824/VLOOKUP(AH824,Anthro_Calc!C:P,13,FALSE),VLOOKUP(AH824,Anthro_Calc!C:P,12,FALSE))-1) / (VLOOKUP(AH824,Anthro_Calc!C:P,14,FALSE)*VLOOKUP(AH824,Anthro_Calc!C:P,12,FALSE)))</f>
        <v/>
      </c>
      <c r="AJ824" s="171" t="str">
        <f>IF(ISBLANK(AD824), "", -3 + (AD824 -VLOOKUP(AH824,Anthro_Calc!C:P,4,FALSE)) / (VLOOKUP(AH824,Anthro_Calc!C:P,5,FALSE) - VLOOKUP(AH824,Anthro_Calc!C:P,4,FALSE)))</f>
        <v/>
      </c>
      <c r="AK824" s="171" t="str">
        <f>IF(ISBLANK(AD824), "", 3 + (AD824 -VLOOKUP(AH824,Anthro_Calc!C:P,10,FALSE)) / (VLOOKUP(AH824,Anthro_Calc!C:P,10,FALSE) - VLOOKUP(AH824,Anthro_Calc!C:P,9,FALSE)))</f>
        <v/>
      </c>
      <c r="AL824" s="172" t="str">
        <f t="shared" si="650"/>
        <v/>
      </c>
      <c r="AM824" s="173" t="str">
        <f t="shared" si="651"/>
        <v/>
      </c>
      <c r="AN824" s="174" t="str">
        <f t="shared" si="652"/>
        <v/>
      </c>
      <c r="AO824" s="178" t="str">
        <f t="shared" si="682"/>
        <v/>
      </c>
      <c r="AP824" s="179"/>
      <c r="AQ824" s="179" t="str">
        <f t="shared" si="688"/>
        <v/>
      </c>
      <c r="AR824" s="167"/>
      <c r="AS824" s="175"/>
      <c r="AT824" s="170"/>
      <c r="AU824" s="177" t="str">
        <f t="shared" si="679"/>
        <v/>
      </c>
      <c r="AV824" s="171">
        <f t="shared" si="653"/>
        <v>0</v>
      </c>
      <c r="AW824" s="171">
        <f t="shared" si="654"/>
        <v>0</v>
      </c>
      <c r="AX824" s="171" t="str">
        <f t="shared" si="655"/>
        <v>0</v>
      </c>
      <c r="AY824" s="171" t="str">
        <f>IF(ISBLANK(AT824), "", (POWER(AT824/VLOOKUP(AX824,Anthro_Calc!C:P,13,FALSE),VLOOKUP(AX824,Anthro_Calc!C:P,12,FALSE))-1) / (VLOOKUP(AX824,Anthro_Calc!C:P,14,FALSE)*VLOOKUP(AX824,Anthro_Calc!C:P,12,FALSE)))</f>
        <v/>
      </c>
      <c r="AZ824" s="171" t="str">
        <f>IF(ISBLANK(AT824), "", -3 + (AT824 -VLOOKUP(AX824,Anthro_Calc!C:P,4,FALSE)) / (VLOOKUP(AX824,Anthro_Calc!C:P,5,FALSE) - VLOOKUP(AX824,Anthro_Calc!C:P,4,FALSE)))</f>
        <v/>
      </c>
      <c r="BA824" s="171" t="str">
        <f>IF(ISBLANK(AT824), "", 3 + (AT824 -VLOOKUP(AX824,Anthro_Calc!C:P,10,FALSE)) / (VLOOKUP(AX824,Anthro_Calc!C:P,10,FALSE) - VLOOKUP(AX824,Anthro_Calc!C:P,9,FALSE)))</f>
        <v/>
      </c>
      <c r="BB824" s="172" t="str">
        <f t="shared" si="656"/>
        <v/>
      </c>
      <c r="BC824" s="173" t="str">
        <f t="shared" si="657"/>
        <v/>
      </c>
      <c r="BD824" s="174" t="str">
        <f t="shared" si="683"/>
        <v/>
      </c>
      <c r="BE824" s="180" t="str">
        <f t="shared" si="684"/>
        <v/>
      </c>
      <c r="BF824" s="181" t="str">
        <f t="shared" si="658"/>
        <v/>
      </c>
      <c r="BG824" s="181" t="str">
        <f t="shared" si="685"/>
        <v/>
      </c>
      <c r="BH824" s="179"/>
      <c r="BI824" s="182"/>
      <c r="BJ824" s="167"/>
      <c r="BK824" s="175"/>
      <c r="BL824" s="176"/>
      <c r="BM824" s="177" t="str">
        <f t="shared" si="659"/>
        <v/>
      </c>
      <c r="BN824" s="171">
        <f t="shared" si="677"/>
        <v>0</v>
      </c>
      <c r="BO824" s="171">
        <f t="shared" si="678"/>
        <v>0</v>
      </c>
      <c r="BP824" s="171" t="str">
        <f t="shared" si="660"/>
        <v>0</v>
      </c>
      <c r="BQ824" s="171" t="str">
        <f>IF(ISBLANK(BL824), "", (POWER(BL824/VLOOKUP(BP824,Anthro_Calc!C:P,13,FALSE),VLOOKUP(BP824,Anthro_Calc!C:P,12,FALSE))-1) / (VLOOKUP(BP824,Anthro_Calc!C:P,14,FALSE)*VLOOKUP(BP824,Anthro_Calc!C:P,12,FALSE)))</f>
        <v/>
      </c>
      <c r="BR824" s="171" t="str">
        <f>IF(ISBLANK(BL824), "", -3 + (BL824 -VLOOKUP(BP824,Anthro_Calc!C:P,4,FALSE)) / (VLOOKUP(BP824,Anthro_Calc!C:P,5,FALSE) - VLOOKUP(BP824,Anthro_Calc!C:P,4,FALSE)))</f>
        <v/>
      </c>
      <c r="BS824" s="171" t="str">
        <f>IF(ISBLANK(BL824), "", 3 + (BL824 -VLOOKUP(BP824,Anthro_Calc!C:P,10,FALSE)) / (VLOOKUP(BP824,Anthro_Calc!C:P,10,FALSE) - VLOOKUP(BP824,Anthro_Calc!C:P,9,FALSE)))</f>
        <v/>
      </c>
      <c r="BT824" s="172" t="str">
        <f t="shared" si="661"/>
        <v/>
      </c>
      <c r="BU824" s="173" t="str">
        <f t="shared" si="662"/>
        <v/>
      </c>
      <c r="BV824" s="174" t="str">
        <f t="shared" si="663"/>
        <v/>
      </c>
      <c r="BW824" s="181" t="str">
        <f t="shared" si="686"/>
        <v/>
      </c>
      <c r="BX824" s="179"/>
      <c r="BY824" s="181" t="str">
        <f>IF(ISBLANK(BL824), "", VLOOKUP(Z824&amp;" "&amp;BV824&amp;" "&amp;BW824,Graduation_Criteria!$D$2:$E$34,2,FALSE))</f>
        <v/>
      </c>
      <c r="BZ824" s="181" t="str">
        <f t="shared" si="687"/>
        <v/>
      </c>
      <c r="CA824" s="167"/>
      <c r="CB824" s="175"/>
      <c r="CC824" s="175"/>
      <c r="CD824" s="183" t="str">
        <f t="shared" si="664"/>
        <v/>
      </c>
      <c r="CE824" s="184">
        <f t="shared" si="665"/>
        <v>0</v>
      </c>
      <c r="CF824" s="184">
        <f t="shared" si="666"/>
        <v>0</v>
      </c>
      <c r="CG824" s="184" t="str">
        <f t="shared" si="667"/>
        <v>0</v>
      </c>
      <c r="CH824" s="184" t="str">
        <f>IF(ISBLANK(CC824), "", (POWER(CC824/VLOOKUP(CG824,Anthro_Calc!C:P,13,FALSE),VLOOKUP(CG824,Anthro_Calc!C:P,12,FALSE))-1) / (VLOOKUP(CG824,Anthro_Calc!C:P,14,FALSE)*VLOOKUP(CG824,Anthro_Calc!C:P,12,FALSE)))</f>
        <v/>
      </c>
      <c r="CI824" s="184" t="str">
        <f>IF(ISBLANK(CC824), "", -3 + (CC824 -VLOOKUP(CG824,Anthro_Calc!C:P,4,FALSE)) / (VLOOKUP(CG824,Anthro_Calc!C:P,5,FALSE) - VLOOKUP(CG824,Anthro_Calc!C:P,4,FALSE)))</f>
        <v/>
      </c>
      <c r="CJ824" s="184" t="str">
        <f>IF(ISBLANK(CC824), "", 3 + (CC824 -VLOOKUP(CG824,Anthro_Calc!C:P,10,FALSE)) / (VLOOKUP(CG824,Anthro_Calc!C:P,10,FALSE) - VLOOKUP(CG824,Anthro_Calc!C:P,9,FALSE)))</f>
        <v/>
      </c>
      <c r="CK824" s="185" t="str">
        <f t="shared" si="668"/>
        <v/>
      </c>
      <c r="CL824" s="173" t="str">
        <f t="shared" si="669"/>
        <v/>
      </c>
      <c r="CM824" s="174" t="str">
        <f t="shared" si="670"/>
        <v/>
      </c>
      <c r="CN824" s="179"/>
      <c r="CO824" s="167"/>
      <c r="CP824" s="175"/>
      <c r="CQ824" s="175"/>
      <c r="CR824" s="186" t="str">
        <f t="shared" si="671"/>
        <v/>
      </c>
      <c r="CS824" s="187">
        <f t="shared" si="672"/>
        <v>0</v>
      </c>
      <c r="CT824" s="187">
        <f t="shared" si="673"/>
        <v>0</v>
      </c>
      <c r="CU824" s="187" t="str">
        <f t="shared" si="674"/>
        <v>0</v>
      </c>
      <c r="CV824" s="187" t="str">
        <f>IF(ISBLANK(CQ824), "", (POWER(CQ824/VLOOKUP(CU824,Anthro_Calc!C:P,13,FALSE),VLOOKUP(CU824,Anthro_Calc!C:P,12,FALSE))-1) / (VLOOKUP(CU824,Anthro_Calc!C:P,14,FALSE)*VLOOKUP(CU824,Anthro_Calc!C:P,12,FALSE)))</f>
        <v/>
      </c>
      <c r="CW824" s="187" t="str">
        <f>IF(ISBLANK(CQ824), "", -3 + (CQ824 -VLOOKUP(CU824,Anthro_Calc!C:P,4,FALSE)) / (VLOOKUP(CU824,Anthro_Calc!C:P,5,FALSE) - VLOOKUP(CU824,Anthro_Calc!C:P,4,FALSE)))</f>
        <v/>
      </c>
      <c r="CX824" s="187" t="str">
        <f>IF(ISBLANK(CQ824), "", 3 + (CQ824 -VLOOKUP(CU824,Anthro_Calc!C:P,10,FALSE)) / (VLOOKUP(CU824,Anthro_Calc!C:P,10,FALSE) - VLOOKUP(CU824,Anthro_Calc!C:P,9,FALSE)))</f>
        <v/>
      </c>
      <c r="CY824" s="188" t="str">
        <f t="shared" si="675"/>
        <v/>
      </c>
      <c r="CZ824" s="117" t="str">
        <f t="shared" si="689"/>
        <v/>
      </c>
      <c r="DA824" s="174" t="str">
        <f t="shared" si="676"/>
        <v/>
      </c>
      <c r="DB824" s="189"/>
    </row>
    <row r="825" spans="1:106">
      <c r="A825" s="165">
        <f t="shared" si="681"/>
        <v>821</v>
      </c>
      <c r="B825" s="166"/>
      <c r="C825" s="166"/>
      <c r="D825" s="166"/>
      <c r="E825" s="166"/>
      <c r="F825" s="166"/>
      <c r="G825" s="166"/>
      <c r="H825" s="166"/>
      <c r="I825" s="166"/>
      <c r="J825" s="166"/>
      <c r="K825" s="166"/>
      <c r="L825" s="166"/>
      <c r="M825" s="167"/>
      <c r="N825" s="168" t="str">
        <f t="shared" ca="1" si="640"/>
        <v/>
      </c>
      <c r="O825" s="169"/>
      <c r="P825" s="169"/>
      <c r="Q825" s="167"/>
      <c r="R825" s="170"/>
      <c r="S825" s="171" t="str">
        <f t="shared" si="641"/>
        <v/>
      </c>
      <c r="T825" s="171" t="str">
        <f t="shared" si="642"/>
        <v/>
      </c>
      <c r="U825" s="171" t="str">
        <f t="shared" si="643"/>
        <v/>
      </c>
      <c r="V825" s="171" t="str">
        <f>IF(ISBLANK(R825), "", (POWER(R825/VLOOKUP(U825,Anthro_Calc!C:P,13,FALSE),VLOOKUP(U825,Anthro_Calc!C:P,12,FALSE))-1) / (VLOOKUP(U825,Anthro_Calc!C:P,14,FALSE)*VLOOKUP(U825,Anthro_Calc!C:P,12,FALSE)))</f>
        <v/>
      </c>
      <c r="W825" s="171" t="str">
        <f>IF(ISBLANK(R825), "", -3 + (R825 -VLOOKUP(U825,Anthro_Calc!C:P,4,FALSE)) / (VLOOKUP(U825,Anthro_Calc!C:P,5,FALSE) - VLOOKUP(U825,Anthro_Calc!C:P,4,FALSE)))</f>
        <v/>
      </c>
      <c r="X825" s="171" t="str">
        <f>IF(ISBLANK(R825), "", 3 + (R825 -VLOOKUP(U825,Anthro_Calc!C:P,10,FALSE)) / (VLOOKUP(U825,Anthro_Calc!C:P,10,FALSE) - VLOOKUP(U825,Anthro_Calc!C:P,9,FALSE)))</f>
        <v/>
      </c>
      <c r="Y825" s="172" t="str">
        <f t="shared" si="644"/>
        <v/>
      </c>
      <c r="Z825" s="173" t="str">
        <f t="shared" si="645"/>
        <v/>
      </c>
      <c r="AA825" s="174" t="str">
        <f t="shared" si="680"/>
        <v/>
      </c>
      <c r="AB825" s="167"/>
      <c r="AC825" s="175"/>
      <c r="AD825" s="176"/>
      <c r="AE825" s="177" t="str">
        <f t="shared" si="646"/>
        <v/>
      </c>
      <c r="AF825" s="171">
        <f t="shared" si="647"/>
        <v>0</v>
      </c>
      <c r="AG825" s="171">
        <f t="shared" si="648"/>
        <v>0</v>
      </c>
      <c r="AH825" s="171" t="str">
        <f t="shared" si="649"/>
        <v>0</v>
      </c>
      <c r="AI825" s="171" t="str">
        <f>IF(ISBLANK(AD825), "", (POWER(AD825/VLOOKUP(AH825,Anthro_Calc!C:P,13,FALSE),VLOOKUP(AH825,Anthro_Calc!C:P,12,FALSE))-1) / (VLOOKUP(AH825,Anthro_Calc!C:P,14,FALSE)*VLOOKUP(AH825,Anthro_Calc!C:P,12,FALSE)))</f>
        <v/>
      </c>
      <c r="AJ825" s="171" t="str">
        <f>IF(ISBLANK(AD825), "", -3 + (AD825 -VLOOKUP(AH825,Anthro_Calc!C:P,4,FALSE)) / (VLOOKUP(AH825,Anthro_Calc!C:P,5,FALSE) - VLOOKUP(AH825,Anthro_Calc!C:P,4,FALSE)))</f>
        <v/>
      </c>
      <c r="AK825" s="171" t="str">
        <f>IF(ISBLANK(AD825), "", 3 + (AD825 -VLOOKUP(AH825,Anthro_Calc!C:P,10,FALSE)) / (VLOOKUP(AH825,Anthro_Calc!C:P,10,FALSE) - VLOOKUP(AH825,Anthro_Calc!C:P,9,FALSE)))</f>
        <v/>
      </c>
      <c r="AL825" s="172" t="str">
        <f t="shared" si="650"/>
        <v/>
      </c>
      <c r="AM825" s="173" t="str">
        <f t="shared" si="651"/>
        <v/>
      </c>
      <c r="AN825" s="174" t="str">
        <f t="shared" si="652"/>
        <v/>
      </c>
      <c r="AO825" s="178" t="str">
        <f t="shared" si="682"/>
        <v/>
      </c>
      <c r="AP825" s="179"/>
      <c r="AQ825" s="179" t="str">
        <f t="shared" si="688"/>
        <v/>
      </c>
      <c r="AR825" s="167"/>
      <c r="AS825" s="175"/>
      <c r="AT825" s="170"/>
      <c r="AU825" s="177" t="str">
        <f t="shared" si="679"/>
        <v/>
      </c>
      <c r="AV825" s="171">
        <f t="shared" si="653"/>
        <v>0</v>
      </c>
      <c r="AW825" s="171">
        <f t="shared" si="654"/>
        <v>0</v>
      </c>
      <c r="AX825" s="171" t="str">
        <f t="shared" si="655"/>
        <v>0</v>
      </c>
      <c r="AY825" s="171" t="str">
        <f>IF(ISBLANK(AT825), "", (POWER(AT825/VLOOKUP(AX825,Anthro_Calc!C:P,13,FALSE),VLOOKUP(AX825,Anthro_Calc!C:P,12,FALSE))-1) / (VLOOKUP(AX825,Anthro_Calc!C:P,14,FALSE)*VLOOKUP(AX825,Anthro_Calc!C:P,12,FALSE)))</f>
        <v/>
      </c>
      <c r="AZ825" s="171" t="str">
        <f>IF(ISBLANK(AT825), "", -3 + (AT825 -VLOOKUP(AX825,Anthro_Calc!C:P,4,FALSE)) / (VLOOKUP(AX825,Anthro_Calc!C:P,5,FALSE) - VLOOKUP(AX825,Anthro_Calc!C:P,4,FALSE)))</f>
        <v/>
      </c>
      <c r="BA825" s="171" t="str">
        <f>IF(ISBLANK(AT825), "", 3 + (AT825 -VLOOKUP(AX825,Anthro_Calc!C:P,10,FALSE)) / (VLOOKUP(AX825,Anthro_Calc!C:P,10,FALSE) - VLOOKUP(AX825,Anthro_Calc!C:P,9,FALSE)))</f>
        <v/>
      </c>
      <c r="BB825" s="172" t="str">
        <f t="shared" si="656"/>
        <v/>
      </c>
      <c r="BC825" s="173" t="str">
        <f t="shared" si="657"/>
        <v/>
      </c>
      <c r="BD825" s="174" t="str">
        <f t="shared" si="683"/>
        <v/>
      </c>
      <c r="BE825" s="180" t="str">
        <f t="shared" si="684"/>
        <v/>
      </c>
      <c r="BF825" s="181" t="str">
        <f t="shared" si="658"/>
        <v/>
      </c>
      <c r="BG825" s="181" t="str">
        <f t="shared" si="685"/>
        <v/>
      </c>
      <c r="BH825" s="179"/>
      <c r="BI825" s="182"/>
      <c r="BJ825" s="167"/>
      <c r="BK825" s="175"/>
      <c r="BL825" s="176"/>
      <c r="BM825" s="177" t="str">
        <f t="shared" si="659"/>
        <v/>
      </c>
      <c r="BN825" s="171">
        <f t="shared" si="677"/>
        <v>0</v>
      </c>
      <c r="BO825" s="171">
        <f t="shared" si="678"/>
        <v>0</v>
      </c>
      <c r="BP825" s="171" t="str">
        <f t="shared" si="660"/>
        <v>0</v>
      </c>
      <c r="BQ825" s="171" t="str">
        <f>IF(ISBLANK(BL825), "", (POWER(BL825/VLOOKUP(BP825,Anthro_Calc!C:P,13,FALSE),VLOOKUP(BP825,Anthro_Calc!C:P,12,FALSE))-1) / (VLOOKUP(BP825,Anthro_Calc!C:P,14,FALSE)*VLOOKUP(BP825,Anthro_Calc!C:P,12,FALSE)))</f>
        <v/>
      </c>
      <c r="BR825" s="171" t="str">
        <f>IF(ISBLANK(BL825), "", -3 + (BL825 -VLOOKUP(BP825,Anthro_Calc!C:P,4,FALSE)) / (VLOOKUP(BP825,Anthro_Calc!C:P,5,FALSE) - VLOOKUP(BP825,Anthro_Calc!C:P,4,FALSE)))</f>
        <v/>
      </c>
      <c r="BS825" s="171" t="str">
        <f>IF(ISBLANK(BL825), "", 3 + (BL825 -VLOOKUP(BP825,Anthro_Calc!C:P,10,FALSE)) / (VLOOKUP(BP825,Anthro_Calc!C:P,10,FALSE) - VLOOKUP(BP825,Anthro_Calc!C:P,9,FALSE)))</f>
        <v/>
      </c>
      <c r="BT825" s="172" t="str">
        <f t="shared" si="661"/>
        <v/>
      </c>
      <c r="BU825" s="173" t="str">
        <f t="shared" si="662"/>
        <v/>
      </c>
      <c r="BV825" s="174" t="str">
        <f t="shared" si="663"/>
        <v/>
      </c>
      <c r="BW825" s="181" t="str">
        <f t="shared" si="686"/>
        <v/>
      </c>
      <c r="BX825" s="179"/>
      <c r="BY825" s="181" t="str">
        <f>IF(ISBLANK(BL825), "", VLOOKUP(Z825&amp;" "&amp;BV825&amp;" "&amp;BW825,Graduation_Criteria!$D$2:$E$34,2,FALSE))</f>
        <v/>
      </c>
      <c r="BZ825" s="181" t="str">
        <f t="shared" si="687"/>
        <v/>
      </c>
      <c r="CA825" s="167"/>
      <c r="CB825" s="175"/>
      <c r="CC825" s="175"/>
      <c r="CD825" s="183" t="str">
        <f t="shared" si="664"/>
        <v/>
      </c>
      <c r="CE825" s="184">
        <f t="shared" si="665"/>
        <v>0</v>
      </c>
      <c r="CF825" s="184">
        <f t="shared" si="666"/>
        <v>0</v>
      </c>
      <c r="CG825" s="184" t="str">
        <f t="shared" si="667"/>
        <v>0</v>
      </c>
      <c r="CH825" s="184" t="str">
        <f>IF(ISBLANK(CC825), "", (POWER(CC825/VLOOKUP(CG825,Anthro_Calc!C:P,13,FALSE),VLOOKUP(CG825,Anthro_Calc!C:P,12,FALSE))-1) / (VLOOKUP(CG825,Anthro_Calc!C:P,14,FALSE)*VLOOKUP(CG825,Anthro_Calc!C:P,12,FALSE)))</f>
        <v/>
      </c>
      <c r="CI825" s="184" t="str">
        <f>IF(ISBLANK(CC825), "", -3 + (CC825 -VLOOKUP(CG825,Anthro_Calc!C:P,4,FALSE)) / (VLOOKUP(CG825,Anthro_Calc!C:P,5,FALSE) - VLOOKUP(CG825,Anthro_Calc!C:P,4,FALSE)))</f>
        <v/>
      </c>
      <c r="CJ825" s="184" t="str">
        <f>IF(ISBLANK(CC825), "", 3 + (CC825 -VLOOKUP(CG825,Anthro_Calc!C:P,10,FALSE)) / (VLOOKUP(CG825,Anthro_Calc!C:P,10,FALSE) - VLOOKUP(CG825,Anthro_Calc!C:P,9,FALSE)))</f>
        <v/>
      </c>
      <c r="CK825" s="185" t="str">
        <f t="shared" si="668"/>
        <v/>
      </c>
      <c r="CL825" s="173" t="str">
        <f t="shared" si="669"/>
        <v/>
      </c>
      <c r="CM825" s="174" t="str">
        <f t="shared" si="670"/>
        <v/>
      </c>
      <c r="CN825" s="179"/>
      <c r="CO825" s="167"/>
      <c r="CP825" s="175"/>
      <c r="CQ825" s="175"/>
      <c r="CR825" s="186" t="str">
        <f t="shared" si="671"/>
        <v/>
      </c>
      <c r="CS825" s="187">
        <f t="shared" si="672"/>
        <v>0</v>
      </c>
      <c r="CT825" s="187">
        <f t="shared" si="673"/>
        <v>0</v>
      </c>
      <c r="CU825" s="187" t="str">
        <f t="shared" si="674"/>
        <v>0</v>
      </c>
      <c r="CV825" s="187" t="str">
        <f>IF(ISBLANK(CQ825), "", (POWER(CQ825/VLOOKUP(CU825,Anthro_Calc!C:P,13,FALSE),VLOOKUP(CU825,Anthro_Calc!C:P,12,FALSE))-1) / (VLOOKUP(CU825,Anthro_Calc!C:P,14,FALSE)*VLOOKUP(CU825,Anthro_Calc!C:P,12,FALSE)))</f>
        <v/>
      </c>
      <c r="CW825" s="187" t="str">
        <f>IF(ISBLANK(CQ825), "", -3 + (CQ825 -VLOOKUP(CU825,Anthro_Calc!C:P,4,FALSE)) / (VLOOKUP(CU825,Anthro_Calc!C:P,5,FALSE) - VLOOKUP(CU825,Anthro_Calc!C:P,4,FALSE)))</f>
        <v/>
      </c>
      <c r="CX825" s="187" t="str">
        <f>IF(ISBLANK(CQ825), "", 3 + (CQ825 -VLOOKUP(CU825,Anthro_Calc!C:P,10,FALSE)) / (VLOOKUP(CU825,Anthro_Calc!C:P,10,FALSE) - VLOOKUP(CU825,Anthro_Calc!C:P,9,FALSE)))</f>
        <v/>
      </c>
      <c r="CY825" s="188" t="str">
        <f t="shared" si="675"/>
        <v/>
      </c>
      <c r="CZ825" s="117" t="str">
        <f t="shared" si="689"/>
        <v/>
      </c>
      <c r="DA825" s="174" t="str">
        <f t="shared" si="676"/>
        <v/>
      </c>
      <c r="DB825" s="189"/>
    </row>
    <row r="826" spans="1:106">
      <c r="A826" s="165">
        <f t="shared" si="681"/>
        <v>822</v>
      </c>
      <c r="B826" s="166"/>
      <c r="C826" s="166"/>
      <c r="D826" s="166"/>
      <c r="E826" s="166"/>
      <c r="F826" s="166"/>
      <c r="G826" s="166"/>
      <c r="H826" s="166"/>
      <c r="I826" s="166"/>
      <c r="J826" s="166"/>
      <c r="K826" s="166"/>
      <c r="L826" s="166"/>
      <c r="M826" s="167"/>
      <c r="N826" s="168" t="str">
        <f t="shared" ref="N826:N889" ca="1" si="690">IF(ISBLANK(M826), "", ROUND((TODAY()-M826)/365*12,0))</f>
        <v/>
      </c>
      <c r="O826" s="169"/>
      <c r="P826" s="169"/>
      <c r="Q826" s="167"/>
      <c r="R826" s="170"/>
      <c r="S826" s="171" t="str">
        <f t="shared" ref="S826:S889" si="691">IF(ISBLANK(R826), "", ROUND((Q826-M826)/30.4,0))</f>
        <v/>
      </c>
      <c r="T826" s="171" t="str">
        <f t="shared" ref="T826:T889" si="692">IF(ISBLANK(R826), "", Q826-M826)</f>
        <v/>
      </c>
      <c r="U826" s="171" t="str">
        <f t="shared" ref="U826:U889" si="693">L826&amp;T826</f>
        <v/>
      </c>
      <c r="V826" s="171" t="str">
        <f>IF(ISBLANK(R826), "", (POWER(R826/VLOOKUP(U826,Anthro_Calc!C:P,13,FALSE),VLOOKUP(U826,Anthro_Calc!C:P,12,FALSE))-1) / (VLOOKUP(U826,Anthro_Calc!C:P,14,FALSE)*VLOOKUP(U826,Anthro_Calc!C:P,12,FALSE)))</f>
        <v/>
      </c>
      <c r="W826" s="171" t="str">
        <f>IF(ISBLANK(R826), "", -3 + (R826 -VLOOKUP(U826,Anthro_Calc!C:P,4,FALSE)) / (VLOOKUP(U826,Anthro_Calc!C:P,5,FALSE) - VLOOKUP(U826,Anthro_Calc!C:P,4,FALSE)))</f>
        <v/>
      </c>
      <c r="X826" s="171" t="str">
        <f>IF(ISBLANK(R826), "", 3 + (R826 -VLOOKUP(U826,Anthro_Calc!C:P,10,FALSE)) / (VLOOKUP(U826,Anthro_Calc!C:P,10,FALSE) - VLOOKUP(U826,Anthro_Calc!C:P,9,FALSE)))</f>
        <v/>
      </c>
      <c r="Y826" s="172" t="str">
        <f t="shared" ref="Y826:Y889" si="694">IF(V826="", "", IF(V826&gt;3, X826, IF(V826&lt;-3, W826, V826)))</f>
        <v/>
      </c>
      <c r="Z826" s="173" t="str">
        <f t="shared" ref="Z826:Z889" si="695">IF(ISBLANK(R826), "", IF(OR(Y826 &lt; -5, Y826&gt;5), "Please check weight and DOB again", IF(Y826&lt;=-3,"SEVERE", IF(Y826&lt;=-2,"MODERATE", IF(Y826&lt;=-1, "MILD", "Child is healthy. Do NOT admit into PDH")))))</f>
        <v/>
      </c>
      <c r="AA826" s="174" t="str">
        <f t="shared" si="680"/>
        <v/>
      </c>
      <c r="AB826" s="167"/>
      <c r="AC826" s="175"/>
      <c r="AD826" s="176"/>
      <c r="AE826" s="177" t="str">
        <f t="shared" ref="AE826:AE889" si="696">IF(ISBLANK(AD826), "", ROUND((AD826-R826)*1000, 0))</f>
        <v/>
      </c>
      <c r="AF826" s="171">
        <f t="shared" ref="AF826:AF889" si="697">ROUND((AB826-M826)/30.4,0)</f>
        <v>0</v>
      </c>
      <c r="AG826" s="171">
        <f t="shared" ref="AG826:AG889" si="698">AB826-M826</f>
        <v>0</v>
      </c>
      <c r="AH826" s="171" t="str">
        <f t="shared" ref="AH826:AH889" si="699">L826&amp;AG826</f>
        <v>0</v>
      </c>
      <c r="AI826" s="171" t="str">
        <f>IF(ISBLANK(AD826), "", (POWER(AD826/VLOOKUP(AH826,Anthro_Calc!C:P,13,FALSE),VLOOKUP(AH826,Anthro_Calc!C:P,12,FALSE))-1) / (VLOOKUP(AH826,Anthro_Calc!C:P,14,FALSE)*VLOOKUP(AH826,Anthro_Calc!C:P,12,FALSE)))</f>
        <v/>
      </c>
      <c r="AJ826" s="171" t="str">
        <f>IF(ISBLANK(AD826), "", -3 + (AD826 -VLOOKUP(AH826,Anthro_Calc!C:P,4,FALSE)) / (VLOOKUP(AH826,Anthro_Calc!C:P,5,FALSE) - VLOOKUP(AH826,Anthro_Calc!C:P,4,FALSE)))</f>
        <v/>
      </c>
      <c r="AK826" s="171" t="str">
        <f>IF(ISBLANK(AD826), "", 3 + (AD826 -VLOOKUP(AH826,Anthro_Calc!C:P,10,FALSE)) / (VLOOKUP(AH826,Anthro_Calc!C:P,10,FALSE) - VLOOKUP(AH826,Anthro_Calc!C:P,9,FALSE)))</f>
        <v/>
      </c>
      <c r="AL826" s="172" t="str">
        <f t="shared" ref="AL826:AL889" si="700">IF(AI826="", "", IF(AI826&gt;3, AK826, IF(AI826&lt;-3, AJ826, AI826)))</f>
        <v/>
      </c>
      <c r="AM826" s="173" t="str">
        <f t="shared" ref="AM826:AM889" si="701">IF(ISBLANK(AD826), "", IF(OR(AL826&lt; - 5, AL826 &gt; 5), "Please check weight and DOB again", IF(AL826&lt;=-3,"SEVERE", IF(AL826&lt;=-2,"MODERATE", IF(AL826&lt;=-1, "MILD", "NORMAL")))))</f>
        <v/>
      </c>
      <c r="AN826" s="174" t="str">
        <f t="shared" ref="AN826:AN889" si="702">IF(AND(ISERROR(FIND("Mild",$D$2)),AM826="MILD"),"NORMAL",AM826)</f>
        <v/>
      </c>
      <c r="AO826" s="178" t="str">
        <f t="shared" si="682"/>
        <v/>
      </c>
      <c r="AP826" s="179"/>
      <c r="AQ826" s="179" t="str">
        <f t="shared" si="688"/>
        <v/>
      </c>
      <c r="AR826" s="167"/>
      <c r="AS826" s="175"/>
      <c r="AT826" s="170"/>
      <c r="AU826" s="177" t="str">
        <f t="shared" si="679"/>
        <v/>
      </c>
      <c r="AV826" s="171">
        <f t="shared" ref="AV826:AV889" si="703">ROUND((AR826-M826)/30.4,0)</f>
        <v>0</v>
      </c>
      <c r="AW826" s="171">
        <f t="shared" ref="AW826:AW889" si="704">AR826-M826</f>
        <v>0</v>
      </c>
      <c r="AX826" s="171" t="str">
        <f t="shared" ref="AX826:AX889" si="705">L826&amp;AW826</f>
        <v>0</v>
      </c>
      <c r="AY826" s="171" t="str">
        <f>IF(ISBLANK(AT826), "", (POWER(AT826/VLOOKUP(AX826,Anthro_Calc!C:P,13,FALSE),VLOOKUP(AX826,Anthro_Calc!C:P,12,FALSE))-1) / (VLOOKUP(AX826,Anthro_Calc!C:P,14,FALSE)*VLOOKUP(AX826,Anthro_Calc!C:P,12,FALSE)))</f>
        <v/>
      </c>
      <c r="AZ826" s="171" t="str">
        <f>IF(ISBLANK(AT826), "", -3 + (AT826 -VLOOKUP(AX826,Anthro_Calc!C:P,4,FALSE)) / (VLOOKUP(AX826,Anthro_Calc!C:P,5,FALSE) - VLOOKUP(AX826,Anthro_Calc!C:P,4,FALSE)))</f>
        <v/>
      </c>
      <c r="BA826" s="171" t="str">
        <f>IF(ISBLANK(AT826), "", 3 + (AT826 -VLOOKUP(AX826,Anthro_Calc!C:P,10,FALSE)) / (VLOOKUP(AX826,Anthro_Calc!C:P,10,FALSE) - VLOOKUP(AX826,Anthro_Calc!C:P,9,FALSE)))</f>
        <v/>
      </c>
      <c r="BB826" s="172" t="str">
        <f t="shared" ref="BB826:BB889" si="706">IF(AY826="", "", IF(AY826&gt;3, BA826, IF(AY826&lt;-3, AZ826, AY826)))</f>
        <v/>
      </c>
      <c r="BC826" s="173" t="str">
        <f t="shared" ref="BC826:BC889" si="707">IF(ISBLANK(AT826), "", IF(OR(BB826&lt;-5, BB826&gt;5), "Please check weight and DOB again", IF(BB826&lt;=-3,"SEVERE", IF(BB826&lt;=-2,"MODERATE", IF(BB826&lt;=-1, "MILD", "NORMAL")))))</f>
        <v/>
      </c>
      <c r="BD826" s="174" t="str">
        <f t="shared" si="683"/>
        <v/>
      </c>
      <c r="BE826" s="180" t="str">
        <f t="shared" si="684"/>
        <v/>
      </c>
      <c r="BF826" s="181" t="str">
        <f t="shared" ref="BF826:BF889" si="708">IF(BD826="NORMAL","GRADUATED",IF(BD826="MILD", "GRADUATED", IF(BD826="MODERATE","NOT-GRADUATED",IF(BD826="SEVERE","NOT-GRADUATED",""))))</f>
        <v/>
      </c>
      <c r="BG826" s="181" t="str">
        <f t="shared" si="685"/>
        <v/>
      </c>
      <c r="BH826" s="179"/>
      <c r="BI826" s="182"/>
      <c r="BJ826" s="167"/>
      <c r="BK826" s="175"/>
      <c r="BL826" s="176"/>
      <c r="BM826" s="177" t="str">
        <f t="shared" ref="BM826:BM889" si="709">IF(ISBLANK(BL826), "", ROUND((BL826-R826)*1000, 0))</f>
        <v/>
      </c>
      <c r="BN826" s="171">
        <f t="shared" si="677"/>
        <v>0</v>
      </c>
      <c r="BO826" s="171">
        <f t="shared" si="678"/>
        <v>0</v>
      </c>
      <c r="BP826" s="171" t="str">
        <f t="shared" ref="BP826:BP889" si="710">L826&amp;BO826</f>
        <v>0</v>
      </c>
      <c r="BQ826" s="171" t="str">
        <f>IF(ISBLANK(BL826), "", (POWER(BL826/VLOOKUP(BP826,Anthro_Calc!C:P,13,FALSE),VLOOKUP(BP826,Anthro_Calc!C:P,12,FALSE))-1) / (VLOOKUP(BP826,Anthro_Calc!C:P,14,FALSE)*VLOOKUP(BP826,Anthro_Calc!C:P,12,FALSE)))</f>
        <v/>
      </c>
      <c r="BR826" s="171" t="str">
        <f>IF(ISBLANK(BL826), "", -3 + (BL826 -VLOOKUP(BP826,Anthro_Calc!C:P,4,FALSE)) / (VLOOKUP(BP826,Anthro_Calc!C:P,5,FALSE) - VLOOKUP(BP826,Anthro_Calc!C:P,4,FALSE)))</f>
        <v/>
      </c>
      <c r="BS826" s="171" t="str">
        <f>IF(ISBLANK(BL826), "", 3 + (BL826 -VLOOKUP(BP826,Anthro_Calc!C:P,10,FALSE)) / (VLOOKUP(BP826,Anthro_Calc!C:P,10,FALSE) - VLOOKUP(BP826,Anthro_Calc!C:P,9,FALSE)))</f>
        <v/>
      </c>
      <c r="BT826" s="172" t="str">
        <f t="shared" ref="BT826:BT889" si="711">IF(BQ826="", "", IF(BQ826&gt;3, BS826, IF(BQ826&lt;-3, BR826, BQ826)))</f>
        <v/>
      </c>
      <c r="BU826" s="173" t="str">
        <f t="shared" ref="BU826:BU889" si="712">IF(ISBLANK(BL826), "", IF(OR(BT826 &lt;-5, BT826&gt;5), "Please check weight and DOB again", IF(BT826&lt;=-3,"SEVERE", IF(BT826&lt;=-2,"MODERATE", IF(BT826&lt;=-1, "MILD", "NORMAL")))))</f>
        <v/>
      </c>
      <c r="BV826" s="174" t="str">
        <f t="shared" ref="BV826:BV889" si="713">IF(AND(ISERROR(FIND("Mild",$D$2)),BU826="MILD"),"NORMAL",BU826)</f>
        <v/>
      </c>
      <c r="BW826" s="181" t="str">
        <f t="shared" si="686"/>
        <v/>
      </c>
      <c r="BX826" s="179"/>
      <c r="BY826" s="181" t="str">
        <f>IF(ISBLANK(BL826), "", VLOOKUP(Z826&amp;" "&amp;BV826&amp;" "&amp;BW826,Graduation_Criteria!$D$2:$E$34,2,FALSE))</f>
        <v/>
      </c>
      <c r="BZ826" s="181" t="str">
        <f t="shared" si="687"/>
        <v/>
      </c>
      <c r="CA826" s="167"/>
      <c r="CB826" s="175"/>
      <c r="CC826" s="175"/>
      <c r="CD826" s="183" t="str">
        <f t="shared" ref="CD826:CD889" si="714">IF(ISBLANK(CC826), "", (CC826-R826)*1000)</f>
        <v/>
      </c>
      <c r="CE826" s="184">
        <f t="shared" ref="CE826:CE889" si="715">ROUND((CA826-M826)/30.4,0)</f>
        <v>0</v>
      </c>
      <c r="CF826" s="184">
        <f t="shared" ref="CF826:CF889" si="716">CA826-M826</f>
        <v>0</v>
      </c>
      <c r="CG826" s="184" t="str">
        <f t="shared" ref="CG826:CG889" si="717">L826&amp;CF826</f>
        <v>0</v>
      </c>
      <c r="CH826" s="184" t="str">
        <f>IF(ISBLANK(CC826), "", (POWER(CC826/VLOOKUP(CG826,Anthro_Calc!C:P,13,FALSE),VLOOKUP(CG826,Anthro_Calc!C:P,12,FALSE))-1) / (VLOOKUP(CG826,Anthro_Calc!C:P,14,FALSE)*VLOOKUP(CG826,Anthro_Calc!C:P,12,FALSE)))</f>
        <v/>
      </c>
      <c r="CI826" s="184" t="str">
        <f>IF(ISBLANK(CC826), "", -3 + (CC826 -VLOOKUP(CG826,Anthro_Calc!C:P,4,FALSE)) / (VLOOKUP(CG826,Anthro_Calc!C:P,5,FALSE) - VLOOKUP(CG826,Anthro_Calc!C:P,4,FALSE)))</f>
        <v/>
      </c>
      <c r="CJ826" s="184" t="str">
        <f>IF(ISBLANK(CC826), "", 3 + (CC826 -VLOOKUP(CG826,Anthro_Calc!C:P,10,FALSE)) / (VLOOKUP(CG826,Anthro_Calc!C:P,10,FALSE) - VLOOKUP(CG826,Anthro_Calc!C:P,9,FALSE)))</f>
        <v/>
      </c>
      <c r="CK826" s="185" t="str">
        <f t="shared" ref="CK826:CK889" si="718">IF(CH826="", "", IF(CH826&gt;3, CJ826, IF(CH826&lt;-3, CI826, CH826)))</f>
        <v/>
      </c>
      <c r="CL826" s="173" t="str">
        <f t="shared" ref="CL826:CL889" si="719">IF(ISBLANK(CC826), "", IF(OR(CK826&lt;-5, CK826&gt;5), "Please check weight and DOB again", IF(CK826&lt;=-3,"SEVERE", IF(CK826&lt;=-2,"MODERATE", IF(CK826&lt;=-1, "MILD", "NORMAL")))))</f>
        <v/>
      </c>
      <c r="CM826" s="174" t="str">
        <f t="shared" ref="CM826:CM889" si="720">IF(AND(ISERROR(FIND("Mild",$D$2)),CL826="MILD"),"NORMAL",CL826)</f>
        <v/>
      </c>
      <c r="CN826" s="179"/>
      <c r="CO826" s="167"/>
      <c r="CP826" s="175"/>
      <c r="CQ826" s="175"/>
      <c r="CR826" s="186" t="str">
        <f t="shared" ref="CR826:CR889" si="721">IF(ISBLANK(CQ826), "", (CQ826-R826)*1000)</f>
        <v/>
      </c>
      <c r="CS826" s="187">
        <f t="shared" ref="CS826:CS889" si="722">ROUND((CO826-M826)/30.4,0)</f>
        <v>0</v>
      </c>
      <c r="CT826" s="187">
        <f t="shared" ref="CT826:CT889" si="723">CO826-M826</f>
        <v>0</v>
      </c>
      <c r="CU826" s="187" t="str">
        <f t="shared" ref="CU826:CU889" si="724">L826&amp;CT826</f>
        <v>0</v>
      </c>
      <c r="CV826" s="187" t="str">
        <f>IF(ISBLANK(CQ826), "", (POWER(CQ826/VLOOKUP(CU826,Anthro_Calc!C:P,13,FALSE),VLOOKUP(CU826,Anthro_Calc!C:P,12,FALSE))-1) / (VLOOKUP(CU826,Anthro_Calc!C:P,14,FALSE)*VLOOKUP(CU826,Anthro_Calc!C:P,12,FALSE)))</f>
        <v/>
      </c>
      <c r="CW826" s="187" t="str">
        <f>IF(ISBLANK(CQ826), "", -3 + (CQ826 -VLOOKUP(CU826,Anthro_Calc!C:P,4,FALSE)) / (VLOOKUP(CU826,Anthro_Calc!C:P,5,FALSE) - VLOOKUP(CU826,Anthro_Calc!C:P,4,FALSE)))</f>
        <v/>
      </c>
      <c r="CX826" s="187" t="str">
        <f>IF(ISBLANK(CQ826), "", 3 + (CQ826 -VLOOKUP(CU826,Anthro_Calc!C:P,10,FALSE)) / (VLOOKUP(CU826,Anthro_Calc!C:P,10,FALSE) - VLOOKUP(CU826,Anthro_Calc!C:P,9,FALSE)))</f>
        <v/>
      </c>
      <c r="CY826" s="188" t="str">
        <f t="shared" ref="CY826:CY889" si="725">IF(CV826="", "", IF(CV826&gt;3, CX826, IF(CV826&lt;-3, CW826, CV826)))</f>
        <v/>
      </c>
      <c r="CZ826" s="117" t="str">
        <f t="shared" si="689"/>
        <v/>
      </c>
      <c r="DA826" s="174" t="str">
        <f t="shared" ref="DA826:DA889" si="726">IF(AND(ISERROR(FIND("Mild",$D$2)),CZ826="MILD"),"NORMAL",CZ826)</f>
        <v/>
      </c>
      <c r="DB826" s="189"/>
    </row>
    <row r="827" spans="1:106">
      <c r="A827" s="165">
        <f t="shared" si="681"/>
        <v>823</v>
      </c>
      <c r="B827" s="166"/>
      <c r="C827" s="166"/>
      <c r="D827" s="166"/>
      <c r="E827" s="166"/>
      <c r="F827" s="166"/>
      <c r="G827" s="166"/>
      <c r="H827" s="166"/>
      <c r="I827" s="166"/>
      <c r="J827" s="166"/>
      <c r="K827" s="166"/>
      <c r="L827" s="166"/>
      <c r="M827" s="167"/>
      <c r="N827" s="168" t="str">
        <f t="shared" ca="1" si="690"/>
        <v/>
      </c>
      <c r="O827" s="169"/>
      <c r="P827" s="169"/>
      <c r="Q827" s="167"/>
      <c r="R827" s="170"/>
      <c r="S827" s="171" t="str">
        <f t="shared" si="691"/>
        <v/>
      </c>
      <c r="T827" s="171" t="str">
        <f t="shared" si="692"/>
        <v/>
      </c>
      <c r="U827" s="171" t="str">
        <f t="shared" si="693"/>
        <v/>
      </c>
      <c r="V827" s="171" t="str">
        <f>IF(ISBLANK(R827), "", (POWER(R827/VLOOKUP(U827,Anthro_Calc!C:P,13,FALSE),VLOOKUP(U827,Anthro_Calc!C:P,12,FALSE))-1) / (VLOOKUP(U827,Anthro_Calc!C:P,14,FALSE)*VLOOKUP(U827,Anthro_Calc!C:P,12,FALSE)))</f>
        <v/>
      </c>
      <c r="W827" s="171" t="str">
        <f>IF(ISBLANK(R827), "", -3 + (R827 -VLOOKUP(U827,Anthro_Calc!C:P,4,FALSE)) / (VLOOKUP(U827,Anthro_Calc!C:P,5,FALSE) - VLOOKUP(U827,Anthro_Calc!C:P,4,FALSE)))</f>
        <v/>
      </c>
      <c r="X827" s="171" t="str">
        <f>IF(ISBLANK(R827), "", 3 + (R827 -VLOOKUP(U827,Anthro_Calc!C:P,10,FALSE)) / (VLOOKUP(U827,Anthro_Calc!C:P,10,FALSE) - VLOOKUP(U827,Anthro_Calc!C:P,9,FALSE)))</f>
        <v/>
      </c>
      <c r="Y827" s="172" t="str">
        <f t="shared" si="694"/>
        <v/>
      </c>
      <c r="Z827" s="173" t="str">
        <f t="shared" si="695"/>
        <v/>
      </c>
      <c r="AA827" s="174" t="str">
        <f t="shared" si="680"/>
        <v/>
      </c>
      <c r="AB827" s="167"/>
      <c r="AC827" s="175"/>
      <c r="AD827" s="176"/>
      <c r="AE827" s="177" t="str">
        <f t="shared" si="696"/>
        <v/>
      </c>
      <c r="AF827" s="171">
        <f t="shared" si="697"/>
        <v>0</v>
      </c>
      <c r="AG827" s="171">
        <f t="shared" si="698"/>
        <v>0</v>
      </c>
      <c r="AH827" s="171" t="str">
        <f t="shared" si="699"/>
        <v>0</v>
      </c>
      <c r="AI827" s="171" t="str">
        <f>IF(ISBLANK(AD827), "", (POWER(AD827/VLOOKUP(AH827,Anthro_Calc!C:P,13,FALSE),VLOOKUP(AH827,Anthro_Calc!C:P,12,FALSE))-1) / (VLOOKUP(AH827,Anthro_Calc!C:P,14,FALSE)*VLOOKUP(AH827,Anthro_Calc!C:P,12,FALSE)))</f>
        <v/>
      </c>
      <c r="AJ827" s="171" t="str">
        <f>IF(ISBLANK(AD827), "", -3 + (AD827 -VLOOKUP(AH827,Anthro_Calc!C:P,4,FALSE)) / (VLOOKUP(AH827,Anthro_Calc!C:P,5,FALSE) - VLOOKUP(AH827,Anthro_Calc!C:P,4,FALSE)))</f>
        <v/>
      </c>
      <c r="AK827" s="171" t="str">
        <f>IF(ISBLANK(AD827), "", 3 + (AD827 -VLOOKUP(AH827,Anthro_Calc!C:P,10,FALSE)) / (VLOOKUP(AH827,Anthro_Calc!C:P,10,FALSE) - VLOOKUP(AH827,Anthro_Calc!C:P,9,FALSE)))</f>
        <v/>
      </c>
      <c r="AL827" s="172" t="str">
        <f t="shared" si="700"/>
        <v/>
      </c>
      <c r="AM827" s="173" t="str">
        <f t="shared" si="701"/>
        <v/>
      </c>
      <c r="AN827" s="174" t="str">
        <f t="shared" si="702"/>
        <v/>
      </c>
      <c r="AO827" s="178" t="str">
        <f t="shared" si="682"/>
        <v/>
      </c>
      <c r="AP827" s="179"/>
      <c r="AQ827" s="179" t="str">
        <f t="shared" si="688"/>
        <v/>
      </c>
      <c r="AR827" s="167"/>
      <c r="AS827" s="175"/>
      <c r="AT827" s="170"/>
      <c r="AU827" s="177" t="str">
        <f t="shared" si="679"/>
        <v/>
      </c>
      <c r="AV827" s="171">
        <f t="shared" si="703"/>
        <v>0</v>
      </c>
      <c r="AW827" s="171">
        <f t="shared" si="704"/>
        <v>0</v>
      </c>
      <c r="AX827" s="171" t="str">
        <f t="shared" si="705"/>
        <v>0</v>
      </c>
      <c r="AY827" s="171" t="str">
        <f>IF(ISBLANK(AT827), "", (POWER(AT827/VLOOKUP(AX827,Anthro_Calc!C:P,13,FALSE),VLOOKUP(AX827,Anthro_Calc!C:P,12,FALSE))-1) / (VLOOKUP(AX827,Anthro_Calc!C:P,14,FALSE)*VLOOKUP(AX827,Anthro_Calc!C:P,12,FALSE)))</f>
        <v/>
      </c>
      <c r="AZ827" s="171" t="str">
        <f>IF(ISBLANK(AT827), "", -3 + (AT827 -VLOOKUP(AX827,Anthro_Calc!C:P,4,FALSE)) / (VLOOKUP(AX827,Anthro_Calc!C:P,5,FALSE) - VLOOKUP(AX827,Anthro_Calc!C:P,4,FALSE)))</f>
        <v/>
      </c>
      <c r="BA827" s="171" t="str">
        <f>IF(ISBLANK(AT827), "", 3 + (AT827 -VLOOKUP(AX827,Anthro_Calc!C:P,10,FALSE)) / (VLOOKUP(AX827,Anthro_Calc!C:P,10,FALSE) - VLOOKUP(AX827,Anthro_Calc!C:P,9,FALSE)))</f>
        <v/>
      </c>
      <c r="BB827" s="172" t="str">
        <f t="shared" si="706"/>
        <v/>
      </c>
      <c r="BC827" s="173" t="str">
        <f t="shared" si="707"/>
        <v/>
      </c>
      <c r="BD827" s="174" t="str">
        <f t="shared" si="683"/>
        <v/>
      </c>
      <c r="BE827" s="180" t="str">
        <f t="shared" si="684"/>
        <v/>
      </c>
      <c r="BF827" s="181" t="str">
        <f t="shared" si="708"/>
        <v/>
      </c>
      <c r="BG827" s="181" t="str">
        <f t="shared" si="685"/>
        <v/>
      </c>
      <c r="BH827" s="179"/>
      <c r="BI827" s="182"/>
      <c r="BJ827" s="167"/>
      <c r="BK827" s="175"/>
      <c r="BL827" s="176"/>
      <c r="BM827" s="177" t="str">
        <f t="shared" si="709"/>
        <v/>
      </c>
      <c r="BN827" s="171">
        <f t="shared" ref="BN827:BN890" si="727">ROUND((BJ827-M827)/30.4,0)</f>
        <v>0</v>
      </c>
      <c r="BO827" s="171">
        <f t="shared" ref="BO827:BO890" si="728">BJ827-M827</f>
        <v>0</v>
      </c>
      <c r="BP827" s="171" t="str">
        <f t="shared" si="710"/>
        <v>0</v>
      </c>
      <c r="BQ827" s="171" t="str">
        <f>IF(ISBLANK(BL827), "", (POWER(BL827/VLOOKUP(BP827,Anthro_Calc!C:P,13,FALSE),VLOOKUP(BP827,Anthro_Calc!C:P,12,FALSE))-1) / (VLOOKUP(BP827,Anthro_Calc!C:P,14,FALSE)*VLOOKUP(BP827,Anthro_Calc!C:P,12,FALSE)))</f>
        <v/>
      </c>
      <c r="BR827" s="171" t="str">
        <f>IF(ISBLANK(BL827), "", -3 + (BL827 -VLOOKUP(BP827,Anthro_Calc!C:P,4,FALSE)) / (VLOOKUP(BP827,Anthro_Calc!C:P,5,FALSE) - VLOOKUP(BP827,Anthro_Calc!C:P,4,FALSE)))</f>
        <v/>
      </c>
      <c r="BS827" s="171" t="str">
        <f>IF(ISBLANK(BL827), "", 3 + (BL827 -VLOOKUP(BP827,Anthro_Calc!C:P,10,FALSE)) / (VLOOKUP(BP827,Anthro_Calc!C:P,10,FALSE) - VLOOKUP(BP827,Anthro_Calc!C:P,9,FALSE)))</f>
        <v/>
      </c>
      <c r="BT827" s="172" t="str">
        <f t="shared" si="711"/>
        <v/>
      </c>
      <c r="BU827" s="173" t="str">
        <f t="shared" si="712"/>
        <v/>
      </c>
      <c r="BV827" s="174" t="str">
        <f t="shared" si="713"/>
        <v/>
      </c>
      <c r="BW827" s="181" t="str">
        <f t="shared" si="686"/>
        <v/>
      </c>
      <c r="BX827" s="179"/>
      <c r="BY827" s="181" t="str">
        <f>IF(ISBLANK(BL827), "", VLOOKUP(Z827&amp;" "&amp;BV827&amp;" "&amp;BW827,Graduation_Criteria!$D$2:$E$34,2,FALSE))</f>
        <v/>
      </c>
      <c r="BZ827" s="181" t="str">
        <f t="shared" si="687"/>
        <v/>
      </c>
      <c r="CA827" s="167"/>
      <c r="CB827" s="175"/>
      <c r="CC827" s="175"/>
      <c r="CD827" s="183" t="str">
        <f t="shared" si="714"/>
        <v/>
      </c>
      <c r="CE827" s="184">
        <f t="shared" si="715"/>
        <v>0</v>
      </c>
      <c r="CF827" s="184">
        <f t="shared" si="716"/>
        <v>0</v>
      </c>
      <c r="CG827" s="184" t="str">
        <f t="shared" si="717"/>
        <v>0</v>
      </c>
      <c r="CH827" s="184" t="str">
        <f>IF(ISBLANK(CC827), "", (POWER(CC827/VLOOKUP(CG827,Anthro_Calc!C:P,13,FALSE),VLOOKUP(CG827,Anthro_Calc!C:P,12,FALSE))-1) / (VLOOKUP(CG827,Anthro_Calc!C:P,14,FALSE)*VLOOKUP(CG827,Anthro_Calc!C:P,12,FALSE)))</f>
        <v/>
      </c>
      <c r="CI827" s="184" t="str">
        <f>IF(ISBLANK(CC827), "", -3 + (CC827 -VLOOKUP(CG827,Anthro_Calc!C:P,4,FALSE)) / (VLOOKUP(CG827,Anthro_Calc!C:P,5,FALSE) - VLOOKUP(CG827,Anthro_Calc!C:P,4,FALSE)))</f>
        <v/>
      </c>
      <c r="CJ827" s="184" t="str">
        <f>IF(ISBLANK(CC827), "", 3 + (CC827 -VLOOKUP(CG827,Anthro_Calc!C:P,10,FALSE)) / (VLOOKUP(CG827,Anthro_Calc!C:P,10,FALSE) - VLOOKUP(CG827,Anthro_Calc!C:P,9,FALSE)))</f>
        <v/>
      </c>
      <c r="CK827" s="185" t="str">
        <f t="shared" si="718"/>
        <v/>
      </c>
      <c r="CL827" s="173" t="str">
        <f t="shared" si="719"/>
        <v/>
      </c>
      <c r="CM827" s="174" t="str">
        <f t="shared" si="720"/>
        <v/>
      </c>
      <c r="CN827" s="179"/>
      <c r="CO827" s="167"/>
      <c r="CP827" s="175"/>
      <c r="CQ827" s="175"/>
      <c r="CR827" s="186" t="str">
        <f t="shared" si="721"/>
        <v/>
      </c>
      <c r="CS827" s="187">
        <f t="shared" si="722"/>
        <v>0</v>
      </c>
      <c r="CT827" s="187">
        <f t="shared" si="723"/>
        <v>0</v>
      </c>
      <c r="CU827" s="187" t="str">
        <f t="shared" si="724"/>
        <v>0</v>
      </c>
      <c r="CV827" s="187" t="str">
        <f>IF(ISBLANK(CQ827), "", (POWER(CQ827/VLOOKUP(CU827,Anthro_Calc!C:P,13,FALSE),VLOOKUP(CU827,Anthro_Calc!C:P,12,FALSE))-1) / (VLOOKUP(CU827,Anthro_Calc!C:P,14,FALSE)*VLOOKUP(CU827,Anthro_Calc!C:P,12,FALSE)))</f>
        <v/>
      </c>
      <c r="CW827" s="187" t="str">
        <f>IF(ISBLANK(CQ827), "", -3 + (CQ827 -VLOOKUP(CU827,Anthro_Calc!C:P,4,FALSE)) / (VLOOKUP(CU827,Anthro_Calc!C:P,5,FALSE) - VLOOKUP(CU827,Anthro_Calc!C:P,4,FALSE)))</f>
        <v/>
      </c>
      <c r="CX827" s="187" t="str">
        <f>IF(ISBLANK(CQ827), "", 3 + (CQ827 -VLOOKUP(CU827,Anthro_Calc!C:P,10,FALSE)) / (VLOOKUP(CU827,Anthro_Calc!C:P,10,FALSE) - VLOOKUP(CU827,Anthro_Calc!C:P,9,FALSE)))</f>
        <v/>
      </c>
      <c r="CY827" s="188" t="str">
        <f t="shared" si="725"/>
        <v/>
      </c>
      <c r="CZ827" s="117" t="str">
        <f t="shared" si="689"/>
        <v/>
      </c>
      <c r="DA827" s="174" t="str">
        <f t="shared" si="726"/>
        <v/>
      </c>
      <c r="DB827" s="189"/>
    </row>
    <row r="828" spans="1:106">
      <c r="A828" s="165">
        <f t="shared" si="681"/>
        <v>824</v>
      </c>
      <c r="B828" s="166"/>
      <c r="C828" s="166"/>
      <c r="D828" s="166"/>
      <c r="E828" s="166"/>
      <c r="F828" s="166"/>
      <c r="G828" s="166"/>
      <c r="H828" s="166"/>
      <c r="I828" s="166"/>
      <c r="J828" s="166"/>
      <c r="K828" s="166"/>
      <c r="L828" s="166"/>
      <c r="M828" s="167"/>
      <c r="N828" s="168" t="str">
        <f t="shared" ca="1" si="690"/>
        <v/>
      </c>
      <c r="O828" s="169"/>
      <c r="P828" s="169"/>
      <c r="Q828" s="167"/>
      <c r="R828" s="170"/>
      <c r="S828" s="171" t="str">
        <f t="shared" si="691"/>
        <v/>
      </c>
      <c r="T828" s="171" t="str">
        <f t="shared" si="692"/>
        <v/>
      </c>
      <c r="U828" s="171" t="str">
        <f t="shared" si="693"/>
        <v/>
      </c>
      <c r="V828" s="171" t="str">
        <f>IF(ISBLANK(R828), "", (POWER(R828/VLOOKUP(U828,Anthro_Calc!C:P,13,FALSE),VLOOKUP(U828,Anthro_Calc!C:P,12,FALSE))-1) / (VLOOKUP(U828,Anthro_Calc!C:P,14,FALSE)*VLOOKUP(U828,Anthro_Calc!C:P,12,FALSE)))</f>
        <v/>
      </c>
      <c r="W828" s="171" t="str">
        <f>IF(ISBLANK(R828), "", -3 + (R828 -VLOOKUP(U828,Anthro_Calc!C:P,4,FALSE)) / (VLOOKUP(U828,Anthro_Calc!C:P,5,FALSE) - VLOOKUP(U828,Anthro_Calc!C:P,4,FALSE)))</f>
        <v/>
      </c>
      <c r="X828" s="171" t="str">
        <f>IF(ISBLANK(R828), "", 3 + (R828 -VLOOKUP(U828,Anthro_Calc!C:P,10,FALSE)) / (VLOOKUP(U828,Anthro_Calc!C:P,10,FALSE) - VLOOKUP(U828,Anthro_Calc!C:P,9,FALSE)))</f>
        <v/>
      </c>
      <c r="Y828" s="172" t="str">
        <f t="shared" si="694"/>
        <v/>
      </c>
      <c r="Z828" s="173" t="str">
        <f t="shared" si="695"/>
        <v/>
      </c>
      <c r="AA828" s="174" t="str">
        <f t="shared" si="680"/>
        <v/>
      </c>
      <c r="AB828" s="167"/>
      <c r="AC828" s="175"/>
      <c r="AD828" s="176"/>
      <c r="AE828" s="177" t="str">
        <f t="shared" si="696"/>
        <v/>
      </c>
      <c r="AF828" s="171">
        <f t="shared" si="697"/>
        <v>0</v>
      </c>
      <c r="AG828" s="171">
        <f t="shared" si="698"/>
        <v>0</v>
      </c>
      <c r="AH828" s="171" t="str">
        <f t="shared" si="699"/>
        <v>0</v>
      </c>
      <c r="AI828" s="171" t="str">
        <f>IF(ISBLANK(AD828), "", (POWER(AD828/VLOOKUP(AH828,Anthro_Calc!C:P,13,FALSE),VLOOKUP(AH828,Anthro_Calc!C:P,12,FALSE))-1) / (VLOOKUP(AH828,Anthro_Calc!C:P,14,FALSE)*VLOOKUP(AH828,Anthro_Calc!C:P,12,FALSE)))</f>
        <v/>
      </c>
      <c r="AJ828" s="171" t="str">
        <f>IF(ISBLANK(AD828), "", -3 + (AD828 -VLOOKUP(AH828,Anthro_Calc!C:P,4,FALSE)) / (VLOOKUP(AH828,Anthro_Calc!C:P,5,FALSE) - VLOOKUP(AH828,Anthro_Calc!C:P,4,FALSE)))</f>
        <v/>
      </c>
      <c r="AK828" s="171" t="str">
        <f>IF(ISBLANK(AD828), "", 3 + (AD828 -VLOOKUP(AH828,Anthro_Calc!C:P,10,FALSE)) / (VLOOKUP(AH828,Anthro_Calc!C:P,10,FALSE) - VLOOKUP(AH828,Anthro_Calc!C:P,9,FALSE)))</f>
        <v/>
      </c>
      <c r="AL828" s="172" t="str">
        <f t="shared" si="700"/>
        <v/>
      </c>
      <c r="AM828" s="173" t="str">
        <f t="shared" si="701"/>
        <v/>
      </c>
      <c r="AN828" s="174" t="str">
        <f t="shared" si="702"/>
        <v/>
      </c>
      <c r="AO828" s="178" t="str">
        <f t="shared" si="682"/>
        <v/>
      </c>
      <c r="AP828" s="179"/>
      <c r="AQ828" s="179" t="str">
        <f t="shared" si="688"/>
        <v/>
      </c>
      <c r="AR828" s="167"/>
      <c r="AS828" s="175"/>
      <c r="AT828" s="170"/>
      <c r="AU828" s="177" t="str">
        <f t="shared" si="679"/>
        <v/>
      </c>
      <c r="AV828" s="171">
        <f t="shared" si="703"/>
        <v>0</v>
      </c>
      <c r="AW828" s="171">
        <f t="shared" si="704"/>
        <v>0</v>
      </c>
      <c r="AX828" s="171" t="str">
        <f t="shared" si="705"/>
        <v>0</v>
      </c>
      <c r="AY828" s="171" t="str">
        <f>IF(ISBLANK(AT828), "", (POWER(AT828/VLOOKUP(AX828,Anthro_Calc!C:P,13,FALSE),VLOOKUP(AX828,Anthro_Calc!C:P,12,FALSE))-1) / (VLOOKUP(AX828,Anthro_Calc!C:P,14,FALSE)*VLOOKUP(AX828,Anthro_Calc!C:P,12,FALSE)))</f>
        <v/>
      </c>
      <c r="AZ828" s="171" t="str">
        <f>IF(ISBLANK(AT828), "", -3 + (AT828 -VLOOKUP(AX828,Anthro_Calc!C:P,4,FALSE)) / (VLOOKUP(AX828,Anthro_Calc!C:P,5,FALSE) - VLOOKUP(AX828,Anthro_Calc!C:P,4,FALSE)))</f>
        <v/>
      </c>
      <c r="BA828" s="171" t="str">
        <f>IF(ISBLANK(AT828), "", 3 + (AT828 -VLOOKUP(AX828,Anthro_Calc!C:P,10,FALSE)) / (VLOOKUP(AX828,Anthro_Calc!C:P,10,FALSE) - VLOOKUP(AX828,Anthro_Calc!C:P,9,FALSE)))</f>
        <v/>
      </c>
      <c r="BB828" s="172" t="str">
        <f t="shared" si="706"/>
        <v/>
      </c>
      <c r="BC828" s="173" t="str">
        <f t="shared" si="707"/>
        <v/>
      </c>
      <c r="BD828" s="174" t="str">
        <f t="shared" si="683"/>
        <v/>
      </c>
      <c r="BE828" s="180" t="str">
        <f t="shared" si="684"/>
        <v/>
      </c>
      <c r="BF828" s="181" t="str">
        <f t="shared" si="708"/>
        <v/>
      </c>
      <c r="BG828" s="181" t="str">
        <f t="shared" si="685"/>
        <v/>
      </c>
      <c r="BH828" s="179"/>
      <c r="BI828" s="182"/>
      <c r="BJ828" s="167"/>
      <c r="BK828" s="175"/>
      <c r="BL828" s="176"/>
      <c r="BM828" s="177" t="str">
        <f t="shared" si="709"/>
        <v/>
      </c>
      <c r="BN828" s="171">
        <f t="shared" si="727"/>
        <v>0</v>
      </c>
      <c r="BO828" s="171">
        <f t="shared" si="728"/>
        <v>0</v>
      </c>
      <c r="BP828" s="171" t="str">
        <f t="shared" si="710"/>
        <v>0</v>
      </c>
      <c r="BQ828" s="171" t="str">
        <f>IF(ISBLANK(BL828), "", (POWER(BL828/VLOOKUP(BP828,Anthro_Calc!C:P,13,FALSE),VLOOKUP(BP828,Anthro_Calc!C:P,12,FALSE))-1) / (VLOOKUP(BP828,Anthro_Calc!C:P,14,FALSE)*VLOOKUP(BP828,Anthro_Calc!C:P,12,FALSE)))</f>
        <v/>
      </c>
      <c r="BR828" s="171" t="str">
        <f>IF(ISBLANK(BL828), "", -3 + (BL828 -VLOOKUP(BP828,Anthro_Calc!C:P,4,FALSE)) / (VLOOKUP(BP828,Anthro_Calc!C:P,5,FALSE) - VLOOKUP(BP828,Anthro_Calc!C:P,4,FALSE)))</f>
        <v/>
      </c>
      <c r="BS828" s="171" t="str">
        <f>IF(ISBLANK(BL828), "", 3 + (BL828 -VLOOKUP(BP828,Anthro_Calc!C:P,10,FALSE)) / (VLOOKUP(BP828,Anthro_Calc!C:P,10,FALSE) - VLOOKUP(BP828,Anthro_Calc!C:P,9,FALSE)))</f>
        <v/>
      </c>
      <c r="BT828" s="172" t="str">
        <f t="shared" si="711"/>
        <v/>
      </c>
      <c r="BU828" s="173" t="str">
        <f t="shared" si="712"/>
        <v/>
      </c>
      <c r="BV828" s="174" t="str">
        <f t="shared" si="713"/>
        <v/>
      </c>
      <c r="BW828" s="181" t="str">
        <f t="shared" si="686"/>
        <v/>
      </c>
      <c r="BX828" s="179"/>
      <c r="BY828" s="181" t="str">
        <f>IF(ISBLANK(BL828), "", VLOOKUP(Z828&amp;" "&amp;BV828&amp;" "&amp;BW828,Graduation_Criteria!$D$2:$E$34,2,FALSE))</f>
        <v/>
      </c>
      <c r="BZ828" s="181" t="str">
        <f t="shared" si="687"/>
        <v/>
      </c>
      <c r="CA828" s="167"/>
      <c r="CB828" s="175"/>
      <c r="CC828" s="175"/>
      <c r="CD828" s="183" t="str">
        <f t="shared" si="714"/>
        <v/>
      </c>
      <c r="CE828" s="184">
        <f t="shared" si="715"/>
        <v>0</v>
      </c>
      <c r="CF828" s="184">
        <f t="shared" si="716"/>
        <v>0</v>
      </c>
      <c r="CG828" s="184" t="str">
        <f t="shared" si="717"/>
        <v>0</v>
      </c>
      <c r="CH828" s="184" t="str">
        <f>IF(ISBLANK(CC828), "", (POWER(CC828/VLOOKUP(CG828,Anthro_Calc!C:P,13,FALSE),VLOOKUP(CG828,Anthro_Calc!C:P,12,FALSE))-1) / (VLOOKUP(CG828,Anthro_Calc!C:P,14,FALSE)*VLOOKUP(CG828,Anthro_Calc!C:P,12,FALSE)))</f>
        <v/>
      </c>
      <c r="CI828" s="184" t="str">
        <f>IF(ISBLANK(CC828), "", -3 + (CC828 -VLOOKUP(CG828,Anthro_Calc!C:P,4,FALSE)) / (VLOOKUP(CG828,Anthro_Calc!C:P,5,FALSE) - VLOOKUP(CG828,Anthro_Calc!C:P,4,FALSE)))</f>
        <v/>
      </c>
      <c r="CJ828" s="184" t="str">
        <f>IF(ISBLANK(CC828), "", 3 + (CC828 -VLOOKUP(CG828,Anthro_Calc!C:P,10,FALSE)) / (VLOOKUP(CG828,Anthro_Calc!C:P,10,FALSE) - VLOOKUP(CG828,Anthro_Calc!C:P,9,FALSE)))</f>
        <v/>
      </c>
      <c r="CK828" s="185" t="str">
        <f t="shared" si="718"/>
        <v/>
      </c>
      <c r="CL828" s="173" t="str">
        <f t="shared" si="719"/>
        <v/>
      </c>
      <c r="CM828" s="174" t="str">
        <f t="shared" si="720"/>
        <v/>
      </c>
      <c r="CN828" s="179"/>
      <c r="CO828" s="167"/>
      <c r="CP828" s="175"/>
      <c r="CQ828" s="175"/>
      <c r="CR828" s="186" t="str">
        <f t="shared" si="721"/>
        <v/>
      </c>
      <c r="CS828" s="187">
        <f t="shared" si="722"/>
        <v>0</v>
      </c>
      <c r="CT828" s="187">
        <f t="shared" si="723"/>
        <v>0</v>
      </c>
      <c r="CU828" s="187" t="str">
        <f t="shared" si="724"/>
        <v>0</v>
      </c>
      <c r="CV828" s="187" t="str">
        <f>IF(ISBLANK(CQ828), "", (POWER(CQ828/VLOOKUP(CU828,Anthro_Calc!C:P,13,FALSE),VLOOKUP(CU828,Anthro_Calc!C:P,12,FALSE))-1) / (VLOOKUP(CU828,Anthro_Calc!C:P,14,FALSE)*VLOOKUP(CU828,Anthro_Calc!C:P,12,FALSE)))</f>
        <v/>
      </c>
      <c r="CW828" s="187" t="str">
        <f>IF(ISBLANK(CQ828), "", -3 + (CQ828 -VLOOKUP(CU828,Anthro_Calc!C:P,4,FALSE)) / (VLOOKUP(CU828,Anthro_Calc!C:P,5,FALSE) - VLOOKUP(CU828,Anthro_Calc!C:P,4,FALSE)))</f>
        <v/>
      </c>
      <c r="CX828" s="187" t="str">
        <f>IF(ISBLANK(CQ828), "", 3 + (CQ828 -VLOOKUP(CU828,Anthro_Calc!C:P,10,FALSE)) / (VLOOKUP(CU828,Anthro_Calc!C:P,10,FALSE) - VLOOKUP(CU828,Anthro_Calc!C:P,9,FALSE)))</f>
        <v/>
      </c>
      <c r="CY828" s="188" t="str">
        <f t="shared" si="725"/>
        <v/>
      </c>
      <c r="CZ828" s="117" t="str">
        <f t="shared" si="689"/>
        <v/>
      </c>
      <c r="DA828" s="174" t="str">
        <f t="shared" si="726"/>
        <v/>
      </c>
      <c r="DB828" s="189"/>
    </row>
    <row r="829" spans="1:106">
      <c r="A829" s="165">
        <f t="shared" si="681"/>
        <v>825</v>
      </c>
      <c r="B829" s="166"/>
      <c r="C829" s="166"/>
      <c r="D829" s="166"/>
      <c r="E829" s="166"/>
      <c r="F829" s="166"/>
      <c r="G829" s="166"/>
      <c r="H829" s="166"/>
      <c r="I829" s="166"/>
      <c r="J829" s="166"/>
      <c r="K829" s="166"/>
      <c r="L829" s="166"/>
      <c r="M829" s="167"/>
      <c r="N829" s="168" t="str">
        <f t="shared" ca="1" si="690"/>
        <v/>
      </c>
      <c r="O829" s="169"/>
      <c r="P829" s="169"/>
      <c r="Q829" s="167"/>
      <c r="R829" s="170"/>
      <c r="S829" s="171" t="str">
        <f t="shared" si="691"/>
        <v/>
      </c>
      <c r="T829" s="171" t="str">
        <f t="shared" si="692"/>
        <v/>
      </c>
      <c r="U829" s="171" t="str">
        <f t="shared" si="693"/>
        <v/>
      </c>
      <c r="V829" s="171" t="str">
        <f>IF(ISBLANK(R829), "", (POWER(R829/VLOOKUP(U829,Anthro_Calc!C:P,13,FALSE),VLOOKUP(U829,Anthro_Calc!C:P,12,FALSE))-1) / (VLOOKUP(U829,Anthro_Calc!C:P,14,FALSE)*VLOOKUP(U829,Anthro_Calc!C:P,12,FALSE)))</f>
        <v/>
      </c>
      <c r="W829" s="171" t="str">
        <f>IF(ISBLANK(R829), "", -3 + (R829 -VLOOKUP(U829,Anthro_Calc!C:P,4,FALSE)) / (VLOOKUP(U829,Anthro_Calc!C:P,5,FALSE) - VLOOKUP(U829,Anthro_Calc!C:P,4,FALSE)))</f>
        <v/>
      </c>
      <c r="X829" s="171" t="str">
        <f>IF(ISBLANK(R829), "", 3 + (R829 -VLOOKUP(U829,Anthro_Calc!C:P,10,FALSE)) / (VLOOKUP(U829,Anthro_Calc!C:P,10,FALSE) - VLOOKUP(U829,Anthro_Calc!C:P,9,FALSE)))</f>
        <v/>
      </c>
      <c r="Y829" s="172" t="str">
        <f t="shared" si="694"/>
        <v/>
      </c>
      <c r="Z829" s="173" t="str">
        <f t="shared" si="695"/>
        <v/>
      </c>
      <c r="AA829" s="174" t="str">
        <f t="shared" si="680"/>
        <v/>
      </c>
      <c r="AB829" s="167"/>
      <c r="AC829" s="175"/>
      <c r="AD829" s="176"/>
      <c r="AE829" s="177" t="str">
        <f t="shared" si="696"/>
        <v/>
      </c>
      <c r="AF829" s="171">
        <f t="shared" si="697"/>
        <v>0</v>
      </c>
      <c r="AG829" s="171">
        <f t="shared" si="698"/>
        <v>0</v>
      </c>
      <c r="AH829" s="171" t="str">
        <f t="shared" si="699"/>
        <v>0</v>
      </c>
      <c r="AI829" s="171" t="str">
        <f>IF(ISBLANK(AD829), "", (POWER(AD829/VLOOKUP(AH829,Anthro_Calc!C:P,13,FALSE),VLOOKUP(AH829,Anthro_Calc!C:P,12,FALSE))-1) / (VLOOKUP(AH829,Anthro_Calc!C:P,14,FALSE)*VLOOKUP(AH829,Anthro_Calc!C:P,12,FALSE)))</f>
        <v/>
      </c>
      <c r="AJ829" s="171" t="str">
        <f>IF(ISBLANK(AD829), "", -3 + (AD829 -VLOOKUP(AH829,Anthro_Calc!C:P,4,FALSE)) / (VLOOKUP(AH829,Anthro_Calc!C:P,5,FALSE) - VLOOKUP(AH829,Anthro_Calc!C:P,4,FALSE)))</f>
        <v/>
      </c>
      <c r="AK829" s="171" t="str">
        <f>IF(ISBLANK(AD829), "", 3 + (AD829 -VLOOKUP(AH829,Anthro_Calc!C:P,10,FALSE)) / (VLOOKUP(AH829,Anthro_Calc!C:P,10,FALSE) - VLOOKUP(AH829,Anthro_Calc!C:P,9,FALSE)))</f>
        <v/>
      </c>
      <c r="AL829" s="172" t="str">
        <f t="shared" si="700"/>
        <v/>
      </c>
      <c r="AM829" s="173" t="str">
        <f t="shared" si="701"/>
        <v/>
      </c>
      <c r="AN829" s="174" t="str">
        <f t="shared" si="702"/>
        <v/>
      </c>
      <c r="AO829" s="178" t="str">
        <f t="shared" si="682"/>
        <v/>
      </c>
      <c r="AP829" s="179"/>
      <c r="AQ829" s="179" t="str">
        <f t="shared" si="688"/>
        <v/>
      </c>
      <c r="AR829" s="167"/>
      <c r="AS829" s="175"/>
      <c r="AT829" s="170"/>
      <c r="AU829" s="177" t="str">
        <f t="shared" ref="AU829:AU892" si="729">IF(ISBLANK(AT829), "", ROUND((AT829-R829)*1000, 0))</f>
        <v/>
      </c>
      <c r="AV829" s="171">
        <f t="shared" si="703"/>
        <v>0</v>
      </c>
      <c r="AW829" s="171">
        <f t="shared" si="704"/>
        <v>0</v>
      </c>
      <c r="AX829" s="171" t="str">
        <f t="shared" si="705"/>
        <v>0</v>
      </c>
      <c r="AY829" s="171" t="str">
        <f>IF(ISBLANK(AT829), "", (POWER(AT829/VLOOKUP(AX829,Anthro_Calc!C:P,13,FALSE),VLOOKUP(AX829,Anthro_Calc!C:P,12,FALSE))-1) / (VLOOKUP(AX829,Anthro_Calc!C:P,14,FALSE)*VLOOKUP(AX829,Anthro_Calc!C:P,12,FALSE)))</f>
        <v/>
      </c>
      <c r="AZ829" s="171" t="str">
        <f>IF(ISBLANK(AT829), "", -3 + (AT829 -VLOOKUP(AX829,Anthro_Calc!C:P,4,FALSE)) / (VLOOKUP(AX829,Anthro_Calc!C:P,5,FALSE) - VLOOKUP(AX829,Anthro_Calc!C:P,4,FALSE)))</f>
        <v/>
      </c>
      <c r="BA829" s="171" t="str">
        <f>IF(ISBLANK(AT829), "", 3 + (AT829 -VLOOKUP(AX829,Anthro_Calc!C:P,10,FALSE)) / (VLOOKUP(AX829,Anthro_Calc!C:P,10,FALSE) - VLOOKUP(AX829,Anthro_Calc!C:P,9,FALSE)))</f>
        <v/>
      </c>
      <c r="BB829" s="172" t="str">
        <f t="shared" si="706"/>
        <v/>
      </c>
      <c r="BC829" s="173" t="str">
        <f t="shared" si="707"/>
        <v/>
      </c>
      <c r="BD829" s="174" t="str">
        <f t="shared" si="683"/>
        <v/>
      </c>
      <c r="BE829" s="180" t="str">
        <f t="shared" si="684"/>
        <v/>
      </c>
      <c r="BF829" s="181" t="str">
        <f t="shared" si="708"/>
        <v/>
      </c>
      <c r="BG829" s="181" t="str">
        <f t="shared" si="685"/>
        <v/>
      </c>
      <c r="BH829" s="179"/>
      <c r="BI829" s="182"/>
      <c r="BJ829" s="167"/>
      <c r="BK829" s="175"/>
      <c r="BL829" s="176"/>
      <c r="BM829" s="177" t="str">
        <f t="shared" si="709"/>
        <v/>
      </c>
      <c r="BN829" s="171">
        <f t="shared" si="727"/>
        <v>0</v>
      </c>
      <c r="BO829" s="171">
        <f t="shared" si="728"/>
        <v>0</v>
      </c>
      <c r="BP829" s="171" t="str">
        <f t="shared" si="710"/>
        <v>0</v>
      </c>
      <c r="BQ829" s="171" t="str">
        <f>IF(ISBLANK(BL829), "", (POWER(BL829/VLOOKUP(BP829,Anthro_Calc!C:P,13,FALSE),VLOOKUP(BP829,Anthro_Calc!C:P,12,FALSE))-1) / (VLOOKUP(BP829,Anthro_Calc!C:P,14,FALSE)*VLOOKUP(BP829,Anthro_Calc!C:P,12,FALSE)))</f>
        <v/>
      </c>
      <c r="BR829" s="171" t="str">
        <f>IF(ISBLANK(BL829), "", -3 + (BL829 -VLOOKUP(BP829,Anthro_Calc!C:P,4,FALSE)) / (VLOOKUP(BP829,Anthro_Calc!C:P,5,FALSE) - VLOOKUP(BP829,Anthro_Calc!C:P,4,FALSE)))</f>
        <v/>
      </c>
      <c r="BS829" s="171" t="str">
        <f>IF(ISBLANK(BL829), "", 3 + (BL829 -VLOOKUP(BP829,Anthro_Calc!C:P,10,FALSE)) / (VLOOKUP(BP829,Anthro_Calc!C:P,10,FALSE) - VLOOKUP(BP829,Anthro_Calc!C:P,9,FALSE)))</f>
        <v/>
      </c>
      <c r="BT829" s="172" t="str">
        <f t="shared" si="711"/>
        <v/>
      </c>
      <c r="BU829" s="173" t="str">
        <f t="shared" si="712"/>
        <v/>
      </c>
      <c r="BV829" s="174" t="str">
        <f t="shared" si="713"/>
        <v/>
      </c>
      <c r="BW829" s="181" t="str">
        <f t="shared" si="686"/>
        <v/>
      </c>
      <c r="BX829" s="179"/>
      <c r="BY829" s="181" t="str">
        <f>IF(ISBLANK(BL829), "", VLOOKUP(Z829&amp;" "&amp;BV829&amp;" "&amp;BW829,Graduation_Criteria!$D$2:$E$34,2,FALSE))</f>
        <v/>
      </c>
      <c r="BZ829" s="181" t="str">
        <f t="shared" si="687"/>
        <v/>
      </c>
      <c r="CA829" s="167"/>
      <c r="CB829" s="175"/>
      <c r="CC829" s="175"/>
      <c r="CD829" s="183" t="str">
        <f t="shared" si="714"/>
        <v/>
      </c>
      <c r="CE829" s="184">
        <f t="shared" si="715"/>
        <v>0</v>
      </c>
      <c r="CF829" s="184">
        <f t="shared" si="716"/>
        <v>0</v>
      </c>
      <c r="CG829" s="184" t="str">
        <f t="shared" si="717"/>
        <v>0</v>
      </c>
      <c r="CH829" s="184" t="str">
        <f>IF(ISBLANK(CC829), "", (POWER(CC829/VLOOKUP(CG829,Anthro_Calc!C:P,13,FALSE),VLOOKUP(CG829,Anthro_Calc!C:P,12,FALSE))-1) / (VLOOKUP(CG829,Anthro_Calc!C:P,14,FALSE)*VLOOKUP(CG829,Anthro_Calc!C:P,12,FALSE)))</f>
        <v/>
      </c>
      <c r="CI829" s="184" t="str">
        <f>IF(ISBLANK(CC829), "", -3 + (CC829 -VLOOKUP(CG829,Anthro_Calc!C:P,4,FALSE)) / (VLOOKUP(CG829,Anthro_Calc!C:P,5,FALSE) - VLOOKUP(CG829,Anthro_Calc!C:P,4,FALSE)))</f>
        <v/>
      </c>
      <c r="CJ829" s="184" t="str">
        <f>IF(ISBLANK(CC829), "", 3 + (CC829 -VLOOKUP(CG829,Anthro_Calc!C:P,10,FALSE)) / (VLOOKUP(CG829,Anthro_Calc!C:P,10,FALSE) - VLOOKUP(CG829,Anthro_Calc!C:P,9,FALSE)))</f>
        <v/>
      </c>
      <c r="CK829" s="185" t="str">
        <f t="shared" si="718"/>
        <v/>
      </c>
      <c r="CL829" s="173" t="str">
        <f t="shared" si="719"/>
        <v/>
      </c>
      <c r="CM829" s="174" t="str">
        <f t="shared" si="720"/>
        <v/>
      </c>
      <c r="CN829" s="179"/>
      <c r="CO829" s="167"/>
      <c r="CP829" s="175"/>
      <c r="CQ829" s="175"/>
      <c r="CR829" s="186" t="str">
        <f t="shared" si="721"/>
        <v/>
      </c>
      <c r="CS829" s="187">
        <f t="shared" si="722"/>
        <v>0</v>
      </c>
      <c r="CT829" s="187">
        <f t="shared" si="723"/>
        <v>0</v>
      </c>
      <c r="CU829" s="187" t="str">
        <f t="shared" si="724"/>
        <v>0</v>
      </c>
      <c r="CV829" s="187" t="str">
        <f>IF(ISBLANK(CQ829), "", (POWER(CQ829/VLOOKUP(CU829,Anthro_Calc!C:P,13,FALSE),VLOOKUP(CU829,Anthro_Calc!C:P,12,FALSE))-1) / (VLOOKUP(CU829,Anthro_Calc!C:P,14,FALSE)*VLOOKUP(CU829,Anthro_Calc!C:P,12,FALSE)))</f>
        <v/>
      </c>
      <c r="CW829" s="187" t="str">
        <f>IF(ISBLANK(CQ829), "", -3 + (CQ829 -VLOOKUP(CU829,Anthro_Calc!C:P,4,FALSE)) / (VLOOKUP(CU829,Anthro_Calc!C:P,5,FALSE) - VLOOKUP(CU829,Anthro_Calc!C:P,4,FALSE)))</f>
        <v/>
      </c>
      <c r="CX829" s="187" t="str">
        <f>IF(ISBLANK(CQ829), "", 3 + (CQ829 -VLOOKUP(CU829,Anthro_Calc!C:P,10,FALSE)) / (VLOOKUP(CU829,Anthro_Calc!C:P,10,FALSE) - VLOOKUP(CU829,Anthro_Calc!C:P,9,FALSE)))</f>
        <v/>
      </c>
      <c r="CY829" s="188" t="str">
        <f t="shared" si="725"/>
        <v/>
      </c>
      <c r="CZ829" s="117" t="str">
        <f t="shared" si="689"/>
        <v/>
      </c>
      <c r="DA829" s="174" t="str">
        <f t="shared" si="726"/>
        <v/>
      </c>
      <c r="DB829" s="189"/>
    </row>
    <row r="830" spans="1:106">
      <c r="A830" s="165">
        <f t="shared" si="681"/>
        <v>826</v>
      </c>
      <c r="B830" s="166"/>
      <c r="C830" s="166"/>
      <c r="D830" s="166"/>
      <c r="E830" s="166"/>
      <c r="F830" s="166"/>
      <c r="G830" s="166"/>
      <c r="H830" s="166"/>
      <c r="I830" s="166"/>
      <c r="J830" s="166"/>
      <c r="K830" s="166"/>
      <c r="L830" s="166"/>
      <c r="M830" s="167"/>
      <c r="N830" s="168" t="str">
        <f t="shared" ca="1" si="690"/>
        <v/>
      </c>
      <c r="O830" s="169"/>
      <c r="P830" s="169"/>
      <c r="Q830" s="167"/>
      <c r="R830" s="170"/>
      <c r="S830" s="171" t="str">
        <f t="shared" si="691"/>
        <v/>
      </c>
      <c r="T830" s="171" t="str">
        <f t="shared" si="692"/>
        <v/>
      </c>
      <c r="U830" s="171" t="str">
        <f t="shared" si="693"/>
        <v/>
      </c>
      <c r="V830" s="171" t="str">
        <f>IF(ISBLANK(R830), "", (POWER(R830/VLOOKUP(U830,Anthro_Calc!C:P,13,FALSE),VLOOKUP(U830,Anthro_Calc!C:P,12,FALSE))-1) / (VLOOKUP(U830,Anthro_Calc!C:P,14,FALSE)*VLOOKUP(U830,Anthro_Calc!C:P,12,FALSE)))</f>
        <v/>
      </c>
      <c r="W830" s="171" t="str">
        <f>IF(ISBLANK(R830), "", -3 + (R830 -VLOOKUP(U830,Anthro_Calc!C:P,4,FALSE)) / (VLOOKUP(U830,Anthro_Calc!C:P,5,FALSE) - VLOOKUP(U830,Anthro_Calc!C:P,4,FALSE)))</f>
        <v/>
      </c>
      <c r="X830" s="171" t="str">
        <f>IF(ISBLANK(R830), "", 3 + (R830 -VLOOKUP(U830,Anthro_Calc!C:P,10,FALSE)) / (VLOOKUP(U830,Anthro_Calc!C:P,10,FALSE) - VLOOKUP(U830,Anthro_Calc!C:P,9,FALSE)))</f>
        <v/>
      </c>
      <c r="Y830" s="172" t="str">
        <f t="shared" si="694"/>
        <v/>
      </c>
      <c r="Z830" s="173" t="str">
        <f t="shared" si="695"/>
        <v/>
      </c>
      <c r="AA830" s="174" t="str">
        <f t="shared" ref="AA830:AA893" si="730">IF(AND(ISERROR(FIND("Mild",$D$2)),Z830="MILD"),"NORMAL",Z830)</f>
        <v/>
      </c>
      <c r="AB830" s="167"/>
      <c r="AC830" s="175"/>
      <c r="AD830" s="176"/>
      <c r="AE830" s="177" t="str">
        <f t="shared" si="696"/>
        <v/>
      </c>
      <c r="AF830" s="171">
        <f t="shared" si="697"/>
        <v>0</v>
      </c>
      <c r="AG830" s="171">
        <f t="shared" si="698"/>
        <v>0</v>
      </c>
      <c r="AH830" s="171" t="str">
        <f t="shared" si="699"/>
        <v>0</v>
      </c>
      <c r="AI830" s="171" t="str">
        <f>IF(ISBLANK(AD830), "", (POWER(AD830/VLOOKUP(AH830,Anthro_Calc!C:P,13,FALSE),VLOOKUP(AH830,Anthro_Calc!C:P,12,FALSE))-1) / (VLOOKUP(AH830,Anthro_Calc!C:P,14,FALSE)*VLOOKUP(AH830,Anthro_Calc!C:P,12,FALSE)))</f>
        <v/>
      </c>
      <c r="AJ830" s="171" t="str">
        <f>IF(ISBLANK(AD830), "", -3 + (AD830 -VLOOKUP(AH830,Anthro_Calc!C:P,4,FALSE)) / (VLOOKUP(AH830,Anthro_Calc!C:P,5,FALSE) - VLOOKUP(AH830,Anthro_Calc!C:P,4,FALSE)))</f>
        <v/>
      </c>
      <c r="AK830" s="171" t="str">
        <f>IF(ISBLANK(AD830), "", 3 + (AD830 -VLOOKUP(AH830,Anthro_Calc!C:P,10,FALSE)) / (VLOOKUP(AH830,Anthro_Calc!C:P,10,FALSE) - VLOOKUP(AH830,Anthro_Calc!C:P,9,FALSE)))</f>
        <v/>
      </c>
      <c r="AL830" s="172" t="str">
        <f t="shared" si="700"/>
        <v/>
      </c>
      <c r="AM830" s="173" t="str">
        <f t="shared" si="701"/>
        <v/>
      </c>
      <c r="AN830" s="174" t="str">
        <f t="shared" si="702"/>
        <v/>
      </c>
      <c r="AO830" s="178" t="str">
        <f t="shared" si="682"/>
        <v/>
      </c>
      <c r="AP830" s="179"/>
      <c r="AQ830" s="179" t="str">
        <f t="shared" si="688"/>
        <v/>
      </c>
      <c r="AR830" s="167"/>
      <c r="AS830" s="175"/>
      <c r="AT830" s="170"/>
      <c r="AU830" s="177" t="str">
        <f t="shared" si="729"/>
        <v/>
      </c>
      <c r="AV830" s="171">
        <f t="shared" si="703"/>
        <v>0</v>
      </c>
      <c r="AW830" s="171">
        <f t="shared" si="704"/>
        <v>0</v>
      </c>
      <c r="AX830" s="171" t="str">
        <f t="shared" si="705"/>
        <v>0</v>
      </c>
      <c r="AY830" s="171" t="str">
        <f>IF(ISBLANK(AT830), "", (POWER(AT830/VLOOKUP(AX830,Anthro_Calc!C:P,13,FALSE),VLOOKUP(AX830,Anthro_Calc!C:P,12,FALSE))-1) / (VLOOKUP(AX830,Anthro_Calc!C:P,14,FALSE)*VLOOKUP(AX830,Anthro_Calc!C:P,12,FALSE)))</f>
        <v/>
      </c>
      <c r="AZ830" s="171" t="str">
        <f>IF(ISBLANK(AT830), "", -3 + (AT830 -VLOOKUP(AX830,Anthro_Calc!C:P,4,FALSE)) / (VLOOKUP(AX830,Anthro_Calc!C:P,5,FALSE) - VLOOKUP(AX830,Anthro_Calc!C:P,4,FALSE)))</f>
        <v/>
      </c>
      <c r="BA830" s="171" t="str">
        <f>IF(ISBLANK(AT830), "", 3 + (AT830 -VLOOKUP(AX830,Anthro_Calc!C:P,10,FALSE)) / (VLOOKUP(AX830,Anthro_Calc!C:P,10,FALSE) - VLOOKUP(AX830,Anthro_Calc!C:P,9,FALSE)))</f>
        <v/>
      </c>
      <c r="BB830" s="172" t="str">
        <f t="shared" si="706"/>
        <v/>
      </c>
      <c r="BC830" s="173" t="str">
        <f t="shared" si="707"/>
        <v/>
      </c>
      <c r="BD830" s="174" t="str">
        <f t="shared" si="683"/>
        <v/>
      </c>
      <c r="BE830" s="180" t="str">
        <f t="shared" si="684"/>
        <v/>
      </c>
      <c r="BF830" s="181" t="str">
        <f t="shared" si="708"/>
        <v/>
      </c>
      <c r="BG830" s="181" t="str">
        <f t="shared" si="685"/>
        <v/>
      </c>
      <c r="BH830" s="179"/>
      <c r="BI830" s="182"/>
      <c r="BJ830" s="167"/>
      <c r="BK830" s="175"/>
      <c r="BL830" s="176"/>
      <c r="BM830" s="177" t="str">
        <f t="shared" si="709"/>
        <v/>
      </c>
      <c r="BN830" s="171">
        <f t="shared" si="727"/>
        <v>0</v>
      </c>
      <c r="BO830" s="171">
        <f t="shared" si="728"/>
        <v>0</v>
      </c>
      <c r="BP830" s="171" t="str">
        <f t="shared" si="710"/>
        <v>0</v>
      </c>
      <c r="BQ830" s="171" t="str">
        <f>IF(ISBLANK(BL830), "", (POWER(BL830/VLOOKUP(BP830,Anthro_Calc!C:P,13,FALSE),VLOOKUP(BP830,Anthro_Calc!C:P,12,FALSE))-1) / (VLOOKUP(BP830,Anthro_Calc!C:P,14,FALSE)*VLOOKUP(BP830,Anthro_Calc!C:P,12,FALSE)))</f>
        <v/>
      </c>
      <c r="BR830" s="171" t="str">
        <f>IF(ISBLANK(BL830), "", -3 + (BL830 -VLOOKUP(BP830,Anthro_Calc!C:P,4,FALSE)) / (VLOOKUP(BP830,Anthro_Calc!C:P,5,FALSE) - VLOOKUP(BP830,Anthro_Calc!C:P,4,FALSE)))</f>
        <v/>
      </c>
      <c r="BS830" s="171" t="str">
        <f>IF(ISBLANK(BL830), "", 3 + (BL830 -VLOOKUP(BP830,Anthro_Calc!C:P,10,FALSE)) / (VLOOKUP(BP830,Anthro_Calc!C:P,10,FALSE) - VLOOKUP(BP830,Anthro_Calc!C:P,9,FALSE)))</f>
        <v/>
      </c>
      <c r="BT830" s="172" t="str">
        <f t="shared" si="711"/>
        <v/>
      </c>
      <c r="BU830" s="173" t="str">
        <f t="shared" si="712"/>
        <v/>
      </c>
      <c r="BV830" s="174" t="str">
        <f t="shared" si="713"/>
        <v/>
      </c>
      <c r="BW830" s="181" t="str">
        <f t="shared" si="686"/>
        <v/>
      </c>
      <c r="BX830" s="179"/>
      <c r="BY830" s="181" t="str">
        <f>IF(ISBLANK(BL830), "", VLOOKUP(Z830&amp;" "&amp;BV830&amp;" "&amp;BW830,Graduation_Criteria!$D$2:$E$34,2,FALSE))</f>
        <v/>
      </c>
      <c r="BZ830" s="181" t="str">
        <f t="shared" si="687"/>
        <v/>
      </c>
      <c r="CA830" s="167"/>
      <c r="CB830" s="175"/>
      <c r="CC830" s="175"/>
      <c r="CD830" s="183" t="str">
        <f t="shared" si="714"/>
        <v/>
      </c>
      <c r="CE830" s="184">
        <f t="shared" si="715"/>
        <v>0</v>
      </c>
      <c r="CF830" s="184">
        <f t="shared" si="716"/>
        <v>0</v>
      </c>
      <c r="CG830" s="184" t="str">
        <f t="shared" si="717"/>
        <v>0</v>
      </c>
      <c r="CH830" s="184" t="str">
        <f>IF(ISBLANK(CC830), "", (POWER(CC830/VLOOKUP(CG830,Anthro_Calc!C:P,13,FALSE),VLOOKUP(CG830,Anthro_Calc!C:P,12,FALSE))-1) / (VLOOKUP(CG830,Anthro_Calc!C:P,14,FALSE)*VLOOKUP(CG830,Anthro_Calc!C:P,12,FALSE)))</f>
        <v/>
      </c>
      <c r="CI830" s="184" t="str">
        <f>IF(ISBLANK(CC830), "", -3 + (CC830 -VLOOKUP(CG830,Anthro_Calc!C:P,4,FALSE)) / (VLOOKUP(CG830,Anthro_Calc!C:P,5,FALSE) - VLOOKUP(CG830,Anthro_Calc!C:P,4,FALSE)))</f>
        <v/>
      </c>
      <c r="CJ830" s="184" t="str">
        <f>IF(ISBLANK(CC830), "", 3 + (CC830 -VLOOKUP(CG830,Anthro_Calc!C:P,10,FALSE)) / (VLOOKUP(CG830,Anthro_Calc!C:P,10,FALSE) - VLOOKUP(CG830,Anthro_Calc!C:P,9,FALSE)))</f>
        <v/>
      </c>
      <c r="CK830" s="185" t="str">
        <f t="shared" si="718"/>
        <v/>
      </c>
      <c r="CL830" s="173" t="str">
        <f t="shared" si="719"/>
        <v/>
      </c>
      <c r="CM830" s="174" t="str">
        <f t="shared" si="720"/>
        <v/>
      </c>
      <c r="CN830" s="179"/>
      <c r="CO830" s="167"/>
      <c r="CP830" s="175"/>
      <c r="CQ830" s="175"/>
      <c r="CR830" s="186" t="str">
        <f t="shared" si="721"/>
        <v/>
      </c>
      <c r="CS830" s="187">
        <f t="shared" si="722"/>
        <v>0</v>
      </c>
      <c r="CT830" s="187">
        <f t="shared" si="723"/>
        <v>0</v>
      </c>
      <c r="CU830" s="187" t="str">
        <f t="shared" si="724"/>
        <v>0</v>
      </c>
      <c r="CV830" s="187" t="str">
        <f>IF(ISBLANK(CQ830), "", (POWER(CQ830/VLOOKUP(CU830,Anthro_Calc!C:P,13,FALSE),VLOOKUP(CU830,Anthro_Calc!C:P,12,FALSE))-1) / (VLOOKUP(CU830,Anthro_Calc!C:P,14,FALSE)*VLOOKUP(CU830,Anthro_Calc!C:P,12,FALSE)))</f>
        <v/>
      </c>
      <c r="CW830" s="187" t="str">
        <f>IF(ISBLANK(CQ830), "", -3 + (CQ830 -VLOOKUP(CU830,Anthro_Calc!C:P,4,FALSE)) / (VLOOKUP(CU830,Anthro_Calc!C:P,5,FALSE) - VLOOKUP(CU830,Anthro_Calc!C:P,4,FALSE)))</f>
        <v/>
      </c>
      <c r="CX830" s="187" t="str">
        <f>IF(ISBLANK(CQ830), "", 3 + (CQ830 -VLOOKUP(CU830,Anthro_Calc!C:P,10,FALSE)) / (VLOOKUP(CU830,Anthro_Calc!C:P,10,FALSE) - VLOOKUP(CU830,Anthro_Calc!C:P,9,FALSE)))</f>
        <v/>
      </c>
      <c r="CY830" s="188" t="str">
        <f t="shared" si="725"/>
        <v/>
      </c>
      <c r="CZ830" s="117" t="str">
        <f t="shared" si="689"/>
        <v/>
      </c>
      <c r="DA830" s="174" t="str">
        <f t="shared" si="726"/>
        <v/>
      </c>
      <c r="DB830" s="189"/>
    </row>
    <row r="831" spans="1:106">
      <c r="A831" s="165">
        <f t="shared" si="681"/>
        <v>827</v>
      </c>
      <c r="B831" s="166"/>
      <c r="C831" s="166"/>
      <c r="D831" s="166"/>
      <c r="E831" s="166"/>
      <c r="F831" s="166"/>
      <c r="G831" s="166"/>
      <c r="H831" s="166"/>
      <c r="I831" s="166"/>
      <c r="J831" s="166"/>
      <c r="K831" s="166"/>
      <c r="L831" s="166"/>
      <c r="M831" s="167"/>
      <c r="N831" s="168" t="str">
        <f t="shared" ca="1" si="690"/>
        <v/>
      </c>
      <c r="O831" s="169"/>
      <c r="P831" s="169"/>
      <c r="Q831" s="167"/>
      <c r="R831" s="170"/>
      <c r="S831" s="171" t="str">
        <f t="shared" si="691"/>
        <v/>
      </c>
      <c r="T831" s="171" t="str">
        <f t="shared" si="692"/>
        <v/>
      </c>
      <c r="U831" s="171" t="str">
        <f t="shared" si="693"/>
        <v/>
      </c>
      <c r="V831" s="171" t="str">
        <f>IF(ISBLANK(R831), "", (POWER(R831/VLOOKUP(U831,Anthro_Calc!C:P,13,FALSE),VLOOKUP(U831,Anthro_Calc!C:P,12,FALSE))-1) / (VLOOKUP(U831,Anthro_Calc!C:P,14,FALSE)*VLOOKUP(U831,Anthro_Calc!C:P,12,FALSE)))</f>
        <v/>
      </c>
      <c r="W831" s="171" t="str">
        <f>IF(ISBLANK(R831), "", -3 + (R831 -VLOOKUP(U831,Anthro_Calc!C:P,4,FALSE)) / (VLOOKUP(U831,Anthro_Calc!C:P,5,FALSE) - VLOOKUP(U831,Anthro_Calc!C:P,4,FALSE)))</f>
        <v/>
      </c>
      <c r="X831" s="171" t="str">
        <f>IF(ISBLANK(R831), "", 3 + (R831 -VLOOKUP(U831,Anthro_Calc!C:P,10,FALSE)) / (VLOOKUP(U831,Anthro_Calc!C:P,10,FALSE) - VLOOKUP(U831,Anthro_Calc!C:P,9,FALSE)))</f>
        <v/>
      </c>
      <c r="Y831" s="172" t="str">
        <f t="shared" si="694"/>
        <v/>
      </c>
      <c r="Z831" s="173" t="str">
        <f t="shared" si="695"/>
        <v/>
      </c>
      <c r="AA831" s="174" t="str">
        <f t="shared" si="730"/>
        <v/>
      </c>
      <c r="AB831" s="167"/>
      <c r="AC831" s="175"/>
      <c r="AD831" s="176"/>
      <c r="AE831" s="177" t="str">
        <f t="shared" si="696"/>
        <v/>
      </c>
      <c r="AF831" s="171">
        <f t="shared" si="697"/>
        <v>0</v>
      </c>
      <c r="AG831" s="171">
        <f t="shared" si="698"/>
        <v>0</v>
      </c>
      <c r="AH831" s="171" t="str">
        <f t="shared" si="699"/>
        <v>0</v>
      </c>
      <c r="AI831" s="171" t="str">
        <f>IF(ISBLANK(AD831), "", (POWER(AD831/VLOOKUP(AH831,Anthro_Calc!C:P,13,FALSE),VLOOKUP(AH831,Anthro_Calc!C:P,12,FALSE))-1) / (VLOOKUP(AH831,Anthro_Calc!C:P,14,FALSE)*VLOOKUP(AH831,Anthro_Calc!C:P,12,FALSE)))</f>
        <v/>
      </c>
      <c r="AJ831" s="171" t="str">
        <f>IF(ISBLANK(AD831), "", -3 + (AD831 -VLOOKUP(AH831,Anthro_Calc!C:P,4,FALSE)) / (VLOOKUP(AH831,Anthro_Calc!C:P,5,FALSE) - VLOOKUP(AH831,Anthro_Calc!C:P,4,FALSE)))</f>
        <v/>
      </c>
      <c r="AK831" s="171" t="str">
        <f>IF(ISBLANK(AD831), "", 3 + (AD831 -VLOOKUP(AH831,Anthro_Calc!C:P,10,FALSE)) / (VLOOKUP(AH831,Anthro_Calc!C:P,10,FALSE) - VLOOKUP(AH831,Anthro_Calc!C:P,9,FALSE)))</f>
        <v/>
      </c>
      <c r="AL831" s="172" t="str">
        <f t="shared" si="700"/>
        <v/>
      </c>
      <c r="AM831" s="173" t="str">
        <f t="shared" si="701"/>
        <v/>
      </c>
      <c r="AN831" s="174" t="str">
        <f t="shared" si="702"/>
        <v/>
      </c>
      <c r="AO831" s="178" t="str">
        <f t="shared" si="682"/>
        <v/>
      </c>
      <c r="AP831" s="179"/>
      <c r="AQ831" s="179" t="str">
        <f t="shared" si="688"/>
        <v/>
      </c>
      <c r="AR831" s="167"/>
      <c r="AS831" s="175"/>
      <c r="AT831" s="170"/>
      <c r="AU831" s="177" t="str">
        <f t="shared" si="729"/>
        <v/>
      </c>
      <c r="AV831" s="171">
        <f t="shared" si="703"/>
        <v>0</v>
      </c>
      <c r="AW831" s="171">
        <f t="shared" si="704"/>
        <v>0</v>
      </c>
      <c r="AX831" s="171" t="str">
        <f t="shared" si="705"/>
        <v>0</v>
      </c>
      <c r="AY831" s="171" t="str">
        <f>IF(ISBLANK(AT831), "", (POWER(AT831/VLOOKUP(AX831,Anthro_Calc!C:P,13,FALSE),VLOOKUP(AX831,Anthro_Calc!C:P,12,FALSE))-1) / (VLOOKUP(AX831,Anthro_Calc!C:P,14,FALSE)*VLOOKUP(AX831,Anthro_Calc!C:P,12,FALSE)))</f>
        <v/>
      </c>
      <c r="AZ831" s="171" t="str">
        <f>IF(ISBLANK(AT831), "", -3 + (AT831 -VLOOKUP(AX831,Anthro_Calc!C:P,4,FALSE)) / (VLOOKUP(AX831,Anthro_Calc!C:P,5,FALSE) - VLOOKUP(AX831,Anthro_Calc!C:P,4,FALSE)))</f>
        <v/>
      </c>
      <c r="BA831" s="171" t="str">
        <f>IF(ISBLANK(AT831), "", 3 + (AT831 -VLOOKUP(AX831,Anthro_Calc!C:P,10,FALSE)) / (VLOOKUP(AX831,Anthro_Calc!C:P,10,FALSE) - VLOOKUP(AX831,Anthro_Calc!C:P,9,FALSE)))</f>
        <v/>
      </c>
      <c r="BB831" s="172" t="str">
        <f t="shared" si="706"/>
        <v/>
      </c>
      <c r="BC831" s="173" t="str">
        <f t="shared" si="707"/>
        <v/>
      </c>
      <c r="BD831" s="174" t="str">
        <f t="shared" si="683"/>
        <v/>
      </c>
      <c r="BE831" s="180" t="str">
        <f t="shared" si="684"/>
        <v/>
      </c>
      <c r="BF831" s="181" t="str">
        <f t="shared" si="708"/>
        <v/>
      </c>
      <c r="BG831" s="181" t="str">
        <f t="shared" si="685"/>
        <v/>
      </c>
      <c r="BH831" s="179"/>
      <c r="BI831" s="182"/>
      <c r="BJ831" s="167"/>
      <c r="BK831" s="175"/>
      <c r="BL831" s="176"/>
      <c r="BM831" s="177" t="str">
        <f t="shared" si="709"/>
        <v/>
      </c>
      <c r="BN831" s="171">
        <f t="shared" si="727"/>
        <v>0</v>
      </c>
      <c r="BO831" s="171">
        <f t="shared" si="728"/>
        <v>0</v>
      </c>
      <c r="BP831" s="171" t="str">
        <f t="shared" si="710"/>
        <v>0</v>
      </c>
      <c r="BQ831" s="171" t="str">
        <f>IF(ISBLANK(BL831), "", (POWER(BL831/VLOOKUP(BP831,Anthro_Calc!C:P,13,FALSE),VLOOKUP(BP831,Anthro_Calc!C:P,12,FALSE))-1) / (VLOOKUP(BP831,Anthro_Calc!C:P,14,FALSE)*VLOOKUP(BP831,Anthro_Calc!C:P,12,FALSE)))</f>
        <v/>
      </c>
      <c r="BR831" s="171" t="str">
        <f>IF(ISBLANK(BL831), "", -3 + (BL831 -VLOOKUP(BP831,Anthro_Calc!C:P,4,FALSE)) / (VLOOKUP(BP831,Anthro_Calc!C:P,5,FALSE) - VLOOKUP(BP831,Anthro_Calc!C:P,4,FALSE)))</f>
        <v/>
      </c>
      <c r="BS831" s="171" t="str">
        <f>IF(ISBLANK(BL831), "", 3 + (BL831 -VLOOKUP(BP831,Anthro_Calc!C:P,10,FALSE)) / (VLOOKUP(BP831,Anthro_Calc!C:P,10,FALSE) - VLOOKUP(BP831,Anthro_Calc!C:P,9,FALSE)))</f>
        <v/>
      </c>
      <c r="BT831" s="172" t="str">
        <f t="shared" si="711"/>
        <v/>
      </c>
      <c r="BU831" s="173" t="str">
        <f t="shared" si="712"/>
        <v/>
      </c>
      <c r="BV831" s="174" t="str">
        <f t="shared" si="713"/>
        <v/>
      </c>
      <c r="BW831" s="181" t="str">
        <f t="shared" si="686"/>
        <v/>
      </c>
      <c r="BX831" s="179"/>
      <c r="BY831" s="181" t="str">
        <f>IF(ISBLANK(BL831), "", VLOOKUP(Z831&amp;" "&amp;BV831&amp;" "&amp;BW831,Graduation_Criteria!$D$2:$E$34,2,FALSE))</f>
        <v/>
      </c>
      <c r="BZ831" s="181" t="str">
        <f t="shared" si="687"/>
        <v/>
      </c>
      <c r="CA831" s="167"/>
      <c r="CB831" s="175"/>
      <c r="CC831" s="175"/>
      <c r="CD831" s="183" t="str">
        <f t="shared" si="714"/>
        <v/>
      </c>
      <c r="CE831" s="184">
        <f t="shared" si="715"/>
        <v>0</v>
      </c>
      <c r="CF831" s="184">
        <f t="shared" si="716"/>
        <v>0</v>
      </c>
      <c r="CG831" s="184" t="str">
        <f t="shared" si="717"/>
        <v>0</v>
      </c>
      <c r="CH831" s="184" t="str">
        <f>IF(ISBLANK(CC831), "", (POWER(CC831/VLOOKUP(CG831,Anthro_Calc!C:P,13,FALSE),VLOOKUP(CG831,Anthro_Calc!C:P,12,FALSE))-1) / (VLOOKUP(CG831,Anthro_Calc!C:P,14,FALSE)*VLOOKUP(CG831,Anthro_Calc!C:P,12,FALSE)))</f>
        <v/>
      </c>
      <c r="CI831" s="184" t="str">
        <f>IF(ISBLANK(CC831), "", -3 + (CC831 -VLOOKUP(CG831,Anthro_Calc!C:P,4,FALSE)) / (VLOOKUP(CG831,Anthro_Calc!C:P,5,FALSE) - VLOOKUP(CG831,Anthro_Calc!C:P,4,FALSE)))</f>
        <v/>
      </c>
      <c r="CJ831" s="184" t="str">
        <f>IF(ISBLANK(CC831), "", 3 + (CC831 -VLOOKUP(CG831,Anthro_Calc!C:P,10,FALSE)) / (VLOOKUP(CG831,Anthro_Calc!C:P,10,FALSE) - VLOOKUP(CG831,Anthro_Calc!C:P,9,FALSE)))</f>
        <v/>
      </c>
      <c r="CK831" s="185" t="str">
        <f t="shared" si="718"/>
        <v/>
      </c>
      <c r="CL831" s="173" t="str">
        <f t="shared" si="719"/>
        <v/>
      </c>
      <c r="CM831" s="174" t="str">
        <f t="shared" si="720"/>
        <v/>
      </c>
      <c r="CN831" s="179"/>
      <c r="CO831" s="167"/>
      <c r="CP831" s="175"/>
      <c r="CQ831" s="175"/>
      <c r="CR831" s="186" t="str">
        <f t="shared" si="721"/>
        <v/>
      </c>
      <c r="CS831" s="187">
        <f t="shared" si="722"/>
        <v>0</v>
      </c>
      <c r="CT831" s="187">
        <f t="shared" si="723"/>
        <v>0</v>
      </c>
      <c r="CU831" s="187" t="str">
        <f t="shared" si="724"/>
        <v>0</v>
      </c>
      <c r="CV831" s="187" t="str">
        <f>IF(ISBLANK(CQ831), "", (POWER(CQ831/VLOOKUP(CU831,Anthro_Calc!C:P,13,FALSE),VLOOKUP(CU831,Anthro_Calc!C:P,12,FALSE))-1) / (VLOOKUP(CU831,Anthro_Calc!C:P,14,FALSE)*VLOOKUP(CU831,Anthro_Calc!C:P,12,FALSE)))</f>
        <v/>
      </c>
      <c r="CW831" s="187" t="str">
        <f>IF(ISBLANK(CQ831), "", -3 + (CQ831 -VLOOKUP(CU831,Anthro_Calc!C:P,4,FALSE)) / (VLOOKUP(CU831,Anthro_Calc!C:P,5,FALSE) - VLOOKUP(CU831,Anthro_Calc!C:P,4,FALSE)))</f>
        <v/>
      </c>
      <c r="CX831" s="187" t="str">
        <f>IF(ISBLANK(CQ831), "", 3 + (CQ831 -VLOOKUP(CU831,Anthro_Calc!C:P,10,FALSE)) / (VLOOKUP(CU831,Anthro_Calc!C:P,10,FALSE) - VLOOKUP(CU831,Anthro_Calc!C:P,9,FALSE)))</f>
        <v/>
      </c>
      <c r="CY831" s="188" t="str">
        <f t="shared" si="725"/>
        <v/>
      </c>
      <c r="CZ831" s="117" t="str">
        <f t="shared" si="689"/>
        <v/>
      </c>
      <c r="DA831" s="174" t="str">
        <f t="shared" si="726"/>
        <v/>
      </c>
      <c r="DB831" s="189"/>
    </row>
    <row r="832" spans="1:106">
      <c r="A832" s="165">
        <f t="shared" si="681"/>
        <v>828</v>
      </c>
      <c r="B832" s="166"/>
      <c r="C832" s="166"/>
      <c r="D832" s="166"/>
      <c r="E832" s="166"/>
      <c r="F832" s="166"/>
      <c r="G832" s="166"/>
      <c r="H832" s="166"/>
      <c r="I832" s="166"/>
      <c r="J832" s="166"/>
      <c r="K832" s="166"/>
      <c r="L832" s="166"/>
      <c r="M832" s="167"/>
      <c r="N832" s="168" t="str">
        <f t="shared" ca="1" si="690"/>
        <v/>
      </c>
      <c r="O832" s="169"/>
      <c r="P832" s="169"/>
      <c r="Q832" s="167"/>
      <c r="R832" s="170"/>
      <c r="S832" s="171" t="str">
        <f t="shared" si="691"/>
        <v/>
      </c>
      <c r="T832" s="171" t="str">
        <f t="shared" si="692"/>
        <v/>
      </c>
      <c r="U832" s="171" t="str">
        <f t="shared" si="693"/>
        <v/>
      </c>
      <c r="V832" s="171" t="str">
        <f>IF(ISBLANK(R832), "", (POWER(R832/VLOOKUP(U832,Anthro_Calc!C:P,13,FALSE),VLOOKUP(U832,Anthro_Calc!C:P,12,FALSE))-1) / (VLOOKUP(U832,Anthro_Calc!C:P,14,FALSE)*VLOOKUP(U832,Anthro_Calc!C:P,12,FALSE)))</f>
        <v/>
      </c>
      <c r="W832" s="171" t="str">
        <f>IF(ISBLANK(R832), "", -3 + (R832 -VLOOKUP(U832,Anthro_Calc!C:P,4,FALSE)) / (VLOOKUP(U832,Anthro_Calc!C:P,5,FALSE) - VLOOKUP(U832,Anthro_Calc!C:P,4,FALSE)))</f>
        <v/>
      </c>
      <c r="X832" s="171" t="str">
        <f>IF(ISBLANK(R832), "", 3 + (R832 -VLOOKUP(U832,Anthro_Calc!C:P,10,FALSE)) / (VLOOKUP(U832,Anthro_Calc!C:P,10,FALSE) - VLOOKUP(U832,Anthro_Calc!C:P,9,FALSE)))</f>
        <v/>
      </c>
      <c r="Y832" s="172" t="str">
        <f t="shared" si="694"/>
        <v/>
      </c>
      <c r="Z832" s="173" t="str">
        <f t="shared" si="695"/>
        <v/>
      </c>
      <c r="AA832" s="174" t="str">
        <f t="shared" si="730"/>
        <v/>
      </c>
      <c r="AB832" s="167"/>
      <c r="AC832" s="175"/>
      <c r="AD832" s="176"/>
      <c r="AE832" s="177" t="str">
        <f t="shared" si="696"/>
        <v/>
      </c>
      <c r="AF832" s="171">
        <f t="shared" si="697"/>
        <v>0</v>
      </c>
      <c r="AG832" s="171">
        <f t="shared" si="698"/>
        <v>0</v>
      </c>
      <c r="AH832" s="171" t="str">
        <f t="shared" si="699"/>
        <v>0</v>
      </c>
      <c r="AI832" s="171" t="str">
        <f>IF(ISBLANK(AD832), "", (POWER(AD832/VLOOKUP(AH832,Anthro_Calc!C:P,13,FALSE),VLOOKUP(AH832,Anthro_Calc!C:P,12,FALSE))-1) / (VLOOKUP(AH832,Anthro_Calc!C:P,14,FALSE)*VLOOKUP(AH832,Anthro_Calc!C:P,12,FALSE)))</f>
        <v/>
      </c>
      <c r="AJ832" s="171" t="str">
        <f>IF(ISBLANK(AD832), "", -3 + (AD832 -VLOOKUP(AH832,Anthro_Calc!C:P,4,FALSE)) / (VLOOKUP(AH832,Anthro_Calc!C:P,5,FALSE) - VLOOKUP(AH832,Anthro_Calc!C:P,4,FALSE)))</f>
        <v/>
      </c>
      <c r="AK832" s="171" t="str">
        <f>IF(ISBLANK(AD832), "", 3 + (AD832 -VLOOKUP(AH832,Anthro_Calc!C:P,10,FALSE)) / (VLOOKUP(AH832,Anthro_Calc!C:P,10,FALSE) - VLOOKUP(AH832,Anthro_Calc!C:P,9,FALSE)))</f>
        <v/>
      </c>
      <c r="AL832" s="172" t="str">
        <f t="shared" si="700"/>
        <v/>
      </c>
      <c r="AM832" s="173" t="str">
        <f t="shared" si="701"/>
        <v/>
      </c>
      <c r="AN832" s="174" t="str">
        <f t="shared" si="702"/>
        <v/>
      </c>
      <c r="AO832" s="178" t="str">
        <f t="shared" si="682"/>
        <v/>
      </c>
      <c r="AP832" s="179"/>
      <c r="AQ832" s="179" t="str">
        <f t="shared" si="688"/>
        <v/>
      </c>
      <c r="AR832" s="167"/>
      <c r="AS832" s="175"/>
      <c r="AT832" s="170"/>
      <c r="AU832" s="177" t="str">
        <f t="shared" si="729"/>
        <v/>
      </c>
      <c r="AV832" s="171">
        <f t="shared" si="703"/>
        <v>0</v>
      </c>
      <c r="AW832" s="171">
        <f t="shared" si="704"/>
        <v>0</v>
      </c>
      <c r="AX832" s="171" t="str">
        <f t="shared" si="705"/>
        <v>0</v>
      </c>
      <c r="AY832" s="171" t="str">
        <f>IF(ISBLANK(AT832), "", (POWER(AT832/VLOOKUP(AX832,Anthro_Calc!C:P,13,FALSE),VLOOKUP(AX832,Anthro_Calc!C:P,12,FALSE))-1) / (VLOOKUP(AX832,Anthro_Calc!C:P,14,FALSE)*VLOOKUP(AX832,Anthro_Calc!C:P,12,FALSE)))</f>
        <v/>
      </c>
      <c r="AZ832" s="171" t="str">
        <f>IF(ISBLANK(AT832), "", -3 + (AT832 -VLOOKUP(AX832,Anthro_Calc!C:P,4,FALSE)) / (VLOOKUP(AX832,Anthro_Calc!C:P,5,FALSE) - VLOOKUP(AX832,Anthro_Calc!C:P,4,FALSE)))</f>
        <v/>
      </c>
      <c r="BA832" s="171" t="str">
        <f>IF(ISBLANK(AT832), "", 3 + (AT832 -VLOOKUP(AX832,Anthro_Calc!C:P,10,FALSE)) / (VLOOKUP(AX832,Anthro_Calc!C:P,10,FALSE) - VLOOKUP(AX832,Anthro_Calc!C:P,9,FALSE)))</f>
        <v/>
      </c>
      <c r="BB832" s="172" t="str">
        <f t="shared" si="706"/>
        <v/>
      </c>
      <c r="BC832" s="173" t="str">
        <f t="shared" si="707"/>
        <v/>
      </c>
      <c r="BD832" s="174" t="str">
        <f t="shared" si="683"/>
        <v/>
      </c>
      <c r="BE832" s="180" t="str">
        <f t="shared" si="684"/>
        <v/>
      </c>
      <c r="BF832" s="181" t="str">
        <f t="shared" si="708"/>
        <v/>
      </c>
      <c r="BG832" s="181" t="str">
        <f t="shared" si="685"/>
        <v/>
      </c>
      <c r="BH832" s="179"/>
      <c r="BI832" s="182"/>
      <c r="BJ832" s="167"/>
      <c r="BK832" s="175"/>
      <c r="BL832" s="176"/>
      <c r="BM832" s="177" t="str">
        <f t="shared" si="709"/>
        <v/>
      </c>
      <c r="BN832" s="171">
        <f t="shared" si="727"/>
        <v>0</v>
      </c>
      <c r="BO832" s="171">
        <f t="shared" si="728"/>
        <v>0</v>
      </c>
      <c r="BP832" s="171" t="str">
        <f t="shared" si="710"/>
        <v>0</v>
      </c>
      <c r="BQ832" s="171" t="str">
        <f>IF(ISBLANK(BL832), "", (POWER(BL832/VLOOKUP(BP832,Anthro_Calc!C:P,13,FALSE),VLOOKUP(BP832,Anthro_Calc!C:P,12,FALSE))-1) / (VLOOKUP(BP832,Anthro_Calc!C:P,14,FALSE)*VLOOKUP(BP832,Anthro_Calc!C:P,12,FALSE)))</f>
        <v/>
      </c>
      <c r="BR832" s="171" t="str">
        <f>IF(ISBLANK(BL832), "", -3 + (BL832 -VLOOKUP(BP832,Anthro_Calc!C:P,4,FALSE)) / (VLOOKUP(BP832,Anthro_Calc!C:P,5,FALSE) - VLOOKUP(BP832,Anthro_Calc!C:P,4,FALSE)))</f>
        <v/>
      </c>
      <c r="BS832" s="171" t="str">
        <f>IF(ISBLANK(BL832), "", 3 + (BL832 -VLOOKUP(BP832,Anthro_Calc!C:P,10,FALSE)) / (VLOOKUP(BP832,Anthro_Calc!C:P,10,FALSE) - VLOOKUP(BP832,Anthro_Calc!C:P,9,FALSE)))</f>
        <v/>
      </c>
      <c r="BT832" s="172" t="str">
        <f t="shared" si="711"/>
        <v/>
      </c>
      <c r="BU832" s="173" t="str">
        <f t="shared" si="712"/>
        <v/>
      </c>
      <c r="BV832" s="174" t="str">
        <f t="shared" si="713"/>
        <v/>
      </c>
      <c r="BW832" s="181" t="str">
        <f t="shared" si="686"/>
        <v/>
      </c>
      <c r="BX832" s="179"/>
      <c r="BY832" s="181" t="str">
        <f>IF(ISBLANK(BL832), "", VLOOKUP(Z832&amp;" "&amp;BV832&amp;" "&amp;BW832,Graduation_Criteria!$D$2:$E$34,2,FALSE))</f>
        <v/>
      </c>
      <c r="BZ832" s="181" t="str">
        <f t="shared" si="687"/>
        <v/>
      </c>
      <c r="CA832" s="167"/>
      <c r="CB832" s="175"/>
      <c r="CC832" s="175"/>
      <c r="CD832" s="183" t="str">
        <f t="shared" si="714"/>
        <v/>
      </c>
      <c r="CE832" s="184">
        <f t="shared" si="715"/>
        <v>0</v>
      </c>
      <c r="CF832" s="184">
        <f t="shared" si="716"/>
        <v>0</v>
      </c>
      <c r="CG832" s="184" t="str">
        <f t="shared" si="717"/>
        <v>0</v>
      </c>
      <c r="CH832" s="184" t="str">
        <f>IF(ISBLANK(CC832), "", (POWER(CC832/VLOOKUP(CG832,Anthro_Calc!C:P,13,FALSE),VLOOKUP(CG832,Anthro_Calc!C:P,12,FALSE))-1) / (VLOOKUP(CG832,Anthro_Calc!C:P,14,FALSE)*VLOOKUP(CG832,Anthro_Calc!C:P,12,FALSE)))</f>
        <v/>
      </c>
      <c r="CI832" s="184" t="str">
        <f>IF(ISBLANK(CC832), "", -3 + (CC832 -VLOOKUP(CG832,Anthro_Calc!C:P,4,FALSE)) / (VLOOKUP(CG832,Anthro_Calc!C:P,5,FALSE) - VLOOKUP(CG832,Anthro_Calc!C:P,4,FALSE)))</f>
        <v/>
      </c>
      <c r="CJ832" s="184" t="str">
        <f>IF(ISBLANK(CC832), "", 3 + (CC832 -VLOOKUP(CG832,Anthro_Calc!C:P,10,FALSE)) / (VLOOKUP(CG832,Anthro_Calc!C:P,10,FALSE) - VLOOKUP(CG832,Anthro_Calc!C:P,9,FALSE)))</f>
        <v/>
      </c>
      <c r="CK832" s="185" t="str">
        <f t="shared" si="718"/>
        <v/>
      </c>
      <c r="CL832" s="173" t="str">
        <f t="shared" si="719"/>
        <v/>
      </c>
      <c r="CM832" s="174" t="str">
        <f t="shared" si="720"/>
        <v/>
      </c>
      <c r="CN832" s="179"/>
      <c r="CO832" s="167"/>
      <c r="CP832" s="175"/>
      <c r="CQ832" s="175"/>
      <c r="CR832" s="186" t="str">
        <f t="shared" si="721"/>
        <v/>
      </c>
      <c r="CS832" s="187">
        <f t="shared" si="722"/>
        <v>0</v>
      </c>
      <c r="CT832" s="187">
        <f t="shared" si="723"/>
        <v>0</v>
      </c>
      <c r="CU832" s="187" t="str">
        <f t="shared" si="724"/>
        <v>0</v>
      </c>
      <c r="CV832" s="187" t="str">
        <f>IF(ISBLANK(CQ832), "", (POWER(CQ832/VLOOKUP(CU832,Anthro_Calc!C:P,13,FALSE),VLOOKUP(CU832,Anthro_Calc!C:P,12,FALSE))-1) / (VLOOKUP(CU832,Anthro_Calc!C:P,14,FALSE)*VLOOKUP(CU832,Anthro_Calc!C:P,12,FALSE)))</f>
        <v/>
      </c>
      <c r="CW832" s="187" t="str">
        <f>IF(ISBLANK(CQ832), "", -3 + (CQ832 -VLOOKUP(CU832,Anthro_Calc!C:P,4,FALSE)) / (VLOOKUP(CU832,Anthro_Calc!C:P,5,FALSE) - VLOOKUP(CU832,Anthro_Calc!C:P,4,FALSE)))</f>
        <v/>
      </c>
      <c r="CX832" s="187" t="str">
        <f>IF(ISBLANK(CQ832), "", 3 + (CQ832 -VLOOKUP(CU832,Anthro_Calc!C:P,10,FALSE)) / (VLOOKUP(CU832,Anthro_Calc!C:P,10,FALSE) - VLOOKUP(CU832,Anthro_Calc!C:P,9,FALSE)))</f>
        <v/>
      </c>
      <c r="CY832" s="188" t="str">
        <f t="shared" si="725"/>
        <v/>
      </c>
      <c r="CZ832" s="117" t="str">
        <f t="shared" si="689"/>
        <v/>
      </c>
      <c r="DA832" s="174" t="str">
        <f t="shared" si="726"/>
        <v/>
      </c>
      <c r="DB832" s="189"/>
    </row>
    <row r="833" spans="1:106">
      <c r="A833" s="165">
        <f t="shared" si="681"/>
        <v>829</v>
      </c>
      <c r="B833" s="166"/>
      <c r="C833" s="166"/>
      <c r="D833" s="166"/>
      <c r="E833" s="166"/>
      <c r="F833" s="166"/>
      <c r="G833" s="166"/>
      <c r="H833" s="166"/>
      <c r="I833" s="166"/>
      <c r="J833" s="166"/>
      <c r="K833" s="166"/>
      <c r="L833" s="166"/>
      <c r="M833" s="167"/>
      <c r="N833" s="168" t="str">
        <f t="shared" ca="1" si="690"/>
        <v/>
      </c>
      <c r="O833" s="169"/>
      <c r="P833" s="169"/>
      <c r="Q833" s="167"/>
      <c r="R833" s="170"/>
      <c r="S833" s="171" t="str">
        <f t="shared" si="691"/>
        <v/>
      </c>
      <c r="T833" s="171" t="str">
        <f t="shared" si="692"/>
        <v/>
      </c>
      <c r="U833" s="171" t="str">
        <f t="shared" si="693"/>
        <v/>
      </c>
      <c r="V833" s="171" t="str">
        <f>IF(ISBLANK(R833), "", (POWER(R833/VLOOKUP(U833,Anthro_Calc!C:P,13,FALSE),VLOOKUP(U833,Anthro_Calc!C:P,12,FALSE))-1) / (VLOOKUP(U833,Anthro_Calc!C:P,14,FALSE)*VLOOKUP(U833,Anthro_Calc!C:P,12,FALSE)))</f>
        <v/>
      </c>
      <c r="W833" s="171" t="str">
        <f>IF(ISBLANK(R833), "", -3 + (R833 -VLOOKUP(U833,Anthro_Calc!C:P,4,FALSE)) / (VLOOKUP(U833,Anthro_Calc!C:P,5,FALSE) - VLOOKUP(U833,Anthro_Calc!C:P,4,FALSE)))</f>
        <v/>
      </c>
      <c r="X833" s="171" t="str">
        <f>IF(ISBLANK(R833), "", 3 + (R833 -VLOOKUP(U833,Anthro_Calc!C:P,10,FALSE)) / (VLOOKUP(U833,Anthro_Calc!C:P,10,FALSE) - VLOOKUP(U833,Anthro_Calc!C:P,9,FALSE)))</f>
        <v/>
      </c>
      <c r="Y833" s="172" t="str">
        <f t="shared" si="694"/>
        <v/>
      </c>
      <c r="Z833" s="173" t="str">
        <f t="shared" si="695"/>
        <v/>
      </c>
      <c r="AA833" s="174" t="str">
        <f t="shared" si="730"/>
        <v/>
      </c>
      <c r="AB833" s="167"/>
      <c r="AC833" s="175"/>
      <c r="AD833" s="176"/>
      <c r="AE833" s="177" t="str">
        <f t="shared" si="696"/>
        <v/>
      </c>
      <c r="AF833" s="171">
        <f t="shared" si="697"/>
        <v>0</v>
      </c>
      <c r="AG833" s="171">
        <f t="shared" si="698"/>
        <v>0</v>
      </c>
      <c r="AH833" s="171" t="str">
        <f t="shared" si="699"/>
        <v>0</v>
      </c>
      <c r="AI833" s="171" t="str">
        <f>IF(ISBLANK(AD833), "", (POWER(AD833/VLOOKUP(AH833,Anthro_Calc!C:P,13,FALSE),VLOOKUP(AH833,Anthro_Calc!C:P,12,FALSE))-1) / (VLOOKUP(AH833,Anthro_Calc!C:P,14,FALSE)*VLOOKUP(AH833,Anthro_Calc!C:P,12,FALSE)))</f>
        <v/>
      </c>
      <c r="AJ833" s="171" t="str">
        <f>IF(ISBLANK(AD833), "", -3 + (AD833 -VLOOKUP(AH833,Anthro_Calc!C:P,4,FALSE)) / (VLOOKUP(AH833,Anthro_Calc!C:P,5,FALSE) - VLOOKUP(AH833,Anthro_Calc!C:P,4,FALSE)))</f>
        <v/>
      </c>
      <c r="AK833" s="171" t="str">
        <f>IF(ISBLANK(AD833), "", 3 + (AD833 -VLOOKUP(AH833,Anthro_Calc!C:P,10,FALSE)) / (VLOOKUP(AH833,Anthro_Calc!C:P,10,FALSE) - VLOOKUP(AH833,Anthro_Calc!C:P,9,FALSE)))</f>
        <v/>
      </c>
      <c r="AL833" s="172" t="str">
        <f t="shared" si="700"/>
        <v/>
      </c>
      <c r="AM833" s="173" t="str">
        <f t="shared" si="701"/>
        <v/>
      </c>
      <c r="AN833" s="174" t="str">
        <f t="shared" si="702"/>
        <v/>
      </c>
      <c r="AO833" s="178" t="str">
        <f t="shared" si="682"/>
        <v/>
      </c>
      <c r="AP833" s="179"/>
      <c r="AQ833" s="179" t="str">
        <f t="shared" si="688"/>
        <v/>
      </c>
      <c r="AR833" s="167"/>
      <c r="AS833" s="175"/>
      <c r="AT833" s="170"/>
      <c r="AU833" s="177" t="str">
        <f t="shared" si="729"/>
        <v/>
      </c>
      <c r="AV833" s="171">
        <f t="shared" si="703"/>
        <v>0</v>
      </c>
      <c r="AW833" s="171">
        <f t="shared" si="704"/>
        <v>0</v>
      </c>
      <c r="AX833" s="171" t="str">
        <f t="shared" si="705"/>
        <v>0</v>
      </c>
      <c r="AY833" s="171" t="str">
        <f>IF(ISBLANK(AT833), "", (POWER(AT833/VLOOKUP(AX833,Anthro_Calc!C:P,13,FALSE),VLOOKUP(AX833,Anthro_Calc!C:P,12,FALSE))-1) / (VLOOKUP(AX833,Anthro_Calc!C:P,14,FALSE)*VLOOKUP(AX833,Anthro_Calc!C:P,12,FALSE)))</f>
        <v/>
      </c>
      <c r="AZ833" s="171" t="str">
        <f>IF(ISBLANK(AT833), "", -3 + (AT833 -VLOOKUP(AX833,Anthro_Calc!C:P,4,FALSE)) / (VLOOKUP(AX833,Anthro_Calc!C:P,5,FALSE) - VLOOKUP(AX833,Anthro_Calc!C:P,4,FALSE)))</f>
        <v/>
      </c>
      <c r="BA833" s="171" t="str">
        <f>IF(ISBLANK(AT833), "", 3 + (AT833 -VLOOKUP(AX833,Anthro_Calc!C:P,10,FALSE)) / (VLOOKUP(AX833,Anthro_Calc!C:P,10,FALSE) - VLOOKUP(AX833,Anthro_Calc!C:P,9,FALSE)))</f>
        <v/>
      </c>
      <c r="BB833" s="172" t="str">
        <f t="shared" si="706"/>
        <v/>
      </c>
      <c r="BC833" s="173" t="str">
        <f t="shared" si="707"/>
        <v/>
      </c>
      <c r="BD833" s="174" t="str">
        <f t="shared" si="683"/>
        <v/>
      </c>
      <c r="BE833" s="180" t="str">
        <f t="shared" si="684"/>
        <v/>
      </c>
      <c r="BF833" s="181" t="str">
        <f t="shared" si="708"/>
        <v/>
      </c>
      <c r="BG833" s="181" t="str">
        <f t="shared" si="685"/>
        <v/>
      </c>
      <c r="BH833" s="179"/>
      <c r="BI833" s="182"/>
      <c r="BJ833" s="167"/>
      <c r="BK833" s="175"/>
      <c r="BL833" s="176"/>
      <c r="BM833" s="177" t="str">
        <f t="shared" si="709"/>
        <v/>
      </c>
      <c r="BN833" s="171">
        <f t="shared" si="727"/>
        <v>0</v>
      </c>
      <c r="BO833" s="171">
        <f t="shared" si="728"/>
        <v>0</v>
      </c>
      <c r="BP833" s="171" t="str">
        <f t="shared" si="710"/>
        <v>0</v>
      </c>
      <c r="BQ833" s="171" t="str">
        <f>IF(ISBLANK(BL833), "", (POWER(BL833/VLOOKUP(BP833,Anthro_Calc!C:P,13,FALSE),VLOOKUP(BP833,Anthro_Calc!C:P,12,FALSE))-1) / (VLOOKUP(BP833,Anthro_Calc!C:P,14,FALSE)*VLOOKUP(BP833,Anthro_Calc!C:P,12,FALSE)))</f>
        <v/>
      </c>
      <c r="BR833" s="171" t="str">
        <f>IF(ISBLANK(BL833), "", -3 + (BL833 -VLOOKUP(BP833,Anthro_Calc!C:P,4,FALSE)) / (VLOOKUP(BP833,Anthro_Calc!C:P,5,FALSE) - VLOOKUP(BP833,Anthro_Calc!C:P,4,FALSE)))</f>
        <v/>
      </c>
      <c r="BS833" s="171" t="str">
        <f>IF(ISBLANK(BL833), "", 3 + (BL833 -VLOOKUP(BP833,Anthro_Calc!C:P,10,FALSE)) / (VLOOKUP(BP833,Anthro_Calc!C:P,10,FALSE) - VLOOKUP(BP833,Anthro_Calc!C:P,9,FALSE)))</f>
        <v/>
      </c>
      <c r="BT833" s="172" t="str">
        <f t="shared" si="711"/>
        <v/>
      </c>
      <c r="BU833" s="173" t="str">
        <f t="shared" si="712"/>
        <v/>
      </c>
      <c r="BV833" s="174" t="str">
        <f t="shared" si="713"/>
        <v/>
      </c>
      <c r="BW833" s="181" t="str">
        <f t="shared" si="686"/>
        <v/>
      </c>
      <c r="BX833" s="179"/>
      <c r="BY833" s="181" t="str">
        <f>IF(ISBLANK(BL833), "", VLOOKUP(Z833&amp;" "&amp;BV833&amp;" "&amp;BW833,Graduation_Criteria!$D$2:$E$34,2,FALSE))</f>
        <v/>
      </c>
      <c r="BZ833" s="181" t="str">
        <f t="shared" si="687"/>
        <v/>
      </c>
      <c r="CA833" s="167"/>
      <c r="CB833" s="175"/>
      <c r="CC833" s="175"/>
      <c r="CD833" s="183" t="str">
        <f t="shared" si="714"/>
        <v/>
      </c>
      <c r="CE833" s="184">
        <f t="shared" si="715"/>
        <v>0</v>
      </c>
      <c r="CF833" s="184">
        <f t="shared" si="716"/>
        <v>0</v>
      </c>
      <c r="CG833" s="184" t="str">
        <f t="shared" si="717"/>
        <v>0</v>
      </c>
      <c r="CH833" s="184" t="str">
        <f>IF(ISBLANK(CC833), "", (POWER(CC833/VLOOKUP(CG833,Anthro_Calc!C:P,13,FALSE),VLOOKUP(CG833,Anthro_Calc!C:P,12,FALSE))-1) / (VLOOKUP(CG833,Anthro_Calc!C:P,14,FALSE)*VLOOKUP(CG833,Anthro_Calc!C:P,12,FALSE)))</f>
        <v/>
      </c>
      <c r="CI833" s="184" t="str">
        <f>IF(ISBLANK(CC833), "", -3 + (CC833 -VLOOKUP(CG833,Anthro_Calc!C:P,4,FALSE)) / (VLOOKUP(CG833,Anthro_Calc!C:P,5,FALSE) - VLOOKUP(CG833,Anthro_Calc!C:P,4,FALSE)))</f>
        <v/>
      </c>
      <c r="CJ833" s="184" t="str">
        <f>IF(ISBLANK(CC833), "", 3 + (CC833 -VLOOKUP(CG833,Anthro_Calc!C:P,10,FALSE)) / (VLOOKUP(CG833,Anthro_Calc!C:P,10,FALSE) - VLOOKUP(CG833,Anthro_Calc!C:P,9,FALSE)))</f>
        <v/>
      </c>
      <c r="CK833" s="185" t="str">
        <f t="shared" si="718"/>
        <v/>
      </c>
      <c r="CL833" s="173" t="str">
        <f t="shared" si="719"/>
        <v/>
      </c>
      <c r="CM833" s="174" t="str">
        <f t="shared" si="720"/>
        <v/>
      </c>
      <c r="CN833" s="179"/>
      <c r="CO833" s="167"/>
      <c r="CP833" s="175"/>
      <c r="CQ833" s="175"/>
      <c r="CR833" s="186" t="str">
        <f t="shared" si="721"/>
        <v/>
      </c>
      <c r="CS833" s="187">
        <f t="shared" si="722"/>
        <v>0</v>
      </c>
      <c r="CT833" s="187">
        <f t="shared" si="723"/>
        <v>0</v>
      </c>
      <c r="CU833" s="187" t="str">
        <f t="shared" si="724"/>
        <v>0</v>
      </c>
      <c r="CV833" s="187" t="str">
        <f>IF(ISBLANK(CQ833), "", (POWER(CQ833/VLOOKUP(CU833,Anthro_Calc!C:P,13,FALSE),VLOOKUP(CU833,Anthro_Calc!C:P,12,FALSE))-1) / (VLOOKUP(CU833,Anthro_Calc!C:P,14,FALSE)*VLOOKUP(CU833,Anthro_Calc!C:P,12,FALSE)))</f>
        <v/>
      </c>
      <c r="CW833" s="187" t="str">
        <f>IF(ISBLANK(CQ833), "", -3 + (CQ833 -VLOOKUP(CU833,Anthro_Calc!C:P,4,FALSE)) / (VLOOKUP(CU833,Anthro_Calc!C:P,5,FALSE) - VLOOKUP(CU833,Anthro_Calc!C:P,4,FALSE)))</f>
        <v/>
      </c>
      <c r="CX833" s="187" t="str">
        <f>IF(ISBLANK(CQ833), "", 3 + (CQ833 -VLOOKUP(CU833,Anthro_Calc!C:P,10,FALSE)) / (VLOOKUP(CU833,Anthro_Calc!C:P,10,FALSE) - VLOOKUP(CU833,Anthro_Calc!C:P,9,FALSE)))</f>
        <v/>
      </c>
      <c r="CY833" s="188" t="str">
        <f t="shared" si="725"/>
        <v/>
      </c>
      <c r="CZ833" s="117" t="str">
        <f t="shared" si="689"/>
        <v/>
      </c>
      <c r="DA833" s="174" t="str">
        <f t="shared" si="726"/>
        <v/>
      </c>
      <c r="DB833" s="189"/>
    </row>
    <row r="834" spans="1:106">
      <c r="A834" s="165">
        <f t="shared" si="681"/>
        <v>830</v>
      </c>
      <c r="B834" s="166"/>
      <c r="C834" s="166"/>
      <c r="D834" s="166"/>
      <c r="E834" s="166"/>
      <c r="F834" s="166"/>
      <c r="G834" s="166"/>
      <c r="H834" s="166"/>
      <c r="I834" s="166"/>
      <c r="J834" s="166"/>
      <c r="K834" s="166"/>
      <c r="L834" s="166"/>
      <c r="M834" s="167"/>
      <c r="N834" s="168" t="str">
        <f t="shared" ca="1" si="690"/>
        <v/>
      </c>
      <c r="O834" s="169"/>
      <c r="P834" s="169"/>
      <c r="Q834" s="167"/>
      <c r="R834" s="170"/>
      <c r="S834" s="171" t="str">
        <f t="shared" si="691"/>
        <v/>
      </c>
      <c r="T834" s="171" t="str">
        <f t="shared" si="692"/>
        <v/>
      </c>
      <c r="U834" s="171" t="str">
        <f t="shared" si="693"/>
        <v/>
      </c>
      <c r="V834" s="171" t="str">
        <f>IF(ISBLANK(R834), "", (POWER(R834/VLOOKUP(U834,Anthro_Calc!C:P,13,FALSE),VLOOKUP(U834,Anthro_Calc!C:P,12,FALSE))-1) / (VLOOKUP(U834,Anthro_Calc!C:P,14,FALSE)*VLOOKUP(U834,Anthro_Calc!C:P,12,FALSE)))</f>
        <v/>
      </c>
      <c r="W834" s="171" t="str">
        <f>IF(ISBLANK(R834), "", -3 + (R834 -VLOOKUP(U834,Anthro_Calc!C:P,4,FALSE)) / (VLOOKUP(U834,Anthro_Calc!C:P,5,FALSE) - VLOOKUP(U834,Anthro_Calc!C:P,4,FALSE)))</f>
        <v/>
      </c>
      <c r="X834" s="171" t="str">
        <f>IF(ISBLANK(R834), "", 3 + (R834 -VLOOKUP(U834,Anthro_Calc!C:P,10,FALSE)) / (VLOOKUP(U834,Anthro_Calc!C:P,10,FALSE) - VLOOKUP(U834,Anthro_Calc!C:P,9,FALSE)))</f>
        <v/>
      </c>
      <c r="Y834" s="172" t="str">
        <f t="shared" si="694"/>
        <v/>
      </c>
      <c r="Z834" s="173" t="str">
        <f t="shared" si="695"/>
        <v/>
      </c>
      <c r="AA834" s="174" t="str">
        <f t="shared" si="730"/>
        <v/>
      </c>
      <c r="AB834" s="167"/>
      <c r="AC834" s="175"/>
      <c r="AD834" s="176"/>
      <c r="AE834" s="177" t="str">
        <f t="shared" si="696"/>
        <v/>
      </c>
      <c r="AF834" s="171">
        <f t="shared" si="697"/>
        <v>0</v>
      </c>
      <c r="AG834" s="171">
        <f t="shared" si="698"/>
        <v>0</v>
      </c>
      <c r="AH834" s="171" t="str">
        <f t="shared" si="699"/>
        <v>0</v>
      </c>
      <c r="AI834" s="171" t="str">
        <f>IF(ISBLANK(AD834), "", (POWER(AD834/VLOOKUP(AH834,Anthro_Calc!C:P,13,FALSE),VLOOKUP(AH834,Anthro_Calc!C:P,12,FALSE))-1) / (VLOOKUP(AH834,Anthro_Calc!C:P,14,FALSE)*VLOOKUP(AH834,Anthro_Calc!C:P,12,FALSE)))</f>
        <v/>
      </c>
      <c r="AJ834" s="171" t="str">
        <f>IF(ISBLANK(AD834), "", -3 + (AD834 -VLOOKUP(AH834,Anthro_Calc!C:P,4,FALSE)) / (VLOOKUP(AH834,Anthro_Calc!C:P,5,FALSE) - VLOOKUP(AH834,Anthro_Calc!C:P,4,FALSE)))</f>
        <v/>
      </c>
      <c r="AK834" s="171" t="str">
        <f>IF(ISBLANK(AD834), "", 3 + (AD834 -VLOOKUP(AH834,Anthro_Calc!C:P,10,FALSE)) / (VLOOKUP(AH834,Anthro_Calc!C:P,10,FALSE) - VLOOKUP(AH834,Anthro_Calc!C:P,9,FALSE)))</f>
        <v/>
      </c>
      <c r="AL834" s="172" t="str">
        <f t="shared" si="700"/>
        <v/>
      </c>
      <c r="AM834" s="173" t="str">
        <f t="shared" si="701"/>
        <v/>
      </c>
      <c r="AN834" s="174" t="str">
        <f t="shared" si="702"/>
        <v/>
      </c>
      <c r="AO834" s="178" t="str">
        <f t="shared" si="682"/>
        <v/>
      </c>
      <c r="AP834" s="179"/>
      <c r="AQ834" s="179" t="str">
        <f t="shared" si="688"/>
        <v/>
      </c>
      <c r="AR834" s="167"/>
      <c r="AS834" s="175"/>
      <c r="AT834" s="170"/>
      <c r="AU834" s="177" t="str">
        <f t="shared" si="729"/>
        <v/>
      </c>
      <c r="AV834" s="171">
        <f t="shared" si="703"/>
        <v>0</v>
      </c>
      <c r="AW834" s="171">
        <f t="shared" si="704"/>
        <v>0</v>
      </c>
      <c r="AX834" s="171" t="str">
        <f t="shared" si="705"/>
        <v>0</v>
      </c>
      <c r="AY834" s="171" t="str">
        <f>IF(ISBLANK(AT834), "", (POWER(AT834/VLOOKUP(AX834,Anthro_Calc!C:P,13,FALSE),VLOOKUP(AX834,Anthro_Calc!C:P,12,FALSE))-1) / (VLOOKUP(AX834,Anthro_Calc!C:P,14,FALSE)*VLOOKUP(AX834,Anthro_Calc!C:P,12,FALSE)))</f>
        <v/>
      </c>
      <c r="AZ834" s="171" t="str">
        <f>IF(ISBLANK(AT834), "", -3 + (AT834 -VLOOKUP(AX834,Anthro_Calc!C:P,4,FALSE)) / (VLOOKUP(AX834,Anthro_Calc!C:P,5,FALSE) - VLOOKUP(AX834,Anthro_Calc!C:P,4,FALSE)))</f>
        <v/>
      </c>
      <c r="BA834" s="171" t="str">
        <f>IF(ISBLANK(AT834), "", 3 + (AT834 -VLOOKUP(AX834,Anthro_Calc!C:P,10,FALSE)) / (VLOOKUP(AX834,Anthro_Calc!C:P,10,FALSE) - VLOOKUP(AX834,Anthro_Calc!C:P,9,FALSE)))</f>
        <v/>
      </c>
      <c r="BB834" s="172" t="str">
        <f t="shared" si="706"/>
        <v/>
      </c>
      <c r="BC834" s="173" t="str">
        <f t="shared" si="707"/>
        <v/>
      </c>
      <c r="BD834" s="174" t="str">
        <f t="shared" si="683"/>
        <v/>
      </c>
      <c r="BE834" s="180" t="str">
        <f t="shared" si="684"/>
        <v/>
      </c>
      <c r="BF834" s="181" t="str">
        <f t="shared" si="708"/>
        <v/>
      </c>
      <c r="BG834" s="181" t="str">
        <f t="shared" si="685"/>
        <v/>
      </c>
      <c r="BH834" s="179"/>
      <c r="BI834" s="182"/>
      <c r="BJ834" s="167"/>
      <c r="BK834" s="175"/>
      <c r="BL834" s="176"/>
      <c r="BM834" s="177" t="str">
        <f t="shared" si="709"/>
        <v/>
      </c>
      <c r="BN834" s="171">
        <f t="shared" si="727"/>
        <v>0</v>
      </c>
      <c r="BO834" s="171">
        <f t="shared" si="728"/>
        <v>0</v>
      </c>
      <c r="BP834" s="171" t="str">
        <f t="shared" si="710"/>
        <v>0</v>
      </c>
      <c r="BQ834" s="171" t="str">
        <f>IF(ISBLANK(BL834), "", (POWER(BL834/VLOOKUP(BP834,Anthro_Calc!C:P,13,FALSE),VLOOKUP(BP834,Anthro_Calc!C:P,12,FALSE))-1) / (VLOOKUP(BP834,Anthro_Calc!C:P,14,FALSE)*VLOOKUP(BP834,Anthro_Calc!C:P,12,FALSE)))</f>
        <v/>
      </c>
      <c r="BR834" s="171" t="str">
        <f>IF(ISBLANK(BL834), "", -3 + (BL834 -VLOOKUP(BP834,Anthro_Calc!C:P,4,FALSE)) / (VLOOKUP(BP834,Anthro_Calc!C:P,5,FALSE) - VLOOKUP(BP834,Anthro_Calc!C:P,4,FALSE)))</f>
        <v/>
      </c>
      <c r="BS834" s="171" t="str">
        <f>IF(ISBLANK(BL834), "", 3 + (BL834 -VLOOKUP(BP834,Anthro_Calc!C:P,10,FALSE)) / (VLOOKUP(BP834,Anthro_Calc!C:P,10,FALSE) - VLOOKUP(BP834,Anthro_Calc!C:P,9,FALSE)))</f>
        <v/>
      </c>
      <c r="BT834" s="172" t="str">
        <f t="shared" si="711"/>
        <v/>
      </c>
      <c r="BU834" s="173" t="str">
        <f t="shared" si="712"/>
        <v/>
      </c>
      <c r="BV834" s="174" t="str">
        <f t="shared" si="713"/>
        <v/>
      </c>
      <c r="BW834" s="181" t="str">
        <f t="shared" si="686"/>
        <v/>
      </c>
      <c r="BX834" s="179"/>
      <c r="BY834" s="181" t="str">
        <f>IF(ISBLANK(BL834), "", VLOOKUP(Z834&amp;" "&amp;BV834&amp;" "&amp;BW834,Graduation_Criteria!$D$2:$E$34,2,FALSE))</f>
        <v/>
      </c>
      <c r="BZ834" s="181" t="str">
        <f t="shared" si="687"/>
        <v/>
      </c>
      <c r="CA834" s="167"/>
      <c r="CB834" s="175"/>
      <c r="CC834" s="175"/>
      <c r="CD834" s="183" t="str">
        <f t="shared" si="714"/>
        <v/>
      </c>
      <c r="CE834" s="184">
        <f t="shared" si="715"/>
        <v>0</v>
      </c>
      <c r="CF834" s="184">
        <f t="shared" si="716"/>
        <v>0</v>
      </c>
      <c r="CG834" s="184" t="str">
        <f t="shared" si="717"/>
        <v>0</v>
      </c>
      <c r="CH834" s="184" t="str">
        <f>IF(ISBLANK(CC834), "", (POWER(CC834/VLOOKUP(CG834,Anthro_Calc!C:P,13,FALSE),VLOOKUP(CG834,Anthro_Calc!C:P,12,FALSE))-1) / (VLOOKUP(CG834,Anthro_Calc!C:P,14,FALSE)*VLOOKUP(CG834,Anthro_Calc!C:P,12,FALSE)))</f>
        <v/>
      </c>
      <c r="CI834" s="184" t="str">
        <f>IF(ISBLANK(CC834), "", -3 + (CC834 -VLOOKUP(CG834,Anthro_Calc!C:P,4,FALSE)) / (VLOOKUP(CG834,Anthro_Calc!C:P,5,FALSE) - VLOOKUP(CG834,Anthro_Calc!C:P,4,FALSE)))</f>
        <v/>
      </c>
      <c r="CJ834" s="184" t="str">
        <f>IF(ISBLANK(CC834), "", 3 + (CC834 -VLOOKUP(CG834,Anthro_Calc!C:P,10,FALSE)) / (VLOOKUP(CG834,Anthro_Calc!C:P,10,FALSE) - VLOOKUP(CG834,Anthro_Calc!C:P,9,FALSE)))</f>
        <v/>
      </c>
      <c r="CK834" s="185" t="str">
        <f t="shared" si="718"/>
        <v/>
      </c>
      <c r="CL834" s="173" t="str">
        <f t="shared" si="719"/>
        <v/>
      </c>
      <c r="CM834" s="174" t="str">
        <f t="shared" si="720"/>
        <v/>
      </c>
      <c r="CN834" s="179"/>
      <c r="CO834" s="167"/>
      <c r="CP834" s="175"/>
      <c r="CQ834" s="175"/>
      <c r="CR834" s="186" t="str">
        <f t="shared" si="721"/>
        <v/>
      </c>
      <c r="CS834" s="187">
        <f t="shared" si="722"/>
        <v>0</v>
      </c>
      <c r="CT834" s="187">
        <f t="shared" si="723"/>
        <v>0</v>
      </c>
      <c r="CU834" s="187" t="str">
        <f t="shared" si="724"/>
        <v>0</v>
      </c>
      <c r="CV834" s="187" t="str">
        <f>IF(ISBLANK(CQ834), "", (POWER(CQ834/VLOOKUP(CU834,Anthro_Calc!C:P,13,FALSE),VLOOKUP(CU834,Anthro_Calc!C:P,12,FALSE))-1) / (VLOOKUP(CU834,Anthro_Calc!C:P,14,FALSE)*VLOOKUP(CU834,Anthro_Calc!C:P,12,FALSE)))</f>
        <v/>
      </c>
      <c r="CW834" s="187" t="str">
        <f>IF(ISBLANK(CQ834), "", -3 + (CQ834 -VLOOKUP(CU834,Anthro_Calc!C:P,4,FALSE)) / (VLOOKUP(CU834,Anthro_Calc!C:P,5,FALSE) - VLOOKUP(CU834,Anthro_Calc!C:P,4,FALSE)))</f>
        <v/>
      </c>
      <c r="CX834" s="187" t="str">
        <f>IF(ISBLANK(CQ834), "", 3 + (CQ834 -VLOOKUP(CU834,Anthro_Calc!C:P,10,FALSE)) / (VLOOKUP(CU834,Anthro_Calc!C:P,10,FALSE) - VLOOKUP(CU834,Anthro_Calc!C:P,9,FALSE)))</f>
        <v/>
      </c>
      <c r="CY834" s="188" t="str">
        <f t="shared" si="725"/>
        <v/>
      </c>
      <c r="CZ834" s="117" t="str">
        <f t="shared" si="689"/>
        <v/>
      </c>
      <c r="DA834" s="174" t="str">
        <f t="shared" si="726"/>
        <v/>
      </c>
      <c r="DB834" s="189"/>
    </row>
    <row r="835" spans="1:106">
      <c r="A835" s="165">
        <f t="shared" si="681"/>
        <v>831</v>
      </c>
      <c r="B835" s="166"/>
      <c r="C835" s="166"/>
      <c r="D835" s="166"/>
      <c r="E835" s="166"/>
      <c r="F835" s="166"/>
      <c r="G835" s="166"/>
      <c r="H835" s="166"/>
      <c r="I835" s="166"/>
      <c r="J835" s="166"/>
      <c r="K835" s="166"/>
      <c r="L835" s="166"/>
      <c r="M835" s="167"/>
      <c r="N835" s="168" t="str">
        <f t="shared" ca="1" si="690"/>
        <v/>
      </c>
      <c r="O835" s="169"/>
      <c r="P835" s="169"/>
      <c r="Q835" s="167"/>
      <c r="R835" s="170"/>
      <c r="S835" s="171" t="str">
        <f t="shared" si="691"/>
        <v/>
      </c>
      <c r="T835" s="171" t="str">
        <f t="shared" si="692"/>
        <v/>
      </c>
      <c r="U835" s="171" t="str">
        <f t="shared" si="693"/>
        <v/>
      </c>
      <c r="V835" s="171" t="str">
        <f>IF(ISBLANK(R835), "", (POWER(R835/VLOOKUP(U835,Anthro_Calc!C:P,13,FALSE),VLOOKUP(U835,Anthro_Calc!C:P,12,FALSE))-1) / (VLOOKUP(U835,Anthro_Calc!C:P,14,FALSE)*VLOOKUP(U835,Anthro_Calc!C:P,12,FALSE)))</f>
        <v/>
      </c>
      <c r="W835" s="171" t="str">
        <f>IF(ISBLANK(R835), "", -3 + (R835 -VLOOKUP(U835,Anthro_Calc!C:P,4,FALSE)) / (VLOOKUP(U835,Anthro_Calc!C:P,5,FALSE) - VLOOKUP(U835,Anthro_Calc!C:P,4,FALSE)))</f>
        <v/>
      </c>
      <c r="X835" s="171" t="str">
        <f>IF(ISBLANK(R835), "", 3 + (R835 -VLOOKUP(U835,Anthro_Calc!C:P,10,FALSE)) / (VLOOKUP(U835,Anthro_Calc!C:P,10,FALSE) - VLOOKUP(U835,Anthro_Calc!C:P,9,FALSE)))</f>
        <v/>
      </c>
      <c r="Y835" s="172" t="str">
        <f t="shared" si="694"/>
        <v/>
      </c>
      <c r="Z835" s="173" t="str">
        <f t="shared" si="695"/>
        <v/>
      </c>
      <c r="AA835" s="174" t="str">
        <f t="shared" si="730"/>
        <v/>
      </c>
      <c r="AB835" s="167"/>
      <c r="AC835" s="175"/>
      <c r="AD835" s="176"/>
      <c r="AE835" s="177" t="str">
        <f t="shared" si="696"/>
        <v/>
      </c>
      <c r="AF835" s="171">
        <f t="shared" si="697"/>
        <v>0</v>
      </c>
      <c r="AG835" s="171">
        <f t="shared" si="698"/>
        <v>0</v>
      </c>
      <c r="AH835" s="171" t="str">
        <f t="shared" si="699"/>
        <v>0</v>
      </c>
      <c r="AI835" s="171" t="str">
        <f>IF(ISBLANK(AD835), "", (POWER(AD835/VLOOKUP(AH835,Anthro_Calc!C:P,13,FALSE),VLOOKUP(AH835,Anthro_Calc!C:P,12,FALSE))-1) / (VLOOKUP(AH835,Anthro_Calc!C:P,14,FALSE)*VLOOKUP(AH835,Anthro_Calc!C:P,12,FALSE)))</f>
        <v/>
      </c>
      <c r="AJ835" s="171" t="str">
        <f>IF(ISBLANK(AD835), "", -3 + (AD835 -VLOOKUP(AH835,Anthro_Calc!C:P,4,FALSE)) / (VLOOKUP(AH835,Anthro_Calc!C:P,5,FALSE) - VLOOKUP(AH835,Anthro_Calc!C:P,4,FALSE)))</f>
        <v/>
      </c>
      <c r="AK835" s="171" t="str">
        <f>IF(ISBLANK(AD835), "", 3 + (AD835 -VLOOKUP(AH835,Anthro_Calc!C:P,10,FALSE)) / (VLOOKUP(AH835,Anthro_Calc!C:P,10,FALSE) - VLOOKUP(AH835,Anthro_Calc!C:P,9,FALSE)))</f>
        <v/>
      </c>
      <c r="AL835" s="172" t="str">
        <f t="shared" si="700"/>
        <v/>
      </c>
      <c r="AM835" s="173" t="str">
        <f t="shared" si="701"/>
        <v/>
      </c>
      <c r="AN835" s="174" t="str">
        <f t="shared" si="702"/>
        <v/>
      </c>
      <c r="AO835" s="178" t="str">
        <f t="shared" si="682"/>
        <v/>
      </c>
      <c r="AP835" s="179"/>
      <c r="AQ835" s="179" t="str">
        <f t="shared" si="688"/>
        <v/>
      </c>
      <c r="AR835" s="167"/>
      <c r="AS835" s="175"/>
      <c r="AT835" s="170"/>
      <c r="AU835" s="177" t="str">
        <f t="shared" si="729"/>
        <v/>
      </c>
      <c r="AV835" s="171">
        <f t="shared" si="703"/>
        <v>0</v>
      </c>
      <c r="AW835" s="171">
        <f t="shared" si="704"/>
        <v>0</v>
      </c>
      <c r="AX835" s="171" t="str">
        <f t="shared" si="705"/>
        <v>0</v>
      </c>
      <c r="AY835" s="171" t="str">
        <f>IF(ISBLANK(AT835), "", (POWER(AT835/VLOOKUP(AX835,Anthro_Calc!C:P,13,FALSE),VLOOKUP(AX835,Anthro_Calc!C:P,12,FALSE))-1) / (VLOOKUP(AX835,Anthro_Calc!C:P,14,FALSE)*VLOOKUP(AX835,Anthro_Calc!C:P,12,FALSE)))</f>
        <v/>
      </c>
      <c r="AZ835" s="171" t="str">
        <f>IF(ISBLANK(AT835), "", -3 + (AT835 -VLOOKUP(AX835,Anthro_Calc!C:P,4,FALSE)) / (VLOOKUP(AX835,Anthro_Calc!C:P,5,FALSE) - VLOOKUP(AX835,Anthro_Calc!C:P,4,FALSE)))</f>
        <v/>
      </c>
      <c r="BA835" s="171" t="str">
        <f>IF(ISBLANK(AT835), "", 3 + (AT835 -VLOOKUP(AX835,Anthro_Calc!C:P,10,FALSE)) / (VLOOKUP(AX835,Anthro_Calc!C:P,10,FALSE) - VLOOKUP(AX835,Anthro_Calc!C:P,9,FALSE)))</f>
        <v/>
      </c>
      <c r="BB835" s="172" t="str">
        <f t="shared" si="706"/>
        <v/>
      </c>
      <c r="BC835" s="173" t="str">
        <f t="shared" si="707"/>
        <v/>
      </c>
      <c r="BD835" s="174" t="str">
        <f t="shared" si="683"/>
        <v/>
      </c>
      <c r="BE835" s="180" t="str">
        <f t="shared" si="684"/>
        <v/>
      </c>
      <c r="BF835" s="181" t="str">
        <f t="shared" si="708"/>
        <v/>
      </c>
      <c r="BG835" s="181" t="str">
        <f t="shared" si="685"/>
        <v/>
      </c>
      <c r="BH835" s="179"/>
      <c r="BI835" s="182"/>
      <c r="BJ835" s="167"/>
      <c r="BK835" s="175"/>
      <c r="BL835" s="176"/>
      <c r="BM835" s="177" t="str">
        <f t="shared" si="709"/>
        <v/>
      </c>
      <c r="BN835" s="171">
        <f t="shared" si="727"/>
        <v>0</v>
      </c>
      <c r="BO835" s="171">
        <f t="shared" si="728"/>
        <v>0</v>
      </c>
      <c r="BP835" s="171" t="str">
        <f t="shared" si="710"/>
        <v>0</v>
      </c>
      <c r="BQ835" s="171" t="str">
        <f>IF(ISBLANK(BL835), "", (POWER(BL835/VLOOKUP(BP835,Anthro_Calc!C:P,13,FALSE),VLOOKUP(BP835,Anthro_Calc!C:P,12,FALSE))-1) / (VLOOKUP(BP835,Anthro_Calc!C:P,14,FALSE)*VLOOKUP(BP835,Anthro_Calc!C:P,12,FALSE)))</f>
        <v/>
      </c>
      <c r="BR835" s="171" t="str">
        <f>IF(ISBLANK(BL835), "", -3 + (BL835 -VLOOKUP(BP835,Anthro_Calc!C:P,4,FALSE)) / (VLOOKUP(BP835,Anthro_Calc!C:P,5,FALSE) - VLOOKUP(BP835,Anthro_Calc!C:P,4,FALSE)))</f>
        <v/>
      </c>
      <c r="BS835" s="171" t="str">
        <f>IF(ISBLANK(BL835), "", 3 + (BL835 -VLOOKUP(BP835,Anthro_Calc!C:P,10,FALSE)) / (VLOOKUP(BP835,Anthro_Calc!C:P,10,FALSE) - VLOOKUP(BP835,Anthro_Calc!C:P,9,FALSE)))</f>
        <v/>
      </c>
      <c r="BT835" s="172" t="str">
        <f t="shared" si="711"/>
        <v/>
      </c>
      <c r="BU835" s="173" t="str">
        <f t="shared" si="712"/>
        <v/>
      </c>
      <c r="BV835" s="174" t="str">
        <f t="shared" si="713"/>
        <v/>
      </c>
      <c r="BW835" s="181" t="str">
        <f t="shared" si="686"/>
        <v/>
      </c>
      <c r="BX835" s="179"/>
      <c r="BY835" s="181" t="str">
        <f>IF(ISBLANK(BL835), "", VLOOKUP(Z835&amp;" "&amp;BV835&amp;" "&amp;BW835,Graduation_Criteria!$D$2:$E$34,2,FALSE))</f>
        <v/>
      </c>
      <c r="BZ835" s="181" t="str">
        <f t="shared" si="687"/>
        <v/>
      </c>
      <c r="CA835" s="167"/>
      <c r="CB835" s="175"/>
      <c r="CC835" s="175"/>
      <c r="CD835" s="183" t="str">
        <f t="shared" si="714"/>
        <v/>
      </c>
      <c r="CE835" s="184">
        <f t="shared" si="715"/>
        <v>0</v>
      </c>
      <c r="CF835" s="184">
        <f t="shared" si="716"/>
        <v>0</v>
      </c>
      <c r="CG835" s="184" t="str">
        <f t="shared" si="717"/>
        <v>0</v>
      </c>
      <c r="CH835" s="184" t="str">
        <f>IF(ISBLANK(CC835), "", (POWER(CC835/VLOOKUP(CG835,Anthro_Calc!C:P,13,FALSE),VLOOKUP(CG835,Anthro_Calc!C:P,12,FALSE))-1) / (VLOOKUP(CG835,Anthro_Calc!C:P,14,FALSE)*VLOOKUP(CG835,Anthro_Calc!C:P,12,FALSE)))</f>
        <v/>
      </c>
      <c r="CI835" s="184" t="str">
        <f>IF(ISBLANK(CC835), "", -3 + (CC835 -VLOOKUP(CG835,Anthro_Calc!C:P,4,FALSE)) / (VLOOKUP(CG835,Anthro_Calc!C:P,5,FALSE) - VLOOKUP(CG835,Anthro_Calc!C:P,4,FALSE)))</f>
        <v/>
      </c>
      <c r="CJ835" s="184" t="str">
        <f>IF(ISBLANK(CC835), "", 3 + (CC835 -VLOOKUP(CG835,Anthro_Calc!C:P,10,FALSE)) / (VLOOKUP(CG835,Anthro_Calc!C:P,10,FALSE) - VLOOKUP(CG835,Anthro_Calc!C:P,9,FALSE)))</f>
        <v/>
      </c>
      <c r="CK835" s="185" t="str">
        <f t="shared" si="718"/>
        <v/>
      </c>
      <c r="CL835" s="173" t="str">
        <f t="shared" si="719"/>
        <v/>
      </c>
      <c r="CM835" s="174" t="str">
        <f t="shared" si="720"/>
        <v/>
      </c>
      <c r="CN835" s="179"/>
      <c r="CO835" s="167"/>
      <c r="CP835" s="175"/>
      <c r="CQ835" s="175"/>
      <c r="CR835" s="186" t="str">
        <f t="shared" si="721"/>
        <v/>
      </c>
      <c r="CS835" s="187">
        <f t="shared" si="722"/>
        <v>0</v>
      </c>
      <c r="CT835" s="187">
        <f t="shared" si="723"/>
        <v>0</v>
      </c>
      <c r="CU835" s="187" t="str">
        <f t="shared" si="724"/>
        <v>0</v>
      </c>
      <c r="CV835" s="187" t="str">
        <f>IF(ISBLANK(CQ835), "", (POWER(CQ835/VLOOKUP(CU835,Anthro_Calc!C:P,13,FALSE),VLOOKUP(CU835,Anthro_Calc!C:P,12,FALSE))-1) / (VLOOKUP(CU835,Anthro_Calc!C:P,14,FALSE)*VLOOKUP(CU835,Anthro_Calc!C:P,12,FALSE)))</f>
        <v/>
      </c>
      <c r="CW835" s="187" t="str">
        <f>IF(ISBLANK(CQ835), "", -3 + (CQ835 -VLOOKUP(CU835,Anthro_Calc!C:P,4,FALSE)) / (VLOOKUP(CU835,Anthro_Calc!C:P,5,FALSE) - VLOOKUP(CU835,Anthro_Calc!C:P,4,FALSE)))</f>
        <v/>
      </c>
      <c r="CX835" s="187" t="str">
        <f>IF(ISBLANK(CQ835), "", 3 + (CQ835 -VLOOKUP(CU835,Anthro_Calc!C:P,10,FALSE)) / (VLOOKUP(CU835,Anthro_Calc!C:P,10,FALSE) - VLOOKUP(CU835,Anthro_Calc!C:P,9,FALSE)))</f>
        <v/>
      </c>
      <c r="CY835" s="188" t="str">
        <f t="shared" si="725"/>
        <v/>
      </c>
      <c r="CZ835" s="117" t="str">
        <f t="shared" si="689"/>
        <v/>
      </c>
      <c r="DA835" s="174" t="str">
        <f t="shared" si="726"/>
        <v/>
      </c>
      <c r="DB835" s="189"/>
    </row>
    <row r="836" spans="1:106">
      <c r="A836" s="165">
        <f t="shared" si="681"/>
        <v>832</v>
      </c>
      <c r="B836" s="166"/>
      <c r="C836" s="166"/>
      <c r="D836" s="166"/>
      <c r="E836" s="166"/>
      <c r="F836" s="166"/>
      <c r="G836" s="166"/>
      <c r="H836" s="166"/>
      <c r="I836" s="166"/>
      <c r="J836" s="166"/>
      <c r="K836" s="166"/>
      <c r="L836" s="166"/>
      <c r="M836" s="167"/>
      <c r="N836" s="168" t="str">
        <f t="shared" ca="1" si="690"/>
        <v/>
      </c>
      <c r="O836" s="169"/>
      <c r="P836" s="169"/>
      <c r="Q836" s="167"/>
      <c r="R836" s="170"/>
      <c r="S836" s="171" t="str">
        <f t="shared" si="691"/>
        <v/>
      </c>
      <c r="T836" s="171" t="str">
        <f t="shared" si="692"/>
        <v/>
      </c>
      <c r="U836" s="171" t="str">
        <f t="shared" si="693"/>
        <v/>
      </c>
      <c r="V836" s="171" t="str">
        <f>IF(ISBLANK(R836), "", (POWER(R836/VLOOKUP(U836,Anthro_Calc!C:P,13,FALSE),VLOOKUP(U836,Anthro_Calc!C:P,12,FALSE))-1) / (VLOOKUP(U836,Anthro_Calc!C:P,14,FALSE)*VLOOKUP(U836,Anthro_Calc!C:P,12,FALSE)))</f>
        <v/>
      </c>
      <c r="W836" s="171" t="str">
        <f>IF(ISBLANK(R836), "", -3 + (R836 -VLOOKUP(U836,Anthro_Calc!C:P,4,FALSE)) / (VLOOKUP(U836,Anthro_Calc!C:P,5,FALSE) - VLOOKUP(U836,Anthro_Calc!C:P,4,FALSE)))</f>
        <v/>
      </c>
      <c r="X836" s="171" t="str">
        <f>IF(ISBLANK(R836), "", 3 + (R836 -VLOOKUP(U836,Anthro_Calc!C:P,10,FALSE)) / (VLOOKUP(U836,Anthro_Calc!C:P,10,FALSE) - VLOOKUP(U836,Anthro_Calc!C:P,9,FALSE)))</f>
        <v/>
      </c>
      <c r="Y836" s="172" t="str">
        <f t="shared" si="694"/>
        <v/>
      </c>
      <c r="Z836" s="173" t="str">
        <f t="shared" si="695"/>
        <v/>
      </c>
      <c r="AA836" s="174" t="str">
        <f t="shared" si="730"/>
        <v/>
      </c>
      <c r="AB836" s="167"/>
      <c r="AC836" s="175"/>
      <c r="AD836" s="176"/>
      <c r="AE836" s="177" t="str">
        <f t="shared" si="696"/>
        <v/>
      </c>
      <c r="AF836" s="171">
        <f t="shared" si="697"/>
        <v>0</v>
      </c>
      <c r="AG836" s="171">
        <f t="shared" si="698"/>
        <v>0</v>
      </c>
      <c r="AH836" s="171" t="str">
        <f t="shared" si="699"/>
        <v>0</v>
      </c>
      <c r="AI836" s="171" t="str">
        <f>IF(ISBLANK(AD836), "", (POWER(AD836/VLOOKUP(AH836,Anthro_Calc!C:P,13,FALSE),VLOOKUP(AH836,Anthro_Calc!C:P,12,FALSE))-1) / (VLOOKUP(AH836,Anthro_Calc!C:P,14,FALSE)*VLOOKUP(AH836,Anthro_Calc!C:P,12,FALSE)))</f>
        <v/>
      </c>
      <c r="AJ836" s="171" t="str">
        <f>IF(ISBLANK(AD836), "", -3 + (AD836 -VLOOKUP(AH836,Anthro_Calc!C:P,4,FALSE)) / (VLOOKUP(AH836,Anthro_Calc!C:P,5,FALSE) - VLOOKUP(AH836,Anthro_Calc!C:P,4,FALSE)))</f>
        <v/>
      </c>
      <c r="AK836" s="171" t="str">
        <f>IF(ISBLANK(AD836), "", 3 + (AD836 -VLOOKUP(AH836,Anthro_Calc!C:P,10,FALSE)) / (VLOOKUP(AH836,Anthro_Calc!C:P,10,FALSE) - VLOOKUP(AH836,Anthro_Calc!C:P,9,FALSE)))</f>
        <v/>
      </c>
      <c r="AL836" s="172" t="str">
        <f t="shared" si="700"/>
        <v/>
      </c>
      <c r="AM836" s="173" t="str">
        <f t="shared" si="701"/>
        <v/>
      </c>
      <c r="AN836" s="174" t="str">
        <f t="shared" si="702"/>
        <v/>
      </c>
      <c r="AO836" s="178" t="str">
        <f t="shared" si="682"/>
        <v/>
      </c>
      <c r="AP836" s="179"/>
      <c r="AQ836" s="179" t="str">
        <f t="shared" si="688"/>
        <v/>
      </c>
      <c r="AR836" s="167"/>
      <c r="AS836" s="175"/>
      <c r="AT836" s="170"/>
      <c r="AU836" s="177" t="str">
        <f t="shared" si="729"/>
        <v/>
      </c>
      <c r="AV836" s="171">
        <f t="shared" si="703"/>
        <v>0</v>
      </c>
      <c r="AW836" s="171">
        <f t="shared" si="704"/>
        <v>0</v>
      </c>
      <c r="AX836" s="171" t="str">
        <f t="shared" si="705"/>
        <v>0</v>
      </c>
      <c r="AY836" s="171" t="str">
        <f>IF(ISBLANK(AT836), "", (POWER(AT836/VLOOKUP(AX836,Anthro_Calc!C:P,13,FALSE),VLOOKUP(AX836,Anthro_Calc!C:P,12,FALSE))-1) / (VLOOKUP(AX836,Anthro_Calc!C:P,14,FALSE)*VLOOKUP(AX836,Anthro_Calc!C:P,12,FALSE)))</f>
        <v/>
      </c>
      <c r="AZ836" s="171" t="str">
        <f>IF(ISBLANK(AT836), "", -3 + (AT836 -VLOOKUP(AX836,Anthro_Calc!C:P,4,FALSE)) / (VLOOKUP(AX836,Anthro_Calc!C:P,5,FALSE) - VLOOKUP(AX836,Anthro_Calc!C:P,4,FALSE)))</f>
        <v/>
      </c>
      <c r="BA836" s="171" t="str">
        <f>IF(ISBLANK(AT836), "", 3 + (AT836 -VLOOKUP(AX836,Anthro_Calc!C:P,10,FALSE)) / (VLOOKUP(AX836,Anthro_Calc!C:P,10,FALSE) - VLOOKUP(AX836,Anthro_Calc!C:P,9,FALSE)))</f>
        <v/>
      </c>
      <c r="BB836" s="172" t="str">
        <f t="shared" si="706"/>
        <v/>
      </c>
      <c r="BC836" s="173" t="str">
        <f t="shared" si="707"/>
        <v/>
      </c>
      <c r="BD836" s="174" t="str">
        <f t="shared" si="683"/>
        <v/>
      </c>
      <c r="BE836" s="180" t="str">
        <f t="shared" si="684"/>
        <v/>
      </c>
      <c r="BF836" s="181" t="str">
        <f t="shared" si="708"/>
        <v/>
      </c>
      <c r="BG836" s="181" t="str">
        <f t="shared" si="685"/>
        <v/>
      </c>
      <c r="BH836" s="179"/>
      <c r="BI836" s="182"/>
      <c r="BJ836" s="167"/>
      <c r="BK836" s="175"/>
      <c r="BL836" s="176"/>
      <c r="BM836" s="177" t="str">
        <f t="shared" si="709"/>
        <v/>
      </c>
      <c r="BN836" s="171">
        <f t="shared" si="727"/>
        <v>0</v>
      </c>
      <c r="BO836" s="171">
        <f t="shared" si="728"/>
        <v>0</v>
      </c>
      <c r="BP836" s="171" t="str">
        <f t="shared" si="710"/>
        <v>0</v>
      </c>
      <c r="BQ836" s="171" t="str">
        <f>IF(ISBLANK(BL836), "", (POWER(BL836/VLOOKUP(BP836,Anthro_Calc!C:P,13,FALSE),VLOOKUP(BP836,Anthro_Calc!C:P,12,FALSE))-1) / (VLOOKUP(BP836,Anthro_Calc!C:P,14,FALSE)*VLOOKUP(BP836,Anthro_Calc!C:P,12,FALSE)))</f>
        <v/>
      </c>
      <c r="BR836" s="171" t="str">
        <f>IF(ISBLANK(BL836), "", -3 + (BL836 -VLOOKUP(BP836,Anthro_Calc!C:P,4,FALSE)) / (VLOOKUP(BP836,Anthro_Calc!C:P,5,FALSE) - VLOOKUP(BP836,Anthro_Calc!C:P,4,FALSE)))</f>
        <v/>
      </c>
      <c r="BS836" s="171" t="str">
        <f>IF(ISBLANK(BL836), "", 3 + (BL836 -VLOOKUP(BP836,Anthro_Calc!C:P,10,FALSE)) / (VLOOKUP(BP836,Anthro_Calc!C:P,10,FALSE) - VLOOKUP(BP836,Anthro_Calc!C:P,9,FALSE)))</f>
        <v/>
      </c>
      <c r="BT836" s="172" t="str">
        <f t="shared" si="711"/>
        <v/>
      </c>
      <c r="BU836" s="173" t="str">
        <f t="shared" si="712"/>
        <v/>
      </c>
      <c r="BV836" s="174" t="str">
        <f t="shared" si="713"/>
        <v/>
      </c>
      <c r="BW836" s="181" t="str">
        <f t="shared" si="686"/>
        <v/>
      </c>
      <c r="BX836" s="179"/>
      <c r="BY836" s="181" t="str">
        <f>IF(ISBLANK(BL836), "", VLOOKUP(Z836&amp;" "&amp;BV836&amp;" "&amp;BW836,Graduation_Criteria!$D$2:$E$34,2,FALSE))</f>
        <v/>
      </c>
      <c r="BZ836" s="181" t="str">
        <f t="shared" si="687"/>
        <v/>
      </c>
      <c r="CA836" s="167"/>
      <c r="CB836" s="175"/>
      <c r="CC836" s="175"/>
      <c r="CD836" s="183" t="str">
        <f t="shared" si="714"/>
        <v/>
      </c>
      <c r="CE836" s="184">
        <f t="shared" si="715"/>
        <v>0</v>
      </c>
      <c r="CF836" s="184">
        <f t="shared" si="716"/>
        <v>0</v>
      </c>
      <c r="CG836" s="184" t="str">
        <f t="shared" si="717"/>
        <v>0</v>
      </c>
      <c r="CH836" s="184" t="str">
        <f>IF(ISBLANK(CC836), "", (POWER(CC836/VLOOKUP(CG836,Anthro_Calc!C:P,13,FALSE),VLOOKUP(CG836,Anthro_Calc!C:P,12,FALSE))-1) / (VLOOKUP(CG836,Anthro_Calc!C:P,14,FALSE)*VLOOKUP(CG836,Anthro_Calc!C:P,12,FALSE)))</f>
        <v/>
      </c>
      <c r="CI836" s="184" t="str">
        <f>IF(ISBLANK(CC836), "", -3 + (CC836 -VLOOKUP(CG836,Anthro_Calc!C:P,4,FALSE)) / (VLOOKUP(CG836,Anthro_Calc!C:P,5,FALSE) - VLOOKUP(CG836,Anthro_Calc!C:P,4,FALSE)))</f>
        <v/>
      </c>
      <c r="CJ836" s="184" t="str">
        <f>IF(ISBLANK(CC836), "", 3 + (CC836 -VLOOKUP(CG836,Anthro_Calc!C:P,10,FALSE)) / (VLOOKUP(CG836,Anthro_Calc!C:P,10,FALSE) - VLOOKUP(CG836,Anthro_Calc!C:P,9,FALSE)))</f>
        <v/>
      </c>
      <c r="CK836" s="185" t="str">
        <f t="shared" si="718"/>
        <v/>
      </c>
      <c r="CL836" s="173" t="str">
        <f t="shared" si="719"/>
        <v/>
      </c>
      <c r="CM836" s="174" t="str">
        <f t="shared" si="720"/>
        <v/>
      </c>
      <c r="CN836" s="179"/>
      <c r="CO836" s="167"/>
      <c r="CP836" s="175"/>
      <c r="CQ836" s="175"/>
      <c r="CR836" s="186" t="str">
        <f t="shared" si="721"/>
        <v/>
      </c>
      <c r="CS836" s="187">
        <f t="shared" si="722"/>
        <v>0</v>
      </c>
      <c r="CT836" s="187">
        <f t="shared" si="723"/>
        <v>0</v>
      </c>
      <c r="CU836" s="187" t="str">
        <f t="shared" si="724"/>
        <v>0</v>
      </c>
      <c r="CV836" s="187" t="str">
        <f>IF(ISBLANK(CQ836), "", (POWER(CQ836/VLOOKUP(CU836,Anthro_Calc!C:P,13,FALSE),VLOOKUP(CU836,Anthro_Calc!C:P,12,FALSE))-1) / (VLOOKUP(CU836,Anthro_Calc!C:P,14,FALSE)*VLOOKUP(CU836,Anthro_Calc!C:P,12,FALSE)))</f>
        <v/>
      </c>
      <c r="CW836" s="187" t="str">
        <f>IF(ISBLANK(CQ836), "", -3 + (CQ836 -VLOOKUP(CU836,Anthro_Calc!C:P,4,FALSE)) / (VLOOKUP(CU836,Anthro_Calc!C:P,5,FALSE) - VLOOKUP(CU836,Anthro_Calc!C:P,4,FALSE)))</f>
        <v/>
      </c>
      <c r="CX836" s="187" t="str">
        <f>IF(ISBLANK(CQ836), "", 3 + (CQ836 -VLOOKUP(CU836,Anthro_Calc!C:P,10,FALSE)) / (VLOOKUP(CU836,Anthro_Calc!C:P,10,FALSE) - VLOOKUP(CU836,Anthro_Calc!C:P,9,FALSE)))</f>
        <v/>
      </c>
      <c r="CY836" s="188" t="str">
        <f t="shared" si="725"/>
        <v/>
      </c>
      <c r="CZ836" s="117" t="str">
        <f t="shared" si="689"/>
        <v/>
      </c>
      <c r="DA836" s="174" t="str">
        <f t="shared" si="726"/>
        <v/>
      </c>
      <c r="DB836" s="189"/>
    </row>
    <row r="837" spans="1:106">
      <c r="A837" s="165">
        <f t="shared" ref="A837:A900" si="731">ROW()-4</f>
        <v>833</v>
      </c>
      <c r="B837" s="166"/>
      <c r="C837" s="166"/>
      <c r="D837" s="166"/>
      <c r="E837" s="166"/>
      <c r="F837" s="166"/>
      <c r="G837" s="166"/>
      <c r="H837" s="166"/>
      <c r="I837" s="166"/>
      <c r="J837" s="166"/>
      <c r="K837" s="166"/>
      <c r="L837" s="166"/>
      <c r="M837" s="167"/>
      <c r="N837" s="168" t="str">
        <f t="shared" ca="1" si="690"/>
        <v/>
      </c>
      <c r="O837" s="169"/>
      <c r="P837" s="169"/>
      <c r="Q837" s="167"/>
      <c r="R837" s="170"/>
      <c r="S837" s="171" t="str">
        <f t="shared" si="691"/>
        <v/>
      </c>
      <c r="T837" s="171" t="str">
        <f t="shared" si="692"/>
        <v/>
      </c>
      <c r="U837" s="171" t="str">
        <f t="shared" si="693"/>
        <v/>
      </c>
      <c r="V837" s="171" t="str">
        <f>IF(ISBLANK(R837), "", (POWER(R837/VLOOKUP(U837,Anthro_Calc!C:P,13,FALSE),VLOOKUP(U837,Anthro_Calc!C:P,12,FALSE))-1) / (VLOOKUP(U837,Anthro_Calc!C:P,14,FALSE)*VLOOKUP(U837,Anthro_Calc!C:P,12,FALSE)))</f>
        <v/>
      </c>
      <c r="W837" s="171" t="str">
        <f>IF(ISBLANK(R837), "", -3 + (R837 -VLOOKUP(U837,Anthro_Calc!C:P,4,FALSE)) / (VLOOKUP(U837,Anthro_Calc!C:P,5,FALSE) - VLOOKUP(U837,Anthro_Calc!C:P,4,FALSE)))</f>
        <v/>
      </c>
      <c r="X837" s="171" t="str">
        <f>IF(ISBLANK(R837), "", 3 + (R837 -VLOOKUP(U837,Anthro_Calc!C:P,10,FALSE)) / (VLOOKUP(U837,Anthro_Calc!C:P,10,FALSE) - VLOOKUP(U837,Anthro_Calc!C:P,9,FALSE)))</f>
        <v/>
      </c>
      <c r="Y837" s="172" t="str">
        <f t="shared" si="694"/>
        <v/>
      </c>
      <c r="Z837" s="173" t="str">
        <f t="shared" si="695"/>
        <v/>
      </c>
      <c r="AA837" s="174" t="str">
        <f t="shared" si="730"/>
        <v/>
      </c>
      <c r="AB837" s="167"/>
      <c r="AC837" s="175"/>
      <c r="AD837" s="176"/>
      <c r="AE837" s="177" t="str">
        <f t="shared" si="696"/>
        <v/>
      </c>
      <c r="AF837" s="171">
        <f t="shared" si="697"/>
        <v>0</v>
      </c>
      <c r="AG837" s="171">
        <f t="shared" si="698"/>
        <v>0</v>
      </c>
      <c r="AH837" s="171" t="str">
        <f t="shared" si="699"/>
        <v>0</v>
      </c>
      <c r="AI837" s="171" t="str">
        <f>IF(ISBLANK(AD837), "", (POWER(AD837/VLOOKUP(AH837,Anthro_Calc!C:P,13,FALSE),VLOOKUP(AH837,Anthro_Calc!C:P,12,FALSE))-1) / (VLOOKUP(AH837,Anthro_Calc!C:P,14,FALSE)*VLOOKUP(AH837,Anthro_Calc!C:P,12,FALSE)))</f>
        <v/>
      </c>
      <c r="AJ837" s="171" t="str">
        <f>IF(ISBLANK(AD837), "", -3 + (AD837 -VLOOKUP(AH837,Anthro_Calc!C:P,4,FALSE)) / (VLOOKUP(AH837,Anthro_Calc!C:P,5,FALSE) - VLOOKUP(AH837,Anthro_Calc!C:P,4,FALSE)))</f>
        <v/>
      </c>
      <c r="AK837" s="171" t="str">
        <f>IF(ISBLANK(AD837), "", 3 + (AD837 -VLOOKUP(AH837,Anthro_Calc!C:P,10,FALSE)) / (VLOOKUP(AH837,Anthro_Calc!C:P,10,FALSE) - VLOOKUP(AH837,Anthro_Calc!C:P,9,FALSE)))</f>
        <v/>
      </c>
      <c r="AL837" s="172" t="str">
        <f t="shared" si="700"/>
        <v/>
      </c>
      <c r="AM837" s="173" t="str">
        <f t="shared" si="701"/>
        <v/>
      </c>
      <c r="AN837" s="174" t="str">
        <f t="shared" si="702"/>
        <v/>
      </c>
      <c r="AO837" s="178" t="str">
        <f t="shared" ref="AO837:AO900" si="732">IF(ISBLANK(AD837), "", IF(AE837&gt;=200,"Yes",IF(AD837&gt;0,"No","")))</f>
        <v/>
      </c>
      <c r="AP837" s="179"/>
      <c r="AQ837" s="179" t="str">
        <f t="shared" si="688"/>
        <v/>
      </c>
      <c r="AR837" s="167"/>
      <c r="AS837" s="175"/>
      <c r="AT837" s="170"/>
      <c r="AU837" s="177" t="str">
        <f t="shared" si="729"/>
        <v/>
      </c>
      <c r="AV837" s="171">
        <f t="shared" si="703"/>
        <v>0</v>
      </c>
      <c r="AW837" s="171">
        <f t="shared" si="704"/>
        <v>0</v>
      </c>
      <c r="AX837" s="171" t="str">
        <f t="shared" si="705"/>
        <v>0</v>
      </c>
      <c r="AY837" s="171" t="str">
        <f>IF(ISBLANK(AT837), "", (POWER(AT837/VLOOKUP(AX837,Anthro_Calc!C:P,13,FALSE),VLOOKUP(AX837,Anthro_Calc!C:P,12,FALSE))-1) / (VLOOKUP(AX837,Anthro_Calc!C:P,14,FALSE)*VLOOKUP(AX837,Anthro_Calc!C:P,12,FALSE)))</f>
        <v/>
      </c>
      <c r="AZ837" s="171" t="str">
        <f>IF(ISBLANK(AT837), "", -3 + (AT837 -VLOOKUP(AX837,Anthro_Calc!C:P,4,FALSE)) / (VLOOKUP(AX837,Anthro_Calc!C:P,5,FALSE) - VLOOKUP(AX837,Anthro_Calc!C:P,4,FALSE)))</f>
        <v/>
      </c>
      <c r="BA837" s="171" t="str">
        <f>IF(ISBLANK(AT837), "", 3 + (AT837 -VLOOKUP(AX837,Anthro_Calc!C:P,10,FALSE)) / (VLOOKUP(AX837,Anthro_Calc!C:P,10,FALSE) - VLOOKUP(AX837,Anthro_Calc!C:P,9,FALSE)))</f>
        <v/>
      </c>
      <c r="BB837" s="172" t="str">
        <f t="shared" si="706"/>
        <v/>
      </c>
      <c r="BC837" s="173" t="str">
        <f t="shared" si="707"/>
        <v/>
      </c>
      <c r="BD837" s="174" t="str">
        <f t="shared" ref="BD837:BD900" si="733">IF(AND(ISERROR(FIND("Mild",$D$2)),BC837="MILD"),"NORMAL",BC837)</f>
        <v/>
      </c>
      <c r="BE837" s="180" t="str">
        <f t="shared" ref="BE837:BE900" si="734">IF(ISBLANK(AT837), "", IF(AU837&gt;=400,"Yes",IF(AT837&gt;0,"No","")))</f>
        <v/>
      </c>
      <c r="BF837" s="181" t="str">
        <f t="shared" si="708"/>
        <v/>
      </c>
      <c r="BG837" s="181" t="str">
        <f t="shared" ref="BG837:BG900" si="735">IF(AND(BE837="No", OR(O837=2, O837=3)), "Refer child to health centre", IF(ISBLANK(AT837), "", "Continue to Monitor"))</f>
        <v/>
      </c>
      <c r="BH837" s="179"/>
      <c r="BI837" s="182"/>
      <c r="BJ837" s="167"/>
      <c r="BK837" s="175"/>
      <c r="BL837" s="176"/>
      <c r="BM837" s="177" t="str">
        <f t="shared" si="709"/>
        <v/>
      </c>
      <c r="BN837" s="171">
        <f t="shared" si="727"/>
        <v>0</v>
      </c>
      <c r="BO837" s="171">
        <f t="shared" si="728"/>
        <v>0</v>
      </c>
      <c r="BP837" s="171" t="str">
        <f t="shared" si="710"/>
        <v>0</v>
      </c>
      <c r="BQ837" s="171" t="str">
        <f>IF(ISBLANK(BL837), "", (POWER(BL837/VLOOKUP(BP837,Anthro_Calc!C:P,13,FALSE),VLOOKUP(BP837,Anthro_Calc!C:P,12,FALSE))-1) / (VLOOKUP(BP837,Anthro_Calc!C:P,14,FALSE)*VLOOKUP(BP837,Anthro_Calc!C:P,12,FALSE)))</f>
        <v/>
      </c>
      <c r="BR837" s="171" t="str">
        <f>IF(ISBLANK(BL837), "", -3 + (BL837 -VLOOKUP(BP837,Anthro_Calc!C:P,4,FALSE)) / (VLOOKUP(BP837,Anthro_Calc!C:P,5,FALSE) - VLOOKUP(BP837,Anthro_Calc!C:P,4,FALSE)))</f>
        <v/>
      </c>
      <c r="BS837" s="171" t="str">
        <f>IF(ISBLANK(BL837), "", 3 + (BL837 -VLOOKUP(BP837,Anthro_Calc!C:P,10,FALSE)) / (VLOOKUP(BP837,Anthro_Calc!C:P,10,FALSE) - VLOOKUP(BP837,Anthro_Calc!C:P,9,FALSE)))</f>
        <v/>
      </c>
      <c r="BT837" s="172" t="str">
        <f t="shared" si="711"/>
        <v/>
      </c>
      <c r="BU837" s="173" t="str">
        <f t="shared" si="712"/>
        <v/>
      </c>
      <c r="BV837" s="174" t="str">
        <f t="shared" si="713"/>
        <v/>
      </c>
      <c r="BW837" s="181" t="str">
        <f t="shared" ref="BW837:BW900" si="736">IF(ISBLANK(BL837), "", IF(BM837&gt;=900,"Yes",IF(BL837&gt;0,"No","")))</f>
        <v/>
      </c>
      <c r="BX837" s="179"/>
      <c r="BY837" s="181" t="str">
        <f>IF(ISBLANK(BL837), "", VLOOKUP(Z837&amp;" "&amp;BV837&amp;" "&amp;BW837,Graduation_Criteria!$D$2:$E$34,2,FALSE))</f>
        <v/>
      </c>
      <c r="BZ837" s="181" t="str">
        <f t="shared" ref="BZ837:BZ900" si="737">IF(OR(ISBLANK(BL837), BY837="SHOULD NOT BE ADMITTED"), "", IF(BY837="GRADUATED", "CONTINUE MONITOR", IF(O837&gt;=3,"REFER TO HOSPITAL","REPEAT HEARTH")))</f>
        <v/>
      </c>
      <c r="CA837" s="167"/>
      <c r="CB837" s="175"/>
      <c r="CC837" s="175"/>
      <c r="CD837" s="183" t="str">
        <f t="shared" si="714"/>
        <v/>
      </c>
      <c r="CE837" s="184">
        <f t="shared" si="715"/>
        <v>0</v>
      </c>
      <c r="CF837" s="184">
        <f t="shared" si="716"/>
        <v>0</v>
      </c>
      <c r="CG837" s="184" t="str">
        <f t="shared" si="717"/>
        <v>0</v>
      </c>
      <c r="CH837" s="184" t="str">
        <f>IF(ISBLANK(CC837), "", (POWER(CC837/VLOOKUP(CG837,Anthro_Calc!C:P,13,FALSE),VLOOKUP(CG837,Anthro_Calc!C:P,12,FALSE))-1) / (VLOOKUP(CG837,Anthro_Calc!C:P,14,FALSE)*VLOOKUP(CG837,Anthro_Calc!C:P,12,FALSE)))</f>
        <v/>
      </c>
      <c r="CI837" s="184" t="str">
        <f>IF(ISBLANK(CC837), "", -3 + (CC837 -VLOOKUP(CG837,Anthro_Calc!C:P,4,FALSE)) / (VLOOKUP(CG837,Anthro_Calc!C:P,5,FALSE) - VLOOKUP(CG837,Anthro_Calc!C:P,4,FALSE)))</f>
        <v/>
      </c>
      <c r="CJ837" s="184" t="str">
        <f>IF(ISBLANK(CC837), "", 3 + (CC837 -VLOOKUP(CG837,Anthro_Calc!C:P,10,FALSE)) / (VLOOKUP(CG837,Anthro_Calc!C:P,10,FALSE) - VLOOKUP(CG837,Anthro_Calc!C:P,9,FALSE)))</f>
        <v/>
      </c>
      <c r="CK837" s="185" t="str">
        <f t="shared" si="718"/>
        <v/>
      </c>
      <c r="CL837" s="173" t="str">
        <f t="shared" si="719"/>
        <v/>
      </c>
      <c r="CM837" s="174" t="str">
        <f t="shared" si="720"/>
        <v/>
      </c>
      <c r="CN837" s="179"/>
      <c r="CO837" s="167"/>
      <c r="CP837" s="175"/>
      <c r="CQ837" s="175"/>
      <c r="CR837" s="186" t="str">
        <f t="shared" si="721"/>
        <v/>
      </c>
      <c r="CS837" s="187">
        <f t="shared" si="722"/>
        <v>0</v>
      </c>
      <c r="CT837" s="187">
        <f t="shared" si="723"/>
        <v>0</v>
      </c>
      <c r="CU837" s="187" t="str">
        <f t="shared" si="724"/>
        <v>0</v>
      </c>
      <c r="CV837" s="187" t="str">
        <f>IF(ISBLANK(CQ837), "", (POWER(CQ837/VLOOKUP(CU837,Anthro_Calc!C:P,13,FALSE),VLOOKUP(CU837,Anthro_Calc!C:P,12,FALSE))-1) / (VLOOKUP(CU837,Anthro_Calc!C:P,14,FALSE)*VLOOKUP(CU837,Anthro_Calc!C:P,12,FALSE)))</f>
        <v/>
      </c>
      <c r="CW837" s="187" t="str">
        <f>IF(ISBLANK(CQ837), "", -3 + (CQ837 -VLOOKUP(CU837,Anthro_Calc!C:P,4,FALSE)) / (VLOOKUP(CU837,Anthro_Calc!C:P,5,FALSE) - VLOOKUP(CU837,Anthro_Calc!C:P,4,FALSE)))</f>
        <v/>
      </c>
      <c r="CX837" s="187" t="str">
        <f>IF(ISBLANK(CQ837), "", 3 + (CQ837 -VLOOKUP(CU837,Anthro_Calc!C:P,10,FALSE)) / (VLOOKUP(CU837,Anthro_Calc!C:P,10,FALSE) - VLOOKUP(CU837,Anthro_Calc!C:P,9,FALSE)))</f>
        <v/>
      </c>
      <c r="CY837" s="188" t="str">
        <f t="shared" si="725"/>
        <v/>
      </c>
      <c r="CZ837" s="117" t="str">
        <f t="shared" si="689"/>
        <v/>
      </c>
      <c r="DA837" s="174" t="str">
        <f t="shared" si="726"/>
        <v/>
      </c>
      <c r="DB837" s="189"/>
    </row>
    <row r="838" spans="1:106">
      <c r="A838" s="165">
        <f t="shared" si="731"/>
        <v>834</v>
      </c>
      <c r="B838" s="166"/>
      <c r="C838" s="166"/>
      <c r="D838" s="166"/>
      <c r="E838" s="166"/>
      <c r="F838" s="166"/>
      <c r="G838" s="166"/>
      <c r="H838" s="166"/>
      <c r="I838" s="166"/>
      <c r="J838" s="166"/>
      <c r="K838" s="166"/>
      <c r="L838" s="166"/>
      <c r="M838" s="167"/>
      <c r="N838" s="168" t="str">
        <f t="shared" ca="1" si="690"/>
        <v/>
      </c>
      <c r="O838" s="169"/>
      <c r="P838" s="169"/>
      <c r="Q838" s="167"/>
      <c r="R838" s="170"/>
      <c r="S838" s="171" t="str">
        <f t="shared" si="691"/>
        <v/>
      </c>
      <c r="T838" s="171" t="str">
        <f t="shared" si="692"/>
        <v/>
      </c>
      <c r="U838" s="171" t="str">
        <f t="shared" si="693"/>
        <v/>
      </c>
      <c r="V838" s="171" t="str">
        <f>IF(ISBLANK(R838), "", (POWER(R838/VLOOKUP(U838,Anthro_Calc!C:P,13,FALSE),VLOOKUP(U838,Anthro_Calc!C:P,12,FALSE))-1) / (VLOOKUP(U838,Anthro_Calc!C:P,14,FALSE)*VLOOKUP(U838,Anthro_Calc!C:P,12,FALSE)))</f>
        <v/>
      </c>
      <c r="W838" s="171" t="str">
        <f>IF(ISBLANK(R838), "", -3 + (R838 -VLOOKUP(U838,Anthro_Calc!C:P,4,FALSE)) / (VLOOKUP(U838,Anthro_Calc!C:P,5,FALSE) - VLOOKUP(U838,Anthro_Calc!C:P,4,FALSE)))</f>
        <v/>
      </c>
      <c r="X838" s="171" t="str">
        <f>IF(ISBLANK(R838), "", 3 + (R838 -VLOOKUP(U838,Anthro_Calc!C:P,10,FALSE)) / (VLOOKUP(U838,Anthro_Calc!C:P,10,FALSE) - VLOOKUP(U838,Anthro_Calc!C:P,9,FALSE)))</f>
        <v/>
      </c>
      <c r="Y838" s="172" t="str">
        <f t="shared" si="694"/>
        <v/>
      </c>
      <c r="Z838" s="173" t="str">
        <f t="shared" si="695"/>
        <v/>
      </c>
      <c r="AA838" s="174" t="str">
        <f t="shared" si="730"/>
        <v/>
      </c>
      <c r="AB838" s="167"/>
      <c r="AC838" s="175"/>
      <c r="AD838" s="176"/>
      <c r="AE838" s="177" t="str">
        <f t="shared" si="696"/>
        <v/>
      </c>
      <c r="AF838" s="171">
        <f t="shared" si="697"/>
        <v>0</v>
      </c>
      <c r="AG838" s="171">
        <f t="shared" si="698"/>
        <v>0</v>
      </c>
      <c r="AH838" s="171" t="str">
        <f t="shared" si="699"/>
        <v>0</v>
      </c>
      <c r="AI838" s="171" t="str">
        <f>IF(ISBLANK(AD838), "", (POWER(AD838/VLOOKUP(AH838,Anthro_Calc!C:P,13,FALSE),VLOOKUP(AH838,Anthro_Calc!C:P,12,FALSE))-1) / (VLOOKUP(AH838,Anthro_Calc!C:P,14,FALSE)*VLOOKUP(AH838,Anthro_Calc!C:P,12,FALSE)))</f>
        <v/>
      </c>
      <c r="AJ838" s="171" t="str">
        <f>IF(ISBLANK(AD838), "", -3 + (AD838 -VLOOKUP(AH838,Anthro_Calc!C:P,4,FALSE)) / (VLOOKUP(AH838,Anthro_Calc!C:P,5,FALSE) - VLOOKUP(AH838,Anthro_Calc!C:P,4,FALSE)))</f>
        <v/>
      </c>
      <c r="AK838" s="171" t="str">
        <f>IF(ISBLANK(AD838), "", 3 + (AD838 -VLOOKUP(AH838,Anthro_Calc!C:P,10,FALSE)) / (VLOOKUP(AH838,Anthro_Calc!C:P,10,FALSE) - VLOOKUP(AH838,Anthro_Calc!C:P,9,FALSE)))</f>
        <v/>
      </c>
      <c r="AL838" s="172" t="str">
        <f t="shared" si="700"/>
        <v/>
      </c>
      <c r="AM838" s="173" t="str">
        <f t="shared" si="701"/>
        <v/>
      </c>
      <c r="AN838" s="174" t="str">
        <f t="shared" si="702"/>
        <v/>
      </c>
      <c r="AO838" s="178" t="str">
        <f t="shared" si="732"/>
        <v/>
      </c>
      <c r="AP838" s="179"/>
      <c r="AQ838" s="179" t="str">
        <f t="shared" ref="AQ838:AQ901" si="738">IF(AN838="NORMAL","GRADUATED",IF(AN838="MILD", "GRADUATED", IF(AN838="MODERATE","NOT-GRADUATED",IF(AN838="SEVERE","NOT-GRADUATED",""))))</f>
        <v/>
      </c>
      <c r="AR838" s="167"/>
      <c r="AS838" s="175"/>
      <c r="AT838" s="170"/>
      <c r="AU838" s="177" t="str">
        <f t="shared" si="729"/>
        <v/>
      </c>
      <c r="AV838" s="171">
        <f t="shared" si="703"/>
        <v>0</v>
      </c>
      <c r="AW838" s="171">
        <f t="shared" si="704"/>
        <v>0</v>
      </c>
      <c r="AX838" s="171" t="str">
        <f t="shared" si="705"/>
        <v>0</v>
      </c>
      <c r="AY838" s="171" t="str">
        <f>IF(ISBLANK(AT838), "", (POWER(AT838/VLOOKUP(AX838,Anthro_Calc!C:P,13,FALSE),VLOOKUP(AX838,Anthro_Calc!C:P,12,FALSE))-1) / (VLOOKUP(AX838,Anthro_Calc!C:P,14,FALSE)*VLOOKUP(AX838,Anthro_Calc!C:P,12,FALSE)))</f>
        <v/>
      </c>
      <c r="AZ838" s="171" t="str">
        <f>IF(ISBLANK(AT838), "", -3 + (AT838 -VLOOKUP(AX838,Anthro_Calc!C:P,4,FALSE)) / (VLOOKUP(AX838,Anthro_Calc!C:P,5,FALSE) - VLOOKUP(AX838,Anthro_Calc!C:P,4,FALSE)))</f>
        <v/>
      </c>
      <c r="BA838" s="171" t="str">
        <f>IF(ISBLANK(AT838), "", 3 + (AT838 -VLOOKUP(AX838,Anthro_Calc!C:P,10,FALSE)) / (VLOOKUP(AX838,Anthro_Calc!C:P,10,FALSE) - VLOOKUP(AX838,Anthro_Calc!C:P,9,FALSE)))</f>
        <v/>
      </c>
      <c r="BB838" s="172" t="str">
        <f t="shared" si="706"/>
        <v/>
      </c>
      <c r="BC838" s="173" t="str">
        <f t="shared" si="707"/>
        <v/>
      </c>
      <c r="BD838" s="174" t="str">
        <f t="shared" si="733"/>
        <v/>
      </c>
      <c r="BE838" s="180" t="str">
        <f t="shared" si="734"/>
        <v/>
      </c>
      <c r="BF838" s="181" t="str">
        <f t="shared" si="708"/>
        <v/>
      </c>
      <c r="BG838" s="181" t="str">
        <f t="shared" si="735"/>
        <v/>
      </c>
      <c r="BH838" s="179"/>
      <c r="BI838" s="182"/>
      <c r="BJ838" s="167"/>
      <c r="BK838" s="175"/>
      <c r="BL838" s="176"/>
      <c r="BM838" s="177" t="str">
        <f t="shared" si="709"/>
        <v/>
      </c>
      <c r="BN838" s="171">
        <f t="shared" si="727"/>
        <v>0</v>
      </c>
      <c r="BO838" s="171">
        <f t="shared" si="728"/>
        <v>0</v>
      </c>
      <c r="BP838" s="171" t="str">
        <f t="shared" si="710"/>
        <v>0</v>
      </c>
      <c r="BQ838" s="171" t="str">
        <f>IF(ISBLANK(BL838), "", (POWER(BL838/VLOOKUP(BP838,Anthro_Calc!C:P,13,FALSE),VLOOKUP(BP838,Anthro_Calc!C:P,12,FALSE))-1) / (VLOOKUP(BP838,Anthro_Calc!C:P,14,FALSE)*VLOOKUP(BP838,Anthro_Calc!C:P,12,FALSE)))</f>
        <v/>
      </c>
      <c r="BR838" s="171" t="str">
        <f>IF(ISBLANK(BL838), "", -3 + (BL838 -VLOOKUP(BP838,Anthro_Calc!C:P,4,FALSE)) / (VLOOKUP(BP838,Anthro_Calc!C:P,5,FALSE) - VLOOKUP(BP838,Anthro_Calc!C:P,4,FALSE)))</f>
        <v/>
      </c>
      <c r="BS838" s="171" t="str">
        <f>IF(ISBLANK(BL838), "", 3 + (BL838 -VLOOKUP(BP838,Anthro_Calc!C:P,10,FALSE)) / (VLOOKUP(BP838,Anthro_Calc!C:P,10,FALSE) - VLOOKUP(BP838,Anthro_Calc!C:P,9,FALSE)))</f>
        <v/>
      </c>
      <c r="BT838" s="172" t="str">
        <f t="shared" si="711"/>
        <v/>
      </c>
      <c r="BU838" s="173" t="str">
        <f t="shared" si="712"/>
        <v/>
      </c>
      <c r="BV838" s="174" t="str">
        <f t="shared" si="713"/>
        <v/>
      </c>
      <c r="BW838" s="181" t="str">
        <f t="shared" si="736"/>
        <v/>
      </c>
      <c r="BX838" s="179"/>
      <c r="BY838" s="181" t="str">
        <f>IF(ISBLANK(BL838), "", VLOOKUP(Z838&amp;" "&amp;BV838&amp;" "&amp;BW838,Graduation_Criteria!$D$2:$E$34,2,FALSE))</f>
        <v/>
      </c>
      <c r="BZ838" s="181" t="str">
        <f t="shared" si="737"/>
        <v/>
      </c>
      <c r="CA838" s="167"/>
      <c r="CB838" s="175"/>
      <c r="CC838" s="175"/>
      <c r="CD838" s="183" t="str">
        <f t="shared" si="714"/>
        <v/>
      </c>
      <c r="CE838" s="184">
        <f t="shared" si="715"/>
        <v>0</v>
      </c>
      <c r="CF838" s="184">
        <f t="shared" si="716"/>
        <v>0</v>
      </c>
      <c r="CG838" s="184" t="str">
        <f t="shared" si="717"/>
        <v>0</v>
      </c>
      <c r="CH838" s="184" t="str">
        <f>IF(ISBLANK(CC838), "", (POWER(CC838/VLOOKUP(CG838,Anthro_Calc!C:P,13,FALSE),VLOOKUP(CG838,Anthro_Calc!C:P,12,FALSE))-1) / (VLOOKUP(CG838,Anthro_Calc!C:P,14,FALSE)*VLOOKUP(CG838,Anthro_Calc!C:P,12,FALSE)))</f>
        <v/>
      </c>
      <c r="CI838" s="184" t="str">
        <f>IF(ISBLANK(CC838), "", -3 + (CC838 -VLOOKUP(CG838,Anthro_Calc!C:P,4,FALSE)) / (VLOOKUP(CG838,Anthro_Calc!C:P,5,FALSE) - VLOOKUP(CG838,Anthro_Calc!C:P,4,FALSE)))</f>
        <v/>
      </c>
      <c r="CJ838" s="184" t="str">
        <f>IF(ISBLANK(CC838), "", 3 + (CC838 -VLOOKUP(CG838,Anthro_Calc!C:P,10,FALSE)) / (VLOOKUP(CG838,Anthro_Calc!C:P,10,FALSE) - VLOOKUP(CG838,Anthro_Calc!C:P,9,FALSE)))</f>
        <v/>
      </c>
      <c r="CK838" s="185" t="str">
        <f t="shared" si="718"/>
        <v/>
      </c>
      <c r="CL838" s="173" t="str">
        <f t="shared" si="719"/>
        <v/>
      </c>
      <c r="CM838" s="174" t="str">
        <f t="shared" si="720"/>
        <v/>
      </c>
      <c r="CN838" s="179"/>
      <c r="CO838" s="167"/>
      <c r="CP838" s="175"/>
      <c r="CQ838" s="175"/>
      <c r="CR838" s="186" t="str">
        <f t="shared" si="721"/>
        <v/>
      </c>
      <c r="CS838" s="187">
        <f t="shared" si="722"/>
        <v>0</v>
      </c>
      <c r="CT838" s="187">
        <f t="shared" si="723"/>
        <v>0</v>
      </c>
      <c r="CU838" s="187" t="str">
        <f t="shared" si="724"/>
        <v>0</v>
      </c>
      <c r="CV838" s="187" t="str">
        <f>IF(ISBLANK(CQ838), "", (POWER(CQ838/VLOOKUP(CU838,Anthro_Calc!C:P,13,FALSE),VLOOKUP(CU838,Anthro_Calc!C:P,12,FALSE))-1) / (VLOOKUP(CU838,Anthro_Calc!C:P,14,FALSE)*VLOOKUP(CU838,Anthro_Calc!C:P,12,FALSE)))</f>
        <v/>
      </c>
      <c r="CW838" s="187" t="str">
        <f>IF(ISBLANK(CQ838), "", -3 + (CQ838 -VLOOKUP(CU838,Anthro_Calc!C:P,4,FALSE)) / (VLOOKUP(CU838,Anthro_Calc!C:P,5,FALSE) - VLOOKUP(CU838,Anthro_Calc!C:P,4,FALSE)))</f>
        <v/>
      </c>
      <c r="CX838" s="187" t="str">
        <f>IF(ISBLANK(CQ838), "", 3 + (CQ838 -VLOOKUP(CU838,Anthro_Calc!C:P,10,FALSE)) / (VLOOKUP(CU838,Anthro_Calc!C:P,10,FALSE) - VLOOKUP(CU838,Anthro_Calc!C:P,9,FALSE)))</f>
        <v/>
      </c>
      <c r="CY838" s="188" t="str">
        <f t="shared" si="725"/>
        <v/>
      </c>
      <c r="CZ838" s="117" t="str">
        <f t="shared" ref="CZ838:CZ901" si="739">IF(ISBLANK(CQ838),"",IF(OR(CY838&lt;-5,CY838&gt;5),"Please check weight and DOB again",IF(CY838&lt;=-3,"SEVERE",IF(CY838&lt;=-2,"MODERATE",IF(CY838&lt;=-1,"MILD","NORMAL")))))</f>
        <v/>
      </c>
      <c r="DA838" s="174" t="str">
        <f t="shared" si="726"/>
        <v/>
      </c>
      <c r="DB838" s="189"/>
    </row>
    <row r="839" spans="1:106">
      <c r="A839" s="165">
        <f t="shared" si="731"/>
        <v>835</v>
      </c>
      <c r="B839" s="166"/>
      <c r="C839" s="166"/>
      <c r="D839" s="166"/>
      <c r="E839" s="166"/>
      <c r="F839" s="166"/>
      <c r="G839" s="166"/>
      <c r="H839" s="166"/>
      <c r="I839" s="166"/>
      <c r="J839" s="166"/>
      <c r="K839" s="166"/>
      <c r="L839" s="166"/>
      <c r="M839" s="167"/>
      <c r="N839" s="168" t="str">
        <f t="shared" ca="1" si="690"/>
        <v/>
      </c>
      <c r="O839" s="169"/>
      <c r="P839" s="169"/>
      <c r="Q839" s="167"/>
      <c r="R839" s="170"/>
      <c r="S839" s="171" t="str">
        <f t="shared" si="691"/>
        <v/>
      </c>
      <c r="T839" s="171" t="str">
        <f t="shared" si="692"/>
        <v/>
      </c>
      <c r="U839" s="171" t="str">
        <f t="shared" si="693"/>
        <v/>
      </c>
      <c r="V839" s="171" t="str">
        <f>IF(ISBLANK(R839), "", (POWER(R839/VLOOKUP(U839,Anthro_Calc!C:P,13,FALSE),VLOOKUP(U839,Anthro_Calc!C:P,12,FALSE))-1) / (VLOOKUP(U839,Anthro_Calc!C:P,14,FALSE)*VLOOKUP(U839,Anthro_Calc!C:P,12,FALSE)))</f>
        <v/>
      </c>
      <c r="W839" s="171" t="str">
        <f>IF(ISBLANK(R839), "", -3 + (R839 -VLOOKUP(U839,Anthro_Calc!C:P,4,FALSE)) / (VLOOKUP(U839,Anthro_Calc!C:P,5,FALSE) - VLOOKUP(U839,Anthro_Calc!C:P,4,FALSE)))</f>
        <v/>
      </c>
      <c r="X839" s="171" t="str">
        <f>IF(ISBLANK(R839), "", 3 + (R839 -VLOOKUP(U839,Anthro_Calc!C:P,10,FALSE)) / (VLOOKUP(U839,Anthro_Calc!C:P,10,FALSE) - VLOOKUP(U839,Anthro_Calc!C:P,9,FALSE)))</f>
        <v/>
      </c>
      <c r="Y839" s="172" t="str">
        <f t="shared" si="694"/>
        <v/>
      </c>
      <c r="Z839" s="173" t="str">
        <f t="shared" si="695"/>
        <v/>
      </c>
      <c r="AA839" s="174" t="str">
        <f t="shared" si="730"/>
        <v/>
      </c>
      <c r="AB839" s="167"/>
      <c r="AC839" s="175"/>
      <c r="AD839" s="176"/>
      <c r="AE839" s="177" t="str">
        <f t="shared" si="696"/>
        <v/>
      </c>
      <c r="AF839" s="171">
        <f t="shared" si="697"/>
        <v>0</v>
      </c>
      <c r="AG839" s="171">
        <f t="shared" si="698"/>
        <v>0</v>
      </c>
      <c r="AH839" s="171" t="str">
        <f t="shared" si="699"/>
        <v>0</v>
      </c>
      <c r="AI839" s="171" t="str">
        <f>IF(ISBLANK(AD839), "", (POWER(AD839/VLOOKUP(AH839,Anthro_Calc!C:P,13,FALSE),VLOOKUP(AH839,Anthro_Calc!C:P,12,FALSE))-1) / (VLOOKUP(AH839,Anthro_Calc!C:P,14,FALSE)*VLOOKUP(AH839,Anthro_Calc!C:P,12,FALSE)))</f>
        <v/>
      </c>
      <c r="AJ839" s="171" t="str">
        <f>IF(ISBLANK(AD839), "", -3 + (AD839 -VLOOKUP(AH839,Anthro_Calc!C:P,4,FALSE)) / (VLOOKUP(AH839,Anthro_Calc!C:P,5,FALSE) - VLOOKUP(AH839,Anthro_Calc!C:P,4,FALSE)))</f>
        <v/>
      </c>
      <c r="AK839" s="171" t="str">
        <f>IF(ISBLANK(AD839), "", 3 + (AD839 -VLOOKUP(AH839,Anthro_Calc!C:P,10,FALSE)) / (VLOOKUP(AH839,Anthro_Calc!C:P,10,FALSE) - VLOOKUP(AH839,Anthro_Calc!C:P,9,FALSE)))</f>
        <v/>
      </c>
      <c r="AL839" s="172" t="str">
        <f t="shared" si="700"/>
        <v/>
      </c>
      <c r="AM839" s="173" t="str">
        <f t="shared" si="701"/>
        <v/>
      </c>
      <c r="AN839" s="174" t="str">
        <f t="shared" si="702"/>
        <v/>
      </c>
      <c r="AO839" s="178" t="str">
        <f t="shared" si="732"/>
        <v/>
      </c>
      <c r="AP839" s="179"/>
      <c r="AQ839" s="179" t="str">
        <f t="shared" si="738"/>
        <v/>
      </c>
      <c r="AR839" s="167"/>
      <c r="AS839" s="175"/>
      <c r="AT839" s="170"/>
      <c r="AU839" s="177" t="str">
        <f t="shared" si="729"/>
        <v/>
      </c>
      <c r="AV839" s="171">
        <f t="shared" si="703"/>
        <v>0</v>
      </c>
      <c r="AW839" s="171">
        <f t="shared" si="704"/>
        <v>0</v>
      </c>
      <c r="AX839" s="171" t="str">
        <f t="shared" si="705"/>
        <v>0</v>
      </c>
      <c r="AY839" s="171" t="str">
        <f>IF(ISBLANK(AT839), "", (POWER(AT839/VLOOKUP(AX839,Anthro_Calc!C:P,13,FALSE),VLOOKUP(AX839,Anthro_Calc!C:P,12,FALSE))-1) / (VLOOKUP(AX839,Anthro_Calc!C:P,14,FALSE)*VLOOKUP(AX839,Anthro_Calc!C:P,12,FALSE)))</f>
        <v/>
      </c>
      <c r="AZ839" s="171" t="str">
        <f>IF(ISBLANK(AT839), "", -3 + (AT839 -VLOOKUP(AX839,Anthro_Calc!C:P,4,FALSE)) / (VLOOKUP(AX839,Anthro_Calc!C:P,5,FALSE) - VLOOKUP(AX839,Anthro_Calc!C:P,4,FALSE)))</f>
        <v/>
      </c>
      <c r="BA839" s="171" t="str">
        <f>IF(ISBLANK(AT839), "", 3 + (AT839 -VLOOKUP(AX839,Anthro_Calc!C:P,10,FALSE)) / (VLOOKUP(AX839,Anthro_Calc!C:P,10,FALSE) - VLOOKUP(AX839,Anthro_Calc!C:P,9,FALSE)))</f>
        <v/>
      </c>
      <c r="BB839" s="172" t="str">
        <f t="shared" si="706"/>
        <v/>
      </c>
      <c r="BC839" s="173" t="str">
        <f t="shared" si="707"/>
        <v/>
      </c>
      <c r="BD839" s="174" t="str">
        <f t="shared" si="733"/>
        <v/>
      </c>
      <c r="BE839" s="180" t="str">
        <f t="shared" si="734"/>
        <v/>
      </c>
      <c r="BF839" s="181" t="str">
        <f t="shared" si="708"/>
        <v/>
      </c>
      <c r="BG839" s="181" t="str">
        <f t="shared" si="735"/>
        <v/>
      </c>
      <c r="BH839" s="179"/>
      <c r="BI839" s="182"/>
      <c r="BJ839" s="167"/>
      <c r="BK839" s="175"/>
      <c r="BL839" s="176"/>
      <c r="BM839" s="177" t="str">
        <f t="shared" si="709"/>
        <v/>
      </c>
      <c r="BN839" s="171">
        <f t="shared" si="727"/>
        <v>0</v>
      </c>
      <c r="BO839" s="171">
        <f t="shared" si="728"/>
        <v>0</v>
      </c>
      <c r="BP839" s="171" t="str">
        <f t="shared" si="710"/>
        <v>0</v>
      </c>
      <c r="BQ839" s="171" t="str">
        <f>IF(ISBLANK(BL839), "", (POWER(BL839/VLOOKUP(BP839,Anthro_Calc!C:P,13,FALSE),VLOOKUP(BP839,Anthro_Calc!C:P,12,FALSE))-1) / (VLOOKUP(BP839,Anthro_Calc!C:P,14,FALSE)*VLOOKUP(BP839,Anthro_Calc!C:P,12,FALSE)))</f>
        <v/>
      </c>
      <c r="BR839" s="171" t="str">
        <f>IF(ISBLANK(BL839), "", -3 + (BL839 -VLOOKUP(BP839,Anthro_Calc!C:P,4,FALSE)) / (VLOOKUP(BP839,Anthro_Calc!C:P,5,FALSE) - VLOOKUP(BP839,Anthro_Calc!C:P,4,FALSE)))</f>
        <v/>
      </c>
      <c r="BS839" s="171" t="str">
        <f>IF(ISBLANK(BL839), "", 3 + (BL839 -VLOOKUP(BP839,Anthro_Calc!C:P,10,FALSE)) / (VLOOKUP(BP839,Anthro_Calc!C:P,10,FALSE) - VLOOKUP(BP839,Anthro_Calc!C:P,9,FALSE)))</f>
        <v/>
      </c>
      <c r="BT839" s="172" t="str">
        <f t="shared" si="711"/>
        <v/>
      </c>
      <c r="BU839" s="173" t="str">
        <f t="shared" si="712"/>
        <v/>
      </c>
      <c r="BV839" s="174" t="str">
        <f t="shared" si="713"/>
        <v/>
      </c>
      <c r="BW839" s="181" t="str">
        <f t="shared" si="736"/>
        <v/>
      </c>
      <c r="BX839" s="179"/>
      <c r="BY839" s="181" t="str">
        <f>IF(ISBLANK(BL839), "", VLOOKUP(Z839&amp;" "&amp;BV839&amp;" "&amp;BW839,Graduation_Criteria!$D$2:$E$34,2,FALSE))</f>
        <v/>
      </c>
      <c r="BZ839" s="181" t="str">
        <f t="shared" si="737"/>
        <v/>
      </c>
      <c r="CA839" s="167"/>
      <c r="CB839" s="175"/>
      <c r="CC839" s="175"/>
      <c r="CD839" s="183" t="str">
        <f t="shared" si="714"/>
        <v/>
      </c>
      <c r="CE839" s="184">
        <f t="shared" si="715"/>
        <v>0</v>
      </c>
      <c r="CF839" s="184">
        <f t="shared" si="716"/>
        <v>0</v>
      </c>
      <c r="CG839" s="184" t="str">
        <f t="shared" si="717"/>
        <v>0</v>
      </c>
      <c r="CH839" s="184" t="str">
        <f>IF(ISBLANK(CC839), "", (POWER(CC839/VLOOKUP(CG839,Anthro_Calc!C:P,13,FALSE),VLOOKUP(CG839,Anthro_Calc!C:P,12,FALSE))-1) / (VLOOKUP(CG839,Anthro_Calc!C:P,14,FALSE)*VLOOKUP(CG839,Anthro_Calc!C:P,12,FALSE)))</f>
        <v/>
      </c>
      <c r="CI839" s="184" t="str">
        <f>IF(ISBLANK(CC839), "", -3 + (CC839 -VLOOKUP(CG839,Anthro_Calc!C:P,4,FALSE)) / (VLOOKUP(CG839,Anthro_Calc!C:P,5,FALSE) - VLOOKUP(CG839,Anthro_Calc!C:P,4,FALSE)))</f>
        <v/>
      </c>
      <c r="CJ839" s="184" t="str">
        <f>IF(ISBLANK(CC839), "", 3 + (CC839 -VLOOKUP(CG839,Anthro_Calc!C:P,10,FALSE)) / (VLOOKUP(CG839,Anthro_Calc!C:P,10,FALSE) - VLOOKUP(CG839,Anthro_Calc!C:P,9,FALSE)))</f>
        <v/>
      </c>
      <c r="CK839" s="185" t="str">
        <f t="shared" si="718"/>
        <v/>
      </c>
      <c r="CL839" s="173" t="str">
        <f t="shared" si="719"/>
        <v/>
      </c>
      <c r="CM839" s="174" t="str">
        <f t="shared" si="720"/>
        <v/>
      </c>
      <c r="CN839" s="179"/>
      <c r="CO839" s="167"/>
      <c r="CP839" s="175"/>
      <c r="CQ839" s="175"/>
      <c r="CR839" s="186" t="str">
        <f t="shared" si="721"/>
        <v/>
      </c>
      <c r="CS839" s="187">
        <f t="shared" si="722"/>
        <v>0</v>
      </c>
      <c r="CT839" s="187">
        <f t="shared" si="723"/>
        <v>0</v>
      </c>
      <c r="CU839" s="187" t="str">
        <f t="shared" si="724"/>
        <v>0</v>
      </c>
      <c r="CV839" s="187" t="str">
        <f>IF(ISBLANK(CQ839), "", (POWER(CQ839/VLOOKUP(CU839,Anthro_Calc!C:P,13,FALSE),VLOOKUP(CU839,Anthro_Calc!C:P,12,FALSE))-1) / (VLOOKUP(CU839,Anthro_Calc!C:P,14,FALSE)*VLOOKUP(CU839,Anthro_Calc!C:P,12,FALSE)))</f>
        <v/>
      </c>
      <c r="CW839" s="187" t="str">
        <f>IF(ISBLANK(CQ839), "", -3 + (CQ839 -VLOOKUP(CU839,Anthro_Calc!C:P,4,FALSE)) / (VLOOKUP(CU839,Anthro_Calc!C:P,5,FALSE) - VLOOKUP(CU839,Anthro_Calc!C:P,4,FALSE)))</f>
        <v/>
      </c>
      <c r="CX839" s="187" t="str">
        <f>IF(ISBLANK(CQ839), "", 3 + (CQ839 -VLOOKUP(CU839,Anthro_Calc!C:P,10,FALSE)) / (VLOOKUP(CU839,Anthro_Calc!C:P,10,FALSE) - VLOOKUP(CU839,Anthro_Calc!C:P,9,FALSE)))</f>
        <v/>
      </c>
      <c r="CY839" s="188" t="str">
        <f t="shared" si="725"/>
        <v/>
      </c>
      <c r="CZ839" s="117" t="str">
        <f t="shared" si="739"/>
        <v/>
      </c>
      <c r="DA839" s="174" t="str">
        <f t="shared" si="726"/>
        <v/>
      </c>
      <c r="DB839" s="189"/>
    </row>
    <row r="840" spans="1:106">
      <c r="A840" s="165">
        <f t="shared" si="731"/>
        <v>836</v>
      </c>
      <c r="B840" s="166"/>
      <c r="C840" s="166"/>
      <c r="D840" s="166"/>
      <c r="E840" s="166"/>
      <c r="F840" s="166"/>
      <c r="G840" s="166"/>
      <c r="H840" s="166"/>
      <c r="I840" s="166"/>
      <c r="J840" s="166"/>
      <c r="K840" s="166"/>
      <c r="L840" s="166"/>
      <c r="M840" s="167"/>
      <c r="N840" s="168" t="str">
        <f t="shared" ca="1" si="690"/>
        <v/>
      </c>
      <c r="O840" s="169"/>
      <c r="P840" s="169"/>
      <c r="Q840" s="167"/>
      <c r="R840" s="170"/>
      <c r="S840" s="171" t="str">
        <f t="shared" si="691"/>
        <v/>
      </c>
      <c r="T840" s="171" t="str">
        <f t="shared" si="692"/>
        <v/>
      </c>
      <c r="U840" s="171" t="str">
        <f t="shared" si="693"/>
        <v/>
      </c>
      <c r="V840" s="171" t="str">
        <f>IF(ISBLANK(R840), "", (POWER(R840/VLOOKUP(U840,Anthro_Calc!C:P,13,FALSE),VLOOKUP(U840,Anthro_Calc!C:P,12,FALSE))-1) / (VLOOKUP(U840,Anthro_Calc!C:P,14,FALSE)*VLOOKUP(U840,Anthro_Calc!C:P,12,FALSE)))</f>
        <v/>
      </c>
      <c r="W840" s="171" t="str">
        <f>IF(ISBLANK(R840), "", -3 + (R840 -VLOOKUP(U840,Anthro_Calc!C:P,4,FALSE)) / (VLOOKUP(U840,Anthro_Calc!C:P,5,FALSE) - VLOOKUP(U840,Anthro_Calc!C:P,4,FALSE)))</f>
        <v/>
      </c>
      <c r="X840" s="171" t="str">
        <f>IF(ISBLANK(R840), "", 3 + (R840 -VLOOKUP(U840,Anthro_Calc!C:P,10,FALSE)) / (VLOOKUP(U840,Anthro_Calc!C:P,10,FALSE) - VLOOKUP(U840,Anthro_Calc!C:P,9,FALSE)))</f>
        <v/>
      </c>
      <c r="Y840" s="172" t="str">
        <f t="shared" si="694"/>
        <v/>
      </c>
      <c r="Z840" s="173" t="str">
        <f t="shared" si="695"/>
        <v/>
      </c>
      <c r="AA840" s="174" t="str">
        <f t="shared" si="730"/>
        <v/>
      </c>
      <c r="AB840" s="167"/>
      <c r="AC840" s="175"/>
      <c r="AD840" s="176"/>
      <c r="AE840" s="177" t="str">
        <f t="shared" si="696"/>
        <v/>
      </c>
      <c r="AF840" s="171">
        <f t="shared" si="697"/>
        <v>0</v>
      </c>
      <c r="AG840" s="171">
        <f t="shared" si="698"/>
        <v>0</v>
      </c>
      <c r="AH840" s="171" t="str">
        <f t="shared" si="699"/>
        <v>0</v>
      </c>
      <c r="AI840" s="171" t="str">
        <f>IF(ISBLANK(AD840), "", (POWER(AD840/VLOOKUP(AH840,Anthro_Calc!C:P,13,FALSE),VLOOKUP(AH840,Anthro_Calc!C:P,12,FALSE))-1) / (VLOOKUP(AH840,Anthro_Calc!C:P,14,FALSE)*VLOOKUP(AH840,Anthro_Calc!C:P,12,FALSE)))</f>
        <v/>
      </c>
      <c r="AJ840" s="171" t="str">
        <f>IF(ISBLANK(AD840), "", -3 + (AD840 -VLOOKUP(AH840,Anthro_Calc!C:P,4,FALSE)) / (VLOOKUP(AH840,Anthro_Calc!C:P,5,FALSE) - VLOOKUP(AH840,Anthro_Calc!C:P,4,FALSE)))</f>
        <v/>
      </c>
      <c r="AK840" s="171" t="str">
        <f>IF(ISBLANK(AD840), "", 3 + (AD840 -VLOOKUP(AH840,Anthro_Calc!C:P,10,FALSE)) / (VLOOKUP(AH840,Anthro_Calc!C:P,10,FALSE) - VLOOKUP(AH840,Anthro_Calc!C:P,9,FALSE)))</f>
        <v/>
      </c>
      <c r="AL840" s="172" t="str">
        <f t="shared" si="700"/>
        <v/>
      </c>
      <c r="AM840" s="173" t="str">
        <f t="shared" si="701"/>
        <v/>
      </c>
      <c r="AN840" s="174" t="str">
        <f t="shared" si="702"/>
        <v/>
      </c>
      <c r="AO840" s="178" t="str">
        <f t="shared" si="732"/>
        <v/>
      </c>
      <c r="AP840" s="179"/>
      <c r="AQ840" s="179" t="str">
        <f t="shared" si="738"/>
        <v/>
      </c>
      <c r="AR840" s="167"/>
      <c r="AS840" s="175"/>
      <c r="AT840" s="170"/>
      <c r="AU840" s="177" t="str">
        <f t="shared" si="729"/>
        <v/>
      </c>
      <c r="AV840" s="171">
        <f t="shared" si="703"/>
        <v>0</v>
      </c>
      <c r="AW840" s="171">
        <f t="shared" si="704"/>
        <v>0</v>
      </c>
      <c r="AX840" s="171" t="str">
        <f t="shared" si="705"/>
        <v>0</v>
      </c>
      <c r="AY840" s="171" t="str">
        <f>IF(ISBLANK(AT840), "", (POWER(AT840/VLOOKUP(AX840,Anthro_Calc!C:P,13,FALSE),VLOOKUP(AX840,Anthro_Calc!C:P,12,FALSE))-1) / (VLOOKUP(AX840,Anthro_Calc!C:P,14,FALSE)*VLOOKUP(AX840,Anthro_Calc!C:P,12,FALSE)))</f>
        <v/>
      </c>
      <c r="AZ840" s="171" t="str">
        <f>IF(ISBLANK(AT840), "", -3 + (AT840 -VLOOKUP(AX840,Anthro_Calc!C:P,4,FALSE)) / (VLOOKUP(AX840,Anthro_Calc!C:P,5,FALSE) - VLOOKUP(AX840,Anthro_Calc!C:P,4,FALSE)))</f>
        <v/>
      </c>
      <c r="BA840" s="171" t="str">
        <f>IF(ISBLANK(AT840), "", 3 + (AT840 -VLOOKUP(AX840,Anthro_Calc!C:P,10,FALSE)) / (VLOOKUP(AX840,Anthro_Calc!C:P,10,FALSE) - VLOOKUP(AX840,Anthro_Calc!C:P,9,FALSE)))</f>
        <v/>
      </c>
      <c r="BB840" s="172" t="str">
        <f t="shared" si="706"/>
        <v/>
      </c>
      <c r="BC840" s="173" t="str">
        <f t="shared" si="707"/>
        <v/>
      </c>
      <c r="BD840" s="174" t="str">
        <f t="shared" si="733"/>
        <v/>
      </c>
      <c r="BE840" s="180" t="str">
        <f t="shared" si="734"/>
        <v/>
      </c>
      <c r="BF840" s="181" t="str">
        <f t="shared" si="708"/>
        <v/>
      </c>
      <c r="BG840" s="181" t="str">
        <f t="shared" si="735"/>
        <v/>
      </c>
      <c r="BH840" s="179"/>
      <c r="BI840" s="182"/>
      <c r="BJ840" s="167"/>
      <c r="BK840" s="175"/>
      <c r="BL840" s="176"/>
      <c r="BM840" s="177" t="str">
        <f t="shared" si="709"/>
        <v/>
      </c>
      <c r="BN840" s="171">
        <f t="shared" si="727"/>
        <v>0</v>
      </c>
      <c r="BO840" s="171">
        <f t="shared" si="728"/>
        <v>0</v>
      </c>
      <c r="BP840" s="171" t="str">
        <f t="shared" si="710"/>
        <v>0</v>
      </c>
      <c r="BQ840" s="171" t="str">
        <f>IF(ISBLANK(BL840), "", (POWER(BL840/VLOOKUP(BP840,Anthro_Calc!C:P,13,FALSE),VLOOKUP(BP840,Anthro_Calc!C:P,12,FALSE))-1) / (VLOOKUP(BP840,Anthro_Calc!C:P,14,FALSE)*VLOOKUP(BP840,Anthro_Calc!C:P,12,FALSE)))</f>
        <v/>
      </c>
      <c r="BR840" s="171" t="str">
        <f>IF(ISBLANK(BL840), "", -3 + (BL840 -VLOOKUP(BP840,Anthro_Calc!C:P,4,FALSE)) / (VLOOKUP(BP840,Anthro_Calc!C:P,5,FALSE) - VLOOKUP(BP840,Anthro_Calc!C:P,4,FALSE)))</f>
        <v/>
      </c>
      <c r="BS840" s="171" t="str">
        <f>IF(ISBLANK(BL840), "", 3 + (BL840 -VLOOKUP(BP840,Anthro_Calc!C:P,10,FALSE)) / (VLOOKUP(BP840,Anthro_Calc!C:P,10,FALSE) - VLOOKUP(BP840,Anthro_Calc!C:P,9,FALSE)))</f>
        <v/>
      </c>
      <c r="BT840" s="172" t="str">
        <f t="shared" si="711"/>
        <v/>
      </c>
      <c r="BU840" s="173" t="str">
        <f t="shared" si="712"/>
        <v/>
      </c>
      <c r="BV840" s="174" t="str">
        <f t="shared" si="713"/>
        <v/>
      </c>
      <c r="BW840" s="181" t="str">
        <f t="shared" si="736"/>
        <v/>
      </c>
      <c r="BX840" s="179"/>
      <c r="BY840" s="181" t="str">
        <f>IF(ISBLANK(BL840), "", VLOOKUP(Z840&amp;" "&amp;BV840&amp;" "&amp;BW840,Graduation_Criteria!$D$2:$E$34,2,FALSE))</f>
        <v/>
      </c>
      <c r="BZ840" s="181" t="str">
        <f t="shared" si="737"/>
        <v/>
      </c>
      <c r="CA840" s="167"/>
      <c r="CB840" s="175"/>
      <c r="CC840" s="175"/>
      <c r="CD840" s="183" t="str">
        <f t="shared" si="714"/>
        <v/>
      </c>
      <c r="CE840" s="184">
        <f t="shared" si="715"/>
        <v>0</v>
      </c>
      <c r="CF840" s="184">
        <f t="shared" si="716"/>
        <v>0</v>
      </c>
      <c r="CG840" s="184" t="str">
        <f t="shared" si="717"/>
        <v>0</v>
      </c>
      <c r="CH840" s="184" t="str">
        <f>IF(ISBLANK(CC840), "", (POWER(CC840/VLOOKUP(CG840,Anthro_Calc!C:P,13,FALSE),VLOOKUP(CG840,Anthro_Calc!C:P,12,FALSE))-1) / (VLOOKUP(CG840,Anthro_Calc!C:P,14,FALSE)*VLOOKUP(CG840,Anthro_Calc!C:P,12,FALSE)))</f>
        <v/>
      </c>
      <c r="CI840" s="184" t="str">
        <f>IF(ISBLANK(CC840), "", -3 + (CC840 -VLOOKUP(CG840,Anthro_Calc!C:P,4,FALSE)) / (VLOOKUP(CG840,Anthro_Calc!C:P,5,FALSE) - VLOOKUP(CG840,Anthro_Calc!C:P,4,FALSE)))</f>
        <v/>
      </c>
      <c r="CJ840" s="184" t="str">
        <f>IF(ISBLANK(CC840), "", 3 + (CC840 -VLOOKUP(CG840,Anthro_Calc!C:P,10,FALSE)) / (VLOOKUP(CG840,Anthro_Calc!C:P,10,FALSE) - VLOOKUP(CG840,Anthro_Calc!C:P,9,FALSE)))</f>
        <v/>
      </c>
      <c r="CK840" s="185" t="str">
        <f t="shared" si="718"/>
        <v/>
      </c>
      <c r="CL840" s="173" t="str">
        <f t="shared" si="719"/>
        <v/>
      </c>
      <c r="CM840" s="174" t="str">
        <f t="shared" si="720"/>
        <v/>
      </c>
      <c r="CN840" s="179"/>
      <c r="CO840" s="167"/>
      <c r="CP840" s="175"/>
      <c r="CQ840" s="175"/>
      <c r="CR840" s="186" t="str">
        <f t="shared" si="721"/>
        <v/>
      </c>
      <c r="CS840" s="187">
        <f t="shared" si="722"/>
        <v>0</v>
      </c>
      <c r="CT840" s="187">
        <f t="shared" si="723"/>
        <v>0</v>
      </c>
      <c r="CU840" s="187" t="str">
        <f t="shared" si="724"/>
        <v>0</v>
      </c>
      <c r="CV840" s="187" t="str">
        <f>IF(ISBLANK(CQ840), "", (POWER(CQ840/VLOOKUP(CU840,Anthro_Calc!C:P,13,FALSE),VLOOKUP(CU840,Anthro_Calc!C:P,12,FALSE))-1) / (VLOOKUP(CU840,Anthro_Calc!C:P,14,FALSE)*VLOOKUP(CU840,Anthro_Calc!C:P,12,FALSE)))</f>
        <v/>
      </c>
      <c r="CW840" s="187" t="str">
        <f>IF(ISBLANK(CQ840), "", -3 + (CQ840 -VLOOKUP(CU840,Anthro_Calc!C:P,4,FALSE)) / (VLOOKUP(CU840,Anthro_Calc!C:P,5,FALSE) - VLOOKUP(CU840,Anthro_Calc!C:P,4,FALSE)))</f>
        <v/>
      </c>
      <c r="CX840" s="187" t="str">
        <f>IF(ISBLANK(CQ840), "", 3 + (CQ840 -VLOOKUP(CU840,Anthro_Calc!C:P,10,FALSE)) / (VLOOKUP(CU840,Anthro_Calc!C:P,10,FALSE) - VLOOKUP(CU840,Anthro_Calc!C:P,9,FALSE)))</f>
        <v/>
      </c>
      <c r="CY840" s="188" t="str">
        <f t="shared" si="725"/>
        <v/>
      </c>
      <c r="CZ840" s="117" t="str">
        <f t="shared" si="739"/>
        <v/>
      </c>
      <c r="DA840" s="174" t="str">
        <f t="shared" si="726"/>
        <v/>
      </c>
      <c r="DB840" s="189"/>
    </row>
    <row r="841" spans="1:106">
      <c r="A841" s="165">
        <f t="shared" si="731"/>
        <v>837</v>
      </c>
      <c r="B841" s="166"/>
      <c r="C841" s="166"/>
      <c r="D841" s="166"/>
      <c r="E841" s="166"/>
      <c r="F841" s="166"/>
      <c r="G841" s="166"/>
      <c r="H841" s="166"/>
      <c r="I841" s="166"/>
      <c r="J841" s="166"/>
      <c r="K841" s="166"/>
      <c r="L841" s="166"/>
      <c r="M841" s="167"/>
      <c r="N841" s="168" t="str">
        <f t="shared" ca="1" si="690"/>
        <v/>
      </c>
      <c r="O841" s="169"/>
      <c r="P841" s="169"/>
      <c r="Q841" s="167"/>
      <c r="R841" s="170"/>
      <c r="S841" s="171" t="str">
        <f t="shared" si="691"/>
        <v/>
      </c>
      <c r="T841" s="171" t="str">
        <f t="shared" si="692"/>
        <v/>
      </c>
      <c r="U841" s="171" t="str">
        <f t="shared" si="693"/>
        <v/>
      </c>
      <c r="V841" s="171" t="str">
        <f>IF(ISBLANK(R841), "", (POWER(R841/VLOOKUP(U841,Anthro_Calc!C:P,13,FALSE),VLOOKUP(U841,Anthro_Calc!C:P,12,FALSE))-1) / (VLOOKUP(U841,Anthro_Calc!C:P,14,FALSE)*VLOOKUP(U841,Anthro_Calc!C:P,12,FALSE)))</f>
        <v/>
      </c>
      <c r="W841" s="171" t="str">
        <f>IF(ISBLANK(R841), "", -3 + (R841 -VLOOKUP(U841,Anthro_Calc!C:P,4,FALSE)) / (VLOOKUP(U841,Anthro_Calc!C:P,5,FALSE) - VLOOKUP(U841,Anthro_Calc!C:P,4,FALSE)))</f>
        <v/>
      </c>
      <c r="X841" s="171" t="str">
        <f>IF(ISBLANK(R841), "", 3 + (R841 -VLOOKUP(U841,Anthro_Calc!C:P,10,FALSE)) / (VLOOKUP(U841,Anthro_Calc!C:P,10,FALSE) - VLOOKUP(U841,Anthro_Calc!C:P,9,FALSE)))</f>
        <v/>
      </c>
      <c r="Y841" s="172" t="str">
        <f t="shared" si="694"/>
        <v/>
      </c>
      <c r="Z841" s="173" t="str">
        <f t="shared" si="695"/>
        <v/>
      </c>
      <c r="AA841" s="174" t="str">
        <f t="shared" si="730"/>
        <v/>
      </c>
      <c r="AB841" s="167"/>
      <c r="AC841" s="175"/>
      <c r="AD841" s="176"/>
      <c r="AE841" s="177" t="str">
        <f t="shared" si="696"/>
        <v/>
      </c>
      <c r="AF841" s="171">
        <f t="shared" si="697"/>
        <v>0</v>
      </c>
      <c r="AG841" s="171">
        <f t="shared" si="698"/>
        <v>0</v>
      </c>
      <c r="AH841" s="171" t="str">
        <f t="shared" si="699"/>
        <v>0</v>
      </c>
      <c r="AI841" s="171" t="str">
        <f>IF(ISBLANK(AD841), "", (POWER(AD841/VLOOKUP(AH841,Anthro_Calc!C:P,13,FALSE),VLOOKUP(AH841,Anthro_Calc!C:P,12,FALSE))-1) / (VLOOKUP(AH841,Anthro_Calc!C:P,14,FALSE)*VLOOKUP(AH841,Anthro_Calc!C:P,12,FALSE)))</f>
        <v/>
      </c>
      <c r="AJ841" s="171" t="str">
        <f>IF(ISBLANK(AD841), "", -3 + (AD841 -VLOOKUP(AH841,Anthro_Calc!C:P,4,FALSE)) / (VLOOKUP(AH841,Anthro_Calc!C:P,5,FALSE) - VLOOKUP(AH841,Anthro_Calc!C:P,4,FALSE)))</f>
        <v/>
      </c>
      <c r="AK841" s="171" t="str">
        <f>IF(ISBLANK(AD841), "", 3 + (AD841 -VLOOKUP(AH841,Anthro_Calc!C:P,10,FALSE)) / (VLOOKUP(AH841,Anthro_Calc!C:P,10,FALSE) - VLOOKUP(AH841,Anthro_Calc!C:P,9,FALSE)))</f>
        <v/>
      </c>
      <c r="AL841" s="172" t="str">
        <f t="shared" si="700"/>
        <v/>
      </c>
      <c r="AM841" s="173" t="str">
        <f t="shared" si="701"/>
        <v/>
      </c>
      <c r="AN841" s="174" t="str">
        <f t="shared" si="702"/>
        <v/>
      </c>
      <c r="AO841" s="178" t="str">
        <f t="shared" si="732"/>
        <v/>
      </c>
      <c r="AP841" s="179"/>
      <c r="AQ841" s="179" t="str">
        <f t="shared" si="738"/>
        <v/>
      </c>
      <c r="AR841" s="167"/>
      <c r="AS841" s="175"/>
      <c r="AT841" s="170"/>
      <c r="AU841" s="177" t="str">
        <f t="shared" si="729"/>
        <v/>
      </c>
      <c r="AV841" s="171">
        <f t="shared" si="703"/>
        <v>0</v>
      </c>
      <c r="AW841" s="171">
        <f t="shared" si="704"/>
        <v>0</v>
      </c>
      <c r="AX841" s="171" t="str">
        <f t="shared" si="705"/>
        <v>0</v>
      </c>
      <c r="AY841" s="171" t="str">
        <f>IF(ISBLANK(AT841), "", (POWER(AT841/VLOOKUP(AX841,Anthro_Calc!C:P,13,FALSE),VLOOKUP(AX841,Anthro_Calc!C:P,12,FALSE))-1) / (VLOOKUP(AX841,Anthro_Calc!C:P,14,FALSE)*VLOOKUP(AX841,Anthro_Calc!C:P,12,FALSE)))</f>
        <v/>
      </c>
      <c r="AZ841" s="171" t="str">
        <f>IF(ISBLANK(AT841), "", -3 + (AT841 -VLOOKUP(AX841,Anthro_Calc!C:P,4,FALSE)) / (VLOOKUP(AX841,Anthro_Calc!C:P,5,FALSE) - VLOOKUP(AX841,Anthro_Calc!C:P,4,FALSE)))</f>
        <v/>
      </c>
      <c r="BA841" s="171" t="str">
        <f>IF(ISBLANK(AT841), "", 3 + (AT841 -VLOOKUP(AX841,Anthro_Calc!C:P,10,FALSE)) / (VLOOKUP(AX841,Anthro_Calc!C:P,10,FALSE) - VLOOKUP(AX841,Anthro_Calc!C:P,9,FALSE)))</f>
        <v/>
      </c>
      <c r="BB841" s="172" t="str">
        <f t="shared" si="706"/>
        <v/>
      </c>
      <c r="BC841" s="173" t="str">
        <f t="shared" si="707"/>
        <v/>
      </c>
      <c r="BD841" s="174" t="str">
        <f t="shared" si="733"/>
        <v/>
      </c>
      <c r="BE841" s="180" t="str">
        <f t="shared" si="734"/>
        <v/>
      </c>
      <c r="BF841" s="181" t="str">
        <f t="shared" si="708"/>
        <v/>
      </c>
      <c r="BG841" s="181" t="str">
        <f t="shared" si="735"/>
        <v/>
      </c>
      <c r="BH841" s="179"/>
      <c r="BI841" s="182"/>
      <c r="BJ841" s="167"/>
      <c r="BK841" s="175"/>
      <c r="BL841" s="176"/>
      <c r="BM841" s="177" t="str">
        <f t="shared" si="709"/>
        <v/>
      </c>
      <c r="BN841" s="171">
        <f t="shared" si="727"/>
        <v>0</v>
      </c>
      <c r="BO841" s="171">
        <f t="shared" si="728"/>
        <v>0</v>
      </c>
      <c r="BP841" s="171" t="str">
        <f t="shared" si="710"/>
        <v>0</v>
      </c>
      <c r="BQ841" s="171" t="str">
        <f>IF(ISBLANK(BL841), "", (POWER(BL841/VLOOKUP(BP841,Anthro_Calc!C:P,13,FALSE),VLOOKUP(BP841,Anthro_Calc!C:P,12,FALSE))-1) / (VLOOKUP(BP841,Anthro_Calc!C:P,14,FALSE)*VLOOKUP(BP841,Anthro_Calc!C:P,12,FALSE)))</f>
        <v/>
      </c>
      <c r="BR841" s="171" t="str">
        <f>IF(ISBLANK(BL841), "", -3 + (BL841 -VLOOKUP(BP841,Anthro_Calc!C:P,4,FALSE)) / (VLOOKUP(BP841,Anthro_Calc!C:P,5,FALSE) - VLOOKUP(BP841,Anthro_Calc!C:P,4,FALSE)))</f>
        <v/>
      </c>
      <c r="BS841" s="171" t="str">
        <f>IF(ISBLANK(BL841), "", 3 + (BL841 -VLOOKUP(BP841,Anthro_Calc!C:P,10,FALSE)) / (VLOOKUP(BP841,Anthro_Calc!C:P,10,FALSE) - VLOOKUP(BP841,Anthro_Calc!C:P,9,FALSE)))</f>
        <v/>
      </c>
      <c r="BT841" s="172" t="str">
        <f t="shared" si="711"/>
        <v/>
      </c>
      <c r="BU841" s="173" t="str">
        <f t="shared" si="712"/>
        <v/>
      </c>
      <c r="BV841" s="174" t="str">
        <f t="shared" si="713"/>
        <v/>
      </c>
      <c r="BW841" s="181" t="str">
        <f t="shared" si="736"/>
        <v/>
      </c>
      <c r="BX841" s="179"/>
      <c r="BY841" s="181" t="str">
        <f>IF(ISBLANK(BL841), "", VLOOKUP(Z841&amp;" "&amp;BV841&amp;" "&amp;BW841,Graduation_Criteria!$D$2:$E$34,2,FALSE))</f>
        <v/>
      </c>
      <c r="BZ841" s="181" t="str">
        <f t="shared" si="737"/>
        <v/>
      </c>
      <c r="CA841" s="167"/>
      <c r="CB841" s="175"/>
      <c r="CC841" s="175"/>
      <c r="CD841" s="183" t="str">
        <f t="shared" si="714"/>
        <v/>
      </c>
      <c r="CE841" s="184">
        <f t="shared" si="715"/>
        <v>0</v>
      </c>
      <c r="CF841" s="184">
        <f t="shared" si="716"/>
        <v>0</v>
      </c>
      <c r="CG841" s="184" t="str">
        <f t="shared" si="717"/>
        <v>0</v>
      </c>
      <c r="CH841" s="184" t="str">
        <f>IF(ISBLANK(CC841), "", (POWER(CC841/VLOOKUP(CG841,Anthro_Calc!C:P,13,FALSE),VLOOKUP(CG841,Anthro_Calc!C:P,12,FALSE))-1) / (VLOOKUP(CG841,Anthro_Calc!C:P,14,FALSE)*VLOOKUP(CG841,Anthro_Calc!C:P,12,FALSE)))</f>
        <v/>
      </c>
      <c r="CI841" s="184" t="str">
        <f>IF(ISBLANK(CC841), "", -3 + (CC841 -VLOOKUP(CG841,Anthro_Calc!C:P,4,FALSE)) / (VLOOKUP(CG841,Anthro_Calc!C:P,5,FALSE) - VLOOKUP(CG841,Anthro_Calc!C:P,4,FALSE)))</f>
        <v/>
      </c>
      <c r="CJ841" s="184" t="str">
        <f>IF(ISBLANK(CC841), "", 3 + (CC841 -VLOOKUP(CG841,Anthro_Calc!C:P,10,FALSE)) / (VLOOKUP(CG841,Anthro_Calc!C:P,10,FALSE) - VLOOKUP(CG841,Anthro_Calc!C:P,9,FALSE)))</f>
        <v/>
      </c>
      <c r="CK841" s="185" t="str">
        <f t="shared" si="718"/>
        <v/>
      </c>
      <c r="CL841" s="173" t="str">
        <f t="shared" si="719"/>
        <v/>
      </c>
      <c r="CM841" s="174" t="str">
        <f t="shared" si="720"/>
        <v/>
      </c>
      <c r="CN841" s="179"/>
      <c r="CO841" s="167"/>
      <c r="CP841" s="175"/>
      <c r="CQ841" s="175"/>
      <c r="CR841" s="186" t="str">
        <f t="shared" si="721"/>
        <v/>
      </c>
      <c r="CS841" s="187">
        <f t="shared" si="722"/>
        <v>0</v>
      </c>
      <c r="CT841" s="187">
        <f t="shared" si="723"/>
        <v>0</v>
      </c>
      <c r="CU841" s="187" t="str">
        <f t="shared" si="724"/>
        <v>0</v>
      </c>
      <c r="CV841" s="187" t="str">
        <f>IF(ISBLANK(CQ841), "", (POWER(CQ841/VLOOKUP(CU841,Anthro_Calc!C:P,13,FALSE),VLOOKUP(CU841,Anthro_Calc!C:P,12,FALSE))-1) / (VLOOKUP(CU841,Anthro_Calc!C:P,14,FALSE)*VLOOKUP(CU841,Anthro_Calc!C:P,12,FALSE)))</f>
        <v/>
      </c>
      <c r="CW841" s="187" t="str">
        <f>IF(ISBLANK(CQ841), "", -3 + (CQ841 -VLOOKUP(CU841,Anthro_Calc!C:P,4,FALSE)) / (VLOOKUP(CU841,Anthro_Calc!C:P,5,FALSE) - VLOOKUP(CU841,Anthro_Calc!C:P,4,FALSE)))</f>
        <v/>
      </c>
      <c r="CX841" s="187" t="str">
        <f>IF(ISBLANK(CQ841), "", 3 + (CQ841 -VLOOKUP(CU841,Anthro_Calc!C:P,10,FALSE)) / (VLOOKUP(CU841,Anthro_Calc!C:P,10,FALSE) - VLOOKUP(CU841,Anthro_Calc!C:P,9,FALSE)))</f>
        <v/>
      </c>
      <c r="CY841" s="188" t="str">
        <f t="shared" si="725"/>
        <v/>
      </c>
      <c r="CZ841" s="117" t="str">
        <f t="shared" si="739"/>
        <v/>
      </c>
      <c r="DA841" s="174" t="str">
        <f t="shared" si="726"/>
        <v/>
      </c>
      <c r="DB841" s="189"/>
    </row>
    <row r="842" spans="1:106">
      <c r="A842" s="165">
        <f t="shared" si="731"/>
        <v>838</v>
      </c>
      <c r="B842" s="166"/>
      <c r="C842" s="166"/>
      <c r="D842" s="166"/>
      <c r="E842" s="166"/>
      <c r="F842" s="166"/>
      <c r="G842" s="166"/>
      <c r="H842" s="166"/>
      <c r="I842" s="166"/>
      <c r="J842" s="166"/>
      <c r="K842" s="166"/>
      <c r="L842" s="166"/>
      <c r="M842" s="167"/>
      <c r="N842" s="168" t="str">
        <f t="shared" ca="1" si="690"/>
        <v/>
      </c>
      <c r="O842" s="169"/>
      <c r="P842" s="169"/>
      <c r="Q842" s="167"/>
      <c r="R842" s="170"/>
      <c r="S842" s="171" t="str">
        <f t="shared" si="691"/>
        <v/>
      </c>
      <c r="T842" s="171" t="str">
        <f t="shared" si="692"/>
        <v/>
      </c>
      <c r="U842" s="171" t="str">
        <f t="shared" si="693"/>
        <v/>
      </c>
      <c r="V842" s="171" t="str">
        <f>IF(ISBLANK(R842), "", (POWER(R842/VLOOKUP(U842,Anthro_Calc!C:P,13,FALSE),VLOOKUP(U842,Anthro_Calc!C:P,12,FALSE))-1) / (VLOOKUP(U842,Anthro_Calc!C:P,14,FALSE)*VLOOKUP(U842,Anthro_Calc!C:P,12,FALSE)))</f>
        <v/>
      </c>
      <c r="W842" s="171" t="str">
        <f>IF(ISBLANK(R842), "", -3 + (R842 -VLOOKUP(U842,Anthro_Calc!C:P,4,FALSE)) / (VLOOKUP(U842,Anthro_Calc!C:P,5,FALSE) - VLOOKUP(U842,Anthro_Calc!C:P,4,FALSE)))</f>
        <v/>
      </c>
      <c r="X842" s="171" t="str">
        <f>IF(ISBLANK(R842), "", 3 + (R842 -VLOOKUP(U842,Anthro_Calc!C:P,10,FALSE)) / (VLOOKUP(U842,Anthro_Calc!C:P,10,FALSE) - VLOOKUP(U842,Anthro_Calc!C:P,9,FALSE)))</f>
        <v/>
      </c>
      <c r="Y842" s="172" t="str">
        <f t="shared" si="694"/>
        <v/>
      </c>
      <c r="Z842" s="173" t="str">
        <f t="shared" si="695"/>
        <v/>
      </c>
      <c r="AA842" s="174" t="str">
        <f t="shared" si="730"/>
        <v/>
      </c>
      <c r="AB842" s="167"/>
      <c r="AC842" s="175"/>
      <c r="AD842" s="176"/>
      <c r="AE842" s="177" t="str">
        <f t="shared" si="696"/>
        <v/>
      </c>
      <c r="AF842" s="171">
        <f t="shared" si="697"/>
        <v>0</v>
      </c>
      <c r="AG842" s="171">
        <f t="shared" si="698"/>
        <v>0</v>
      </c>
      <c r="AH842" s="171" t="str">
        <f t="shared" si="699"/>
        <v>0</v>
      </c>
      <c r="AI842" s="171" t="str">
        <f>IF(ISBLANK(AD842), "", (POWER(AD842/VLOOKUP(AH842,Anthro_Calc!C:P,13,FALSE),VLOOKUP(AH842,Anthro_Calc!C:P,12,FALSE))-1) / (VLOOKUP(AH842,Anthro_Calc!C:P,14,FALSE)*VLOOKUP(AH842,Anthro_Calc!C:P,12,FALSE)))</f>
        <v/>
      </c>
      <c r="AJ842" s="171" t="str">
        <f>IF(ISBLANK(AD842), "", -3 + (AD842 -VLOOKUP(AH842,Anthro_Calc!C:P,4,FALSE)) / (VLOOKUP(AH842,Anthro_Calc!C:P,5,FALSE) - VLOOKUP(AH842,Anthro_Calc!C:P,4,FALSE)))</f>
        <v/>
      </c>
      <c r="AK842" s="171" t="str">
        <f>IF(ISBLANK(AD842), "", 3 + (AD842 -VLOOKUP(AH842,Anthro_Calc!C:P,10,FALSE)) / (VLOOKUP(AH842,Anthro_Calc!C:P,10,FALSE) - VLOOKUP(AH842,Anthro_Calc!C:P,9,FALSE)))</f>
        <v/>
      </c>
      <c r="AL842" s="172" t="str">
        <f t="shared" si="700"/>
        <v/>
      </c>
      <c r="AM842" s="173" t="str">
        <f t="shared" si="701"/>
        <v/>
      </c>
      <c r="AN842" s="174" t="str">
        <f t="shared" si="702"/>
        <v/>
      </c>
      <c r="AO842" s="178" t="str">
        <f t="shared" si="732"/>
        <v/>
      </c>
      <c r="AP842" s="179"/>
      <c r="AQ842" s="179" t="str">
        <f t="shared" si="738"/>
        <v/>
      </c>
      <c r="AR842" s="167"/>
      <c r="AS842" s="175"/>
      <c r="AT842" s="170"/>
      <c r="AU842" s="177" t="str">
        <f t="shared" si="729"/>
        <v/>
      </c>
      <c r="AV842" s="171">
        <f t="shared" si="703"/>
        <v>0</v>
      </c>
      <c r="AW842" s="171">
        <f t="shared" si="704"/>
        <v>0</v>
      </c>
      <c r="AX842" s="171" t="str">
        <f t="shared" si="705"/>
        <v>0</v>
      </c>
      <c r="AY842" s="171" t="str">
        <f>IF(ISBLANK(AT842), "", (POWER(AT842/VLOOKUP(AX842,Anthro_Calc!C:P,13,FALSE),VLOOKUP(AX842,Anthro_Calc!C:P,12,FALSE))-1) / (VLOOKUP(AX842,Anthro_Calc!C:P,14,FALSE)*VLOOKUP(AX842,Anthro_Calc!C:P,12,FALSE)))</f>
        <v/>
      </c>
      <c r="AZ842" s="171" t="str">
        <f>IF(ISBLANK(AT842), "", -3 + (AT842 -VLOOKUP(AX842,Anthro_Calc!C:P,4,FALSE)) / (VLOOKUP(AX842,Anthro_Calc!C:P,5,FALSE) - VLOOKUP(AX842,Anthro_Calc!C:P,4,FALSE)))</f>
        <v/>
      </c>
      <c r="BA842" s="171" t="str">
        <f>IF(ISBLANK(AT842), "", 3 + (AT842 -VLOOKUP(AX842,Anthro_Calc!C:P,10,FALSE)) / (VLOOKUP(AX842,Anthro_Calc!C:P,10,FALSE) - VLOOKUP(AX842,Anthro_Calc!C:P,9,FALSE)))</f>
        <v/>
      </c>
      <c r="BB842" s="172" t="str">
        <f t="shared" si="706"/>
        <v/>
      </c>
      <c r="BC842" s="173" t="str">
        <f t="shared" si="707"/>
        <v/>
      </c>
      <c r="BD842" s="174" t="str">
        <f t="shared" si="733"/>
        <v/>
      </c>
      <c r="BE842" s="180" t="str">
        <f t="shared" si="734"/>
        <v/>
      </c>
      <c r="BF842" s="181" t="str">
        <f t="shared" si="708"/>
        <v/>
      </c>
      <c r="BG842" s="181" t="str">
        <f t="shared" si="735"/>
        <v/>
      </c>
      <c r="BH842" s="179"/>
      <c r="BI842" s="182"/>
      <c r="BJ842" s="167"/>
      <c r="BK842" s="175"/>
      <c r="BL842" s="176"/>
      <c r="BM842" s="177" t="str">
        <f t="shared" si="709"/>
        <v/>
      </c>
      <c r="BN842" s="171">
        <f t="shared" si="727"/>
        <v>0</v>
      </c>
      <c r="BO842" s="171">
        <f t="shared" si="728"/>
        <v>0</v>
      </c>
      <c r="BP842" s="171" t="str">
        <f t="shared" si="710"/>
        <v>0</v>
      </c>
      <c r="BQ842" s="171" t="str">
        <f>IF(ISBLANK(BL842), "", (POWER(BL842/VLOOKUP(BP842,Anthro_Calc!C:P,13,FALSE),VLOOKUP(BP842,Anthro_Calc!C:P,12,FALSE))-1) / (VLOOKUP(BP842,Anthro_Calc!C:P,14,FALSE)*VLOOKUP(BP842,Anthro_Calc!C:P,12,FALSE)))</f>
        <v/>
      </c>
      <c r="BR842" s="171" t="str">
        <f>IF(ISBLANK(BL842), "", -3 + (BL842 -VLOOKUP(BP842,Anthro_Calc!C:P,4,FALSE)) / (VLOOKUP(BP842,Anthro_Calc!C:P,5,FALSE) - VLOOKUP(BP842,Anthro_Calc!C:P,4,FALSE)))</f>
        <v/>
      </c>
      <c r="BS842" s="171" t="str">
        <f>IF(ISBLANK(BL842), "", 3 + (BL842 -VLOOKUP(BP842,Anthro_Calc!C:P,10,FALSE)) / (VLOOKUP(BP842,Anthro_Calc!C:P,10,FALSE) - VLOOKUP(BP842,Anthro_Calc!C:P,9,FALSE)))</f>
        <v/>
      </c>
      <c r="BT842" s="172" t="str">
        <f t="shared" si="711"/>
        <v/>
      </c>
      <c r="BU842" s="173" t="str">
        <f t="shared" si="712"/>
        <v/>
      </c>
      <c r="BV842" s="174" t="str">
        <f t="shared" si="713"/>
        <v/>
      </c>
      <c r="BW842" s="181" t="str">
        <f t="shared" si="736"/>
        <v/>
      </c>
      <c r="BX842" s="179"/>
      <c r="BY842" s="181" t="str">
        <f>IF(ISBLANK(BL842), "", VLOOKUP(Z842&amp;" "&amp;BV842&amp;" "&amp;BW842,Graduation_Criteria!$D$2:$E$34,2,FALSE))</f>
        <v/>
      </c>
      <c r="BZ842" s="181" t="str">
        <f t="shared" si="737"/>
        <v/>
      </c>
      <c r="CA842" s="167"/>
      <c r="CB842" s="175"/>
      <c r="CC842" s="175"/>
      <c r="CD842" s="183" t="str">
        <f t="shared" si="714"/>
        <v/>
      </c>
      <c r="CE842" s="184">
        <f t="shared" si="715"/>
        <v>0</v>
      </c>
      <c r="CF842" s="184">
        <f t="shared" si="716"/>
        <v>0</v>
      </c>
      <c r="CG842" s="184" t="str">
        <f t="shared" si="717"/>
        <v>0</v>
      </c>
      <c r="CH842" s="184" t="str">
        <f>IF(ISBLANK(CC842), "", (POWER(CC842/VLOOKUP(CG842,Anthro_Calc!C:P,13,FALSE),VLOOKUP(CG842,Anthro_Calc!C:P,12,FALSE))-1) / (VLOOKUP(CG842,Anthro_Calc!C:P,14,FALSE)*VLOOKUP(CG842,Anthro_Calc!C:P,12,FALSE)))</f>
        <v/>
      </c>
      <c r="CI842" s="184" t="str">
        <f>IF(ISBLANK(CC842), "", -3 + (CC842 -VLOOKUP(CG842,Anthro_Calc!C:P,4,FALSE)) / (VLOOKUP(CG842,Anthro_Calc!C:P,5,FALSE) - VLOOKUP(CG842,Anthro_Calc!C:P,4,FALSE)))</f>
        <v/>
      </c>
      <c r="CJ842" s="184" t="str">
        <f>IF(ISBLANK(CC842), "", 3 + (CC842 -VLOOKUP(CG842,Anthro_Calc!C:P,10,FALSE)) / (VLOOKUP(CG842,Anthro_Calc!C:P,10,FALSE) - VLOOKUP(CG842,Anthro_Calc!C:P,9,FALSE)))</f>
        <v/>
      </c>
      <c r="CK842" s="185" t="str">
        <f t="shared" si="718"/>
        <v/>
      </c>
      <c r="CL842" s="173" t="str">
        <f t="shared" si="719"/>
        <v/>
      </c>
      <c r="CM842" s="174" t="str">
        <f t="shared" si="720"/>
        <v/>
      </c>
      <c r="CN842" s="179"/>
      <c r="CO842" s="167"/>
      <c r="CP842" s="175"/>
      <c r="CQ842" s="175"/>
      <c r="CR842" s="186" t="str">
        <f t="shared" si="721"/>
        <v/>
      </c>
      <c r="CS842" s="187">
        <f t="shared" si="722"/>
        <v>0</v>
      </c>
      <c r="CT842" s="187">
        <f t="shared" si="723"/>
        <v>0</v>
      </c>
      <c r="CU842" s="187" t="str">
        <f t="shared" si="724"/>
        <v>0</v>
      </c>
      <c r="CV842" s="187" t="str">
        <f>IF(ISBLANK(CQ842), "", (POWER(CQ842/VLOOKUP(CU842,Anthro_Calc!C:P,13,FALSE),VLOOKUP(CU842,Anthro_Calc!C:P,12,FALSE))-1) / (VLOOKUP(CU842,Anthro_Calc!C:P,14,FALSE)*VLOOKUP(CU842,Anthro_Calc!C:P,12,FALSE)))</f>
        <v/>
      </c>
      <c r="CW842" s="187" t="str">
        <f>IF(ISBLANK(CQ842), "", -3 + (CQ842 -VLOOKUP(CU842,Anthro_Calc!C:P,4,FALSE)) / (VLOOKUP(CU842,Anthro_Calc!C:P,5,FALSE) - VLOOKUP(CU842,Anthro_Calc!C:P,4,FALSE)))</f>
        <v/>
      </c>
      <c r="CX842" s="187" t="str">
        <f>IF(ISBLANK(CQ842), "", 3 + (CQ842 -VLOOKUP(CU842,Anthro_Calc!C:P,10,FALSE)) / (VLOOKUP(CU842,Anthro_Calc!C:P,10,FALSE) - VLOOKUP(CU842,Anthro_Calc!C:P,9,FALSE)))</f>
        <v/>
      </c>
      <c r="CY842" s="188" t="str">
        <f t="shared" si="725"/>
        <v/>
      </c>
      <c r="CZ842" s="117" t="str">
        <f t="shared" si="739"/>
        <v/>
      </c>
      <c r="DA842" s="174" t="str">
        <f t="shared" si="726"/>
        <v/>
      </c>
      <c r="DB842" s="189"/>
    </row>
    <row r="843" spans="1:106">
      <c r="A843" s="165">
        <f t="shared" si="731"/>
        <v>839</v>
      </c>
      <c r="B843" s="166"/>
      <c r="C843" s="166"/>
      <c r="D843" s="166"/>
      <c r="E843" s="166"/>
      <c r="F843" s="166"/>
      <c r="G843" s="166"/>
      <c r="H843" s="166"/>
      <c r="I843" s="166"/>
      <c r="J843" s="166"/>
      <c r="K843" s="166"/>
      <c r="L843" s="166"/>
      <c r="M843" s="167"/>
      <c r="N843" s="168" t="str">
        <f t="shared" ca="1" si="690"/>
        <v/>
      </c>
      <c r="O843" s="169"/>
      <c r="P843" s="169"/>
      <c r="Q843" s="167"/>
      <c r="R843" s="170"/>
      <c r="S843" s="171" t="str">
        <f t="shared" si="691"/>
        <v/>
      </c>
      <c r="T843" s="171" t="str">
        <f t="shared" si="692"/>
        <v/>
      </c>
      <c r="U843" s="171" t="str">
        <f t="shared" si="693"/>
        <v/>
      </c>
      <c r="V843" s="171" t="str">
        <f>IF(ISBLANK(R843), "", (POWER(R843/VLOOKUP(U843,Anthro_Calc!C:P,13,FALSE),VLOOKUP(U843,Anthro_Calc!C:P,12,FALSE))-1) / (VLOOKUP(U843,Anthro_Calc!C:P,14,FALSE)*VLOOKUP(U843,Anthro_Calc!C:P,12,FALSE)))</f>
        <v/>
      </c>
      <c r="W843" s="171" t="str">
        <f>IF(ISBLANK(R843), "", -3 + (R843 -VLOOKUP(U843,Anthro_Calc!C:P,4,FALSE)) / (VLOOKUP(U843,Anthro_Calc!C:P,5,FALSE) - VLOOKUP(U843,Anthro_Calc!C:P,4,FALSE)))</f>
        <v/>
      </c>
      <c r="X843" s="171" t="str">
        <f>IF(ISBLANK(R843), "", 3 + (R843 -VLOOKUP(U843,Anthro_Calc!C:P,10,FALSE)) / (VLOOKUP(U843,Anthro_Calc!C:P,10,FALSE) - VLOOKUP(U843,Anthro_Calc!C:P,9,FALSE)))</f>
        <v/>
      </c>
      <c r="Y843" s="172" t="str">
        <f t="shared" si="694"/>
        <v/>
      </c>
      <c r="Z843" s="173" t="str">
        <f t="shared" si="695"/>
        <v/>
      </c>
      <c r="AA843" s="174" t="str">
        <f t="shared" si="730"/>
        <v/>
      </c>
      <c r="AB843" s="167"/>
      <c r="AC843" s="175"/>
      <c r="AD843" s="176"/>
      <c r="AE843" s="177" t="str">
        <f t="shared" si="696"/>
        <v/>
      </c>
      <c r="AF843" s="171">
        <f t="shared" si="697"/>
        <v>0</v>
      </c>
      <c r="AG843" s="171">
        <f t="shared" si="698"/>
        <v>0</v>
      </c>
      <c r="AH843" s="171" t="str">
        <f t="shared" si="699"/>
        <v>0</v>
      </c>
      <c r="AI843" s="171" t="str">
        <f>IF(ISBLANK(AD843), "", (POWER(AD843/VLOOKUP(AH843,Anthro_Calc!C:P,13,FALSE),VLOOKUP(AH843,Anthro_Calc!C:P,12,FALSE))-1) / (VLOOKUP(AH843,Anthro_Calc!C:P,14,FALSE)*VLOOKUP(AH843,Anthro_Calc!C:P,12,FALSE)))</f>
        <v/>
      </c>
      <c r="AJ843" s="171" t="str">
        <f>IF(ISBLANK(AD843), "", -3 + (AD843 -VLOOKUP(AH843,Anthro_Calc!C:P,4,FALSE)) / (VLOOKUP(AH843,Anthro_Calc!C:P,5,FALSE) - VLOOKUP(AH843,Anthro_Calc!C:P,4,FALSE)))</f>
        <v/>
      </c>
      <c r="AK843" s="171" t="str">
        <f>IF(ISBLANK(AD843), "", 3 + (AD843 -VLOOKUP(AH843,Anthro_Calc!C:P,10,FALSE)) / (VLOOKUP(AH843,Anthro_Calc!C:P,10,FALSE) - VLOOKUP(AH843,Anthro_Calc!C:P,9,FALSE)))</f>
        <v/>
      </c>
      <c r="AL843" s="172" t="str">
        <f t="shared" si="700"/>
        <v/>
      </c>
      <c r="AM843" s="173" t="str">
        <f t="shared" si="701"/>
        <v/>
      </c>
      <c r="AN843" s="174" t="str">
        <f t="shared" si="702"/>
        <v/>
      </c>
      <c r="AO843" s="178" t="str">
        <f t="shared" si="732"/>
        <v/>
      </c>
      <c r="AP843" s="179"/>
      <c r="AQ843" s="179" t="str">
        <f t="shared" si="738"/>
        <v/>
      </c>
      <c r="AR843" s="167"/>
      <c r="AS843" s="175"/>
      <c r="AT843" s="170"/>
      <c r="AU843" s="177" t="str">
        <f t="shared" si="729"/>
        <v/>
      </c>
      <c r="AV843" s="171">
        <f t="shared" si="703"/>
        <v>0</v>
      </c>
      <c r="AW843" s="171">
        <f t="shared" si="704"/>
        <v>0</v>
      </c>
      <c r="AX843" s="171" t="str">
        <f t="shared" si="705"/>
        <v>0</v>
      </c>
      <c r="AY843" s="171" t="str">
        <f>IF(ISBLANK(AT843), "", (POWER(AT843/VLOOKUP(AX843,Anthro_Calc!C:P,13,FALSE),VLOOKUP(AX843,Anthro_Calc!C:P,12,FALSE))-1) / (VLOOKUP(AX843,Anthro_Calc!C:P,14,FALSE)*VLOOKUP(AX843,Anthro_Calc!C:P,12,FALSE)))</f>
        <v/>
      </c>
      <c r="AZ843" s="171" t="str">
        <f>IF(ISBLANK(AT843), "", -3 + (AT843 -VLOOKUP(AX843,Anthro_Calc!C:P,4,FALSE)) / (VLOOKUP(AX843,Anthro_Calc!C:P,5,FALSE) - VLOOKUP(AX843,Anthro_Calc!C:P,4,FALSE)))</f>
        <v/>
      </c>
      <c r="BA843" s="171" t="str">
        <f>IF(ISBLANK(AT843), "", 3 + (AT843 -VLOOKUP(AX843,Anthro_Calc!C:P,10,FALSE)) / (VLOOKUP(AX843,Anthro_Calc!C:P,10,FALSE) - VLOOKUP(AX843,Anthro_Calc!C:P,9,FALSE)))</f>
        <v/>
      </c>
      <c r="BB843" s="172" t="str">
        <f t="shared" si="706"/>
        <v/>
      </c>
      <c r="BC843" s="173" t="str">
        <f t="shared" si="707"/>
        <v/>
      </c>
      <c r="BD843" s="174" t="str">
        <f t="shared" si="733"/>
        <v/>
      </c>
      <c r="BE843" s="180" t="str">
        <f t="shared" si="734"/>
        <v/>
      </c>
      <c r="BF843" s="181" t="str">
        <f t="shared" si="708"/>
        <v/>
      </c>
      <c r="BG843" s="181" t="str">
        <f t="shared" si="735"/>
        <v/>
      </c>
      <c r="BH843" s="179"/>
      <c r="BI843" s="182"/>
      <c r="BJ843" s="167"/>
      <c r="BK843" s="175"/>
      <c r="BL843" s="176"/>
      <c r="BM843" s="177" t="str">
        <f t="shared" si="709"/>
        <v/>
      </c>
      <c r="BN843" s="171">
        <f t="shared" si="727"/>
        <v>0</v>
      </c>
      <c r="BO843" s="171">
        <f t="shared" si="728"/>
        <v>0</v>
      </c>
      <c r="BP843" s="171" t="str">
        <f t="shared" si="710"/>
        <v>0</v>
      </c>
      <c r="BQ843" s="171" t="str">
        <f>IF(ISBLANK(BL843), "", (POWER(BL843/VLOOKUP(BP843,Anthro_Calc!C:P,13,FALSE),VLOOKUP(BP843,Anthro_Calc!C:P,12,FALSE))-1) / (VLOOKUP(BP843,Anthro_Calc!C:P,14,FALSE)*VLOOKUP(BP843,Anthro_Calc!C:P,12,FALSE)))</f>
        <v/>
      </c>
      <c r="BR843" s="171" t="str">
        <f>IF(ISBLANK(BL843), "", -3 + (BL843 -VLOOKUP(BP843,Anthro_Calc!C:P,4,FALSE)) / (VLOOKUP(BP843,Anthro_Calc!C:P,5,FALSE) - VLOOKUP(BP843,Anthro_Calc!C:P,4,FALSE)))</f>
        <v/>
      </c>
      <c r="BS843" s="171" t="str">
        <f>IF(ISBLANK(BL843), "", 3 + (BL843 -VLOOKUP(BP843,Anthro_Calc!C:P,10,FALSE)) / (VLOOKUP(BP843,Anthro_Calc!C:P,10,FALSE) - VLOOKUP(BP843,Anthro_Calc!C:P,9,FALSE)))</f>
        <v/>
      </c>
      <c r="BT843" s="172" t="str">
        <f t="shared" si="711"/>
        <v/>
      </c>
      <c r="BU843" s="173" t="str">
        <f t="shared" si="712"/>
        <v/>
      </c>
      <c r="BV843" s="174" t="str">
        <f t="shared" si="713"/>
        <v/>
      </c>
      <c r="BW843" s="181" t="str">
        <f t="shared" si="736"/>
        <v/>
      </c>
      <c r="BX843" s="179"/>
      <c r="BY843" s="181" t="str">
        <f>IF(ISBLANK(BL843), "", VLOOKUP(Z843&amp;" "&amp;BV843&amp;" "&amp;BW843,Graduation_Criteria!$D$2:$E$34,2,FALSE))</f>
        <v/>
      </c>
      <c r="BZ843" s="181" t="str">
        <f t="shared" si="737"/>
        <v/>
      </c>
      <c r="CA843" s="167"/>
      <c r="CB843" s="175"/>
      <c r="CC843" s="175"/>
      <c r="CD843" s="183" t="str">
        <f t="shared" si="714"/>
        <v/>
      </c>
      <c r="CE843" s="184">
        <f t="shared" si="715"/>
        <v>0</v>
      </c>
      <c r="CF843" s="184">
        <f t="shared" si="716"/>
        <v>0</v>
      </c>
      <c r="CG843" s="184" t="str">
        <f t="shared" si="717"/>
        <v>0</v>
      </c>
      <c r="CH843" s="184" t="str">
        <f>IF(ISBLANK(CC843), "", (POWER(CC843/VLOOKUP(CG843,Anthro_Calc!C:P,13,FALSE),VLOOKUP(CG843,Anthro_Calc!C:P,12,FALSE))-1) / (VLOOKUP(CG843,Anthro_Calc!C:P,14,FALSE)*VLOOKUP(CG843,Anthro_Calc!C:P,12,FALSE)))</f>
        <v/>
      </c>
      <c r="CI843" s="184" t="str">
        <f>IF(ISBLANK(CC843), "", -3 + (CC843 -VLOOKUP(CG843,Anthro_Calc!C:P,4,FALSE)) / (VLOOKUP(CG843,Anthro_Calc!C:P,5,FALSE) - VLOOKUP(CG843,Anthro_Calc!C:P,4,FALSE)))</f>
        <v/>
      </c>
      <c r="CJ843" s="184" t="str">
        <f>IF(ISBLANK(CC843), "", 3 + (CC843 -VLOOKUP(CG843,Anthro_Calc!C:P,10,FALSE)) / (VLOOKUP(CG843,Anthro_Calc!C:P,10,FALSE) - VLOOKUP(CG843,Anthro_Calc!C:P,9,FALSE)))</f>
        <v/>
      </c>
      <c r="CK843" s="185" t="str">
        <f t="shared" si="718"/>
        <v/>
      </c>
      <c r="CL843" s="173" t="str">
        <f t="shared" si="719"/>
        <v/>
      </c>
      <c r="CM843" s="174" t="str">
        <f t="shared" si="720"/>
        <v/>
      </c>
      <c r="CN843" s="179"/>
      <c r="CO843" s="167"/>
      <c r="CP843" s="175"/>
      <c r="CQ843" s="175"/>
      <c r="CR843" s="186" t="str">
        <f t="shared" si="721"/>
        <v/>
      </c>
      <c r="CS843" s="187">
        <f t="shared" si="722"/>
        <v>0</v>
      </c>
      <c r="CT843" s="187">
        <f t="shared" si="723"/>
        <v>0</v>
      </c>
      <c r="CU843" s="187" t="str">
        <f t="shared" si="724"/>
        <v>0</v>
      </c>
      <c r="CV843" s="187" t="str">
        <f>IF(ISBLANK(CQ843), "", (POWER(CQ843/VLOOKUP(CU843,Anthro_Calc!C:P,13,FALSE),VLOOKUP(CU843,Anthro_Calc!C:P,12,FALSE))-1) / (VLOOKUP(CU843,Anthro_Calc!C:P,14,FALSE)*VLOOKUP(CU843,Anthro_Calc!C:P,12,FALSE)))</f>
        <v/>
      </c>
      <c r="CW843" s="187" t="str">
        <f>IF(ISBLANK(CQ843), "", -3 + (CQ843 -VLOOKUP(CU843,Anthro_Calc!C:P,4,FALSE)) / (VLOOKUP(CU843,Anthro_Calc!C:P,5,FALSE) - VLOOKUP(CU843,Anthro_Calc!C:P,4,FALSE)))</f>
        <v/>
      </c>
      <c r="CX843" s="187" t="str">
        <f>IF(ISBLANK(CQ843), "", 3 + (CQ843 -VLOOKUP(CU843,Anthro_Calc!C:P,10,FALSE)) / (VLOOKUP(CU843,Anthro_Calc!C:P,10,FALSE) - VLOOKUP(CU843,Anthro_Calc!C:P,9,FALSE)))</f>
        <v/>
      </c>
      <c r="CY843" s="188" t="str">
        <f t="shared" si="725"/>
        <v/>
      </c>
      <c r="CZ843" s="117" t="str">
        <f t="shared" si="739"/>
        <v/>
      </c>
      <c r="DA843" s="174" t="str">
        <f t="shared" si="726"/>
        <v/>
      </c>
      <c r="DB843" s="189"/>
    </row>
    <row r="844" spans="1:106">
      <c r="A844" s="165">
        <f t="shared" si="731"/>
        <v>840</v>
      </c>
      <c r="B844" s="166"/>
      <c r="C844" s="166"/>
      <c r="D844" s="166"/>
      <c r="E844" s="166"/>
      <c r="F844" s="166"/>
      <c r="G844" s="166"/>
      <c r="H844" s="166"/>
      <c r="I844" s="166"/>
      <c r="J844" s="166"/>
      <c r="K844" s="166"/>
      <c r="L844" s="166"/>
      <c r="M844" s="167"/>
      <c r="N844" s="168" t="str">
        <f t="shared" ca="1" si="690"/>
        <v/>
      </c>
      <c r="O844" s="169"/>
      <c r="P844" s="169"/>
      <c r="Q844" s="167"/>
      <c r="R844" s="170"/>
      <c r="S844" s="171" t="str">
        <f t="shared" si="691"/>
        <v/>
      </c>
      <c r="T844" s="171" t="str">
        <f t="shared" si="692"/>
        <v/>
      </c>
      <c r="U844" s="171" t="str">
        <f t="shared" si="693"/>
        <v/>
      </c>
      <c r="V844" s="171" t="str">
        <f>IF(ISBLANK(R844), "", (POWER(R844/VLOOKUP(U844,Anthro_Calc!C:P,13,FALSE),VLOOKUP(U844,Anthro_Calc!C:P,12,FALSE))-1) / (VLOOKUP(U844,Anthro_Calc!C:P,14,FALSE)*VLOOKUP(U844,Anthro_Calc!C:P,12,FALSE)))</f>
        <v/>
      </c>
      <c r="W844" s="171" t="str">
        <f>IF(ISBLANK(R844), "", -3 + (R844 -VLOOKUP(U844,Anthro_Calc!C:P,4,FALSE)) / (VLOOKUP(U844,Anthro_Calc!C:P,5,FALSE) - VLOOKUP(U844,Anthro_Calc!C:P,4,FALSE)))</f>
        <v/>
      </c>
      <c r="X844" s="171" t="str">
        <f>IF(ISBLANK(R844), "", 3 + (R844 -VLOOKUP(U844,Anthro_Calc!C:P,10,FALSE)) / (VLOOKUP(U844,Anthro_Calc!C:P,10,FALSE) - VLOOKUP(U844,Anthro_Calc!C:P,9,FALSE)))</f>
        <v/>
      </c>
      <c r="Y844" s="172" t="str">
        <f t="shared" si="694"/>
        <v/>
      </c>
      <c r="Z844" s="173" t="str">
        <f t="shared" si="695"/>
        <v/>
      </c>
      <c r="AA844" s="174" t="str">
        <f t="shared" si="730"/>
        <v/>
      </c>
      <c r="AB844" s="167"/>
      <c r="AC844" s="175"/>
      <c r="AD844" s="176"/>
      <c r="AE844" s="177" t="str">
        <f t="shared" si="696"/>
        <v/>
      </c>
      <c r="AF844" s="171">
        <f t="shared" si="697"/>
        <v>0</v>
      </c>
      <c r="AG844" s="171">
        <f t="shared" si="698"/>
        <v>0</v>
      </c>
      <c r="AH844" s="171" t="str">
        <f t="shared" si="699"/>
        <v>0</v>
      </c>
      <c r="AI844" s="171" t="str">
        <f>IF(ISBLANK(AD844), "", (POWER(AD844/VLOOKUP(AH844,Anthro_Calc!C:P,13,FALSE),VLOOKUP(AH844,Anthro_Calc!C:P,12,FALSE))-1) / (VLOOKUP(AH844,Anthro_Calc!C:P,14,FALSE)*VLOOKUP(AH844,Anthro_Calc!C:P,12,FALSE)))</f>
        <v/>
      </c>
      <c r="AJ844" s="171" t="str">
        <f>IF(ISBLANK(AD844), "", -3 + (AD844 -VLOOKUP(AH844,Anthro_Calc!C:P,4,FALSE)) / (VLOOKUP(AH844,Anthro_Calc!C:P,5,FALSE) - VLOOKUP(AH844,Anthro_Calc!C:P,4,FALSE)))</f>
        <v/>
      </c>
      <c r="AK844" s="171" t="str">
        <f>IF(ISBLANK(AD844), "", 3 + (AD844 -VLOOKUP(AH844,Anthro_Calc!C:P,10,FALSE)) / (VLOOKUP(AH844,Anthro_Calc!C:P,10,FALSE) - VLOOKUP(AH844,Anthro_Calc!C:P,9,FALSE)))</f>
        <v/>
      </c>
      <c r="AL844" s="172" t="str">
        <f t="shared" si="700"/>
        <v/>
      </c>
      <c r="AM844" s="173" t="str">
        <f t="shared" si="701"/>
        <v/>
      </c>
      <c r="AN844" s="174" t="str">
        <f t="shared" si="702"/>
        <v/>
      </c>
      <c r="AO844" s="178" t="str">
        <f t="shared" si="732"/>
        <v/>
      </c>
      <c r="AP844" s="179"/>
      <c r="AQ844" s="179" t="str">
        <f t="shared" si="738"/>
        <v/>
      </c>
      <c r="AR844" s="167"/>
      <c r="AS844" s="175"/>
      <c r="AT844" s="170"/>
      <c r="AU844" s="177" t="str">
        <f t="shared" si="729"/>
        <v/>
      </c>
      <c r="AV844" s="171">
        <f t="shared" si="703"/>
        <v>0</v>
      </c>
      <c r="AW844" s="171">
        <f t="shared" si="704"/>
        <v>0</v>
      </c>
      <c r="AX844" s="171" t="str">
        <f t="shared" si="705"/>
        <v>0</v>
      </c>
      <c r="AY844" s="171" t="str">
        <f>IF(ISBLANK(AT844), "", (POWER(AT844/VLOOKUP(AX844,Anthro_Calc!C:P,13,FALSE),VLOOKUP(AX844,Anthro_Calc!C:P,12,FALSE))-1) / (VLOOKUP(AX844,Anthro_Calc!C:P,14,FALSE)*VLOOKUP(AX844,Anthro_Calc!C:P,12,FALSE)))</f>
        <v/>
      </c>
      <c r="AZ844" s="171" t="str">
        <f>IF(ISBLANK(AT844), "", -3 + (AT844 -VLOOKUP(AX844,Anthro_Calc!C:P,4,FALSE)) / (VLOOKUP(AX844,Anthro_Calc!C:P,5,FALSE) - VLOOKUP(AX844,Anthro_Calc!C:P,4,FALSE)))</f>
        <v/>
      </c>
      <c r="BA844" s="171" t="str">
        <f>IF(ISBLANK(AT844), "", 3 + (AT844 -VLOOKUP(AX844,Anthro_Calc!C:P,10,FALSE)) / (VLOOKUP(AX844,Anthro_Calc!C:P,10,FALSE) - VLOOKUP(AX844,Anthro_Calc!C:P,9,FALSE)))</f>
        <v/>
      </c>
      <c r="BB844" s="172" t="str">
        <f t="shared" si="706"/>
        <v/>
      </c>
      <c r="BC844" s="173" t="str">
        <f t="shared" si="707"/>
        <v/>
      </c>
      <c r="BD844" s="174" t="str">
        <f t="shared" si="733"/>
        <v/>
      </c>
      <c r="BE844" s="180" t="str">
        <f t="shared" si="734"/>
        <v/>
      </c>
      <c r="BF844" s="181" t="str">
        <f t="shared" si="708"/>
        <v/>
      </c>
      <c r="BG844" s="181" t="str">
        <f t="shared" si="735"/>
        <v/>
      </c>
      <c r="BH844" s="179"/>
      <c r="BI844" s="182"/>
      <c r="BJ844" s="167"/>
      <c r="BK844" s="175"/>
      <c r="BL844" s="176"/>
      <c r="BM844" s="177" t="str">
        <f t="shared" si="709"/>
        <v/>
      </c>
      <c r="BN844" s="171">
        <f t="shared" si="727"/>
        <v>0</v>
      </c>
      <c r="BO844" s="171">
        <f t="shared" si="728"/>
        <v>0</v>
      </c>
      <c r="BP844" s="171" t="str">
        <f t="shared" si="710"/>
        <v>0</v>
      </c>
      <c r="BQ844" s="171" t="str">
        <f>IF(ISBLANK(BL844), "", (POWER(BL844/VLOOKUP(BP844,Anthro_Calc!C:P,13,FALSE),VLOOKUP(BP844,Anthro_Calc!C:P,12,FALSE))-1) / (VLOOKUP(BP844,Anthro_Calc!C:P,14,FALSE)*VLOOKUP(BP844,Anthro_Calc!C:P,12,FALSE)))</f>
        <v/>
      </c>
      <c r="BR844" s="171" t="str">
        <f>IF(ISBLANK(BL844), "", -3 + (BL844 -VLOOKUP(BP844,Anthro_Calc!C:P,4,FALSE)) / (VLOOKUP(BP844,Anthro_Calc!C:P,5,FALSE) - VLOOKUP(BP844,Anthro_Calc!C:P,4,FALSE)))</f>
        <v/>
      </c>
      <c r="BS844" s="171" t="str">
        <f>IF(ISBLANK(BL844), "", 3 + (BL844 -VLOOKUP(BP844,Anthro_Calc!C:P,10,FALSE)) / (VLOOKUP(BP844,Anthro_Calc!C:P,10,FALSE) - VLOOKUP(BP844,Anthro_Calc!C:P,9,FALSE)))</f>
        <v/>
      </c>
      <c r="BT844" s="172" t="str">
        <f t="shared" si="711"/>
        <v/>
      </c>
      <c r="BU844" s="173" t="str">
        <f t="shared" si="712"/>
        <v/>
      </c>
      <c r="BV844" s="174" t="str">
        <f t="shared" si="713"/>
        <v/>
      </c>
      <c r="BW844" s="181" t="str">
        <f t="shared" si="736"/>
        <v/>
      </c>
      <c r="BX844" s="179"/>
      <c r="BY844" s="181" t="str">
        <f>IF(ISBLANK(BL844), "", VLOOKUP(Z844&amp;" "&amp;BV844&amp;" "&amp;BW844,Graduation_Criteria!$D$2:$E$34,2,FALSE))</f>
        <v/>
      </c>
      <c r="BZ844" s="181" t="str">
        <f t="shared" si="737"/>
        <v/>
      </c>
      <c r="CA844" s="167"/>
      <c r="CB844" s="175"/>
      <c r="CC844" s="175"/>
      <c r="CD844" s="183" t="str">
        <f t="shared" si="714"/>
        <v/>
      </c>
      <c r="CE844" s="184">
        <f t="shared" si="715"/>
        <v>0</v>
      </c>
      <c r="CF844" s="184">
        <f t="shared" si="716"/>
        <v>0</v>
      </c>
      <c r="CG844" s="184" t="str">
        <f t="shared" si="717"/>
        <v>0</v>
      </c>
      <c r="CH844" s="184" t="str">
        <f>IF(ISBLANK(CC844), "", (POWER(CC844/VLOOKUP(CG844,Anthro_Calc!C:P,13,FALSE),VLOOKUP(CG844,Anthro_Calc!C:P,12,FALSE))-1) / (VLOOKUP(CG844,Anthro_Calc!C:P,14,FALSE)*VLOOKUP(CG844,Anthro_Calc!C:P,12,FALSE)))</f>
        <v/>
      </c>
      <c r="CI844" s="184" t="str">
        <f>IF(ISBLANK(CC844), "", -3 + (CC844 -VLOOKUP(CG844,Anthro_Calc!C:P,4,FALSE)) / (VLOOKUP(CG844,Anthro_Calc!C:P,5,FALSE) - VLOOKUP(CG844,Anthro_Calc!C:P,4,FALSE)))</f>
        <v/>
      </c>
      <c r="CJ844" s="184" t="str">
        <f>IF(ISBLANK(CC844), "", 3 + (CC844 -VLOOKUP(CG844,Anthro_Calc!C:P,10,FALSE)) / (VLOOKUP(CG844,Anthro_Calc!C:P,10,FALSE) - VLOOKUP(CG844,Anthro_Calc!C:P,9,FALSE)))</f>
        <v/>
      </c>
      <c r="CK844" s="185" t="str">
        <f t="shared" si="718"/>
        <v/>
      </c>
      <c r="CL844" s="173" t="str">
        <f t="shared" si="719"/>
        <v/>
      </c>
      <c r="CM844" s="174" t="str">
        <f t="shared" si="720"/>
        <v/>
      </c>
      <c r="CN844" s="179"/>
      <c r="CO844" s="167"/>
      <c r="CP844" s="175"/>
      <c r="CQ844" s="175"/>
      <c r="CR844" s="186" t="str">
        <f t="shared" si="721"/>
        <v/>
      </c>
      <c r="CS844" s="187">
        <f t="shared" si="722"/>
        <v>0</v>
      </c>
      <c r="CT844" s="187">
        <f t="shared" si="723"/>
        <v>0</v>
      </c>
      <c r="CU844" s="187" t="str">
        <f t="shared" si="724"/>
        <v>0</v>
      </c>
      <c r="CV844" s="187" t="str">
        <f>IF(ISBLANK(CQ844), "", (POWER(CQ844/VLOOKUP(CU844,Anthro_Calc!C:P,13,FALSE),VLOOKUP(CU844,Anthro_Calc!C:P,12,FALSE))-1) / (VLOOKUP(CU844,Anthro_Calc!C:P,14,FALSE)*VLOOKUP(CU844,Anthro_Calc!C:P,12,FALSE)))</f>
        <v/>
      </c>
      <c r="CW844" s="187" t="str">
        <f>IF(ISBLANK(CQ844), "", -3 + (CQ844 -VLOOKUP(CU844,Anthro_Calc!C:P,4,FALSE)) / (VLOOKUP(CU844,Anthro_Calc!C:P,5,FALSE) - VLOOKUP(CU844,Anthro_Calc!C:P,4,FALSE)))</f>
        <v/>
      </c>
      <c r="CX844" s="187" t="str">
        <f>IF(ISBLANK(CQ844), "", 3 + (CQ844 -VLOOKUP(CU844,Anthro_Calc!C:P,10,FALSE)) / (VLOOKUP(CU844,Anthro_Calc!C:P,10,FALSE) - VLOOKUP(CU844,Anthro_Calc!C:P,9,FALSE)))</f>
        <v/>
      </c>
      <c r="CY844" s="188" t="str">
        <f t="shared" si="725"/>
        <v/>
      </c>
      <c r="CZ844" s="117" t="str">
        <f t="shared" si="739"/>
        <v/>
      </c>
      <c r="DA844" s="174" t="str">
        <f t="shared" si="726"/>
        <v/>
      </c>
      <c r="DB844" s="189"/>
    </row>
    <row r="845" spans="1:106">
      <c r="A845" s="165">
        <f t="shared" si="731"/>
        <v>841</v>
      </c>
      <c r="B845" s="166"/>
      <c r="C845" s="166"/>
      <c r="D845" s="166"/>
      <c r="E845" s="166"/>
      <c r="F845" s="166"/>
      <c r="G845" s="166"/>
      <c r="H845" s="166"/>
      <c r="I845" s="166"/>
      <c r="J845" s="166"/>
      <c r="K845" s="166"/>
      <c r="L845" s="166"/>
      <c r="M845" s="167"/>
      <c r="N845" s="168" t="str">
        <f t="shared" ca="1" si="690"/>
        <v/>
      </c>
      <c r="O845" s="169"/>
      <c r="P845" s="169"/>
      <c r="Q845" s="167"/>
      <c r="R845" s="170"/>
      <c r="S845" s="171" t="str">
        <f t="shared" si="691"/>
        <v/>
      </c>
      <c r="T845" s="171" t="str">
        <f t="shared" si="692"/>
        <v/>
      </c>
      <c r="U845" s="171" t="str">
        <f t="shared" si="693"/>
        <v/>
      </c>
      <c r="V845" s="171" t="str">
        <f>IF(ISBLANK(R845), "", (POWER(R845/VLOOKUP(U845,Anthro_Calc!C:P,13,FALSE),VLOOKUP(U845,Anthro_Calc!C:P,12,FALSE))-1) / (VLOOKUP(U845,Anthro_Calc!C:P,14,FALSE)*VLOOKUP(U845,Anthro_Calc!C:P,12,FALSE)))</f>
        <v/>
      </c>
      <c r="W845" s="171" t="str">
        <f>IF(ISBLANK(R845), "", -3 + (R845 -VLOOKUP(U845,Anthro_Calc!C:P,4,FALSE)) / (VLOOKUP(U845,Anthro_Calc!C:P,5,FALSE) - VLOOKUP(U845,Anthro_Calc!C:P,4,FALSE)))</f>
        <v/>
      </c>
      <c r="X845" s="171" t="str">
        <f>IF(ISBLANK(R845), "", 3 + (R845 -VLOOKUP(U845,Anthro_Calc!C:P,10,FALSE)) / (VLOOKUP(U845,Anthro_Calc!C:P,10,FALSE) - VLOOKUP(U845,Anthro_Calc!C:P,9,FALSE)))</f>
        <v/>
      </c>
      <c r="Y845" s="172" t="str">
        <f t="shared" si="694"/>
        <v/>
      </c>
      <c r="Z845" s="173" t="str">
        <f t="shared" si="695"/>
        <v/>
      </c>
      <c r="AA845" s="174" t="str">
        <f t="shared" si="730"/>
        <v/>
      </c>
      <c r="AB845" s="167"/>
      <c r="AC845" s="175"/>
      <c r="AD845" s="176"/>
      <c r="AE845" s="177" t="str">
        <f t="shared" si="696"/>
        <v/>
      </c>
      <c r="AF845" s="171">
        <f t="shared" si="697"/>
        <v>0</v>
      </c>
      <c r="AG845" s="171">
        <f t="shared" si="698"/>
        <v>0</v>
      </c>
      <c r="AH845" s="171" t="str">
        <f t="shared" si="699"/>
        <v>0</v>
      </c>
      <c r="AI845" s="171" t="str">
        <f>IF(ISBLANK(AD845), "", (POWER(AD845/VLOOKUP(AH845,Anthro_Calc!C:P,13,FALSE),VLOOKUP(AH845,Anthro_Calc!C:P,12,FALSE))-1) / (VLOOKUP(AH845,Anthro_Calc!C:P,14,FALSE)*VLOOKUP(AH845,Anthro_Calc!C:P,12,FALSE)))</f>
        <v/>
      </c>
      <c r="AJ845" s="171" t="str">
        <f>IF(ISBLANK(AD845), "", -3 + (AD845 -VLOOKUP(AH845,Anthro_Calc!C:P,4,FALSE)) / (VLOOKUP(AH845,Anthro_Calc!C:P,5,FALSE) - VLOOKUP(AH845,Anthro_Calc!C:P,4,FALSE)))</f>
        <v/>
      </c>
      <c r="AK845" s="171" t="str">
        <f>IF(ISBLANK(AD845), "", 3 + (AD845 -VLOOKUP(AH845,Anthro_Calc!C:P,10,FALSE)) / (VLOOKUP(AH845,Anthro_Calc!C:P,10,FALSE) - VLOOKUP(AH845,Anthro_Calc!C:P,9,FALSE)))</f>
        <v/>
      </c>
      <c r="AL845" s="172" t="str">
        <f t="shared" si="700"/>
        <v/>
      </c>
      <c r="AM845" s="173" t="str">
        <f t="shared" si="701"/>
        <v/>
      </c>
      <c r="AN845" s="174" t="str">
        <f t="shared" si="702"/>
        <v/>
      </c>
      <c r="AO845" s="178" t="str">
        <f t="shared" si="732"/>
        <v/>
      </c>
      <c r="AP845" s="179"/>
      <c r="AQ845" s="179" t="str">
        <f t="shared" si="738"/>
        <v/>
      </c>
      <c r="AR845" s="167"/>
      <c r="AS845" s="175"/>
      <c r="AT845" s="170"/>
      <c r="AU845" s="177" t="str">
        <f t="shared" si="729"/>
        <v/>
      </c>
      <c r="AV845" s="171">
        <f t="shared" si="703"/>
        <v>0</v>
      </c>
      <c r="AW845" s="171">
        <f t="shared" si="704"/>
        <v>0</v>
      </c>
      <c r="AX845" s="171" t="str">
        <f t="shared" si="705"/>
        <v>0</v>
      </c>
      <c r="AY845" s="171" t="str">
        <f>IF(ISBLANK(AT845), "", (POWER(AT845/VLOOKUP(AX845,Anthro_Calc!C:P,13,FALSE),VLOOKUP(AX845,Anthro_Calc!C:P,12,FALSE))-1) / (VLOOKUP(AX845,Anthro_Calc!C:P,14,FALSE)*VLOOKUP(AX845,Anthro_Calc!C:P,12,FALSE)))</f>
        <v/>
      </c>
      <c r="AZ845" s="171" t="str">
        <f>IF(ISBLANK(AT845), "", -3 + (AT845 -VLOOKUP(AX845,Anthro_Calc!C:P,4,FALSE)) / (VLOOKUP(AX845,Anthro_Calc!C:P,5,FALSE) - VLOOKUP(AX845,Anthro_Calc!C:P,4,FALSE)))</f>
        <v/>
      </c>
      <c r="BA845" s="171" t="str">
        <f>IF(ISBLANK(AT845), "", 3 + (AT845 -VLOOKUP(AX845,Anthro_Calc!C:P,10,FALSE)) / (VLOOKUP(AX845,Anthro_Calc!C:P,10,FALSE) - VLOOKUP(AX845,Anthro_Calc!C:P,9,FALSE)))</f>
        <v/>
      </c>
      <c r="BB845" s="172" t="str">
        <f t="shared" si="706"/>
        <v/>
      </c>
      <c r="BC845" s="173" t="str">
        <f t="shared" si="707"/>
        <v/>
      </c>
      <c r="BD845" s="174" t="str">
        <f t="shared" si="733"/>
        <v/>
      </c>
      <c r="BE845" s="180" t="str">
        <f t="shared" si="734"/>
        <v/>
      </c>
      <c r="BF845" s="181" t="str">
        <f t="shared" si="708"/>
        <v/>
      </c>
      <c r="BG845" s="181" t="str">
        <f t="shared" si="735"/>
        <v/>
      </c>
      <c r="BH845" s="179"/>
      <c r="BI845" s="182"/>
      <c r="BJ845" s="167"/>
      <c r="BK845" s="175"/>
      <c r="BL845" s="176"/>
      <c r="BM845" s="177" t="str">
        <f t="shared" si="709"/>
        <v/>
      </c>
      <c r="BN845" s="171">
        <f t="shared" si="727"/>
        <v>0</v>
      </c>
      <c r="BO845" s="171">
        <f t="shared" si="728"/>
        <v>0</v>
      </c>
      <c r="BP845" s="171" t="str">
        <f t="shared" si="710"/>
        <v>0</v>
      </c>
      <c r="BQ845" s="171" t="str">
        <f>IF(ISBLANK(BL845), "", (POWER(BL845/VLOOKUP(BP845,Anthro_Calc!C:P,13,FALSE),VLOOKUP(BP845,Anthro_Calc!C:P,12,FALSE))-1) / (VLOOKUP(BP845,Anthro_Calc!C:P,14,FALSE)*VLOOKUP(BP845,Anthro_Calc!C:P,12,FALSE)))</f>
        <v/>
      </c>
      <c r="BR845" s="171" t="str">
        <f>IF(ISBLANK(BL845), "", -3 + (BL845 -VLOOKUP(BP845,Anthro_Calc!C:P,4,FALSE)) / (VLOOKUP(BP845,Anthro_Calc!C:P,5,FALSE) - VLOOKUP(BP845,Anthro_Calc!C:P,4,FALSE)))</f>
        <v/>
      </c>
      <c r="BS845" s="171" t="str">
        <f>IF(ISBLANK(BL845), "", 3 + (BL845 -VLOOKUP(BP845,Anthro_Calc!C:P,10,FALSE)) / (VLOOKUP(BP845,Anthro_Calc!C:P,10,FALSE) - VLOOKUP(BP845,Anthro_Calc!C:P,9,FALSE)))</f>
        <v/>
      </c>
      <c r="BT845" s="172" t="str">
        <f t="shared" si="711"/>
        <v/>
      </c>
      <c r="BU845" s="173" t="str">
        <f t="shared" si="712"/>
        <v/>
      </c>
      <c r="BV845" s="174" t="str">
        <f t="shared" si="713"/>
        <v/>
      </c>
      <c r="BW845" s="181" t="str">
        <f t="shared" si="736"/>
        <v/>
      </c>
      <c r="BX845" s="179"/>
      <c r="BY845" s="181" t="str">
        <f>IF(ISBLANK(BL845), "", VLOOKUP(Z845&amp;" "&amp;BV845&amp;" "&amp;BW845,Graduation_Criteria!$D$2:$E$34,2,FALSE))</f>
        <v/>
      </c>
      <c r="BZ845" s="181" t="str">
        <f t="shared" si="737"/>
        <v/>
      </c>
      <c r="CA845" s="167"/>
      <c r="CB845" s="175"/>
      <c r="CC845" s="175"/>
      <c r="CD845" s="183" t="str">
        <f t="shared" si="714"/>
        <v/>
      </c>
      <c r="CE845" s="184">
        <f t="shared" si="715"/>
        <v>0</v>
      </c>
      <c r="CF845" s="184">
        <f t="shared" si="716"/>
        <v>0</v>
      </c>
      <c r="CG845" s="184" t="str">
        <f t="shared" si="717"/>
        <v>0</v>
      </c>
      <c r="CH845" s="184" t="str">
        <f>IF(ISBLANK(CC845), "", (POWER(CC845/VLOOKUP(CG845,Anthro_Calc!C:P,13,FALSE),VLOOKUP(CG845,Anthro_Calc!C:P,12,FALSE))-1) / (VLOOKUP(CG845,Anthro_Calc!C:P,14,FALSE)*VLOOKUP(CG845,Anthro_Calc!C:P,12,FALSE)))</f>
        <v/>
      </c>
      <c r="CI845" s="184" t="str">
        <f>IF(ISBLANK(CC845), "", -3 + (CC845 -VLOOKUP(CG845,Anthro_Calc!C:P,4,FALSE)) / (VLOOKUP(CG845,Anthro_Calc!C:P,5,FALSE) - VLOOKUP(CG845,Anthro_Calc!C:P,4,FALSE)))</f>
        <v/>
      </c>
      <c r="CJ845" s="184" t="str">
        <f>IF(ISBLANK(CC845), "", 3 + (CC845 -VLOOKUP(CG845,Anthro_Calc!C:P,10,FALSE)) / (VLOOKUP(CG845,Anthro_Calc!C:P,10,FALSE) - VLOOKUP(CG845,Anthro_Calc!C:P,9,FALSE)))</f>
        <v/>
      </c>
      <c r="CK845" s="185" t="str">
        <f t="shared" si="718"/>
        <v/>
      </c>
      <c r="CL845" s="173" t="str">
        <f t="shared" si="719"/>
        <v/>
      </c>
      <c r="CM845" s="174" t="str">
        <f t="shared" si="720"/>
        <v/>
      </c>
      <c r="CN845" s="179"/>
      <c r="CO845" s="167"/>
      <c r="CP845" s="175"/>
      <c r="CQ845" s="175"/>
      <c r="CR845" s="186" t="str">
        <f t="shared" si="721"/>
        <v/>
      </c>
      <c r="CS845" s="187">
        <f t="shared" si="722"/>
        <v>0</v>
      </c>
      <c r="CT845" s="187">
        <f t="shared" si="723"/>
        <v>0</v>
      </c>
      <c r="CU845" s="187" t="str">
        <f t="shared" si="724"/>
        <v>0</v>
      </c>
      <c r="CV845" s="187" t="str">
        <f>IF(ISBLANK(CQ845), "", (POWER(CQ845/VLOOKUP(CU845,Anthro_Calc!C:P,13,FALSE),VLOOKUP(CU845,Anthro_Calc!C:P,12,FALSE))-1) / (VLOOKUP(CU845,Anthro_Calc!C:P,14,FALSE)*VLOOKUP(CU845,Anthro_Calc!C:P,12,FALSE)))</f>
        <v/>
      </c>
      <c r="CW845" s="187" t="str">
        <f>IF(ISBLANK(CQ845), "", -3 + (CQ845 -VLOOKUP(CU845,Anthro_Calc!C:P,4,FALSE)) / (VLOOKUP(CU845,Anthro_Calc!C:P,5,FALSE) - VLOOKUP(CU845,Anthro_Calc!C:P,4,FALSE)))</f>
        <v/>
      </c>
      <c r="CX845" s="187" t="str">
        <f>IF(ISBLANK(CQ845), "", 3 + (CQ845 -VLOOKUP(CU845,Anthro_Calc!C:P,10,FALSE)) / (VLOOKUP(CU845,Anthro_Calc!C:P,10,FALSE) - VLOOKUP(CU845,Anthro_Calc!C:P,9,FALSE)))</f>
        <v/>
      </c>
      <c r="CY845" s="188" t="str">
        <f t="shared" si="725"/>
        <v/>
      </c>
      <c r="CZ845" s="117" t="str">
        <f t="shared" si="739"/>
        <v/>
      </c>
      <c r="DA845" s="174" t="str">
        <f t="shared" si="726"/>
        <v/>
      </c>
      <c r="DB845" s="189"/>
    </row>
    <row r="846" spans="1:106">
      <c r="A846" s="165">
        <f t="shared" si="731"/>
        <v>842</v>
      </c>
      <c r="B846" s="166"/>
      <c r="C846" s="166"/>
      <c r="D846" s="166"/>
      <c r="E846" s="166"/>
      <c r="F846" s="166"/>
      <c r="G846" s="166"/>
      <c r="H846" s="166"/>
      <c r="I846" s="166"/>
      <c r="J846" s="166"/>
      <c r="K846" s="166"/>
      <c r="L846" s="166"/>
      <c r="M846" s="167"/>
      <c r="N846" s="168" t="str">
        <f t="shared" ca="1" si="690"/>
        <v/>
      </c>
      <c r="O846" s="169"/>
      <c r="P846" s="169"/>
      <c r="Q846" s="167"/>
      <c r="R846" s="170"/>
      <c r="S846" s="171" t="str">
        <f t="shared" si="691"/>
        <v/>
      </c>
      <c r="T846" s="171" t="str">
        <f t="shared" si="692"/>
        <v/>
      </c>
      <c r="U846" s="171" t="str">
        <f t="shared" si="693"/>
        <v/>
      </c>
      <c r="V846" s="171" t="str">
        <f>IF(ISBLANK(R846), "", (POWER(R846/VLOOKUP(U846,Anthro_Calc!C:P,13,FALSE),VLOOKUP(U846,Anthro_Calc!C:P,12,FALSE))-1) / (VLOOKUP(U846,Anthro_Calc!C:P,14,FALSE)*VLOOKUP(U846,Anthro_Calc!C:P,12,FALSE)))</f>
        <v/>
      </c>
      <c r="W846" s="171" t="str">
        <f>IF(ISBLANK(R846), "", -3 + (R846 -VLOOKUP(U846,Anthro_Calc!C:P,4,FALSE)) / (VLOOKUP(U846,Anthro_Calc!C:P,5,FALSE) - VLOOKUP(U846,Anthro_Calc!C:P,4,FALSE)))</f>
        <v/>
      </c>
      <c r="X846" s="171" t="str">
        <f>IF(ISBLANK(R846), "", 3 + (R846 -VLOOKUP(U846,Anthro_Calc!C:P,10,FALSE)) / (VLOOKUP(U846,Anthro_Calc!C:P,10,FALSE) - VLOOKUP(U846,Anthro_Calc!C:P,9,FALSE)))</f>
        <v/>
      </c>
      <c r="Y846" s="172" t="str">
        <f t="shared" si="694"/>
        <v/>
      </c>
      <c r="Z846" s="173" t="str">
        <f t="shared" si="695"/>
        <v/>
      </c>
      <c r="AA846" s="174" t="str">
        <f t="shared" si="730"/>
        <v/>
      </c>
      <c r="AB846" s="167"/>
      <c r="AC846" s="175"/>
      <c r="AD846" s="176"/>
      <c r="AE846" s="177" t="str">
        <f t="shared" si="696"/>
        <v/>
      </c>
      <c r="AF846" s="171">
        <f t="shared" si="697"/>
        <v>0</v>
      </c>
      <c r="AG846" s="171">
        <f t="shared" si="698"/>
        <v>0</v>
      </c>
      <c r="AH846" s="171" t="str">
        <f t="shared" si="699"/>
        <v>0</v>
      </c>
      <c r="AI846" s="171" t="str">
        <f>IF(ISBLANK(AD846), "", (POWER(AD846/VLOOKUP(AH846,Anthro_Calc!C:P,13,FALSE),VLOOKUP(AH846,Anthro_Calc!C:P,12,FALSE))-1) / (VLOOKUP(AH846,Anthro_Calc!C:P,14,FALSE)*VLOOKUP(AH846,Anthro_Calc!C:P,12,FALSE)))</f>
        <v/>
      </c>
      <c r="AJ846" s="171" t="str">
        <f>IF(ISBLANK(AD846), "", -3 + (AD846 -VLOOKUP(AH846,Anthro_Calc!C:P,4,FALSE)) / (VLOOKUP(AH846,Anthro_Calc!C:P,5,FALSE) - VLOOKUP(AH846,Anthro_Calc!C:P,4,FALSE)))</f>
        <v/>
      </c>
      <c r="AK846" s="171" t="str">
        <f>IF(ISBLANK(AD846), "", 3 + (AD846 -VLOOKUP(AH846,Anthro_Calc!C:P,10,FALSE)) / (VLOOKUP(AH846,Anthro_Calc!C:P,10,FALSE) - VLOOKUP(AH846,Anthro_Calc!C:P,9,FALSE)))</f>
        <v/>
      </c>
      <c r="AL846" s="172" t="str">
        <f t="shared" si="700"/>
        <v/>
      </c>
      <c r="AM846" s="173" t="str">
        <f t="shared" si="701"/>
        <v/>
      </c>
      <c r="AN846" s="174" t="str">
        <f t="shared" si="702"/>
        <v/>
      </c>
      <c r="AO846" s="178" t="str">
        <f t="shared" si="732"/>
        <v/>
      </c>
      <c r="AP846" s="179"/>
      <c r="AQ846" s="179" t="str">
        <f t="shared" si="738"/>
        <v/>
      </c>
      <c r="AR846" s="167"/>
      <c r="AS846" s="175"/>
      <c r="AT846" s="170"/>
      <c r="AU846" s="177" t="str">
        <f t="shared" si="729"/>
        <v/>
      </c>
      <c r="AV846" s="171">
        <f t="shared" si="703"/>
        <v>0</v>
      </c>
      <c r="AW846" s="171">
        <f t="shared" si="704"/>
        <v>0</v>
      </c>
      <c r="AX846" s="171" t="str">
        <f t="shared" si="705"/>
        <v>0</v>
      </c>
      <c r="AY846" s="171" t="str">
        <f>IF(ISBLANK(AT846), "", (POWER(AT846/VLOOKUP(AX846,Anthro_Calc!C:P,13,FALSE),VLOOKUP(AX846,Anthro_Calc!C:P,12,FALSE))-1) / (VLOOKUP(AX846,Anthro_Calc!C:P,14,FALSE)*VLOOKUP(AX846,Anthro_Calc!C:P,12,FALSE)))</f>
        <v/>
      </c>
      <c r="AZ846" s="171" t="str">
        <f>IF(ISBLANK(AT846), "", -3 + (AT846 -VLOOKUP(AX846,Anthro_Calc!C:P,4,FALSE)) / (VLOOKUP(AX846,Anthro_Calc!C:P,5,FALSE) - VLOOKUP(AX846,Anthro_Calc!C:P,4,FALSE)))</f>
        <v/>
      </c>
      <c r="BA846" s="171" t="str">
        <f>IF(ISBLANK(AT846), "", 3 + (AT846 -VLOOKUP(AX846,Anthro_Calc!C:P,10,FALSE)) / (VLOOKUP(AX846,Anthro_Calc!C:P,10,FALSE) - VLOOKUP(AX846,Anthro_Calc!C:P,9,FALSE)))</f>
        <v/>
      </c>
      <c r="BB846" s="172" t="str">
        <f t="shared" si="706"/>
        <v/>
      </c>
      <c r="BC846" s="173" t="str">
        <f t="shared" si="707"/>
        <v/>
      </c>
      <c r="BD846" s="174" t="str">
        <f t="shared" si="733"/>
        <v/>
      </c>
      <c r="BE846" s="180" t="str">
        <f t="shared" si="734"/>
        <v/>
      </c>
      <c r="BF846" s="181" t="str">
        <f t="shared" si="708"/>
        <v/>
      </c>
      <c r="BG846" s="181" t="str">
        <f t="shared" si="735"/>
        <v/>
      </c>
      <c r="BH846" s="179"/>
      <c r="BI846" s="182"/>
      <c r="BJ846" s="167"/>
      <c r="BK846" s="175"/>
      <c r="BL846" s="176"/>
      <c r="BM846" s="177" t="str">
        <f t="shared" si="709"/>
        <v/>
      </c>
      <c r="BN846" s="171">
        <f t="shared" si="727"/>
        <v>0</v>
      </c>
      <c r="BO846" s="171">
        <f t="shared" si="728"/>
        <v>0</v>
      </c>
      <c r="BP846" s="171" t="str">
        <f t="shared" si="710"/>
        <v>0</v>
      </c>
      <c r="BQ846" s="171" t="str">
        <f>IF(ISBLANK(BL846), "", (POWER(BL846/VLOOKUP(BP846,Anthro_Calc!C:P,13,FALSE),VLOOKUP(BP846,Anthro_Calc!C:P,12,FALSE))-1) / (VLOOKUP(BP846,Anthro_Calc!C:P,14,FALSE)*VLOOKUP(BP846,Anthro_Calc!C:P,12,FALSE)))</f>
        <v/>
      </c>
      <c r="BR846" s="171" t="str">
        <f>IF(ISBLANK(BL846), "", -3 + (BL846 -VLOOKUP(BP846,Anthro_Calc!C:P,4,FALSE)) / (VLOOKUP(BP846,Anthro_Calc!C:P,5,FALSE) - VLOOKUP(BP846,Anthro_Calc!C:P,4,FALSE)))</f>
        <v/>
      </c>
      <c r="BS846" s="171" t="str">
        <f>IF(ISBLANK(BL846), "", 3 + (BL846 -VLOOKUP(BP846,Anthro_Calc!C:P,10,FALSE)) / (VLOOKUP(BP846,Anthro_Calc!C:P,10,FALSE) - VLOOKUP(BP846,Anthro_Calc!C:P,9,FALSE)))</f>
        <v/>
      </c>
      <c r="BT846" s="172" t="str">
        <f t="shared" si="711"/>
        <v/>
      </c>
      <c r="BU846" s="173" t="str">
        <f t="shared" si="712"/>
        <v/>
      </c>
      <c r="BV846" s="174" t="str">
        <f t="shared" si="713"/>
        <v/>
      </c>
      <c r="BW846" s="181" t="str">
        <f t="shared" si="736"/>
        <v/>
      </c>
      <c r="BX846" s="179"/>
      <c r="BY846" s="181" t="str">
        <f>IF(ISBLANK(BL846), "", VLOOKUP(Z846&amp;" "&amp;BV846&amp;" "&amp;BW846,Graduation_Criteria!$D$2:$E$34,2,FALSE))</f>
        <v/>
      </c>
      <c r="BZ846" s="181" t="str">
        <f t="shared" si="737"/>
        <v/>
      </c>
      <c r="CA846" s="167"/>
      <c r="CB846" s="175"/>
      <c r="CC846" s="175"/>
      <c r="CD846" s="183" t="str">
        <f t="shared" si="714"/>
        <v/>
      </c>
      <c r="CE846" s="184">
        <f t="shared" si="715"/>
        <v>0</v>
      </c>
      <c r="CF846" s="184">
        <f t="shared" si="716"/>
        <v>0</v>
      </c>
      <c r="CG846" s="184" t="str">
        <f t="shared" si="717"/>
        <v>0</v>
      </c>
      <c r="CH846" s="184" t="str">
        <f>IF(ISBLANK(CC846), "", (POWER(CC846/VLOOKUP(CG846,Anthro_Calc!C:P,13,FALSE),VLOOKUP(CG846,Anthro_Calc!C:P,12,FALSE))-1) / (VLOOKUP(CG846,Anthro_Calc!C:P,14,FALSE)*VLOOKUP(CG846,Anthro_Calc!C:P,12,FALSE)))</f>
        <v/>
      </c>
      <c r="CI846" s="184" t="str">
        <f>IF(ISBLANK(CC846), "", -3 + (CC846 -VLOOKUP(CG846,Anthro_Calc!C:P,4,FALSE)) / (VLOOKUP(CG846,Anthro_Calc!C:P,5,FALSE) - VLOOKUP(CG846,Anthro_Calc!C:P,4,FALSE)))</f>
        <v/>
      </c>
      <c r="CJ846" s="184" t="str">
        <f>IF(ISBLANK(CC846), "", 3 + (CC846 -VLOOKUP(CG846,Anthro_Calc!C:P,10,FALSE)) / (VLOOKUP(CG846,Anthro_Calc!C:P,10,FALSE) - VLOOKUP(CG846,Anthro_Calc!C:P,9,FALSE)))</f>
        <v/>
      </c>
      <c r="CK846" s="185" t="str">
        <f t="shared" si="718"/>
        <v/>
      </c>
      <c r="CL846" s="173" t="str">
        <f t="shared" si="719"/>
        <v/>
      </c>
      <c r="CM846" s="174" t="str">
        <f t="shared" si="720"/>
        <v/>
      </c>
      <c r="CN846" s="179"/>
      <c r="CO846" s="167"/>
      <c r="CP846" s="175"/>
      <c r="CQ846" s="175"/>
      <c r="CR846" s="186" t="str">
        <f t="shared" si="721"/>
        <v/>
      </c>
      <c r="CS846" s="187">
        <f t="shared" si="722"/>
        <v>0</v>
      </c>
      <c r="CT846" s="187">
        <f t="shared" si="723"/>
        <v>0</v>
      </c>
      <c r="CU846" s="187" t="str">
        <f t="shared" si="724"/>
        <v>0</v>
      </c>
      <c r="CV846" s="187" t="str">
        <f>IF(ISBLANK(CQ846), "", (POWER(CQ846/VLOOKUP(CU846,Anthro_Calc!C:P,13,FALSE),VLOOKUP(CU846,Anthro_Calc!C:P,12,FALSE))-1) / (VLOOKUP(CU846,Anthro_Calc!C:P,14,FALSE)*VLOOKUP(CU846,Anthro_Calc!C:P,12,FALSE)))</f>
        <v/>
      </c>
      <c r="CW846" s="187" t="str">
        <f>IF(ISBLANK(CQ846), "", -3 + (CQ846 -VLOOKUP(CU846,Anthro_Calc!C:P,4,FALSE)) / (VLOOKUP(CU846,Anthro_Calc!C:P,5,FALSE) - VLOOKUP(CU846,Anthro_Calc!C:P,4,FALSE)))</f>
        <v/>
      </c>
      <c r="CX846" s="187" t="str">
        <f>IF(ISBLANK(CQ846), "", 3 + (CQ846 -VLOOKUP(CU846,Anthro_Calc!C:P,10,FALSE)) / (VLOOKUP(CU846,Anthro_Calc!C:P,10,FALSE) - VLOOKUP(CU846,Anthro_Calc!C:P,9,FALSE)))</f>
        <v/>
      </c>
      <c r="CY846" s="188" t="str">
        <f t="shared" si="725"/>
        <v/>
      </c>
      <c r="CZ846" s="117" t="str">
        <f t="shared" si="739"/>
        <v/>
      </c>
      <c r="DA846" s="174" t="str">
        <f t="shared" si="726"/>
        <v/>
      </c>
      <c r="DB846" s="189"/>
    </row>
    <row r="847" spans="1:106">
      <c r="A847" s="165">
        <f t="shared" si="731"/>
        <v>843</v>
      </c>
      <c r="B847" s="166"/>
      <c r="C847" s="166"/>
      <c r="D847" s="166"/>
      <c r="E847" s="166"/>
      <c r="F847" s="166"/>
      <c r="G847" s="166"/>
      <c r="H847" s="166"/>
      <c r="I847" s="166"/>
      <c r="J847" s="166"/>
      <c r="K847" s="166"/>
      <c r="L847" s="166"/>
      <c r="M847" s="167"/>
      <c r="N847" s="168" t="str">
        <f t="shared" ca="1" si="690"/>
        <v/>
      </c>
      <c r="O847" s="169"/>
      <c r="P847" s="169"/>
      <c r="Q847" s="167"/>
      <c r="R847" s="170"/>
      <c r="S847" s="171" t="str">
        <f t="shared" si="691"/>
        <v/>
      </c>
      <c r="T847" s="171" t="str">
        <f t="shared" si="692"/>
        <v/>
      </c>
      <c r="U847" s="171" t="str">
        <f t="shared" si="693"/>
        <v/>
      </c>
      <c r="V847" s="171" t="str">
        <f>IF(ISBLANK(R847), "", (POWER(R847/VLOOKUP(U847,Anthro_Calc!C:P,13,FALSE),VLOOKUP(U847,Anthro_Calc!C:P,12,FALSE))-1) / (VLOOKUP(U847,Anthro_Calc!C:P,14,FALSE)*VLOOKUP(U847,Anthro_Calc!C:P,12,FALSE)))</f>
        <v/>
      </c>
      <c r="W847" s="171" t="str">
        <f>IF(ISBLANK(R847), "", -3 + (R847 -VLOOKUP(U847,Anthro_Calc!C:P,4,FALSE)) / (VLOOKUP(U847,Anthro_Calc!C:P,5,FALSE) - VLOOKUP(U847,Anthro_Calc!C:P,4,FALSE)))</f>
        <v/>
      </c>
      <c r="X847" s="171" t="str">
        <f>IF(ISBLANK(R847), "", 3 + (R847 -VLOOKUP(U847,Anthro_Calc!C:P,10,FALSE)) / (VLOOKUP(U847,Anthro_Calc!C:P,10,FALSE) - VLOOKUP(U847,Anthro_Calc!C:P,9,FALSE)))</f>
        <v/>
      </c>
      <c r="Y847" s="172" t="str">
        <f t="shared" si="694"/>
        <v/>
      </c>
      <c r="Z847" s="173" t="str">
        <f t="shared" si="695"/>
        <v/>
      </c>
      <c r="AA847" s="174" t="str">
        <f t="shared" si="730"/>
        <v/>
      </c>
      <c r="AB847" s="167"/>
      <c r="AC847" s="175"/>
      <c r="AD847" s="176"/>
      <c r="AE847" s="177" t="str">
        <f t="shared" si="696"/>
        <v/>
      </c>
      <c r="AF847" s="171">
        <f t="shared" si="697"/>
        <v>0</v>
      </c>
      <c r="AG847" s="171">
        <f t="shared" si="698"/>
        <v>0</v>
      </c>
      <c r="AH847" s="171" t="str">
        <f t="shared" si="699"/>
        <v>0</v>
      </c>
      <c r="AI847" s="171" t="str">
        <f>IF(ISBLANK(AD847), "", (POWER(AD847/VLOOKUP(AH847,Anthro_Calc!C:P,13,FALSE),VLOOKUP(AH847,Anthro_Calc!C:P,12,FALSE))-1) / (VLOOKUP(AH847,Anthro_Calc!C:P,14,FALSE)*VLOOKUP(AH847,Anthro_Calc!C:P,12,FALSE)))</f>
        <v/>
      </c>
      <c r="AJ847" s="171" t="str">
        <f>IF(ISBLANK(AD847), "", -3 + (AD847 -VLOOKUP(AH847,Anthro_Calc!C:P,4,FALSE)) / (VLOOKUP(AH847,Anthro_Calc!C:P,5,FALSE) - VLOOKUP(AH847,Anthro_Calc!C:P,4,FALSE)))</f>
        <v/>
      </c>
      <c r="AK847" s="171" t="str">
        <f>IF(ISBLANK(AD847), "", 3 + (AD847 -VLOOKUP(AH847,Anthro_Calc!C:P,10,FALSE)) / (VLOOKUP(AH847,Anthro_Calc!C:P,10,FALSE) - VLOOKUP(AH847,Anthro_Calc!C:P,9,FALSE)))</f>
        <v/>
      </c>
      <c r="AL847" s="172" t="str">
        <f t="shared" si="700"/>
        <v/>
      </c>
      <c r="AM847" s="173" t="str">
        <f t="shared" si="701"/>
        <v/>
      </c>
      <c r="AN847" s="174" t="str">
        <f t="shared" si="702"/>
        <v/>
      </c>
      <c r="AO847" s="178" t="str">
        <f t="shared" si="732"/>
        <v/>
      </c>
      <c r="AP847" s="179"/>
      <c r="AQ847" s="179" t="str">
        <f t="shared" si="738"/>
        <v/>
      </c>
      <c r="AR847" s="167"/>
      <c r="AS847" s="175"/>
      <c r="AT847" s="170"/>
      <c r="AU847" s="177" t="str">
        <f t="shared" si="729"/>
        <v/>
      </c>
      <c r="AV847" s="171">
        <f t="shared" si="703"/>
        <v>0</v>
      </c>
      <c r="AW847" s="171">
        <f t="shared" si="704"/>
        <v>0</v>
      </c>
      <c r="AX847" s="171" t="str">
        <f t="shared" si="705"/>
        <v>0</v>
      </c>
      <c r="AY847" s="171" t="str">
        <f>IF(ISBLANK(AT847), "", (POWER(AT847/VLOOKUP(AX847,Anthro_Calc!C:P,13,FALSE),VLOOKUP(AX847,Anthro_Calc!C:P,12,FALSE))-1) / (VLOOKUP(AX847,Anthro_Calc!C:P,14,FALSE)*VLOOKUP(AX847,Anthro_Calc!C:P,12,FALSE)))</f>
        <v/>
      </c>
      <c r="AZ847" s="171" t="str">
        <f>IF(ISBLANK(AT847), "", -3 + (AT847 -VLOOKUP(AX847,Anthro_Calc!C:P,4,FALSE)) / (VLOOKUP(AX847,Anthro_Calc!C:P,5,FALSE) - VLOOKUP(AX847,Anthro_Calc!C:P,4,FALSE)))</f>
        <v/>
      </c>
      <c r="BA847" s="171" t="str">
        <f>IF(ISBLANK(AT847), "", 3 + (AT847 -VLOOKUP(AX847,Anthro_Calc!C:P,10,FALSE)) / (VLOOKUP(AX847,Anthro_Calc!C:P,10,FALSE) - VLOOKUP(AX847,Anthro_Calc!C:P,9,FALSE)))</f>
        <v/>
      </c>
      <c r="BB847" s="172" t="str">
        <f t="shared" si="706"/>
        <v/>
      </c>
      <c r="BC847" s="173" t="str">
        <f t="shared" si="707"/>
        <v/>
      </c>
      <c r="BD847" s="174" t="str">
        <f t="shared" si="733"/>
        <v/>
      </c>
      <c r="BE847" s="180" t="str">
        <f t="shared" si="734"/>
        <v/>
      </c>
      <c r="BF847" s="181" t="str">
        <f t="shared" si="708"/>
        <v/>
      </c>
      <c r="BG847" s="181" t="str">
        <f t="shared" si="735"/>
        <v/>
      </c>
      <c r="BH847" s="179"/>
      <c r="BI847" s="182"/>
      <c r="BJ847" s="167"/>
      <c r="BK847" s="175"/>
      <c r="BL847" s="176"/>
      <c r="BM847" s="177" t="str">
        <f t="shared" si="709"/>
        <v/>
      </c>
      <c r="BN847" s="171">
        <f t="shared" si="727"/>
        <v>0</v>
      </c>
      <c r="BO847" s="171">
        <f t="shared" si="728"/>
        <v>0</v>
      </c>
      <c r="BP847" s="171" t="str">
        <f t="shared" si="710"/>
        <v>0</v>
      </c>
      <c r="BQ847" s="171" t="str">
        <f>IF(ISBLANK(BL847), "", (POWER(BL847/VLOOKUP(BP847,Anthro_Calc!C:P,13,FALSE),VLOOKUP(BP847,Anthro_Calc!C:P,12,FALSE))-1) / (VLOOKUP(BP847,Anthro_Calc!C:P,14,FALSE)*VLOOKUP(BP847,Anthro_Calc!C:P,12,FALSE)))</f>
        <v/>
      </c>
      <c r="BR847" s="171" t="str">
        <f>IF(ISBLANK(BL847), "", -3 + (BL847 -VLOOKUP(BP847,Anthro_Calc!C:P,4,FALSE)) / (VLOOKUP(BP847,Anthro_Calc!C:P,5,FALSE) - VLOOKUP(BP847,Anthro_Calc!C:P,4,FALSE)))</f>
        <v/>
      </c>
      <c r="BS847" s="171" t="str">
        <f>IF(ISBLANK(BL847), "", 3 + (BL847 -VLOOKUP(BP847,Anthro_Calc!C:P,10,FALSE)) / (VLOOKUP(BP847,Anthro_Calc!C:P,10,FALSE) - VLOOKUP(BP847,Anthro_Calc!C:P,9,FALSE)))</f>
        <v/>
      </c>
      <c r="BT847" s="172" t="str">
        <f t="shared" si="711"/>
        <v/>
      </c>
      <c r="BU847" s="173" t="str">
        <f t="shared" si="712"/>
        <v/>
      </c>
      <c r="BV847" s="174" t="str">
        <f t="shared" si="713"/>
        <v/>
      </c>
      <c r="BW847" s="181" t="str">
        <f t="shared" si="736"/>
        <v/>
      </c>
      <c r="BX847" s="179"/>
      <c r="BY847" s="181" t="str">
        <f>IF(ISBLANK(BL847), "", VLOOKUP(Z847&amp;" "&amp;BV847&amp;" "&amp;BW847,Graduation_Criteria!$D$2:$E$34,2,FALSE))</f>
        <v/>
      </c>
      <c r="BZ847" s="181" t="str">
        <f t="shared" si="737"/>
        <v/>
      </c>
      <c r="CA847" s="167"/>
      <c r="CB847" s="175"/>
      <c r="CC847" s="175"/>
      <c r="CD847" s="183" t="str">
        <f t="shared" si="714"/>
        <v/>
      </c>
      <c r="CE847" s="184">
        <f t="shared" si="715"/>
        <v>0</v>
      </c>
      <c r="CF847" s="184">
        <f t="shared" si="716"/>
        <v>0</v>
      </c>
      <c r="CG847" s="184" t="str">
        <f t="shared" si="717"/>
        <v>0</v>
      </c>
      <c r="CH847" s="184" t="str">
        <f>IF(ISBLANK(CC847), "", (POWER(CC847/VLOOKUP(CG847,Anthro_Calc!C:P,13,FALSE),VLOOKUP(CG847,Anthro_Calc!C:P,12,FALSE))-1) / (VLOOKUP(CG847,Anthro_Calc!C:P,14,FALSE)*VLOOKUP(CG847,Anthro_Calc!C:P,12,FALSE)))</f>
        <v/>
      </c>
      <c r="CI847" s="184" t="str">
        <f>IF(ISBLANK(CC847), "", -3 + (CC847 -VLOOKUP(CG847,Anthro_Calc!C:P,4,FALSE)) / (VLOOKUP(CG847,Anthro_Calc!C:P,5,FALSE) - VLOOKUP(CG847,Anthro_Calc!C:P,4,FALSE)))</f>
        <v/>
      </c>
      <c r="CJ847" s="184" t="str">
        <f>IF(ISBLANK(CC847), "", 3 + (CC847 -VLOOKUP(CG847,Anthro_Calc!C:P,10,FALSE)) / (VLOOKUP(CG847,Anthro_Calc!C:P,10,FALSE) - VLOOKUP(CG847,Anthro_Calc!C:P,9,FALSE)))</f>
        <v/>
      </c>
      <c r="CK847" s="185" t="str">
        <f t="shared" si="718"/>
        <v/>
      </c>
      <c r="CL847" s="173" t="str">
        <f t="shared" si="719"/>
        <v/>
      </c>
      <c r="CM847" s="174" t="str">
        <f t="shared" si="720"/>
        <v/>
      </c>
      <c r="CN847" s="179"/>
      <c r="CO847" s="167"/>
      <c r="CP847" s="175"/>
      <c r="CQ847" s="175"/>
      <c r="CR847" s="186" t="str">
        <f t="shared" si="721"/>
        <v/>
      </c>
      <c r="CS847" s="187">
        <f t="shared" si="722"/>
        <v>0</v>
      </c>
      <c r="CT847" s="187">
        <f t="shared" si="723"/>
        <v>0</v>
      </c>
      <c r="CU847" s="187" t="str">
        <f t="shared" si="724"/>
        <v>0</v>
      </c>
      <c r="CV847" s="187" t="str">
        <f>IF(ISBLANK(CQ847), "", (POWER(CQ847/VLOOKUP(CU847,Anthro_Calc!C:P,13,FALSE),VLOOKUP(CU847,Anthro_Calc!C:P,12,FALSE))-1) / (VLOOKUP(CU847,Anthro_Calc!C:P,14,FALSE)*VLOOKUP(CU847,Anthro_Calc!C:P,12,FALSE)))</f>
        <v/>
      </c>
      <c r="CW847" s="187" t="str">
        <f>IF(ISBLANK(CQ847), "", -3 + (CQ847 -VLOOKUP(CU847,Anthro_Calc!C:P,4,FALSE)) / (VLOOKUP(CU847,Anthro_Calc!C:P,5,FALSE) - VLOOKUP(CU847,Anthro_Calc!C:P,4,FALSE)))</f>
        <v/>
      </c>
      <c r="CX847" s="187" t="str">
        <f>IF(ISBLANK(CQ847), "", 3 + (CQ847 -VLOOKUP(CU847,Anthro_Calc!C:P,10,FALSE)) / (VLOOKUP(CU847,Anthro_Calc!C:P,10,FALSE) - VLOOKUP(CU847,Anthro_Calc!C:P,9,FALSE)))</f>
        <v/>
      </c>
      <c r="CY847" s="188" t="str">
        <f t="shared" si="725"/>
        <v/>
      </c>
      <c r="CZ847" s="117" t="str">
        <f t="shared" si="739"/>
        <v/>
      </c>
      <c r="DA847" s="174" t="str">
        <f t="shared" si="726"/>
        <v/>
      </c>
      <c r="DB847" s="189"/>
    </row>
    <row r="848" spans="1:106">
      <c r="A848" s="165">
        <f t="shared" si="731"/>
        <v>844</v>
      </c>
      <c r="B848" s="166"/>
      <c r="C848" s="166"/>
      <c r="D848" s="166"/>
      <c r="E848" s="166"/>
      <c r="F848" s="166"/>
      <c r="G848" s="166"/>
      <c r="H848" s="166"/>
      <c r="I848" s="166"/>
      <c r="J848" s="166"/>
      <c r="K848" s="166"/>
      <c r="L848" s="166"/>
      <c r="M848" s="167"/>
      <c r="N848" s="168" t="str">
        <f t="shared" ca="1" si="690"/>
        <v/>
      </c>
      <c r="O848" s="169"/>
      <c r="P848" s="169"/>
      <c r="Q848" s="167"/>
      <c r="R848" s="170"/>
      <c r="S848" s="171" t="str">
        <f t="shared" si="691"/>
        <v/>
      </c>
      <c r="T848" s="171" t="str">
        <f t="shared" si="692"/>
        <v/>
      </c>
      <c r="U848" s="171" t="str">
        <f t="shared" si="693"/>
        <v/>
      </c>
      <c r="V848" s="171" t="str">
        <f>IF(ISBLANK(R848), "", (POWER(R848/VLOOKUP(U848,Anthro_Calc!C:P,13,FALSE),VLOOKUP(U848,Anthro_Calc!C:P,12,FALSE))-1) / (VLOOKUP(U848,Anthro_Calc!C:P,14,FALSE)*VLOOKUP(U848,Anthro_Calc!C:P,12,FALSE)))</f>
        <v/>
      </c>
      <c r="W848" s="171" t="str">
        <f>IF(ISBLANK(R848), "", -3 + (R848 -VLOOKUP(U848,Anthro_Calc!C:P,4,FALSE)) / (VLOOKUP(U848,Anthro_Calc!C:P,5,FALSE) - VLOOKUP(U848,Anthro_Calc!C:P,4,FALSE)))</f>
        <v/>
      </c>
      <c r="X848" s="171" t="str">
        <f>IF(ISBLANK(R848), "", 3 + (R848 -VLOOKUP(U848,Anthro_Calc!C:P,10,FALSE)) / (VLOOKUP(U848,Anthro_Calc!C:P,10,FALSE) - VLOOKUP(U848,Anthro_Calc!C:P,9,FALSE)))</f>
        <v/>
      </c>
      <c r="Y848" s="172" t="str">
        <f t="shared" si="694"/>
        <v/>
      </c>
      <c r="Z848" s="173" t="str">
        <f t="shared" si="695"/>
        <v/>
      </c>
      <c r="AA848" s="174" t="str">
        <f t="shared" si="730"/>
        <v/>
      </c>
      <c r="AB848" s="167"/>
      <c r="AC848" s="175"/>
      <c r="AD848" s="176"/>
      <c r="AE848" s="177" t="str">
        <f t="shared" si="696"/>
        <v/>
      </c>
      <c r="AF848" s="171">
        <f t="shared" si="697"/>
        <v>0</v>
      </c>
      <c r="AG848" s="171">
        <f t="shared" si="698"/>
        <v>0</v>
      </c>
      <c r="AH848" s="171" t="str">
        <f t="shared" si="699"/>
        <v>0</v>
      </c>
      <c r="AI848" s="171" t="str">
        <f>IF(ISBLANK(AD848), "", (POWER(AD848/VLOOKUP(AH848,Anthro_Calc!C:P,13,FALSE),VLOOKUP(AH848,Anthro_Calc!C:P,12,FALSE))-1) / (VLOOKUP(AH848,Anthro_Calc!C:P,14,FALSE)*VLOOKUP(AH848,Anthro_Calc!C:P,12,FALSE)))</f>
        <v/>
      </c>
      <c r="AJ848" s="171" t="str">
        <f>IF(ISBLANK(AD848), "", -3 + (AD848 -VLOOKUP(AH848,Anthro_Calc!C:P,4,FALSE)) / (VLOOKUP(AH848,Anthro_Calc!C:P,5,FALSE) - VLOOKUP(AH848,Anthro_Calc!C:P,4,FALSE)))</f>
        <v/>
      </c>
      <c r="AK848" s="171" t="str">
        <f>IF(ISBLANK(AD848), "", 3 + (AD848 -VLOOKUP(AH848,Anthro_Calc!C:P,10,FALSE)) / (VLOOKUP(AH848,Anthro_Calc!C:P,10,FALSE) - VLOOKUP(AH848,Anthro_Calc!C:P,9,FALSE)))</f>
        <v/>
      </c>
      <c r="AL848" s="172" t="str">
        <f t="shared" si="700"/>
        <v/>
      </c>
      <c r="AM848" s="173" t="str">
        <f t="shared" si="701"/>
        <v/>
      </c>
      <c r="AN848" s="174" t="str">
        <f t="shared" si="702"/>
        <v/>
      </c>
      <c r="AO848" s="178" t="str">
        <f t="shared" si="732"/>
        <v/>
      </c>
      <c r="AP848" s="179"/>
      <c r="AQ848" s="179" t="str">
        <f t="shared" si="738"/>
        <v/>
      </c>
      <c r="AR848" s="167"/>
      <c r="AS848" s="175"/>
      <c r="AT848" s="170"/>
      <c r="AU848" s="177" t="str">
        <f t="shared" si="729"/>
        <v/>
      </c>
      <c r="AV848" s="171">
        <f t="shared" si="703"/>
        <v>0</v>
      </c>
      <c r="AW848" s="171">
        <f t="shared" si="704"/>
        <v>0</v>
      </c>
      <c r="AX848" s="171" t="str">
        <f t="shared" si="705"/>
        <v>0</v>
      </c>
      <c r="AY848" s="171" t="str">
        <f>IF(ISBLANK(AT848), "", (POWER(AT848/VLOOKUP(AX848,Anthro_Calc!C:P,13,FALSE),VLOOKUP(AX848,Anthro_Calc!C:P,12,FALSE))-1) / (VLOOKUP(AX848,Anthro_Calc!C:P,14,FALSE)*VLOOKUP(AX848,Anthro_Calc!C:P,12,FALSE)))</f>
        <v/>
      </c>
      <c r="AZ848" s="171" t="str">
        <f>IF(ISBLANK(AT848), "", -3 + (AT848 -VLOOKUP(AX848,Anthro_Calc!C:P,4,FALSE)) / (VLOOKUP(AX848,Anthro_Calc!C:P,5,FALSE) - VLOOKUP(AX848,Anthro_Calc!C:P,4,FALSE)))</f>
        <v/>
      </c>
      <c r="BA848" s="171" t="str">
        <f>IF(ISBLANK(AT848), "", 3 + (AT848 -VLOOKUP(AX848,Anthro_Calc!C:P,10,FALSE)) / (VLOOKUP(AX848,Anthro_Calc!C:P,10,FALSE) - VLOOKUP(AX848,Anthro_Calc!C:P,9,FALSE)))</f>
        <v/>
      </c>
      <c r="BB848" s="172" t="str">
        <f t="shared" si="706"/>
        <v/>
      </c>
      <c r="BC848" s="173" t="str">
        <f t="shared" si="707"/>
        <v/>
      </c>
      <c r="BD848" s="174" t="str">
        <f t="shared" si="733"/>
        <v/>
      </c>
      <c r="BE848" s="180" t="str">
        <f t="shared" si="734"/>
        <v/>
      </c>
      <c r="BF848" s="181" t="str">
        <f t="shared" si="708"/>
        <v/>
      </c>
      <c r="BG848" s="181" t="str">
        <f t="shared" si="735"/>
        <v/>
      </c>
      <c r="BH848" s="179"/>
      <c r="BI848" s="182"/>
      <c r="BJ848" s="167"/>
      <c r="BK848" s="175"/>
      <c r="BL848" s="176"/>
      <c r="BM848" s="177" t="str">
        <f t="shared" si="709"/>
        <v/>
      </c>
      <c r="BN848" s="171">
        <f t="shared" si="727"/>
        <v>0</v>
      </c>
      <c r="BO848" s="171">
        <f t="shared" si="728"/>
        <v>0</v>
      </c>
      <c r="BP848" s="171" t="str">
        <f t="shared" si="710"/>
        <v>0</v>
      </c>
      <c r="BQ848" s="171" t="str">
        <f>IF(ISBLANK(BL848), "", (POWER(BL848/VLOOKUP(BP848,Anthro_Calc!C:P,13,FALSE),VLOOKUP(BP848,Anthro_Calc!C:P,12,FALSE))-1) / (VLOOKUP(BP848,Anthro_Calc!C:P,14,FALSE)*VLOOKUP(BP848,Anthro_Calc!C:P,12,FALSE)))</f>
        <v/>
      </c>
      <c r="BR848" s="171" t="str">
        <f>IF(ISBLANK(BL848), "", -3 + (BL848 -VLOOKUP(BP848,Anthro_Calc!C:P,4,FALSE)) / (VLOOKUP(BP848,Anthro_Calc!C:P,5,FALSE) - VLOOKUP(BP848,Anthro_Calc!C:P,4,FALSE)))</f>
        <v/>
      </c>
      <c r="BS848" s="171" t="str">
        <f>IF(ISBLANK(BL848), "", 3 + (BL848 -VLOOKUP(BP848,Anthro_Calc!C:P,10,FALSE)) / (VLOOKUP(BP848,Anthro_Calc!C:P,10,FALSE) - VLOOKUP(BP848,Anthro_Calc!C:P,9,FALSE)))</f>
        <v/>
      </c>
      <c r="BT848" s="172" t="str">
        <f t="shared" si="711"/>
        <v/>
      </c>
      <c r="BU848" s="173" t="str">
        <f t="shared" si="712"/>
        <v/>
      </c>
      <c r="BV848" s="174" t="str">
        <f t="shared" si="713"/>
        <v/>
      </c>
      <c r="BW848" s="181" t="str">
        <f t="shared" si="736"/>
        <v/>
      </c>
      <c r="BX848" s="179"/>
      <c r="BY848" s="181" t="str">
        <f>IF(ISBLANK(BL848), "", VLOOKUP(Z848&amp;" "&amp;BV848&amp;" "&amp;BW848,Graduation_Criteria!$D$2:$E$34,2,FALSE))</f>
        <v/>
      </c>
      <c r="BZ848" s="181" t="str">
        <f t="shared" si="737"/>
        <v/>
      </c>
      <c r="CA848" s="167"/>
      <c r="CB848" s="175"/>
      <c r="CC848" s="175"/>
      <c r="CD848" s="183" t="str">
        <f t="shared" si="714"/>
        <v/>
      </c>
      <c r="CE848" s="184">
        <f t="shared" si="715"/>
        <v>0</v>
      </c>
      <c r="CF848" s="184">
        <f t="shared" si="716"/>
        <v>0</v>
      </c>
      <c r="CG848" s="184" t="str">
        <f t="shared" si="717"/>
        <v>0</v>
      </c>
      <c r="CH848" s="184" t="str">
        <f>IF(ISBLANK(CC848), "", (POWER(CC848/VLOOKUP(CG848,Anthro_Calc!C:P,13,FALSE),VLOOKUP(CG848,Anthro_Calc!C:P,12,FALSE))-1) / (VLOOKUP(CG848,Anthro_Calc!C:P,14,FALSE)*VLOOKUP(CG848,Anthro_Calc!C:P,12,FALSE)))</f>
        <v/>
      </c>
      <c r="CI848" s="184" t="str">
        <f>IF(ISBLANK(CC848), "", -3 + (CC848 -VLOOKUP(CG848,Anthro_Calc!C:P,4,FALSE)) / (VLOOKUP(CG848,Anthro_Calc!C:P,5,FALSE) - VLOOKUP(CG848,Anthro_Calc!C:P,4,FALSE)))</f>
        <v/>
      </c>
      <c r="CJ848" s="184" t="str">
        <f>IF(ISBLANK(CC848), "", 3 + (CC848 -VLOOKUP(CG848,Anthro_Calc!C:P,10,FALSE)) / (VLOOKUP(CG848,Anthro_Calc!C:P,10,FALSE) - VLOOKUP(CG848,Anthro_Calc!C:P,9,FALSE)))</f>
        <v/>
      </c>
      <c r="CK848" s="185" t="str">
        <f t="shared" si="718"/>
        <v/>
      </c>
      <c r="CL848" s="173" t="str">
        <f t="shared" si="719"/>
        <v/>
      </c>
      <c r="CM848" s="174" t="str">
        <f t="shared" si="720"/>
        <v/>
      </c>
      <c r="CN848" s="179"/>
      <c r="CO848" s="167"/>
      <c r="CP848" s="175"/>
      <c r="CQ848" s="175"/>
      <c r="CR848" s="186" t="str">
        <f t="shared" si="721"/>
        <v/>
      </c>
      <c r="CS848" s="187">
        <f t="shared" si="722"/>
        <v>0</v>
      </c>
      <c r="CT848" s="187">
        <f t="shared" si="723"/>
        <v>0</v>
      </c>
      <c r="CU848" s="187" t="str">
        <f t="shared" si="724"/>
        <v>0</v>
      </c>
      <c r="CV848" s="187" t="str">
        <f>IF(ISBLANK(CQ848), "", (POWER(CQ848/VLOOKUP(CU848,Anthro_Calc!C:P,13,FALSE),VLOOKUP(CU848,Anthro_Calc!C:P,12,FALSE))-1) / (VLOOKUP(CU848,Anthro_Calc!C:P,14,FALSE)*VLOOKUP(CU848,Anthro_Calc!C:P,12,FALSE)))</f>
        <v/>
      </c>
      <c r="CW848" s="187" t="str">
        <f>IF(ISBLANK(CQ848), "", -3 + (CQ848 -VLOOKUP(CU848,Anthro_Calc!C:P,4,FALSE)) / (VLOOKUP(CU848,Anthro_Calc!C:P,5,FALSE) - VLOOKUP(CU848,Anthro_Calc!C:P,4,FALSE)))</f>
        <v/>
      </c>
      <c r="CX848" s="187" t="str">
        <f>IF(ISBLANK(CQ848), "", 3 + (CQ848 -VLOOKUP(CU848,Anthro_Calc!C:P,10,FALSE)) / (VLOOKUP(CU848,Anthro_Calc!C:P,10,FALSE) - VLOOKUP(CU848,Anthro_Calc!C:P,9,FALSE)))</f>
        <v/>
      </c>
      <c r="CY848" s="188" t="str">
        <f t="shared" si="725"/>
        <v/>
      </c>
      <c r="CZ848" s="117" t="str">
        <f t="shared" si="739"/>
        <v/>
      </c>
      <c r="DA848" s="174" t="str">
        <f t="shared" si="726"/>
        <v/>
      </c>
      <c r="DB848" s="189"/>
    </row>
    <row r="849" spans="1:106">
      <c r="A849" s="165">
        <f t="shared" si="731"/>
        <v>845</v>
      </c>
      <c r="B849" s="166"/>
      <c r="C849" s="166"/>
      <c r="D849" s="166"/>
      <c r="E849" s="166"/>
      <c r="F849" s="166"/>
      <c r="G849" s="166"/>
      <c r="H849" s="166"/>
      <c r="I849" s="166"/>
      <c r="J849" s="166"/>
      <c r="K849" s="166"/>
      <c r="L849" s="166"/>
      <c r="M849" s="167"/>
      <c r="N849" s="168" t="str">
        <f t="shared" ca="1" si="690"/>
        <v/>
      </c>
      <c r="O849" s="169"/>
      <c r="P849" s="169"/>
      <c r="Q849" s="167"/>
      <c r="R849" s="170"/>
      <c r="S849" s="171" t="str">
        <f t="shared" si="691"/>
        <v/>
      </c>
      <c r="T849" s="171" t="str">
        <f t="shared" si="692"/>
        <v/>
      </c>
      <c r="U849" s="171" t="str">
        <f t="shared" si="693"/>
        <v/>
      </c>
      <c r="V849" s="171" t="str">
        <f>IF(ISBLANK(R849), "", (POWER(R849/VLOOKUP(U849,Anthro_Calc!C:P,13,FALSE),VLOOKUP(U849,Anthro_Calc!C:P,12,FALSE))-1) / (VLOOKUP(U849,Anthro_Calc!C:P,14,FALSE)*VLOOKUP(U849,Anthro_Calc!C:P,12,FALSE)))</f>
        <v/>
      </c>
      <c r="W849" s="171" t="str">
        <f>IF(ISBLANK(R849), "", -3 + (R849 -VLOOKUP(U849,Anthro_Calc!C:P,4,FALSE)) / (VLOOKUP(U849,Anthro_Calc!C:P,5,FALSE) - VLOOKUP(U849,Anthro_Calc!C:P,4,FALSE)))</f>
        <v/>
      </c>
      <c r="X849" s="171" t="str">
        <f>IF(ISBLANK(R849), "", 3 + (R849 -VLOOKUP(U849,Anthro_Calc!C:P,10,FALSE)) / (VLOOKUP(U849,Anthro_Calc!C:P,10,FALSE) - VLOOKUP(U849,Anthro_Calc!C:P,9,FALSE)))</f>
        <v/>
      </c>
      <c r="Y849" s="172" t="str">
        <f t="shared" si="694"/>
        <v/>
      </c>
      <c r="Z849" s="173" t="str">
        <f t="shared" si="695"/>
        <v/>
      </c>
      <c r="AA849" s="174" t="str">
        <f t="shared" si="730"/>
        <v/>
      </c>
      <c r="AB849" s="167"/>
      <c r="AC849" s="175"/>
      <c r="AD849" s="176"/>
      <c r="AE849" s="177" t="str">
        <f t="shared" si="696"/>
        <v/>
      </c>
      <c r="AF849" s="171">
        <f t="shared" si="697"/>
        <v>0</v>
      </c>
      <c r="AG849" s="171">
        <f t="shared" si="698"/>
        <v>0</v>
      </c>
      <c r="AH849" s="171" t="str">
        <f t="shared" si="699"/>
        <v>0</v>
      </c>
      <c r="AI849" s="171" t="str">
        <f>IF(ISBLANK(AD849), "", (POWER(AD849/VLOOKUP(AH849,Anthro_Calc!C:P,13,FALSE),VLOOKUP(AH849,Anthro_Calc!C:P,12,FALSE))-1) / (VLOOKUP(AH849,Anthro_Calc!C:P,14,FALSE)*VLOOKUP(AH849,Anthro_Calc!C:P,12,FALSE)))</f>
        <v/>
      </c>
      <c r="AJ849" s="171" t="str">
        <f>IF(ISBLANK(AD849), "", -3 + (AD849 -VLOOKUP(AH849,Anthro_Calc!C:P,4,FALSE)) / (VLOOKUP(AH849,Anthro_Calc!C:P,5,FALSE) - VLOOKUP(AH849,Anthro_Calc!C:P,4,FALSE)))</f>
        <v/>
      </c>
      <c r="AK849" s="171" t="str">
        <f>IF(ISBLANK(AD849), "", 3 + (AD849 -VLOOKUP(AH849,Anthro_Calc!C:P,10,FALSE)) / (VLOOKUP(AH849,Anthro_Calc!C:P,10,FALSE) - VLOOKUP(AH849,Anthro_Calc!C:P,9,FALSE)))</f>
        <v/>
      </c>
      <c r="AL849" s="172" t="str">
        <f t="shared" si="700"/>
        <v/>
      </c>
      <c r="AM849" s="173" t="str">
        <f t="shared" si="701"/>
        <v/>
      </c>
      <c r="AN849" s="174" t="str">
        <f t="shared" si="702"/>
        <v/>
      </c>
      <c r="AO849" s="178" t="str">
        <f t="shared" si="732"/>
        <v/>
      </c>
      <c r="AP849" s="179"/>
      <c r="AQ849" s="179" t="str">
        <f t="shared" si="738"/>
        <v/>
      </c>
      <c r="AR849" s="167"/>
      <c r="AS849" s="175"/>
      <c r="AT849" s="170"/>
      <c r="AU849" s="177" t="str">
        <f t="shared" si="729"/>
        <v/>
      </c>
      <c r="AV849" s="171">
        <f t="shared" si="703"/>
        <v>0</v>
      </c>
      <c r="AW849" s="171">
        <f t="shared" si="704"/>
        <v>0</v>
      </c>
      <c r="AX849" s="171" t="str">
        <f t="shared" si="705"/>
        <v>0</v>
      </c>
      <c r="AY849" s="171" t="str">
        <f>IF(ISBLANK(AT849), "", (POWER(AT849/VLOOKUP(AX849,Anthro_Calc!C:P,13,FALSE),VLOOKUP(AX849,Anthro_Calc!C:P,12,FALSE))-1) / (VLOOKUP(AX849,Anthro_Calc!C:P,14,FALSE)*VLOOKUP(AX849,Anthro_Calc!C:P,12,FALSE)))</f>
        <v/>
      </c>
      <c r="AZ849" s="171" t="str">
        <f>IF(ISBLANK(AT849), "", -3 + (AT849 -VLOOKUP(AX849,Anthro_Calc!C:P,4,FALSE)) / (VLOOKUP(AX849,Anthro_Calc!C:P,5,FALSE) - VLOOKUP(AX849,Anthro_Calc!C:P,4,FALSE)))</f>
        <v/>
      </c>
      <c r="BA849" s="171" t="str">
        <f>IF(ISBLANK(AT849), "", 3 + (AT849 -VLOOKUP(AX849,Anthro_Calc!C:P,10,FALSE)) / (VLOOKUP(AX849,Anthro_Calc!C:P,10,FALSE) - VLOOKUP(AX849,Anthro_Calc!C:P,9,FALSE)))</f>
        <v/>
      </c>
      <c r="BB849" s="172" t="str">
        <f t="shared" si="706"/>
        <v/>
      </c>
      <c r="BC849" s="173" t="str">
        <f t="shared" si="707"/>
        <v/>
      </c>
      <c r="BD849" s="174" t="str">
        <f t="shared" si="733"/>
        <v/>
      </c>
      <c r="BE849" s="180" t="str">
        <f t="shared" si="734"/>
        <v/>
      </c>
      <c r="BF849" s="181" t="str">
        <f t="shared" si="708"/>
        <v/>
      </c>
      <c r="BG849" s="181" t="str">
        <f t="shared" si="735"/>
        <v/>
      </c>
      <c r="BH849" s="179"/>
      <c r="BI849" s="182"/>
      <c r="BJ849" s="167"/>
      <c r="BK849" s="175"/>
      <c r="BL849" s="176"/>
      <c r="BM849" s="177" t="str">
        <f t="shared" si="709"/>
        <v/>
      </c>
      <c r="BN849" s="171">
        <f t="shared" si="727"/>
        <v>0</v>
      </c>
      <c r="BO849" s="171">
        <f t="shared" si="728"/>
        <v>0</v>
      </c>
      <c r="BP849" s="171" t="str">
        <f t="shared" si="710"/>
        <v>0</v>
      </c>
      <c r="BQ849" s="171" t="str">
        <f>IF(ISBLANK(BL849), "", (POWER(BL849/VLOOKUP(BP849,Anthro_Calc!C:P,13,FALSE),VLOOKUP(BP849,Anthro_Calc!C:P,12,FALSE))-1) / (VLOOKUP(BP849,Anthro_Calc!C:P,14,FALSE)*VLOOKUP(BP849,Anthro_Calc!C:P,12,FALSE)))</f>
        <v/>
      </c>
      <c r="BR849" s="171" t="str">
        <f>IF(ISBLANK(BL849), "", -3 + (BL849 -VLOOKUP(BP849,Anthro_Calc!C:P,4,FALSE)) / (VLOOKUP(BP849,Anthro_Calc!C:P,5,FALSE) - VLOOKUP(BP849,Anthro_Calc!C:P,4,FALSE)))</f>
        <v/>
      </c>
      <c r="BS849" s="171" t="str">
        <f>IF(ISBLANK(BL849), "", 3 + (BL849 -VLOOKUP(BP849,Anthro_Calc!C:P,10,FALSE)) / (VLOOKUP(BP849,Anthro_Calc!C:P,10,FALSE) - VLOOKUP(BP849,Anthro_Calc!C:P,9,FALSE)))</f>
        <v/>
      </c>
      <c r="BT849" s="172" t="str">
        <f t="shared" si="711"/>
        <v/>
      </c>
      <c r="BU849" s="173" t="str">
        <f t="shared" si="712"/>
        <v/>
      </c>
      <c r="BV849" s="174" t="str">
        <f t="shared" si="713"/>
        <v/>
      </c>
      <c r="BW849" s="181" t="str">
        <f t="shared" si="736"/>
        <v/>
      </c>
      <c r="BX849" s="179"/>
      <c r="BY849" s="181" t="str">
        <f>IF(ISBLANK(BL849), "", VLOOKUP(Z849&amp;" "&amp;BV849&amp;" "&amp;BW849,Graduation_Criteria!$D$2:$E$34,2,FALSE))</f>
        <v/>
      </c>
      <c r="BZ849" s="181" t="str">
        <f t="shared" si="737"/>
        <v/>
      </c>
      <c r="CA849" s="167"/>
      <c r="CB849" s="175"/>
      <c r="CC849" s="175"/>
      <c r="CD849" s="183" t="str">
        <f t="shared" si="714"/>
        <v/>
      </c>
      <c r="CE849" s="184">
        <f t="shared" si="715"/>
        <v>0</v>
      </c>
      <c r="CF849" s="184">
        <f t="shared" si="716"/>
        <v>0</v>
      </c>
      <c r="CG849" s="184" t="str">
        <f t="shared" si="717"/>
        <v>0</v>
      </c>
      <c r="CH849" s="184" t="str">
        <f>IF(ISBLANK(CC849), "", (POWER(CC849/VLOOKUP(CG849,Anthro_Calc!C:P,13,FALSE),VLOOKUP(CG849,Anthro_Calc!C:P,12,FALSE))-1) / (VLOOKUP(CG849,Anthro_Calc!C:P,14,FALSE)*VLOOKUP(CG849,Anthro_Calc!C:P,12,FALSE)))</f>
        <v/>
      </c>
      <c r="CI849" s="184" t="str">
        <f>IF(ISBLANK(CC849), "", -3 + (CC849 -VLOOKUP(CG849,Anthro_Calc!C:P,4,FALSE)) / (VLOOKUP(CG849,Anthro_Calc!C:P,5,FALSE) - VLOOKUP(CG849,Anthro_Calc!C:P,4,FALSE)))</f>
        <v/>
      </c>
      <c r="CJ849" s="184" t="str">
        <f>IF(ISBLANK(CC849), "", 3 + (CC849 -VLOOKUP(CG849,Anthro_Calc!C:P,10,FALSE)) / (VLOOKUP(CG849,Anthro_Calc!C:P,10,FALSE) - VLOOKUP(CG849,Anthro_Calc!C:P,9,FALSE)))</f>
        <v/>
      </c>
      <c r="CK849" s="185" t="str">
        <f t="shared" si="718"/>
        <v/>
      </c>
      <c r="CL849" s="173" t="str">
        <f t="shared" si="719"/>
        <v/>
      </c>
      <c r="CM849" s="174" t="str">
        <f t="shared" si="720"/>
        <v/>
      </c>
      <c r="CN849" s="179"/>
      <c r="CO849" s="167"/>
      <c r="CP849" s="175"/>
      <c r="CQ849" s="175"/>
      <c r="CR849" s="186" t="str">
        <f t="shared" si="721"/>
        <v/>
      </c>
      <c r="CS849" s="187">
        <f t="shared" si="722"/>
        <v>0</v>
      </c>
      <c r="CT849" s="187">
        <f t="shared" si="723"/>
        <v>0</v>
      </c>
      <c r="CU849" s="187" t="str">
        <f t="shared" si="724"/>
        <v>0</v>
      </c>
      <c r="CV849" s="187" t="str">
        <f>IF(ISBLANK(CQ849), "", (POWER(CQ849/VLOOKUP(CU849,Anthro_Calc!C:P,13,FALSE),VLOOKUP(CU849,Anthro_Calc!C:P,12,FALSE))-1) / (VLOOKUP(CU849,Anthro_Calc!C:P,14,FALSE)*VLOOKUP(CU849,Anthro_Calc!C:P,12,FALSE)))</f>
        <v/>
      </c>
      <c r="CW849" s="187" t="str">
        <f>IF(ISBLANK(CQ849), "", -3 + (CQ849 -VLOOKUP(CU849,Anthro_Calc!C:P,4,FALSE)) / (VLOOKUP(CU849,Anthro_Calc!C:P,5,FALSE) - VLOOKUP(CU849,Anthro_Calc!C:P,4,FALSE)))</f>
        <v/>
      </c>
      <c r="CX849" s="187" t="str">
        <f>IF(ISBLANK(CQ849), "", 3 + (CQ849 -VLOOKUP(CU849,Anthro_Calc!C:P,10,FALSE)) / (VLOOKUP(CU849,Anthro_Calc!C:P,10,FALSE) - VLOOKUP(CU849,Anthro_Calc!C:P,9,FALSE)))</f>
        <v/>
      </c>
      <c r="CY849" s="188" t="str">
        <f t="shared" si="725"/>
        <v/>
      </c>
      <c r="CZ849" s="117" t="str">
        <f t="shared" si="739"/>
        <v/>
      </c>
      <c r="DA849" s="174" t="str">
        <f t="shared" si="726"/>
        <v/>
      </c>
      <c r="DB849" s="189"/>
    </row>
    <row r="850" spans="1:106">
      <c r="A850" s="165">
        <f t="shared" si="731"/>
        <v>846</v>
      </c>
      <c r="B850" s="166"/>
      <c r="C850" s="166"/>
      <c r="D850" s="166"/>
      <c r="E850" s="166"/>
      <c r="F850" s="166"/>
      <c r="G850" s="166"/>
      <c r="H850" s="166"/>
      <c r="I850" s="166"/>
      <c r="J850" s="166"/>
      <c r="K850" s="166"/>
      <c r="L850" s="166"/>
      <c r="M850" s="167"/>
      <c r="N850" s="168" t="str">
        <f t="shared" ca="1" si="690"/>
        <v/>
      </c>
      <c r="O850" s="169"/>
      <c r="P850" s="169"/>
      <c r="Q850" s="167"/>
      <c r="R850" s="170"/>
      <c r="S850" s="171" t="str">
        <f t="shared" si="691"/>
        <v/>
      </c>
      <c r="T850" s="171" t="str">
        <f t="shared" si="692"/>
        <v/>
      </c>
      <c r="U850" s="171" t="str">
        <f t="shared" si="693"/>
        <v/>
      </c>
      <c r="V850" s="171" t="str">
        <f>IF(ISBLANK(R850), "", (POWER(R850/VLOOKUP(U850,Anthro_Calc!C:P,13,FALSE),VLOOKUP(U850,Anthro_Calc!C:P,12,FALSE))-1) / (VLOOKUP(U850,Anthro_Calc!C:P,14,FALSE)*VLOOKUP(U850,Anthro_Calc!C:P,12,FALSE)))</f>
        <v/>
      </c>
      <c r="W850" s="171" t="str">
        <f>IF(ISBLANK(R850), "", -3 + (R850 -VLOOKUP(U850,Anthro_Calc!C:P,4,FALSE)) / (VLOOKUP(U850,Anthro_Calc!C:P,5,FALSE) - VLOOKUP(U850,Anthro_Calc!C:P,4,FALSE)))</f>
        <v/>
      </c>
      <c r="X850" s="171" t="str">
        <f>IF(ISBLANK(R850), "", 3 + (R850 -VLOOKUP(U850,Anthro_Calc!C:P,10,FALSE)) / (VLOOKUP(U850,Anthro_Calc!C:P,10,FALSE) - VLOOKUP(U850,Anthro_Calc!C:P,9,FALSE)))</f>
        <v/>
      </c>
      <c r="Y850" s="172" t="str">
        <f t="shared" si="694"/>
        <v/>
      </c>
      <c r="Z850" s="173" t="str">
        <f t="shared" si="695"/>
        <v/>
      </c>
      <c r="AA850" s="174" t="str">
        <f t="shared" si="730"/>
        <v/>
      </c>
      <c r="AB850" s="167"/>
      <c r="AC850" s="175"/>
      <c r="AD850" s="176"/>
      <c r="AE850" s="177" t="str">
        <f t="shared" si="696"/>
        <v/>
      </c>
      <c r="AF850" s="171">
        <f t="shared" si="697"/>
        <v>0</v>
      </c>
      <c r="AG850" s="171">
        <f t="shared" si="698"/>
        <v>0</v>
      </c>
      <c r="AH850" s="171" t="str">
        <f t="shared" si="699"/>
        <v>0</v>
      </c>
      <c r="AI850" s="171" t="str">
        <f>IF(ISBLANK(AD850), "", (POWER(AD850/VLOOKUP(AH850,Anthro_Calc!C:P,13,FALSE),VLOOKUP(AH850,Anthro_Calc!C:P,12,FALSE))-1) / (VLOOKUP(AH850,Anthro_Calc!C:P,14,FALSE)*VLOOKUP(AH850,Anthro_Calc!C:P,12,FALSE)))</f>
        <v/>
      </c>
      <c r="AJ850" s="171" t="str">
        <f>IF(ISBLANK(AD850), "", -3 + (AD850 -VLOOKUP(AH850,Anthro_Calc!C:P,4,FALSE)) / (VLOOKUP(AH850,Anthro_Calc!C:P,5,FALSE) - VLOOKUP(AH850,Anthro_Calc!C:P,4,FALSE)))</f>
        <v/>
      </c>
      <c r="AK850" s="171" t="str">
        <f>IF(ISBLANK(AD850), "", 3 + (AD850 -VLOOKUP(AH850,Anthro_Calc!C:P,10,FALSE)) / (VLOOKUP(AH850,Anthro_Calc!C:P,10,FALSE) - VLOOKUP(AH850,Anthro_Calc!C:P,9,FALSE)))</f>
        <v/>
      </c>
      <c r="AL850" s="172" t="str">
        <f t="shared" si="700"/>
        <v/>
      </c>
      <c r="AM850" s="173" t="str">
        <f t="shared" si="701"/>
        <v/>
      </c>
      <c r="AN850" s="174" t="str">
        <f t="shared" si="702"/>
        <v/>
      </c>
      <c r="AO850" s="178" t="str">
        <f t="shared" si="732"/>
        <v/>
      </c>
      <c r="AP850" s="179"/>
      <c r="AQ850" s="179" t="str">
        <f t="shared" si="738"/>
        <v/>
      </c>
      <c r="AR850" s="167"/>
      <c r="AS850" s="175"/>
      <c r="AT850" s="170"/>
      <c r="AU850" s="177" t="str">
        <f t="shared" si="729"/>
        <v/>
      </c>
      <c r="AV850" s="171">
        <f t="shared" si="703"/>
        <v>0</v>
      </c>
      <c r="AW850" s="171">
        <f t="shared" si="704"/>
        <v>0</v>
      </c>
      <c r="AX850" s="171" t="str">
        <f t="shared" si="705"/>
        <v>0</v>
      </c>
      <c r="AY850" s="171" t="str">
        <f>IF(ISBLANK(AT850), "", (POWER(AT850/VLOOKUP(AX850,Anthro_Calc!C:P,13,FALSE),VLOOKUP(AX850,Anthro_Calc!C:P,12,FALSE))-1) / (VLOOKUP(AX850,Anthro_Calc!C:P,14,FALSE)*VLOOKUP(AX850,Anthro_Calc!C:P,12,FALSE)))</f>
        <v/>
      </c>
      <c r="AZ850" s="171" t="str">
        <f>IF(ISBLANK(AT850), "", -3 + (AT850 -VLOOKUP(AX850,Anthro_Calc!C:P,4,FALSE)) / (VLOOKUP(AX850,Anthro_Calc!C:P,5,FALSE) - VLOOKUP(AX850,Anthro_Calc!C:P,4,FALSE)))</f>
        <v/>
      </c>
      <c r="BA850" s="171" t="str">
        <f>IF(ISBLANK(AT850), "", 3 + (AT850 -VLOOKUP(AX850,Anthro_Calc!C:P,10,FALSE)) / (VLOOKUP(AX850,Anthro_Calc!C:P,10,FALSE) - VLOOKUP(AX850,Anthro_Calc!C:P,9,FALSE)))</f>
        <v/>
      </c>
      <c r="BB850" s="172" t="str">
        <f t="shared" si="706"/>
        <v/>
      </c>
      <c r="BC850" s="173" t="str">
        <f t="shared" si="707"/>
        <v/>
      </c>
      <c r="BD850" s="174" t="str">
        <f t="shared" si="733"/>
        <v/>
      </c>
      <c r="BE850" s="180" t="str">
        <f t="shared" si="734"/>
        <v/>
      </c>
      <c r="BF850" s="181" t="str">
        <f t="shared" si="708"/>
        <v/>
      </c>
      <c r="BG850" s="181" t="str">
        <f t="shared" si="735"/>
        <v/>
      </c>
      <c r="BH850" s="179"/>
      <c r="BI850" s="182"/>
      <c r="BJ850" s="167"/>
      <c r="BK850" s="175"/>
      <c r="BL850" s="176"/>
      <c r="BM850" s="177" t="str">
        <f t="shared" si="709"/>
        <v/>
      </c>
      <c r="BN850" s="171">
        <f t="shared" si="727"/>
        <v>0</v>
      </c>
      <c r="BO850" s="171">
        <f t="shared" si="728"/>
        <v>0</v>
      </c>
      <c r="BP850" s="171" t="str">
        <f t="shared" si="710"/>
        <v>0</v>
      </c>
      <c r="BQ850" s="171" t="str">
        <f>IF(ISBLANK(BL850), "", (POWER(BL850/VLOOKUP(BP850,Anthro_Calc!C:P,13,FALSE),VLOOKUP(BP850,Anthro_Calc!C:P,12,FALSE))-1) / (VLOOKUP(BP850,Anthro_Calc!C:P,14,FALSE)*VLOOKUP(BP850,Anthro_Calc!C:P,12,FALSE)))</f>
        <v/>
      </c>
      <c r="BR850" s="171" t="str">
        <f>IF(ISBLANK(BL850), "", -3 + (BL850 -VLOOKUP(BP850,Anthro_Calc!C:P,4,FALSE)) / (VLOOKUP(BP850,Anthro_Calc!C:P,5,FALSE) - VLOOKUP(BP850,Anthro_Calc!C:P,4,FALSE)))</f>
        <v/>
      </c>
      <c r="BS850" s="171" t="str">
        <f>IF(ISBLANK(BL850), "", 3 + (BL850 -VLOOKUP(BP850,Anthro_Calc!C:P,10,FALSE)) / (VLOOKUP(BP850,Anthro_Calc!C:P,10,FALSE) - VLOOKUP(BP850,Anthro_Calc!C:P,9,FALSE)))</f>
        <v/>
      </c>
      <c r="BT850" s="172" t="str">
        <f t="shared" si="711"/>
        <v/>
      </c>
      <c r="BU850" s="173" t="str">
        <f t="shared" si="712"/>
        <v/>
      </c>
      <c r="BV850" s="174" t="str">
        <f t="shared" si="713"/>
        <v/>
      </c>
      <c r="BW850" s="181" t="str">
        <f t="shared" si="736"/>
        <v/>
      </c>
      <c r="BX850" s="179"/>
      <c r="BY850" s="181" t="str">
        <f>IF(ISBLANK(BL850), "", VLOOKUP(Z850&amp;" "&amp;BV850&amp;" "&amp;BW850,Graduation_Criteria!$D$2:$E$34,2,FALSE))</f>
        <v/>
      </c>
      <c r="BZ850" s="181" t="str">
        <f t="shared" si="737"/>
        <v/>
      </c>
      <c r="CA850" s="167"/>
      <c r="CB850" s="175"/>
      <c r="CC850" s="175"/>
      <c r="CD850" s="183" t="str">
        <f t="shared" si="714"/>
        <v/>
      </c>
      <c r="CE850" s="184">
        <f t="shared" si="715"/>
        <v>0</v>
      </c>
      <c r="CF850" s="184">
        <f t="shared" si="716"/>
        <v>0</v>
      </c>
      <c r="CG850" s="184" t="str">
        <f t="shared" si="717"/>
        <v>0</v>
      </c>
      <c r="CH850" s="184" t="str">
        <f>IF(ISBLANK(CC850), "", (POWER(CC850/VLOOKUP(CG850,Anthro_Calc!C:P,13,FALSE),VLOOKUP(CG850,Anthro_Calc!C:P,12,FALSE))-1) / (VLOOKUP(CG850,Anthro_Calc!C:P,14,FALSE)*VLOOKUP(CG850,Anthro_Calc!C:P,12,FALSE)))</f>
        <v/>
      </c>
      <c r="CI850" s="184" t="str">
        <f>IF(ISBLANK(CC850), "", -3 + (CC850 -VLOOKUP(CG850,Anthro_Calc!C:P,4,FALSE)) / (VLOOKUP(CG850,Anthro_Calc!C:P,5,FALSE) - VLOOKUP(CG850,Anthro_Calc!C:P,4,FALSE)))</f>
        <v/>
      </c>
      <c r="CJ850" s="184" t="str">
        <f>IF(ISBLANK(CC850), "", 3 + (CC850 -VLOOKUP(CG850,Anthro_Calc!C:P,10,FALSE)) / (VLOOKUP(CG850,Anthro_Calc!C:P,10,FALSE) - VLOOKUP(CG850,Anthro_Calc!C:P,9,FALSE)))</f>
        <v/>
      </c>
      <c r="CK850" s="185" t="str">
        <f t="shared" si="718"/>
        <v/>
      </c>
      <c r="CL850" s="173" t="str">
        <f t="shared" si="719"/>
        <v/>
      </c>
      <c r="CM850" s="174" t="str">
        <f t="shared" si="720"/>
        <v/>
      </c>
      <c r="CN850" s="179"/>
      <c r="CO850" s="167"/>
      <c r="CP850" s="175"/>
      <c r="CQ850" s="175"/>
      <c r="CR850" s="186" t="str">
        <f t="shared" si="721"/>
        <v/>
      </c>
      <c r="CS850" s="187">
        <f t="shared" si="722"/>
        <v>0</v>
      </c>
      <c r="CT850" s="187">
        <f t="shared" si="723"/>
        <v>0</v>
      </c>
      <c r="CU850" s="187" t="str">
        <f t="shared" si="724"/>
        <v>0</v>
      </c>
      <c r="CV850" s="187" t="str">
        <f>IF(ISBLANK(CQ850), "", (POWER(CQ850/VLOOKUP(CU850,Anthro_Calc!C:P,13,FALSE),VLOOKUP(CU850,Anthro_Calc!C:P,12,FALSE))-1) / (VLOOKUP(CU850,Anthro_Calc!C:P,14,FALSE)*VLOOKUP(CU850,Anthro_Calc!C:P,12,FALSE)))</f>
        <v/>
      </c>
      <c r="CW850" s="187" t="str">
        <f>IF(ISBLANK(CQ850), "", -3 + (CQ850 -VLOOKUP(CU850,Anthro_Calc!C:P,4,FALSE)) / (VLOOKUP(CU850,Anthro_Calc!C:P,5,FALSE) - VLOOKUP(CU850,Anthro_Calc!C:P,4,FALSE)))</f>
        <v/>
      </c>
      <c r="CX850" s="187" t="str">
        <f>IF(ISBLANK(CQ850), "", 3 + (CQ850 -VLOOKUP(CU850,Anthro_Calc!C:P,10,FALSE)) / (VLOOKUP(CU850,Anthro_Calc!C:P,10,FALSE) - VLOOKUP(CU850,Anthro_Calc!C:P,9,FALSE)))</f>
        <v/>
      </c>
      <c r="CY850" s="188" t="str">
        <f t="shared" si="725"/>
        <v/>
      </c>
      <c r="CZ850" s="117" t="str">
        <f t="shared" si="739"/>
        <v/>
      </c>
      <c r="DA850" s="174" t="str">
        <f t="shared" si="726"/>
        <v/>
      </c>
      <c r="DB850" s="189"/>
    </row>
    <row r="851" spans="1:106">
      <c r="A851" s="165">
        <f t="shared" si="731"/>
        <v>847</v>
      </c>
      <c r="B851" s="166"/>
      <c r="C851" s="166"/>
      <c r="D851" s="166"/>
      <c r="E851" s="166"/>
      <c r="F851" s="166"/>
      <c r="G851" s="166"/>
      <c r="H851" s="166"/>
      <c r="I851" s="166"/>
      <c r="J851" s="166"/>
      <c r="K851" s="166"/>
      <c r="L851" s="166"/>
      <c r="M851" s="167"/>
      <c r="N851" s="168" t="str">
        <f t="shared" ca="1" si="690"/>
        <v/>
      </c>
      <c r="O851" s="169"/>
      <c r="P851" s="169"/>
      <c r="Q851" s="167"/>
      <c r="R851" s="170"/>
      <c r="S851" s="171" t="str">
        <f t="shared" si="691"/>
        <v/>
      </c>
      <c r="T851" s="171" t="str">
        <f t="shared" si="692"/>
        <v/>
      </c>
      <c r="U851" s="171" t="str">
        <f t="shared" si="693"/>
        <v/>
      </c>
      <c r="V851" s="171" t="str">
        <f>IF(ISBLANK(R851), "", (POWER(R851/VLOOKUP(U851,Anthro_Calc!C:P,13,FALSE),VLOOKUP(U851,Anthro_Calc!C:P,12,FALSE))-1) / (VLOOKUP(U851,Anthro_Calc!C:P,14,FALSE)*VLOOKUP(U851,Anthro_Calc!C:P,12,FALSE)))</f>
        <v/>
      </c>
      <c r="W851" s="171" t="str">
        <f>IF(ISBLANK(R851), "", -3 + (R851 -VLOOKUP(U851,Anthro_Calc!C:P,4,FALSE)) / (VLOOKUP(U851,Anthro_Calc!C:P,5,FALSE) - VLOOKUP(U851,Anthro_Calc!C:P,4,FALSE)))</f>
        <v/>
      </c>
      <c r="X851" s="171" t="str">
        <f>IF(ISBLANK(R851), "", 3 + (R851 -VLOOKUP(U851,Anthro_Calc!C:P,10,FALSE)) / (VLOOKUP(U851,Anthro_Calc!C:P,10,FALSE) - VLOOKUP(U851,Anthro_Calc!C:P,9,FALSE)))</f>
        <v/>
      </c>
      <c r="Y851" s="172" t="str">
        <f t="shared" si="694"/>
        <v/>
      </c>
      <c r="Z851" s="173" t="str">
        <f t="shared" si="695"/>
        <v/>
      </c>
      <c r="AA851" s="174" t="str">
        <f t="shared" si="730"/>
        <v/>
      </c>
      <c r="AB851" s="167"/>
      <c r="AC851" s="175"/>
      <c r="AD851" s="176"/>
      <c r="AE851" s="177" t="str">
        <f t="shared" si="696"/>
        <v/>
      </c>
      <c r="AF851" s="171">
        <f t="shared" si="697"/>
        <v>0</v>
      </c>
      <c r="AG851" s="171">
        <f t="shared" si="698"/>
        <v>0</v>
      </c>
      <c r="AH851" s="171" t="str">
        <f t="shared" si="699"/>
        <v>0</v>
      </c>
      <c r="AI851" s="171" t="str">
        <f>IF(ISBLANK(AD851), "", (POWER(AD851/VLOOKUP(AH851,Anthro_Calc!C:P,13,FALSE),VLOOKUP(AH851,Anthro_Calc!C:P,12,FALSE))-1) / (VLOOKUP(AH851,Anthro_Calc!C:P,14,FALSE)*VLOOKUP(AH851,Anthro_Calc!C:P,12,FALSE)))</f>
        <v/>
      </c>
      <c r="AJ851" s="171" t="str">
        <f>IF(ISBLANK(AD851), "", -3 + (AD851 -VLOOKUP(AH851,Anthro_Calc!C:P,4,FALSE)) / (VLOOKUP(AH851,Anthro_Calc!C:P,5,FALSE) - VLOOKUP(AH851,Anthro_Calc!C:P,4,FALSE)))</f>
        <v/>
      </c>
      <c r="AK851" s="171" t="str">
        <f>IF(ISBLANK(AD851), "", 3 + (AD851 -VLOOKUP(AH851,Anthro_Calc!C:P,10,FALSE)) / (VLOOKUP(AH851,Anthro_Calc!C:P,10,FALSE) - VLOOKUP(AH851,Anthro_Calc!C:P,9,FALSE)))</f>
        <v/>
      </c>
      <c r="AL851" s="172" t="str">
        <f t="shared" si="700"/>
        <v/>
      </c>
      <c r="AM851" s="173" t="str">
        <f t="shared" si="701"/>
        <v/>
      </c>
      <c r="AN851" s="174" t="str">
        <f t="shared" si="702"/>
        <v/>
      </c>
      <c r="AO851" s="178" t="str">
        <f t="shared" si="732"/>
        <v/>
      </c>
      <c r="AP851" s="179"/>
      <c r="AQ851" s="179" t="str">
        <f t="shared" si="738"/>
        <v/>
      </c>
      <c r="AR851" s="167"/>
      <c r="AS851" s="175"/>
      <c r="AT851" s="170"/>
      <c r="AU851" s="177" t="str">
        <f t="shared" si="729"/>
        <v/>
      </c>
      <c r="AV851" s="171">
        <f t="shared" si="703"/>
        <v>0</v>
      </c>
      <c r="AW851" s="171">
        <f t="shared" si="704"/>
        <v>0</v>
      </c>
      <c r="AX851" s="171" t="str">
        <f t="shared" si="705"/>
        <v>0</v>
      </c>
      <c r="AY851" s="171" t="str">
        <f>IF(ISBLANK(AT851), "", (POWER(AT851/VLOOKUP(AX851,Anthro_Calc!C:P,13,FALSE),VLOOKUP(AX851,Anthro_Calc!C:P,12,FALSE))-1) / (VLOOKUP(AX851,Anthro_Calc!C:P,14,FALSE)*VLOOKUP(AX851,Anthro_Calc!C:P,12,FALSE)))</f>
        <v/>
      </c>
      <c r="AZ851" s="171" t="str">
        <f>IF(ISBLANK(AT851), "", -3 + (AT851 -VLOOKUP(AX851,Anthro_Calc!C:P,4,FALSE)) / (VLOOKUP(AX851,Anthro_Calc!C:P,5,FALSE) - VLOOKUP(AX851,Anthro_Calc!C:P,4,FALSE)))</f>
        <v/>
      </c>
      <c r="BA851" s="171" t="str">
        <f>IF(ISBLANK(AT851), "", 3 + (AT851 -VLOOKUP(AX851,Anthro_Calc!C:P,10,FALSE)) / (VLOOKUP(AX851,Anthro_Calc!C:P,10,FALSE) - VLOOKUP(AX851,Anthro_Calc!C:P,9,FALSE)))</f>
        <v/>
      </c>
      <c r="BB851" s="172" t="str">
        <f t="shared" si="706"/>
        <v/>
      </c>
      <c r="BC851" s="173" t="str">
        <f t="shared" si="707"/>
        <v/>
      </c>
      <c r="BD851" s="174" t="str">
        <f t="shared" si="733"/>
        <v/>
      </c>
      <c r="BE851" s="180" t="str">
        <f t="shared" si="734"/>
        <v/>
      </c>
      <c r="BF851" s="181" t="str">
        <f t="shared" si="708"/>
        <v/>
      </c>
      <c r="BG851" s="181" t="str">
        <f t="shared" si="735"/>
        <v/>
      </c>
      <c r="BH851" s="179"/>
      <c r="BI851" s="182"/>
      <c r="BJ851" s="167"/>
      <c r="BK851" s="175"/>
      <c r="BL851" s="176"/>
      <c r="BM851" s="177" t="str">
        <f t="shared" si="709"/>
        <v/>
      </c>
      <c r="BN851" s="171">
        <f t="shared" si="727"/>
        <v>0</v>
      </c>
      <c r="BO851" s="171">
        <f t="shared" si="728"/>
        <v>0</v>
      </c>
      <c r="BP851" s="171" t="str">
        <f t="shared" si="710"/>
        <v>0</v>
      </c>
      <c r="BQ851" s="171" t="str">
        <f>IF(ISBLANK(BL851), "", (POWER(BL851/VLOOKUP(BP851,Anthro_Calc!C:P,13,FALSE),VLOOKUP(BP851,Anthro_Calc!C:P,12,FALSE))-1) / (VLOOKUP(BP851,Anthro_Calc!C:P,14,FALSE)*VLOOKUP(BP851,Anthro_Calc!C:P,12,FALSE)))</f>
        <v/>
      </c>
      <c r="BR851" s="171" t="str">
        <f>IF(ISBLANK(BL851), "", -3 + (BL851 -VLOOKUP(BP851,Anthro_Calc!C:P,4,FALSE)) / (VLOOKUP(BP851,Anthro_Calc!C:P,5,FALSE) - VLOOKUP(BP851,Anthro_Calc!C:P,4,FALSE)))</f>
        <v/>
      </c>
      <c r="BS851" s="171" t="str">
        <f>IF(ISBLANK(BL851), "", 3 + (BL851 -VLOOKUP(BP851,Anthro_Calc!C:P,10,FALSE)) / (VLOOKUP(BP851,Anthro_Calc!C:P,10,FALSE) - VLOOKUP(BP851,Anthro_Calc!C:P,9,FALSE)))</f>
        <v/>
      </c>
      <c r="BT851" s="172" t="str">
        <f t="shared" si="711"/>
        <v/>
      </c>
      <c r="BU851" s="173" t="str">
        <f t="shared" si="712"/>
        <v/>
      </c>
      <c r="BV851" s="174" t="str">
        <f t="shared" si="713"/>
        <v/>
      </c>
      <c r="BW851" s="181" t="str">
        <f t="shared" si="736"/>
        <v/>
      </c>
      <c r="BX851" s="179"/>
      <c r="BY851" s="181" t="str">
        <f>IF(ISBLANK(BL851), "", VLOOKUP(Z851&amp;" "&amp;BV851&amp;" "&amp;BW851,Graduation_Criteria!$D$2:$E$34,2,FALSE))</f>
        <v/>
      </c>
      <c r="BZ851" s="181" t="str">
        <f t="shared" si="737"/>
        <v/>
      </c>
      <c r="CA851" s="167"/>
      <c r="CB851" s="175"/>
      <c r="CC851" s="175"/>
      <c r="CD851" s="183" t="str">
        <f t="shared" si="714"/>
        <v/>
      </c>
      <c r="CE851" s="184">
        <f t="shared" si="715"/>
        <v>0</v>
      </c>
      <c r="CF851" s="184">
        <f t="shared" si="716"/>
        <v>0</v>
      </c>
      <c r="CG851" s="184" t="str">
        <f t="shared" si="717"/>
        <v>0</v>
      </c>
      <c r="CH851" s="184" t="str">
        <f>IF(ISBLANK(CC851), "", (POWER(CC851/VLOOKUP(CG851,Anthro_Calc!C:P,13,FALSE),VLOOKUP(CG851,Anthro_Calc!C:P,12,FALSE))-1) / (VLOOKUP(CG851,Anthro_Calc!C:P,14,FALSE)*VLOOKUP(CG851,Anthro_Calc!C:P,12,FALSE)))</f>
        <v/>
      </c>
      <c r="CI851" s="184" t="str">
        <f>IF(ISBLANK(CC851), "", -3 + (CC851 -VLOOKUP(CG851,Anthro_Calc!C:P,4,FALSE)) / (VLOOKUP(CG851,Anthro_Calc!C:P,5,FALSE) - VLOOKUP(CG851,Anthro_Calc!C:P,4,FALSE)))</f>
        <v/>
      </c>
      <c r="CJ851" s="184" t="str">
        <f>IF(ISBLANK(CC851), "", 3 + (CC851 -VLOOKUP(CG851,Anthro_Calc!C:P,10,FALSE)) / (VLOOKUP(CG851,Anthro_Calc!C:P,10,FALSE) - VLOOKUP(CG851,Anthro_Calc!C:P,9,FALSE)))</f>
        <v/>
      </c>
      <c r="CK851" s="185" t="str">
        <f t="shared" si="718"/>
        <v/>
      </c>
      <c r="CL851" s="173" t="str">
        <f t="shared" si="719"/>
        <v/>
      </c>
      <c r="CM851" s="174" t="str">
        <f t="shared" si="720"/>
        <v/>
      </c>
      <c r="CN851" s="179"/>
      <c r="CO851" s="167"/>
      <c r="CP851" s="175"/>
      <c r="CQ851" s="175"/>
      <c r="CR851" s="186" t="str">
        <f t="shared" si="721"/>
        <v/>
      </c>
      <c r="CS851" s="187">
        <f t="shared" si="722"/>
        <v>0</v>
      </c>
      <c r="CT851" s="187">
        <f t="shared" si="723"/>
        <v>0</v>
      </c>
      <c r="CU851" s="187" t="str">
        <f t="shared" si="724"/>
        <v>0</v>
      </c>
      <c r="CV851" s="187" t="str">
        <f>IF(ISBLANK(CQ851), "", (POWER(CQ851/VLOOKUP(CU851,Anthro_Calc!C:P,13,FALSE),VLOOKUP(CU851,Anthro_Calc!C:P,12,FALSE))-1) / (VLOOKUP(CU851,Anthro_Calc!C:P,14,FALSE)*VLOOKUP(CU851,Anthro_Calc!C:P,12,FALSE)))</f>
        <v/>
      </c>
      <c r="CW851" s="187" t="str">
        <f>IF(ISBLANK(CQ851), "", -3 + (CQ851 -VLOOKUP(CU851,Anthro_Calc!C:P,4,FALSE)) / (VLOOKUP(CU851,Anthro_Calc!C:P,5,FALSE) - VLOOKUP(CU851,Anthro_Calc!C:P,4,FALSE)))</f>
        <v/>
      </c>
      <c r="CX851" s="187" t="str">
        <f>IF(ISBLANK(CQ851), "", 3 + (CQ851 -VLOOKUP(CU851,Anthro_Calc!C:P,10,FALSE)) / (VLOOKUP(CU851,Anthro_Calc!C:P,10,FALSE) - VLOOKUP(CU851,Anthro_Calc!C:P,9,FALSE)))</f>
        <v/>
      </c>
      <c r="CY851" s="188" t="str">
        <f t="shared" si="725"/>
        <v/>
      </c>
      <c r="CZ851" s="117" t="str">
        <f t="shared" si="739"/>
        <v/>
      </c>
      <c r="DA851" s="174" t="str">
        <f t="shared" si="726"/>
        <v/>
      </c>
      <c r="DB851" s="189"/>
    </row>
    <row r="852" spans="1:106">
      <c r="A852" s="165">
        <f t="shared" si="731"/>
        <v>848</v>
      </c>
      <c r="B852" s="166"/>
      <c r="C852" s="166"/>
      <c r="D852" s="166"/>
      <c r="E852" s="166"/>
      <c r="F852" s="166"/>
      <c r="G852" s="166"/>
      <c r="H852" s="166"/>
      <c r="I852" s="166"/>
      <c r="J852" s="166"/>
      <c r="K852" s="166"/>
      <c r="L852" s="166"/>
      <c r="M852" s="167"/>
      <c r="N852" s="168" t="str">
        <f t="shared" ca="1" si="690"/>
        <v/>
      </c>
      <c r="O852" s="169"/>
      <c r="P852" s="169"/>
      <c r="Q852" s="167"/>
      <c r="R852" s="170"/>
      <c r="S852" s="171" t="str">
        <f t="shared" si="691"/>
        <v/>
      </c>
      <c r="T852" s="171" t="str">
        <f t="shared" si="692"/>
        <v/>
      </c>
      <c r="U852" s="171" t="str">
        <f t="shared" si="693"/>
        <v/>
      </c>
      <c r="V852" s="171" t="str">
        <f>IF(ISBLANK(R852), "", (POWER(R852/VLOOKUP(U852,Anthro_Calc!C:P,13,FALSE),VLOOKUP(U852,Anthro_Calc!C:P,12,FALSE))-1) / (VLOOKUP(U852,Anthro_Calc!C:P,14,FALSE)*VLOOKUP(U852,Anthro_Calc!C:P,12,FALSE)))</f>
        <v/>
      </c>
      <c r="W852" s="171" t="str">
        <f>IF(ISBLANK(R852), "", -3 + (R852 -VLOOKUP(U852,Anthro_Calc!C:P,4,FALSE)) / (VLOOKUP(U852,Anthro_Calc!C:P,5,FALSE) - VLOOKUP(U852,Anthro_Calc!C:P,4,FALSE)))</f>
        <v/>
      </c>
      <c r="X852" s="171" t="str">
        <f>IF(ISBLANK(R852), "", 3 + (R852 -VLOOKUP(U852,Anthro_Calc!C:P,10,FALSE)) / (VLOOKUP(U852,Anthro_Calc!C:P,10,FALSE) - VLOOKUP(U852,Anthro_Calc!C:P,9,FALSE)))</f>
        <v/>
      </c>
      <c r="Y852" s="172" t="str">
        <f t="shared" si="694"/>
        <v/>
      </c>
      <c r="Z852" s="173" t="str">
        <f t="shared" si="695"/>
        <v/>
      </c>
      <c r="AA852" s="174" t="str">
        <f t="shared" si="730"/>
        <v/>
      </c>
      <c r="AB852" s="167"/>
      <c r="AC852" s="175"/>
      <c r="AD852" s="176"/>
      <c r="AE852" s="177" t="str">
        <f t="shared" si="696"/>
        <v/>
      </c>
      <c r="AF852" s="171">
        <f t="shared" si="697"/>
        <v>0</v>
      </c>
      <c r="AG852" s="171">
        <f t="shared" si="698"/>
        <v>0</v>
      </c>
      <c r="AH852" s="171" t="str">
        <f t="shared" si="699"/>
        <v>0</v>
      </c>
      <c r="AI852" s="171" t="str">
        <f>IF(ISBLANK(AD852), "", (POWER(AD852/VLOOKUP(AH852,Anthro_Calc!C:P,13,FALSE),VLOOKUP(AH852,Anthro_Calc!C:P,12,FALSE))-1) / (VLOOKUP(AH852,Anthro_Calc!C:P,14,FALSE)*VLOOKUP(AH852,Anthro_Calc!C:P,12,FALSE)))</f>
        <v/>
      </c>
      <c r="AJ852" s="171" t="str">
        <f>IF(ISBLANK(AD852), "", -3 + (AD852 -VLOOKUP(AH852,Anthro_Calc!C:P,4,FALSE)) / (VLOOKUP(AH852,Anthro_Calc!C:P,5,FALSE) - VLOOKUP(AH852,Anthro_Calc!C:P,4,FALSE)))</f>
        <v/>
      </c>
      <c r="AK852" s="171" t="str">
        <f>IF(ISBLANK(AD852), "", 3 + (AD852 -VLOOKUP(AH852,Anthro_Calc!C:P,10,FALSE)) / (VLOOKUP(AH852,Anthro_Calc!C:P,10,FALSE) - VLOOKUP(AH852,Anthro_Calc!C:P,9,FALSE)))</f>
        <v/>
      </c>
      <c r="AL852" s="172" t="str">
        <f t="shared" si="700"/>
        <v/>
      </c>
      <c r="AM852" s="173" t="str">
        <f t="shared" si="701"/>
        <v/>
      </c>
      <c r="AN852" s="174" t="str">
        <f t="shared" si="702"/>
        <v/>
      </c>
      <c r="AO852" s="178" t="str">
        <f t="shared" si="732"/>
        <v/>
      </c>
      <c r="AP852" s="179"/>
      <c r="AQ852" s="179" t="str">
        <f t="shared" si="738"/>
        <v/>
      </c>
      <c r="AR852" s="167"/>
      <c r="AS852" s="175"/>
      <c r="AT852" s="170"/>
      <c r="AU852" s="177" t="str">
        <f t="shared" si="729"/>
        <v/>
      </c>
      <c r="AV852" s="171">
        <f t="shared" si="703"/>
        <v>0</v>
      </c>
      <c r="AW852" s="171">
        <f t="shared" si="704"/>
        <v>0</v>
      </c>
      <c r="AX852" s="171" t="str">
        <f t="shared" si="705"/>
        <v>0</v>
      </c>
      <c r="AY852" s="171" t="str">
        <f>IF(ISBLANK(AT852), "", (POWER(AT852/VLOOKUP(AX852,Anthro_Calc!C:P,13,FALSE),VLOOKUP(AX852,Anthro_Calc!C:P,12,FALSE))-1) / (VLOOKUP(AX852,Anthro_Calc!C:P,14,FALSE)*VLOOKUP(AX852,Anthro_Calc!C:P,12,FALSE)))</f>
        <v/>
      </c>
      <c r="AZ852" s="171" t="str">
        <f>IF(ISBLANK(AT852), "", -3 + (AT852 -VLOOKUP(AX852,Anthro_Calc!C:P,4,FALSE)) / (VLOOKUP(AX852,Anthro_Calc!C:P,5,FALSE) - VLOOKUP(AX852,Anthro_Calc!C:P,4,FALSE)))</f>
        <v/>
      </c>
      <c r="BA852" s="171" t="str">
        <f>IF(ISBLANK(AT852), "", 3 + (AT852 -VLOOKUP(AX852,Anthro_Calc!C:P,10,FALSE)) / (VLOOKUP(AX852,Anthro_Calc!C:P,10,FALSE) - VLOOKUP(AX852,Anthro_Calc!C:P,9,FALSE)))</f>
        <v/>
      </c>
      <c r="BB852" s="172" t="str">
        <f t="shared" si="706"/>
        <v/>
      </c>
      <c r="BC852" s="173" t="str">
        <f t="shared" si="707"/>
        <v/>
      </c>
      <c r="BD852" s="174" t="str">
        <f t="shared" si="733"/>
        <v/>
      </c>
      <c r="BE852" s="180" t="str">
        <f t="shared" si="734"/>
        <v/>
      </c>
      <c r="BF852" s="181" t="str">
        <f t="shared" si="708"/>
        <v/>
      </c>
      <c r="BG852" s="181" t="str">
        <f t="shared" si="735"/>
        <v/>
      </c>
      <c r="BH852" s="179"/>
      <c r="BI852" s="182"/>
      <c r="BJ852" s="167"/>
      <c r="BK852" s="175"/>
      <c r="BL852" s="176"/>
      <c r="BM852" s="177" t="str">
        <f t="shared" si="709"/>
        <v/>
      </c>
      <c r="BN852" s="171">
        <f t="shared" si="727"/>
        <v>0</v>
      </c>
      <c r="BO852" s="171">
        <f t="shared" si="728"/>
        <v>0</v>
      </c>
      <c r="BP852" s="171" t="str">
        <f t="shared" si="710"/>
        <v>0</v>
      </c>
      <c r="BQ852" s="171" t="str">
        <f>IF(ISBLANK(BL852), "", (POWER(BL852/VLOOKUP(BP852,Anthro_Calc!C:P,13,FALSE),VLOOKUP(BP852,Anthro_Calc!C:P,12,FALSE))-1) / (VLOOKUP(BP852,Anthro_Calc!C:P,14,FALSE)*VLOOKUP(BP852,Anthro_Calc!C:P,12,FALSE)))</f>
        <v/>
      </c>
      <c r="BR852" s="171" t="str">
        <f>IF(ISBLANK(BL852), "", -3 + (BL852 -VLOOKUP(BP852,Anthro_Calc!C:P,4,FALSE)) / (VLOOKUP(BP852,Anthro_Calc!C:P,5,FALSE) - VLOOKUP(BP852,Anthro_Calc!C:P,4,FALSE)))</f>
        <v/>
      </c>
      <c r="BS852" s="171" t="str">
        <f>IF(ISBLANK(BL852), "", 3 + (BL852 -VLOOKUP(BP852,Anthro_Calc!C:P,10,FALSE)) / (VLOOKUP(BP852,Anthro_Calc!C:P,10,FALSE) - VLOOKUP(BP852,Anthro_Calc!C:P,9,FALSE)))</f>
        <v/>
      </c>
      <c r="BT852" s="172" t="str">
        <f t="shared" si="711"/>
        <v/>
      </c>
      <c r="BU852" s="173" t="str">
        <f t="shared" si="712"/>
        <v/>
      </c>
      <c r="BV852" s="174" t="str">
        <f t="shared" si="713"/>
        <v/>
      </c>
      <c r="BW852" s="181" t="str">
        <f t="shared" si="736"/>
        <v/>
      </c>
      <c r="BX852" s="179"/>
      <c r="BY852" s="181" t="str">
        <f>IF(ISBLANK(BL852), "", VLOOKUP(Z852&amp;" "&amp;BV852&amp;" "&amp;BW852,Graduation_Criteria!$D$2:$E$34,2,FALSE))</f>
        <v/>
      </c>
      <c r="BZ852" s="181" t="str">
        <f t="shared" si="737"/>
        <v/>
      </c>
      <c r="CA852" s="167"/>
      <c r="CB852" s="175"/>
      <c r="CC852" s="175"/>
      <c r="CD852" s="183" t="str">
        <f t="shared" si="714"/>
        <v/>
      </c>
      <c r="CE852" s="184">
        <f t="shared" si="715"/>
        <v>0</v>
      </c>
      <c r="CF852" s="184">
        <f t="shared" si="716"/>
        <v>0</v>
      </c>
      <c r="CG852" s="184" t="str">
        <f t="shared" si="717"/>
        <v>0</v>
      </c>
      <c r="CH852" s="184" t="str">
        <f>IF(ISBLANK(CC852), "", (POWER(CC852/VLOOKUP(CG852,Anthro_Calc!C:P,13,FALSE),VLOOKUP(CG852,Anthro_Calc!C:P,12,FALSE))-1) / (VLOOKUP(CG852,Anthro_Calc!C:P,14,FALSE)*VLOOKUP(CG852,Anthro_Calc!C:P,12,FALSE)))</f>
        <v/>
      </c>
      <c r="CI852" s="184" t="str">
        <f>IF(ISBLANK(CC852), "", -3 + (CC852 -VLOOKUP(CG852,Anthro_Calc!C:P,4,FALSE)) / (VLOOKUP(CG852,Anthro_Calc!C:P,5,FALSE) - VLOOKUP(CG852,Anthro_Calc!C:P,4,FALSE)))</f>
        <v/>
      </c>
      <c r="CJ852" s="184" t="str">
        <f>IF(ISBLANK(CC852), "", 3 + (CC852 -VLOOKUP(CG852,Anthro_Calc!C:P,10,FALSE)) / (VLOOKUP(CG852,Anthro_Calc!C:P,10,FALSE) - VLOOKUP(CG852,Anthro_Calc!C:P,9,FALSE)))</f>
        <v/>
      </c>
      <c r="CK852" s="185" t="str">
        <f t="shared" si="718"/>
        <v/>
      </c>
      <c r="CL852" s="173" t="str">
        <f t="shared" si="719"/>
        <v/>
      </c>
      <c r="CM852" s="174" t="str">
        <f t="shared" si="720"/>
        <v/>
      </c>
      <c r="CN852" s="179"/>
      <c r="CO852" s="167"/>
      <c r="CP852" s="175"/>
      <c r="CQ852" s="175"/>
      <c r="CR852" s="186" t="str">
        <f t="shared" si="721"/>
        <v/>
      </c>
      <c r="CS852" s="187">
        <f t="shared" si="722"/>
        <v>0</v>
      </c>
      <c r="CT852" s="187">
        <f t="shared" si="723"/>
        <v>0</v>
      </c>
      <c r="CU852" s="187" t="str">
        <f t="shared" si="724"/>
        <v>0</v>
      </c>
      <c r="CV852" s="187" t="str">
        <f>IF(ISBLANK(CQ852), "", (POWER(CQ852/VLOOKUP(CU852,Anthro_Calc!C:P,13,FALSE),VLOOKUP(CU852,Anthro_Calc!C:P,12,FALSE))-1) / (VLOOKUP(CU852,Anthro_Calc!C:P,14,FALSE)*VLOOKUP(CU852,Anthro_Calc!C:P,12,FALSE)))</f>
        <v/>
      </c>
      <c r="CW852" s="187" t="str">
        <f>IF(ISBLANK(CQ852), "", -3 + (CQ852 -VLOOKUP(CU852,Anthro_Calc!C:P,4,FALSE)) / (VLOOKUP(CU852,Anthro_Calc!C:P,5,FALSE) - VLOOKUP(CU852,Anthro_Calc!C:P,4,FALSE)))</f>
        <v/>
      </c>
      <c r="CX852" s="187" t="str">
        <f>IF(ISBLANK(CQ852), "", 3 + (CQ852 -VLOOKUP(CU852,Anthro_Calc!C:P,10,FALSE)) / (VLOOKUP(CU852,Anthro_Calc!C:P,10,FALSE) - VLOOKUP(CU852,Anthro_Calc!C:P,9,FALSE)))</f>
        <v/>
      </c>
      <c r="CY852" s="188" t="str">
        <f t="shared" si="725"/>
        <v/>
      </c>
      <c r="CZ852" s="117" t="str">
        <f t="shared" si="739"/>
        <v/>
      </c>
      <c r="DA852" s="174" t="str">
        <f t="shared" si="726"/>
        <v/>
      </c>
      <c r="DB852" s="189"/>
    </row>
    <row r="853" spans="1:106">
      <c r="A853" s="165">
        <f t="shared" si="731"/>
        <v>849</v>
      </c>
      <c r="B853" s="166"/>
      <c r="C853" s="166"/>
      <c r="D853" s="166"/>
      <c r="E853" s="166"/>
      <c r="F853" s="166"/>
      <c r="G853" s="166"/>
      <c r="H853" s="166"/>
      <c r="I853" s="166"/>
      <c r="J853" s="166"/>
      <c r="K853" s="166"/>
      <c r="L853" s="166"/>
      <c r="M853" s="167"/>
      <c r="N853" s="168" t="str">
        <f t="shared" ca="1" si="690"/>
        <v/>
      </c>
      <c r="O853" s="169"/>
      <c r="P853" s="169"/>
      <c r="Q853" s="167"/>
      <c r="R853" s="170"/>
      <c r="S853" s="171" t="str">
        <f t="shared" si="691"/>
        <v/>
      </c>
      <c r="T853" s="171" t="str">
        <f t="shared" si="692"/>
        <v/>
      </c>
      <c r="U853" s="171" t="str">
        <f t="shared" si="693"/>
        <v/>
      </c>
      <c r="V853" s="171" t="str">
        <f>IF(ISBLANK(R853), "", (POWER(R853/VLOOKUP(U853,Anthro_Calc!C:P,13,FALSE),VLOOKUP(U853,Anthro_Calc!C:P,12,FALSE))-1) / (VLOOKUP(U853,Anthro_Calc!C:P,14,FALSE)*VLOOKUP(U853,Anthro_Calc!C:P,12,FALSE)))</f>
        <v/>
      </c>
      <c r="W853" s="171" t="str">
        <f>IF(ISBLANK(R853), "", -3 + (R853 -VLOOKUP(U853,Anthro_Calc!C:P,4,FALSE)) / (VLOOKUP(U853,Anthro_Calc!C:P,5,FALSE) - VLOOKUP(U853,Anthro_Calc!C:P,4,FALSE)))</f>
        <v/>
      </c>
      <c r="X853" s="171" t="str">
        <f>IF(ISBLANK(R853), "", 3 + (R853 -VLOOKUP(U853,Anthro_Calc!C:P,10,FALSE)) / (VLOOKUP(U853,Anthro_Calc!C:P,10,FALSE) - VLOOKUP(U853,Anthro_Calc!C:P,9,FALSE)))</f>
        <v/>
      </c>
      <c r="Y853" s="172" t="str">
        <f t="shared" si="694"/>
        <v/>
      </c>
      <c r="Z853" s="173" t="str">
        <f t="shared" si="695"/>
        <v/>
      </c>
      <c r="AA853" s="174" t="str">
        <f t="shared" si="730"/>
        <v/>
      </c>
      <c r="AB853" s="167"/>
      <c r="AC853" s="175"/>
      <c r="AD853" s="176"/>
      <c r="AE853" s="177" t="str">
        <f t="shared" si="696"/>
        <v/>
      </c>
      <c r="AF853" s="171">
        <f t="shared" si="697"/>
        <v>0</v>
      </c>
      <c r="AG853" s="171">
        <f t="shared" si="698"/>
        <v>0</v>
      </c>
      <c r="AH853" s="171" t="str">
        <f t="shared" si="699"/>
        <v>0</v>
      </c>
      <c r="AI853" s="171" t="str">
        <f>IF(ISBLANK(AD853), "", (POWER(AD853/VLOOKUP(AH853,Anthro_Calc!C:P,13,FALSE),VLOOKUP(AH853,Anthro_Calc!C:P,12,FALSE))-1) / (VLOOKUP(AH853,Anthro_Calc!C:P,14,FALSE)*VLOOKUP(AH853,Anthro_Calc!C:P,12,FALSE)))</f>
        <v/>
      </c>
      <c r="AJ853" s="171" t="str">
        <f>IF(ISBLANK(AD853), "", -3 + (AD853 -VLOOKUP(AH853,Anthro_Calc!C:P,4,FALSE)) / (VLOOKUP(AH853,Anthro_Calc!C:P,5,FALSE) - VLOOKUP(AH853,Anthro_Calc!C:P,4,FALSE)))</f>
        <v/>
      </c>
      <c r="AK853" s="171" t="str">
        <f>IF(ISBLANK(AD853), "", 3 + (AD853 -VLOOKUP(AH853,Anthro_Calc!C:P,10,FALSE)) / (VLOOKUP(AH853,Anthro_Calc!C:P,10,FALSE) - VLOOKUP(AH853,Anthro_Calc!C:P,9,FALSE)))</f>
        <v/>
      </c>
      <c r="AL853" s="172" t="str">
        <f t="shared" si="700"/>
        <v/>
      </c>
      <c r="AM853" s="173" t="str">
        <f t="shared" si="701"/>
        <v/>
      </c>
      <c r="AN853" s="174" t="str">
        <f t="shared" si="702"/>
        <v/>
      </c>
      <c r="AO853" s="178" t="str">
        <f t="shared" si="732"/>
        <v/>
      </c>
      <c r="AP853" s="179"/>
      <c r="AQ853" s="179" t="str">
        <f t="shared" si="738"/>
        <v/>
      </c>
      <c r="AR853" s="167"/>
      <c r="AS853" s="175"/>
      <c r="AT853" s="170"/>
      <c r="AU853" s="177" t="str">
        <f t="shared" si="729"/>
        <v/>
      </c>
      <c r="AV853" s="171">
        <f t="shared" si="703"/>
        <v>0</v>
      </c>
      <c r="AW853" s="171">
        <f t="shared" si="704"/>
        <v>0</v>
      </c>
      <c r="AX853" s="171" t="str">
        <f t="shared" si="705"/>
        <v>0</v>
      </c>
      <c r="AY853" s="171" t="str">
        <f>IF(ISBLANK(AT853), "", (POWER(AT853/VLOOKUP(AX853,Anthro_Calc!C:P,13,FALSE),VLOOKUP(AX853,Anthro_Calc!C:P,12,FALSE))-1) / (VLOOKUP(AX853,Anthro_Calc!C:P,14,FALSE)*VLOOKUP(AX853,Anthro_Calc!C:P,12,FALSE)))</f>
        <v/>
      </c>
      <c r="AZ853" s="171" t="str">
        <f>IF(ISBLANK(AT853), "", -3 + (AT853 -VLOOKUP(AX853,Anthro_Calc!C:P,4,FALSE)) / (VLOOKUP(AX853,Anthro_Calc!C:P,5,FALSE) - VLOOKUP(AX853,Anthro_Calc!C:P,4,FALSE)))</f>
        <v/>
      </c>
      <c r="BA853" s="171" t="str">
        <f>IF(ISBLANK(AT853), "", 3 + (AT853 -VLOOKUP(AX853,Anthro_Calc!C:P,10,FALSE)) / (VLOOKUP(AX853,Anthro_Calc!C:P,10,FALSE) - VLOOKUP(AX853,Anthro_Calc!C:P,9,FALSE)))</f>
        <v/>
      </c>
      <c r="BB853" s="172" t="str">
        <f t="shared" si="706"/>
        <v/>
      </c>
      <c r="BC853" s="173" t="str">
        <f t="shared" si="707"/>
        <v/>
      </c>
      <c r="BD853" s="174" t="str">
        <f t="shared" si="733"/>
        <v/>
      </c>
      <c r="BE853" s="180" t="str">
        <f t="shared" si="734"/>
        <v/>
      </c>
      <c r="BF853" s="181" t="str">
        <f t="shared" si="708"/>
        <v/>
      </c>
      <c r="BG853" s="181" t="str">
        <f t="shared" si="735"/>
        <v/>
      </c>
      <c r="BH853" s="179"/>
      <c r="BI853" s="182"/>
      <c r="BJ853" s="167"/>
      <c r="BK853" s="175"/>
      <c r="BL853" s="176"/>
      <c r="BM853" s="177" t="str">
        <f t="shared" si="709"/>
        <v/>
      </c>
      <c r="BN853" s="171">
        <f t="shared" si="727"/>
        <v>0</v>
      </c>
      <c r="BO853" s="171">
        <f t="shared" si="728"/>
        <v>0</v>
      </c>
      <c r="BP853" s="171" t="str">
        <f t="shared" si="710"/>
        <v>0</v>
      </c>
      <c r="BQ853" s="171" t="str">
        <f>IF(ISBLANK(BL853), "", (POWER(BL853/VLOOKUP(BP853,Anthro_Calc!C:P,13,FALSE),VLOOKUP(BP853,Anthro_Calc!C:P,12,FALSE))-1) / (VLOOKUP(BP853,Anthro_Calc!C:P,14,FALSE)*VLOOKUP(BP853,Anthro_Calc!C:P,12,FALSE)))</f>
        <v/>
      </c>
      <c r="BR853" s="171" t="str">
        <f>IF(ISBLANK(BL853), "", -3 + (BL853 -VLOOKUP(BP853,Anthro_Calc!C:P,4,FALSE)) / (VLOOKUP(BP853,Anthro_Calc!C:P,5,FALSE) - VLOOKUP(BP853,Anthro_Calc!C:P,4,FALSE)))</f>
        <v/>
      </c>
      <c r="BS853" s="171" t="str">
        <f>IF(ISBLANK(BL853), "", 3 + (BL853 -VLOOKUP(BP853,Anthro_Calc!C:P,10,FALSE)) / (VLOOKUP(BP853,Anthro_Calc!C:P,10,FALSE) - VLOOKUP(BP853,Anthro_Calc!C:P,9,FALSE)))</f>
        <v/>
      </c>
      <c r="BT853" s="172" t="str">
        <f t="shared" si="711"/>
        <v/>
      </c>
      <c r="BU853" s="173" t="str">
        <f t="shared" si="712"/>
        <v/>
      </c>
      <c r="BV853" s="174" t="str">
        <f t="shared" si="713"/>
        <v/>
      </c>
      <c r="BW853" s="181" t="str">
        <f t="shared" si="736"/>
        <v/>
      </c>
      <c r="BX853" s="179"/>
      <c r="BY853" s="181" t="str">
        <f>IF(ISBLANK(BL853), "", VLOOKUP(Z853&amp;" "&amp;BV853&amp;" "&amp;BW853,Graduation_Criteria!$D$2:$E$34,2,FALSE))</f>
        <v/>
      </c>
      <c r="BZ853" s="181" t="str">
        <f t="shared" si="737"/>
        <v/>
      </c>
      <c r="CA853" s="167"/>
      <c r="CB853" s="175"/>
      <c r="CC853" s="175"/>
      <c r="CD853" s="183" t="str">
        <f t="shared" si="714"/>
        <v/>
      </c>
      <c r="CE853" s="184">
        <f t="shared" si="715"/>
        <v>0</v>
      </c>
      <c r="CF853" s="184">
        <f t="shared" si="716"/>
        <v>0</v>
      </c>
      <c r="CG853" s="184" t="str">
        <f t="shared" si="717"/>
        <v>0</v>
      </c>
      <c r="CH853" s="184" t="str">
        <f>IF(ISBLANK(CC853), "", (POWER(CC853/VLOOKUP(CG853,Anthro_Calc!C:P,13,FALSE),VLOOKUP(CG853,Anthro_Calc!C:P,12,FALSE))-1) / (VLOOKUP(CG853,Anthro_Calc!C:P,14,FALSE)*VLOOKUP(CG853,Anthro_Calc!C:P,12,FALSE)))</f>
        <v/>
      </c>
      <c r="CI853" s="184" t="str">
        <f>IF(ISBLANK(CC853), "", -3 + (CC853 -VLOOKUP(CG853,Anthro_Calc!C:P,4,FALSE)) / (VLOOKUP(CG853,Anthro_Calc!C:P,5,FALSE) - VLOOKUP(CG853,Anthro_Calc!C:P,4,FALSE)))</f>
        <v/>
      </c>
      <c r="CJ853" s="184" t="str">
        <f>IF(ISBLANK(CC853), "", 3 + (CC853 -VLOOKUP(CG853,Anthro_Calc!C:P,10,FALSE)) / (VLOOKUP(CG853,Anthro_Calc!C:P,10,FALSE) - VLOOKUP(CG853,Anthro_Calc!C:P,9,FALSE)))</f>
        <v/>
      </c>
      <c r="CK853" s="185" t="str">
        <f t="shared" si="718"/>
        <v/>
      </c>
      <c r="CL853" s="173" t="str">
        <f t="shared" si="719"/>
        <v/>
      </c>
      <c r="CM853" s="174" t="str">
        <f t="shared" si="720"/>
        <v/>
      </c>
      <c r="CN853" s="179"/>
      <c r="CO853" s="167"/>
      <c r="CP853" s="175"/>
      <c r="CQ853" s="175"/>
      <c r="CR853" s="186" t="str">
        <f t="shared" si="721"/>
        <v/>
      </c>
      <c r="CS853" s="187">
        <f t="shared" si="722"/>
        <v>0</v>
      </c>
      <c r="CT853" s="187">
        <f t="shared" si="723"/>
        <v>0</v>
      </c>
      <c r="CU853" s="187" t="str">
        <f t="shared" si="724"/>
        <v>0</v>
      </c>
      <c r="CV853" s="187" t="str">
        <f>IF(ISBLANK(CQ853), "", (POWER(CQ853/VLOOKUP(CU853,Anthro_Calc!C:P,13,FALSE),VLOOKUP(CU853,Anthro_Calc!C:P,12,FALSE))-1) / (VLOOKUP(CU853,Anthro_Calc!C:P,14,FALSE)*VLOOKUP(CU853,Anthro_Calc!C:P,12,FALSE)))</f>
        <v/>
      </c>
      <c r="CW853" s="187" t="str">
        <f>IF(ISBLANK(CQ853), "", -3 + (CQ853 -VLOOKUP(CU853,Anthro_Calc!C:P,4,FALSE)) / (VLOOKUP(CU853,Anthro_Calc!C:P,5,FALSE) - VLOOKUP(CU853,Anthro_Calc!C:P,4,FALSE)))</f>
        <v/>
      </c>
      <c r="CX853" s="187" t="str">
        <f>IF(ISBLANK(CQ853), "", 3 + (CQ853 -VLOOKUP(CU853,Anthro_Calc!C:P,10,FALSE)) / (VLOOKUP(CU853,Anthro_Calc!C:P,10,FALSE) - VLOOKUP(CU853,Anthro_Calc!C:P,9,FALSE)))</f>
        <v/>
      </c>
      <c r="CY853" s="188" t="str">
        <f t="shared" si="725"/>
        <v/>
      </c>
      <c r="CZ853" s="117" t="str">
        <f t="shared" si="739"/>
        <v/>
      </c>
      <c r="DA853" s="174" t="str">
        <f t="shared" si="726"/>
        <v/>
      </c>
      <c r="DB853" s="189"/>
    </row>
    <row r="854" spans="1:106">
      <c r="A854" s="165">
        <f t="shared" si="731"/>
        <v>850</v>
      </c>
      <c r="B854" s="166"/>
      <c r="C854" s="166"/>
      <c r="D854" s="166"/>
      <c r="E854" s="166"/>
      <c r="F854" s="166"/>
      <c r="G854" s="166"/>
      <c r="H854" s="166"/>
      <c r="I854" s="166"/>
      <c r="J854" s="166"/>
      <c r="K854" s="166"/>
      <c r="L854" s="166"/>
      <c r="M854" s="167"/>
      <c r="N854" s="168" t="str">
        <f t="shared" ca="1" si="690"/>
        <v/>
      </c>
      <c r="O854" s="169"/>
      <c r="P854" s="169"/>
      <c r="Q854" s="167"/>
      <c r="R854" s="170"/>
      <c r="S854" s="171" t="str">
        <f t="shared" si="691"/>
        <v/>
      </c>
      <c r="T854" s="171" t="str">
        <f t="shared" si="692"/>
        <v/>
      </c>
      <c r="U854" s="171" t="str">
        <f t="shared" si="693"/>
        <v/>
      </c>
      <c r="V854" s="171" t="str">
        <f>IF(ISBLANK(R854), "", (POWER(R854/VLOOKUP(U854,Anthro_Calc!C:P,13,FALSE),VLOOKUP(U854,Anthro_Calc!C:P,12,FALSE))-1) / (VLOOKUP(U854,Anthro_Calc!C:P,14,FALSE)*VLOOKUP(U854,Anthro_Calc!C:P,12,FALSE)))</f>
        <v/>
      </c>
      <c r="W854" s="171" t="str">
        <f>IF(ISBLANK(R854), "", -3 + (R854 -VLOOKUP(U854,Anthro_Calc!C:P,4,FALSE)) / (VLOOKUP(U854,Anthro_Calc!C:P,5,FALSE) - VLOOKUP(U854,Anthro_Calc!C:P,4,FALSE)))</f>
        <v/>
      </c>
      <c r="X854" s="171" t="str">
        <f>IF(ISBLANK(R854), "", 3 + (R854 -VLOOKUP(U854,Anthro_Calc!C:P,10,FALSE)) / (VLOOKUP(U854,Anthro_Calc!C:P,10,FALSE) - VLOOKUP(U854,Anthro_Calc!C:P,9,FALSE)))</f>
        <v/>
      </c>
      <c r="Y854" s="172" t="str">
        <f t="shared" si="694"/>
        <v/>
      </c>
      <c r="Z854" s="173" t="str">
        <f t="shared" si="695"/>
        <v/>
      </c>
      <c r="AA854" s="174" t="str">
        <f t="shared" si="730"/>
        <v/>
      </c>
      <c r="AB854" s="167"/>
      <c r="AC854" s="175"/>
      <c r="AD854" s="176"/>
      <c r="AE854" s="177" t="str">
        <f t="shared" si="696"/>
        <v/>
      </c>
      <c r="AF854" s="171">
        <f t="shared" si="697"/>
        <v>0</v>
      </c>
      <c r="AG854" s="171">
        <f t="shared" si="698"/>
        <v>0</v>
      </c>
      <c r="AH854" s="171" t="str">
        <f t="shared" si="699"/>
        <v>0</v>
      </c>
      <c r="AI854" s="171" t="str">
        <f>IF(ISBLANK(AD854), "", (POWER(AD854/VLOOKUP(AH854,Anthro_Calc!C:P,13,FALSE),VLOOKUP(AH854,Anthro_Calc!C:P,12,FALSE))-1) / (VLOOKUP(AH854,Anthro_Calc!C:P,14,FALSE)*VLOOKUP(AH854,Anthro_Calc!C:P,12,FALSE)))</f>
        <v/>
      </c>
      <c r="AJ854" s="171" t="str">
        <f>IF(ISBLANK(AD854), "", -3 + (AD854 -VLOOKUP(AH854,Anthro_Calc!C:P,4,FALSE)) / (VLOOKUP(AH854,Anthro_Calc!C:P,5,FALSE) - VLOOKUP(AH854,Anthro_Calc!C:P,4,FALSE)))</f>
        <v/>
      </c>
      <c r="AK854" s="171" t="str">
        <f>IF(ISBLANK(AD854), "", 3 + (AD854 -VLOOKUP(AH854,Anthro_Calc!C:P,10,FALSE)) / (VLOOKUP(AH854,Anthro_Calc!C:P,10,FALSE) - VLOOKUP(AH854,Anthro_Calc!C:P,9,FALSE)))</f>
        <v/>
      </c>
      <c r="AL854" s="172" t="str">
        <f t="shared" si="700"/>
        <v/>
      </c>
      <c r="AM854" s="173" t="str">
        <f t="shared" si="701"/>
        <v/>
      </c>
      <c r="AN854" s="174" t="str">
        <f t="shared" si="702"/>
        <v/>
      </c>
      <c r="AO854" s="178" t="str">
        <f t="shared" si="732"/>
        <v/>
      </c>
      <c r="AP854" s="179"/>
      <c r="AQ854" s="179" t="str">
        <f t="shared" si="738"/>
        <v/>
      </c>
      <c r="AR854" s="167"/>
      <c r="AS854" s="175"/>
      <c r="AT854" s="170"/>
      <c r="AU854" s="177" t="str">
        <f t="shared" si="729"/>
        <v/>
      </c>
      <c r="AV854" s="171">
        <f t="shared" si="703"/>
        <v>0</v>
      </c>
      <c r="AW854" s="171">
        <f t="shared" si="704"/>
        <v>0</v>
      </c>
      <c r="AX854" s="171" t="str">
        <f t="shared" si="705"/>
        <v>0</v>
      </c>
      <c r="AY854" s="171" t="str">
        <f>IF(ISBLANK(AT854), "", (POWER(AT854/VLOOKUP(AX854,Anthro_Calc!C:P,13,FALSE),VLOOKUP(AX854,Anthro_Calc!C:P,12,FALSE))-1) / (VLOOKUP(AX854,Anthro_Calc!C:P,14,FALSE)*VLOOKUP(AX854,Anthro_Calc!C:P,12,FALSE)))</f>
        <v/>
      </c>
      <c r="AZ854" s="171" t="str">
        <f>IF(ISBLANK(AT854), "", -3 + (AT854 -VLOOKUP(AX854,Anthro_Calc!C:P,4,FALSE)) / (VLOOKUP(AX854,Anthro_Calc!C:P,5,FALSE) - VLOOKUP(AX854,Anthro_Calc!C:P,4,FALSE)))</f>
        <v/>
      </c>
      <c r="BA854" s="171" t="str">
        <f>IF(ISBLANK(AT854), "", 3 + (AT854 -VLOOKUP(AX854,Anthro_Calc!C:P,10,FALSE)) / (VLOOKUP(AX854,Anthro_Calc!C:P,10,FALSE) - VLOOKUP(AX854,Anthro_Calc!C:P,9,FALSE)))</f>
        <v/>
      </c>
      <c r="BB854" s="172" t="str">
        <f t="shared" si="706"/>
        <v/>
      </c>
      <c r="BC854" s="173" t="str">
        <f t="shared" si="707"/>
        <v/>
      </c>
      <c r="BD854" s="174" t="str">
        <f t="shared" si="733"/>
        <v/>
      </c>
      <c r="BE854" s="180" t="str">
        <f t="shared" si="734"/>
        <v/>
      </c>
      <c r="BF854" s="181" t="str">
        <f t="shared" si="708"/>
        <v/>
      </c>
      <c r="BG854" s="181" t="str">
        <f t="shared" si="735"/>
        <v/>
      </c>
      <c r="BH854" s="179"/>
      <c r="BI854" s="182"/>
      <c r="BJ854" s="167"/>
      <c r="BK854" s="175"/>
      <c r="BL854" s="176"/>
      <c r="BM854" s="177" t="str">
        <f t="shared" si="709"/>
        <v/>
      </c>
      <c r="BN854" s="171">
        <f t="shared" si="727"/>
        <v>0</v>
      </c>
      <c r="BO854" s="171">
        <f t="shared" si="728"/>
        <v>0</v>
      </c>
      <c r="BP854" s="171" t="str">
        <f t="shared" si="710"/>
        <v>0</v>
      </c>
      <c r="BQ854" s="171" t="str">
        <f>IF(ISBLANK(BL854), "", (POWER(BL854/VLOOKUP(BP854,Anthro_Calc!C:P,13,FALSE),VLOOKUP(BP854,Anthro_Calc!C:P,12,FALSE))-1) / (VLOOKUP(BP854,Anthro_Calc!C:P,14,FALSE)*VLOOKUP(BP854,Anthro_Calc!C:P,12,FALSE)))</f>
        <v/>
      </c>
      <c r="BR854" s="171" t="str">
        <f>IF(ISBLANK(BL854), "", -3 + (BL854 -VLOOKUP(BP854,Anthro_Calc!C:P,4,FALSE)) / (VLOOKUP(BP854,Anthro_Calc!C:P,5,FALSE) - VLOOKUP(BP854,Anthro_Calc!C:P,4,FALSE)))</f>
        <v/>
      </c>
      <c r="BS854" s="171" t="str">
        <f>IF(ISBLANK(BL854), "", 3 + (BL854 -VLOOKUP(BP854,Anthro_Calc!C:P,10,FALSE)) / (VLOOKUP(BP854,Anthro_Calc!C:P,10,FALSE) - VLOOKUP(BP854,Anthro_Calc!C:P,9,FALSE)))</f>
        <v/>
      </c>
      <c r="BT854" s="172" t="str">
        <f t="shared" si="711"/>
        <v/>
      </c>
      <c r="BU854" s="173" t="str">
        <f t="shared" si="712"/>
        <v/>
      </c>
      <c r="BV854" s="174" t="str">
        <f t="shared" si="713"/>
        <v/>
      </c>
      <c r="BW854" s="181" t="str">
        <f t="shared" si="736"/>
        <v/>
      </c>
      <c r="BX854" s="179"/>
      <c r="BY854" s="181" t="str">
        <f>IF(ISBLANK(BL854), "", VLOOKUP(Z854&amp;" "&amp;BV854&amp;" "&amp;BW854,Graduation_Criteria!$D$2:$E$34,2,FALSE))</f>
        <v/>
      </c>
      <c r="BZ854" s="181" t="str">
        <f t="shared" si="737"/>
        <v/>
      </c>
      <c r="CA854" s="167"/>
      <c r="CB854" s="175"/>
      <c r="CC854" s="175"/>
      <c r="CD854" s="183" t="str">
        <f t="shared" si="714"/>
        <v/>
      </c>
      <c r="CE854" s="184">
        <f t="shared" si="715"/>
        <v>0</v>
      </c>
      <c r="CF854" s="184">
        <f t="shared" si="716"/>
        <v>0</v>
      </c>
      <c r="CG854" s="184" t="str">
        <f t="shared" si="717"/>
        <v>0</v>
      </c>
      <c r="CH854" s="184" t="str">
        <f>IF(ISBLANK(CC854), "", (POWER(CC854/VLOOKUP(CG854,Anthro_Calc!C:P,13,FALSE),VLOOKUP(CG854,Anthro_Calc!C:P,12,FALSE))-1) / (VLOOKUP(CG854,Anthro_Calc!C:P,14,FALSE)*VLOOKUP(CG854,Anthro_Calc!C:P,12,FALSE)))</f>
        <v/>
      </c>
      <c r="CI854" s="184" t="str">
        <f>IF(ISBLANK(CC854), "", -3 + (CC854 -VLOOKUP(CG854,Anthro_Calc!C:P,4,FALSE)) / (VLOOKUP(CG854,Anthro_Calc!C:P,5,FALSE) - VLOOKUP(CG854,Anthro_Calc!C:P,4,FALSE)))</f>
        <v/>
      </c>
      <c r="CJ854" s="184" t="str">
        <f>IF(ISBLANK(CC854), "", 3 + (CC854 -VLOOKUP(CG854,Anthro_Calc!C:P,10,FALSE)) / (VLOOKUP(CG854,Anthro_Calc!C:P,10,FALSE) - VLOOKUP(CG854,Anthro_Calc!C:P,9,FALSE)))</f>
        <v/>
      </c>
      <c r="CK854" s="185" t="str">
        <f t="shared" si="718"/>
        <v/>
      </c>
      <c r="CL854" s="173" t="str">
        <f t="shared" si="719"/>
        <v/>
      </c>
      <c r="CM854" s="174" t="str">
        <f t="shared" si="720"/>
        <v/>
      </c>
      <c r="CN854" s="179"/>
      <c r="CO854" s="167"/>
      <c r="CP854" s="175"/>
      <c r="CQ854" s="175"/>
      <c r="CR854" s="186" t="str">
        <f t="shared" si="721"/>
        <v/>
      </c>
      <c r="CS854" s="187">
        <f t="shared" si="722"/>
        <v>0</v>
      </c>
      <c r="CT854" s="187">
        <f t="shared" si="723"/>
        <v>0</v>
      </c>
      <c r="CU854" s="187" t="str">
        <f t="shared" si="724"/>
        <v>0</v>
      </c>
      <c r="CV854" s="187" t="str">
        <f>IF(ISBLANK(CQ854), "", (POWER(CQ854/VLOOKUP(CU854,Anthro_Calc!C:P,13,FALSE),VLOOKUP(CU854,Anthro_Calc!C:P,12,FALSE))-1) / (VLOOKUP(CU854,Anthro_Calc!C:P,14,FALSE)*VLOOKUP(CU854,Anthro_Calc!C:P,12,FALSE)))</f>
        <v/>
      </c>
      <c r="CW854" s="187" t="str">
        <f>IF(ISBLANK(CQ854), "", -3 + (CQ854 -VLOOKUP(CU854,Anthro_Calc!C:P,4,FALSE)) / (VLOOKUP(CU854,Anthro_Calc!C:P,5,FALSE) - VLOOKUP(CU854,Anthro_Calc!C:P,4,FALSE)))</f>
        <v/>
      </c>
      <c r="CX854" s="187" t="str">
        <f>IF(ISBLANK(CQ854), "", 3 + (CQ854 -VLOOKUP(CU854,Anthro_Calc!C:P,10,FALSE)) / (VLOOKUP(CU854,Anthro_Calc!C:P,10,FALSE) - VLOOKUP(CU854,Anthro_Calc!C:P,9,FALSE)))</f>
        <v/>
      </c>
      <c r="CY854" s="188" t="str">
        <f t="shared" si="725"/>
        <v/>
      </c>
      <c r="CZ854" s="117" t="str">
        <f t="shared" si="739"/>
        <v/>
      </c>
      <c r="DA854" s="174" t="str">
        <f t="shared" si="726"/>
        <v/>
      </c>
      <c r="DB854" s="189"/>
    </row>
    <row r="855" spans="1:106">
      <c r="A855" s="165">
        <f t="shared" si="731"/>
        <v>851</v>
      </c>
      <c r="B855" s="166"/>
      <c r="C855" s="166"/>
      <c r="D855" s="166"/>
      <c r="E855" s="166"/>
      <c r="F855" s="166"/>
      <c r="G855" s="166"/>
      <c r="H855" s="166"/>
      <c r="I855" s="166"/>
      <c r="J855" s="166"/>
      <c r="K855" s="166"/>
      <c r="L855" s="166"/>
      <c r="M855" s="167"/>
      <c r="N855" s="168" t="str">
        <f t="shared" ca="1" si="690"/>
        <v/>
      </c>
      <c r="O855" s="169"/>
      <c r="P855" s="169"/>
      <c r="Q855" s="167"/>
      <c r="R855" s="170"/>
      <c r="S855" s="171" t="str">
        <f t="shared" si="691"/>
        <v/>
      </c>
      <c r="T855" s="171" t="str">
        <f t="shared" si="692"/>
        <v/>
      </c>
      <c r="U855" s="171" t="str">
        <f t="shared" si="693"/>
        <v/>
      </c>
      <c r="V855" s="171" t="str">
        <f>IF(ISBLANK(R855), "", (POWER(R855/VLOOKUP(U855,Anthro_Calc!C:P,13,FALSE),VLOOKUP(U855,Anthro_Calc!C:P,12,FALSE))-1) / (VLOOKUP(U855,Anthro_Calc!C:P,14,FALSE)*VLOOKUP(U855,Anthro_Calc!C:P,12,FALSE)))</f>
        <v/>
      </c>
      <c r="W855" s="171" t="str">
        <f>IF(ISBLANK(R855), "", -3 + (R855 -VLOOKUP(U855,Anthro_Calc!C:P,4,FALSE)) / (VLOOKUP(U855,Anthro_Calc!C:P,5,FALSE) - VLOOKUP(U855,Anthro_Calc!C:P,4,FALSE)))</f>
        <v/>
      </c>
      <c r="X855" s="171" t="str">
        <f>IF(ISBLANK(R855), "", 3 + (R855 -VLOOKUP(U855,Anthro_Calc!C:P,10,FALSE)) / (VLOOKUP(U855,Anthro_Calc!C:P,10,FALSE) - VLOOKUP(U855,Anthro_Calc!C:P,9,FALSE)))</f>
        <v/>
      </c>
      <c r="Y855" s="172" t="str">
        <f t="shared" si="694"/>
        <v/>
      </c>
      <c r="Z855" s="173" t="str">
        <f t="shared" si="695"/>
        <v/>
      </c>
      <c r="AA855" s="174" t="str">
        <f t="shared" si="730"/>
        <v/>
      </c>
      <c r="AB855" s="167"/>
      <c r="AC855" s="175"/>
      <c r="AD855" s="176"/>
      <c r="AE855" s="177" t="str">
        <f t="shared" si="696"/>
        <v/>
      </c>
      <c r="AF855" s="171">
        <f t="shared" si="697"/>
        <v>0</v>
      </c>
      <c r="AG855" s="171">
        <f t="shared" si="698"/>
        <v>0</v>
      </c>
      <c r="AH855" s="171" t="str">
        <f t="shared" si="699"/>
        <v>0</v>
      </c>
      <c r="AI855" s="171" t="str">
        <f>IF(ISBLANK(AD855), "", (POWER(AD855/VLOOKUP(AH855,Anthro_Calc!C:P,13,FALSE),VLOOKUP(AH855,Anthro_Calc!C:P,12,FALSE))-1) / (VLOOKUP(AH855,Anthro_Calc!C:P,14,FALSE)*VLOOKUP(AH855,Anthro_Calc!C:P,12,FALSE)))</f>
        <v/>
      </c>
      <c r="AJ855" s="171" t="str">
        <f>IF(ISBLANK(AD855), "", -3 + (AD855 -VLOOKUP(AH855,Anthro_Calc!C:P,4,FALSE)) / (VLOOKUP(AH855,Anthro_Calc!C:P,5,FALSE) - VLOOKUP(AH855,Anthro_Calc!C:P,4,FALSE)))</f>
        <v/>
      </c>
      <c r="AK855" s="171" t="str">
        <f>IF(ISBLANK(AD855), "", 3 + (AD855 -VLOOKUP(AH855,Anthro_Calc!C:P,10,FALSE)) / (VLOOKUP(AH855,Anthro_Calc!C:P,10,FALSE) - VLOOKUP(AH855,Anthro_Calc!C:P,9,FALSE)))</f>
        <v/>
      </c>
      <c r="AL855" s="172" t="str">
        <f t="shared" si="700"/>
        <v/>
      </c>
      <c r="AM855" s="173" t="str">
        <f t="shared" si="701"/>
        <v/>
      </c>
      <c r="AN855" s="174" t="str">
        <f t="shared" si="702"/>
        <v/>
      </c>
      <c r="AO855" s="178" t="str">
        <f t="shared" si="732"/>
        <v/>
      </c>
      <c r="AP855" s="179"/>
      <c r="AQ855" s="179" t="str">
        <f t="shared" si="738"/>
        <v/>
      </c>
      <c r="AR855" s="167"/>
      <c r="AS855" s="175"/>
      <c r="AT855" s="170"/>
      <c r="AU855" s="177" t="str">
        <f t="shared" si="729"/>
        <v/>
      </c>
      <c r="AV855" s="171">
        <f t="shared" si="703"/>
        <v>0</v>
      </c>
      <c r="AW855" s="171">
        <f t="shared" si="704"/>
        <v>0</v>
      </c>
      <c r="AX855" s="171" t="str">
        <f t="shared" si="705"/>
        <v>0</v>
      </c>
      <c r="AY855" s="171" t="str">
        <f>IF(ISBLANK(AT855), "", (POWER(AT855/VLOOKUP(AX855,Anthro_Calc!C:P,13,FALSE),VLOOKUP(AX855,Anthro_Calc!C:P,12,FALSE))-1) / (VLOOKUP(AX855,Anthro_Calc!C:P,14,FALSE)*VLOOKUP(AX855,Anthro_Calc!C:P,12,FALSE)))</f>
        <v/>
      </c>
      <c r="AZ855" s="171" t="str">
        <f>IF(ISBLANK(AT855), "", -3 + (AT855 -VLOOKUP(AX855,Anthro_Calc!C:P,4,FALSE)) / (VLOOKUP(AX855,Anthro_Calc!C:P,5,FALSE) - VLOOKUP(AX855,Anthro_Calc!C:P,4,FALSE)))</f>
        <v/>
      </c>
      <c r="BA855" s="171" t="str">
        <f>IF(ISBLANK(AT855), "", 3 + (AT855 -VLOOKUP(AX855,Anthro_Calc!C:P,10,FALSE)) / (VLOOKUP(AX855,Anthro_Calc!C:P,10,FALSE) - VLOOKUP(AX855,Anthro_Calc!C:P,9,FALSE)))</f>
        <v/>
      </c>
      <c r="BB855" s="172" t="str">
        <f t="shared" si="706"/>
        <v/>
      </c>
      <c r="BC855" s="173" t="str">
        <f t="shared" si="707"/>
        <v/>
      </c>
      <c r="BD855" s="174" t="str">
        <f t="shared" si="733"/>
        <v/>
      </c>
      <c r="BE855" s="180" t="str">
        <f t="shared" si="734"/>
        <v/>
      </c>
      <c r="BF855" s="181" t="str">
        <f t="shared" si="708"/>
        <v/>
      </c>
      <c r="BG855" s="181" t="str">
        <f t="shared" si="735"/>
        <v/>
      </c>
      <c r="BH855" s="179"/>
      <c r="BI855" s="182"/>
      <c r="BJ855" s="167"/>
      <c r="BK855" s="175"/>
      <c r="BL855" s="176"/>
      <c r="BM855" s="177" t="str">
        <f t="shared" si="709"/>
        <v/>
      </c>
      <c r="BN855" s="171">
        <f t="shared" si="727"/>
        <v>0</v>
      </c>
      <c r="BO855" s="171">
        <f t="shared" si="728"/>
        <v>0</v>
      </c>
      <c r="BP855" s="171" t="str">
        <f t="shared" si="710"/>
        <v>0</v>
      </c>
      <c r="BQ855" s="171" t="str">
        <f>IF(ISBLANK(BL855), "", (POWER(BL855/VLOOKUP(BP855,Anthro_Calc!C:P,13,FALSE),VLOOKUP(BP855,Anthro_Calc!C:P,12,FALSE))-1) / (VLOOKUP(BP855,Anthro_Calc!C:P,14,FALSE)*VLOOKUP(BP855,Anthro_Calc!C:P,12,FALSE)))</f>
        <v/>
      </c>
      <c r="BR855" s="171" t="str">
        <f>IF(ISBLANK(BL855), "", -3 + (BL855 -VLOOKUP(BP855,Anthro_Calc!C:P,4,FALSE)) / (VLOOKUP(BP855,Anthro_Calc!C:P,5,FALSE) - VLOOKUP(BP855,Anthro_Calc!C:P,4,FALSE)))</f>
        <v/>
      </c>
      <c r="BS855" s="171" t="str">
        <f>IF(ISBLANK(BL855), "", 3 + (BL855 -VLOOKUP(BP855,Anthro_Calc!C:P,10,FALSE)) / (VLOOKUP(BP855,Anthro_Calc!C:P,10,FALSE) - VLOOKUP(BP855,Anthro_Calc!C:P,9,FALSE)))</f>
        <v/>
      </c>
      <c r="BT855" s="172" t="str">
        <f t="shared" si="711"/>
        <v/>
      </c>
      <c r="BU855" s="173" t="str">
        <f t="shared" si="712"/>
        <v/>
      </c>
      <c r="BV855" s="174" t="str">
        <f t="shared" si="713"/>
        <v/>
      </c>
      <c r="BW855" s="181" t="str">
        <f t="shared" si="736"/>
        <v/>
      </c>
      <c r="BX855" s="179"/>
      <c r="BY855" s="181" t="str">
        <f>IF(ISBLANK(BL855), "", VLOOKUP(Z855&amp;" "&amp;BV855&amp;" "&amp;BW855,Graduation_Criteria!$D$2:$E$34,2,FALSE))</f>
        <v/>
      </c>
      <c r="BZ855" s="181" t="str">
        <f t="shared" si="737"/>
        <v/>
      </c>
      <c r="CA855" s="167"/>
      <c r="CB855" s="175"/>
      <c r="CC855" s="175"/>
      <c r="CD855" s="183" t="str">
        <f t="shared" si="714"/>
        <v/>
      </c>
      <c r="CE855" s="184">
        <f t="shared" si="715"/>
        <v>0</v>
      </c>
      <c r="CF855" s="184">
        <f t="shared" si="716"/>
        <v>0</v>
      </c>
      <c r="CG855" s="184" t="str">
        <f t="shared" si="717"/>
        <v>0</v>
      </c>
      <c r="CH855" s="184" t="str">
        <f>IF(ISBLANK(CC855), "", (POWER(CC855/VLOOKUP(CG855,Anthro_Calc!C:P,13,FALSE),VLOOKUP(CG855,Anthro_Calc!C:P,12,FALSE))-1) / (VLOOKUP(CG855,Anthro_Calc!C:P,14,FALSE)*VLOOKUP(CG855,Anthro_Calc!C:P,12,FALSE)))</f>
        <v/>
      </c>
      <c r="CI855" s="184" t="str">
        <f>IF(ISBLANK(CC855), "", -3 + (CC855 -VLOOKUP(CG855,Anthro_Calc!C:P,4,FALSE)) / (VLOOKUP(CG855,Anthro_Calc!C:P,5,FALSE) - VLOOKUP(CG855,Anthro_Calc!C:P,4,FALSE)))</f>
        <v/>
      </c>
      <c r="CJ855" s="184" t="str">
        <f>IF(ISBLANK(CC855), "", 3 + (CC855 -VLOOKUP(CG855,Anthro_Calc!C:P,10,FALSE)) / (VLOOKUP(CG855,Anthro_Calc!C:P,10,FALSE) - VLOOKUP(CG855,Anthro_Calc!C:P,9,FALSE)))</f>
        <v/>
      </c>
      <c r="CK855" s="185" t="str">
        <f t="shared" si="718"/>
        <v/>
      </c>
      <c r="CL855" s="173" t="str">
        <f t="shared" si="719"/>
        <v/>
      </c>
      <c r="CM855" s="174" t="str">
        <f t="shared" si="720"/>
        <v/>
      </c>
      <c r="CN855" s="179"/>
      <c r="CO855" s="167"/>
      <c r="CP855" s="175"/>
      <c r="CQ855" s="175"/>
      <c r="CR855" s="186" t="str">
        <f t="shared" si="721"/>
        <v/>
      </c>
      <c r="CS855" s="187">
        <f t="shared" si="722"/>
        <v>0</v>
      </c>
      <c r="CT855" s="187">
        <f t="shared" si="723"/>
        <v>0</v>
      </c>
      <c r="CU855" s="187" t="str">
        <f t="shared" si="724"/>
        <v>0</v>
      </c>
      <c r="CV855" s="187" t="str">
        <f>IF(ISBLANK(CQ855), "", (POWER(CQ855/VLOOKUP(CU855,Anthro_Calc!C:P,13,FALSE),VLOOKUP(CU855,Anthro_Calc!C:P,12,FALSE))-1) / (VLOOKUP(CU855,Anthro_Calc!C:P,14,FALSE)*VLOOKUP(CU855,Anthro_Calc!C:P,12,FALSE)))</f>
        <v/>
      </c>
      <c r="CW855" s="187" t="str">
        <f>IF(ISBLANK(CQ855), "", -3 + (CQ855 -VLOOKUP(CU855,Anthro_Calc!C:P,4,FALSE)) / (VLOOKUP(CU855,Anthro_Calc!C:P,5,FALSE) - VLOOKUP(CU855,Anthro_Calc!C:P,4,FALSE)))</f>
        <v/>
      </c>
      <c r="CX855" s="187" t="str">
        <f>IF(ISBLANK(CQ855), "", 3 + (CQ855 -VLOOKUP(CU855,Anthro_Calc!C:P,10,FALSE)) / (VLOOKUP(CU855,Anthro_Calc!C:P,10,FALSE) - VLOOKUP(CU855,Anthro_Calc!C:P,9,FALSE)))</f>
        <v/>
      </c>
      <c r="CY855" s="188" t="str">
        <f t="shared" si="725"/>
        <v/>
      </c>
      <c r="CZ855" s="117" t="str">
        <f t="shared" si="739"/>
        <v/>
      </c>
      <c r="DA855" s="174" t="str">
        <f t="shared" si="726"/>
        <v/>
      </c>
      <c r="DB855" s="189"/>
    </row>
    <row r="856" spans="1:106">
      <c r="A856" s="165">
        <f t="shared" si="731"/>
        <v>852</v>
      </c>
      <c r="B856" s="166"/>
      <c r="C856" s="166"/>
      <c r="D856" s="166"/>
      <c r="E856" s="166"/>
      <c r="F856" s="166"/>
      <c r="G856" s="166"/>
      <c r="H856" s="166"/>
      <c r="I856" s="166"/>
      <c r="J856" s="166"/>
      <c r="K856" s="166"/>
      <c r="L856" s="166"/>
      <c r="M856" s="167"/>
      <c r="N856" s="168" t="str">
        <f t="shared" ca="1" si="690"/>
        <v/>
      </c>
      <c r="O856" s="169"/>
      <c r="P856" s="169"/>
      <c r="Q856" s="167"/>
      <c r="R856" s="170"/>
      <c r="S856" s="171" t="str">
        <f t="shared" si="691"/>
        <v/>
      </c>
      <c r="T856" s="171" t="str">
        <f t="shared" si="692"/>
        <v/>
      </c>
      <c r="U856" s="171" t="str">
        <f t="shared" si="693"/>
        <v/>
      </c>
      <c r="V856" s="171" t="str">
        <f>IF(ISBLANK(R856), "", (POWER(R856/VLOOKUP(U856,Anthro_Calc!C:P,13,FALSE),VLOOKUP(U856,Anthro_Calc!C:P,12,FALSE))-1) / (VLOOKUP(U856,Anthro_Calc!C:P,14,FALSE)*VLOOKUP(U856,Anthro_Calc!C:P,12,FALSE)))</f>
        <v/>
      </c>
      <c r="W856" s="171" t="str">
        <f>IF(ISBLANK(R856), "", -3 + (R856 -VLOOKUP(U856,Anthro_Calc!C:P,4,FALSE)) / (VLOOKUP(U856,Anthro_Calc!C:P,5,FALSE) - VLOOKUP(U856,Anthro_Calc!C:P,4,FALSE)))</f>
        <v/>
      </c>
      <c r="X856" s="171" t="str">
        <f>IF(ISBLANK(R856), "", 3 + (R856 -VLOOKUP(U856,Anthro_Calc!C:P,10,FALSE)) / (VLOOKUP(U856,Anthro_Calc!C:P,10,FALSE) - VLOOKUP(U856,Anthro_Calc!C:P,9,FALSE)))</f>
        <v/>
      </c>
      <c r="Y856" s="172" t="str">
        <f t="shared" si="694"/>
        <v/>
      </c>
      <c r="Z856" s="173" t="str">
        <f t="shared" si="695"/>
        <v/>
      </c>
      <c r="AA856" s="174" t="str">
        <f t="shared" si="730"/>
        <v/>
      </c>
      <c r="AB856" s="167"/>
      <c r="AC856" s="175"/>
      <c r="AD856" s="176"/>
      <c r="AE856" s="177" t="str">
        <f t="shared" si="696"/>
        <v/>
      </c>
      <c r="AF856" s="171">
        <f t="shared" si="697"/>
        <v>0</v>
      </c>
      <c r="AG856" s="171">
        <f t="shared" si="698"/>
        <v>0</v>
      </c>
      <c r="AH856" s="171" t="str">
        <f t="shared" si="699"/>
        <v>0</v>
      </c>
      <c r="AI856" s="171" t="str">
        <f>IF(ISBLANK(AD856), "", (POWER(AD856/VLOOKUP(AH856,Anthro_Calc!C:P,13,FALSE),VLOOKUP(AH856,Anthro_Calc!C:P,12,FALSE))-1) / (VLOOKUP(AH856,Anthro_Calc!C:P,14,FALSE)*VLOOKUP(AH856,Anthro_Calc!C:P,12,FALSE)))</f>
        <v/>
      </c>
      <c r="AJ856" s="171" t="str">
        <f>IF(ISBLANK(AD856), "", -3 + (AD856 -VLOOKUP(AH856,Anthro_Calc!C:P,4,FALSE)) / (VLOOKUP(AH856,Anthro_Calc!C:P,5,FALSE) - VLOOKUP(AH856,Anthro_Calc!C:P,4,FALSE)))</f>
        <v/>
      </c>
      <c r="AK856" s="171" t="str">
        <f>IF(ISBLANK(AD856), "", 3 + (AD856 -VLOOKUP(AH856,Anthro_Calc!C:P,10,FALSE)) / (VLOOKUP(AH856,Anthro_Calc!C:P,10,FALSE) - VLOOKUP(AH856,Anthro_Calc!C:P,9,FALSE)))</f>
        <v/>
      </c>
      <c r="AL856" s="172" t="str">
        <f t="shared" si="700"/>
        <v/>
      </c>
      <c r="AM856" s="173" t="str">
        <f t="shared" si="701"/>
        <v/>
      </c>
      <c r="AN856" s="174" t="str">
        <f t="shared" si="702"/>
        <v/>
      </c>
      <c r="AO856" s="178" t="str">
        <f t="shared" si="732"/>
        <v/>
      </c>
      <c r="AP856" s="179"/>
      <c r="AQ856" s="179" t="str">
        <f t="shared" si="738"/>
        <v/>
      </c>
      <c r="AR856" s="167"/>
      <c r="AS856" s="175"/>
      <c r="AT856" s="170"/>
      <c r="AU856" s="177" t="str">
        <f t="shared" si="729"/>
        <v/>
      </c>
      <c r="AV856" s="171">
        <f t="shared" si="703"/>
        <v>0</v>
      </c>
      <c r="AW856" s="171">
        <f t="shared" si="704"/>
        <v>0</v>
      </c>
      <c r="AX856" s="171" t="str">
        <f t="shared" si="705"/>
        <v>0</v>
      </c>
      <c r="AY856" s="171" t="str">
        <f>IF(ISBLANK(AT856), "", (POWER(AT856/VLOOKUP(AX856,Anthro_Calc!C:P,13,FALSE),VLOOKUP(AX856,Anthro_Calc!C:P,12,FALSE))-1) / (VLOOKUP(AX856,Anthro_Calc!C:P,14,FALSE)*VLOOKUP(AX856,Anthro_Calc!C:P,12,FALSE)))</f>
        <v/>
      </c>
      <c r="AZ856" s="171" t="str">
        <f>IF(ISBLANK(AT856), "", -3 + (AT856 -VLOOKUP(AX856,Anthro_Calc!C:P,4,FALSE)) / (VLOOKUP(AX856,Anthro_Calc!C:P,5,FALSE) - VLOOKUP(AX856,Anthro_Calc!C:P,4,FALSE)))</f>
        <v/>
      </c>
      <c r="BA856" s="171" t="str">
        <f>IF(ISBLANK(AT856), "", 3 + (AT856 -VLOOKUP(AX856,Anthro_Calc!C:P,10,FALSE)) / (VLOOKUP(AX856,Anthro_Calc!C:P,10,FALSE) - VLOOKUP(AX856,Anthro_Calc!C:P,9,FALSE)))</f>
        <v/>
      </c>
      <c r="BB856" s="172" t="str">
        <f t="shared" si="706"/>
        <v/>
      </c>
      <c r="BC856" s="173" t="str">
        <f t="shared" si="707"/>
        <v/>
      </c>
      <c r="BD856" s="174" t="str">
        <f t="shared" si="733"/>
        <v/>
      </c>
      <c r="BE856" s="180" t="str">
        <f t="shared" si="734"/>
        <v/>
      </c>
      <c r="BF856" s="181" t="str">
        <f t="shared" si="708"/>
        <v/>
      </c>
      <c r="BG856" s="181" t="str">
        <f t="shared" si="735"/>
        <v/>
      </c>
      <c r="BH856" s="179"/>
      <c r="BI856" s="182"/>
      <c r="BJ856" s="167"/>
      <c r="BK856" s="175"/>
      <c r="BL856" s="176"/>
      <c r="BM856" s="177" t="str">
        <f t="shared" si="709"/>
        <v/>
      </c>
      <c r="BN856" s="171">
        <f t="shared" si="727"/>
        <v>0</v>
      </c>
      <c r="BO856" s="171">
        <f t="shared" si="728"/>
        <v>0</v>
      </c>
      <c r="BP856" s="171" t="str">
        <f t="shared" si="710"/>
        <v>0</v>
      </c>
      <c r="BQ856" s="171" t="str">
        <f>IF(ISBLANK(BL856), "", (POWER(BL856/VLOOKUP(BP856,Anthro_Calc!C:P,13,FALSE),VLOOKUP(BP856,Anthro_Calc!C:P,12,FALSE))-1) / (VLOOKUP(BP856,Anthro_Calc!C:P,14,FALSE)*VLOOKUP(BP856,Anthro_Calc!C:P,12,FALSE)))</f>
        <v/>
      </c>
      <c r="BR856" s="171" t="str">
        <f>IF(ISBLANK(BL856), "", -3 + (BL856 -VLOOKUP(BP856,Anthro_Calc!C:P,4,FALSE)) / (VLOOKUP(BP856,Anthro_Calc!C:P,5,FALSE) - VLOOKUP(BP856,Anthro_Calc!C:P,4,FALSE)))</f>
        <v/>
      </c>
      <c r="BS856" s="171" t="str">
        <f>IF(ISBLANK(BL856), "", 3 + (BL856 -VLOOKUP(BP856,Anthro_Calc!C:P,10,FALSE)) / (VLOOKUP(BP856,Anthro_Calc!C:P,10,FALSE) - VLOOKUP(BP856,Anthro_Calc!C:P,9,FALSE)))</f>
        <v/>
      </c>
      <c r="BT856" s="172" t="str">
        <f t="shared" si="711"/>
        <v/>
      </c>
      <c r="BU856" s="173" t="str">
        <f t="shared" si="712"/>
        <v/>
      </c>
      <c r="BV856" s="174" t="str">
        <f t="shared" si="713"/>
        <v/>
      </c>
      <c r="BW856" s="181" t="str">
        <f t="shared" si="736"/>
        <v/>
      </c>
      <c r="BX856" s="179"/>
      <c r="BY856" s="181" t="str">
        <f>IF(ISBLANK(BL856), "", VLOOKUP(Z856&amp;" "&amp;BV856&amp;" "&amp;BW856,Graduation_Criteria!$D$2:$E$34,2,FALSE))</f>
        <v/>
      </c>
      <c r="BZ856" s="181" t="str">
        <f t="shared" si="737"/>
        <v/>
      </c>
      <c r="CA856" s="167"/>
      <c r="CB856" s="175"/>
      <c r="CC856" s="175"/>
      <c r="CD856" s="183" t="str">
        <f t="shared" si="714"/>
        <v/>
      </c>
      <c r="CE856" s="184">
        <f t="shared" si="715"/>
        <v>0</v>
      </c>
      <c r="CF856" s="184">
        <f t="shared" si="716"/>
        <v>0</v>
      </c>
      <c r="CG856" s="184" t="str">
        <f t="shared" si="717"/>
        <v>0</v>
      </c>
      <c r="CH856" s="184" t="str">
        <f>IF(ISBLANK(CC856), "", (POWER(CC856/VLOOKUP(CG856,Anthro_Calc!C:P,13,FALSE),VLOOKUP(CG856,Anthro_Calc!C:P,12,FALSE))-1) / (VLOOKUP(CG856,Anthro_Calc!C:P,14,FALSE)*VLOOKUP(CG856,Anthro_Calc!C:P,12,FALSE)))</f>
        <v/>
      </c>
      <c r="CI856" s="184" t="str">
        <f>IF(ISBLANK(CC856), "", -3 + (CC856 -VLOOKUP(CG856,Anthro_Calc!C:P,4,FALSE)) / (VLOOKUP(CG856,Anthro_Calc!C:P,5,FALSE) - VLOOKUP(CG856,Anthro_Calc!C:P,4,FALSE)))</f>
        <v/>
      </c>
      <c r="CJ856" s="184" t="str">
        <f>IF(ISBLANK(CC856), "", 3 + (CC856 -VLOOKUP(CG856,Anthro_Calc!C:P,10,FALSE)) / (VLOOKUP(CG856,Anthro_Calc!C:P,10,FALSE) - VLOOKUP(CG856,Anthro_Calc!C:P,9,FALSE)))</f>
        <v/>
      </c>
      <c r="CK856" s="185" t="str">
        <f t="shared" si="718"/>
        <v/>
      </c>
      <c r="CL856" s="173" t="str">
        <f t="shared" si="719"/>
        <v/>
      </c>
      <c r="CM856" s="174" t="str">
        <f t="shared" si="720"/>
        <v/>
      </c>
      <c r="CN856" s="179"/>
      <c r="CO856" s="167"/>
      <c r="CP856" s="175"/>
      <c r="CQ856" s="175"/>
      <c r="CR856" s="186" t="str">
        <f t="shared" si="721"/>
        <v/>
      </c>
      <c r="CS856" s="187">
        <f t="shared" si="722"/>
        <v>0</v>
      </c>
      <c r="CT856" s="187">
        <f t="shared" si="723"/>
        <v>0</v>
      </c>
      <c r="CU856" s="187" t="str">
        <f t="shared" si="724"/>
        <v>0</v>
      </c>
      <c r="CV856" s="187" t="str">
        <f>IF(ISBLANK(CQ856), "", (POWER(CQ856/VLOOKUP(CU856,Anthro_Calc!C:P,13,FALSE),VLOOKUP(CU856,Anthro_Calc!C:P,12,FALSE))-1) / (VLOOKUP(CU856,Anthro_Calc!C:P,14,FALSE)*VLOOKUP(CU856,Anthro_Calc!C:P,12,FALSE)))</f>
        <v/>
      </c>
      <c r="CW856" s="187" t="str">
        <f>IF(ISBLANK(CQ856), "", -3 + (CQ856 -VLOOKUP(CU856,Anthro_Calc!C:P,4,FALSE)) / (VLOOKUP(CU856,Anthro_Calc!C:P,5,FALSE) - VLOOKUP(CU856,Anthro_Calc!C:P,4,FALSE)))</f>
        <v/>
      </c>
      <c r="CX856" s="187" t="str">
        <f>IF(ISBLANK(CQ856), "", 3 + (CQ856 -VLOOKUP(CU856,Anthro_Calc!C:P,10,FALSE)) / (VLOOKUP(CU856,Anthro_Calc!C:P,10,FALSE) - VLOOKUP(CU856,Anthro_Calc!C:P,9,FALSE)))</f>
        <v/>
      </c>
      <c r="CY856" s="188" t="str">
        <f t="shared" si="725"/>
        <v/>
      </c>
      <c r="CZ856" s="117" t="str">
        <f t="shared" si="739"/>
        <v/>
      </c>
      <c r="DA856" s="174" t="str">
        <f t="shared" si="726"/>
        <v/>
      </c>
      <c r="DB856" s="189"/>
    </row>
    <row r="857" spans="1:106">
      <c r="A857" s="165">
        <f t="shared" si="731"/>
        <v>853</v>
      </c>
      <c r="B857" s="166"/>
      <c r="C857" s="166"/>
      <c r="D857" s="166"/>
      <c r="E857" s="166"/>
      <c r="F857" s="166"/>
      <c r="G857" s="166"/>
      <c r="H857" s="166"/>
      <c r="I857" s="166"/>
      <c r="J857" s="166"/>
      <c r="K857" s="166"/>
      <c r="L857" s="166"/>
      <c r="M857" s="167"/>
      <c r="N857" s="168" t="str">
        <f t="shared" ca="1" si="690"/>
        <v/>
      </c>
      <c r="O857" s="169"/>
      <c r="P857" s="169"/>
      <c r="Q857" s="167"/>
      <c r="R857" s="170"/>
      <c r="S857" s="171" t="str">
        <f t="shared" si="691"/>
        <v/>
      </c>
      <c r="T857" s="171" t="str">
        <f t="shared" si="692"/>
        <v/>
      </c>
      <c r="U857" s="171" t="str">
        <f t="shared" si="693"/>
        <v/>
      </c>
      <c r="V857" s="171" t="str">
        <f>IF(ISBLANK(R857), "", (POWER(R857/VLOOKUP(U857,Anthro_Calc!C:P,13,FALSE),VLOOKUP(U857,Anthro_Calc!C:P,12,FALSE))-1) / (VLOOKUP(U857,Anthro_Calc!C:P,14,FALSE)*VLOOKUP(U857,Anthro_Calc!C:P,12,FALSE)))</f>
        <v/>
      </c>
      <c r="W857" s="171" t="str">
        <f>IF(ISBLANK(R857), "", -3 + (R857 -VLOOKUP(U857,Anthro_Calc!C:P,4,FALSE)) / (VLOOKUP(U857,Anthro_Calc!C:P,5,FALSE) - VLOOKUP(U857,Anthro_Calc!C:P,4,FALSE)))</f>
        <v/>
      </c>
      <c r="X857" s="171" t="str">
        <f>IF(ISBLANK(R857), "", 3 + (R857 -VLOOKUP(U857,Anthro_Calc!C:P,10,FALSE)) / (VLOOKUP(U857,Anthro_Calc!C:P,10,FALSE) - VLOOKUP(U857,Anthro_Calc!C:P,9,FALSE)))</f>
        <v/>
      </c>
      <c r="Y857" s="172" t="str">
        <f t="shared" si="694"/>
        <v/>
      </c>
      <c r="Z857" s="173" t="str">
        <f t="shared" si="695"/>
        <v/>
      </c>
      <c r="AA857" s="174" t="str">
        <f t="shared" si="730"/>
        <v/>
      </c>
      <c r="AB857" s="167"/>
      <c r="AC857" s="175"/>
      <c r="AD857" s="176"/>
      <c r="AE857" s="177" t="str">
        <f t="shared" si="696"/>
        <v/>
      </c>
      <c r="AF857" s="171">
        <f t="shared" si="697"/>
        <v>0</v>
      </c>
      <c r="AG857" s="171">
        <f t="shared" si="698"/>
        <v>0</v>
      </c>
      <c r="AH857" s="171" t="str">
        <f t="shared" si="699"/>
        <v>0</v>
      </c>
      <c r="AI857" s="171" t="str">
        <f>IF(ISBLANK(AD857), "", (POWER(AD857/VLOOKUP(AH857,Anthro_Calc!C:P,13,FALSE),VLOOKUP(AH857,Anthro_Calc!C:P,12,FALSE))-1) / (VLOOKUP(AH857,Anthro_Calc!C:P,14,FALSE)*VLOOKUP(AH857,Anthro_Calc!C:P,12,FALSE)))</f>
        <v/>
      </c>
      <c r="AJ857" s="171" t="str">
        <f>IF(ISBLANK(AD857), "", -3 + (AD857 -VLOOKUP(AH857,Anthro_Calc!C:P,4,FALSE)) / (VLOOKUP(AH857,Anthro_Calc!C:P,5,FALSE) - VLOOKUP(AH857,Anthro_Calc!C:P,4,FALSE)))</f>
        <v/>
      </c>
      <c r="AK857" s="171" t="str">
        <f>IF(ISBLANK(AD857), "", 3 + (AD857 -VLOOKUP(AH857,Anthro_Calc!C:P,10,FALSE)) / (VLOOKUP(AH857,Anthro_Calc!C:P,10,FALSE) - VLOOKUP(AH857,Anthro_Calc!C:P,9,FALSE)))</f>
        <v/>
      </c>
      <c r="AL857" s="172" t="str">
        <f t="shared" si="700"/>
        <v/>
      </c>
      <c r="AM857" s="173" t="str">
        <f t="shared" si="701"/>
        <v/>
      </c>
      <c r="AN857" s="174" t="str">
        <f t="shared" si="702"/>
        <v/>
      </c>
      <c r="AO857" s="178" t="str">
        <f t="shared" si="732"/>
        <v/>
      </c>
      <c r="AP857" s="179"/>
      <c r="AQ857" s="179" t="str">
        <f t="shared" si="738"/>
        <v/>
      </c>
      <c r="AR857" s="167"/>
      <c r="AS857" s="175"/>
      <c r="AT857" s="170"/>
      <c r="AU857" s="177" t="str">
        <f t="shared" si="729"/>
        <v/>
      </c>
      <c r="AV857" s="171">
        <f t="shared" si="703"/>
        <v>0</v>
      </c>
      <c r="AW857" s="171">
        <f t="shared" si="704"/>
        <v>0</v>
      </c>
      <c r="AX857" s="171" t="str">
        <f t="shared" si="705"/>
        <v>0</v>
      </c>
      <c r="AY857" s="171" t="str">
        <f>IF(ISBLANK(AT857), "", (POWER(AT857/VLOOKUP(AX857,Anthro_Calc!C:P,13,FALSE),VLOOKUP(AX857,Anthro_Calc!C:P,12,FALSE))-1) / (VLOOKUP(AX857,Anthro_Calc!C:P,14,FALSE)*VLOOKUP(AX857,Anthro_Calc!C:P,12,FALSE)))</f>
        <v/>
      </c>
      <c r="AZ857" s="171" t="str">
        <f>IF(ISBLANK(AT857), "", -3 + (AT857 -VLOOKUP(AX857,Anthro_Calc!C:P,4,FALSE)) / (VLOOKUP(AX857,Anthro_Calc!C:P,5,FALSE) - VLOOKUP(AX857,Anthro_Calc!C:P,4,FALSE)))</f>
        <v/>
      </c>
      <c r="BA857" s="171" t="str">
        <f>IF(ISBLANK(AT857), "", 3 + (AT857 -VLOOKUP(AX857,Anthro_Calc!C:P,10,FALSE)) / (VLOOKUP(AX857,Anthro_Calc!C:P,10,FALSE) - VLOOKUP(AX857,Anthro_Calc!C:P,9,FALSE)))</f>
        <v/>
      </c>
      <c r="BB857" s="172" t="str">
        <f t="shared" si="706"/>
        <v/>
      </c>
      <c r="BC857" s="173" t="str">
        <f t="shared" si="707"/>
        <v/>
      </c>
      <c r="BD857" s="174" t="str">
        <f t="shared" si="733"/>
        <v/>
      </c>
      <c r="BE857" s="180" t="str">
        <f t="shared" si="734"/>
        <v/>
      </c>
      <c r="BF857" s="181" t="str">
        <f t="shared" si="708"/>
        <v/>
      </c>
      <c r="BG857" s="181" t="str">
        <f t="shared" si="735"/>
        <v/>
      </c>
      <c r="BH857" s="179"/>
      <c r="BI857" s="182"/>
      <c r="BJ857" s="167"/>
      <c r="BK857" s="175"/>
      <c r="BL857" s="176"/>
      <c r="BM857" s="177" t="str">
        <f t="shared" si="709"/>
        <v/>
      </c>
      <c r="BN857" s="171">
        <f t="shared" si="727"/>
        <v>0</v>
      </c>
      <c r="BO857" s="171">
        <f t="shared" si="728"/>
        <v>0</v>
      </c>
      <c r="BP857" s="171" t="str">
        <f t="shared" si="710"/>
        <v>0</v>
      </c>
      <c r="BQ857" s="171" t="str">
        <f>IF(ISBLANK(BL857), "", (POWER(BL857/VLOOKUP(BP857,Anthro_Calc!C:P,13,FALSE),VLOOKUP(BP857,Anthro_Calc!C:P,12,FALSE))-1) / (VLOOKUP(BP857,Anthro_Calc!C:P,14,FALSE)*VLOOKUP(BP857,Anthro_Calc!C:P,12,FALSE)))</f>
        <v/>
      </c>
      <c r="BR857" s="171" t="str">
        <f>IF(ISBLANK(BL857), "", -3 + (BL857 -VLOOKUP(BP857,Anthro_Calc!C:P,4,FALSE)) / (VLOOKUP(BP857,Anthro_Calc!C:P,5,FALSE) - VLOOKUP(BP857,Anthro_Calc!C:P,4,FALSE)))</f>
        <v/>
      </c>
      <c r="BS857" s="171" t="str">
        <f>IF(ISBLANK(BL857), "", 3 + (BL857 -VLOOKUP(BP857,Anthro_Calc!C:P,10,FALSE)) / (VLOOKUP(BP857,Anthro_Calc!C:P,10,FALSE) - VLOOKUP(BP857,Anthro_Calc!C:P,9,FALSE)))</f>
        <v/>
      </c>
      <c r="BT857" s="172" t="str">
        <f t="shared" si="711"/>
        <v/>
      </c>
      <c r="BU857" s="173" t="str">
        <f t="shared" si="712"/>
        <v/>
      </c>
      <c r="BV857" s="174" t="str">
        <f t="shared" si="713"/>
        <v/>
      </c>
      <c r="BW857" s="181" t="str">
        <f t="shared" si="736"/>
        <v/>
      </c>
      <c r="BX857" s="179"/>
      <c r="BY857" s="181" t="str">
        <f>IF(ISBLANK(BL857), "", VLOOKUP(Z857&amp;" "&amp;BV857&amp;" "&amp;BW857,Graduation_Criteria!$D$2:$E$34,2,FALSE))</f>
        <v/>
      </c>
      <c r="BZ857" s="181" t="str">
        <f t="shared" si="737"/>
        <v/>
      </c>
      <c r="CA857" s="167"/>
      <c r="CB857" s="175"/>
      <c r="CC857" s="175"/>
      <c r="CD857" s="183" t="str">
        <f t="shared" si="714"/>
        <v/>
      </c>
      <c r="CE857" s="184">
        <f t="shared" si="715"/>
        <v>0</v>
      </c>
      <c r="CF857" s="184">
        <f t="shared" si="716"/>
        <v>0</v>
      </c>
      <c r="CG857" s="184" t="str">
        <f t="shared" si="717"/>
        <v>0</v>
      </c>
      <c r="CH857" s="184" t="str">
        <f>IF(ISBLANK(CC857), "", (POWER(CC857/VLOOKUP(CG857,Anthro_Calc!C:P,13,FALSE),VLOOKUP(CG857,Anthro_Calc!C:P,12,FALSE))-1) / (VLOOKUP(CG857,Anthro_Calc!C:P,14,FALSE)*VLOOKUP(CG857,Anthro_Calc!C:P,12,FALSE)))</f>
        <v/>
      </c>
      <c r="CI857" s="184" t="str">
        <f>IF(ISBLANK(CC857), "", -3 + (CC857 -VLOOKUP(CG857,Anthro_Calc!C:P,4,FALSE)) / (VLOOKUP(CG857,Anthro_Calc!C:P,5,FALSE) - VLOOKUP(CG857,Anthro_Calc!C:P,4,FALSE)))</f>
        <v/>
      </c>
      <c r="CJ857" s="184" t="str">
        <f>IF(ISBLANK(CC857), "", 3 + (CC857 -VLOOKUP(CG857,Anthro_Calc!C:P,10,FALSE)) / (VLOOKUP(CG857,Anthro_Calc!C:P,10,FALSE) - VLOOKUP(CG857,Anthro_Calc!C:P,9,FALSE)))</f>
        <v/>
      </c>
      <c r="CK857" s="185" t="str">
        <f t="shared" si="718"/>
        <v/>
      </c>
      <c r="CL857" s="173" t="str">
        <f t="shared" si="719"/>
        <v/>
      </c>
      <c r="CM857" s="174" t="str">
        <f t="shared" si="720"/>
        <v/>
      </c>
      <c r="CN857" s="179"/>
      <c r="CO857" s="167"/>
      <c r="CP857" s="175"/>
      <c r="CQ857" s="175"/>
      <c r="CR857" s="186" t="str">
        <f t="shared" si="721"/>
        <v/>
      </c>
      <c r="CS857" s="187">
        <f t="shared" si="722"/>
        <v>0</v>
      </c>
      <c r="CT857" s="187">
        <f t="shared" si="723"/>
        <v>0</v>
      </c>
      <c r="CU857" s="187" t="str">
        <f t="shared" si="724"/>
        <v>0</v>
      </c>
      <c r="CV857" s="187" t="str">
        <f>IF(ISBLANK(CQ857), "", (POWER(CQ857/VLOOKUP(CU857,Anthro_Calc!C:P,13,FALSE),VLOOKUP(CU857,Anthro_Calc!C:P,12,FALSE))-1) / (VLOOKUP(CU857,Anthro_Calc!C:P,14,FALSE)*VLOOKUP(CU857,Anthro_Calc!C:P,12,FALSE)))</f>
        <v/>
      </c>
      <c r="CW857" s="187" t="str">
        <f>IF(ISBLANK(CQ857), "", -3 + (CQ857 -VLOOKUP(CU857,Anthro_Calc!C:P,4,FALSE)) / (VLOOKUP(CU857,Anthro_Calc!C:P,5,FALSE) - VLOOKUP(CU857,Anthro_Calc!C:P,4,FALSE)))</f>
        <v/>
      </c>
      <c r="CX857" s="187" t="str">
        <f>IF(ISBLANK(CQ857), "", 3 + (CQ857 -VLOOKUP(CU857,Anthro_Calc!C:P,10,FALSE)) / (VLOOKUP(CU857,Anthro_Calc!C:P,10,FALSE) - VLOOKUP(CU857,Anthro_Calc!C:P,9,FALSE)))</f>
        <v/>
      </c>
      <c r="CY857" s="188" t="str">
        <f t="shared" si="725"/>
        <v/>
      </c>
      <c r="CZ857" s="117" t="str">
        <f t="shared" si="739"/>
        <v/>
      </c>
      <c r="DA857" s="174" t="str">
        <f t="shared" si="726"/>
        <v/>
      </c>
      <c r="DB857" s="189"/>
    </row>
    <row r="858" spans="1:106">
      <c r="A858" s="165">
        <f t="shared" si="731"/>
        <v>854</v>
      </c>
      <c r="B858" s="166"/>
      <c r="C858" s="166"/>
      <c r="D858" s="166"/>
      <c r="E858" s="166"/>
      <c r="F858" s="166"/>
      <c r="G858" s="166"/>
      <c r="H858" s="166"/>
      <c r="I858" s="166"/>
      <c r="J858" s="166"/>
      <c r="K858" s="166"/>
      <c r="L858" s="166"/>
      <c r="M858" s="167"/>
      <c r="N858" s="168" t="str">
        <f t="shared" ca="1" si="690"/>
        <v/>
      </c>
      <c r="O858" s="169"/>
      <c r="P858" s="169"/>
      <c r="Q858" s="167"/>
      <c r="R858" s="170"/>
      <c r="S858" s="171" t="str">
        <f t="shared" si="691"/>
        <v/>
      </c>
      <c r="T858" s="171" t="str">
        <f t="shared" si="692"/>
        <v/>
      </c>
      <c r="U858" s="171" t="str">
        <f t="shared" si="693"/>
        <v/>
      </c>
      <c r="V858" s="171" t="str">
        <f>IF(ISBLANK(R858), "", (POWER(R858/VLOOKUP(U858,Anthro_Calc!C:P,13,FALSE),VLOOKUP(U858,Anthro_Calc!C:P,12,FALSE))-1) / (VLOOKUP(U858,Anthro_Calc!C:P,14,FALSE)*VLOOKUP(U858,Anthro_Calc!C:P,12,FALSE)))</f>
        <v/>
      </c>
      <c r="W858" s="171" t="str">
        <f>IF(ISBLANK(R858), "", -3 + (R858 -VLOOKUP(U858,Anthro_Calc!C:P,4,FALSE)) / (VLOOKUP(U858,Anthro_Calc!C:P,5,FALSE) - VLOOKUP(U858,Anthro_Calc!C:P,4,FALSE)))</f>
        <v/>
      </c>
      <c r="X858" s="171" t="str">
        <f>IF(ISBLANK(R858), "", 3 + (R858 -VLOOKUP(U858,Anthro_Calc!C:P,10,FALSE)) / (VLOOKUP(U858,Anthro_Calc!C:P,10,FALSE) - VLOOKUP(U858,Anthro_Calc!C:P,9,FALSE)))</f>
        <v/>
      </c>
      <c r="Y858" s="172" t="str">
        <f t="shared" si="694"/>
        <v/>
      </c>
      <c r="Z858" s="173" t="str">
        <f t="shared" si="695"/>
        <v/>
      </c>
      <c r="AA858" s="174" t="str">
        <f t="shared" si="730"/>
        <v/>
      </c>
      <c r="AB858" s="167"/>
      <c r="AC858" s="175"/>
      <c r="AD858" s="176"/>
      <c r="AE858" s="177" t="str">
        <f t="shared" si="696"/>
        <v/>
      </c>
      <c r="AF858" s="171">
        <f t="shared" si="697"/>
        <v>0</v>
      </c>
      <c r="AG858" s="171">
        <f t="shared" si="698"/>
        <v>0</v>
      </c>
      <c r="AH858" s="171" t="str">
        <f t="shared" si="699"/>
        <v>0</v>
      </c>
      <c r="AI858" s="171" t="str">
        <f>IF(ISBLANK(AD858), "", (POWER(AD858/VLOOKUP(AH858,Anthro_Calc!C:P,13,FALSE),VLOOKUP(AH858,Anthro_Calc!C:P,12,FALSE))-1) / (VLOOKUP(AH858,Anthro_Calc!C:P,14,FALSE)*VLOOKUP(AH858,Anthro_Calc!C:P,12,FALSE)))</f>
        <v/>
      </c>
      <c r="AJ858" s="171" t="str">
        <f>IF(ISBLANK(AD858), "", -3 + (AD858 -VLOOKUP(AH858,Anthro_Calc!C:P,4,FALSE)) / (VLOOKUP(AH858,Anthro_Calc!C:P,5,FALSE) - VLOOKUP(AH858,Anthro_Calc!C:P,4,FALSE)))</f>
        <v/>
      </c>
      <c r="AK858" s="171" t="str">
        <f>IF(ISBLANK(AD858), "", 3 + (AD858 -VLOOKUP(AH858,Anthro_Calc!C:P,10,FALSE)) / (VLOOKUP(AH858,Anthro_Calc!C:P,10,FALSE) - VLOOKUP(AH858,Anthro_Calc!C:P,9,FALSE)))</f>
        <v/>
      </c>
      <c r="AL858" s="172" t="str">
        <f t="shared" si="700"/>
        <v/>
      </c>
      <c r="AM858" s="173" t="str">
        <f t="shared" si="701"/>
        <v/>
      </c>
      <c r="AN858" s="174" t="str">
        <f t="shared" si="702"/>
        <v/>
      </c>
      <c r="AO858" s="178" t="str">
        <f t="shared" si="732"/>
        <v/>
      </c>
      <c r="AP858" s="179"/>
      <c r="AQ858" s="179" t="str">
        <f t="shared" si="738"/>
        <v/>
      </c>
      <c r="AR858" s="167"/>
      <c r="AS858" s="175"/>
      <c r="AT858" s="170"/>
      <c r="AU858" s="177" t="str">
        <f t="shared" si="729"/>
        <v/>
      </c>
      <c r="AV858" s="171">
        <f t="shared" si="703"/>
        <v>0</v>
      </c>
      <c r="AW858" s="171">
        <f t="shared" si="704"/>
        <v>0</v>
      </c>
      <c r="AX858" s="171" t="str">
        <f t="shared" si="705"/>
        <v>0</v>
      </c>
      <c r="AY858" s="171" t="str">
        <f>IF(ISBLANK(AT858), "", (POWER(AT858/VLOOKUP(AX858,Anthro_Calc!C:P,13,FALSE),VLOOKUP(AX858,Anthro_Calc!C:P,12,FALSE))-1) / (VLOOKUP(AX858,Anthro_Calc!C:P,14,FALSE)*VLOOKUP(AX858,Anthro_Calc!C:P,12,FALSE)))</f>
        <v/>
      </c>
      <c r="AZ858" s="171" t="str">
        <f>IF(ISBLANK(AT858), "", -3 + (AT858 -VLOOKUP(AX858,Anthro_Calc!C:P,4,FALSE)) / (VLOOKUP(AX858,Anthro_Calc!C:P,5,FALSE) - VLOOKUP(AX858,Anthro_Calc!C:P,4,FALSE)))</f>
        <v/>
      </c>
      <c r="BA858" s="171" t="str">
        <f>IF(ISBLANK(AT858), "", 3 + (AT858 -VLOOKUP(AX858,Anthro_Calc!C:P,10,FALSE)) / (VLOOKUP(AX858,Anthro_Calc!C:P,10,FALSE) - VLOOKUP(AX858,Anthro_Calc!C:P,9,FALSE)))</f>
        <v/>
      </c>
      <c r="BB858" s="172" t="str">
        <f t="shared" si="706"/>
        <v/>
      </c>
      <c r="BC858" s="173" t="str">
        <f t="shared" si="707"/>
        <v/>
      </c>
      <c r="BD858" s="174" t="str">
        <f t="shared" si="733"/>
        <v/>
      </c>
      <c r="BE858" s="180" t="str">
        <f t="shared" si="734"/>
        <v/>
      </c>
      <c r="BF858" s="181" t="str">
        <f t="shared" si="708"/>
        <v/>
      </c>
      <c r="BG858" s="181" t="str">
        <f t="shared" si="735"/>
        <v/>
      </c>
      <c r="BH858" s="179"/>
      <c r="BI858" s="182"/>
      <c r="BJ858" s="167"/>
      <c r="BK858" s="175"/>
      <c r="BL858" s="176"/>
      <c r="BM858" s="177" t="str">
        <f t="shared" si="709"/>
        <v/>
      </c>
      <c r="BN858" s="171">
        <f t="shared" si="727"/>
        <v>0</v>
      </c>
      <c r="BO858" s="171">
        <f t="shared" si="728"/>
        <v>0</v>
      </c>
      <c r="BP858" s="171" t="str">
        <f t="shared" si="710"/>
        <v>0</v>
      </c>
      <c r="BQ858" s="171" t="str">
        <f>IF(ISBLANK(BL858), "", (POWER(BL858/VLOOKUP(BP858,Anthro_Calc!C:P,13,FALSE),VLOOKUP(BP858,Anthro_Calc!C:P,12,FALSE))-1) / (VLOOKUP(BP858,Anthro_Calc!C:P,14,FALSE)*VLOOKUP(BP858,Anthro_Calc!C:P,12,FALSE)))</f>
        <v/>
      </c>
      <c r="BR858" s="171" t="str">
        <f>IF(ISBLANK(BL858), "", -3 + (BL858 -VLOOKUP(BP858,Anthro_Calc!C:P,4,FALSE)) / (VLOOKUP(BP858,Anthro_Calc!C:P,5,FALSE) - VLOOKUP(BP858,Anthro_Calc!C:P,4,FALSE)))</f>
        <v/>
      </c>
      <c r="BS858" s="171" t="str">
        <f>IF(ISBLANK(BL858), "", 3 + (BL858 -VLOOKUP(BP858,Anthro_Calc!C:P,10,FALSE)) / (VLOOKUP(BP858,Anthro_Calc!C:P,10,FALSE) - VLOOKUP(BP858,Anthro_Calc!C:P,9,FALSE)))</f>
        <v/>
      </c>
      <c r="BT858" s="172" t="str">
        <f t="shared" si="711"/>
        <v/>
      </c>
      <c r="BU858" s="173" t="str">
        <f t="shared" si="712"/>
        <v/>
      </c>
      <c r="BV858" s="174" t="str">
        <f t="shared" si="713"/>
        <v/>
      </c>
      <c r="BW858" s="181" t="str">
        <f t="shared" si="736"/>
        <v/>
      </c>
      <c r="BX858" s="179"/>
      <c r="BY858" s="181" t="str">
        <f>IF(ISBLANK(BL858), "", VLOOKUP(Z858&amp;" "&amp;BV858&amp;" "&amp;BW858,Graduation_Criteria!$D$2:$E$34,2,FALSE))</f>
        <v/>
      </c>
      <c r="BZ858" s="181" t="str">
        <f t="shared" si="737"/>
        <v/>
      </c>
      <c r="CA858" s="167"/>
      <c r="CB858" s="175"/>
      <c r="CC858" s="175"/>
      <c r="CD858" s="183" t="str">
        <f t="shared" si="714"/>
        <v/>
      </c>
      <c r="CE858" s="184">
        <f t="shared" si="715"/>
        <v>0</v>
      </c>
      <c r="CF858" s="184">
        <f t="shared" si="716"/>
        <v>0</v>
      </c>
      <c r="CG858" s="184" t="str">
        <f t="shared" si="717"/>
        <v>0</v>
      </c>
      <c r="CH858" s="184" t="str">
        <f>IF(ISBLANK(CC858), "", (POWER(CC858/VLOOKUP(CG858,Anthro_Calc!C:P,13,FALSE),VLOOKUP(CG858,Anthro_Calc!C:P,12,FALSE))-1) / (VLOOKUP(CG858,Anthro_Calc!C:P,14,FALSE)*VLOOKUP(CG858,Anthro_Calc!C:P,12,FALSE)))</f>
        <v/>
      </c>
      <c r="CI858" s="184" t="str">
        <f>IF(ISBLANK(CC858), "", -3 + (CC858 -VLOOKUP(CG858,Anthro_Calc!C:P,4,FALSE)) / (VLOOKUP(CG858,Anthro_Calc!C:P,5,FALSE) - VLOOKUP(CG858,Anthro_Calc!C:P,4,FALSE)))</f>
        <v/>
      </c>
      <c r="CJ858" s="184" t="str">
        <f>IF(ISBLANK(CC858), "", 3 + (CC858 -VLOOKUP(CG858,Anthro_Calc!C:P,10,FALSE)) / (VLOOKUP(CG858,Anthro_Calc!C:P,10,FALSE) - VLOOKUP(CG858,Anthro_Calc!C:P,9,FALSE)))</f>
        <v/>
      </c>
      <c r="CK858" s="185" t="str">
        <f t="shared" si="718"/>
        <v/>
      </c>
      <c r="CL858" s="173" t="str">
        <f t="shared" si="719"/>
        <v/>
      </c>
      <c r="CM858" s="174" t="str">
        <f t="shared" si="720"/>
        <v/>
      </c>
      <c r="CN858" s="179"/>
      <c r="CO858" s="167"/>
      <c r="CP858" s="175"/>
      <c r="CQ858" s="175"/>
      <c r="CR858" s="186" t="str">
        <f t="shared" si="721"/>
        <v/>
      </c>
      <c r="CS858" s="187">
        <f t="shared" si="722"/>
        <v>0</v>
      </c>
      <c r="CT858" s="187">
        <f t="shared" si="723"/>
        <v>0</v>
      </c>
      <c r="CU858" s="187" t="str">
        <f t="shared" si="724"/>
        <v>0</v>
      </c>
      <c r="CV858" s="187" t="str">
        <f>IF(ISBLANK(CQ858), "", (POWER(CQ858/VLOOKUP(CU858,Anthro_Calc!C:P,13,FALSE),VLOOKUP(CU858,Anthro_Calc!C:P,12,FALSE))-1) / (VLOOKUP(CU858,Anthro_Calc!C:P,14,FALSE)*VLOOKUP(CU858,Anthro_Calc!C:P,12,FALSE)))</f>
        <v/>
      </c>
      <c r="CW858" s="187" t="str">
        <f>IF(ISBLANK(CQ858), "", -3 + (CQ858 -VLOOKUP(CU858,Anthro_Calc!C:P,4,FALSE)) / (VLOOKUP(CU858,Anthro_Calc!C:P,5,FALSE) - VLOOKUP(CU858,Anthro_Calc!C:P,4,FALSE)))</f>
        <v/>
      </c>
      <c r="CX858" s="187" t="str">
        <f>IF(ISBLANK(CQ858), "", 3 + (CQ858 -VLOOKUP(CU858,Anthro_Calc!C:P,10,FALSE)) / (VLOOKUP(CU858,Anthro_Calc!C:P,10,FALSE) - VLOOKUP(CU858,Anthro_Calc!C:P,9,FALSE)))</f>
        <v/>
      </c>
      <c r="CY858" s="188" t="str">
        <f t="shared" si="725"/>
        <v/>
      </c>
      <c r="CZ858" s="117" t="str">
        <f t="shared" si="739"/>
        <v/>
      </c>
      <c r="DA858" s="174" t="str">
        <f t="shared" si="726"/>
        <v/>
      </c>
      <c r="DB858" s="189"/>
    </row>
    <row r="859" spans="1:106">
      <c r="A859" s="165">
        <f t="shared" si="731"/>
        <v>855</v>
      </c>
      <c r="B859" s="166"/>
      <c r="C859" s="166"/>
      <c r="D859" s="166"/>
      <c r="E859" s="166"/>
      <c r="F859" s="166"/>
      <c r="G859" s="166"/>
      <c r="H859" s="166"/>
      <c r="I859" s="166"/>
      <c r="J859" s="166"/>
      <c r="K859" s="166"/>
      <c r="L859" s="166"/>
      <c r="M859" s="167"/>
      <c r="N859" s="168" t="str">
        <f t="shared" ca="1" si="690"/>
        <v/>
      </c>
      <c r="O859" s="169"/>
      <c r="P859" s="169"/>
      <c r="Q859" s="167"/>
      <c r="R859" s="170"/>
      <c r="S859" s="171" t="str">
        <f t="shared" si="691"/>
        <v/>
      </c>
      <c r="T859" s="171" t="str">
        <f t="shared" si="692"/>
        <v/>
      </c>
      <c r="U859" s="171" t="str">
        <f t="shared" si="693"/>
        <v/>
      </c>
      <c r="V859" s="171" t="str">
        <f>IF(ISBLANK(R859), "", (POWER(R859/VLOOKUP(U859,Anthro_Calc!C:P,13,FALSE),VLOOKUP(U859,Anthro_Calc!C:P,12,FALSE))-1) / (VLOOKUP(U859,Anthro_Calc!C:P,14,FALSE)*VLOOKUP(U859,Anthro_Calc!C:P,12,FALSE)))</f>
        <v/>
      </c>
      <c r="W859" s="171" t="str">
        <f>IF(ISBLANK(R859), "", -3 + (R859 -VLOOKUP(U859,Anthro_Calc!C:P,4,FALSE)) / (VLOOKUP(U859,Anthro_Calc!C:P,5,FALSE) - VLOOKUP(U859,Anthro_Calc!C:P,4,FALSE)))</f>
        <v/>
      </c>
      <c r="X859" s="171" t="str">
        <f>IF(ISBLANK(R859), "", 3 + (R859 -VLOOKUP(U859,Anthro_Calc!C:P,10,FALSE)) / (VLOOKUP(U859,Anthro_Calc!C:P,10,FALSE) - VLOOKUP(U859,Anthro_Calc!C:P,9,FALSE)))</f>
        <v/>
      </c>
      <c r="Y859" s="172" t="str">
        <f t="shared" si="694"/>
        <v/>
      </c>
      <c r="Z859" s="173" t="str">
        <f t="shared" si="695"/>
        <v/>
      </c>
      <c r="AA859" s="174" t="str">
        <f t="shared" si="730"/>
        <v/>
      </c>
      <c r="AB859" s="167"/>
      <c r="AC859" s="175"/>
      <c r="AD859" s="176"/>
      <c r="AE859" s="177" t="str">
        <f t="shared" si="696"/>
        <v/>
      </c>
      <c r="AF859" s="171">
        <f t="shared" si="697"/>
        <v>0</v>
      </c>
      <c r="AG859" s="171">
        <f t="shared" si="698"/>
        <v>0</v>
      </c>
      <c r="AH859" s="171" t="str">
        <f t="shared" si="699"/>
        <v>0</v>
      </c>
      <c r="AI859" s="171" t="str">
        <f>IF(ISBLANK(AD859), "", (POWER(AD859/VLOOKUP(AH859,Anthro_Calc!C:P,13,FALSE),VLOOKUP(AH859,Anthro_Calc!C:P,12,FALSE))-1) / (VLOOKUP(AH859,Anthro_Calc!C:P,14,FALSE)*VLOOKUP(AH859,Anthro_Calc!C:P,12,FALSE)))</f>
        <v/>
      </c>
      <c r="AJ859" s="171" t="str">
        <f>IF(ISBLANK(AD859), "", -3 + (AD859 -VLOOKUP(AH859,Anthro_Calc!C:P,4,FALSE)) / (VLOOKUP(AH859,Anthro_Calc!C:P,5,FALSE) - VLOOKUP(AH859,Anthro_Calc!C:P,4,FALSE)))</f>
        <v/>
      </c>
      <c r="AK859" s="171" t="str">
        <f>IF(ISBLANK(AD859), "", 3 + (AD859 -VLOOKUP(AH859,Anthro_Calc!C:P,10,FALSE)) / (VLOOKUP(AH859,Anthro_Calc!C:P,10,FALSE) - VLOOKUP(AH859,Anthro_Calc!C:P,9,FALSE)))</f>
        <v/>
      </c>
      <c r="AL859" s="172" t="str">
        <f t="shared" si="700"/>
        <v/>
      </c>
      <c r="AM859" s="173" t="str">
        <f t="shared" si="701"/>
        <v/>
      </c>
      <c r="AN859" s="174" t="str">
        <f t="shared" si="702"/>
        <v/>
      </c>
      <c r="AO859" s="178" t="str">
        <f t="shared" si="732"/>
        <v/>
      </c>
      <c r="AP859" s="179"/>
      <c r="AQ859" s="179" t="str">
        <f t="shared" si="738"/>
        <v/>
      </c>
      <c r="AR859" s="167"/>
      <c r="AS859" s="175"/>
      <c r="AT859" s="170"/>
      <c r="AU859" s="177" t="str">
        <f t="shared" si="729"/>
        <v/>
      </c>
      <c r="AV859" s="171">
        <f t="shared" si="703"/>
        <v>0</v>
      </c>
      <c r="AW859" s="171">
        <f t="shared" si="704"/>
        <v>0</v>
      </c>
      <c r="AX859" s="171" t="str">
        <f t="shared" si="705"/>
        <v>0</v>
      </c>
      <c r="AY859" s="171" t="str">
        <f>IF(ISBLANK(AT859), "", (POWER(AT859/VLOOKUP(AX859,Anthro_Calc!C:P,13,FALSE),VLOOKUP(AX859,Anthro_Calc!C:P,12,FALSE))-1) / (VLOOKUP(AX859,Anthro_Calc!C:P,14,FALSE)*VLOOKUP(AX859,Anthro_Calc!C:P,12,FALSE)))</f>
        <v/>
      </c>
      <c r="AZ859" s="171" t="str">
        <f>IF(ISBLANK(AT859), "", -3 + (AT859 -VLOOKUP(AX859,Anthro_Calc!C:P,4,FALSE)) / (VLOOKUP(AX859,Anthro_Calc!C:P,5,FALSE) - VLOOKUP(AX859,Anthro_Calc!C:P,4,FALSE)))</f>
        <v/>
      </c>
      <c r="BA859" s="171" t="str">
        <f>IF(ISBLANK(AT859), "", 3 + (AT859 -VLOOKUP(AX859,Anthro_Calc!C:P,10,FALSE)) / (VLOOKUP(AX859,Anthro_Calc!C:P,10,FALSE) - VLOOKUP(AX859,Anthro_Calc!C:P,9,FALSE)))</f>
        <v/>
      </c>
      <c r="BB859" s="172" t="str">
        <f t="shared" si="706"/>
        <v/>
      </c>
      <c r="BC859" s="173" t="str">
        <f t="shared" si="707"/>
        <v/>
      </c>
      <c r="BD859" s="174" t="str">
        <f t="shared" si="733"/>
        <v/>
      </c>
      <c r="BE859" s="180" t="str">
        <f t="shared" si="734"/>
        <v/>
      </c>
      <c r="BF859" s="181" t="str">
        <f t="shared" si="708"/>
        <v/>
      </c>
      <c r="BG859" s="181" t="str">
        <f t="shared" si="735"/>
        <v/>
      </c>
      <c r="BH859" s="179"/>
      <c r="BI859" s="182"/>
      <c r="BJ859" s="167"/>
      <c r="BK859" s="175"/>
      <c r="BL859" s="176"/>
      <c r="BM859" s="177" t="str">
        <f t="shared" si="709"/>
        <v/>
      </c>
      <c r="BN859" s="171">
        <f t="shared" si="727"/>
        <v>0</v>
      </c>
      <c r="BO859" s="171">
        <f t="shared" si="728"/>
        <v>0</v>
      </c>
      <c r="BP859" s="171" t="str">
        <f t="shared" si="710"/>
        <v>0</v>
      </c>
      <c r="BQ859" s="171" t="str">
        <f>IF(ISBLANK(BL859), "", (POWER(BL859/VLOOKUP(BP859,Anthro_Calc!C:P,13,FALSE),VLOOKUP(BP859,Anthro_Calc!C:P,12,FALSE))-1) / (VLOOKUP(BP859,Anthro_Calc!C:P,14,FALSE)*VLOOKUP(BP859,Anthro_Calc!C:P,12,FALSE)))</f>
        <v/>
      </c>
      <c r="BR859" s="171" t="str">
        <f>IF(ISBLANK(BL859), "", -3 + (BL859 -VLOOKUP(BP859,Anthro_Calc!C:P,4,FALSE)) / (VLOOKUP(BP859,Anthro_Calc!C:P,5,FALSE) - VLOOKUP(BP859,Anthro_Calc!C:P,4,FALSE)))</f>
        <v/>
      </c>
      <c r="BS859" s="171" t="str">
        <f>IF(ISBLANK(BL859), "", 3 + (BL859 -VLOOKUP(BP859,Anthro_Calc!C:P,10,FALSE)) / (VLOOKUP(BP859,Anthro_Calc!C:P,10,FALSE) - VLOOKUP(BP859,Anthro_Calc!C:P,9,FALSE)))</f>
        <v/>
      </c>
      <c r="BT859" s="172" t="str">
        <f t="shared" si="711"/>
        <v/>
      </c>
      <c r="BU859" s="173" t="str">
        <f t="shared" si="712"/>
        <v/>
      </c>
      <c r="BV859" s="174" t="str">
        <f t="shared" si="713"/>
        <v/>
      </c>
      <c r="BW859" s="181" t="str">
        <f t="shared" si="736"/>
        <v/>
      </c>
      <c r="BX859" s="179"/>
      <c r="BY859" s="181" t="str">
        <f>IF(ISBLANK(BL859), "", VLOOKUP(Z859&amp;" "&amp;BV859&amp;" "&amp;BW859,Graduation_Criteria!$D$2:$E$34,2,FALSE))</f>
        <v/>
      </c>
      <c r="BZ859" s="181" t="str">
        <f t="shared" si="737"/>
        <v/>
      </c>
      <c r="CA859" s="167"/>
      <c r="CB859" s="175"/>
      <c r="CC859" s="175"/>
      <c r="CD859" s="183" t="str">
        <f t="shared" si="714"/>
        <v/>
      </c>
      <c r="CE859" s="184">
        <f t="shared" si="715"/>
        <v>0</v>
      </c>
      <c r="CF859" s="184">
        <f t="shared" si="716"/>
        <v>0</v>
      </c>
      <c r="CG859" s="184" t="str">
        <f t="shared" si="717"/>
        <v>0</v>
      </c>
      <c r="CH859" s="184" t="str">
        <f>IF(ISBLANK(CC859), "", (POWER(CC859/VLOOKUP(CG859,Anthro_Calc!C:P,13,FALSE),VLOOKUP(CG859,Anthro_Calc!C:P,12,FALSE))-1) / (VLOOKUP(CG859,Anthro_Calc!C:P,14,FALSE)*VLOOKUP(CG859,Anthro_Calc!C:P,12,FALSE)))</f>
        <v/>
      </c>
      <c r="CI859" s="184" t="str">
        <f>IF(ISBLANK(CC859), "", -3 + (CC859 -VLOOKUP(CG859,Anthro_Calc!C:P,4,FALSE)) / (VLOOKUP(CG859,Anthro_Calc!C:P,5,FALSE) - VLOOKUP(CG859,Anthro_Calc!C:P,4,FALSE)))</f>
        <v/>
      </c>
      <c r="CJ859" s="184" t="str">
        <f>IF(ISBLANK(CC859), "", 3 + (CC859 -VLOOKUP(CG859,Anthro_Calc!C:P,10,FALSE)) / (VLOOKUP(CG859,Anthro_Calc!C:P,10,FALSE) - VLOOKUP(CG859,Anthro_Calc!C:P,9,FALSE)))</f>
        <v/>
      </c>
      <c r="CK859" s="185" t="str">
        <f t="shared" si="718"/>
        <v/>
      </c>
      <c r="CL859" s="173" t="str">
        <f t="shared" si="719"/>
        <v/>
      </c>
      <c r="CM859" s="174" t="str">
        <f t="shared" si="720"/>
        <v/>
      </c>
      <c r="CN859" s="179"/>
      <c r="CO859" s="167"/>
      <c r="CP859" s="175"/>
      <c r="CQ859" s="175"/>
      <c r="CR859" s="186" t="str">
        <f t="shared" si="721"/>
        <v/>
      </c>
      <c r="CS859" s="187">
        <f t="shared" si="722"/>
        <v>0</v>
      </c>
      <c r="CT859" s="187">
        <f t="shared" si="723"/>
        <v>0</v>
      </c>
      <c r="CU859" s="187" t="str">
        <f t="shared" si="724"/>
        <v>0</v>
      </c>
      <c r="CV859" s="187" t="str">
        <f>IF(ISBLANK(CQ859), "", (POWER(CQ859/VLOOKUP(CU859,Anthro_Calc!C:P,13,FALSE),VLOOKUP(CU859,Anthro_Calc!C:P,12,FALSE))-1) / (VLOOKUP(CU859,Anthro_Calc!C:P,14,FALSE)*VLOOKUP(CU859,Anthro_Calc!C:P,12,FALSE)))</f>
        <v/>
      </c>
      <c r="CW859" s="187" t="str">
        <f>IF(ISBLANK(CQ859), "", -3 + (CQ859 -VLOOKUP(CU859,Anthro_Calc!C:P,4,FALSE)) / (VLOOKUP(CU859,Anthro_Calc!C:P,5,FALSE) - VLOOKUP(CU859,Anthro_Calc!C:P,4,FALSE)))</f>
        <v/>
      </c>
      <c r="CX859" s="187" t="str">
        <f>IF(ISBLANK(CQ859), "", 3 + (CQ859 -VLOOKUP(CU859,Anthro_Calc!C:P,10,FALSE)) / (VLOOKUP(CU859,Anthro_Calc!C:P,10,FALSE) - VLOOKUP(CU859,Anthro_Calc!C:P,9,FALSE)))</f>
        <v/>
      </c>
      <c r="CY859" s="188" t="str">
        <f t="shared" si="725"/>
        <v/>
      </c>
      <c r="CZ859" s="117" t="str">
        <f t="shared" si="739"/>
        <v/>
      </c>
      <c r="DA859" s="174" t="str">
        <f t="shared" si="726"/>
        <v/>
      </c>
      <c r="DB859" s="189"/>
    </row>
    <row r="860" spans="1:106">
      <c r="A860" s="165">
        <f t="shared" si="731"/>
        <v>856</v>
      </c>
      <c r="B860" s="166"/>
      <c r="C860" s="166"/>
      <c r="D860" s="166"/>
      <c r="E860" s="166"/>
      <c r="F860" s="166"/>
      <c r="G860" s="166"/>
      <c r="H860" s="166"/>
      <c r="I860" s="166"/>
      <c r="J860" s="166"/>
      <c r="K860" s="166"/>
      <c r="L860" s="166"/>
      <c r="M860" s="167"/>
      <c r="N860" s="168" t="str">
        <f t="shared" ca="1" si="690"/>
        <v/>
      </c>
      <c r="O860" s="169"/>
      <c r="P860" s="169"/>
      <c r="Q860" s="167"/>
      <c r="R860" s="170"/>
      <c r="S860" s="171" t="str">
        <f t="shared" si="691"/>
        <v/>
      </c>
      <c r="T860" s="171" t="str">
        <f t="shared" si="692"/>
        <v/>
      </c>
      <c r="U860" s="171" t="str">
        <f t="shared" si="693"/>
        <v/>
      </c>
      <c r="V860" s="171" t="str">
        <f>IF(ISBLANK(R860), "", (POWER(R860/VLOOKUP(U860,Anthro_Calc!C:P,13,FALSE),VLOOKUP(U860,Anthro_Calc!C:P,12,FALSE))-1) / (VLOOKUP(U860,Anthro_Calc!C:P,14,FALSE)*VLOOKUP(U860,Anthro_Calc!C:P,12,FALSE)))</f>
        <v/>
      </c>
      <c r="W860" s="171" t="str">
        <f>IF(ISBLANK(R860), "", -3 + (R860 -VLOOKUP(U860,Anthro_Calc!C:P,4,FALSE)) / (VLOOKUP(U860,Anthro_Calc!C:P,5,FALSE) - VLOOKUP(U860,Anthro_Calc!C:P,4,FALSE)))</f>
        <v/>
      </c>
      <c r="X860" s="171" t="str">
        <f>IF(ISBLANK(R860), "", 3 + (R860 -VLOOKUP(U860,Anthro_Calc!C:P,10,FALSE)) / (VLOOKUP(U860,Anthro_Calc!C:P,10,FALSE) - VLOOKUP(U860,Anthro_Calc!C:P,9,FALSE)))</f>
        <v/>
      </c>
      <c r="Y860" s="172" t="str">
        <f t="shared" si="694"/>
        <v/>
      </c>
      <c r="Z860" s="173" t="str">
        <f t="shared" si="695"/>
        <v/>
      </c>
      <c r="AA860" s="174" t="str">
        <f t="shared" si="730"/>
        <v/>
      </c>
      <c r="AB860" s="167"/>
      <c r="AC860" s="175"/>
      <c r="AD860" s="176"/>
      <c r="AE860" s="177" t="str">
        <f t="shared" si="696"/>
        <v/>
      </c>
      <c r="AF860" s="171">
        <f t="shared" si="697"/>
        <v>0</v>
      </c>
      <c r="AG860" s="171">
        <f t="shared" si="698"/>
        <v>0</v>
      </c>
      <c r="AH860" s="171" t="str">
        <f t="shared" si="699"/>
        <v>0</v>
      </c>
      <c r="AI860" s="171" t="str">
        <f>IF(ISBLANK(AD860), "", (POWER(AD860/VLOOKUP(AH860,Anthro_Calc!C:P,13,FALSE),VLOOKUP(AH860,Anthro_Calc!C:P,12,FALSE))-1) / (VLOOKUP(AH860,Anthro_Calc!C:P,14,FALSE)*VLOOKUP(AH860,Anthro_Calc!C:P,12,FALSE)))</f>
        <v/>
      </c>
      <c r="AJ860" s="171" t="str">
        <f>IF(ISBLANK(AD860), "", -3 + (AD860 -VLOOKUP(AH860,Anthro_Calc!C:P,4,FALSE)) / (VLOOKUP(AH860,Anthro_Calc!C:P,5,FALSE) - VLOOKUP(AH860,Anthro_Calc!C:P,4,FALSE)))</f>
        <v/>
      </c>
      <c r="AK860" s="171" t="str">
        <f>IF(ISBLANK(AD860), "", 3 + (AD860 -VLOOKUP(AH860,Anthro_Calc!C:P,10,FALSE)) / (VLOOKUP(AH860,Anthro_Calc!C:P,10,FALSE) - VLOOKUP(AH860,Anthro_Calc!C:P,9,FALSE)))</f>
        <v/>
      </c>
      <c r="AL860" s="172" t="str">
        <f t="shared" si="700"/>
        <v/>
      </c>
      <c r="AM860" s="173" t="str">
        <f t="shared" si="701"/>
        <v/>
      </c>
      <c r="AN860" s="174" t="str">
        <f t="shared" si="702"/>
        <v/>
      </c>
      <c r="AO860" s="178" t="str">
        <f t="shared" si="732"/>
        <v/>
      </c>
      <c r="AP860" s="179"/>
      <c r="AQ860" s="179" t="str">
        <f t="shared" si="738"/>
        <v/>
      </c>
      <c r="AR860" s="167"/>
      <c r="AS860" s="175"/>
      <c r="AT860" s="170"/>
      <c r="AU860" s="177" t="str">
        <f t="shared" si="729"/>
        <v/>
      </c>
      <c r="AV860" s="171">
        <f t="shared" si="703"/>
        <v>0</v>
      </c>
      <c r="AW860" s="171">
        <f t="shared" si="704"/>
        <v>0</v>
      </c>
      <c r="AX860" s="171" t="str">
        <f t="shared" si="705"/>
        <v>0</v>
      </c>
      <c r="AY860" s="171" t="str">
        <f>IF(ISBLANK(AT860), "", (POWER(AT860/VLOOKUP(AX860,Anthro_Calc!C:P,13,FALSE),VLOOKUP(AX860,Anthro_Calc!C:P,12,FALSE))-1) / (VLOOKUP(AX860,Anthro_Calc!C:P,14,FALSE)*VLOOKUP(AX860,Anthro_Calc!C:P,12,FALSE)))</f>
        <v/>
      </c>
      <c r="AZ860" s="171" t="str">
        <f>IF(ISBLANK(AT860), "", -3 + (AT860 -VLOOKUP(AX860,Anthro_Calc!C:P,4,FALSE)) / (VLOOKUP(AX860,Anthro_Calc!C:P,5,FALSE) - VLOOKUP(AX860,Anthro_Calc!C:P,4,FALSE)))</f>
        <v/>
      </c>
      <c r="BA860" s="171" t="str">
        <f>IF(ISBLANK(AT860), "", 3 + (AT860 -VLOOKUP(AX860,Anthro_Calc!C:P,10,FALSE)) / (VLOOKUP(AX860,Anthro_Calc!C:P,10,FALSE) - VLOOKUP(AX860,Anthro_Calc!C:P,9,FALSE)))</f>
        <v/>
      </c>
      <c r="BB860" s="172" t="str">
        <f t="shared" si="706"/>
        <v/>
      </c>
      <c r="BC860" s="173" t="str">
        <f t="shared" si="707"/>
        <v/>
      </c>
      <c r="BD860" s="174" t="str">
        <f t="shared" si="733"/>
        <v/>
      </c>
      <c r="BE860" s="180" t="str">
        <f t="shared" si="734"/>
        <v/>
      </c>
      <c r="BF860" s="181" t="str">
        <f t="shared" si="708"/>
        <v/>
      </c>
      <c r="BG860" s="181" t="str">
        <f t="shared" si="735"/>
        <v/>
      </c>
      <c r="BH860" s="179"/>
      <c r="BI860" s="182"/>
      <c r="BJ860" s="167"/>
      <c r="BK860" s="175"/>
      <c r="BL860" s="176"/>
      <c r="BM860" s="177" t="str">
        <f t="shared" si="709"/>
        <v/>
      </c>
      <c r="BN860" s="171">
        <f t="shared" si="727"/>
        <v>0</v>
      </c>
      <c r="BO860" s="171">
        <f t="shared" si="728"/>
        <v>0</v>
      </c>
      <c r="BP860" s="171" t="str">
        <f t="shared" si="710"/>
        <v>0</v>
      </c>
      <c r="BQ860" s="171" t="str">
        <f>IF(ISBLANK(BL860), "", (POWER(BL860/VLOOKUP(BP860,Anthro_Calc!C:P,13,FALSE),VLOOKUP(BP860,Anthro_Calc!C:P,12,FALSE))-1) / (VLOOKUP(BP860,Anthro_Calc!C:P,14,FALSE)*VLOOKUP(BP860,Anthro_Calc!C:P,12,FALSE)))</f>
        <v/>
      </c>
      <c r="BR860" s="171" t="str">
        <f>IF(ISBLANK(BL860), "", -3 + (BL860 -VLOOKUP(BP860,Anthro_Calc!C:P,4,FALSE)) / (VLOOKUP(BP860,Anthro_Calc!C:P,5,FALSE) - VLOOKUP(BP860,Anthro_Calc!C:P,4,FALSE)))</f>
        <v/>
      </c>
      <c r="BS860" s="171" t="str">
        <f>IF(ISBLANK(BL860), "", 3 + (BL860 -VLOOKUP(BP860,Anthro_Calc!C:P,10,FALSE)) / (VLOOKUP(BP860,Anthro_Calc!C:P,10,FALSE) - VLOOKUP(BP860,Anthro_Calc!C:P,9,FALSE)))</f>
        <v/>
      </c>
      <c r="BT860" s="172" t="str">
        <f t="shared" si="711"/>
        <v/>
      </c>
      <c r="BU860" s="173" t="str">
        <f t="shared" si="712"/>
        <v/>
      </c>
      <c r="BV860" s="174" t="str">
        <f t="shared" si="713"/>
        <v/>
      </c>
      <c r="BW860" s="181" t="str">
        <f t="shared" si="736"/>
        <v/>
      </c>
      <c r="BX860" s="179"/>
      <c r="BY860" s="181" t="str">
        <f>IF(ISBLANK(BL860), "", VLOOKUP(Z860&amp;" "&amp;BV860&amp;" "&amp;BW860,Graduation_Criteria!$D$2:$E$34,2,FALSE))</f>
        <v/>
      </c>
      <c r="BZ860" s="181" t="str">
        <f t="shared" si="737"/>
        <v/>
      </c>
      <c r="CA860" s="167"/>
      <c r="CB860" s="175"/>
      <c r="CC860" s="175"/>
      <c r="CD860" s="183" t="str">
        <f t="shared" si="714"/>
        <v/>
      </c>
      <c r="CE860" s="184">
        <f t="shared" si="715"/>
        <v>0</v>
      </c>
      <c r="CF860" s="184">
        <f t="shared" si="716"/>
        <v>0</v>
      </c>
      <c r="CG860" s="184" t="str">
        <f t="shared" si="717"/>
        <v>0</v>
      </c>
      <c r="CH860" s="184" t="str">
        <f>IF(ISBLANK(CC860), "", (POWER(CC860/VLOOKUP(CG860,Anthro_Calc!C:P,13,FALSE),VLOOKUP(CG860,Anthro_Calc!C:P,12,FALSE))-1) / (VLOOKUP(CG860,Anthro_Calc!C:P,14,FALSE)*VLOOKUP(CG860,Anthro_Calc!C:P,12,FALSE)))</f>
        <v/>
      </c>
      <c r="CI860" s="184" t="str">
        <f>IF(ISBLANK(CC860), "", -3 + (CC860 -VLOOKUP(CG860,Anthro_Calc!C:P,4,FALSE)) / (VLOOKUP(CG860,Anthro_Calc!C:P,5,FALSE) - VLOOKUP(CG860,Anthro_Calc!C:P,4,FALSE)))</f>
        <v/>
      </c>
      <c r="CJ860" s="184" t="str">
        <f>IF(ISBLANK(CC860), "", 3 + (CC860 -VLOOKUP(CG860,Anthro_Calc!C:P,10,FALSE)) / (VLOOKUP(CG860,Anthro_Calc!C:P,10,FALSE) - VLOOKUP(CG860,Anthro_Calc!C:P,9,FALSE)))</f>
        <v/>
      </c>
      <c r="CK860" s="185" t="str">
        <f t="shared" si="718"/>
        <v/>
      </c>
      <c r="CL860" s="173" t="str">
        <f t="shared" si="719"/>
        <v/>
      </c>
      <c r="CM860" s="174" t="str">
        <f t="shared" si="720"/>
        <v/>
      </c>
      <c r="CN860" s="179"/>
      <c r="CO860" s="167"/>
      <c r="CP860" s="175"/>
      <c r="CQ860" s="175"/>
      <c r="CR860" s="186" t="str">
        <f t="shared" si="721"/>
        <v/>
      </c>
      <c r="CS860" s="187">
        <f t="shared" si="722"/>
        <v>0</v>
      </c>
      <c r="CT860" s="187">
        <f t="shared" si="723"/>
        <v>0</v>
      </c>
      <c r="CU860" s="187" t="str">
        <f t="shared" si="724"/>
        <v>0</v>
      </c>
      <c r="CV860" s="187" t="str">
        <f>IF(ISBLANK(CQ860), "", (POWER(CQ860/VLOOKUP(CU860,Anthro_Calc!C:P,13,FALSE),VLOOKUP(CU860,Anthro_Calc!C:P,12,FALSE))-1) / (VLOOKUP(CU860,Anthro_Calc!C:P,14,FALSE)*VLOOKUP(CU860,Anthro_Calc!C:P,12,FALSE)))</f>
        <v/>
      </c>
      <c r="CW860" s="187" t="str">
        <f>IF(ISBLANK(CQ860), "", -3 + (CQ860 -VLOOKUP(CU860,Anthro_Calc!C:P,4,FALSE)) / (VLOOKUP(CU860,Anthro_Calc!C:P,5,FALSE) - VLOOKUP(CU860,Anthro_Calc!C:P,4,FALSE)))</f>
        <v/>
      </c>
      <c r="CX860" s="187" t="str">
        <f>IF(ISBLANK(CQ860), "", 3 + (CQ860 -VLOOKUP(CU860,Anthro_Calc!C:P,10,FALSE)) / (VLOOKUP(CU860,Anthro_Calc!C:P,10,FALSE) - VLOOKUP(CU860,Anthro_Calc!C:P,9,FALSE)))</f>
        <v/>
      </c>
      <c r="CY860" s="188" t="str">
        <f t="shared" si="725"/>
        <v/>
      </c>
      <c r="CZ860" s="117" t="str">
        <f t="shared" si="739"/>
        <v/>
      </c>
      <c r="DA860" s="174" t="str">
        <f t="shared" si="726"/>
        <v/>
      </c>
      <c r="DB860" s="189"/>
    </row>
    <row r="861" spans="1:106">
      <c r="A861" s="165">
        <f t="shared" si="731"/>
        <v>857</v>
      </c>
      <c r="B861" s="166"/>
      <c r="C861" s="166"/>
      <c r="D861" s="166"/>
      <c r="E861" s="166"/>
      <c r="F861" s="166"/>
      <c r="G861" s="166"/>
      <c r="H861" s="166"/>
      <c r="I861" s="166"/>
      <c r="J861" s="166"/>
      <c r="K861" s="166"/>
      <c r="L861" s="166"/>
      <c r="M861" s="167"/>
      <c r="N861" s="168" t="str">
        <f t="shared" ca="1" si="690"/>
        <v/>
      </c>
      <c r="O861" s="169"/>
      <c r="P861" s="169"/>
      <c r="Q861" s="167"/>
      <c r="R861" s="170"/>
      <c r="S861" s="171" t="str">
        <f t="shared" si="691"/>
        <v/>
      </c>
      <c r="T861" s="171" t="str">
        <f t="shared" si="692"/>
        <v/>
      </c>
      <c r="U861" s="171" t="str">
        <f t="shared" si="693"/>
        <v/>
      </c>
      <c r="V861" s="171" t="str">
        <f>IF(ISBLANK(R861), "", (POWER(R861/VLOOKUP(U861,Anthro_Calc!C:P,13,FALSE),VLOOKUP(U861,Anthro_Calc!C:P,12,FALSE))-1) / (VLOOKUP(U861,Anthro_Calc!C:P,14,FALSE)*VLOOKUP(U861,Anthro_Calc!C:P,12,FALSE)))</f>
        <v/>
      </c>
      <c r="W861" s="171" t="str">
        <f>IF(ISBLANK(R861), "", -3 + (R861 -VLOOKUP(U861,Anthro_Calc!C:P,4,FALSE)) / (VLOOKUP(U861,Anthro_Calc!C:P,5,FALSE) - VLOOKUP(U861,Anthro_Calc!C:P,4,FALSE)))</f>
        <v/>
      </c>
      <c r="X861" s="171" t="str">
        <f>IF(ISBLANK(R861), "", 3 + (R861 -VLOOKUP(U861,Anthro_Calc!C:P,10,FALSE)) / (VLOOKUP(U861,Anthro_Calc!C:P,10,FALSE) - VLOOKUP(U861,Anthro_Calc!C:P,9,FALSE)))</f>
        <v/>
      </c>
      <c r="Y861" s="172" t="str">
        <f t="shared" si="694"/>
        <v/>
      </c>
      <c r="Z861" s="173" t="str">
        <f t="shared" si="695"/>
        <v/>
      </c>
      <c r="AA861" s="174" t="str">
        <f t="shared" si="730"/>
        <v/>
      </c>
      <c r="AB861" s="167"/>
      <c r="AC861" s="175"/>
      <c r="AD861" s="176"/>
      <c r="AE861" s="177" t="str">
        <f t="shared" si="696"/>
        <v/>
      </c>
      <c r="AF861" s="171">
        <f t="shared" si="697"/>
        <v>0</v>
      </c>
      <c r="AG861" s="171">
        <f t="shared" si="698"/>
        <v>0</v>
      </c>
      <c r="AH861" s="171" t="str">
        <f t="shared" si="699"/>
        <v>0</v>
      </c>
      <c r="AI861" s="171" t="str">
        <f>IF(ISBLANK(AD861), "", (POWER(AD861/VLOOKUP(AH861,Anthro_Calc!C:P,13,FALSE),VLOOKUP(AH861,Anthro_Calc!C:P,12,FALSE))-1) / (VLOOKUP(AH861,Anthro_Calc!C:P,14,FALSE)*VLOOKUP(AH861,Anthro_Calc!C:P,12,FALSE)))</f>
        <v/>
      </c>
      <c r="AJ861" s="171" t="str">
        <f>IF(ISBLANK(AD861), "", -3 + (AD861 -VLOOKUP(AH861,Anthro_Calc!C:P,4,FALSE)) / (VLOOKUP(AH861,Anthro_Calc!C:P,5,FALSE) - VLOOKUP(AH861,Anthro_Calc!C:P,4,FALSE)))</f>
        <v/>
      </c>
      <c r="AK861" s="171" t="str">
        <f>IF(ISBLANK(AD861), "", 3 + (AD861 -VLOOKUP(AH861,Anthro_Calc!C:P,10,FALSE)) / (VLOOKUP(AH861,Anthro_Calc!C:P,10,FALSE) - VLOOKUP(AH861,Anthro_Calc!C:P,9,FALSE)))</f>
        <v/>
      </c>
      <c r="AL861" s="172" t="str">
        <f t="shared" si="700"/>
        <v/>
      </c>
      <c r="AM861" s="173" t="str">
        <f t="shared" si="701"/>
        <v/>
      </c>
      <c r="AN861" s="174" t="str">
        <f t="shared" si="702"/>
        <v/>
      </c>
      <c r="AO861" s="178" t="str">
        <f t="shared" si="732"/>
        <v/>
      </c>
      <c r="AP861" s="179"/>
      <c r="AQ861" s="179" t="str">
        <f t="shared" si="738"/>
        <v/>
      </c>
      <c r="AR861" s="167"/>
      <c r="AS861" s="175"/>
      <c r="AT861" s="170"/>
      <c r="AU861" s="177" t="str">
        <f t="shared" si="729"/>
        <v/>
      </c>
      <c r="AV861" s="171">
        <f t="shared" si="703"/>
        <v>0</v>
      </c>
      <c r="AW861" s="171">
        <f t="shared" si="704"/>
        <v>0</v>
      </c>
      <c r="AX861" s="171" t="str">
        <f t="shared" si="705"/>
        <v>0</v>
      </c>
      <c r="AY861" s="171" t="str">
        <f>IF(ISBLANK(AT861), "", (POWER(AT861/VLOOKUP(AX861,Anthro_Calc!C:P,13,FALSE),VLOOKUP(AX861,Anthro_Calc!C:P,12,FALSE))-1) / (VLOOKUP(AX861,Anthro_Calc!C:P,14,FALSE)*VLOOKUP(AX861,Anthro_Calc!C:P,12,FALSE)))</f>
        <v/>
      </c>
      <c r="AZ861" s="171" t="str">
        <f>IF(ISBLANK(AT861), "", -3 + (AT861 -VLOOKUP(AX861,Anthro_Calc!C:P,4,FALSE)) / (VLOOKUP(AX861,Anthro_Calc!C:P,5,FALSE) - VLOOKUP(AX861,Anthro_Calc!C:P,4,FALSE)))</f>
        <v/>
      </c>
      <c r="BA861" s="171" t="str">
        <f>IF(ISBLANK(AT861), "", 3 + (AT861 -VLOOKUP(AX861,Anthro_Calc!C:P,10,FALSE)) / (VLOOKUP(AX861,Anthro_Calc!C:P,10,FALSE) - VLOOKUP(AX861,Anthro_Calc!C:P,9,FALSE)))</f>
        <v/>
      </c>
      <c r="BB861" s="172" t="str">
        <f t="shared" si="706"/>
        <v/>
      </c>
      <c r="BC861" s="173" t="str">
        <f t="shared" si="707"/>
        <v/>
      </c>
      <c r="BD861" s="174" t="str">
        <f t="shared" si="733"/>
        <v/>
      </c>
      <c r="BE861" s="180" t="str">
        <f t="shared" si="734"/>
        <v/>
      </c>
      <c r="BF861" s="181" t="str">
        <f t="shared" si="708"/>
        <v/>
      </c>
      <c r="BG861" s="181" t="str">
        <f t="shared" si="735"/>
        <v/>
      </c>
      <c r="BH861" s="179"/>
      <c r="BI861" s="182"/>
      <c r="BJ861" s="167"/>
      <c r="BK861" s="175"/>
      <c r="BL861" s="176"/>
      <c r="BM861" s="177" t="str">
        <f t="shared" si="709"/>
        <v/>
      </c>
      <c r="BN861" s="171">
        <f t="shared" si="727"/>
        <v>0</v>
      </c>
      <c r="BO861" s="171">
        <f t="shared" si="728"/>
        <v>0</v>
      </c>
      <c r="BP861" s="171" t="str">
        <f t="shared" si="710"/>
        <v>0</v>
      </c>
      <c r="BQ861" s="171" t="str">
        <f>IF(ISBLANK(BL861), "", (POWER(BL861/VLOOKUP(BP861,Anthro_Calc!C:P,13,FALSE),VLOOKUP(BP861,Anthro_Calc!C:P,12,FALSE))-1) / (VLOOKUP(BP861,Anthro_Calc!C:P,14,FALSE)*VLOOKUP(BP861,Anthro_Calc!C:P,12,FALSE)))</f>
        <v/>
      </c>
      <c r="BR861" s="171" t="str">
        <f>IF(ISBLANK(BL861), "", -3 + (BL861 -VLOOKUP(BP861,Anthro_Calc!C:P,4,FALSE)) / (VLOOKUP(BP861,Anthro_Calc!C:P,5,FALSE) - VLOOKUP(BP861,Anthro_Calc!C:P,4,FALSE)))</f>
        <v/>
      </c>
      <c r="BS861" s="171" t="str">
        <f>IF(ISBLANK(BL861), "", 3 + (BL861 -VLOOKUP(BP861,Anthro_Calc!C:P,10,FALSE)) / (VLOOKUP(BP861,Anthro_Calc!C:P,10,FALSE) - VLOOKUP(BP861,Anthro_Calc!C:P,9,FALSE)))</f>
        <v/>
      </c>
      <c r="BT861" s="172" t="str">
        <f t="shared" si="711"/>
        <v/>
      </c>
      <c r="BU861" s="173" t="str">
        <f t="shared" si="712"/>
        <v/>
      </c>
      <c r="BV861" s="174" t="str">
        <f t="shared" si="713"/>
        <v/>
      </c>
      <c r="BW861" s="181" t="str">
        <f t="shared" si="736"/>
        <v/>
      </c>
      <c r="BX861" s="179"/>
      <c r="BY861" s="181" t="str">
        <f>IF(ISBLANK(BL861), "", VLOOKUP(Z861&amp;" "&amp;BV861&amp;" "&amp;BW861,Graduation_Criteria!$D$2:$E$34,2,FALSE))</f>
        <v/>
      </c>
      <c r="BZ861" s="181" t="str">
        <f t="shared" si="737"/>
        <v/>
      </c>
      <c r="CA861" s="167"/>
      <c r="CB861" s="175"/>
      <c r="CC861" s="175"/>
      <c r="CD861" s="183" t="str">
        <f t="shared" si="714"/>
        <v/>
      </c>
      <c r="CE861" s="184">
        <f t="shared" si="715"/>
        <v>0</v>
      </c>
      <c r="CF861" s="184">
        <f t="shared" si="716"/>
        <v>0</v>
      </c>
      <c r="CG861" s="184" t="str">
        <f t="shared" si="717"/>
        <v>0</v>
      </c>
      <c r="CH861" s="184" t="str">
        <f>IF(ISBLANK(CC861), "", (POWER(CC861/VLOOKUP(CG861,Anthro_Calc!C:P,13,FALSE),VLOOKUP(CG861,Anthro_Calc!C:P,12,FALSE))-1) / (VLOOKUP(CG861,Anthro_Calc!C:P,14,FALSE)*VLOOKUP(CG861,Anthro_Calc!C:P,12,FALSE)))</f>
        <v/>
      </c>
      <c r="CI861" s="184" t="str">
        <f>IF(ISBLANK(CC861), "", -3 + (CC861 -VLOOKUP(CG861,Anthro_Calc!C:P,4,FALSE)) / (VLOOKUP(CG861,Anthro_Calc!C:P,5,FALSE) - VLOOKUP(CG861,Anthro_Calc!C:P,4,FALSE)))</f>
        <v/>
      </c>
      <c r="CJ861" s="184" t="str">
        <f>IF(ISBLANK(CC861), "", 3 + (CC861 -VLOOKUP(CG861,Anthro_Calc!C:P,10,FALSE)) / (VLOOKUP(CG861,Anthro_Calc!C:P,10,FALSE) - VLOOKUP(CG861,Anthro_Calc!C:P,9,FALSE)))</f>
        <v/>
      </c>
      <c r="CK861" s="185" t="str">
        <f t="shared" si="718"/>
        <v/>
      </c>
      <c r="CL861" s="173" t="str">
        <f t="shared" si="719"/>
        <v/>
      </c>
      <c r="CM861" s="174" t="str">
        <f t="shared" si="720"/>
        <v/>
      </c>
      <c r="CN861" s="179"/>
      <c r="CO861" s="167"/>
      <c r="CP861" s="175"/>
      <c r="CQ861" s="175"/>
      <c r="CR861" s="186" t="str">
        <f t="shared" si="721"/>
        <v/>
      </c>
      <c r="CS861" s="187">
        <f t="shared" si="722"/>
        <v>0</v>
      </c>
      <c r="CT861" s="187">
        <f t="shared" si="723"/>
        <v>0</v>
      </c>
      <c r="CU861" s="187" t="str">
        <f t="shared" si="724"/>
        <v>0</v>
      </c>
      <c r="CV861" s="187" t="str">
        <f>IF(ISBLANK(CQ861), "", (POWER(CQ861/VLOOKUP(CU861,Anthro_Calc!C:P,13,FALSE),VLOOKUP(CU861,Anthro_Calc!C:P,12,FALSE))-1) / (VLOOKUP(CU861,Anthro_Calc!C:P,14,FALSE)*VLOOKUP(CU861,Anthro_Calc!C:P,12,FALSE)))</f>
        <v/>
      </c>
      <c r="CW861" s="187" t="str">
        <f>IF(ISBLANK(CQ861), "", -3 + (CQ861 -VLOOKUP(CU861,Anthro_Calc!C:P,4,FALSE)) / (VLOOKUP(CU861,Anthro_Calc!C:P,5,FALSE) - VLOOKUP(CU861,Anthro_Calc!C:P,4,FALSE)))</f>
        <v/>
      </c>
      <c r="CX861" s="187" t="str">
        <f>IF(ISBLANK(CQ861), "", 3 + (CQ861 -VLOOKUP(CU861,Anthro_Calc!C:P,10,FALSE)) / (VLOOKUP(CU861,Anthro_Calc!C:P,10,FALSE) - VLOOKUP(CU861,Anthro_Calc!C:P,9,FALSE)))</f>
        <v/>
      </c>
      <c r="CY861" s="188" t="str">
        <f t="shared" si="725"/>
        <v/>
      </c>
      <c r="CZ861" s="117" t="str">
        <f t="shared" si="739"/>
        <v/>
      </c>
      <c r="DA861" s="174" t="str">
        <f t="shared" si="726"/>
        <v/>
      </c>
      <c r="DB861" s="189"/>
    </row>
    <row r="862" spans="1:106">
      <c r="A862" s="165">
        <f t="shared" si="731"/>
        <v>858</v>
      </c>
      <c r="B862" s="166"/>
      <c r="C862" s="166"/>
      <c r="D862" s="166"/>
      <c r="E862" s="166"/>
      <c r="F862" s="166"/>
      <c r="G862" s="166"/>
      <c r="H862" s="166"/>
      <c r="I862" s="166"/>
      <c r="J862" s="166"/>
      <c r="K862" s="166"/>
      <c r="L862" s="166"/>
      <c r="M862" s="167"/>
      <c r="N862" s="168" t="str">
        <f t="shared" ca="1" si="690"/>
        <v/>
      </c>
      <c r="O862" s="169"/>
      <c r="P862" s="169"/>
      <c r="Q862" s="167"/>
      <c r="R862" s="170"/>
      <c r="S862" s="171" t="str">
        <f t="shared" si="691"/>
        <v/>
      </c>
      <c r="T862" s="171" t="str">
        <f t="shared" si="692"/>
        <v/>
      </c>
      <c r="U862" s="171" t="str">
        <f t="shared" si="693"/>
        <v/>
      </c>
      <c r="V862" s="171" t="str">
        <f>IF(ISBLANK(R862), "", (POWER(R862/VLOOKUP(U862,Anthro_Calc!C:P,13,FALSE),VLOOKUP(U862,Anthro_Calc!C:P,12,FALSE))-1) / (VLOOKUP(U862,Anthro_Calc!C:P,14,FALSE)*VLOOKUP(U862,Anthro_Calc!C:P,12,FALSE)))</f>
        <v/>
      </c>
      <c r="W862" s="171" t="str">
        <f>IF(ISBLANK(R862), "", -3 + (R862 -VLOOKUP(U862,Anthro_Calc!C:P,4,FALSE)) / (VLOOKUP(U862,Anthro_Calc!C:P,5,FALSE) - VLOOKUP(U862,Anthro_Calc!C:P,4,FALSE)))</f>
        <v/>
      </c>
      <c r="X862" s="171" t="str">
        <f>IF(ISBLANK(R862), "", 3 + (R862 -VLOOKUP(U862,Anthro_Calc!C:P,10,FALSE)) / (VLOOKUP(U862,Anthro_Calc!C:P,10,FALSE) - VLOOKUP(U862,Anthro_Calc!C:P,9,FALSE)))</f>
        <v/>
      </c>
      <c r="Y862" s="172" t="str">
        <f t="shared" si="694"/>
        <v/>
      </c>
      <c r="Z862" s="173" t="str">
        <f t="shared" si="695"/>
        <v/>
      </c>
      <c r="AA862" s="174" t="str">
        <f t="shared" si="730"/>
        <v/>
      </c>
      <c r="AB862" s="167"/>
      <c r="AC862" s="175"/>
      <c r="AD862" s="176"/>
      <c r="AE862" s="177" t="str">
        <f t="shared" si="696"/>
        <v/>
      </c>
      <c r="AF862" s="171">
        <f t="shared" si="697"/>
        <v>0</v>
      </c>
      <c r="AG862" s="171">
        <f t="shared" si="698"/>
        <v>0</v>
      </c>
      <c r="AH862" s="171" t="str">
        <f t="shared" si="699"/>
        <v>0</v>
      </c>
      <c r="AI862" s="171" t="str">
        <f>IF(ISBLANK(AD862), "", (POWER(AD862/VLOOKUP(AH862,Anthro_Calc!C:P,13,FALSE),VLOOKUP(AH862,Anthro_Calc!C:P,12,FALSE))-1) / (VLOOKUP(AH862,Anthro_Calc!C:P,14,FALSE)*VLOOKUP(AH862,Anthro_Calc!C:P,12,FALSE)))</f>
        <v/>
      </c>
      <c r="AJ862" s="171" t="str">
        <f>IF(ISBLANK(AD862), "", -3 + (AD862 -VLOOKUP(AH862,Anthro_Calc!C:P,4,FALSE)) / (VLOOKUP(AH862,Anthro_Calc!C:P,5,FALSE) - VLOOKUP(AH862,Anthro_Calc!C:P,4,FALSE)))</f>
        <v/>
      </c>
      <c r="AK862" s="171" t="str">
        <f>IF(ISBLANK(AD862), "", 3 + (AD862 -VLOOKUP(AH862,Anthro_Calc!C:P,10,FALSE)) / (VLOOKUP(AH862,Anthro_Calc!C:P,10,FALSE) - VLOOKUP(AH862,Anthro_Calc!C:P,9,FALSE)))</f>
        <v/>
      </c>
      <c r="AL862" s="172" t="str">
        <f t="shared" si="700"/>
        <v/>
      </c>
      <c r="AM862" s="173" t="str">
        <f t="shared" si="701"/>
        <v/>
      </c>
      <c r="AN862" s="174" t="str">
        <f t="shared" si="702"/>
        <v/>
      </c>
      <c r="AO862" s="178" t="str">
        <f t="shared" si="732"/>
        <v/>
      </c>
      <c r="AP862" s="179"/>
      <c r="AQ862" s="179" t="str">
        <f t="shared" si="738"/>
        <v/>
      </c>
      <c r="AR862" s="167"/>
      <c r="AS862" s="175"/>
      <c r="AT862" s="170"/>
      <c r="AU862" s="177" t="str">
        <f t="shared" si="729"/>
        <v/>
      </c>
      <c r="AV862" s="171">
        <f t="shared" si="703"/>
        <v>0</v>
      </c>
      <c r="AW862" s="171">
        <f t="shared" si="704"/>
        <v>0</v>
      </c>
      <c r="AX862" s="171" t="str">
        <f t="shared" si="705"/>
        <v>0</v>
      </c>
      <c r="AY862" s="171" t="str">
        <f>IF(ISBLANK(AT862), "", (POWER(AT862/VLOOKUP(AX862,Anthro_Calc!C:P,13,FALSE),VLOOKUP(AX862,Anthro_Calc!C:P,12,FALSE))-1) / (VLOOKUP(AX862,Anthro_Calc!C:P,14,FALSE)*VLOOKUP(AX862,Anthro_Calc!C:P,12,FALSE)))</f>
        <v/>
      </c>
      <c r="AZ862" s="171" t="str">
        <f>IF(ISBLANK(AT862), "", -3 + (AT862 -VLOOKUP(AX862,Anthro_Calc!C:P,4,FALSE)) / (VLOOKUP(AX862,Anthro_Calc!C:P,5,FALSE) - VLOOKUP(AX862,Anthro_Calc!C:P,4,FALSE)))</f>
        <v/>
      </c>
      <c r="BA862" s="171" t="str">
        <f>IF(ISBLANK(AT862), "", 3 + (AT862 -VLOOKUP(AX862,Anthro_Calc!C:P,10,FALSE)) / (VLOOKUP(AX862,Anthro_Calc!C:P,10,FALSE) - VLOOKUP(AX862,Anthro_Calc!C:P,9,FALSE)))</f>
        <v/>
      </c>
      <c r="BB862" s="172" t="str">
        <f t="shared" si="706"/>
        <v/>
      </c>
      <c r="BC862" s="173" t="str">
        <f t="shared" si="707"/>
        <v/>
      </c>
      <c r="BD862" s="174" t="str">
        <f t="shared" si="733"/>
        <v/>
      </c>
      <c r="BE862" s="180" t="str">
        <f t="shared" si="734"/>
        <v/>
      </c>
      <c r="BF862" s="181" t="str">
        <f t="shared" si="708"/>
        <v/>
      </c>
      <c r="BG862" s="181" t="str">
        <f t="shared" si="735"/>
        <v/>
      </c>
      <c r="BH862" s="179"/>
      <c r="BI862" s="182"/>
      <c r="BJ862" s="167"/>
      <c r="BK862" s="175"/>
      <c r="BL862" s="176"/>
      <c r="BM862" s="177" t="str">
        <f t="shared" si="709"/>
        <v/>
      </c>
      <c r="BN862" s="171">
        <f t="shared" si="727"/>
        <v>0</v>
      </c>
      <c r="BO862" s="171">
        <f t="shared" si="728"/>
        <v>0</v>
      </c>
      <c r="BP862" s="171" t="str">
        <f t="shared" si="710"/>
        <v>0</v>
      </c>
      <c r="BQ862" s="171" t="str">
        <f>IF(ISBLANK(BL862), "", (POWER(BL862/VLOOKUP(BP862,Anthro_Calc!C:P,13,FALSE),VLOOKUP(BP862,Anthro_Calc!C:P,12,FALSE))-1) / (VLOOKUP(BP862,Anthro_Calc!C:P,14,FALSE)*VLOOKUP(BP862,Anthro_Calc!C:P,12,FALSE)))</f>
        <v/>
      </c>
      <c r="BR862" s="171" t="str">
        <f>IF(ISBLANK(BL862), "", -3 + (BL862 -VLOOKUP(BP862,Anthro_Calc!C:P,4,FALSE)) / (VLOOKUP(BP862,Anthro_Calc!C:P,5,FALSE) - VLOOKUP(BP862,Anthro_Calc!C:P,4,FALSE)))</f>
        <v/>
      </c>
      <c r="BS862" s="171" t="str">
        <f>IF(ISBLANK(BL862), "", 3 + (BL862 -VLOOKUP(BP862,Anthro_Calc!C:P,10,FALSE)) / (VLOOKUP(BP862,Anthro_Calc!C:P,10,FALSE) - VLOOKUP(BP862,Anthro_Calc!C:P,9,FALSE)))</f>
        <v/>
      </c>
      <c r="BT862" s="172" t="str">
        <f t="shared" si="711"/>
        <v/>
      </c>
      <c r="BU862" s="173" t="str">
        <f t="shared" si="712"/>
        <v/>
      </c>
      <c r="BV862" s="174" t="str">
        <f t="shared" si="713"/>
        <v/>
      </c>
      <c r="BW862" s="181" t="str">
        <f t="shared" si="736"/>
        <v/>
      </c>
      <c r="BX862" s="179"/>
      <c r="BY862" s="181" t="str">
        <f>IF(ISBLANK(BL862), "", VLOOKUP(Z862&amp;" "&amp;BV862&amp;" "&amp;BW862,Graduation_Criteria!$D$2:$E$34,2,FALSE))</f>
        <v/>
      </c>
      <c r="BZ862" s="181" t="str">
        <f t="shared" si="737"/>
        <v/>
      </c>
      <c r="CA862" s="167"/>
      <c r="CB862" s="175"/>
      <c r="CC862" s="175"/>
      <c r="CD862" s="183" t="str">
        <f t="shared" si="714"/>
        <v/>
      </c>
      <c r="CE862" s="184">
        <f t="shared" si="715"/>
        <v>0</v>
      </c>
      <c r="CF862" s="184">
        <f t="shared" si="716"/>
        <v>0</v>
      </c>
      <c r="CG862" s="184" t="str">
        <f t="shared" si="717"/>
        <v>0</v>
      </c>
      <c r="CH862" s="184" t="str">
        <f>IF(ISBLANK(CC862), "", (POWER(CC862/VLOOKUP(CG862,Anthro_Calc!C:P,13,FALSE),VLOOKUP(CG862,Anthro_Calc!C:P,12,FALSE))-1) / (VLOOKUP(CG862,Anthro_Calc!C:P,14,FALSE)*VLOOKUP(CG862,Anthro_Calc!C:P,12,FALSE)))</f>
        <v/>
      </c>
      <c r="CI862" s="184" t="str">
        <f>IF(ISBLANK(CC862), "", -3 + (CC862 -VLOOKUP(CG862,Anthro_Calc!C:P,4,FALSE)) / (VLOOKUP(CG862,Anthro_Calc!C:P,5,FALSE) - VLOOKUP(CG862,Anthro_Calc!C:P,4,FALSE)))</f>
        <v/>
      </c>
      <c r="CJ862" s="184" t="str">
        <f>IF(ISBLANK(CC862), "", 3 + (CC862 -VLOOKUP(CG862,Anthro_Calc!C:P,10,FALSE)) / (VLOOKUP(CG862,Anthro_Calc!C:P,10,FALSE) - VLOOKUP(CG862,Anthro_Calc!C:P,9,FALSE)))</f>
        <v/>
      </c>
      <c r="CK862" s="185" t="str">
        <f t="shared" si="718"/>
        <v/>
      </c>
      <c r="CL862" s="173" t="str">
        <f t="shared" si="719"/>
        <v/>
      </c>
      <c r="CM862" s="174" t="str">
        <f t="shared" si="720"/>
        <v/>
      </c>
      <c r="CN862" s="179"/>
      <c r="CO862" s="167"/>
      <c r="CP862" s="175"/>
      <c r="CQ862" s="175"/>
      <c r="CR862" s="186" t="str">
        <f t="shared" si="721"/>
        <v/>
      </c>
      <c r="CS862" s="187">
        <f t="shared" si="722"/>
        <v>0</v>
      </c>
      <c r="CT862" s="187">
        <f t="shared" si="723"/>
        <v>0</v>
      </c>
      <c r="CU862" s="187" t="str">
        <f t="shared" si="724"/>
        <v>0</v>
      </c>
      <c r="CV862" s="187" t="str">
        <f>IF(ISBLANK(CQ862), "", (POWER(CQ862/VLOOKUP(CU862,Anthro_Calc!C:P,13,FALSE),VLOOKUP(CU862,Anthro_Calc!C:P,12,FALSE))-1) / (VLOOKUP(CU862,Anthro_Calc!C:P,14,FALSE)*VLOOKUP(CU862,Anthro_Calc!C:P,12,FALSE)))</f>
        <v/>
      </c>
      <c r="CW862" s="187" t="str">
        <f>IF(ISBLANK(CQ862), "", -3 + (CQ862 -VLOOKUP(CU862,Anthro_Calc!C:P,4,FALSE)) / (VLOOKUP(CU862,Anthro_Calc!C:P,5,FALSE) - VLOOKUP(CU862,Anthro_Calc!C:P,4,FALSE)))</f>
        <v/>
      </c>
      <c r="CX862" s="187" t="str">
        <f>IF(ISBLANK(CQ862), "", 3 + (CQ862 -VLOOKUP(CU862,Anthro_Calc!C:P,10,FALSE)) / (VLOOKUP(CU862,Anthro_Calc!C:P,10,FALSE) - VLOOKUP(CU862,Anthro_Calc!C:P,9,FALSE)))</f>
        <v/>
      </c>
      <c r="CY862" s="188" t="str">
        <f t="shared" si="725"/>
        <v/>
      </c>
      <c r="CZ862" s="117" t="str">
        <f t="shared" si="739"/>
        <v/>
      </c>
      <c r="DA862" s="174" t="str">
        <f t="shared" si="726"/>
        <v/>
      </c>
      <c r="DB862" s="189"/>
    </row>
    <row r="863" spans="1:106">
      <c r="A863" s="165">
        <f t="shared" si="731"/>
        <v>859</v>
      </c>
      <c r="B863" s="166"/>
      <c r="C863" s="166"/>
      <c r="D863" s="166"/>
      <c r="E863" s="166"/>
      <c r="F863" s="166"/>
      <c r="G863" s="166"/>
      <c r="H863" s="166"/>
      <c r="I863" s="166"/>
      <c r="J863" s="166"/>
      <c r="K863" s="166"/>
      <c r="L863" s="166"/>
      <c r="M863" s="167"/>
      <c r="N863" s="168" t="str">
        <f t="shared" ca="1" si="690"/>
        <v/>
      </c>
      <c r="O863" s="169"/>
      <c r="P863" s="169"/>
      <c r="Q863" s="167"/>
      <c r="R863" s="170"/>
      <c r="S863" s="171" t="str">
        <f t="shared" si="691"/>
        <v/>
      </c>
      <c r="T863" s="171" t="str">
        <f t="shared" si="692"/>
        <v/>
      </c>
      <c r="U863" s="171" t="str">
        <f t="shared" si="693"/>
        <v/>
      </c>
      <c r="V863" s="171" t="str">
        <f>IF(ISBLANK(R863), "", (POWER(R863/VLOOKUP(U863,Anthro_Calc!C:P,13,FALSE),VLOOKUP(U863,Anthro_Calc!C:P,12,FALSE))-1) / (VLOOKUP(U863,Anthro_Calc!C:P,14,FALSE)*VLOOKUP(U863,Anthro_Calc!C:P,12,FALSE)))</f>
        <v/>
      </c>
      <c r="W863" s="171" t="str">
        <f>IF(ISBLANK(R863), "", -3 + (R863 -VLOOKUP(U863,Anthro_Calc!C:P,4,FALSE)) / (VLOOKUP(U863,Anthro_Calc!C:P,5,FALSE) - VLOOKUP(U863,Anthro_Calc!C:P,4,FALSE)))</f>
        <v/>
      </c>
      <c r="X863" s="171" t="str">
        <f>IF(ISBLANK(R863), "", 3 + (R863 -VLOOKUP(U863,Anthro_Calc!C:P,10,FALSE)) / (VLOOKUP(U863,Anthro_Calc!C:P,10,FALSE) - VLOOKUP(U863,Anthro_Calc!C:P,9,FALSE)))</f>
        <v/>
      </c>
      <c r="Y863" s="172" t="str">
        <f t="shared" si="694"/>
        <v/>
      </c>
      <c r="Z863" s="173" t="str">
        <f t="shared" si="695"/>
        <v/>
      </c>
      <c r="AA863" s="174" t="str">
        <f t="shared" si="730"/>
        <v/>
      </c>
      <c r="AB863" s="167"/>
      <c r="AC863" s="175"/>
      <c r="AD863" s="176"/>
      <c r="AE863" s="177" t="str">
        <f t="shared" si="696"/>
        <v/>
      </c>
      <c r="AF863" s="171">
        <f t="shared" si="697"/>
        <v>0</v>
      </c>
      <c r="AG863" s="171">
        <f t="shared" si="698"/>
        <v>0</v>
      </c>
      <c r="AH863" s="171" t="str">
        <f t="shared" si="699"/>
        <v>0</v>
      </c>
      <c r="AI863" s="171" t="str">
        <f>IF(ISBLANK(AD863), "", (POWER(AD863/VLOOKUP(AH863,Anthro_Calc!C:P,13,FALSE),VLOOKUP(AH863,Anthro_Calc!C:P,12,FALSE))-1) / (VLOOKUP(AH863,Anthro_Calc!C:P,14,FALSE)*VLOOKUP(AH863,Anthro_Calc!C:P,12,FALSE)))</f>
        <v/>
      </c>
      <c r="AJ863" s="171" t="str">
        <f>IF(ISBLANK(AD863), "", -3 + (AD863 -VLOOKUP(AH863,Anthro_Calc!C:P,4,FALSE)) / (VLOOKUP(AH863,Anthro_Calc!C:P,5,FALSE) - VLOOKUP(AH863,Anthro_Calc!C:P,4,FALSE)))</f>
        <v/>
      </c>
      <c r="AK863" s="171" t="str">
        <f>IF(ISBLANK(AD863), "", 3 + (AD863 -VLOOKUP(AH863,Anthro_Calc!C:P,10,FALSE)) / (VLOOKUP(AH863,Anthro_Calc!C:P,10,FALSE) - VLOOKUP(AH863,Anthro_Calc!C:P,9,FALSE)))</f>
        <v/>
      </c>
      <c r="AL863" s="172" t="str">
        <f t="shared" si="700"/>
        <v/>
      </c>
      <c r="AM863" s="173" t="str">
        <f t="shared" si="701"/>
        <v/>
      </c>
      <c r="AN863" s="174" t="str">
        <f t="shared" si="702"/>
        <v/>
      </c>
      <c r="AO863" s="178" t="str">
        <f t="shared" si="732"/>
        <v/>
      </c>
      <c r="AP863" s="179"/>
      <c r="AQ863" s="179" t="str">
        <f t="shared" si="738"/>
        <v/>
      </c>
      <c r="AR863" s="167"/>
      <c r="AS863" s="175"/>
      <c r="AT863" s="170"/>
      <c r="AU863" s="177" t="str">
        <f t="shared" si="729"/>
        <v/>
      </c>
      <c r="AV863" s="171">
        <f t="shared" si="703"/>
        <v>0</v>
      </c>
      <c r="AW863" s="171">
        <f t="shared" si="704"/>
        <v>0</v>
      </c>
      <c r="AX863" s="171" t="str">
        <f t="shared" si="705"/>
        <v>0</v>
      </c>
      <c r="AY863" s="171" t="str">
        <f>IF(ISBLANK(AT863), "", (POWER(AT863/VLOOKUP(AX863,Anthro_Calc!C:P,13,FALSE),VLOOKUP(AX863,Anthro_Calc!C:P,12,FALSE))-1) / (VLOOKUP(AX863,Anthro_Calc!C:P,14,FALSE)*VLOOKUP(AX863,Anthro_Calc!C:P,12,FALSE)))</f>
        <v/>
      </c>
      <c r="AZ863" s="171" t="str">
        <f>IF(ISBLANK(AT863), "", -3 + (AT863 -VLOOKUP(AX863,Anthro_Calc!C:P,4,FALSE)) / (VLOOKUP(AX863,Anthro_Calc!C:P,5,FALSE) - VLOOKUP(AX863,Anthro_Calc!C:P,4,FALSE)))</f>
        <v/>
      </c>
      <c r="BA863" s="171" t="str">
        <f>IF(ISBLANK(AT863), "", 3 + (AT863 -VLOOKUP(AX863,Anthro_Calc!C:P,10,FALSE)) / (VLOOKUP(AX863,Anthro_Calc!C:P,10,FALSE) - VLOOKUP(AX863,Anthro_Calc!C:P,9,FALSE)))</f>
        <v/>
      </c>
      <c r="BB863" s="172" t="str">
        <f t="shared" si="706"/>
        <v/>
      </c>
      <c r="BC863" s="173" t="str">
        <f t="shared" si="707"/>
        <v/>
      </c>
      <c r="BD863" s="174" t="str">
        <f t="shared" si="733"/>
        <v/>
      </c>
      <c r="BE863" s="180" t="str">
        <f t="shared" si="734"/>
        <v/>
      </c>
      <c r="BF863" s="181" t="str">
        <f t="shared" si="708"/>
        <v/>
      </c>
      <c r="BG863" s="181" t="str">
        <f t="shared" si="735"/>
        <v/>
      </c>
      <c r="BH863" s="179"/>
      <c r="BI863" s="182"/>
      <c r="BJ863" s="167"/>
      <c r="BK863" s="175"/>
      <c r="BL863" s="176"/>
      <c r="BM863" s="177" t="str">
        <f t="shared" si="709"/>
        <v/>
      </c>
      <c r="BN863" s="171">
        <f t="shared" si="727"/>
        <v>0</v>
      </c>
      <c r="BO863" s="171">
        <f t="shared" si="728"/>
        <v>0</v>
      </c>
      <c r="BP863" s="171" t="str">
        <f t="shared" si="710"/>
        <v>0</v>
      </c>
      <c r="BQ863" s="171" t="str">
        <f>IF(ISBLANK(BL863), "", (POWER(BL863/VLOOKUP(BP863,Anthro_Calc!C:P,13,FALSE),VLOOKUP(BP863,Anthro_Calc!C:P,12,FALSE))-1) / (VLOOKUP(BP863,Anthro_Calc!C:P,14,FALSE)*VLOOKUP(BP863,Anthro_Calc!C:P,12,FALSE)))</f>
        <v/>
      </c>
      <c r="BR863" s="171" t="str">
        <f>IF(ISBLANK(BL863), "", -3 + (BL863 -VLOOKUP(BP863,Anthro_Calc!C:P,4,FALSE)) / (VLOOKUP(BP863,Anthro_Calc!C:P,5,FALSE) - VLOOKUP(BP863,Anthro_Calc!C:P,4,FALSE)))</f>
        <v/>
      </c>
      <c r="BS863" s="171" t="str">
        <f>IF(ISBLANK(BL863), "", 3 + (BL863 -VLOOKUP(BP863,Anthro_Calc!C:P,10,FALSE)) / (VLOOKUP(BP863,Anthro_Calc!C:P,10,FALSE) - VLOOKUP(BP863,Anthro_Calc!C:P,9,FALSE)))</f>
        <v/>
      </c>
      <c r="BT863" s="172" t="str">
        <f t="shared" si="711"/>
        <v/>
      </c>
      <c r="BU863" s="173" t="str">
        <f t="shared" si="712"/>
        <v/>
      </c>
      <c r="BV863" s="174" t="str">
        <f t="shared" si="713"/>
        <v/>
      </c>
      <c r="BW863" s="181" t="str">
        <f t="shared" si="736"/>
        <v/>
      </c>
      <c r="BX863" s="179"/>
      <c r="BY863" s="181" t="str">
        <f>IF(ISBLANK(BL863), "", VLOOKUP(Z863&amp;" "&amp;BV863&amp;" "&amp;BW863,Graduation_Criteria!$D$2:$E$34,2,FALSE))</f>
        <v/>
      </c>
      <c r="BZ863" s="181" t="str">
        <f t="shared" si="737"/>
        <v/>
      </c>
      <c r="CA863" s="167"/>
      <c r="CB863" s="175"/>
      <c r="CC863" s="175"/>
      <c r="CD863" s="183" t="str">
        <f t="shared" si="714"/>
        <v/>
      </c>
      <c r="CE863" s="184">
        <f t="shared" si="715"/>
        <v>0</v>
      </c>
      <c r="CF863" s="184">
        <f t="shared" si="716"/>
        <v>0</v>
      </c>
      <c r="CG863" s="184" t="str">
        <f t="shared" si="717"/>
        <v>0</v>
      </c>
      <c r="CH863" s="184" t="str">
        <f>IF(ISBLANK(CC863), "", (POWER(CC863/VLOOKUP(CG863,Anthro_Calc!C:P,13,FALSE),VLOOKUP(CG863,Anthro_Calc!C:P,12,FALSE))-1) / (VLOOKUP(CG863,Anthro_Calc!C:P,14,FALSE)*VLOOKUP(CG863,Anthro_Calc!C:P,12,FALSE)))</f>
        <v/>
      </c>
      <c r="CI863" s="184" t="str">
        <f>IF(ISBLANK(CC863), "", -3 + (CC863 -VLOOKUP(CG863,Anthro_Calc!C:P,4,FALSE)) / (VLOOKUP(CG863,Anthro_Calc!C:P,5,FALSE) - VLOOKUP(CG863,Anthro_Calc!C:P,4,FALSE)))</f>
        <v/>
      </c>
      <c r="CJ863" s="184" t="str">
        <f>IF(ISBLANK(CC863), "", 3 + (CC863 -VLOOKUP(CG863,Anthro_Calc!C:P,10,FALSE)) / (VLOOKUP(CG863,Anthro_Calc!C:P,10,FALSE) - VLOOKUP(CG863,Anthro_Calc!C:P,9,FALSE)))</f>
        <v/>
      </c>
      <c r="CK863" s="185" t="str">
        <f t="shared" si="718"/>
        <v/>
      </c>
      <c r="CL863" s="173" t="str">
        <f t="shared" si="719"/>
        <v/>
      </c>
      <c r="CM863" s="174" t="str">
        <f t="shared" si="720"/>
        <v/>
      </c>
      <c r="CN863" s="179"/>
      <c r="CO863" s="167"/>
      <c r="CP863" s="175"/>
      <c r="CQ863" s="175"/>
      <c r="CR863" s="186" t="str">
        <f t="shared" si="721"/>
        <v/>
      </c>
      <c r="CS863" s="187">
        <f t="shared" si="722"/>
        <v>0</v>
      </c>
      <c r="CT863" s="187">
        <f t="shared" si="723"/>
        <v>0</v>
      </c>
      <c r="CU863" s="187" t="str">
        <f t="shared" si="724"/>
        <v>0</v>
      </c>
      <c r="CV863" s="187" t="str">
        <f>IF(ISBLANK(CQ863), "", (POWER(CQ863/VLOOKUP(CU863,Anthro_Calc!C:P,13,FALSE),VLOOKUP(CU863,Anthro_Calc!C:P,12,FALSE))-1) / (VLOOKUP(CU863,Anthro_Calc!C:P,14,FALSE)*VLOOKUP(CU863,Anthro_Calc!C:P,12,FALSE)))</f>
        <v/>
      </c>
      <c r="CW863" s="187" t="str">
        <f>IF(ISBLANK(CQ863), "", -3 + (CQ863 -VLOOKUP(CU863,Anthro_Calc!C:P,4,FALSE)) / (VLOOKUP(CU863,Anthro_Calc!C:P,5,FALSE) - VLOOKUP(CU863,Anthro_Calc!C:P,4,FALSE)))</f>
        <v/>
      </c>
      <c r="CX863" s="187" t="str">
        <f>IF(ISBLANK(CQ863), "", 3 + (CQ863 -VLOOKUP(CU863,Anthro_Calc!C:P,10,FALSE)) / (VLOOKUP(CU863,Anthro_Calc!C:P,10,FALSE) - VLOOKUP(CU863,Anthro_Calc!C:P,9,FALSE)))</f>
        <v/>
      </c>
      <c r="CY863" s="188" t="str">
        <f t="shared" si="725"/>
        <v/>
      </c>
      <c r="CZ863" s="117" t="str">
        <f t="shared" si="739"/>
        <v/>
      </c>
      <c r="DA863" s="174" t="str">
        <f t="shared" si="726"/>
        <v/>
      </c>
      <c r="DB863" s="189"/>
    </row>
    <row r="864" spans="1:106">
      <c r="A864" s="165">
        <f t="shared" si="731"/>
        <v>860</v>
      </c>
      <c r="B864" s="166"/>
      <c r="C864" s="166"/>
      <c r="D864" s="166"/>
      <c r="E864" s="166"/>
      <c r="F864" s="166"/>
      <c r="G864" s="166"/>
      <c r="H864" s="166"/>
      <c r="I864" s="166"/>
      <c r="J864" s="166"/>
      <c r="K864" s="166"/>
      <c r="L864" s="166"/>
      <c r="M864" s="167"/>
      <c r="N864" s="168" t="str">
        <f t="shared" ca="1" si="690"/>
        <v/>
      </c>
      <c r="O864" s="169"/>
      <c r="P864" s="169"/>
      <c r="Q864" s="167"/>
      <c r="R864" s="170"/>
      <c r="S864" s="171" t="str">
        <f t="shared" si="691"/>
        <v/>
      </c>
      <c r="T864" s="171" t="str">
        <f t="shared" si="692"/>
        <v/>
      </c>
      <c r="U864" s="171" t="str">
        <f t="shared" si="693"/>
        <v/>
      </c>
      <c r="V864" s="171" t="str">
        <f>IF(ISBLANK(R864), "", (POWER(R864/VLOOKUP(U864,Anthro_Calc!C:P,13,FALSE),VLOOKUP(U864,Anthro_Calc!C:P,12,FALSE))-1) / (VLOOKUP(U864,Anthro_Calc!C:P,14,FALSE)*VLOOKUP(U864,Anthro_Calc!C:P,12,FALSE)))</f>
        <v/>
      </c>
      <c r="W864" s="171" t="str">
        <f>IF(ISBLANK(R864), "", -3 + (R864 -VLOOKUP(U864,Anthro_Calc!C:P,4,FALSE)) / (VLOOKUP(U864,Anthro_Calc!C:P,5,FALSE) - VLOOKUP(U864,Anthro_Calc!C:P,4,FALSE)))</f>
        <v/>
      </c>
      <c r="X864" s="171" t="str">
        <f>IF(ISBLANK(R864), "", 3 + (R864 -VLOOKUP(U864,Anthro_Calc!C:P,10,FALSE)) / (VLOOKUP(U864,Anthro_Calc!C:P,10,FALSE) - VLOOKUP(U864,Anthro_Calc!C:P,9,FALSE)))</f>
        <v/>
      </c>
      <c r="Y864" s="172" t="str">
        <f t="shared" si="694"/>
        <v/>
      </c>
      <c r="Z864" s="173" t="str">
        <f t="shared" si="695"/>
        <v/>
      </c>
      <c r="AA864" s="174" t="str">
        <f t="shared" si="730"/>
        <v/>
      </c>
      <c r="AB864" s="167"/>
      <c r="AC864" s="175"/>
      <c r="AD864" s="176"/>
      <c r="AE864" s="177" t="str">
        <f t="shared" si="696"/>
        <v/>
      </c>
      <c r="AF864" s="171">
        <f t="shared" si="697"/>
        <v>0</v>
      </c>
      <c r="AG864" s="171">
        <f t="shared" si="698"/>
        <v>0</v>
      </c>
      <c r="AH864" s="171" t="str">
        <f t="shared" si="699"/>
        <v>0</v>
      </c>
      <c r="AI864" s="171" t="str">
        <f>IF(ISBLANK(AD864), "", (POWER(AD864/VLOOKUP(AH864,Anthro_Calc!C:P,13,FALSE),VLOOKUP(AH864,Anthro_Calc!C:P,12,FALSE))-1) / (VLOOKUP(AH864,Anthro_Calc!C:P,14,FALSE)*VLOOKUP(AH864,Anthro_Calc!C:P,12,FALSE)))</f>
        <v/>
      </c>
      <c r="AJ864" s="171" t="str">
        <f>IF(ISBLANK(AD864), "", -3 + (AD864 -VLOOKUP(AH864,Anthro_Calc!C:P,4,FALSE)) / (VLOOKUP(AH864,Anthro_Calc!C:P,5,FALSE) - VLOOKUP(AH864,Anthro_Calc!C:P,4,FALSE)))</f>
        <v/>
      </c>
      <c r="AK864" s="171" t="str">
        <f>IF(ISBLANK(AD864), "", 3 + (AD864 -VLOOKUP(AH864,Anthro_Calc!C:P,10,FALSE)) / (VLOOKUP(AH864,Anthro_Calc!C:P,10,FALSE) - VLOOKUP(AH864,Anthro_Calc!C:P,9,FALSE)))</f>
        <v/>
      </c>
      <c r="AL864" s="172" t="str">
        <f t="shared" si="700"/>
        <v/>
      </c>
      <c r="AM864" s="173" t="str">
        <f t="shared" si="701"/>
        <v/>
      </c>
      <c r="AN864" s="174" t="str">
        <f t="shared" si="702"/>
        <v/>
      </c>
      <c r="AO864" s="178" t="str">
        <f t="shared" si="732"/>
        <v/>
      </c>
      <c r="AP864" s="179"/>
      <c r="AQ864" s="179" t="str">
        <f t="shared" si="738"/>
        <v/>
      </c>
      <c r="AR864" s="167"/>
      <c r="AS864" s="175"/>
      <c r="AT864" s="170"/>
      <c r="AU864" s="177" t="str">
        <f t="shared" si="729"/>
        <v/>
      </c>
      <c r="AV864" s="171">
        <f t="shared" si="703"/>
        <v>0</v>
      </c>
      <c r="AW864" s="171">
        <f t="shared" si="704"/>
        <v>0</v>
      </c>
      <c r="AX864" s="171" t="str">
        <f t="shared" si="705"/>
        <v>0</v>
      </c>
      <c r="AY864" s="171" t="str">
        <f>IF(ISBLANK(AT864), "", (POWER(AT864/VLOOKUP(AX864,Anthro_Calc!C:P,13,FALSE),VLOOKUP(AX864,Anthro_Calc!C:P,12,FALSE))-1) / (VLOOKUP(AX864,Anthro_Calc!C:P,14,FALSE)*VLOOKUP(AX864,Anthro_Calc!C:P,12,FALSE)))</f>
        <v/>
      </c>
      <c r="AZ864" s="171" t="str">
        <f>IF(ISBLANK(AT864), "", -3 + (AT864 -VLOOKUP(AX864,Anthro_Calc!C:P,4,FALSE)) / (VLOOKUP(AX864,Anthro_Calc!C:P,5,FALSE) - VLOOKUP(AX864,Anthro_Calc!C:P,4,FALSE)))</f>
        <v/>
      </c>
      <c r="BA864" s="171" t="str">
        <f>IF(ISBLANK(AT864), "", 3 + (AT864 -VLOOKUP(AX864,Anthro_Calc!C:P,10,FALSE)) / (VLOOKUP(AX864,Anthro_Calc!C:P,10,FALSE) - VLOOKUP(AX864,Anthro_Calc!C:P,9,FALSE)))</f>
        <v/>
      </c>
      <c r="BB864" s="172" t="str">
        <f t="shared" si="706"/>
        <v/>
      </c>
      <c r="BC864" s="173" t="str">
        <f t="shared" si="707"/>
        <v/>
      </c>
      <c r="BD864" s="174" t="str">
        <f t="shared" si="733"/>
        <v/>
      </c>
      <c r="BE864" s="180" t="str">
        <f t="shared" si="734"/>
        <v/>
      </c>
      <c r="BF864" s="181" t="str">
        <f t="shared" si="708"/>
        <v/>
      </c>
      <c r="BG864" s="181" t="str">
        <f t="shared" si="735"/>
        <v/>
      </c>
      <c r="BH864" s="179"/>
      <c r="BI864" s="182"/>
      <c r="BJ864" s="167"/>
      <c r="BK864" s="175"/>
      <c r="BL864" s="176"/>
      <c r="BM864" s="177" t="str">
        <f t="shared" si="709"/>
        <v/>
      </c>
      <c r="BN864" s="171">
        <f t="shared" si="727"/>
        <v>0</v>
      </c>
      <c r="BO864" s="171">
        <f t="shared" si="728"/>
        <v>0</v>
      </c>
      <c r="BP864" s="171" t="str">
        <f t="shared" si="710"/>
        <v>0</v>
      </c>
      <c r="BQ864" s="171" t="str">
        <f>IF(ISBLANK(BL864), "", (POWER(BL864/VLOOKUP(BP864,Anthro_Calc!C:P,13,FALSE),VLOOKUP(BP864,Anthro_Calc!C:P,12,FALSE))-1) / (VLOOKUP(BP864,Anthro_Calc!C:P,14,FALSE)*VLOOKUP(BP864,Anthro_Calc!C:P,12,FALSE)))</f>
        <v/>
      </c>
      <c r="BR864" s="171" t="str">
        <f>IF(ISBLANK(BL864), "", -3 + (BL864 -VLOOKUP(BP864,Anthro_Calc!C:P,4,FALSE)) / (VLOOKUP(BP864,Anthro_Calc!C:P,5,FALSE) - VLOOKUP(BP864,Anthro_Calc!C:P,4,FALSE)))</f>
        <v/>
      </c>
      <c r="BS864" s="171" t="str">
        <f>IF(ISBLANK(BL864), "", 3 + (BL864 -VLOOKUP(BP864,Anthro_Calc!C:P,10,FALSE)) / (VLOOKUP(BP864,Anthro_Calc!C:P,10,FALSE) - VLOOKUP(BP864,Anthro_Calc!C:P,9,FALSE)))</f>
        <v/>
      </c>
      <c r="BT864" s="172" t="str">
        <f t="shared" si="711"/>
        <v/>
      </c>
      <c r="BU864" s="173" t="str">
        <f t="shared" si="712"/>
        <v/>
      </c>
      <c r="BV864" s="174" t="str">
        <f t="shared" si="713"/>
        <v/>
      </c>
      <c r="BW864" s="181" t="str">
        <f t="shared" si="736"/>
        <v/>
      </c>
      <c r="BX864" s="179"/>
      <c r="BY864" s="181" t="str">
        <f>IF(ISBLANK(BL864), "", VLOOKUP(Z864&amp;" "&amp;BV864&amp;" "&amp;BW864,Graduation_Criteria!$D$2:$E$34,2,FALSE))</f>
        <v/>
      </c>
      <c r="BZ864" s="181" t="str">
        <f t="shared" si="737"/>
        <v/>
      </c>
      <c r="CA864" s="167"/>
      <c r="CB864" s="175"/>
      <c r="CC864" s="175"/>
      <c r="CD864" s="183" t="str">
        <f t="shared" si="714"/>
        <v/>
      </c>
      <c r="CE864" s="184">
        <f t="shared" si="715"/>
        <v>0</v>
      </c>
      <c r="CF864" s="184">
        <f t="shared" si="716"/>
        <v>0</v>
      </c>
      <c r="CG864" s="184" t="str">
        <f t="shared" si="717"/>
        <v>0</v>
      </c>
      <c r="CH864" s="184" t="str">
        <f>IF(ISBLANK(CC864), "", (POWER(CC864/VLOOKUP(CG864,Anthro_Calc!C:P,13,FALSE),VLOOKUP(CG864,Anthro_Calc!C:P,12,FALSE))-1) / (VLOOKUP(CG864,Anthro_Calc!C:P,14,FALSE)*VLOOKUP(CG864,Anthro_Calc!C:P,12,FALSE)))</f>
        <v/>
      </c>
      <c r="CI864" s="184" t="str">
        <f>IF(ISBLANK(CC864), "", -3 + (CC864 -VLOOKUP(CG864,Anthro_Calc!C:P,4,FALSE)) / (VLOOKUP(CG864,Anthro_Calc!C:P,5,FALSE) - VLOOKUP(CG864,Anthro_Calc!C:P,4,FALSE)))</f>
        <v/>
      </c>
      <c r="CJ864" s="184" t="str">
        <f>IF(ISBLANK(CC864), "", 3 + (CC864 -VLOOKUP(CG864,Anthro_Calc!C:P,10,FALSE)) / (VLOOKUP(CG864,Anthro_Calc!C:P,10,FALSE) - VLOOKUP(CG864,Anthro_Calc!C:P,9,FALSE)))</f>
        <v/>
      </c>
      <c r="CK864" s="185" t="str">
        <f t="shared" si="718"/>
        <v/>
      </c>
      <c r="CL864" s="173" t="str">
        <f t="shared" si="719"/>
        <v/>
      </c>
      <c r="CM864" s="174" t="str">
        <f t="shared" si="720"/>
        <v/>
      </c>
      <c r="CN864" s="179"/>
      <c r="CO864" s="167"/>
      <c r="CP864" s="175"/>
      <c r="CQ864" s="175"/>
      <c r="CR864" s="186" t="str">
        <f t="shared" si="721"/>
        <v/>
      </c>
      <c r="CS864" s="187">
        <f t="shared" si="722"/>
        <v>0</v>
      </c>
      <c r="CT864" s="187">
        <f t="shared" si="723"/>
        <v>0</v>
      </c>
      <c r="CU864" s="187" t="str">
        <f t="shared" si="724"/>
        <v>0</v>
      </c>
      <c r="CV864" s="187" t="str">
        <f>IF(ISBLANK(CQ864), "", (POWER(CQ864/VLOOKUP(CU864,Anthro_Calc!C:P,13,FALSE),VLOOKUP(CU864,Anthro_Calc!C:P,12,FALSE))-1) / (VLOOKUP(CU864,Anthro_Calc!C:P,14,FALSE)*VLOOKUP(CU864,Anthro_Calc!C:P,12,FALSE)))</f>
        <v/>
      </c>
      <c r="CW864" s="187" t="str">
        <f>IF(ISBLANK(CQ864), "", -3 + (CQ864 -VLOOKUP(CU864,Anthro_Calc!C:P,4,FALSE)) / (VLOOKUP(CU864,Anthro_Calc!C:P,5,FALSE) - VLOOKUP(CU864,Anthro_Calc!C:P,4,FALSE)))</f>
        <v/>
      </c>
      <c r="CX864" s="187" t="str">
        <f>IF(ISBLANK(CQ864), "", 3 + (CQ864 -VLOOKUP(CU864,Anthro_Calc!C:P,10,FALSE)) / (VLOOKUP(CU864,Anthro_Calc!C:P,10,FALSE) - VLOOKUP(CU864,Anthro_Calc!C:P,9,FALSE)))</f>
        <v/>
      </c>
      <c r="CY864" s="188" t="str">
        <f t="shared" si="725"/>
        <v/>
      </c>
      <c r="CZ864" s="117" t="str">
        <f t="shared" si="739"/>
        <v/>
      </c>
      <c r="DA864" s="174" t="str">
        <f t="shared" si="726"/>
        <v/>
      </c>
      <c r="DB864" s="189"/>
    </row>
    <row r="865" spans="1:106">
      <c r="A865" s="165">
        <f t="shared" si="731"/>
        <v>861</v>
      </c>
      <c r="B865" s="166"/>
      <c r="C865" s="166"/>
      <c r="D865" s="166"/>
      <c r="E865" s="166"/>
      <c r="F865" s="166"/>
      <c r="G865" s="166"/>
      <c r="H865" s="166"/>
      <c r="I865" s="166"/>
      <c r="J865" s="166"/>
      <c r="K865" s="166"/>
      <c r="L865" s="166"/>
      <c r="M865" s="167"/>
      <c r="N865" s="168" t="str">
        <f t="shared" ca="1" si="690"/>
        <v/>
      </c>
      <c r="O865" s="169"/>
      <c r="P865" s="169"/>
      <c r="Q865" s="167"/>
      <c r="R865" s="170"/>
      <c r="S865" s="171" t="str">
        <f t="shared" si="691"/>
        <v/>
      </c>
      <c r="T865" s="171" t="str">
        <f t="shared" si="692"/>
        <v/>
      </c>
      <c r="U865" s="171" t="str">
        <f t="shared" si="693"/>
        <v/>
      </c>
      <c r="V865" s="171" t="str">
        <f>IF(ISBLANK(R865), "", (POWER(R865/VLOOKUP(U865,Anthro_Calc!C:P,13,FALSE),VLOOKUP(U865,Anthro_Calc!C:P,12,FALSE))-1) / (VLOOKUP(U865,Anthro_Calc!C:P,14,FALSE)*VLOOKUP(U865,Anthro_Calc!C:P,12,FALSE)))</f>
        <v/>
      </c>
      <c r="W865" s="171" t="str">
        <f>IF(ISBLANK(R865), "", -3 + (R865 -VLOOKUP(U865,Anthro_Calc!C:P,4,FALSE)) / (VLOOKUP(U865,Anthro_Calc!C:P,5,FALSE) - VLOOKUP(U865,Anthro_Calc!C:P,4,FALSE)))</f>
        <v/>
      </c>
      <c r="X865" s="171" t="str">
        <f>IF(ISBLANK(R865), "", 3 + (R865 -VLOOKUP(U865,Anthro_Calc!C:P,10,FALSE)) / (VLOOKUP(U865,Anthro_Calc!C:P,10,FALSE) - VLOOKUP(U865,Anthro_Calc!C:P,9,FALSE)))</f>
        <v/>
      </c>
      <c r="Y865" s="172" t="str">
        <f t="shared" si="694"/>
        <v/>
      </c>
      <c r="Z865" s="173" t="str">
        <f t="shared" si="695"/>
        <v/>
      </c>
      <c r="AA865" s="174" t="str">
        <f t="shared" si="730"/>
        <v/>
      </c>
      <c r="AB865" s="167"/>
      <c r="AC865" s="175"/>
      <c r="AD865" s="176"/>
      <c r="AE865" s="177" t="str">
        <f t="shared" si="696"/>
        <v/>
      </c>
      <c r="AF865" s="171">
        <f t="shared" si="697"/>
        <v>0</v>
      </c>
      <c r="AG865" s="171">
        <f t="shared" si="698"/>
        <v>0</v>
      </c>
      <c r="AH865" s="171" t="str">
        <f t="shared" si="699"/>
        <v>0</v>
      </c>
      <c r="AI865" s="171" t="str">
        <f>IF(ISBLANK(AD865), "", (POWER(AD865/VLOOKUP(AH865,Anthro_Calc!C:P,13,FALSE),VLOOKUP(AH865,Anthro_Calc!C:P,12,FALSE))-1) / (VLOOKUP(AH865,Anthro_Calc!C:P,14,FALSE)*VLOOKUP(AH865,Anthro_Calc!C:P,12,FALSE)))</f>
        <v/>
      </c>
      <c r="AJ865" s="171" t="str">
        <f>IF(ISBLANK(AD865), "", -3 + (AD865 -VLOOKUP(AH865,Anthro_Calc!C:P,4,FALSE)) / (VLOOKUP(AH865,Anthro_Calc!C:P,5,FALSE) - VLOOKUP(AH865,Anthro_Calc!C:P,4,FALSE)))</f>
        <v/>
      </c>
      <c r="AK865" s="171" t="str">
        <f>IF(ISBLANK(AD865), "", 3 + (AD865 -VLOOKUP(AH865,Anthro_Calc!C:P,10,FALSE)) / (VLOOKUP(AH865,Anthro_Calc!C:P,10,FALSE) - VLOOKUP(AH865,Anthro_Calc!C:P,9,FALSE)))</f>
        <v/>
      </c>
      <c r="AL865" s="172" t="str">
        <f t="shared" si="700"/>
        <v/>
      </c>
      <c r="AM865" s="173" t="str">
        <f t="shared" si="701"/>
        <v/>
      </c>
      <c r="AN865" s="174" t="str">
        <f t="shared" si="702"/>
        <v/>
      </c>
      <c r="AO865" s="178" t="str">
        <f t="shared" si="732"/>
        <v/>
      </c>
      <c r="AP865" s="179"/>
      <c r="AQ865" s="179" t="str">
        <f t="shared" si="738"/>
        <v/>
      </c>
      <c r="AR865" s="167"/>
      <c r="AS865" s="175"/>
      <c r="AT865" s="170"/>
      <c r="AU865" s="177" t="str">
        <f t="shared" si="729"/>
        <v/>
      </c>
      <c r="AV865" s="171">
        <f t="shared" si="703"/>
        <v>0</v>
      </c>
      <c r="AW865" s="171">
        <f t="shared" si="704"/>
        <v>0</v>
      </c>
      <c r="AX865" s="171" t="str">
        <f t="shared" si="705"/>
        <v>0</v>
      </c>
      <c r="AY865" s="171" t="str">
        <f>IF(ISBLANK(AT865), "", (POWER(AT865/VLOOKUP(AX865,Anthro_Calc!C:P,13,FALSE),VLOOKUP(AX865,Anthro_Calc!C:P,12,FALSE))-1) / (VLOOKUP(AX865,Anthro_Calc!C:P,14,FALSE)*VLOOKUP(AX865,Anthro_Calc!C:P,12,FALSE)))</f>
        <v/>
      </c>
      <c r="AZ865" s="171" t="str">
        <f>IF(ISBLANK(AT865), "", -3 + (AT865 -VLOOKUP(AX865,Anthro_Calc!C:P,4,FALSE)) / (VLOOKUP(AX865,Anthro_Calc!C:P,5,FALSE) - VLOOKUP(AX865,Anthro_Calc!C:P,4,FALSE)))</f>
        <v/>
      </c>
      <c r="BA865" s="171" t="str">
        <f>IF(ISBLANK(AT865), "", 3 + (AT865 -VLOOKUP(AX865,Anthro_Calc!C:P,10,FALSE)) / (VLOOKUP(AX865,Anthro_Calc!C:P,10,FALSE) - VLOOKUP(AX865,Anthro_Calc!C:P,9,FALSE)))</f>
        <v/>
      </c>
      <c r="BB865" s="172" t="str">
        <f t="shared" si="706"/>
        <v/>
      </c>
      <c r="BC865" s="173" t="str">
        <f t="shared" si="707"/>
        <v/>
      </c>
      <c r="BD865" s="174" t="str">
        <f t="shared" si="733"/>
        <v/>
      </c>
      <c r="BE865" s="180" t="str">
        <f t="shared" si="734"/>
        <v/>
      </c>
      <c r="BF865" s="181" t="str">
        <f t="shared" si="708"/>
        <v/>
      </c>
      <c r="BG865" s="181" t="str">
        <f t="shared" si="735"/>
        <v/>
      </c>
      <c r="BH865" s="179"/>
      <c r="BI865" s="182"/>
      <c r="BJ865" s="167"/>
      <c r="BK865" s="175"/>
      <c r="BL865" s="176"/>
      <c r="BM865" s="177" t="str">
        <f t="shared" si="709"/>
        <v/>
      </c>
      <c r="BN865" s="171">
        <f t="shared" si="727"/>
        <v>0</v>
      </c>
      <c r="BO865" s="171">
        <f t="shared" si="728"/>
        <v>0</v>
      </c>
      <c r="BP865" s="171" t="str">
        <f t="shared" si="710"/>
        <v>0</v>
      </c>
      <c r="BQ865" s="171" t="str">
        <f>IF(ISBLANK(BL865), "", (POWER(BL865/VLOOKUP(BP865,Anthro_Calc!C:P,13,FALSE),VLOOKUP(BP865,Anthro_Calc!C:P,12,FALSE))-1) / (VLOOKUP(BP865,Anthro_Calc!C:P,14,FALSE)*VLOOKUP(BP865,Anthro_Calc!C:P,12,FALSE)))</f>
        <v/>
      </c>
      <c r="BR865" s="171" t="str">
        <f>IF(ISBLANK(BL865), "", -3 + (BL865 -VLOOKUP(BP865,Anthro_Calc!C:P,4,FALSE)) / (VLOOKUP(BP865,Anthro_Calc!C:P,5,FALSE) - VLOOKUP(BP865,Anthro_Calc!C:P,4,FALSE)))</f>
        <v/>
      </c>
      <c r="BS865" s="171" t="str">
        <f>IF(ISBLANK(BL865), "", 3 + (BL865 -VLOOKUP(BP865,Anthro_Calc!C:P,10,FALSE)) / (VLOOKUP(BP865,Anthro_Calc!C:P,10,FALSE) - VLOOKUP(BP865,Anthro_Calc!C:P,9,FALSE)))</f>
        <v/>
      </c>
      <c r="BT865" s="172" t="str">
        <f t="shared" si="711"/>
        <v/>
      </c>
      <c r="BU865" s="173" t="str">
        <f t="shared" si="712"/>
        <v/>
      </c>
      <c r="BV865" s="174" t="str">
        <f t="shared" si="713"/>
        <v/>
      </c>
      <c r="BW865" s="181" t="str">
        <f t="shared" si="736"/>
        <v/>
      </c>
      <c r="BX865" s="179"/>
      <c r="BY865" s="181" t="str">
        <f>IF(ISBLANK(BL865), "", VLOOKUP(Z865&amp;" "&amp;BV865&amp;" "&amp;BW865,Graduation_Criteria!$D$2:$E$34,2,FALSE))</f>
        <v/>
      </c>
      <c r="BZ865" s="181" t="str">
        <f t="shared" si="737"/>
        <v/>
      </c>
      <c r="CA865" s="167"/>
      <c r="CB865" s="175"/>
      <c r="CC865" s="175"/>
      <c r="CD865" s="183" t="str">
        <f t="shared" si="714"/>
        <v/>
      </c>
      <c r="CE865" s="184">
        <f t="shared" si="715"/>
        <v>0</v>
      </c>
      <c r="CF865" s="184">
        <f t="shared" si="716"/>
        <v>0</v>
      </c>
      <c r="CG865" s="184" t="str">
        <f t="shared" si="717"/>
        <v>0</v>
      </c>
      <c r="CH865" s="184" t="str">
        <f>IF(ISBLANK(CC865), "", (POWER(CC865/VLOOKUP(CG865,Anthro_Calc!C:P,13,FALSE),VLOOKUP(CG865,Anthro_Calc!C:P,12,FALSE))-1) / (VLOOKUP(CG865,Anthro_Calc!C:P,14,FALSE)*VLOOKUP(CG865,Anthro_Calc!C:P,12,FALSE)))</f>
        <v/>
      </c>
      <c r="CI865" s="184" t="str">
        <f>IF(ISBLANK(CC865), "", -3 + (CC865 -VLOOKUP(CG865,Anthro_Calc!C:P,4,FALSE)) / (VLOOKUP(CG865,Anthro_Calc!C:P,5,FALSE) - VLOOKUP(CG865,Anthro_Calc!C:P,4,FALSE)))</f>
        <v/>
      </c>
      <c r="CJ865" s="184" t="str">
        <f>IF(ISBLANK(CC865), "", 3 + (CC865 -VLOOKUP(CG865,Anthro_Calc!C:P,10,FALSE)) / (VLOOKUP(CG865,Anthro_Calc!C:P,10,FALSE) - VLOOKUP(CG865,Anthro_Calc!C:P,9,FALSE)))</f>
        <v/>
      </c>
      <c r="CK865" s="185" t="str">
        <f t="shared" si="718"/>
        <v/>
      </c>
      <c r="CL865" s="173" t="str">
        <f t="shared" si="719"/>
        <v/>
      </c>
      <c r="CM865" s="174" t="str">
        <f t="shared" si="720"/>
        <v/>
      </c>
      <c r="CN865" s="179"/>
      <c r="CO865" s="167"/>
      <c r="CP865" s="175"/>
      <c r="CQ865" s="175"/>
      <c r="CR865" s="186" t="str">
        <f t="shared" si="721"/>
        <v/>
      </c>
      <c r="CS865" s="187">
        <f t="shared" si="722"/>
        <v>0</v>
      </c>
      <c r="CT865" s="187">
        <f t="shared" si="723"/>
        <v>0</v>
      </c>
      <c r="CU865" s="187" t="str">
        <f t="shared" si="724"/>
        <v>0</v>
      </c>
      <c r="CV865" s="187" t="str">
        <f>IF(ISBLANK(CQ865), "", (POWER(CQ865/VLOOKUP(CU865,Anthro_Calc!C:P,13,FALSE),VLOOKUP(CU865,Anthro_Calc!C:P,12,FALSE))-1) / (VLOOKUP(CU865,Anthro_Calc!C:P,14,FALSE)*VLOOKUP(CU865,Anthro_Calc!C:P,12,FALSE)))</f>
        <v/>
      </c>
      <c r="CW865" s="187" t="str">
        <f>IF(ISBLANK(CQ865), "", -3 + (CQ865 -VLOOKUP(CU865,Anthro_Calc!C:P,4,FALSE)) / (VLOOKUP(CU865,Anthro_Calc!C:P,5,FALSE) - VLOOKUP(CU865,Anthro_Calc!C:P,4,FALSE)))</f>
        <v/>
      </c>
      <c r="CX865" s="187" t="str">
        <f>IF(ISBLANK(CQ865), "", 3 + (CQ865 -VLOOKUP(CU865,Anthro_Calc!C:P,10,FALSE)) / (VLOOKUP(CU865,Anthro_Calc!C:P,10,FALSE) - VLOOKUP(CU865,Anthro_Calc!C:P,9,FALSE)))</f>
        <v/>
      </c>
      <c r="CY865" s="188" t="str">
        <f t="shared" si="725"/>
        <v/>
      </c>
      <c r="CZ865" s="117" t="str">
        <f t="shared" si="739"/>
        <v/>
      </c>
      <c r="DA865" s="174" t="str">
        <f t="shared" si="726"/>
        <v/>
      </c>
      <c r="DB865" s="189"/>
    </row>
    <row r="866" spans="1:106">
      <c r="A866" s="165">
        <f t="shared" si="731"/>
        <v>862</v>
      </c>
      <c r="B866" s="166"/>
      <c r="C866" s="166"/>
      <c r="D866" s="166"/>
      <c r="E866" s="166"/>
      <c r="F866" s="166"/>
      <c r="G866" s="166"/>
      <c r="H866" s="166"/>
      <c r="I866" s="166"/>
      <c r="J866" s="166"/>
      <c r="K866" s="166"/>
      <c r="L866" s="166"/>
      <c r="M866" s="167"/>
      <c r="N866" s="168" t="str">
        <f t="shared" ca="1" si="690"/>
        <v/>
      </c>
      <c r="O866" s="169"/>
      <c r="P866" s="169"/>
      <c r="Q866" s="167"/>
      <c r="R866" s="170"/>
      <c r="S866" s="171" t="str">
        <f t="shared" si="691"/>
        <v/>
      </c>
      <c r="T866" s="171" t="str">
        <f t="shared" si="692"/>
        <v/>
      </c>
      <c r="U866" s="171" t="str">
        <f t="shared" si="693"/>
        <v/>
      </c>
      <c r="V866" s="171" t="str">
        <f>IF(ISBLANK(R866), "", (POWER(R866/VLOOKUP(U866,Anthro_Calc!C:P,13,FALSE),VLOOKUP(U866,Anthro_Calc!C:P,12,FALSE))-1) / (VLOOKUP(U866,Anthro_Calc!C:P,14,FALSE)*VLOOKUP(U866,Anthro_Calc!C:P,12,FALSE)))</f>
        <v/>
      </c>
      <c r="W866" s="171" t="str">
        <f>IF(ISBLANK(R866), "", -3 + (R866 -VLOOKUP(U866,Anthro_Calc!C:P,4,FALSE)) / (VLOOKUP(U866,Anthro_Calc!C:P,5,FALSE) - VLOOKUP(U866,Anthro_Calc!C:P,4,FALSE)))</f>
        <v/>
      </c>
      <c r="X866" s="171" t="str">
        <f>IF(ISBLANK(R866), "", 3 + (R866 -VLOOKUP(U866,Anthro_Calc!C:P,10,FALSE)) / (VLOOKUP(U866,Anthro_Calc!C:P,10,FALSE) - VLOOKUP(U866,Anthro_Calc!C:P,9,FALSE)))</f>
        <v/>
      </c>
      <c r="Y866" s="172" t="str">
        <f t="shared" si="694"/>
        <v/>
      </c>
      <c r="Z866" s="173" t="str">
        <f t="shared" si="695"/>
        <v/>
      </c>
      <c r="AA866" s="174" t="str">
        <f t="shared" si="730"/>
        <v/>
      </c>
      <c r="AB866" s="167"/>
      <c r="AC866" s="175"/>
      <c r="AD866" s="176"/>
      <c r="AE866" s="177" t="str">
        <f t="shared" si="696"/>
        <v/>
      </c>
      <c r="AF866" s="171">
        <f t="shared" si="697"/>
        <v>0</v>
      </c>
      <c r="AG866" s="171">
        <f t="shared" si="698"/>
        <v>0</v>
      </c>
      <c r="AH866" s="171" t="str">
        <f t="shared" si="699"/>
        <v>0</v>
      </c>
      <c r="AI866" s="171" t="str">
        <f>IF(ISBLANK(AD866), "", (POWER(AD866/VLOOKUP(AH866,Anthro_Calc!C:P,13,FALSE),VLOOKUP(AH866,Anthro_Calc!C:P,12,FALSE))-1) / (VLOOKUP(AH866,Anthro_Calc!C:P,14,FALSE)*VLOOKUP(AH866,Anthro_Calc!C:P,12,FALSE)))</f>
        <v/>
      </c>
      <c r="AJ866" s="171" t="str">
        <f>IF(ISBLANK(AD866), "", -3 + (AD866 -VLOOKUP(AH866,Anthro_Calc!C:P,4,FALSE)) / (VLOOKUP(AH866,Anthro_Calc!C:P,5,FALSE) - VLOOKUP(AH866,Anthro_Calc!C:P,4,FALSE)))</f>
        <v/>
      </c>
      <c r="AK866" s="171" t="str">
        <f>IF(ISBLANK(AD866), "", 3 + (AD866 -VLOOKUP(AH866,Anthro_Calc!C:P,10,FALSE)) / (VLOOKUP(AH866,Anthro_Calc!C:P,10,FALSE) - VLOOKUP(AH866,Anthro_Calc!C:P,9,FALSE)))</f>
        <v/>
      </c>
      <c r="AL866" s="172" t="str">
        <f t="shared" si="700"/>
        <v/>
      </c>
      <c r="AM866" s="173" t="str">
        <f t="shared" si="701"/>
        <v/>
      </c>
      <c r="AN866" s="174" t="str">
        <f t="shared" si="702"/>
        <v/>
      </c>
      <c r="AO866" s="178" t="str">
        <f t="shared" si="732"/>
        <v/>
      </c>
      <c r="AP866" s="179"/>
      <c r="AQ866" s="179" t="str">
        <f t="shared" si="738"/>
        <v/>
      </c>
      <c r="AR866" s="167"/>
      <c r="AS866" s="175"/>
      <c r="AT866" s="170"/>
      <c r="AU866" s="177" t="str">
        <f t="shared" si="729"/>
        <v/>
      </c>
      <c r="AV866" s="171">
        <f t="shared" si="703"/>
        <v>0</v>
      </c>
      <c r="AW866" s="171">
        <f t="shared" si="704"/>
        <v>0</v>
      </c>
      <c r="AX866" s="171" t="str">
        <f t="shared" si="705"/>
        <v>0</v>
      </c>
      <c r="AY866" s="171" t="str">
        <f>IF(ISBLANK(AT866), "", (POWER(AT866/VLOOKUP(AX866,Anthro_Calc!C:P,13,FALSE),VLOOKUP(AX866,Anthro_Calc!C:P,12,FALSE))-1) / (VLOOKUP(AX866,Anthro_Calc!C:P,14,FALSE)*VLOOKUP(AX866,Anthro_Calc!C:P,12,FALSE)))</f>
        <v/>
      </c>
      <c r="AZ866" s="171" t="str">
        <f>IF(ISBLANK(AT866), "", -3 + (AT866 -VLOOKUP(AX866,Anthro_Calc!C:P,4,FALSE)) / (VLOOKUP(AX866,Anthro_Calc!C:P,5,FALSE) - VLOOKUP(AX866,Anthro_Calc!C:P,4,FALSE)))</f>
        <v/>
      </c>
      <c r="BA866" s="171" t="str">
        <f>IF(ISBLANK(AT866), "", 3 + (AT866 -VLOOKUP(AX866,Anthro_Calc!C:P,10,FALSE)) / (VLOOKUP(AX866,Anthro_Calc!C:P,10,FALSE) - VLOOKUP(AX866,Anthro_Calc!C:P,9,FALSE)))</f>
        <v/>
      </c>
      <c r="BB866" s="172" t="str">
        <f t="shared" si="706"/>
        <v/>
      </c>
      <c r="BC866" s="173" t="str">
        <f t="shared" si="707"/>
        <v/>
      </c>
      <c r="BD866" s="174" t="str">
        <f t="shared" si="733"/>
        <v/>
      </c>
      <c r="BE866" s="180" t="str">
        <f t="shared" si="734"/>
        <v/>
      </c>
      <c r="BF866" s="181" t="str">
        <f t="shared" si="708"/>
        <v/>
      </c>
      <c r="BG866" s="181" t="str">
        <f t="shared" si="735"/>
        <v/>
      </c>
      <c r="BH866" s="179"/>
      <c r="BI866" s="182"/>
      <c r="BJ866" s="167"/>
      <c r="BK866" s="175"/>
      <c r="BL866" s="176"/>
      <c r="BM866" s="177" t="str">
        <f t="shared" si="709"/>
        <v/>
      </c>
      <c r="BN866" s="171">
        <f t="shared" si="727"/>
        <v>0</v>
      </c>
      <c r="BO866" s="171">
        <f t="shared" si="728"/>
        <v>0</v>
      </c>
      <c r="BP866" s="171" t="str">
        <f t="shared" si="710"/>
        <v>0</v>
      </c>
      <c r="BQ866" s="171" t="str">
        <f>IF(ISBLANK(BL866), "", (POWER(BL866/VLOOKUP(BP866,Anthro_Calc!C:P,13,FALSE),VLOOKUP(BP866,Anthro_Calc!C:P,12,FALSE))-1) / (VLOOKUP(BP866,Anthro_Calc!C:P,14,FALSE)*VLOOKUP(BP866,Anthro_Calc!C:P,12,FALSE)))</f>
        <v/>
      </c>
      <c r="BR866" s="171" t="str">
        <f>IF(ISBLANK(BL866), "", -3 + (BL866 -VLOOKUP(BP866,Anthro_Calc!C:P,4,FALSE)) / (VLOOKUP(BP866,Anthro_Calc!C:P,5,FALSE) - VLOOKUP(BP866,Anthro_Calc!C:P,4,FALSE)))</f>
        <v/>
      </c>
      <c r="BS866" s="171" t="str">
        <f>IF(ISBLANK(BL866), "", 3 + (BL866 -VLOOKUP(BP866,Anthro_Calc!C:P,10,FALSE)) / (VLOOKUP(BP866,Anthro_Calc!C:P,10,FALSE) - VLOOKUP(BP866,Anthro_Calc!C:P,9,FALSE)))</f>
        <v/>
      </c>
      <c r="BT866" s="172" t="str">
        <f t="shared" si="711"/>
        <v/>
      </c>
      <c r="BU866" s="173" t="str">
        <f t="shared" si="712"/>
        <v/>
      </c>
      <c r="BV866" s="174" t="str">
        <f t="shared" si="713"/>
        <v/>
      </c>
      <c r="BW866" s="181" t="str">
        <f t="shared" si="736"/>
        <v/>
      </c>
      <c r="BX866" s="179"/>
      <c r="BY866" s="181" t="str">
        <f>IF(ISBLANK(BL866), "", VLOOKUP(Z866&amp;" "&amp;BV866&amp;" "&amp;BW866,Graduation_Criteria!$D$2:$E$34,2,FALSE))</f>
        <v/>
      </c>
      <c r="BZ866" s="181" t="str">
        <f t="shared" si="737"/>
        <v/>
      </c>
      <c r="CA866" s="167"/>
      <c r="CB866" s="175"/>
      <c r="CC866" s="175"/>
      <c r="CD866" s="183" t="str">
        <f t="shared" si="714"/>
        <v/>
      </c>
      <c r="CE866" s="184">
        <f t="shared" si="715"/>
        <v>0</v>
      </c>
      <c r="CF866" s="184">
        <f t="shared" si="716"/>
        <v>0</v>
      </c>
      <c r="CG866" s="184" t="str">
        <f t="shared" si="717"/>
        <v>0</v>
      </c>
      <c r="CH866" s="184" t="str">
        <f>IF(ISBLANK(CC866), "", (POWER(CC866/VLOOKUP(CG866,Anthro_Calc!C:P,13,FALSE),VLOOKUP(CG866,Anthro_Calc!C:P,12,FALSE))-1) / (VLOOKUP(CG866,Anthro_Calc!C:P,14,FALSE)*VLOOKUP(CG866,Anthro_Calc!C:P,12,FALSE)))</f>
        <v/>
      </c>
      <c r="CI866" s="184" t="str">
        <f>IF(ISBLANK(CC866), "", -3 + (CC866 -VLOOKUP(CG866,Anthro_Calc!C:P,4,FALSE)) / (VLOOKUP(CG866,Anthro_Calc!C:P,5,FALSE) - VLOOKUP(CG866,Anthro_Calc!C:P,4,FALSE)))</f>
        <v/>
      </c>
      <c r="CJ866" s="184" t="str">
        <f>IF(ISBLANK(CC866), "", 3 + (CC866 -VLOOKUP(CG866,Anthro_Calc!C:P,10,FALSE)) / (VLOOKUP(CG866,Anthro_Calc!C:P,10,FALSE) - VLOOKUP(CG866,Anthro_Calc!C:P,9,FALSE)))</f>
        <v/>
      </c>
      <c r="CK866" s="185" t="str">
        <f t="shared" si="718"/>
        <v/>
      </c>
      <c r="CL866" s="173" t="str">
        <f t="shared" si="719"/>
        <v/>
      </c>
      <c r="CM866" s="174" t="str">
        <f t="shared" si="720"/>
        <v/>
      </c>
      <c r="CN866" s="179"/>
      <c r="CO866" s="167"/>
      <c r="CP866" s="175"/>
      <c r="CQ866" s="175"/>
      <c r="CR866" s="186" t="str">
        <f t="shared" si="721"/>
        <v/>
      </c>
      <c r="CS866" s="187">
        <f t="shared" si="722"/>
        <v>0</v>
      </c>
      <c r="CT866" s="187">
        <f t="shared" si="723"/>
        <v>0</v>
      </c>
      <c r="CU866" s="187" t="str">
        <f t="shared" si="724"/>
        <v>0</v>
      </c>
      <c r="CV866" s="187" t="str">
        <f>IF(ISBLANK(CQ866), "", (POWER(CQ866/VLOOKUP(CU866,Anthro_Calc!C:P,13,FALSE),VLOOKUP(CU866,Anthro_Calc!C:P,12,FALSE))-1) / (VLOOKUP(CU866,Anthro_Calc!C:P,14,FALSE)*VLOOKUP(CU866,Anthro_Calc!C:P,12,FALSE)))</f>
        <v/>
      </c>
      <c r="CW866" s="187" t="str">
        <f>IF(ISBLANK(CQ866), "", -3 + (CQ866 -VLOOKUP(CU866,Anthro_Calc!C:P,4,FALSE)) / (VLOOKUP(CU866,Anthro_Calc!C:P,5,FALSE) - VLOOKUP(CU866,Anthro_Calc!C:P,4,FALSE)))</f>
        <v/>
      </c>
      <c r="CX866" s="187" t="str">
        <f>IF(ISBLANK(CQ866), "", 3 + (CQ866 -VLOOKUP(CU866,Anthro_Calc!C:P,10,FALSE)) / (VLOOKUP(CU866,Anthro_Calc!C:P,10,FALSE) - VLOOKUP(CU866,Anthro_Calc!C:P,9,FALSE)))</f>
        <v/>
      </c>
      <c r="CY866" s="188" t="str">
        <f t="shared" si="725"/>
        <v/>
      </c>
      <c r="CZ866" s="117" t="str">
        <f t="shared" si="739"/>
        <v/>
      </c>
      <c r="DA866" s="174" t="str">
        <f t="shared" si="726"/>
        <v/>
      </c>
      <c r="DB866" s="189"/>
    </row>
    <row r="867" spans="1:106">
      <c r="A867" s="165">
        <f t="shared" si="731"/>
        <v>863</v>
      </c>
      <c r="B867" s="166"/>
      <c r="C867" s="166"/>
      <c r="D867" s="166"/>
      <c r="E867" s="166"/>
      <c r="F867" s="166"/>
      <c r="G867" s="166"/>
      <c r="H867" s="166"/>
      <c r="I867" s="166"/>
      <c r="J867" s="166"/>
      <c r="K867" s="166"/>
      <c r="L867" s="166"/>
      <c r="M867" s="167"/>
      <c r="N867" s="168" t="str">
        <f t="shared" ca="1" si="690"/>
        <v/>
      </c>
      <c r="O867" s="169"/>
      <c r="P867" s="169"/>
      <c r="Q867" s="167"/>
      <c r="R867" s="170"/>
      <c r="S867" s="171" t="str">
        <f t="shared" si="691"/>
        <v/>
      </c>
      <c r="T867" s="171" t="str">
        <f t="shared" si="692"/>
        <v/>
      </c>
      <c r="U867" s="171" t="str">
        <f t="shared" si="693"/>
        <v/>
      </c>
      <c r="V867" s="171" t="str">
        <f>IF(ISBLANK(R867), "", (POWER(R867/VLOOKUP(U867,Anthro_Calc!C:P,13,FALSE),VLOOKUP(U867,Anthro_Calc!C:P,12,FALSE))-1) / (VLOOKUP(U867,Anthro_Calc!C:P,14,FALSE)*VLOOKUP(U867,Anthro_Calc!C:P,12,FALSE)))</f>
        <v/>
      </c>
      <c r="W867" s="171" t="str">
        <f>IF(ISBLANK(R867), "", -3 + (R867 -VLOOKUP(U867,Anthro_Calc!C:P,4,FALSE)) / (VLOOKUP(U867,Anthro_Calc!C:P,5,FALSE) - VLOOKUP(U867,Anthro_Calc!C:P,4,FALSE)))</f>
        <v/>
      </c>
      <c r="X867" s="171" t="str">
        <f>IF(ISBLANK(R867), "", 3 + (R867 -VLOOKUP(U867,Anthro_Calc!C:P,10,FALSE)) / (VLOOKUP(U867,Anthro_Calc!C:P,10,FALSE) - VLOOKUP(U867,Anthro_Calc!C:P,9,FALSE)))</f>
        <v/>
      </c>
      <c r="Y867" s="172" t="str">
        <f t="shared" si="694"/>
        <v/>
      </c>
      <c r="Z867" s="173" t="str">
        <f t="shared" si="695"/>
        <v/>
      </c>
      <c r="AA867" s="174" t="str">
        <f t="shared" si="730"/>
        <v/>
      </c>
      <c r="AB867" s="167"/>
      <c r="AC867" s="175"/>
      <c r="AD867" s="176"/>
      <c r="AE867" s="177" t="str">
        <f t="shared" si="696"/>
        <v/>
      </c>
      <c r="AF867" s="171">
        <f t="shared" si="697"/>
        <v>0</v>
      </c>
      <c r="AG867" s="171">
        <f t="shared" si="698"/>
        <v>0</v>
      </c>
      <c r="AH867" s="171" t="str">
        <f t="shared" si="699"/>
        <v>0</v>
      </c>
      <c r="AI867" s="171" t="str">
        <f>IF(ISBLANK(AD867), "", (POWER(AD867/VLOOKUP(AH867,Anthro_Calc!C:P,13,FALSE),VLOOKUP(AH867,Anthro_Calc!C:P,12,FALSE))-1) / (VLOOKUP(AH867,Anthro_Calc!C:P,14,FALSE)*VLOOKUP(AH867,Anthro_Calc!C:P,12,FALSE)))</f>
        <v/>
      </c>
      <c r="AJ867" s="171" t="str">
        <f>IF(ISBLANK(AD867), "", -3 + (AD867 -VLOOKUP(AH867,Anthro_Calc!C:P,4,FALSE)) / (VLOOKUP(AH867,Anthro_Calc!C:P,5,FALSE) - VLOOKUP(AH867,Anthro_Calc!C:P,4,FALSE)))</f>
        <v/>
      </c>
      <c r="AK867" s="171" t="str">
        <f>IF(ISBLANK(AD867), "", 3 + (AD867 -VLOOKUP(AH867,Anthro_Calc!C:P,10,FALSE)) / (VLOOKUP(AH867,Anthro_Calc!C:P,10,FALSE) - VLOOKUP(AH867,Anthro_Calc!C:P,9,FALSE)))</f>
        <v/>
      </c>
      <c r="AL867" s="172" t="str">
        <f t="shared" si="700"/>
        <v/>
      </c>
      <c r="AM867" s="173" t="str">
        <f t="shared" si="701"/>
        <v/>
      </c>
      <c r="AN867" s="174" t="str">
        <f t="shared" si="702"/>
        <v/>
      </c>
      <c r="AO867" s="178" t="str">
        <f t="shared" si="732"/>
        <v/>
      </c>
      <c r="AP867" s="179"/>
      <c r="AQ867" s="179" t="str">
        <f t="shared" si="738"/>
        <v/>
      </c>
      <c r="AR867" s="167"/>
      <c r="AS867" s="175"/>
      <c r="AT867" s="170"/>
      <c r="AU867" s="177" t="str">
        <f t="shared" si="729"/>
        <v/>
      </c>
      <c r="AV867" s="171">
        <f t="shared" si="703"/>
        <v>0</v>
      </c>
      <c r="AW867" s="171">
        <f t="shared" si="704"/>
        <v>0</v>
      </c>
      <c r="AX867" s="171" t="str">
        <f t="shared" si="705"/>
        <v>0</v>
      </c>
      <c r="AY867" s="171" t="str">
        <f>IF(ISBLANK(AT867), "", (POWER(AT867/VLOOKUP(AX867,Anthro_Calc!C:P,13,FALSE),VLOOKUP(AX867,Anthro_Calc!C:P,12,FALSE))-1) / (VLOOKUP(AX867,Anthro_Calc!C:P,14,FALSE)*VLOOKUP(AX867,Anthro_Calc!C:P,12,FALSE)))</f>
        <v/>
      </c>
      <c r="AZ867" s="171" t="str">
        <f>IF(ISBLANK(AT867), "", -3 + (AT867 -VLOOKUP(AX867,Anthro_Calc!C:P,4,FALSE)) / (VLOOKUP(AX867,Anthro_Calc!C:P,5,FALSE) - VLOOKUP(AX867,Anthro_Calc!C:P,4,FALSE)))</f>
        <v/>
      </c>
      <c r="BA867" s="171" t="str">
        <f>IF(ISBLANK(AT867), "", 3 + (AT867 -VLOOKUP(AX867,Anthro_Calc!C:P,10,FALSE)) / (VLOOKUP(AX867,Anthro_Calc!C:P,10,FALSE) - VLOOKUP(AX867,Anthro_Calc!C:P,9,FALSE)))</f>
        <v/>
      </c>
      <c r="BB867" s="172" t="str">
        <f t="shared" si="706"/>
        <v/>
      </c>
      <c r="BC867" s="173" t="str">
        <f t="shared" si="707"/>
        <v/>
      </c>
      <c r="BD867" s="174" t="str">
        <f t="shared" si="733"/>
        <v/>
      </c>
      <c r="BE867" s="180" t="str">
        <f t="shared" si="734"/>
        <v/>
      </c>
      <c r="BF867" s="181" t="str">
        <f t="shared" si="708"/>
        <v/>
      </c>
      <c r="BG867" s="181" t="str">
        <f t="shared" si="735"/>
        <v/>
      </c>
      <c r="BH867" s="179"/>
      <c r="BI867" s="182"/>
      <c r="BJ867" s="167"/>
      <c r="BK867" s="175"/>
      <c r="BL867" s="176"/>
      <c r="BM867" s="177" t="str">
        <f t="shared" si="709"/>
        <v/>
      </c>
      <c r="BN867" s="171">
        <f t="shared" si="727"/>
        <v>0</v>
      </c>
      <c r="BO867" s="171">
        <f t="shared" si="728"/>
        <v>0</v>
      </c>
      <c r="BP867" s="171" t="str">
        <f t="shared" si="710"/>
        <v>0</v>
      </c>
      <c r="BQ867" s="171" t="str">
        <f>IF(ISBLANK(BL867), "", (POWER(BL867/VLOOKUP(BP867,Anthro_Calc!C:P,13,FALSE),VLOOKUP(BP867,Anthro_Calc!C:P,12,FALSE))-1) / (VLOOKUP(BP867,Anthro_Calc!C:P,14,FALSE)*VLOOKUP(BP867,Anthro_Calc!C:P,12,FALSE)))</f>
        <v/>
      </c>
      <c r="BR867" s="171" t="str">
        <f>IF(ISBLANK(BL867), "", -3 + (BL867 -VLOOKUP(BP867,Anthro_Calc!C:P,4,FALSE)) / (VLOOKUP(BP867,Anthro_Calc!C:P,5,FALSE) - VLOOKUP(BP867,Anthro_Calc!C:P,4,FALSE)))</f>
        <v/>
      </c>
      <c r="BS867" s="171" t="str">
        <f>IF(ISBLANK(BL867), "", 3 + (BL867 -VLOOKUP(BP867,Anthro_Calc!C:P,10,FALSE)) / (VLOOKUP(BP867,Anthro_Calc!C:P,10,FALSE) - VLOOKUP(BP867,Anthro_Calc!C:P,9,FALSE)))</f>
        <v/>
      </c>
      <c r="BT867" s="172" t="str">
        <f t="shared" si="711"/>
        <v/>
      </c>
      <c r="BU867" s="173" t="str">
        <f t="shared" si="712"/>
        <v/>
      </c>
      <c r="BV867" s="174" t="str">
        <f t="shared" si="713"/>
        <v/>
      </c>
      <c r="BW867" s="181" t="str">
        <f t="shared" si="736"/>
        <v/>
      </c>
      <c r="BX867" s="179"/>
      <c r="BY867" s="181" t="str">
        <f>IF(ISBLANK(BL867), "", VLOOKUP(Z867&amp;" "&amp;BV867&amp;" "&amp;BW867,Graduation_Criteria!$D$2:$E$34,2,FALSE))</f>
        <v/>
      </c>
      <c r="BZ867" s="181" t="str">
        <f t="shared" si="737"/>
        <v/>
      </c>
      <c r="CA867" s="167"/>
      <c r="CB867" s="175"/>
      <c r="CC867" s="175"/>
      <c r="CD867" s="183" t="str">
        <f t="shared" si="714"/>
        <v/>
      </c>
      <c r="CE867" s="184">
        <f t="shared" si="715"/>
        <v>0</v>
      </c>
      <c r="CF867" s="184">
        <f t="shared" si="716"/>
        <v>0</v>
      </c>
      <c r="CG867" s="184" t="str">
        <f t="shared" si="717"/>
        <v>0</v>
      </c>
      <c r="CH867" s="184" t="str">
        <f>IF(ISBLANK(CC867), "", (POWER(CC867/VLOOKUP(CG867,Anthro_Calc!C:P,13,FALSE),VLOOKUP(CG867,Anthro_Calc!C:P,12,FALSE))-1) / (VLOOKUP(CG867,Anthro_Calc!C:P,14,FALSE)*VLOOKUP(CG867,Anthro_Calc!C:P,12,FALSE)))</f>
        <v/>
      </c>
      <c r="CI867" s="184" t="str">
        <f>IF(ISBLANK(CC867), "", -3 + (CC867 -VLOOKUP(CG867,Anthro_Calc!C:P,4,FALSE)) / (VLOOKUP(CG867,Anthro_Calc!C:P,5,FALSE) - VLOOKUP(CG867,Anthro_Calc!C:P,4,FALSE)))</f>
        <v/>
      </c>
      <c r="CJ867" s="184" t="str">
        <f>IF(ISBLANK(CC867), "", 3 + (CC867 -VLOOKUP(CG867,Anthro_Calc!C:P,10,FALSE)) / (VLOOKUP(CG867,Anthro_Calc!C:P,10,FALSE) - VLOOKUP(CG867,Anthro_Calc!C:P,9,FALSE)))</f>
        <v/>
      </c>
      <c r="CK867" s="185" t="str">
        <f t="shared" si="718"/>
        <v/>
      </c>
      <c r="CL867" s="173" t="str">
        <f t="shared" si="719"/>
        <v/>
      </c>
      <c r="CM867" s="174" t="str">
        <f t="shared" si="720"/>
        <v/>
      </c>
      <c r="CN867" s="179"/>
      <c r="CO867" s="167"/>
      <c r="CP867" s="175"/>
      <c r="CQ867" s="175"/>
      <c r="CR867" s="186" t="str">
        <f t="shared" si="721"/>
        <v/>
      </c>
      <c r="CS867" s="187">
        <f t="shared" si="722"/>
        <v>0</v>
      </c>
      <c r="CT867" s="187">
        <f t="shared" si="723"/>
        <v>0</v>
      </c>
      <c r="CU867" s="187" t="str">
        <f t="shared" si="724"/>
        <v>0</v>
      </c>
      <c r="CV867" s="187" t="str">
        <f>IF(ISBLANK(CQ867), "", (POWER(CQ867/VLOOKUP(CU867,Anthro_Calc!C:P,13,FALSE),VLOOKUP(CU867,Anthro_Calc!C:P,12,FALSE))-1) / (VLOOKUP(CU867,Anthro_Calc!C:P,14,FALSE)*VLOOKUP(CU867,Anthro_Calc!C:P,12,FALSE)))</f>
        <v/>
      </c>
      <c r="CW867" s="187" t="str">
        <f>IF(ISBLANK(CQ867), "", -3 + (CQ867 -VLOOKUP(CU867,Anthro_Calc!C:P,4,FALSE)) / (VLOOKUP(CU867,Anthro_Calc!C:P,5,FALSE) - VLOOKUP(CU867,Anthro_Calc!C:P,4,FALSE)))</f>
        <v/>
      </c>
      <c r="CX867" s="187" t="str">
        <f>IF(ISBLANK(CQ867), "", 3 + (CQ867 -VLOOKUP(CU867,Anthro_Calc!C:P,10,FALSE)) / (VLOOKUP(CU867,Anthro_Calc!C:P,10,FALSE) - VLOOKUP(CU867,Anthro_Calc!C:P,9,FALSE)))</f>
        <v/>
      </c>
      <c r="CY867" s="188" t="str">
        <f t="shared" si="725"/>
        <v/>
      </c>
      <c r="CZ867" s="117" t="str">
        <f t="shared" si="739"/>
        <v/>
      </c>
      <c r="DA867" s="174" t="str">
        <f t="shared" si="726"/>
        <v/>
      </c>
      <c r="DB867" s="189"/>
    </row>
    <row r="868" spans="1:106">
      <c r="A868" s="165">
        <f t="shared" si="731"/>
        <v>864</v>
      </c>
      <c r="B868" s="166"/>
      <c r="C868" s="166"/>
      <c r="D868" s="166"/>
      <c r="E868" s="166"/>
      <c r="F868" s="166"/>
      <c r="G868" s="166"/>
      <c r="H868" s="166"/>
      <c r="I868" s="166"/>
      <c r="J868" s="166"/>
      <c r="K868" s="166"/>
      <c r="L868" s="166"/>
      <c r="M868" s="167"/>
      <c r="N868" s="168" t="str">
        <f t="shared" ca="1" si="690"/>
        <v/>
      </c>
      <c r="O868" s="169"/>
      <c r="P868" s="169"/>
      <c r="Q868" s="167"/>
      <c r="R868" s="170"/>
      <c r="S868" s="171" t="str">
        <f t="shared" si="691"/>
        <v/>
      </c>
      <c r="T868" s="171" t="str">
        <f t="shared" si="692"/>
        <v/>
      </c>
      <c r="U868" s="171" t="str">
        <f t="shared" si="693"/>
        <v/>
      </c>
      <c r="V868" s="171" t="str">
        <f>IF(ISBLANK(R868), "", (POWER(R868/VLOOKUP(U868,Anthro_Calc!C:P,13,FALSE),VLOOKUP(U868,Anthro_Calc!C:P,12,FALSE))-1) / (VLOOKUP(U868,Anthro_Calc!C:P,14,FALSE)*VLOOKUP(U868,Anthro_Calc!C:P,12,FALSE)))</f>
        <v/>
      </c>
      <c r="W868" s="171" t="str">
        <f>IF(ISBLANK(R868), "", -3 + (R868 -VLOOKUP(U868,Anthro_Calc!C:P,4,FALSE)) / (VLOOKUP(U868,Anthro_Calc!C:P,5,FALSE) - VLOOKUP(U868,Anthro_Calc!C:P,4,FALSE)))</f>
        <v/>
      </c>
      <c r="X868" s="171" t="str">
        <f>IF(ISBLANK(R868), "", 3 + (R868 -VLOOKUP(U868,Anthro_Calc!C:P,10,FALSE)) / (VLOOKUP(U868,Anthro_Calc!C:P,10,FALSE) - VLOOKUP(U868,Anthro_Calc!C:P,9,FALSE)))</f>
        <v/>
      </c>
      <c r="Y868" s="172" t="str">
        <f t="shared" si="694"/>
        <v/>
      </c>
      <c r="Z868" s="173" t="str">
        <f t="shared" si="695"/>
        <v/>
      </c>
      <c r="AA868" s="174" t="str">
        <f t="shared" si="730"/>
        <v/>
      </c>
      <c r="AB868" s="167"/>
      <c r="AC868" s="175"/>
      <c r="AD868" s="176"/>
      <c r="AE868" s="177" t="str">
        <f t="shared" si="696"/>
        <v/>
      </c>
      <c r="AF868" s="171">
        <f t="shared" si="697"/>
        <v>0</v>
      </c>
      <c r="AG868" s="171">
        <f t="shared" si="698"/>
        <v>0</v>
      </c>
      <c r="AH868" s="171" t="str">
        <f t="shared" si="699"/>
        <v>0</v>
      </c>
      <c r="AI868" s="171" t="str">
        <f>IF(ISBLANK(AD868), "", (POWER(AD868/VLOOKUP(AH868,Anthro_Calc!C:P,13,FALSE),VLOOKUP(AH868,Anthro_Calc!C:P,12,FALSE))-1) / (VLOOKUP(AH868,Anthro_Calc!C:P,14,FALSE)*VLOOKUP(AH868,Anthro_Calc!C:P,12,FALSE)))</f>
        <v/>
      </c>
      <c r="AJ868" s="171" t="str">
        <f>IF(ISBLANK(AD868), "", -3 + (AD868 -VLOOKUP(AH868,Anthro_Calc!C:P,4,FALSE)) / (VLOOKUP(AH868,Anthro_Calc!C:P,5,FALSE) - VLOOKUP(AH868,Anthro_Calc!C:P,4,FALSE)))</f>
        <v/>
      </c>
      <c r="AK868" s="171" t="str">
        <f>IF(ISBLANK(AD868), "", 3 + (AD868 -VLOOKUP(AH868,Anthro_Calc!C:P,10,FALSE)) / (VLOOKUP(AH868,Anthro_Calc!C:P,10,FALSE) - VLOOKUP(AH868,Anthro_Calc!C:P,9,FALSE)))</f>
        <v/>
      </c>
      <c r="AL868" s="172" t="str">
        <f t="shared" si="700"/>
        <v/>
      </c>
      <c r="AM868" s="173" t="str">
        <f t="shared" si="701"/>
        <v/>
      </c>
      <c r="AN868" s="174" t="str">
        <f t="shared" si="702"/>
        <v/>
      </c>
      <c r="AO868" s="178" t="str">
        <f t="shared" si="732"/>
        <v/>
      </c>
      <c r="AP868" s="179"/>
      <c r="AQ868" s="179" t="str">
        <f t="shared" si="738"/>
        <v/>
      </c>
      <c r="AR868" s="167"/>
      <c r="AS868" s="175"/>
      <c r="AT868" s="170"/>
      <c r="AU868" s="177" t="str">
        <f t="shared" si="729"/>
        <v/>
      </c>
      <c r="AV868" s="171">
        <f t="shared" si="703"/>
        <v>0</v>
      </c>
      <c r="AW868" s="171">
        <f t="shared" si="704"/>
        <v>0</v>
      </c>
      <c r="AX868" s="171" t="str">
        <f t="shared" si="705"/>
        <v>0</v>
      </c>
      <c r="AY868" s="171" t="str">
        <f>IF(ISBLANK(AT868), "", (POWER(AT868/VLOOKUP(AX868,Anthro_Calc!C:P,13,FALSE),VLOOKUP(AX868,Anthro_Calc!C:P,12,FALSE))-1) / (VLOOKUP(AX868,Anthro_Calc!C:P,14,FALSE)*VLOOKUP(AX868,Anthro_Calc!C:P,12,FALSE)))</f>
        <v/>
      </c>
      <c r="AZ868" s="171" t="str">
        <f>IF(ISBLANK(AT868), "", -3 + (AT868 -VLOOKUP(AX868,Anthro_Calc!C:P,4,FALSE)) / (VLOOKUP(AX868,Anthro_Calc!C:P,5,FALSE) - VLOOKUP(AX868,Anthro_Calc!C:P,4,FALSE)))</f>
        <v/>
      </c>
      <c r="BA868" s="171" t="str">
        <f>IF(ISBLANK(AT868), "", 3 + (AT868 -VLOOKUP(AX868,Anthro_Calc!C:P,10,FALSE)) / (VLOOKUP(AX868,Anthro_Calc!C:P,10,FALSE) - VLOOKUP(AX868,Anthro_Calc!C:P,9,FALSE)))</f>
        <v/>
      </c>
      <c r="BB868" s="172" t="str">
        <f t="shared" si="706"/>
        <v/>
      </c>
      <c r="BC868" s="173" t="str">
        <f t="shared" si="707"/>
        <v/>
      </c>
      <c r="BD868" s="174" t="str">
        <f t="shared" si="733"/>
        <v/>
      </c>
      <c r="BE868" s="180" t="str">
        <f t="shared" si="734"/>
        <v/>
      </c>
      <c r="BF868" s="181" t="str">
        <f t="shared" si="708"/>
        <v/>
      </c>
      <c r="BG868" s="181" t="str">
        <f t="shared" si="735"/>
        <v/>
      </c>
      <c r="BH868" s="179"/>
      <c r="BI868" s="182"/>
      <c r="BJ868" s="167"/>
      <c r="BK868" s="175"/>
      <c r="BL868" s="176"/>
      <c r="BM868" s="177" t="str">
        <f t="shared" si="709"/>
        <v/>
      </c>
      <c r="BN868" s="171">
        <f t="shared" si="727"/>
        <v>0</v>
      </c>
      <c r="BO868" s="171">
        <f t="shared" si="728"/>
        <v>0</v>
      </c>
      <c r="BP868" s="171" t="str">
        <f t="shared" si="710"/>
        <v>0</v>
      </c>
      <c r="BQ868" s="171" t="str">
        <f>IF(ISBLANK(BL868), "", (POWER(BL868/VLOOKUP(BP868,Anthro_Calc!C:P,13,FALSE),VLOOKUP(BP868,Anthro_Calc!C:P,12,FALSE))-1) / (VLOOKUP(BP868,Anthro_Calc!C:P,14,FALSE)*VLOOKUP(BP868,Anthro_Calc!C:P,12,FALSE)))</f>
        <v/>
      </c>
      <c r="BR868" s="171" t="str">
        <f>IF(ISBLANK(BL868), "", -3 + (BL868 -VLOOKUP(BP868,Anthro_Calc!C:P,4,FALSE)) / (VLOOKUP(BP868,Anthro_Calc!C:P,5,FALSE) - VLOOKUP(BP868,Anthro_Calc!C:P,4,FALSE)))</f>
        <v/>
      </c>
      <c r="BS868" s="171" t="str">
        <f>IF(ISBLANK(BL868), "", 3 + (BL868 -VLOOKUP(BP868,Anthro_Calc!C:P,10,FALSE)) / (VLOOKUP(BP868,Anthro_Calc!C:P,10,FALSE) - VLOOKUP(BP868,Anthro_Calc!C:P,9,FALSE)))</f>
        <v/>
      </c>
      <c r="BT868" s="172" t="str">
        <f t="shared" si="711"/>
        <v/>
      </c>
      <c r="BU868" s="173" t="str">
        <f t="shared" si="712"/>
        <v/>
      </c>
      <c r="BV868" s="174" t="str">
        <f t="shared" si="713"/>
        <v/>
      </c>
      <c r="BW868" s="181" t="str">
        <f t="shared" si="736"/>
        <v/>
      </c>
      <c r="BX868" s="179"/>
      <c r="BY868" s="181" t="str">
        <f>IF(ISBLANK(BL868), "", VLOOKUP(Z868&amp;" "&amp;BV868&amp;" "&amp;BW868,Graduation_Criteria!$D$2:$E$34,2,FALSE))</f>
        <v/>
      </c>
      <c r="BZ868" s="181" t="str">
        <f t="shared" si="737"/>
        <v/>
      </c>
      <c r="CA868" s="167"/>
      <c r="CB868" s="175"/>
      <c r="CC868" s="175"/>
      <c r="CD868" s="183" t="str">
        <f t="shared" si="714"/>
        <v/>
      </c>
      <c r="CE868" s="184">
        <f t="shared" si="715"/>
        <v>0</v>
      </c>
      <c r="CF868" s="184">
        <f t="shared" si="716"/>
        <v>0</v>
      </c>
      <c r="CG868" s="184" t="str">
        <f t="shared" si="717"/>
        <v>0</v>
      </c>
      <c r="CH868" s="184" t="str">
        <f>IF(ISBLANK(CC868), "", (POWER(CC868/VLOOKUP(CG868,Anthro_Calc!C:P,13,FALSE),VLOOKUP(CG868,Anthro_Calc!C:P,12,FALSE))-1) / (VLOOKUP(CG868,Anthro_Calc!C:P,14,FALSE)*VLOOKUP(CG868,Anthro_Calc!C:P,12,FALSE)))</f>
        <v/>
      </c>
      <c r="CI868" s="184" t="str">
        <f>IF(ISBLANK(CC868), "", -3 + (CC868 -VLOOKUP(CG868,Anthro_Calc!C:P,4,FALSE)) / (VLOOKUP(CG868,Anthro_Calc!C:P,5,FALSE) - VLOOKUP(CG868,Anthro_Calc!C:P,4,FALSE)))</f>
        <v/>
      </c>
      <c r="CJ868" s="184" t="str">
        <f>IF(ISBLANK(CC868), "", 3 + (CC868 -VLOOKUP(CG868,Anthro_Calc!C:P,10,FALSE)) / (VLOOKUP(CG868,Anthro_Calc!C:P,10,FALSE) - VLOOKUP(CG868,Anthro_Calc!C:P,9,FALSE)))</f>
        <v/>
      </c>
      <c r="CK868" s="185" t="str">
        <f t="shared" si="718"/>
        <v/>
      </c>
      <c r="CL868" s="173" t="str">
        <f t="shared" si="719"/>
        <v/>
      </c>
      <c r="CM868" s="174" t="str">
        <f t="shared" si="720"/>
        <v/>
      </c>
      <c r="CN868" s="179"/>
      <c r="CO868" s="167"/>
      <c r="CP868" s="175"/>
      <c r="CQ868" s="175"/>
      <c r="CR868" s="186" t="str">
        <f t="shared" si="721"/>
        <v/>
      </c>
      <c r="CS868" s="187">
        <f t="shared" si="722"/>
        <v>0</v>
      </c>
      <c r="CT868" s="187">
        <f t="shared" si="723"/>
        <v>0</v>
      </c>
      <c r="CU868" s="187" t="str">
        <f t="shared" si="724"/>
        <v>0</v>
      </c>
      <c r="CV868" s="187" t="str">
        <f>IF(ISBLANK(CQ868), "", (POWER(CQ868/VLOOKUP(CU868,Anthro_Calc!C:P,13,FALSE),VLOOKUP(CU868,Anthro_Calc!C:P,12,FALSE))-1) / (VLOOKUP(CU868,Anthro_Calc!C:P,14,FALSE)*VLOOKUP(CU868,Anthro_Calc!C:P,12,FALSE)))</f>
        <v/>
      </c>
      <c r="CW868" s="187" t="str">
        <f>IF(ISBLANK(CQ868), "", -3 + (CQ868 -VLOOKUP(CU868,Anthro_Calc!C:P,4,FALSE)) / (VLOOKUP(CU868,Anthro_Calc!C:P,5,FALSE) - VLOOKUP(CU868,Anthro_Calc!C:P,4,FALSE)))</f>
        <v/>
      </c>
      <c r="CX868" s="187" t="str">
        <f>IF(ISBLANK(CQ868), "", 3 + (CQ868 -VLOOKUP(CU868,Anthro_Calc!C:P,10,FALSE)) / (VLOOKUP(CU868,Anthro_Calc!C:P,10,FALSE) - VLOOKUP(CU868,Anthro_Calc!C:P,9,FALSE)))</f>
        <v/>
      </c>
      <c r="CY868" s="188" t="str">
        <f t="shared" si="725"/>
        <v/>
      </c>
      <c r="CZ868" s="117" t="str">
        <f t="shared" si="739"/>
        <v/>
      </c>
      <c r="DA868" s="174" t="str">
        <f t="shared" si="726"/>
        <v/>
      </c>
      <c r="DB868" s="189"/>
    </row>
    <row r="869" spans="1:106">
      <c r="A869" s="165">
        <f t="shared" si="731"/>
        <v>865</v>
      </c>
      <c r="B869" s="166"/>
      <c r="C869" s="166"/>
      <c r="D869" s="166"/>
      <c r="E869" s="166"/>
      <c r="F869" s="166"/>
      <c r="G869" s="166"/>
      <c r="H869" s="166"/>
      <c r="I869" s="166"/>
      <c r="J869" s="166"/>
      <c r="K869" s="166"/>
      <c r="L869" s="166"/>
      <c r="M869" s="167"/>
      <c r="N869" s="168" t="str">
        <f t="shared" ca="1" si="690"/>
        <v/>
      </c>
      <c r="O869" s="169"/>
      <c r="P869" s="169"/>
      <c r="Q869" s="167"/>
      <c r="R869" s="170"/>
      <c r="S869" s="171" t="str">
        <f t="shared" si="691"/>
        <v/>
      </c>
      <c r="T869" s="171" t="str">
        <f t="shared" si="692"/>
        <v/>
      </c>
      <c r="U869" s="171" t="str">
        <f t="shared" si="693"/>
        <v/>
      </c>
      <c r="V869" s="171" t="str">
        <f>IF(ISBLANK(R869), "", (POWER(R869/VLOOKUP(U869,Anthro_Calc!C:P,13,FALSE),VLOOKUP(U869,Anthro_Calc!C:P,12,FALSE))-1) / (VLOOKUP(U869,Anthro_Calc!C:P,14,FALSE)*VLOOKUP(U869,Anthro_Calc!C:P,12,FALSE)))</f>
        <v/>
      </c>
      <c r="W869" s="171" t="str">
        <f>IF(ISBLANK(R869), "", -3 + (R869 -VLOOKUP(U869,Anthro_Calc!C:P,4,FALSE)) / (VLOOKUP(U869,Anthro_Calc!C:P,5,FALSE) - VLOOKUP(U869,Anthro_Calc!C:P,4,FALSE)))</f>
        <v/>
      </c>
      <c r="X869" s="171" t="str">
        <f>IF(ISBLANK(R869), "", 3 + (R869 -VLOOKUP(U869,Anthro_Calc!C:P,10,FALSE)) / (VLOOKUP(U869,Anthro_Calc!C:P,10,FALSE) - VLOOKUP(U869,Anthro_Calc!C:P,9,FALSE)))</f>
        <v/>
      </c>
      <c r="Y869" s="172" t="str">
        <f t="shared" si="694"/>
        <v/>
      </c>
      <c r="Z869" s="173" t="str">
        <f t="shared" si="695"/>
        <v/>
      </c>
      <c r="AA869" s="174" t="str">
        <f t="shared" si="730"/>
        <v/>
      </c>
      <c r="AB869" s="167"/>
      <c r="AC869" s="175"/>
      <c r="AD869" s="176"/>
      <c r="AE869" s="177" t="str">
        <f t="shared" si="696"/>
        <v/>
      </c>
      <c r="AF869" s="171">
        <f t="shared" si="697"/>
        <v>0</v>
      </c>
      <c r="AG869" s="171">
        <f t="shared" si="698"/>
        <v>0</v>
      </c>
      <c r="AH869" s="171" t="str">
        <f t="shared" si="699"/>
        <v>0</v>
      </c>
      <c r="AI869" s="171" t="str">
        <f>IF(ISBLANK(AD869), "", (POWER(AD869/VLOOKUP(AH869,Anthro_Calc!C:P,13,FALSE),VLOOKUP(AH869,Anthro_Calc!C:P,12,FALSE))-1) / (VLOOKUP(AH869,Anthro_Calc!C:P,14,FALSE)*VLOOKUP(AH869,Anthro_Calc!C:P,12,FALSE)))</f>
        <v/>
      </c>
      <c r="AJ869" s="171" t="str">
        <f>IF(ISBLANK(AD869), "", -3 + (AD869 -VLOOKUP(AH869,Anthro_Calc!C:P,4,FALSE)) / (VLOOKUP(AH869,Anthro_Calc!C:P,5,FALSE) - VLOOKUP(AH869,Anthro_Calc!C:P,4,FALSE)))</f>
        <v/>
      </c>
      <c r="AK869" s="171" t="str">
        <f>IF(ISBLANK(AD869), "", 3 + (AD869 -VLOOKUP(AH869,Anthro_Calc!C:P,10,FALSE)) / (VLOOKUP(AH869,Anthro_Calc!C:P,10,FALSE) - VLOOKUP(AH869,Anthro_Calc!C:P,9,FALSE)))</f>
        <v/>
      </c>
      <c r="AL869" s="172" t="str">
        <f t="shared" si="700"/>
        <v/>
      </c>
      <c r="AM869" s="173" t="str">
        <f t="shared" si="701"/>
        <v/>
      </c>
      <c r="AN869" s="174" t="str">
        <f t="shared" si="702"/>
        <v/>
      </c>
      <c r="AO869" s="178" t="str">
        <f t="shared" si="732"/>
        <v/>
      </c>
      <c r="AP869" s="179"/>
      <c r="AQ869" s="179" t="str">
        <f t="shared" si="738"/>
        <v/>
      </c>
      <c r="AR869" s="167"/>
      <c r="AS869" s="175"/>
      <c r="AT869" s="170"/>
      <c r="AU869" s="177" t="str">
        <f t="shared" si="729"/>
        <v/>
      </c>
      <c r="AV869" s="171">
        <f t="shared" si="703"/>
        <v>0</v>
      </c>
      <c r="AW869" s="171">
        <f t="shared" si="704"/>
        <v>0</v>
      </c>
      <c r="AX869" s="171" t="str">
        <f t="shared" si="705"/>
        <v>0</v>
      </c>
      <c r="AY869" s="171" t="str">
        <f>IF(ISBLANK(AT869), "", (POWER(AT869/VLOOKUP(AX869,Anthro_Calc!C:P,13,FALSE),VLOOKUP(AX869,Anthro_Calc!C:P,12,FALSE))-1) / (VLOOKUP(AX869,Anthro_Calc!C:P,14,FALSE)*VLOOKUP(AX869,Anthro_Calc!C:P,12,FALSE)))</f>
        <v/>
      </c>
      <c r="AZ869" s="171" t="str">
        <f>IF(ISBLANK(AT869), "", -3 + (AT869 -VLOOKUP(AX869,Anthro_Calc!C:P,4,FALSE)) / (VLOOKUP(AX869,Anthro_Calc!C:P,5,FALSE) - VLOOKUP(AX869,Anthro_Calc!C:P,4,FALSE)))</f>
        <v/>
      </c>
      <c r="BA869" s="171" t="str">
        <f>IF(ISBLANK(AT869), "", 3 + (AT869 -VLOOKUP(AX869,Anthro_Calc!C:P,10,FALSE)) / (VLOOKUP(AX869,Anthro_Calc!C:P,10,FALSE) - VLOOKUP(AX869,Anthro_Calc!C:P,9,FALSE)))</f>
        <v/>
      </c>
      <c r="BB869" s="172" t="str">
        <f t="shared" si="706"/>
        <v/>
      </c>
      <c r="BC869" s="173" t="str">
        <f t="shared" si="707"/>
        <v/>
      </c>
      <c r="BD869" s="174" t="str">
        <f t="shared" si="733"/>
        <v/>
      </c>
      <c r="BE869" s="180" t="str">
        <f t="shared" si="734"/>
        <v/>
      </c>
      <c r="BF869" s="181" t="str">
        <f t="shared" si="708"/>
        <v/>
      </c>
      <c r="BG869" s="181" t="str">
        <f t="shared" si="735"/>
        <v/>
      </c>
      <c r="BH869" s="179"/>
      <c r="BI869" s="182"/>
      <c r="BJ869" s="167"/>
      <c r="BK869" s="175"/>
      <c r="BL869" s="176"/>
      <c r="BM869" s="177" t="str">
        <f t="shared" si="709"/>
        <v/>
      </c>
      <c r="BN869" s="171">
        <f t="shared" si="727"/>
        <v>0</v>
      </c>
      <c r="BO869" s="171">
        <f t="shared" si="728"/>
        <v>0</v>
      </c>
      <c r="BP869" s="171" t="str">
        <f t="shared" si="710"/>
        <v>0</v>
      </c>
      <c r="BQ869" s="171" t="str">
        <f>IF(ISBLANK(BL869), "", (POWER(BL869/VLOOKUP(BP869,Anthro_Calc!C:P,13,FALSE),VLOOKUP(BP869,Anthro_Calc!C:P,12,FALSE))-1) / (VLOOKUP(BP869,Anthro_Calc!C:P,14,FALSE)*VLOOKUP(BP869,Anthro_Calc!C:P,12,FALSE)))</f>
        <v/>
      </c>
      <c r="BR869" s="171" t="str">
        <f>IF(ISBLANK(BL869), "", -3 + (BL869 -VLOOKUP(BP869,Anthro_Calc!C:P,4,FALSE)) / (VLOOKUP(BP869,Anthro_Calc!C:P,5,FALSE) - VLOOKUP(BP869,Anthro_Calc!C:P,4,FALSE)))</f>
        <v/>
      </c>
      <c r="BS869" s="171" t="str">
        <f>IF(ISBLANK(BL869), "", 3 + (BL869 -VLOOKUP(BP869,Anthro_Calc!C:P,10,FALSE)) / (VLOOKUP(BP869,Anthro_Calc!C:P,10,FALSE) - VLOOKUP(BP869,Anthro_Calc!C:P,9,FALSE)))</f>
        <v/>
      </c>
      <c r="BT869" s="172" t="str">
        <f t="shared" si="711"/>
        <v/>
      </c>
      <c r="BU869" s="173" t="str">
        <f t="shared" si="712"/>
        <v/>
      </c>
      <c r="BV869" s="174" t="str">
        <f t="shared" si="713"/>
        <v/>
      </c>
      <c r="BW869" s="181" t="str">
        <f t="shared" si="736"/>
        <v/>
      </c>
      <c r="BX869" s="179"/>
      <c r="BY869" s="181" t="str">
        <f>IF(ISBLANK(BL869), "", VLOOKUP(Z869&amp;" "&amp;BV869&amp;" "&amp;BW869,Graduation_Criteria!$D$2:$E$34,2,FALSE))</f>
        <v/>
      </c>
      <c r="BZ869" s="181" t="str">
        <f t="shared" si="737"/>
        <v/>
      </c>
      <c r="CA869" s="167"/>
      <c r="CB869" s="175"/>
      <c r="CC869" s="175"/>
      <c r="CD869" s="183" t="str">
        <f t="shared" si="714"/>
        <v/>
      </c>
      <c r="CE869" s="184">
        <f t="shared" si="715"/>
        <v>0</v>
      </c>
      <c r="CF869" s="184">
        <f t="shared" si="716"/>
        <v>0</v>
      </c>
      <c r="CG869" s="184" t="str">
        <f t="shared" si="717"/>
        <v>0</v>
      </c>
      <c r="CH869" s="184" t="str">
        <f>IF(ISBLANK(CC869), "", (POWER(CC869/VLOOKUP(CG869,Anthro_Calc!C:P,13,FALSE),VLOOKUP(CG869,Anthro_Calc!C:P,12,FALSE))-1) / (VLOOKUP(CG869,Anthro_Calc!C:P,14,FALSE)*VLOOKUP(CG869,Anthro_Calc!C:P,12,FALSE)))</f>
        <v/>
      </c>
      <c r="CI869" s="184" t="str">
        <f>IF(ISBLANK(CC869), "", -3 + (CC869 -VLOOKUP(CG869,Anthro_Calc!C:P,4,FALSE)) / (VLOOKUP(CG869,Anthro_Calc!C:P,5,FALSE) - VLOOKUP(CG869,Anthro_Calc!C:P,4,FALSE)))</f>
        <v/>
      </c>
      <c r="CJ869" s="184" t="str">
        <f>IF(ISBLANK(CC869), "", 3 + (CC869 -VLOOKUP(CG869,Anthro_Calc!C:P,10,FALSE)) / (VLOOKUP(CG869,Anthro_Calc!C:P,10,FALSE) - VLOOKUP(CG869,Anthro_Calc!C:P,9,FALSE)))</f>
        <v/>
      </c>
      <c r="CK869" s="185" t="str">
        <f t="shared" si="718"/>
        <v/>
      </c>
      <c r="CL869" s="173" t="str">
        <f t="shared" si="719"/>
        <v/>
      </c>
      <c r="CM869" s="174" t="str">
        <f t="shared" si="720"/>
        <v/>
      </c>
      <c r="CN869" s="179"/>
      <c r="CO869" s="167"/>
      <c r="CP869" s="175"/>
      <c r="CQ869" s="175"/>
      <c r="CR869" s="186" t="str">
        <f t="shared" si="721"/>
        <v/>
      </c>
      <c r="CS869" s="187">
        <f t="shared" si="722"/>
        <v>0</v>
      </c>
      <c r="CT869" s="187">
        <f t="shared" si="723"/>
        <v>0</v>
      </c>
      <c r="CU869" s="187" t="str">
        <f t="shared" si="724"/>
        <v>0</v>
      </c>
      <c r="CV869" s="187" t="str">
        <f>IF(ISBLANK(CQ869), "", (POWER(CQ869/VLOOKUP(CU869,Anthro_Calc!C:P,13,FALSE),VLOOKUP(CU869,Anthro_Calc!C:P,12,FALSE))-1) / (VLOOKUP(CU869,Anthro_Calc!C:P,14,FALSE)*VLOOKUP(CU869,Anthro_Calc!C:P,12,FALSE)))</f>
        <v/>
      </c>
      <c r="CW869" s="187" t="str">
        <f>IF(ISBLANK(CQ869), "", -3 + (CQ869 -VLOOKUP(CU869,Anthro_Calc!C:P,4,FALSE)) / (VLOOKUP(CU869,Anthro_Calc!C:P,5,FALSE) - VLOOKUP(CU869,Anthro_Calc!C:P,4,FALSE)))</f>
        <v/>
      </c>
      <c r="CX869" s="187" t="str">
        <f>IF(ISBLANK(CQ869), "", 3 + (CQ869 -VLOOKUP(CU869,Anthro_Calc!C:P,10,FALSE)) / (VLOOKUP(CU869,Anthro_Calc!C:P,10,FALSE) - VLOOKUP(CU869,Anthro_Calc!C:P,9,FALSE)))</f>
        <v/>
      </c>
      <c r="CY869" s="188" t="str">
        <f t="shared" si="725"/>
        <v/>
      </c>
      <c r="CZ869" s="117" t="str">
        <f t="shared" si="739"/>
        <v/>
      </c>
      <c r="DA869" s="174" t="str">
        <f t="shared" si="726"/>
        <v/>
      </c>
      <c r="DB869" s="189"/>
    </row>
    <row r="870" spans="1:106">
      <c r="A870" s="165">
        <f t="shared" si="731"/>
        <v>866</v>
      </c>
      <c r="B870" s="166"/>
      <c r="C870" s="166"/>
      <c r="D870" s="166"/>
      <c r="E870" s="166"/>
      <c r="F870" s="166"/>
      <c r="G870" s="166"/>
      <c r="H870" s="166"/>
      <c r="I870" s="166"/>
      <c r="J870" s="166"/>
      <c r="K870" s="166"/>
      <c r="L870" s="166"/>
      <c r="M870" s="167"/>
      <c r="N870" s="168" t="str">
        <f t="shared" ca="1" si="690"/>
        <v/>
      </c>
      <c r="O870" s="169"/>
      <c r="P870" s="169"/>
      <c r="Q870" s="167"/>
      <c r="R870" s="170"/>
      <c r="S870" s="171" t="str">
        <f t="shared" si="691"/>
        <v/>
      </c>
      <c r="T870" s="171" t="str">
        <f t="shared" si="692"/>
        <v/>
      </c>
      <c r="U870" s="171" t="str">
        <f t="shared" si="693"/>
        <v/>
      </c>
      <c r="V870" s="171" t="str">
        <f>IF(ISBLANK(R870), "", (POWER(R870/VLOOKUP(U870,Anthro_Calc!C:P,13,FALSE),VLOOKUP(U870,Anthro_Calc!C:P,12,FALSE))-1) / (VLOOKUP(U870,Anthro_Calc!C:P,14,FALSE)*VLOOKUP(U870,Anthro_Calc!C:P,12,FALSE)))</f>
        <v/>
      </c>
      <c r="W870" s="171" t="str">
        <f>IF(ISBLANK(R870), "", -3 + (R870 -VLOOKUP(U870,Anthro_Calc!C:P,4,FALSE)) / (VLOOKUP(U870,Anthro_Calc!C:P,5,FALSE) - VLOOKUP(U870,Anthro_Calc!C:P,4,FALSE)))</f>
        <v/>
      </c>
      <c r="X870" s="171" t="str">
        <f>IF(ISBLANK(R870), "", 3 + (R870 -VLOOKUP(U870,Anthro_Calc!C:P,10,FALSE)) / (VLOOKUP(U870,Anthro_Calc!C:P,10,FALSE) - VLOOKUP(U870,Anthro_Calc!C:P,9,FALSE)))</f>
        <v/>
      </c>
      <c r="Y870" s="172" t="str">
        <f t="shared" si="694"/>
        <v/>
      </c>
      <c r="Z870" s="173" t="str">
        <f t="shared" si="695"/>
        <v/>
      </c>
      <c r="AA870" s="174" t="str">
        <f t="shared" si="730"/>
        <v/>
      </c>
      <c r="AB870" s="167"/>
      <c r="AC870" s="175"/>
      <c r="AD870" s="176"/>
      <c r="AE870" s="177" t="str">
        <f t="shared" si="696"/>
        <v/>
      </c>
      <c r="AF870" s="171">
        <f t="shared" si="697"/>
        <v>0</v>
      </c>
      <c r="AG870" s="171">
        <f t="shared" si="698"/>
        <v>0</v>
      </c>
      <c r="AH870" s="171" t="str">
        <f t="shared" si="699"/>
        <v>0</v>
      </c>
      <c r="AI870" s="171" t="str">
        <f>IF(ISBLANK(AD870), "", (POWER(AD870/VLOOKUP(AH870,Anthro_Calc!C:P,13,FALSE),VLOOKUP(AH870,Anthro_Calc!C:P,12,FALSE))-1) / (VLOOKUP(AH870,Anthro_Calc!C:P,14,FALSE)*VLOOKUP(AH870,Anthro_Calc!C:P,12,FALSE)))</f>
        <v/>
      </c>
      <c r="AJ870" s="171" t="str">
        <f>IF(ISBLANK(AD870), "", -3 + (AD870 -VLOOKUP(AH870,Anthro_Calc!C:P,4,FALSE)) / (VLOOKUP(AH870,Anthro_Calc!C:P,5,FALSE) - VLOOKUP(AH870,Anthro_Calc!C:P,4,FALSE)))</f>
        <v/>
      </c>
      <c r="AK870" s="171" t="str">
        <f>IF(ISBLANK(AD870), "", 3 + (AD870 -VLOOKUP(AH870,Anthro_Calc!C:P,10,FALSE)) / (VLOOKUP(AH870,Anthro_Calc!C:P,10,FALSE) - VLOOKUP(AH870,Anthro_Calc!C:P,9,FALSE)))</f>
        <v/>
      </c>
      <c r="AL870" s="172" t="str">
        <f t="shared" si="700"/>
        <v/>
      </c>
      <c r="AM870" s="173" t="str">
        <f t="shared" si="701"/>
        <v/>
      </c>
      <c r="AN870" s="174" t="str">
        <f t="shared" si="702"/>
        <v/>
      </c>
      <c r="AO870" s="178" t="str">
        <f t="shared" si="732"/>
        <v/>
      </c>
      <c r="AP870" s="179"/>
      <c r="AQ870" s="179" t="str">
        <f t="shared" si="738"/>
        <v/>
      </c>
      <c r="AR870" s="167"/>
      <c r="AS870" s="175"/>
      <c r="AT870" s="170"/>
      <c r="AU870" s="177" t="str">
        <f t="shared" si="729"/>
        <v/>
      </c>
      <c r="AV870" s="171">
        <f t="shared" si="703"/>
        <v>0</v>
      </c>
      <c r="AW870" s="171">
        <f t="shared" si="704"/>
        <v>0</v>
      </c>
      <c r="AX870" s="171" t="str">
        <f t="shared" si="705"/>
        <v>0</v>
      </c>
      <c r="AY870" s="171" t="str">
        <f>IF(ISBLANK(AT870), "", (POWER(AT870/VLOOKUP(AX870,Anthro_Calc!C:P,13,FALSE),VLOOKUP(AX870,Anthro_Calc!C:P,12,FALSE))-1) / (VLOOKUP(AX870,Anthro_Calc!C:P,14,FALSE)*VLOOKUP(AX870,Anthro_Calc!C:P,12,FALSE)))</f>
        <v/>
      </c>
      <c r="AZ870" s="171" t="str">
        <f>IF(ISBLANK(AT870), "", -3 + (AT870 -VLOOKUP(AX870,Anthro_Calc!C:P,4,FALSE)) / (VLOOKUP(AX870,Anthro_Calc!C:P,5,FALSE) - VLOOKUP(AX870,Anthro_Calc!C:P,4,FALSE)))</f>
        <v/>
      </c>
      <c r="BA870" s="171" t="str">
        <f>IF(ISBLANK(AT870), "", 3 + (AT870 -VLOOKUP(AX870,Anthro_Calc!C:P,10,FALSE)) / (VLOOKUP(AX870,Anthro_Calc!C:P,10,FALSE) - VLOOKUP(AX870,Anthro_Calc!C:P,9,FALSE)))</f>
        <v/>
      </c>
      <c r="BB870" s="172" t="str">
        <f t="shared" si="706"/>
        <v/>
      </c>
      <c r="BC870" s="173" t="str">
        <f t="shared" si="707"/>
        <v/>
      </c>
      <c r="BD870" s="174" t="str">
        <f t="shared" si="733"/>
        <v/>
      </c>
      <c r="BE870" s="180" t="str">
        <f t="shared" si="734"/>
        <v/>
      </c>
      <c r="BF870" s="181" t="str">
        <f t="shared" si="708"/>
        <v/>
      </c>
      <c r="BG870" s="181" t="str">
        <f t="shared" si="735"/>
        <v/>
      </c>
      <c r="BH870" s="179"/>
      <c r="BI870" s="182"/>
      <c r="BJ870" s="167"/>
      <c r="BK870" s="175"/>
      <c r="BL870" s="176"/>
      <c r="BM870" s="177" t="str">
        <f t="shared" si="709"/>
        <v/>
      </c>
      <c r="BN870" s="171">
        <f t="shared" si="727"/>
        <v>0</v>
      </c>
      <c r="BO870" s="171">
        <f t="shared" si="728"/>
        <v>0</v>
      </c>
      <c r="BP870" s="171" t="str">
        <f t="shared" si="710"/>
        <v>0</v>
      </c>
      <c r="BQ870" s="171" t="str">
        <f>IF(ISBLANK(BL870), "", (POWER(BL870/VLOOKUP(BP870,Anthro_Calc!C:P,13,FALSE),VLOOKUP(BP870,Anthro_Calc!C:P,12,FALSE))-1) / (VLOOKUP(BP870,Anthro_Calc!C:P,14,FALSE)*VLOOKUP(BP870,Anthro_Calc!C:P,12,FALSE)))</f>
        <v/>
      </c>
      <c r="BR870" s="171" t="str">
        <f>IF(ISBLANK(BL870), "", -3 + (BL870 -VLOOKUP(BP870,Anthro_Calc!C:P,4,FALSE)) / (VLOOKUP(BP870,Anthro_Calc!C:P,5,FALSE) - VLOOKUP(BP870,Anthro_Calc!C:P,4,FALSE)))</f>
        <v/>
      </c>
      <c r="BS870" s="171" t="str">
        <f>IF(ISBLANK(BL870), "", 3 + (BL870 -VLOOKUP(BP870,Anthro_Calc!C:P,10,FALSE)) / (VLOOKUP(BP870,Anthro_Calc!C:P,10,FALSE) - VLOOKUP(BP870,Anthro_Calc!C:P,9,FALSE)))</f>
        <v/>
      </c>
      <c r="BT870" s="172" t="str">
        <f t="shared" si="711"/>
        <v/>
      </c>
      <c r="BU870" s="173" t="str">
        <f t="shared" si="712"/>
        <v/>
      </c>
      <c r="BV870" s="174" t="str">
        <f t="shared" si="713"/>
        <v/>
      </c>
      <c r="BW870" s="181" t="str">
        <f t="shared" si="736"/>
        <v/>
      </c>
      <c r="BX870" s="179"/>
      <c r="BY870" s="181" t="str">
        <f>IF(ISBLANK(BL870), "", VLOOKUP(Z870&amp;" "&amp;BV870&amp;" "&amp;BW870,Graduation_Criteria!$D$2:$E$34,2,FALSE))</f>
        <v/>
      </c>
      <c r="BZ870" s="181" t="str">
        <f t="shared" si="737"/>
        <v/>
      </c>
      <c r="CA870" s="167"/>
      <c r="CB870" s="175"/>
      <c r="CC870" s="175"/>
      <c r="CD870" s="183" t="str">
        <f t="shared" si="714"/>
        <v/>
      </c>
      <c r="CE870" s="184">
        <f t="shared" si="715"/>
        <v>0</v>
      </c>
      <c r="CF870" s="184">
        <f t="shared" si="716"/>
        <v>0</v>
      </c>
      <c r="CG870" s="184" t="str">
        <f t="shared" si="717"/>
        <v>0</v>
      </c>
      <c r="CH870" s="184" t="str">
        <f>IF(ISBLANK(CC870), "", (POWER(CC870/VLOOKUP(CG870,Anthro_Calc!C:P,13,FALSE),VLOOKUP(CG870,Anthro_Calc!C:P,12,FALSE))-1) / (VLOOKUP(CG870,Anthro_Calc!C:P,14,FALSE)*VLOOKUP(CG870,Anthro_Calc!C:P,12,FALSE)))</f>
        <v/>
      </c>
      <c r="CI870" s="184" t="str">
        <f>IF(ISBLANK(CC870), "", -3 + (CC870 -VLOOKUP(CG870,Anthro_Calc!C:P,4,FALSE)) / (VLOOKUP(CG870,Anthro_Calc!C:P,5,FALSE) - VLOOKUP(CG870,Anthro_Calc!C:P,4,FALSE)))</f>
        <v/>
      </c>
      <c r="CJ870" s="184" t="str">
        <f>IF(ISBLANK(CC870), "", 3 + (CC870 -VLOOKUP(CG870,Anthro_Calc!C:P,10,FALSE)) / (VLOOKUP(CG870,Anthro_Calc!C:P,10,FALSE) - VLOOKUP(CG870,Anthro_Calc!C:P,9,FALSE)))</f>
        <v/>
      </c>
      <c r="CK870" s="185" t="str">
        <f t="shared" si="718"/>
        <v/>
      </c>
      <c r="CL870" s="173" t="str">
        <f t="shared" si="719"/>
        <v/>
      </c>
      <c r="CM870" s="174" t="str">
        <f t="shared" si="720"/>
        <v/>
      </c>
      <c r="CN870" s="179"/>
      <c r="CO870" s="167"/>
      <c r="CP870" s="175"/>
      <c r="CQ870" s="175"/>
      <c r="CR870" s="186" t="str">
        <f t="shared" si="721"/>
        <v/>
      </c>
      <c r="CS870" s="187">
        <f t="shared" si="722"/>
        <v>0</v>
      </c>
      <c r="CT870" s="187">
        <f t="shared" si="723"/>
        <v>0</v>
      </c>
      <c r="CU870" s="187" t="str">
        <f t="shared" si="724"/>
        <v>0</v>
      </c>
      <c r="CV870" s="187" t="str">
        <f>IF(ISBLANK(CQ870), "", (POWER(CQ870/VLOOKUP(CU870,Anthro_Calc!C:P,13,FALSE),VLOOKUP(CU870,Anthro_Calc!C:P,12,FALSE))-1) / (VLOOKUP(CU870,Anthro_Calc!C:P,14,FALSE)*VLOOKUP(CU870,Anthro_Calc!C:P,12,FALSE)))</f>
        <v/>
      </c>
      <c r="CW870" s="187" t="str">
        <f>IF(ISBLANK(CQ870), "", -3 + (CQ870 -VLOOKUP(CU870,Anthro_Calc!C:P,4,FALSE)) / (VLOOKUP(CU870,Anthro_Calc!C:P,5,FALSE) - VLOOKUP(CU870,Anthro_Calc!C:P,4,FALSE)))</f>
        <v/>
      </c>
      <c r="CX870" s="187" t="str">
        <f>IF(ISBLANK(CQ870), "", 3 + (CQ870 -VLOOKUP(CU870,Anthro_Calc!C:P,10,FALSE)) / (VLOOKUP(CU870,Anthro_Calc!C:P,10,FALSE) - VLOOKUP(CU870,Anthro_Calc!C:P,9,FALSE)))</f>
        <v/>
      </c>
      <c r="CY870" s="188" t="str">
        <f t="shared" si="725"/>
        <v/>
      </c>
      <c r="CZ870" s="117" t="str">
        <f t="shared" si="739"/>
        <v/>
      </c>
      <c r="DA870" s="174" t="str">
        <f t="shared" si="726"/>
        <v/>
      </c>
      <c r="DB870" s="189"/>
    </row>
    <row r="871" spans="1:106">
      <c r="A871" s="165">
        <f t="shared" si="731"/>
        <v>867</v>
      </c>
      <c r="B871" s="166"/>
      <c r="C871" s="166"/>
      <c r="D871" s="166"/>
      <c r="E871" s="166"/>
      <c r="F871" s="166"/>
      <c r="G871" s="166"/>
      <c r="H871" s="166"/>
      <c r="I871" s="166"/>
      <c r="J871" s="166"/>
      <c r="K871" s="166"/>
      <c r="L871" s="166"/>
      <c r="M871" s="167"/>
      <c r="N871" s="168" t="str">
        <f t="shared" ca="1" si="690"/>
        <v/>
      </c>
      <c r="O871" s="169"/>
      <c r="P871" s="169"/>
      <c r="Q871" s="167"/>
      <c r="R871" s="170"/>
      <c r="S871" s="171" t="str">
        <f t="shared" si="691"/>
        <v/>
      </c>
      <c r="T871" s="171" t="str">
        <f t="shared" si="692"/>
        <v/>
      </c>
      <c r="U871" s="171" t="str">
        <f t="shared" si="693"/>
        <v/>
      </c>
      <c r="V871" s="171" t="str">
        <f>IF(ISBLANK(R871), "", (POWER(R871/VLOOKUP(U871,Anthro_Calc!C:P,13,FALSE),VLOOKUP(U871,Anthro_Calc!C:P,12,FALSE))-1) / (VLOOKUP(U871,Anthro_Calc!C:P,14,FALSE)*VLOOKUP(U871,Anthro_Calc!C:P,12,FALSE)))</f>
        <v/>
      </c>
      <c r="W871" s="171" t="str">
        <f>IF(ISBLANK(R871), "", -3 + (R871 -VLOOKUP(U871,Anthro_Calc!C:P,4,FALSE)) / (VLOOKUP(U871,Anthro_Calc!C:P,5,FALSE) - VLOOKUP(U871,Anthro_Calc!C:P,4,FALSE)))</f>
        <v/>
      </c>
      <c r="X871" s="171" t="str">
        <f>IF(ISBLANK(R871), "", 3 + (R871 -VLOOKUP(U871,Anthro_Calc!C:P,10,FALSE)) / (VLOOKUP(U871,Anthro_Calc!C:P,10,FALSE) - VLOOKUP(U871,Anthro_Calc!C:P,9,FALSE)))</f>
        <v/>
      </c>
      <c r="Y871" s="172" t="str">
        <f t="shared" si="694"/>
        <v/>
      </c>
      <c r="Z871" s="173" t="str">
        <f t="shared" si="695"/>
        <v/>
      </c>
      <c r="AA871" s="174" t="str">
        <f t="shared" si="730"/>
        <v/>
      </c>
      <c r="AB871" s="167"/>
      <c r="AC871" s="175"/>
      <c r="AD871" s="176"/>
      <c r="AE871" s="177" t="str">
        <f t="shared" si="696"/>
        <v/>
      </c>
      <c r="AF871" s="171">
        <f t="shared" si="697"/>
        <v>0</v>
      </c>
      <c r="AG871" s="171">
        <f t="shared" si="698"/>
        <v>0</v>
      </c>
      <c r="AH871" s="171" t="str">
        <f t="shared" si="699"/>
        <v>0</v>
      </c>
      <c r="AI871" s="171" t="str">
        <f>IF(ISBLANK(AD871), "", (POWER(AD871/VLOOKUP(AH871,Anthro_Calc!C:P,13,FALSE),VLOOKUP(AH871,Anthro_Calc!C:P,12,FALSE))-1) / (VLOOKUP(AH871,Anthro_Calc!C:P,14,FALSE)*VLOOKUP(AH871,Anthro_Calc!C:P,12,FALSE)))</f>
        <v/>
      </c>
      <c r="AJ871" s="171" t="str">
        <f>IF(ISBLANK(AD871), "", -3 + (AD871 -VLOOKUP(AH871,Anthro_Calc!C:P,4,FALSE)) / (VLOOKUP(AH871,Anthro_Calc!C:P,5,FALSE) - VLOOKUP(AH871,Anthro_Calc!C:P,4,FALSE)))</f>
        <v/>
      </c>
      <c r="AK871" s="171" t="str">
        <f>IF(ISBLANK(AD871), "", 3 + (AD871 -VLOOKUP(AH871,Anthro_Calc!C:P,10,FALSE)) / (VLOOKUP(AH871,Anthro_Calc!C:P,10,FALSE) - VLOOKUP(AH871,Anthro_Calc!C:P,9,FALSE)))</f>
        <v/>
      </c>
      <c r="AL871" s="172" t="str">
        <f t="shared" si="700"/>
        <v/>
      </c>
      <c r="AM871" s="173" t="str">
        <f t="shared" si="701"/>
        <v/>
      </c>
      <c r="AN871" s="174" t="str">
        <f t="shared" si="702"/>
        <v/>
      </c>
      <c r="AO871" s="178" t="str">
        <f t="shared" si="732"/>
        <v/>
      </c>
      <c r="AP871" s="179"/>
      <c r="AQ871" s="179" t="str">
        <f t="shared" si="738"/>
        <v/>
      </c>
      <c r="AR871" s="167"/>
      <c r="AS871" s="175"/>
      <c r="AT871" s="170"/>
      <c r="AU871" s="177" t="str">
        <f t="shared" si="729"/>
        <v/>
      </c>
      <c r="AV871" s="171">
        <f t="shared" si="703"/>
        <v>0</v>
      </c>
      <c r="AW871" s="171">
        <f t="shared" si="704"/>
        <v>0</v>
      </c>
      <c r="AX871" s="171" t="str">
        <f t="shared" si="705"/>
        <v>0</v>
      </c>
      <c r="AY871" s="171" t="str">
        <f>IF(ISBLANK(AT871), "", (POWER(AT871/VLOOKUP(AX871,Anthro_Calc!C:P,13,FALSE),VLOOKUP(AX871,Anthro_Calc!C:P,12,FALSE))-1) / (VLOOKUP(AX871,Anthro_Calc!C:P,14,FALSE)*VLOOKUP(AX871,Anthro_Calc!C:P,12,FALSE)))</f>
        <v/>
      </c>
      <c r="AZ871" s="171" t="str">
        <f>IF(ISBLANK(AT871), "", -3 + (AT871 -VLOOKUP(AX871,Anthro_Calc!C:P,4,FALSE)) / (VLOOKUP(AX871,Anthro_Calc!C:P,5,FALSE) - VLOOKUP(AX871,Anthro_Calc!C:P,4,FALSE)))</f>
        <v/>
      </c>
      <c r="BA871" s="171" t="str">
        <f>IF(ISBLANK(AT871), "", 3 + (AT871 -VLOOKUP(AX871,Anthro_Calc!C:P,10,FALSE)) / (VLOOKUP(AX871,Anthro_Calc!C:P,10,FALSE) - VLOOKUP(AX871,Anthro_Calc!C:P,9,FALSE)))</f>
        <v/>
      </c>
      <c r="BB871" s="172" t="str">
        <f t="shared" si="706"/>
        <v/>
      </c>
      <c r="BC871" s="173" t="str">
        <f t="shared" si="707"/>
        <v/>
      </c>
      <c r="BD871" s="174" t="str">
        <f t="shared" si="733"/>
        <v/>
      </c>
      <c r="BE871" s="180" t="str">
        <f t="shared" si="734"/>
        <v/>
      </c>
      <c r="BF871" s="181" t="str">
        <f t="shared" si="708"/>
        <v/>
      </c>
      <c r="BG871" s="181" t="str">
        <f t="shared" si="735"/>
        <v/>
      </c>
      <c r="BH871" s="179"/>
      <c r="BI871" s="182"/>
      <c r="BJ871" s="167"/>
      <c r="BK871" s="175"/>
      <c r="BL871" s="176"/>
      <c r="BM871" s="177" t="str">
        <f t="shared" si="709"/>
        <v/>
      </c>
      <c r="BN871" s="171">
        <f t="shared" si="727"/>
        <v>0</v>
      </c>
      <c r="BO871" s="171">
        <f t="shared" si="728"/>
        <v>0</v>
      </c>
      <c r="BP871" s="171" t="str">
        <f t="shared" si="710"/>
        <v>0</v>
      </c>
      <c r="BQ871" s="171" t="str">
        <f>IF(ISBLANK(BL871), "", (POWER(BL871/VLOOKUP(BP871,Anthro_Calc!C:P,13,FALSE),VLOOKUP(BP871,Anthro_Calc!C:P,12,FALSE))-1) / (VLOOKUP(BP871,Anthro_Calc!C:P,14,FALSE)*VLOOKUP(BP871,Anthro_Calc!C:P,12,FALSE)))</f>
        <v/>
      </c>
      <c r="BR871" s="171" t="str">
        <f>IF(ISBLANK(BL871), "", -3 + (BL871 -VLOOKUP(BP871,Anthro_Calc!C:P,4,FALSE)) / (VLOOKUP(BP871,Anthro_Calc!C:P,5,FALSE) - VLOOKUP(BP871,Anthro_Calc!C:P,4,FALSE)))</f>
        <v/>
      </c>
      <c r="BS871" s="171" t="str">
        <f>IF(ISBLANK(BL871), "", 3 + (BL871 -VLOOKUP(BP871,Anthro_Calc!C:P,10,FALSE)) / (VLOOKUP(BP871,Anthro_Calc!C:P,10,FALSE) - VLOOKUP(BP871,Anthro_Calc!C:P,9,FALSE)))</f>
        <v/>
      </c>
      <c r="BT871" s="172" t="str">
        <f t="shared" si="711"/>
        <v/>
      </c>
      <c r="BU871" s="173" t="str">
        <f t="shared" si="712"/>
        <v/>
      </c>
      <c r="BV871" s="174" t="str">
        <f t="shared" si="713"/>
        <v/>
      </c>
      <c r="BW871" s="181" t="str">
        <f t="shared" si="736"/>
        <v/>
      </c>
      <c r="BX871" s="179"/>
      <c r="BY871" s="181" t="str">
        <f>IF(ISBLANK(BL871), "", VLOOKUP(Z871&amp;" "&amp;BV871&amp;" "&amp;BW871,Graduation_Criteria!$D$2:$E$34,2,FALSE))</f>
        <v/>
      </c>
      <c r="BZ871" s="181" t="str">
        <f t="shared" si="737"/>
        <v/>
      </c>
      <c r="CA871" s="167"/>
      <c r="CB871" s="175"/>
      <c r="CC871" s="175"/>
      <c r="CD871" s="183" t="str">
        <f t="shared" si="714"/>
        <v/>
      </c>
      <c r="CE871" s="184">
        <f t="shared" si="715"/>
        <v>0</v>
      </c>
      <c r="CF871" s="184">
        <f t="shared" si="716"/>
        <v>0</v>
      </c>
      <c r="CG871" s="184" t="str">
        <f t="shared" si="717"/>
        <v>0</v>
      </c>
      <c r="CH871" s="184" t="str">
        <f>IF(ISBLANK(CC871), "", (POWER(CC871/VLOOKUP(CG871,Anthro_Calc!C:P,13,FALSE),VLOOKUP(CG871,Anthro_Calc!C:P,12,FALSE))-1) / (VLOOKUP(CG871,Anthro_Calc!C:P,14,FALSE)*VLOOKUP(CG871,Anthro_Calc!C:P,12,FALSE)))</f>
        <v/>
      </c>
      <c r="CI871" s="184" t="str">
        <f>IF(ISBLANK(CC871), "", -3 + (CC871 -VLOOKUP(CG871,Anthro_Calc!C:P,4,FALSE)) / (VLOOKUP(CG871,Anthro_Calc!C:P,5,FALSE) - VLOOKUP(CG871,Anthro_Calc!C:P,4,FALSE)))</f>
        <v/>
      </c>
      <c r="CJ871" s="184" t="str">
        <f>IF(ISBLANK(CC871), "", 3 + (CC871 -VLOOKUP(CG871,Anthro_Calc!C:P,10,FALSE)) / (VLOOKUP(CG871,Anthro_Calc!C:P,10,FALSE) - VLOOKUP(CG871,Anthro_Calc!C:P,9,FALSE)))</f>
        <v/>
      </c>
      <c r="CK871" s="185" t="str">
        <f t="shared" si="718"/>
        <v/>
      </c>
      <c r="CL871" s="173" t="str">
        <f t="shared" si="719"/>
        <v/>
      </c>
      <c r="CM871" s="174" t="str">
        <f t="shared" si="720"/>
        <v/>
      </c>
      <c r="CN871" s="179"/>
      <c r="CO871" s="167"/>
      <c r="CP871" s="175"/>
      <c r="CQ871" s="175"/>
      <c r="CR871" s="186" t="str">
        <f t="shared" si="721"/>
        <v/>
      </c>
      <c r="CS871" s="187">
        <f t="shared" si="722"/>
        <v>0</v>
      </c>
      <c r="CT871" s="187">
        <f t="shared" si="723"/>
        <v>0</v>
      </c>
      <c r="CU871" s="187" t="str">
        <f t="shared" si="724"/>
        <v>0</v>
      </c>
      <c r="CV871" s="187" t="str">
        <f>IF(ISBLANK(CQ871), "", (POWER(CQ871/VLOOKUP(CU871,Anthro_Calc!C:P,13,FALSE),VLOOKUP(CU871,Anthro_Calc!C:P,12,FALSE))-1) / (VLOOKUP(CU871,Anthro_Calc!C:P,14,FALSE)*VLOOKUP(CU871,Anthro_Calc!C:P,12,FALSE)))</f>
        <v/>
      </c>
      <c r="CW871" s="187" t="str">
        <f>IF(ISBLANK(CQ871), "", -3 + (CQ871 -VLOOKUP(CU871,Anthro_Calc!C:P,4,FALSE)) / (VLOOKUP(CU871,Anthro_Calc!C:P,5,FALSE) - VLOOKUP(CU871,Anthro_Calc!C:P,4,FALSE)))</f>
        <v/>
      </c>
      <c r="CX871" s="187" t="str">
        <f>IF(ISBLANK(CQ871), "", 3 + (CQ871 -VLOOKUP(CU871,Anthro_Calc!C:P,10,FALSE)) / (VLOOKUP(CU871,Anthro_Calc!C:P,10,FALSE) - VLOOKUP(CU871,Anthro_Calc!C:P,9,FALSE)))</f>
        <v/>
      </c>
      <c r="CY871" s="188" t="str">
        <f t="shared" si="725"/>
        <v/>
      </c>
      <c r="CZ871" s="117" t="str">
        <f t="shared" si="739"/>
        <v/>
      </c>
      <c r="DA871" s="174" t="str">
        <f t="shared" si="726"/>
        <v/>
      </c>
      <c r="DB871" s="189"/>
    </row>
    <row r="872" spans="1:106">
      <c r="A872" s="165">
        <f t="shared" si="731"/>
        <v>868</v>
      </c>
      <c r="B872" s="166"/>
      <c r="C872" s="166"/>
      <c r="D872" s="166"/>
      <c r="E872" s="166"/>
      <c r="F872" s="166"/>
      <c r="G872" s="166"/>
      <c r="H872" s="166"/>
      <c r="I872" s="166"/>
      <c r="J872" s="166"/>
      <c r="K872" s="166"/>
      <c r="L872" s="166"/>
      <c r="M872" s="167"/>
      <c r="N872" s="168" t="str">
        <f t="shared" ca="1" si="690"/>
        <v/>
      </c>
      <c r="O872" s="169"/>
      <c r="P872" s="169"/>
      <c r="Q872" s="167"/>
      <c r="R872" s="170"/>
      <c r="S872" s="171" t="str">
        <f t="shared" si="691"/>
        <v/>
      </c>
      <c r="T872" s="171" t="str">
        <f t="shared" si="692"/>
        <v/>
      </c>
      <c r="U872" s="171" t="str">
        <f t="shared" si="693"/>
        <v/>
      </c>
      <c r="V872" s="171" t="str">
        <f>IF(ISBLANK(R872), "", (POWER(R872/VLOOKUP(U872,Anthro_Calc!C:P,13,FALSE),VLOOKUP(U872,Anthro_Calc!C:P,12,FALSE))-1) / (VLOOKUP(U872,Anthro_Calc!C:P,14,FALSE)*VLOOKUP(U872,Anthro_Calc!C:P,12,FALSE)))</f>
        <v/>
      </c>
      <c r="W872" s="171" t="str">
        <f>IF(ISBLANK(R872), "", -3 + (R872 -VLOOKUP(U872,Anthro_Calc!C:P,4,FALSE)) / (VLOOKUP(U872,Anthro_Calc!C:P,5,FALSE) - VLOOKUP(U872,Anthro_Calc!C:P,4,FALSE)))</f>
        <v/>
      </c>
      <c r="X872" s="171" t="str">
        <f>IF(ISBLANK(R872), "", 3 + (R872 -VLOOKUP(U872,Anthro_Calc!C:P,10,FALSE)) / (VLOOKUP(U872,Anthro_Calc!C:P,10,FALSE) - VLOOKUP(U872,Anthro_Calc!C:P,9,FALSE)))</f>
        <v/>
      </c>
      <c r="Y872" s="172" t="str">
        <f t="shared" si="694"/>
        <v/>
      </c>
      <c r="Z872" s="173" t="str">
        <f t="shared" si="695"/>
        <v/>
      </c>
      <c r="AA872" s="174" t="str">
        <f t="shared" si="730"/>
        <v/>
      </c>
      <c r="AB872" s="167"/>
      <c r="AC872" s="175"/>
      <c r="AD872" s="176"/>
      <c r="AE872" s="177" t="str">
        <f t="shared" si="696"/>
        <v/>
      </c>
      <c r="AF872" s="171">
        <f t="shared" si="697"/>
        <v>0</v>
      </c>
      <c r="AG872" s="171">
        <f t="shared" si="698"/>
        <v>0</v>
      </c>
      <c r="AH872" s="171" t="str">
        <f t="shared" si="699"/>
        <v>0</v>
      </c>
      <c r="AI872" s="171" t="str">
        <f>IF(ISBLANK(AD872), "", (POWER(AD872/VLOOKUP(AH872,Anthro_Calc!C:P,13,FALSE),VLOOKUP(AH872,Anthro_Calc!C:P,12,FALSE))-1) / (VLOOKUP(AH872,Anthro_Calc!C:P,14,FALSE)*VLOOKUP(AH872,Anthro_Calc!C:P,12,FALSE)))</f>
        <v/>
      </c>
      <c r="AJ872" s="171" t="str">
        <f>IF(ISBLANK(AD872), "", -3 + (AD872 -VLOOKUP(AH872,Anthro_Calc!C:P,4,FALSE)) / (VLOOKUP(AH872,Anthro_Calc!C:P,5,FALSE) - VLOOKUP(AH872,Anthro_Calc!C:P,4,FALSE)))</f>
        <v/>
      </c>
      <c r="AK872" s="171" t="str">
        <f>IF(ISBLANK(AD872), "", 3 + (AD872 -VLOOKUP(AH872,Anthro_Calc!C:P,10,FALSE)) / (VLOOKUP(AH872,Anthro_Calc!C:P,10,FALSE) - VLOOKUP(AH872,Anthro_Calc!C:P,9,FALSE)))</f>
        <v/>
      </c>
      <c r="AL872" s="172" t="str">
        <f t="shared" si="700"/>
        <v/>
      </c>
      <c r="AM872" s="173" t="str">
        <f t="shared" si="701"/>
        <v/>
      </c>
      <c r="AN872" s="174" t="str">
        <f t="shared" si="702"/>
        <v/>
      </c>
      <c r="AO872" s="178" t="str">
        <f t="shared" si="732"/>
        <v/>
      </c>
      <c r="AP872" s="179"/>
      <c r="AQ872" s="179" t="str">
        <f t="shared" si="738"/>
        <v/>
      </c>
      <c r="AR872" s="167"/>
      <c r="AS872" s="175"/>
      <c r="AT872" s="170"/>
      <c r="AU872" s="177" t="str">
        <f t="shared" si="729"/>
        <v/>
      </c>
      <c r="AV872" s="171">
        <f t="shared" si="703"/>
        <v>0</v>
      </c>
      <c r="AW872" s="171">
        <f t="shared" si="704"/>
        <v>0</v>
      </c>
      <c r="AX872" s="171" t="str">
        <f t="shared" si="705"/>
        <v>0</v>
      </c>
      <c r="AY872" s="171" t="str">
        <f>IF(ISBLANK(AT872), "", (POWER(AT872/VLOOKUP(AX872,Anthro_Calc!C:P,13,FALSE),VLOOKUP(AX872,Anthro_Calc!C:P,12,FALSE))-1) / (VLOOKUP(AX872,Anthro_Calc!C:P,14,FALSE)*VLOOKUP(AX872,Anthro_Calc!C:P,12,FALSE)))</f>
        <v/>
      </c>
      <c r="AZ872" s="171" t="str">
        <f>IF(ISBLANK(AT872), "", -3 + (AT872 -VLOOKUP(AX872,Anthro_Calc!C:P,4,FALSE)) / (VLOOKUP(AX872,Anthro_Calc!C:P,5,FALSE) - VLOOKUP(AX872,Anthro_Calc!C:P,4,FALSE)))</f>
        <v/>
      </c>
      <c r="BA872" s="171" t="str">
        <f>IF(ISBLANK(AT872), "", 3 + (AT872 -VLOOKUP(AX872,Anthro_Calc!C:P,10,FALSE)) / (VLOOKUP(AX872,Anthro_Calc!C:P,10,FALSE) - VLOOKUP(AX872,Anthro_Calc!C:P,9,FALSE)))</f>
        <v/>
      </c>
      <c r="BB872" s="172" t="str">
        <f t="shared" si="706"/>
        <v/>
      </c>
      <c r="BC872" s="173" t="str">
        <f t="shared" si="707"/>
        <v/>
      </c>
      <c r="BD872" s="174" t="str">
        <f t="shared" si="733"/>
        <v/>
      </c>
      <c r="BE872" s="180" t="str">
        <f t="shared" si="734"/>
        <v/>
      </c>
      <c r="BF872" s="181" t="str">
        <f t="shared" si="708"/>
        <v/>
      </c>
      <c r="BG872" s="181" t="str">
        <f t="shared" si="735"/>
        <v/>
      </c>
      <c r="BH872" s="179"/>
      <c r="BI872" s="182"/>
      <c r="BJ872" s="167"/>
      <c r="BK872" s="175"/>
      <c r="BL872" s="176"/>
      <c r="BM872" s="177" t="str">
        <f t="shared" si="709"/>
        <v/>
      </c>
      <c r="BN872" s="171">
        <f t="shared" si="727"/>
        <v>0</v>
      </c>
      <c r="BO872" s="171">
        <f t="shared" si="728"/>
        <v>0</v>
      </c>
      <c r="BP872" s="171" t="str">
        <f t="shared" si="710"/>
        <v>0</v>
      </c>
      <c r="BQ872" s="171" t="str">
        <f>IF(ISBLANK(BL872), "", (POWER(BL872/VLOOKUP(BP872,Anthro_Calc!C:P,13,FALSE),VLOOKUP(BP872,Anthro_Calc!C:P,12,FALSE))-1) / (VLOOKUP(BP872,Anthro_Calc!C:P,14,FALSE)*VLOOKUP(BP872,Anthro_Calc!C:P,12,FALSE)))</f>
        <v/>
      </c>
      <c r="BR872" s="171" t="str">
        <f>IF(ISBLANK(BL872), "", -3 + (BL872 -VLOOKUP(BP872,Anthro_Calc!C:P,4,FALSE)) / (VLOOKUP(BP872,Anthro_Calc!C:P,5,FALSE) - VLOOKUP(BP872,Anthro_Calc!C:P,4,FALSE)))</f>
        <v/>
      </c>
      <c r="BS872" s="171" t="str">
        <f>IF(ISBLANK(BL872), "", 3 + (BL872 -VLOOKUP(BP872,Anthro_Calc!C:P,10,FALSE)) / (VLOOKUP(BP872,Anthro_Calc!C:P,10,FALSE) - VLOOKUP(BP872,Anthro_Calc!C:P,9,FALSE)))</f>
        <v/>
      </c>
      <c r="BT872" s="172" t="str">
        <f t="shared" si="711"/>
        <v/>
      </c>
      <c r="BU872" s="173" t="str">
        <f t="shared" si="712"/>
        <v/>
      </c>
      <c r="BV872" s="174" t="str">
        <f t="shared" si="713"/>
        <v/>
      </c>
      <c r="BW872" s="181" t="str">
        <f t="shared" si="736"/>
        <v/>
      </c>
      <c r="BX872" s="179"/>
      <c r="BY872" s="181" t="str">
        <f>IF(ISBLANK(BL872), "", VLOOKUP(Z872&amp;" "&amp;BV872&amp;" "&amp;BW872,Graduation_Criteria!$D$2:$E$34,2,FALSE))</f>
        <v/>
      </c>
      <c r="BZ872" s="181" t="str">
        <f t="shared" si="737"/>
        <v/>
      </c>
      <c r="CA872" s="167"/>
      <c r="CB872" s="175"/>
      <c r="CC872" s="175"/>
      <c r="CD872" s="183" t="str">
        <f t="shared" si="714"/>
        <v/>
      </c>
      <c r="CE872" s="184">
        <f t="shared" si="715"/>
        <v>0</v>
      </c>
      <c r="CF872" s="184">
        <f t="shared" si="716"/>
        <v>0</v>
      </c>
      <c r="CG872" s="184" t="str">
        <f t="shared" si="717"/>
        <v>0</v>
      </c>
      <c r="CH872" s="184" t="str">
        <f>IF(ISBLANK(CC872), "", (POWER(CC872/VLOOKUP(CG872,Anthro_Calc!C:P,13,FALSE),VLOOKUP(CG872,Anthro_Calc!C:P,12,FALSE))-1) / (VLOOKUP(CG872,Anthro_Calc!C:P,14,FALSE)*VLOOKUP(CG872,Anthro_Calc!C:P,12,FALSE)))</f>
        <v/>
      </c>
      <c r="CI872" s="184" t="str">
        <f>IF(ISBLANK(CC872), "", -3 + (CC872 -VLOOKUP(CG872,Anthro_Calc!C:P,4,FALSE)) / (VLOOKUP(CG872,Anthro_Calc!C:P,5,FALSE) - VLOOKUP(CG872,Anthro_Calc!C:P,4,FALSE)))</f>
        <v/>
      </c>
      <c r="CJ872" s="184" t="str">
        <f>IF(ISBLANK(CC872), "", 3 + (CC872 -VLOOKUP(CG872,Anthro_Calc!C:P,10,FALSE)) / (VLOOKUP(CG872,Anthro_Calc!C:P,10,FALSE) - VLOOKUP(CG872,Anthro_Calc!C:P,9,FALSE)))</f>
        <v/>
      </c>
      <c r="CK872" s="185" t="str">
        <f t="shared" si="718"/>
        <v/>
      </c>
      <c r="CL872" s="173" t="str">
        <f t="shared" si="719"/>
        <v/>
      </c>
      <c r="CM872" s="174" t="str">
        <f t="shared" si="720"/>
        <v/>
      </c>
      <c r="CN872" s="179"/>
      <c r="CO872" s="167"/>
      <c r="CP872" s="175"/>
      <c r="CQ872" s="175"/>
      <c r="CR872" s="186" t="str">
        <f t="shared" si="721"/>
        <v/>
      </c>
      <c r="CS872" s="187">
        <f t="shared" si="722"/>
        <v>0</v>
      </c>
      <c r="CT872" s="187">
        <f t="shared" si="723"/>
        <v>0</v>
      </c>
      <c r="CU872" s="187" t="str">
        <f t="shared" si="724"/>
        <v>0</v>
      </c>
      <c r="CV872" s="187" t="str">
        <f>IF(ISBLANK(CQ872), "", (POWER(CQ872/VLOOKUP(CU872,Anthro_Calc!C:P,13,FALSE),VLOOKUP(CU872,Anthro_Calc!C:P,12,FALSE))-1) / (VLOOKUP(CU872,Anthro_Calc!C:P,14,FALSE)*VLOOKUP(CU872,Anthro_Calc!C:P,12,FALSE)))</f>
        <v/>
      </c>
      <c r="CW872" s="187" t="str">
        <f>IF(ISBLANK(CQ872), "", -3 + (CQ872 -VLOOKUP(CU872,Anthro_Calc!C:P,4,FALSE)) / (VLOOKUP(CU872,Anthro_Calc!C:P,5,FALSE) - VLOOKUP(CU872,Anthro_Calc!C:P,4,FALSE)))</f>
        <v/>
      </c>
      <c r="CX872" s="187" t="str">
        <f>IF(ISBLANK(CQ872), "", 3 + (CQ872 -VLOOKUP(CU872,Anthro_Calc!C:P,10,FALSE)) / (VLOOKUP(CU872,Anthro_Calc!C:P,10,FALSE) - VLOOKUP(CU872,Anthro_Calc!C:P,9,FALSE)))</f>
        <v/>
      </c>
      <c r="CY872" s="188" t="str">
        <f t="shared" si="725"/>
        <v/>
      </c>
      <c r="CZ872" s="117" t="str">
        <f t="shared" si="739"/>
        <v/>
      </c>
      <c r="DA872" s="174" t="str">
        <f t="shared" si="726"/>
        <v/>
      </c>
      <c r="DB872" s="189"/>
    </row>
    <row r="873" spans="1:106">
      <c r="A873" s="165">
        <f t="shared" si="731"/>
        <v>869</v>
      </c>
      <c r="B873" s="166"/>
      <c r="C873" s="166"/>
      <c r="D873" s="166"/>
      <c r="E873" s="166"/>
      <c r="F873" s="166"/>
      <c r="G873" s="166"/>
      <c r="H873" s="166"/>
      <c r="I873" s="166"/>
      <c r="J873" s="166"/>
      <c r="K873" s="166"/>
      <c r="L873" s="166"/>
      <c r="M873" s="167"/>
      <c r="N873" s="168" t="str">
        <f t="shared" ca="1" si="690"/>
        <v/>
      </c>
      <c r="O873" s="169"/>
      <c r="P873" s="169"/>
      <c r="Q873" s="167"/>
      <c r="R873" s="170"/>
      <c r="S873" s="171" t="str">
        <f t="shared" si="691"/>
        <v/>
      </c>
      <c r="T873" s="171" t="str">
        <f t="shared" si="692"/>
        <v/>
      </c>
      <c r="U873" s="171" t="str">
        <f t="shared" si="693"/>
        <v/>
      </c>
      <c r="V873" s="171" t="str">
        <f>IF(ISBLANK(R873), "", (POWER(R873/VLOOKUP(U873,Anthro_Calc!C:P,13,FALSE),VLOOKUP(U873,Anthro_Calc!C:P,12,FALSE))-1) / (VLOOKUP(U873,Anthro_Calc!C:P,14,FALSE)*VLOOKUP(U873,Anthro_Calc!C:P,12,FALSE)))</f>
        <v/>
      </c>
      <c r="W873" s="171" t="str">
        <f>IF(ISBLANK(R873), "", -3 + (R873 -VLOOKUP(U873,Anthro_Calc!C:P,4,FALSE)) / (VLOOKUP(U873,Anthro_Calc!C:P,5,FALSE) - VLOOKUP(U873,Anthro_Calc!C:P,4,FALSE)))</f>
        <v/>
      </c>
      <c r="X873" s="171" t="str">
        <f>IF(ISBLANK(R873), "", 3 + (R873 -VLOOKUP(U873,Anthro_Calc!C:P,10,FALSE)) / (VLOOKUP(U873,Anthro_Calc!C:P,10,FALSE) - VLOOKUP(U873,Anthro_Calc!C:P,9,FALSE)))</f>
        <v/>
      </c>
      <c r="Y873" s="172" t="str">
        <f t="shared" si="694"/>
        <v/>
      </c>
      <c r="Z873" s="173" t="str">
        <f t="shared" si="695"/>
        <v/>
      </c>
      <c r="AA873" s="174" t="str">
        <f t="shared" si="730"/>
        <v/>
      </c>
      <c r="AB873" s="167"/>
      <c r="AC873" s="175"/>
      <c r="AD873" s="176"/>
      <c r="AE873" s="177" t="str">
        <f t="shared" si="696"/>
        <v/>
      </c>
      <c r="AF873" s="171">
        <f t="shared" si="697"/>
        <v>0</v>
      </c>
      <c r="AG873" s="171">
        <f t="shared" si="698"/>
        <v>0</v>
      </c>
      <c r="AH873" s="171" t="str">
        <f t="shared" si="699"/>
        <v>0</v>
      </c>
      <c r="AI873" s="171" t="str">
        <f>IF(ISBLANK(AD873), "", (POWER(AD873/VLOOKUP(AH873,Anthro_Calc!C:P,13,FALSE),VLOOKUP(AH873,Anthro_Calc!C:P,12,FALSE))-1) / (VLOOKUP(AH873,Anthro_Calc!C:P,14,FALSE)*VLOOKUP(AH873,Anthro_Calc!C:P,12,FALSE)))</f>
        <v/>
      </c>
      <c r="AJ873" s="171" t="str">
        <f>IF(ISBLANK(AD873), "", -3 + (AD873 -VLOOKUP(AH873,Anthro_Calc!C:P,4,FALSE)) / (VLOOKUP(AH873,Anthro_Calc!C:P,5,FALSE) - VLOOKUP(AH873,Anthro_Calc!C:P,4,FALSE)))</f>
        <v/>
      </c>
      <c r="AK873" s="171" t="str">
        <f>IF(ISBLANK(AD873), "", 3 + (AD873 -VLOOKUP(AH873,Anthro_Calc!C:P,10,FALSE)) / (VLOOKUP(AH873,Anthro_Calc!C:P,10,FALSE) - VLOOKUP(AH873,Anthro_Calc!C:P,9,FALSE)))</f>
        <v/>
      </c>
      <c r="AL873" s="172" t="str">
        <f t="shared" si="700"/>
        <v/>
      </c>
      <c r="AM873" s="173" t="str">
        <f t="shared" si="701"/>
        <v/>
      </c>
      <c r="AN873" s="174" t="str">
        <f t="shared" si="702"/>
        <v/>
      </c>
      <c r="AO873" s="178" t="str">
        <f t="shared" si="732"/>
        <v/>
      </c>
      <c r="AP873" s="179"/>
      <c r="AQ873" s="179" t="str">
        <f t="shared" si="738"/>
        <v/>
      </c>
      <c r="AR873" s="167"/>
      <c r="AS873" s="175"/>
      <c r="AT873" s="170"/>
      <c r="AU873" s="177" t="str">
        <f t="shared" si="729"/>
        <v/>
      </c>
      <c r="AV873" s="171">
        <f t="shared" si="703"/>
        <v>0</v>
      </c>
      <c r="AW873" s="171">
        <f t="shared" si="704"/>
        <v>0</v>
      </c>
      <c r="AX873" s="171" t="str">
        <f t="shared" si="705"/>
        <v>0</v>
      </c>
      <c r="AY873" s="171" t="str">
        <f>IF(ISBLANK(AT873), "", (POWER(AT873/VLOOKUP(AX873,Anthro_Calc!C:P,13,FALSE),VLOOKUP(AX873,Anthro_Calc!C:P,12,FALSE))-1) / (VLOOKUP(AX873,Anthro_Calc!C:P,14,FALSE)*VLOOKUP(AX873,Anthro_Calc!C:P,12,FALSE)))</f>
        <v/>
      </c>
      <c r="AZ873" s="171" t="str">
        <f>IF(ISBLANK(AT873), "", -3 + (AT873 -VLOOKUP(AX873,Anthro_Calc!C:P,4,FALSE)) / (VLOOKUP(AX873,Anthro_Calc!C:P,5,FALSE) - VLOOKUP(AX873,Anthro_Calc!C:P,4,FALSE)))</f>
        <v/>
      </c>
      <c r="BA873" s="171" t="str">
        <f>IF(ISBLANK(AT873), "", 3 + (AT873 -VLOOKUP(AX873,Anthro_Calc!C:P,10,FALSE)) / (VLOOKUP(AX873,Anthro_Calc!C:P,10,FALSE) - VLOOKUP(AX873,Anthro_Calc!C:P,9,FALSE)))</f>
        <v/>
      </c>
      <c r="BB873" s="172" t="str">
        <f t="shared" si="706"/>
        <v/>
      </c>
      <c r="BC873" s="173" t="str">
        <f t="shared" si="707"/>
        <v/>
      </c>
      <c r="BD873" s="174" t="str">
        <f t="shared" si="733"/>
        <v/>
      </c>
      <c r="BE873" s="180" t="str">
        <f t="shared" si="734"/>
        <v/>
      </c>
      <c r="BF873" s="181" t="str">
        <f t="shared" si="708"/>
        <v/>
      </c>
      <c r="BG873" s="181" t="str">
        <f t="shared" si="735"/>
        <v/>
      </c>
      <c r="BH873" s="179"/>
      <c r="BI873" s="182"/>
      <c r="BJ873" s="167"/>
      <c r="BK873" s="175"/>
      <c r="BL873" s="176"/>
      <c r="BM873" s="177" t="str">
        <f t="shared" si="709"/>
        <v/>
      </c>
      <c r="BN873" s="171">
        <f t="shared" si="727"/>
        <v>0</v>
      </c>
      <c r="BO873" s="171">
        <f t="shared" si="728"/>
        <v>0</v>
      </c>
      <c r="BP873" s="171" t="str">
        <f t="shared" si="710"/>
        <v>0</v>
      </c>
      <c r="BQ873" s="171" t="str">
        <f>IF(ISBLANK(BL873), "", (POWER(BL873/VLOOKUP(BP873,Anthro_Calc!C:P,13,FALSE),VLOOKUP(BP873,Anthro_Calc!C:P,12,FALSE))-1) / (VLOOKUP(BP873,Anthro_Calc!C:P,14,FALSE)*VLOOKUP(BP873,Anthro_Calc!C:P,12,FALSE)))</f>
        <v/>
      </c>
      <c r="BR873" s="171" t="str">
        <f>IF(ISBLANK(BL873), "", -3 + (BL873 -VLOOKUP(BP873,Anthro_Calc!C:P,4,FALSE)) / (VLOOKUP(BP873,Anthro_Calc!C:P,5,FALSE) - VLOOKUP(BP873,Anthro_Calc!C:P,4,FALSE)))</f>
        <v/>
      </c>
      <c r="BS873" s="171" t="str">
        <f>IF(ISBLANK(BL873), "", 3 + (BL873 -VLOOKUP(BP873,Anthro_Calc!C:P,10,FALSE)) / (VLOOKUP(BP873,Anthro_Calc!C:P,10,FALSE) - VLOOKUP(BP873,Anthro_Calc!C:P,9,FALSE)))</f>
        <v/>
      </c>
      <c r="BT873" s="172" t="str">
        <f t="shared" si="711"/>
        <v/>
      </c>
      <c r="BU873" s="173" t="str">
        <f t="shared" si="712"/>
        <v/>
      </c>
      <c r="BV873" s="174" t="str">
        <f t="shared" si="713"/>
        <v/>
      </c>
      <c r="BW873" s="181" t="str">
        <f t="shared" si="736"/>
        <v/>
      </c>
      <c r="BX873" s="179"/>
      <c r="BY873" s="181" t="str">
        <f>IF(ISBLANK(BL873), "", VLOOKUP(Z873&amp;" "&amp;BV873&amp;" "&amp;BW873,Graduation_Criteria!$D$2:$E$34,2,FALSE))</f>
        <v/>
      </c>
      <c r="BZ873" s="181" t="str">
        <f t="shared" si="737"/>
        <v/>
      </c>
      <c r="CA873" s="167"/>
      <c r="CB873" s="175"/>
      <c r="CC873" s="175"/>
      <c r="CD873" s="183" t="str">
        <f t="shared" si="714"/>
        <v/>
      </c>
      <c r="CE873" s="184">
        <f t="shared" si="715"/>
        <v>0</v>
      </c>
      <c r="CF873" s="184">
        <f t="shared" si="716"/>
        <v>0</v>
      </c>
      <c r="CG873" s="184" t="str">
        <f t="shared" si="717"/>
        <v>0</v>
      </c>
      <c r="CH873" s="184" t="str">
        <f>IF(ISBLANK(CC873), "", (POWER(CC873/VLOOKUP(CG873,Anthro_Calc!C:P,13,FALSE),VLOOKUP(CG873,Anthro_Calc!C:P,12,FALSE))-1) / (VLOOKUP(CG873,Anthro_Calc!C:P,14,FALSE)*VLOOKUP(CG873,Anthro_Calc!C:P,12,FALSE)))</f>
        <v/>
      </c>
      <c r="CI873" s="184" t="str">
        <f>IF(ISBLANK(CC873), "", -3 + (CC873 -VLOOKUP(CG873,Anthro_Calc!C:P,4,FALSE)) / (VLOOKUP(CG873,Anthro_Calc!C:P,5,FALSE) - VLOOKUP(CG873,Anthro_Calc!C:P,4,FALSE)))</f>
        <v/>
      </c>
      <c r="CJ873" s="184" t="str">
        <f>IF(ISBLANK(CC873), "", 3 + (CC873 -VLOOKUP(CG873,Anthro_Calc!C:P,10,FALSE)) / (VLOOKUP(CG873,Anthro_Calc!C:P,10,FALSE) - VLOOKUP(CG873,Anthro_Calc!C:P,9,FALSE)))</f>
        <v/>
      </c>
      <c r="CK873" s="185" t="str">
        <f t="shared" si="718"/>
        <v/>
      </c>
      <c r="CL873" s="173" t="str">
        <f t="shared" si="719"/>
        <v/>
      </c>
      <c r="CM873" s="174" t="str">
        <f t="shared" si="720"/>
        <v/>
      </c>
      <c r="CN873" s="179"/>
      <c r="CO873" s="167"/>
      <c r="CP873" s="175"/>
      <c r="CQ873" s="175"/>
      <c r="CR873" s="186" t="str">
        <f t="shared" si="721"/>
        <v/>
      </c>
      <c r="CS873" s="187">
        <f t="shared" si="722"/>
        <v>0</v>
      </c>
      <c r="CT873" s="187">
        <f t="shared" si="723"/>
        <v>0</v>
      </c>
      <c r="CU873" s="187" t="str">
        <f t="shared" si="724"/>
        <v>0</v>
      </c>
      <c r="CV873" s="187" t="str">
        <f>IF(ISBLANK(CQ873), "", (POWER(CQ873/VLOOKUP(CU873,Anthro_Calc!C:P,13,FALSE),VLOOKUP(CU873,Anthro_Calc!C:P,12,FALSE))-1) / (VLOOKUP(CU873,Anthro_Calc!C:P,14,FALSE)*VLOOKUP(CU873,Anthro_Calc!C:P,12,FALSE)))</f>
        <v/>
      </c>
      <c r="CW873" s="187" t="str">
        <f>IF(ISBLANK(CQ873), "", -3 + (CQ873 -VLOOKUP(CU873,Anthro_Calc!C:P,4,FALSE)) / (VLOOKUP(CU873,Anthro_Calc!C:P,5,FALSE) - VLOOKUP(CU873,Anthro_Calc!C:P,4,FALSE)))</f>
        <v/>
      </c>
      <c r="CX873" s="187" t="str">
        <f>IF(ISBLANK(CQ873), "", 3 + (CQ873 -VLOOKUP(CU873,Anthro_Calc!C:P,10,FALSE)) / (VLOOKUP(CU873,Anthro_Calc!C:P,10,FALSE) - VLOOKUP(CU873,Anthro_Calc!C:P,9,FALSE)))</f>
        <v/>
      </c>
      <c r="CY873" s="188" t="str">
        <f t="shared" si="725"/>
        <v/>
      </c>
      <c r="CZ873" s="117" t="str">
        <f t="shared" si="739"/>
        <v/>
      </c>
      <c r="DA873" s="174" t="str">
        <f t="shared" si="726"/>
        <v/>
      </c>
      <c r="DB873" s="189"/>
    </row>
    <row r="874" spans="1:106">
      <c r="A874" s="165">
        <f t="shared" si="731"/>
        <v>870</v>
      </c>
      <c r="B874" s="166"/>
      <c r="C874" s="166"/>
      <c r="D874" s="166"/>
      <c r="E874" s="166"/>
      <c r="F874" s="166"/>
      <c r="G874" s="166"/>
      <c r="H874" s="166"/>
      <c r="I874" s="166"/>
      <c r="J874" s="166"/>
      <c r="K874" s="166"/>
      <c r="L874" s="166"/>
      <c r="M874" s="167"/>
      <c r="N874" s="168" t="str">
        <f t="shared" ca="1" si="690"/>
        <v/>
      </c>
      <c r="O874" s="169"/>
      <c r="P874" s="169"/>
      <c r="Q874" s="167"/>
      <c r="R874" s="170"/>
      <c r="S874" s="171" t="str">
        <f t="shared" si="691"/>
        <v/>
      </c>
      <c r="T874" s="171" t="str">
        <f t="shared" si="692"/>
        <v/>
      </c>
      <c r="U874" s="171" t="str">
        <f t="shared" si="693"/>
        <v/>
      </c>
      <c r="V874" s="171" t="str">
        <f>IF(ISBLANK(R874), "", (POWER(R874/VLOOKUP(U874,Anthro_Calc!C:P,13,FALSE),VLOOKUP(U874,Anthro_Calc!C:P,12,FALSE))-1) / (VLOOKUP(U874,Anthro_Calc!C:P,14,FALSE)*VLOOKUP(U874,Anthro_Calc!C:P,12,FALSE)))</f>
        <v/>
      </c>
      <c r="W874" s="171" t="str">
        <f>IF(ISBLANK(R874), "", -3 + (R874 -VLOOKUP(U874,Anthro_Calc!C:P,4,FALSE)) / (VLOOKUP(U874,Anthro_Calc!C:P,5,FALSE) - VLOOKUP(U874,Anthro_Calc!C:P,4,FALSE)))</f>
        <v/>
      </c>
      <c r="X874" s="171" t="str">
        <f>IF(ISBLANK(R874), "", 3 + (R874 -VLOOKUP(U874,Anthro_Calc!C:P,10,FALSE)) / (VLOOKUP(U874,Anthro_Calc!C:P,10,FALSE) - VLOOKUP(U874,Anthro_Calc!C:P,9,FALSE)))</f>
        <v/>
      </c>
      <c r="Y874" s="172" t="str">
        <f t="shared" si="694"/>
        <v/>
      </c>
      <c r="Z874" s="173" t="str">
        <f t="shared" si="695"/>
        <v/>
      </c>
      <c r="AA874" s="174" t="str">
        <f t="shared" si="730"/>
        <v/>
      </c>
      <c r="AB874" s="167"/>
      <c r="AC874" s="175"/>
      <c r="AD874" s="176"/>
      <c r="AE874" s="177" t="str">
        <f t="shared" si="696"/>
        <v/>
      </c>
      <c r="AF874" s="171">
        <f t="shared" si="697"/>
        <v>0</v>
      </c>
      <c r="AG874" s="171">
        <f t="shared" si="698"/>
        <v>0</v>
      </c>
      <c r="AH874" s="171" t="str">
        <f t="shared" si="699"/>
        <v>0</v>
      </c>
      <c r="AI874" s="171" t="str">
        <f>IF(ISBLANK(AD874), "", (POWER(AD874/VLOOKUP(AH874,Anthro_Calc!C:P,13,FALSE),VLOOKUP(AH874,Anthro_Calc!C:P,12,FALSE))-1) / (VLOOKUP(AH874,Anthro_Calc!C:P,14,FALSE)*VLOOKUP(AH874,Anthro_Calc!C:P,12,FALSE)))</f>
        <v/>
      </c>
      <c r="AJ874" s="171" t="str">
        <f>IF(ISBLANK(AD874), "", -3 + (AD874 -VLOOKUP(AH874,Anthro_Calc!C:P,4,FALSE)) / (VLOOKUP(AH874,Anthro_Calc!C:P,5,FALSE) - VLOOKUP(AH874,Anthro_Calc!C:P,4,FALSE)))</f>
        <v/>
      </c>
      <c r="AK874" s="171" t="str">
        <f>IF(ISBLANK(AD874), "", 3 + (AD874 -VLOOKUP(AH874,Anthro_Calc!C:P,10,FALSE)) / (VLOOKUP(AH874,Anthro_Calc!C:P,10,FALSE) - VLOOKUP(AH874,Anthro_Calc!C:P,9,FALSE)))</f>
        <v/>
      </c>
      <c r="AL874" s="172" t="str">
        <f t="shared" si="700"/>
        <v/>
      </c>
      <c r="AM874" s="173" t="str">
        <f t="shared" si="701"/>
        <v/>
      </c>
      <c r="AN874" s="174" t="str">
        <f t="shared" si="702"/>
        <v/>
      </c>
      <c r="AO874" s="178" t="str">
        <f t="shared" si="732"/>
        <v/>
      </c>
      <c r="AP874" s="179"/>
      <c r="AQ874" s="179" t="str">
        <f t="shared" si="738"/>
        <v/>
      </c>
      <c r="AR874" s="167"/>
      <c r="AS874" s="175"/>
      <c r="AT874" s="170"/>
      <c r="AU874" s="177" t="str">
        <f t="shared" si="729"/>
        <v/>
      </c>
      <c r="AV874" s="171">
        <f t="shared" si="703"/>
        <v>0</v>
      </c>
      <c r="AW874" s="171">
        <f t="shared" si="704"/>
        <v>0</v>
      </c>
      <c r="AX874" s="171" t="str">
        <f t="shared" si="705"/>
        <v>0</v>
      </c>
      <c r="AY874" s="171" t="str">
        <f>IF(ISBLANK(AT874), "", (POWER(AT874/VLOOKUP(AX874,Anthro_Calc!C:P,13,FALSE),VLOOKUP(AX874,Anthro_Calc!C:P,12,FALSE))-1) / (VLOOKUP(AX874,Anthro_Calc!C:P,14,FALSE)*VLOOKUP(AX874,Anthro_Calc!C:P,12,FALSE)))</f>
        <v/>
      </c>
      <c r="AZ874" s="171" t="str">
        <f>IF(ISBLANK(AT874), "", -3 + (AT874 -VLOOKUP(AX874,Anthro_Calc!C:P,4,FALSE)) / (VLOOKUP(AX874,Anthro_Calc!C:P,5,FALSE) - VLOOKUP(AX874,Anthro_Calc!C:P,4,FALSE)))</f>
        <v/>
      </c>
      <c r="BA874" s="171" t="str">
        <f>IF(ISBLANK(AT874), "", 3 + (AT874 -VLOOKUP(AX874,Anthro_Calc!C:P,10,FALSE)) / (VLOOKUP(AX874,Anthro_Calc!C:P,10,FALSE) - VLOOKUP(AX874,Anthro_Calc!C:P,9,FALSE)))</f>
        <v/>
      </c>
      <c r="BB874" s="172" t="str">
        <f t="shared" si="706"/>
        <v/>
      </c>
      <c r="BC874" s="173" t="str">
        <f t="shared" si="707"/>
        <v/>
      </c>
      <c r="BD874" s="174" t="str">
        <f t="shared" si="733"/>
        <v/>
      </c>
      <c r="BE874" s="180" t="str">
        <f t="shared" si="734"/>
        <v/>
      </c>
      <c r="BF874" s="181" t="str">
        <f t="shared" si="708"/>
        <v/>
      </c>
      <c r="BG874" s="181" t="str">
        <f t="shared" si="735"/>
        <v/>
      </c>
      <c r="BH874" s="179"/>
      <c r="BI874" s="182"/>
      <c r="BJ874" s="167"/>
      <c r="BK874" s="175"/>
      <c r="BL874" s="176"/>
      <c r="BM874" s="177" t="str">
        <f t="shared" si="709"/>
        <v/>
      </c>
      <c r="BN874" s="171">
        <f t="shared" si="727"/>
        <v>0</v>
      </c>
      <c r="BO874" s="171">
        <f t="shared" si="728"/>
        <v>0</v>
      </c>
      <c r="BP874" s="171" t="str">
        <f t="shared" si="710"/>
        <v>0</v>
      </c>
      <c r="BQ874" s="171" t="str">
        <f>IF(ISBLANK(BL874), "", (POWER(BL874/VLOOKUP(BP874,Anthro_Calc!C:P,13,FALSE),VLOOKUP(BP874,Anthro_Calc!C:P,12,FALSE))-1) / (VLOOKUP(BP874,Anthro_Calc!C:P,14,FALSE)*VLOOKUP(BP874,Anthro_Calc!C:P,12,FALSE)))</f>
        <v/>
      </c>
      <c r="BR874" s="171" t="str">
        <f>IF(ISBLANK(BL874), "", -3 + (BL874 -VLOOKUP(BP874,Anthro_Calc!C:P,4,FALSE)) / (VLOOKUP(BP874,Anthro_Calc!C:P,5,FALSE) - VLOOKUP(BP874,Anthro_Calc!C:P,4,FALSE)))</f>
        <v/>
      </c>
      <c r="BS874" s="171" t="str">
        <f>IF(ISBLANK(BL874), "", 3 + (BL874 -VLOOKUP(BP874,Anthro_Calc!C:P,10,FALSE)) / (VLOOKUP(BP874,Anthro_Calc!C:P,10,FALSE) - VLOOKUP(BP874,Anthro_Calc!C:P,9,FALSE)))</f>
        <v/>
      </c>
      <c r="BT874" s="172" t="str">
        <f t="shared" si="711"/>
        <v/>
      </c>
      <c r="BU874" s="173" t="str">
        <f t="shared" si="712"/>
        <v/>
      </c>
      <c r="BV874" s="174" t="str">
        <f t="shared" si="713"/>
        <v/>
      </c>
      <c r="BW874" s="181" t="str">
        <f t="shared" si="736"/>
        <v/>
      </c>
      <c r="BX874" s="179"/>
      <c r="BY874" s="181" t="str">
        <f>IF(ISBLANK(BL874), "", VLOOKUP(Z874&amp;" "&amp;BV874&amp;" "&amp;BW874,Graduation_Criteria!$D$2:$E$34,2,FALSE))</f>
        <v/>
      </c>
      <c r="BZ874" s="181" t="str">
        <f t="shared" si="737"/>
        <v/>
      </c>
      <c r="CA874" s="167"/>
      <c r="CB874" s="175"/>
      <c r="CC874" s="175"/>
      <c r="CD874" s="183" t="str">
        <f t="shared" si="714"/>
        <v/>
      </c>
      <c r="CE874" s="184">
        <f t="shared" si="715"/>
        <v>0</v>
      </c>
      <c r="CF874" s="184">
        <f t="shared" si="716"/>
        <v>0</v>
      </c>
      <c r="CG874" s="184" t="str">
        <f t="shared" si="717"/>
        <v>0</v>
      </c>
      <c r="CH874" s="184" t="str">
        <f>IF(ISBLANK(CC874), "", (POWER(CC874/VLOOKUP(CG874,Anthro_Calc!C:P,13,FALSE),VLOOKUP(CG874,Anthro_Calc!C:P,12,FALSE))-1) / (VLOOKUP(CG874,Anthro_Calc!C:P,14,FALSE)*VLOOKUP(CG874,Anthro_Calc!C:P,12,FALSE)))</f>
        <v/>
      </c>
      <c r="CI874" s="184" t="str">
        <f>IF(ISBLANK(CC874), "", -3 + (CC874 -VLOOKUP(CG874,Anthro_Calc!C:P,4,FALSE)) / (VLOOKUP(CG874,Anthro_Calc!C:P,5,FALSE) - VLOOKUP(CG874,Anthro_Calc!C:P,4,FALSE)))</f>
        <v/>
      </c>
      <c r="CJ874" s="184" t="str">
        <f>IF(ISBLANK(CC874), "", 3 + (CC874 -VLOOKUP(CG874,Anthro_Calc!C:P,10,FALSE)) / (VLOOKUP(CG874,Anthro_Calc!C:P,10,FALSE) - VLOOKUP(CG874,Anthro_Calc!C:P,9,FALSE)))</f>
        <v/>
      </c>
      <c r="CK874" s="185" t="str">
        <f t="shared" si="718"/>
        <v/>
      </c>
      <c r="CL874" s="173" t="str">
        <f t="shared" si="719"/>
        <v/>
      </c>
      <c r="CM874" s="174" t="str">
        <f t="shared" si="720"/>
        <v/>
      </c>
      <c r="CN874" s="179"/>
      <c r="CO874" s="167"/>
      <c r="CP874" s="175"/>
      <c r="CQ874" s="175"/>
      <c r="CR874" s="186" t="str">
        <f t="shared" si="721"/>
        <v/>
      </c>
      <c r="CS874" s="187">
        <f t="shared" si="722"/>
        <v>0</v>
      </c>
      <c r="CT874" s="187">
        <f t="shared" si="723"/>
        <v>0</v>
      </c>
      <c r="CU874" s="187" t="str">
        <f t="shared" si="724"/>
        <v>0</v>
      </c>
      <c r="CV874" s="187" t="str">
        <f>IF(ISBLANK(CQ874), "", (POWER(CQ874/VLOOKUP(CU874,Anthro_Calc!C:P,13,FALSE),VLOOKUP(CU874,Anthro_Calc!C:P,12,FALSE))-1) / (VLOOKUP(CU874,Anthro_Calc!C:P,14,FALSE)*VLOOKUP(CU874,Anthro_Calc!C:P,12,FALSE)))</f>
        <v/>
      </c>
      <c r="CW874" s="187" t="str">
        <f>IF(ISBLANK(CQ874), "", -3 + (CQ874 -VLOOKUP(CU874,Anthro_Calc!C:P,4,FALSE)) / (VLOOKUP(CU874,Anthro_Calc!C:P,5,FALSE) - VLOOKUP(CU874,Anthro_Calc!C:P,4,FALSE)))</f>
        <v/>
      </c>
      <c r="CX874" s="187" t="str">
        <f>IF(ISBLANK(CQ874), "", 3 + (CQ874 -VLOOKUP(CU874,Anthro_Calc!C:P,10,FALSE)) / (VLOOKUP(CU874,Anthro_Calc!C:P,10,FALSE) - VLOOKUP(CU874,Anthro_Calc!C:P,9,FALSE)))</f>
        <v/>
      </c>
      <c r="CY874" s="188" t="str">
        <f t="shared" si="725"/>
        <v/>
      </c>
      <c r="CZ874" s="117" t="str">
        <f t="shared" si="739"/>
        <v/>
      </c>
      <c r="DA874" s="174" t="str">
        <f t="shared" si="726"/>
        <v/>
      </c>
      <c r="DB874" s="189"/>
    </row>
    <row r="875" spans="1:106">
      <c r="A875" s="165">
        <f t="shared" si="731"/>
        <v>871</v>
      </c>
      <c r="B875" s="166"/>
      <c r="C875" s="166"/>
      <c r="D875" s="166"/>
      <c r="E875" s="166"/>
      <c r="F875" s="166"/>
      <c r="G875" s="166"/>
      <c r="H875" s="166"/>
      <c r="I875" s="166"/>
      <c r="J875" s="166"/>
      <c r="K875" s="166"/>
      <c r="L875" s="166"/>
      <c r="M875" s="167"/>
      <c r="N875" s="168" t="str">
        <f t="shared" ca="1" si="690"/>
        <v/>
      </c>
      <c r="O875" s="169"/>
      <c r="P875" s="169"/>
      <c r="Q875" s="167"/>
      <c r="R875" s="170"/>
      <c r="S875" s="171" t="str">
        <f t="shared" si="691"/>
        <v/>
      </c>
      <c r="T875" s="171" t="str">
        <f t="shared" si="692"/>
        <v/>
      </c>
      <c r="U875" s="171" t="str">
        <f t="shared" si="693"/>
        <v/>
      </c>
      <c r="V875" s="171" t="str">
        <f>IF(ISBLANK(R875), "", (POWER(R875/VLOOKUP(U875,Anthro_Calc!C:P,13,FALSE),VLOOKUP(U875,Anthro_Calc!C:P,12,FALSE))-1) / (VLOOKUP(U875,Anthro_Calc!C:P,14,FALSE)*VLOOKUP(U875,Anthro_Calc!C:P,12,FALSE)))</f>
        <v/>
      </c>
      <c r="W875" s="171" t="str">
        <f>IF(ISBLANK(R875), "", -3 + (R875 -VLOOKUP(U875,Anthro_Calc!C:P,4,FALSE)) / (VLOOKUP(U875,Anthro_Calc!C:P,5,FALSE) - VLOOKUP(U875,Anthro_Calc!C:P,4,FALSE)))</f>
        <v/>
      </c>
      <c r="X875" s="171" t="str">
        <f>IF(ISBLANK(R875), "", 3 + (R875 -VLOOKUP(U875,Anthro_Calc!C:P,10,FALSE)) / (VLOOKUP(U875,Anthro_Calc!C:P,10,FALSE) - VLOOKUP(U875,Anthro_Calc!C:P,9,FALSE)))</f>
        <v/>
      </c>
      <c r="Y875" s="172" t="str">
        <f t="shared" si="694"/>
        <v/>
      </c>
      <c r="Z875" s="173" t="str">
        <f t="shared" si="695"/>
        <v/>
      </c>
      <c r="AA875" s="174" t="str">
        <f t="shared" si="730"/>
        <v/>
      </c>
      <c r="AB875" s="167"/>
      <c r="AC875" s="175"/>
      <c r="AD875" s="176"/>
      <c r="AE875" s="177" t="str">
        <f t="shared" si="696"/>
        <v/>
      </c>
      <c r="AF875" s="171">
        <f t="shared" si="697"/>
        <v>0</v>
      </c>
      <c r="AG875" s="171">
        <f t="shared" si="698"/>
        <v>0</v>
      </c>
      <c r="AH875" s="171" t="str">
        <f t="shared" si="699"/>
        <v>0</v>
      </c>
      <c r="AI875" s="171" t="str">
        <f>IF(ISBLANK(AD875), "", (POWER(AD875/VLOOKUP(AH875,Anthro_Calc!C:P,13,FALSE),VLOOKUP(AH875,Anthro_Calc!C:P,12,FALSE))-1) / (VLOOKUP(AH875,Anthro_Calc!C:P,14,FALSE)*VLOOKUP(AH875,Anthro_Calc!C:P,12,FALSE)))</f>
        <v/>
      </c>
      <c r="AJ875" s="171" t="str">
        <f>IF(ISBLANK(AD875), "", -3 + (AD875 -VLOOKUP(AH875,Anthro_Calc!C:P,4,FALSE)) / (VLOOKUP(AH875,Anthro_Calc!C:P,5,FALSE) - VLOOKUP(AH875,Anthro_Calc!C:P,4,FALSE)))</f>
        <v/>
      </c>
      <c r="AK875" s="171" t="str">
        <f>IF(ISBLANK(AD875), "", 3 + (AD875 -VLOOKUP(AH875,Anthro_Calc!C:P,10,FALSE)) / (VLOOKUP(AH875,Anthro_Calc!C:P,10,FALSE) - VLOOKUP(AH875,Anthro_Calc!C:P,9,FALSE)))</f>
        <v/>
      </c>
      <c r="AL875" s="172" t="str">
        <f t="shared" si="700"/>
        <v/>
      </c>
      <c r="AM875" s="173" t="str">
        <f t="shared" si="701"/>
        <v/>
      </c>
      <c r="AN875" s="174" t="str">
        <f t="shared" si="702"/>
        <v/>
      </c>
      <c r="AO875" s="178" t="str">
        <f t="shared" si="732"/>
        <v/>
      </c>
      <c r="AP875" s="179"/>
      <c r="AQ875" s="179" t="str">
        <f t="shared" si="738"/>
        <v/>
      </c>
      <c r="AR875" s="167"/>
      <c r="AS875" s="175"/>
      <c r="AT875" s="170"/>
      <c r="AU875" s="177" t="str">
        <f t="shared" si="729"/>
        <v/>
      </c>
      <c r="AV875" s="171">
        <f t="shared" si="703"/>
        <v>0</v>
      </c>
      <c r="AW875" s="171">
        <f t="shared" si="704"/>
        <v>0</v>
      </c>
      <c r="AX875" s="171" t="str">
        <f t="shared" si="705"/>
        <v>0</v>
      </c>
      <c r="AY875" s="171" t="str">
        <f>IF(ISBLANK(AT875), "", (POWER(AT875/VLOOKUP(AX875,Anthro_Calc!C:P,13,FALSE),VLOOKUP(AX875,Anthro_Calc!C:P,12,FALSE))-1) / (VLOOKUP(AX875,Anthro_Calc!C:P,14,FALSE)*VLOOKUP(AX875,Anthro_Calc!C:P,12,FALSE)))</f>
        <v/>
      </c>
      <c r="AZ875" s="171" t="str">
        <f>IF(ISBLANK(AT875), "", -3 + (AT875 -VLOOKUP(AX875,Anthro_Calc!C:P,4,FALSE)) / (VLOOKUP(AX875,Anthro_Calc!C:P,5,FALSE) - VLOOKUP(AX875,Anthro_Calc!C:P,4,FALSE)))</f>
        <v/>
      </c>
      <c r="BA875" s="171" t="str">
        <f>IF(ISBLANK(AT875), "", 3 + (AT875 -VLOOKUP(AX875,Anthro_Calc!C:P,10,FALSE)) / (VLOOKUP(AX875,Anthro_Calc!C:P,10,FALSE) - VLOOKUP(AX875,Anthro_Calc!C:P,9,FALSE)))</f>
        <v/>
      </c>
      <c r="BB875" s="172" t="str">
        <f t="shared" si="706"/>
        <v/>
      </c>
      <c r="BC875" s="173" t="str">
        <f t="shared" si="707"/>
        <v/>
      </c>
      <c r="BD875" s="174" t="str">
        <f t="shared" si="733"/>
        <v/>
      </c>
      <c r="BE875" s="180" t="str">
        <f t="shared" si="734"/>
        <v/>
      </c>
      <c r="BF875" s="181" t="str">
        <f t="shared" si="708"/>
        <v/>
      </c>
      <c r="BG875" s="181" t="str">
        <f t="shared" si="735"/>
        <v/>
      </c>
      <c r="BH875" s="179"/>
      <c r="BI875" s="182"/>
      <c r="BJ875" s="167"/>
      <c r="BK875" s="175"/>
      <c r="BL875" s="176"/>
      <c r="BM875" s="177" t="str">
        <f t="shared" si="709"/>
        <v/>
      </c>
      <c r="BN875" s="171">
        <f t="shared" si="727"/>
        <v>0</v>
      </c>
      <c r="BO875" s="171">
        <f t="shared" si="728"/>
        <v>0</v>
      </c>
      <c r="BP875" s="171" t="str">
        <f t="shared" si="710"/>
        <v>0</v>
      </c>
      <c r="BQ875" s="171" t="str">
        <f>IF(ISBLANK(BL875), "", (POWER(BL875/VLOOKUP(BP875,Anthro_Calc!C:P,13,FALSE),VLOOKUP(BP875,Anthro_Calc!C:P,12,FALSE))-1) / (VLOOKUP(BP875,Anthro_Calc!C:P,14,FALSE)*VLOOKUP(BP875,Anthro_Calc!C:P,12,FALSE)))</f>
        <v/>
      </c>
      <c r="BR875" s="171" t="str">
        <f>IF(ISBLANK(BL875), "", -3 + (BL875 -VLOOKUP(BP875,Anthro_Calc!C:P,4,FALSE)) / (VLOOKUP(BP875,Anthro_Calc!C:P,5,FALSE) - VLOOKUP(BP875,Anthro_Calc!C:P,4,FALSE)))</f>
        <v/>
      </c>
      <c r="BS875" s="171" t="str">
        <f>IF(ISBLANK(BL875), "", 3 + (BL875 -VLOOKUP(BP875,Anthro_Calc!C:P,10,FALSE)) / (VLOOKUP(BP875,Anthro_Calc!C:P,10,FALSE) - VLOOKUP(BP875,Anthro_Calc!C:P,9,FALSE)))</f>
        <v/>
      </c>
      <c r="BT875" s="172" t="str">
        <f t="shared" si="711"/>
        <v/>
      </c>
      <c r="BU875" s="173" t="str">
        <f t="shared" si="712"/>
        <v/>
      </c>
      <c r="BV875" s="174" t="str">
        <f t="shared" si="713"/>
        <v/>
      </c>
      <c r="BW875" s="181" t="str">
        <f t="shared" si="736"/>
        <v/>
      </c>
      <c r="BX875" s="179"/>
      <c r="BY875" s="181" t="str">
        <f>IF(ISBLANK(BL875), "", VLOOKUP(Z875&amp;" "&amp;BV875&amp;" "&amp;BW875,Graduation_Criteria!$D$2:$E$34,2,FALSE))</f>
        <v/>
      </c>
      <c r="BZ875" s="181" t="str">
        <f t="shared" si="737"/>
        <v/>
      </c>
      <c r="CA875" s="167"/>
      <c r="CB875" s="175"/>
      <c r="CC875" s="175"/>
      <c r="CD875" s="183" t="str">
        <f t="shared" si="714"/>
        <v/>
      </c>
      <c r="CE875" s="184">
        <f t="shared" si="715"/>
        <v>0</v>
      </c>
      <c r="CF875" s="184">
        <f t="shared" si="716"/>
        <v>0</v>
      </c>
      <c r="CG875" s="184" t="str">
        <f t="shared" si="717"/>
        <v>0</v>
      </c>
      <c r="CH875" s="184" t="str">
        <f>IF(ISBLANK(CC875), "", (POWER(CC875/VLOOKUP(CG875,Anthro_Calc!C:P,13,FALSE),VLOOKUP(CG875,Anthro_Calc!C:P,12,FALSE))-1) / (VLOOKUP(CG875,Anthro_Calc!C:P,14,FALSE)*VLOOKUP(CG875,Anthro_Calc!C:P,12,FALSE)))</f>
        <v/>
      </c>
      <c r="CI875" s="184" t="str">
        <f>IF(ISBLANK(CC875), "", -3 + (CC875 -VLOOKUP(CG875,Anthro_Calc!C:P,4,FALSE)) / (VLOOKUP(CG875,Anthro_Calc!C:P,5,FALSE) - VLOOKUP(CG875,Anthro_Calc!C:P,4,FALSE)))</f>
        <v/>
      </c>
      <c r="CJ875" s="184" t="str">
        <f>IF(ISBLANK(CC875), "", 3 + (CC875 -VLOOKUP(CG875,Anthro_Calc!C:P,10,FALSE)) / (VLOOKUP(CG875,Anthro_Calc!C:P,10,FALSE) - VLOOKUP(CG875,Anthro_Calc!C:P,9,FALSE)))</f>
        <v/>
      </c>
      <c r="CK875" s="185" t="str">
        <f t="shared" si="718"/>
        <v/>
      </c>
      <c r="CL875" s="173" t="str">
        <f t="shared" si="719"/>
        <v/>
      </c>
      <c r="CM875" s="174" t="str">
        <f t="shared" si="720"/>
        <v/>
      </c>
      <c r="CN875" s="179"/>
      <c r="CO875" s="167"/>
      <c r="CP875" s="175"/>
      <c r="CQ875" s="175"/>
      <c r="CR875" s="186" t="str">
        <f t="shared" si="721"/>
        <v/>
      </c>
      <c r="CS875" s="187">
        <f t="shared" si="722"/>
        <v>0</v>
      </c>
      <c r="CT875" s="187">
        <f t="shared" si="723"/>
        <v>0</v>
      </c>
      <c r="CU875" s="187" t="str">
        <f t="shared" si="724"/>
        <v>0</v>
      </c>
      <c r="CV875" s="187" t="str">
        <f>IF(ISBLANK(CQ875), "", (POWER(CQ875/VLOOKUP(CU875,Anthro_Calc!C:P,13,FALSE),VLOOKUP(CU875,Anthro_Calc!C:P,12,FALSE))-1) / (VLOOKUP(CU875,Anthro_Calc!C:P,14,FALSE)*VLOOKUP(CU875,Anthro_Calc!C:P,12,FALSE)))</f>
        <v/>
      </c>
      <c r="CW875" s="187" t="str">
        <f>IF(ISBLANK(CQ875), "", -3 + (CQ875 -VLOOKUP(CU875,Anthro_Calc!C:P,4,FALSE)) / (VLOOKUP(CU875,Anthro_Calc!C:P,5,FALSE) - VLOOKUP(CU875,Anthro_Calc!C:P,4,FALSE)))</f>
        <v/>
      </c>
      <c r="CX875" s="187" t="str">
        <f>IF(ISBLANK(CQ875), "", 3 + (CQ875 -VLOOKUP(CU875,Anthro_Calc!C:P,10,FALSE)) / (VLOOKUP(CU875,Anthro_Calc!C:P,10,FALSE) - VLOOKUP(CU875,Anthro_Calc!C:P,9,FALSE)))</f>
        <v/>
      </c>
      <c r="CY875" s="188" t="str">
        <f t="shared" si="725"/>
        <v/>
      </c>
      <c r="CZ875" s="117" t="str">
        <f t="shared" si="739"/>
        <v/>
      </c>
      <c r="DA875" s="174" t="str">
        <f t="shared" si="726"/>
        <v/>
      </c>
      <c r="DB875" s="189"/>
    </row>
    <row r="876" spans="1:106">
      <c r="A876" s="165">
        <f t="shared" si="731"/>
        <v>872</v>
      </c>
      <c r="B876" s="166"/>
      <c r="C876" s="166"/>
      <c r="D876" s="166"/>
      <c r="E876" s="166"/>
      <c r="F876" s="166"/>
      <c r="G876" s="166"/>
      <c r="H876" s="166"/>
      <c r="I876" s="166"/>
      <c r="J876" s="166"/>
      <c r="K876" s="166"/>
      <c r="L876" s="166"/>
      <c r="M876" s="167"/>
      <c r="N876" s="168" t="str">
        <f t="shared" ca="1" si="690"/>
        <v/>
      </c>
      <c r="O876" s="169"/>
      <c r="P876" s="169"/>
      <c r="Q876" s="167"/>
      <c r="R876" s="170"/>
      <c r="S876" s="171" t="str">
        <f t="shared" si="691"/>
        <v/>
      </c>
      <c r="T876" s="171" t="str">
        <f t="shared" si="692"/>
        <v/>
      </c>
      <c r="U876" s="171" t="str">
        <f t="shared" si="693"/>
        <v/>
      </c>
      <c r="V876" s="171" t="str">
        <f>IF(ISBLANK(R876), "", (POWER(R876/VLOOKUP(U876,Anthro_Calc!C:P,13,FALSE),VLOOKUP(U876,Anthro_Calc!C:P,12,FALSE))-1) / (VLOOKUP(U876,Anthro_Calc!C:P,14,FALSE)*VLOOKUP(U876,Anthro_Calc!C:P,12,FALSE)))</f>
        <v/>
      </c>
      <c r="W876" s="171" t="str">
        <f>IF(ISBLANK(R876), "", -3 + (R876 -VLOOKUP(U876,Anthro_Calc!C:P,4,FALSE)) / (VLOOKUP(U876,Anthro_Calc!C:P,5,FALSE) - VLOOKUP(U876,Anthro_Calc!C:P,4,FALSE)))</f>
        <v/>
      </c>
      <c r="X876" s="171" t="str">
        <f>IF(ISBLANK(R876), "", 3 + (R876 -VLOOKUP(U876,Anthro_Calc!C:P,10,FALSE)) / (VLOOKUP(U876,Anthro_Calc!C:P,10,FALSE) - VLOOKUP(U876,Anthro_Calc!C:P,9,FALSE)))</f>
        <v/>
      </c>
      <c r="Y876" s="172" t="str">
        <f t="shared" si="694"/>
        <v/>
      </c>
      <c r="Z876" s="173" t="str">
        <f t="shared" si="695"/>
        <v/>
      </c>
      <c r="AA876" s="174" t="str">
        <f t="shared" si="730"/>
        <v/>
      </c>
      <c r="AB876" s="167"/>
      <c r="AC876" s="175"/>
      <c r="AD876" s="176"/>
      <c r="AE876" s="177" t="str">
        <f t="shared" si="696"/>
        <v/>
      </c>
      <c r="AF876" s="171">
        <f t="shared" si="697"/>
        <v>0</v>
      </c>
      <c r="AG876" s="171">
        <f t="shared" si="698"/>
        <v>0</v>
      </c>
      <c r="AH876" s="171" t="str">
        <f t="shared" si="699"/>
        <v>0</v>
      </c>
      <c r="AI876" s="171" t="str">
        <f>IF(ISBLANK(AD876), "", (POWER(AD876/VLOOKUP(AH876,Anthro_Calc!C:P,13,FALSE),VLOOKUP(AH876,Anthro_Calc!C:P,12,FALSE))-1) / (VLOOKUP(AH876,Anthro_Calc!C:P,14,FALSE)*VLOOKUP(AH876,Anthro_Calc!C:P,12,FALSE)))</f>
        <v/>
      </c>
      <c r="AJ876" s="171" t="str">
        <f>IF(ISBLANK(AD876), "", -3 + (AD876 -VLOOKUP(AH876,Anthro_Calc!C:P,4,FALSE)) / (VLOOKUP(AH876,Anthro_Calc!C:P,5,FALSE) - VLOOKUP(AH876,Anthro_Calc!C:P,4,FALSE)))</f>
        <v/>
      </c>
      <c r="AK876" s="171" t="str">
        <f>IF(ISBLANK(AD876), "", 3 + (AD876 -VLOOKUP(AH876,Anthro_Calc!C:P,10,FALSE)) / (VLOOKUP(AH876,Anthro_Calc!C:P,10,FALSE) - VLOOKUP(AH876,Anthro_Calc!C:P,9,FALSE)))</f>
        <v/>
      </c>
      <c r="AL876" s="172" t="str">
        <f t="shared" si="700"/>
        <v/>
      </c>
      <c r="AM876" s="173" t="str">
        <f t="shared" si="701"/>
        <v/>
      </c>
      <c r="AN876" s="174" t="str">
        <f t="shared" si="702"/>
        <v/>
      </c>
      <c r="AO876" s="178" t="str">
        <f t="shared" si="732"/>
        <v/>
      </c>
      <c r="AP876" s="179"/>
      <c r="AQ876" s="179" t="str">
        <f t="shared" si="738"/>
        <v/>
      </c>
      <c r="AR876" s="167"/>
      <c r="AS876" s="175"/>
      <c r="AT876" s="170"/>
      <c r="AU876" s="177" t="str">
        <f t="shared" si="729"/>
        <v/>
      </c>
      <c r="AV876" s="171">
        <f t="shared" si="703"/>
        <v>0</v>
      </c>
      <c r="AW876" s="171">
        <f t="shared" si="704"/>
        <v>0</v>
      </c>
      <c r="AX876" s="171" t="str">
        <f t="shared" si="705"/>
        <v>0</v>
      </c>
      <c r="AY876" s="171" t="str">
        <f>IF(ISBLANK(AT876), "", (POWER(AT876/VLOOKUP(AX876,Anthro_Calc!C:P,13,FALSE),VLOOKUP(AX876,Anthro_Calc!C:P,12,FALSE))-1) / (VLOOKUP(AX876,Anthro_Calc!C:P,14,FALSE)*VLOOKUP(AX876,Anthro_Calc!C:P,12,FALSE)))</f>
        <v/>
      </c>
      <c r="AZ876" s="171" t="str">
        <f>IF(ISBLANK(AT876), "", -3 + (AT876 -VLOOKUP(AX876,Anthro_Calc!C:P,4,FALSE)) / (VLOOKUP(AX876,Anthro_Calc!C:P,5,FALSE) - VLOOKUP(AX876,Anthro_Calc!C:P,4,FALSE)))</f>
        <v/>
      </c>
      <c r="BA876" s="171" t="str">
        <f>IF(ISBLANK(AT876), "", 3 + (AT876 -VLOOKUP(AX876,Anthro_Calc!C:P,10,FALSE)) / (VLOOKUP(AX876,Anthro_Calc!C:P,10,FALSE) - VLOOKUP(AX876,Anthro_Calc!C:P,9,FALSE)))</f>
        <v/>
      </c>
      <c r="BB876" s="172" t="str">
        <f t="shared" si="706"/>
        <v/>
      </c>
      <c r="BC876" s="173" t="str">
        <f t="shared" si="707"/>
        <v/>
      </c>
      <c r="BD876" s="174" t="str">
        <f t="shared" si="733"/>
        <v/>
      </c>
      <c r="BE876" s="180" t="str">
        <f t="shared" si="734"/>
        <v/>
      </c>
      <c r="BF876" s="181" t="str">
        <f t="shared" si="708"/>
        <v/>
      </c>
      <c r="BG876" s="181" t="str">
        <f t="shared" si="735"/>
        <v/>
      </c>
      <c r="BH876" s="179"/>
      <c r="BI876" s="182"/>
      <c r="BJ876" s="167"/>
      <c r="BK876" s="175"/>
      <c r="BL876" s="176"/>
      <c r="BM876" s="177" t="str">
        <f t="shared" si="709"/>
        <v/>
      </c>
      <c r="BN876" s="171">
        <f t="shared" si="727"/>
        <v>0</v>
      </c>
      <c r="BO876" s="171">
        <f t="shared" si="728"/>
        <v>0</v>
      </c>
      <c r="BP876" s="171" t="str">
        <f t="shared" si="710"/>
        <v>0</v>
      </c>
      <c r="BQ876" s="171" t="str">
        <f>IF(ISBLANK(BL876), "", (POWER(BL876/VLOOKUP(BP876,Anthro_Calc!C:P,13,FALSE),VLOOKUP(BP876,Anthro_Calc!C:P,12,FALSE))-1) / (VLOOKUP(BP876,Anthro_Calc!C:P,14,FALSE)*VLOOKUP(BP876,Anthro_Calc!C:P,12,FALSE)))</f>
        <v/>
      </c>
      <c r="BR876" s="171" t="str">
        <f>IF(ISBLANK(BL876), "", -3 + (BL876 -VLOOKUP(BP876,Anthro_Calc!C:P,4,FALSE)) / (VLOOKUP(BP876,Anthro_Calc!C:P,5,FALSE) - VLOOKUP(BP876,Anthro_Calc!C:P,4,FALSE)))</f>
        <v/>
      </c>
      <c r="BS876" s="171" t="str">
        <f>IF(ISBLANK(BL876), "", 3 + (BL876 -VLOOKUP(BP876,Anthro_Calc!C:P,10,FALSE)) / (VLOOKUP(BP876,Anthro_Calc!C:P,10,FALSE) - VLOOKUP(BP876,Anthro_Calc!C:P,9,FALSE)))</f>
        <v/>
      </c>
      <c r="BT876" s="172" t="str">
        <f t="shared" si="711"/>
        <v/>
      </c>
      <c r="BU876" s="173" t="str">
        <f t="shared" si="712"/>
        <v/>
      </c>
      <c r="BV876" s="174" t="str">
        <f t="shared" si="713"/>
        <v/>
      </c>
      <c r="BW876" s="181" t="str">
        <f t="shared" si="736"/>
        <v/>
      </c>
      <c r="BX876" s="179"/>
      <c r="BY876" s="181" t="str">
        <f>IF(ISBLANK(BL876), "", VLOOKUP(Z876&amp;" "&amp;BV876&amp;" "&amp;BW876,Graduation_Criteria!$D$2:$E$34,2,FALSE))</f>
        <v/>
      </c>
      <c r="BZ876" s="181" t="str">
        <f t="shared" si="737"/>
        <v/>
      </c>
      <c r="CA876" s="167"/>
      <c r="CB876" s="175"/>
      <c r="CC876" s="175"/>
      <c r="CD876" s="183" t="str">
        <f t="shared" si="714"/>
        <v/>
      </c>
      <c r="CE876" s="184">
        <f t="shared" si="715"/>
        <v>0</v>
      </c>
      <c r="CF876" s="184">
        <f t="shared" si="716"/>
        <v>0</v>
      </c>
      <c r="CG876" s="184" t="str">
        <f t="shared" si="717"/>
        <v>0</v>
      </c>
      <c r="CH876" s="184" t="str">
        <f>IF(ISBLANK(CC876), "", (POWER(CC876/VLOOKUP(CG876,Anthro_Calc!C:P,13,FALSE),VLOOKUP(CG876,Anthro_Calc!C:P,12,FALSE))-1) / (VLOOKUP(CG876,Anthro_Calc!C:P,14,FALSE)*VLOOKUP(CG876,Anthro_Calc!C:P,12,FALSE)))</f>
        <v/>
      </c>
      <c r="CI876" s="184" t="str">
        <f>IF(ISBLANK(CC876), "", -3 + (CC876 -VLOOKUP(CG876,Anthro_Calc!C:P,4,FALSE)) / (VLOOKUP(CG876,Anthro_Calc!C:P,5,FALSE) - VLOOKUP(CG876,Anthro_Calc!C:P,4,FALSE)))</f>
        <v/>
      </c>
      <c r="CJ876" s="184" t="str">
        <f>IF(ISBLANK(CC876), "", 3 + (CC876 -VLOOKUP(CG876,Anthro_Calc!C:P,10,FALSE)) / (VLOOKUP(CG876,Anthro_Calc!C:P,10,FALSE) - VLOOKUP(CG876,Anthro_Calc!C:P,9,FALSE)))</f>
        <v/>
      </c>
      <c r="CK876" s="185" t="str">
        <f t="shared" si="718"/>
        <v/>
      </c>
      <c r="CL876" s="173" t="str">
        <f t="shared" si="719"/>
        <v/>
      </c>
      <c r="CM876" s="174" t="str">
        <f t="shared" si="720"/>
        <v/>
      </c>
      <c r="CN876" s="179"/>
      <c r="CO876" s="167"/>
      <c r="CP876" s="175"/>
      <c r="CQ876" s="175"/>
      <c r="CR876" s="186" t="str">
        <f t="shared" si="721"/>
        <v/>
      </c>
      <c r="CS876" s="187">
        <f t="shared" si="722"/>
        <v>0</v>
      </c>
      <c r="CT876" s="187">
        <f t="shared" si="723"/>
        <v>0</v>
      </c>
      <c r="CU876" s="187" t="str">
        <f t="shared" si="724"/>
        <v>0</v>
      </c>
      <c r="CV876" s="187" t="str">
        <f>IF(ISBLANK(CQ876), "", (POWER(CQ876/VLOOKUP(CU876,Anthro_Calc!C:P,13,FALSE),VLOOKUP(CU876,Anthro_Calc!C:P,12,FALSE))-1) / (VLOOKUP(CU876,Anthro_Calc!C:P,14,FALSE)*VLOOKUP(CU876,Anthro_Calc!C:P,12,FALSE)))</f>
        <v/>
      </c>
      <c r="CW876" s="187" t="str">
        <f>IF(ISBLANK(CQ876), "", -3 + (CQ876 -VLOOKUP(CU876,Anthro_Calc!C:P,4,FALSE)) / (VLOOKUP(CU876,Anthro_Calc!C:P,5,FALSE) - VLOOKUP(CU876,Anthro_Calc!C:P,4,FALSE)))</f>
        <v/>
      </c>
      <c r="CX876" s="187" t="str">
        <f>IF(ISBLANK(CQ876), "", 3 + (CQ876 -VLOOKUP(CU876,Anthro_Calc!C:P,10,FALSE)) / (VLOOKUP(CU876,Anthro_Calc!C:P,10,FALSE) - VLOOKUP(CU876,Anthro_Calc!C:P,9,FALSE)))</f>
        <v/>
      </c>
      <c r="CY876" s="188" t="str">
        <f t="shared" si="725"/>
        <v/>
      </c>
      <c r="CZ876" s="117" t="str">
        <f t="shared" si="739"/>
        <v/>
      </c>
      <c r="DA876" s="174" t="str">
        <f t="shared" si="726"/>
        <v/>
      </c>
      <c r="DB876" s="189"/>
    </row>
    <row r="877" spans="1:106">
      <c r="A877" s="165">
        <f t="shared" si="731"/>
        <v>873</v>
      </c>
      <c r="B877" s="166"/>
      <c r="C877" s="166"/>
      <c r="D877" s="166"/>
      <c r="E877" s="166"/>
      <c r="F877" s="166"/>
      <c r="G877" s="166"/>
      <c r="H877" s="166"/>
      <c r="I877" s="166"/>
      <c r="J877" s="166"/>
      <c r="K877" s="166"/>
      <c r="L877" s="166"/>
      <c r="M877" s="167"/>
      <c r="N877" s="168" t="str">
        <f t="shared" ca="1" si="690"/>
        <v/>
      </c>
      <c r="O877" s="169"/>
      <c r="P877" s="169"/>
      <c r="Q877" s="167"/>
      <c r="R877" s="170"/>
      <c r="S877" s="171" t="str">
        <f t="shared" si="691"/>
        <v/>
      </c>
      <c r="T877" s="171" t="str">
        <f t="shared" si="692"/>
        <v/>
      </c>
      <c r="U877" s="171" t="str">
        <f t="shared" si="693"/>
        <v/>
      </c>
      <c r="V877" s="171" t="str">
        <f>IF(ISBLANK(R877), "", (POWER(R877/VLOOKUP(U877,Anthro_Calc!C:P,13,FALSE),VLOOKUP(U877,Anthro_Calc!C:P,12,FALSE))-1) / (VLOOKUP(U877,Anthro_Calc!C:P,14,FALSE)*VLOOKUP(U877,Anthro_Calc!C:P,12,FALSE)))</f>
        <v/>
      </c>
      <c r="W877" s="171" t="str">
        <f>IF(ISBLANK(R877), "", -3 + (R877 -VLOOKUP(U877,Anthro_Calc!C:P,4,FALSE)) / (VLOOKUP(U877,Anthro_Calc!C:P,5,FALSE) - VLOOKUP(U877,Anthro_Calc!C:P,4,FALSE)))</f>
        <v/>
      </c>
      <c r="X877" s="171" t="str">
        <f>IF(ISBLANK(R877), "", 3 + (R877 -VLOOKUP(U877,Anthro_Calc!C:P,10,FALSE)) / (VLOOKUP(U877,Anthro_Calc!C:P,10,FALSE) - VLOOKUP(U877,Anthro_Calc!C:P,9,FALSE)))</f>
        <v/>
      </c>
      <c r="Y877" s="172" t="str">
        <f t="shared" si="694"/>
        <v/>
      </c>
      <c r="Z877" s="173" t="str">
        <f t="shared" si="695"/>
        <v/>
      </c>
      <c r="AA877" s="174" t="str">
        <f t="shared" si="730"/>
        <v/>
      </c>
      <c r="AB877" s="167"/>
      <c r="AC877" s="175"/>
      <c r="AD877" s="176"/>
      <c r="AE877" s="177" t="str">
        <f t="shared" si="696"/>
        <v/>
      </c>
      <c r="AF877" s="171">
        <f t="shared" si="697"/>
        <v>0</v>
      </c>
      <c r="AG877" s="171">
        <f t="shared" si="698"/>
        <v>0</v>
      </c>
      <c r="AH877" s="171" t="str">
        <f t="shared" si="699"/>
        <v>0</v>
      </c>
      <c r="AI877" s="171" t="str">
        <f>IF(ISBLANK(AD877), "", (POWER(AD877/VLOOKUP(AH877,Anthro_Calc!C:P,13,FALSE),VLOOKUP(AH877,Anthro_Calc!C:P,12,FALSE))-1) / (VLOOKUP(AH877,Anthro_Calc!C:P,14,FALSE)*VLOOKUP(AH877,Anthro_Calc!C:P,12,FALSE)))</f>
        <v/>
      </c>
      <c r="AJ877" s="171" t="str">
        <f>IF(ISBLANK(AD877), "", -3 + (AD877 -VLOOKUP(AH877,Anthro_Calc!C:P,4,FALSE)) / (VLOOKUP(AH877,Anthro_Calc!C:P,5,FALSE) - VLOOKUP(AH877,Anthro_Calc!C:P,4,FALSE)))</f>
        <v/>
      </c>
      <c r="AK877" s="171" t="str">
        <f>IF(ISBLANK(AD877), "", 3 + (AD877 -VLOOKUP(AH877,Anthro_Calc!C:P,10,FALSE)) / (VLOOKUP(AH877,Anthro_Calc!C:P,10,FALSE) - VLOOKUP(AH877,Anthro_Calc!C:P,9,FALSE)))</f>
        <v/>
      </c>
      <c r="AL877" s="172" t="str">
        <f t="shared" si="700"/>
        <v/>
      </c>
      <c r="AM877" s="173" t="str">
        <f t="shared" si="701"/>
        <v/>
      </c>
      <c r="AN877" s="174" t="str">
        <f t="shared" si="702"/>
        <v/>
      </c>
      <c r="AO877" s="178" t="str">
        <f t="shared" si="732"/>
        <v/>
      </c>
      <c r="AP877" s="179"/>
      <c r="AQ877" s="179" t="str">
        <f t="shared" si="738"/>
        <v/>
      </c>
      <c r="AR877" s="167"/>
      <c r="AS877" s="175"/>
      <c r="AT877" s="170"/>
      <c r="AU877" s="177" t="str">
        <f t="shared" si="729"/>
        <v/>
      </c>
      <c r="AV877" s="171">
        <f t="shared" si="703"/>
        <v>0</v>
      </c>
      <c r="AW877" s="171">
        <f t="shared" si="704"/>
        <v>0</v>
      </c>
      <c r="AX877" s="171" t="str">
        <f t="shared" si="705"/>
        <v>0</v>
      </c>
      <c r="AY877" s="171" t="str">
        <f>IF(ISBLANK(AT877), "", (POWER(AT877/VLOOKUP(AX877,Anthro_Calc!C:P,13,FALSE),VLOOKUP(AX877,Anthro_Calc!C:P,12,FALSE))-1) / (VLOOKUP(AX877,Anthro_Calc!C:P,14,FALSE)*VLOOKUP(AX877,Anthro_Calc!C:P,12,FALSE)))</f>
        <v/>
      </c>
      <c r="AZ877" s="171" t="str">
        <f>IF(ISBLANK(AT877), "", -3 + (AT877 -VLOOKUP(AX877,Anthro_Calc!C:P,4,FALSE)) / (VLOOKUP(AX877,Anthro_Calc!C:P,5,FALSE) - VLOOKUP(AX877,Anthro_Calc!C:P,4,FALSE)))</f>
        <v/>
      </c>
      <c r="BA877" s="171" t="str">
        <f>IF(ISBLANK(AT877), "", 3 + (AT877 -VLOOKUP(AX877,Anthro_Calc!C:P,10,FALSE)) / (VLOOKUP(AX877,Anthro_Calc!C:P,10,FALSE) - VLOOKUP(AX877,Anthro_Calc!C:P,9,FALSE)))</f>
        <v/>
      </c>
      <c r="BB877" s="172" t="str">
        <f t="shared" si="706"/>
        <v/>
      </c>
      <c r="BC877" s="173" t="str">
        <f t="shared" si="707"/>
        <v/>
      </c>
      <c r="BD877" s="174" t="str">
        <f t="shared" si="733"/>
        <v/>
      </c>
      <c r="BE877" s="180" t="str">
        <f t="shared" si="734"/>
        <v/>
      </c>
      <c r="BF877" s="181" t="str">
        <f t="shared" si="708"/>
        <v/>
      </c>
      <c r="BG877" s="181" t="str">
        <f t="shared" si="735"/>
        <v/>
      </c>
      <c r="BH877" s="179"/>
      <c r="BI877" s="182"/>
      <c r="BJ877" s="167"/>
      <c r="BK877" s="175"/>
      <c r="BL877" s="176"/>
      <c r="BM877" s="177" t="str">
        <f t="shared" si="709"/>
        <v/>
      </c>
      <c r="BN877" s="171">
        <f t="shared" si="727"/>
        <v>0</v>
      </c>
      <c r="BO877" s="171">
        <f t="shared" si="728"/>
        <v>0</v>
      </c>
      <c r="BP877" s="171" t="str">
        <f t="shared" si="710"/>
        <v>0</v>
      </c>
      <c r="BQ877" s="171" t="str">
        <f>IF(ISBLANK(BL877), "", (POWER(BL877/VLOOKUP(BP877,Anthro_Calc!C:P,13,FALSE),VLOOKUP(BP877,Anthro_Calc!C:P,12,FALSE))-1) / (VLOOKUP(BP877,Anthro_Calc!C:P,14,FALSE)*VLOOKUP(BP877,Anthro_Calc!C:P,12,FALSE)))</f>
        <v/>
      </c>
      <c r="BR877" s="171" t="str">
        <f>IF(ISBLANK(BL877), "", -3 + (BL877 -VLOOKUP(BP877,Anthro_Calc!C:P,4,FALSE)) / (VLOOKUP(BP877,Anthro_Calc!C:P,5,FALSE) - VLOOKUP(BP877,Anthro_Calc!C:P,4,FALSE)))</f>
        <v/>
      </c>
      <c r="BS877" s="171" t="str">
        <f>IF(ISBLANK(BL877), "", 3 + (BL877 -VLOOKUP(BP877,Anthro_Calc!C:P,10,FALSE)) / (VLOOKUP(BP877,Anthro_Calc!C:P,10,FALSE) - VLOOKUP(BP877,Anthro_Calc!C:P,9,FALSE)))</f>
        <v/>
      </c>
      <c r="BT877" s="172" t="str">
        <f t="shared" si="711"/>
        <v/>
      </c>
      <c r="BU877" s="173" t="str">
        <f t="shared" si="712"/>
        <v/>
      </c>
      <c r="BV877" s="174" t="str">
        <f t="shared" si="713"/>
        <v/>
      </c>
      <c r="BW877" s="181" t="str">
        <f t="shared" si="736"/>
        <v/>
      </c>
      <c r="BX877" s="179"/>
      <c r="BY877" s="181" t="str">
        <f>IF(ISBLANK(BL877), "", VLOOKUP(Z877&amp;" "&amp;BV877&amp;" "&amp;BW877,Graduation_Criteria!$D$2:$E$34,2,FALSE))</f>
        <v/>
      </c>
      <c r="BZ877" s="181" t="str">
        <f t="shared" si="737"/>
        <v/>
      </c>
      <c r="CA877" s="167"/>
      <c r="CB877" s="175"/>
      <c r="CC877" s="175"/>
      <c r="CD877" s="183" t="str">
        <f t="shared" si="714"/>
        <v/>
      </c>
      <c r="CE877" s="184">
        <f t="shared" si="715"/>
        <v>0</v>
      </c>
      <c r="CF877" s="184">
        <f t="shared" si="716"/>
        <v>0</v>
      </c>
      <c r="CG877" s="184" t="str">
        <f t="shared" si="717"/>
        <v>0</v>
      </c>
      <c r="CH877" s="184" t="str">
        <f>IF(ISBLANK(CC877), "", (POWER(CC877/VLOOKUP(CG877,Anthro_Calc!C:P,13,FALSE),VLOOKUP(CG877,Anthro_Calc!C:P,12,FALSE))-1) / (VLOOKUP(CG877,Anthro_Calc!C:P,14,FALSE)*VLOOKUP(CG877,Anthro_Calc!C:P,12,FALSE)))</f>
        <v/>
      </c>
      <c r="CI877" s="184" t="str">
        <f>IF(ISBLANK(CC877), "", -3 + (CC877 -VLOOKUP(CG877,Anthro_Calc!C:P,4,FALSE)) / (VLOOKUP(CG877,Anthro_Calc!C:P,5,FALSE) - VLOOKUP(CG877,Anthro_Calc!C:P,4,FALSE)))</f>
        <v/>
      </c>
      <c r="CJ877" s="184" t="str">
        <f>IF(ISBLANK(CC877), "", 3 + (CC877 -VLOOKUP(CG877,Anthro_Calc!C:P,10,FALSE)) / (VLOOKUP(CG877,Anthro_Calc!C:P,10,FALSE) - VLOOKUP(CG877,Anthro_Calc!C:P,9,FALSE)))</f>
        <v/>
      </c>
      <c r="CK877" s="185" t="str">
        <f t="shared" si="718"/>
        <v/>
      </c>
      <c r="CL877" s="173" t="str">
        <f t="shared" si="719"/>
        <v/>
      </c>
      <c r="CM877" s="174" t="str">
        <f t="shared" si="720"/>
        <v/>
      </c>
      <c r="CN877" s="179"/>
      <c r="CO877" s="167"/>
      <c r="CP877" s="175"/>
      <c r="CQ877" s="175"/>
      <c r="CR877" s="186" t="str">
        <f t="shared" si="721"/>
        <v/>
      </c>
      <c r="CS877" s="187">
        <f t="shared" si="722"/>
        <v>0</v>
      </c>
      <c r="CT877" s="187">
        <f t="shared" si="723"/>
        <v>0</v>
      </c>
      <c r="CU877" s="187" t="str">
        <f t="shared" si="724"/>
        <v>0</v>
      </c>
      <c r="CV877" s="187" t="str">
        <f>IF(ISBLANK(CQ877), "", (POWER(CQ877/VLOOKUP(CU877,Anthro_Calc!C:P,13,FALSE),VLOOKUP(CU877,Anthro_Calc!C:P,12,FALSE))-1) / (VLOOKUP(CU877,Anthro_Calc!C:P,14,FALSE)*VLOOKUP(CU877,Anthro_Calc!C:P,12,FALSE)))</f>
        <v/>
      </c>
      <c r="CW877" s="187" t="str">
        <f>IF(ISBLANK(CQ877), "", -3 + (CQ877 -VLOOKUP(CU877,Anthro_Calc!C:P,4,FALSE)) / (VLOOKUP(CU877,Anthro_Calc!C:P,5,FALSE) - VLOOKUP(CU877,Anthro_Calc!C:P,4,FALSE)))</f>
        <v/>
      </c>
      <c r="CX877" s="187" t="str">
        <f>IF(ISBLANK(CQ877), "", 3 + (CQ877 -VLOOKUP(CU877,Anthro_Calc!C:P,10,FALSE)) / (VLOOKUP(CU877,Anthro_Calc!C:P,10,FALSE) - VLOOKUP(CU877,Anthro_Calc!C:P,9,FALSE)))</f>
        <v/>
      </c>
      <c r="CY877" s="188" t="str">
        <f t="shared" si="725"/>
        <v/>
      </c>
      <c r="CZ877" s="117" t="str">
        <f t="shared" si="739"/>
        <v/>
      </c>
      <c r="DA877" s="174" t="str">
        <f t="shared" si="726"/>
        <v/>
      </c>
      <c r="DB877" s="189"/>
    </row>
    <row r="878" spans="1:106">
      <c r="A878" s="165">
        <f t="shared" si="731"/>
        <v>874</v>
      </c>
      <c r="B878" s="166"/>
      <c r="C878" s="166"/>
      <c r="D878" s="166"/>
      <c r="E878" s="166"/>
      <c r="F878" s="166"/>
      <c r="G878" s="166"/>
      <c r="H878" s="166"/>
      <c r="I878" s="166"/>
      <c r="J878" s="166"/>
      <c r="K878" s="166"/>
      <c r="L878" s="166"/>
      <c r="M878" s="167"/>
      <c r="N878" s="168" t="str">
        <f t="shared" ca="1" si="690"/>
        <v/>
      </c>
      <c r="O878" s="169"/>
      <c r="P878" s="169"/>
      <c r="Q878" s="167"/>
      <c r="R878" s="170"/>
      <c r="S878" s="171" t="str">
        <f t="shared" si="691"/>
        <v/>
      </c>
      <c r="T878" s="171" t="str">
        <f t="shared" si="692"/>
        <v/>
      </c>
      <c r="U878" s="171" t="str">
        <f t="shared" si="693"/>
        <v/>
      </c>
      <c r="V878" s="171" t="str">
        <f>IF(ISBLANK(R878), "", (POWER(R878/VLOOKUP(U878,Anthro_Calc!C:P,13,FALSE),VLOOKUP(U878,Anthro_Calc!C:P,12,FALSE))-1) / (VLOOKUP(U878,Anthro_Calc!C:P,14,FALSE)*VLOOKUP(U878,Anthro_Calc!C:P,12,FALSE)))</f>
        <v/>
      </c>
      <c r="W878" s="171" t="str">
        <f>IF(ISBLANK(R878), "", -3 + (R878 -VLOOKUP(U878,Anthro_Calc!C:P,4,FALSE)) / (VLOOKUP(U878,Anthro_Calc!C:P,5,FALSE) - VLOOKUP(U878,Anthro_Calc!C:P,4,FALSE)))</f>
        <v/>
      </c>
      <c r="X878" s="171" t="str">
        <f>IF(ISBLANK(R878), "", 3 + (R878 -VLOOKUP(U878,Anthro_Calc!C:P,10,FALSE)) / (VLOOKUP(U878,Anthro_Calc!C:P,10,FALSE) - VLOOKUP(U878,Anthro_Calc!C:P,9,FALSE)))</f>
        <v/>
      </c>
      <c r="Y878" s="172" t="str">
        <f t="shared" si="694"/>
        <v/>
      </c>
      <c r="Z878" s="173" t="str">
        <f t="shared" si="695"/>
        <v/>
      </c>
      <c r="AA878" s="174" t="str">
        <f t="shared" si="730"/>
        <v/>
      </c>
      <c r="AB878" s="167"/>
      <c r="AC878" s="175"/>
      <c r="AD878" s="176"/>
      <c r="AE878" s="177" t="str">
        <f t="shared" si="696"/>
        <v/>
      </c>
      <c r="AF878" s="171">
        <f t="shared" si="697"/>
        <v>0</v>
      </c>
      <c r="AG878" s="171">
        <f t="shared" si="698"/>
        <v>0</v>
      </c>
      <c r="AH878" s="171" t="str">
        <f t="shared" si="699"/>
        <v>0</v>
      </c>
      <c r="AI878" s="171" t="str">
        <f>IF(ISBLANK(AD878), "", (POWER(AD878/VLOOKUP(AH878,Anthro_Calc!C:P,13,FALSE),VLOOKUP(AH878,Anthro_Calc!C:P,12,FALSE))-1) / (VLOOKUP(AH878,Anthro_Calc!C:P,14,FALSE)*VLOOKUP(AH878,Anthro_Calc!C:P,12,FALSE)))</f>
        <v/>
      </c>
      <c r="AJ878" s="171" t="str">
        <f>IF(ISBLANK(AD878), "", -3 + (AD878 -VLOOKUP(AH878,Anthro_Calc!C:P,4,FALSE)) / (VLOOKUP(AH878,Anthro_Calc!C:P,5,FALSE) - VLOOKUP(AH878,Anthro_Calc!C:P,4,FALSE)))</f>
        <v/>
      </c>
      <c r="AK878" s="171" t="str">
        <f>IF(ISBLANK(AD878), "", 3 + (AD878 -VLOOKUP(AH878,Anthro_Calc!C:P,10,FALSE)) / (VLOOKUP(AH878,Anthro_Calc!C:P,10,FALSE) - VLOOKUP(AH878,Anthro_Calc!C:P,9,FALSE)))</f>
        <v/>
      </c>
      <c r="AL878" s="172" t="str">
        <f t="shared" si="700"/>
        <v/>
      </c>
      <c r="AM878" s="173" t="str">
        <f t="shared" si="701"/>
        <v/>
      </c>
      <c r="AN878" s="174" t="str">
        <f t="shared" si="702"/>
        <v/>
      </c>
      <c r="AO878" s="178" t="str">
        <f t="shared" si="732"/>
        <v/>
      </c>
      <c r="AP878" s="179"/>
      <c r="AQ878" s="179" t="str">
        <f t="shared" si="738"/>
        <v/>
      </c>
      <c r="AR878" s="167"/>
      <c r="AS878" s="175"/>
      <c r="AT878" s="170"/>
      <c r="AU878" s="177" t="str">
        <f t="shared" si="729"/>
        <v/>
      </c>
      <c r="AV878" s="171">
        <f t="shared" si="703"/>
        <v>0</v>
      </c>
      <c r="AW878" s="171">
        <f t="shared" si="704"/>
        <v>0</v>
      </c>
      <c r="AX878" s="171" t="str">
        <f t="shared" si="705"/>
        <v>0</v>
      </c>
      <c r="AY878" s="171" t="str">
        <f>IF(ISBLANK(AT878), "", (POWER(AT878/VLOOKUP(AX878,Anthro_Calc!C:P,13,FALSE),VLOOKUP(AX878,Anthro_Calc!C:P,12,FALSE))-1) / (VLOOKUP(AX878,Anthro_Calc!C:P,14,FALSE)*VLOOKUP(AX878,Anthro_Calc!C:P,12,FALSE)))</f>
        <v/>
      </c>
      <c r="AZ878" s="171" t="str">
        <f>IF(ISBLANK(AT878), "", -3 + (AT878 -VLOOKUP(AX878,Anthro_Calc!C:P,4,FALSE)) / (VLOOKUP(AX878,Anthro_Calc!C:P,5,FALSE) - VLOOKUP(AX878,Anthro_Calc!C:P,4,FALSE)))</f>
        <v/>
      </c>
      <c r="BA878" s="171" t="str">
        <f>IF(ISBLANK(AT878), "", 3 + (AT878 -VLOOKUP(AX878,Anthro_Calc!C:P,10,FALSE)) / (VLOOKUP(AX878,Anthro_Calc!C:P,10,FALSE) - VLOOKUP(AX878,Anthro_Calc!C:P,9,FALSE)))</f>
        <v/>
      </c>
      <c r="BB878" s="172" t="str">
        <f t="shared" si="706"/>
        <v/>
      </c>
      <c r="BC878" s="173" t="str">
        <f t="shared" si="707"/>
        <v/>
      </c>
      <c r="BD878" s="174" t="str">
        <f t="shared" si="733"/>
        <v/>
      </c>
      <c r="BE878" s="180" t="str">
        <f t="shared" si="734"/>
        <v/>
      </c>
      <c r="BF878" s="181" t="str">
        <f t="shared" si="708"/>
        <v/>
      </c>
      <c r="BG878" s="181" t="str">
        <f t="shared" si="735"/>
        <v/>
      </c>
      <c r="BH878" s="179"/>
      <c r="BI878" s="182"/>
      <c r="BJ878" s="167"/>
      <c r="BK878" s="175"/>
      <c r="BL878" s="176"/>
      <c r="BM878" s="177" t="str">
        <f t="shared" si="709"/>
        <v/>
      </c>
      <c r="BN878" s="171">
        <f t="shared" si="727"/>
        <v>0</v>
      </c>
      <c r="BO878" s="171">
        <f t="shared" si="728"/>
        <v>0</v>
      </c>
      <c r="BP878" s="171" t="str">
        <f t="shared" si="710"/>
        <v>0</v>
      </c>
      <c r="BQ878" s="171" t="str">
        <f>IF(ISBLANK(BL878), "", (POWER(BL878/VLOOKUP(BP878,Anthro_Calc!C:P,13,FALSE),VLOOKUP(BP878,Anthro_Calc!C:P,12,FALSE))-1) / (VLOOKUP(BP878,Anthro_Calc!C:P,14,FALSE)*VLOOKUP(BP878,Anthro_Calc!C:P,12,FALSE)))</f>
        <v/>
      </c>
      <c r="BR878" s="171" t="str">
        <f>IF(ISBLANK(BL878), "", -3 + (BL878 -VLOOKUP(BP878,Anthro_Calc!C:P,4,FALSE)) / (VLOOKUP(BP878,Anthro_Calc!C:P,5,FALSE) - VLOOKUP(BP878,Anthro_Calc!C:P,4,FALSE)))</f>
        <v/>
      </c>
      <c r="BS878" s="171" t="str">
        <f>IF(ISBLANK(BL878), "", 3 + (BL878 -VLOOKUP(BP878,Anthro_Calc!C:P,10,FALSE)) / (VLOOKUP(BP878,Anthro_Calc!C:P,10,FALSE) - VLOOKUP(BP878,Anthro_Calc!C:P,9,FALSE)))</f>
        <v/>
      </c>
      <c r="BT878" s="172" t="str">
        <f t="shared" si="711"/>
        <v/>
      </c>
      <c r="BU878" s="173" t="str">
        <f t="shared" si="712"/>
        <v/>
      </c>
      <c r="BV878" s="174" t="str">
        <f t="shared" si="713"/>
        <v/>
      </c>
      <c r="BW878" s="181" t="str">
        <f t="shared" si="736"/>
        <v/>
      </c>
      <c r="BX878" s="179"/>
      <c r="BY878" s="181" t="str">
        <f>IF(ISBLANK(BL878), "", VLOOKUP(Z878&amp;" "&amp;BV878&amp;" "&amp;BW878,Graduation_Criteria!$D$2:$E$34,2,FALSE))</f>
        <v/>
      </c>
      <c r="BZ878" s="181" t="str">
        <f t="shared" si="737"/>
        <v/>
      </c>
      <c r="CA878" s="167"/>
      <c r="CB878" s="175"/>
      <c r="CC878" s="175"/>
      <c r="CD878" s="183" t="str">
        <f t="shared" si="714"/>
        <v/>
      </c>
      <c r="CE878" s="184">
        <f t="shared" si="715"/>
        <v>0</v>
      </c>
      <c r="CF878" s="184">
        <f t="shared" si="716"/>
        <v>0</v>
      </c>
      <c r="CG878" s="184" t="str">
        <f t="shared" si="717"/>
        <v>0</v>
      </c>
      <c r="CH878" s="184" t="str">
        <f>IF(ISBLANK(CC878), "", (POWER(CC878/VLOOKUP(CG878,Anthro_Calc!C:P,13,FALSE),VLOOKUP(CG878,Anthro_Calc!C:P,12,FALSE))-1) / (VLOOKUP(CG878,Anthro_Calc!C:P,14,FALSE)*VLOOKUP(CG878,Anthro_Calc!C:P,12,FALSE)))</f>
        <v/>
      </c>
      <c r="CI878" s="184" t="str">
        <f>IF(ISBLANK(CC878), "", -3 + (CC878 -VLOOKUP(CG878,Anthro_Calc!C:P,4,FALSE)) / (VLOOKUP(CG878,Anthro_Calc!C:P,5,FALSE) - VLOOKUP(CG878,Anthro_Calc!C:P,4,FALSE)))</f>
        <v/>
      </c>
      <c r="CJ878" s="184" t="str">
        <f>IF(ISBLANK(CC878), "", 3 + (CC878 -VLOOKUP(CG878,Anthro_Calc!C:P,10,FALSE)) / (VLOOKUP(CG878,Anthro_Calc!C:P,10,FALSE) - VLOOKUP(CG878,Anthro_Calc!C:P,9,FALSE)))</f>
        <v/>
      </c>
      <c r="CK878" s="185" t="str">
        <f t="shared" si="718"/>
        <v/>
      </c>
      <c r="CL878" s="173" t="str">
        <f t="shared" si="719"/>
        <v/>
      </c>
      <c r="CM878" s="174" t="str">
        <f t="shared" si="720"/>
        <v/>
      </c>
      <c r="CN878" s="179"/>
      <c r="CO878" s="167"/>
      <c r="CP878" s="175"/>
      <c r="CQ878" s="175"/>
      <c r="CR878" s="186" t="str">
        <f t="shared" si="721"/>
        <v/>
      </c>
      <c r="CS878" s="187">
        <f t="shared" si="722"/>
        <v>0</v>
      </c>
      <c r="CT878" s="187">
        <f t="shared" si="723"/>
        <v>0</v>
      </c>
      <c r="CU878" s="187" t="str">
        <f t="shared" si="724"/>
        <v>0</v>
      </c>
      <c r="CV878" s="187" t="str">
        <f>IF(ISBLANK(CQ878), "", (POWER(CQ878/VLOOKUP(CU878,Anthro_Calc!C:P,13,FALSE),VLOOKUP(CU878,Anthro_Calc!C:P,12,FALSE))-1) / (VLOOKUP(CU878,Anthro_Calc!C:P,14,FALSE)*VLOOKUP(CU878,Anthro_Calc!C:P,12,FALSE)))</f>
        <v/>
      </c>
      <c r="CW878" s="187" t="str">
        <f>IF(ISBLANK(CQ878), "", -3 + (CQ878 -VLOOKUP(CU878,Anthro_Calc!C:P,4,FALSE)) / (VLOOKUP(CU878,Anthro_Calc!C:P,5,FALSE) - VLOOKUP(CU878,Anthro_Calc!C:P,4,FALSE)))</f>
        <v/>
      </c>
      <c r="CX878" s="187" t="str">
        <f>IF(ISBLANK(CQ878), "", 3 + (CQ878 -VLOOKUP(CU878,Anthro_Calc!C:P,10,FALSE)) / (VLOOKUP(CU878,Anthro_Calc!C:P,10,FALSE) - VLOOKUP(CU878,Anthro_Calc!C:P,9,FALSE)))</f>
        <v/>
      </c>
      <c r="CY878" s="188" t="str">
        <f t="shared" si="725"/>
        <v/>
      </c>
      <c r="CZ878" s="117" t="str">
        <f t="shared" si="739"/>
        <v/>
      </c>
      <c r="DA878" s="174" t="str">
        <f t="shared" si="726"/>
        <v/>
      </c>
      <c r="DB878" s="189"/>
    </row>
    <row r="879" spans="1:106">
      <c r="A879" s="165">
        <f t="shared" si="731"/>
        <v>875</v>
      </c>
      <c r="B879" s="166"/>
      <c r="C879" s="166"/>
      <c r="D879" s="166"/>
      <c r="E879" s="166"/>
      <c r="F879" s="166"/>
      <c r="G879" s="166"/>
      <c r="H879" s="166"/>
      <c r="I879" s="166"/>
      <c r="J879" s="166"/>
      <c r="K879" s="166"/>
      <c r="L879" s="166"/>
      <c r="M879" s="167"/>
      <c r="N879" s="168" t="str">
        <f t="shared" ca="1" si="690"/>
        <v/>
      </c>
      <c r="O879" s="169"/>
      <c r="P879" s="169"/>
      <c r="Q879" s="167"/>
      <c r="R879" s="170"/>
      <c r="S879" s="171" t="str">
        <f t="shared" si="691"/>
        <v/>
      </c>
      <c r="T879" s="171" t="str">
        <f t="shared" si="692"/>
        <v/>
      </c>
      <c r="U879" s="171" t="str">
        <f t="shared" si="693"/>
        <v/>
      </c>
      <c r="V879" s="171" t="str">
        <f>IF(ISBLANK(R879), "", (POWER(R879/VLOOKUP(U879,Anthro_Calc!C:P,13,FALSE),VLOOKUP(U879,Anthro_Calc!C:P,12,FALSE))-1) / (VLOOKUP(U879,Anthro_Calc!C:P,14,FALSE)*VLOOKUP(U879,Anthro_Calc!C:P,12,FALSE)))</f>
        <v/>
      </c>
      <c r="W879" s="171" t="str">
        <f>IF(ISBLANK(R879), "", -3 + (R879 -VLOOKUP(U879,Anthro_Calc!C:P,4,FALSE)) / (VLOOKUP(U879,Anthro_Calc!C:P,5,FALSE) - VLOOKUP(U879,Anthro_Calc!C:P,4,FALSE)))</f>
        <v/>
      </c>
      <c r="X879" s="171" t="str">
        <f>IF(ISBLANK(R879), "", 3 + (R879 -VLOOKUP(U879,Anthro_Calc!C:P,10,FALSE)) / (VLOOKUP(U879,Anthro_Calc!C:P,10,FALSE) - VLOOKUP(U879,Anthro_Calc!C:P,9,FALSE)))</f>
        <v/>
      </c>
      <c r="Y879" s="172" t="str">
        <f t="shared" si="694"/>
        <v/>
      </c>
      <c r="Z879" s="173" t="str">
        <f t="shared" si="695"/>
        <v/>
      </c>
      <c r="AA879" s="174" t="str">
        <f t="shared" si="730"/>
        <v/>
      </c>
      <c r="AB879" s="167"/>
      <c r="AC879" s="175"/>
      <c r="AD879" s="176"/>
      <c r="AE879" s="177" t="str">
        <f t="shared" si="696"/>
        <v/>
      </c>
      <c r="AF879" s="171">
        <f t="shared" si="697"/>
        <v>0</v>
      </c>
      <c r="AG879" s="171">
        <f t="shared" si="698"/>
        <v>0</v>
      </c>
      <c r="AH879" s="171" t="str">
        <f t="shared" si="699"/>
        <v>0</v>
      </c>
      <c r="AI879" s="171" t="str">
        <f>IF(ISBLANK(AD879), "", (POWER(AD879/VLOOKUP(AH879,Anthro_Calc!C:P,13,FALSE),VLOOKUP(AH879,Anthro_Calc!C:P,12,FALSE))-1) / (VLOOKUP(AH879,Anthro_Calc!C:P,14,FALSE)*VLOOKUP(AH879,Anthro_Calc!C:P,12,FALSE)))</f>
        <v/>
      </c>
      <c r="AJ879" s="171" t="str">
        <f>IF(ISBLANK(AD879), "", -3 + (AD879 -VLOOKUP(AH879,Anthro_Calc!C:P,4,FALSE)) / (VLOOKUP(AH879,Anthro_Calc!C:P,5,FALSE) - VLOOKUP(AH879,Anthro_Calc!C:P,4,FALSE)))</f>
        <v/>
      </c>
      <c r="AK879" s="171" t="str">
        <f>IF(ISBLANK(AD879), "", 3 + (AD879 -VLOOKUP(AH879,Anthro_Calc!C:P,10,FALSE)) / (VLOOKUP(AH879,Anthro_Calc!C:P,10,FALSE) - VLOOKUP(AH879,Anthro_Calc!C:P,9,FALSE)))</f>
        <v/>
      </c>
      <c r="AL879" s="172" t="str">
        <f t="shared" si="700"/>
        <v/>
      </c>
      <c r="AM879" s="173" t="str">
        <f t="shared" si="701"/>
        <v/>
      </c>
      <c r="AN879" s="174" t="str">
        <f t="shared" si="702"/>
        <v/>
      </c>
      <c r="AO879" s="178" t="str">
        <f t="shared" si="732"/>
        <v/>
      </c>
      <c r="AP879" s="179"/>
      <c r="AQ879" s="179" t="str">
        <f t="shared" si="738"/>
        <v/>
      </c>
      <c r="AR879" s="167"/>
      <c r="AS879" s="175"/>
      <c r="AT879" s="170"/>
      <c r="AU879" s="177" t="str">
        <f t="shared" si="729"/>
        <v/>
      </c>
      <c r="AV879" s="171">
        <f t="shared" si="703"/>
        <v>0</v>
      </c>
      <c r="AW879" s="171">
        <f t="shared" si="704"/>
        <v>0</v>
      </c>
      <c r="AX879" s="171" t="str">
        <f t="shared" si="705"/>
        <v>0</v>
      </c>
      <c r="AY879" s="171" t="str">
        <f>IF(ISBLANK(AT879), "", (POWER(AT879/VLOOKUP(AX879,Anthro_Calc!C:P,13,FALSE),VLOOKUP(AX879,Anthro_Calc!C:P,12,FALSE))-1) / (VLOOKUP(AX879,Anthro_Calc!C:P,14,FALSE)*VLOOKUP(AX879,Anthro_Calc!C:P,12,FALSE)))</f>
        <v/>
      </c>
      <c r="AZ879" s="171" t="str">
        <f>IF(ISBLANK(AT879), "", -3 + (AT879 -VLOOKUP(AX879,Anthro_Calc!C:P,4,FALSE)) / (VLOOKUP(AX879,Anthro_Calc!C:P,5,FALSE) - VLOOKUP(AX879,Anthro_Calc!C:P,4,FALSE)))</f>
        <v/>
      </c>
      <c r="BA879" s="171" t="str">
        <f>IF(ISBLANK(AT879), "", 3 + (AT879 -VLOOKUP(AX879,Anthro_Calc!C:P,10,FALSE)) / (VLOOKUP(AX879,Anthro_Calc!C:P,10,FALSE) - VLOOKUP(AX879,Anthro_Calc!C:P,9,FALSE)))</f>
        <v/>
      </c>
      <c r="BB879" s="172" t="str">
        <f t="shared" si="706"/>
        <v/>
      </c>
      <c r="BC879" s="173" t="str">
        <f t="shared" si="707"/>
        <v/>
      </c>
      <c r="BD879" s="174" t="str">
        <f t="shared" si="733"/>
        <v/>
      </c>
      <c r="BE879" s="180" t="str">
        <f t="shared" si="734"/>
        <v/>
      </c>
      <c r="BF879" s="181" t="str">
        <f t="shared" si="708"/>
        <v/>
      </c>
      <c r="BG879" s="181" t="str">
        <f t="shared" si="735"/>
        <v/>
      </c>
      <c r="BH879" s="179"/>
      <c r="BI879" s="182"/>
      <c r="BJ879" s="167"/>
      <c r="BK879" s="175"/>
      <c r="BL879" s="176"/>
      <c r="BM879" s="177" t="str">
        <f t="shared" si="709"/>
        <v/>
      </c>
      <c r="BN879" s="171">
        <f t="shared" si="727"/>
        <v>0</v>
      </c>
      <c r="BO879" s="171">
        <f t="shared" si="728"/>
        <v>0</v>
      </c>
      <c r="BP879" s="171" t="str">
        <f t="shared" si="710"/>
        <v>0</v>
      </c>
      <c r="BQ879" s="171" t="str">
        <f>IF(ISBLANK(BL879), "", (POWER(BL879/VLOOKUP(BP879,Anthro_Calc!C:P,13,FALSE),VLOOKUP(BP879,Anthro_Calc!C:P,12,FALSE))-1) / (VLOOKUP(BP879,Anthro_Calc!C:P,14,FALSE)*VLOOKUP(BP879,Anthro_Calc!C:P,12,FALSE)))</f>
        <v/>
      </c>
      <c r="BR879" s="171" t="str">
        <f>IF(ISBLANK(BL879), "", -3 + (BL879 -VLOOKUP(BP879,Anthro_Calc!C:P,4,FALSE)) / (VLOOKUP(BP879,Anthro_Calc!C:P,5,FALSE) - VLOOKUP(BP879,Anthro_Calc!C:P,4,FALSE)))</f>
        <v/>
      </c>
      <c r="BS879" s="171" t="str">
        <f>IF(ISBLANK(BL879), "", 3 + (BL879 -VLOOKUP(BP879,Anthro_Calc!C:P,10,FALSE)) / (VLOOKUP(BP879,Anthro_Calc!C:P,10,FALSE) - VLOOKUP(BP879,Anthro_Calc!C:P,9,FALSE)))</f>
        <v/>
      </c>
      <c r="BT879" s="172" t="str">
        <f t="shared" si="711"/>
        <v/>
      </c>
      <c r="BU879" s="173" t="str">
        <f t="shared" si="712"/>
        <v/>
      </c>
      <c r="BV879" s="174" t="str">
        <f t="shared" si="713"/>
        <v/>
      </c>
      <c r="BW879" s="181" t="str">
        <f t="shared" si="736"/>
        <v/>
      </c>
      <c r="BX879" s="179"/>
      <c r="BY879" s="181" t="str">
        <f>IF(ISBLANK(BL879), "", VLOOKUP(Z879&amp;" "&amp;BV879&amp;" "&amp;BW879,Graduation_Criteria!$D$2:$E$34,2,FALSE))</f>
        <v/>
      </c>
      <c r="BZ879" s="181" t="str">
        <f t="shared" si="737"/>
        <v/>
      </c>
      <c r="CA879" s="167"/>
      <c r="CB879" s="175"/>
      <c r="CC879" s="175"/>
      <c r="CD879" s="183" t="str">
        <f t="shared" si="714"/>
        <v/>
      </c>
      <c r="CE879" s="184">
        <f t="shared" si="715"/>
        <v>0</v>
      </c>
      <c r="CF879" s="184">
        <f t="shared" si="716"/>
        <v>0</v>
      </c>
      <c r="CG879" s="184" t="str">
        <f t="shared" si="717"/>
        <v>0</v>
      </c>
      <c r="CH879" s="184" t="str">
        <f>IF(ISBLANK(CC879), "", (POWER(CC879/VLOOKUP(CG879,Anthro_Calc!C:P,13,FALSE),VLOOKUP(CG879,Anthro_Calc!C:P,12,FALSE))-1) / (VLOOKUP(CG879,Anthro_Calc!C:P,14,FALSE)*VLOOKUP(CG879,Anthro_Calc!C:P,12,FALSE)))</f>
        <v/>
      </c>
      <c r="CI879" s="184" t="str">
        <f>IF(ISBLANK(CC879), "", -3 + (CC879 -VLOOKUP(CG879,Anthro_Calc!C:P,4,FALSE)) / (VLOOKUP(CG879,Anthro_Calc!C:P,5,FALSE) - VLOOKUP(CG879,Anthro_Calc!C:P,4,FALSE)))</f>
        <v/>
      </c>
      <c r="CJ879" s="184" t="str">
        <f>IF(ISBLANK(CC879), "", 3 + (CC879 -VLOOKUP(CG879,Anthro_Calc!C:P,10,FALSE)) / (VLOOKUP(CG879,Anthro_Calc!C:P,10,FALSE) - VLOOKUP(CG879,Anthro_Calc!C:P,9,FALSE)))</f>
        <v/>
      </c>
      <c r="CK879" s="185" t="str">
        <f t="shared" si="718"/>
        <v/>
      </c>
      <c r="CL879" s="173" t="str">
        <f t="shared" si="719"/>
        <v/>
      </c>
      <c r="CM879" s="174" t="str">
        <f t="shared" si="720"/>
        <v/>
      </c>
      <c r="CN879" s="179"/>
      <c r="CO879" s="167"/>
      <c r="CP879" s="175"/>
      <c r="CQ879" s="175"/>
      <c r="CR879" s="186" t="str">
        <f t="shared" si="721"/>
        <v/>
      </c>
      <c r="CS879" s="187">
        <f t="shared" si="722"/>
        <v>0</v>
      </c>
      <c r="CT879" s="187">
        <f t="shared" si="723"/>
        <v>0</v>
      </c>
      <c r="CU879" s="187" t="str">
        <f t="shared" si="724"/>
        <v>0</v>
      </c>
      <c r="CV879" s="187" t="str">
        <f>IF(ISBLANK(CQ879), "", (POWER(CQ879/VLOOKUP(CU879,Anthro_Calc!C:P,13,FALSE),VLOOKUP(CU879,Anthro_Calc!C:P,12,FALSE))-1) / (VLOOKUP(CU879,Anthro_Calc!C:P,14,FALSE)*VLOOKUP(CU879,Anthro_Calc!C:P,12,FALSE)))</f>
        <v/>
      </c>
      <c r="CW879" s="187" t="str">
        <f>IF(ISBLANK(CQ879), "", -3 + (CQ879 -VLOOKUP(CU879,Anthro_Calc!C:P,4,FALSE)) / (VLOOKUP(CU879,Anthro_Calc!C:P,5,FALSE) - VLOOKUP(CU879,Anthro_Calc!C:P,4,FALSE)))</f>
        <v/>
      </c>
      <c r="CX879" s="187" t="str">
        <f>IF(ISBLANK(CQ879), "", 3 + (CQ879 -VLOOKUP(CU879,Anthro_Calc!C:P,10,FALSE)) / (VLOOKUP(CU879,Anthro_Calc!C:P,10,FALSE) - VLOOKUP(CU879,Anthro_Calc!C:P,9,FALSE)))</f>
        <v/>
      </c>
      <c r="CY879" s="188" t="str">
        <f t="shared" si="725"/>
        <v/>
      </c>
      <c r="CZ879" s="117" t="str">
        <f t="shared" si="739"/>
        <v/>
      </c>
      <c r="DA879" s="174" t="str">
        <f t="shared" si="726"/>
        <v/>
      </c>
      <c r="DB879" s="189"/>
    </row>
    <row r="880" spans="1:106">
      <c r="A880" s="165">
        <f t="shared" si="731"/>
        <v>876</v>
      </c>
      <c r="B880" s="166"/>
      <c r="C880" s="166"/>
      <c r="D880" s="166"/>
      <c r="E880" s="166"/>
      <c r="F880" s="166"/>
      <c r="G880" s="166"/>
      <c r="H880" s="166"/>
      <c r="I880" s="166"/>
      <c r="J880" s="166"/>
      <c r="K880" s="166"/>
      <c r="L880" s="166"/>
      <c r="M880" s="167"/>
      <c r="N880" s="168" t="str">
        <f t="shared" ca="1" si="690"/>
        <v/>
      </c>
      <c r="O880" s="169"/>
      <c r="P880" s="169"/>
      <c r="Q880" s="167"/>
      <c r="R880" s="170"/>
      <c r="S880" s="171" t="str">
        <f t="shared" si="691"/>
        <v/>
      </c>
      <c r="T880" s="171" t="str">
        <f t="shared" si="692"/>
        <v/>
      </c>
      <c r="U880" s="171" t="str">
        <f t="shared" si="693"/>
        <v/>
      </c>
      <c r="V880" s="171" t="str">
        <f>IF(ISBLANK(R880), "", (POWER(R880/VLOOKUP(U880,Anthro_Calc!C:P,13,FALSE),VLOOKUP(U880,Anthro_Calc!C:P,12,FALSE))-1) / (VLOOKUP(U880,Anthro_Calc!C:P,14,FALSE)*VLOOKUP(U880,Anthro_Calc!C:P,12,FALSE)))</f>
        <v/>
      </c>
      <c r="W880" s="171" t="str">
        <f>IF(ISBLANK(R880), "", -3 + (R880 -VLOOKUP(U880,Anthro_Calc!C:P,4,FALSE)) / (VLOOKUP(U880,Anthro_Calc!C:P,5,FALSE) - VLOOKUP(U880,Anthro_Calc!C:P,4,FALSE)))</f>
        <v/>
      </c>
      <c r="X880" s="171" t="str">
        <f>IF(ISBLANK(R880), "", 3 + (R880 -VLOOKUP(U880,Anthro_Calc!C:P,10,FALSE)) / (VLOOKUP(U880,Anthro_Calc!C:P,10,FALSE) - VLOOKUP(U880,Anthro_Calc!C:P,9,FALSE)))</f>
        <v/>
      </c>
      <c r="Y880" s="172" t="str">
        <f t="shared" si="694"/>
        <v/>
      </c>
      <c r="Z880" s="173" t="str">
        <f t="shared" si="695"/>
        <v/>
      </c>
      <c r="AA880" s="174" t="str">
        <f t="shared" si="730"/>
        <v/>
      </c>
      <c r="AB880" s="167"/>
      <c r="AC880" s="175"/>
      <c r="AD880" s="176"/>
      <c r="AE880" s="177" t="str">
        <f t="shared" si="696"/>
        <v/>
      </c>
      <c r="AF880" s="171">
        <f t="shared" si="697"/>
        <v>0</v>
      </c>
      <c r="AG880" s="171">
        <f t="shared" si="698"/>
        <v>0</v>
      </c>
      <c r="AH880" s="171" t="str">
        <f t="shared" si="699"/>
        <v>0</v>
      </c>
      <c r="AI880" s="171" t="str">
        <f>IF(ISBLANK(AD880), "", (POWER(AD880/VLOOKUP(AH880,Anthro_Calc!C:P,13,FALSE),VLOOKUP(AH880,Anthro_Calc!C:P,12,FALSE))-1) / (VLOOKUP(AH880,Anthro_Calc!C:P,14,FALSE)*VLOOKUP(AH880,Anthro_Calc!C:P,12,FALSE)))</f>
        <v/>
      </c>
      <c r="AJ880" s="171" t="str">
        <f>IF(ISBLANK(AD880), "", -3 + (AD880 -VLOOKUP(AH880,Anthro_Calc!C:P,4,FALSE)) / (VLOOKUP(AH880,Anthro_Calc!C:P,5,FALSE) - VLOOKUP(AH880,Anthro_Calc!C:P,4,FALSE)))</f>
        <v/>
      </c>
      <c r="AK880" s="171" t="str">
        <f>IF(ISBLANK(AD880), "", 3 + (AD880 -VLOOKUP(AH880,Anthro_Calc!C:P,10,FALSE)) / (VLOOKUP(AH880,Anthro_Calc!C:P,10,FALSE) - VLOOKUP(AH880,Anthro_Calc!C:P,9,FALSE)))</f>
        <v/>
      </c>
      <c r="AL880" s="172" t="str">
        <f t="shared" si="700"/>
        <v/>
      </c>
      <c r="AM880" s="173" t="str">
        <f t="shared" si="701"/>
        <v/>
      </c>
      <c r="AN880" s="174" t="str">
        <f t="shared" si="702"/>
        <v/>
      </c>
      <c r="AO880" s="178" t="str">
        <f t="shared" si="732"/>
        <v/>
      </c>
      <c r="AP880" s="179"/>
      <c r="AQ880" s="179" t="str">
        <f t="shared" si="738"/>
        <v/>
      </c>
      <c r="AR880" s="167"/>
      <c r="AS880" s="175"/>
      <c r="AT880" s="170"/>
      <c r="AU880" s="177" t="str">
        <f t="shared" si="729"/>
        <v/>
      </c>
      <c r="AV880" s="171">
        <f t="shared" si="703"/>
        <v>0</v>
      </c>
      <c r="AW880" s="171">
        <f t="shared" si="704"/>
        <v>0</v>
      </c>
      <c r="AX880" s="171" t="str">
        <f t="shared" si="705"/>
        <v>0</v>
      </c>
      <c r="AY880" s="171" t="str">
        <f>IF(ISBLANK(AT880), "", (POWER(AT880/VLOOKUP(AX880,Anthro_Calc!C:P,13,FALSE),VLOOKUP(AX880,Anthro_Calc!C:P,12,FALSE))-1) / (VLOOKUP(AX880,Anthro_Calc!C:P,14,FALSE)*VLOOKUP(AX880,Anthro_Calc!C:P,12,FALSE)))</f>
        <v/>
      </c>
      <c r="AZ880" s="171" t="str">
        <f>IF(ISBLANK(AT880), "", -3 + (AT880 -VLOOKUP(AX880,Anthro_Calc!C:P,4,FALSE)) / (VLOOKUP(AX880,Anthro_Calc!C:P,5,FALSE) - VLOOKUP(AX880,Anthro_Calc!C:P,4,FALSE)))</f>
        <v/>
      </c>
      <c r="BA880" s="171" t="str">
        <f>IF(ISBLANK(AT880), "", 3 + (AT880 -VLOOKUP(AX880,Anthro_Calc!C:P,10,FALSE)) / (VLOOKUP(AX880,Anthro_Calc!C:P,10,FALSE) - VLOOKUP(AX880,Anthro_Calc!C:P,9,FALSE)))</f>
        <v/>
      </c>
      <c r="BB880" s="172" t="str">
        <f t="shared" si="706"/>
        <v/>
      </c>
      <c r="BC880" s="173" t="str">
        <f t="shared" si="707"/>
        <v/>
      </c>
      <c r="BD880" s="174" t="str">
        <f t="shared" si="733"/>
        <v/>
      </c>
      <c r="BE880" s="180" t="str">
        <f t="shared" si="734"/>
        <v/>
      </c>
      <c r="BF880" s="181" t="str">
        <f t="shared" si="708"/>
        <v/>
      </c>
      <c r="BG880" s="181" t="str">
        <f t="shared" si="735"/>
        <v/>
      </c>
      <c r="BH880" s="179"/>
      <c r="BI880" s="182"/>
      <c r="BJ880" s="167"/>
      <c r="BK880" s="175"/>
      <c r="BL880" s="176"/>
      <c r="BM880" s="177" t="str">
        <f t="shared" si="709"/>
        <v/>
      </c>
      <c r="BN880" s="171">
        <f t="shared" si="727"/>
        <v>0</v>
      </c>
      <c r="BO880" s="171">
        <f t="shared" si="728"/>
        <v>0</v>
      </c>
      <c r="BP880" s="171" t="str">
        <f t="shared" si="710"/>
        <v>0</v>
      </c>
      <c r="BQ880" s="171" t="str">
        <f>IF(ISBLANK(BL880), "", (POWER(BL880/VLOOKUP(BP880,Anthro_Calc!C:P,13,FALSE),VLOOKUP(BP880,Anthro_Calc!C:P,12,FALSE))-1) / (VLOOKUP(BP880,Anthro_Calc!C:P,14,FALSE)*VLOOKUP(BP880,Anthro_Calc!C:P,12,FALSE)))</f>
        <v/>
      </c>
      <c r="BR880" s="171" t="str">
        <f>IF(ISBLANK(BL880), "", -3 + (BL880 -VLOOKUP(BP880,Anthro_Calc!C:P,4,FALSE)) / (VLOOKUP(BP880,Anthro_Calc!C:P,5,FALSE) - VLOOKUP(BP880,Anthro_Calc!C:P,4,FALSE)))</f>
        <v/>
      </c>
      <c r="BS880" s="171" t="str">
        <f>IF(ISBLANK(BL880), "", 3 + (BL880 -VLOOKUP(BP880,Anthro_Calc!C:P,10,FALSE)) / (VLOOKUP(BP880,Anthro_Calc!C:P,10,FALSE) - VLOOKUP(BP880,Anthro_Calc!C:P,9,FALSE)))</f>
        <v/>
      </c>
      <c r="BT880" s="172" t="str">
        <f t="shared" si="711"/>
        <v/>
      </c>
      <c r="BU880" s="173" t="str">
        <f t="shared" si="712"/>
        <v/>
      </c>
      <c r="BV880" s="174" t="str">
        <f t="shared" si="713"/>
        <v/>
      </c>
      <c r="BW880" s="181" t="str">
        <f t="shared" si="736"/>
        <v/>
      </c>
      <c r="BX880" s="179"/>
      <c r="BY880" s="181" t="str">
        <f>IF(ISBLANK(BL880), "", VLOOKUP(Z880&amp;" "&amp;BV880&amp;" "&amp;BW880,Graduation_Criteria!$D$2:$E$34,2,FALSE))</f>
        <v/>
      </c>
      <c r="BZ880" s="181" t="str">
        <f t="shared" si="737"/>
        <v/>
      </c>
      <c r="CA880" s="167"/>
      <c r="CB880" s="175"/>
      <c r="CC880" s="175"/>
      <c r="CD880" s="183" t="str">
        <f t="shared" si="714"/>
        <v/>
      </c>
      <c r="CE880" s="184">
        <f t="shared" si="715"/>
        <v>0</v>
      </c>
      <c r="CF880" s="184">
        <f t="shared" si="716"/>
        <v>0</v>
      </c>
      <c r="CG880" s="184" t="str">
        <f t="shared" si="717"/>
        <v>0</v>
      </c>
      <c r="CH880" s="184" t="str">
        <f>IF(ISBLANK(CC880), "", (POWER(CC880/VLOOKUP(CG880,Anthro_Calc!C:P,13,FALSE),VLOOKUP(CG880,Anthro_Calc!C:P,12,FALSE))-1) / (VLOOKUP(CG880,Anthro_Calc!C:P,14,FALSE)*VLOOKUP(CG880,Anthro_Calc!C:P,12,FALSE)))</f>
        <v/>
      </c>
      <c r="CI880" s="184" t="str">
        <f>IF(ISBLANK(CC880), "", -3 + (CC880 -VLOOKUP(CG880,Anthro_Calc!C:P,4,FALSE)) / (VLOOKUP(CG880,Anthro_Calc!C:P,5,FALSE) - VLOOKUP(CG880,Anthro_Calc!C:P,4,FALSE)))</f>
        <v/>
      </c>
      <c r="CJ880" s="184" t="str">
        <f>IF(ISBLANK(CC880), "", 3 + (CC880 -VLOOKUP(CG880,Anthro_Calc!C:P,10,FALSE)) / (VLOOKUP(CG880,Anthro_Calc!C:P,10,FALSE) - VLOOKUP(CG880,Anthro_Calc!C:P,9,FALSE)))</f>
        <v/>
      </c>
      <c r="CK880" s="185" t="str">
        <f t="shared" si="718"/>
        <v/>
      </c>
      <c r="CL880" s="173" t="str">
        <f t="shared" si="719"/>
        <v/>
      </c>
      <c r="CM880" s="174" t="str">
        <f t="shared" si="720"/>
        <v/>
      </c>
      <c r="CN880" s="179"/>
      <c r="CO880" s="167"/>
      <c r="CP880" s="175"/>
      <c r="CQ880" s="175"/>
      <c r="CR880" s="186" t="str">
        <f t="shared" si="721"/>
        <v/>
      </c>
      <c r="CS880" s="187">
        <f t="shared" si="722"/>
        <v>0</v>
      </c>
      <c r="CT880" s="187">
        <f t="shared" si="723"/>
        <v>0</v>
      </c>
      <c r="CU880" s="187" t="str">
        <f t="shared" si="724"/>
        <v>0</v>
      </c>
      <c r="CV880" s="187" t="str">
        <f>IF(ISBLANK(CQ880), "", (POWER(CQ880/VLOOKUP(CU880,Anthro_Calc!C:P,13,FALSE),VLOOKUP(CU880,Anthro_Calc!C:P,12,FALSE))-1) / (VLOOKUP(CU880,Anthro_Calc!C:P,14,FALSE)*VLOOKUP(CU880,Anthro_Calc!C:P,12,FALSE)))</f>
        <v/>
      </c>
      <c r="CW880" s="187" t="str">
        <f>IF(ISBLANK(CQ880), "", -3 + (CQ880 -VLOOKUP(CU880,Anthro_Calc!C:P,4,FALSE)) / (VLOOKUP(CU880,Anthro_Calc!C:P,5,FALSE) - VLOOKUP(CU880,Anthro_Calc!C:P,4,FALSE)))</f>
        <v/>
      </c>
      <c r="CX880" s="187" t="str">
        <f>IF(ISBLANK(CQ880), "", 3 + (CQ880 -VLOOKUP(CU880,Anthro_Calc!C:P,10,FALSE)) / (VLOOKUP(CU880,Anthro_Calc!C:P,10,FALSE) - VLOOKUP(CU880,Anthro_Calc!C:P,9,FALSE)))</f>
        <v/>
      </c>
      <c r="CY880" s="188" t="str">
        <f t="shared" si="725"/>
        <v/>
      </c>
      <c r="CZ880" s="117" t="str">
        <f t="shared" si="739"/>
        <v/>
      </c>
      <c r="DA880" s="174" t="str">
        <f t="shared" si="726"/>
        <v/>
      </c>
      <c r="DB880" s="189"/>
    </row>
    <row r="881" spans="1:106">
      <c r="A881" s="165">
        <f t="shared" si="731"/>
        <v>877</v>
      </c>
      <c r="B881" s="166"/>
      <c r="C881" s="166"/>
      <c r="D881" s="166"/>
      <c r="E881" s="166"/>
      <c r="F881" s="166"/>
      <c r="G881" s="166"/>
      <c r="H881" s="166"/>
      <c r="I881" s="166"/>
      <c r="J881" s="166"/>
      <c r="K881" s="166"/>
      <c r="L881" s="166"/>
      <c r="M881" s="167"/>
      <c r="N881" s="168" t="str">
        <f t="shared" ca="1" si="690"/>
        <v/>
      </c>
      <c r="O881" s="169"/>
      <c r="P881" s="169"/>
      <c r="Q881" s="167"/>
      <c r="R881" s="170"/>
      <c r="S881" s="171" t="str">
        <f t="shared" si="691"/>
        <v/>
      </c>
      <c r="T881" s="171" t="str">
        <f t="shared" si="692"/>
        <v/>
      </c>
      <c r="U881" s="171" t="str">
        <f t="shared" si="693"/>
        <v/>
      </c>
      <c r="V881" s="171" t="str">
        <f>IF(ISBLANK(R881), "", (POWER(R881/VLOOKUP(U881,Anthro_Calc!C:P,13,FALSE),VLOOKUP(U881,Anthro_Calc!C:P,12,FALSE))-1) / (VLOOKUP(U881,Anthro_Calc!C:P,14,FALSE)*VLOOKUP(U881,Anthro_Calc!C:P,12,FALSE)))</f>
        <v/>
      </c>
      <c r="W881" s="171" t="str">
        <f>IF(ISBLANK(R881), "", -3 + (R881 -VLOOKUP(U881,Anthro_Calc!C:P,4,FALSE)) / (VLOOKUP(U881,Anthro_Calc!C:P,5,FALSE) - VLOOKUP(U881,Anthro_Calc!C:P,4,FALSE)))</f>
        <v/>
      </c>
      <c r="X881" s="171" t="str">
        <f>IF(ISBLANK(R881), "", 3 + (R881 -VLOOKUP(U881,Anthro_Calc!C:P,10,FALSE)) / (VLOOKUP(U881,Anthro_Calc!C:P,10,FALSE) - VLOOKUP(U881,Anthro_Calc!C:P,9,FALSE)))</f>
        <v/>
      </c>
      <c r="Y881" s="172" t="str">
        <f t="shared" si="694"/>
        <v/>
      </c>
      <c r="Z881" s="173" t="str">
        <f t="shared" si="695"/>
        <v/>
      </c>
      <c r="AA881" s="174" t="str">
        <f t="shared" si="730"/>
        <v/>
      </c>
      <c r="AB881" s="167"/>
      <c r="AC881" s="175"/>
      <c r="AD881" s="176"/>
      <c r="AE881" s="177" t="str">
        <f t="shared" si="696"/>
        <v/>
      </c>
      <c r="AF881" s="171">
        <f t="shared" si="697"/>
        <v>0</v>
      </c>
      <c r="AG881" s="171">
        <f t="shared" si="698"/>
        <v>0</v>
      </c>
      <c r="AH881" s="171" t="str">
        <f t="shared" si="699"/>
        <v>0</v>
      </c>
      <c r="AI881" s="171" t="str">
        <f>IF(ISBLANK(AD881), "", (POWER(AD881/VLOOKUP(AH881,Anthro_Calc!C:P,13,FALSE),VLOOKUP(AH881,Anthro_Calc!C:P,12,FALSE))-1) / (VLOOKUP(AH881,Anthro_Calc!C:P,14,FALSE)*VLOOKUP(AH881,Anthro_Calc!C:P,12,FALSE)))</f>
        <v/>
      </c>
      <c r="AJ881" s="171" t="str">
        <f>IF(ISBLANK(AD881), "", -3 + (AD881 -VLOOKUP(AH881,Anthro_Calc!C:P,4,FALSE)) / (VLOOKUP(AH881,Anthro_Calc!C:P,5,FALSE) - VLOOKUP(AH881,Anthro_Calc!C:P,4,FALSE)))</f>
        <v/>
      </c>
      <c r="AK881" s="171" t="str">
        <f>IF(ISBLANK(AD881), "", 3 + (AD881 -VLOOKUP(AH881,Anthro_Calc!C:P,10,FALSE)) / (VLOOKUP(AH881,Anthro_Calc!C:P,10,FALSE) - VLOOKUP(AH881,Anthro_Calc!C:P,9,FALSE)))</f>
        <v/>
      </c>
      <c r="AL881" s="172" t="str">
        <f t="shared" si="700"/>
        <v/>
      </c>
      <c r="AM881" s="173" t="str">
        <f t="shared" si="701"/>
        <v/>
      </c>
      <c r="AN881" s="174" t="str">
        <f t="shared" si="702"/>
        <v/>
      </c>
      <c r="AO881" s="178" t="str">
        <f t="shared" si="732"/>
        <v/>
      </c>
      <c r="AP881" s="179"/>
      <c r="AQ881" s="179" t="str">
        <f t="shared" si="738"/>
        <v/>
      </c>
      <c r="AR881" s="167"/>
      <c r="AS881" s="175"/>
      <c r="AT881" s="170"/>
      <c r="AU881" s="177" t="str">
        <f t="shared" si="729"/>
        <v/>
      </c>
      <c r="AV881" s="171">
        <f t="shared" si="703"/>
        <v>0</v>
      </c>
      <c r="AW881" s="171">
        <f t="shared" si="704"/>
        <v>0</v>
      </c>
      <c r="AX881" s="171" t="str">
        <f t="shared" si="705"/>
        <v>0</v>
      </c>
      <c r="AY881" s="171" t="str">
        <f>IF(ISBLANK(AT881), "", (POWER(AT881/VLOOKUP(AX881,Anthro_Calc!C:P,13,FALSE),VLOOKUP(AX881,Anthro_Calc!C:P,12,FALSE))-1) / (VLOOKUP(AX881,Anthro_Calc!C:P,14,FALSE)*VLOOKUP(AX881,Anthro_Calc!C:P,12,FALSE)))</f>
        <v/>
      </c>
      <c r="AZ881" s="171" t="str">
        <f>IF(ISBLANK(AT881), "", -3 + (AT881 -VLOOKUP(AX881,Anthro_Calc!C:P,4,FALSE)) / (VLOOKUP(AX881,Anthro_Calc!C:P,5,FALSE) - VLOOKUP(AX881,Anthro_Calc!C:P,4,FALSE)))</f>
        <v/>
      </c>
      <c r="BA881" s="171" t="str">
        <f>IF(ISBLANK(AT881), "", 3 + (AT881 -VLOOKUP(AX881,Anthro_Calc!C:P,10,FALSE)) / (VLOOKUP(AX881,Anthro_Calc!C:P,10,FALSE) - VLOOKUP(AX881,Anthro_Calc!C:P,9,FALSE)))</f>
        <v/>
      </c>
      <c r="BB881" s="172" t="str">
        <f t="shared" si="706"/>
        <v/>
      </c>
      <c r="BC881" s="173" t="str">
        <f t="shared" si="707"/>
        <v/>
      </c>
      <c r="BD881" s="174" t="str">
        <f t="shared" si="733"/>
        <v/>
      </c>
      <c r="BE881" s="180" t="str">
        <f t="shared" si="734"/>
        <v/>
      </c>
      <c r="BF881" s="181" t="str">
        <f t="shared" si="708"/>
        <v/>
      </c>
      <c r="BG881" s="181" t="str">
        <f t="shared" si="735"/>
        <v/>
      </c>
      <c r="BH881" s="179"/>
      <c r="BI881" s="182"/>
      <c r="BJ881" s="167"/>
      <c r="BK881" s="175"/>
      <c r="BL881" s="176"/>
      <c r="BM881" s="177" t="str">
        <f t="shared" si="709"/>
        <v/>
      </c>
      <c r="BN881" s="171">
        <f t="shared" si="727"/>
        <v>0</v>
      </c>
      <c r="BO881" s="171">
        <f t="shared" si="728"/>
        <v>0</v>
      </c>
      <c r="BP881" s="171" t="str">
        <f t="shared" si="710"/>
        <v>0</v>
      </c>
      <c r="BQ881" s="171" t="str">
        <f>IF(ISBLANK(BL881), "", (POWER(BL881/VLOOKUP(BP881,Anthro_Calc!C:P,13,FALSE),VLOOKUP(BP881,Anthro_Calc!C:P,12,FALSE))-1) / (VLOOKUP(BP881,Anthro_Calc!C:P,14,FALSE)*VLOOKUP(BP881,Anthro_Calc!C:P,12,FALSE)))</f>
        <v/>
      </c>
      <c r="BR881" s="171" t="str">
        <f>IF(ISBLANK(BL881), "", -3 + (BL881 -VLOOKUP(BP881,Anthro_Calc!C:P,4,FALSE)) / (VLOOKUP(BP881,Anthro_Calc!C:P,5,FALSE) - VLOOKUP(BP881,Anthro_Calc!C:P,4,FALSE)))</f>
        <v/>
      </c>
      <c r="BS881" s="171" t="str">
        <f>IF(ISBLANK(BL881), "", 3 + (BL881 -VLOOKUP(BP881,Anthro_Calc!C:P,10,FALSE)) / (VLOOKUP(BP881,Anthro_Calc!C:P,10,FALSE) - VLOOKUP(BP881,Anthro_Calc!C:P,9,FALSE)))</f>
        <v/>
      </c>
      <c r="BT881" s="172" t="str">
        <f t="shared" si="711"/>
        <v/>
      </c>
      <c r="BU881" s="173" t="str">
        <f t="shared" si="712"/>
        <v/>
      </c>
      <c r="BV881" s="174" t="str">
        <f t="shared" si="713"/>
        <v/>
      </c>
      <c r="BW881" s="181" t="str">
        <f t="shared" si="736"/>
        <v/>
      </c>
      <c r="BX881" s="179"/>
      <c r="BY881" s="181" t="str">
        <f>IF(ISBLANK(BL881), "", VLOOKUP(Z881&amp;" "&amp;BV881&amp;" "&amp;BW881,Graduation_Criteria!$D$2:$E$34,2,FALSE))</f>
        <v/>
      </c>
      <c r="BZ881" s="181" t="str">
        <f t="shared" si="737"/>
        <v/>
      </c>
      <c r="CA881" s="167"/>
      <c r="CB881" s="175"/>
      <c r="CC881" s="175"/>
      <c r="CD881" s="183" t="str">
        <f t="shared" si="714"/>
        <v/>
      </c>
      <c r="CE881" s="184">
        <f t="shared" si="715"/>
        <v>0</v>
      </c>
      <c r="CF881" s="184">
        <f t="shared" si="716"/>
        <v>0</v>
      </c>
      <c r="CG881" s="184" t="str">
        <f t="shared" si="717"/>
        <v>0</v>
      </c>
      <c r="CH881" s="184" t="str">
        <f>IF(ISBLANK(CC881), "", (POWER(CC881/VLOOKUP(CG881,Anthro_Calc!C:P,13,FALSE),VLOOKUP(CG881,Anthro_Calc!C:P,12,FALSE))-1) / (VLOOKUP(CG881,Anthro_Calc!C:P,14,FALSE)*VLOOKUP(CG881,Anthro_Calc!C:P,12,FALSE)))</f>
        <v/>
      </c>
      <c r="CI881" s="184" t="str">
        <f>IF(ISBLANK(CC881), "", -3 + (CC881 -VLOOKUP(CG881,Anthro_Calc!C:P,4,FALSE)) / (VLOOKUP(CG881,Anthro_Calc!C:P,5,FALSE) - VLOOKUP(CG881,Anthro_Calc!C:P,4,FALSE)))</f>
        <v/>
      </c>
      <c r="CJ881" s="184" t="str">
        <f>IF(ISBLANK(CC881), "", 3 + (CC881 -VLOOKUP(CG881,Anthro_Calc!C:P,10,FALSE)) / (VLOOKUP(CG881,Anthro_Calc!C:P,10,FALSE) - VLOOKUP(CG881,Anthro_Calc!C:P,9,FALSE)))</f>
        <v/>
      </c>
      <c r="CK881" s="185" t="str">
        <f t="shared" si="718"/>
        <v/>
      </c>
      <c r="CL881" s="173" t="str">
        <f t="shared" si="719"/>
        <v/>
      </c>
      <c r="CM881" s="174" t="str">
        <f t="shared" si="720"/>
        <v/>
      </c>
      <c r="CN881" s="179"/>
      <c r="CO881" s="167"/>
      <c r="CP881" s="175"/>
      <c r="CQ881" s="175"/>
      <c r="CR881" s="186" t="str">
        <f t="shared" si="721"/>
        <v/>
      </c>
      <c r="CS881" s="187">
        <f t="shared" si="722"/>
        <v>0</v>
      </c>
      <c r="CT881" s="187">
        <f t="shared" si="723"/>
        <v>0</v>
      </c>
      <c r="CU881" s="187" t="str">
        <f t="shared" si="724"/>
        <v>0</v>
      </c>
      <c r="CV881" s="187" t="str">
        <f>IF(ISBLANK(CQ881), "", (POWER(CQ881/VLOOKUP(CU881,Anthro_Calc!C:P,13,FALSE),VLOOKUP(CU881,Anthro_Calc!C:P,12,FALSE))-1) / (VLOOKUP(CU881,Anthro_Calc!C:P,14,FALSE)*VLOOKUP(CU881,Anthro_Calc!C:P,12,FALSE)))</f>
        <v/>
      </c>
      <c r="CW881" s="187" t="str">
        <f>IF(ISBLANK(CQ881), "", -3 + (CQ881 -VLOOKUP(CU881,Anthro_Calc!C:P,4,FALSE)) / (VLOOKUP(CU881,Anthro_Calc!C:P,5,FALSE) - VLOOKUP(CU881,Anthro_Calc!C:P,4,FALSE)))</f>
        <v/>
      </c>
      <c r="CX881" s="187" t="str">
        <f>IF(ISBLANK(CQ881), "", 3 + (CQ881 -VLOOKUP(CU881,Anthro_Calc!C:P,10,FALSE)) / (VLOOKUP(CU881,Anthro_Calc!C:P,10,FALSE) - VLOOKUP(CU881,Anthro_Calc!C:P,9,FALSE)))</f>
        <v/>
      </c>
      <c r="CY881" s="188" t="str">
        <f t="shared" si="725"/>
        <v/>
      </c>
      <c r="CZ881" s="117" t="str">
        <f t="shared" si="739"/>
        <v/>
      </c>
      <c r="DA881" s="174" t="str">
        <f t="shared" si="726"/>
        <v/>
      </c>
      <c r="DB881" s="189"/>
    </row>
    <row r="882" spans="1:106">
      <c r="A882" s="165">
        <f t="shared" si="731"/>
        <v>878</v>
      </c>
      <c r="B882" s="166"/>
      <c r="C882" s="166"/>
      <c r="D882" s="166"/>
      <c r="E882" s="166"/>
      <c r="F882" s="166"/>
      <c r="G882" s="166"/>
      <c r="H882" s="166"/>
      <c r="I882" s="166"/>
      <c r="J882" s="166"/>
      <c r="K882" s="166"/>
      <c r="L882" s="166"/>
      <c r="M882" s="167"/>
      <c r="N882" s="168" t="str">
        <f t="shared" ca="1" si="690"/>
        <v/>
      </c>
      <c r="O882" s="169"/>
      <c r="P882" s="169"/>
      <c r="Q882" s="167"/>
      <c r="R882" s="170"/>
      <c r="S882" s="171" t="str">
        <f t="shared" si="691"/>
        <v/>
      </c>
      <c r="T882" s="171" t="str">
        <f t="shared" si="692"/>
        <v/>
      </c>
      <c r="U882" s="171" t="str">
        <f t="shared" si="693"/>
        <v/>
      </c>
      <c r="V882" s="171" t="str">
        <f>IF(ISBLANK(R882), "", (POWER(R882/VLOOKUP(U882,Anthro_Calc!C:P,13,FALSE),VLOOKUP(U882,Anthro_Calc!C:P,12,FALSE))-1) / (VLOOKUP(U882,Anthro_Calc!C:P,14,FALSE)*VLOOKUP(U882,Anthro_Calc!C:P,12,FALSE)))</f>
        <v/>
      </c>
      <c r="W882" s="171" t="str">
        <f>IF(ISBLANK(R882), "", -3 + (R882 -VLOOKUP(U882,Anthro_Calc!C:P,4,FALSE)) / (VLOOKUP(U882,Anthro_Calc!C:P,5,FALSE) - VLOOKUP(U882,Anthro_Calc!C:P,4,FALSE)))</f>
        <v/>
      </c>
      <c r="X882" s="171" t="str">
        <f>IF(ISBLANK(R882), "", 3 + (R882 -VLOOKUP(U882,Anthro_Calc!C:P,10,FALSE)) / (VLOOKUP(U882,Anthro_Calc!C:P,10,FALSE) - VLOOKUP(U882,Anthro_Calc!C:P,9,FALSE)))</f>
        <v/>
      </c>
      <c r="Y882" s="172" t="str">
        <f t="shared" si="694"/>
        <v/>
      </c>
      <c r="Z882" s="173" t="str">
        <f t="shared" si="695"/>
        <v/>
      </c>
      <c r="AA882" s="174" t="str">
        <f t="shared" si="730"/>
        <v/>
      </c>
      <c r="AB882" s="167"/>
      <c r="AC882" s="175"/>
      <c r="AD882" s="176"/>
      <c r="AE882" s="177" t="str">
        <f t="shared" si="696"/>
        <v/>
      </c>
      <c r="AF882" s="171">
        <f t="shared" si="697"/>
        <v>0</v>
      </c>
      <c r="AG882" s="171">
        <f t="shared" si="698"/>
        <v>0</v>
      </c>
      <c r="AH882" s="171" t="str">
        <f t="shared" si="699"/>
        <v>0</v>
      </c>
      <c r="AI882" s="171" t="str">
        <f>IF(ISBLANK(AD882), "", (POWER(AD882/VLOOKUP(AH882,Anthro_Calc!C:P,13,FALSE),VLOOKUP(AH882,Anthro_Calc!C:P,12,FALSE))-1) / (VLOOKUP(AH882,Anthro_Calc!C:P,14,FALSE)*VLOOKUP(AH882,Anthro_Calc!C:P,12,FALSE)))</f>
        <v/>
      </c>
      <c r="AJ882" s="171" t="str">
        <f>IF(ISBLANK(AD882), "", -3 + (AD882 -VLOOKUP(AH882,Anthro_Calc!C:P,4,FALSE)) / (VLOOKUP(AH882,Anthro_Calc!C:P,5,FALSE) - VLOOKUP(AH882,Anthro_Calc!C:P,4,FALSE)))</f>
        <v/>
      </c>
      <c r="AK882" s="171" t="str">
        <f>IF(ISBLANK(AD882), "", 3 + (AD882 -VLOOKUP(AH882,Anthro_Calc!C:P,10,FALSE)) / (VLOOKUP(AH882,Anthro_Calc!C:P,10,FALSE) - VLOOKUP(AH882,Anthro_Calc!C:P,9,FALSE)))</f>
        <v/>
      </c>
      <c r="AL882" s="172" t="str">
        <f t="shared" si="700"/>
        <v/>
      </c>
      <c r="AM882" s="173" t="str">
        <f t="shared" si="701"/>
        <v/>
      </c>
      <c r="AN882" s="174" t="str">
        <f t="shared" si="702"/>
        <v/>
      </c>
      <c r="AO882" s="178" t="str">
        <f t="shared" si="732"/>
        <v/>
      </c>
      <c r="AP882" s="179"/>
      <c r="AQ882" s="179" t="str">
        <f t="shared" si="738"/>
        <v/>
      </c>
      <c r="AR882" s="167"/>
      <c r="AS882" s="175"/>
      <c r="AT882" s="170"/>
      <c r="AU882" s="177" t="str">
        <f t="shared" si="729"/>
        <v/>
      </c>
      <c r="AV882" s="171">
        <f t="shared" si="703"/>
        <v>0</v>
      </c>
      <c r="AW882" s="171">
        <f t="shared" si="704"/>
        <v>0</v>
      </c>
      <c r="AX882" s="171" t="str">
        <f t="shared" si="705"/>
        <v>0</v>
      </c>
      <c r="AY882" s="171" t="str">
        <f>IF(ISBLANK(AT882), "", (POWER(AT882/VLOOKUP(AX882,Anthro_Calc!C:P,13,FALSE),VLOOKUP(AX882,Anthro_Calc!C:P,12,FALSE))-1) / (VLOOKUP(AX882,Anthro_Calc!C:P,14,FALSE)*VLOOKUP(AX882,Anthro_Calc!C:P,12,FALSE)))</f>
        <v/>
      </c>
      <c r="AZ882" s="171" t="str">
        <f>IF(ISBLANK(AT882), "", -3 + (AT882 -VLOOKUP(AX882,Anthro_Calc!C:P,4,FALSE)) / (VLOOKUP(AX882,Anthro_Calc!C:P,5,FALSE) - VLOOKUP(AX882,Anthro_Calc!C:P,4,FALSE)))</f>
        <v/>
      </c>
      <c r="BA882" s="171" t="str">
        <f>IF(ISBLANK(AT882), "", 3 + (AT882 -VLOOKUP(AX882,Anthro_Calc!C:P,10,FALSE)) / (VLOOKUP(AX882,Anthro_Calc!C:P,10,FALSE) - VLOOKUP(AX882,Anthro_Calc!C:P,9,FALSE)))</f>
        <v/>
      </c>
      <c r="BB882" s="172" t="str">
        <f t="shared" si="706"/>
        <v/>
      </c>
      <c r="BC882" s="173" t="str">
        <f t="shared" si="707"/>
        <v/>
      </c>
      <c r="BD882" s="174" t="str">
        <f t="shared" si="733"/>
        <v/>
      </c>
      <c r="BE882" s="180" t="str">
        <f t="shared" si="734"/>
        <v/>
      </c>
      <c r="BF882" s="181" t="str">
        <f t="shared" si="708"/>
        <v/>
      </c>
      <c r="BG882" s="181" t="str">
        <f t="shared" si="735"/>
        <v/>
      </c>
      <c r="BH882" s="179"/>
      <c r="BI882" s="182"/>
      <c r="BJ882" s="167"/>
      <c r="BK882" s="175"/>
      <c r="BL882" s="176"/>
      <c r="BM882" s="177" t="str">
        <f t="shared" si="709"/>
        <v/>
      </c>
      <c r="BN882" s="171">
        <f t="shared" si="727"/>
        <v>0</v>
      </c>
      <c r="BO882" s="171">
        <f t="shared" si="728"/>
        <v>0</v>
      </c>
      <c r="BP882" s="171" t="str">
        <f t="shared" si="710"/>
        <v>0</v>
      </c>
      <c r="BQ882" s="171" t="str">
        <f>IF(ISBLANK(BL882), "", (POWER(BL882/VLOOKUP(BP882,Anthro_Calc!C:P,13,FALSE),VLOOKUP(BP882,Anthro_Calc!C:P,12,FALSE))-1) / (VLOOKUP(BP882,Anthro_Calc!C:P,14,FALSE)*VLOOKUP(BP882,Anthro_Calc!C:P,12,FALSE)))</f>
        <v/>
      </c>
      <c r="BR882" s="171" t="str">
        <f>IF(ISBLANK(BL882), "", -3 + (BL882 -VLOOKUP(BP882,Anthro_Calc!C:P,4,FALSE)) / (VLOOKUP(BP882,Anthro_Calc!C:P,5,FALSE) - VLOOKUP(BP882,Anthro_Calc!C:P,4,FALSE)))</f>
        <v/>
      </c>
      <c r="BS882" s="171" t="str">
        <f>IF(ISBLANK(BL882), "", 3 + (BL882 -VLOOKUP(BP882,Anthro_Calc!C:P,10,FALSE)) / (VLOOKUP(BP882,Anthro_Calc!C:P,10,FALSE) - VLOOKUP(BP882,Anthro_Calc!C:P,9,FALSE)))</f>
        <v/>
      </c>
      <c r="BT882" s="172" t="str">
        <f t="shared" si="711"/>
        <v/>
      </c>
      <c r="BU882" s="173" t="str">
        <f t="shared" si="712"/>
        <v/>
      </c>
      <c r="BV882" s="174" t="str">
        <f t="shared" si="713"/>
        <v/>
      </c>
      <c r="BW882" s="181" t="str">
        <f t="shared" si="736"/>
        <v/>
      </c>
      <c r="BX882" s="179"/>
      <c r="BY882" s="181" t="str">
        <f>IF(ISBLANK(BL882), "", VLOOKUP(Z882&amp;" "&amp;BV882&amp;" "&amp;BW882,Graduation_Criteria!$D$2:$E$34,2,FALSE))</f>
        <v/>
      </c>
      <c r="BZ882" s="181" t="str">
        <f t="shared" si="737"/>
        <v/>
      </c>
      <c r="CA882" s="167"/>
      <c r="CB882" s="175"/>
      <c r="CC882" s="175"/>
      <c r="CD882" s="183" t="str">
        <f t="shared" si="714"/>
        <v/>
      </c>
      <c r="CE882" s="184">
        <f t="shared" si="715"/>
        <v>0</v>
      </c>
      <c r="CF882" s="184">
        <f t="shared" si="716"/>
        <v>0</v>
      </c>
      <c r="CG882" s="184" t="str">
        <f t="shared" si="717"/>
        <v>0</v>
      </c>
      <c r="CH882" s="184" t="str">
        <f>IF(ISBLANK(CC882), "", (POWER(CC882/VLOOKUP(CG882,Anthro_Calc!C:P,13,FALSE),VLOOKUP(CG882,Anthro_Calc!C:P,12,FALSE))-1) / (VLOOKUP(CG882,Anthro_Calc!C:P,14,FALSE)*VLOOKUP(CG882,Anthro_Calc!C:P,12,FALSE)))</f>
        <v/>
      </c>
      <c r="CI882" s="184" t="str">
        <f>IF(ISBLANK(CC882), "", -3 + (CC882 -VLOOKUP(CG882,Anthro_Calc!C:P,4,FALSE)) / (VLOOKUP(CG882,Anthro_Calc!C:P,5,FALSE) - VLOOKUP(CG882,Anthro_Calc!C:P,4,FALSE)))</f>
        <v/>
      </c>
      <c r="CJ882" s="184" t="str">
        <f>IF(ISBLANK(CC882), "", 3 + (CC882 -VLOOKUP(CG882,Anthro_Calc!C:P,10,FALSE)) / (VLOOKUP(CG882,Anthro_Calc!C:P,10,FALSE) - VLOOKUP(CG882,Anthro_Calc!C:P,9,FALSE)))</f>
        <v/>
      </c>
      <c r="CK882" s="185" t="str">
        <f t="shared" si="718"/>
        <v/>
      </c>
      <c r="CL882" s="173" t="str">
        <f t="shared" si="719"/>
        <v/>
      </c>
      <c r="CM882" s="174" t="str">
        <f t="shared" si="720"/>
        <v/>
      </c>
      <c r="CN882" s="179"/>
      <c r="CO882" s="167"/>
      <c r="CP882" s="175"/>
      <c r="CQ882" s="175"/>
      <c r="CR882" s="186" t="str">
        <f t="shared" si="721"/>
        <v/>
      </c>
      <c r="CS882" s="187">
        <f t="shared" si="722"/>
        <v>0</v>
      </c>
      <c r="CT882" s="187">
        <f t="shared" si="723"/>
        <v>0</v>
      </c>
      <c r="CU882" s="187" t="str">
        <f t="shared" si="724"/>
        <v>0</v>
      </c>
      <c r="CV882" s="187" t="str">
        <f>IF(ISBLANK(CQ882), "", (POWER(CQ882/VLOOKUP(CU882,Anthro_Calc!C:P,13,FALSE),VLOOKUP(CU882,Anthro_Calc!C:P,12,FALSE))-1) / (VLOOKUP(CU882,Anthro_Calc!C:P,14,FALSE)*VLOOKUP(CU882,Anthro_Calc!C:P,12,FALSE)))</f>
        <v/>
      </c>
      <c r="CW882" s="187" t="str">
        <f>IF(ISBLANK(CQ882), "", -3 + (CQ882 -VLOOKUP(CU882,Anthro_Calc!C:P,4,FALSE)) / (VLOOKUP(CU882,Anthro_Calc!C:P,5,FALSE) - VLOOKUP(CU882,Anthro_Calc!C:P,4,FALSE)))</f>
        <v/>
      </c>
      <c r="CX882" s="187" t="str">
        <f>IF(ISBLANK(CQ882), "", 3 + (CQ882 -VLOOKUP(CU882,Anthro_Calc!C:P,10,FALSE)) / (VLOOKUP(CU882,Anthro_Calc!C:P,10,FALSE) - VLOOKUP(CU882,Anthro_Calc!C:P,9,FALSE)))</f>
        <v/>
      </c>
      <c r="CY882" s="188" t="str">
        <f t="shared" si="725"/>
        <v/>
      </c>
      <c r="CZ882" s="117" t="str">
        <f t="shared" si="739"/>
        <v/>
      </c>
      <c r="DA882" s="174" t="str">
        <f t="shared" si="726"/>
        <v/>
      </c>
      <c r="DB882" s="189"/>
    </row>
    <row r="883" spans="1:106">
      <c r="A883" s="165">
        <f t="shared" si="731"/>
        <v>879</v>
      </c>
      <c r="B883" s="166"/>
      <c r="C883" s="166"/>
      <c r="D883" s="166"/>
      <c r="E883" s="166"/>
      <c r="F883" s="166"/>
      <c r="G883" s="166"/>
      <c r="H883" s="166"/>
      <c r="I883" s="166"/>
      <c r="J883" s="166"/>
      <c r="K883" s="166"/>
      <c r="L883" s="166"/>
      <c r="M883" s="167"/>
      <c r="N883" s="168" t="str">
        <f t="shared" ca="1" si="690"/>
        <v/>
      </c>
      <c r="O883" s="169"/>
      <c r="P883" s="169"/>
      <c r="Q883" s="167"/>
      <c r="R883" s="170"/>
      <c r="S883" s="171" t="str">
        <f t="shared" si="691"/>
        <v/>
      </c>
      <c r="T883" s="171" t="str">
        <f t="shared" si="692"/>
        <v/>
      </c>
      <c r="U883" s="171" t="str">
        <f t="shared" si="693"/>
        <v/>
      </c>
      <c r="V883" s="171" t="str">
        <f>IF(ISBLANK(R883), "", (POWER(R883/VLOOKUP(U883,Anthro_Calc!C:P,13,FALSE),VLOOKUP(U883,Anthro_Calc!C:P,12,FALSE))-1) / (VLOOKUP(U883,Anthro_Calc!C:P,14,FALSE)*VLOOKUP(U883,Anthro_Calc!C:P,12,FALSE)))</f>
        <v/>
      </c>
      <c r="W883" s="171" t="str">
        <f>IF(ISBLANK(R883), "", -3 + (R883 -VLOOKUP(U883,Anthro_Calc!C:P,4,FALSE)) / (VLOOKUP(U883,Anthro_Calc!C:P,5,FALSE) - VLOOKUP(U883,Anthro_Calc!C:P,4,FALSE)))</f>
        <v/>
      </c>
      <c r="X883" s="171" t="str">
        <f>IF(ISBLANK(R883), "", 3 + (R883 -VLOOKUP(U883,Anthro_Calc!C:P,10,FALSE)) / (VLOOKUP(U883,Anthro_Calc!C:P,10,FALSE) - VLOOKUP(U883,Anthro_Calc!C:P,9,FALSE)))</f>
        <v/>
      </c>
      <c r="Y883" s="172" t="str">
        <f t="shared" si="694"/>
        <v/>
      </c>
      <c r="Z883" s="173" t="str">
        <f t="shared" si="695"/>
        <v/>
      </c>
      <c r="AA883" s="174" t="str">
        <f t="shared" si="730"/>
        <v/>
      </c>
      <c r="AB883" s="167"/>
      <c r="AC883" s="175"/>
      <c r="AD883" s="176"/>
      <c r="AE883" s="177" t="str">
        <f t="shared" si="696"/>
        <v/>
      </c>
      <c r="AF883" s="171">
        <f t="shared" si="697"/>
        <v>0</v>
      </c>
      <c r="AG883" s="171">
        <f t="shared" si="698"/>
        <v>0</v>
      </c>
      <c r="AH883" s="171" t="str">
        <f t="shared" si="699"/>
        <v>0</v>
      </c>
      <c r="AI883" s="171" t="str">
        <f>IF(ISBLANK(AD883), "", (POWER(AD883/VLOOKUP(AH883,Anthro_Calc!C:P,13,FALSE),VLOOKUP(AH883,Anthro_Calc!C:P,12,FALSE))-1) / (VLOOKUP(AH883,Anthro_Calc!C:P,14,FALSE)*VLOOKUP(AH883,Anthro_Calc!C:P,12,FALSE)))</f>
        <v/>
      </c>
      <c r="AJ883" s="171" t="str">
        <f>IF(ISBLANK(AD883), "", -3 + (AD883 -VLOOKUP(AH883,Anthro_Calc!C:P,4,FALSE)) / (VLOOKUP(AH883,Anthro_Calc!C:P,5,FALSE) - VLOOKUP(AH883,Anthro_Calc!C:P,4,FALSE)))</f>
        <v/>
      </c>
      <c r="AK883" s="171" t="str">
        <f>IF(ISBLANK(AD883), "", 3 + (AD883 -VLOOKUP(AH883,Anthro_Calc!C:P,10,FALSE)) / (VLOOKUP(AH883,Anthro_Calc!C:P,10,FALSE) - VLOOKUP(AH883,Anthro_Calc!C:P,9,FALSE)))</f>
        <v/>
      </c>
      <c r="AL883" s="172" t="str">
        <f t="shared" si="700"/>
        <v/>
      </c>
      <c r="AM883" s="173" t="str">
        <f t="shared" si="701"/>
        <v/>
      </c>
      <c r="AN883" s="174" t="str">
        <f t="shared" si="702"/>
        <v/>
      </c>
      <c r="AO883" s="178" t="str">
        <f t="shared" si="732"/>
        <v/>
      </c>
      <c r="AP883" s="179"/>
      <c r="AQ883" s="179" t="str">
        <f t="shared" si="738"/>
        <v/>
      </c>
      <c r="AR883" s="167"/>
      <c r="AS883" s="175"/>
      <c r="AT883" s="170"/>
      <c r="AU883" s="177" t="str">
        <f t="shared" si="729"/>
        <v/>
      </c>
      <c r="AV883" s="171">
        <f t="shared" si="703"/>
        <v>0</v>
      </c>
      <c r="AW883" s="171">
        <f t="shared" si="704"/>
        <v>0</v>
      </c>
      <c r="AX883" s="171" t="str">
        <f t="shared" si="705"/>
        <v>0</v>
      </c>
      <c r="AY883" s="171" t="str">
        <f>IF(ISBLANK(AT883), "", (POWER(AT883/VLOOKUP(AX883,Anthro_Calc!C:P,13,FALSE),VLOOKUP(AX883,Anthro_Calc!C:P,12,FALSE))-1) / (VLOOKUP(AX883,Anthro_Calc!C:P,14,FALSE)*VLOOKUP(AX883,Anthro_Calc!C:P,12,FALSE)))</f>
        <v/>
      </c>
      <c r="AZ883" s="171" t="str">
        <f>IF(ISBLANK(AT883), "", -3 + (AT883 -VLOOKUP(AX883,Anthro_Calc!C:P,4,FALSE)) / (VLOOKUP(AX883,Anthro_Calc!C:P,5,FALSE) - VLOOKUP(AX883,Anthro_Calc!C:P,4,FALSE)))</f>
        <v/>
      </c>
      <c r="BA883" s="171" t="str">
        <f>IF(ISBLANK(AT883), "", 3 + (AT883 -VLOOKUP(AX883,Anthro_Calc!C:P,10,FALSE)) / (VLOOKUP(AX883,Anthro_Calc!C:P,10,FALSE) - VLOOKUP(AX883,Anthro_Calc!C:P,9,FALSE)))</f>
        <v/>
      </c>
      <c r="BB883" s="172" t="str">
        <f t="shared" si="706"/>
        <v/>
      </c>
      <c r="BC883" s="173" t="str">
        <f t="shared" si="707"/>
        <v/>
      </c>
      <c r="BD883" s="174" t="str">
        <f t="shared" si="733"/>
        <v/>
      </c>
      <c r="BE883" s="180" t="str">
        <f t="shared" si="734"/>
        <v/>
      </c>
      <c r="BF883" s="181" t="str">
        <f t="shared" si="708"/>
        <v/>
      </c>
      <c r="BG883" s="181" t="str">
        <f t="shared" si="735"/>
        <v/>
      </c>
      <c r="BH883" s="179"/>
      <c r="BI883" s="182"/>
      <c r="BJ883" s="167"/>
      <c r="BK883" s="175"/>
      <c r="BL883" s="176"/>
      <c r="BM883" s="177" t="str">
        <f t="shared" si="709"/>
        <v/>
      </c>
      <c r="BN883" s="171">
        <f t="shared" si="727"/>
        <v>0</v>
      </c>
      <c r="BO883" s="171">
        <f t="shared" si="728"/>
        <v>0</v>
      </c>
      <c r="BP883" s="171" t="str">
        <f t="shared" si="710"/>
        <v>0</v>
      </c>
      <c r="BQ883" s="171" t="str">
        <f>IF(ISBLANK(BL883), "", (POWER(BL883/VLOOKUP(BP883,Anthro_Calc!C:P,13,FALSE),VLOOKUP(BP883,Anthro_Calc!C:P,12,FALSE))-1) / (VLOOKUP(BP883,Anthro_Calc!C:P,14,FALSE)*VLOOKUP(BP883,Anthro_Calc!C:P,12,FALSE)))</f>
        <v/>
      </c>
      <c r="BR883" s="171" t="str">
        <f>IF(ISBLANK(BL883), "", -3 + (BL883 -VLOOKUP(BP883,Anthro_Calc!C:P,4,FALSE)) / (VLOOKUP(BP883,Anthro_Calc!C:P,5,FALSE) - VLOOKUP(BP883,Anthro_Calc!C:P,4,FALSE)))</f>
        <v/>
      </c>
      <c r="BS883" s="171" t="str">
        <f>IF(ISBLANK(BL883), "", 3 + (BL883 -VLOOKUP(BP883,Anthro_Calc!C:P,10,FALSE)) / (VLOOKUP(BP883,Anthro_Calc!C:P,10,FALSE) - VLOOKUP(BP883,Anthro_Calc!C:P,9,FALSE)))</f>
        <v/>
      </c>
      <c r="BT883" s="172" t="str">
        <f t="shared" si="711"/>
        <v/>
      </c>
      <c r="BU883" s="173" t="str">
        <f t="shared" si="712"/>
        <v/>
      </c>
      <c r="BV883" s="174" t="str">
        <f t="shared" si="713"/>
        <v/>
      </c>
      <c r="BW883" s="181" t="str">
        <f t="shared" si="736"/>
        <v/>
      </c>
      <c r="BX883" s="179"/>
      <c r="BY883" s="181" t="str">
        <f>IF(ISBLANK(BL883), "", VLOOKUP(Z883&amp;" "&amp;BV883&amp;" "&amp;BW883,Graduation_Criteria!$D$2:$E$34,2,FALSE))</f>
        <v/>
      </c>
      <c r="BZ883" s="181" t="str">
        <f t="shared" si="737"/>
        <v/>
      </c>
      <c r="CA883" s="167"/>
      <c r="CB883" s="175"/>
      <c r="CC883" s="175"/>
      <c r="CD883" s="183" t="str">
        <f t="shared" si="714"/>
        <v/>
      </c>
      <c r="CE883" s="184">
        <f t="shared" si="715"/>
        <v>0</v>
      </c>
      <c r="CF883" s="184">
        <f t="shared" si="716"/>
        <v>0</v>
      </c>
      <c r="CG883" s="184" t="str">
        <f t="shared" si="717"/>
        <v>0</v>
      </c>
      <c r="CH883" s="184" t="str">
        <f>IF(ISBLANK(CC883), "", (POWER(CC883/VLOOKUP(CG883,Anthro_Calc!C:P,13,FALSE),VLOOKUP(CG883,Anthro_Calc!C:P,12,FALSE))-1) / (VLOOKUP(CG883,Anthro_Calc!C:P,14,FALSE)*VLOOKUP(CG883,Anthro_Calc!C:P,12,FALSE)))</f>
        <v/>
      </c>
      <c r="CI883" s="184" t="str">
        <f>IF(ISBLANK(CC883), "", -3 + (CC883 -VLOOKUP(CG883,Anthro_Calc!C:P,4,FALSE)) / (VLOOKUP(CG883,Anthro_Calc!C:P,5,FALSE) - VLOOKUP(CG883,Anthro_Calc!C:P,4,FALSE)))</f>
        <v/>
      </c>
      <c r="CJ883" s="184" t="str">
        <f>IF(ISBLANK(CC883), "", 3 + (CC883 -VLOOKUP(CG883,Anthro_Calc!C:P,10,FALSE)) / (VLOOKUP(CG883,Anthro_Calc!C:P,10,FALSE) - VLOOKUP(CG883,Anthro_Calc!C:P,9,FALSE)))</f>
        <v/>
      </c>
      <c r="CK883" s="185" t="str">
        <f t="shared" si="718"/>
        <v/>
      </c>
      <c r="CL883" s="173" t="str">
        <f t="shared" si="719"/>
        <v/>
      </c>
      <c r="CM883" s="174" t="str">
        <f t="shared" si="720"/>
        <v/>
      </c>
      <c r="CN883" s="179"/>
      <c r="CO883" s="167"/>
      <c r="CP883" s="175"/>
      <c r="CQ883" s="175"/>
      <c r="CR883" s="186" t="str">
        <f t="shared" si="721"/>
        <v/>
      </c>
      <c r="CS883" s="187">
        <f t="shared" si="722"/>
        <v>0</v>
      </c>
      <c r="CT883" s="187">
        <f t="shared" si="723"/>
        <v>0</v>
      </c>
      <c r="CU883" s="187" t="str">
        <f t="shared" si="724"/>
        <v>0</v>
      </c>
      <c r="CV883" s="187" t="str">
        <f>IF(ISBLANK(CQ883), "", (POWER(CQ883/VLOOKUP(CU883,Anthro_Calc!C:P,13,FALSE),VLOOKUP(CU883,Anthro_Calc!C:P,12,FALSE))-1) / (VLOOKUP(CU883,Anthro_Calc!C:P,14,FALSE)*VLOOKUP(CU883,Anthro_Calc!C:P,12,FALSE)))</f>
        <v/>
      </c>
      <c r="CW883" s="187" t="str">
        <f>IF(ISBLANK(CQ883), "", -3 + (CQ883 -VLOOKUP(CU883,Anthro_Calc!C:P,4,FALSE)) / (VLOOKUP(CU883,Anthro_Calc!C:P,5,FALSE) - VLOOKUP(CU883,Anthro_Calc!C:P,4,FALSE)))</f>
        <v/>
      </c>
      <c r="CX883" s="187" t="str">
        <f>IF(ISBLANK(CQ883), "", 3 + (CQ883 -VLOOKUP(CU883,Anthro_Calc!C:P,10,FALSE)) / (VLOOKUP(CU883,Anthro_Calc!C:P,10,FALSE) - VLOOKUP(CU883,Anthro_Calc!C:P,9,FALSE)))</f>
        <v/>
      </c>
      <c r="CY883" s="188" t="str">
        <f t="shared" si="725"/>
        <v/>
      </c>
      <c r="CZ883" s="117" t="str">
        <f t="shared" si="739"/>
        <v/>
      </c>
      <c r="DA883" s="174" t="str">
        <f t="shared" si="726"/>
        <v/>
      </c>
      <c r="DB883" s="189"/>
    </row>
    <row r="884" spans="1:106">
      <c r="A884" s="165">
        <f t="shared" si="731"/>
        <v>880</v>
      </c>
      <c r="B884" s="166"/>
      <c r="C884" s="166"/>
      <c r="D884" s="166"/>
      <c r="E884" s="166"/>
      <c r="F884" s="166"/>
      <c r="G884" s="166"/>
      <c r="H884" s="166"/>
      <c r="I884" s="166"/>
      <c r="J884" s="166"/>
      <c r="K884" s="166"/>
      <c r="L884" s="166"/>
      <c r="M884" s="167"/>
      <c r="N884" s="168" t="str">
        <f t="shared" ca="1" si="690"/>
        <v/>
      </c>
      <c r="O884" s="169"/>
      <c r="P884" s="169"/>
      <c r="Q884" s="167"/>
      <c r="R884" s="170"/>
      <c r="S884" s="171" t="str">
        <f t="shared" si="691"/>
        <v/>
      </c>
      <c r="T884" s="171" t="str">
        <f t="shared" si="692"/>
        <v/>
      </c>
      <c r="U884" s="171" t="str">
        <f t="shared" si="693"/>
        <v/>
      </c>
      <c r="V884" s="171" t="str">
        <f>IF(ISBLANK(R884), "", (POWER(R884/VLOOKUP(U884,Anthro_Calc!C:P,13,FALSE),VLOOKUP(U884,Anthro_Calc!C:P,12,FALSE))-1) / (VLOOKUP(U884,Anthro_Calc!C:P,14,FALSE)*VLOOKUP(U884,Anthro_Calc!C:P,12,FALSE)))</f>
        <v/>
      </c>
      <c r="W884" s="171" t="str">
        <f>IF(ISBLANK(R884), "", -3 + (R884 -VLOOKUP(U884,Anthro_Calc!C:P,4,FALSE)) / (VLOOKUP(U884,Anthro_Calc!C:P,5,FALSE) - VLOOKUP(U884,Anthro_Calc!C:P,4,FALSE)))</f>
        <v/>
      </c>
      <c r="X884" s="171" t="str">
        <f>IF(ISBLANK(R884), "", 3 + (R884 -VLOOKUP(U884,Anthro_Calc!C:P,10,FALSE)) / (VLOOKUP(U884,Anthro_Calc!C:P,10,FALSE) - VLOOKUP(U884,Anthro_Calc!C:P,9,FALSE)))</f>
        <v/>
      </c>
      <c r="Y884" s="172" t="str">
        <f t="shared" si="694"/>
        <v/>
      </c>
      <c r="Z884" s="173" t="str">
        <f t="shared" si="695"/>
        <v/>
      </c>
      <c r="AA884" s="174" t="str">
        <f t="shared" si="730"/>
        <v/>
      </c>
      <c r="AB884" s="167"/>
      <c r="AC884" s="175"/>
      <c r="AD884" s="176"/>
      <c r="AE884" s="177" t="str">
        <f t="shared" si="696"/>
        <v/>
      </c>
      <c r="AF884" s="171">
        <f t="shared" si="697"/>
        <v>0</v>
      </c>
      <c r="AG884" s="171">
        <f t="shared" si="698"/>
        <v>0</v>
      </c>
      <c r="AH884" s="171" t="str">
        <f t="shared" si="699"/>
        <v>0</v>
      </c>
      <c r="AI884" s="171" t="str">
        <f>IF(ISBLANK(AD884), "", (POWER(AD884/VLOOKUP(AH884,Anthro_Calc!C:P,13,FALSE),VLOOKUP(AH884,Anthro_Calc!C:P,12,FALSE))-1) / (VLOOKUP(AH884,Anthro_Calc!C:P,14,FALSE)*VLOOKUP(AH884,Anthro_Calc!C:P,12,FALSE)))</f>
        <v/>
      </c>
      <c r="AJ884" s="171" t="str">
        <f>IF(ISBLANK(AD884), "", -3 + (AD884 -VLOOKUP(AH884,Anthro_Calc!C:P,4,FALSE)) / (VLOOKUP(AH884,Anthro_Calc!C:P,5,FALSE) - VLOOKUP(AH884,Anthro_Calc!C:P,4,FALSE)))</f>
        <v/>
      </c>
      <c r="AK884" s="171" t="str">
        <f>IF(ISBLANK(AD884), "", 3 + (AD884 -VLOOKUP(AH884,Anthro_Calc!C:P,10,FALSE)) / (VLOOKUP(AH884,Anthro_Calc!C:P,10,FALSE) - VLOOKUP(AH884,Anthro_Calc!C:P,9,FALSE)))</f>
        <v/>
      </c>
      <c r="AL884" s="172" t="str">
        <f t="shared" si="700"/>
        <v/>
      </c>
      <c r="AM884" s="173" t="str">
        <f t="shared" si="701"/>
        <v/>
      </c>
      <c r="AN884" s="174" t="str">
        <f t="shared" si="702"/>
        <v/>
      </c>
      <c r="AO884" s="178" t="str">
        <f t="shared" si="732"/>
        <v/>
      </c>
      <c r="AP884" s="179"/>
      <c r="AQ884" s="179" t="str">
        <f t="shared" si="738"/>
        <v/>
      </c>
      <c r="AR884" s="167"/>
      <c r="AS884" s="175"/>
      <c r="AT884" s="170"/>
      <c r="AU884" s="177" t="str">
        <f t="shared" si="729"/>
        <v/>
      </c>
      <c r="AV884" s="171">
        <f t="shared" si="703"/>
        <v>0</v>
      </c>
      <c r="AW884" s="171">
        <f t="shared" si="704"/>
        <v>0</v>
      </c>
      <c r="AX884" s="171" t="str">
        <f t="shared" si="705"/>
        <v>0</v>
      </c>
      <c r="AY884" s="171" t="str">
        <f>IF(ISBLANK(AT884), "", (POWER(AT884/VLOOKUP(AX884,Anthro_Calc!C:P,13,FALSE),VLOOKUP(AX884,Anthro_Calc!C:P,12,FALSE))-1) / (VLOOKUP(AX884,Anthro_Calc!C:P,14,FALSE)*VLOOKUP(AX884,Anthro_Calc!C:P,12,FALSE)))</f>
        <v/>
      </c>
      <c r="AZ884" s="171" t="str">
        <f>IF(ISBLANK(AT884), "", -3 + (AT884 -VLOOKUP(AX884,Anthro_Calc!C:P,4,FALSE)) / (VLOOKUP(AX884,Anthro_Calc!C:P,5,FALSE) - VLOOKUP(AX884,Anthro_Calc!C:P,4,FALSE)))</f>
        <v/>
      </c>
      <c r="BA884" s="171" t="str">
        <f>IF(ISBLANK(AT884), "", 3 + (AT884 -VLOOKUP(AX884,Anthro_Calc!C:P,10,FALSE)) / (VLOOKUP(AX884,Anthro_Calc!C:P,10,FALSE) - VLOOKUP(AX884,Anthro_Calc!C:P,9,FALSE)))</f>
        <v/>
      </c>
      <c r="BB884" s="172" t="str">
        <f t="shared" si="706"/>
        <v/>
      </c>
      <c r="BC884" s="173" t="str">
        <f t="shared" si="707"/>
        <v/>
      </c>
      <c r="BD884" s="174" t="str">
        <f t="shared" si="733"/>
        <v/>
      </c>
      <c r="BE884" s="180" t="str">
        <f t="shared" si="734"/>
        <v/>
      </c>
      <c r="BF884" s="181" t="str">
        <f t="shared" si="708"/>
        <v/>
      </c>
      <c r="BG884" s="181" t="str">
        <f t="shared" si="735"/>
        <v/>
      </c>
      <c r="BH884" s="179"/>
      <c r="BI884" s="182"/>
      <c r="BJ884" s="167"/>
      <c r="BK884" s="175"/>
      <c r="BL884" s="176"/>
      <c r="BM884" s="177" t="str">
        <f t="shared" si="709"/>
        <v/>
      </c>
      <c r="BN884" s="171">
        <f t="shared" si="727"/>
        <v>0</v>
      </c>
      <c r="BO884" s="171">
        <f t="shared" si="728"/>
        <v>0</v>
      </c>
      <c r="BP884" s="171" t="str">
        <f t="shared" si="710"/>
        <v>0</v>
      </c>
      <c r="BQ884" s="171" t="str">
        <f>IF(ISBLANK(BL884), "", (POWER(BL884/VLOOKUP(BP884,Anthro_Calc!C:P,13,FALSE),VLOOKUP(BP884,Anthro_Calc!C:P,12,FALSE))-1) / (VLOOKUP(BP884,Anthro_Calc!C:P,14,FALSE)*VLOOKUP(BP884,Anthro_Calc!C:P,12,FALSE)))</f>
        <v/>
      </c>
      <c r="BR884" s="171" t="str">
        <f>IF(ISBLANK(BL884), "", -3 + (BL884 -VLOOKUP(BP884,Anthro_Calc!C:P,4,FALSE)) / (VLOOKUP(BP884,Anthro_Calc!C:P,5,FALSE) - VLOOKUP(BP884,Anthro_Calc!C:P,4,FALSE)))</f>
        <v/>
      </c>
      <c r="BS884" s="171" t="str">
        <f>IF(ISBLANK(BL884), "", 3 + (BL884 -VLOOKUP(BP884,Anthro_Calc!C:P,10,FALSE)) / (VLOOKUP(BP884,Anthro_Calc!C:P,10,FALSE) - VLOOKUP(BP884,Anthro_Calc!C:P,9,FALSE)))</f>
        <v/>
      </c>
      <c r="BT884" s="172" t="str">
        <f t="shared" si="711"/>
        <v/>
      </c>
      <c r="BU884" s="173" t="str">
        <f t="shared" si="712"/>
        <v/>
      </c>
      <c r="BV884" s="174" t="str">
        <f t="shared" si="713"/>
        <v/>
      </c>
      <c r="BW884" s="181" t="str">
        <f t="shared" si="736"/>
        <v/>
      </c>
      <c r="BX884" s="179"/>
      <c r="BY884" s="181" t="str">
        <f>IF(ISBLANK(BL884), "", VLOOKUP(Z884&amp;" "&amp;BV884&amp;" "&amp;BW884,Graduation_Criteria!$D$2:$E$34,2,FALSE))</f>
        <v/>
      </c>
      <c r="BZ884" s="181" t="str">
        <f t="shared" si="737"/>
        <v/>
      </c>
      <c r="CA884" s="167"/>
      <c r="CB884" s="175"/>
      <c r="CC884" s="175"/>
      <c r="CD884" s="183" t="str">
        <f t="shared" si="714"/>
        <v/>
      </c>
      <c r="CE884" s="184">
        <f t="shared" si="715"/>
        <v>0</v>
      </c>
      <c r="CF884" s="184">
        <f t="shared" si="716"/>
        <v>0</v>
      </c>
      <c r="CG884" s="184" t="str">
        <f t="shared" si="717"/>
        <v>0</v>
      </c>
      <c r="CH884" s="184" t="str">
        <f>IF(ISBLANK(CC884), "", (POWER(CC884/VLOOKUP(CG884,Anthro_Calc!C:P,13,FALSE),VLOOKUP(CG884,Anthro_Calc!C:P,12,FALSE))-1) / (VLOOKUP(CG884,Anthro_Calc!C:P,14,FALSE)*VLOOKUP(CG884,Anthro_Calc!C:P,12,FALSE)))</f>
        <v/>
      </c>
      <c r="CI884" s="184" t="str">
        <f>IF(ISBLANK(CC884), "", -3 + (CC884 -VLOOKUP(CG884,Anthro_Calc!C:P,4,FALSE)) / (VLOOKUP(CG884,Anthro_Calc!C:P,5,FALSE) - VLOOKUP(CG884,Anthro_Calc!C:P,4,FALSE)))</f>
        <v/>
      </c>
      <c r="CJ884" s="184" t="str">
        <f>IF(ISBLANK(CC884), "", 3 + (CC884 -VLOOKUP(CG884,Anthro_Calc!C:P,10,FALSE)) / (VLOOKUP(CG884,Anthro_Calc!C:P,10,FALSE) - VLOOKUP(CG884,Anthro_Calc!C:P,9,FALSE)))</f>
        <v/>
      </c>
      <c r="CK884" s="185" t="str">
        <f t="shared" si="718"/>
        <v/>
      </c>
      <c r="CL884" s="173" t="str">
        <f t="shared" si="719"/>
        <v/>
      </c>
      <c r="CM884" s="174" t="str">
        <f t="shared" si="720"/>
        <v/>
      </c>
      <c r="CN884" s="179"/>
      <c r="CO884" s="167"/>
      <c r="CP884" s="175"/>
      <c r="CQ884" s="175"/>
      <c r="CR884" s="186" t="str">
        <f t="shared" si="721"/>
        <v/>
      </c>
      <c r="CS884" s="187">
        <f t="shared" si="722"/>
        <v>0</v>
      </c>
      <c r="CT884" s="187">
        <f t="shared" si="723"/>
        <v>0</v>
      </c>
      <c r="CU884" s="187" t="str">
        <f t="shared" si="724"/>
        <v>0</v>
      </c>
      <c r="CV884" s="187" t="str">
        <f>IF(ISBLANK(CQ884), "", (POWER(CQ884/VLOOKUP(CU884,Anthro_Calc!C:P,13,FALSE),VLOOKUP(CU884,Anthro_Calc!C:P,12,FALSE))-1) / (VLOOKUP(CU884,Anthro_Calc!C:P,14,FALSE)*VLOOKUP(CU884,Anthro_Calc!C:P,12,FALSE)))</f>
        <v/>
      </c>
      <c r="CW884" s="187" t="str">
        <f>IF(ISBLANK(CQ884), "", -3 + (CQ884 -VLOOKUP(CU884,Anthro_Calc!C:P,4,FALSE)) / (VLOOKUP(CU884,Anthro_Calc!C:P,5,FALSE) - VLOOKUP(CU884,Anthro_Calc!C:P,4,FALSE)))</f>
        <v/>
      </c>
      <c r="CX884" s="187" t="str">
        <f>IF(ISBLANK(CQ884), "", 3 + (CQ884 -VLOOKUP(CU884,Anthro_Calc!C:P,10,FALSE)) / (VLOOKUP(CU884,Anthro_Calc!C:P,10,FALSE) - VLOOKUP(CU884,Anthro_Calc!C:P,9,FALSE)))</f>
        <v/>
      </c>
      <c r="CY884" s="188" t="str">
        <f t="shared" si="725"/>
        <v/>
      </c>
      <c r="CZ884" s="117" t="str">
        <f t="shared" si="739"/>
        <v/>
      </c>
      <c r="DA884" s="174" t="str">
        <f t="shared" si="726"/>
        <v/>
      </c>
      <c r="DB884" s="189"/>
    </row>
    <row r="885" spans="1:106">
      <c r="A885" s="165">
        <f t="shared" si="731"/>
        <v>881</v>
      </c>
      <c r="B885" s="166"/>
      <c r="C885" s="166"/>
      <c r="D885" s="166"/>
      <c r="E885" s="166"/>
      <c r="F885" s="166"/>
      <c r="G885" s="166"/>
      <c r="H885" s="166"/>
      <c r="I885" s="166"/>
      <c r="J885" s="166"/>
      <c r="K885" s="166"/>
      <c r="L885" s="166"/>
      <c r="M885" s="167"/>
      <c r="N885" s="168" t="str">
        <f t="shared" ca="1" si="690"/>
        <v/>
      </c>
      <c r="O885" s="169"/>
      <c r="P885" s="169"/>
      <c r="Q885" s="167"/>
      <c r="R885" s="170"/>
      <c r="S885" s="171" t="str">
        <f t="shared" si="691"/>
        <v/>
      </c>
      <c r="T885" s="171" t="str">
        <f t="shared" si="692"/>
        <v/>
      </c>
      <c r="U885" s="171" t="str">
        <f t="shared" si="693"/>
        <v/>
      </c>
      <c r="V885" s="171" t="str">
        <f>IF(ISBLANK(R885), "", (POWER(R885/VLOOKUP(U885,Anthro_Calc!C:P,13,FALSE),VLOOKUP(U885,Anthro_Calc!C:P,12,FALSE))-1) / (VLOOKUP(U885,Anthro_Calc!C:P,14,FALSE)*VLOOKUP(U885,Anthro_Calc!C:P,12,FALSE)))</f>
        <v/>
      </c>
      <c r="W885" s="171" t="str">
        <f>IF(ISBLANK(R885), "", -3 + (R885 -VLOOKUP(U885,Anthro_Calc!C:P,4,FALSE)) / (VLOOKUP(U885,Anthro_Calc!C:P,5,FALSE) - VLOOKUP(U885,Anthro_Calc!C:P,4,FALSE)))</f>
        <v/>
      </c>
      <c r="X885" s="171" t="str">
        <f>IF(ISBLANK(R885), "", 3 + (R885 -VLOOKUP(U885,Anthro_Calc!C:P,10,FALSE)) / (VLOOKUP(U885,Anthro_Calc!C:P,10,FALSE) - VLOOKUP(U885,Anthro_Calc!C:P,9,FALSE)))</f>
        <v/>
      </c>
      <c r="Y885" s="172" t="str">
        <f t="shared" si="694"/>
        <v/>
      </c>
      <c r="Z885" s="173" t="str">
        <f t="shared" si="695"/>
        <v/>
      </c>
      <c r="AA885" s="174" t="str">
        <f t="shared" si="730"/>
        <v/>
      </c>
      <c r="AB885" s="167"/>
      <c r="AC885" s="175"/>
      <c r="AD885" s="176"/>
      <c r="AE885" s="177" t="str">
        <f t="shared" si="696"/>
        <v/>
      </c>
      <c r="AF885" s="171">
        <f t="shared" si="697"/>
        <v>0</v>
      </c>
      <c r="AG885" s="171">
        <f t="shared" si="698"/>
        <v>0</v>
      </c>
      <c r="AH885" s="171" t="str">
        <f t="shared" si="699"/>
        <v>0</v>
      </c>
      <c r="AI885" s="171" t="str">
        <f>IF(ISBLANK(AD885), "", (POWER(AD885/VLOOKUP(AH885,Anthro_Calc!C:P,13,FALSE),VLOOKUP(AH885,Anthro_Calc!C:P,12,FALSE))-1) / (VLOOKUP(AH885,Anthro_Calc!C:P,14,FALSE)*VLOOKUP(AH885,Anthro_Calc!C:P,12,FALSE)))</f>
        <v/>
      </c>
      <c r="AJ885" s="171" t="str">
        <f>IF(ISBLANK(AD885), "", -3 + (AD885 -VLOOKUP(AH885,Anthro_Calc!C:P,4,FALSE)) / (VLOOKUP(AH885,Anthro_Calc!C:P,5,FALSE) - VLOOKUP(AH885,Anthro_Calc!C:P,4,FALSE)))</f>
        <v/>
      </c>
      <c r="AK885" s="171" t="str">
        <f>IF(ISBLANK(AD885), "", 3 + (AD885 -VLOOKUP(AH885,Anthro_Calc!C:P,10,FALSE)) / (VLOOKUP(AH885,Anthro_Calc!C:P,10,FALSE) - VLOOKUP(AH885,Anthro_Calc!C:P,9,FALSE)))</f>
        <v/>
      </c>
      <c r="AL885" s="172" t="str">
        <f t="shared" si="700"/>
        <v/>
      </c>
      <c r="AM885" s="173" t="str">
        <f t="shared" si="701"/>
        <v/>
      </c>
      <c r="AN885" s="174" t="str">
        <f t="shared" si="702"/>
        <v/>
      </c>
      <c r="AO885" s="178" t="str">
        <f t="shared" si="732"/>
        <v/>
      </c>
      <c r="AP885" s="179"/>
      <c r="AQ885" s="179" t="str">
        <f t="shared" si="738"/>
        <v/>
      </c>
      <c r="AR885" s="167"/>
      <c r="AS885" s="175"/>
      <c r="AT885" s="170"/>
      <c r="AU885" s="177" t="str">
        <f t="shared" si="729"/>
        <v/>
      </c>
      <c r="AV885" s="171">
        <f t="shared" si="703"/>
        <v>0</v>
      </c>
      <c r="AW885" s="171">
        <f t="shared" si="704"/>
        <v>0</v>
      </c>
      <c r="AX885" s="171" t="str">
        <f t="shared" si="705"/>
        <v>0</v>
      </c>
      <c r="AY885" s="171" t="str">
        <f>IF(ISBLANK(AT885), "", (POWER(AT885/VLOOKUP(AX885,Anthro_Calc!C:P,13,FALSE),VLOOKUP(AX885,Anthro_Calc!C:P,12,FALSE))-1) / (VLOOKUP(AX885,Anthro_Calc!C:P,14,FALSE)*VLOOKUP(AX885,Anthro_Calc!C:P,12,FALSE)))</f>
        <v/>
      </c>
      <c r="AZ885" s="171" t="str">
        <f>IF(ISBLANK(AT885), "", -3 + (AT885 -VLOOKUP(AX885,Anthro_Calc!C:P,4,FALSE)) / (VLOOKUP(AX885,Anthro_Calc!C:P,5,FALSE) - VLOOKUP(AX885,Anthro_Calc!C:P,4,FALSE)))</f>
        <v/>
      </c>
      <c r="BA885" s="171" t="str">
        <f>IF(ISBLANK(AT885), "", 3 + (AT885 -VLOOKUP(AX885,Anthro_Calc!C:P,10,FALSE)) / (VLOOKUP(AX885,Anthro_Calc!C:P,10,FALSE) - VLOOKUP(AX885,Anthro_Calc!C:P,9,FALSE)))</f>
        <v/>
      </c>
      <c r="BB885" s="172" t="str">
        <f t="shared" si="706"/>
        <v/>
      </c>
      <c r="BC885" s="173" t="str">
        <f t="shared" si="707"/>
        <v/>
      </c>
      <c r="BD885" s="174" t="str">
        <f t="shared" si="733"/>
        <v/>
      </c>
      <c r="BE885" s="180" t="str">
        <f t="shared" si="734"/>
        <v/>
      </c>
      <c r="BF885" s="181" t="str">
        <f t="shared" si="708"/>
        <v/>
      </c>
      <c r="BG885" s="181" t="str">
        <f t="shared" si="735"/>
        <v/>
      </c>
      <c r="BH885" s="179"/>
      <c r="BI885" s="182"/>
      <c r="BJ885" s="167"/>
      <c r="BK885" s="175"/>
      <c r="BL885" s="176"/>
      <c r="BM885" s="177" t="str">
        <f t="shared" si="709"/>
        <v/>
      </c>
      <c r="BN885" s="171">
        <f t="shared" si="727"/>
        <v>0</v>
      </c>
      <c r="BO885" s="171">
        <f t="shared" si="728"/>
        <v>0</v>
      </c>
      <c r="BP885" s="171" t="str">
        <f t="shared" si="710"/>
        <v>0</v>
      </c>
      <c r="BQ885" s="171" t="str">
        <f>IF(ISBLANK(BL885), "", (POWER(BL885/VLOOKUP(BP885,Anthro_Calc!C:P,13,FALSE),VLOOKUP(BP885,Anthro_Calc!C:P,12,FALSE))-1) / (VLOOKUP(BP885,Anthro_Calc!C:P,14,FALSE)*VLOOKUP(BP885,Anthro_Calc!C:P,12,FALSE)))</f>
        <v/>
      </c>
      <c r="BR885" s="171" t="str">
        <f>IF(ISBLANK(BL885), "", -3 + (BL885 -VLOOKUP(BP885,Anthro_Calc!C:P,4,FALSE)) / (VLOOKUP(BP885,Anthro_Calc!C:P,5,FALSE) - VLOOKUP(BP885,Anthro_Calc!C:P,4,FALSE)))</f>
        <v/>
      </c>
      <c r="BS885" s="171" t="str">
        <f>IF(ISBLANK(BL885), "", 3 + (BL885 -VLOOKUP(BP885,Anthro_Calc!C:P,10,FALSE)) / (VLOOKUP(BP885,Anthro_Calc!C:P,10,FALSE) - VLOOKUP(BP885,Anthro_Calc!C:P,9,FALSE)))</f>
        <v/>
      </c>
      <c r="BT885" s="172" t="str">
        <f t="shared" si="711"/>
        <v/>
      </c>
      <c r="BU885" s="173" t="str">
        <f t="shared" si="712"/>
        <v/>
      </c>
      <c r="BV885" s="174" t="str">
        <f t="shared" si="713"/>
        <v/>
      </c>
      <c r="BW885" s="181" t="str">
        <f t="shared" si="736"/>
        <v/>
      </c>
      <c r="BX885" s="179"/>
      <c r="BY885" s="181" t="str">
        <f>IF(ISBLANK(BL885), "", VLOOKUP(Z885&amp;" "&amp;BV885&amp;" "&amp;BW885,Graduation_Criteria!$D$2:$E$34,2,FALSE))</f>
        <v/>
      </c>
      <c r="BZ885" s="181" t="str">
        <f t="shared" si="737"/>
        <v/>
      </c>
      <c r="CA885" s="167"/>
      <c r="CB885" s="175"/>
      <c r="CC885" s="175"/>
      <c r="CD885" s="183" t="str">
        <f t="shared" si="714"/>
        <v/>
      </c>
      <c r="CE885" s="184">
        <f t="shared" si="715"/>
        <v>0</v>
      </c>
      <c r="CF885" s="184">
        <f t="shared" si="716"/>
        <v>0</v>
      </c>
      <c r="CG885" s="184" t="str">
        <f t="shared" si="717"/>
        <v>0</v>
      </c>
      <c r="CH885" s="184" t="str">
        <f>IF(ISBLANK(CC885), "", (POWER(CC885/VLOOKUP(CG885,Anthro_Calc!C:P,13,FALSE),VLOOKUP(CG885,Anthro_Calc!C:P,12,FALSE))-1) / (VLOOKUP(CG885,Anthro_Calc!C:P,14,FALSE)*VLOOKUP(CG885,Anthro_Calc!C:P,12,FALSE)))</f>
        <v/>
      </c>
      <c r="CI885" s="184" t="str">
        <f>IF(ISBLANK(CC885), "", -3 + (CC885 -VLOOKUP(CG885,Anthro_Calc!C:P,4,FALSE)) / (VLOOKUP(CG885,Anthro_Calc!C:P,5,FALSE) - VLOOKUP(CG885,Anthro_Calc!C:P,4,FALSE)))</f>
        <v/>
      </c>
      <c r="CJ885" s="184" t="str">
        <f>IF(ISBLANK(CC885), "", 3 + (CC885 -VLOOKUP(CG885,Anthro_Calc!C:P,10,FALSE)) / (VLOOKUP(CG885,Anthro_Calc!C:P,10,FALSE) - VLOOKUP(CG885,Anthro_Calc!C:P,9,FALSE)))</f>
        <v/>
      </c>
      <c r="CK885" s="185" t="str">
        <f t="shared" si="718"/>
        <v/>
      </c>
      <c r="CL885" s="173" t="str">
        <f t="shared" si="719"/>
        <v/>
      </c>
      <c r="CM885" s="174" t="str">
        <f t="shared" si="720"/>
        <v/>
      </c>
      <c r="CN885" s="179"/>
      <c r="CO885" s="167"/>
      <c r="CP885" s="175"/>
      <c r="CQ885" s="175"/>
      <c r="CR885" s="186" t="str">
        <f t="shared" si="721"/>
        <v/>
      </c>
      <c r="CS885" s="187">
        <f t="shared" si="722"/>
        <v>0</v>
      </c>
      <c r="CT885" s="187">
        <f t="shared" si="723"/>
        <v>0</v>
      </c>
      <c r="CU885" s="187" t="str">
        <f t="shared" si="724"/>
        <v>0</v>
      </c>
      <c r="CV885" s="187" t="str">
        <f>IF(ISBLANK(CQ885), "", (POWER(CQ885/VLOOKUP(CU885,Anthro_Calc!C:P,13,FALSE),VLOOKUP(CU885,Anthro_Calc!C:P,12,FALSE))-1) / (VLOOKUP(CU885,Anthro_Calc!C:P,14,FALSE)*VLOOKUP(CU885,Anthro_Calc!C:P,12,FALSE)))</f>
        <v/>
      </c>
      <c r="CW885" s="187" t="str">
        <f>IF(ISBLANK(CQ885), "", -3 + (CQ885 -VLOOKUP(CU885,Anthro_Calc!C:P,4,FALSE)) / (VLOOKUP(CU885,Anthro_Calc!C:P,5,FALSE) - VLOOKUP(CU885,Anthro_Calc!C:P,4,FALSE)))</f>
        <v/>
      </c>
      <c r="CX885" s="187" t="str">
        <f>IF(ISBLANK(CQ885), "", 3 + (CQ885 -VLOOKUP(CU885,Anthro_Calc!C:P,10,FALSE)) / (VLOOKUP(CU885,Anthro_Calc!C:P,10,FALSE) - VLOOKUP(CU885,Anthro_Calc!C:P,9,FALSE)))</f>
        <v/>
      </c>
      <c r="CY885" s="188" t="str">
        <f t="shared" si="725"/>
        <v/>
      </c>
      <c r="CZ885" s="117" t="str">
        <f t="shared" si="739"/>
        <v/>
      </c>
      <c r="DA885" s="174" t="str">
        <f t="shared" si="726"/>
        <v/>
      </c>
      <c r="DB885" s="189"/>
    </row>
    <row r="886" spans="1:106">
      <c r="A886" s="165">
        <f t="shared" si="731"/>
        <v>882</v>
      </c>
      <c r="B886" s="166"/>
      <c r="C886" s="166"/>
      <c r="D886" s="166"/>
      <c r="E886" s="166"/>
      <c r="F886" s="166"/>
      <c r="G886" s="166"/>
      <c r="H886" s="166"/>
      <c r="I886" s="166"/>
      <c r="J886" s="166"/>
      <c r="K886" s="166"/>
      <c r="L886" s="166"/>
      <c r="M886" s="167"/>
      <c r="N886" s="168" t="str">
        <f t="shared" ca="1" si="690"/>
        <v/>
      </c>
      <c r="O886" s="169"/>
      <c r="P886" s="169"/>
      <c r="Q886" s="167"/>
      <c r="R886" s="170"/>
      <c r="S886" s="171" t="str">
        <f t="shared" si="691"/>
        <v/>
      </c>
      <c r="T886" s="171" t="str">
        <f t="shared" si="692"/>
        <v/>
      </c>
      <c r="U886" s="171" t="str">
        <f t="shared" si="693"/>
        <v/>
      </c>
      <c r="V886" s="171" t="str">
        <f>IF(ISBLANK(R886), "", (POWER(R886/VLOOKUP(U886,Anthro_Calc!C:P,13,FALSE),VLOOKUP(U886,Anthro_Calc!C:P,12,FALSE))-1) / (VLOOKUP(U886,Anthro_Calc!C:P,14,FALSE)*VLOOKUP(U886,Anthro_Calc!C:P,12,FALSE)))</f>
        <v/>
      </c>
      <c r="W886" s="171" t="str">
        <f>IF(ISBLANK(R886), "", -3 + (R886 -VLOOKUP(U886,Anthro_Calc!C:P,4,FALSE)) / (VLOOKUP(U886,Anthro_Calc!C:P,5,FALSE) - VLOOKUP(U886,Anthro_Calc!C:P,4,FALSE)))</f>
        <v/>
      </c>
      <c r="X886" s="171" t="str">
        <f>IF(ISBLANK(R886), "", 3 + (R886 -VLOOKUP(U886,Anthro_Calc!C:P,10,FALSE)) / (VLOOKUP(U886,Anthro_Calc!C:P,10,FALSE) - VLOOKUP(U886,Anthro_Calc!C:P,9,FALSE)))</f>
        <v/>
      </c>
      <c r="Y886" s="172" t="str">
        <f t="shared" si="694"/>
        <v/>
      </c>
      <c r="Z886" s="173" t="str">
        <f t="shared" si="695"/>
        <v/>
      </c>
      <c r="AA886" s="174" t="str">
        <f t="shared" si="730"/>
        <v/>
      </c>
      <c r="AB886" s="167"/>
      <c r="AC886" s="175"/>
      <c r="AD886" s="176"/>
      <c r="AE886" s="177" t="str">
        <f t="shared" si="696"/>
        <v/>
      </c>
      <c r="AF886" s="171">
        <f t="shared" si="697"/>
        <v>0</v>
      </c>
      <c r="AG886" s="171">
        <f t="shared" si="698"/>
        <v>0</v>
      </c>
      <c r="AH886" s="171" t="str">
        <f t="shared" si="699"/>
        <v>0</v>
      </c>
      <c r="AI886" s="171" t="str">
        <f>IF(ISBLANK(AD886), "", (POWER(AD886/VLOOKUP(AH886,Anthro_Calc!C:P,13,FALSE),VLOOKUP(AH886,Anthro_Calc!C:P,12,FALSE))-1) / (VLOOKUP(AH886,Anthro_Calc!C:P,14,FALSE)*VLOOKUP(AH886,Anthro_Calc!C:P,12,FALSE)))</f>
        <v/>
      </c>
      <c r="AJ886" s="171" t="str">
        <f>IF(ISBLANK(AD886), "", -3 + (AD886 -VLOOKUP(AH886,Anthro_Calc!C:P,4,FALSE)) / (VLOOKUP(AH886,Anthro_Calc!C:P,5,FALSE) - VLOOKUP(AH886,Anthro_Calc!C:P,4,FALSE)))</f>
        <v/>
      </c>
      <c r="AK886" s="171" t="str">
        <f>IF(ISBLANK(AD886), "", 3 + (AD886 -VLOOKUP(AH886,Anthro_Calc!C:P,10,FALSE)) / (VLOOKUP(AH886,Anthro_Calc!C:P,10,FALSE) - VLOOKUP(AH886,Anthro_Calc!C:P,9,FALSE)))</f>
        <v/>
      </c>
      <c r="AL886" s="172" t="str">
        <f t="shared" si="700"/>
        <v/>
      </c>
      <c r="AM886" s="173" t="str">
        <f t="shared" si="701"/>
        <v/>
      </c>
      <c r="AN886" s="174" t="str">
        <f t="shared" si="702"/>
        <v/>
      </c>
      <c r="AO886" s="178" t="str">
        <f t="shared" si="732"/>
        <v/>
      </c>
      <c r="AP886" s="179"/>
      <c r="AQ886" s="179" t="str">
        <f t="shared" si="738"/>
        <v/>
      </c>
      <c r="AR886" s="167"/>
      <c r="AS886" s="175"/>
      <c r="AT886" s="170"/>
      <c r="AU886" s="177" t="str">
        <f t="shared" si="729"/>
        <v/>
      </c>
      <c r="AV886" s="171">
        <f t="shared" si="703"/>
        <v>0</v>
      </c>
      <c r="AW886" s="171">
        <f t="shared" si="704"/>
        <v>0</v>
      </c>
      <c r="AX886" s="171" t="str">
        <f t="shared" si="705"/>
        <v>0</v>
      </c>
      <c r="AY886" s="171" t="str">
        <f>IF(ISBLANK(AT886), "", (POWER(AT886/VLOOKUP(AX886,Anthro_Calc!C:P,13,FALSE),VLOOKUP(AX886,Anthro_Calc!C:P,12,FALSE))-1) / (VLOOKUP(AX886,Anthro_Calc!C:P,14,FALSE)*VLOOKUP(AX886,Anthro_Calc!C:P,12,FALSE)))</f>
        <v/>
      </c>
      <c r="AZ886" s="171" t="str">
        <f>IF(ISBLANK(AT886), "", -3 + (AT886 -VLOOKUP(AX886,Anthro_Calc!C:P,4,FALSE)) / (VLOOKUP(AX886,Anthro_Calc!C:P,5,FALSE) - VLOOKUP(AX886,Anthro_Calc!C:P,4,FALSE)))</f>
        <v/>
      </c>
      <c r="BA886" s="171" t="str">
        <f>IF(ISBLANK(AT886), "", 3 + (AT886 -VLOOKUP(AX886,Anthro_Calc!C:P,10,FALSE)) / (VLOOKUP(AX886,Anthro_Calc!C:P,10,FALSE) - VLOOKUP(AX886,Anthro_Calc!C:P,9,FALSE)))</f>
        <v/>
      </c>
      <c r="BB886" s="172" t="str">
        <f t="shared" si="706"/>
        <v/>
      </c>
      <c r="BC886" s="173" t="str">
        <f t="shared" si="707"/>
        <v/>
      </c>
      <c r="BD886" s="174" t="str">
        <f t="shared" si="733"/>
        <v/>
      </c>
      <c r="BE886" s="180" t="str">
        <f t="shared" si="734"/>
        <v/>
      </c>
      <c r="BF886" s="181" t="str">
        <f t="shared" si="708"/>
        <v/>
      </c>
      <c r="BG886" s="181" t="str">
        <f t="shared" si="735"/>
        <v/>
      </c>
      <c r="BH886" s="179"/>
      <c r="BI886" s="182"/>
      <c r="BJ886" s="167"/>
      <c r="BK886" s="175"/>
      <c r="BL886" s="176"/>
      <c r="BM886" s="177" t="str">
        <f t="shared" si="709"/>
        <v/>
      </c>
      <c r="BN886" s="171">
        <f t="shared" si="727"/>
        <v>0</v>
      </c>
      <c r="BO886" s="171">
        <f t="shared" si="728"/>
        <v>0</v>
      </c>
      <c r="BP886" s="171" t="str">
        <f t="shared" si="710"/>
        <v>0</v>
      </c>
      <c r="BQ886" s="171" t="str">
        <f>IF(ISBLANK(BL886), "", (POWER(BL886/VLOOKUP(BP886,Anthro_Calc!C:P,13,FALSE),VLOOKUP(BP886,Anthro_Calc!C:P,12,FALSE))-1) / (VLOOKUP(BP886,Anthro_Calc!C:P,14,FALSE)*VLOOKUP(BP886,Anthro_Calc!C:P,12,FALSE)))</f>
        <v/>
      </c>
      <c r="BR886" s="171" t="str">
        <f>IF(ISBLANK(BL886), "", -3 + (BL886 -VLOOKUP(BP886,Anthro_Calc!C:P,4,FALSE)) / (VLOOKUP(BP886,Anthro_Calc!C:P,5,FALSE) - VLOOKUP(BP886,Anthro_Calc!C:P,4,FALSE)))</f>
        <v/>
      </c>
      <c r="BS886" s="171" t="str">
        <f>IF(ISBLANK(BL886), "", 3 + (BL886 -VLOOKUP(BP886,Anthro_Calc!C:P,10,FALSE)) / (VLOOKUP(BP886,Anthro_Calc!C:P,10,FALSE) - VLOOKUP(BP886,Anthro_Calc!C:P,9,FALSE)))</f>
        <v/>
      </c>
      <c r="BT886" s="172" t="str">
        <f t="shared" si="711"/>
        <v/>
      </c>
      <c r="BU886" s="173" t="str">
        <f t="shared" si="712"/>
        <v/>
      </c>
      <c r="BV886" s="174" t="str">
        <f t="shared" si="713"/>
        <v/>
      </c>
      <c r="BW886" s="181" t="str">
        <f t="shared" si="736"/>
        <v/>
      </c>
      <c r="BX886" s="179"/>
      <c r="BY886" s="181" t="str">
        <f>IF(ISBLANK(BL886), "", VLOOKUP(Z886&amp;" "&amp;BV886&amp;" "&amp;BW886,Graduation_Criteria!$D$2:$E$34,2,FALSE))</f>
        <v/>
      </c>
      <c r="BZ886" s="181" t="str">
        <f t="shared" si="737"/>
        <v/>
      </c>
      <c r="CA886" s="167"/>
      <c r="CB886" s="175"/>
      <c r="CC886" s="175"/>
      <c r="CD886" s="183" t="str">
        <f t="shared" si="714"/>
        <v/>
      </c>
      <c r="CE886" s="184">
        <f t="shared" si="715"/>
        <v>0</v>
      </c>
      <c r="CF886" s="184">
        <f t="shared" si="716"/>
        <v>0</v>
      </c>
      <c r="CG886" s="184" t="str">
        <f t="shared" si="717"/>
        <v>0</v>
      </c>
      <c r="CH886" s="184" t="str">
        <f>IF(ISBLANK(CC886), "", (POWER(CC886/VLOOKUP(CG886,Anthro_Calc!C:P,13,FALSE),VLOOKUP(CG886,Anthro_Calc!C:P,12,FALSE))-1) / (VLOOKUP(CG886,Anthro_Calc!C:P,14,FALSE)*VLOOKUP(CG886,Anthro_Calc!C:P,12,FALSE)))</f>
        <v/>
      </c>
      <c r="CI886" s="184" t="str">
        <f>IF(ISBLANK(CC886), "", -3 + (CC886 -VLOOKUP(CG886,Anthro_Calc!C:P,4,FALSE)) / (VLOOKUP(CG886,Anthro_Calc!C:P,5,FALSE) - VLOOKUP(CG886,Anthro_Calc!C:P,4,FALSE)))</f>
        <v/>
      </c>
      <c r="CJ886" s="184" t="str">
        <f>IF(ISBLANK(CC886), "", 3 + (CC886 -VLOOKUP(CG886,Anthro_Calc!C:P,10,FALSE)) / (VLOOKUP(CG886,Anthro_Calc!C:P,10,FALSE) - VLOOKUP(CG886,Anthro_Calc!C:P,9,FALSE)))</f>
        <v/>
      </c>
      <c r="CK886" s="185" t="str">
        <f t="shared" si="718"/>
        <v/>
      </c>
      <c r="CL886" s="173" t="str">
        <f t="shared" si="719"/>
        <v/>
      </c>
      <c r="CM886" s="174" t="str">
        <f t="shared" si="720"/>
        <v/>
      </c>
      <c r="CN886" s="179"/>
      <c r="CO886" s="167"/>
      <c r="CP886" s="175"/>
      <c r="CQ886" s="175"/>
      <c r="CR886" s="186" t="str">
        <f t="shared" si="721"/>
        <v/>
      </c>
      <c r="CS886" s="187">
        <f t="shared" si="722"/>
        <v>0</v>
      </c>
      <c r="CT886" s="187">
        <f t="shared" si="723"/>
        <v>0</v>
      </c>
      <c r="CU886" s="187" t="str">
        <f t="shared" si="724"/>
        <v>0</v>
      </c>
      <c r="CV886" s="187" t="str">
        <f>IF(ISBLANK(CQ886), "", (POWER(CQ886/VLOOKUP(CU886,Anthro_Calc!C:P,13,FALSE),VLOOKUP(CU886,Anthro_Calc!C:P,12,FALSE))-1) / (VLOOKUP(CU886,Anthro_Calc!C:P,14,FALSE)*VLOOKUP(CU886,Anthro_Calc!C:P,12,FALSE)))</f>
        <v/>
      </c>
      <c r="CW886" s="187" t="str">
        <f>IF(ISBLANK(CQ886), "", -3 + (CQ886 -VLOOKUP(CU886,Anthro_Calc!C:P,4,FALSE)) / (VLOOKUP(CU886,Anthro_Calc!C:P,5,FALSE) - VLOOKUP(CU886,Anthro_Calc!C:P,4,FALSE)))</f>
        <v/>
      </c>
      <c r="CX886" s="187" t="str">
        <f>IF(ISBLANK(CQ886), "", 3 + (CQ886 -VLOOKUP(CU886,Anthro_Calc!C:P,10,FALSE)) / (VLOOKUP(CU886,Anthro_Calc!C:P,10,FALSE) - VLOOKUP(CU886,Anthro_Calc!C:P,9,FALSE)))</f>
        <v/>
      </c>
      <c r="CY886" s="188" t="str">
        <f t="shared" si="725"/>
        <v/>
      </c>
      <c r="CZ886" s="117" t="str">
        <f t="shared" si="739"/>
        <v/>
      </c>
      <c r="DA886" s="174" t="str">
        <f t="shared" si="726"/>
        <v/>
      </c>
      <c r="DB886" s="189"/>
    </row>
    <row r="887" spans="1:106">
      <c r="A887" s="165">
        <f t="shared" si="731"/>
        <v>883</v>
      </c>
      <c r="B887" s="166"/>
      <c r="C887" s="166"/>
      <c r="D887" s="166"/>
      <c r="E887" s="166"/>
      <c r="F887" s="166"/>
      <c r="G887" s="166"/>
      <c r="H887" s="166"/>
      <c r="I887" s="166"/>
      <c r="J887" s="166"/>
      <c r="K887" s="166"/>
      <c r="L887" s="166"/>
      <c r="M887" s="167"/>
      <c r="N887" s="168" t="str">
        <f t="shared" ca="1" si="690"/>
        <v/>
      </c>
      <c r="O887" s="169"/>
      <c r="P887" s="169"/>
      <c r="Q887" s="167"/>
      <c r="R887" s="170"/>
      <c r="S887" s="171" t="str">
        <f t="shared" si="691"/>
        <v/>
      </c>
      <c r="T887" s="171" t="str">
        <f t="shared" si="692"/>
        <v/>
      </c>
      <c r="U887" s="171" t="str">
        <f t="shared" si="693"/>
        <v/>
      </c>
      <c r="V887" s="171" t="str">
        <f>IF(ISBLANK(R887), "", (POWER(R887/VLOOKUP(U887,Anthro_Calc!C:P,13,FALSE),VLOOKUP(U887,Anthro_Calc!C:P,12,FALSE))-1) / (VLOOKUP(U887,Anthro_Calc!C:P,14,FALSE)*VLOOKUP(U887,Anthro_Calc!C:P,12,FALSE)))</f>
        <v/>
      </c>
      <c r="W887" s="171" t="str">
        <f>IF(ISBLANK(R887), "", -3 + (R887 -VLOOKUP(U887,Anthro_Calc!C:P,4,FALSE)) / (VLOOKUP(U887,Anthro_Calc!C:P,5,FALSE) - VLOOKUP(U887,Anthro_Calc!C:P,4,FALSE)))</f>
        <v/>
      </c>
      <c r="X887" s="171" t="str">
        <f>IF(ISBLANK(R887), "", 3 + (R887 -VLOOKUP(U887,Anthro_Calc!C:P,10,FALSE)) / (VLOOKUP(U887,Anthro_Calc!C:P,10,FALSE) - VLOOKUP(U887,Anthro_Calc!C:P,9,FALSE)))</f>
        <v/>
      </c>
      <c r="Y887" s="172" t="str">
        <f t="shared" si="694"/>
        <v/>
      </c>
      <c r="Z887" s="173" t="str">
        <f t="shared" si="695"/>
        <v/>
      </c>
      <c r="AA887" s="174" t="str">
        <f t="shared" si="730"/>
        <v/>
      </c>
      <c r="AB887" s="167"/>
      <c r="AC887" s="175"/>
      <c r="AD887" s="176"/>
      <c r="AE887" s="177" t="str">
        <f t="shared" si="696"/>
        <v/>
      </c>
      <c r="AF887" s="171">
        <f t="shared" si="697"/>
        <v>0</v>
      </c>
      <c r="AG887" s="171">
        <f t="shared" si="698"/>
        <v>0</v>
      </c>
      <c r="AH887" s="171" t="str">
        <f t="shared" si="699"/>
        <v>0</v>
      </c>
      <c r="AI887" s="171" t="str">
        <f>IF(ISBLANK(AD887), "", (POWER(AD887/VLOOKUP(AH887,Anthro_Calc!C:P,13,FALSE),VLOOKUP(AH887,Anthro_Calc!C:P,12,FALSE))-1) / (VLOOKUP(AH887,Anthro_Calc!C:P,14,FALSE)*VLOOKUP(AH887,Anthro_Calc!C:P,12,FALSE)))</f>
        <v/>
      </c>
      <c r="AJ887" s="171" t="str">
        <f>IF(ISBLANK(AD887), "", -3 + (AD887 -VLOOKUP(AH887,Anthro_Calc!C:P,4,FALSE)) / (VLOOKUP(AH887,Anthro_Calc!C:P,5,FALSE) - VLOOKUP(AH887,Anthro_Calc!C:P,4,FALSE)))</f>
        <v/>
      </c>
      <c r="AK887" s="171" t="str">
        <f>IF(ISBLANK(AD887), "", 3 + (AD887 -VLOOKUP(AH887,Anthro_Calc!C:P,10,FALSE)) / (VLOOKUP(AH887,Anthro_Calc!C:P,10,FALSE) - VLOOKUP(AH887,Anthro_Calc!C:P,9,FALSE)))</f>
        <v/>
      </c>
      <c r="AL887" s="172" t="str">
        <f t="shared" si="700"/>
        <v/>
      </c>
      <c r="AM887" s="173" t="str">
        <f t="shared" si="701"/>
        <v/>
      </c>
      <c r="AN887" s="174" t="str">
        <f t="shared" si="702"/>
        <v/>
      </c>
      <c r="AO887" s="178" t="str">
        <f t="shared" si="732"/>
        <v/>
      </c>
      <c r="AP887" s="179"/>
      <c r="AQ887" s="179" t="str">
        <f t="shared" si="738"/>
        <v/>
      </c>
      <c r="AR887" s="167"/>
      <c r="AS887" s="175"/>
      <c r="AT887" s="170"/>
      <c r="AU887" s="177" t="str">
        <f t="shared" si="729"/>
        <v/>
      </c>
      <c r="AV887" s="171">
        <f t="shared" si="703"/>
        <v>0</v>
      </c>
      <c r="AW887" s="171">
        <f t="shared" si="704"/>
        <v>0</v>
      </c>
      <c r="AX887" s="171" t="str">
        <f t="shared" si="705"/>
        <v>0</v>
      </c>
      <c r="AY887" s="171" t="str">
        <f>IF(ISBLANK(AT887), "", (POWER(AT887/VLOOKUP(AX887,Anthro_Calc!C:P,13,FALSE),VLOOKUP(AX887,Anthro_Calc!C:P,12,FALSE))-1) / (VLOOKUP(AX887,Anthro_Calc!C:P,14,FALSE)*VLOOKUP(AX887,Anthro_Calc!C:P,12,FALSE)))</f>
        <v/>
      </c>
      <c r="AZ887" s="171" t="str">
        <f>IF(ISBLANK(AT887), "", -3 + (AT887 -VLOOKUP(AX887,Anthro_Calc!C:P,4,FALSE)) / (VLOOKUP(AX887,Anthro_Calc!C:P,5,FALSE) - VLOOKUP(AX887,Anthro_Calc!C:P,4,FALSE)))</f>
        <v/>
      </c>
      <c r="BA887" s="171" t="str">
        <f>IF(ISBLANK(AT887), "", 3 + (AT887 -VLOOKUP(AX887,Anthro_Calc!C:P,10,FALSE)) / (VLOOKUP(AX887,Anthro_Calc!C:P,10,FALSE) - VLOOKUP(AX887,Anthro_Calc!C:P,9,FALSE)))</f>
        <v/>
      </c>
      <c r="BB887" s="172" t="str">
        <f t="shared" si="706"/>
        <v/>
      </c>
      <c r="BC887" s="173" t="str">
        <f t="shared" si="707"/>
        <v/>
      </c>
      <c r="BD887" s="174" t="str">
        <f t="shared" si="733"/>
        <v/>
      </c>
      <c r="BE887" s="180" t="str">
        <f t="shared" si="734"/>
        <v/>
      </c>
      <c r="BF887" s="181" t="str">
        <f t="shared" si="708"/>
        <v/>
      </c>
      <c r="BG887" s="181" t="str">
        <f t="shared" si="735"/>
        <v/>
      </c>
      <c r="BH887" s="179"/>
      <c r="BI887" s="182"/>
      <c r="BJ887" s="167"/>
      <c r="BK887" s="175"/>
      <c r="BL887" s="176"/>
      <c r="BM887" s="177" t="str">
        <f t="shared" si="709"/>
        <v/>
      </c>
      <c r="BN887" s="171">
        <f t="shared" si="727"/>
        <v>0</v>
      </c>
      <c r="BO887" s="171">
        <f t="shared" si="728"/>
        <v>0</v>
      </c>
      <c r="BP887" s="171" t="str">
        <f t="shared" si="710"/>
        <v>0</v>
      </c>
      <c r="BQ887" s="171" t="str">
        <f>IF(ISBLANK(BL887), "", (POWER(BL887/VLOOKUP(BP887,Anthro_Calc!C:P,13,FALSE),VLOOKUP(BP887,Anthro_Calc!C:P,12,FALSE))-1) / (VLOOKUP(BP887,Anthro_Calc!C:P,14,FALSE)*VLOOKUP(BP887,Anthro_Calc!C:P,12,FALSE)))</f>
        <v/>
      </c>
      <c r="BR887" s="171" t="str">
        <f>IF(ISBLANK(BL887), "", -3 + (BL887 -VLOOKUP(BP887,Anthro_Calc!C:P,4,FALSE)) / (VLOOKUP(BP887,Anthro_Calc!C:P,5,FALSE) - VLOOKUP(BP887,Anthro_Calc!C:P,4,FALSE)))</f>
        <v/>
      </c>
      <c r="BS887" s="171" t="str">
        <f>IF(ISBLANK(BL887), "", 3 + (BL887 -VLOOKUP(BP887,Anthro_Calc!C:P,10,FALSE)) / (VLOOKUP(BP887,Anthro_Calc!C:P,10,FALSE) - VLOOKUP(BP887,Anthro_Calc!C:P,9,FALSE)))</f>
        <v/>
      </c>
      <c r="BT887" s="172" t="str">
        <f t="shared" si="711"/>
        <v/>
      </c>
      <c r="BU887" s="173" t="str">
        <f t="shared" si="712"/>
        <v/>
      </c>
      <c r="BV887" s="174" t="str">
        <f t="shared" si="713"/>
        <v/>
      </c>
      <c r="BW887" s="181" t="str">
        <f t="shared" si="736"/>
        <v/>
      </c>
      <c r="BX887" s="179"/>
      <c r="BY887" s="181" t="str">
        <f>IF(ISBLANK(BL887), "", VLOOKUP(Z887&amp;" "&amp;BV887&amp;" "&amp;BW887,Graduation_Criteria!$D$2:$E$34,2,FALSE))</f>
        <v/>
      </c>
      <c r="BZ887" s="181" t="str">
        <f t="shared" si="737"/>
        <v/>
      </c>
      <c r="CA887" s="167"/>
      <c r="CB887" s="175"/>
      <c r="CC887" s="175"/>
      <c r="CD887" s="183" t="str">
        <f t="shared" si="714"/>
        <v/>
      </c>
      <c r="CE887" s="184">
        <f t="shared" si="715"/>
        <v>0</v>
      </c>
      <c r="CF887" s="184">
        <f t="shared" si="716"/>
        <v>0</v>
      </c>
      <c r="CG887" s="184" t="str">
        <f t="shared" si="717"/>
        <v>0</v>
      </c>
      <c r="CH887" s="184" t="str">
        <f>IF(ISBLANK(CC887), "", (POWER(CC887/VLOOKUP(CG887,Anthro_Calc!C:P,13,FALSE),VLOOKUP(CG887,Anthro_Calc!C:P,12,FALSE))-1) / (VLOOKUP(CG887,Anthro_Calc!C:P,14,FALSE)*VLOOKUP(CG887,Anthro_Calc!C:P,12,FALSE)))</f>
        <v/>
      </c>
      <c r="CI887" s="184" t="str">
        <f>IF(ISBLANK(CC887), "", -3 + (CC887 -VLOOKUP(CG887,Anthro_Calc!C:P,4,FALSE)) / (VLOOKUP(CG887,Anthro_Calc!C:P,5,FALSE) - VLOOKUP(CG887,Anthro_Calc!C:P,4,FALSE)))</f>
        <v/>
      </c>
      <c r="CJ887" s="184" t="str">
        <f>IF(ISBLANK(CC887), "", 3 + (CC887 -VLOOKUP(CG887,Anthro_Calc!C:P,10,FALSE)) / (VLOOKUP(CG887,Anthro_Calc!C:P,10,FALSE) - VLOOKUP(CG887,Anthro_Calc!C:P,9,FALSE)))</f>
        <v/>
      </c>
      <c r="CK887" s="185" t="str">
        <f t="shared" si="718"/>
        <v/>
      </c>
      <c r="CL887" s="173" t="str">
        <f t="shared" si="719"/>
        <v/>
      </c>
      <c r="CM887" s="174" t="str">
        <f t="shared" si="720"/>
        <v/>
      </c>
      <c r="CN887" s="179"/>
      <c r="CO887" s="167"/>
      <c r="CP887" s="175"/>
      <c r="CQ887" s="175"/>
      <c r="CR887" s="186" t="str">
        <f t="shared" si="721"/>
        <v/>
      </c>
      <c r="CS887" s="187">
        <f t="shared" si="722"/>
        <v>0</v>
      </c>
      <c r="CT887" s="187">
        <f t="shared" si="723"/>
        <v>0</v>
      </c>
      <c r="CU887" s="187" t="str">
        <f t="shared" si="724"/>
        <v>0</v>
      </c>
      <c r="CV887" s="187" t="str">
        <f>IF(ISBLANK(CQ887), "", (POWER(CQ887/VLOOKUP(CU887,Anthro_Calc!C:P,13,FALSE),VLOOKUP(CU887,Anthro_Calc!C:P,12,FALSE))-1) / (VLOOKUP(CU887,Anthro_Calc!C:P,14,FALSE)*VLOOKUP(CU887,Anthro_Calc!C:P,12,FALSE)))</f>
        <v/>
      </c>
      <c r="CW887" s="187" t="str">
        <f>IF(ISBLANK(CQ887), "", -3 + (CQ887 -VLOOKUP(CU887,Anthro_Calc!C:P,4,FALSE)) / (VLOOKUP(CU887,Anthro_Calc!C:P,5,FALSE) - VLOOKUP(CU887,Anthro_Calc!C:P,4,FALSE)))</f>
        <v/>
      </c>
      <c r="CX887" s="187" t="str">
        <f>IF(ISBLANK(CQ887), "", 3 + (CQ887 -VLOOKUP(CU887,Anthro_Calc!C:P,10,FALSE)) / (VLOOKUP(CU887,Anthro_Calc!C:P,10,FALSE) - VLOOKUP(CU887,Anthro_Calc!C:P,9,FALSE)))</f>
        <v/>
      </c>
      <c r="CY887" s="188" t="str">
        <f t="shared" si="725"/>
        <v/>
      </c>
      <c r="CZ887" s="117" t="str">
        <f t="shared" si="739"/>
        <v/>
      </c>
      <c r="DA887" s="174" t="str">
        <f t="shared" si="726"/>
        <v/>
      </c>
      <c r="DB887" s="189"/>
    </row>
    <row r="888" spans="1:106">
      <c r="A888" s="165">
        <f t="shared" si="731"/>
        <v>884</v>
      </c>
      <c r="B888" s="166"/>
      <c r="C888" s="166"/>
      <c r="D888" s="166"/>
      <c r="E888" s="166"/>
      <c r="F888" s="166"/>
      <c r="G888" s="166"/>
      <c r="H888" s="166"/>
      <c r="I888" s="166"/>
      <c r="J888" s="166"/>
      <c r="K888" s="166"/>
      <c r="L888" s="166"/>
      <c r="M888" s="167"/>
      <c r="N888" s="168" t="str">
        <f t="shared" ca="1" si="690"/>
        <v/>
      </c>
      <c r="O888" s="169"/>
      <c r="P888" s="169"/>
      <c r="Q888" s="167"/>
      <c r="R888" s="170"/>
      <c r="S888" s="171" t="str">
        <f t="shared" si="691"/>
        <v/>
      </c>
      <c r="T888" s="171" t="str">
        <f t="shared" si="692"/>
        <v/>
      </c>
      <c r="U888" s="171" t="str">
        <f t="shared" si="693"/>
        <v/>
      </c>
      <c r="V888" s="171" t="str">
        <f>IF(ISBLANK(R888), "", (POWER(R888/VLOOKUP(U888,Anthro_Calc!C:P,13,FALSE),VLOOKUP(U888,Anthro_Calc!C:P,12,FALSE))-1) / (VLOOKUP(U888,Anthro_Calc!C:P,14,FALSE)*VLOOKUP(U888,Anthro_Calc!C:P,12,FALSE)))</f>
        <v/>
      </c>
      <c r="W888" s="171" t="str">
        <f>IF(ISBLANK(R888), "", -3 + (R888 -VLOOKUP(U888,Anthro_Calc!C:P,4,FALSE)) / (VLOOKUP(U888,Anthro_Calc!C:P,5,FALSE) - VLOOKUP(U888,Anthro_Calc!C:P,4,FALSE)))</f>
        <v/>
      </c>
      <c r="X888" s="171" t="str">
        <f>IF(ISBLANK(R888), "", 3 + (R888 -VLOOKUP(U888,Anthro_Calc!C:P,10,FALSE)) / (VLOOKUP(U888,Anthro_Calc!C:P,10,FALSE) - VLOOKUP(U888,Anthro_Calc!C:P,9,FALSE)))</f>
        <v/>
      </c>
      <c r="Y888" s="172" t="str">
        <f t="shared" si="694"/>
        <v/>
      </c>
      <c r="Z888" s="173" t="str">
        <f t="shared" si="695"/>
        <v/>
      </c>
      <c r="AA888" s="174" t="str">
        <f t="shared" si="730"/>
        <v/>
      </c>
      <c r="AB888" s="167"/>
      <c r="AC888" s="175"/>
      <c r="AD888" s="176"/>
      <c r="AE888" s="177" t="str">
        <f t="shared" si="696"/>
        <v/>
      </c>
      <c r="AF888" s="171">
        <f t="shared" si="697"/>
        <v>0</v>
      </c>
      <c r="AG888" s="171">
        <f t="shared" si="698"/>
        <v>0</v>
      </c>
      <c r="AH888" s="171" t="str">
        <f t="shared" si="699"/>
        <v>0</v>
      </c>
      <c r="AI888" s="171" t="str">
        <f>IF(ISBLANK(AD888), "", (POWER(AD888/VLOOKUP(AH888,Anthro_Calc!C:P,13,FALSE),VLOOKUP(AH888,Anthro_Calc!C:P,12,FALSE))-1) / (VLOOKUP(AH888,Anthro_Calc!C:P,14,FALSE)*VLOOKUP(AH888,Anthro_Calc!C:P,12,FALSE)))</f>
        <v/>
      </c>
      <c r="AJ888" s="171" t="str">
        <f>IF(ISBLANK(AD888), "", -3 + (AD888 -VLOOKUP(AH888,Anthro_Calc!C:P,4,FALSE)) / (VLOOKUP(AH888,Anthro_Calc!C:P,5,FALSE) - VLOOKUP(AH888,Anthro_Calc!C:P,4,FALSE)))</f>
        <v/>
      </c>
      <c r="AK888" s="171" t="str">
        <f>IF(ISBLANK(AD888), "", 3 + (AD888 -VLOOKUP(AH888,Anthro_Calc!C:P,10,FALSE)) / (VLOOKUP(AH888,Anthro_Calc!C:P,10,FALSE) - VLOOKUP(AH888,Anthro_Calc!C:P,9,FALSE)))</f>
        <v/>
      </c>
      <c r="AL888" s="172" t="str">
        <f t="shared" si="700"/>
        <v/>
      </c>
      <c r="AM888" s="173" t="str">
        <f t="shared" si="701"/>
        <v/>
      </c>
      <c r="AN888" s="174" t="str">
        <f t="shared" si="702"/>
        <v/>
      </c>
      <c r="AO888" s="178" t="str">
        <f t="shared" si="732"/>
        <v/>
      </c>
      <c r="AP888" s="179"/>
      <c r="AQ888" s="179" t="str">
        <f t="shared" si="738"/>
        <v/>
      </c>
      <c r="AR888" s="167"/>
      <c r="AS888" s="175"/>
      <c r="AT888" s="170"/>
      <c r="AU888" s="177" t="str">
        <f t="shared" si="729"/>
        <v/>
      </c>
      <c r="AV888" s="171">
        <f t="shared" si="703"/>
        <v>0</v>
      </c>
      <c r="AW888" s="171">
        <f t="shared" si="704"/>
        <v>0</v>
      </c>
      <c r="AX888" s="171" t="str">
        <f t="shared" si="705"/>
        <v>0</v>
      </c>
      <c r="AY888" s="171" t="str">
        <f>IF(ISBLANK(AT888), "", (POWER(AT888/VLOOKUP(AX888,Anthro_Calc!C:P,13,FALSE),VLOOKUP(AX888,Anthro_Calc!C:P,12,FALSE))-1) / (VLOOKUP(AX888,Anthro_Calc!C:P,14,FALSE)*VLOOKUP(AX888,Anthro_Calc!C:P,12,FALSE)))</f>
        <v/>
      </c>
      <c r="AZ888" s="171" t="str">
        <f>IF(ISBLANK(AT888), "", -3 + (AT888 -VLOOKUP(AX888,Anthro_Calc!C:P,4,FALSE)) / (VLOOKUP(AX888,Anthro_Calc!C:P,5,FALSE) - VLOOKUP(AX888,Anthro_Calc!C:P,4,FALSE)))</f>
        <v/>
      </c>
      <c r="BA888" s="171" t="str">
        <f>IF(ISBLANK(AT888), "", 3 + (AT888 -VLOOKUP(AX888,Anthro_Calc!C:P,10,FALSE)) / (VLOOKUP(AX888,Anthro_Calc!C:P,10,FALSE) - VLOOKUP(AX888,Anthro_Calc!C:P,9,FALSE)))</f>
        <v/>
      </c>
      <c r="BB888" s="172" t="str">
        <f t="shared" si="706"/>
        <v/>
      </c>
      <c r="BC888" s="173" t="str">
        <f t="shared" si="707"/>
        <v/>
      </c>
      <c r="BD888" s="174" t="str">
        <f t="shared" si="733"/>
        <v/>
      </c>
      <c r="BE888" s="180" t="str">
        <f t="shared" si="734"/>
        <v/>
      </c>
      <c r="BF888" s="181" t="str">
        <f t="shared" si="708"/>
        <v/>
      </c>
      <c r="BG888" s="181" t="str">
        <f t="shared" si="735"/>
        <v/>
      </c>
      <c r="BH888" s="179"/>
      <c r="BI888" s="182"/>
      <c r="BJ888" s="167"/>
      <c r="BK888" s="175"/>
      <c r="BL888" s="176"/>
      <c r="BM888" s="177" t="str">
        <f t="shared" si="709"/>
        <v/>
      </c>
      <c r="BN888" s="171">
        <f t="shared" si="727"/>
        <v>0</v>
      </c>
      <c r="BO888" s="171">
        <f t="shared" si="728"/>
        <v>0</v>
      </c>
      <c r="BP888" s="171" t="str">
        <f t="shared" si="710"/>
        <v>0</v>
      </c>
      <c r="BQ888" s="171" t="str">
        <f>IF(ISBLANK(BL888), "", (POWER(BL888/VLOOKUP(BP888,Anthro_Calc!C:P,13,FALSE),VLOOKUP(BP888,Anthro_Calc!C:P,12,FALSE))-1) / (VLOOKUP(BP888,Anthro_Calc!C:P,14,FALSE)*VLOOKUP(BP888,Anthro_Calc!C:P,12,FALSE)))</f>
        <v/>
      </c>
      <c r="BR888" s="171" t="str">
        <f>IF(ISBLANK(BL888), "", -3 + (BL888 -VLOOKUP(BP888,Anthro_Calc!C:P,4,FALSE)) / (VLOOKUP(BP888,Anthro_Calc!C:P,5,FALSE) - VLOOKUP(BP888,Anthro_Calc!C:P,4,FALSE)))</f>
        <v/>
      </c>
      <c r="BS888" s="171" t="str">
        <f>IF(ISBLANK(BL888), "", 3 + (BL888 -VLOOKUP(BP888,Anthro_Calc!C:P,10,FALSE)) / (VLOOKUP(BP888,Anthro_Calc!C:P,10,FALSE) - VLOOKUP(BP888,Anthro_Calc!C:P,9,FALSE)))</f>
        <v/>
      </c>
      <c r="BT888" s="172" t="str">
        <f t="shared" si="711"/>
        <v/>
      </c>
      <c r="BU888" s="173" t="str">
        <f t="shared" si="712"/>
        <v/>
      </c>
      <c r="BV888" s="174" t="str">
        <f t="shared" si="713"/>
        <v/>
      </c>
      <c r="BW888" s="181" t="str">
        <f t="shared" si="736"/>
        <v/>
      </c>
      <c r="BX888" s="179"/>
      <c r="BY888" s="181" t="str">
        <f>IF(ISBLANK(BL888), "", VLOOKUP(Z888&amp;" "&amp;BV888&amp;" "&amp;BW888,Graduation_Criteria!$D$2:$E$34,2,FALSE))</f>
        <v/>
      </c>
      <c r="BZ888" s="181" t="str">
        <f t="shared" si="737"/>
        <v/>
      </c>
      <c r="CA888" s="167"/>
      <c r="CB888" s="175"/>
      <c r="CC888" s="175"/>
      <c r="CD888" s="183" t="str">
        <f t="shared" si="714"/>
        <v/>
      </c>
      <c r="CE888" s="184">
        <f t="shared" si="715"/>
        <v>0</v>
      </c>
      <c r="CF888" s="184">
        <f t="shared" si="716"/>
        <v>0</v>
      </c>
      <c r="CG888" s="184" t="str">
        <f t="shared" si="717"/>
        <v>0</v>
      </c>
      <c r="CH888" s="184" t="str">
        <f>IF(ISBLANK(CC888), "", (POWER(CC888/VLOOKUP(CG888,Anthro_Calc!C:P,13,FALSE),VLOOKUP(CG888,Anthro_Calc!C:P,12,FALSE))-1) / (VLOOKUP(CG888,Anthro_Calc!C:P,14,FALSE)*VLOOKUP(CG888,Anthro_Calc!C:P,12,FALSE)))</f>
        <v/>
      </c>
      <c r="CI888" s="184" t="str">
        <f>IF(ISBLANK(CC888), "", -3 + (CC888 -VLOOKUP(CG888,Anthro_Calc!C:P,4,FALSE)) / (VLOOKUP(CG888,Anthro_Calc!C:P,5,FALSE) - VLOOKUP(CG888,Anthro_Calc!C:P,4,FALSE)))</f>
        <v/>
      </c>
      <c r="CJ888" s="184" t="str">
        <f>IF(ISBLANK(CC888), "", 3 + (CC888 -VLOOKUP(CG888,Anthro_Calc!C:P,10,FALSE)) / (VLOOKUP(CG888,Anthro_Calc!C:P,10,FALSE) - VLOOKUP(CG888,Anthro_Calc!C:P,9,FALSE)))</f>
        <v/>
      </c>
      <c r="CK888" s="185" t="str">
        <f t="shared" si="718"/>
        <v/>
      </c>
      <c r="CL888" s="173" t="str">
        <f t="shared" si="719"/>
        <v/>
      </c>
      <c r="CM888" s="174" t="str">
        <f t="shared" si="720"/>
        <v/>
      </c>
      <c r="CN888" s="179"/>
      <c r="CO888" s="167"/>
      <c r="CP888" s="175"/>
      <c r="CQ888" s="175"/>
      <c r="CR888" s="186" t="str">
        <f t="shared" si="721"/>
        <v/>
      </c>
      <c r="CS888" s="187">
        <f t="shared" si="722"/>
        <v>0</v>
      </c>
      <c r="CT888" s="187">
        <f t="shared" si="723"/>
        <v>0</v>
      </c>
      <c r="CU888" s="187" t="str">
        <f t="shared" si="724"/>
        <v>0</v>
      </c>
      <c r="CV888" s="187" t="str">
        <f>IF(ISBLANK(CQ888), "", (POWER(CQ888/VLOOKUP(CU888,Anthro_Calc!C:P,13,FALSE),VLOOKUP(CU888,Anthro_Calc!C:P,12,FALSE))-1) / (VLOOKUP(CU888,Anthro_Calc!C:P,14,FALSE)*VLOOKUP(CU888,Anthro_Calc!C:P,12,FALSE)))</f>
        <v/>
      </c>
      <c r="CW888" s="187" t="str">
        <f>IF(ISBLANK(CQ888), "", -3 + (CQ888 -VLOOKUP(CU888,Anthro_Calc!C:P,4,FALSE)) / (VLOOKUP(CU888,Anthro_Calc!C:P,5,FALSE) - VLOOKUP(CU888,Anthro_Calc!C:P,4,FALSE)))</f>
        <v/>
      </c>
      <c r="CX888" s="187" t="str">
        <f>IF(ISBLANK(CQ888), "", 3 + (CQ888 -VLOOKUP(CU888,Anthro_Calc!C:P,10,FALSE)) / (VLOOKUP(CU888,Anthro_Calc!C:P,10,FALSE) - VLOOKUP(CU888,Anthro_Calc!C:P,9,FALSE)))</f>
        <v/>
      </c>
      <c r="CY888" s="188" t="str">
        <f t="shared" si="725"/>
        <v/>
      </c>
      <c r="CZ888" s="117" t="str">
        <f t="shared" si="739"/>
        <v/>
      </c>
      <c r="DA888" s="174" t="str">
        <f t="shared" si="726"/>
        <v/>
      </c>
      <c r="DB888" s="189"/>
    </row>
    <row r="889" spans="1:106">
      <c r="A889" s="165">
        <f t="shared" si="731"/>
        <v>885</v>
      </c>
      <c r="B889" s="166"/>
      <c r="C889" s="166"/>
      <c r="D889" s="166"/>
      <c r="E889" s="166"/>
      <c r="F889" s="166"/>
      <c r="G889" s="166"/>
      <c r="H889" s="166"/>
      <c r="I889" s="166"/>
      <c r="J889" s="166"/>
      <c r="K889" s="166"/>
      <c r="L889" s="166"/>
      <c r="M889" s="167"/>
      <c r="N889" s="168" t="str">
        <f t="shared" ca="1" si="690"/>
        <v/>
      </c>
      <c r="O889" s="169"/>
      <c r="P889" s="169"/>
      <c r="Q889" s="167"/>
      <c r="R889" s="170"/>
      <c r="S889" s="171" t="str">
        <f t="shared" si="691"/>
        <v/>
      </c>
      <c r="T889" s="171" t="str">
        <f t="shared" si="692"/>
        <v/>
      </c>
      <c r="U889" s="171" t="str">
        <f t="shared" si="693"/>
        <v/>
      </c>
      <c r="V889" s="171" t="str">
        <f>IF(ISBLANK(R889), "", (POWER(R889/VLOOKUP(U889,Anthro_Calc!C:P,13,FALSE),VLOOKUP(U889,Anthro_Calc!C:P,12,FALSE))-1) / (VLOOKUP(U889,Anthro_Calc!C:P,14,FALSE)*VLOOKUP(U889,Anthro_Calc!C:P,12,FALSE)))</f>
        <v/>
      </c>
      <c r="W889" s="171" t="str">
        <f>IF(ISBLANK(R889), "", -3 + (R889 -VLOOKUP(U889,Anthro_Calc!C:P,4,FALSE)) / (VLOOKUP(U889,Anthro_Calc!C:P,5,FALSE) - VLOOKUP(U889,Anthro_Calc!C:P,4,FALSE)))</f>
        <v/>
      </c>
      <c r="X889" s="171" t="str">
        <f>IF(ISBLANK(R889), "", 3 + (R889 -VLOOKUP(U889,Anthro_Calc!C:P,10,FALSE)) / (VLOOKUP(U889,Anthro_Calc!C:P,10,FALSE) - VLOOKUP(U889,Anthro_Calc!C:P,9,FALSE)))</f>
        <v/>
      </c>
      <c r="Y889" s="172" t="str">
        <f t="shared" si="694"/>
        <v/>
      </c>
      <c r="Z889" s="173" t="str">
        <f t="shared" si="695"/>
        <v/>
      </c>
      <c r="AA889" s="174" t="str">
        <f t="shared" si="730"/>
        <v/>
      </c>
      <c r="AB889" s="167"/>
      <c r="AC889" s="175"/>
      <c r="AD889" s="176"/>
      <c r="AE889" s="177" t="str">
        <f t="shared" si="696"/>
        <v/>
      </c>
      <c r="AF889" s="171">
        <f t="shared" si="697"/>
        <v>0</v>
      </c>
      <c r="AG889" s="171">
        <f t="shared" si="698"/>
        <v>0</v>
      </c>
      <c r="AH889" s="171" t="str">
        <f t="shared" si="699"/>
        <v>0</v>
      </c>
      <c r="AI889" s="171" t="str">
        <f>IF(ISBLANK(AD889), "", (POWER(AD889/VLOOKUP(AH889,Anthro_Calc!C:P,13,FALSE),VLOOKUP(AH889,Anthro_Calc!C:P,12,FALSE))-1) / (VLOOKUP(AH889,Anthro_Calc!C:P,14,FALSE)*VLOOKUP(AH889,Anthro_Calc!C:P,12,FALSE)))</f>
        <v/>
      </c>
      <c r="AJ889" s="171" t="str">
        <f>IF(ISBLANK(AD889), "", -3 + (AD889 -VLOOKUP(AH889,Anthro_Calc!C:P,4,FALSE)) / (VLOOKUP(AH889,Anthro_Calc!C:P,5,FALSE) - VLOOKUP(AH889,Anthro_Calc!C:P,4,FALSE)))</f>
        <v/>
      </c>
      <c r="AK889" s="171" t="str">
        <f>IF(ISBLANK(AD889), "", 3 + (AD889 -VLOOKUP(AH889,Anthro_Calc!C:P,10,FALSE)) / (VLOOKUP(AH889,Anthro_Calc!C:P,10,FALSE) - VLOOKUP(AH889,Anthro_Calc!C:P,9,FALSE)))</f>
        <v/>
      </c>
      <c r="AL889" s="172" t="str">
        <f t="shared" si="700"/>
        <v/>
      </c>
      <c r="AM889" s="173" t="str">
        <f t="shared" si="701"/>
        <v/>
      </c>
      <c r="AN889" s="174" t="str">
        <f t="shared" si="702"/>
        <v/>
      </c>
      <c r="AO889" s="178" t="str">
        <f t="shared" si="732"/>
        <v/>
      </c>
      <c r="AP889" s="179"/>
      <c r="AQ889" s="179" t="str">
        <f t="shared" si="738"/>
        <v/>
      </c>
      <c r="AR889" s="167"/>
      <c r="AS889" s="175"/>
      <c r="AT889" s="170"/>
      <c r="AU889" s="177" t="str">
        <f t="shared" si="729"/>
        <v/>
      </c>
      <c r="AV889" s="171">
        <f t="shared" si="703"/>
        <v>0</v>
      </c>
      <c r="AW889" s="171">
        <f t="shared" si="704"/>
        <v>0</v>
      </c>
      <c r="AX889" s="171" t="str">
        <f t="shared" si="705"/>
        <v>0</v>
      </c>
      <c r="AY889" s="171" t="str">
        <f>IF(ISBLANK(AT889), "", (POWER(AT889/VLOOKUP(AX889,Anthro_Calc!C:P,13,FALSE),VLOOKUP(AX889,Anthro_Calc!C:P,12,FALSE))-1) / (VLOOKUP(AX889,Anthro_Calc!C:P,14,FALSE)*VLOOKUP(AX889,Anthro_Calc!C:P,12,FALSE)))</f>
        <v/>
      </c>
      <c r="AZ889" s="171" t="str">
        <f>IF(ISBLANK(AT889), "", -3 + (AT889 -VLOOKUP(AX889,Anthro_Calc!C:P,4,FALSE)) / (VLOOKUP(AX889,Anthro_Calc!C:P,5,FALSE) - VLOOKUP(AX889,Anthro_Calc!C:P,4,FALSE)))</f>
        <v/>
      </c>
      <c r="BA889" s="171" t="str">
        <f>IF(ISBLANK(AT889), "", 3 + (AT889 -VLOOKUP(AX889,Anthro_Calc!C:P,10,FALSE)) / (VLOOKUP(AX889,Anthro_Calc!C:P,10,FALSE) - VLOOKUP(AX889,Anthro_Calc!C:P,9,FALSE)))</f>
        <v/>
      </c>
      <c r="BB889" s="172" t="str">
        <f t="shared" si="706"/>
        <v/>
      </c>
      <c r="BC889" s="173" t="str">
        <f t="shared" si="707"/>
        <v/>
      </c>
      <c r="BD889" s="174" t="str">
        <f t="shared" si="733"/>
        <v/>
      </c>
      <c r="BE889" s="180" t="str">
        <f t="shared" si="734"/>
        <v/>
      </c>
      <c r="BF889" s="181" t="str">
        <f t="shared" si="708"/>
        <v/>
      </c>
      <c r="BG889" s="181" t="str">
        <f t="shared" si="735"/>
        <v/>
      </c>
      <c r="BH889" s="179"/>
      <c r="BI889" s="182"/>
      <c r="BJ889" s="167"/>
      <c r="BK889" s="175"/>
      <c r="BL889" s="176"/>
      <c r="BM889" s="177" t="str">
        <f t="shared" si="709"/>
        <v/>
      </c>
      <c r="BN889" s="171">
        <f t="shared" si="727"/>
        <v>0</v>
      </c>
      <c r="BO889" s="171">
        <f t="shared" si="728"/>
        <v>0</v>
      </c>
      <c r="BP889" s="171" t="str">
        <f t="shared" si="710"/>
        <v>0</v>
      </c>
      <c r="BQ889" s="171" t="str">
        <f>IF(ISBLANK(BL889), "", (POWER(BL889/VLOOKUP(BP889,Anthro_Calc!C:P,13,FALSE),VLOOKUP(BP889,Anthro_Calc!C:P,12,FALSE))-1) / (VLOOKUP(BP889,Anthro_Calc!C:P,14,FALSE)*VLOOKUP(BP889,Anthro_Calc!C:P,12,FALSE)))</f>
        <v/>
      </c>
      <c r="BR889" s="171" t="str">
        <f>IF(ISBLANK(BL889), "", -3 + (BL889 -VLOOKUP(BP889,Anthro_Calc!C:P,4,FALSE)) / (VLOOKUP(BP889,Anthro_Calc!C:P,5,FALSE) - VLOOKUP(BP889,Anthro_Calc!C:P,4,FALSE)))</f>
        <v/>
      </c>
      <c r="BS889" s="171" t="str">
        <f>IF(ISBLANK(BL889), "", 3 + (BL889 -VLOOKUP(BP889,Anthro_Calc!C:P,10,FALSE)) / (VLOOKUP(BP889,Anthro_Calc!C:P,10,FALSE) - VLOOKUP(BP889,Anthro_Calc!C:P,9,FALSE)))</f>
        <v/>
      </c>
      <c r="BT889" s="172" t="str">
        <f t="shared" si="711"/>
        <v/>
      </c>
      <c r="BU889" s="173" t="str">
        <f t="shared" si="712"/>
        <v/>
      </c>
      <c r="BV889" s="174" t="str">
        <f t="shared" si="713"/>
        <v/>
      </c>
      <c r="BW889" s="181" t="str">
        <f t="shared" si="736"/>
        <v/>
      </c>
      <c r="BX889" s="179"/>
      <c r="BY889" s="181" t="str">
        <f>IF(ISBLANK(BL889), "", VLOOKUP(Z889&amp;" "&amp;BV889&amp;" "&amp;BW889,Graduation_Criteria!$D$2:$E$34,2,FALSE))</f>
        <v/>
      </c>
      <c r="BZ889" s="181" t="str">
        <f t="shared" si="737"/>
        <v/>
      </c>
      <c r="CA889" s="167"/>
      <c r="CB889" s="175"/>
      <c r="CC889" s="175"/>
      <c r="CD889" s="183" t="str">
        <f t="shared" si="714"/>
        <v/>
      </c>
      <c r="CE889" s="184">
        <f t="shared" si="715"/>
        <v>0</v>
      </c>
      <c r="CF889" s="184">
        <f t="shared" si="716"/>
        <v>0</v>
      </c>
      <c r="CG889" s="184" t="str">
        <f t="shared" si="717"/>
        <v>0</v>
      </c>
      <c r="CH889" s="184" t="str">
        <f>IF(ISBLANK(CC889), "", (POWER(CC889/VLOOKUP(CG889,Anthro_Calc!C:P,13,FALSE),VLOOKUP(CG889,Anthro_Calc!C:P,12,FALSE))-1) / (VLOOKUP(CG889,Anthro_Calc!C:P,14,FALSE)*VLOOKUP(CG889,Anthro_Calc!C:P,12,FALSE)))</f>
        <v/>
      </c>
      <c r="CI889" s="184" t="str">
        <f>IF(ISBLANK(CC889), "", -3 + (CC889 -VLOOKUP(CG889,Anthro_Calc!C:P,4,FALSE)) / (VLOOKUP(CG889,Anthro_Calc!C:P,5,FALSE) - VLOOKUP(CG889,Anthro_Calc!C:P,4,FALSE)))</f>
        <v/>
      </c>
      <c r="CJ889" s="184" t="str">
        <f>IF(ISBLANK(CC889), "", 3 + (CC889 -VLOOKUP(CG889,Anthro_Calc!C:P,10,FALSE)) / (VLOOKUP(CG889,Anthro_Calc!C:P,10,FALSE) - VLOOKUP(CG889,Anthro_Calc!C:P,9,FALSE)))</f>
        <v/>
      </c>
      <c r="CK889" s="185" t="str">
        <f t="shared" si="718"/>
        <v/>
      </c>
      <c r="CL889" s="173" t="str">
        <f t="shared" si="719"/>
        <v/>
      </c>
      <c r="CM889" s="174" t="str">
        <f t="shared" si="720"/>
        <v/>
      </c>
      <c r="CN889" s="179"/>
      <c r="CO889" s="167"/>
      <c r="CP889" s="175"/>
      <c r="CQ889" s="175"/>
      <c r="CR889" s="186" t="str">
        <f t="shared" si="721"/>
        <v/>
      </c>
      <c r="CS889" s="187">
        <f t="shared" si="722"/>
        <v>0</v>
      </c>
      <c r="CT889" s="187">
        <f t="shared" si="723"/>
        <v>0</v>
      </c>
      <c r="CU889" s="187" t="str">
        <f t="shared" si="724"/>
        <v>0</v>
      </c>
      <c r="CV889" s="187" t="str">
        <f>IF(ISBLANK(CQ889), "", (POWER(CQ889/VLOOKUP(CU889,Anthro_Calc!C:P,13,FALSE),VLOOKUP(CU889,Anthro_Calc!C:P,12,FALSE))-1) / (VLOOKUP(CU889,Anthro_Calc!C:P,14,FALSE)*VLOOKUP(CU889,Anthro_Calc!C:P,12,FALSE)))</f>
        <v/>
      </c>
      <c r="CW889" s="187" t="str">
        <f>IF(ISBLANK(CQ889), "", -3 + (CQ889 -VLOOKUP(CU889,Anthro_Calc!C:P,4,FALSE)) / (VLOOKUP(CU889,Anthro_Calc!C:P,5,FALSE) - VLOOKUP(CU889,Anthro_Calc!C:P,4,FALSE)))</f>
        <v/>
      </c>
      <c r="CX889" s="187" t="str">
        <f>IF(ISBLANK(CQ889), "", 3 + (CQ889 -VLOOKUP(CU889,Anthro_Calc!C:P,10,FALSE)) / (VLOOKUP(CU889,Anthro_Calc!C:P,10,FALSE) - VLOOKUP(CU889,Anthro_Calc!C:P,9,FALSE)))</f>
        <v/>
      </c>
      <c r="CY889" s="188" t="str">
        <f t="shared" si="725"/>
        <v/>
      </c>
      <c r="CZ889" s="117" t="str">
        <f t="shared" si="739"/>
        <v/>
      </c>
      <c r="DA889" s="174" t="str">
        <f t="shared" si="726"/>
        <v/>
      </c>
      <c r="DB889" s="189"/>
    </row>
    <row r="890" spans="1:106">
      <c r="A890" s="165">
        <f t="shared" si="731"/>
        <v>886</v>
      </c>
      <c r="B890" s="166"/>
      <c r="C890" s="166"/>
      <c r="D890" s="166"/>
      <c r="E890" s="166"/>
      <c r="F890" s="166"/>
      <c r="G890" s="166"/>
      <c r="H890" s="166"/>
      <c r="I890" s="166"/>
      <c r="J890" s="166"/>
      <c r="K890" s="166"/>
      <c r="L890" s="166"/>
      <c r="M890" s="167"/>
      <c r="N890" s="168" t="str">
        <f t="shared" ref="N890:N953" ca="1" si="740">IF(ISBLANK(M890), "", ROUND((TODAY()-M890)/365*12,0))</f>
        <v/>
      </c>
      <c r="O890" s="169"/>
      <c r="P890" s="169"/>
      <c r="Q890" s="167"/>
      <c r="R890" s="170"/>
      <c r="S890" s="171" t="str">
        <f t="shared" ref="S890:S953" si="741">IF(ISBLANK(R890), "", ROUND((Q890-M890)/30.4,0))</f>
        <v/>
      </c>
      <c r="T890" s="171" t="str">
        <f t="shared" ref="T890:T953" si="742">IF(ISBLANK(R890), "", Q890-M890)</f>
        <v/>
      </c>
      <c r="U890" s="171" t="str">
        <f t="shared" ref="U890:U953" si="743">L890&amp;T890</f>
        <v/>
      </c>
      <c r="V890" s="171" t="str">
        <f>IF(ISBLANK(R890), "", (POWER(R890/VLOOKUP(U890,Anthro_Calc!C:P,13,FALSE),VLOOKUP(U890,Anthro_Calc!C:P,12,FALSE))-1) / (VLOOKUP(U890,Anthro_Calc!C:P,14,FALSE)*VLOOKUP(U890,Anthro_Calc!C:P,12,FALSE)))</f>
        <v/>
      </c>
      <c r="W890" s="171" t="str">
        <f>IF(ISBLANK(R890), "", -3 + (R890 -VLOOKUP(U890,Anthro_Calc!C:P,4,FALSE)) / (VLOOKUP(U890,Anthro_Calc!C:P,5,FALSE) - VLOOKUP(U890,Anthro_Calc!C:P,4,FALSE)))</f>
        <v/>
      </c>
      <c r="X890" s="171" t="str">
        <f>IF(ISBLANK(R890), "", 3 + (R890 -VLOOKUP(U890,Anthro_Calc!C:P,10,FALSE)) / (VLOOKUP(U890,Anthro_Calc!C:P,10,FALSE) - VLOOKUP(U890,Anthro_Calc!C:P,9,FALSE)))</f>
        <v/>
      </c>
      <c r="Y890" s="172" t="str">
        <f t="shared" ref="Y890:Y953" si="744">IF(V890="", "", IF(V890&gt;3, X890, IF(V890&lt;-3, W890, V890)))</f>
        <v/>
      </c>
      <c r="Z890" s="173" t="str">
        <f t="shared" ref="Z890:Z953" si="745">IF(ISBLANK(R890), "", IF(OR(Y890 &lt; -5, Y890&gt;5), "Please check weight and DOB again", IF(Y890&lt;=-3,"SEVERE", IF(Y890&lt;=-2,"MODERATE", IF(Y890&lt;=-1, "MILD", "Child is healthy. Do NOT admit into PDH")))))</f>
        <v/>
      </c>
      <c r="AA890" s="174" t="str">
        <f t="shared" si="730"/>
        <v/>
      </c>
      <c r="AB890" s="167"/>
      <c r="AC890" s="175"/>
      <c r="AD890" s="176"/>
      <c r="AE890" s="177" t="str">
        <f t="shared" ref="AE890:AE953" si="746">IF(ISBLANK(AD890), "", ROUND((AD890-R890)*1000, 0))</f>
        <v/>
      </c>
      <c r="AF890" s="171">
        <f t="shared" ref="AF890:AF953" si="747">ROUND((AB890-M890)/30.4,0)</f>
        <v>0</v>
      </c>
      <c r="AG890" s="171">
        <f t="shared" ref="AG890:AG953" si="748">AB890-M890</f>
        <v>0</v>
      </c>
      <c r="AH890" s="171" t="str">
        <f t="shared" ref="AH890:AH953" si="749">L890&amp;AG890</f>
        <v>0</v>
      </c>
      <c r="AI890" s="171" t="str">
        <f>IF(ISBLANK(AD890), "", (POWER(AD890/VLOOKUP(AH890,Anthro_Calc!C:P,13,FALSE),VLOOKUP(AH890,Anthro_Calc!C:P,12,FALSE))-1) / (VLOOKUP(AH890,Anthro_Calc!C:P,14,FALSE)*VLOOKUP(AH890,Anthro_Calc!C:P,12,FALSE)))</f>
        <v/>
      </c>
      <c r="AJ890" s="171" t="str">
        <f>IF(ISBLANK(AD890), "", -3 + (AD890 -VLOOKUP(AH890,Anthro_Calc!C:P,4,FALSE)) / (VLOOKUP(AH890,Anthro_Calc!C:P,5,FALSE) - VLOOKUP(AH890,Anthro_Calc!C:P,4,FALSE)))</f>
        <v/>
      </c>
      <c r="AK890" s="171" t="str">
        <f>IF(ISBLANK(AD890), "", 3 + (AD890 -VLOOKUP(AH890,Anthro_Calc!C:P,10,FALSE)) / (VLOOKUP(AH890,Anthro_Calc!C:P,10,FALSE) - VLOOKUP(AH890,Anthro_Calc!C:P,9,FALSE)))</f>
        <v/>
      </c>
      <c r="AL890" s="172" t="str">
        <f t="shared" ref="AL890:AL953" si="750">IF(AI890="", "", IF(AI890&gt;3, AK890, IF(AI890&lt;-3, AJ890, AI890)))</f>
        <v/>
      </c>
      <c r="AM890" s="173" t="str">
        <f t="shared" ref="AM890:AM953" si="751">IF(ISBLANK(AD890), "", IF(OR(AL890&lt; - 5, AL890 &gt; 5), "Please check weight and DOB again", IF(AL890&lt;=-3,"SEVERE", IF(AL890&lt;=-2,"MODERATE", IF(AL890&lt;=-1, "MILD", "NORMAL")))))</f>
        <v/>
      </c>
      <c r="AN890" s="174" t="str">
        <f t="shared" ref="AN890:AN953" si="752">IF(AND(ISERROR(FIND("Mild",$D$2)),AM890="MILD"),"NORMAL",AM890)</f>
        <v/>
      </c>
      <c r="AO890" s="178" t="str">
        <f t="shared" si="732"/>
        <v/>
      </c>
      <c r="AP890" s="179"/>
      <c r="AQ890" s="179" t="str">
        <f t="shared" si="738"/>
        <v/>
      </c>
      <c r="AR890" s="167"/>
      <c r="AS890" s="175"/>
      <c r="AT890" s="170"/>
      <c r="AU890" s="177" t="str">
        <f t="shared" si="729"/>
        <v/>
      </c>
      <c r="AV890" s="171">
        <f t="shared" ref="AV890:AV953" si="753">ROUND((AR890-M890)/30.4,0)</f>
        <v>0</v>
      </c>
      <c r="AW890" s="171">
        <f t="shared" ref="AW890:AW953" si="754">AR890-M890</f>
        <v>0</v>
      </c>
      <c r="AX890" s="171" t="str">
        <f t="shared" ref="AX890:AX953" si="755">L890&amp;AW890</f>
        <v>0</v>
      </c>
      <c r="AY890" s="171" t="str">
        <f>IF(ISBLANK(AT890), "", (POWER(AT890/VLOOKUP(AX890,Anthro_Calc!C:P,13,FALSE),VLOOKUP(AX890,Anthro_Calc!C:P,12,FALSE))-1) / (VLOOKUP(AX890,Anthro_Calc!C:P,14,FALSE)*VLOOKUP(AX890,Anthro_Calc!C:P,12,FALSE)))</f>
        <v/>
      </c>
      <c r="AZ890" s="171" t="str">
        <f>IF(ISBLANK(AT890), "", -3 + (AT890 -VLOOKUP(AX890,Anthro_Calc!C:P,4,FALSE)) / (VLOOKUP(AX890,Anthro_Calc!C:P,5,FALSE) - VLOOKUP(AX890,Anthro_Calc!C:P,4,FALSE)))</f>
        <v/>
      </c>
      <c r="BA890" s="171" t="str">
        <f>IF(ISBLANK(AT890), "", 3 + (AT890 -VLOOKUP(AX890,Anthro_Calc!C:P,10,FALSE)) / (VLOOKUP(AX890,Anthro_Calc!C:P,10,FALSE) - VLOOKUP(AX890,Anthro_Calc!C:P,9,FALSE)))</f>
        <v/>
      </c>
      <c r="BB890" s="172" t="str">
        <f t="shared" ref="BB890:BB953" si="756">IF(AY890="", "", IF(AY890&gt;3, BA890, IF(AY890&lt;-3, AZ890, AY890)))</f>
        <v/>
      </c>
      <c r="BC890" s="173" t="str">
        <f t="shared" ref="BC890:BC953" si="757">IF(ISBLANK(AT890), "", IF(OR(BB890&lt;-5, BB890&gt;5), "Please check weight and DOB again", IF(BB890&lt;=-3,"SEVERE", IF(BB890&lt;=-2,"MODERATE", IF(BB890&lt;=-1, "MILD", "NORMAL")))))</f>
        <v/>
      </c>
      <c r="BD890" s="174" t="str">
        <f t="shared" si="733"/>
        <v/>
      </c>
      <c r="BE890" s="180" t="str">
        <f t="shared" si="734"/>
        <v/>
      </c>
      <c r="BF890" s="181" t="str">
        <f t="shared" ref="BF890:BF953" si="758">IF(BD890="NORMAL","GRADUATED",IF(BD890="MILD", "GRADUATED", IF(BD890="MODERATE","NOT-GRADUATED",IF(BD890="SEVERE","NOT-GRADUATED",""))))</f>
        <v/>
      </c>
      <c r="BG890" s="181" t="str">
        <f t="shared" si="735"/>
        <v/>
      </c>
      <c r="BH890" s="179"/>
      <c r="BI890" s="182"/>
      <c r="BJ890" s="167"/>
      <c r="BK890" s="175"/>
      <c r="BL890" s="176"/>
      <c r="BM890" s="177" t="str">
        <f t="shared" ref="BM890:BM953" si="759">IF(ISBLANK(BL890), "", ROUND((BL890-R890)*1000, 0))</f>
        <v/>
      </c>
      <c r="BN890" s="171">
        <f t="shared" si="727"/>
        <v>0</v>
      </c>
      <c r="BO890" s="171">
        <f t="shared" si="728"/>
        <v>0</v>
      </c>
      <c r="BP890" s="171" t="str">
        <f t="shared" ref="BP890:BP953" si="760">L890&amp;BO890</f>
        <v>0</v>
      </c>
      <c r="BQ890" s="171" t="str">
        <f>IF(ISBLANK(BL890), "", (POWER(BL890/VLOOKUP(BP890,Anthro_Calc!C:P,13,FALSE),VLOOKUP(BP890,Anthro_Calc!C:P,12,FALSE))-1) / (VLOOKUP(BP890,Anthro_Calc!C:P,14,FALSE)*VLOOKUP(BP890,Anthro_Calc!C:P,12,FALSE)))</f>
        <v/>
      </c>
      <c r="BR890" s="171" t="str">
        <f>IF(ISBLANK(BL890), "", -3 + (BL890 -VLOOKUP(BP890,Anthro_Calc!C:P,4,FALSE)) / (VLOOKUP(BP890,Anthro_Calc!C:P,5,FALSE) - VLOOKUP(BP890,Anthro_Calc!C:P,4,FALSE)))</f>
        <v/>
      </c>
      <c r="BS890" s="171" t="str">
        <f>IF(ISBLANK(BL890), "", 3 + (BL890 -VLOOKUP(BP890,Anthro_Calc!C:P,10,FALSE)) / (VLOOKUP(BP890,Anthro_Calc!C:P,10,FALSE) - VLOOKUP(BP890,Anthro_Calc!C:P,9,FALSE)))</f>
        <v/>
      </c>
      <c r="BT890" s="172" t="str">
        <f t="shared" ref="BT890:BT953" si="761">IF(BQ890="", "", IF(BQ890&gt;3, BS890, IF(BQ890&lt;-3, BR890, BQ890)))</f>
        <v/>
      </c>
      <c r="BU890" s="173" t="str">
        <f t="shared" ref="BU890:BU953" si="762">IF(ISBLANK(BL890), "", IF(OR(BT890 &lt;-5, BT890&gt;5), "Please check weight and DOB again", IF(BT890&lt;=-3,"SEVERE", IF(BT890&lt;=-2,"MODERATE", IF(BT890&lt;=-1, "MILD", "NORMAL")))))</f>
        <v/>
      </c>
      <c r="BV890" s="174" t="str">
        <f t="shared" ref="BV890:BV953" si="763">IF(AND(ISERROR(FIND("Mild",$D$2)),BU890="MILD"),"NORMAL",BU890)</f>
        <v/>
      </c>
      <c r="BW890" s="181" t="str">
        <f t="shared" si="736"/>
        <v/>
      </c>
      <c r="BX890" s="179"/>
      <c r="BY890" s="181" t="str">
        <f>IF(ISBLANK(BL890), "", VLOOKUP(Z890&amp;" "&amp;BV890&amp;" "&amp;BW890,Graduation_Criteria!$D$2:$E$34,2,FALSE))</f>
        <v/>
      </c>
      <c r="BZ890" s="181" t="str">
        <f t="shared" si="737"/>
        <v/>
      </c>
      <c r="CA890" s="167"/>
      <c r="CB890" s="175"/>
      <c r="CC890" s="175"/>
      <c r="CD890" s="183" t="str">
        <f t="shared" ref="CD890:CD953" si="764">IF(ISBLANK(CC890), "", (CC890-R890)*1000)</f>
        <v/>
      </c>
      <c r="CE890" s="184">
        <f t="shared" ref="CE890:CE953" si="765">ROUND((CA890-M890)/30.4,0)</f>
        <v>0</v>
      </c>
      <c r="CF890" s="184">
        <f t="shared" ref="CF890:CF953" si="766">CA890-M890</f>
        <v>0</v>
      </c>
      <c r="CG890" s="184" t="str">
        <f t="shared" ref="CG890:CG953" si="767">L890&amp;CF890</f>
        <v>0</v>
      </c>
      <c r="CH890" s="184" t="str">
        <f>IF(ISBLANK(CC890), "", (POWER(CC890/VLOOKUP(CG890,Anthro_Calc!C:P,13,FALSE),VLOOKUP(CG890,Anthro_Calc!C:P,12,FALSE))-1) / (VLOOKUP(CG890,Anthro_Calc!C:P,14,FALSE)*VLOOKUP(CG890,Anthro_Calc!C:P,12,FALSE)))</f>
        <v/>
      </c>
      <c r="CI890" s="184" t="str">
        <f>IF(ISBLANK(CC890), "", -3 + (CC890 -VLOOKUP(CG890,Anthro_Calc!C:P,4,FALSE)) / (VLOOKUP(CG890,Anthro_Calc!C:P,5,FALSE) - VLOOKUP(CG890,Anthro_Calc!C:P,4,FALSE)))</f>
        <v/>
      </c>
      <c r="CJ890" s="184" t="str">
        <f>IF(ISBLANK(CC890), "", 3 + (CC890 -VLOOKUP(CG890,Anthro_Calc!C:P,10,FALSE)) / (VLOOKUP(CG890,Anthro_Calc!C:P,10,FALSE) - VLOOKUP(CG890,Anthro_Calc!C:P,9,FALSE)))</f>
        <v/>
      </c>
      <c r="CK890" s="185" t="str">
        <f t="shared" ref="CK890:CK953" si="768">IF(CH890="", "", IF(CH890&gt;3, CJ890, IF(CH890&lt;-3, CI890, CH890)))</f>
        <v/>
      </c>
      <c r="CL890" s="173" t="str">
        <f t="shared" ref="CL890:CL953" si="769">IF(ISBLANK(CC890), "", IF(OR(CK890&lt;-5, CK890&gt;5), "Please check weight and DOB again", IF(CK890&lt;=-3,"SEVERE", IF(CK890&lt;=-2,"MODERATE", IF(CK890&lt;=-1, "MILD", "NORMAL")))))</f>
        <v/>
      </c>
      <c r="CM890" s="174" t="str">
        <f t="shared" ref="CM890:CM953" si="770">IF(AND(ISERROR(FIND("Mild",$D$2)),CL890="MILD"),"NORMAL",CL890)</f>
        <v/>
      </c>
      <c r="CN890" s="179"/>
      <c r="CO890" s="167"/>
      <c r="CP890" s="175"/>
      <c r="CQ890" s="175"/>
      <c r="CR890" s="186" t="str">
        <f t="shared" ref="CR890:CR953" si="771">IF(ISBLANK(CQ890), "", (CQ890-R890)*1000)</f>
        <v/>
      </c>
      <c r="CS890" s="187">
        <f t="shared" ref="CS890:CS953" si="772">ROUND((CO890-M890)/30.4,0)</f>
        <v>0</v>
      </c>
      <c r="CT890" s="187">
        <f t="shared" ref="CT890:CT953" si="773">CO890-M890</f>
        <v>0</v>
      </c>
      <c r="CU890" s="187" t="str">
        <f t="shared" ref="CU890:CU953" si="774">L890&amp;CT890</f>
        <v>0</v>
      </c>
      <c r="CV890" s="187" t="str">
        <f>IF(ISBLANK(CQ890), "", (POWER(CQ890/VLOOKUP(CU890,Anthro_Calc!C:P,13,FALSE),VLOOKUP(CU890,Anthro_Calc!C:P,12,FALSE))-1) / (VLOOKUP(CU890,Anthro_Calc!C:P,14,FALSE)*VLOOKUP(CU890,Anthro_Calc!C:P,12,FALSE)))</f>
        <v/>
      </c>
      <c r="CW890" s="187" t="str">
        <f>IF(ISBLANK(CQ890), "", -3 + (CQ890 -VLOOKUP(CU890,Anthro_Calc!C:P,4,FALSE)) / (VLOOKUP(CU890,Anthro_Calc!C:P,5,FALSE) - VLOOKUP(CU890,Anthro_Calc!C:P,4,FALSE)))</f>
        <v/>
      </c>
      <c r="CX890" s="187" t="str">
        <f>IF(ISBLANK(CQ890), "", 3 + (CQ890 -VLOOKUP(CU890,Anthro_Calc!C:P,10,FALSE)) / (VLOOKUP(CU890,Anthro_Calc!C:P,10,FALSE) - VLOOKUP(CU890,Anthro_Calc!C:P,9,FALSE)))</f>
        <v/>
      </c>
      <c r="CY890" s="188" t="str">
        <f t="shared" ref="CY890:CY953" si="775">IF(CV890="", "", IF(CV890&gt;3, CX890, IF(CV890&lt;-3, CW890, CV890)))</f>
        <v/>
      </c>
      <c r="CZ890" s="117" t="str">
        <f t="shared" si="739"/>
        <v/>
      </c>
      <c r="DA890" s="174" t="str">
        <f t="shared" ref="DA890:DA953" si="776">IF(AND(ISERROR(FIND("Mild",$D$2)),CZ890="MILD"),"NORMAL",CZ890)</f>
        <v/>
      </c>
      <c r="DB890" s="189"/>
    </row>
    <row r="891" spans="1:106">
      <c r="A891" s="165">
        <f t="shared" si="731"/>
        <v>887</v>
      </c>
      <c r="B891" s="166"/>
      <c r="C891" s="166"/>
      <c r="D891" s="166"/>
      <c r="E891" s="166"/>
      <c r="F891" s="166"/>
      <c r="G891" s="166"/>
      <c r="H891" s="166"/>
      <c r="I891" s="166"/>
      <c r="J891" s="166"/>
      <c r="K891" s="166"/>
      <c r="L891" s="166"/>
      <c r="M891" s="167"/>
      <c r="N891" s="168" t="str">
        <f t="shared" ca="1" si="740"/>
        <v/>
      </c>
      <c r="O891" s="169"/>
      <c r="P891" s="169"/>
      <c r="Q891" s="167"/>
      <c r="R891" s="170"/>
      <c r="S891" s="171" t="str">
        <f t="shared" si="741"/>
        <v/>
      </c>
      <c r="T891" s="171" t="str">
        <f t="shared" si="742"/>
        <v/>
      </c>
      <c r="U891" s="171" t="str">
        <f t="shared" si="743"/>
        <v/>
      </c>
      <c r="V891" s="171" t="str">
        <f>IF(ISBLANK(R891), "", (POWER(R891/VLOOKUP(U891,Anthro_Calc!C:P,13,FALSE),VLOOKUP(U891,Anthro_Calc!C:P,12,FALSE))-1) / (VLOOKUP(U891,Anthro_Calc!C:P,14,FALSE)*VLOOKUP(U891,Anthro_Calc!C:P,12,FALSE)))</f>
        <v/>
      </c>
      <c r="W891" s="171" t="str">
        <f>IF(ISBLANK(R891), "", -3 + (R891 -VLOOKUP(U891,Anthro_Calc!C:P,4,FALSE)) / (VLOOKUP(U891,Anthro_Calc!C:P,5,FALSE) - VLOOKUP(U891,Anthro_Calc!C:P,4,FALSE)))</f>
        <v/>
      </c>
      <c r="X891" s="171" t="str">
        <f>IF(ISBLANK(R891), "", 3 + (R891 -VLOOKUP(U891,Anthro_Calc!C:P,10,FALSE)) / (VLOOKUP(U891,Anthro_Calc!C:P,10,FALSE) - VLOOKUP(U891,Anthro_Calc!C:P,9,FALSE)))</f>
        <v/>
      </c>
      <c r="Y891" s="172" t="str">
        <f t="shared" si="744"/>
        <v/>
      </c>
      <c r="Z891" s="173" t="str">
        <f t="shared" si="745"/>
        <v/>
      </c>
      <c r="AA891" s="174" t="str">
        <f t="shared" si="730"/>
        <v/>
      </c>
      <c r="AB891" s="167"/>
      <c r="AC891" s="175"/>
      <c r="AD891" s="176"/>
      <c r="AE891" s="177" t="str">
        <f t="shared" si="746"/>
        <v/>
      </c>
      <c r="AF891" s="171">
        <f t="shared" si="747"/>
        <v>0</v>
      </c>
      <c r="AG891" s="171">
        <f t="shared" si="748"/>
        <v>0</v>
      </c>
      <c r="AH891" s="171" t="str">
        <f t="shared" si="749"/>
        <v>0</v>
      </c>
      <c r="AI891" s="171" t="str">
        <f>IF(ISBLANK(AD891), "", (POWER(AD891/VLOOKUP(AH891,Anthro_Calc!C:P,13,FALSE),VLOOKUP(AH891,Anthro_Calc!C:P,12,FALSE))-1) / (VLOOKUP(AH891,Anthro_Calc!C:P,14,FALSE)*VLOOKUP(AH891,Anthro_Calc!C:P,12,FALSE)))</f>
        <v/>
      </c>
      <c r="AJ891" s="171" t="str">
        <f>IF(ISBLANK(AD891), "", -3 + (AD891 -VLOOKUP(AH891,Anthro_Calc!C:P,4,FALSE)) / (VLOOKUP(AH891,Anthro_Calc!C:P,5,FALSE) - VLOOKUP(AH891,Anthro_Calc!C:P,4,FALSE)))</f>
        <v/>
      </c>
      <c r="AK891" s="171" t="str">
        <f>IF(ISBLANK(AD891), "", 3 + (AD891 -VLOOKUP(AH891,Anthro_Calc!C:P,10,FALSE)) / (VLOOKUP(AH891,Anthro_Calc!C:P,10,FALSE) - VLOOKUP(AH891,Anthro_Calc!C:P,9,FALSE)))</f>
        <v/>
      </c>
      <c r="AL891" s="172" t="str">
        <f t="shared" si="750"/>
        <v/>
      </c>
      <c r="AM891" s="173" t="str">
        <f t="shared" si="751"/>
        <v/>
      </c>
      <c r="AN891" s="174" t="str">
        <f t="shared" si="752"/>
        <v/>
      </c>
      <c r="AO891" s="178" t="str">
        <f t="shared" si="732"/>
        <v/>
      </c>
      <c r="AP891" s="179"/>
      <c r="AQ891" s="179" t="str">
        <f t="shared" si="738"/>
        <v/>
      </c>
      <c r="AR891" s="167"/>
      <c r="AS891" s="175"/>
      <c r="AT891" s="170"/>
      <c r="AU891" s="177" t="str">
        <f t="shared" si="729"/>
        <v/>
      </c>
      <c r="AV891" s="171">
        <f t="shared" si="753"/>
        <v>0</v>
      </c>
      <c r="AW891" s="171">
        <f t="shared" si="754"/>
        <v>0</v>
      </c>
      <c r="AX891" s="171" t="str">
        <f t="shared" si="755"/>
        <v>0</v>
      </c>
      <c r="AY891" s="171" t="str">
        <f>IF(ISBLANK(AT891), "", (POWER(AT891/VLOOKUP(AX891,Anthro_Calc!C:P,13,FALSE),VLOOKUP(AX891,Anthro_Calc!C:P,12,FALSE))-1) / (VLOOKUP(AX891,Anthro_Calc!C:P,14,FALSE)*VLOOKUP(AX891,Anthro_Calc!C:P,12,FALSE)))</f>
        <v/>
      </c>
      <c r="AZ891" s="171" t="str">
        <f>IF(ISBLANK(AT891), "", -3 + (AT891 -VLOOKUP(AX891,Anthro_Calc!C:P,4,FALSE)) / (VLOOKUP(AX891,Anthro_Calc!C:P,5,FALSE) - VLOOKUP(AX891,Anthro_Calc!C:P,4,FALSE)))</f>
        <v/>
      </c>
      <c r="BA891" s="171" t="str">
        <f>IF(ISBLANK(AT891), "", 3 + (AT891 -VLOOKUP(AX891,Anthro_Calc!C:P,10,FALSE)) / (VLOOKUP(AX891,Anthro_Calc!C:P,10,FALSE) - VLOOKUP(AX891,Anthro_Calc!C:P,9,FALSE)))</f>
        <v/>
      </c>
      <c r="BB891" s="172" t="str">
        <f t="shared" si="756"/>
        <v/>
      </c>
      <c r="BC891" s="173" t="str">
        <f t="shared" si="757"/>
        <v/>
      </c>
      <c r="BD891" s="174" t="str">
        <f t="shared" si="733"/>
        <v/>
      </c>
      <c r="BE891" s="180" t="str">
        <f t="shared" si="734"/>
        <v/>
      </c>
      <c r="BF891" s="181" t="str">
        <f t="shared" si="758"/>
        <v/>
      </c>
      <c r="BG891" s="181" t="str">
        <f t="shared" si="735"/>
        <v/>
      </c>
      <c r="BH891" s="179"/>
      <c r="BI891" s="182"/>
      <c r="BJ891" s="167"/>
      <c r="BK891" s="175"/>
      <c r="BL891" s="176"/>
      <c r="BM891" s="177" t="str">
        <f t="shared" si="759"/>
        <v/>
      </c>
      <c r="BN891" s="171">
        <f t="shared" ref="BN891:BN954" si="777">ROUND((BJ891-M891)/30.4,0)</f>
        <v>0</v>
      </c>
      <c r="BO891" s="171">
        <f t="shared" ref="BO891:BO954" si="778">BJ891-M891</f>
        <v>0</v>
      </c>
      <c r="BP891" s="171" t="str">
        <f t="shared" si="760"/>
        <v>0</v>
      </c>
      <c r="BQ891" s="171" t="str">
        <f>IF(ISBLANK(BL891), "", (POWER(BL891/VLOOKUP(BP891,Anthro_Calc!C:P,13,FALSE),VLOOKUP(BP891,Anthro_Calc!C:P,12,FALSE))-1) / (VLOOKUP(BP891,Anthro_Calc!C:P,14,FALSE)*VLOOKUP(BP891,Anthro_Calc!C:P,12,FALSE)))</f>
        <v/>
      </c>
      <c r="BR891" s="171" t="str">
        <f>IF(ISBLANK(BL891), "", -3 + (BL891 -VLOOKUP(BP891,Anthro_Calc!C:P,4,FALSE)) / (VLOOKUP(BP891,Anthro_Calc!C:P,5,FALSE) - VLOOKUP(BP891,Anthro_Calc!C:P,4,FALSE)))</f>
        <v/>
      </c>
      <c r="BS891" s="171" t="str">
        <f>IF(ISBLANK(BL891), "", 3 + (BL891 -VLOOKUP(BP891,Anthro_Calc!C:P,10,FALSE)) / (VLOOKUP(BP891,Anthro_Calc!C:P,10,FALSE) - VLOOKUP(BP891,Anthro_Calc!C:P,9,FALSE)))</f>
        <v/>
      </c>
      <c r="BT891" s="172" t="str">
        <f t="shared" si="761"/>
        <v/>
      </c>
      <c r="BU891" s="173" t="str">
        <f t="shared" si="762"/>
        <v/>
      </c>
      <c r="BV891" s="174" t="str">
        <f t="shared" si="763"/>
        <v/>
      </c>
      <c r="BW891" s="181" t="str">
        <f t="shared" si="736"/>
        <v/>
      </c>
      <c r="BX891" s="179"/>
      <c r="BY891" s="181" t="str">
        <f>IF(ISBLANK(BL891), "", VLOOKUP(Z891&amp;" "&amp;BV891&amp;" "&amp;BW891,Graduation_Criteria!$D$2:$E$34,2,FALSE))</f>
        <v/>
      </c>
      <c r="BZ891" s="181" t="str">
        <f t="shared" si="737"/>
        <v/>
      </c>
      <c r="CA891" s="167"/>
      <c r="CB891" s="175"/>
      <c r="CC891" s="175"/>
      <c r="CD891" s="183" t="str">
        <f t="shared" si="764"/>
        <v/>
      </c>
      <c r="CE891" s="184">
        <f t="shared" si="765"/>
        <v>0</v>
      </c>
      <c r="CF891" s="184">
        <f t="shared" si="766"/>
        <v>0</v>
      </c>
      <c r="CG891" s="184" t="str">
        <f t="shared" si="767"/>
        <v>0</v>
      </c>
      <c r="CH891" s="184" t="str">
        <f>IF(ISBLANK(CC891), "", (POWER(CC891/VLOOKUP(CG891,Anthro_Calc!C:P,13,FALSE),VLOOKUP(CG891,Anthro_Calc!C:P,12,FALSE))-1) / (VLOOKUP(CG891,Anthro_Calc!C:P,14,FALSE)*VLOOKUP(CG891,Anthro_Calc!C:P,12,FALSE)))</f>
        <v/>
      </c>
      <c r="CI891" s="184" t="str">
        <f>IF(ISBLANK(CC891), "", -3 + (CC891 -VLOOKUP(CG891,Anthro_Calc!C:P,4,FALSE)) / (VLOOKUP(CG891,Anthro_Calc!C:P,5,FALSE) - VLOOKUP(CG891,Anthro_Calc!C:P,4,FALSE)))</f>
        <v/>
      </c>
      <c r="CJ891" s="184" t="str">
        <f>IF(ISBLANK(CC891), "", 3 + (CC891 -VLOOKUP(CG891,Anthro_Calc!C:P,10,FALSE)) / (VLOOKUP(CG891,Anthro_Calc!C:P,10,FALSE) - VLOOKUP(CG891,Anthro_Calc!C:P,9,FALSE)))</f>
        <v/>
      </c>
      <c r="CK891" s="185" t="str">
        <f t="shared" si="768"/>
        <v/>
      </c>
      <c r="CL891" s="173" t="str">
        <f t="shared" si="769"/>
        <v/>
      </c>
      <c r="CM891" s="174" t="str">
        <f t="shared" si="770"/>
        <v/>
      </c>
      <c r="CN891" s="179"/>
      <c r="CO891" s="167"/>
      <c r="CP891" s="175"/>
      <c r="CQ891" s="175"/>
      <c r="CR891" s="186" t="str">
        <f t="shared" si="771"/>
        <v/>
      </c>
      <c r="CS891" s="187">
        <f t="shared" si="772"/>
        <v>0</v>
      </c>
      <c r="CT891" s="187">
        <f t="shared" si="773"/>
        <v>0</v>
      </c>
      <c r="CU891" s="187" t="str">
        <f t="shared" si="774"/>
        <v>0</v>
      </c>
      <c r="CV891" s="187" t="str">
        <f>IF(ISBLANK(CQ891), "", (POWER(CQ891/VLOOKUP(CU891,Anthro_Calc!C:P,13,FALSE),VLOOKUP(CU891,Anthro_Calc!C:P,12,FALSE))-1) / (VLOOKUP(CU891,Anthro_Calc!C:P,14,FALSE)*VLOOKUP(CU891,Anthro_Calc!C:P,12,FALSE)))</f>
        <v/>
      </c>
      <c r="CW891" s="187" t="str">
        <f>IF(ISBLANK(CQ891), "", -3 + (CQ891 -VLOOKUP(CU891,Anthro_Calc!C:P,4,FALSE)) / (VLOOKUP(CU891,Anthro_Calc!C:P,5,FALSE) - VLOOKUP(CU891,Anthro_Calc!C:P,4,FALSE)))</f>
        <v/>
      </c>
      <c r="CX891" s="187" t="str">
        <f>IF(ISBLANK(CQ891), "", 3 + (CQ891 -VLOOKUP(CU891,Anthro_Calc!C:P,10,FALSE)) / (VLOOKUP(CU891,Anthro_Calc!C:P,10,FALSE) - VLOOKUP(CU891,Anthro_Calc!C:P,9,FALSE)))</f>
        <v/>
      </c>
      <c r="CY891" s="188" t="str">
        <f t="shared" si="775"/>
        <v/>
      </c>
      <c r="CZ891" s="117" t="str">
        <f t="shared" si="739"/>
        <v/>
      </c>
      <c r="DA891" s="174" t="str">
        <f t="shared" si="776"/>
        <v/>
      </c>
      <c r="DB891" s="189"/>
    </row>
    <row r="892" spans="1:106">
      <c r="A892" s="165">
        <f t="shared" si="731"/>
        <v>888</v>
      </c>
      <c r="B892" s="166"/>
      <c r="C892" s="166"/>
      <c r="D892" s="166"/>
      <c r="E892" s="166"/>
      <c r="F892" s="166"/>
      <c r="G892" s="166"/>
      <c r="H892" s="166"/>
      <c r="I892" s="166"/>
      <c r="J892" s="166"/>
      <c r="K892" s="166"/>
      <c r="L892" s="166"/>
      <c r="M892" s="167"/>
      <c r="N892" s="168" t="str">
        <f t="shared" ca="1" si="740"/>
        <v/>
      </c>
      <c r="O892" s="169"/>
      <c r="P892" s="169"/>
      <c r="Q892" s="167"/>
      <c r="R892" s="170"/>
      <c r="S892" s="171" t="str">
        <f t="shared" si="741"/>
        <v/>
      </c>
      <c r="T892" s="171" t="str">
        <f t="shared" si="742"/>
        <v/>
      </c>
      <c r="U892" s="171" t="str">
        <f t="shared" si="743"/>
        <v/>
      </c>
      <c r="V892" s="171" t="str">
        <f>IF(ISBLANK(R892), "", (POWER(R892/VLOOKUP(U892,Anthro_Calc!C:P,13,FALSE),VLOOKUP(U892,Anthro_Calc!C:P,12,FALSE))-1) / (VLOOKUP(U892,Anthro_Calc!C:P,14,FALSE)*VLOOKUP(U892,Anthro_Calc!C:P,12,FALSE)))</f>
        <v/>
      </c>
      <c r="W892" s="171" t="str">
        <f>IF(ISBLANK(R892), "", -3 + (R892 -VLOOKUP(U892,Anthro_Calc!C:P,4,FALSE)) / (VLOOKUP(U892,Anthro_Calc!C:P,5,FALSE) - VLOOKUP(U892,Anthro_Calc!C:P,4,FALSE)))</f>
        <v/>
      </c>
      <c r="X892" s="171" t="str">
        <f>IF(ISBLANK(R892), "", 3 + (R892 -VLOOKUP(U892,Anthro_Calc!C:P,10,FALSE)) / (VLOOKUP(U892,Anthro_Calc!C:P,10,FALSE) - VLOOKUP(U892,Anthro_Calc!C:P,9,FALSE)))</f>
        <v/>
      </c>
      <c r="Y892" s="172" t="str">
        <f t="shared" si="744"/>
        <v/>
      </c>
      <c r="Z892" s="173" t="str">
        <f t="shared" si="745"/>
        <v/>
      </c>
      <c r="AA892" s="174" t="str">
        <f t="shared" si="730"/>
        <v/>
      </c>
      <c r="AB892" s="167"/>
      <c r="AC892" s="175"/>
      <c r="AD892" s="176"/>
      <c r="AE892" s="177" t="str">
        <f t="shared" si="746"/>
        <v/>
      </c>
      <c r="AF892" s="171">
        <f t="shared" si="747"/>
        <v>0</v>
      </c>
      <c r="AG892" s="171">
        <f t="shared" si="748"/>
        <v>0</v>
      </c>
      <c r="AH892" s="171" t="str">
        <f t="shared" si="749"/>
        <v>0</v>
      </c>
      <c r="AI892" s="171" t="str">
        <f>IF(ISBLANK(AD892), "", (POWER(AD892/VLOOKUP(AH892,Anthro_Calc!C:P,13,FALSE),VLOOKUP(AH892,Anthro_Calc!C:P,12,FALSE))-1) / (VLOOKUP(AH892,Anthro_Calc!C:P,14,FALSE)*VLOOKUP(AH892,Anthro_Calc!C:P,12,FALSE)))</f>
        <v/>
      </c>
      <c r="AJ892" s="171" t="str">
        <f>IF(ISBLANK(AD892), "", -3 + (AD892 -VLOOKUP(AH892,Anthro_Calc!C:P,4,FALSE)) / (VLOOKUP(AH892,Anthro_Calc!C:P,5,FALSE) - VLOOKUP(AH892,Anthro_Calc!C:P,4,FALSE)))</f>
        <v/>
      </c>
      <c r="AK892" s="171" t="str">
        <f>IF(ISBLANK(AD892), "", 3 + (AD892 -VLOOKUP(AH892,Anthro_Calc!C:P,10,FALSE)) / (VLOOKUP(AH892,Anthro_Calc!C:P,10,FALSE) - VLOOKUP(AH892,Anthro_Calc!C:P,9,FALSE)))</f>
        <v/>
      </c>
      <c r="AL892" s="172" t="str">
        <f t="shared" si="750"/>
        <v/>
      </c>
      <c r="AM892" s="173" t="str">
        <f t="shared" si="751"/>
        <v/>
      </c>
      <c r="AN892" s="174" t="str">
        <f t="shared" si="752"/>
        <v/>
      </c>
      <c r="AO892" s="178" t="str">
        <f t="shared" si="732"/>
        <v/>
      </c>
      <c r="AP892" s="179"/>
      <c r="AQ892" s="179" t="str">
        <f t="shared" si="738"/>
        <v/>
      </c>
      <c r="AR892" s="167"/>
      <c r="AS892" s="175"/>
      <c r="AT892" s="170"/>
      <c r="AU892" s="177" t="str">
        <f t="shared" si="729"/>
        <v/>
      </c>
      <c r="AV892" s="171">
        <f t="shared" si="753"/>
        <v>0</v>
      </c>
      <c r="AW892" s="171">
        <f t="shared" si="754"/>
        <v>0</v>
      </c>
      <c r="AX892" s="171" t="str">
        <f t="shared" si="755"/>
        <v>0</v>
      </c>
      <c r="AY892" s="171" t="str">
        <f>IF(ISBLANK(AT892), "", (POWER(AT892/VLOOKUP(AX892,Anthro_Calc!C:P,13,FALSE),VLOOKUP(AX892,Anthro_Calc!C:P,12,FALSE))-1) / (VLOOKUP(AX892,Anthro_Calc!C:P,14,FALSE)*VLOOKUP(AX892,Anthro_Calc!C:P,12,FALSE)))</f>
        <v/>
      </c>
      <c r="AZ892" s="171" t="str">
        <f>IF(ISBLANK(AT892), "", -3 + (AT892 -VLOOKUP(AX892,Anthro_Calc!C:P,4,FALSE)) / (VLOOKUP(AX892,Anthro_Calc!C:P,5,FALSE) - VLOOKUP(AX892,Anthro_Calc!C:P,4,FALSE)))</f>
        <v/>
      </c>
      <c r="BA892" s="171" t="str">
        <f>IF(ISBLANK(AT892), "", 3 + (AT892 -VLOOKUP(AX892,Anthro_Calc!C:P,10,FALSE)) / (VLOOKUP(AX892,Anthro_Calc!C:P,10,FALSE) - VLOOKUP(AX892,Anthro_Calc!C:P,9,FALSE)))</f>
        <v/>
      </c>
      <c r="BB892" s="172" t="str">
        <f t="shared" si="756"/>
        <v/>
      </c>
      <c r="BC892" s="173" t="str">
        <f t="shared" si="757"/>
        <v/>
      </c>
      <c r="BD892" s="174" t="str">
        <f t="shared" si="733"/>
        <v/>
      </c>
      <c r="BE892" s="180" t="str">
        <f t="shared" si="734"/>
        <v/>
      </c>
      <c r="BF892" s="181" t="str">
        <f t="shared" si="758"/>
        <v/>
      </c>
      <c r="BG892" s="181" t="str">
        <f t="shared" si="735"/>
        <v/>
      </c>
      <c r="BH892" s="179"/>
      <c r="BI892" s="182"/>
      <c r="BJ892" s="167"/>
      <c r="BK892" s="175"/>
      <c r="BL892" s="176"/>
      <c r="BM892" s="177" t="str">
        <f t="shared" si="759"/>
        <v/>
      </c>
      <c r="BN892" s="171">
        <f t="shared" si="777"/>
        <v>0</v>
      </c>
      <c r="BO892" s="171">
        <f t="shared" si="778"/>
        <v>0</v>
      </c>
      <c r="BP892" s="171" t="str">
        <f t="shared" si="760"/>
        <v>0</v>
      </c>
      <c r="BQ892" s="171" t="str">
        <f>IF(ISBLANK(BL892), "", (POWER(BL892/VLOOKUP(BP892,Anthro_Calc!C:P,13,FALSE),VLOOKUP(BP892,Anthro_Calc!C:P,12,FALSE))-1) / (VLOOKUP(BP892,Anthro_Calc!C:P,14,FALSE)*VLOOKUP(BP892,Anthro_Calc!C:P,12,FALSE)))</f>
        <v/>
      </c>
      <c r="BR892" s="171" t="str">
        <f>IF(ISBLANK(BL892), "", -3 + (BL892 -VLOOKUP(BP892,Anthro_Calc!C:P,4,FALSE)) / (VLOOKUP(BP892,Anthro_Calc!C:P,5,FALSE) - VLOOKUP(BP892,Anthro_Calc!C:P,4,FALSE)))</f>
        <v/>
      </c>
      <c r="BS892" s="171" t="str">
        <f>IF(ISBLANK(BL892), "", 3 + (BL892 -VLOOKUP(BP892,Anthro_Calc!C:P,10,FALSE)) / (VLOOKUP(BP892,Anthro_Calc!C:P,10,FALSE) - VLOOKUP(BP892,Anthro_Calc!C:P,9,FALSE)))</f>
        <v/>
      </c>
      <c r="BT892" s="172" t="str">
        <f t="shared" si="761"/>
        <v/>
      </c>
      <c r="BU892" s="173" t="str">
        <f t="shared" si="762"/>
        <v/>
      </c>
      <c r="BV892" s="174" t="str">
        <f t="shared" si="763"/>
        <v/>
      </c>
      <c r="BW892" s="181" t="str">
        <f t="shared" si="736"/>
        <v/>
      </c>
      <c r="BX892" s="179"/>
      <c r="BY892" s="181" t="str">
        <f>IF(ISBLANK(BL892), "", VLOOKUP(Z892&amp;" "&amp;BV892&amp;" "&amp;BW892,Graduation_Criteria!$D$2:$E$34,2,FALSE))</f>
        <v/>
      </c>
      <c r="BZ892" s="181" t="str">
        <f t="shared" si="737"/>
        <v/>
      </c>
      <c r="CA892" s="167"/>
      <c r="CB892" s="175"/>
      <c r="CC892" s="175"/>
      <c r="CD892" s="183" t="str">
        <f t="shared" si="764"/>
        <v/>
      </c>
      <c r="CE892" s="184">
        <f t="shared" si="765"/>
        <v>0</v>
      </c>
      <c r="CF892" s="184">
        <f t="shared" si="766"/>
        <v>0</v>
      </c>
      <c r="CG892" s="184" t="str">
        <f t="shared" si="767"/>
        <v>0</v>
      </c>
      <c r="CH892" s="184" t="str">
        <f>IF(ISBLANK(CC892), "", (POWER(CC892/VLOOKUP(CG892,Anthro_Calc!C:P,13,FALSE),VLOOKUP(CG892,Anthro_Calc!C:P,12,FALSE))-1) / (VLOOKUP(CG892,Anthro_Calc!C:P,14,FALSE)*VLOOKUP(CG892,Anthro_Calc!C:P,12,FALSE)))</f>
        <v/>
      </c>
      <c r="CI892" s="184" t="str">
        <f>IF(ISBLANK(CC892), "", -3 + (CC892 -VLOOKUP(CG892,Anthro_Calc!C:P,4,FALSE)) / (VLOOKUP(CG892,Anthro_Calc!C:P,5,FALSE) - VLOOKUP(CG892,Anthro_Calc!C:P,4,FALSE)))</f>
        <v/>
      </c>
      <c r="CJ892" s="184" t="str">
        <f>IF(ISBLANK(CC892), "", 3 + (CC892 -VLOOKUP(CG892,Anthro_Calc!C:P,10,FALSE)) / (VLOOKUP(CG892,Anthro_Calc!C:P,10,FALSE) - VLOOKUP(CG892,Anthro_Calc!C:P,9,FALSE)))</f>
        <v/>
      </c>
      <c r="CK892" s="185" t="str">
        <f t="shared" si="768"/>
        <v/>
      </c>
      <c r="CL892" s="173" t="str">
        <f t="shared" si="769"/>
        <v/>
      </c>
      <c r="CM892" s="174" t="str">
        <f t="shared" si="770"/>
        <v/>
      </c>
      <c r="CN892" s="179"/>
      <c r="CO892" s="167"/>
      <c r="CP892" s="175"/>
      <c r="CQ892" s="175"/>
      <c r="CR892" s="186" t="str">
        <f t="shared" si="771"/>
        <v/>
      </c>
      <c r="CS892" s="187">
        <f t="shared" si="772"/>
        <v>0</v>
      </c>
      <c r="CT892" s="187">
        <f t="shared" si="773"/>
        <v>0</v>
      </c>
      <c r="CU892" s="187" t="str">
        <f t="shared" si="774"/>
        <v>0</v>
      </c>
      <c r="CV892" s="187" t="str">
        <f>IF(ISBLANK(CQ892), "", (POWER(CQ892/VLOOKUP(CU892,Anthro_Calc!C:P,13,FALSE),VLOOKUP(CU892,Anthro_Calc!C:P,12,FALSE))-1) / (VLOOKUP(CU892,Anthro_Calc!C:P,14,FALSE)*VLOOKUP(CU892,Anthro_Calc!C:P,12,FALSE)))</f>
        <v/>
      </c>
      <c r="CW892" s="187" t="str">
        <f>IF(ISBLANK(CQ892), "", -3 + (CQ892 -VLOOKUP(CU892,Anthro_Calc!C:P,4,FALSE)) / (VLOOKUP(CU892,Anthro_Calc!C:P,5,FALSE) - VLOOKUP(CU892,Anthro_Calc!C:P,4,FALSE)))</f>
        <v/>
      </c>
      <c r="CX892" s="187" t="str">
        <f>IF(ISBLANK(CQ892), "", 3 + (CQ892 -VLOOKUP(CU892,Anthro_Calc!C:P,10,FALSE)) / (VLOOKUP(CU892,Anthro_Calc!C:P,10,FALSE) - VLOOKUP(CU892,Anthro_Calc!C:P,9,FALSE)))</f>
        <v/>
      </c>
      <c r="CY892" s="188" t="str">
        <f t="shared" si="775"/>
        <v/>
      </c>
      <c r="CZ892" s="117" t="str">
        <f t="shared" si="739"/>
        <v/>
      </c>
      <c r="DA892" s="174" t="str">
        <f t="shared" si="776"/>
        <v/>
      </c>
      <c r="DB892" s="189"/>
    </row>
    <row r="893" spans="1:106">
      <c r="A893" s="165">
        <f t="shared" si="731"/>
        <v>889</v>
      </c>
      <c r="B893" s="166"/>
      <c r="C893" s="166"/>
      <c r="D893" s="166"/>
      <c r="E893" s="166"/>
      <c r="F893" s="166"/>
      <c r="G893" s="166"/>
      <c r="H893" s="166"/>
      <c r="I893" s="166"/>
      <c r="J893" s="166"/>
      <c r="K893" s="166"/>
      <c r="L893" s="166"/>
      <c r="M893" s="167"/>
      <c r="N893" s="168" t="str">
        <f t="shared" ca="1" si="740"/>
        <v/>
      </c>
      <c r="O893" s="169"/>
      <c r="P893" s="169"/>
      <c r="Q893" s="167"/>
      <c r="R893" s="170"/>
      <c r="S893" s="171" t="str">
        <f t="shared" si="741"/>
        <v/>
      </c>
      <c r="T893" s="171" t="str">
        <f t="shared" si="742"/>
        <v/>
      </c>
      <c r="U893" s="171" t="str">
        <f t="shared" si="743"/>
        <v/>
      </c>
      <c r="V893" s="171" t="str">
        <f>IF(ISBLANK(R893), "", (POWER(R893/VLOOKUP(U893,Anthro_Calc!C:P,13,FALSE),VLOOKUP(U893,Anthro_Calc!C:P,12,FALSE))-1) / (VLOOKUP(U893,Anthro_Calc!C:P,14,FALSE)*VLOOKUP(U893,Anthro_Calc!C:P,12,FALSE)))</f>
        <v/>
      </c>
      <c r="W893" s="171" t="str">
        <f>IF(ISBLANK(R893), "", -3 + (R893 -VLOOKUP(U893,Anthro_Calc!C:P,4,FALSE)) / (VLOOKUP(U893,Anthro_Calc!C:P,5,FALSE) - VLOOKUP(U893,Anthro_Calc!C:P,4,FALSE)))</f>
        <v/>
      </c>
      <c r="X893" s="171" t="str">
        <f>IF(ISBLANK(R893), "", 3 + (R893 -VLOOKUP(U893,Anthro_Calc!C:P,10,FALSE)) / (VLOOKUP(U893,Anthro_Calc!C:P,10,FALSE) - VLOOKUP(U893,Anthro_Calc!C:P,9,FALSE)))</f>
        <v/>
      </c>
      <c r="Y893" s="172" t="str">
        <f t="shared" si="744"/>
        <v/>
      </c>
      <c r="Z893" s="173" t="str">
        <f t="shared" si="745"/>
        <v/>
      </c>
      <c r="AA893" s="174" t="str">
        <f t="shared" si="730"/>
        <v/>
      </c>
      <c r="AB893" s="167"/>
      <c r="AC893" s="175"/>
      <c r="AD893" s="176"/>
      <c r="AE893" s="177" t="str">
        <f t="shared" si="746"/>
        <v/>
      </c>
      <c r="AF893" s="171">
        <f t="shared" si="747"/>
        <v>0</v>
      </c>
      <c r="AG893" s="171">
        <f t="shared" si="748"/>
        <v>0</v>
      </c>
      <c r="AH893" s="171" t="str">
        <f t="shared" si="749"/>
        <v>0</v>
      </c>
      <c r="AI893" s="171" t="str">
        <f>IF(ISBLANK(AD893), "", (POWER(AD893/VLOOKUP(AH893,Anthro_Calc!C:P,13,FALSE),VLOOKUP(AH893,Anthro_Calc!C:P,12,FALSE))-1) / (VLOOKUP(AH893,Anthro_Calc!C:P,14,FALSE)*VLOOKUP(AH893,Anthro_Calc!C:P,12,FALSE)))</f>
        <v/>
      </c>
      <c r="AJ893" s="171" t="str">
        <f>IF(ISBLANK(AD893), "", -3 + (AD893 -VLOOKUP(AH893,Anthro_Calc!C:P,4,FALSE)) / (VLOOKUP(AH893,Anthro_Calc!C:P,5,FALSE) - VLOOKUP(AH893,Anthro_Calc!C:P,4,FALSE)))</f>
        <v/>
      </c>
      <c r="AK893" s="171" t="str">
        <f>IF(ISBLANK(AD893), "", 3 + (AD893 -VLOOKUP(AH893,Anthro_Calc!C:P,10,FALSE)) / (VLOOKUP(AH893,Anthro_Calc!C:P,10,FALSE) - VLOOKUP(AH893,Anthro_Calc!C:P,9,FALSE)))</f>
        <v/>
      </c>
      <c r="AL893" s="172" t="str">
        <f t="shared" si="750"/>
        <v/>
      </c>
      <c r="AM893" s="173" t="str">
        <f t="shared" si="751"/>
        <v/>
      </c>
      <c r="AN893" s="174" t="str">
        <f t="shared" si="752"/>
        <v/>
      </c>
      <c r="AO893" s="178" t="str">
        <f t="shared" si="732"/>
        <v/>
      </c>
      <c r="AP893" s="179"/>
      <c r="AQ893" s="179" t="str">
        <f t="shared" si="738"/>
        <v/>
      </c>
      <c r="AR893" s="167"/>
      <c r="AS893" s="175"/>
      <c r="AT893" s="170"/>
      <c r="AU893" s="177" t="str">
        <f t="shared" ref="AU893:AU956" si="779">IF(ISBLANK(AT893), "", ROUND((AT893-R893)*1000, 0))</f>
        <v/>
      </c>
      <c r="AV893" s="171">
        <f t="shared" si="753"/>
        <v>0</v>
      </c>
      <c r="AW893" s="171">
        <f t="shared" si="754"/>
        <v>0</v>
      </c>
      <c r="AX893" s="171" t="str">
        <f t="shared" si="755"/>
        <v>0</v>
      </c>
      <c r="AY893" s="171" t="str">
        <f>IF(ISBLANK(AT893), "", (POWER(AT893/VLOOKUP(AX893,Anthro_Calc!C:P,13,FALSE),VLOOKUP(AX893,Anthro_Calc!C:P,12,FALSE))-1) / (VLOOKUP(AX893,Anthro_Calc!C:P,14,FALSE)*VLOOKUP(AX893,Anthro_Calc!C:P,12,FALSE)))</f>
        <v/>
      </c>
      <c r="AZ893" s="171" t="str">
        <f>IF(ISBLANK(AT893), "", -3 + (AT893 -VLOOKUP(AX893,Anthro_Calc!C:P,4,FALSE)) / (VLOOKUP(AX893,Anthro_Calc!C:P,5,FALSE) - VLOOKUP(AX893,Anthro_Calc!C:P,4,FALSE)))</f>
        <v/>
      </c>
      <c r="BA893" s="171" t="str">
        <f>IF(ISBLANK(AT893), "", 3 + (AT893 -VLOOKUP(AX893,Anthro_Calc!C:P,10,FALSE)) / (VLOOKUP(AX893,Anthro_Calc!C:P,10,FALSE) - VLOOKUP(AX893,Anthro_Calc!C:P,9,FALSE)))</f>
        <v/>
      </c>
      <c r="BB893" s="172" t="str">
        <f t="shared" si="756"/>
        <v/>
      </c>
      <c r="BC893" s="173" t="str">
        <f t="shared" si="757"/>
        <v/>
      </c>
      <c r="BD893" s="174" t="str">
        <f t="shared" si="733"/>
        <v/>
      </c>
      <c r="BE893" s="180" t="str">
        <f t="shared" si="734"/>
        <v/>
      </c>
      <c r="BF893" s="181" t="str">
        <f t="shared" si="758"/>
        <v/>
      </c>
      <c r="BG893" s="181" t="str">
        <f t="shared" si="735"/>
        <v/>
      </c>
      <c r="BH893" s="179"/>
      <c r="BI893" s="182"/>
      <c r="BJ893" s="167"/>
      <c r="BK893" s="175"/>
      <c r="BL893" s="176"/>
      <c r="BM893" s="177" t="str">
        <f t="shared" si="759"/>
        <v/>
      </c>
      <c r="BN893" s="171">
        <f t="shared" si="777"/>
        <v>0</v>
      </c>
      <c r="BO893" s="171">
        <f t="shared" si="778"/>
        <v>0</v>
      </c>
      <c r="BP893" s="171" t="str">
        <f t="shared" si="760"/>
        <v>0</v>
      </c>
      <c r="BQ893" s="171" t="str">
        <f>IF(ISBLANK(BL893), "", (POWER(BL893/VLOOKUP(BP893,Anthro_Calc!C:P,13,FALSE),VLOOKUP(BP893,Anthro_Calc!C:P,12,FALSE))-1) / (VLOOKUP(BP893,Anthro_Calc!C:P,14,FALSE)*VLOOKUP(BP893,Anthro_Calc!C:P,12,FALSE)))</f>
        <v/>
      </c>
      <c r="BR893" s="171" t="str">
        <f>IF(ISBLANK(BL893), "", -3 + (BL893 -VLOOKUP(BP893,Anthro_Calc!C:P,4,FALSE)) / (VLOOKUP(BP893,Anthro_Calc!C:P,5,FALSE) - VLOOKUP(BP893,Anthro_Calc!C:P,4,FALSE)))</f>
        <v/>
      </c>
      <c r="BS893" s="171" t="str">
        <f>IF(ISBLANK(BL893), "", 3 + (BL893 -VLOOKUP(BP893,Anthro_Calc!C:P,10,FALSE)) / (VLOOKUP(BP893,Anthro_Calc!C:P,10,FALSE) - VLOOKUP(BP893,Anthro_Calc!C:P,9,FALSE)))</f>
        <v/>
      </c>
      <c r="BT893" s="172" t="str">
        <f t="shared" si="761"/>
        <v/>
      </c>
      <c r="BU893" s="173" t="str">
        <f t="shared" si="762"/>
        <v/>
      </c>
      <c r="BV893" s="174" t="str">
        <f t="shared" si="763"/>
        <v/>
      </c>
      <c r="BW893" s="181" t="str">
        <f t="shared" si="736"/>
        <v/>
      </c>
      <c r="BX893" s="179"/>
      <c r="BY893" s="181" t="str">
        <f>IF(ISBLANK(BL893), "", VLOOKUP(Z893&amp;" "&amp;BV893&amp;" "&amp;BW893,Graduation_Criteria!$D$2:$E$34,2,FALSE))</f>
        <v/>
      </c>
      <c r="BZ893" s="181" t="str">
        <f t="shared" si="737"/>
        <v/>
      </c>
      <c r="CA893" s="167"/>
      <c r="CB893" s="175"/>
      <c r="CC893" s="175"/>
      <c r="CD893" s="183" t="str">
        <f t="shared" si="764"/>
        <v/>
      </c>
      <c r="CE893" s="184">
        <f t="shared" si="765"/>
        <v>0</v>
      </c>
      <c r="CF893" s="184">
        <f t="shared" si="766"/>
        <v>0</v>
      </c>
      <c r="CG893" s="184" t="str">
        <f t="shared" si="767"/>
        <v>0</v>
      </c>
      <c r="CH893" s="184" t="str">
        <f>IF(ISBLANK(CC893), "", (POWER(CC893/VLOOKUP(CG893,Anthro_Calc!C:P,13,FALSE),VLOOKUP(CG893,Anthro_Calc!C:P,12,FALSE))-1) / (VLOOKUP(CG893,Anthro_Calc!C:P,14,FALSE)*VLOOKUP(CG893,Anthro_Calc!C:P,12,FALSE)))</f>
        <v/>
      </c>
      <c r="CI893" s="184" t="str">
        <f>IF(ISBLANK(CC893), "", -3 + (CC893 -VLOOKUP(CG893,Anthro_Calc!C:P,4,FALSE)) / (VLOOKUP(CG893,Anthro_Calc!C:P,5,FALSE) - VLOOKUP(CG893,Anthro_Calc!C:P,4,FALSE)))</f>
        <v/>
      </c>
      <c r="CJ893" s="184" t="str">
        <f>IF(ISBLANK(CC893), "", 3 + (CC893 -VLOOKUP(CG893,Anthro_Calc!C:P,10,FALSE)) / (VLOOKUP(CG893,Anthro_Calc!C:P,10,FALSE) - VLOOKUP(CG893,Anthro_Calc!C:P,9,FALSE)))</f>
        <v/>
      </c>
      <c r="CK893" s="185" t="str">
        <f t="shared" si="768"/>
        <v/>
      </c>
      <c r="CL893" s="173" t="str">
        <f t="shared" si="769"/>
        <v/>
      </c>
      <c r="CM893" s="174" t="str">
        <f t="shared" si="770"/>
        <v/>
      </c>
      <c r="CN893" s="179"/>
      <c r="CO893" s="167"/>
      <c r="CP893" s="175"/>
      <c r="CQ893" s="175"/>
      <c r="CR893" s="186" t="str">
        <f t="shared" si="771"/>
        <v/>
      </c>
      <c r="CS893" s="187">
        <f t="shared" si="772"/>
        <v>0</v>
      </c>
      <c r="CT893" s="187">
        <f t="shared" si="773"/>
        <v>0</v>
      </c>
      <c r="CU893" s="187" t="str">
        <f t="shared" si="774"/>
        <v>0</v>
      </c>
      <c r="CV893" s="187" t="str">
        <f>IF(ISBLANK(CQ893), "", (POWER(CQ893/VLOOKUP(CU893,Anthro_Calc!C:P,13,FALSE),VLOOKUP(CU893,Anthro_Calc!C:P,12,FALSE))-1) / (VLOOKUP(CU893,Anthro_Calc!C:P,14,FALSE)*VLOOKUP(CU893,Anthro_Calc!C:P,12,FALSE)))</f>
        <v/>
      </c>
      <c r="CW893" s="187" t="str">
        <f>IF(ISBLANK(CQ893), "", -3 + (CQ893 -VLOOKUP(CU893,Anthro_Calc!C:P,4,FALSE)) / (VLOOKUP(CU893,Anthro_Calc!C:P,5,FALSE) - VLOOKUP(CU893,Anthro_Calc!C:P,4,FALSE)))</f>
        <v/>
      </c>
      <c r="CX893" s="187" t="str">
        <f>IF(ISBLANK(CQ893), "", 3 + (CQ893 -VLOOKUP(CU893,Anthro_Calc!C:P,10,FALSE)) / (VLOOKUP(CU893,Anthro_Calc!C:P,10,FALSE) - VLOOKUP(CU893,Anthro_Calc!C:P,9,FALSE)))</f>
        <v/>
      </c>
      <c r="CY893" s="188" t="str">
        <f t="shared" si="775"/>
        <v/>
      </c>
      <c r="CZ893" s="117" t="str">
        <f t="shared" si="739"/>
        <v/>
      </c>
      <c r="DA893" s="174" t="str">
        <f t="shared" si="776"/>
        <v/>
      </c>
      <c r="DB893" s="189"/>
    </row>
    <row r="894" spans="1:106">
      <c r="A894" s="165">
        <f t="shared" si="731"/>
        <v>890</v>
      </c>
      <c r="B894" s="166"/>
      <c r="C894" s="166"/>
      <c r="D894" s="166"/>
      <c r="E894" s="166"/>
      <c r="F894" s="166"/>
      <c r="G894" s="166"/>
      <c r="H894" s="166"/>
      <c r="I894" s="166"/>
      <c r="J894" s="166"/>
      <c r="K894" s="166"/>
      <c r="L894" s="166"/>
      <c r="M894" s="167"/>
      <c r="N894" s="168" t="str">
        <f t="shared" ca="1" si="740"/>
        <v/>
      </c>
      <c r="O894" s="169"/>
      <c r="P894" s="169"/>
      <c r="Q894" s="167"/>
      <c r="R894" s="170"/>
      <c r="S894" s="171" t="str">
        <f t="shared" si="741"/>
        <v/>
      </c>
      <c r="T894" s="171" t="str">
        <f t="shared" si="742"/>
        <v/>
      </c>
      <c r="U894" s="171" t="str">
        <f t="shared" si="743"/>
        <v/>
      </c>
      <c r="V894" s="171" t="str">
        <f>IF(ISBLANK(R894), "", (POWER(R894/VLOOKUP(U894,Anthro_Calc!C:P,13,FALSE),VLOOKUP(U894,Anthro_Calc!C:P,12,FALSE))-1) / (VLOOKUP(U894,Anthro_Calc!C:P,14,FALSE)*VLOOKUP(U894,Anthro_Calc!C:P,12,FALSE)))</f>
        <v/>
      </c>
      <c r="W894" s="171" t="str">
        <f>IF(ISBLANK(R894), "", -3 + (R894 -VLOOKUP(U894,Anthro_Calc!C:P,4,FALSE)) / (VLOOKUP(U894,Anthro_Calc!C:P,5,FALSE) - VLOOKUP(U894,Anthro_Calc!C:P,4,FALSE)))</f>
        <v/>
      </c>
      <c r="X894" s="171" t="str">
        <f>IF(ISBLANK(R894), "", 3 + (R894 -VLOOKUP(U894,Anthro_Calc!C:P,10,FALSE)) / (VLOOKUP(U894,Anthro_Calc!C:P,10,FALSE) - VLOOKUP(U894,Anthro_Calc!C:P,9,FALSE)))</f>
        <v/>
      </c>
      <c r="Y894" s="172" t="str">
        <f t="shared" si="744"/>
        <v/>
      </c>
      <c r="Z894" s="173" t="str">
        <f t="shared" si="745"/>
        <v/>
      </c>
      <c r="AA894" s="174" t="str">
        <f t="shared" ref="AA894:AA957" si="780">IF(AND(ISERROR(FIND("Mild",$D$2)),Z894="MILD"),"NORMAL",Z894)</f>
        <v/>
      </c>
      <c r="AB894" s="167"/>
      <c r="AC894" s="175"/>
      <c r="AD894" s="176"/>
      <c r="AE894" s="177" t="str">
        <f t="shared" si="746"/>
        <v/>
      </c>
      <c r="AF894" s="171">
        <f t="shared" si="747"/>
        <v>0</v>
      </c>
      <c r="AG894" s="171">
        <f t="shared" si="748"/>
        <v>0</v>
      </c>
      <c r="AH894" s="171" t="str">
        <f t="shared" si="749"/>
        <v>0</v>
      </c>
      <c r="AI894" s="171" t="str">
        <f>IF(ISBLANK(AD894), "", (POWER(AD894/VLOOKUP(AH894,Anthro_Calc!C:P,13,FALSE),VLOOKUP(AH894,Anthro_Calc!C:P,12,FALSE))-1) / (VLOOKUP(AH894,Anthro_Calc!C:P,14,FALSE)*VLOOKUP(AH894,Anthro_Calc!C:P,12,FALSE)))</f>
        <v/>
      </c>
      <c r="AJ894" s="171" t="str">
        <f>IF(ISBLANK(AD894), "", -3 + (AD894 -VLOOKUP(AH894,Anthro_Calc!C:P,4,FALSE)) / (VLOOKUP(AH894,Anthro_Calc!C:P,5,FALSE) - VLOOKUP(AH894,Anthro_Calc!C:P,4,FALSE)))</f>
        <v/>
      </c>
      <c r="AK894" s="171" t="str">
        <f>IF(ISBLANK(AD894), "", 3 + (AD894 -VLOOKUP(AH894,Anthro_Calc!C:P,10,FALSE)) / (VLOOKUP(AH894,Anthro_Calc!C:P,10,FALSE) - VLOOKUP(AH894,Anthro_Calc!C:P,9,FALSE)))</f>
        <v/>
      </c>
      <c r="AL894" s="172" t="str">
        <f t="shared" si="750"/>
        <v/>
      </c>
      <c r="AM894" s="173" t="str">
        <f t="shared" si="751"/>
        <v/>
      </c>
      <c r="AN894" s="174" t="str">
        <f t="shared" si="752"/>
        <v/>
      </c>
      <c r="AO894" s="178" t="str">
        <f t="shared" si="732"/>
        <v/>
      </c>
      <c r="AP894" s="179"/>
      <c r="AQ894" s="179" t="str">
        <f t="shared" si="738"/>
        <v/>
      </c>
      <c r="AR894" s="167"/>
      <c r="AS894" s="175"/>
      <c r="AT894" s="170"/>
      <c r="AU894" s="177" t="str">
        <f t="shared" si="779"/>
        <v/>
      </c>
      <c r="AV894" s="171">
        <f t="shared" si="753"/>
        <v>0</v>
      </c>
      <c r="AW894" s="171">
        <f t="shared" si="754"/>
        <v>0</v>
      </c>
      <c r="AX894" s="171" t="str">
        <f t="shared" si="755"/>
        <v>0</v>
      </c>
      <c r="AY894" s="171" t="str">
        <f>IF(ISBLANK(AT894), "", (POWER(AT894/VLOOKUP(AX894,Anthro_Calc!C:P,13,FALSE),VLOOKUP(AX894,Anthro_Calc!C:P,12,FALSE))-1) / (VLOOKUP(AX894,Anthro_Calc!C:P,14,FALSE)*VLOOKUP(AX894,Anthro_Calc!C:P,12,FALSE)))</f>
        <v/>
      </c>
      <c r="AZ894" s="171" t="str">
        <f>IF(ISBLANK(AT894), "", -3 + (AT894 -VLOOKUP(AX894,Anthro_Calc!C:P,4,FALSE)) / (VLOOKUP(AX894,Anthro_Calc!C:P,5,FALSE) - VLOOKUP(AX894,Anthro_Calc!C:P,4,FALSE)))</f>
        <v/>
      </c>
      <c r="BA894" s="171" t="str">
        <f>IF(ISBLANK(AT894), "", 3 + (AT894 -VLOOKUP(AX894,Anthro_Calc!C:P,10,FALSE)) / (VLOOKUP(AX894,Anthro_Calc!C:P,10,FALSE) - VLOOKUP(AX894,Anthro_Calc!C:P,9,FALSE)))</f>
        <v/>
      </c>
      <c r="BB894" s="172" t="str">
        <f t="shared" si="756"/>
        <v/>
      </c>
      <c r="BC894" s="173" t="str">
        <f t="shared" si="757"/>
        <v/>
      </c>
      <c r="BD894" s="174" t="str">
        <f t="shared" si="733"/>
        <v/>
      </c>
      <c r="BE894" s="180" t="str">
        <f t="shared" si="734"/>
        <v/>
      </c>
      <c r="BF894" s="181" t="str">
        <f t="shared" si="758"/>
        <v/>
      </c>
      <c r="BG894" s="181" t="str">
        <f t="shared" si="735"/>
        <v/>
      </c>
      <c r="BH894" s="179"/>
      <c r="BI894" s="182"/>
      <c r="BJ894" s="167"/>
      <c r="BK894" s="175"/>
      <c r="BL894" s="176"/>
      <c r="BM894" s="177" t="str">
        <f t="shared" si="759"/>
        <v/>
      </c>
      <c r="BN894" s="171">
        <f t="shared" si="777"/>
        <v>0</v>
      </c>
      <c r="BO894" s="171">
        <f t="shared" si="778"/>
        <v>0</v>
      </c>
      <c r="BP894" s="171" t="str">
        <f t="shared" si="760"/>
        <v>0</v>
      </c>
      <c r="BQ894" s="171" t="str">
        <f>IF(ISBLANK(BL894), "", (POWER(BL894/VLOOKUP(BP894,Anthro_Calc!C:P,13,FALSE),VLOOKUP(BP894,Anthro_Calc!C:P,12,FALSE))-1) / (VLOOKUP(BP894,Anthro_Calc!C:P,14,FALSE)*VLOOKUP(BP894,Anthro_Calc!C:P,12,FALSE)))</f>
        <v/>
      </c>
      <c r="BR894" s="171" t="str">
        <f>IF(ISBLANK(BL894), "", -3 + (BL894 -VLOOKUP(BP894,Anthro_Calc!C:P,4,FALSE)) / (VLOOKUP(BP894,Anthro_Calc!C:P,5,FALSE) - VLOOKUP(BP894,Anthro_Calc!C:P,4,FALSE)))</f>
        <v/>
      </c>
      <c r="BS894" s="171" t="str">
        <f>IF(ISBLANK(BL894), "", 3 + (BL894 -VLOOKUP(BP894,Anthro_Calc!C:P,10,FALSE)) / (VLOOKUP(BP894,Anthro_Calc!C:P,10,FALSE) - VLOOKUP(BP894,Anthro_Calc!C:P,9,FALSE)))</f>
        <v/>
      </c>
      <c r="BT894" s="172" t="str">
        <f t="shared" si="761"/>
        <v/>
      </c>
      <c r="BU894" s="173" t="str">
        <f t="shared" si="762"/>
        <v/>
      </c>
      <c r="BV894" s="174" t="str">
        <f t="shared" si="763"/>
        <v/>
      </c>
      <c r="BW894" s="181" t="str">
        <f t="shared" si="736"/>
        <v/>
      </c>
      <c r="BX894" s="179"/>
      <c r="BY894" s="181" t="str">
        <f>IF(ISBLANK(BL894), "", VLOOKUP(Z894&amp;" "&amp;BV894&amp;" "&amp;BW894,Graduation_Criteria!$D$2:$E$34,2,FALSE))</f>
        <v/>
      </c>
      <c r="BZ894" s="181" t="str">
        <f t="shared" si="737"/>
        <v/>
      </c>
      <c r="CA894" s="167"/>
      <c r="CB894" s="175"/>
      <c r="CC894" s="175"/>
      <c r="CD894" s="183" t="str">
        <f t="shared" si="764"/>
        <v/>
      </c>
      <c r="CE894" s="184">
        <f t="shared" si="765"/>
        <v>0</v>
      </c>
      <c r="CF894" s="184">
        <f t="shared" si="766"/>
        <v>0</v>
      </c>
      <c r="CG894" s="184" t="str">
        <f t="shared" si="767"/>
        <v>0</v>
      </c>
      <c r="CH894" s="184" t="str">
        <f>IF(ISBLANK(CC894), "", (POWER(CC894/VLOOKUP(CG894,Anthro_Calc!C:P,13,FALSE),VLOOKUP(CG894,Anthro_Calc!C:P,12,FALSE))-1) / (VLOOKUP(CG894,Anthro_Calc!C:P,14,FALSE)*VLOOKUP(CG894,Anthro_Calc!C:P,12,FALSE)))</f>
        <v/>
      </c>
      <c r="CI894" s="184" t="str">
        <f>IF(ISBLANK(CC894), "", -3 + (CC894 -VLOOKUP(CG894,Anthro_Calc!C:P,4,FALSE)) / (VLOOKUP(CG894,Anthro_Calc!C:P,5,FALSE) - VLOOKUP(CG894,Anthro_Calc!C:P,4,FALSE)))</f>
        <v/>
      </c>
      <c r="CJ894" s="184" t="str">
        <f>IF(ISBLANK(CC894), "", 3 + (CC894 -VLOOKUP(CG894,Anthro_Calc!C:P,10,FALSE)) / (VLOOKUP(CG894,Anthro_Calc!C:P,10,FALSE) - VLOOKUP(CG894,Anthro_Calc!C:P,9,FALSE)))</f>
        <v/>
      </c>
      <c r="CK894" s="185" t="str">
        <f t="shared" si="768"/>
        <v/>
      </c>
      <c r="CL894" s="173" t="str">
        <f t="shared" si="769"/>
        <v/>
      </c>
      <c r="CM894" s="174" t="str">
        <f t="shared" si="770"/>
        <v/>
      </c>
      <c r="CN894" s="179"/>
      <c r="CO894" s="167"/>
      <c r="CP894" s="175"/>
      <c r="CQ894" s="175"/>
      <c r="CR894" s="186" t="str">
        <f t="shared" si="771"/>
        <v/>
      </c>
      <c r="CS894" s="187">
        <f t="shared" si="772"/>
        <v>0</v>
      </c>
      <c r="CT894" s="187">
        <f t="shared" si="773"/>
        <v>0</v>
      </c>
      <c r="CU894" s="187" t="str">
        <f t="shared" si="774"/>
        <v>0</v>
      </c>
      <c r="CV894" s="187" t="str">
        <f>IF(ISBLANK(CQ894), "", (POWER(CQ894/VLOOKUP(CU894,Anthro_Calc!C:P,13,FALSE),VLOOKUP(CU894,Anthro_Calc!C:P,12,FALSE))-1) / (VLOOKUP(CU894,Anthro_Calc!C:P,14,FALSE)*VLOOKUP(CU894,Anthro_Calc!C:P,12,FALSE)))</f>
        <v/>
      </c>
      <c r="CW894" s="187" t="str">
        <f>IF(ISBLANK(CQ894), "", -3 + (CQ894 -VLOOKUP(CU894,Anthro_Calc!C:P,4,FALSE)) / (VLOOKUP(CU894,Anthro_Calc!C:P,5,FALSE) - VLOOKUP(CU894,Anthro_Calc!C:P,4,FALSE)))</f>
        <v/>
      </c>
      <c r="CX894" s="187" t="str">
        <f>IF(ISBLANK(CQ894), "", 3 + (CQ894 -VLOOKUP(CU894,Anthro_Calc!C:P,10,FALSE)) / (VLOOKUP(CU894,Anthro_Calc!C:P,10,FALSE) - VLOOKUP(CU894,Anthro_Calc!C:P,9,FALSE)))</f>
        <v/>
      </c>
      <c r="CY894" s="188" t="str">
        <f t="shared" si="775"/>
        <v/>
      </c>
      <c r="CZ894" s="117" t="str">
        <f t="shared" si="739"/>
        <v/>
      </c>
      <c r="DA894" s="174" t="str">
        <f t="shared" si="776"/>
        <v/>
      </c>
      <c r="DB894" s="189"/>
    </row>
    <row r="895" spans="1:106">
      <c r="A895" s="165">
        <f t="shared" si="731"/>
        <v>891</v>
      </c>
      <c r="B895" s="166"/>
      <c r="C895" s="166"/>
      <c r="D895" s="166"/>
      <c r="E895" s="166"/>
      <c r="F895" s="166"/>
      <c r="G895" s="166"/>
      <c r="H895" s="166"/>
      <c r="I895" s="166"/>
      <c r="J895" s="166"/>
      <c r="K895" s="166"/>
      <c r="L895" s="166"/>
      <c r="M895" s="167"/>
      <c r="N895" s="168" t="str">
        <f t="shared" ca="1" si="740"/>
        <v/>
      </c>
      <c r="O895" s="169"/>
      <c r="P895" s="169"/>
      <c r="Q895" s="167"/>
      <c r="R895" s="170"/>
      <c r="S895" s="171" t="str">
        <f t="shared" si="741"/>
        <v/>
      </c>
      <c r="T895" s="171" t="str">
        <f t="shared" si="742"/>
        <v/>
      </c>
      <c r="U895" s="171" t="str">
        <f t="shared" si="743"/>
        <v/>
      </c>
      <c r="V895" s="171" t="str">
        <f>IF(ISBLANK(R895), "", (POWER(R895/VLOOKUP(U895,Anthro_Calc!C:P,13,FALSE),VLOOKUP(U895,Anthro_Calc!C:P,12,FALSE))-1) / (VLOOKUP(U895,Anthro_Calc!C:P,14,FALSE)*VLOOKUP(U895,Anthro_Calc!C:P,12,FALSE)))</f>
        <v/>
      </c>
      <c r="W895" s="171" t="str">
        <f>IF(ISBLANK(R895), "", -3 + (R895 -VLOOKUP(U895,Anthro_Calc!C:P,4,FALSE)) / (VLOOKUP(U895,Anthro_Calc!C:P,5,FALSE) - VLOOKUP(U895,Anthro_Calc!C:P,4,FALSE)))</f>
        <v/>
      </c>
      <c r="X895" s="171" t="str">
        <f>IF(ISBLANK(R895), "", 3 + (R895 -VLOOKUP(U895,Anthro_Calc!C:P,10,FALSE)) / (VLOOKUP(U895,Anthro_Calc!C:P,10,FALSE) - VLOOKUP(U895,Anthro_Calc!C:P,9,FALSE)))</f>
        <v/>
      </c>
      <c r="Y895" s="172" t="str">
        <f t="shared" si="744"/>
        <v/>
      </c>
      <c r="Z895" s="173" t="str">
        <f t="shared" si="745"/>
        <v/>
      </c>
      <c r="AA895" s="174" t="str">
        <f t="shared" si="780"/>
        <v/>
      </c>
      <c r="AB895" s="167"/>
      <c r="AC895" s="175"/>
      <c r="AD895" s="176"/>
      <c r="AE895" s="177" t="str">
        <f t="shared" si="746"/>
        <v/>
      </c>
      <c r="AF895" s="171">
        <f t="shared" si="747"/>
        <v>0</v>
      </c>
      <c r="AG895" s="171">
        <f t="shared" si="748"/>
        <v>0</v>
      </c>
      <c r="AH895" s="171" t="str">
        <f t="shared" si="749"/>
        <v>0</v>
      </c>
      <c r="AI895" s="171" t="str">
        <f>IF(ISBLANK(AD895), "", (POWER(AD895/VLOOKUP(AH895,Anthro_Calc!C:P,13,FALSE),VLOOKUP(AH895,Anthro_Calc!C:P,12,FALSE))-1) / (VLOOKUP(AH895,Anthro_Calc!C:P,14,FALSE)*VLOOKUP(AH895,Anthro_Calc!C:P,12,FALSE)))</f>
        <v/>
      </c>
      <c r="AJ895" s="171" t="str">
        <f>IF(ISBLANK(AD895), "", -3 + (AD895 -VLOOKUP(AH895,Anthro_Calc!C:P,4,FALSE)) / (VLOOKUP(AH895,Anthro_Calc!C:P,5,FALSE) - VLOOKUP(AH895,Anthro_Calc!C:P,4,FALSE)))</f>
        <v/>
      </c>
      <c r="AK895" s="171" t="str">
        <f>IF(ISBLANK(AD895), "", 3 + (AD895 -VLOOKUP(AH895,Anthro_Calc!C:P,10,FALSE)) / (VLOOKUP(AH895,Anthro_Calc!C:P,10,FALSE) - VLOOKUP(AH895,Anthro_Calc!C:P,9,FALSE)))</f>
        <v/>
      </c>
      <c r="AL895" s="172" t="str">
        <f t="shared" si="750"/>
        <v/>
      </c>
      <c r="AM895" s="173" t="str">
        <f t="shared" si="751"/>
        <v/>
      </c>
      <c r="AN895" s="174" t="str">
        <f t="shared" si="752"/>
        <v/>
      </c>
      <c r="AO895" s="178" t="str">
        <f t="shared" si="732"/>
        <v/>
      </c>
      <c r="AP895" s="179"/>
      <c r="AQ895" s="179" t="str">
        <f t="shared" si="738"/>
        <v/>
      </c>
      <c r="AR895" s="167"/>
      <c r="AS895" s="175"/>
      <c r="AT895" s="170"/>
      <c r="AU895" s="177" t="str">
        <f t="shared" si="779"/>
        <v/>
      </c>
      <c r="AV895" s="171">
        <f t="shared" si="753"/>
        <v>0</v>
      </c>
      <c r="AW895" s="171">
        <f t="shared" si="754"/>
        <v>0</v>
      </c>
      <c r="AX895" s="171" t="str">
        <f t="shared" si="755"/>
        <v>0</v>
      </c>
      <c r="AY895" s="171" t="str">
        <f>IF(ISBLANK(AT895), "", (POWER(AT895/VLOOKUP(AX895,Anthro_Calc!C:P,13,FALSE),VLOOKUP(AX895,Anthro_Calc!C:P,12,FALSE))-1) / (VLOOKUP(AX895,Anthro_Calc!C:P,14,FALSE)*VLOOKUP(AX895,Anthro_Calc!C:P,12,FALSE)))</f>
        <v/>
      </c>
      <c r="AZ895" s="171" t="str">
        <f>IF(ISBLANK(AT895), "", -3 + (AT895 -VLOOKUP(AX895,Anthro_Calc!C:P,4,FALSE)) / (VLOOKUP(AX895,Anthro_Calc!C:P,5,FALSE) - VLOOKUP(AX895,Anthro_Calc!C:P,4,FALSE)))</f>
        <v/>
      </c>
      <c r="BA895" s="171" t="str">
        <f>IF(ISBLANK(AT895), "", 3 + (AT895 -VLOOKUP(AX895,Anthro_Calc!C:P,10,FALSE)) / (VLOOKUP(AX895,Anthro_Calc!C:P,10,FALSE) - VLOOKUP(AX895,Anthro_Calc!C:P,9,FALSE)))</f>
        <v/>
      </c>
      <c r="BB895" s="172" t="str">
        <f t="shared" si="756"/>
        <v/>
      </c>
      <c r="BC895" s="173" t="str">
        <f t="shared" si="757"/>
        <v/>
      </c>
      <c r="BD895" s="174" t="str">
        <f t="shared" si="733"/>
        <v/>
      </c>
      <c r="BE895" s="180" t="str">
        <f t="shared" si="734"/>
        <v/>
      </c>
      <c r="BF895" s="181" t="str">
        <f t="shared" si="758"/>
        <v/>
      </c>
      <c r="BG895" s="181" t="str">
        <f t="shared" si="735"/>
        <v/>
      </c>
      <c r="BH895" s="179"/>
      <c r="BI895" s="182"/>
      <c r="BJ895" s="167"/>
      <c r="BK895" s="175"/>
      <c r="BL895" s="176"/>
      <c r="BM895" s="177" t="str">
        <f t="shared" si="759"/>
        <v/>
      </c>
      <c r="BN895" s="171">
        <f t="shared" si="777"/>
        <v>0</v>
      </c>
      <c r="BO895" s="171">
        <f t="shared" si="778"/>
        <v>0</v>
      </c>
      <c r="BP895" s="171" t="str">
        <f t="shared" si="760"/>
        <v>0</v>
      </c>
      <c r="BQ895" s="171" t="str">
        <f>IF(ISBLANK(BL895), "", (POWER(BL895/VLOOKUP(BP895,Anthro_Calc!C:P,13,FALSE),VLOOKUP(BP895,Anthro_Calc!C:P,12,FALSE))-1) / (VLOOKUP(BP895,Anthro_Calc!C:P,14,FALSE)*VLOOKUP(BP895,Anthro_Calc!C:P,12,FALSE)))</f>
        <v/>
      </c>
      <c r="BR895" s="171" t="str">
        <f>IF(ISBLANK(BL895), "", -3 + (BL895 -VLOOKUP(BP895,Anthro_Calc!C:P,4,FALSE)) / (VLOOKUP(BP895,Anthro_Calc!C:P,5,FALSE) - VLOOKUP(BP895,Anthro_Calc!C:P,4,FALSE)))</f>
        <v/>
      </c>
      <c r="BS895" s="171" t="str">
        <f>IF(ISBLANK(BL895), "", 3 + (BL895 -VLOOKUP(BP895,Anthro_Calc!C:P,10,FALSE)) / (VLOOKUP(BP895,Anthro_Calc!C:P,10,FALSE) - VLOOKUP(BP895,Anthro_Calc!C:P,9,FALSE)))</f>
        <v/>
      </c>
      <c r="BT895" s="172" t="str">
        <f t="shared" si="761"/>
        <v/>
      </c>
      <c r="BU895" s="173" t="str">
        <f t="shared" si="762"/>
        <v/>
      </c>
      <c r="BV895" s="174" t="str">
        <f t="shared" si="763"/>
        <v/>
      </c>
      <c r="BW895" s="181" t="str">
        <f t="shared" si="736"/>
        <v/>
      </c>
      <c r="BX895" s="179"/>
      <c r="BY895" s="181" t="str">
        <f>IF(ISBLANK(BL895), "", VLOOKUP(Z895&amp;" "&amp;BV895&amp;" "&amp;BW895,Graduation_Criteria!$D$2:$E$34,2,FALSE))</f>
        <v/>
      </c>
      <c r="BZ895" s="181" t="str">
        <f t="shared" si="737"/>
        <v/>
      </c>
      <c r="CA895" s="167"/>
      <c r="CB895" s="175"/>
      <c r="CC895" s="175"/>
      <c r="CD895" s="183" t="str">
        <f t="shared" si="764"/>
        <v/>
      </c>
      <c r="CE895" s="184">
        <f t="shared" si="765"/>
        <v>0</v>
      </c>
      <c r="CF895" s="184">
        <f t="shared" si="766"/>
        <v>0</v>
      </c>
      <c r="CG895" s="184" t="str">
        <f t="shared" si="767"/>
        <v>0</v>
      </c>
      <c r="CH895" s="184" t="str">
        <f>IF(ISBLANK(CC895), "", (POWER(CC895/VLOOKUP(CG895,Anthro_Calc!C:P,13,FALSE),VLOOKUP(CG895,Anthro_Calc!C:P,12,FALSE))-1) / (VLOOKUP(CG895,Anthro_Calc!C:P,14,FALSE)*VLOOKUP(CG895,Anthro_Calc!C:P,12,FALSE)))</f>
        <v/>
      </c>
      <c r="CI895" s="184" t="str">
        <f>IF(ISBLANK(CC895), "", -3 + (CC895 -VLOOKUP(CG895,Anthro_Calc!C:P,4,FALSE)) / (VLOOKUP(CG895,Anthro_Calc!C:P,5,FALSE) - VLOOKUP(CG895,Anthro_Calc!C:P,4,FALSE)))</f>
        <v/>
      </c>
      <c r="CJ895" s="184" t="str">
        <f>IF(ISBLANK(CC895), "", 3 + (CC895 -VLOOKUP(CG895,Anthro_Calc!C:P,10,FALSE)) / (VLOOKUP(CG895,Anthro_Calc!C:P,10,FALSE) - VLOOKUP(CG895,Anthro_Calc!C:P,9,FALSE)))</f>
        <v/>
      </c>
      <c r="CK895" s="185" t="str">
        <f t="shared" si="768"/>
        <v/>
      </c>
      <c r="CL895" s="173" t="str">
        <f t="shared" si="769"/>
        <v/>
      </c>
      <c r="CM895" s="174" t="str">
        <f t="shared" si="770"/>
        <v/>
      </c>
      <c r="CN895" s="179"/>
      <c r="CO895" s="167"/>
      <c r="CP895" s="175"/>
      <c r="CQ895" s="175"/>
      <c r="CR895" s="186" t="str">
        <f t="shared" si="771"/>
        <v/>
      </c>
      <c r="CS895" s="187">
        <f t="shared" si="772"/>
        <v>0</v>
      </c>
      <c r="CT895" s="187">
        <f t="shared" si="773"/>
        <v>0</v>
      </c>
      <c r="CU895" s="187" t="str">
        <f t="shared" si="774"/>
        <v>0</v>
      </c>
      <c r="CV895" s="187" t="str">
        <f>IF(ISBLANK(CQ895), "", (POWER(CQ895/VLOOKUP(CU895,Anthro_Calc!C:P,13,FALSE),VLOOKUP(CU895,Anthro_Calc!C:P,12,FALSE))-1) / (VLOOKUP(CU895,Anthro_Calc!C:P,14,FALSE)*VLOOKUP(CU895,Anthro_Calc!C:P,12,FALSE)))</f>
        <v/>
      </c>
      <c r="CW895" s="187" t="str">
        <f>IF(ISBLANK(CQ895), "", -3 + (CQ895 -VLOOKUP(CU895,Anthro_Calc!C:P,4,FALSE)) / (VLOOKUP(CU895,Anthro_Calc!C:P,5,FALSE) - VLOOKUP(CU895,Anthro_Calc!C:P,4,FALSE)))</f>
        <v/>
      </c>
      <c r="CX895" s="187" t="str">
        <f>IF(ISBLANK(CQ895), "", 3 + (CQ895 -VLOOKUP(CU895,Anthro_Calc!C:P,10,FALSE)) / (VLOOKUP(CU895,Anthro_Calc!C:P,10,FALSE) - VLOOKUP(CU895,Anthro_Calc!C:P,9,FALSE)))</f>
        <v/>
      </c>
      <c r="CY895" s="188" t="str">
        <f t="shared" si="775"/>
        <v/>
      </c>
      <c r="CZ895" s="117" t="str">
        <f t="shared" si="739"/>
        <v/>
      </c>
      <c r="DA895" s="174" t="str">
        <f t="shared" si="776"/>
        <v/>
      </c>
      <c r="DB895" s="189"/>
    </row>
    <row r="896" spans="1:106">
      <c r="A896" s="165">
        <f t="shared" si="731"/>
        <v>892</v>
      </c>
      <c r="B896" s="166"/>
      <c r="C896" s="166"/>
      <c r="D896" s="166"/>
      <c r="E896" s="166"/>
      <c r="F896" s="166"/>
      <c r="G896" s="166"/>
      <c r="H896" s="166"/>
      <c r="I896" s="166"/>
      <c r="J896" s="166"/>
      <c r="K896" s="166"/>
      <c r="L896" s="166"/>
      <c r="M896" s="167"/>
      <c r="N896" s="168" t="str">
        <f t="shared" ca="1" si="740"/>
        <v/>
      </c>
      <c r="O896" s="169"/>
      <c r="P896" s="169"/>
      <c r="Q896" s="167"/>
      <c r="R896" s="170"/>
      <c r="S896" s="171" t="str">
        <f t="shared" si="741"/>
        <v/>
      </c>
      <c r="T896" s="171" t="str">
        <f t="shared" si="742"/>
        <v/>
      </c>
      <c r="U896" s="171" t="str">
        <f t="shared" si="743"/>
        <v/>
      </c>
      <c r="V896" s="171" t="str">
        <f>IF(ISBLANK(R896), "", (POWER(R896/VLOOKUP(U896,Anthro_Calc!C:P,13,FALSE),VLOOKUP(U896,Anthro_Calc!C:P,12,FALSE))-1) / (VLOOKUP(U896,Anthro_Calc!C:P,14,FALSE)*VLOOKUP(U896,Anthro_Calc!C:P,12,FALSE)))</f>
        <v/>
      </c>
      <c r="W896" s="171" t="str">
        <f>IF(ISBLANK(R896), "", -3 + (R896 -VLOOKUP(U896,Anthro_Calc!C:P,4,FALSE)) / (VLOOKUP(U896,Anthro_Calc!C:P,5,FALSE) - VLOOKUP(U896,Anthro_Calc!C:P,4,FALSE)))</f>
        <v/>
      </c>
      <c r="X896" s="171" t="str">
        <f>IF(ISBLANK(R896), "", 3 + (R896 -VLOOKUP(U896,Anthro_Calc!C:P,10,FALSE)) / (VLOOKUP(U896,Anthro_Calc!C:P,10,FALSE) - VLOOKUP(U896,Anthro_Calc!C:P,9,FALSE)))</f>
        <v/>
      </c>
      <c r="Y896" s="172" t="str">
        <f t="shared" si="744"/>
        <v/>
      </c>
      <c r="Z896" s="173" t="str">
        <f t="shared" si="745"/>
        <v/>
      </c>
      <c r="AA896" s="174" t="str">
        <f t="shared" si="780"/>
        <v/>
      </c>
      <c r="AB896" s="167"/>
      <c r="AC896" s="175"/>
      <c r="AD896" s="176"/>
      <c r="AE896" s="177" t="str">
        <f t="shared" si="746"/>
        <v/>
      </c>
      <c r="AF896" s="171">
        <f t="shared" si="747"/>
        <v>0</v>
      </c>
      <c r="AG896" s="171">
        <f t="shared" si="748"/>
        <v>0</v>
      </c>
      <c r="AH896" s="171" t="str">
        <f t="shared" si="749"/>
        <v>0</v>
      </c>
      <c r="AI896" s="171" t="str">
        <f>IF(ISBLANK(AD896), "", (POWER(AD896/VLOOKUP(AH896,Anthro_Calc!C:P,13,FALSE),VLOOKUP(AH896,Anthro_Calc!C:P,12,FALSE))-1) / (VLOOKUP(AH896,Anthro_Calc!C:P,14,FALSE)*VLOOKUP(AH896,Anthro_Calc!C:P,12,FALSE)))</f>
        <v/>
      </c>
      <c r="AJ896" s="171" t="str">
        <f>IF(ISBLANK(AD896), "", -3 + (AD896 -VLOOKUP(AH896,Anthro_Calc!C:P,4,FALSE)) / (VLOOKUP(AH896,Anthro_Calc!C:P,5,FALSE) - VLOOKUP(AH896,Anthro_Calc!C:P,4,FALSE)))</f>
        <v/>
      </c>
      <c r="AK896" s="171" t="str">
        <f>IF(ISBLANK(AD896), "", 3 + (AD896 -VLOOKUP(AH896,Anthro_Calc!C:P,10,FALSE)) / (VLOOKUP(AH896,Anthro_Calc!C:P,10,FALSE) - VLOOKUP(AH896,Anthro_Calc!C:P,9,FALSE)))</f>
        <v/>
      </c>
      <c r="AL896" s="172" t="str">
        <f t="shared" si="750"/>
        <v/>
      </c>
      <c r="AM896" s="173" t="str">
        <f t="shared" si="751"/>
        <v/>
      </c>
      <c r="AN896" s="174" t="str">
        <f t="shared" si="752"/>
        <v/>
      </c>
      <c r="AO896" s="178" t="str">
        <f t="shared" si="732"/>
        <v/>
      </c>
      <c r="AP896" s="179"/>
      <c r="AQ896" s="179" t="str">
        <f t="shared" si="738"/>
        <v/>
      </c>
      <c r="AR896" s="167"/>
      <c r="AS896" s="175"/>
      <c r="AT896" s="170"/>
      <c r="AU896" s="177" t="str">
        <f t="shared" si="779"/>
        <v/>
      </c>
      <c r="AV896" s="171">
        <f t="shared" si="753"/>
        <v>0</v>
      </c>
      <c r="AW896" s="171">
        <f t="shared" si="754"/>
        <v>0</v>
      </c>
      <c r="AX896" s="171" t="str">
        <f t="shared" si="755"/>
        <v>0</v>
      </c>
      <c r="AY896" s="171" t="str">
        <f>IF(ISBLANK(AT896), "", (POWER(AT896/VLOOKUP(AX896,Anthro_Calc!C:P,13,FALSE),VLOOKUP(AX896,Anthro_Calc!C:P,12,FALSE))-1) / (VLOOKUP(AX896,Anthro_Calc!C:P,14,FALSE)*VLOOKUP(AX896,Anthro_Calc!C:P,12,FALSE)))</f>
        <v/>
      </c>
      <c r="AZ896" s="171" t="str">
        <f>IF(ISBLANK(AT896), "", -3 + (AT896 -VLOOKUP(AX896,Anthro_Calc!C:P,4,FALSE)) / (VLOOKUP(AX896,Anthro_Calc!C:P,5,FALSE) - VLOOKUP(AX896,Anthro_Calc!C:P,4,FALSE)))</f>
        <v/>
      </c>
      <c r="BA896" s="171" t="str">
        <f>IF(ISBLANK(AT896), "", 3 + (AT896 -VLOOKUP(AX896,Anthro_Calc!C:P,10,FALSE)) / (VLOOKUP(AX896,Anthro_Calc!C:P,10,FALSE) - VLOOKUP(AX896,Anthro_Calc!C:P,9,FALSE)))</f>
        <v/>
      </c>
      <c r="BB896" s="172" t="str">
        <f t="shared" si="756"/>
        <v/>
      </c>
      <c r="BC896" s="173" t="str">
        <f t="shared" si="757"/>
        <v/>
      </c>
      <c r="BD896" s="174" t="str">
        <f t="shared" si="733"/>
        <v/>
      </c>
      <c r="BE896" s="180" t="str">
        <f t="shared" si="734"/>
        <v/>
      </c>
      <c r="BF896" s="181" t="str">
        <f t="shared" si="758"/>
        <v/>
      </c>
      <c r="BG896" s="181" t="str">
        <f t="shared" si="735"/>
        <v/>
      </c>
      <c r="BH896" s="179"/>
      <c r="BI896" s="182"/>
      <c r="BJ896" s="167"/>
      <c r="BK896" s="175"/>
      <c r="BL896" s="176"/>
      <c r="BM896" s="177" t="str">
        <f t="shared" si="759"/>
        <v/>
      </c>
      <c r="BN896" s="171">
        <f t="shared" si="777"/>
        <v>0</v>
      </c>
      <c r="BO896" s="171">
        <f t="shared" si="778"/>
        <v>0</v>
      </c>
      <c r="BP896" s="171" t="str">
        <f t="shared" si="760"/>
        <v>0</v>
      </c>
      <c r="BQ896" s="171" t="str">
        <f>IF(ISBLANK(BL896), "", (POWER(BL896/VLOOKUP(BP896,Anthro_Calc!C:P,13,FALSE),VLOOKUP(BP896,Anthro_Calc!C:P,12,FALSE))-1) / (VLOOKUP(BP896,Anthro_Calc!C:P,14,FALSE)*VLOOKUP(BP896,Anthro_Calc!C:P,12,FALSE)))</f>
        <v/>
      </c>
      <c r="BR896" s="171" t="str">
        <f>IF(ISBLANK(BL896), "", -3 + (BL896 -VLOOKUP(BP896,Anthro_Calc!C:P,4,FALSE)) / (VLOOKUP(BP896,Anthro_Calc!C:P,5,FALSE) - VLOOKUP(BP896,Anthro_Calc!C:P,4,FALSE)))</f>
        <v/>
      </c>
      <c r="BS896" s="171" t="str">
        <f>IF(ISBLANK(BL896), "", 3 + (BL896 -VLOOKUP(BP896,Anthro_Calc!C:P,10,FALSE)) / (VLOOKUP(BP896,Anthro_Calc!C:P,10,FALSE) - VLOOKUP(BP896,Anthro_Calc!C:P,9,FALSE)))</f>
        <v/>
      </c>
      <c r="BT896" s="172" t="str">
        <f t="shared" si="761"/>
        <v/>
      </c>
      <c r="BU896" s="173" t="str">
        <f t="shared" si="762"/>
        <v/>
      </c>
      <c r="BV896" s="174" t="str">
        <f t="shared" si="763"/>
        <v/>
      </c>
      <c r="BW896" s="181" t="str">
        <f t="shared" si="736"/>
        <v/>
      </c>
      <c r="BX896" s="179"/>
      <c r="BY896" s="181" t="str">
        <f>IF(ISBLANK(BL896), "", VLOOKUP(Z896&amp;" "&amp;BV896&amp;" "&amp;BW896,Graduation_Criteria!$D$2:$E$34,2,FALSE))</f>
        <v/>
      </c>
      <c r="BZ896" s="181" t="str">
        <f t="shared" si="737"/>
        <v/>
      </c>
      <c r="CA896" s="167"/>
      <c r="CB896" s="175"/>
      <c r="CC896" s="175"/>
      <c r="CD896" s="183" t="str">
        <f t="shared" si="764"/>
        <v/>
      </c>
      <c r="CE896" s="184">
        <f t="shared" si="765"/>
        <v>0</v>
      </c>
      <c r="CF896" s="184">
        <f t="shared" si="766"/>
        <v>0</v>
      </c>
      <c r="CG896" s="184" t="str">
        <f t="shared" si="767"/>
        <v>0</v>
      </c>
      <c r="CH896" s="184" t="str">
        <f>IF(ISBLANK(CC896), "", (POWER(CC896/VLOOKUP(CG896,Anthro_Calc!C:P,13,FALSE),VLOOKUP(CG896,Anthro_Calc!C:P,12,FALSE))-1) / (VLOOKUP(CG896,Anthro_Calc!C:P,14,FALSE)*VLOOKUP(CG896,Anthro_Calc!C:P,12,FALSE)))</f>
        <v/>
      </c>
      <c r="CI896" s="184" t="str">
        <f>IF(ISBLANK(CC896), "", -3 + (CC896 -VLOOKUP(CG896,Anthro_Calc!C:P,4,FALSE)) / (VLOOKUP(CG896,Anthro_Calc!C:P,5,FALSE) - VLOOKUP(CG896,Anthro_Calc!C:P,4,FALSE)))</f>
        <v/>
      </c>
      <c r="CJ896" s="184" t="str">
        <f>IF(ISBLANK(CC896), "", 3 + (CC896 -VLOOKUP(CG896,Anthro_Calc!C:P,10,FALSE)) / (VLOOKUP(CG896,Anthro_Calc!C:P,10,FALSE) - VLOOKUP(CG896,Anthro_Calc!C:P,9,FALSE)))</f>
        <v/>
      </c>
      <c r="CK896" s="185" t="str">
        <f t="shared" si="768"/>
        <v/>
      </c>
      <c r="CL896" s="173" t="str">
        <f t="shared" si="769"/>
        <v/>
      </c>
      <c r="CM896" s="174" t="str">
        <f t="shared" si="770"/>
        <v/>
      </c>
      <c r="CN896" s="179"/>
      <c r="CO896" s="167"/>
      <c r="CP896" s="175"/>
      <c r="CQ896" s="175"/>
      <c r="CR896" s="186" t="str">
        <f t="shared" si="771"/>
        <v/>
      </c>
      <c r="CS896" s="187">
        <f t="shared" si="772"/>
        <v>0</v>
      </c>
      <c r="CT896" s="187">
        <f t="shared" si="773"/>
        <v>0</v>
      </c>
      <c r="CU896" s="187" t="str">
        <f t="shared" si="774"/>
        <v>0</v>
      </c>
      <c r="CV896" s="187" t="str">
        <f>IF(ISBLANK(CQ896), "", (POWER(CQ896/VLOOKUP(CU896,Anthro_Calc!C:P,13,FALSE),VLOOKUP(CU896,Anthro_Calc!C:P,12,FALSE))-1) / (VLOOKUP(CU896,Anthro_Calc!C:P,14,FALSE)*VLOOKUP(CU896,Anthro_Calc!C:P,12,FALSE)))</f>
        <v/>
      </c>
      <c r="CW896" s="187" t="str">
        <f>IF(ISBLANK(CQ896), "", -3 + (CQ896 -VLOOKUP(CU896,Anthro_Calc!C:P,4,FALSE)) / (VLOOKUP(CU896,Anthro_Calc!C:P,5,FALSE) - VLOOKUP(CU896,Anthro_Calc!C:P,4,FALSE)))</f>
        <v/>
      </c>
      <c r="CX896" s="187" t="str">
        <f>IF(ISBLANK(CQ896), "", 3 + (CQ896 -VLOOKUP(CU896,Anthro_Calc!C:P,10,FALSE)) / (VLOOKUP(CU896,Anthro_Calc!C:P,10,FALSE) - VLOOKUP(CU896,Anthro_Calc!C:P,9,FALSE)))</f>
        <v/>
      </c>
      <c r="CY896" s="188" t="str">
        <f t="shared" si="775"/>
        <v/>
      </c>
      <c r="CZ896" s="117" t="str">
        <f t="shared" si="739"/>
        <v/>
      </c>
      <c r="DA896" s="174" t="str">
        <f t="shared" si="776"/>
        <v/>
      </c>
      <c r="DB896" s="189"/>
    </row>
    <row r="897" spans="1:106">
      <c r="A897" s="165">
        <f t="shared" si="731"/>
        <v>893</v>
      </c>
      <c r="B897" s="166"/>
      <c r="C897" s="166"/>
      <c r="D897" s="166"/>
      <c r="E897" s="166"/>
      <c r="F897" s="166"/>
      <c r="G897" s="166"/>
      <c r="H897" s="166"/>
      <c r="I897" s="166"/>
      <c r="J897" s="166"/>
      <c r="K897" s="166"/>
      <c r="L897" s="166"/>
      <c r="M897" s="167"/>
      <c r="N897" s="168" t="str">
        <f t="shared" ca="1" si="740"/>
        <v/>
      </c>
      <c r="O897" s="169"/>
      <c r="P897" s="169"/>
      <c r="Q897" s="167"/>
      <c r="R897" s="170"/>
      <c r="S897" s="171" t="str">
        <f t="shared" si="741"/>
        <v/>
      </c>
      <c r="T897" s="171" t="str">
        <f t="shared" si="742"/>
        <v/>
      </c>
      <c r="U897" s="171" t="str">
        <f t="shared" si="743"/>
        <v/>
      </c>
      <c r="V897" s="171" t="str">
        <f>IF(ISBLANK(R897), "", (POWER(R897/VLOOKUP(U897,Anthro_Calc!C:P,13,FALSE),VLOOKUP(U897,Anthro_Calc!C:P,12,FALSE))-1) / (VLOOKUP(U897,Anthro_Calc!C:P,14,FALSE)*VLOOKUP(U897,Anthro_Calc!C:P,12,FALSE)))</f>
        <v/>
      </c>
      <c r="W897" s="171" t="str">
        <f>IF(ISBLANK(R897), "", -3 + (R897 -VLOOKUP(U897,Anthro_Calc!C:P,4,FALSE)) / (VLOOKUP(U897,Anthro_Calc!C:P,5,FALSE) - VLOOKUP(U897,Anthro_Calc!C:P,4,FALSE)))</f>
        <v/>
      </c>
      <c r="X897" s="171" t="str">
        <f>IF(ISBLANK(R897), "", 3 + (R897 -VLOOKUP(U897,Anthro_Calc!C:P,10,FALSE)) / (VLOOKUP(U897,Anthro_Calc!C:P,10,FALSE) - VLOOKUP(U897,Anthro_Calc!C:P,9,FALSE)))</f>
        <v/>
      </c>
      <c r="Y897" s="172" t="str">
        <f t="shared" si="744"/>
        <v/>
      </c>
      <c r="Z897" s="173" t="str">
        <f t="shared" si="745"/>
        <v/>
      </c>
      <c r="AA897" s="174" t="str">
        <f t="shared" si="780"/>
        <v/>
      </c>
      <c r="AB897" s="167"/>
      <c r="AC897" s="175"/>
      <c r="AD897" s="176"/>
      <c r="AE897" s="177" t="str">
        <f t="shared" si="746"/>
        <v/>
      </c>
      <c r="AF897" s="171">
        <f t="shared" si="747"/>
        <v>0</v>
      </c>
      <c r="AG897" s="171">
        <f t="shared" si="748"/>
        <v>0</v>
      </c>
      <c r="AH897" s="171" t="str">
        <f t="shared" si="749"/>
        <v>0</v>
      </c>
      <c r="AI897" s="171" t="str">
        <f>IF(ISBLANK(AD897), "", (POWER(AD897/VLOOKUP(AH897,Anthro_Calc!C:P,13,FALSE),VLOOKUP(AH897,Anthro_Calc!C:P,12,FALSE))-1) / (VLOOKUP(AH897,Anthro_Calc!C:P,14,FALSE)*VLOOKUP(AH897,Anthro_Calc!C:P,12,FALSE)))</f>
        <v/>
      </c>
      <c r="AJ897" s="171" t="str">
        <f>IF(ISBLANK(AD897), "", -3 + (AD897 -VLOOKUP(AH897,Anthro_Calc!C:P,4,FALSE)) / (VLOOKUP(AH897,Anthro_Calc!C:P,5,FALSE) - VLOOKUP(AH897,Anthro_Calc!C:P,4,FALSE)))</f>
        <v/>
      </c>
      <c r="AK897" s="171" t="str">
        <f>IF(ISBLANK(AD897), "", 3 + (AD897 -VLOOKUP(AH897,Anthro_Calc!C:P,10,FALSE)) / (VLOOKUP(AH897,Anthro_Calc!C:P,10,FALSE) - VLOOKUP(AH897,Anthro_Calc!C:P,9,FALSE)))</f>
        <v/>
      </c>
      <c r="AL897" s="172" t="str">
        <f t="shared" si="750"/>
        <v/>
      </c>
      <c r="AM897" s="173" t="str">
        <f t="shared" si="751"/>
        <v/>
      </c>
      <c r="AN897" s="174" t="str">
        <f t="shared" si="752"/>
        <v/>
      </c>
      <c r="AO897" s="178" t="str">
        <f t="shared" si="732"/>
        <v/>
      </c>
      <c r="AP897" s="179"/>
      <c r="AQ897" s="179" t="str">
        <f t="shared" si="738"/>
        <v/>
      </c>
      <c r="AR897" s="167"/>
      <c r="AS897" s="175"/>
      <c r="AT897" s="170"/>
      <c r="AU897" s="177" t="str">
        <f t="shared" si="779"/>
        <v/>
      </c>
      <c r="AV897" s="171">
        <f t="shared" si="753"/>
        <v>0</v>
      </c>
      <c r="AW897" s="171">
        <f t="shared" si="754"/>
        <v>0</v>
      </c>
      <c r="AX897" s="171" t="str">
        <f t="shared" si="755"/>
        <v>0</v>
      </c>
      <c r="AY897" s="171" t="str">
        <f>IF(ISBLANK(AT897), "", (POWER(AT897/VLOOKUP(AX897,Anthro_Calc!C:P,13,FALSE),VLOOKUP(AX897,Anthro_Calc!C:P,12,FALSE))-1) / (VLOOKUP(AX897,Anthro_Calc!C:P,14,FALSE)*VLOOKUP(AX897,Anthro_Calc!C:P,12,FALSE)))</f>
        <v/>
      </c>
      <c r="AZ897" s="171" t="str">
        <f>IF(ISBLANK(AT897), "", -3 + (AT897 -VLOOKUP(AX897,Anthro_Calc!C:P,4,FALSE)) / (VLOOKUP(AX897,Anthro_Calc!C:P,5,FALSE) - VLOOKUP(AX897,Anthro_Calc!C:P,4,FALSE)))</f>
        <v/>
      </c>
      <c r="BA897" s="171" t="str">
        <f>IF(ISBLANK(AT897), "", 3 + (AT897 -VLOOKUP(AX897,Anthro_Calc!C:P,10,FALSE)) / (VLOOKUP(AX897,Anthro_Calc!C:P,10,FALSE) - VLOOKUP(AX897,Anthro_Calc!C:P,9,FALSE)))</f>
        <v/>
      </c>
      <c r="BB897" s="172" t="str">
        <f t="shared" si="756"/>
        <v/>
      </c>
      <c r="BC897" s="173" t="str">
        <f t="shared" si="757"/>
        <v/>
      </c>
      <c r="BD897" s="174" t="str">
        <f t="shared" si="733"/>
        <v/>
      </c>
      <c r="BE897" s="180" t="str">
        <f t="shared" si="734"/>
        <v/>
      </c>
      <c r="BF897" s="181" t="str">
        <f t="shared" si="758"/>
        <v/>
      </c>
      <c r="BG897" s="181" t="str">
        <f t="shared" si="735"/>
        <v/>
      </c>
      <c r="BH897" s="179"/>
      <c r="BI897" s="182"/>
      <c r="BJ897" s="167"/>
      <c r="BK897" s="175"/>
      <c r="BL897" s="176"/>
      <c r="BM897" s="177" t="str">
        <f t="shared" si="759"/>
        <v/>
      </c>
      <c r="BN897" s="171">
        <f t="shared" si="777"/>
        <v>0</v>
      </c>
      <c r="BO897" s="171">
        <f t="shared" si="778"/>
        <v>0</v>
      </c>
      <c r="BP897" s="171" t="str">
        <f t="shared" si="760"/>
        <v>0</v>
      </c>
      <c r="BQ897" s="171" t="str">
        <f>IF(ISBLANK(BL897), "", (POWER(BL897/VLOOKUP(BP897,Anthro_Calc!C:P,13,FALSE),VLOOKUP(BP897,Anthro_Calc!C:P,12,FALSE))-1) / (VLOOKUP(BP897,Anthro_Calc!C:P,14,FALSE)*VLOOKUP(BP897,Anthro_Calc!C:P,12,FALSE)))</f>
        <v/>
      </c>
      <c r="BR897" s="171" t="str">
        <f>IF(ISBLANK(BL897), "", -3 + (BL897 -VLOOKUP(BP897,Anthro_Calc!C:P,4,FALSE)) / (VLOOKUP(BP897,Anthro_Calc!C:P,5,FALSE) - VLOOKUP(BP897,Anthro_Calc!C:P,4,FALSE)))</f>
        <v/>
      </c>
      <c r="BS897" s="171" t="str">
        <f>IF(ISBLANK(BL897), "", 3 + (BL897 -VLOOKUP(BP897,Anthro_Calc!C:P,10,FALSE)) / (VLOOKUP(BP897,Anthro_Calc!C:P,10,FALSE) - VLOOKUP(BP897,Anthro_Calc!C:P,9,FALSE)))</f>
        <v/>
      </c>
      <c r="BT897" s="172" t="str">
        <f t="shared" si="761"/>
        <v/>
      </c>
      <c r="BU897" s="173" t="str">
        <f t="shared" si="762"/>
        <v/>
      </c>
      <c r="BV897" s="174" t="str">
        <f t="shared" si="763"/>
        <v/>
      </c>
      <c r="BW897" s="181" t="str">
        <f t="shared" si="736"/>
        <v/>
      </c>
      <c r="BX897" s="179"/>
      <c r="BY897" s="181" t="str">
        <f>IF(ISBLANK(BL897), "", VLOOKUP(Z897&amp;" "&amp;BV897&amp;" "&amp;BW897,Graduation_Criteria!$D$2:$E$34,2,FALSE))</f>
        <v/>
      </c>
      <c r="BZ897" s="181" t="str">
        <f t="shared" si="737"/>
        <v/>
      </c>
      <c r="CA897" s="167"/>
      <c r="CB897" s="175"/>
      <c r="CC897" s="175"/>
      <c r="CD897" s="183" t="str">
        <f t="shared" si="764"/>
        <v/>
      </c>
      <c r="CE897" s="184">
        <f t="shared" si="765"/>
        <v>0</v>
      </c>
      <c r="CF897" s="184">
        <f t="shared" si="766"/>
        <v>0</v>
      </c>
      <c r="CG897" s="184" t="str">
        <f t="shared" si="767"/>
        <v>0</v>
      </c>
      <c r="CH897" s="184" t="str">
        <f>IF(ISBLANK(CC897), "", (POWER(CC897/VLOOKUP(CG897,Anthro_Calc!C:P,13,FALSE),VLOOKUP(CG897,Anthro_Calc!C:P,12,FALSE))-1) / (VLOOKUP(CG897,Anthro_Calc!C:P,14,FALSE)*VLOOKUP(CG897,Anthro_Calc!C:P,12,FALSE)))</f>
        <v/>
      </c>
      <c r="CI897" s="184" t="str">
        <f>IF(ISBLANK(CC897), "", -3 + (CC897 -VLOOKUP(CG897,Anthro_Calc!C:P,4,FALSE)) / (VLOOKUP(CG897,Anthro_Calc!C:P,5,FALSE) - VLOOKUP(CG897,Anthro_Calc!C:P,4,FALSE)))</f>
        <v/>
      </c>
      <c r="CJ897" s="184" t="str">
        <f>IF(ISBLANK(CC897), "", 3 + (CC897 -VLOOKUP(CG897,Anthro_Calc!C:P,10,FALSE)) / (VLOOKUP(CG897,Anthro_Calc!C:P,10,FALSE) - VLOOKUP(CG897,Anthro_Calc!C:P,9,FALSE)))</f>
        <v/>
      </c>
      <c r="CK897" s="185" t="str">
        <f t="shared" si="768"/>
        <v/>
      </c>
      <c r="CL897" s="173" t="str">
        <f t="shared" si="769"/>
        <v/>
      </c>
      <c r="CM897" s="174" t="str">
        <f t="shared" si="770"/>
        <v/>
      </c>
      <c r="CN897" s="179"/>
      <c r="CO897" s="167"/>
      <c r="CP897" s="175"/>
      <c r="CQ897" s="175"/>
      <c r="CR897" s="186" t="str">
        <f t="shared" si="771"/>
        <v/>
      </c>
      <c r="CS897" s="187">
        <f t="shared" si="772"/>
        <v>0</v>
      </c>
      <c r="CT897" s="187">
        <f t="shared" si="773"/>
        <v>0</v>
      </c>
      <c r="CU897" s="187" t="str">
        <f t="shared" si="774"/>
        <v>0</v>
      </c>
      <c r="CV897" s="187" t="str">
        <f>IF(ISBLANK(CQ897), "", (POWER(CQ897/VLOOKUP(CU897,Anthro_Calc!C:P,13,FALSE),VLOOKUP(CU897,Anthro_Calc!C:P,12,FALSE))-1) / (VLOOKUP(CU897,Anthro_Calc!C:P,14,FALSE)*VLOOKUP(CU897,Anthro_Calc!C:P,12,FALSE)))</f>
        <v/>
      </c>
      <c r="CW897" s="187" t="str">
        <f>IF(ISBLANK(CQ897), "", -3 + (CQ897 -VLOOKUP(CU897,Anthro_Calc!C:P,4,FALSE)) / (VLOOKUP(CU897,Anthro_Calc!C:P,5,FALSE) - VLOOKUP(CU897,Anthro_Calc!C:P,4,FALSE)))</f>
        <v/>
      </c>
      <c r="CX897" s="187" t="str">
        <f>IF(ISBLANK(CQ897), "", 3 + (CQ897 -VLOOKUP(CU897,Anthro_Calc!C:P,10,FALSE)) / (VLOOKUP(CU897,Anthro_Calc!C:P,10,FALSE) - VLOOKUP(CU897,Anthro_Calc!C:P,9,FALSE)))</f>
        <v/>
      </c>
      <c r="CY897" s="188" t="str">
        <f t="shared" si="775"/>
        <v/>
      </c>
      <c r="CZ897" s="117" t="str">
        <f t="shared" si="739"/>
        <v/>
      </c>
      <c r="DA897" s="174" t="str">
        <f t="shared" si="776"/>
        <v/>
      </c>
      <c r="DB897" s="189"/>
    </row>
    <row r="898" spans="1:106">
      <c r="A898" s="165">
        <f t="shared" si="731"/>
        <v>894</v>
      </c>
      <c r="B898" s="166"/>
      <c r="C898" s="166"/>
      <c r="D898" s="166"/>
      <c r="E898" s="166"/>
      <c r="F898" s="166"/>
      <c r="G898" s="166"/>
      <c r="H898" s="166"/>
      <c r="I898" s="166"/>
      <c r="J898" s="166"/>
      <c r="K898" s="166"/>
      <c r="L898" s="166"/>
      <c r="M898" s="167"/>
      <c r="N898" s="168" t="str">
        <f t="shared" ca="1" si="740"/>
        <v/>
      </c>
      <c r="O898" s="169"/>
      <c r="P898" s="169"/>
      <c r="Q898" s="167"/>
      <c r="R898" s="170"/>
      <c r="S898" s="171" t="str">
        <f t="shared" si="741"/>
        <v/>
      </c>
      <c r="T898" s="171" t="str">
        <f t="shared" si="742"/>
        <v/>
      </c>
      <c r="U898" s="171" t="str">
        <f t="shared" si="743"/>
        <v/>
      </c>
      <c r="V898" s="171" t="str">
        <f>IF(ISBLANK(R898), "", (POWER(R898/VLOOKUP(U898,Anthro_Calc!C:P,13,FALSE),VLOOKUP(U898,Anthro_Calc!C:P,12,FALSE))-1) / (VLOOKUP(U898,Anthro_Calc!C:P,14,FALSE)*VLOOKUP(U898,Anthro_Calc!C:P,12,FALSE)))</f>
        <v/>
      </c>
      <c r="W898" s="171" t="str">
        <f>IF(ISBLANK(R898), "", -3 + (R898 -VLOOKUP(U898,Anthro_Calc!C:P,4,FALSE)) / (VLOOKUP(U898,Anthro_Calc!C:P,5,FALSE) - VLOOKUP(U898,Anthro_Calc!C:P,4,FALSE)))</f>
        <v/>
      </c>
      <c r="X898" s="171" t="str">
        <f>IF(ISBLANK(R898), "", 3 + (R898 -VLOOKUP(U898,Anthro_Calc!C:P,10,FALSE)) / (VLOOKUP(U898,Anthro_Calc!C:P,10,FALSE) - VLOOKUP(U898,Anthro_Calc!C:P,9,FALSE)))</f>
        <v/>
      </c>
      <c r="Y898" s="172" t="str">
        <f t="shared" si="744"/>
        <v/>
      </c>
      <c r="Z898" s="173" t="str">
        <f t="shared" si="745"/>
        <v/>
      </c>
      <c r="AA898" s="174" t="str">
        <f t="shared" si="780"/>
        <v/>
      </c>
      <c r="AB898" s="167"/>
      <c r="AC898" s="175"/>
      <c r="AD898" s="176"/>
      <c r="AE898" s="177" t="str">
        <f t="shared" si="746"/>
        <v/>
      </c>
      <c r="AF898" s="171">
        <f t="shared" si="747"/>
        <v>0</v>
      </c>
      <c r="AG898" s="171">
        <f t="shared" si="748"/>
        <v>0</v>
      </c>
      <c r="AH898" s="171" t="str">
        <f t="shared" si="749"/>
        <v>0</v>
      </c>
      <c r="AI898" s="171" t="str">
        <f>IF(ISBLANK(AD898), "", (POWER(AD898/VLOOKUP(AH898,Anthro_Calc!C:P,13,FALSE),VLOOKUP(AH898,Anthro_Calc!C:P,12,FALSE))-1) / (VLOOKUP(AH898,Anthro_Calc!C:P,14,FALSE)*VLOOKUP(AH898,Anthro_Calc!C:P,12,FALSE)))</f>
        <v/>
      </c>
      <c r="AJ898" s="171" t="str">
        <f>IF(ISBLANK(AD898), "", -3 + (AD898 -VLOOKUP(AH898,Anthro_Calc!C:P,4,FALSE)) / (VLOOKUP(AH898,Anthro_Calc!C:P,5,FALSE) - VLOOKUP(AH898,Anthro_Calc!C:P,4,FALSE)))</f>
        <v/>
      </c>
      <c r="AK898" s="171" t="str">
        <f>IF(ISBLANK(AD898), "", 3 + (AD898 -VLOOKUP(AH898,Anthro_Calc!C:P,10,FALSE)) / (VLOOKUP(AH898,Anthro_Calc!C:P,10,FALSE) - VLOOKUP(AH898,Anthro_Calc!C:P,9,FALSE)))</f>
        <v/>
      </c>
      <c r="AL898" s="172" t="str">
        <f t="shared" si="750"/>
        <v/>
      </c>
      <c r="AM898" s="173" t="str">
        <f t="shared" si="751"/>
        <v/>
      </c>
      <c r="AN898" s="174" t="str">
        <f t="shared" si="752"/>
        <v/>
      </c>
      <c r="AO898" s="178" t="str">
        <f t="shared" si="732"/>
        <v/>
      </c>
      <c r="AP898" s="179"/>
      <c r="AQ898" s="179" t="str">
        <f t="shared" si="738"/>
        <v/>
      </c>
      <c r="AR898" s="167"/>
      <c r="AS898" s="175"/>
      <c r="AT898" s="170"/>
      <c r="AU898" s="177" t="str">
        <f t="shared" si="779"/>
        <v/>
      </c>
      <c r="AV898" s="171">
        <f t="shared" si="753"/>
        <v>0</v>
      </c>
      <c r="AW898" s="171">
        <f t="shared" si="754"/>
        <v>0</v>
      </c>
      <c r="AX898" s="171" t="str">
        <f t="shared" si="755"/>
        <v>0</v>
      </c>
      <c r="AY898" s="171" t="str">
        <f>IF(ISBLANK(AT898), "", (POWER(AT898/VLOOKUP(AX898,Anthro_Calc!C:P,13,FALSE),VLOOKUP(AX898,Anthro_Calc!C:P,12,FALSE))-1) / (VLOOKUP(AX898,Anthro_Calc!C:P,14,FALSE)*VLOOKUP(AX898,Anthro_Calc!C:P,12,FALSE)))</f>
        <v/>
      </c>
      <c r="AZ898" s="171" t="str">
        <f>IF(ISBLANK(AT898), "", -3 + (AT898 -VLOOKUP(AX898,Anthro_Calc!C:P,4,FALSE)) / (VLOOKUP(AX898,Anthro_Calc!C:P,5,FALSE) - VLOOKUP(AX898,Anthro_Calc!C:P,4,FALSE)))</f>
        <v/>
      </c>
      <c r="BA898" s="171" t="str">
        <f>IF(ISBLANK(AT898), "", 3 + (AT898 -VLOOKUP(AX898,Anthro_Calc!C:P,10,FALSE)) / (VLOOKUP(AX898,Anthro_Calc!C:P,10,FALSE) - VLOOKUP(AX898,Anthro_Calc!C:P,9,FALSE)))</f>
        <v/>
      </c>
      <c r="BB898" s="172" t="str">
        <f t="shared" si="756"/>
        <v/>
      </c>
      <c r="BC898" s="173" t="str">
        <f t="shared" si="757"/>
        <v/>
      </c>
      <c r="BD898" s="174" t="str">
        <f t="shared" si="733"/>
        <v/>
      </c>
      <c r="BE898" s="180" t="str">
        <f t="shared" si="734"/>
        <v/>
      </c>
      <c r="BF898" s="181" t="str">
        <f t="shared" si="758"/>
        <v/>
      </c>
      <c r="BG898" s="181" t="str">
        <f t="shared" si="735"/>
        <v/>
      </c>
      <c r="BH898" s="179"/>
      <c r="BI898" s="182"/>
      <c r="BJ898" s="167"/>
      <c r="BK898" s="175"/>
      <c r="BL898" s="176"/>
      <c r="BM898" s="177" t="str">
        <f t="shared" si="759"/>
        <v/>
      </c>
      <c r="BN898" s="171">
        <f t="shared" si="777"/>
        <v>0</v>
      </c>
      <c r="BO898" s="171">
        <f t="shared" si="778"/>
        <v>0</v>
      </c>
      <c r="BP898" s="171" t="str">
        <f t="shared" si="760"/>
        <v>0</v>
      </c>
      <c r="BQ898" s="171" t="str">
        <f>IF(ISBLANK(BL898), "", (POWER(BL898/VLOOKUP(BP898,Anthro_Calc!C:P,13,FALSE),VLOOKUP(BP898,Anthro_Calc!C:P,12,FALSE))-1) / (VLOOKUP(BP898,Anthro_Calc!C:P,14,FALSE)*VLOOKUP(BP898,Anthro_Calc!C:P,12,FALSE)))</f>
        <v/>
      </c>
      <c r="BR898" s="171" t="str">
        <f>IF(ISBLANK(BL898), "", -3 + (BL898 -VLOOKUP(BP898,Anthro_Calc!C:P,4,FALSE)) / (VLOOKUP(BP898,Anthro_Calc!C:P,5,FALSE) - VLOOKUP(BP898,Anthro_Calc!C:P,4,FALSE)))</f>
        <v/>
      </c>
      <c r="BS898" s="171" t="str">
        <f>IF(ISBLANK(BL898), "", 3 + (BL898 -VLOOKUP(BP898,Anthro_Calc!C:P,10,FALSE)) / (VLOOKUP(BP898,Anthro_Calc!C:P,10,FALSE) - VLOOKUP(BP898,Anthro_Calc!C:P,9,FALSE)))</f>
        <v/>
      </c>
      <c r="BT898" s="172" t="str">
        <f t="shared" si="761"/>
        <v/>
      </c>
      <c r="BU898" s="173" t="str">
        <f t="shared" si="762"/>
        <v/>
      </c>
      <c r="BV898" s="174" t="str">
        <f t="shared" si="763"/>
        <v/>
      </c>
      <c r="BW898" s="181" t="str">
        <f t="shared" si="736"/>
        <v/>
      </c>
      <c r="BX898" s="179"/>
      <c r="BY898" s="181" t="str">
        <f>IF(ISBLANK(BL898), "", VLOOKUP(Z898&amp;" "&amp;BV898&amp;" "&amp;BW898,Graduation_Criteria!$D$2:$E$34,2,FALSE))</f>
        <v/>
      </c>
      <c r="BZ898" s="181" t="str">
        <f t="shared" si="737"/>
        <v/>
      </c>
      <c r="CA898" s="167"/>
      <c r="CB898" s="175"/>
      <c r="CC898" s="175"/>
      <c r="CD898" s="183" t="str">
        <f t="shared" si="764"/>
        <v/>
      </c>
      <c r="CE898" s="184">
        <f t="shared" si="765"/>
        <v>0</v>
      </c>
      <c r="CF898" s="184">
        <f t="shared" si="766"/>
        <v>0</v>
      </c>
      <c r="CG898" s="184" t="str">
        <f t="shared" si="767"/>
        <v>0</v>
      </c>
      <c r="CH898" s="184" t="str">
        <f>IF(ISBLANK(CC898), "", (POWER(CC898/VLOOKUP(CG898,Anthro_Calc!C:P,13,FALSE),VLOOKUP(CG898,Anthro_Calc!C:P,12,FALSE))-1) / (VLOOKUP(CG898,Anthro_Calc!C:P,14,FALSE)*VLOOKUP(CG898,Anthro_Calc!C:P,12,FALSE)))</f>
        <v/>
      </c>
      <c r="CI898" s="184" t="str">
        <f>IF(ISBLANK(CC898), "", -3 + (CC898 -VLOOKUP(CG898,Anthro_Calc!C:P,4,FALSE)) / (VLOOKUP(CG898,Anthro_Calc!C:P,5,FALSE) - VLOOKUP(CG898,Anthro_Calc!C:P,4,FALSE)))</f>
        <v/>
      </c>
      <c r="CJ898" s="184" t="str">
        <f>IF(ISBLANK(CC898), "", 3 + (CC898 -VLOOKUP(CG898,Anthro_Calc!C:P,10,FALSE)) / (VLOOKUP(CG898,Anthro_Calc!C:P,10,FALSE) - VLOOKUP(CG898,Anthro_Calc!C:P,9,FALSE)))</f>
        <v/>
      </c>
      <c r="CK898" s="185" t="str">
        <f t="shared" si="768"/>
        <v/>
      </c>
      <c r="CL898" s="173" t="str">
        <f t="shared" si="769"/>
        <v/>
      </c>
      <c r="CM898" s="174" t="str">
        <f t="shared" si="770"/>
        <v/>
      </c>
      <c r="CN898" s="179"/>
      <c r="CO898" s="167"/>
      <c r="CP898" s="175"/>
      <c r="CQ898" s="175"/>
      <c r="CR898" s="186" t="str">
        <f t="shared" si="771"/>
        <v/>
      </c>
      <c r="CS898" s="187">
        <f t="shared" si="772"/>
        <v>0</v>
      </c>
      <c r="CT898" s="187">
        <f t="shared" si="773"/>
        <v>0</v>
      </c>
      <c r="CU898" s="187" t="str">
        <f t="shared" si="774"/>
        <v>0</v>
      </c>
      <c r="CV898" s="187" t="str">
        <f>IF(ISBLANK(CQ898), "", (POWER(CQ898/VLOOKUP(CU898,Anthro_Calc!C:P,13,FALSE),VLOOKUP(CU898,Anthro_Calc!C:P,12,FALSE))-1) / (VLOOKUP(CU898,Anthro_Calc!C:P,14,FALSE)*VLOOKUP(CU898,Anthro_Calc!C:P,12,FALSE)))</f>
        <v/>
      </c>
      <c r="CW898" s="187" t="str">
        <f>IF(ISBLANK(CQ898), "", -3 + (CQ898 -VLOOKUP(CU898,Anthro_Calc!C:P,4,FALSE)) / (VLOOKUP(CU898,Anthro_Calc!C:P,5,FALSE) - VLOOKUP(CU898,Anthro_Calc!C:P,4,FALSE)))</f>
        <v/>
      </c>
      <c r="CX898" s="187" t="str">
        <f>IF(ISBLANK(CQ898), "", 3 + (CQ898 -VLOOKUP(CU898,Anthro_Calc!C:P,10,FALSE)) / (VLOOKUP(CU898,Anthro_Calc!C:P,10,FALSE) - VLOOKUP(CU898,Anthro_Calc!C:P,9,FALSE)))</f>
        <v/>
      </c>
      <c r="CY898" s="188" t="str">
        <f t="shared" si="775"/>
        <v/>
      </c>
      <c r="CZ898" s="117" t="str">
        <f t="shared" si="739"/>
        <v/>
      </c>
      <c r="DA898" s="174" t="str">
        <f t="shared" si="776"/>
        <v/>
      </c>
      <c r="DB898" s="189"/>
    </row>
    <row r="899" spans="1:106">
      <c r="A899" s="165">
        <f t="shared" si="731"/>
        <v>895</v>
      </c>
      <c r="B899" s="166"/>
      <c r="C899" s="166"/>
      <c r="D899" s="166"/>
      <c r="E899" s="166"/>
      <c r="F899" s="166"/>
      <c r="G899" s="166"/>
      <c r="H899" s="166"/>
      <c r="I899" s="166"/>
      <c r="J899" s="166"/>
      <c r="K899" s="166"/>
      <c r="L899" s="166"/>
      <c r="M899" s="167"/>
      <c r="N899" s="168" t="str">
        <f t="shared" ca="1" si="740"/>
        <v/>
      </c>
      <c r="O899" s="169"/>
      <c r="P899" s="169"/>
      <c r="Q899" s="167"/>
      <c r="R899" s="170"/>
      <c r="S899" s="171" t="str">
        <f t="shared" si="741"/>
        <v/>
      </c>
      <c r="T899" s="171" t="str">
        <f t="shared" si="742"/>
        <v/>
      </c>
      <c r="U899" s="171" t="str">
        <f t="shared" si="743"/>
        <v/>
      </c>
      <c r="V899" s="171" t="str">
        <f>IF(ISBLANK(R899), "", (POWER(R899/VLOOKUP(U899,Anthro_Calc!C:P,13,FALSE),VLOOKUP(U899,Anthro_Calc!C:P,12,FALSE))-1) / (VLOOKUP(U899,Anthro_Calc!C:P,14,FALSE)*VLOOKUP(U899,Anthro_Calc!C:P,12,FALSE)))</f>
        <v/>
      </c>
      <c r="W899" s="171" t="str">
        <f>IF(ISBLANK(R899), "", -3 + (R899 -VLOOKUP(U899,Anthro_Calc!C:P,4,FALSE)) / (VLOOKUP(U899,Anthro_Calc!C:P,5,FALSE) - VLOOKUP(U899,Anthro_Calc!C:P,4,FALSE)))</f>
        <v/>
      </c>
      <c r="X899" s="171" t="str">
        <f>IF(ISBLANK(R899), "", 3 + (R899 -VLOOKUP(U899,Anthro_Calc!C:P,10,FALSE)) / (VLOOKUP(U899,Anthro_Calc!C:P,10,FALSE) - VLOOKUP(U899,Anthro_Calc!C:P,9,FALSE)))</f>
        <v/>
      </c>
      <c r="Y899" s="172" t="str">
        <f t="shared" si="744"/>
        <v/>
      </c>
      <c r="Z899" s="173" t="str">
        <f t="shared" si="745"/>
        <v/>
      </c>
      <c r="AA899" s="174" t="str">
        <f t="shared" si="780"/>
        <v/>
      </c>
      <c r="AB899" s="167"/>
      <c r="AC899" s="175"/>
      <c r="AD899" s="176"/>
      <c r="AE899" s="177" t="str">
        <f t="shared" si="746"/>
        <v/>
      </c>
      <c r="AF899" s="171">
        <f t="shared" si="747"/>
        <v>0</v>
      </c>
      <c r="AG899" s="171">
        <f t="shared" si="748"/>
        <v>0</v>
      </c>
      <c r="AH899" s="171" t="str">
        <f t="shared" si="749"/>
        <v>0</v>
      </c>
      <c r="AI899" s="171" t="str">
        <f>IF(ISBLANK(AD899), "", (POWER(AD899/VLOOKUP(AH899,Anthro_Calc!C:P,13,FALSE),VLOOKUP(AH899,Anthro_Calc!C:P,12,FALSE))-1) / (VLOOKUP(AH899,Anthro_Calc!C:P,14,FALSE)*VLOOKUP(AH899,Anthro_Calc!C:P,12,FALSE)))</f>
        <v/>
      </c>
      <c r="AJ899" s="171" t="str">
        <f>IF(ISBLANK(AD899), "", -3 + (AD899 -VLOOKUP(AH899,Anthro_Calc!C:P,4,FALSE)) / (VLOOKUP(AH899,Anthro_Calc!C:P,5,FALSE) - VLOOKUP(AH899,Anthro_Calc!C:P,4,FALSE)))</f>
        <v/>
      </c>
      <c r="AK899" s="171" t="str">
        <f>IF(ISBLANK(AD899), "", 3 + (AD899 -VLOOKUP(AH899,Anthro_Calc!C:P,10,FALSE)) / (VLOOKUP(AH899,Anthro_Calc!C:P,10,FALSE) - VLOOKUP(AH899,Anthro_Calc!C:P,9,FALSE)))</f>
        <v/>
      </c>
      <c r="AL899" s="172" t="str">
        <f t="shared" si="750"/>
        <v/>
      </c>
      <c r="AM899" s="173" t="str">
        <f t="shared" si="751"/>
        <v/>
      </c>
      <c r="AN899" s="174" t="str">
        <f t="shared" si="752"/>
        <v/>
      </c>
      <c r="AO899" s="178" t="str">
        <f t="shared" si="732"/>
        <v/>
      </c>
      <c r="AP899" s="179"/>
      <c r="AQ899" s="179" t="str">
        <f t="shared" si="738"/>
        <v/>
      </c>
      <c r="AR899" s="167"/>
      <c r="AS899" s="175"/>
      <c r="AT899" s="170"/>
      <c r="AU899" s="177" t="str">
        <f t="shared" si="779"/>
        <v/>
      </c>
      <c r="AV899" s="171">
        <f t="shared" si="753"/>
        <v>0</v>
      </c>
      <c r="AW899" s="171">
        <f t="shared" si="754"/>
        <v>0</v>
      </c>
      <c r="AX899" s="171" t="str">
        <f t="shared" si="755"/>
        <v>0</v>
      </c>
      <c r="AY899" s="171" t="str">
        <f>IF(ISBLANK(AT899), "", (POWER(AT899/VLOOKUP(AX899,Anthro_Calc!C:P,13,FALSE),VLOOKUP(AX899,Anthro_Calc!C:P,12,FALSE))-1) / (VLOOKUP(AX899,Anthro_Calc!C:P,14,FALSE)*VLOOKUP(AX899,Anthro_Calc!C:P,12,FALSE)))</f>
        <v/>
      </c>
      <c r="AZ899" s="171" t="str">
        <f>IF(ISBLANK(AT899), "", -3 + (AT899 -VLOOKUP(AX899,Anthro_Calc!C:P,4,FALSE)) / (VLOOKUP(AX899,Anthro_Calc!C:P,5,FALSE) - VLOOKUP(AX899,Anthro_Calc!C:P,4,FALSE)))</f>
        <v/>
      </c>
      <c r="BA899" s="171" t="str">
        <f>IF(ISBLANK(AT899), "", 3 + (AT899 -VLOOKUP(AX899,Anthro_Calc!C:P,10,FALSE)) / (VLOOKUP(AX899,Anthro_Calc!C:P,10,FALSE) - VLOOKUP(AX899,Anthro_Calc!C:P,9,FALSE)))</f>
        <v/>
      </c>
      <c r="BB899" s="172" t="str">
        <f t="shared" si="756"/>
        <v/>
      </c>
      <c r="BC899" s="173" t="str">
        <f t="shared" si="757"/>
        <v/>
      </c>
      <c r="BD899" s="174" t="str">
        <f t="shared" si="733"/>
        <v/>
      </c>
      <c r="BE899" s="180" t="str">
        <f t="shared" si="734"/>
        <v/>
      </c>
      <c r="BF899" s="181" t="str">
        <f t="shared" si="758"/>
        <v/>
      </c>
      <c r="BG899" s="181" t="str">
        <f t="shared" si="735"/>
        <v/>
      </c>
      <c r="BH899" s="179"/>
      <c r="BI899" s="182"/>
      <c r="BJ899" s="167"/>
      <c r="BK899" s="175"/>
      <c r="BL899" s="176"/>
      <c r="BM899" s="177" t="str">
        <f t="shared" si="759"/>
        <v/>
      </c>
      <c r="BN899" s="171">
        <f t="shared" si="777"/>
        <v>0</v>
      </c>
      <c r="BO899" s="171">
        <f t="shared" si="778"/>
        <v>0</v>
      </c>
      <c r="BP899" s="171" t="str">
        <f t="shared" si="760"/>
        <v>0</v>
      </c>
      <c r="BQ899" s="171" t="str">
        <f>IF(ISBLANK(BL899), "", (POWER(BL899/VLOOKUP(BP899,Anthro_Calc!C:P,13,FALSE),VLOOKUP(BP899,Anthro_Calc!C:P,12,FALSE))-1) / (VLOOKUP(BP899,Anthro_Calc!C:P,14,FALSE)*VLOOKUP(BP899,Anthro_Calc!C:P,12,FALSE)))</f>
        <v/>
      </c>
      <c r="BR899" s="171" t="str">
        <f>IF(ISBLANK(BL899), "", -3 + (BL899 -VLOOKUP(BP899,Anthro_Calc!C:P,4,FALSE)) / (VLOOKUP(BP899,Anthro_Calc!C:P,5,FALSE) - VLOOKUP(BP899,Anthro_Calc!C:P,4,FALSE)))</f>
        <v/>
      </c>
      <c r="BS899" s="171" t="str">
        <f>IF(ISBLANK(BL899), "", 3 + (BL899 -VLOOKUP(BP899,Anthro_Calc!C:P,10,FALSE)) / (VLOOKUP(BP899,Anthro_Calc!C:P,10,FALSE) - VLOOKUP(BP899,Anthro_Calc!C:P,9,FALSE)))</f>
        <v/>
      </c>
      <c r="BT899" s="172" t="str">
        <f t="shared" si="761"/>
        <v/>
      </c>
      <c r="BU899" s="173" t="str">
        <f t="shared" si="762"/>
        <v/>
      </c>
      <c r="BV899" s="174" t="str">
        <f t="shared" si="763"/>
        <v/>
      </c>
      <c r="BW899" s="181" t="str">
        <f t="shared" si="736"/>
        <v/>
      </c>
      <c r="BX899" s="179"/>
      <c r="BY899" s="181" t="str">
        <f>IF(ISBLANK(BL899), "", VLOOKUP(Z899&amp;" "&amp;BV899&amp;" "&amp;BW899,Graduation_Criteria!$D$2:$E$34,2,FALSE))</f>
        <v/>
      </c>
      <c r="BZ899" s="181" t="str">
        <f t="shared" si="737"/>
        <v/>
      </c>
      <c r="CA899" s="167"/>
      <c r="CB899" s="175"/>
      <c r="CC899" s="175"/>
      <c r="CD899" s="183" t="str">
        <f t="shared" si="764"/>
        <v/>
      </c>
      <c r="CE899" s="184">
        <f t="shared" si="765"/>
        <v>0</v>
      </c>
      <c r="CF899" s="184">
        <f t="shared" si="766"/>
        <v>0</v>
      </c>
      <c r="CG899" s="184" t="str">
        <f t="shared" si="767"/>
        <v>0</v>
      </c>
      <c r="CH899" s="184" t="str">
        <f>IF(ISBLANK(CC899), "", (POWER(CC899/VLOOKUP(CG899,Anthro_Calc!C:P,13,FALSE),VLOOKUP(CG899,Anthro_Calc!C:P,12,FALSE))-1) / (VLOOKUP(CG899,Anthro_Calc!C:P,14,FALSE)*VLOOKUP(CG899,Anthro_Calc!C:P,12,FALSE)))</f>
        <v/>
      </c>
      <c r="CI899" s="184" t="str">
        <f>IF(ISBLANK(CC899), "", -3 + (CC899 -VLOOKUP(CG899,Anthro_Calc!C:P,4,FALSE)) / (VLOOKUP(CG899,Anthro_Calc!C:P,5,FALSE) - VLOOKUP(CG899,Anthro_Calc!C:P,4,FALSE)))</f>
        <v/>
      </c>
      <c r="CJ899" s="184" t="str">
        <f>IF(ISBLANK(CC899), "", 3 + (CC899 -VLOOKUP(CG899,Anthro_Calc!C:P,10,FALSE)) / (VLOOKUP(CG899,Anthro_Calc!C:P,10,FALSE) - VLOOKUP(CG899,Anthro_Calc!C:P,9,FALSE)))</f>
        <v/>
      </c>
      <c r="CK899" s="185" t="str">
        <f t="shared" si="768"/>
        <v/>
      </c>
      <c r="CL899" s="173" t="str">
        <f t="shared" si="769"/>
        <v/>
      </c>
      <c r="CM899" s="174" t="str">
        <f t="shared" si="770"/>
        <v/>
      </c>
      <c r="CN899" s="179"/>
      <c r="CO899" s="167"/>
      <c r="CP899" s="175"/>
      <c r="CQ899" s="175"/>
      <c r="CR899" s="186" t="str">
        <f t="shared" si="771"/>
        <v/>
      </c>
      <c r="CS899" s="187">
        <f t="shared" si="772"/>
        <v>0</v>
      </c>
      <c r="CT899" s="187">
        <f t="shared" si="773"/>
        <v>0</v>
      </c>
      <c r="CU899" s="187" t="str">
        <f t="shared" si="774"/>
        <v>0</v>
      </c>
      <c r="CV899" s="187" t="str">
        <f>IF(ISBLANK(CQ899), "", (POWER(CQ899/VLOOKUP(CU899,Anthro_Calc!C:P,13,FALSE),VLOOKUP(CU899,Anthro_Calc!C:P,12,FALSE))-1) / (VLOOKUP(CU899,Anthro_Calc!C:P,14,FALSE)*VLOOKUP(CU899,Anthro_Calc!C:P,12,FALSE)))</f>
        <v/>
      </c>
      <c r="CW899" s="187" t="str">
        <f>IF(ISBLANK(CQ899), "", -3 + (CQ899 -VLOOKUP(CU899,Anthro_Calc!C:P,4,FALSE)) / (VLOOKUP(CU899,Anthro_Calc!C:P,5,FALSE) - VLOOKUP(CU899,Anthro_Calc!C:P,4,FALSE)))</f>
        <v/>
      </c>
      <c r="CX899" s="187" t="str">
        <f>IF(ISBLANK(CQ899), "", 3 + (CQ899 -VLOOKUP(CU899,Anthro_Calc!C:P,10,FALSE)) / (VLOOKUP(CU899,Anthro_Calc!C:P,10,FALSE) - VLOOKUP(CU899,Anthro_Calc!C:P,9,FALSE)))</f>
        <v/>
      </c>
      <c r="CY899" s="188" t="str">
        <f t="shared" si="775"/>
        <v/>
      </c>
      <c r="CZ899" s="117" t="str">
        <f t="shared" si="739"/>
        <v/>
      </c>
      <c r="DA899" s="174" t="str">
        <f t="shared" si="776"/>
        <v/>
      </c>
      <c r="DB899" s="189"/>
    </row>
    <row r="900" spans="1:106">
      <c r="A900" s="165">
        <f t="shared" si="731"/>
        <v>896</v>
      </c>
      <c r="B900" s="166"/>
      <c r="C900" s="166"/>
      <c r="D900" s="166"/>
      <c r="E900" s="166"/>
      <c r="F900" s="166"/>
      <c r="G900" s="166"/>
      <c r="H900" s="166"/>
      <c r="I900" s="166"/>
      <c r="J900" s="166"/>
      <c r="K900" s="166"/>
      <c r="L900" s="166"/>
      <c r="M900" s="167"/>
      <c r="N900" s="168" t="str">
        <f t="shared" ca="1" si="740"/>
        <v/>
      </c>
      <c r="O900" s="169"/>
      <c r="P900" s="169"/>
      <c r="Q900" s="167"/>
      <c r="R900" s="170"/>
      <c r="S900" s="171" t="str">
        <f t="shared" si="741"/>
        <v/>
      </c>
      <c r="T900" s="171" t="str">
        <f t="shared" si="742"/>
        <v/>
      </c>
      <c r="U900" s="171" t="str">
        <f t="shared" si="743"/>
        <v/>
      </c>
      <c r="V900" s="171" t="str">
        <f>IF(ISBLANK(R900), "", (POWER(R900/VLOOKUP(U900,Anthro_Calc!C:P,13,FALSE),VLOOKUP(U900,Anthro_Calc!C:P,12,FALSE))-1) / (VLOOKUP(U900,Anthro_Calc!C:P,14,FALSE)*VLOOKUP(U900,Anthro_Calc!C:P,12,FALSE)))</f>
        <v/>
      </c>
      <c r="W900" s="171" t="str">
        <f>IF(ISBLANK(R900), "", -3 + (R900 -VLOOKUP(U900,Anthro_Calc!C:P,4,FALSE)) / (VLOOKUP(U900,Anthro_Calc!C:P,5,FALSE) - VLOOKUP(U900,Anthro_Calc!C:P,4,FALSE)))</f>
        <v/>
      </c>
      <c r="X900" s="171" t="str">
        <f>IF(ISBLANK(R900), "", 3 + (R900 -VLOOKUP(U900,Anthro_Calc!C:P,10,FALSE)) / (VLOOKUP(U900,Anthro_Calc!C:P,10,FALSE) - VLOOKUP(U900,Anthro_Calc!C:P,9,FALSE)))</f>
        <v/>
      </c>
      <c r="Y900" s="172" t="str">
        <f t="shared" si="744"/>
        <v/>
      </c>
      <c r="Z900" s="173" t="str">
        <f t="shared" si="745"/>
        <v/>
      </c>
      <c r="AA900" s="174" t="str">
        <f t="shared" si="780"/>
        <v/>
      </c>
      <c r="AB900" s="167"/>
      <c r="AC900" s="175"/>
      <c r="AD900" s="176"/>
      <c r="AE900" s="177" t="str">
        <f t="shared" si="746"/>
        <v/>
      </c>
      <c r="AF900" s="171">
        <f t="shared" si="747"/>
        <v>0</v>
      </c>
      <c r="AG900" s="171">
        <f t="shared" si="748"/>
        <v>0</v>
      </c>
      <c r="AH900" s="171" t="str">
        <f t="shared" si="749"/>
        <v>0</v>
      </c>
      <c r="AI900" s="171" t="str">
        <f>IF(ISBLANK(AD900), "", (POWER(AD900/VLOOKUP(AH900,Anthro_Calc!C:P,13,FALSE),VLOOKUP(AH900,Anthro_Calc!C:P,12,FALSE))-1) / (VLOOKUP(AH900,Anthro_Calc!C:P,14,FALSE)*VLOOKUP(AH900,Anthro_Calc!C:P,12,FALSE)))</f>
        <v/>
      </c>
      <c r="AJ900" s="171" t="str">
        <f>IF(ISBLANK(AD900), "", -3 + (AD900 -VLOOKUP(AH900,Anthro_Calc!C:P,4,FALSE)) / (VLOOKUP(AH900,Anthro_Calc!C:P,5,FALSE) - VLOOKUP(AH900,Anthro_Calc!C:P,4,FALSE)))</f>
        <v/>
      </c>
      <c r="AK900" s="171" t="str">
        <f>IF(ISBLANK(AD900), "", 3 + (AD900 -VLOOKUP(AH900,Anthro_Calc!C:P,10,FALSE)) / (VLOOKUP(AH900,Anthro_Calc!C:P,10,FALSE) - VLOOKUP(AH900,Anthro_Calc!C:P,9,FALSE)))</f>
        <v/>
      </c>
      <c r="AL900" s="172" t="str">
        <f t="shared" si="750"/>
        <v/>
      </c>
      <c r="AM900" s="173" t="str">
        <f t="shared" si="751"/>
        <v/>
      </c>
      <c r="AN900" s="174" t="str">
        <f t="shared" si="752"/>
        <v/>
      </c>
      <c r="AO900" s="178" t="str">
        <f t="shared" si="732"/>
        <v/>
      </c>
      <c r="AP900" s="179"/>
      <c r="AQ900" s="179" t="str">
        <f t="shared" si="738"/>
        <v/>
      </c>
      <c r="AR900" s="167"/>
      <c r="AS900" s="175"/>
      <c r="AT900" s="170"/>
      <c r="AU900" s="177" t="str">
        <f t="shared" si="779"/>
        <v/>
      </c>
      <c r="AV900" s="171">
        <f t="shared" si="753"/>
        <v>0</v>
      </c>
      <c r="AW900" s="171">
        <f t="shared" si="754"/>
        <v>0</v>
      </c>
      <c r="AX900" s="171" t="str">
        <f t="shared" si="755"/>
        <v>0</v>
      </c>
      <c r="AY900" s="171" t="str">
        <f>IF(ISBLANK(AT900), "", (POWER(AT900/VLOOKUP(AX900,Anthro_Calc!C:P,13,FALSE),VLOOKUP(AX900,Anthro_Calc!C:P,12,FALSE))-1) / (VLOOKUP(AX900,Anthro_Calc!C:P,14,FALSE)*VLOOKUP(AX900,Anthro_Calc!C:P,12,FALSE)))</f>
        <v/>
      </c>
      <c r="AZ900" s="171" t="str">
        <f>IF(ISBLANK(AT900), "", -3 + (AT900 -VLOOKUP(AX900,Anthro_Calc!C:P,4,FALSE)) / (VLOOKUP(AX900,Anthro_Calc!C:P,5,FALSE) - VLOOKUP(AX900,Anthro_Calc!C:P,4,FALSE)))</f>
        <v/>
      </c>
      <c r="BA900" s="171" t="str">
        <f>IF(ISBLANK(AT900), "", 3 + (AT900 -VLOOKUP(AX900,Anthro_Calc!C:P,10,FALSE)) / (VLOOKUP(AX900,Anthro_Calc!C:P,10,FALSE) - VLOOKUP(AX900,Anthro_Calc!C:P,9,FALSE)))</f>
        <v/>
      </c>
      <c r="BB900" s="172" t="str">
        <f t="shared" si="756"/>
        <v/>
      </c>
      <c r="BC900" s="173" t="str">
        <f t="shared" si="757"/>
        <v/>
      </c>
      <c r="BD900" s="174" t="str">
        <f t="shared" si="733"/>
        <v/>
      </c>
      <c r="BE900" s="180" t="str">
        <f t="shared" si="734"/>
        <v/>
      </c>
      <c r="BF900" s="181" t="str">
        <f t="shared" si="758"/>
        <v/>
      </c>
      <c r="BG900" s="181" t="str">
        <f t="shared" si="735"/>
        <v/>
      </c>
      <c r="BH900" s="179"/>
      <c r="BI900" s="182"/>
      <c r="BJ900" s="167"/>
      <c r="BK900" s="175"/>
      <c r="BL900" s="176"/>
      <c r="BM900" s="177" t="str">
        <f t="shared" si="759"/>
        <v/>
      </c>
      <c r="BN900" s="171">
        <f t="shared" si="777"/>
        <v>0</v>
      </c>
      <c r="BO900" s="171">
        <f t="shared" si="778"/>
        <v>0</v>
      </c>
      <c r="BP900" s="171" t="str">
        <f t="shared" si="760"/>
        <v>0</v>
      </c>
      <c r="BQ900" s="171" t="str">
        <f>IF(ISBLANK(BL900), "", (POWER(BL900/VLOOKUP(BP900,Anthro_Calc!C:P,13,FALSE),VLOOKUP(BP900,Anthro_Calc!C:P,12,FALSE))-1) / (VLOOKUP(BP900,Anthro_Calc!C:P,14,FALSE)*VLOOKUP(BP900,Anthro_Calc!C:P,12,FALSE)))</f>
        <v/>
      </c>
      <c r="BR900" s="171" t="str">
        <f>IF(ISBLANK(BL900), "", -3 + (BL900 -VLOOKUP(BP900,Anthro_Calc!C:P,4,FALSE)) / (VLOOKUP(BP900,Anthro_Calc!C:P,5,FALSE) - VLOOKUP(BP900,Anthro_Calc!C:P,4,FALSE)))</f>
        <v/>
      </c>
      <c r="BS900" s="171" t="str">
        <f>IF(ISBLANK(BL900), "", 3 + (BL900 -VLOOKUP(BP900,Anthro_Calc!C:P,10,FALSE)) / (VLOOKUP(BP900,Anthro_Calc!C:P,10,FALSE) - VLOOKUP(BP900,Anthro_Calc!C:P,9,FALSE)))</f>
        <v/>
      </c>
      <c r="BT900" s="172" t="str">
        <f t="shared" si="761"/>
        <v/>
      </c>
      <c r="BU900" s="173" t="str">
        <f t="shared" si="762"/>
        <v/>
      </c>
      <c r="BV900" s="174" t="str">
        <f t="shared" si="763"/>
        <v/>
      </c>
      <c r="BW900" s="181" t="str">
        <f t="shared" si="736"/>
        <v/>
      </c>
      <c r="BX900" s="179"/>
      <c r="BY900" s="181" t="str">
        <f>IF(ISBLANK(BL900), "", VLOOKUP(Z900&amp;" "&amp;BV900&amp;" "&amp;BW900,Graduation_Criteria!$D$2:$E$34,2,FALSE))</f>
        <v/>
      </c>
      <c r="BZ900" s="181" t="str">
        <f t="shared" si="737"/>
        <v/>
      </c>
      <c r="CA900" s="167"/>
      <c r="CB900" s="175"/>
      <c r="CC900" s="175"/>
      <c r="CD900" s="183" t="str">
        <f t="shared" si="764"/>
        <v/>
      </c>
      <c r="CE900" s="184">
        <f t="shared" si="765"/>
        <v>0</v>
      </c>
      <c r="CF900" s="184">
        <f t="shared" si="766"/>
        <v>0</v>
      </c>
      <c r="CG900" s="184" t="str">
        <f t="shared" si="767"/>
        <v>0</v>
      </c>
      <c r="CH900" s="184" t="str">
        <f>IF(ISBLANK(CC900), "", (POWER(CC900/VLOOKUP(CG900,Anthro_Calc!C:P,13,FALSE),VLOOKUP(CG900,Anthro_Calc!C:P,12,FALSE))-1) / (VLOOKUP(CG900,Anthro_Calc!C:P,14,FALSE)*VLOOKUP(CG900,Anthro_Calc!C:P,12,FALSE)))</f>
        <v/>
      </c>
      <c r="CI900" s="184" t="str">
        <f>IF(ISBLANK(CC900), "", -3 + (CC900 -VLOOKUP(CG900,Anthro_Calc!C:P,4,FALSE)) / (VLOOKUP(CG900,Anthro_Calc!C:P,5,FALSE) - VLOOKUP(CG900,Anthro_Calc!C:P,4,FALSE)))</f>
        <v/>
      </c>
      <c r="CJ900" s="184" t="str">
        <f>IF(ISBLANK(CC900), "", 3 + (CC900 -VLOOKUP(CG900,Anthro_Calc!C:P,10,FALSE)) / (VLOOKUP(CG900,Anthro_Calc!C:P,10,FALSE) - VLOOKUP(CG900,Anthro_Calc!C:P,9,FALSE)))</f>
        <v/>
      </c>
      <c r="CK900" s="185" t="str">
        <f t="shared" si="768"/>
        <v/>
      </c>
      <c r="CL900" s="173" t="str">
        <f t="shared" si="769"/>
        <v/>
      </c>
      <c r="CM900" s="174" t="str">
        <f t="shared" si="770"/>
        <v/>
      </c>
      <c r="CN900" s="179"/>
      <c r="CO900" s="167"/>
      <c r="CP900" s="175"/>
      <c r="CQ900" s="175"/>
      <c r="CR900" s="186" t="str">
        <f t="shared" si="771"/>
        <v/>
      </c>
      <c r="CS900" s="187">
        <f t="shared" si="772"/>
        <v>0</v>
      </c>
      <c r="CT900" s="187">
        <f t="shared" si="773"/>
        <v>0</v>
      </c>
      <c r="CU900" s="187" t="str">
        <f t="shared" si="774"/>
        <v>0</v>
      </c>
      <c r="CV900" s="187" t="str">
        <f>IF(ISBLANK(CQ900), "", (POWER(CQ900/VLOOKUP(CU900,Anthro_Calc!C:P,13,FALSE),VLOOKUP(CU900,Anthro_Calc!C:P,12,FALSE))-1) / (VLOOKUP(CU900,Anthro_Calc!C:P,14,FALSE)*VLOOKUP(CU900,Anthro_Calc!C:P,12,FALSE)))</f>
        <v/>
      </c>
      <c r="CW900" s="187" t="str">
        <f>IF(ISBLANK(CQ900), "", -3 + (CQ900 -VLOOKUP(CU900,Anthro_Calc!C:P,4,FALSE)) / (VLOOKUP(CU900,Anthro_Calc!C:P,5,FALSE) - VLOOKUP(CU900,Anthro_Calc!C:P,4,FALSE)))</f>
        <v/>
      </c>
      <c r="CX900" s="187" t="str">
        <f>IF(ISBLANK(CQ900), "", 3 + (CQ900 -VLOOKUP(CU900,Anthro_Calc!C:P,10,FALSE)) / (VLOOKUP(CU900,Anthro_Calc!C:P,10,FALSE) - VLOOKUP(CU900,Anthro_Calc!C:P,9,FALSE)))</f>
        <v/>
      </c>
      <c r="CY900" s="188" t="str">
        <f t="shared" si="775"/>
        <v/>
      </c>
      <c r="CZ900" s="117" t="str">
        <f t="shared" si="739"/>
        <v/>
      </c>
      <c r="DA900" s="174" t="str">
        <f t="shared" si="776"/>
        <v/>
      </c>
      <c r="DB900" s="189"/>
    </row>
    <row r="901" spans="1:106">
      <c r="A901" s="165">
        <f t="shared" ref="A901:A964" si="781">ROW()-4</f>
        <v>897</v>
      </c>
      <c r="B901" s="166"/>
      <c r="C901" s="166"/>
      <c r="D901" s="166"/>
      <c r="E901" s="166"/>
      <c r="F901" s="166"/>
      <c r="G901" s="166"/>
      <c r="H901" s="166"/>
      <c r="I901" s="166"/>
      <c r="J901" s="166"/>
      <c r="K901" s="166"/>
      <c r="L901" s="166"/>
      <c r="M901" s="167"/>
      <c r="N901" s="168" t="str">
        <f t="shared" ca="1" si="740"/>
        <v/>
      </c>
      <c r="O901" s="169"/>
      <c r="P901" s="169"/>
      <c r="Q901" s="167"/>
      <c r="R901" s="170"/>
      <c r="S901" s="171" t="str">
        <f t="shared" si="741"/>
        <v/>
      </c>
      <c r="T901" s="171" t="str">
        <f t="shared" si="742"/>
        <v/>
      </c>
      <c r="U901" s="171" t="str">
        <f t="shared" si="743"/>
        <v/>
      </c>
      <c r="V901" s="171" t="str">
        <f>IF(ISBLANK(R901), "", (POWER(R901/VLOOKUP(U901,Anthro_Calc!C:P,13,FALSE),VLOOKUP(U901,Anthro_Calc!C:P,12,FALSE))-1) / (VLOOKUP(U901,Anthro_Calc!C:P,14,FALSE)*VLOOKUP(U901,Anthro_Calc!C:P,12,FALSE)))</f>
        <v/>
      </c>
      <c r="W901" s="171" t="str">
        <f>IF(ISBLANK(R901), "", -3 + (R901 -VLOOKUP(U901,Anthro_Calc!C:P,4,FALSE)) / (VLOOKUP(U901,Anthro_Calc!C:P,5,FALSE) - VLOOKUP(U901,Anthro_Calc!C:P,4,FALSE)))</f>
        <v/>
      </c>
      <c r="X901" s="171" t="str">
        <f>IF(ISBLANK(R901), "", 3 + (R901 -VLOOKUP(U901,Anthro_Calc!C:P,10,FALSE)) / (VLOOKUP(U901,Anthro_Calc!C:P,10,FALSE) - VLOOKUP(U901,Anthro_Calc!C:P,9,FALSE)))</f>
        <v/>
      </c>
      <c r="Y901" s="172" t="str">
        <f t="shared" si="744"/>
        <v/>
      </c>
      <c r="Z901" s="173" t="str">
        <f t="shared" si="745"/>
        <v/>
      </c>
      <c r="AA901" s="174" t="str">
        <f t="shared" si="780"/>
        <v/>
      </c>
      <c r="AB901" s="167"/>
      <c r="AC901" s="175"/>
      <c r="AD901" s="176"/>
      <c r="AE901" s="177" t="str">
        <f t="shared" si="746"/>
        <v/>
      </c>
      <c r="AF901" s="171">
        <f t="shared" si="747"/>
        <v>0</v>
      </c>
      <c r="AG901" s="171">
        <f t="shared" si="748"/>
        <v>0</v>
      </c>
      <c r="AH901" s="171" t="str">
        <f t="shared" si="749"/>
        <v>0</v>
      </c>
      <c r="AI901" s="171" t="str">
        <f>IF(ISBLANK(AD901), "", (POWER(AD901/VLOOKUP(AH901,Anthro_Calc!C:P,13,FALSE),VLOOKUP(AH901,Anthro_Calc!C:P,12,FALSE))-1) / (VLOOKUP(AH901,Anthro_Calc!C:P,14,FALSE)*VLOOKUP(AH901,Anthro_Calc!C:P,12,FALSE)))</f>
        <v/>
      </c>
      <c r="AJ901" s="171" t="str">
        <f>IF(ISBLANK(AD901), "", -3 + (AD901 -VLOOKUP(AH901,Anthro_Calc!C:P,4,FALSE)) / (VLOOKUP(AH901,Anthro_Calc!C:P,5,FALSE) - VLOOKUP(AH901,Anthro_Calc!C:P,4,FALSE)))</f>
        <v/>
      </c>
      <c r="AK901" s="171" t="str">
        <f>IF(ISBLANK(AD901), "", 3 + (AD901 -VLOOKUP(AH901,Anthro_Calc!C:P,10,FALSE)) / (VLOOKUP(AH901,Anthro_Calc!C:P,10,FALSE) - VLOOKUP(AH901,Anthro_Calc!C:P,9,FALSE)))</f>
        <v/>
      </c>
      <c r="AL901" s="172" t="str">
        <f t="shared" si="750"/>
        <v/>
      </c>
      <c r="AM901" s="173" t="str">
        <f t="shared" si="751"/>
        <v/>
      </c>
      <c r="AN901" s="174" t="str">
        <f t="shared" si="752"/>
        <v/>
      </c>
      <c r="AO901" s="178" t="str">
        <f t="shared" ref="AO901:AO964" si="782">IF(ISBLANK(AD901), "", IF(AE901&gt;=200,"Yes",IF(AD901&gt;0,"No","")))</f>
        <v/>
      </c>
      <c r="AP901" s="179"/>
      <c r="AQ901" s="179" t="str">
        <f t="shared" si="738"/>
        <v/>
      </c>
      <c r="AR901" s="167"/>
      <c r="AS901" s="175"/>
      <c r="AT901" s="170"/>
      <c r="AU901" s="177" t="str">
        <f t="shared" si="779"/>
        <v/>
      </c>
      <c r="AV901" s="171">
        <f t="shared" si="753"/>
        <v>0</v>
      </c>
      <c r="AW901" s="171">
        <f t="shared" si="754"/>
        <v>0</v>
      </c>
      <c r="AX901" s="171" t="str">
        <f t="shared" si="755"/>
        <v>0</v>
      </c>
      <c r="AY901" s="171" t="str">
        <f>IF(ISBLANK(AT901), "", (POWER(AT901/VLOOKUP(AX901,Anthro_Calc!C:P,13,FALSE),VLOOKUP(AX901,Anthro_Calc!C:P,12,FALSE))-1) / (VLOOKUP(AX901,Anthro_Calc!C:P,14,FALSE)*VLOOKUP(AX901,Anthro_Calc!C:P,12,FALSE)))</f>
        <v/>
      </c>
      <c r="AZ901" s="171" t="str">
        <f>IF(ISBLANK(AT901), "", -3 + (AT901 -VLOOKUP(AX901,Anthro_Calc!C:P,4,FALSE)) / (VLOOKUP(AX901,Anthro_Calc!C:P,5,FALSE) - VLOOKUP(AX901,Anthro_Calc!C:P,4,FALSE)))</f>
        <v/>
      </c>
      <c r="BA901" s="171" t="str">
        <f>IF(ISBLANK(AT901), "", 3 + (AT901 -VLOOKUP(AX901,Anthro_Calc!C:P,10,FALSE)) / (VLOOKUP(AX901,Anthro_Calc!C:P,10,FALSE) - VLOOKUP(AX901,Anthro_Calc!C:P,9,FALSE)))</f>
        <v/>
      </c>
      <c r="BB901" s="172" t="str">
        <f t="shared" si="756"/>
        <v/>
      </c>
      <c r="BC901" s="173" t="str">
        <f t="shared" si="757"/>
        <v/>
      </c>
      <c r="BD901" s="174" t="str">
        <f t="shared" ref="BD901:BD964" si="783">IF(AND(ISERROR(FIND("Mild",$D$2)),BC901="MILD"),"NORMAL",BC901)</f>
        <v/>
      </c>
      <c r="BE901" s="180" t="str">
        <f t="shared" ref="BE901:BE964" si="784">IF(ISBLANK(AT901), "", IF(AU901&gt;=400,"Yes",IF(AT901&gt;0,"No","")))</f>
        <v/>
      </c>
      <c r="BF901" s="181" t="str">
        <f t="shared" si="758"/>
        <v/>
      </c>
      <c r="BG901" s="181" t="str">
        <f t="shared" ref="BG901:BG964" si="785">IF(AND(BE901="No", OR(O901=2, O901=3)), "Refer child to health centre", IF(ISBLANK(AT901), "", "Continue to Monitor"))</f>
        <v/>
      </c>
      <c r="BH901" s="179"/>
      <c r="BI901" s="182"/>
      <c r="BJ901" s="167"/>
      <c r="BK901" s="175"/>
      <c r="BL901" s="176"/>
      <c r="BM901" s="177" t="str">
        <f t="shared" si="759"/>
        <v/>
      </c>
      <c r="BN901" s="171">
        <f t="shared" si="777"/>
        <v>0</v>
      </c>
      <c r="BO901" s="171">
        <f t="shared" si="778"/>
        <v>0</v>
      </c>
      <c r="BP901" s="171" t="str">
        <f t="shared" si="760"/>
        <v>0</v>
      </c>
      <c r="BQ901" s="171" t="str">
        <f>IF(ISBLANK(BL901), "", (POWER(BL901/VLOOKUP(BP901,Anthro_Calc!C:P,13,FALSE),VLOOKUP(BP901,Anthro_Calc!C:P,12,FALSE))-1) / (VLOOKUP(BP901,Anthro_Calc!C:P,14,FALSE)*VLOOKUP(BP901,Anthro_Calc!C:P,12,FALSE)))</f>
        <v/>
      </c>
      <c r="BR901" s="171" t="str">
        <f>IF(ISBLANK(BL901), "", -3 + (BL901 -VLOOKUP(BP901,Anthro_Calc!C:P,4,FALSE)) / (VLOOKUP(BP901,Anthro_Calc!C:P,5,FALSE) - VLOOKUP(BP901,Anthro_Calc!C:P,4,FALSE)))</f>
        <v/>
      </c>
      <c r="BS901" s="171" t="str">
        <f>IF(ISBLANK(BL901), "", 3 + (BL901 -VLOOKUP(BP901,Anthro_Calc!C:P,10,FALSE)) / (VLOOKUP(BP901,Anthro_Calc!C:P,10,FALSE) - VLOOKUP(BP901,Anthro_Calc!C:P,9,FALSE)))</f>
        <v/>
      </c>
      <c r="BT901" s="172" t="str">
        <f t="shared" si="761"/>
        <v/>
      </c>
      <c r="BU901" s="173" t="str">
        <f t="shared" si="762"/>
        <v/>
      </c>
      <c r="BV901" s="174" t="str">
        <f t="shared" si="763"/>
        <v/>
      </c>
      <c r="BW901" s="181" t="str">
        <f t="shared" ref="BW901:BW964" si="786">IF(ISBLANK(BL901), "", IF(BM901&gt;=900,"Yes",IF(BL901&gt;0,"No","")))</f>
        <v/>
      </c>
      <c r="BX901" s="179"/>
      <c r="BY901" s="181" t="str">
        <f>IF(ISBLANK(BL901), "", VLOOKUP(Z901&amp;" "&amp;BV901&amp;" "&amp;BW901,Graduation_Criteria!$D$2:$E$34,2,FALSE))</f>
        <v/>
      </c>
      <c r="BZ901" s="181" t="str">
        <f t="shared" ref="BZ901:BZ964" si="787">IF(OR(ISBLANK(BL901), BY901="SHOULD NOT BE ADMITTED"), "", IF(BY901="GRADUATED", "CONTINUE MONITOR", IF(O901&gt;=3,"REFER TO HOSPITAL","REPEAT HEARTH")))</f>
        <v/>
      </c>
      <c r="CA901" s="167"/>
      <c r="CB901" s="175"/>
      <c r="CC901" s="175"/>
      <c r="CD901" s="183" t="str">
        <f t="shared" si="764"/>
        <v/>
      </c>
      <c r="CE901" s="184">
        <f t="shared" si="765"/>
        <v>0</v>
      </c>
      <c r="CF901" s="184">
        <f t="shared" si="766"/>
        <v>0</v>
      </c>
      <c r="CG901" s="184" t="str">
        <f t="shared" si="767"/>
        <v>0</v>
      </c>
      <c r="CH901" s="184" t="str">
        <f>IF(ISBLANK(CC901), "", (POWER(CC901/VLOOKUP(CG901,Anthro_Calc!C:P,13,FALSE),VLOOKUP(CG901,Anthro_Calc!C:P,12,FALSE))-1) / (VLOOKUP(CG901,Anthro_Calc!C:P,14,FALSE)*VLOOKUP(CG901,Anthro_Calc!C:P,12,FALSE)))</f>
        <v/>
      </c>
      <c r="CI901" s="184" t="str">
        <f>IF(ISBLANK(CC901), "", -3 + (CC901 -VLOOKUP(CG901,Anthro_Calc!C:P,4,FALSE)) / (VLOOKUP(CG901,Anthro_Calc!C:P,5,FALSE) - VLOOKUP(CG901,Anthro_Calc!C:P,4,FALSE)))</f>
        <v/>
      </c>
      <c r="CJ901" s="184" t="str">
        <f>IF(ISBLANK(CC901), "", 3 + (CC901 -VLOOKUP(CG901,Anthro_Calc!C:P,10,FALSE)) / (VLOOKUP(CG901,Anthro_Calc!C:P,10,FALSE) - VLOOKUP(CG901,Anthro_Calc!C:P,9,FALSE)))</f>
        <v/>
      </c>
      <c r="CK901" s="185" t="str">
        <f t="shared" si="768"/>
        <v/>
      </c>
      <c r="CL901" s="173" t="str">
        <f t="shared" si="769"/>
        <v/>
      </c>
      <c r="CM901" s="174" t="str">
        <f t="shared" si="770"/>
        <v/>
      </c>
      <c r="CN901" s="179"/>
      <c r="CO901" s="167"/>
      <c r="CP901" s="175"/>
      <c r="CQ901" s="175"/>
      <c r="CR901" s="186" t="str">
        <f t="shared" si="771"/>
        <v/>
      </c>
      <c r="CS901" s="187">
        <f t="shared" si="772"/>
        <v>0</v>
      </c>
      <c r="CT901" s="187">
        <f t="shared" si="773"/>
        <v>0</v>
      </c>
      <c r="CU901" s="187" t="str">
        <f t="shared" si="774"/>
        <v>0</v>
      </c>
      <c r="CV901" s="187" t="str">
        <f>IF(ISBLANK(CQ901), "", (POWER(CQ901/VLOOKUP(CU901,Anthro_Calc!C:P,13,FALSE),VLOOKUP(CU901,Anthro_Calc!C:P,12,FALSE))-1) / (VLOOKUP(CU901,Anthro_Calc!C:P,14,FALSE)*VLOOKUP(CU901,Anthro_Calc!C:P,12,FALSE)))</f>
        <v/>
      </c>
      <c r="CW901" s="187" t="str">
        <f>IF(ISBLANK(CQ901), "", -3 + (CQ901 -VLOOKUP(CU901,Anthro_Calc!C:P,4,FALSE)) / (VLOOKUP(CU901,Anthro_Calc!C:P,5,FALSE) - VLOOKUP(CU901,Anthro_Calc!C:P,4,FALSE)))</f>
        <v/>
      </c>
      <c r="CX901" s="187" t="str">
        <f>IF(ISBLANK(CQ901), "", 3 + (CQ901 -VLOOKUP(CU901,Anthro_Calc!C:P,10,FALSE)) / (VLOOKUP(CU901,Anthro_Calc!C:P,10,FALSE) - VLOOKUP(CU901,Anthro_Calc!C:P,9,FALSE)))</f>
        <v/>
      </c>
      <c r="CY901" s="188" t="str">
        <f t="shared" si="775"/>
        <v/>
      </c>
      <c r="CZ901" s="117" t="str">
        <f t="shared" si="739"/>
        <v/>
      </c>
      <c r="DA901" s="174" t="str">
        <f t="shared" si="776"/>
        <v/>
      </c>
      <c r="DB901" s="189"/>
    </row>
    <row r="902" spans="1:106">
      <c r="A902" s="165">
        <f t="shared" si="781"/>
        <v>898</v>
      </c>
      <c r="B902" s="166"/>
      <c r="C902" s="166"/>
      <c r="D902" s="166"/>
      <c r="E902" s="166"/>
      <c r="F902" s="166"/>
      <c r="G902" s="166"/>
      <c r="H902" s="166"/>
      <c r="I902" s="166"/>
      <c r="J902" s="166"/>
      <c r="K902" s="166"/>
      <c r="L902" s="166"/>
      <c r="M902" s="167"/>
      <c r="N902" s="168" t="str">
        <f t="shared" ca="1" si="740"/>
        <v/>
      </c>
      <c r="O902" s="169"/>
      <c r="P902" s="169"/>
      <c r="Q902" s="167"/>
      <c r="R902" s="170"/>
      <c r="S902" s="171" t="str">
        <f t="shared" si="741"/>
        <v/>
      </c>
      <c r="T902" s="171" t="str">
        <f t="shared" si="742"/>
        <v/>
      </c>
      <c r="U902" s="171" t="str">
        <f t="shared" si="743"/>
        <v/>
      </c>
      <c r="V902" s="171" t="str">
        <f>IF(ISBLANK(R902), "", (POWER(R902/VLOOKUP(U902,Anthro_Calc!C:P,13,FALSE),VLOOKUP(U902,Anthro_Calc!C:P,12,FALSE))-1) / (VLOOKUP(U902,Anthro_Calc!C:P,14,FALSE)*VLOOKUP(U902,Anthro_Calc!C:P,12,FALSE)))</f>
        <v/>
      </c>
      <c r="W902" s="171" t="str">
        <f>IF(ISBLANK(R902), "", -3 + (R902 -VLOOKUP(U902,Anthro_Calc!C:P,4,FALSE)) / (VLOOKUP(U902,Anthro_Calc!C:P,5,FALSE) - VLOOKUP(U902,Anthro_Calc!C:P,4,FALSE)))</f>
        <v/>
      </c>
      <c r="X902" s="171" t="str">
        <f>IF(ISBLANK(R902), "", 3 + (R902 -VLOOKUP(U902,Anthro_Calc!C:P,10,FALSE)) / (VLOOKUP(U902,Anthro_Calc!C:P,10,FALSE) - VLOOKUP(U902,Anthro_Calc!C:P,9,FALSE)))</f>
        <v/>
      </c>
      <c r="Y902" s="172" t="str">
        <f t="shared" si="744"/>
        <v/>
      </c>
      <c r="Z902" s="173" t="str">
        <f t="shared" si="745"/>
        <v/>
      </c>
      <c r="AA902" s="174" t="str">
        <f t="shared" si="780"/>
        <v/>
      </c>
      <c r="AB902" s="167"/>
      <c r="AC902" s="175"/>
      <c r="AD902" s="176"/>
      <c r="AE902" s="177" t="str">
        <f t="shared" si="746"/>
        <v/>
      </c>
      <c r="AF902" s="171">
        <f t="shared" si="747"/>
        <v>0</v>
      </c>
      <c r="AG902" s="171">
        <f t="shared" si="748"/>
        <v>0</v>
      </c>
      <c r="AH902" s="171" t="str">
        <f t="shared" si="749"/>
        <v>0</v>
      </c>
      <c r="AI902" s="171" t="str">
        <f>IF(ISBLANK(AD902), "", (POWER(AD902/VLOOKUP(AH902,Anthro_Calc!C:P,13,FALSE),VLOOKUP(AH902,Anthro_Calc!C:P,12,FALSE))-1) / (VLOOKUP(AH902,Anthro_Calc!C:P,14,FALSE)*VLOOKUP(AH902,Anthro_Calc!C:P,12,FALSE)))</f>
        <v/>
      </c>
      <c r="AJ902" s="171" t="str">
        <f>IF(ISBLANK(AD902), "", -3 + (AD902 -VLOOKUP(AH902,Anthro_Calc!C:P,4,FALSE)) / (VLOOKUP(AH902,Anthro_Calc!C:P,5,FALSE) - VLOOKUP(AH902,Anthro_Calc!C:P,4,FALSE)))</f>
        <v/>
      </c>
      <c r="AK902" s="171" t="str">
        <f>IF(ISBLANK(AD902), "", 3 + (AD902 -VLOOKUP(AH902,Anthro_Calc!C:P,10,FALSE)) / (VLOOKUP(AH902,Anthro_Calc!C:P,10,FALSE) - VLOOKUP(AH902,Anthro_Calc!C:P,9,FALSE)))</f>
        <v/>
      </c>
      <c r="AL902" s="172" t="str">
        <f t="shared" si="750"/>
        <v/>
      </c>
      <c r="AM902" s="173" t="str">
        <f t="shared" si="751"/>
        <v/>
      </c>
      <c r="AN902" s="174" t="str">
        <f t="shared" si="752"/>
        <v/>
      </c>
      <c r="AO902" s="178" t="str">
        <f t="shared" si="782"/>
        <v/>
      </c>
      <c r="AP902" s="179"/>
      <c r="AQ902" s="179" t="str">
        <f t="shared" ref="AQ902:AQ965" si="788">IF(AN902="NORMAL","GRADUATED",IF(AN902="MILD", "GRADUATED", IF(AN902="MODERATE","NOT-GRADUATED",IF(AN902="SEVERE","NOT-GRADUATED",""))))</f>
        <v/>
      </c>
      <c r="AR902" s="167"/>
      <c r="AS902" s="175"/>
      <c r="AT902" s="170"/>
      <c r="AU902" s="177" t="str">
        <f t="shared" si="779"/>
        <v/>
      </c>
      <c r="AV902" s="171">
        <f t="shared" si="753"/>
        <v>0</v>
      </c>
      <c r="AW902" s="171">
        <f t="shared" si="754"/>
        <v>0</v>
      </c>
      <c r="AX902" s="171" t="str">
        <f t="shared" si="755"/>
        <v>0</v>
      </c>
      <c r="AY902" s="171" t="str">
        <f>IF(ISBLANK(AT902), "", (POWER(AT902/VLOOKUP(AX902,Anthro_Calc!C:P,13,FALSE),VLOOKUP(AX902,Anthro_Calc!C:P,12,FALSE))-1) / (VLOOKUP(AX902,Anthro_Calc!C:P,14,FALSE)*VLOOKUP(AX902,Anthro_Calc!C:P,12,FALSE)))</f>
        <v/>
      </c>
      <c r="AZ902" s="171" t="str">
        <f>IF(ISBLANK(AT902), "", -3 + (AT902 -VLOOKUP(AX902,Anthro_Calc!C:P,4,FALSE)) / (VLOOKUP(AX902,Anthro_Calc!C:P,5,FALSE) - VLOOKUP(AX902,Anthro_Calc!C:P,4,FALSE)))</f>
        <v/>
      </c>
      <c r="BA902" s="171" t="str">
        <f>IF(ISBLANK(AT902), "", 3 + (AT902 -VLOOKUP(AX902,Anthro_Calc!C:P,10,FALSE)) / (VLOOKUP(AX902,Anthro_Calc!C:P,10,FALSE) - VLOOKUP(AX902,Anthro_Calc!C:P,9,FALSE)))</f>
        <v/>
      </c>
      <c r="BB902" s="172" t="str">
        <f t="shared" si="756"/>
        <v/>
      </c>
      <c r="BC902" s="173" t="str">
        <f t="shared" si="757"/>
        <v/>
      </c>
      <c r="BD902" s="174" t="str">
        <f t="shared" si="783"/>
        <v/>
      </c>
      <c r="BE902" s="180" t="str">
        <f t="shared" si="784"/>
        <v/>
      </c>
      <c r="BF902" s="181" t="str">
        <f t="shared" si="758"/>
        <v/>
      </c>
      <c r="BG902" s="181" t="str">
        <f t="shared" si="785"/>
        <v/>
      </c>
      <c r="BH902" s="179"/>
      <c r="BI902" s="182"/>
      <c r="BJ902" s="167"/>
      <c r="BK902" s="175"/>
      <c r="BL902" s="176"/>
      <c r="BM902" s="177" t="str">
        <f t="shared" si="759"/>
        <v/>
      </c>
      <c r="BN902" s="171">
        <f t="shared" si="777"/>
        <v>0</v>
      </c>
      <c r="BO902" s="171">
        <f t="shared" si="778"/>
        <v>0</v>
      </c>
      <c r="BP902" s="171" t="str">
        <f t="shared" si="760"/>
        <v>0</v>
      </c>
      <c r="BQ902" s="171" t="str">
        <f>IF(ISBLANK(BL902), "", (POWER(BL902/VLOOKUP(BP902,Anthro_Calc!C:P,13,FALSE),VLOOKUP(BP902,Anthro_Calc!C:P,12,FALSE))-1) / (VLOOKUP(BP902,Anthro_Calc!C:P,14,FALSE)*VLOOKUP(BP902,Anthro_Calc!C:P,12,FALSE)))</f>
        <v/>
      </c>
      <c r="BR902" s="171" t="str">
        <f>IF(ISBLANK(BL902), "", -3 + (BL902 -VLOOKUP(BP902,Anthro_Calc!C:P,4,FALSE)) / (VLOOKUP(BP902,Anthro_Calc!C:P,5,FALSE) - VLOOKUP(BP902,Anthro_Calc!C:P,4,FALSE)))</f>
        <v/>
      </c>
      <c r="BS902" s="171" t="str">
        <f>IF(ISBLANK(BL902), "", 3 + (BL902 -VLOOKUP(BP902,Anthro_Calc!C:P,10,FALSE)) / (VLOOKUP(BP902,Anthro_Calc!C:P,10,FALSE) - VLOOKUP(BP902,Anthro_Calc!C:P,9,FALSE)))</f>
        <v/>
      </c>
      <c r="BT902" s="172" t="str">
        <f t="shared" si="761"/>
        <v/>
      </c>
      <c r="BU902" s="173" t="str">
        <f t="shared" si="762"/>
        <v/>
      </c>
      <c r="BV902" s="174" t="str">
        <f t="shared" si="763"/>
        <v/>
      </c>
      <c r="BW902" s="181" t="str">
        <f t="shared" si="786"/>
        <v/>
      </c>
      <c r="BX902" s="179"/>
      <c r="BY902" s="181" t="str">
        <f>IF(ISBLANK(BL902), "", VLOOKUP(Z902&amp;" "&amp;BV902&amp;" "&amp;BW902,Graduation_Criteria!$D$2:$E$34,2,FALSE))</f>
        <v/>
      </c>
      <c r="BZ902" s="181" t="str">
        <f t="shared" si="787"/>
        <v/>
      </c>
      <c r="CA902" s="167"/>
      <c r="CB902" s="175"/>
      <c r="CC902" s="175"/>
      <c r="CD902" s="183" t="str">
        <f t="shared" si="764"/>
        <v/>
      </c>
      <c r="CE902" s="184">
        <f t="shared" si="765"/>
        <v>0</v>
      </c>
      <c r="CF902" s="184">
        <f t="shared" si="766"/>
        <v>0</v>
      </c>
      <c r="CG902" s="184" t="str">
        <f t="shared" si="767"/>
        <v>0</v>
      </c>
      <c r="CH902" s="184" t="str">
        <f>IF(ISBLANK(CC902), "", (POWER(CC902/VLOOKUP(CG902,Anthro_Calc!C:P,13,FALSE),VLOOKUP(CG902,Anthro_Calc!C:P,12,FALSE))-1) / (VLOOKUP(CG902,Anthro_Calc!C:P,14,FALSE)*VLOOKUP(CG902,Anthro_Calc!C:P,12,FALSE)))</f>
        <v/>
      </c>
      <c r="CI902" s="184" t="str">
        <f>IF(ISBLANK(CC902), "", -3 + (CC902 -VLOOKUP(CG902,Anthro_Calc!C:P,4,FALSE)) / (VLOOKUP(CG902,Anthro_Calc!C:P,5,FALSE) - VLOOKUP(CG902,Anthro_Calc!C:P,4,FALSE)))</f>
        <v/>
      </c>
      <c r="CJ902" s="184" t="str">
        <f>IF(ISBLANK(CC902), "", 3 + (CC902 -VLOOKUP(CG902,Anthro_Calc!C:P,10,FALSE)) / (VLOOKUP(CG902,Anthro_Calc!C:P,10,FALSE) - VLOOKUP(CG902,Anthro_Calc!C:P,9,FALSE)))</f>
        <v/>
      </c>
      <c r="CK902" s="185" t="str">
        <f t="shared" si="768"/>
        <v/>
      </c>
      <c r="CL902" s="173" t="str">
        <f t="shared" si="769"/>
        <v/>
      </c>
      <c r="CM902" s="174" t="str">
        <f t="shared" si="770"/>
        <v/>
      </c>
      <c r="CN902" s="179"/>
      <c r="CO902" s="167"/>
      <c r="CP902" s="175"/>
      <c r="CQ902" s="175"/>
      <c r="CR902" s="186" t="str">
        <f t="shared" si="771"/>
        <v/>
      </c>
      <c r="CS902" s="187">
        <f t="shared" si="772"/>
        <v>0</v>
      </c>
      <c r="CT902" s="187">
        <f t="shared" si="773"/>
        <v>0</v>
      </c>
      <c r="CU902" s="187" t="str">
        <f t="shared" si="774"/>
        <v>0</v>
      </c>
      <c r="CV902" s="187" t="str">
        <f>IF(ISBLANK(CQ902), "", (POWER(CQ902/VLOOKUP(CU902,Anthro_Calc!C:P,13,FALSE),VLOOKUP(CU902,Anthro_Calc!C:P,12,FALSE))-1) / (VLOOKUP(CU902,Anthro_Calc!C:P,14,FALSE)*VLOOKUP(CU902,Anthro_Calc!C:P,12,FALSE)))</f>
        <v/>
      </c>
      <c r="CW902" s="187" t="str">
        <f>IF(ISBLANK(CQ902), "", -3 + (CQ902 -VLOOKUP(CU902,Anthro_Calc!C:P,4,FALSE)) / (VLOOKUP(CU902,Anthro_Calc!C:P,5,FALSE) - VLOOKUP(CU902,Anthro_Calc!C:P,4,FALSE)))</f>
        <v/>
      </c>
      <c r="CX902" s="187" t="str">
        <f>IF(ISBLANK(CQ902), "", 3 + (CQ902 -VLOOKUP(CU902,Anthro_Calc!C:P,10,FALSE)) / (VLOOKUP(CU902,Anthro_Calc!C:P,10,FALSE) - VLOOKUP(CU902,Anthro_Calc!C:P,9,FALSE)))</f>
        <v/>
      </c>
      <c r="CY902" s="188" t="str">
        <f t="shared" si="775"/>
        <v/>
      </c>
      <c r="CZ902" s="117" t="str">
        <f t="shared" ref="CZ902:CZ965" si="789">IF(ISBLANK(CQ902),"",IF(OR(CY902&lt;-5,CY902&gt;5),"Please check weight and DOB again",IF(CY902&lt;=-3,"SEVERE",IF(CY902&lt;=-2,"MODERATE",IF(CY902&lt;=-1,"MILD","NORMAL")))))</f>
        <v/>
      </c>
      <c r="DA902" s="174" t="str">
        <f t="shared" si="776"/>
        <v/>
      </c>
      <c r="DB902" s="189"/>
    </row>
    <row r="903" spans="1:106">
      <c r="A903" s="165">
        <f t="shared" si="781"/>
        <v>899</v>
      </c>
      <c r="B903" s="166"/>
      <c r="C903" s="166"/>
      <c r="D903" s="166"/>
      <c r="E903" s="166"/>
      <c r="F903" s="166"/>
      <c r="G903" s="166"/>
      <c r="H903" s="166"/>
      <c r="I903" s="166"/>
      <c r="J903" s="166"/>
      <c r="K903" s="166"/>
      <c r="L903" s="166"/>
      <c r="M903" s="167"/>
      <c r="N903" s="168" t="str">
        <f t="shared" ca="1" si="740"/>
        <v/>
      </c>
      <c r="O903" s="169"/>
      <c r="P903" s="169"/>
      <c r="Q903" s="167"/>
      <c r="R903" s="170"/>
      <c r="S903" s="171" t="str">
        <f t="shared" si="741"/>
        <v/>
      </c>
      <c r="T903" s="171" t="str">
        <f t="shared" si="742"/>
        <v/>
      </c>
      <c r="U903" s="171" t="str">
        <f t="shared" si="743"/>
        <v/>
      </c>
      <c r="V903" s="171" t="str">
        <f>IF(ISBLANK(R903), "", (POWER(R903/VLOOKUP(U903,Anthro_Calc!C:P,13,FALSE),VLOOKUP(U903,Anthro_Calc!C:P,12,FALSE))-1) / (VLOOKUP(U903,Anthro_Calc!C:P,14,FALSE)*VLOOKUP(U903,Anthro_Calc!C:P,12,FALSE)))</f>
        <v/>
      </c>
      <c r="W903" s="171" t="str">
        <f>IF(ISBLANK(R903), "", -3 + (R903 -VLOOKUP(U903,Anthro_Calc!C:P,4,FALSE)) / (VLOOKUP(U903,Anthro_Calc!C:P,5,FALSE) - VLOOKUP(U903,Anthro_Calc!C:P,4,FALSE)))</f>
        <v/>
      </c>
      <c r="X903" s="171" t="str">
        <f>IF(ISBLANK(R903), "", 3 + (R903 -VLOOKUP(U903,Anthro_Calc!C:P,10,FALSE)) / (VLOOKUP(U903,Anthro_Calc!C:P,10,FALSE) - VLOOKUP(U903,Anthro_Calc!C:P,9,FALSE)))</f>
        <v/>
      </c>
      <c r="Y903" s="172" t="str">
        <f t="shared" si="744"/>
        <v/>
      </c>
      <c r="Z903" s="173" t="str">
        <f t="shared" si="745"/>
        <v/>
      </c>
      <c r="AA903" s="174" t="str">
        <f t="shared" si="780"/>
        <v/>
      </c>
      <c r="AB903" s="167"/>
      <c r="AC903" s="175"/>
      <c r="AD903" s="176"/>
      <c r="AE903" s="177" t="str">
        <f t="shared" si="746"/>
        <v/>
      </c>
      <c r="AF903" s="171">
        <f t="shared" si="747"/>
        <v>0</v>
      </c>
      <c r="AG903" s="171">
        <f t="shared" si="748"/>
        <v>0</v>
      </c>
      <c r="AH903" s="171" t="str">
        <f t="shared" si="749"/>
        <v>0</v>
      </c>
      <c r="AI903" s="171" t="str">
        <f>IF(ISBLANK(AD903), "", (POWER(AD903/VLOOKUP(AH903,Anthro_Calc!C:P,13,FALSE),VLOOKUP(AH903,Anthro_Calc!C:P,12,FALSE))-1) / (VLOOKUP(AH903,Anthro_Calc!C:P,14,FALSE)*VLOOKUP(AH903,Anthro_Calc!C:P,12,FALSE)))</f>
        <v/>
      </c>
      <c r="AJ903" s="171" t="str">
        <f>IF(ISBLANK(AD903), "", -3 + (AD903 -VLOOKUP(AH903,Anthro_Calc!C:P,4,FALSE)) / (VLOOKUP(AH903,Anthro_Calc!C:P,5,FALSE) - VLOOKUP(AH903,Anthro_Calc!C:P,4,FALSE)))</f>
        <v/>
      </c>
      <c r="AK903" s="171" t="str">
        <f>IF(ISBLANK(AD903), "", 3 + (AD903 -VLOOKUP(AH903,Anthro_Calc!C:P,10,FALSE)) / (VLOOKUP(AH903,Anthro_Calc!C:P,10,FALSE) - VLOOKUP(AH903,Anthro_Calc!C:P,9,FALSE)))</f>
        <v/>
      </c>
      <c r="AL903" s="172" t="str">
        <f t="shared" si="750"/>
        <v/>
      </c>
      <c r="AM903" s="173" t="str">
        <f t="shared" si="751"/>
        <v/>
      </c>
      <c r="AN903" s="174" t="str">
        <f t="shared" si="752"/>
        <v/>
      </c>
      <c r="AO903" s="178" t="str">
        <f t="shared" si="782"/>
        <v/>
      </c>
      <c r="AP903" s="179"/>
      <c r="AQ903" s="179" t="str">
        <f t="shared" si="788"/>
        <v/>
      </c>
      <c r="AR903" s="167"/>
      <c r="AS903" s="175"/>
      <c r="AT903" s="170"/>
      <c r="AU903" s="177" t="str">
        <f t="shared" si="779"/>
        <v/>
      </c>
      <c r="AV903" s="171">
        <f t="shared" si="753"/>
        <v>0</v>
      </c>
      <c r="AW903" s="171">
        <f t="shared" si="754"/>
        <v>0</v>
      </c>
      <c r="AX903" s="171" t="str">
        <f t="shared" si="755"/>
        <v>0</v>
      </c>
      <c r="AY903" s="171" t="str">
        <f>IF(ISBLANK(AT903), "", (POWER(AT903/VLOOKUP(AX903,Anthro_Calc!C:P,13,FALSE),VLOOKUP(AX903,Anthro_Calc!C:P,12,FALSE))-1) / (VLOOKUP(AX903,Anthro_Calc!C:P,14,FALSE)*VLOOKUP(AX903,Anthro_Calc!C:P,12,FALSE)))</f>
        <v/>
      </c>
      <c r="AZ903" s="171" t="str">
        <f>IF(ISBLANK(AT903), "", -3 + (AT903 -VLOOKUP(AX903,Anthro_Calc!C:P,4,FALSE)) / (VLOOKUP(AX903,Anthro_Calc!C:P,5,FALSE) - VLOOKUP(AX903,Anthro_Calc!C:P,4,FALSE)))</f>
        <v/>
      </c>
      <c r="BA903" s="171" t="str">
        <f>IF(ISBLANK(AT903), "", 3 + (AT903 -VLOOKUP(AX903,Anthro_Calc!C:P,10,FALSE)) / (VLOOKUP(AX903,Anthro_Calc!C:P,10,FALSE) - VLOOKUP(AX903,Anthro_Calc!C:P,9,FALSE)))</f>
        <v/>
      </c>
      <c r="BB903" s="172" t="str">
        <f t="shared" si="756"/>
        <v/>
      </c>
      <c r="BC903" s="173" t="str">
        <f t="shared" si="757"/>
        <v/>
      </c>
      <c r="BD903" s="174" t="str">
        <f t="shared" si="783"/>
        <v/>
      </c>
      <c r="BE903" s="180" t="str">
        <f t="shared" si="784"/>
        <v/>
      </c>
      <c r="BF903" s="181" t="str">
        <f t="shared" si="758"/>
        <v/>
      </c>
      <c r="BG903" s="181" t="str">
        <f t="shared" si="785"/>
        <v/>
      </c>
      <c r="BH903" s="179"/>
      <c r="BI903" s="182"/>
      <c r="BJ903" s="167"/>
      <c r="BK903" s="175"/>
      <c r="BL903" s="176"/>
      <c r="BM903" s="177" t="str">
        <f t="shared" si="759"/>
        <v/>
      </c>
      <c r="BN903" s="171">
        <f t="shared" si="777"/>
        <v>0</v>
      </c>
      <c r="BO903" s="171">
        <f t="shared" si="778"/>
        <v>0</v>
      </c>
      <c r="BP903" s="171" t="str">
        <f t="shared" si="760"/>
        <v>0</v>
      </c>
      <c r="BQ903" s="171" t="str">
        <f>IF(ISBLANK(BL903), "", (POWER(BL903/VLOOKUP(BP903,Anthro_Calc!C:P,13,FALSE),VLOOKUP(BP903,Anthro_Calc!C:P,12,FALSE))-1) / (VLOOKUP(BP903,Anthro_Calc!C:P,14,FALSE)*VLOOKUP(BP903,Anthro_Calc!C:P,12,FALSE)))</f>
        <v/>
      </c>
      <c r="BR903" s="171" t="str">
        <f>IF(ISBLANK(BL903), "", -3 + (BL903 -VLOOKUP(BP903,Anthro_Calc!C:P,4,FALSE)) / (VLOOKUP(BP903,Anthro_Calc!C:P,5,FALSE) - VLOOKUP(BP903,Anthro_Calc!C:P,4,FALSE)))</f>
        <v/>
      </c>
      <c r="BS903" s="171" t="str">
        <f>IF(ISBLANK(BL903), "", 3 + (BL903 -VLOOKUP(BP903,Anthro_Calc!C:P,10,FALSE)) / (VLOOKUP(BP903,Anthro_Calc!C:P,10,FALSE) - VLOOKUP(BP903,Anthro_Calc!C:P,9,FALSE)))</f>
        <v/>
      </c>
      <c r="BT903" s="172" t="str">
        <f t="shared" si="761"/>
        <v/>
      </c>
      <c r="BU903" s="173" t="str">
        <f t="shared" si="762"/>
        <v/>
      </c>
      <c r="BV903" s="174" t="str">
        <f t="shared" si="763"/>
        <v/>
      </c>
      <c r="BW903" s="181" t="str">
        <f t="shared" si="786"/>
        <v/>
      </c>
      <c r="BX903" s="179"/>
      <c r="BY903" s="181" t="str">
        <f>IF(ISBLANK(BL903), "", VLOOKUP(Z903&amp;" "&amp;BV903&amp;" "&amp;BW903,Graduation_Criteria!$D$2:$E$34,2,FALSE))</f>
        <v/>
      </c>
      <c r="BZ903" s="181" t="str">
        <f t="shared" si="787"/>
        <v/>
      </c>
      <c r="CA903" s="167"/>
      <c r="CB903" s="175"/>
      <c r="CC903" s="175"/>
      <c r="CD903" s="183" t="str">
        <f t="shared" si="764"/>
        <v/>
      </c>
      <c r="CE903" s="184">
        <f t="shared" si="765"/>
        <v>0</v>
      </c>
      <c r="CF903" s="184">
        <f t="shared" si="766"/>
        <v>0</v>
      </c>
      <c r="CG903" s="184" t="str">
        <f t="shared" si="767"/>
        <v>0</v>
      </c>
      <c r="CH903" s="184" t="str">
        <f>IF(ISBLANK(CC903), "", (POWER(CC903/VLOOKUP(CG903,Anthro_Calc!C:P,13,FALSE),VLOOKUP(CG903,Anthro_Calc!C:P,12,FALSE))-1) / (VLOOKUP(CG903,Anthro_Calc!C:P,14,FALSE)*VLOOKUP(CG903,Anthro_Calc!C:P,12,FALSE)))</f>
        <v/>
      </c>
      <c r="CI903" s="184" t="str">
        <f>IF(ISBLANK(CC903), "", -3 + (CC903 -VLOOKUP(CG903,Anthro_Calc!C:P,4,FALSE)) / (VLOOKUP(CG903,Anthro_Calc!C:P,5,FALSE) - VLOOKUP(CG903,Anthro_Calc!C:P,4,FALSE)))</f>
        <v/>
      </c>
      <c r="CJ903" s="184" t="str">
        <f>IF(ISBLANK(CC903), "", 3 + (CC903 -VLOOKUP(CG903,Anthro_Calc!C:P,10,FALSE)) / (VLOOKUP(CG903,Anthro_Calc!C:P,10,FALSE) - VLOOKUP(CG903,Anthro_Calc!C:P,9,FALSE)))</f>
        <v/>
      </c>
      <c r="CK903" s="185" t="str">
        <f t="shared" si="768"/>
        <v/>
      </c>
      <c r="CL903" s="173" t="str">
        <f t="shared" si="769"/>
        <v/>
      </c>
      <c r="CM903" s="174" t="str">
        <f t="shared" si="770"/>
        <v/>
      </c>
      <c r="CN903" s="179"/>
      <c r="CO903" s="167"/>
      <c r="CP903" s="175"/>
      <c r="CQ903" s="175"/>
      <c r="CR903" s="186" t="str">
        <f t="shared" si="771"/>
        <v/>
      </c>
      <c r="CS903" s="187">
        <f t="shared" si="772"/>
        <v>0</v>
      </c>
      <c r="CT903" s="187">
        <f t="shared" si="773"/>
        <v>0</v>
      </c>
      <c r="CU903" s="187" t="str">
        <f t="shared" si="774"/>
        <v>0</v>
      </c>
      <c r="CV903" s="187" t="str">
        <f>IF(ISBLANK(CQ903), "", (POWER(CQ903/VLOOKUP(CU903,Anthro_Calc!C:P,13,FALSE),VLOOKUP(CU903,Anthro_Calc!C:P,12,FALSE))-1) / (VLOOKUP(CU903,Anthro_Calc!C:P,14,FALSE)*VLOOKUP(CU903,Anthro_Calc!C:P,12,FALSE)))</f>
        <v/>
      </c>
      <c r="CW903" s="187" t="str">
        <f>IF(ISBLANK(CQ903), "", -3 + (CQ903 -VLOOKUP(CU903,Anthro_Calc!C:P,4,FALSE)) / (VLOOKUP(CU903,Anthro_Calc!C:P,5,FALSE) - VLOOKUP(CU903,Anthro_Calc!C:P,4,FALSE)))</f>
        <v/>
      </c>
      <c r="CX903" s="187" t="str">
        <f>IF(ISBLANK(CQ903), "", 3 + (CQ903 -VLOOKUP(CU903,Anthro_Calc!C:P,10,FALSE)) / (VLOOKUP(CU903,Anthro_Calc!C:P,10,FALSE) - VLOOKUP(CU903,Anthro_Calc!C:P,9,FALSE)))</f>
        <v/>
      </c>
      <c r="CY903" s="188" t="str">
        <f t="shared" si="775"/>
        <v/>
      </c>
      <c r="CZ903" s="117" t="str">
        <f t="shared" si="789"/>
        <v/>
      </c>
      <c r="DA903" s="174" t="str">
        <f t="shared" si="776"/>
        <v/>
      </c>
      <c r="DB903" s="189"/>
    </row>
    <row r="904" spans="1:106">
      <c r="A904" s="165">
        <f t="shared" si="781"/>
        <v>900</v>
      </c>
      <c r="B904" s="166"/>
      <c r="C904" s="166"/>
      <c r="D904" s="166"/>
      <c r="E904" s="166"/>
      <c r="F904" s="166"/>
      <c r="G904" s="166"/>
      <c r="H904" s="166"/>
      <c r="I904" s="166"/>
      <c r="J904" s="166"/>
      <c r="K904" s="166"/>
      <c r="L904" s="166"/>
      <c r="M904" s="167"/>
      <c r="N904" s="168" t="str">
        <f t="shared" ca="1" si="740"/>
        <v/>
      </c>
      <c r="O904" s="169"/>
      <c r="P904" s="169"/>
      <c r="Q904" s="167"/>
      <c r="R904" s="170"/>
      <c r="S904" s="171" t="str">
        <f t="shared" si="741"/>
        <v/>
      </c>
      <c r="T904" s="171" t="str">
        <f t="shared" si="742"/>
        <v/>
      </c>
      <c r="U904" s="171" t="str">
        <f t="shared" si="743"/>
        <v/>
      </c>
      <c r="V904" s="171" t="str">
        <f>IF(ISBLANK(R904), "", (POWER(R904/VLOOKUP(U904,Anthro_Calc!C:P,13,FALSE),VLOOKUP(U904,Anthro_Calc!C:P,12,FALSE))-1) / (VLOOKUP(U904,Anthro_Calc!C:P,14,FALSE)*VLOOKUP(U904,Anthro_Calc!C:P,12,FALSE)))</f>
        <v/>
      </c>
      <c r="W904" s="171" t="str">
        <f>IF(ISBLANK(R904), "", -3 + (R904 -VLOOKUP(U904,Anthro_Calc!C:P,4,FALSE)) / (VLOOKUP(U904,Anthro_Calc!C:P,5,FALSE) - VLOOKUP(U904,Anthro_Calc!C:P,4,FALSE)))</f>
        <v/>
      </c>
      <c r="X904" s="171" t="str">
        <f>IF(ISBLANK(R904), "", 3 + (R904 -VLOOKUP(U904,Anthro_Calc!C:P,10,FALSE)) / (VLOOKUP(U904,Anthro_Calc!C:P,10,FALSE) - VLOOKUP(U904,Anthro_Calc!C:P,9,FALSE)))</f>
        <v/>
      </c>
      <c r="Y904" s="172" t="str">
        <f t="shared" si="744"/>
        <v/>
      </c>
      <c r="Z904" s="173" t="str">
        <f t="shared" si="745"/>
        <v/>
      </c>
      <c r="AA904" s="174" t="str">
        <f t="shared" si="780"/>
        <v/>
      </c>
      <c r="AB904" s="167"/>
      <c r="AC904" s="175"/>
      <c r="AD904" s="176"/>
      <c r="AE904" s="177" t="str">
        <f t="shared" si="746"/>
        <v/>
      </c>
      <c r="AF904" s="171">
        <f t="shared" si="747"/>
        <v>0</v>
      </c>
      <c r="AG904" s="171">
        <f t="shared" si="748"/>
        <v>0</v>
      </c>
      <c r="AH904" s="171" t="str">
        <f t="shared" si="749"/>
        <v>0</v>
      </c>
      <c r="AI904" s="171" t="str">
        <f>IF(ISBLANK(AD904), "", (POWER(AD904/VLOOKUP(AH904,Anthro_Calc!C:P,13,FALSE),VLOOKUP(AH904,Anthro_Calc!C:P,12,FALSE))-1) / (VLOOKUP(AH904,Anthro_Calc!C:P,14,FALSE)*VLOOKUP(AH904,Anthro_Calc!C:P,12,FALSE)))</f>
        <v/>
      </c>
      <c r="AJ904" s="171" t="str">
        <f>IF(ISBLANK(AD904), "", -3 + (AD904 -VLOOKUP(AH904,Anthro_Calc!C:P,4,FALSE)) / (VLOOKUP(AH904,Anthro_Calc!C:P,5,FALSE) - VLOOKUP(AH904,Anthro_Calc!C:P,4,FALSE)))</f>
        <v/>
      </c>
      <c r="AK904" s="171" t="str">
        <f>IF(ISBLANK(AD904), "", 3 + (AD904 -VLOOKUP(AH904,Anthro_Calc!C:P,10,FALSE)) / (VLOOKUP(AH904,Anthro_Calc!C:P,10,FALSE) - VLOOKUP(AH904,Anthro_Calc!C:P,9,FALSE)))</f>
        <v/>
      </c>
      <c r="AL904" s="172" t="str">
        <f t="shared" si="750"/>
        <v/>
      </c>
      <c r="AM904" s="173" t="str">
        <f t="shared" si="751"/>
        <v/>
      </c>
      <c r="AN904" s="174" t="str">
        <f t="shared" si="752"/>
        <v/>
      </c>
      <c r="AO904" s="178" t="str">
        <f t="shared" si="782"/>
        <v/>
      </c>
      <c r="AP904" s="179"/>
      <c r="AQ904" s="179" t="str">
        <f t="shared" si="788"/>
        <v/>
      </c>
      <c r="AR904" s="167"/>
      <c r="AS904" s="175"/>
      <c r="AT904" s="170"/>
      <c r="AU904" s="177" t="str">
        <f t="shared" si="779"/>
        <v/>
      </c>
      <c r="AV904" s="171">
        <f t="shared" si="753"/>
        <v>0</v>
      </c>
      <c r="AW904" s="171">
        <f t="shared" si="754"/>
        <v>0</v>
      </c>
      <c r="AX904" s="171" t="str">
        <f t="shared" si="755"/>
        <v>0</v>
      </c>
      <c r="AY904" s="171" t="str">
        <f>IF(ISBLANK(AT904), "", (POWER(AT904/VLOOKUP(AX904,Anthro_Calc!C:P,13,FALSE),VLOOKUP(AX904,Anthro_Calc!C:P,12,FALSE))-1) / (VLOOKUP(AX904,Anthro_Calc!C:P,14,FALSE)*VLOOKUP(AX904,Anthro_Calc!C:P,12,FALSE)))</f>
        <v/>
      </c>
      <c r="AZ904" s="171" t="str">
        <f>IF(ISBLANK(AT904), "", -3 + (AT904 -VLOOKUP(AX904,Anthro_Calc!C:P,4,FALSE)) / (VLOOKUP(AX904,Anthro_Calc!C:P,5,FALSE) - VLOOKUP(AX904,Anthro_Calc!C:P,4,FALSE)))</f>
        <v/>
      </c>
      <c r="BA904" s="171" t="str">
        <f>IF(ISBLANK(AT904), "", 3 + (AT904 -VLOOKUP(AX904,Anthro_Calc!C:P,10,FALSE)) / (VLOOKUP(AX904,Anthro_Calc!C:P,10,FALSE) - VLOOKUP(AX904,Anthro_Calc!C:P,9,FALSE)))</f>
        <v/>
      </c>
      <c r="BB904" s="172" t="str">
        <f t="shared" si="756"/>
        <v/>
      </c>
      <c r="BC904" s="173" t="str">
        <f t="shared" si="757"/>
        <v/>
      </c>
      <c r="BD904" s="174" t="str">
        <f t="shared" si="783"/>
        <v/>
      </c>
      <c r="BE904" s="180" t="str">
        <f t="shared" si="784"/>
        <v/>
      </c>
      <c r="BF904" s="181" t="str">
        <f t="shared" si="758"/>
        <v/>
      </c>
      <c r="BG904" s="181" t="str">
        <f t="shared" si="785"/>
        <v/>
      </c>
      <c r="BH904" s="179"/>
      <c r="BI904" s="182"/>
      <c r="BJ904" s="167"/>
      <c r="BK904" s="175"/>
      <c r="BL904" s="176"/>
      <c r="BM904" s="177" t="str">
        <f t="shared" si="759"/>
        <v/>
      </c>
      <c r="BN904" s="171">
        <f t="shared" si="777"/>
        <v>0</v>
      </c>
      <c r="BO904" s="171">
        <f t="shared" si="778"/>
        <v>0</v>
      </c>
      <c r="BP904" s="171" t="str">
        <f t="shared" si="760"/>
        <v>0</v>
      </c>
      <c r="BQ904" s="171" t="str">
        <f>IF(ISBLANK(BL904), "", (POWER(BL904/VLOOKUP(BP904,Anthro_Calc!C:P,13,FALSE),VLOOKUP(BP904,Anthro_Calc!C:P,12,FALSE))-1) / (VLOOKUP(BP904,Anthro_Calc!C:P,14,FALSE)*VLOOKUP(BP904,Anthro_Calc!C:P,12,FALSE)))</f>
        <v/>
      </c>
      <c r="BR904" s="171" t="str">
        <f>IF(ISBLANK(BL904), "", -3 + (BL904 -VLOOKUP(BP904,Anthro_Calc!C:P,4,FALSE)) / (VLOOKUP(BP904,Anthro_Calc!C:P,5,FALSE) - VLOOKUP(BP904,Anthro_Calc!C:P,4,FALSE)))</f>
        <v/>
      </c>
      <c r="BS904" s="171" t="str">
        <f>IF(ISBLANK(BL904), "", 3 + (BL904 -VLOOKUP(BP904,Anthro_Calc!C:P,10,FALSE)) / (VLOOKUP(BP904,Anthro_Calc!C:P,10,FALSE) - VLOOKUP(BP904,Anthro_Calc!C:P,9,FALSE)))</f>
        <v/>
      </c>
      <c r="BT904" s="172" t="str">
        <f t="shared" si="761"/>
        <v/>
      </c>
      <c r="BU904" s="173" t="str">
        <f t="shared" si="762"/>
        <v/>
      </c>
      <c r="BV904" s="174" t="str">
        <f t="shared" si="763"/>
        <v/>
      </c>
      <c r="BW904" s="181" t="str">
        <f t="shared" si="786"/>
        <v/>
      </c>
      <c r="BX904" s="179"/>
      <c r="BY904" s="181" t="str">
        <f>IF(ISBLANK(BL904), "", VLOOKUP(Z904&amp;" "&amp;BV904&amp;" "&amp;BW904,Graduation_Criteria!$D$2:$E$34,2,FALSE))</f>
        <v/>
      </c>
      <c r="BZ904" s="181" t="str">
        <f t="shared" si="787"/>
        <v/>
      </c>
      <c r="CA904" s="167"/>
      <c r="CB904" s="175"/>
      <c r="CC904" s="175"/>
      <c r="CD904" s="183" t="str">
        <f t="shared" si="764"/>
        <v/>
      </c>
      <c r="CE904" s="184">
        <f t="shared" si="765"/>
        <v>0</v>
      </c>
      <c r="CF904" s="184">
        <f t="shared" si="766"/>
        <v>0</v>
      </c>
      <c r="CG904" s="184" t="str">
        <f t="shared" si="767"/>
        <v>0</v>
      </c>
      <c r="CH904" s="184" t="str">
        <f>IF(ISBLANK(CC904), "", (POWER(CC904/VLOOKUP(CG904,Anthro_Calc!C:P,13,FALSE),VLOOKUP(CG904,Anthro_Calc!C:P,12,FALSE))-1) / (VLOOKUP(CG904,Anthro_Calc!C:P,14,FALSE)*VLOOKUP(CG904,Anthro_Calc!C:P,12,FALSE)))</f>
        <v/>
      </c>
      <c r="CI904" s="184" t="str">
        <f>IF(ISBLANK(CC904), "", -3 + (CC904 -VLOOKUP(CG904,Anthro_Calc!C:P,4,FALSE)) / (VLOOKUP(CG904,Anthro_Calc!C:P,5,FALSE) - VLOOKUP(CG904,Anthro_Calc!C:P,4,FALSE)))</f>
        <v/>
      </c>
      <c r="CJ904" s="184" t="str">
        <f>IF(ISBLANK(CC904), "", 3 + (CC904 -VLOOKUP(CG904,Anthro_Calc!C:P,10,FALSE)) / (VLOOKUP(CG904,Anthro_Calc!C:P,10,FALSE) - VLOOKUP(CG904,Anthro_Calc!C:P,9,FALSE)))</f>
        <v/>
      </c>
      <c r="CK904" s="185" t="str">
        <f t="shared" si="768"/>
        <v/>
      </c>
      <c r="CL904" s="173" t="str">
        <f t="shared" si="769"/>
        <v/>
      </c>
      <c r="CM904" s="174" t="str">
        <f t="shared" si="770"/>
        <v/>
      </c>
      <c r="CN904" s="179"/>
      <c r="CO904" s="167"/>
      <c r="CP904" s="175"/>
      <c r="CQ904" s="175"/>
      <c r="CR904" s="186" t="str">
        <f t="shared" si="771"/>
        <v/>
      </c>
      <c r="CS904" s="187">
        <f t="shared" si="772"/>
        <v>0</v>
      </c>
      <c r="CT904" s="187">
        <f t="shared" si="773"/>
        <v>0</v>
      </c>
      <c r="CU904" s="187" t="str">
        <f t="shared" si="774"/>
        <v>0</v>
      </c>
      <c r="CV904" s="187" t="str">
        <f>IF(ISBLANK(CQ904), "", (POWER(CQ904/VLOOKUP(CU904,Anthro_Calc!C:P,13,FALSE),VLOOKUP(CU904,Anthro_Calc!C:P,12,FALSE))-1) / (VLOOKUP(CU904,Anthro_Calc!C:P,14,FALSE)*VLOOKUP(CU904,Anthro_Calc!C:P,12,FALSE)))</f>
        <v/>
      </c>
      <c r="CW904" s="187" t="str">
        <f>IF(ISBLANK(CQ904), "", -3 + (CQ904 -VLOOKUP(CU904,Anthro_Calc!C:P,4,FALSE)) / (VLOOKUP(CU904,Anthro_Calc!C:P,5,FALSE) - VLOOKUP(CU904,Anthro_Calc!C:P,4,FALSE)))</f>
        <v/>
      </c>
      <c r="CX904" s="187" t="str">
        <f>IF(ISBLANK(CQ904), "", 3 + (CQ904 -VLOOKUP(CU904,Anthro_Calc!C:P,10,FALSE)) / (VLOOKUP(CU904,Anthro_Calc!C:P,10,FALSE) - VLOOKUP(CU904,Anthro_Calc!C:P,9,FALSE)))</f>
        <v/>
      </c>
      <c r="CY904" s="188" t="str">
        <f t="shared" si="775"/>
        <v/>
      </c>
      <c r="CZ904" s="117" t="str">
        <f t="shared" si="789"/>
        <v/>
      </c>
      <c r="DA904" s="174" t="str">
        <f t="shared" si="776"/>
        <v/>
      </c>
      <c r="DB904" s="189"/>
    </row>
    <row r="905" spans="1:106">
      <c r="A905" s="165">
        <f t="shared" si="781"/>
        <v>901</v>
      </c>
      <c r="B905" s="166"/>
      <c r="C905" s="166"/>
      <c r="D905" s="166"/>
      <c r="E905" s="166"/>
      <c r="F905" s="166"/>
      <c r="G905" s="166"/>
      <c r="H905" s="166"/>
      <c r="I905" s="166"/>
      <c r="J905" s="166"/>
      <c r="K905" s="166"/>
      <c r="L905" s="166"/>
      <c r="M905" s="167"/>
      <c r="N905" s="168" t="str">
        <f t="shared" ca="1" si="740"/>
        <v/>
      </c>
      <c r="O905" s="169"/>
      <c r="P905" s="169"/>
      <c r="Q905" s="167"/>
      <c r="R905" s="170"/>
      <c r="S905" s="171" t="str">
        <f t="shared" si="741"/>
        <v/>
      </c>
      <c r="T905" s="171" t="str">
        <f t="shared" si="742"/>
        <v/>
      </c>
      <c r="U905" s="171" t="str">
        <f t="shared" si="743"/>
        <v/>
      </c>
      <c r="V905" s="171" t="str">
        <f>IF(ISBLANK(R905), "", (POWER(R905/VLOOKUP(U905,Anthro_Calc!C:P,13,FALSE),VLOOKUP(U905,Anthro_Calc!C:P,12,FALSE))-1) / (VLOOKUP(U905,Anthro_Calc!C:P,14,FALSE)*VLOOKUP(U905,Anthro_Calc!C:P,12,FALSE)))</f>
        <v/>
      </c>
      <c r="W905" s="171" t="str">
        <f>IF(ISBLANK(R905), "", -3 + (R905 -VLOOKUP(U905,Anthro_Calc!C:P,4,FALSE)) / (VLOOKUP(U905,Anthro_Calc!C:P,5,FALSE) - VLOOKUP(U905,Anthro_Calc!C:P,4,FALSE)))</f>
        <v/>
      </c>
      <c r="X905" s="171" t="str">
        <f>IF(ISBLANK(R905), "", 3 + (R905 -VLOOKUP(U905,Anthro_Calc!C:P,10,FALSE)) / (VLOOKUP(U905,Anthro_Calc!C:P,10,FALSE) - VLOOKUP(U905,Anthro_Calc!C:P,9,FALSE)))</f>
        <v/>
      </c>
      <c r="Y905" s="172" t="str">
        <f t="shared" si="744"/>
        <v/>
      </c>
      <c r="Z905" s="173" t="str">
        <f t="shared" si="745"/>
        <v/>
      </c>
      <c r="AA905" s="174" t="str">
        <f t="shared" si="780"/>
        <v/>
      </c>
      <c r="AB905" s="167"/>
      <c r="AC905" s="175"/>
      <c r="AD905" s="176"/>
      <c r="AE905" s="177" t="str">
        <f t="shared" si="746"/>
        <v/>
      </c>
      <c r="AF905" s="171">
        <f t="shared" si="747"/>
        <v>0</v>
      </c>
      <c r="AG905" s="171">
        <f t="shared" si="748"/>
        <v>0</v>
      </c>
      <c r="AH905" s="171" t="str">
        <f t="shared" si="749"/>
        <v>0</v>
      </c>
      <c r="AI905" s="171" t="str">
        <f>IF(ISBLANK(AD905), "", (POWER(AD905/VLOOKUP(AH905,Anthro_Calc!C:P,13,FALSE),VLOOKUP(AH905,Anthro_Calc!C:P,12,FALSE))-1) / (VLOOKUP(AH905,Anthro_Calc!C:P,14,FALSE)*VLOOKUP(AH905,Anthro_Calc!C:P,12,FALSE)))</f>
        <v/>
      </c>
      <c r="AJ905" s="171" t="str">
        <f>IF(ISBLANK(AD905), "", -3 + (AD905 -VLOOKUP(AH905,Anthro_Calc!C:P,4,FALSE)) / (VLOOKUP(AH905,Anthro_Calc!C:P,5,FALSE) - VLOOKUP(AH905,Anthro_Calc!C:P,4,FALSE)))</f>
        <v/>
      </c>
      <c r="AK905" s="171" t="str">
        <f>IF(ISBLANK(AD905), "", 3 + (AD905 -VLOOKUP(AH905,Anthro_Calc!C:P,10,FALSE)) / (VLOOKUP(AH905,Anthro_Calc!C:P,10,FALSE) - VLOOKUP(AH905,Anthro_Calc!C:P,9,FALSE)))</f>
        <v/>
      </c>
      <c r="AL905" s="172" t="str">
        <f t="shared" si="750"/>
        <v/>
      </c>
      <c r="AM905" s="173" t="str">
        <f t="shared" si="751"/>
        <v/>
      </c>
      <c r="AN905" s="174" t="str">
        <f t="shared" si="752"/>
        <v/>
      </c>
      <c r="AO905" s="178" t="str">
        <f t="shared" si="782"/>
        <v/>
      </c>
      <c r="AP905" s="179"/>
      <c r="AQ905" s="179" t="str">
        <f t="shared" si="788"/>
        <v/>
      </c>
      <c r="AR905" s="167"/>
      <c r="AS905" s="175"/>
      <c r="AT905" s="170"/>
      <c r="AU905" s="177" t="str">
        <f t="shared" si="779"/>
        <v/>
      </c>
      <c r="AV905" s="171">
        <f t="shared" si="753"/>
        <v>0</v>
      </c>
      <c r="AW905" s="171">
        <f t="shared" si="754"/>
        <v>0</v>
      </c>
      <c r="AX905" s="171" t="str">
        <f t="shared" si="755"/>
        <v>0</v>
      </c>
      <c r="AY905" s="171" t="str">
        <f>IF(ISBLANK(AT905), "", (POWER(AT905/VLOOKUP(AX905,Anthro_Calc!C:P,13,FALSE),VLOOKUP(AX905,Anthro_Calc!C:P,12,FALSE))-1) / (VLOOKUP(AX905,Anthro_Calc!C:P,14,FALSE)*VLOOKUP(AX905,Anthro_Calc!C:P,12,FALSE)))</f>
        <v/>
      </c>
      <c r="AZ905" s="171" t="str">
        <f>IF(ISBLANK(AT905), "", -3 + (AT905 -VLOOKUP(AX905,Anthro_Calc!C:P,4,FALSE)) / (VLOOKUP(AX905,Anthro_Calc!C:P,5,FALSE) - VLOOKUP(AX905,Anthro_Calc!C:P,4,FALSE)))</f>
        <v/>
      </c>
      <c r="BA905" s="171" t="str">
        <f>IF(ISBLANK(AT905), "", 3 + (AT905 -VLOOKUP(AX905,Anthro_Calc!C:P,10,FALSE)) / (VLOOKUP(AX905,Anthro_Calc!C:P,10,FALSE) - VLOOKUP(AX905,Anthro_Calc!C:P,9,FALSE)))</f>
        <v/>
      </c>
      <c r="BB905" s="172" t="str">
        <f t="shared" si="756"/>
        <v/>
      </c>
      <c r="BC905" s="173" t="str">
        <f t="shared" si="757"/>
        <v/>
      </c>
      <c r="BD905" s="174" t="str">
        <f t="shared" si="783"/>
        <v/>
      </c>
      <c r="BE905" s="180" t="str">
        <f t="shared" si="784"/>
        <v/>
      </c>
      <c r="BF905" s="181" t="str">
        <f t="shared" si="758"/>
        <v/>
      </c>
      <c r="BG905" s="181" t="str">
        <f t="shared" si="785"/>
        <v/>
      </c>
      <c r="BH905" s="179"/>
      <c r="BI905" s="182"/>
      <c r="BJ905" s="167"/>
      <c r="BK905" s="175"/>
      <c r="BL905" s="176"/>
      <c r="BM905" s="177" t="str">
        <f t="shared" si="759"/>
        <v/>
      </c>
      <c r="BN905" s="171">
        <f t="shared" si="777"/>
        <v>0</v>
      </c>
      <c r="BO905" s="171">
        <f t="shared" si="778"/>
        <v>0</v>
      </c>
      <c r="BP905" s="171" t="str">
        <f t="shared" si="760"/>
        <v>0</v>
      </c>
      <c r="BQ905" s="171" t="str">
        <f>IF(ISBLANK(BL905), "", (POWER(BL905/VLOOKUP(BP905,Anthro_Calc!C:P,13,FALSE),VLOOKUP(BP905,Anthro_Calc!C:P,12,FALSE))-1) / (VLOOKUP(BP905,Anthro_Calc!C:P,14,FALSE)*VLOOKUP(BP905,Anthro_Calc!C:P,12,FALSE)))</f>
        <v/>
      </c>
      <c r="BR905" s="171" t="str">
        <f>IF(ISBLANK(BL905), "", -3 + (BL905 -VLOOKUP(BP905,Anthro_Calc!C:P,4,FALSE)) / (VLOOKUP(BP905,Anthro_Calc!C:P,5,FALSE) - VLOOKUP(BP905,Anthro_Calc!C:P,4,FALSE)))</f>
        <v/>
      </c>
      <c r="BS905" s="171" t="str">
        <f>IF(ISBLANK(BL905), "", 3 + (BL905 -VLOOKUP(BP905,Anthro_Calc!C:P,10,FALSE)) / (VLOOKUP(BP905,Anthro_Calc!C:P,10,FALSE) - VLOOKUP(BP905,Anthro_Calc!C:P,9,FALSE)))</f>
        <v/>
      </c>
      <c r="BT905" s="172" t="str">
        <f t="shared" si="761"/>
        <v/>
      </c>
      <c r="BU905" s="173" t="str">
        <f t="shared" si="762"/>
        <v/>
      </c>
      <c r="BV905" s="174" t="str">
        <f t="shared" si="763"/>
        <v/>
      </c>
      <c r="BW905" s="181" t="str">
        <f t="shared" si="786"/>
        <v/>
      </c>
      <c r="BX905" s="179"/>
      <c r="BY905" s="181" t="str">
        <f>IF(ISBLANK(BL905), "", VLOOKUP(Z905&amp;" "&amp;BV905&amp;" "&amp;BW905,Graduation_Criteria!$D$2:$E$34,2,FALSE))</f>
        <v/>
      </c>
      <c r="BZ905" s="181" t="str">
        <f t="shared" si="787"/>
        <v/>
      </c>
      <c r="CA905" s="167"/>
      <c r="CB905" s="175"/>
      <c r="CC905" s="175"/>
      <c r="CD905" s="183" t="str">
        <f t="shared" si="764"/>
        <v/>
      </c>
      <c r="CE905" s="184">
        <f t="shared" si="765"/>
        <v>0</v>
      </c>
      <c r="CF905" s="184">
        <f t="shared" si="766"/>
        <v>0</v>
      </c>
      <c r="CG905" s="184" t="str">
        <f t="shared" si="767"/>
        <v>0</v>
      </c>
      <c r="CH905" s="184" t="str">
        <f>IF(ISBLANK(CC905), "", (POWER(CC905/VLOOKUP(CG905,Anthro_Calc!C:P,13,FALSE),VLOOKUP(CG905,Anthro_Calc!C:P,12,FALSE))-1) / (VLOOKUP(CG905,Anthro_Calc!C:P,14,FALSE)*VLOOKUP(CG905,Anthro_Calc!C:P,12,FALSE)))</f>
        <v/>
      </c>
      <c r="CI905" s="184" t="str">
        <f>IF(ISBLANK(CC905), "", -3 + (CC905 -VLOOKUP(CG905,Anthro_Calc!C:P,4,FALSE)) / (VLOOKUP(CG905,Anthro_Calc!C:P,5,FALSE) - VLOOKUP(CG905,Anthro_Calc!C:P,4,FALSE)))</f>
        <v/>
      </c>
      <c r="CJ905" s="184" t="str">
        <f>IF(ISBLANK(CC905), "", 3 + (CC905 -VLOOKUP(CG905,Anthro_Calc!C:P,10,FALSE)) / (VLOOKUP(CG905,Anthro_Calc!C:P,10,FALSE) - VLOOKUP(CG905,Anthro_Calc!C:P,9,FALSE)))</f>
        <v/>
      </c>
      <c r="CK905" s="185" t="str">
        <f t="shared" si="768"/>
        <v/>
      </c>
      <c r="CL905" s="173" t="str">
        <f t="shared" si="769"/>
        <v/>
      </c>
      <c r="CM905" s="174" t="str">
        <f t="shared" si="770"/>
        <v/>
      </c>
      <c r="CN905" s="179"/>
      <c r="CO905" s="167"/>
      <c r="CP905" s="175"/>
      <c r="CQ905" s="175"/>
      <c r="CR905" s="186" t="str">
        <f t="shared" si="771"/>
        <v/>
      </c>
      <c r="CS905" s="187">
        <f t="shared" si="772"/>
        <v>0</v>
      </c>
      <c r="CT905" s="187">
        <f t="shared" si="773"/>
        <v>0</v>
      </c>
      <c r="CU905" s="187" t="str">
        <f t="shared" si="774"/>
        <v>0</v>
      </c>
      <c r="CV905" s="187" t="str">
        <f>IF(ISBLANK(CQ905), "", (POWER(CQ905/VLOOKUP(CU905,Anthro_Calc!C:P,13,FALSE),VLOOKUP(CU905,Anthro_Calc!C:P,12,FALSE))-1) / (VLOOKUP(CU905,Anthro_Calc!C:P,14,FALSE)*VLOOKUP(CU905,Anthro_Calc!C:P,12,FALSE)))</f>
        <v/>
      </c>
      <c r="CW905" s="187" t="str">
        <f>IF(ISBLANK(CQ905), "", -3 + (CQ905 -VLOOKUP(CU905,Anthro_Calc!C:P,4,FALSE)) / (VLOOKUP(CU905,Anthro_Calc!C:P,5,FALSE) - VLOOKUP(CU905,Anthro_Calc!C:P,4,FALSE)))</f>
        <v/>
      </c>
      <c r="CX905" s="187" t="str">
        <f>IF(ISBLANK(CQ905), "", 3 + (CQ905 -VLOOKUP(CU905,Anthro_Calc!C:P,10,FALSE)) / (VLOOKUP(CU905,Anthro_Calc!C:P,10,FALSE) - VLOOKUP(CU905,Anthro_Calc!C:P,9,FALSE)))</f>
        <v/>
      </c>
      <c r="CY905" s="188" t="str">
        <f t="shared" si="775"/>
        <v/>
      </c>
      <c r="CZ905" s="117" t="str">
        <f t="shared" si="789"/>
        <v/>
      </c>
      <c r="DA905" s="174" t="str">
        <f t="shared" si="776"/>
        <v/>
      </c>
      <c r="DB905" s="189"/>
    </row>
    <row r="906" spans="1:106">
      <c r="A906" s="165">
        <f t="shared" si="781"/>
        <v>902</v>
      </c>
      <c r="B906" s="166"/>
      <c r="C906" s="166"/>
      <c r="D906" s="166"/>
      <c r="E906" s="166"/>
      <c r="F906" s="166"/>
      <c r="G906" s="166"/>
      <c r="H906" s="166"/>
      <c r="I906" s="166"/>
      <c r="J906" s="166"/>
      <c r="K906" s="166"/>
      <c r="L906" s="166"/>
      <c r="M906" s="167"/>
      <c r="N906" s="168" t="str">
        <f t="shared" ca="1" si="740"/>
        <v/>
      </c>
      <c r="O906" s="169"/>
      <c r="P906" s="169"/>
      <c r="Q906" s="167"/>
      <c r="R906" s="170"/>
      <c r="S906" s="171" t="str">
        <f t="shared" si="741"/>
        <v/>
      </c>
      <c r="T906" s="171" t="str">
        <f t="shared" si="742"/>
        <v/>
      </c>
      <c r="U906" s="171" t="str">
        <f t="shared" si="743"/>
        <v/>
      </c>
      <c r="V906" s="171" t="str">
        <f>IF(ISBLANK(R906), "", (POWER(R906/VLOOKUP(U906,Anthro_Calc!C:P,13,FALSE),VLOOKUP(U906,Anthro_Calc!C:P,12,FALSE))-1) / (VLOOKUP(U906,Anthro_Calc!C:P,14,FALSE)*VLOOKUP(U906,Anthro_Calc!C:P,12,FALSE)))</f>
        <v/>
      </c>
      <c r="W906" s="171" t="str">
        <f>IF(ISBLANK(R906), "", -3 + (R906 -VLOOKUP(U906,Anthro_Calc!C:P,4,FALSE)) / (VLOOKUP(U906,Anthro_Calc!C:P,5,FALSE) - VLOOKUP(U906,Anthro_Calc!C:P,4,FALSE)))</f>
        <v/>
      </c>
      <c r="X906" s="171" t="str">
        <f>IF(ISBLANK(R906), "", 3 + (R906 -VLOOKUP(U906,Anthro_Calc!C:P,10,FALSE)) / (VLOOKUP(U906,Anthro_Calc!C:P,10,FALSE) - VLOOKUP(U906,Anthro_Calc!C:P,9,FALSE)))</f>
        <v/>
      </c>
      <c r="Y906" s="172" t="str">
        <f t="shared" si="744"/>
        <v/>
      </c>
      <c r="Z906" s="173" t="str">
        <f t="shared" si="745"/>
        <v/>
      </c>
      <c r="AA906" s="174" t="str">
        <f t="shared" si="780"/>
        <v/>
      </c>
      <c r="AB906" s="167"/>
      <c r="AC906" s="175"/>
      <c r="AD906" s="176"/>
      <c r="AE906" s="177" t="str">
        <f t="shared" si="746"/>
        <v/>
      </c>
      <c r="AF906" s="171">
        <f t="shared" si="747"/>
        <v>0</v>
      </c>
      <c r="AG906" s="171">
        <f t="shared" si="748"/>
        <v>0</v>
      </c>
      <c r="AH906" s="171" t="str">
        <f t="shared" si="749"/>
        <v>0</v>
      </c>
      <c r="AI906" s="171" t="str">
        <f>IF(ISBLANK(AD906), "", (POWER(AD906/VLOOKUP(AH906,Anthro_Calc!C:P,13,FALSE),VLOOKUP(AH906,Anthro_Calc!C:P,12,FALSE))-1) / (VLOOKUP(AH906,Anthro_Calc!C:P,14,FALSE)*VLOOKUP(AH906,Anthro_Calc!C:P,12,FALSE)))</f>
        <v/>
      </c>
      <c r="AJ906" s="171" t="str">
        <f>IF(ISBLANK(AD906), "", -3 + (AD906 -VLOOKUP(AH906,Anthro_Calc!C:P,4,FALSE)) / (VLOOKUP(AH906,Anthro_Calc!C:P,5,FALSE) - VLOOKUP(AH906,Anthro_Calc!C:P,4,FALSE)))</f>
        <v/>
      </c>
      <c r="AK906" s="171" t="str">
        <f>IF(ISBLANK(AD906), "", 3 + (AD906 -VLOOKUP(AH906,Anthro_Calc!C:P,10,FALSE)) / (VLOOKUP(AH906,Anthro_Calc!C:P,10,FALSE) - VLOOKUP(AH906,Anthro_Calc!C:P,9,FALSE)))</f>
        <v/>
      </c>
      <c r="AL906" s="172" t="str">
        <f t="shared" si="750"/>
        <v/>
      </c>
      <c r="AM906" s="173" t="str">
        <f t="shared" si="751"/>
        <v/>
      </c>
      <c r="AN906" s="174" t="str">
        <f t="shared" si="752"/>
        <v/>
      </c>
      <c r="AO906" s="178" t="str">
        <f t="shared" si="782"/>
        <v/>
      </c>
      <c r="AP906" s="179"/>
      <c r="AQ906" s="179" t="str">
        <f t="shared" si="788"/>
        <v/>
      </c>
      <c r="AR906" s="167"/>
      <c r="AS906" s="175"/>
      <c r="AT906" s="170"/>
      <c r="AU906" s="177" t="str">
        <f t="shared" si="779"/>
        <v/>
      </c>
      <c r="AV906" s="171">
        <f t="shared" si="753"/>
        <v>0</v>
      </c>
      <c r="AW906" s="171">
        <f t="shared" si="754"/>
        <v>0</v>
      </c>
      <c r="AX906" s="171" t="str">
        <f t="shared" si="755"/>
        <v>0</v>
      </c>
      <c r="AY906" s="171" t="str">
        <f>IF(ISBLANK(AT906), "", (POWER(AT906/VLOOKUP(AX906,Anthro_Calc!C:P,13,FALSE),VLOOKUP(AX906,Anthro_Calc!C:P,12,FALSE))-1) / (VLOOKUP(AX906,Anthro_Calc!C:P,14,FALSE)*VLOOKUP(AX906,Anthro_Calc!C:P,12,FALSE)))</f>
        <v/>
      </c>
      <c r="AZ906" s="171" t="str">
        <f>IF(ISBLANK(AT906), "", -3 + (AT906 -VLOOKUP(AX906,Anthro_Calc!C:P,4,FALSE)) / (VLOOKUP(AX906,Anthro_Calc!C:P,5,FALSE) - VLOOKUP(AX906,Anthro_Calc!C:P,4,FALSE)))</f>
        <v/>
      </c>
      <c r="BA906" s="171" t="str">
        <f>IF(ISBLANK(AT906), "", 3 + (AT906 -VLOOKUP(AX906,Anthro_Calc!C:P,10,FALSE)) / (VLOOKUP(AX906,Anthro_Calc!C:P,10,FALSE) - VLOOKUP(AX906,Anthro_Calc!C:P,9,FALSE)))</f>
        <v/>
      </c>
      <c r="BB906" s="172" t="str">
        <f t="shared" si="756"/>
        <v/>
      </c>
      <c r="BC906" s="173" t="str">
        <f t="shared" si="757"/>
        <v/>
      </c>
      <c r="BD906" s="174" t="str">
        <f t="shared" si="783"/>
        <v/>
      </c>
      <c r="BE906" s="180" t="str">
        <f t="shared" si="784"/>
        <v/>
      </c>
      <c r="BF906" s="181" t="str">
        <f t="shared" si="758"/>
        <v/>
      </c>
      <c r="BG906" s="181" t="str">
        <f t="shared" si="785"/>
        <v/>
      </c>
      <c r="BH906" s="179"/>
      <c r="BI906" s="182"/>
      <c r="BJ906" s="167"/>
      <c r="BK906" s="175"/>
      <c r="BL906" s="176"/>
      <c r="BM906" s="177" t="str">
        <f t="shared" si="759"/>
        <v/>
      </c>
      <c r="BN906" s="171">
        <f t="shared" si="777"/>
        <v>0</v>
      </c>
      <c r="BO906" s="171">
        <f t="shared" si="778"/>
        <v>0</v>
      </c>
      <c r="BP906" s="171" t="str">
        <f t="shared" si="760"/>
        <v>0</v>
      </c>
      <c r="BQ906" s="171" t="str">
        <f>IF(ISBLANK(BL906), "", (POWER(BL906/VLOOKUP(BP906,Anthro_Calc!C:P,13,FALSE),VLOOKUP(BP906,Anthro_Calc!C:P,12,FALSE))-1) / (VLOOKUP(BP906,Anthro_Calc!C:P,14,FALSE)*VLOOKUP(BP906,Anthro_Calc!C:P,12,FALSE)))</f>
        <v/>
      </c>
      <c r="BR906" s="171" t="str">
        <f>IF(ISBLANK(BL906), "", -3 + (BL906 -VLOOKUP(BP906,Anthro_Calc!C:P,4,FALSE)) / (VLOOKUP(BP906,Anthro_Calc!C:P,5,FALSE) - VLOOKUP(BP906,Anthro_Calc!C:P,4,FALSE)))</f>
        <v/>
      </c>
      <c r="BS906" s="171" t="str">
        <f>IF(ISBLANK(BL906), "", 3 + (BL906 -VLOOKUP(BP906,Anthro_Calc!C:P,10,FALSE)) / (VLOOKUP(BP906,Anthro_Calc!C:P,10,FALSE) - VLOOKUP(BP906,Anthro_Calc!C:P,9,FALSE)))</f>
        <v/>
      </c>
      <c r="BT906" s="172" t="str">
        <f t="shared" si="761"/>
        <v/>
      </c>
      <c r="BU906" s="173" t="str">
        <f t="shared" si="762"/>
        <v/>
      </c>
      <c r="BV906" s="174" t="str">
        <f t="shared" si="763"/>
        <v/>
      </c>
      <c r="BW906" s="181" t="str">
        <f t="shared" si="786"/>
        <v/>
      </c>
      <c r="BX906" s="179"/>
      <c r="BY906" s="181" t="str">
        <f>IF(ISBLANK(BL906), "", VLOOKUP(Z906&amp;" "&amp;BV906&amp;" "&amp;BW906,Graduation_Criteria!$D$2:$E$34,2,FALSE))</f>
        <v/>
      </c>
      <c r="BZ906" s="181" t="str">
        <f t="shared" si="787"/>
        <v/>
      </c>
      <c r="CA906" s="167"/>
      <c r="CB906" s="175"/>
      <c r="CC906" s="175"/>
      <c r="CD906" s="183" t="str">
        <f t="shared" si="764"/>
        <v/>
      </c>
      <c r="CE906" s="184">
        <f t="shared" si="765"/>
        <v>0</v>
      </c>
      <c r="CF906" s="184">
        <f t="shared" si="766"/>
        <v>0</v>
      </c>
      <c r="CG906" s="184" t="str">
        <f t="shared" si="767"/>
        <v>0</v>
      </c>
      <c r="CH906" s="184" t="str">
        <f>IF(ISBLANK(CC906), "", (POWER(CC906/VLOOKUP(CG906,Anthro_Calc!C:P,13,FALSE),VLOOKUP(CG906,Anthro_Calc!C:P,12,FALSE))-1) / (VLOOKUP(CG906,Anthro_Calc!C:P,14,FALSE)*VLOOKUP(CG906,Anthro_Calc!C:P,12,FALSE)))</f>
        <v/>
      </c>
      <c r="CI906" s="184" t="str">
        <f>IF(ISBLANK(CC906), "", -3 + (CC906 -VLOOKUP(CG906,Anthro_Calc!C:P,4,FALSE)) / (VLOOKUP(CG906,Anthro_Calc!C:P,5,FALSE) - VLOOKUP(CG906,Anthro_Calc!C:P,4,FALSE)))</f>
        <v/>
      </c>
      <c r="CJ906" s="184" t="str">
        <f>IF(ISBLANK(CC906), "", 3 + (CC906 -VLOOKUP(CG906,Anthro_Calc!C:P,10,FALSE)) / (VLOOKUP(CG906,Anthro_Calc!C:P,10,FALSE) - VLOOKUP(CG906,Anthro_Calc!C:P,9,FALSE)))</f>
        <v/>
      </c>
      <c r="CK906" s="185" t="str">
        <f t="shared" si="768"/>
        <v/>
      </c>
      <c r="CL906" s="173" t="str">
        <f t="shared" si="769"/>
        <v/>
      </c>
      <c r="CM906" s="174" t="str">
        <f t="shared" si="770"/>
        <v/>
      </c>
      <c r="CN906" s="179"/>
      <c r="CO906" s="167"/>
      <c r="CP906" s="175"/>
      <c r="CQ906" s="175"/>
      <c r="CR906" s="186" t="str">
        <f t="shared" si="771"/>
        <v/>
      </c>
      <c r="CS906" s="187">
        <f t="shared" si="772"/>
        <v>0</v>
      </c>
      <c r="CT906" s="187">
        <f t="shared" si="773"/>
        <v>0</v>
      </c>
      <c r="CU906" s="187" t="str">
        <f t="shared" si="774"/>
        <v>0</v>
      </c>
      <c r="CV906" s="187" t="str">
        <f>IF(ISBLANK(CQ906), "", (POWER(CQ906/VLOOKUP(CU906,Anthro_Calc!C:P,13,FALSE),VLOOKUP(CU906,Anthro_Calc!C:P,12,FALSE))-1) / (VLOOKUP(CU906,Anthro_Calc!C:P,14,FALSE)*VLOOKUP(CU906,Anthro_Calc!C:P,12,FALSE)))</f>
        <v/>
      </c>
      <c r="CW906" s="187" t="str">
        <f>IF(ISBLANK(CQ906), "", -3 + (CQ906 -VLOOKUP(CU906,Anthro_Calc!C:P,4,FALSE)) / (VLOOKUP(CU906,Anthro_Calc!C:P,5,FALSE) - VLOOKUP(CU906,Anthro_Calc!C:P,4,FALSE)))</f>
        <v/>
      </c>
      <c r="CX906" s="187" t="str">
        <f>IF(ISBLANK(CQ906), "", 3 + (CQ906 -VLOOKUP(CU906,Anthro_Calc!C:P,10,FALSE)) / (VLOOKUP(CU906,Anthro_Calc!C:P,10,FALSE) - VLOOKUP(CU906,Anthro_Calc!C:P,9,FALSE)))</f>
        <v/>
      </c>
      <c r="CY906" s="188" t="str">
        <f t="shared" si="775"/>
        <v/>
      </c>
      <c r="CZ906" s="117" t="str">
        <f t="shared" si="789"/>
        <v/>
      </c>
      <c r="DA906" s="174" t="str">
        <f t="shared" si="776"/>
        <v/>
      </c>
      <c r="DB906" s="189"/>
    </row>
    <row r="907" spans="1:106">
      <c r="A907" s="165">
        <f t="shared" si="781"/>
        <v>903</v>
      </c>
      <c r="B907" s="166"/>
      <c r="C907" s="166"/>
      <c r="D907" s="166"/>
      <c r="E907" s="166"/>
      <c r="F907" s="166"/>
      <c r="G907" s="166"/>
      <c r="H907" s="166"/>
      <c r="I907" s="166"/>
      <c r="J907" s="166"/>
      <c r="K907" s="166"/>
      <c r="L907" s="166"/>
      <c r="M907" s="167"/>
      <c r="N907" s="168" t="str">
        <f t="shared" ca="1" si="740"/>
        <v/>
      </c>
      <c r="O907" s="169"/>
      <c r="P907" s="169"/>
      <c r="Q907" s="167"/>
      <c r="R907" s="170"/>
      <c r="S907" s="171" t="str">
        <f t="shared" si="741"/>
        <v/>
      </c>
      <c r="T907" s="171" t="str">
        <f t="shared" si="742"/>
        <v/>
      </c>
      <c r="U907" s="171" t="str">
        <f t="shared" si="743"/>
        <v/>
      </c>
      <c r="V907" s="171" t="str">
        <f>IF(ISBLANK(R907), "", (POWER(R907/VLOOKUP(U907,Anthro_Calc!C:P,13,FALSE),VLOOKUP(U907,Anthro_Calc!C:P,12,FALSE))-1) / (VLOOKUP(U907,Anthro_Calc!C:P,14,FALSE)*VLOOKUP(U907,Anthro_Calc!C:P,12,FALSE)))</f>
        <v/>
      </c>
      <c r="W907" s="171" t="str">
        <f>IF(ISBLANK(R907), "", -3 + (R907 -VLOOKUP(U907,Anthro_Calc!C:P,4,FALSE)) / (VLOOKUP(U907,Anthro_Calc!C:P,5,FALSE) - VLOOKUP(U907,Anthro_Calc!C:P,4,FALSE)))</f>
        <v/>
      </c>
      <c r="X907" s="171" t="str">
        <f>IF(ISBLANK(R907), "", 3 + (R907 -VLOOKUP(U907,Anthro_Calc!C:P,10,FALSE)) / (VLOOKUP(U907,Anthro_Calc!C:P,10,FALSE) - VLOOKUP(U907,Anthro_Calc!C:P,9,FALSE)))</f>
        <v/>
      </c>
      <c r="Y907" s="172" t="str">
        <f t="shared" si="744"/>
        <v/>
      </c>
      <c r="Z907" s="173" t="str">
        <f t="shared" si="745"/>
        <v/>
      </c>
      <c r="AA907" s="174" t="str">
        <f t="shared" si="780"/>
        <v/>
      </c>
      <c r="AB907" s="167"/>
      <c r="AC907" s="175"/>
      <c r="AD907" s="176"/>
      <c r="AE907" s="177" t="str">
        <f t="shared" si="746"/>
        <v/>
      </c>
      <c r="AF907" s="171">
        <f t="shared" si="747"/>
        <v>0</v>
      </c>
      <c r="AG907" s="171">
        <f t="shared" si="748"/>
        <v>0</v>
      </c>
      <c r="AH907" s="171" t="str">
        <f t="shared" si="749"/>
        <v>0</v>
      </c>
      <c r="AI907" s="171" t="str">
        <f>IF(ISBLANK(AD907), "", (POWER(AD907/VLOOKUP(AH907,Anthro_Calc!C:P,13,FALSE),VLOOKUP(AH907,Anthro_Calc!C:P,12,FALSE))-1) / (VLOOKUP(AH907,Anthro_Calc!C:P,14,FALSE)*VLOOKUP(AH907,Anthro_Calc!C:P,12,FALSE)))</f>
        <v/>
      </c>
      <c r="AJ907" s="171" t="str">
        <f>IF(ISBLANK(AD907), "", -3 + (AD907 -VLOOKUP(AH907,Anthro_Calc!C:P,4,FALSE)) / (VLOOKUP(AH907,Anthro_Calc!C:P,5,FALSE) - VLOOKUP(AH907,Anthro_Calc!C:P,4,FALSE)))</f>
        <v/>
      </c>
      <c r="AK907" s="171" t="str">
        <f>IF(ISBLANK(AD907), "", 3 + (AD907 -VLOOKUP(AH907,Anthro_Calc!C:P,10,FALSE)) / (VLOOKUP(AH907,Anthro_Calc!C:P,10,FALSE) - VLOOKUP(AH907,Anthro_Calc!C:P,9,FALSE)))</f>
        <v/>
      </c>
      <c r="AL907" s="172" t="str">
        <f t="shared" si="750"/>
        <v/>
      </c>
      <c r="AM907" s="173" t="str">
        <f t="shared" si="751"/>
        <v/>
      </c>
      <c r="AN907" s="174" t="str">
        <f t="shared" si="752"/>
        <v/>
      </c>
      <c r="AO907" s="178" t="str">
        <f t="shared" si="782"/>
        <v/>
      </c>
      <c r="AP907" s="179"/>
      <c r="AQ907" s="179" t="str">
        <f t="shared" si="788"/>
        <v/>
      </c>
      <c r="AR907" s="167"/>
      <c r="AS907" s="175"/>
      <c r="AT907" s="170"/>
      <c r="AU907" s="177" t="str">
        <f t="shared" si="779"/>
        <v/>
      </c>
      <c r="AV907" s="171">
        <f t="shared" si="753"/>
        <v>0</v>
      </c>
      <c r="AW907" s="171">
        <f t="shared" si="754"/>
        <v>0</v>
      </c>
      <c r="AX907" s="171" t="str">
        <f t="shared" si="755"/>
        <v>0</v>
      </c>
      <c r="AY907" s="171" t="str">
        <f>IF(ISBLANK(AT907), "", (POWER(AT907/VLOOKUP(AX907,Anthro_Calc!C:P,13,FALSE),VLOOKUP(AX907,Anthro_Calc!C:P,12,FALSE))-1) / (VLOOKUP(AX907,Anthro_Calc!C:P,14,FALSE)*VLOOKUP(AX907,Anthro_Calc!C:P,12,FALSE)))</f>
        <v/>
      </c>
      <c r="AZ907" s="171" t="str">
        <f>IF(ISBLANK(AT907), "", -3 + (AT907 -VLOOKUP(AX907,Anthro_Calc!C:P,4,FALSE)) / (VLOOKUP(AX907,Anthro_Calc!C:P,5,FALSE) - VLOOKUP(AX907,Anthro_Calc!C:P,4,FALSE)))</f>
        <v/>
      </c>
      <c r="BA907" s="171" t="str">
        <f>IF(ISBLANK(AT907), "", 3 + (AT907 -VLOOKUP(AX907,Anthro_Calc!C:P,10,FALSE)) / (VLOOKUP(AX907,Anthro_Calc!C:P,10,FALSE) - VLOOKUP(AX907,Anthro_Calc!C:P,9,FALSE)))</f>
        <v/>
      </c>
      <c r="BB907" s="172" t="str">
        <f t="shared" si="756"/>
        <v/>
      </c>
      <c r="BC907" s="173" t="str">
        <f t="shared" si="757"/>
        <v/>
      </c>
      <c r="BD907" s="174" t="str">
        <f t="shared" si="783"/>
        <v/>
      </c>
      <c r="BE907" s="180" t="str">
        <f t="shared" si="784"/>
        <v/>
      </c>
      <c r="BF907" s="181" t="str">
        <f t="shared" si="758"/>
        <v/>
      </c>
      <c r="BG907" s="181" t="str">
        <f t="shared" si="785"/>
        <v/>
      </c>
      <c r="BH907" s="179"/>
      <c r="BI907" s="182"/>
      <c r="BJ907" s="167"/>
      <c r="BK907" s="175"/>
      <c r="BL907" s="176"/>
      <c r="BM907" s="177" t="str">
        <f t="shared" si="759"/>
        <v/>
      </c>
      <c r="BN907" s="171">
        <f t="shared" si="777"/>
        <v>0</v>
      </c>
      <c r="BO907" s="171">
        <f t="shared" si="778"/>
        <v>0</v>
      </c>
      <c r="BP907" s="171" t="str">
        <f t="shared" si="760"/>
        <v>0</v>
      </c>
      <c r="BQ907" s="171" t="str">
        <f>IF(ISBLANK(BL907), "", (POWER(BL907/VLOOKUP(BP907,Anthro_Calc!C:P,13,FALSE),VLOOKUP(BP907,Anthro_Calc!C:P,12,FALSE))-1) / (VLOOKUP(BP907,Anthro_Calc!C:P,14,FALSE)*VLOOKUP(BP907,Anthro_Calc!C:P,12,FALSE)))</f>
        <v/>
      </c>
      <c r="BR907" s="171" t="str">
        <f>IF(ISBLANK(BL907), "", -3 + (BL907 -VLOOKUP(BP907,Anthro_Calc!C:P,4,FALSE)) / (VLOOKUP(BP907,Anthro_Calc!C:P,5,FALSE) - VLOOKUP(BP907,Anthro_Calc!C:P,4,FALSE)))</f>
        <v/>
      </c>
      <c r="BS907" s="171" t="str">
        <f>IF(ISBLANK(BL907), "", 3 + (BL907 -VLOOKUP(BP907,Anthro_Calc!C:P,10,FALSE)) / (VLOOKUP(BP907,Anthro_Calc!C:P,10,FALSE) - VLOOKUP(BP907,Anthro_Calc!C:P,9,FALSE)))</f>
        <v/>
      </c>
      <c r="BT907" s="172" t="str">
        <f t="shared" si="761"/>
        <v/>
      </c>
      <c r="BU907" s="173" t="str">
        <f t="shared" si="762"/>
        <v/>
      </c>
      <c r="BV907" s="174" t="str">
        <f t="shared" si="763"/>
        <v/>
      </c>
      <c r="BW907" s="181" t="str">
        <f t="shared" si="786"/>
        <v/>
      </c>
      <c r="BX907" s="179"/>
      <c r="BY907" s="181" t="str">
        <f>IF(ISBLANK(BL907), "", VLOOKUP(Z907&amp;" "&amp;BV907&amp;" "&amp;BW907,Graduation_Criteria!$D$2:$E$34,2,FALSE))</f>
        <v/>
      </c>
      <c r="BZ907" s="181" t="str">
        <f t="shared" si="787"/>
        <v/>
      </c>
      <c r="CA907" s="167"/>
      <c r="CB907" s="175"/>
      <c r="CC907" s="175"/>
      <c r="CD907" s="183" t="str">
        <f t="shared" si="764"/>
        <v/>
      </c>
      <c r="CE907" s="184">
        <f t="shared" si="765"/>
        <v>0</v>
      </c>
      <c r="CF907" s="184">
        <f t="shared" si="766"/>
        <v>0</v>
      </c>
      <c r="CG907" s="184" t="str">
        <f t="shared" si="767"/>
        <v>0</v>
      </c>
      <c r="CH907" s="184" t="str">
        <f>IF(ISBLANK(CC907), "", (POWER(CC907/VLOOKUP(CG907,Anthro_Calc!C:P,13,FALSE),VLOOKUP(CG907,Anthro_Calc!C:P,12,FALSE))-1) / (VLOOKUP(CG907,Anthro_Calc!C:P,14,FALSE)*VLOOKUP(CG907,Anthro_Calc!C:P,12,FALSE)))</f>
        <v/>
      </c>
      <c r="CI907" s="184" t="str">
        <f>IF(ISBLANK(CC907), "", -3 + (CC907 -VLOOKUP(CG907,Anthro_Calc!C:P,4,FALSE)) / (VLOOKUP(CG907,Anthro_Calc!C:P,5,FALSE) - VLOOKUP(CG907,Anthro_Calc!C:P,4,FALSE)))</f>
        <v/>
      </c>
      <c r="CJ907" s="184" t="str">
        <f>IF(ISBLANK(CC907), "", 3 + (CC907 -VLOOKUP(CG907,Anthro_Calc!C:P,10,FALSE)) / (VLOOKUP(CG907,Anthro_Calc!C:P,10,FALSE) - VLOOKUP(CG907,Anthro_Calc!C:P,9,FALSE)))</f>
        <v/>
      </c>
      <c r="CK907" s="185" t="str">
        <f t="shared" si="768"/>
        <v/>
      </c>
      <c r="CL907" s="173" t="str">
        <f t="shared" si="769"/>
        <v/>
      </c>
      <c r="CM907" s="174" t="str">
        <f t="shared" si="770"/>
        <v/>
      </c>
      <c r="CN907" s="179"/>
      <c r="CO907" s="167"/>
      <c r="CP907" s="175"/>
      <c r="CQ907" s="175"/>
      <c r="CR907" s="186" t="str">
        <f t="shared" si="771"/>
        <v/>
      </c>
      <c r="CS907" s="187">
        <f t="shared" si="772"/>
        <v>0</v>
      </c>
      <c r="CT907" s="187">
        <f t="shared" si="773"/>
        <v>0</v>
      </c>
      <c r="CU907" s="187" t="str">
        <f t="shared" si="774"/>
        <v>0</v>
      </c>
      <c r="CV907" s="187" t="str">
        <f>IF(ISBLANK(CQ907), "", (POWER(CQ907/VLOOKUP(CU907,Anthro_Calc!C:P,13,FALSE),VLOOKUP(CU907,Anthro_Calc!C:P,12,FALSE))-1) / (VLOOKUP(CU907,Anthro_Calc!C:P,14,FALSE)*VLOOKUP(CU907,Anthro_Calc!C:P,12,FALSE)))</f>
        <v/>
      </c>
      <c r="CW907" s="187" t="str">
        <f>IF(ISBLANK(CQ907), "", -3 + (CQ907 -VLOOKUP(CU907,Anthro_Calc!C:P,4,FALSE)) / (VLOOKUP(CU907,Anthro_Calc!C:P,5,FALSE) - VLOOKUP(CU907,Anthro_Calc!C:P,4,FALSE)))</f>
        <v/>
      </c>
      <c r="CX907" s="187" t="str">
        <f>IF(ISBLANK(CQ907), "", 3 + (CQ907 -VLOOKUP(CU907,Anthro_Calc!C:P,10,FALSE)) / (VLOOKUP(CU907,Anthro_Calc!C:P,10,FALSE) - VLOOKUP(CU907,Anthro_Calc!C:P,9,FALSE)))</f>
        <v/>
      </c>
      <c r="CY907" s="188" t="str">
        <f t="shared" si="775"/>
        <v/>
      </c>
      <c r="CZ907" s="117" t="str">
        <f t="shared" si="789"/>
        <v/>
      </c>
      <c r="DA907" s="174" t="str">
        <f t="shared" si="776"/>
        <v/>
      </c>
      <c r="DB907" s="189"/>
    </row>
    <row r="908" spans="1:106">
      <c r="A908" s="165">
        <f t="shared" si="781"/>
        <v>904</v>
      </c>
      <c r="B908" s="166"/>
      <c r="C908" s="166"/>
      <c r="D908" s="166"/>
      <c r="E908" s="166"/>
      <c r="F908" s="166"/>
      <c r="G908" s="166"/>
      <c r="H908" s="166"/>
      <c r="I908" s="166"/>
      <c r="J908" s="166"/>
      <c r="K908" s="166"/>
      <c r="L908" s="166"/>
      <c r="M908" s="167"/>
      <c r="N908" s="168" t="str">
        <f t="shared" ca="1" si="740"/>
        <v/>
      </c>
      <c r="O908" s="169"/>
      <c r="P908" s="169"/>
      <c r="Q908" s="167"/>
      <c r="R908" s="170"/>
      <c r="S908" s="171" t="str">
        <f t="shared" si="741"/>
        <v/>
      </c>
      <c r="T908" s="171" t="str">
        <f t="shared" si="742"/>
        <v/>
      </c>
      <c r="U908" s="171" t="str">
        <f t="shared" si="743"/>
        <v/>
      </c>
      <c r="V908" s="171" t="str">
        <f>IF(ISBLANK(R908), "", (POWER(R908/VLOOKUP(U908,Anthro_Calc!C:P,13,FALSE),VLOOKUP(U908,Anthro_Calc!C:P,12,FALSE))-1) / (VLOOKUP(U908,Anthro_Calc!C:P,14,FALSE)*VLOOKUP(U908,Anthro_Calc!C:P,12,FALSE)))</f>
        <v/>
      </c>
      <c r="W908" s="171" t="str">
        <f>IF(ISBLANK(R908), "", -3 + (R908 -VLOOKUP(U908,Anthro_Calc!C:P,4,FALSE)) / (VLOOKUP(U908,Anthro_Calc!C:P,5,FALSE) - VLOOKUP(U908,Anthro_Calc!C:P,4,FALSE)))</f>
        <v/>
      </c>
      <c r="X908" s="171" t="str">
        <f>IF(ISBLANK(R908), "", 3 + (R908 -VLOOKUP(U908,Anthro_Calc!C:P,10,FALSE)) / (VLOOKUP(U908,Anthro_Calc!C:P,10,FALSE) - VLOOKUP(U908,Anthro_Calc!C:P,9,FALSE)))</f>
        <v/>
      </c>
      <c r="Y908" s="172" t="str">
        <f t="shared" si="744"/>
        <v/>
      </c>
      <c r="Z908" s="173" t="str">
        <f t="shared" si="745"/>
        <v/>
      </c>
      <c r="AA908" s="174" t="str">
        <f t="shared" si="780"/>
        <v/>
      </c>
      <c r="AB908" s="167"/>
      <c r="AC908" s="175"/>
      <c r="AD908" s="176"/>
      <c r="AE908" s="177" t="str">
        <f t="shared" si="746"/>
        <v/>
      </c>
      <c r="AF908" s="171">
        <f t="shared" si="747"/>
        <v>0</v>
      </c>
      <c r="AG908" s="171">
        <f t="shared" si="748"/>
        <v>0</v>
      </c>
      <c r="AH908" s="171" t="str">
        <f t="shared" si="749"/>
        <v>0</v>
      </c>
      <c r="AI908" s="171" t="str">
        <f>IF(ISBLANK(AD908), "", (POWER(AD908/VLOOKUP(AH908,Anthro_Calc!C:P,13,FALSE),VLOOKUP(AH908,Anthro_Calc!C:P,12,FALSE))-1) / (VLOOKUP(AH908,Anthro_Calc!C:P,14,FALSE)*VLOOKUP(AH908,Anthro_Calc!C:P,12,FALSE)))</f>
        <v/>
      </c>
      <c r="AJ908" s="171" t="str">
        <f>IF(ISBLANK(AD908), "", -3 + (AD908 -VLOOKUP(AH908,Anthro_Calc!C:P,4,FALSE)) / (VLOOKUP(AH908,Anthro_Calc!C:P,5,FALSE) - VLOOKUP(AH908,Anthro_Calc!C:P,4,FALSE)))</f>
        <v/>
      </c>
      <c r="AK908" s="171" t="str">
        <f>IF(ISBLANK(AD908), "", 3 + (AD908 -VLOOKUP(AH908,Anthro_Calc!C:P,10,FALSE)) / (VLOOKUP(AH908,Anthro_Calc!C:P,10,FALSE) - VLOOKUP(AH908,Anthro_Calc!C:P,9,FALSE)))</f>
        <v/>
      </c>
      <c r="AL908" s="172" t="str">
        <f t="shared" si="750"/>
        <v/>
      </c>
      <c r="AM908" s="173" t="str">
        <f t="shared" si="751"/>
        <v/>
      </c>
      <c r="AN908" s="174" t="str">
        <f t="shared" si="752"/>
        <v/>
      </c>
      <c r="AO908" s="178" t="str">
        <f t="shared" si="782"/>
        <v/>
      </c>
      <c r="AP908" s="179"/>
      <c r="AQ908" s="179" t="str">
        <f t="shared" si="788"/>
        <v/>
      </c>
      <c r="AR908" s="167"/>
      <c r="AS908" s="175"/>
      <c r="AT908" s="170"/>
      <c r="AU908" s="177" t="str">
        <f t="shared" si="779"/>
        <v/>
      </c>
      <c r="AV908" s="171">
        <f t="shared" si="753"/>
        <v>0</v>
      </c>
      <c r="AW908" s="171">
        <f t="shared" si="754"/>
        <v>0</v>
      </c>
      <c r="AX908" s="171" t="str">
        <f t="shared" si="755"/>
        <v>0</v>
      </c>
      <c r="AY908" s="171" t="str">
        <f>IF(ISBLANK(AT908), "", (POWER(AT908/VLOOKUP(AX908,Anthro_Calc!C:P,13,FALSE),VLOOKUP(AX908,Anthro_Calc!C:P,12,FALSE))-1) / (VLOOKUP(AX908,Anthro_Calc!C:P,14,FALSE)*VLOOKUP(AX908,Anthro_Calc!C:P,12,FALSE)))</f>
        <v/>
      </c>
      <c r="AZ908" s="171" t="str">
        <f>IF(ISBLANK(AT908), "", -3 + (AT908 -VLOOKUP(AX908,Anthro_Calc!C:P,4,FALSE)) / (VLOOKUP(AX908,Anthro_Calc!C:P,5,FALSE) - VLOOKUP(AX908,Anthro_Calc!C:P,4,FALSE)))</f>
        <v/>
      </c>
      <c r="BA908" s="171" t="str">
        <f>IF(ISBLANK(AT908), "", 3 + (AT908 -VLOOKUP(AX908,Anthro_Calc!C:P,10,FALSE)) / (VLOOKUP(AX908,Anthro_Calc!C:P,10,FALSE) - VLOOKUP(AX908,Anthro_Calc!C:P,9,FALSE)))</f>
        <v/>
      </c>
      <c r="BB908" s="172" t="str">
        <f t="shared" si="756"/>
        <v/>
      </c>
      <c r="BC908" s="173" t="str">
        <f t="shared" si="757"/>
        <v/>
      </c>
      <c r="BD908" s="174" t="str">
        <f t="shared" si="783"/>
        <v/>
      </c>
      <c r="BE908" s="180" t="str">
        <f t="shared" si="784"/>
        <v/>
      </c>
      <c r="BF908" s="181" t="str">
        <f t="shared" si="758"/>
        <v/>
      </c>
      <c r="BG908" s="181" t="str">
        <f t="shared" si="785"/>
        <v/>
      </c>
      <c r="BH908" s="179"/>
      <c r="BI908" s="182"/>
      <c r="BJ908" s="167"/>
      <c r="BK908" s="175"/>
      <c r="BL908" s="176"/>
      <c r="BM908" s="177" t="str">
        <f t="shared" si="759"/>
        <v/>
      </c>
      <c r="BN908" s="171">
        <f t="shared" si="777"/>
        <v>0</v>
      </c>
      <c r="BO908" s="171">
        <f t="shared" si="778"/>
        <v>0</v>
      </c>
      <c r="BP908" s="171" t="str">
        <f t="shared" si="760"/>
        <v>0</v>
      </c>
      <c r="BQ908" s="171" t="str">
        <f>IF(ISBLANK(BL908), "", (POWER(BL908/VLOOKUP(BP908,Anthro_Calc!C:P,13,FALSE),VLOOKUP(BP908,Anthro_Calc!C:P,12,FALSE))-1) / (VLOOKUP(BP908,Anthro_Calc!C:P,14,FALSE)*VLOOKUP(BP908,Anthro_Calc!C:P,12,FALSE)))</f>
        <v/>
      </c>
      <c r="BR908" s="171" t="str">
        <f>IF(ISBLANK(BL908), "", -3 + (BL908 -VLOOKUP(BP908,Anthro_Calc!C:P,4,FALSE)) / (VLOOKUP(BP908,Anthro_Calc!C:P,5,FALSE) - VLOOKUP(BP908,Anthro_Calc!C:P,4,FALSE)))</f>
        <v/>
      </c>
      <c r="BS908" s="171" t="str">
        <f>IF(ISBLANK(BL908), "", 3 + (BL908 -VLOOKUP(BP908,Anthro_Calc!C:P,10,FALSE)) / (VLOOKUP(BP908,Anthro_Calc!C:P,10,FALSE) - VLOOKUP(BP908,Anthro_Calc!C:P,9,FALSE)))</f>
        <v/>
      </c>
      <c r="BT908" s="172" t="str">
        <f t="shared" si="761"/>
        <v/>
      </c>
      <c r="BU908" s="173" t="str">
        <f t="shared" si="762"/>
        <v/>
      </c>
      <c r="BV908" s="174" t="str">
        <f t="shared" si="763"/>
        <v/>
      </c>
      <c r="BW908" s="181" t="str">
        <f t="shared" si="786"/>
        <v/>
      </c>
      <c r="BX908" s="179"/>
      <c r="BY908" s="181" t="str">
        <f>IF(ISBLANK(BL908), "", VLOOKUP(Z908&amp;" "&amp;BV908&amp;" "&amp;BW908,Graduation_Criteria!$D$2:$E$34,2,FALSE))</f>
        <v/>
      </c>
      <c r="BZ908" s="181" t="str">
        <f t="shared" si="787"/>
        <v/>
      </c>
      <c r="CA908" s="167"/>
      <c r="CB908" s="175"/>
      <c r="CC908" s="175"/>
      <c r="CD908" s="183" t="str">
        <f t="shared" si="764"/>
        <v/>
      </c>
      <c r="CE908" s="184">
        <f t="shared" si="765"/>
        <v>0</v>
      </c>
      <c r="CF908" s="184">
        <f t="shared" si="766"/>
        <v>0</v>
      </c>
      <c r="CG908" s="184" t="str">
        <f t="shared" si="767"/>
        <v>0</v>
      </c>
      <c r="CH908" s="184" t="str">
        <f>IF(ISBLANK(CC908), "", (POWER(CC908/VLOOKUP(CG908,Anthro_Calc!C:P,13,FALSE),VLOOKUP(CG908,Anthro_Calc!C:P,12,FALSE))-1) / (VLOOKUP(CG908,Anthro_Calc!C:P,14,FALSE)*VLOOKUP(CG908,Anthro_Calc!C:P,12,FALSE)))</f>
        <v/>
      </c>
      <c r="CI908" s="184" t="str">
        <f>IF(ISBLANK(CC908), "", -3 + (CC908 -VLOOKUP(CG908,Anthro_Calc!C:P,4,FALSE)) / (VLOOKUP(CG908,Anthro_Calc!C:P,5,FALSE) - VLOOKUP(CG908,Anthro_Calc!C:P,4,FALSE)))</f>
        <v/>
      </c>
      <c r="CJ908" s="184" t="str">
        <f>IF(ISBLANK(CC908), "", 3 + (CC908 -VLOOKUP(CG908,Anthro_Calc!C:P,10,FALSE)) / (VLOOKUP(CG908,Anthro_Calc!C:P,10,FALSE) - VLOOKUP(CG908,Anthro_Calc!C:P,9,FALSE)))</f>
        <v/>
      </c>
      <c r="CK908" s="185" t="str">
        <f t="shared" si="768"/>
        <v/>
      </c>
      <c r="CL908" s="173" t="str">
        <f t="shared" si="769"/>
        <v/>
      </c>
      <c r="CM908" s="174" t="str">
        <f t="shared" si="770"/>
        <v/>
      </c>
      <c r="CN908" s="179"/>
      <c r="CO908" s="167"/>
      <c r="CP908" s="175"/>
      <c r="CQ908" s="175"/>
      <c r="CR908" s="186" t="str">
        <f t="shared" si="771"/>
        <v/>
      </c>
      <c r="CS908" s="187">
        <f t="shared" si="772"/>
        <v>0</v>
      </c>
      <c r="CT908" s="187">
        <f t="shared" si="773"/>
        <v>0</v>
      </c>
      <c r="CU908" s="187" t="str">
        <f t="shared" si="774"/>
        <v>0</v>
      </c>
      <c r="CV908" s="187" t="str">
        <f>IF(ISBLANK(CQ908), "", (POWER(CQ908/VLOOKUP(CU908,Anthro_Calc!C:P,13,FALSE),VLOOKUP(CU908,Anthro_Calc!C:P,12,FALSE))-1) / (VLOOKUP(CU908,Anthro_Calc!C:P,14,FALSE)*VLOOKUP(CU908,Anthro_Calc!C:P,12,FALSE)))</f>
        <v/>
      </c>
      <c r="CW908" s="187" t="str">
        <f>IF(ISBLANK(CQ908), "", -3 + (CQ908 -VLOOKUP(CU908,Anthro_Calc!C:P,4,FALSE)) / (VLOOKUP(CU908,Anthro_Calc!C:P,5,FALSE) - VLOOKUP(CU908,Anthro_Calc!C:P,4,FALSE)))</f>
        <v/>
      </c>
      <c r="CX908" s="187" t="str">
        <f>IF(ISBLANK(CQ908), "", 3 + (CQ908 -VLOOKUP(CU908,Anthro_Calc!C:P,10,FALSE)) / (VLOOKUP(CU908,Anthro_Calc!C:P,10,FALSE) - VLOOKUP(CU908,Anthro_Calc!C:P,9,FALSE)))</f>
        <v/>
      </c>
      <c r="CY908" s="188" t="str">
        <f t="shared" si="775"/>
        <v/>
      </c>
      <c r="CZ908" s="117" t="str">
        <f t="shared" si="789"/>
        <v/>
      </c>
      <c r="DA908" s="174" t="str">
        <f t="shared" si="776"/>
        <v/>
      </c>
      <c r="DB908" s="189"/>
    </row>
    <row r="909" spans="1:106">
      <c r="A909" s="165">
        <f t="shared" si="781"/>
        <v>905</v>
      </c>
      <c r="B909" s="166"/>
      <c r="C909" s="166"/>
      <c r="D909" s="166"/>
      <c r="E909" s="166"/>
      <c r="F909" s="166"/>
      <c r="G909" s="166"/>
      <c r="H909" s="166"/>
      <c r="I909" s="166"/>
      <c r="J909" s="166"/>
      <c r="K909" s="166"/>
      <c r="L909" s="166"/>
      <c r="M909" s="167"/>
      <c r="N909" s="168" t="str">
        <f t="shared" ca="1" si="740"/>
        <v/>
      </c>
      <c r="O909" s="169"/>
      <c r="P909" s="169"/>
      <c r="Q909" s="167"/>
      <c r="R909" s="170"/>
      <c r="S909" s="171" t="str">
        <f t="shared" si="741"/>
        <v/>
      </c>
      <c r="T909" s="171" t="str">
        <f t="shared" si="742"/>
        <v/>
      </c>
      <c r="U909" s="171" t="str">
        <f t="shared" si="743"/>
        <v/>
      </c>
      <c r="V909" s="171" t="str">
        <f>IF(ISBLANK(R909), "", (POWER(R909/VLOOKUP(U909,Anthro_Calc!C:P,13,FALSE),VLOOKUP(U909,Anthro_Calc!C:P,12,FALSE))-1) / (VLOOKUP(U909,Anthro_Calc!C:P,14,FALSE)*VLOOKUP(U909,Anthro_Calc!C:P,12,FALSE)))</f>
        <v/>
      </c>
      <c r="W909" s="171" t="str">
        <f>IF(ISBLANK(R909), "", -3 + (R909 -VLOOKUP(U909,Anthro_Calc!C:P,4,FALSE)) / (VLOOKUP(U909,Anthro_Calc!C:P,5,FALSE) - VLOOKUP(U909,Anthro_Calc!C:P,4,FALSE)))</f>
        <v/>
      </c>
      <c r="X909" s="171" t="str">
        <f>IF(ISBLANK(R909), "", 3 + (R909 -VLOOKUP(U909,Anthro_Calc!C:P,10,FALSE)) / (VLOOKUP(U909,Anthro_Calc!C:P,10,FALSE) - VLOOKUP(U909,Anthro_Calc!C:P,9,FALSE)))</f>
        <v/>
      </c>
      <c r="Y909" s="172" t="str">
        <f t="shared" si="744"/>
        <v/>
      </c>
      <c r="Z909" s="173" t="str">
        <f t="shared" si="745"/>
        <v/>
      </c>
      <c r="AA909" s="174" t="str">
        <f t="shared" si="780"/>
        <v/>
      </c>
      <c r="AB909" s="167"/>
      <c r="AC909" s="175"/>
      <c r="AD909" s="176"/>
      <c r="AE909" s="177" t="str">
        <f t="shared" si="746"/>
        <v/>
      </c>
      <c r="AF909" s="171">
        <f t="shared" si="747"/>
        <v>0</v>
      </c>
      <c r="AG909" s="171">
        <f t="shared" si="748"/>
        <v>0</v>
      </c>
      <c r="AH909" s="171" t="str">
        <f t="shared" si="749"/>
        <v>0</v>
      </c>
      <c r="AI909" s="171" t="str">
        <f>IF(ISBLANK(AD909), "", (POWER(AD909/VLOOKUP(AH909,Anthro_Calc!C:P,13,FALSE),VLOOKUP(AH909,Anthro_Calc!C:P,12,FALSE))-1) / (VLOOKUP(AH909,Anthro_Calc!C:P,14,FALSE)*VLOOKUP(AH909,Anthro_Calc!C:P,12,FALSE)))</f>
        <v/>
      </c>
      <c r="AJ909" s="171" t="str">
        <f>IF(ISBLANK(AD909), "", -3 + (AD909 -VLOOKUP(AH909,Anthro_Calc!C:P,4,FALSE)) / (VLOOKUP(AH909,Anthro_Calc!C:P,5,FALSE) - VLOOKUP(AH909,Anthro_Calc!C:P,4,FALSE)))</f>
        <v/>
      </c>
      <c r="AK909" s="171" t="str">
        <f>IF(ISBLANK(AD909), "", 3 + (AD909 -VLOOKUP(AH909,Anthro_Calc!C:P,10,FALSE)) / (VLOOKUP(AH909,Anthro_Calc!C:P,10,FALSE) - VLOOKUP(AH909,Anthro_Calc!C:P,9,FALSE)))</f>
        <v/>
      </c>
      <c r="AL909" s="172" t="str">
        <f t="shared" si="750"/>
        <v/>
      </c>
      <c r="AM909" s="173" t="str">
        <f t="shared" si="751"/>
        <v/>
      </c>
      <c r="AN909" s="174" t="str">
        <f t="shared" si="752"/>
        <v/>
      </c>
      <c r="AO909" s="178" t="str">
        <f t="shared" si="782"/>
        <v/>
      </c>
      <c r="AP909" s="179"/>
      <c r="AQ909" s="179" t="str">
        <f t="shared" si="788"/>
        <v/>
      </c>
      <c r="AR909" s="167"/>
      <c r="AS909" s="175"/>
      <c r="AT909" s="170"/>
      <c r="AU909" s="177" t="str">
        <f t="shared" si="779"/>
        <v/>
      </c>
      <c r="AV909" s="171">
        <f t="shared" si="753"/>
        <v>0</v>
      </c>
      <c r="AW909" s="171">
        <f t="shared" si="754"/>
        <v>0</v>
      </c>
      <c r="AX909" s="171" t="str">
        <f t="shared" si="755"/>
        <v>0</v>
      </c>
      <c r="AY909" s="171" t="str">
        <f>IF(ISBLANK(AT909), "", (POWER(AT909/VLOOKUP(AX909,Anthro_Calc!C:P,13,FALSE),VLOOKUP(AX909,Anthro_Calc!C:P,12,FALSE))-1) / (VLOOKUP(AX909,Anthro_Calc!C:P,14,FALSE)*VLOOKUP(AX909,Anthro_Calc!C:P,12,FALSE)))</f>
        <v/>
      </c>
      <c r="AZ909" s="171" t="str">
        <f>IF(ISBLANK(AT909), "", -3 + (AT909 -VLOOKUP(AX909,Anthro_Calc!C:P,4,FALSE)) / (VLOOKUP(AX909,Anthro_Calc!C:P,5,FALSE) - VLOOKUP(AX909,Anthro_Calc!C:P,4,FALSE)))</f>
        <v/>
      </c>
      <c r="BA909" s="171" t="str">
        <f>IF(ISBLANK(AT909), "", 3 + (AT909 -VLOOKUP(AX909,Anthro_Calc!C:P,10,FALSE)) / (VLOOKUP(AX909,Anthro_Calc!C:P,10,FALSE) - VLOOKUP(AX909,Anthro_Calc!C:P,9,FALSE)))</f>
        <v/>
      </c>
      <c r="BB909" s="172" t="str">
        <f t="shared" si="756"/>
        <v/>
      </c>
      <c r="BC909" s="173" t="str">
        <f t="shared" si="757"/>
        <v/>
      </c>
      <c r="BD909" s="174" t="str">
        <f t="shared" si="783"/>
        <v/>
      </c>
      <c r="BE909" s="180" t="str">
        <f t="shared" si="784"/>
        <v/>
      </c>
      <c r="BF909" s="181" t="str">
        <f t="shared" si="758"/>
        <v/>
      </c>
      <c r="BG909" s="181" t="str">
        <f t="shared" si="785"/>
        <v/>
      </c>
      <c r="BH909" s="179"/>
      <c r="BI909" s="182"/>
      <c r="BJ909" s="167"/>
      <c r="BK909" s="175"/>
      <c r="BL909" s="176"/>
      <c r="BM909" s="177" t="str">
        <f t="shared" si="759"/>
        <v/>
      </c>
      <c r="BN909" s="171">
        <f t="shared" si="777"/>
        <v>0</v>
      </c>
      <c r="BO909" s="171">
        <f t="shared" si="778"/>
        <v>0</v>
      </c>
      <c r="BP909" s="171" t="str">
        <f t="shared" si="760"/>
        <v>0</v>
      </c>
      <c r="BQ909" s="171" t="str">
        <f>IF(ISBLANK(BL909), "", (POWER(BL909/VLOOKUP(BP909,Anthro_Calc!C:P,13,FALSE),VLOOKUP(BP909,Anthro_Calc!C:P,12,FALSE))-1) / (VLOOKUP(BP909,Anthro_Calc!C:P,14,FALSE)*VLOOKUP(BP909,Anthro_Calc!C:P,12,FALSE)))</f>
        <v/>
      </c>
      <c r="BR909" s="171" t="str">
        <f>IF(ISBLANK(BL909), "", -3 + (BL909 -VLOOKUP(BP909,Anthro_Calc!C:P,4,FALSE)) / (VLOOKUP(BP909,Anthro_Calc!C:P,5,FALSE) - VLOOKUP(BP909,Anthro_Calc!C:P,4,FALSE)))</f>
        <v/>
      </c>
      <c r="BS909" s="171" t="str">
        <f>IF(ISBLANK(BL909), "", 3 + (BL909 -VLOOKUP(BP909,Anthro_Calc!C:P,10,FALSE)) / (VLOOKUP(BP909,Anthro_Calc!C:P,10,FALSE) - VLOOKUP(BP909,Anthro_Calc!C:P,9,FALSE)))</f>
        <v/>
      </c>
      <c r="BT909" s="172" t="str">
        <f t="shared" si="761"/>
        <v/>
      </c>
      <c r="BU909" s="173" t="str">
        <f t="shared" si="762"/>
        <v/>
      </c>
      <c r="BV909" s="174" t="str">
        <f t="shared" si="763"/>
        <v/>
      </c>
      <c r="BW909" s="181" t="str">
        <f t="shared" si="786"/>
        <v/>
      </c>
      <c r="BX909" s="179"/>
      <c r="BY909" s="181" t="str">
        <f>IF(ISBLANK(BL909), "", VLOOKUP(Z909&amp;" "&amp;BV909&amp;" "&amp;BW909,Graduation_Criteria!$D$2:$E$34,2,FALSE))</f>
        <v/>
      </c>
      <c r="BZ909" s="181" t="str">
        <f t="shared" si="787"/>
        <v/>
      </c>
      <c r="CA909" s="167"/>
      <c r="CB909" s="175"/>
      <c r="CC909" s="175"/>
      <c r="CD909" s="183" t="str">
        <f t="shared" si="764"/>
        <v/>
      </c>
      <c r="CE909" s="184">
        <f t="shared" si="765"/>
        <v>0</v>
      </c>
      <c r="CF909" s="184">
        <f t="shared" si="766"/>
        <v>0</v>
      </c>
      <c r="CG909" s="184" t="str">
        <f t="shared" si="767"/>
        <v>0</v>
      </c>
      <c r="CH909" s="184" t="str">
        <f>IF(ISBLANK(CC909), "", (POWER(CC909/VLOOKUP(CG909,Anthro_Calc!C:P,13,FALSE),VLOOKUP(CG909,Anthro_Calc!C:P,12,FALSE))-1) / (VLOOKUP(CG909,Anthro_Calc!C:P,14,FALSE)*VLOOKUP(CG909,Anthro_Calc!C:P,12,FALSE)))</f>
        <v/>
      </c>
      <c r="CI909" s="184" t="str">
        <f>IF(ISBLANK(CC909), "", -3 + (CC909 -VLOOKUP(CG909,Anthro_Calc!C:P,4,FALSE)) / (VLOOKUP(CG909,Anthro_Calc!C:P,5,FALSE) - VLOOKUP(CG909,Anthro_Calc!C:P,4,FALSE)))</f>
        <v/>
      </c>
      <c r="CJ909" s="184" t="str">
        <f>IF(ISBLANK(CC909), "", 3 + (CC909 -VLOOKUP(CG909,Anthro_Calc!C:P,10,FALSE)) / (VLOOKUP(CG909,Anthro_Calc!C:P,10,FALSE) - VLOOKUP(CG909,Anthro_Calc!C:P,9,FALSE)))</f>
        <v/>
      </c>
      <c r="CK909" s="185" t="str">
        <f t="shared" si="768"/>
        <v/>
      </c>
      <c r="CL909" s="173" t="str">
        <f t="shared" si="769"/>
        <v/>
      </c>
      <c r="CM909" s="174" t="str">
        <f t="shared" si="770"/>
        <v/>
      </c>
      <c r="CN909" s="179"/>
      <c r="CO909" s="167"/>
      <c r="CP909" s="175"/>
      <c r="CQ909" s="175"/>
      <c r="CR909" s="186" t="str">
        <f t="shared" si="771"/>
        <v/>
      </c>
      <c r="CS909" s="187">
        <f t="shared" si="772"/>
        <v>0</v>
      </c>
      <c r="CT909" s="187">
        <f t="shared" si="773"/>
        <v>0</v>
      </c>
      <c r="CU909" s="187" t="str">
        <f t="shared" si="774"/>
        <v>0</v>
      </c>
      <c r="CV909" s="187" t="str">
        <f>IF(ISBLANK(CQ909), "", (POWER(CQ909/VLOOKUP(CU909,Anthro_Calc!C:P,13,FALSE),VLOOKUP(CU909,Anthro_Calc!C:P,12,FALSE))-1) / (VLOOKUP(CU909,Anthro_Calc!C:P,14,FALSE)*VLOOKUP(CU909,Anthro_Calc!C:P,12,FALSE)))</f>
        <v/>
      </c>
      <c r="CW909" s="187" t="str">
        <f>IF(ISBLANK(CQ909), "", -3 + (CQ909 -VLOOKUP(CU909,Anthro_Calc!C:P,4,FALSE)) / (VLOOKUP(CU909,Anthro_Calc!C:P,5,FALSE) - VLOOKUP(CU909,Anthro_Calc!C:P,4,FALSE)))</f>
        <v/>
      </c>
      <c r="CX909" s="187" t="str">
        <f>IF(ISBLANK(CQ909), "", 3 + (CQ909 -VLOOKUP(CU909,Anthro_Calc!C:P,10,FALSE)) / (VLOOKUP(CU909,Anthro_Calc!C:P,10,FALSE) - VLOOKUP(CU909,Anthro_Calc!C:P,9,FALSE)))</f>
        <v/>
      </c>
      <c r="CY909" s="188" t="str">
        <f t="shared" si="775"/>
        <v/>
      </c>
      <c r="CZ909" s="117" t="str">
        <f t="shared" si="789"/>
        <v/>
      </c>
      <c r="DA909" s="174" t="str">
        <f t="shared" si="776"/>
        <v/>
      </c>
      <c r="DB909" s="189"/>
    </row>
    <row r="910" spans="1:106">
      <c r="A910" s="165">
        <f t="shared" si="781"/>
        <v>906</v>
      </c>
      <c r="B910" s="166"/>
      <c r="C910" s="166"/>
      <c r="D910" s="166"/>
      <c r="E910" s="166"/>
      <c r="F910" s="166"/>
      <c r="G910" s="166"/>
      <c r="H910" s="166"/>
      <c r="I910" s="166"/>
      <c r="J910" s="166"/>
      <c r="K910" s="166"/>
      <c r="L910" s="166"/>
      <c r="M910" s="167"/>
      <c r="N910" s="168" t="str">
        <f t="shared" ca="1" si="740"/>
        <v/>
      </c>
      <c r="O910" s="169"/>
      <c r="P910" s="169"/>
      <c r="Q910" s="167"/>
      <c r="R910" s="170"/>
      <c r="S910" s="171" t="str">
        <f t="shared" si="741"/>
        <v/>
      </c>
      <c r="T910" s="171" t="str">
        <f t="shared" si="742"/>
        <v/>
      </c>
      <c r="U910" s="171" t="str">
        <f t="shared" si="743"/>
        <v/>
      </c>
      <c r="V910" s="171" t="str">
        <f>IF(ISBLANK(R910), "", (POWER(R910/VLOOKUP(U910,Anthro_Calc!C:P,13,FALSE),VLOOKUP(U910,Anthro_Calc!C:P,12,FALSE))-1) / (VLOOKUP(U910,Anthro_Calc!C:P,14,FALSE)*VLOOKUP(U910,Anthro_Calc!C:P,12,FALSE)))</f>
        <v/>
      </c>
      <c r="W910" s="171" t="str">
        <f>IF(ISBLANK(R910), "", -3 + (R910 -VLOOKUP(U910,Anthro_Calc!C:P,4,FALSE)) / (VLOOKUP(U910,Anthro_Calc!C:P,5,FALSE) - VLOOKUP(U910,Anthro_Calc!C:P,4,FALSE)))</f>
        <v/>
      </c>
      <c r="X910" s="171" t="str">
        <f>IF(ISBLANK(R910), "", 3 + (R910 -VLOOKUP(U910,Anthro_Calc!C:P,10,FALSE)) / (VLOOKUP(U910,Anthro_Calc!C:P,10,FALSE) - VLOOKUP(U910,Anthro_Calc!C:P,9,FALSE)))</f>
        <v/>
      </c>
      <c r="Y910" s="172" t="str">
        <f t="shared" si="744"/>
        <v/>
      </c>
      <c r="Z910" s="173" t="str">
        <f t="shared" si="745"/>
        <v/>
      </c>
      <c r="AA910" s="174" t="str">
        <f t="shared" si="780"/>
        <v/>
      </c>
      <c r="AB910" s="167"/>
      <c r="AC910" s="175"/>
      <c r="AD910" s="176"/>
      <c r="AE910" s="177" t="str">
        <f t="shared" si="746"/>
        <v/>
      </c>
      <c r="AF910" s="171">
        <f t="shared" si="747"/>
        <v>0</v>
      </c>
      <c r="AG910" s="171">
        <f t="shared" si="748"/>
        <v>0</v>
      </c>
      <c r="AH910" s="171" t="str">
        <f t="shared" si="749"/>
        <v>0</v>
      </c>
      <c r="AI910" s="171" t="str">
        <f>IF(ISBLANK(AD910), "", (POWER(AD910/VLOOKUP(AH910,Anthro_Calc!C:P,13,FALSE),VLOOKUP(AH910,Anthro_Calc!C:P,12,FALSE))-1) / (VLOOKUP(AH910,Anthro_Calc!C:P,14,FALSE)*VLOOKUP(AH910,Anthro_Calc!C:P,12,FALSE)))</f>
        <v/>
      </c>
      <c r="AJ910" s="171" t="str">
        <f>IF(ISBLANK(AD910), "", -3 + (AD910 -VLOOKUP(AH910,Anthro_Calc!C:P,4,FALSE)) / (VLOOKUP(AH910,Anthro_Calc!C:P,5,FALSE) - VLOOKUP(AH910,Anthro_Calc!C:P,4,FALSE)))</f>
        <v/>
      </c>
      <c r="AK910" s="171" t="str">
        <f>IF(ISBLANK(AD910), "", 3 + (AD910 -VLOOKUP(AH910,Anthro_Calc!C:P,10,FALSE)) / (VLOOKUP(AH910,Anthro_Calc!C:P,10,FALSE) - VLOOKUP(AH910,Anthro_Calc!C:P,9,FALSE)))</f>
        <v/>
      </c>
      <c r="AL910" s="172" t="str">
        <f t="shared" si="750"/>
        <v/>
      </c>
      <c r="AM910" s="173" t="str">
        <f t="shared" si="751"/>
        <v/>
      </c>
      <c r="AN910" s="174" t="str">
        <f t="shared" si="752"/>
        <v/>
      </c>
      <c r="AO910" s="178" t="str">
        <f t="shared" si="782"/>
        <v/>
      </c>
      <c r="AP910" s="179"/>
      <c r="AQ910" s="179" t="str">
        <f t="shared" si="788"/>
        <v/>
      </c>
      <c r="AR910" s="167"/>
      <c r="AS910" s="175"/>
      <c r="AT910" s="170"/>
      <c r="AU910" s="177" t="str">
        <f t="shared" si="779"/>
        <v/>
      </c>
      <c r="AV910" s="171">
        <f t="shared" si="753"/>
        <v>0</v>
      </c>
      <c r="AW910" s="171">
        <f t="shared" si="754"/>
        <v>0</v>
      </c>
      <c r="AX910" s="171" t="str">
        <f t="shared" si="755"/>
        <v>0</v>
      </c>
      <c r="AY910" s="171" t="str">
        <f>IF(ISBLANK(AT910), "", (POWER(AT910/VLOOKUP(AX910,Anthro_Calc!C:P,13,FALSE),VLOOKUP(AX910,Anthro_Calc!C:P,12,FALSE))-1) / (VLOOKUP(AX910,Anthro_Calc!C:P,14,FALSE)*VLOOKUP(AX910,Anthro_Calc!C:P,12,FALSE)))</f>
        <v/>
      </c>
      <c r="AZ910" s="171" t="str">
        <f>IF(ISBLANK(AT910), "", -3 + (AT910 -VLOOKUP(AX910,Anthro_Calc!C:P,4,FALSE)) / (VLOOKUP(AX910,Anthro_Calc!C:P,5,FALSE) - VLOOKUP(AX910,Anthro_Calc!C:P,4,FALSE)))</f>
        <v/>
      </c>
      <c r="BA910" s="171" t="str">
        <f>IF(ISBLANK(AT910), "", 3 + (AT910 -VLOOKUP(AX910,Anthro_Calc!C:P,10,FALSE)) / (VLOOKUP(AX910,Anthro_Calc!C:P,10,FALSE) - VLOOKUP(AX910,Anthro_Calc!C:P,9,FALSE)))</f>
        <v/>
      </c>
      <c r="BB910" s="172" t="str">
        <f t="shared" si="756"/>
        <v/>
      </c>
      <c r="BC910" s="173" t="str">
        <f t="shared" si="757"/>
        <v/>
      </c>
      <c r="BD910" s="174" t="str">
        <f t="shared" si="783"/>
        <v/>
      </c>
      <c r="BE910" s="180" t="str">
        <f t="shared" si="784"/>
        <v/>
      </c>
      <c r="BF910" s="181" t="str">
        <f t="shared" si="758"/>
        <v/>
      </c>
      <c r="BG910" s="181" t="str">
        <f t="shared" si="785"/>
        <v/>
      </c>
      <c r="BH910" s="179"/>
      <c r="BI910" s="182"/>
      <c r="BJ910" s="167"/>
      <c r="BK910" s="175"/>
      <c r="BL910" s="176"/>
      <c r="BM910" s="177" t="str">
        <f t="shared" si="759"/>
        <v/>
      </c>
      <c r="BN910" s="171">
        <f t="shared" si="777"/>
        <v>0</v>
      </c>
      <c r="BO910" s="171">
        <f t="shared" si="778"/>
        <v>0</v>
      </c>
      <c r="BP910" s="171" t="str">
        <f t="shared" si="760"/>
        <v>0</v>
      </c>
      <c r="BQ910" s="171" t="str">
        <f>IF(ISBLANK(BL910), "", (POWER(BL910/VLOOKUP(BP910,Anthro_Calc!C:P,13,FALSE),VLOOKUP(BP910,Anthro_Calc!C:P,12,FALSE))-1) / (VLOOKUP(BP910,Anthro_Calc!C:P,14,FALSE)*VLOOKUP(BP910,Anthro_Calc!C:P,12,FALSE)))</f>
        <v/>
      </c>
      <c r="BR910" s="171" t="str">
        <f>IF(ISBLANK(BL910), "", -3 + (BL910 -VLOOKUP(BP910,Anthro_Calc!C:P,4,FALSE)) / (VLOOKUP(BP910,Anthro_Calc!C:P,5,FALSE) - VLOOKUP(BP910,Anthro_Calc!C:P,4,FALSE)))</f>
        <v/>
      </c>
      <c r="BS910" s="171" t="str">
        <f>IF(ISBLANK(BL910), "", 3 + (BL910 -VLOOKUP(BP910,Anthro_Calc!C:P,10,FALSE)) / (VLOOKUP(BP910,Anthro_Calc!C:P,10,FALSE) - VLOOKUP(BP910,Anthro_Calc!C:P,9,FALSE)))</f>
        <v/>
      </c>
      <c r="BT910" s="172" t="str">
        <f t="shared" si="761"/>
        <v/>
      </c>
      <c r="BU910" s="173" t="str">
        <f t="shared" si="762"/>
        <v/>
      </c>
      <c r="BV910" s="174" t="str">
        <f t="shared" si="763"/>
        <v/>
      </c>
      <c r="BW910" s="181" t="str">
        <f t="shared" si="786"/>
        <v/>
      </c>
      <c r="BX910" s="179"/>
      <c r="BY910" s="181" t="str">
        <f>IF(ISBLANK(BL910), "", VLOOKUP(Z910&amp;" "&amp;BV910&amp;" "&amp;BW910,Graduation_Criteria!$D$2:$E$34,2,FALSE))</f>
        <v/>
      </c>
      <c r="BZ910" s="181" t="str">
        <f t="shared" si="787"/>
        <v/>
      </c>
      <c r="CA910" s="167"/>
      <c r="CB910" s="175"/>
      <c r="CC910" s="175"/>
      <c r="CD910" s="183" t="str">
        <f t="shared" si="764"/>
        <v/>
      </c>
      <c r="CE910" s="184">
        <f t="shared" si="765"/>
        <v>0</v>
      </c>
      <c r="CF910" s="184">
        <f t="shared" si="766"/>
        <v>0</v>
      </c>
      <c r="CG910" s="184" t="str">
        <f t="shared" si="767"/>
        <v>0</v>
      </c>
      <c r="CH910" s="184" t="str">
        <f>IF(ISBLANK(CC910), "", (POWER(CC910/VLOOKUP(CG910,Anthro_Calc!C:P,13,FALSE),VLOOKUP(CG910,Anthro_Calc!C:P,12,FALSE))-1) / (VLOOKUP(CG910,Anthro_Calc!C:P,14,FALSE)*VLOOKUP(CG910,Anthro_Calc!C:P,12,FALSE)))</f>
        <v/>
      </c>
      <c r="CI910" s="184" t="str">
        <f>IF(ISBLANK(CC910), "", -3 + (CC910 -VLOOKUP(CG910,Anthro_Calc!C:P,4,FALSE)) / (VLOOKUP(CG910,Anthro_Calc!C:P,5,FALSE) - VLOOKUP(CG910,Anthro_Calc!C:P,4,FALSE)))</f>
        <v/>
      </c>
      <c r="CJ910" s="184" t="str">
        <f>IF(ISBLANK(CC910), "", 3 + (CC910 -VLOOKUP(CG910,Anthro_Calc!C:P,10,FALSE)) / (VLOOKUP(CG910,Anthro_Calc!C:P,10,FALSE) - VLOOKUP(CG910,Anthro_Calc!C:P,9,FALSE)))</f>
        <v/>
      </c>
      <c r="CK910" s="185" t="str">
        <f t="shared" si="768"/>
        <v/>
      </c>
      <c r="CL910" s="173" t="str">
        <f t="shared" si="769"/>
        <v/>
      </c>
      <c r="CM910" s="174" t="str">
        <f t="shared" si="770"/>
        <v/>
      </c>
      <c r="CN910" s="179"/>
      <c r="CO910" s="167"/>
      <c r="CP910" s="175"/>
      <c r="CQ910" s="175"/>
      <c r="CR910" s="186" t="str">
        <f t="shared" si="771"/>
        <v/>
      </c>
      <c r="CS910" s="187">
        <f t="shared" si="772"/>
        <v>0</v>
      </c>
      <c r="CT910" s="187">
        <f t="shared" si="773"/>
        <v>0</v>
      </c>
      <c r="CU910" s="187" t="str">
        <f t="shared" si="774"/>
        <v>0</v>
      </c>
      <c r="CV910" s="187" t="str">
        <f>IF(ISBLANK(CQ910), "", (POWER(CQ910/VLOOKUP(CU910,Anthro_Calc!C:P,13,FALSE),VLOOKUP(CU910,Anthro_Calc!C:P,12,FALSE))-1) / (VLOOKUP(CU910,Anthro_Calc!C:P,14,FALSE)*VLOOKUP(CU910,Anthro_Calc!C:P,12,FALSE)))</f>
        <v/>
      </c>
      <c r="CW910" s="187" t="str">
        <f>IF(ISBLANK(CQ910), "", -3 + (CQ910 -VLOOKUP(CU910,Anthro_Calc!C:P,4,FALSE)) / (VLOOKUP(CU910,Anthro_Calc!C:P,5,FALSE) - VLOOKUP(CU910,Anthro_Calc!C:P,4,FALSE)))</f>
        <v/>
      </c>
      <c r="CX910" s="187" t="str">
        <f>IF(ISBLANK(CQ910), "", 3 + (CQ910 -VLOOKUP(CU910,Anthro_Calc!C:P,10,FALSE)) / (VLOOKUP(CU910,Anthro_Calc!C:P,10,FALSE) - VLOOKUP(CU910,Anthro_Calc!C:P,9,FALSE)))</f>
        <v/>
      </c>
      <c r="CY910" s="188" t="str">
        <f t="shared" si="775"/>
        <v/>
      </c>
      <c r="CZ910" s="117" t="str">
        <f t="shared" si="789"/>
        <v/>
      </c>
      <c r="DA910" s="174" t="str">
        <f t="shared" si="776"/>
        <v/>
      </c>
      <c r="DB910" s="189"/>
    </row>
    <row r="911" spans="1:106">
      <c r="A911" s="165">
        <f t="shared" si="781"/>
        <v>907</v>
      </c>
      <c r="B911" s="166"/>
      <c r="C911" s="166"/>
      <c r="D911" s="166"/>
      <c r="E911" s="166"/>
      <c r="F911" s="166"/>
      <c r="G911" s="166"/>
      <c r="H911" s="166"/>
      <c r="I911" s="166"/>
      <c r="J911" s="166"/>
      <c r="K911" s="166"/>
      <c r="L911" s="166"/>
      <c r="M911" s="167"/>
      <c r="N911" s="168" t="str">
        <f t="shared" ca="1" si="740"/>
        <v/>
      </c>
      <c r="O911" s="169"/>
      <c r="P911" s="169"/>
      <c r="Q911" s="167"/>
      <c r="R911" s="170"/>
      <c r="S911" s="171" t="str">
        <f t="shared" si="741"/>
        <v/>
      </c>
      <c r="T911" s="171" t="str">
        <f t="shared" si="742"/>
        <v/>
      </c>
      <c r="U911" s="171" t="str">
        <f t="shared" si="743"/>
        <v/>
      </c>
      <c r="V911" s="171" t="str">
        <f>IF(ISBLANK(R911), "", (POWER(R911/VLOOKUP(U911,Anthro_Calc!C:P,13,FALSE),VLOOKUP(U911,Anthro_Calc!C:P,12,FALSE))-1) / (VLOOKUP(U911,Anthro_Calc!C:P,14,FALSE)*VLOOKUP(U911,Anthro_Calc!C:P,12,FALSE)))</f>
        <v/>
      </c>
      <c r="W911" s="171" t="str">
        <f>IF(ISBLANK(R911), "", -3 + (R911 -VLOOKUP(U911,Anthro_Calc!C:P,4,FALSE)) / (VLOOKUP(U911,Anthro_Calc!C:P,5,FALSE) - VLOOKUP(U911,Anthro_Calc!C:P,4,FALSE)))</f>
        <v/>
      </c>
      <c r="X911" s="171" t="str">
        <f>IF(ISBLANK(R911), "", 3 + (R911 -VLOOKUP(U911,Anthro_Calc!C:P,10,FALSE)) / (VLOOKUP(U911,Anthro_Calc!C:P,10,FALSE) - VLOOKUP(U911,Anthro_Calc!C:P,9,FALSE)))</f>
        <v/>
      </c>
      <c r="Y911" s="172" t="str">
        <f t="shared" si="744"/>
        <v/>
      </c>
      <c r="Z911" s="173" t="str">
        <f t="shared" si="745"/>
        <v/>
      </c>
      <c r="AA911" s="174" t="str">
        <f t="shared" si="780"/>
        <v/>
      </c>
      <c r="AB911" s="167"/>
      <c r="AC911" s="175"/>
      <c r="AD911" s="176"/>
      <c r="AE911" s="177" t="str">
        <f t="shared" si="746"/>
        <v/>
      </c>
      <c r="AF911" s="171">
        <f t="shared" si="747"/>
        <v>0</v>
      </c>
      <c r="AG911" s="171">
        <f t="shared" si="748"/>
        <v>0</v>
      </c>
      <c r="AH911" s="171" t="str">
        <f t="shared" si="749"/>
        <v>0</v>
      </c>
      <c r="AI911" s="171" t="str">
        <f>IF(ISBLANK(AD911), "", (POWER(AD911/VLOOKUP(AH911,Anthro_Calc!C:P,13,FALSE),VLOOKUP(AH911,Anthro_Calc!C:P,12,FALSE))-1) / (VLOOKUP(AH911,Anthro_Calc!C:P,14,FALSE)*VLOOKUP(AH911,Anthro_Calc!C:P,12,FALSE)))</f>
        <v/>
      </c>
      <c r="AJ911" s="171" t="str">
        <f>IF(ISBLANK(AD911), "", -3 + (AD911 -VLOOKUP(AH911,Anthro_Calc!C:P,4,FALSE)) / (VLOOKUP(AH911,Anthro_Calc!C:P,5,FALSE) - VLOOKUP(AH911,Anthro_Calc!C:P,4,FALSE)))</f>
        <v/>
      </c>
      <c r="AK911" s="171" t="str">
        <f>IF(ISBLANK(AD911), "", 3 + (AD911 -VLOOKUP(AH911,Anthro_Calc!C:P,10,FALSE)) / (VLOOKUP(AH911,Anthro_Calc!C:P,10,FALSE) - VLOOKUP(AH911,Anthro_Calc!C:P,9,FALSE)))</f>
        <v/>
      </c>
      <c r="AL911" s="172" t="str">
        <f t="shared" si="750"/>
        <v/>
      </c>
      <c r="AM911" s="173" t="str">
        <f t="shared" si="751"/>
        <v/>
      </c>
      <c r="AN911" s="174" t="str">
        <f t="shared" si="752"/>
        <v/>
      </c>
      <c r="AO911" s="178" t="str">
        <f t="shared" si="782"/>
        <v/>
      </c>
      <c r="AP911" s="179"/>
      <c r="AQ911" s="179" t="str">
        <f t="shared" si="788"/>
        <v/>
      </c>
      <c r="AR911" s="167"/>
      <c r="AS911" s="175"/>
      <c r="AT911" s="170"/>
      <c r="AU911" s="177" t="str">
        <f t="shared" si="779"/>
        <v/>
      </c>
      <c r="AV911" s="171">
        <f t="shared" si="753"/>
        <v>0</v>
      </c>
      <c r="AW911" s="171">
        <f t="shared" si="754"/>
        <v>0</v>
      </c>
      <c r="AX911" s="171" t="str">
        <f t="shared" si="755"/>
        <v>0</v>
      </c>
      <c r="AY911" s="171" t="str">
        <f>IF(ISBLANK(AT911), "", (POWER(AT911/VLOOKUP(AX911,Anthro_Calc!C:P,13,FALSE),VLOOKUP(AX911,Anthro_Calc!C:P,12,FALSE))-1) / (VLOOKUP(AX911,Anthro_Calc!C:P,14,FALSE)*VLOOKUP(AX911,Anthro_Calc!C:P,12,FALSE)))</f>
        <v/>
      </c>
      <c r="AZ911" s="171" t="str">
        <f>IF(ISBLANK(AT911), "", -3 + (AT911 -VLOOKUP(AX911,Anthro_Calc!C:P,4,FALSE)) / (VLOOKUP(AX911,Anthro_Calc!C:P,5,FALSE) - VLOOKUP(AX911,Anthro_Calc!C:P,4,FALSE)))</f>
        <v/>
      </c>
      <c r="BA911" s="171" t="str">
        <f>IF(ISBLANK(AT911), "", 3 + (AT911 -VLOOKUP(AX911,Anthro_Calc!C:P,10,FALSE)) / (VLOOKUP(AX911,Anthro_Calc!C:P,10,FALSE) - VLOOKUP(AX911,Anthro_Calc!C:P,9,FALSE)))</f>
        <v/>
      </c>
      <c r="BB911" s="172" t="str">
        <f t="shared" si="756"/>
        <v/>
      </c>
      <c r="BC911" s="173" t="str">
        <f t="shared" si="757"/>
        <v/>
      </c>
      <c r="BD911" s="174" t="str">
        <f t="shared" si="783"/>
        <v/>
      </c>
      <c r="BE911" s="180" t="str">
        <f t="shared" si="784"/>
        <v/>
      </c>
      <c r="BF911" s="181" t="str">
        <f t="shared" si="758"/>
        <v/>
      </c>
      <c r="BG911" s="181" t="str">
        <f t="shared" si="785"/>
        <v/>
      </c>
      <c r="BH911" s="179"/>
      <c r="BI911" s="182"/>
      <c r="BJ911" s="167"/>
      <c r="BK911" s="175"/>
      <c r="BL911" s="176"/>
      <c r="BM911" s="177" t="str">
        <f t="shared" si="759"/>
        <v/>
      </c>
      <c r="BN911" s="171">
        <f t="shared" si="777"/>
        <v>0</v>
      </c>
      <c r="BO911" s="171">
        <f t="shared" si="778"/>
        <v>0</v>
      </c>
      <c r="BP911" s="171" t="str">
        <f t="shared" si="760"/>
        <v>0</v>
      </c>
      <c r="BQ911" s="171" t="str">
        <f>IF(ISBLANK(BL911), "", (POWER(BL911/VLOOKUP(BP911,Anthro_Calc!C:P,13,FALSE),VLOOKUP(BP911,Anthro_Calc!C:P,12,FALSE))-1) / (VLOOKUP(BP911,Anthro_Calc!C:P,14,FALSE)*VLOOKUP(BP911,Anthro_Calc!C:P,12,FALSE)))</f>
        <v/>
      </c>
      <c r="BR911" s="171" t="str">
        <f>IF(ISBLANK(BL911), "", -3 + (BL911 -VLOOKUP(BP911,Anthro_Calc!C:P,4,FALSE)) / (VLOOKUP(BP911,Anthro_Calc!C:P,5,FALSE) - VLOOKUP(BP911,Anthro_Calc!C:P,4,FALSE)))</f>
        <v/>
      </c>
      <c r="BS911" s="171" t="str">
        <f>IF(ISBLANK(BL911), "", 3 + (BL911 -VLOOKUP(BP911,Anthro_Calc!C:P,10,FALSE)) / (VLOOKUP(BP911,Anthro_Calc!C:P,10,FALSE) - VLOOKUP(BP911,Anthro_Calc!C:P,9,FALSE)))</f>
        <v/>
      </c>
      <c r="BT911" s="172" t="str">
        <f t="shared" si="761"/>
        <v/>
      </c>
      <c r="BU911" s="173" t="str">
        <f t="shared" si="762"/>
        <v/>
      </c>
      <c r="BV911" s="174" t="str">
        <f t="shared" si="763"/>
        <v/>
      </c>
      <c r="BW911" s="181" t="str">
        <f t="shared" si="786"/>
        <v/>
      </c>
      <c r="BX911" s="179"/>
      <c r="BY911" s="181" t="str">
        <f>IF(ISBLANK(BL911), "", VLOOKUP(Z911&amp;" "&amp;BV911&amp;" "&amp;BW911,Graduation_Criteria!$D$2:$E$34,2,FALSE))</f>
        <v/>
      </c>
      <c r="BZ911" s="181" t="str">
        <f t="shared" si="787"/>
        <v/>
      </c>
      <c r="CA911" s="167"/>
      <c r="CB911" s="175"/>
      <c r="CC911" s="175"/>
      <c r="CD911" s="183" t="str">
        <f t="shared" si="764"/>
        <v/>
      </c>
      <c r="CE911" s="184">
        <f t="shared" si="765"/>
        <v>0</v>
      </c>
      <c r="CF911" s="184">
        <f t="shared" si="766"/>
        <v>0</v>
      </c>
      <c r="CG911" s="184" t="str">
        <f t="shared" si="767"/>
        <v>0</v>
      </c>
      <c r="CH911" s="184" t="str">
        <f>IF(ISBLANK(CC911), "", (POWER(CC911/VLOOKUP(CG911,Anthro_Calc!C:P,13,FALSE),VLOOKUP(CG911,Anthro_Calc!C:P,12,FALSE))-1) / (VLOOKUP(CG911,Anthro_Calc!C:P,14,FALSE)*VLOOKUP(CG911,Anthro_Calc!C:P,12,FALSE)))</f>
        <v/>
      </c>
      <c r="CI911" s="184" t="str">
        <f>IF(ISBLANK(CC911), "", -3 + (CC911 -VLOOKUP(CG911,Anthro_Calc!C:P,4,FALSE)) / (VLOOKUP(CG911,Anthro_Calc!C:P,5,FALSE) - VLOOKUP(CG911,Anthro_Calc!C:P,4,FALSE)))</f>
        <v/>
      </c>
      <c r="CJ911" s="184" t="str">
        <f>IF(ISBLANK(CC911), "", 3 + (CC911 -VLOOKUP(CG911,Anthro_Calc!C:P,10,FALSE)) / (VLOOKUP(CG911,Anthro_Calc!C:P,10,FALSE) - VLOOKUP(CG911,Anthro_Calc!C:P,9,FALSE)))</f>
        <v/>
      </c>
      <c r="CK911" s="185" t="str">
        <f t="shared" si="768"/>
        <v/>
      </c>
      <c r="CL911" s="173" t="str">
        <f t="shared" si="769"/>
        <v/>
      </c>
      <c r="CM911" s="174" t="str">
        <f t="shared" si="770"/>
        <v/>
      </c>
      <c r="CN911" s="179"/>
      <c r="CO911" s="167"/>
      <c r="CP911" s="175"/>
      <c r="CQ911" s="175"/>
      <c r="CR911" s="186" t="str">
        <f t="shared" si="771"/>
        <v/>
      </c>
      <c r="CS911" s="187">
        <f t="shared" si="772"/>
        <v>0</v>
      </c>
      <c r="CT911" s="187">
        <f t="shared" si="773"/>
        <v>0</v>
      </c>
      <c r="CU911" s="187" t="str">
        <f t="shared" si="774"/>
        <v>0</v>
      </c>
      <c r="CV911" s="187" t="str">
        <f>IF(ISBLANK(CQ911), "", (POWER(CQ911/VLOOKUP(CU911,Anthro_Calc!C:P,13,FALSE),VLOOKUP(CU911,Anthro_Calc!C:P,12,FALSE))-1) / (VLOOKUP(CU911,Anthro_Calc!C:P,14,FALSE)*VLOOKUP(CU911,Anthro_Calc!C:P,12,FALSE)))</f>
        <v/>
      </c>
      <c r="CW911" s="187" t="str">
        <f>IF(ISBLANK(CQ911), "", -3 + (CQ911 -VLOOKUP(CU911,Anthro_Calc!C:P,4,FALSE)) / (VLOOKUP(CU911,Anthro_Calc!C:P,5,FALSE) - VLOOKUP(CU911,Anthro_Calc!C:P,4,FALSE)))</f>
        <v/>
      </c>
      <c r="CX911" s="187" t="str">
        <f>IF(ISBLANK(CQ911), "", 3 + (CQ911 -VLOOKUP(CU911,Anthro_Calc!C:P,10,FALSE)) / (VLOOKUP(CU911,Anthro_Calc!C:P,10,FALSE) - VLOOKUP(CU911,Anthro_Calc!C:P,9,FALSE)))</f>
        <v/>
      </c>
      <c r="CY911" s="188" t="str">
        <f t="shared" si="775"/>
        <v/>
      </c>
      <c r="CZ911" s="117" t="str">
        <f t="shared" si="789"/>
        <v/>
      </c>
      <c r="DA911" s="174" t="str">
        <f t="shared" si="776"/>
        <v/>
      </c>
      <c r="DB911" s="189"/>
    </row>
    <row r="912" spans="1:106">
      <c r="A912" s="165">
        <f t="shared" si="781"/>
        <v>908</v>
      </c>
      <c r="B912" s="166"/>
      <c r="C912" s="166"/>
      <c r="D912" s="166"/>
      <c r="E912" s="166"/>
      <c r="F912" s="166"/>
      <c r="G912" s="166"/>
      <c r="H912" s="166"/>
      <c r="I912" s="166"/>
      <c r="J912" s="166"/>
      <c r="K912" s="166"/>
      <c r="L912" s="166"/>
      <c r="M912" s="167"/>
      <c r="N912" s="168" t="str">
        <f t="shared" ca="1" si="740"/>
        <v/>
      </c>
      <c r="O912" s="169"/>
      <c r="P912" s="169"/>
      <c r="Q912" s="167"/>
      <c r="R912" s="170"/>
      <c r="S912" s="171" t="str">
        <f t="shared" si="741"/>
        <v/>
      </c>
      <c r="T912" s="171" t="str">
        <f t="shared" si="742"/>
        <v/>
      </c>
      <c r="U912" s="171" t="str">
        <f t="shared" si="743"/>
        <v/>
      </c>
      <c r="V912" s="171" t="str">
        <f>IF(ISBLANK(R912), "", (POWER(R912/VLOOKUP(U912,Anthro_Calc!C:P,13,FALSE),VLOOKUP(U912,Anthro_Calc!C:P,12,FALSE))-1) / (VLOOKUP(U912,Anthro_Calc!C:P,14,FALSE)*VLOOKUP(U912,Anthro_Calc!C:P,12,FALSE)))</f>
        <v/>
      </c>
      <c r="W912" s="171" t="str">
        <f>IF(ISBLANK(R912), "", -3 + (R912 -VLOOKUP(U912,Anthro_Calc!C:P,4,FALSE)) / (VLOOKUP(U912,Anthro_Calc!C:P,5,FALSE) - VLOOKUP(U912,Anthro_Calc!C:P,4,FALSE)))</f>
        <v/>
      </c>
      <c r="X912" s="171" t="str">
        <f>IF(ISBLANK(R912), "", 3 + (R912 -VLOOKUP(U912,Anthro_Calc!C:P,10,FALSE)) / (VLOOKUP(U912,Anthro_Calc!C:P,10,FALSE) - VLOOKUP(U912,Anthro_Calc!C:P,9,FALSE)))</f>
        <v/>
      </c>
      <c r="Y912" s="172" t="str">
        <f t="shared" si="744"/>
        <v/>
      </c>
      <c r="Z912" s="173" t="str">
        <f t="shared" si="745"/>
        <v/>
      </c>
      <c r="AA912" s="174" t="str">
        <f t="shared" si="780"/>
        <v/>
      </c>
      <c r="AB912" s="167"/>
      <c r="AC912" s="175"/>
      <c r="AD912" s="176"/>
      <c r="AE912" s="177" t="str">
        <f t="shared" si="746"/>
        <v/>
      </c>
      <c r="AF912" s="171">
        <f t="shared" si="747"/>
        <v>0</v>
      </c>
      <c r="AG912" s="171">
        <f t="shared" si="748"/>
        <v>0</v>
      </c>
      <c r="AH912" s="171" t="str">
        <f t="shared" si="749"/>
        <v>0</v>
      </c>
      <c r="AI912" s="171" t="str">
        <f>IF(ISBLANK(AD912), "", (POWER(AD912/VLOOKUP(AH912,Anthro_Calc!C:P,13,FALSE),VLOOKUP(AH912,Anthro_Calc!C:P,12,FALSE))-1) / (VLOOKUP(AH912,Anthro_Calc!C:P,14,FALSE)*VLOOKUP(AH912,Anthro_Calc!C:P,12,FALSE)))</f>
        <v/>
      </c>
      <c r="AJ912" s="171" t="str">
        <f>IF(ISBLANK(AD912), "", -3 + (AD912 -VLOOKUP(AH912,Anthro_Calc!C:P,4,FALSE)) / (VLOOKUP(AH912,Anthro_Calc!C:P,5,FALSE) - VLOOKUP(AH912,Anthro_Calc!C:P,4,FALSE)))</f>
        <v/>
      </c>
      <c r="AK912" s="171" t="str">
        <f>IF(ISBLANK(AD912), "", 3 + (AD912 -VLOOKUP(AH912,Anthro_Calc!C:P,10,FALSE)) / (VLOOKUP(AH912,Anthro_Calc!C:P,10,FALSE) - VLOOKUP(AH912,Anthro_Calc!C:P,9,FALSE)))</f>
        <v/>
      </c>
      <c r="AL912" s="172" t="str">
        <f t="shared" si="750"/>
        <v/>
      </c>
      <c r="AM912" s="173" t="str">
        <f t="shared" si="751"/>
        <v/>
      </c>
      <c r="AN912" s="174" t="str">
        <f t="shared" si="752"/>
        <v/>
      </c>
      <c r="AO912" s="178" t="str">
        <f t="shared" si="782"/>
        <v/>
      </c>
      <c r="AP912" s="179"/>
      <c r="AQ912" s="179" t="str">
        <f t="shared" si="788"/>
        <v/>
      </c>
      <c r="AR912" s="167"/>
      <c r="AS912" s="175"/>
      <c r="AT912" s="170"/>
      <c r="AU912" s="177" t="str">
        <f t="shared" si="779"/>
        <v/>
      </c>
      <c r="AV912" s="171">
        <f t="shared" si="753"/>
        <v>0</v>
      </c>
      <c r="AW912" s="171">
        <f t="shared" si="754"/>
        <v>0</v>
      </c>
      <c r="AX912" s="171" t="str">
        <f t="shared" si="755"/>
        <v>0</v>
      </c>
      <c r="AY912" s="171" t="str">
        <f>IF(ISBLANK(AT912), "", (POWER(AT912/VLOOKUP(AX912,Anthro_Calc!C:P,13,FALSE),VLOOKUP(AX912,Anthro_Calc!C:P,12,FALSE))-1) / (VLOOKUP(AX912,Anthro_Calc!C:P,14,FALSE)*VLOOKUP(AX912,Anthro_Calc!C:P,12,FALSE)))</f>
        <v/>
      </c>
      <c r="AZ912" s="171" t="str">
        <f>IF(ISBLANK(AT912), "", -3 + (AT912 -VLOOKUP(AX912,Anthro_Calc!C:P,4,FALSE)) / (VLOOKUP(AX912,Anthro_Calc!C:P,5,FALSE) - VLOOKUP(AX912,Anthro_Calc!C:P,4,FALSE)))</f>
        <v/>
      </c>
      <c r="BA912" s="171" t="str">
        <f>IF(ISBLANK(AT912), "", 3 + (AT912 -VLOOKUP(AX912,Anthro_Calc!C:P,10,FALSE)) / (VLOOKUP(AX912,Anthro_Calc!C:P,10,FALSE) - VLOOKUP(AX912,Anthro_Calc!C:P,9,FALSE)))</f>
        <v/>
      </c>
      <c r="BB912" s="172" t="str">
        <f t="shared" si="756"/>
        <v/>
      </c>
      <c r="BC912" s="173" t="str">
        <f t="shared" si="757"/>
        <v/>
      </c>
      <c r="BD912" s="174" t="str">
        <f t="shared" si="783"/>
        <v/>
      </c>
      <c r="BE912" s="180" t="str">
        <f t="shared" si="784"/>
        <v/>
      </c>
      <c r="BF912" s="181" t="str">
        <f t="shared" si="758"/>
        <v/>
      </c>
      <c r="BG912" s="181" t="str">
        <f t="shared" si="785"/>
        <v/>
      </c>
      <c r="BH912" s="179"/>
      <c r="BI912" s="182"/>
      <c r="BJ912" s="167"/>
      <c r="BK912" s="175"/>
      <c r="BL912" s="176"/>
      <c r="BM912" s="177" t="str">
        <f t="shared" si="759"/>
        <v/>
      </c>
      <c r="BN912" s="171">
        <f t="shared" si="777"/>
        <v>0</v>
      </c>
      <c r="BO912" s="171">
        <f t="shared" si="778"/>
        <v>0</v>
      </c>
      <c r="BP912" s="171" t="str">
        <f t="shared" si="760"/>
        <v>0</v>
      </c>
      <c r="BQ912" s="171" t="str">
        <f>IF(ISBLANK(BL912), "", (POWER(BL912/VLOOKUP(BP912,Anthro_Calc!C:P,13,FALSE),VLOOKUP(BP912,Anthro_Calc!C:P,12,FALSE))-1) / (VLOOKUP(BP912,Anthro_Calc!C:P,14,FALSE)*VLOOKUP(BP912,Anthro_Calc!C:P,12,FALSE)))</f>
        <v/>
      </c>
      <c r="BR912" s="171" t="str">
        <f>IF(ISBLANK(BL912), "", -3 + (BL912 -VLOOKUP(BP912,Anthro_Calc!C:P,4,FALSE)) / (VLOOKUP(BP912,Anthro_Calc!C:P,5,FALSE) - VLOOKUP(BP912,Anthro_Calc!C:P,4,FALSE)))</f>
        <v/>
      </c>
      <c r="BS912" s="171" t="str">
        <f>IF(ISBLANK(BL912), "", 3 + (BL912 -VLOOKUP(BP912,Anthro_Calc!C:P,10,FALSE)) / (VLOOKUP(BP912,Anthro_Calc!C:P,10,FALSE) - VLOOKUP(BP912,Anthro_Calc!C:P,9,FALSE)))</f>
        <v/>
      </c>
      <c r="BT912" s="172" t="str">
        <f t="shared" si="761"/>
        <v/>
      </c>
      <c r="BU912" s="173" t="str">
        <f t="shared" si="762"/>
        <v/>
      </c>
      <c r="BV912" s="174" t="str">
        <f t="shared" si="763"/>
        <v/>
      </c>
      <c r="BW912" s="181" t="str">
        <f t="shared" si="786"/>
        <v/>
      </c>
      <c r="BX912" s="179"/>
      <c r="BY912" s="181" t="str">
        <f>IF(ISBLANK(BL912), "", VLOOKUP(Z912&amp;" "&amp;BV912&amp;" "&amp;BW912,Graduation_Criteria!$D$2:$E$34,2,FALSE))</f>
        <v/>
      </c>
      <c r="BZ912" s="181" t="str">
        <f t="shared" si="787"/>
        <v/>
      </c>
      <c r="CA912" s="167"/>
      <c r="CB912" s="175"/>
      <c r="CC912" s="175"/>
      <c r="CD912" s="183" t="str">
        <f t="shared" si="764"/>
        <v/>
      </c>
      <c r="CE912" s="184">
        <f t="shared" si="765"/>
        <v>0</v>
      </c>
      <c r="CF912" s="184">
        <f t="shared" si="766"/>
        <v>0</v>
      </c>
      <c r="CG912" s="184" t="str">
        <f t="shared" si="767"/>
        <v>0</v>
      </c>
      <c r="CH912" s="184" t="str">
        <f>IF(ISBLANK(CC912), "", (POWER(CC912/VLOOKUP(CG912,Anthro_Calc!C:P,13,FALSE),VLOOKUP(CG912,Anthro_Calc!C:P,12,FALSE))-1) / (VLOOKUP(CG912,Anthro_Calc!C:P,14,FALSE)*VLOOKUP(CG912,Anthro_Calc!C:P,12,FALSE)))</f>
        <v/>
      </c>
      <c r="CI912" s="184" t="str">
        <f>IF(ISBLANK(CC912), "", -3 + (CC912 -VLOOKUP(CG912,Anthro_Calc!C:P,4,FALSE)) / (VLOOKUP(CG912,Anthro_Calc!C:P,5,FALSE) - VLOOKUP(CG912,Anthro_Calc!C:P,4,FALSE)))</f>
        <v/>
      </c>
      <c r="CJ912" s="184" t="str">
        <f>IF(ISBLANK(CC912), "", 3 + (CC912 -VLOOKUP(CG912,Anthro_Calc!C:P,10,FALSE)) / (VLOOKUP(CG912,Anthro_Calc!C:P,10,FALSE) - VLOOKUP(CG912,Anthro_Calc!C:P,9,FALSE)))</f>
        <v/>
      </c>
      <c r="CK912" s="185" t="str">
        <f t="shared" si="768"/>
        <v/>
      </c>
      <c r="CL912" s="173" t="str">
        <f t="shared" si="769"/>
        <v/>
      </c>
      <c r="CM912" s="174" t="str">
        <f t="shared" si="770"/>
        <v/>
      </c>
      <c r="CN912" s="179"/>
      <c r="CO912" s="167"/>
      <c r="CP912" s="175"/>
      <c r="CQ912" s="175"/>
      <c r="CR912" s="186" t="str">
        <f t="shared" si="771"/>
        <v/>
      </c>
      <c r="CS912" s="187">
        <f t="shared" si="772"/>
        <v>0</v>
      </c>
      <c r="CT912" s="187">
        <f t="shared" si="773"/>
        <v>0</v>
      </c>
      <c r="CU912" s="187" t="str">
        <f t="shared" si="774"/>
        <v>0</v>
      </c>
      <c r="CV912" s="187" t="str">
        <f>IF(ISBLANK(CQ912), "", (POWER(CQ912/VLOOKUP(CU912,Anthro_Calc!C:P,13,FALSE),VLOOKUP(CU912,Anthro_Calc!C:P,12,FALSE))-1) / (VLOOKUP(CU912,Anthro_Calc!C:P,14,FALSE)*VLOOKUP(CU912,Anthro_Calc!C:P,12,FALSE)))</f>
        <v/>
      </c>
      <c r="CW912" s="187" t="str">
        <f>IF(ISBLANK(CQ912), "", -3 + (CQ912 -VLOOKUP(CU912,Anthro_Calc!C:P,4,FALSE)) / (VLOOKUP(CU912,Anthro_Calc!C:P,5,FALSE) - VLOOKUP(CU912,Anthro_Calc!C:P,4,FALSE)))</f>
        <v/>
      </c>
      <c r="CX912" s="187" t="str">
        <f>IF(ISBLANK(CQ912), "", 3 + (CQ912 -VLOOKUP(CU912,Anthro_Calc!C:P,10,FALSE)) / (VLOOKUP(CU912,Anthro_Calc!C:P,10,FALSE) - VLOOKUP(CU912,Anthro_Calc!C:P,9,FALSE)))</f>
        <v/>
      </c>
      <c r="CY912" s="188" t="str">
        <f t="shared" si="775"/>
        <v/>
      </c>
      <c r="CZ912" s="117" t="str">
        <f t="shared" si="789"/>
        <v/>
      </c>
      <c r="DA912" s="174" t="str">
        <f t="shared" si="776"/>
        <v/>
      </c>
      <c r="DB912" s="189"/>
    </row>
    <row r="913" spans="1:106">
      <c r="A913" s="165">
        <f t="shared" si="781"/>
        <v>909</v>
      </c>
      <c r="B913" s="166"/>
      <c r="C913" s="166"/>
      <c r="D913" s="166"/>
      <c r="E913" s="166"/>
      <c r="F913" s="166"/>
      <c r="G913" s="166"/>
      <c r="H913" s="166"/>
      <c r="I913" s="166"/>
      <c r="J913" s="166"/>
      <c r="K913" s="166"/>
      <c r="L913" s="166"/>
      <c r="M913" s="167"/>
      <c r="N913" s="168" t="str">
        <f t="shared" ca="1" si="740"/>
        <v/>
      </c>
      <c r="O913" s="169"/>
      <c r="P913" s="169"/>
      <c r="Q913" s="167"/>
      <c r="R913" s="170"/>
      <c r="S913" s="171" t="str">
        <f t="shared" si="741"/>
        <v/>
      </c>
      <c r="T913" s="171" t="str">
        <f t="shared" si="742"/>
        <v/>
      </c>
      <c r="U913" s="171" t="str">
        <f t="shared" si="743"/>
        <v/>
      </c>
      <c r="V913" s="171" t="str">
        <f>IF(ISBLANK(R913), "", (POWER(R913/VLOOKUP(U913,Anthro_Calc!C:P,13,FALSE),VLOOKUP(U913,Anthro_Calc!C:P,12,FALSE))-1) / (VLOOKUP(U913,Anthro_Calc!C:P,14,FALSE)*VLOOKUP(U913,Anthro_Calc!C:P,12,FALSE)))</f>
        <v/>
      </c>
      <c r="W913" s="171" t="str">
        <f>IF(ISBLANK(R913), "", -3 + (R913 -VLOOKUP(U913,Anthro_Calc!C:P,4,FALSE)) / (VLOOKUP(U913,Anthro_Calc!C:P,5,FALSE) - VLOOKUP(U913,Anthro_Calc!C:P,4,FALSE)))</f>
        <v/>
      </c>
      <c r="X913" s="171" t="str">
        <f>IF(ISBLANK(R913), "", 3 + (R913 -VLOOKUP(U913,Anthro_Calc!C:P,10,FALSE)) / (VLOOKUP(U913,Anthro_Calc!C:P,10,FALSE) - VLOOKUP(U913,Anthro_Calc!C:P,9,FALSE)))</f>
        <v/>
      </c>
      <c r="Y913" s="172" t="str">
        <f t="shared" si="744"/>
        <v/>
      </c>
      <c r="Z913" s="173" t="str">
        <f t="shared" si="745"/>
        <v/>
      </c>
      <c r="AA913" s="174" t="str">
        <f t="shared" si="780"/>
        <v/>
      </c>
      <c r="AB913" s="167"/>
      <c r="AC913" s="175"/>
      <c r="AD913" s="176"/>
      <c r="AE913" s="177" t="str">
        <f t="shared" si="746"/>
        <v/>
      </c>
      <c r="AF913" s="171">
        <f t="shared" si="747"/>
        <v>0</v>
      </c>
      <c r="AG913" s="171">
        <f t="shared" si="748"/>
        <v>0</v>
      </c>
      <c r="AH913" s="171" t="str">
        <f t="shared" si="749"/>
        <v>0</v>
      </c>
      <c r="AI913" s="171" t="str">
        <f>IF(ISBLANK(AD913), "", (POWER(AD913/VLOOKUP(AH913,Anthro_Calc!C:P,13,FALSE),VLOOKUP(AH913,Anthro_Calc!C:P,12,FALSE))-1) / (VLOOKUP(AH913,Anthro_Calc!C:P,14,FALSE)*VLOOKUP(AH913,Anthro_Calc!C:P,12,FALSE)))</f>
        <v/>
      </c>
      <c r="AJ913" s="171" t="str">
        <f>IF(ISBLANK(AD913), "", -3 + (AD913 -VLOOKUP(AH913,Anthro_Calc!C:P,4,FALSE)) / (VLOOKUP(AH913,Anthro_Calc!C:P,5,FALSE) - VLOOKUP(AH913,Anthro_Calc!C:P,4,FALSE)))</f>
        <v/>
      </c>
      <c r="AK913" s="171" t="str">
        <f>IF(ISBLANK(AD913), "", 3 + (AD913 -VLOOKUP(AH913,Anthro_Calc!C:P,10,FALSE)) / (VLOOKUP(AH913,Anthro_Calc!C:P,10,FALSE) - VLOOKUP(AH913,Anthro_Calc!C:P,9,FALSE)))</f>
        <v/>
      </c>
      <c r="AL913" s="172" t="str">
        <f t="shared" si="750"/>
        <v/>
      </c>
      <c r="AM913" s="173" t="str">
        <f t="shared" si="751"/>
        <v/>
      </c>
      <c r="AN913" s="174" t="str">
        <f t="shared" si="752"/>
        <v/>
      </c>
      <c r="AO913" s="178" t="str">
        <f t="shared" si="782"/>
        <v/>
      </c>
      <c r="AP913" s="179"/>
      <c r="AQ913" s="179" t="str">
        <f t="shared" si="788"/>
        <v/>
      </c>
      <c r="AR913" s="167"/>
      <c r="AS913" s="175"/>
      <c r="AT913" s="170"/>
      <c r="AU913" s="177" t="str">
        <f t="shared" si="779"/>
        <v/>
      </c>
      <c r="AV913" s="171">
        <f t="shared" si="753"/>
        <v>0</v>
      </c>
      <c r="AW913" s="171">
        <f t="shared" si="754"/>
        <v>0</v>
      </c>
      <c r="AX913" s="171" t="str">
        <f t="shared" si="755"/>
        <v>0</v>
      </c>
      <c r="AY913" s="171" t="str">
        <f>IF(ISBLANK(AT913), "", (POWER(AT913/VLOOKUP(AX913,Anthro_Calc!C:P,13,FALSE),VLOOKUP(AX913,Anthro_Calc!C:P,12,FALSE))-1) / (VLOOKUP(AX913,Anthro_Calc!C:P,14,FALSE)*VLOOKUP(AX913,Anthro_Calc!C:P,12,FALSE)))</f>
        <v/>
      </c>
      <c r="AZ913" s="171" t="str">
        <f>IF(ISBLANK(AT913), "", -3 + (AT913 -VLOOKUP(AX913,Anthro_Calc!C:P,4,FALSE)) / (VLOOKUP(AX913,Anthro_Calc!C:P,5,FALSE) - VLOOKUP(AX913,Anthro_Calc!C:P,4,FALSE)))</f>
        <v/>
      </c>
      <c r="BA913" s="171" t="str">
        <f>IF(ISBLANK(AT913), "", 3 + (AT913 -VLOOKUP(AX913,Anthro_Calc!C:P,10,FALSE)) / (VLOOKUP(AX913,Anthro_Calc!C:P,10,FALSE) - VLOOKUP(AX913,Anthro_Calc!C:P,9,FALSE)))</f>
        <v/>
      </c>
      <c r="BB913" s="172" t="str">
        <f t="shared" si="756"/>
        <v/>
      </c>
      <c r="BC913" s="173" t="str">
        <f t="shared" si="757"/>
        <v/>
      </c>
      <c r="BD913" s="174" t="str">
        <f t="shared" si="783"/>
        <v/>
      </c>
      <c r="BE913" s="180" t="str">
        <f t="shared" si="784"/>
        <v/>
      </c>
      <c r="BF913" s="181" t="str">
        <f t="shared" si="758"/>
        <v/>
      </c>
      <c r="BG913" s="181" t="str">
        <f t="shared" si="785"/>
        <v/>
      </c>
      <c r="BH913" s="179"/>
      <c r="BI913" s="182"/>
      <c r="BJ913" s="167"/>
      <c r="BK913" s="175"/>
      <c r="BL913" s="176"/>
      <c r="BM913" s="177" t="str">
        <f t="shared" si="759"/>
        <v/>
      </c>
      <c r="BN913" s="171">
        <f t="shared" si="777"/>
        <v>0</v>
      </c>
      <c r="BO913" s="171">
        <f t="shared" si="778"/>
        <v>0</v>
      </c>
      <c r="BP913" s="171" t="str">
        <f t="shared" si="760"/>
        <v>0</v>
      </c>
      <c r="BQ913" s="171" t="str">
        <f>IF(ISBLANK(BL913), "", (POWER(BL913/VLOOKUP(BP913,Anthro_Calc!C:P,13,FALSE),VLOOKUP(BP913,Anthro_Calc!C:P,12,FALSE))-1) / (VLOOKUP(BP913,Anthro_Calc!C:P,14,FALSE)*VLOOKUP(BP913,Anthro_Calc!C:P,12,FALSE)))</f>
        <v/>
      </c>
      <c r="BR913" s="171" t="str">
        <f>IF(ISBLANK(BL913), "", -3 + (BL913 -VLOOKUP(BP913,Anthro_Calc!C:P,4,FALSE)) / (VLOOKUP(BP913,Anthro_Calc!C:P,5,FALSE) - VLOOKUP(BP913,Anthro_Calc!C:P,4,FALSE)))</f>
        <v/>
      </c>
      <c r="BS913" s="171" t="str">
        <f>IF(ISBLANK(BL913), "", 3 + (BL913 -VLOOKUP(BP913,Anthro_Calc!C:P,10,FALSE)) / (VLOOKUP(BP913,Anthro_Calc!C:P,10,FALSE) - VLOOKUP(BP913,Anthro_Calc!C:P,9,FALSE)))</f>
        <v/>
      </c>
      <c r="BT913" s="172" t="str">
        <f t="shared" si="761"/>
        <v/>
      </c>
      <c r="BU913" s="173" t="str">
        <f t="shared" si="762"/>
        <v/>
      </c>
      <c r="BV913" s="174" t="str">
        <f t="shared" si="763"/>
        <v/>
      </c>
      <c r="BW913" s="181" t="str">
        <f t="shared" si="786"/>
        <v/>
      </c>
      <c r="BX913" s="179"/>
      <c r="BY913" s="181" t="str">
        <f>IF(ISBLANK(BL913), "", VLOOKUP(Z913&amp;" "&amp;BV913&amp;" "&amp;BW913,Graduation_Criteria!$D$2:$E$34,2,FALSE))</f>
        <v/>
      </c>
      <c r="BZ913" s="181" t="str">
        <f t="shared" si="787"/>
        <v/>
      </c>
      <c r="CA913" s="167"/>
      <c r="CB913" s="175"/>
      <c r="CC913" s="175"/>
      <c r="CD913" s="183" t="str">
        <f t="shared" si="764"/>
        <v/>
      </c>
      <c r="CE913" s="184">
        <f t="shared" si="765"/>
        <v>0</v>
      </c>
      <c r="CF913" s="184">
        <f t="shared" si="766"/>
        <v>0</v>
      </c>
      <c r="CG913" s="184" t="str">
        <f t="shared" si="767"/>
        <v>0</v>
      </c>
      <c r="CH913" s="184" t="str">
        <f>IF(ISBLANK(CC913), "", (POWER(CC913/VLOOKUP(CG913,Anthro_Calc!C:P,13,FALSE),VLOOKUP(CG913,Anthro_Calc!C:P,12,FALSE))-1) / (VLOOKUP(CG913,Anthro_Calc!C:P,14,FALSE)*VLOOKUP(CG913,Anthro_Calc!C:P,12,FALSE)))</f>
        <v/>
      </c>
      <c r="CI913" s="184" t="str">
        <f>IF(ISBLANK(CC913), "", -3 + (CC913 -VLOOKUP(CG913,Anthro_Calc!C:P,4,FALSE)) / (VLOOKUP(CG913,Anthro_Calc!C:P,5,FALSE) - VLOOKUP(CG913,Anthro_Calc!C:P,4,FALSE)))</f>
        <v/>
      </c>
      <c r="CJ913" s="184" t="str">
        <f>IF(ISBLANK(CC913), "", 3 + (CC913 -VLOOKUP(CG913,Anthro_Calc!C:P,10,FALSE)) / (VLOOKUP(CG913,Anthro_Calc!C:P,10,FALSE) - VLOOKUP(CG913,Anthro_Calc!C:P,9,FALSE)))</f>
        <v/>
      </c>
      <c r="CK913" s="185" t="str">
        <f t="shared" si="768"/>
        <v/>
      </c>
      <c r="CL913" s="173" t="str">
        <f t="shared" si="769"/>
        <v/>
      </c>
      <c r="CM913" s="174" t="str">
        <f t="shared" si="770"/>
        <v/>
      </c>
      <c r="CN913" s="179"/>
      <c r="CO913" s="167"/>
      <c r="CP913" s="175"/>
      <c r="CQ913" s="175"/>
      <c r="CR913" s="186" t="str">
        <f t="shared" si="771"/>
        <v/>
      </c>
      <c r="CS913" s="187">
        <f t="shared" si="772"/>
        <v>0</v>
      </c>
      <c r="CT913" s="187">
        <f t="shared" si="773"/>
        <v>0</v>
      </c>
      <c r="CU913" s="187" t="str">
        <f t="shared" si="774"/>
        <v>0</v>
      </c>
      <c r="CV913" s="187" t="str">
        <f>IF(ISBLANK(CQ913), "", (POWER(CQ913/VLOOKUP(CU913,Anthro_Calc!C:P,13,FALSE),VLOOKUP(CU913,Anthro_Calc!C:P,12,FALSE))-1) / (VLOOKUP(CU913,Anthro_Calc!C:P,14,FALSE)*VLOOKUP(CU913,Anthro_Calc!C:P,12,FALSE)))</f>
        <v/>
      </c>
      <c r="CW913" s="187" t="str">
        <f>IF(ISBLANK(CQ913), "", -3 + (CQ913 -VLOOKUP(CU913,Anthro_Calc!C:P,4,FALSE)) / (VLOOKUP(CU913,Anthro_Calc!C:P,5,FALSE) - VLOOKUP(CU913,Anthro_Calc!C:P,4,FALSE)))</f>
        <v/>
      </c>
      <c r="CX913" s="187" t="str">
        <f>IF(ISBLANK(CQ913), "", 3 + (CQ913 -VLOOKUP(CU913,Anthro_Calc!C:P,10,FALSE)) / (VLOOKUP(CU913,Anthro_Calc!C:P,10,FALSE) - VLOOKUP(CU913,Anthro_Calc!C:P,9,FALSE)))</f>
        <v/>
      </c>
      <c r="CY913" s="188" t="str">
        <f t="shared" si="775"/>
        <v/>
      </c>
      <c r="CZ913" s="117" t="str">
        <f t="shared" si="789"/>
        <v/>
      </c>
      <c r="DA913" s="174" t="str">
        <f t="shared" si="776"/>
        <v/>
      </c>
      <c r="DB913" s="189"/>
    </row>
    <row r="914" spans="1:106">
      <c r="A914" s="165">
        <f t="shared" si="781"/>
        <v>910</v>
      </c>
      <c r="B914" s="166"/>
      <c r="C914" s="166"/>
      <c r="D914" s="166"/>
      <c r="E914" s="166"/>
      <c r="F914" s="166"/>
      <c r="G914" s="166"/>
      <c r="H914" s="166"/>
      <c r="I914" s="166"/>
      <c r="J914" s="166"/>
      <c r="K914" s="166"/>
      <c r="L914" s="166"/>
      <c r="M914" s="167"/>
      <c r="N914" s="168" t="str">
        <f t="shared" ca="1" si="740"/>
        <v/>
      </c>
      <c r="O914" s="169"/>
      <c r="P914" s="169"/>
      <c r="Q914" s="167"/>
      <c r="R914" s="170"/>
      <c r="S914" s="171" t="str">
        <f t="shared" si="741"/>
        <v/>
      </c>
      <c r="T914" s="171" t="str">
        <f t="shared" si="742"/>
        <v/>
      </c>
      <c r="U914" s="171" t="str">
        <f t="shared" si="743"/>
        <v/>
      </c>
      <c r="V914" s="171" t="str">
        <f>IF(ISBLANK(R914), "", (POWER(R914/VLOOKUP(U914,Anthro_Calc!C:P,13,FALSE),VLOOKUP(U914,Anthro_Calc!C:P,12,FALSE))-1) / (VLOOKUP(U914,Anthro_Calc!C:P,14,FALSE)*VLOOKUP(U914,Anthro_Calc!C:P,12,FALSE)))</f>
        <v/>
      </c>
      <c r="W914" s="171" t="str">
        <f>IF(ISBLANK(R914), "", -3 + (R914 -VLOOKUP(U914,Anthro_Calc!C:P,4,FALSE)) / (VLOOKUP(U914,Anthro_Calc!C:P,5,FALSE) - VLOOKUP(U914,Anthro_Calc!C:P,4,FALSE)))</f>
        <v/>
      </c>
      <c r="X914" s="171" t="str">
        <f>IF(ISBLANK(R914), "", 3 + (R914 -VLOOKUP(U914,Anthro_Calc!C:P,10,FALSE)) / (VLOOKUP(U914,Anthro_Calc!C:P,10,FALSE) - VLOOKUP(U914,Anthro_Calc!C:P,9,FALSE)))</f>
        <v/>
      </c>
      <c r="Y914" s="172" t="str">
        <f t="shared" si="744"/>
        <v/>
      </c>
      <c r="Z914" s="173" t="str">
        <f t="shared" si="745"/>
        <v/>
      </c>
      <c r="AA914" s="174" t="str">
        <f t="shared" si="780"/>
        <v/>
      </c>
      <c r="AB914" s="167"/>
      <c r="AC914" s="175"/>
      <c r="AD914" s="176"/>
      <c r="AE914" s="177" t="str">
        <f t="shared" si="746"/>
        <v/>
      </c>
      <c r="AF914" s="171">
        <f t="shared" si="747"/>
        <v>0</v>
      </c>
      <c r="AG914" s="171">
        <f t="shared" si="748"/>
        <v>0</v>
      </c>
      <c r="AH914" s="171" t="str">
        <f t="shared" si="749"/>
        <v>0</v>
      </c>
      <c r="AI914" s="171" t="str">
        <f>IF(ISBLANK(AD914), "", (POWER(AD914/VLOOKUP(AH914,Anthro_Calc!C:P,13,FALSE),VLOOKUP(AH914,Anthro_Calc!C:P,12,FALSE))-1) / (VLOOKUP(AH914,Anthro_Calc!C:P,14,FALSE)*VLOOKUP(AH914,Anthro_Calc!C:P,12,FALSE)))</f>
        <v/>
      </c>
      <c r="AJ914" s="171" t="str">
        <f>IF(ISBLANK(AD914), "", -3 + (AD914 -VLOOKUP(AH914,Anthro_Calc!C:P,4,FALSE)) / (VLOOKUP(AH914,Anthro_Calc!C:P,5,FALSE) - VLOOKUP(AH914,Anthro_Calc!C:P,4,FALSE)))</f>
        <v/>
      </c>
      <c r="AK914" s="171" t="str">
        <f>IF(ISBLANK(AD914), "", 3 + (AD914 -VLOOKUP(AH914,Anthro_Calc!C:P,10,FALSE)) / (VLOOKUP(AH914,Anthro_Calc!C:P,10,FALSE) - VLOOKUP(AH914,Anthro_Calc!C:P,9,FALSE)))</f>
        <v/>
      </c>
      <c r="AL914" s="172" t="str">
        <f t="shared" si="750"/>
        <v/>
      </c>
      <c r="AM914" s="173" t="str">
        <f t="shared" si="751"/>
        <v/>
      </c>
      <c r="AN914" s="174" t="str">
        <f t="shared" si="752"/>
        <v/>
      </c>
      <c r="AO914" s="178" t="str">
        <f t="shared" si="782"/>
        <v/>
      </c>
      <c r="AP914" s="179"/>
      <c r="AQ914" s="179" t="str">
        <f t="shared" si="788"/>
        <v/>
      </c>
      <c r="AR914" s="167"/>
      <c r="AS914" s="175"/>
      <c r="AT914" s="170"/>
      <c r="AU914" s="177" t="str">
        <f t="shared" si="779"/>
        <v/>
      </c>
      <c r="AV914" s="171">
        <f t="shared" si="753"/>
        <v>0</v>
      </c>
      <c r="AW914" s="171">
        <f t="shared" si="754"/>
        <v>0</v>
      </c>
      <c r="AX914" s="171" t="str">
        <f t="shared" si="755"/>
        <v>0</v>
      </c>
      <c r="AY914" s="171" t="str">
        <f>IF(ISBLANK(AT914), "", (POWER(AT914/VLOOKUP(AX914,Anthro_Calc!C:P,13,FALSE),VLOOKUP(AX914,Anthro_Calc!C:P,12,FALSE))-1) / (VLOOKUP(AX914,Anthro_Calc!C:P,14,FALSE)*VLOOKUP(AX914,Anthro_Calc!C:P,12,FALSE)))</f>
        <v/>
      </c>
      <c r="AZ914" s="171" t="str">
        <f>IF(ISBLANK(AT914), "", -3 + (AT914 -VLOOKUP(AX914,Anthro_Calc!C:P,4,FALSE)) / (VLOOKUP(AX914,Anthro_Calc!C:P,5,FALSE) - VLOOKUP(AX914,Anthro_Calc!C:P,4,FALSE)))</f>
        <v/>
      </c>
      <c r="BA914" s="171" t="str">
        <f>IF(ISBLANK(AT914), "", 3 + (AT914 -VLOOKUP(AX914,Anthro_Calc!C:P,10,FALSE)) / (VLOOKUP(AX914,Anthro_Calc!C:P,10,FALSE) - VLOOKUP(AX914,Anthro_Calc!C:P,9,FALSE)))</f>
        <v/>
      </c>
      <c r="BB914" s="172" t="str">
        <f t="shared" si="756"/>
        <v/>
      </c>
      <c r="BC914" s="173" t="str">
        <f t="shared" si="757"/>
        <v/>
      </c>
      <c r="BD914" s="174" t="str">
        <f t="shared" si="783"/>
        <v/>
      </c>
      <c r="BE914" s="180" t="str">
        <f t="shared" si="784"/>
        <v/>
      </c>
      <c r="BF914" s="181" t="str">
        <f t="shared" si="758"/>
        <v/>
      </c>
      <c r="BG914" s="181" t="str">
        <f t="shared" si="785"/>
        <v/>
      </c>
      <c r="BH914" s="179"/>
      <c r="BI914" s="182"/>
      <c r="BJ914" s="167"/>
      <c r="BK914" s="175"/>
      <c r="BL914" s="176"/>
      <c r="BM914" s="177" t="str">
        <f t="shared" si="759"/>
        <v/>
      </c>
      <c r="BN914" s="171">
        <f t="shared" si="777"/>
        <v>0</v>
      </c>
      <c r="BO914" s="171">
        <f t="shared" si="778"/>
        <v>0</v>
      </c>
      <c r="BP914" s="171" t="str">
        <f t="shared" si="760"/>
        <v>0</v>
      </c>
      <c r="BQ914" s="171" t="str">
        <f>IF(ISBLANK(BL914), "", (POWER(BL914/VLOOKUP(BP914,Anthro_Calc!C:P,13,FALSE),VLOOKUP(BP914,Anthro_Calc!C:P,12,FALSE))-1) / (VLOOKUP(BP914,Anthro_Calc!C:P,14,FALSE)*VLOOKUP(BP914,Anthro_Calc!C:P,12,FALSE)))</f>
        <v/>
      </c>
      <c r="BR914" s="171" t="str">
        <f>IF(ISBLANK(BL914), "", -3 + (BL914 -VLOOKUP(BP914,Anthro_Calc!C:P,4,FALSE)) / (VLOOKUP(BP914,Anthro_Calc!C:P,5,FALSE) - VLOOKUP(BP914,Anthro_Calc!C:P,4,FALSE)))</f>
        <v/>
      </c>
      <c r="BS914" s="171" t="str">
        <f>IF(ISBLANK(BL914), "", 3 + (BL914 -VLOOKUP(BP914,Anthro_Calc!C:P,10,FALSE)) / (VLOOKUP(BP914,Anthro_Calc!C:P,10,FALSE) - VLOOKUP(BP914,Anthro_Calc!C:P,9,FALSE)))</f>
        <v/>
      </c>
      <c r="BT914" s="172" t="str">
        <f t="shared" si="761"/>
        <v/>
      </c>
      <c r="BU914" s="173" t="str">
        <f t="shared" si="762"/>
        <v/>
      </c>
      <c r="BV914" s="174" t="str">
        <f t="shared" si="763"/>
        <v/>
      </c>
      <c r="BW914" s="181" t="str">
        <f t="shared" si="786"/>
        <v/>
      </c>
      <c r="BX914" s="179"/>
      <c r="BY914" s="181" t="str">
        <f>IF(ISBLANK(BL914), "", VLOOKUP(Z914&amp;" "&amp;BV914&amp;" "&amp;BW914,Graduation_Criteria!$D$2:$E$34,2,FALSE))</f>
        <v/>
      </c>
      <c r="BZ914" s="181" t="str">
        <f t="shared" si="787"/>
        <v/>
      </c>
      <c r="CA914" s="167"/>
      <c r="CB914" s="175"/>
      <c r="CC914" s="175"/>
      <c r="CD914" s="183" t="str">
        <f t="shared" si="764"/>
        <v/>
      </c>
      <c r="CE914" s="184">
        <f t="shared" si="765"/>
        <v>0</v>
      </c>
      <c r="CF914" s="184">
        <f t="shared" si="766"/>
        <v>0</v>
      </c>
      <c r="CG914" s="184" t="str">
        <f t="shared" si="767"/>
        <v>0</v>
      </c>
      <c r="CH914" s="184" t="str">
        <f>IF(ISBLANK(CC914), "", (POWER(CC914/VLOOKUP(CG914,Anthro_Calc!C:P,13,FALSE),VLOOKUP(CG914,Anthro_Calc!C:P,12,FALSE))-1) / (VLOOKUP(CG914,Anthro_Calc!C:P,14,FALSE)*VLOOKUP(CG914,Anthro_Calc!C:P,12,FALSE)))</f>
        <v/>
      </c>
      <c r="CI914" s="184" t="str">
        <f>IF(ISBLANK(CC914), "", -3 + (CC914 -VLOOKUP(CG914,Anthro_Calc!C:P,4,FALSE)) / (VLOOKUP(CG914,Anthro_Calc!C:P,5,FALSE) - VLOOKUP(CG914,Anthro_Calc!C:P,4,FALSE)))</f>
        <v/>
      </c>
      <c r="CJ914" s="184" t="str">
        <f>IF(ISBLANK(CC914), "", 3 + (CC914 -VLOOKUP(CG914,Anthro_Calc!C:P,10,FALSE)) / (VLOOKUP(CG914,Anthro_Calc!C:P,10,FALSE) - VLOOKUP(CG914,Anthro_Calc!C:P,9,FALSE)))</f>
        <v/>
      </c>
      <c r="CK914" s="185" t="str">
        <f t="shared" si="768"/>
        <v/>
      </c>
      <c r="CL914" s="173" t="str">
        <f t="shared" si="769"/>
        <v/>
      </c>
      <c r="CM914" s="174" t="str">
        <f t="shared" si="770"/>
        <v/>
      </c>
      <c r="CN914" s="179"/>
      <c r="CO914" s="167"/>
      <c r="CP914" s="175"/>
      <c r="CQ914" s="175"/>
      <c r="CR914" s="186" t="str">
        <f t="shared" si="771"/>
        <v/>
      </c>
      <c r="CS914" s="187">
        <f t="shared" si="772"/>
        <v>0</v>
      </c>
      <c r="CT914" s="187">
        <f t="shared" si="773"/>
        <v>0</v>
      </c>
      <c r="CU914" s="187" t="str">
        <f t="shared" si="774"/>
        <v>0</v>
      </c>
      <c r="CV914" s="187" t="str">
        <f>IF(ISBLANK(CQ914), "", (POWER(CQ914/VLOOKUP(CU914,Anthro_Calc!C:P,13,FALSE),VLOOKUP(CU914,Anthro_Calc!C:P,12,FALSE))-1) / (VLOOKUP(CU914,Anthro_Calc!C:P,14,FALSE)*VLOOKUP(CU914,Anthro_Calc!C:P,12,FALSE)))</f>
        <v/>
      </c>
      <c r="CW914" s="187" t="str">
        <f>IF(ISBLANK(CQ914), "", -3 + (CQ914 -VLOOKUP(CU914,Anthro_Calc!C:P,4,FALSE)) / (VLOOKUP(CU914,Anthro_Calc!C:P,5,FALSE) - VLOOKUP(CU914,Anthro_Calc!C:P,4,FALSE)))</f>
        <v/>
      </c>
      <c r="CX914" s="187" t="str">
        <f>IF(ISBLANK(CQ914), "", 3 + (CQ914 -VLOOKUP(CU914,Anthro_Calc!C:P,10,FALSE)) / (VLOOKUP(CU914,Anthro_Calc!C:P,10,FALSE) - VLOOKUP(CU914,Anthro_Calc!C:P,9,FALSE)))</f>
        <v/>
      </c>
      <c r="CY914" s="188" t="str">
        <f t="shared" si="775"/>
        <v/>
      </c>
      <c r="CZ914" s="117" t="str">
        <f t="shared" si="789"/>
        <v/>
      </c>
      <c r="DA914" s="174" t="str">
        <f t="shared" si="776"/>
        <v/>
      </c>
      <c r="DB914" s="189"/>
    </row>
    <row r="915" spans="1:106">
      <c r="A915" s="165">
        <f t="shared" si="781"/>
        <v>911</v>
      </c>
      <c r="B915" s="166"/>
      <c r="C915" s="166"/>
      <c r="D915" s="166"/>
      <c r="E915" s="166"/>
      <c r="F915" s="166"/>
      <c r="G915" s="166"/>
      <c r="H915" s="166"/>
      <c r="I915" s="166"/>
      <c r="J915" s="166"/>
      <c r="K915" s="166"/>
      <c r="L915" s="166"/>
      <c r="M915" s="167"/>
      <c r="N915" s="168" t="str">
        <f t="shared" ca="1" si="740"/>
        <v/>
      </c>
      <c r="O915" s="169"/>
      <c r="P915" s="169"/>
      <c r="Q915" s="167"/>
      <c r="R915" s="170"/>
      <c r="S915" s="171" t="str">
        <f t="shared" si="741"/>
        <v/>
      </c>
      <c r="T915" s="171" t="str">
        <f t="shared" si="742"/>
        <v/>
      </c>
      <c r="U915" s="171" t="str">
        <f t="shared" si="743"/>
        <v/>
      </c>
      <c r="V915" s="171" t="str">
        <f>IF(ISBLANK(R915), "", (POWER(R915/VLOOKUP(U915,Anthro_Calc!C:P,13,FALSE),VLOOKUP(U915,Anthro_Calc!C:P,12,FALSE))-1) / (VLOOKUP(U915,Anthro_Calc!C:P,14,FALSE)*VLOOKUP(U915,Anthro_Calc!C:P,12,FALSE)))</f>
        <v/>
      </c>
      <c r="W915" s="171" t="str">
        <f>IF(ISBLANK(R915), "", -3 + (R915 -VLOOKUP(U915,Anthro_Calc!C:P,4,FALSE)) / (VLOOKUP(U915,Anthro_Calc!C:P,5,FALSE) - VLOOKUP(U915,Anthro_Calc!C:P,4,FALSE)))</f>
        <v/>
      </c>
      <c r="X915" s="171" t="str">
        <f>IF(ISBLANK(R915), "", 3 + (R915 -VLOOKUP(U915,Anthro_Calc!C:P,10,FALSE)) / (VLOOKUP(U915,Anthro_Calc!C:P,10,FALSE) - VLOOKUP(U915,Anthro_Calc!C:P,9,FALSE)))</f>
        <v/>
      </c>
      <c r="Y915" s="172" t="str">
        <f t="shared" si="744"/>
        <v/>
      </c>
      <c r="Z915" s="173" t="str">
        <f t="shared" si="745"/>
        <v/>
      </c>
      <c r="AA915" s="174" t="str">
        <f t="shared" si="780"/>
        <v/>
      </c>
      <c r="AB915" s="167"/>
      <c r="AC915" s="175"/>
      <c r="AD915" s="176"/>
      <c r="AE915" s="177" t="str">
        <f t="shared" si="746"/>
        <v/>
      </c>
      <c r="AF915" s="171">
        <f t="shared" si="747"/>
        <v>0</v>
      </c>
      <c r="AG915" s="171">
        <f t="shared" si="748"/>
        <v>0</v>
      </c>
      <c r="AH915" s="171" t="str">
        <f t="shared" si="749"/>
        <v>0</v>
      </c>
      <c r="AI915" s="171" t="str">
        <f>IF(ISBLANK(AD915), "", (POWER(AD915/VLOOKUP(AH915,Anthro_Calc!C:P,13,FALSE),VLOOKUP(AH915,Anthro_Calc!C:P,12,FALSE))-1) / (VLOOKUP(AH915,Anthro_Calc!C:P,14,FALSE)*VLOOKUP(AH915,Anthro_Calc!C:P,12,FALSE)))</f>
        <v/>
      </c>
      <c r="AJ915" s="171" t="str">
        <f>IF(ISBLANK(AD915), "", -3 + (AD915 -VLOOKUP(AH915,Anthro_Calc!C:P,4,FALSE)) / (VLOOKUP(AH915,Anthro_Calc!C:P,5,FALSE) - VLOOKUP(AH915,Anthro_Calc!C:P,4,FALSE)))</f>
        <v/>
      </c>
      <c r="AK915" s="171" t="str">
        <f>IF(ISBLANK(AD915), "", 3 + (AD915 -VLOOKUP(AH915,Anthro_Calc!C:P,10,FALSE)) / (VLOOKUP(AH915,Anthro_Calc!C:P,10,FALSE) - VLOOKUP(AH915,Anthro_Calc!C:P,9,FALSE)))</f>
        <v/>
      </c>
      <c r="AL915" s="172" t="str">
        <f t="shared" si="750"/>
        <v/>
      </c>
      <c r="AM915" s="173" t="str">
        <f t="shared" si="751"/>
        <v/>
      </c>
      <c r="AN915" s="174" t="str">
        <f t="shared" si="752"/>
        <v/>
      </c>
      <c r="AO915" s="178" t="str">
        <f t="shared" si="782"/>
        <v/>
      </c>
      <c r="AP915" s="179"/>
      <c r="AQ915" s="179" t="str">
        <f t="shared" si="788"/>
        <v/>
      </c>
      <c r="AR915" s="167"/>
      <c r="AS915" s="175"/>
      <c r="AT915" s="170"/>
      <c r="AU915" s="177" t="str">
        <f t="shared" si="779"/>
        <v/>
      </c>
      <c r="AV915" s="171">
        <f t="shared" si="753"/>
        <v>0</v>
      </c>
      <c r="AW915" s="171">
        <f t="shared" si="754"/>
        <v>0</v>
      </c>
      <c r="AX915" s="171" t="str">
        <f t="shared" si="755"/>
        <v>0</v>
      </c>
      <c r="AY915" s="171" t="str">
        <f>IF(ISBLANK(AT915), "", (POWER(AT915/VLOOKUP(AX915,Anthro_Calc!C:P,13,FALSE),VLOOKUP(AX915,Anthro_Calc!C:P,12,FALSE))-1) / (VLOOKUP(AX915,Anthro_Calc!C:P,14,FALSE)*VLOOKUP(AX915,Anthro_Calc!C:P,12,FALSE)))</f>
        <v/>
      </c>
      <c r="AZ915" s="171" t="str">
        <f>IF(ISBLANK(AT915), "", -3 + (AT915 -VLOOKUP(AX915,Anthro_Calc!C:P,4,FALSE)) / (VLOOKUP(AX915,Anthro_Calc!C:P,5,FALSE) - VLOOKUP(AX915,Anthro_Calc!C:P,4,FALSE)))</f>
        <v/>
      </c>
      <c r="BA915" s="171" t="str">
        <f>IF(ISBLANK(AT915), "", 3 + (AT915 -VLOOKUP(AX915,Anthro_Calc!C:P,10,FALSE)) / (VLOOKUP(AX915,Anthro_Calc!C:P,10,FALSE) - VLOOKUP(AX915,Anthro_Calc!C:P,9,FALSE)))</f>
        <v/>
      </c>
      <c r="BB915" s="172" t="str">
        <f t="shared" si="756"/>
        <v/>
      </c>
      <c r="BC915" s="173" t="str">
        <f t="shared" si="757"/>
        <v/>
      </c>
      <c r="BD915" s="174" t="str">
        <f t="shared" si="783"/>
        <v/>
      </c>
      <c r="BE915" s="180" t="str">
        <f t="shared" si="784"/>
        <v/>
      </c>
      <c r="BF915" s="181" t="str">
        <f t="shared" si="758"/>
        <v/>
      </c>
      <c r="BG915" s="181" t="str">
        <f t="shared" si="785"/>
        <v/>
      </c>
      <c r="BH915" s="179"/>
      <c r="BI915" s="182"/>
      <c r="BJ915" s="167"/>
      <c r="BK915" s="175"/>
      <c r="BL915" s="176"/>
      <c r="BM915" s="177" t="str">
        <f t="shared" si="759"/>
        <v/>
      </c>
      <c r="BN915" s="171">
        <f t="shared" si="777"/>
        <v>0</v>
      </c>
      <c r="BO915" s="171">
        <f t="shared" si="778"/>
        <v>0</v>
      </c>
      <c r="BP915" s="171" t="str">
        <f t="shared" si="760"/>
        <v>0</v>
      </c>
      <c r="BQ915" s="171" t="str">
        <f>IF(ISBLANK(BL915), "", (POWER(BL915/VLOOKUP(BP915,Anthro_Calc!C:P,13,FALSE),VLOOKUP(BP915,Anthro_Calc!C:P,12,FALSE))-1) / (VLOOKUP(BP915,Anthro_Calc!C:P,14,FALSE)*VLOOKUP(BP915,Anthro_Calc!C:P,12,FALSE)))</f>
        <v/>
      </c>
      <c r="BR915" s="171" t="str">
        <f>IF(ISBLANK(BL915), "", -3 + (BL915 -VLOOKUP(BP915,Anthro_Calc!C:P,4,FALSE)) / (VLOOKUP(BP915,Anthro_Calc!C:P,5,FALSE) - VLOOKUP(BP915,Anthro_Calc!C:P,4,FALSE)))</f>
        <v/>
      </c>
      <c r="BS915" s="171" t="str">
        <f>IF(ISBLANK(BL915), "", 3 + (BL915 -VLOOKUP(BP915,Anthro_Calc!C:P,10,FALSE)) / (VLOOKUP(BP915,Anthro_Calc!C:P,10,FALSE) - VLOOKUP(BP915,Anthro_Calc!C:P,9,FALSE)))</f>
        <v/>
      </c>
      <c r="BT915" s="172" t="str">
        <f t="shared" si="761"/>
        <v/>
      </c>
      <c r="BU915" s="173" t="str">
        <f t="shared" si="762"/>
        <v/>
      </c>
      <c r="BV915" s="174" t="str">
        <f t="shared" si="763"/>
        <v/>
      </c>
      <c r="BW915" s="181" t="str">
        <f t="shared" si="786"/>
        <v/>
      </c>
      <c r="BX915" s="179"/>
      <c r="BY915" s="181" t="str">
        <f>IF(ISBLANK(BL915), "", VLOOKUP(Z915&amp;" "&amp;BV915&amp;" "&amp;BW915,Graduation_Criteria!$D$2:$E$34,2,FALSE))</f>
        <v/>
      </c>
      <c r="BZ915" s="181" t="str">
        <f t="shared" si="787"/>
        <v/>
      </c>
      <c r="CA915" s="167"/>
      <c r="CB915" s="175"/>
      <c r="CC915" s="175"/>
      <c r="CD915" s="183" t="str">
        <f t="shared" si="764"/>
        <v/>
      </c>
      <c r="CE915" s="184">
        <f t="shared" si="765"/>
        <v>0</v>
      </c>
      <c r="CF915" s="184">
        <f t="shared" si="766"/>
        <v>0</v>
      </c>
      <c r="CG915" s="184" t="str">
        <f t="shared" si="767"/>
        <v>0</v>
      </c>
      <c r="CH915" s="184" t="str">
        <f>IF(ISBLANK(CC915), "", (POWER(CC915/VLOOKUP(CG915,Anthro_Calc!C:P,13,FALSE),VLOOKUP(CG915,Anthro_Calc!C:P,12,FALSE))-1) / (VLOOKUP(CG915,Anthro_Calc!C:P,14,FALSE)*VLOOKUP(CG915,Anthro_Calc!C:P,12,FALSE)))</f>
        <v/>
      </c>
      <c r="CI915" s="184" t="str">
        <f>IF(ISBLANK(CC915), "", -3 + (CC915 -VLOOKUP(CG915,Anthro_Calc!C:P,4,FALSE)) / (VLOOKUP(CG915,Anthro_Calc!C:P,5,FALSE) - VLOOKUP(CG915,Anthro_Calc!C:P,4,FALSE)))</f>
        <v/>
      </c>
      <c r="CJ915" s="184" t="str">
        <f>IF(ISBLANK(CC915), "", 3 + (CC915 -VLOOKUP(CG915,Anthro_Calc!C:P,10,FALSE)) / (VLOOKUP(CG915,Anthro_Calc!C:P,10,FALSE) - VLOOKUP(CG915,Anthro_Calc!C:P,9,FALSE)))</f>
        <v/>
      </c>
      <c r="CK915" s="185" t="str">
        <f t="shared" si="768"/>
        <v/>
      </c>
      <c r="CL915" s="173" t="str">
        <f t="shared" si="769"/>
        <v/>
      </c>
      <c r="CM915" s="174" t="str">
        <f t="shared" si="770"/>
        <v/>
      </c>
      <c r="CN915" s="179"/>
      <c r="CO915" s="167"/>
      <c r="CP915" s="175"/>
      <c r="CQ915" s="175"/>
      <c r="CR915" s="186" t="str">
        <f t="shared" si="771"/>
        <v/>
      </c>
      <c r="CS915" s="187">
        <f t="shared" si="772"/>
        <v>0</v>
      </c>
      <c r="CT915" s="187">
        <f t="shared" si="773"/>
        <v>0</v>
      </c>
      <c r="CU915" s="187" t="str">
        <f t="shared" si="774"/>
        <v>0</v>
      </c>
      <c r="CV915" s="187" t="str">
        <f>IF(ISBLANK(CQ915), "", (POWER(CQ915/VLOOKUP(CU915,Anthro_Calc!C:P,13,FALSE),VLOOKUP(CU915,Anthro_Calc!C:P,12,FALSE))-1) / (VLOOKUP(CU915,Anthro_Calc!C:P,14,FALSE)*VLOOKUP(CU915,Anthro_Calc!C:P,12,FALSE)))</f>
        <v/>
      </c>
      <c r="CW915" s="187" t="str">
        <f>IF(ISBLANK(CQ915), "", -3 + (CQ915 -VLOOKUP(CU915,Anthro_Calc!C:P,4,FALSE)) / (VLOOKUP(CU915,Anthro_Calc!C:P,5,FALSE) - VLOOKUP(CU915,Anthro_Calc!C:P,4,FALSE)))</f>
        <v/>
      </c>
      <c r="CX915" s="187" t="str">
        <f>IF(ISBLANK(CQ915), "", 3 + (CQ915 -VLOOKUP(CU915,Anthro_Calc!C:P,10,FALSE)) / (VLOOKUP(CU915,Anthro_Calc!C:P,10,FALSE) - VLOOKUP(CU915,Anthro_Calc!C:P,9,FALSE)))</f>
        <v/>
      </c>
      <c r="CY915" s="188" t="str">
        <f t="shared" si="775"/>
        <v/>
      </c>
      <c r="CZ915" s="117" t="str">
        <f t="shared" si="789"/>
        <v/>
      </c>
      <c r="DA915" s="174" t="str">
        <f t="shared" si="776"/>
        <v/>
      </c>
      <c r="DB915" s="189"/>
    </row>
    <row r="916" spans="1:106">
      <c r="A916" s="165">
        <f t="shared" si="781"/>
        <v>912</v>
      </c>
      <c r="B916" s="166"/>
      <c r="C916" s="166"/>
      <c r="D916" s="166"/>
      <c r="E916" s="166"/>
      <c r="F916" s="166"/>
      <c r="G916" s="166"/>
      <c r="H916" s="166"/>
      <c r="I916" s="166"/>
      <c r="J916" s="166"/>
      <c r="K916" s="166"/>
      <c r="L916" s="166"/>
      <c r="M916" s="167"/>
      <c r="N916" s="168" t="str">
        <f t="shared" ca="1" si="740"/>
        <v/>
      </c>
      <c r="O916" s="169"/>
      <c r="P916" s="169"/>
      <c r="Q916" s="167"/>
      <c r="R916" s="170"/>
      <c r="S916" s="171" t="str">
        <f t="shared" si="741"/>
        <v/>
      </c>
      <c r="T916" s="171" t="str">
        <f t="shared" si="742"/>
        <v/>
      </c>
      <c r="U916" s="171" t="str">
        <f t="shared" si="743"/>
        <v/>
      </c>
      <c r="V916" s="171" t="str">
        <f>IF(ISBLANK(R916), "", (POWER(R916/VLOOKUP(U916,Anthro_Calc!C:P,13,FALSE),VLOOKUP(U916,Anthro_Calc!C:P,12,FALSE))-1) / (VLOOKUP(U916,Anthro_Calc!C:P,14,FALSE)*VLOOKUP(U916,Anthro_Calc!C:P,12,FALSE)))</f>
        <v/>
      </c>
      <c r="W916" s="171" t="str">
        <f>IF(ISBLANK(R916), "", -3 + (R916 -VLOOKUP(U916,Anthro_Calc!C:P,4,FALSE)) / (VLOOKUP(U916,Anthro_Calc!C:P,5,FALSE) - VLOOKUP(U916,Anthro_Calc!C:P,4,FALSE)))</f>
        <v/>
      </c>
      <c r="X916" s="171" t="str">
        <f>IF(ISBLANK(R916), "", 3 + (R916 -VLOOKUP(U916,Anthro_Calc!C:P,10,FALSE)) / (VLOOKUP(U916,Anthro_Calc!C:P,10,FALSE) - VLOOKUP(U916,Anthro_Calc!C:P,9,FALSE)))</f>
        <v/>
      </c>
      <c r="Y916" s="172" t="str">
        <f t="shared" si="744"/>
        <v/>
      </c>
      <c r="Z916" s="173" t="str">
        <f t="shared" si="745"/>
        <v/>
      </c>
      <c r="AA916" s="174" t="str">
        <f t="shared" si="780"/>
        <v/>
      </c>
      <c r="AB916" s="167"/>
      <c r="AC916" s="175"/>
      <c r="AD916" s="176"/>
      <c r="AE916" s="177" t="str">
        <f t="shared" si="746"/>
        <v/>
      </c>
      <c r="AF916" s="171">
        <f t="shared" si="747"/>
        <v>0</v>
      </c>
      <c r="AG916" s="171">
        <f t="shared" si="748"/>
        <v>0</v>
      </c>
      <c r="AH916" s="171" t="str">
        <f t="shared" si="749"/>
        <v>0</v>
      </c>
      <c r="AI916" s="171" t="str">
        <f>IF(ISBLANK(AD916), "", (POWER(AD916/VLOOKUP(AH916,Anthro_Calc!C:P,13,FALSE),VLOOKUP(AH916,Anthro_Calc!C:P,12,FALSE))-1) / (VLOOKUP(AH916,Anthro_Calc!C:P,14,FALSE)*VLOOKUP(AH916,Anthro_Calc!C:P,12,FALSE)))</f>
        <v/>
      </c>
      <c r="AJ916" s="171" t="str">
        <f>IF(ISBLANK(AD916), "", -3 + (AD916 -VLOOKUP(AH916,Anthro_Calc!C:P,4,FALSE)) / (VLOOKUP(AH916,Anthro_Calc!C:P,5,FALSE) - VLOOKUP(AH916,Anthro_Calc!C:P,4,FALSE)))</f>
        <v/>
      </c>
      <c r="AK916" s="171" t="str">
        <f>IF(ISBLANK(AD916), "", 3 + (AD916 -VLOOKUP(AH916,Anthro_Calc!C:P,10,FALSE)) / (VLOOKUP(AH916,Anthro_Calc!C:P,10,FALSE) - VLOOKUP(AH916,Anthro_Calc!C:P,9,FALSE)))</f>
        <v/>
      </c>
      <c r="AL916" s="172" t="str">
        <f t="shared" si="750"/>
        <v/>
      </c>
      <c r="AM916" s="173" t="str">
        <f t="shared" si="751"/>
        <v/>
      </c>
      <c r="AN916" s="174" t="str">
        <f t="shared" si="752"/>
        <v/>
      </c>
      <c r="AO916" s="178" t="str">
        <f t="shared" si="782"/>
        <v/>
      </c>
      <c r="AP916" s="179"/>
      <c r="AQ916" s="179" t="str">
        <f t="shared" si="788"/>
        <v/>
      </c>
      <c r="AR916" s="167"/>
      <c r="AS916" s="175"/>
      <c r="AT916" s="170"/>
      <c r="AU916" s="177" t="str">
        <f t="shared" si="779"/>
        <v/>
      </c>
      <c r="AV916" s="171">
        <f t="shared" si="753"/>
        <v>0</v>
      </c>
      <c r="AW916" s="171">
        <f t="shared" si="754"/>
        <v>0</v>
      </c>
      <c r="AX916" s="171" t="str">
        <f t="shared" si="755"/>
        <v>0</v>
      </c>
      <c r="AY916" s="171" t="str">
        <f>IF(ISBLANK(AT916), "", (POWER(AT916/VLOOKUP(AX916,Anthro_Calc!C:P,13,FALSE),VLOOKUP(AX916,Anthro_Calc!C:P,12,FALSE))-1) / (VLOOKUP(AX916,Anthro_Calc!C:P,14,FALSE)*VLOOKUP(AX916,Anthro_Calc!C:P,12,FALSE)))</f>
        <v/>
      </c>
      <c r="AZ916" s="171" t="str">
        <f>IF(ISBLANK(AT916), "", -3 + (AT916 -VLOOKUP(AX916,Anthro_Calc!C:P,4,FALSE)) / (VLOOKUP(AX916,Anthro_Calc!C:P,5,FALSE) - VLOOKUP(AX916,Anthro_Calc!C:P,4,FALSE)))</f>
        <v/>
      </c>
      <c r="BA916" s="171" t="str">
        <f>IF(ISBLANK(AT916), "", 3 + (AT916 -VLOOKUP(AX916,Anthro_Calc!C:P,10,FALSE)) / (VLOOKUP(AX916,Anthro_Calc!C:P,10,FALSE) - VLOOKUP(AX916,Anthro_Calc!C:P,9,FALSE)))</f>
        <v/>
      </c>
      <c r="BB916" s="172" t="str">
        <f t="shared" si="756"/>
        <v/>
      </c>
      <c r="BC916" s="173" t="str">
        <f t="shared" si="757"/>
        <v/>
      </c>
      <c r="BD916" s="174" t="str">
        <f t="shared" si="783"/>
        <v/>
      </c>
      <c r="BE916" s="180" t="str">
        <f t="shared" si="784"/>
        <v/>
      </c>
      <c r="BF916" s="181" t="str">
        <f t="shared" si="758"/>
        <v/>
      </c>
      <c r="BG916" s="181" t="str">
        <f t="shared" si="785"/>
        <v/>
      </c>
      <c r="BH916" s="179"/>
      <c r="BI916" s="182"/>
      <c r="BJ916" s="167"/>
      <c r="BK916" s="175"/>
      <c r="BL916" s="176"/>
      <c r="BM916" s="177" t="str">
        <f t="shared" si="759"/>
        <v/>
      </c>
      <c r="BN916" s="171">
        <f t="shared" si="777"/>
        <v>0</v>
      </c>
      <c r="BO916" s="171">
        <f t="shared" si="778"/>
        <v>0</v>
      </c>
      <c r="BP916" s="171" t="str">
        <f t="shared" si="760"/>
        <v>0</v>
      </c>
      <c r="BQ916" s="171" t="str">
        <f>IF(ISBLANK(BL916), "", (POWER(BL916/VLOOKUP(BP916,Anthro_Calc!C:P,13,FALSE),VLOOKUP(BP916,Anthro_Calc!C:P,12,FALSE))-1) / (VLOOKUP(BP916,Anthro_Calc!C:P,14,FALSE)*VLOOKUP(BP916,Anthro_Calc!C:P,12,FALSE)))</f>
        <v/>
      </c>
      <c r="BR916" s="171" t="str">
        <f>IF(ISBLANK(BL916), "", -3 + (BL916 -VLOOKUP(BP916,Anthro_Calc!C:P,4,FALSE)) / (VLOOKUP(BP916,Anthro_Calc!C:P,5,FALSE) - VLOOKUP(BP916,Anthro_Calc!C:P,4,FALSE)))</f>
        <v/>
      </c>
      <c r="BS916" s="171" t="str">
        <f>IF(ISBLANK(BL916), "", 3 + (BL916 -VLOOKUP(BP916,Anthro_Calc!C:P,10,FALSE)) / (VLOOKUP(BP916,Anthro_Calc!C:P,10,FALSE) - VLOOKUP(BP916,Anthro_Calc!C:P,9,FALSE)))</f>
        <v/>
      </c>
      <c r="BT916" s="172" t="str">
        <f t="shared" si="761"/>
        <v/>
      </c>
      <c r="BU916" s="173" t="str">
        <f t="shared" si="762"/>
        <v/>
      </c>
      <c r="BV916" s="174" t="str">
        <f t="shared" si="763"/>
        <v/>
      </c>
      <c r="BW916" s="181" t="str">
        <f t="shared" si="786"/>
        <v/>
      </c>
      <c r="BX916" s="179"/>
      <c r="BY916" s="181" t="str">
        <f>IF(ISBLANK(BL916), "", VLOOKUP(Z916&amp;" "&amp;BV916&amp;" "&amp;BW916,Graduation_Criteria!$D$2:$E$34,2,FALSE))</f>
        <v/>
      </c>
      <c r="BZ916" s="181" t="str">
        <f t="shared" si="787"/>
        <v/>
      </c>
      <c r="CA916" s="167"/>
      <c r="CB916" s="175"/>
      <c r="CC916" s="175"/>
      <c r="CD916" s="183" t="str">
        <f t="shared" si="764"/>
        <v/>
      </c>
      <c r="CE916" s="184">
        <f t="shared" si="765"/>
        <v>0</v>
      </c>
      <c r="CF916" s="184">
        <f t="shared" si="766"/>
        <v>0</v>
      </c>
      <c r="CG916" s="184" t="str">
        <f t="shared" si="767"/>
        <v>0</v>
      </c>
      <c r="CH916" s="184" t="str">
        <f>IF(ISBLANK(CC916), "", (POWER(CC916/VLOOKUP(CG916,Anthro_Calc!C:P,13,FALSE),VLOOKUP(CG916,Anthro_Calc!C:P,12,FALSE))-1) / (VLOOKUP(CG916,Anthro_Calc!C:P,14,FALSE)*VLOOKUP(CG916,Anthro_Calc!C:P,12,FALSE)))</f>
        <v/>
      </c>
      <c r="CI916" s="184" t="str">
        <f>IF(ISBLANK(CC916), "", -3 + (CC916 -VLOOKUP(CG916,Anthro_Calc!C:P,4,FALSE)) / (VLOOKUP(CG916,Anthro_Calc!C:P,5,FALSE) - VLOOKUP(CG916,Anthro_Calc!C:P,4,FALSE)))</f>
        <v/>
      </c>
      <c r="CJ916" s="184" t="str">
        <f>IF(ISBLANK(CC916), "", 3 + (CC916 -VLOOKUP(CG916,Anthro_Calc!C:P,10,FALSE)) / (VLOOKUP(CG916,Anthro_Calc!C:P,10,FALSE) - VLOOKUP(CG916,Anthro_Calc!C:P,9,FALSE)))</f>
        <v/>
      </c>
      <c r="CK916" s="185" t="str">
        <f t="shared" si="768"/>
        <v/>
      </c>
      <c r="CL916" s="173" t="str">
        <f t="shared" si="769"/>
        <v/>
      </c>
      <c r="CM916" s="174" t="str">
        <f t="shared" si="770"/>
        <v/>
      </c>
      <c r="CN916" s="179"/>
      <c r="CO916" s="167"/>
      <c r="CP916" s="175"/>
      <c r="CQ916" s="175"/>
      <c r="CR916" s="186" t="str">
        <f t="shared" si="771"/>
        <v/>
      </c>
      <c r="CS916" s="187">
        <f t="shared" si="772"/>
        <v>0</v>
      </c>
      <c r="CT916" s="187">
        <f t="shared" si="773"/>
        <v>0</v>
      </c>
      <c r="CU916" s="187" t="str">
        <f t="shared" si="774"/>
        <v>0</v>
      </c>
      <c r="CV916" s="187" t="str">
        <f>IF(ISBLANK(CQ916), "", (POWER(CQ916/VLOOKUP(CU916,Anthro_Calc!C:P,13,FALSE),VLOOKUP(CU916,Anthro_Calc!C:P,12,FALSE))-1) / (VLOOKUP(CU916,Anthro_Calc!C:P,14,FALSE)*VLOOKUP(CU916,Anthro_Calc!C:P,12,FALSE)))</f>
        <v/>
      </c>
      <c r="CW916" s="187" t="str">
        <f>IF(ISBLANK(CQ916), "", -3 + (CQ916 -VLOOKUP(CU916,Anthro_Calc!C:P,4,FALSE)) / (VLOOKUP(CU916,Anthro_Calc!C:P,5,FALSE) - VLOOKUP(CU916,Anthro_Calc!C:P,4,FALSE)))</f>
        <v/>
      </c>
      <c r="CX916" s="187" t="str">
        <f>IF(ISBLANK(CQ916), "", 3 + (CQ916 -VLOOKUP(CU916,Anthro_Calc!C:P,10,FALSE)) / (VLOOKUP(CU916,Anthro_Calc!C:P,10,FALSE) - VLOOKUP(CU916,Anthro_Calc!C:P,9,FALSE)))</f>
        <v/>
      </c>
      <c r="CY916" s="188" t="str">
        <f t="shared" si="775"/>
        <v/>
      </c>
      <c r="CZ916" s="117" t="str">
        <f t="shared" si="789"/>
        <v/>
      </c>
      <c r="DA916" s="174" t="str">
        <f t="shared" si="776"/>
        <v/>
      </c>
      <c r="DB916" s="189"/>
    </row>
    <row r="917" spans="1:106">
      <c r="A917" s="165">
        <f t="shared" si="781"/>
        <v>913</v>
      </c>
      <c r="B917" s="166"/>
      <c r="C917" s="166"/>
      <c r="D917" s="166"/>
      <c r="E917" s="166"/>
      <c r="F917" s="166"/>
      <c r="G917" s="166"/>
      <c r="H917" s="166"/>
      <c r="I917" s="166"/>
      <c r="J917" s="166"/>
      <c r="K917" s="166"/>
      <c r="L917" s="166"/>
      <c r="M917" s="167"/>
      <c r="N917" s="168" t="str">
        <f t="shared" ca="1" si="740"/>
        <v/>
      </c>
      <c r="O917" s="169"/>
      <c r="P917" s="169"/>
      <c r="Q917" s="167"/>
      <c r="R917" s="170"/>
      <c r="S917" s="171" t="str">
        <f t="shared" si="741"/>
        <v/>
      </c>
      <c r="T917" s="171" t="str">
        <f t="shared" si="742"/>
        <v/>
      </c>
      <c r="U917" s="171" t="str">
        <f t="shared" si="743"/>
        <v/>
      </c>
      <c r="V917" s="171" t="str">
        <f>IF(ISBLANK(R917), "", (POWER(R917/VLOOKUP(U917,Anthro_Calc!C:P,13,FALSE),VLOOKUP(U917,Anthro_Calc!C:P,12,FALSE))-1) / (VLOOKUP(U917,Anthro_Calc!C:P,14,FALSE)*VLOOKUP(U917,Anthro_Calc!C:P,12,FALSE)))</f>
        <v/>
      </c>
      <c r="W917" s="171" t="str">
        <f>IF(ISBLANK(R917), "", -3 + (R917 -VLOOKUP(U917,Anthro_Calc!C:P,4,FALSE)) / (VLOOKUP(U917,Anthro_Calc!C:P,5,FALSE) - VLOOKUP(U917,Anthro_Calc!C:P,4,FALSE)))</f>
        <v/>
      </c>
      <c r="X917" s="171" t="str">
        <f>IF(ISBLANK(R917), "", 3 + (R917 -VLOOKUP(U917,Anthro_Calc!C:P,10,FALSE)) / (VLOOKUP(U917,Anthro_Calc!C:P,10,FALSE) - VLOOKUP(U917,Anthro_Calc!C:P,9,FALSE)))</f>
        <v/>
      </c>
      <c r="Y917" s="172" t="str">
        <f t="shared" si="744"/>
        <v/>
      </c>
      <c r="Z917" s="173" t="str">
        <f t="shared" si="745"/>
        <v/>
      </c>
      <c r="AA917" s="174" t="str">
        <f t="shared" si="780"/>
        <v/>
      </c>
      <c r="AB917" s="167"/>
      <c r="AC917" s="175"/>
      <c r="AD917" s="176"/>
      <c r="AE917" s="177" t="str">
        <f t="shared" si="746"/>
        <v/>
      </c>
      <c r="AF917" s="171">
        <f t="shared" si="747"/>
        <v>0</v>
      </c>
      <c r="AG917" s="171">
        <f t="shared" si="748"/>
        <v>0</v>
      </c>
      <c r="AH917" s="171" t="str">
        <f t="shared" si="749"/>
        <v>0</v>
      </c>
      <c r="AI917" s="171" t="str">
        <f>IF(ISBLANK(AD917), "", (POWER(AD917/VLOOKUP(AH917,Anthro_Calc!C:P,13,FALSE),VLOOKUP(AH917,Anthro_Calc!C:P,12,FALSE))-1) / (VLOOKUP(AH917,Anthro_Calc!C:P,14,FALSE)*VLOOKUP(AH917,Anthro_Calc!C:P,12,FALSE)))</f>
        <v/>
      </c>
      <c r="AJ917" s="171" t="str">
        <f>IF(ISBLANK(AD917), "", -3 + (AD917 -VLOOKUP(AH917,Anthro_Calc!C:P,4,FALSE)) / (VLOOKUP(AH917,Anthro_Calc!C:P,5,FALSE) - VLOOKUP(AH917,Anthro_Calc!C:P,4,FALSE)))</f>
        <v/>
      </c>
      <c r="AK917" s="171" t="str">
        <f>IF(ISBLANK(AD917), "", 3 + (AD917 -VLOOKUP(AH917,Anthro_Calc!C:P,10,FALSE)) / (VLOOKUP(AH917,Anthro_Calc!C:P,10,FALSE) - VLOOKUP(AH917,Anthro_Calc!C:P,9,FALSE)))</f>
        <v/>
      </c>
      <c r="AL917" s="172" t="str">
        <f t="shared" si="750"/>
        <v/>
      </c>
      <c r="AM917" s="173" t="str">
        <f t="shared" si="751"/>
        <v/>
      </c>
      <c r="AN917" s="174" t="str">
        <f t="shared" si="752"/>
        <v/>
      </c>
      <c r="AO917" s="178" t="str">
        <f t="shared" si="782"/>
        <v/>
      </c>
      <c r="AP917" s="179"/>
      <c r="AQ917" s="179" t="str">
        <f t="shared" si="788"/>
        <v/>
      </c>
      <c r="AR917" s="167"/>
      <c r="AS917" s="175"/>
      <c r="AT917" s="170"/>
      <c r="AU917" s="177" t="str">
        <f t="shared" si="779"/>
        <v/>
      </c>
      <c r="AV917" s="171">
        <f t="shared" si="753"/>
        <v>0</v>
      </c>
      <c r="AW917" s="171">
        <f t="shared" si="754"/>
        <v>0</v>
      </c>
      <c r="AX917" s="171" t="str">
        <f t="shared" si="755"/>
        <v>0</v>
      </c>
      <c r="AY917" s="171" t="str">
        <f>IF(ISBLANK(AT917), "", (POWER(AT917/VLOOKUP(AX917,Anthro_Calc!C:P,13,FALSE),VLOOKUP(AX917,Anthro_Calc!C:P,12,FALSE))-1) / (VLOOKUP(AX917,Anthro_Calc!C:P,14,FALSE)*VLOOKUP(AX917,Anthro_Calc!C:P,12,FALSE)))</f>
        <v/>
      </c>
      <c r="AZ917" s="171" t="str">
        <f>IF(ISBLANK(AT917), "", -3 + (AT917 -VLOOKUP(AX917,Anthro_Calc!C:P,4,FALSE)) / (VLOOKUP(AX917,Anthro_Calc!C:P,5,FALSE) - VLOOKUP(AX917,Anthro_Calc!C:P,4,FALSE)))</f>
        <v/>
      </c>
      <c r="BA917" s="171" t="str">
        <f>IF(ISBLANK(AT917), "", 3 + (AT917 -VLOOKUP(AX917,Anthro_Calc!C:P,10,FALSE)) / (VLOOKUP(AX917,Anthro_Calc!C:P,10,FALSE) - VLOOKUP(AX917,Anthro_Calc!C:P,9,FALSE)))</f>
        <v/>
      </c>
      <c r="BB917" s="172" t="str">
        <f t="shared" si="756"/>
        <v/>
      </c>
      <c r="BC917" s="173" t="str">
        <f t="shared" si="757"/>
        <v/>
      </c>
      <c r="BD917" s="174" t="str">
        <f t="shared" si="783"/>
        <v/>
      </c>
      <c r="BE917" s="180" t="str">
        <f t="shared" si="784"/>
        <v/>
      </c>
      <c r="BF917" s="181" t="str">
        <f t="shared" si="758"/>
        <v/>
      </c>
      <c r="BG917" s="181" t="str">
        <f t="shared" si="785"/>
        <v/>
      </c>
      <c r="BH917" s="179"/>
      <c r="BI917" s="182"/>
      <c r="BJ917" s="167"/>
      <c r="BK917" s="175"/>
      <c r="BL917" s="176"/>
      <c r="BM917" s="177" t="str">
        <f t="shared" si="759"/>
        <v/>
      </c>
      <c r="BN917" s="171">
        <f t="shared" si="777"/>
        <v>0</v>
      </c>
      <c r="BO917" s="171">
        <f t="shared" si="778"/>
        <v>0</v>
      </c>
      <c r="BP917" s="171" t="str">
        <f t="shared" si="760"/>
        <v>0</v>
      </c>
      <c r="BQ917" s="171" t="str">
        <f>IF(ISBLANK(BL917), "", (POWER(BL917/VLOOKUP(BP917,Anthro_Calc!C:P,13,FALSE),VLOOKUP(BP917,Anthro_Calc!C:P,12,FALSE))-1) / (VLOOKUP(BP917,Anthro_Calc!C:P,14,FALSE)*VLOOKUP(BP917,Anthro_Calc!C:P,12,FALSE)))</f>
        <v/>
      </c>
      <c r="BR917" s="171" t="str">
        <f>IF(ISBLANK(BL917), "", -3 + (BL917 -VLOOKUP(BP917,Anthro_Calc!C:P,4,FALSE)) / (VLOOKUP(BP917,Anthro_Calc!C:P,5,FALSE) - VLOOKUP(BP917,Anthro_Calc!C:P,4,FALSE)))</f>
        <v/>
      </c>
      <c r="BS917" s="171" t="str">
        <f>IF(ISBLANK(BL917), "", 3 + (BL917 -VLOOKUP(BP917,Anthro_Calc!C:P,10,FALSE)) / (VLOOKUP(BP917,Anthro_Calc!C:P,10,FALSE) - VLOOKUP(BP917,Anthro_Calc!C:P,9,FALSE)))</f>
        <v/>
      </c>
      <c r="BT917" s="172" t="str">
        <f t="shared" si="761"/>
        <v/>
      </c>
      <c r="BU917" s="173" t="str">
        <f t="shared" si="762"/>
        <v/>
      </c>
      <c r="BV917" s="174" t="str">
        <f t="shared" si="763"/>
        <v/>
      </c>
      <c r="BW917" s="181" t="str">
        <f t="shared" si="786"/>
        <v/>
      </c>
      <c r="BX917" s="179"/>
      <c r="BY917" s="181" t="str">
        <f>IF(ISBLANK(BL917), "", VLOOKUP(Z917&amp;" "&amp;BV917&amp;" "&amp;BW917,Graduation_Criteria!$D$2:$E$34,2,FALSE))</f>
        <v/>
      </c>
      <c r="BZ917" s="181" t="str">
        <f t="shared" si="787"/>
        <v/>
      </c>
      <c r="CA917" s="167"/>
      <c r="CB917" s="175"/>
      <c r="CC917" s="175"/>
      <c r="CD917" s="183" t="str">
        <f t="shared" si="764"/>
        <v/>
      </c>
      <c r="CE917" s="184">
        <f t="shared" si="765"/>
        <v>0</v>
      </c>
      <c r="CF917" s="184">
        <f t="shared" si="766"/>
        <v>0</v>
      </c>
      <c r="CG917" s="184" t="str">
        <f t="shared" si="767"/>
        <v>0</v>
      </c>
      <c r="CH917" s="184" t="str">
        <f>IF(ISBLANK(CC917), "", (POWER(CC917/VLOOKUP(CG917,Anthro_Calc!C:P,13,FALSE),VLOOKUP(CG917,Anthro_Calc!C:P,12,FALSE))-1) / (VLOOKUP(CG917,Anthro_Calc!C:P,14,FALSE)*VLOOKUP(CG917,Anthro_Calc!C:P,12,FALSE)))</f>
        <v/>
      </c>
      <c r="CI917" s="184" t="str">
        <f>IF(ISBLANK(CC917), "", -3 + (CC917 -VLOOKUP(CG917,Anthro_Calc!C:P,4,FALSE)) / (VLOOKUP(CG917,Anthro_Calc!C:P,5,FALSE) - VLOOKUP(CG917,Anthro_Calc!C:P,4,FALSE)))</f>
        <v/>
      </c>
      <c r="CJ917" s="184" t="str">
        <f>IF(ISBLANK(CC917), "", 3 + (CC917 -VLOOKUP(CG917,Anthro_Calc!C:P,10,FALSE)) / (VLOOKUP(CG917,Anthro_Calc!C:P,10,FALSE) - VLOOKUP(CG917,Anthro_Calc!C:P,9,FALSE)))</f>
        <v/>
      </c>
      <c r="CK917" s="185" t="str">
        <f t="shared" si="768"/>
        <v/>
      </c>
      <c r="CL917" s="173" t="str">
        <f t="shared" si="769"/>
        <v/>
      </c>
      <c r="CM917" s="174" t="str">
        <f t="shared" si="770"/>
        <v/>
      </c>
      <c r="CN917" s="179"/>
      <c r="CO917" s="167"/>
      <c r="CP917" s="175"/>
      <c r="CQ917" s="175"/>
      <c r="CR917" s="186" t="str">
        <f t="shared" si="771"/>
        <v/>
      </c>
      <c r="CS917" s="187">
        <f t="shared" si="772"/>
        <v>0</v>
      </c>
      <c r="CT917" s="187">
        <f t="shared" si="773"/>
        <v>0</v>
      </c>
      <c r="CU917" s="187" t="str">
        <f t="shared" si="774"/>
        <v>0</v>
      </c>
      <c r="CV917" s="187" t="str">
        <f>IF(ISBLANK(CQ917), "", (POWER(CQ917/VLOOKUP(CU917,Anthro_Calc!C:P,13,FALSE),VLOOKUP(CU917,Anthro_Calc!C:P,12,FALSE))-1) / (VLOOKUP(CU917,Anthro_Calc!C:P,14,FALSE)*VLOOKUP(CU917,Anthro_Calc!C:P,12,FALSE)))</f>
        <v/>
      </c>
      <c r="CW917" s="187" t="str">
        <f>IF(ISBLANK(CQ917), "", -3 + (CQ917 -VLOOKUP(CU917,Anthro_Calc!C:P,4,FALSE)) / (VLOOKUP(CU917,Anthro_Calc!C:P,5,FALSE) - VLOOKUP(CU917,Anthro_Calc!C:P,4,FALSE)))</f>
        <v/>
      </c>
      <c r="CX917" s="187" t="str">
        <f>IF(ISBLANK(CQ917), "", 3 + (CQ917 -VLOOKUP(CU917,Anthro_Calc!C:P,10,FALSE)) / (VLOOKUP(CU917,Anthro_Calc!C:P,10,FALSE) - VLOOKUP(CU917,Anthro_Calc!C:P,9,FALSE)))</f>
        <v/>
      </c>
      <c r="CY917" s="188" t="str">
        <f t="shared" si="775"/>
        <v/>
      </c>
      <c r="CZ917" s="117" t="str">
        <f t="shared" si="789"/>
        <v/>
      </c>
      <c r="DA917" s="174" t="str">
        <f t="shared" si="776"/>
        <v/>
      </c>
      <c r="DB917" s="189"/>
    </row>
    <row r="918" spans="1:106">
      <c r="A918" s="165">
        <f t="shared" si="781"/>
        <v>914</v>
      </c>
      <c r="B918" s="166"/>
      <c r="C918" s="166"/>
      <c r="D918" s="166"/>
      <c r="E918" s="166"/>
      <c r="F918" s="166"/>
      <c r="G918" s="166"/>
      <c r="H918" s="166"/>
      <c r="I918" s="166"/>
      <c r="J918" s="166"/>
      <c r="K918" s="166"/>
      <c r="L918" s="166"/>
      <c r="M918" s="167"/>
      <c r="N918" s="168" t="str">
        <f t="shared" ca="1" si="740"/>
        <v/>
      </c>
      <c r="O918" s="169"/>
      <c r="P918" s="169"/>
      <c r="Q918" s="167"/>
      <c r="R918" s="170"/>
      <c r="S918" s="171" t="str">
        <f t="shared" si="741"/>
        <v/>
      </c>
      <c r="T918" s="171" t="str">
        <f t="shared" si="742"/>
        <v/>
      </c>
      <c r="U918" s="171" t="str">
        <f t="shared" si="743"/>
        <v/>
      </c>
      <c r="V918" s="171" t="str">
        <f>IF(ISBLANK(R918), "", (POWER(R918/VLOOKUP(U918,Anthro_Calc!C:P,13,FALSE),VLOOKUP(U918,Anthro_Calc!C:P,12,FALSE))-1) / (VLOOKUP(U918,Anthro_Calc!C:P,14,FALSE)*VLOOKUP(U918,Anthro_Calc!C:P,12,FALSE)))</f>
        <v/>
      </c>
      <c r="W918" s="171" t="str">
        <f>IF(ISBLANK(R918), "", -3 + (R918 -VLOOKUP(U918,Anthro_Calc!C:P,4,FALSE)) / (VLOOKUP(U918,Anthro_Calc!C:P,5,FALSE) - VLOOKUP(U918,Anthro_Calc!C:P,4,FALSE)))</f>
        <v/>
      </c>
      <c r="X918" s="171" t="str">
        <f>IF(ISBLANK(R918), "", 3 + (R918 -VLOOKUP(U918,Anthro_Calc!C:P,10,FALSE)) / (VLOOKUP(U918,Anthro_Calc!C:P,10,FALSE) - VLOOKUP(U918,Anthro_Calc!C:P,9,FALSE)))</f>
        <v/>
      </c>
      <c r="Y918" s="172" t="str">
        <f t="shared" si="744"/>
        <v/>
      </c>
      <c r="Z918" s="173" t="str">
        <f t="shared" si="745"/>
        <v/>
      </c>
      <c r="AA918" s="174" t="str">
        <f t="shared" si="780"/>
        <v/>
      </c>
      <c r="AB918" s="167"/>
      <c r="AC918" s="175"/>
      <c r="AD918" s="176"/>
      <c r="AE918" s="177" t="str">
        <f t="shared" si="746"/>
        <v/>
      </c>
      <c r="AF918" s="171">
        <f t="shared" si="747"/>
        <v>0</v>
      </c>
      <c r="AG918" s="171">
        <f t="shared" si="748"/>
        <v>0</v>
      </c>
      <c r="AH918" s="171" t="str">
        <f t="shared" si="749"/>
        <v>0</v>
      </c>
      <c r="AI918" s="171" t="str">
        <f>IF(ISBLANK(AD918), "", (POWER(AD918/VLOOKUP(AH918,Anthro_Calc!C:P,13,FALSE),VLOOKUP(AH918,Anthro_Calc!C:P,12,FALSE))-1) / (VLOOKUP(AH918,Anthro_Calc!C:P,14,FALSE)*VLOOKUP(AH918,Anthro_Calc!C:P,12,FALSE)))</f>
        <v/>
      </c>
      <c r="AJ918" s="171" t="str">
        <f>IF(ISBLANK(AD918), "", -3 + (AD918 -VLOOKUP(AH918,Anthro_Calc!C:P,4,FALSE)) / (VLOOKUP(AH918,Anthro_Calc!C:P,5,FALSE) - VLOOKUP(AH918,Anthro_Calc!C:P,4,FALSE)))</f>
        <v/>
      </c>
      <c r="AK918" s="171" t="str">
        <f>IF(ISBLANK(AD918), "", 3 + (AD918 -VLOOKUP(AH918,Anthro_Calc!C:P,10,FALSE)) / (VLOOKUP(AH918,Anthro_Calc!C:P,10,FALSE) - VLOOKUP(AH918,Anthro_Calc!C:P,9,FALSE)))</f>
        <v/>
      </c>
      <c r="AL918" s="172" t="str">
        <f t="shared" si="750"/>
        <v/>
      </c>
      <c r="AM918" s="173" t="str">
        <f t="shared" si="751"/>
        <v/>
      </c>
      <c r="AN918" s="174" t="str">
        <f t="shared" si="752"/>
        <v/>
      </c>
      <c r="AO918" s="178" t="str">
        <f t="shared" si="782"/>
        <v/>
      </c>
      <c r="AP918" s="179"/>
      <c r="AQ918" s="179" t="str">
        <f t="shared" si="788"/>
        <v/>
      </c>
      <c r="AR918" s="167"/>
      <c r="AS918" s="175"/>
      <c r="AT918" s="170"/>
      <c r="AU918" s="177" t="str">
        <f t="shared" si="779"/>
        <v/>
      </c>
      <c r="AV918" s="171">
        <f t="shared" si="753"/>
        <v>0</v>
      </c>
      <c r="AW918" s="171">
        <f t="shared" si="754"/>
        <v>0</v>
      </c>
      <c r="AX918" s="171" t="str">
        <f t="shared" si="755"/>
        <v>0</v>
      </c>
      <c r="AY918" s="171" t="str">
        <f>IF(ISBLANK(AT918), "", (POWER(AT918/VLOOKUP(AX918,Anthro_Calc!C:P,13,FALSE),VLOOKUP(AX918,Anthro_Calc!C:P,12,FALSE))-1) / (VLOOKUP(AX918,Anthro_Calc!C:P,14,FALSE)*VLOOKUP(AX918,Anthro_Calc!C:P,12,FALSE)))</f>
        <v/>
      </c>
      <c r="AZ918" s="171" t="str">
        <f>IF(ISBLANK(AT918), "", -3 + (AT918 -VLOOKUP(AX918,Anthro_Calc!C:P,4,FALSE)) / (VLOOKUP(AX918,Anthro_Calc!C:P,5,FALSE) - VLOOKUP(AX918,Anthro_Calc!C:P,4,FALSE)))</f>
        <v/>
      </c>
      <c r="BA918" s="171" t="str">
        <f>IF(ISBLANK(AT918), "", 3 + (AT918 -VLOOKUP(AX918,Anthro_Calc!C:P,10,FALSE)) / (VLOOKUP(AX918,Anthro_Calc!C:P,10,FALSE) - VLOOKUP(AX918,Anthro_Calc!C:P,9,FALSE)))</f>
        <v/>
      </c>
      <c r="BB918" s="172" t="str">
        <f t="shared" si="756"/>
        <v/>
      </c>
      <c r="BC918" s="173" t="str">
        <f t="shared" si="757"/>
        <v/>
      </c>
      <c r="BD918" s="174" t="str">
        <f t="shared" si="783"/>
        <v/>
      </c>
      <c r="BE918" s="180" t="str">
        <f t="shared" si="784"/>
        <v/>
      </c>
      <c r="BF918" s="181" t="str">
        <f t="shared" si="758"/>
        <v/>
      </c>
      <c r="BG918" s="181" t="str">
        <f t="shared" si="785"/>
        <v/>
      </c>
      <c r="BH918" s="179"/>
      <c r="BI918" s="182"/>
      <c r="BJ918" s="167"/>
      <c r="BK918" s="175"/>
      <c r="BL918" s="176"/>
      <c r="BM918" s="177" t="str">
        <f t="shared" si="759"/>
        <v/>
      </c>
      <c r="BN918" s="171">
        <f t="shared" si="777"/>
        <v>0</v>
      </c>
      <c r="BO918" s="171">
        <f t="shared" si="778"/>
        <v>0</v>
      </c>
      <c r="BP918" s="171" t="str">
        <f t="shared" si="760"/>
        <v>0</v>
      </c>
      <c r="BQ918" s="171" t="str">
        <f>IF(ISBLANK(BL918), "", (POWER(BL918/VLOOKUP(BP918,Anthro_Calc!C:P,13,FALSE),VLOOKUP(BP918,Anthro_Calc!C:P,12,FALSE))-1) / (VLOOKUP(BP918,Anthro_Calc!C:P,14,FALSE)*VLOOKUP(BP918,Anthro_Calc!C:P,12,FALSE)))</f>
        <v/>
      </c>
      <c r="BR918" s="171" t="str">
        <f>IF(ISBLANK(BL918), "", -3 + (BL918 -VLOOKUP(BP918,Anthro_Calc!C:P,4,FALSE)) / (VLOOKUP(BP918,Anthro_Calc!C:P,5,FALSE) - VLOOKUP(BP918,Anthro_Calc!C:P,4,FALSE)))</f>
        <v/>
      </c>
      <c r="BS918" s="171" t="str">
        <f>IF(ISBLANK(BL918), "", 3 + (BL918 -VLOOKUP(BP918,Anthro_Calc!C:P,10,FALSE)) / (VLOOKUP(BP918,Anthro_Calc!C:P,10,FALSE) - VLOOKUP(BP918,Anthro_Calc!C:P,9,FALSE)))</f>
        <v/>
      </c>
      <c r="BT918" s="172" t="str">
        <f t="shared" si="761"/>
        <v/>
      </c>
      <c r="BU918" s="173" t="str">
        <f t="shared" si="762"/>
        <v/>
      </c>
      <c r="BV918" s="174" t="str">
        <f t="shared" si="763"/>
        <v/>
      </c>
      <c r="BW918" s="181" t="str">
        <f t="shared" si="786"/>
        <v/>
      </c>
      <c r="BX918" s="179"/>
      <c r="BY918" s="181" t="str">
        <f>IF(ISBLANK(BL918), "", VLOOKUP(Z918&amp;" "&amp;BV918&amp;" "&amp;BW918,Graduation_Criteria!$D$2:$E$34,2,FALSE))</f>
        <v/>
      </c>
      <c r="BZ918" s="181" t="str">
        <f t="shared" si="787"/>
        <v/>
      </c>
      <c r="CA918" s="167"/>
      <c r="CB918" s="175"/>
      <c r="CC918" s="175"/>
      <c r="CD918" s="183" t="str">
        <f t="shared" si="764"/>
        <v/>
      </c>
      <c r="CE918" s="184">
        <f t="shared" si="765"/>
        <v>0</v>
      </c>
      <c r="CF918" s="184">
        <f t="shared" si="766"/>
        <v>0</v>
      </c>
      <c r="CG918" s="184" t="str">
        <f t="shared" si="767"/>
        <v>0</v>
      </c>
      <c r="CH918" s="184" t="str">
        <f>IF(ISBLANK(CC918), "", (POWER(CC918/VLOOKUP(CG918,Anthro_Calc!C:P,13,FALSE),VLOOKUP(CG918,Anthro_Calc!C:P,12,FALSE))-1) / (VLOOKUP(CG918,Anthro_Calc!C:P,14,FALSE)*VLOOKUP(CG918,Anthro_Calc!C:P,12,FALSE)))</f>
        <v/>
      </c>
      <c r="CI918" s="184" t="str">
        <f>IF(ISBLANK(CC918), "", -3 + (CC918 -VLOOKUP(CG918,Anthro_Calc!C:P,4,FALSE)) / (VLOOKUP(CG918,Anthro_Calc!C:P,5,FALSE) - VLOOKUP(CG918,Anthro_Calc!C:P,4,FALSE)))</f>
        <v/>
      </c>
      <c r="CJ918" s="184" t="str">
        <f>IF(ISBLANK(CC918), "", 3 + (CC918 -VLOOKUP(CG918,Anthro_Calc!C:P,10,FALSE)) / (VLOOKUP(CG918,Anthro_Calc!C:P,10,FALSE) - VLOOKUP(CG918,Anthro_Calc!C:P,9,FALSE)))</f>
        <v/>
      </c>
      <c r="CK918" s="185" t="str">
        <f t="shared" si="768"/>
        <v/>
      </c>
      <c r="CL918" s="173" t="str">
        <f t="shared" si="769"/>
        <v/>
      </c>
      <c r="CM918" s="174" t="str">
        <f t="shared" si="770"/>
        <v/>
      </c>
      <c r="CN918" s="179"/>
      <c r="CO918" s="167"/>
      <c r="CP918" s="175"/>
      <c r="CQ918" s="175"/>
      <c r="CR918" s="186" t="str">
        <f t="shared" si="771"/>
        <v/>
      </c>
      <c r="CS918" s="187">
        <f t="shared" si="772"/>
        <v>0</v>
      </c>
      <c r="CT918" s="187">
        <f t="shared" si="773"/>
        <v>0</v>
      </c>
      <c r="CU918" s="187" t="str">
        <f t="shared" si="774"/>
        <v>0</v>
      </c>
      <c r="CV918" s="187" t="str">
        <f>IF(ISBLANK(CQ918), "", (POWER(CQ918/VLOOKUP(CU918,Anthro_Calc!C:P,13,FALSE),VLOOKUP(CU918,Anthro_Calc!C:P,12,FALSE))-1) / (VLOOKUP(CU918,Anthro_Calc!C:P,14,FALSE)*VLOOKUP(CU918,Anthro_Calc!C:P,12,FALSE)))</f>
        <v/>
      </c>
      <c r="CW918" s="187" t="str">
        <f>IF(ISBLANK(CQ918), "", -3 + (CQ918 -VLOOKUP(CU918,Anthro_Calc!C:P,4,FALSE)) / (VLOOKUP(CU918,Anthro_Calc!C:P,5,FALSE) - VLOOKUP(CU918,Anthro_Calc!C:P,4,FALSE)))</f>
        <v/>
      </c>
      <c r="CX918" s="187" t="str">
        <f>IF(ISBLANK(CQ918), "", 3 + (CQ918 -VLOOKUP(CU918,Anthro_Calc!C:P,10,FALSE)) / (VLOOKUP(CU918,Anthro_Calc!C:P,10,FALSE) - VLOOKUP(CU918,Anthro_Calc!C:P,9,FALSE)))</f>
        <v/>
      </c>
      <c r="CY918" s="188" t="str">
        <f t="shared" si="775"/>
        <v/>
      </c>
      <c r="CZ918" s="117" t="str">
        <f t="shared" si="789"/>
        <v/>
      </c>
      <c r="DA918" s="174" t="str">
        <f t="shared" si="776"/>
        <v/>
      </c>
      <c r="DB918" s="189"/>
    </row>
    <row r="919" spans="1:106">
      <c r="A919" s="165">
        <f t="shared" si="781"/>
        <v>915</v>
      </c>
      <c r="B919" s="166"/>
      <c r="C919" s="166"/>
      <c r="D919" s="166"/>
      <c r="E919" s="166"/>
      <c r="F919" s="166"/>
      <c r="G919" s="166"/>
      <c r="H919" s="166"/>
      <c r="I919" s="166"/>
      <c r="J919" s="166"/>
      <c r="K919" s="166"/>
      <c r="L919" s="166"/>
      <c r="M919" s="167"/>
      <c r="N919" s="168" t="str">
        <f t="shared" ca="1" si="740"/>
        <v/>
      </c>
      <c r="O919" s="169"/>
      <c r="P919" s="169"/>
      <c r="Q919" s="167"/>
      <c r="R919" s="170"/>
      <c r="S919" s="171" t="str">
        <f t="shared" si="741"/>
        <v/>
      </c>
      <c r="T919" s="171" t="str">
        <f t="shared" si="742"/>
        <v/>
      </c>
      <c r="U919" s="171" t="str">
        <f t="shared" si="743"/>
        <v/>
      </c>
      <c r="V919" s="171" t="str">
        <f>IF(ISBLANK(R919), "", (POWER(R919/VLOOKUP(U919,Anthro_Calc!C:P,13,FALSE),VLOOKUP(U919,Anthro_Calc!C:P,12,FALSE))-1) / (VLOOKUP(U919,Anthro_Calc!C:P,14,FALSE)*VLOOKUP(U919,Anthro_Calc!C:P,12,FALSE)))</f>
        <v/>
      </c>
      <c r="W919" s="171" t="str">
        <f>IF(ISBLANK(R919), "", -3 + (R919 -VLOOKUP(U919,Anthro_Calc!C:P,4,FALSE)) / (VLOOKUP(U919,Anthro_Calc!C:P,5,FALSE) - VLOOKUP(U919,Anthro_Calc!C:P,4,FALSE)))</f>
        <v/>
      </c>
      <c r="X919" s="171" t="str">
        <f>IF(ISBLANK(R919), "", 3 + (R919 -VLOOKUP(U919,Anthro_Calc!C:P,10,FALSE)) / (VLOOKUP(U919,Anthro_Calc!C:P,10,FALSE) - VLOOKUP(U919,Anthro_Calc!C:P,9,FALSE)))</f>
        <v/>
      </c>
      <c r="Y919" s="172" t="str">
        <f t="shared" si="744"/>
        <v/>
      </c>
      <c r="Z919" s="173" t="str">
        <f t="shared" si="745"/>
        <v/>
      </c>
      <c r="AA919" s="174" t="str">
        <f t="shared" si="780"/>
        <v/>
      </c>
      <c r="AB919" s="167"/>
      <c r="AC919" s="175"/>
      <c r="AD919" s="176"/>
      <c r="AE919" s="177" t="str">
        <f t="shared" si="746"/>
        <v/>
      </c>
      <c r="AF919" s="171">
        <f t="shared" si="747"/>
        <v>0</v>
      </c>
      <c r="AG919" s="171">
        <f t="shared" si="748"/>
        <v>0</v>
      </c>
      <c r="AH919" s="171" t="str">
        <f t="shared" si="749"/>
        <v>0</v>
      </c>
      <c r="AI919" s="171" t="str">
        <f>IF(ISBLANK(AD919), "", (POWER(AD919/VLOOKUP(AH919,Anthro_Calc!C:P,13,FALSE),VLOOKUP(AH919,Anthro_Calc!C:P,12,FALSE))-1) / (VLOOKUP(AH919,Anthro_Calc!C:P,14,FALSE)*VLOOKUP(AH919,Anthro_Calc!C:P,12,FALSE)))</f>
        <v/>
      </c>
      <c r="AJ919" s="171" t="str">
        <f>IF(ISBLANK(AD919), "", -3 + (AD919 -VLOOKUP(AH919,Anthro_Calc!C:P,4,FALSE)) / (VLOOKUP(AH919,Anthro_Calc!C:P,5,FALSE) - VLOOKUP(AH919,Anthro_Calc!C:P,4,FALSE)))</f>
        <v/>
      </c>
      <c r="AK919" s="171" t="str">
        <f>IF(ISBLANK(AD919), "", 3 + (AD919 -VLOOKUP(AH919,Anthro_Calc!C:P,10,FALSE)) / (VLOOKUP(AH919,Anthro_Calc!C:P,10,FALSE) - VLOOKUP(AH919,Anthro_Calc!C:P,9,FALSE)))</f>
        <v/>
      </c>
      <c r="AL919" s="172" t="str">
        <f t="shared" si="750"/>
        <v/>
      </c>
      <c r="AM919" s="173" t="str">
        <f t="shared" si="751"/>
        <v/>
      </c>
      <c r="AN919" s="174" t="str">
        <f t="shared" si="752"/>
        <v/>
      </c>
      <c r="AO919" s="178" t="str">
        <f t="shared" si="782"/>
        <v/>
      </c>
      <c r="AP919" s="179"/>
      <c r="AQ919" s="179" t="str">
        <f t="shared" si="788"/>
        <v/>
      </c>
      <c r="AR919" s="167"/>
      <c r="AS919" s="175"/>
      <c r="AT919" s="170"/>
      <c r="AU919" s="177" t="str">
        <f t="shared" si="779"/>
        <v/>
      </c>
      <c r="AV919" s="171">
        <f t="shared" si="753"/>
        <v>0</v>
      </c>
      <c r="AW919" s="171">
        <f t="shared" si="754"/>
        <v>0</v>
      </c>
      <c r="AX919" s="171" t="str">
        <f t="shared" si="755"/>
        <v>0</v>
      </c>
      <c r="AY919" s="171" t="str">
        <f>IF(ISBLANK(AT919), "", (POWER(AT919/VLOOKUP(AX919,Anthro_Calc!C:P,13,FALSE),VLOOKUP(AX919,Anthro_Calc!C:P,12,FALSE))-1) / (VLOOKUP(AX919,Anthro_Calc!C:P,14,FALSE)*VLOOKUP(AX919,Anthro_Calc!C:P,12,FALSE)))</f>
        <v/>
      </c>
      <c r="AZ919" s="171" t="str">
        <f>IF(ISBLANK(AT919), "", -3 + (AT919 -VLOOKUP(AX919,Anthro_Calc!C:P,4,FALSE)) / (VLOOKUP(AX919,Anthro_Calc!C:P,5,FALSE) - VLOOKUP(AX919,Anthro_Calc!C:P,4,FALSE)))</f>
        <v/>
      </c>
      <c r="BA919" s="171" t="str">
        <f>IF(ISBLANK(AT919), "", 3 + (AT919 -VLOOKUP(AX919,Anthro_Calc!C:P,10,FALSE)) / (VLOOKUP(AX919,Anthro_Calc!C:P,10,FALSE) - VLOOKUP(AX919,Anthro_Calc!C:P,9,FALSE)))</f>
        <v/>
      </c>
      <c r="BB919" s="172" t="str">
        <f t="shared" si="756"/>
        <v/>
      </c>
      <c r="BC919" s="173" t="str">
        <f t="shared" si="757"/>
        <v/>
      </c>
      <c r="BD919" s="174" t="str">
        <f t="shared" si="783"/>
        <v/>
      </c>
      <c r="BE919" s="180" t="str">
        <f t="shared" si="784"/>
        <v/>
      </c>
      <c r="BF919" s="181" t="str">
        <f t="shared" si="758"/>
        <v/>
      </c>
      <c r="BG919" s="181" t="str">
        <f t="shared" si="785"/>
        <v/>
      </c>
      <c r="BH919" s="179"/>
      <c r="BI919" s="182"/>
      <c r="BJ919" s="167"/>
      <c r="BK919" s="175"/>
      <c r="BL919" s="176"/>
      <c r="BM919" s="177" t="str">
        <f t="shared" si="759"/>
        <v/>
      </c>
      <c r="BN919" s="171">
        <f t="shared" si="777"/>
        <v>0</v>
      </c>
      <c r="BO919" s="171">
        <f t="shared" si="778"/>
        <v>0</v>
      </c>
      <c r="BP919" s="171" t="str">
        <f t="shared" si="760"/>
        <v>0</v>
      </c>
      <c r="BQ919" s="171" t="str">
        <f>IF(ISBLANK(BL919), "", (POWER(BL919/VLOOKUP(BP919,Anthro_Calc!C:P,13,FALSE),VLOOKUP(BP919,Anthro_Calc!C:P,12,FALSE))-1) / (VLOOKUP(BP919,Anthro_Calc!C:P,14,FALSE)*VLOOKUP(BP919,Anthro_Calc!C:P,12,FALSE)))</f>
        <v/>
      </c>
      <c r="BR919" s="171" t="str">
        <f>IF(ISBLANK(BL919), "", -3 + (BL919 -VLOOKUP(BP919,Anthro_Calc!C:P,4,FALSE)) / (VLOOKUP(BP919,Anthro_Calc!C:P,5,FALSE) - VLOOKUP(BP919,Anthro_Calc!C:P,4,FALSE)))</f>
        <v/>
      </c>
      <c r="BS919" s="171" t="str">
        <f>IF(ISBLANK(BL919), "", 3 + (BL919 -VLOOKUP(BP919,Anthro_Calc!C:P,10,FALSE)) / (VLOOKUP(BP919,Anthro_Calc!C:P,10,FALSE) - VLOOKUP(BP919,Anthro_Calc!C:P,9,FALSE)))</f>
        <v/>
      </c>
      <c r="BT919" s="172" t="str">
        <f t="shared" si="761"/>
        <v/>
      </c>
      <c r="BU919" s="173" t="str">
        <f t="shared" si="762"/>
        <v/>
      </c>
      <c r="BV919" s="174" t="str">
        <f t="shared" si="763"/>
        <v/>
      </c>
      <c r="BW919" s="181" t="str">
        <f t="shared" si="786"/>
        <v/>
      </c>
      <c r="BX919" s="179"/>
      <c r="BY919" s="181" t="str">
        <f>IF(ISBLANK(BL919), "", VLOOKUP(Z919&amp;" "&amp;BV919&amp;" "&amp;BW919,Graduation_Criteria!$D$2:$E$34,2,FALSE))</f>
        <v/>
      </c>
      <c r="BZ919" s="181" t="str">
        <f t="shared" si="787"/>
        <v/>
      </c>
      <c r="CA919" s="167"/>
      <c r="CB919" s="175"/>
      <c r="CC919" s="175"/>
      <c r="CD919" s="183" t="str">
        <f t="shared" si="764"/>
        <v/>
      </c>
      <c r="CE919" s="184">
        <f t="shared" si="765"/>
        <v>0</v>
      </c>
      <c r="CF919" s="184">
        <f t="shared" si="766"/>
        <v>0</v>
      </c>
      <c r="CG919" s="184" t="str">
        <f t="shared" si="767"/>
        <v>0</v>
      </c>
      <c r="CH919" s="184" t="str">
        <f>IF(ISBLANK(CC919), "", (POWER(CC919/VLOOKUP(CG919,Anthro_Calc!C:P,13,FALSE),VLOOKUP(CG919,Anthro_Calc!C:P,12,FALSE))-1) / (VLOOKUP(CG919,Anthro_Calc!C:P,14,FALSE)*VLOOKUP(CG919,Anthro_Calc!C:P,12,FALSE)))</f>
        <v/>
      </c>
      <c r="CI919" s="184" t="str">
        <f>IF(ISBLANK(CC919), "", -3 + (CC919 -VLOOKUP(CG919,Anthro_Calc!C:P,4,FALSE)) / (VLOOKUP(CG919,Anthro_Calc!C:P,5,FALSE) - VLOOKUP(CG919,Anthro_Calc!C:P,4,FALSE)))</f>
        <v/>
      </c>
      <c r="CJ919" s="184" t="str">
        <f>IF(ISBLANK(CC919), "", 3 + (CC919 -VLOOKUP(CG919,Anthro_Calc!C:P,10,FALSE)) / (VLOOKUP(CG919,Anthro_Calc!C:P,10,FALSE) - VLOOKUP(CG919,Anthro_Calc!C:P,9,FALSE)))</f>
        <v/>
      </c>
      <c r="CK919" s="185" t="str">
        <f t="shared" si="768"/>
        <v/>
      </c>
      <c r="CL919" s="173" t="str">
        <f t="shared" si="769"/>
        <v/>
      </c>
      <c r="CM919" s="174" t="str">
        <f t="shared" si="770"/>
        <v/>
      </c>
      <c r="CN919" s="179"/>
      <c r="CO919" s="167"/>
      <c r="CP919" s="175"/>
      <c r="CQ919" s="175"/>
      <c r="CR919" s="186" t="str">
        <f t="shared" si="771"/>
        <v/>
      </c>
      <c r="CS919" s="187">
        <f t="shared" si="772"/>
        <v>0</v>
      </c>
      <c r="CT919" s="187">
        <f t="shared" si="773"/>
        <v>0</v>
      </c>
      <c r="CU919" s="187" t="str">
        <f t="shared" si="774"/>
        <v>0</v>
      </c>
      <c r="CV919" s="187" t="str">
        <f>IF(ISBLANK(CQ919), "", (POWER(CQ919/VLOOKUP(CU919,Anthro_Calc!C:P,13,FALSE),VLOOKUP(CU919,Anthro_Calc!C:P,12,FALSE))-1) / (VLOOKUP(CU919,Anthro_Calc!C:P,14,FALSE)*VLOOKUP(CU919,Anthro_Calc!C:P,12,FALSE)))</f>
        <v/>
      </c>
      <c r="CW919" s="187" t="str">
        <f>IF(ISBLANK(CQ919), "", -3 + (CQ919 -VLOOKUP(CU919,Anthro_Calc!C:P,4,FALSE)) / (VLOOKUP(CU919,Anthro_Calc!C:P,5,FALSE) - VLOOKUP(CU919,Anthro_Calc!C:P,4,FALSE)))</f>
        <v/>
      </c>
      <c r="CX919" s="187" t="str">
        <f>IF(ISBLANK(CQ919), "", 3 + (CQ919 -VLOOKUP(CU919,Anthro_Calc!C:P,10,FALSE)) / (VLOOKUP(CU919,Anthro_Calc!C:P,10,FALSE) - VLOOKUP(CU919,Anthro_Calc!C:P,9,FALSE)))</f>
        <v/>
      </c>
      <c r="CY919" s="188" t="str">
        <f t="shared" si="775"/>
        <v/>
      </c>
      <c r="CZ919" s="117" t="str">
        <f t="shared" si="789"/>
        <v/>
      </c>
      <c r="DA919" s="174" t="str">
        <f t="shared" si="776"/>
        <v/>
      </c>
      <c r="DB919" s="189"/>
    </row>
    <row r="920" spans="1:106">
      <c r="A920" s="165">
        <f t="shared" si="781"/>
        <v>916</v>
      </c>
      <c r="B920" s="166"/>
      <c r="C920" s="166"/>
      <c r="D920" s="166"/>
      <c r="E920" s="166"/>
      <c r="F920" s="166"/>
      <c r="G920" s="166"/>
      <c r="H920" s="166"/>
      <c r="I920" s="166"/>
      <c r="J920" s="166"/>
      <c r="K920" s="166"/>
      <c r="L920" s="166"/>
      <c r="M920" s="167"/>
      <c r="N920" s="168" t="str">
        <f t="shared" ca="1" si="740"/>
        <v/>
      </c>
      <c r="O920" s="169"/>
      <c r="P920" s="169"/>
      <c r="Q920" s="167"/>
      <c r="R920" s="170"/>
      <c r="S920" s="171" t="str">
        <f t="shared" si="741"/>
        <v/>
      </c>
      <c r="T920" s="171" t="str">
        <f t="shared" si="742"/>
        <v/>
      </c>
      <c r="U920" s="171" t="str">
        <f t="shared" si="743"/>
        <v/>
      </c>
      <c r="V920" s="171" t="str">
        <f>IF(ISBLANK(R920), "", (POWER(R920/VLOOKUP(U920,Anthro_Calc!C:P,13,FALSE),VLOOKUP(U920,Anthro_Calc!C:P,12,FALSE))-1) / (VLOOKUP(U920,Anthro_Calc!C:P,14,FALSE)*VLOOKUP(U920,Anthro_Calc!C:P,12,FALSE)))</f>
        <v/>
      </c>
      <c r="W920" s="171" t="str">
        <f>IF(ISBLANK(R920), "", -3 + (R920 -VLOOKUP(U920,Anthro_Calc!C:P,4,FALSE)) / (VLOOKUP(U920,Anthro_Calc!C:P,5,FALSE) - VLOOKUP(U920,Anthro_Calc!C:P,4,FALSE)))</f>
        <v/>
      </c>
      <c r="X920" s="171" t="str">
        <f>IF(ISBLANK(R920), "", 3 + (R920 -VLOOKUP(U920,Anthro_Calc!C:P,10,FALSE)) / (VLOOKUP(U920,Anthro_Calc!C:P,10,FALSE) - VLOOKUP(U920,Anthro_Calc!C:P,9,FALSE)))</f>
        <v/>
      </c>
      <c r="Y920" s="172" t="str">
        <f t="shared" si="744"/>
        <v/>
      </c>
      <c r="Z920" s="173" t="str">
        <f t="shared" si="745"/>
        <v/>
      </c>
      <c r="AA920" s="174" t="str">
        <f t="shared" si="780"/>
        <v/>
      </c>
      <c r="AB920" s="167"/>
      <c r="AC920" s="175"/>
      <c r="AD920" s="176"/>
      <c r="AE920" s="177" t="str">
        <f t="shared" si="746"/>
        <v/>
      </c>
      <c r="AF920" s="171">
        <f t="shared" si="747"/>
        <v>0</v>
      </c>
      <c r="AG920" s="171">
        <f t="shared" si="748"/>
        <v>0</v>
      </c>
      <c r="AH920" s="171" t="str">
        <f t="shared" si="749"/>
        <v>0</v>
      </c>
      <c r="AI920" s="171" t="str">
        <f>IF(ISBLANK(AD920), "", (POWER(AD920/VLOOKUP(AH920,Anthro_Calc!C:P,13,FALSE),VLOOKUP(AH920,Anthro_Calc!C:P,12,FALSE))-1) / (VLOOKUP(AH920,Anthro_Calc!C:P,14,FALSE)*VLOOKUP(AH920,Anthro_Calc!C:P,12,FALSE)))</f>
        <v/>
      </c>
      <c r="AJ920" s="171" t="str">
        <f>IF(ISBLANK(AD920), "", -3 + (AD920 -VLOOKUP(AH920,Anthro_Calc!C:P,4,FALSE)) / (VLOOKUP(AH920,Anthro_Calc!C:P,5,FALSE) - VLOOKUP(AH920,Anthro_Calc!C:P,4,FALSE)))</f>
        <v/>
      </c>
      <c r="AK920" s="171" t="str">
        <f>IF(ISBLANK(AD920), "", 3 + (AD920 -VLOOKUP(AH920,Anthro_Calc!C:P,10,FALSE)) / (VLOOKUP(AH920,Anthro_Calc!C:P,10,FALSE) - VLOOKUP(AH920,Anthro_Calc!C:P,9,FALSE)))</f>
        <v/>
      </c>
      <c r="AL920" s="172" t="str">
        <f t="shared" si="750"/>
        <v/>
      </c>
      <c r="AM920" s="173" t="str">
        <f t="shared" si="751"/>
        <v/>
      </c>
      <c r="AN920" s="174" t="str">
        <f t="shared" si="752"/>
        <v/>
      </c>
      <c r="AO920" s="178" t="str">
        <f t="shared" si="782"/>
        <v/>
      </c>
      <c r="AP920" s="179"/>
      <c r="AQ920" s="179" t="str">
        <f t="shared" si="788"/>
        <v/>
      </c>
      <c r="AR920" s="167"/>
      <c r="AS920" s="175"/>
      <c r="AT920" s="170"/>
      <c r="AU920" s="177" t="str">
        <f t="shared" si="779"/>
        <v/>
      </c>
      <c r="AV920" s="171">
        <f t="shared" si="753"/>
        <v>0</v>
      </c>
      <c r="AW920" s="171">
        <f t="shared" si="754"/>
        <v>0</v>
      </c>
      <c r="AX920" s="171" t="str">
        <f t="shared" si="755"/>
        <v>0</v>
      </c>
      <c r="AY920" s="171" t="str">
        <f>IF(ISBLANK(AT920), "", (POWER(AT920/VLOOKUP(AX920,Anthro_Calc!C:P,13,FALSE),VLOOKUP(AX920,Anthro_Calc!C:P,12,FALSE))-1) / (VLOOKUP(AX920,Anthro_Calc!C:P,14,FALSE)*VLOOKUP(AX920,Anthro_Calc!C:P,12,FALSE)))</f>
        <v/>
      </c>
      <c r="AZ920" s="171" t="str">
        <f>IF(ISBLANK(AT920), "", -3 + (AT920 -VLOOKUP(AX920,Anthro_Calc!C:P,4,FALSE)) / (VLOOKUP(AX920,Anthro_Calc!C:P,5,FALSE) - VLOOKUP(AX920,Anthro_Calc!C:P,4,FALSE)))</f>
        <v/>
      </c>
      <c r="BA920" s="171" t="str">
        <f>IF(ISBLANK(AT920), "", 3 + (AT920 -VLOOKUP(AX920,Anthro_Calc!C:P,10,FALSE)) / (VLOOKUP(AX920,Anthro_Calc!C:P,10,FALSE) - VLOOKUP(AX920,Anthro_Calc!C:P,9,FALSE)))</f>
        <v/>
      </c>
      <c r="BB920" s="172" t="str">
        <f t="shared" si="756"/>
        <v/>
      </c>
      <c r="BC920" s="173" t="str">
        <f t="shared" si="757"/>
        <v/>
      </c>
      <c r="BD920" s="174" t="str">
        <f t="shared" si="783"/>
        <v/>
      </c>
      <c r="BE920" s="180" t="str">
        <f t="shared" si="784"/>
        <v/>
      </c>
      <c r="BF920" s="181" t="str">
        <f t="shared" si="758"/>
        <v/>
      </c>
      <c r="BG920" s="181" t="str">
        <f t="shared" si="785"/>
        <v/>
      </c>
      <c r="BH920" s="179"/>
      <c r="BI920" s="182"/>
      <c r="BJ920" s="167"/>
      <c r="BK920" s="175"/>
      <c r="BL920" s="176"/>
      <c r="BM920" s="177" t="str">
        <f t="shared" si="759"/>
        <v/>
      </c>
      <c r="BN920" s="171">
        <f t="shared" si="777"/>
        <v>0</v>
      </c>
      <c r="BO920" s="171">
        <f t="shared" si="778"/>
        <v>0</v>
      </c>
      <c r="BP920" s="171" t="str">
        <f t="shared" si="760"/>
        <v>0</v>
      </c>
      <c r="BQ920" s="171" t="str">
        <f>IF(ISBLANK(BL920), "", (POWER(BL920/VLOOKUP(BP920,Anthro_Calc!C:P,13,FALSE),VLOOKUP(BP920,Anthro_Calc!C:P,12,FALSE))-1) / (VLOOKUP(BP920,Anthro_Calc!C:P,14,FALSE)*VLOOKUP(BP920,Anthro_Calc!C:P,12,FALSE)))</f>
        <v/>
      </c>
      <c r="BR920" s="171" t="str">
        <f>IF(ISBLANK(BL920), "", -3 + (BL920 -VLOOKUP(BP920,Anthro_Calc!C:P,4,FALSE)) / (VLOOKUP(BP920,Anthro_Calc!C:P,5,FALSE) - VLOOKUP(BP920,Anthro_Calc!C:P,4,FALSE)))</f>
        <v/>
      </c>
      <c r="BS920" s="171" t="str">
        <f>IF(ISBLANK(BL920), "", 3 + (BL920 -VLOOKUP(BP920,Anthro_Calc!C:P,10,FALSE)) / (VLOOKUP(BP920,Anthro_Calc!C:P,10,FALSE) - VLOOKUP(BP920,Anthro_Calc!C:P,9,FALSE)))</f>
        <v/>
      </c>
      <c r="BT920" s="172" t="str">
        <f t="shared" si="761"/>
        <v/>
      </c>
      <c r="BU920" s="173" t="str">
        <f t="shared" si="762"/>
        <v/>
      </c>
      <c r="BV920" s="174" t="str">
        <f t="shared" si="763"/>
        <v/>
      </c>
      <c r="BW920" s="181" t="str">
        <f t="shared" si="786"/>
        <v/>
      </c>
      <c r="BX920" s="179"/>
      <c r="BY920" s="181" t="str">
        <f>IF(ISBLANK(BL920), "", VLOOKUP(Z920&amp;" "&amp;BV920&amp;" "&amp;BW920,Graduation_Criteria!$D$2:$E$34,2,FALSE))</f>
        <v/>
      </c>
      <c r="BZ920" s="181" t="str">
        <f t="shared" si="787"/>
        <v/>
      </c>
      <c r="CA920" s="167"/>
      <c r="CB920" s="175"/>
      <c r="CC920" s="175"/>
      <c r="CD920" s="183" t="str">
        <f t="shared" si="764"/>
        <v/>
      </c>
      <c r="CE920" s="184">
        <f t="shared" si="765"/>
        <v>0</v>
      </c>
      <c r="CF920" s="184">
        <f t="shared" si="766"/>
        <v>0</v>
      </c>
      <c r="CG920" s="184" t="str">
        <f t="shared" si="767"/>
        <v>0</v>
      </c>
      <c r="CH920" s="184" t="str">
        <f>IF(ISBLANK(CC920), "", (POWER(CC920/VLOOKUP(CG920,Anthro_Calc!C:P,13,FALSE),VLOOKUP(CG920,Anthro_Calc!C:P,12,FALSE))-1) / (VLOOKUP(CG920,Anthro_Calc!C:P,14,FALSE)*VLOOKUP(CG920,Anthro_Calc!C:P,12,FALSE)))</f>
        <v/>
      </c>
      <c r="CI920" s="184" t="str">
        <f>IF(ISBLANK(CC920), "", -3 + (CC920 -VLOOKUP(CG920,Anthro_Calc!C:P,4,FALSE)) / (VLOOKUP(CG920,Anthro_Calc!C:P,5,FALSE) - VLOOKUP(CG920,Anthro_Calc!C:P,4,FALSE)))</f>
        <v/>
      </c>
      <c r="CJ920" s="184" t="str">
        <f>IF(ISBLANK(CC920), "", 3 + (CC920 -VLOOKUP(CG920,Anthro_Calc!C:P,10,FALSE)) / (VLOOKUP(CG920,Anthro_Calc!C:P,10,FALSE) - VLOOKUP(CG920,Anthro_Calc!C:P,9,FALSE)))</f>
        <v/>
      </c>
      <c r="CK920" s="185" t="str">
        <f t="shared" si="768"/>
        <v/>
      </c>
      <c r="CL920" s="173" t="str">
        <f t="shared" si="769"/>
        <v/>
      </c>
      <c r="CM920" s="174" t="str">
        <f t="shared" si="770"/>
        <v/>
      </c>
      <c r="CN920" s="179"/>
      <c r="CO920" s="167"/>
      <c r="CP920" s="175"/>
      <c r="CQ920" s="175"/>
      <c r="CR920" s="186" t="str">
        <f t="shared" si="771"/>
        <v/>
      </c>
      <c r="CS920" s="187">
        <f t="shared" si="772"/>
        <v>0</v>
      </c>
      <c r="CT920" s="187">
        <f t="shared" si="773"/>
        <v>0</v>
      </c>
      <c r="CU920" s="187" t="str">
        <f t="shared" si="774"/>
        <v>0</v>
      </c>
      <c r="CV920" s="187" t="str">
        <f>IF(ISBLANK(CQ920), "", (POWER(CQ920/VLOOKUP(CU920,Anthro_Calc!C:P,13,FALSE),VLOOKUP(CU920,Anthro_Calc!C:P,12,FALSE))-1) / (VLOOKUP(CU920,Anthro_Calc!C:P,14,FALSE)*VLOOKUP(CU920,Anthro_Calc!C:P,12,FALSE)))</f>
        <v/>
      </c>
      <c r="CW920" s="187" t="str">
        <f>IF(ISBLANK(CQ920), "", -3 + (CQ920 -VLOOKUP(CU920,Anthro_Calc!C:P,4,FALSE)) / (VLOOKUP(CU920,Anthro_Calc!C:P,5,FALSE) - VLOOKUP(CU920,Anthro_Calc!C:P,4,FALSE)))</f>
        <v/>
      </c>
      <c r="CX920" s="187" t="str">
        <f>IF(ISBLANK(CQ920), "", 3 + (CQ920 -VLOOKUP(CU920,Anthro_Calc!C:P,10,FALSE)) / (VLOOKUP(CU920,Anthro_Calc!C:P,10,FALSE) - VLOOKUP(CU920,Anthro_Calc!C:P,9,FALSE)))</f>
        <v/>
      </c>
      <c r="CY920" s="188" t="str">
        <f t="shared" si="775"/>
        <v/>
      </c>
      <c r="CZ920" s="117" t="str">
        <f t="shared" si="789"/>
        <v/>
      </c>
      <c r="DA920" s="174" t="str">
        <f t="shared" si="776"/>
        <v/>
      </c>
      <c r="DB920" s="189"/>
    </row>
    <row r="921" spans="1:106">
      <c r="A921" s="165">
        <f t="shared" si="781"/>
        <v>917</v>
      </c>
      <c r="B921" s="166"/>
      <c r="C921" s="166"/>
      <c r="D921" s="166"/>
      <c r="E921" s="166"/>
      <c r="F921" s="166"/>
      <c r="G921" s="166"/>
      <c r="H921" s="166"/>
      <c r="I921" s="166"/>
      <c r="J921" s="166"/>
      <c r="K921" s="166"/>
      <c r="L921" s="166"/>
      <c r="M921" s="167"/>
      <c r="N921" s="168" t="str">
        <f t="shared" ca="1" si="740"/>
        <v/>
      </c>
      <c r="O921" s="169"/>
      <c r="P921" s="169"/>
      <c r="Q921" s="167"/>
      <c r="R921" s="170"/>
      <c r="S921" s="171" t="str">
        <f t="shared" si="741"/>
        <v/>
      </c>
      <c r="T921" s="171" t="str">
        <f t="shared" si="742"/>
        <v/>
      </c>
      <c r="U921" s="171" t="str">
        <f t="shared" si="743"/>
        <v/>
      </c>
      <c r="V921" s="171" t="str">
        <f>IF(ISBLANK(R921), "", (POWER(R921/VLOOKUP(U921,Anthro_Calc!C:P,13,FALSE),VLOOKUP(U921,Anthro_Calc!C:P,12,FALSE))-1) / (VLOOKUP(U921,Anthro_Calc!C:P,14,FALSE)*VLOOKUP(U921,Anthro_Calc!C:P,12,FALSE)))</f>
        <v/>
      </c>
      <c r="W921" s="171" t="str">
        <f>IF(ISBLANK(R921), "", -3 + (R921 -VLOOKUP(U921,Anthro_Calc!C:P,4,FALSE)) / (VLOOKUP(U921,Anthro_Calc!C:P,5,FALSE) - VLOOKUP(U921,Anthro_Calc!C:P,4,FALSE)))</f>
        <v/>
      </c>
      <c r="X921" s="171" t="str">
        <f>IF(ISBLANK(R921), "", 3 + (R921 -VLOOKUP(U921,Anthro_Calc!C:P,10,FALSE)) / (VLOOKUP(U921,Anthro_Calc!C:P,10,FALSE) - VLOOKUP(U921,Anthro_Calc!C:P,9,FALSE)))</f>
        <v/>
      </c>
      <c r="Y921" s="172" t="str">
        <f t="shared" si="744"/>
        <v/>
      </c>
      <c r="Z921" s="173" t="str">
        <f t="shared" si="745"/>
        <v/>
      </c>
      <c r="AA921" s="174" t="str">
        <f t="shared" si="780"/>
        <v/>
      </c>
      <c r="AB921" s="167"/>
      <c r="AC921" s="175"/>
      <c r="AD921" s="176"/>
      <c r="AE921" s="177" t="str">
        <f t="shared" si="746"/>
        <v/>
      </c>
      <c r="AF921" s="171">
        <f t="shared" si="747"/>
        <v>0</v>
      </c>
      <c r="AG921" s="171">
        <f t="shared" si="748"/>
        <v>0</v>
      </c>
      <c r="AH921" s="171" t="str">
        <f t="shared" si="749"/>
        <v>0</v>
      </c>
      <c r="AI921" s="171" t="str">
        <f>IF(ISBLANK(AD921), "", (POWER(AD921/VLOOKUP(AH921,Anthro_Calc!C:P,13,FALSE),VLOOKUP(AH921,Anthro_Calc!C:P,12,FALSE))-1) / (VLOOKUP(AH921,Anthro_Calc!C:P,14,FALSE)*VLOOKUP(AH921,Anthro_Calc!C:P,12,FALSE)))</f>
        <v/>
      </c>
      <c r="AJ921" s="171" t="str">
        <f>IF(ISBLANK(AD921), "", -3 + (AD921 -VLOOKUP(AH921,Anthro_Calc!C:P,4,FALSE)) / (VLOOKUP(AH921,Anthro_Calc!C:P,5,FALSE) - VLOOKUP(AH921,Anthro_Calc!C:P,4,FALSE)))</f>
        <v/>
      </c>
      <c r="AK921" s="171" t="str">
        <f>IF(ISBLANK(AD921), "", 3 + (AD921 -VLOOKUP(AH921,Anthro_Calc!C:P,10,FALSE)) / (VLOOKUP(AH921,Anthro_Calc!C:P,10,FALSE) - VLOOKUP(AH921,Anthro_Calc!C:P,9,FALSE)))</f>
        <v/>
      </c>
      <c r="AL921" s="172" t="str">
        <f t="shared" si="750"/>
        <v/>
      </c>
      <c r="AM921" s="173" t="str">
        <f t="shared" si="751"/>
        <v/>
      </c>
      <c r="AN921" s="174" t="str">
        <f t="shared" si="752"/>
        <v/>
      </c>
      <c r="AO921" s="178" t="str">
        <f t="shared" si="782"/>
        <v/>
      </c>
      <c r="AP921" s="179"/>
      <c r="AQ921" s="179" t="str">
        <f t="shared" si="788"/>
        <v/>
      </c>
      <c r="AR921" s="167"/>
      <c r="AS921" s="175"/>
      <c r="AT921" s="170"/>
      <c r="AU921" s="177" t="str">
        <f t="shared" si="779"/>
        <v/>
      </c>
      <c r="AV921" s="171">
        <f t="shared" si="753"/>
        <v>0</v>
      </c>
      <c r="AW921" s="171">
        <f t="shared" si="754"/>
        <v>0</v>
      </c>
      <c r="AX921" s="171" t="str">
        <f t="shared" si="755"/>
        <v>0</v>
      </c>
      <c r="AY921" s="171" t="str">
        <f>IF(ISBLANK(AT921), "", (POWER(AT921/VLOOKUP(AX921,Anthro_Calc!C:P,13,FALSE),VLOOKUP(AX921,Anthro_Calc!C:P,12,FALSE))-1) / (VLOOKUP(AX921,Anthro_Calc!C:P,14,FALSE)*VLOOKUP(AX921,Anthro_Calc!C:P,12,FALSE)))</f>
        <v/>
      </c>
      <c r="AZ921" s="171" t="str">
        <f>IF(ISBLANK(AT921), "", -3 + (AT921 -VLOOKUP(AX921,Anthro_Calc!C:P,4,FALSE)) / (VLOOKUP(AX921,Anthro_Calc!C:P,5,FALSE) - VLOOKUP(AX921,Anthro_Calc!C:P,4,FALSE)))</f>
        <v/>
      </c>
      <c r="BA921" s="171" t="str">
        <f>IF(ISBLANK(AT921), "", 3 + (AT921 -VLOOKUP(AX921,Anthro_Calc!C:P,10,FALSE)) / (VLOOKUP(AX921,Anthro_Calc!C:P,10,FALSE) - VLOOKUP(AX921,Anthro_Calc!C:P,9,FALSE)))</f>
        <v/>
      </c>
      <c r="BB921" s="172" t="str">
        <f t="shared" si="756"/>
        <v/>
      </c>
      <c r="BC921" s="173" t="str">
        <f t="shared" si="757"/>
        <v/>
      </c>
      <c r="BD921" s="174" t="str">
        <f t="shared" si="783"/>
        <v/>
      </c>
      <c r="BE921" s="180" t="str">
        <f t="shared" si="784"/>
        <v/>
      </c>
      <c r="BF921" s="181" t="str">
        <f t="shared" si="758"/>
        <v/>
      </c>
      <c r="BG921" s="181" t="str">
        <f t="shared" si="785"/>
        <v/>
      </c>
      <c r="BH921" s="179"/>
      <c r="BI921" s="182"/>
      <c r="BJ921" s="167"/>
      <c r="BK921" s="175"/>
      <c r="BL921" s="176"/>
      <c r="BM921" s="177" t="str">
        <f t="shared" si="759"/>
        <v/>
      </c>
      <c r="BN921" s="171">
        <f t="shared" si="777"/>
        <v>0</v>
      </c>
      <c r="BO921" s="171">
        <f t="shared" si="778"/>
        <v>0</v>
      </c>
      <c r="BP921" s="171" t="str">
        <f t="shared" si="760"/>
        <v>0</v>
      </c>
      <c r="BQ921" s="171" t="str">
        <f>IF(ISBLANK(BL921), "", (POWER(BL921/VLOOKUP(BP921,Anthro_Calc!C:P,13,FALSE),VLOOKUP(BP921,Anthro_Calc!C:P,12,FALSE))-1) / (VLOOKUP(BP921,Anthro_Calc!C:P,14,FALSE)*VLOOKUP(BP921,Anthro_Calc!C:P,12,FALSE)))</f>
        <v/>
      </c>
      <c r="BR921" s="171" t="str">
        <f>IF(ISBLANK(BL921), "", -3 + (BL921 -VLOOKUP(BP921,Anthro_Calc!C:P,4,FALSE)) / (VLOOKUP(BP921,Anthro_Calc!C:P,5,FALSE) - VLOOKUP(BP921,Anthro_Calc!C:P,4,FALSE)))</f>
        <v/>
      </c>
      <c r="BS921" s="171" t="str">
        <f>IF(ISBLANK(BL921), "", 3 + (BL921 -VLOOKUP(BP921,Anthro_Calc!C:P,10,FALSE)) / (VLOOKUP(BP921,Anthro_Calc!C:P,10,FALSE) - VLOOKUP(BP921,Anthro_Calc!C:P,9,FALSE)))</f>
        <v/>
      </c>
      <c r="BT921" s="172" t="str">
        <f t="shared" si="761"/>
        <v/>
      </c>
      <c r="BU921" s="173" t="str">
        <f t="shared" si="762"/>
        <v/>
      </c>
      <c r="BV921" s="174" t="str">
        <f t="shared" si="763"/>
        <v/>
      </c>
      <c r="BW921" s="181" t="str">
        <f t="shared" si="786"/>
        <v/>
      </c>
      <c r="BX921" s="179"/>
      <c r="BY921" s="181" t="str">
        <f>IF(ISBLANK(BL921), "", VLOOKUP(Z921&amp;" "&amp;BV921&amp;" "&amp;BW921,Graduation_Criteria!$D$2:$E$34,2,FALSE))</f>
        <v/>
      </c>
      <c r="BZ921" s="181" t="str">
        <f t="shared" si="787"/>
        <v/>
      </c>
      <c r="CA921" s="167"/>
      <c r="CB921" s="175"/>
      <c r="CC921" s="175"/>
      <c r="CD921" s="183" t="str">
        <f t="shared" si="764"/>
        <v/>
      </c>
      <c r="CE921" s="184">
        <f t="shared" si="765"/>
        <v>0</v>
      </c>
      <c r="CF921" s="184">
        <f t="shared" si="766"/>
        <v>0</v>
      </c>
      <c r="CG921" s="184" t="str">
        <f t="shared" si="767"/>
        <v>0</v>
      </c>
      <c r="CH921" s="184" t="str">
        <f>IF(ISBLANK(CC921), "", (POWER(CC921/VLOOKUP(CG921,Anthro_Calc!C:P,13,FALSE),VLOOKUP(CG921,Anthro_Calc!C:P,12,FALSE))-1) / (VLOOKUP(CG921,Anthro_Calc!C:P,14,FALSE)*VLOOKUP(CG921,Anthro_Calc!C:P,12,FALSE)))</f>
        <v/>
      </c>
      <c r="CI921" s="184" t="str">
        <f>IF(ISBLANK(CC921), "", -3 + (CC921 -VLOOKUP(CG921,Anthro_Calc!C:P,4,FALSE)) / (VLOOKUP(CG921,Anthro_Calc!C:P,5,FALSE) - VLOOKUP(CG921,Anthro_Calc!C:P,4,FALSE)))</f>
        <v/>
      </c>
      <c r="CJ921" s="184" t="str">
        <f>IF(ISBLANK(CC921), "", 3 + (CC921 -VLOOKUP(CG921,Anthro_Calc!C:P,10,FALSE)) / (VLOOKUP(CG921,Anthro_Calc!C:P,10,FALSE) - VLOOKUP(CG921,Anthro_Calc!C:P,9,FALSE)))</f>
        <v/>
      </c>
      <c r="CK921" s="185" t="str">
        <f t="shared" si="768"/>
        <v/>
      </c>
      <c r="CL921" s="173" t="str">
        <f t="shared" si="769"/>
        <v/>
      </c>
      <c r="CM921" s="174" t="str">
        <f t="shared" si="770"/>
        <v/>
      </c>
      <c r="CN921" s="179"/>
      <c r="CO921" s="167"/>
      <c r="CP921" s="175"/>
      <c r="CQ921" s="175"/>
      <c r="CR921" s="186" t="str">
        <f t="shared" si="771"/>
        <v/>
      </c>
      <c r="CS921" s="187">
        <f t="shared" si="772"/>
        <v>0</v>
      </c>
      <c r="CT921" s="187">
        <f t="shared" si="773"/>
        <v>0</v>
      </c>
      <c r="CU921" s="187" t="str">
        <f t="shared" si="774"/>
        <v>0</v>
      </c>
      <c r="CV921" s="187" t="str">
        <f>IF(ISBLANK(CQ921), "", (POWER(CQ921/VLOOKUP(CU921,Anthro_Calc!C:P,13,FALSE),VLOOKUP(CU921,Anthro_Calc!C:P,12,FALSE))-1) / (VLOOKUP(CU921,Anthro_Calc!C:P,14,FALSE)*VLOOKUP(CU921,Anthro_Calc!C:P,12,FALSE)))</f>
        <v/>
      </c>
      <c r="CW921" s="187" t="str">
        <f>IF(ISBLANK(CQ921), "", -3 + (CQ921 -VLOOKUP(CU921,Anthro_Calc!C:P,4,FALSE)) / (VLOOKUP(CU921,Anthro_Calc!C:P,5,FALSE) - VLOOKUP(CU921,Anthro_Calc!C:P,4,FALSE)))</f>
        <v/>
      </c>
      <c r="CX921" s="187" t="str">
        <f>IF(ISBLANK(CQ921), "", 3 + (CQ921 -VLOOKUP(CU921,Anthro_Calc!C:P,10,FALSE)) / (VLOOKUP(CU921,Anthro_Calc!C:P,10,FALSE) - VLOOKUP(CU921,Anthro_Calc!C:P,9,FALSE)))</f>
        <v/>
      </c>
      <c r="CY921" s="188" t="str">
        <f t="shared" si="775"/>
        <v/>
      </c>
      <c r="CZ921" s="117" t="str">
        <f t="shared" si="789"/>
        <v/>
      </c>
      <c r="DA921" s="174" t="str">
        <f t="shared" si="776"/>
        <v/>
      </c>
      <c r="DB921" s="189"/>
    </row>
    <row r="922" spans="1:106">
      <c r="A922" s="165">
        <f t="shared" si="781"/>
        <v>918</v>
      </c>
      <c r="B922" s="166"/>
      <c r="C922" s="166"/>
      <c r="D922" s="166"/>
      <c r="E922" s="166"/>
      <c r="F922" s="166"/>
      <c r="G922" s="166"/>
      <c r="H922" s="166"/>
      <c r="I922" s="166"/>
      <c r="J922" s="166"/>
      <c r="K922" s="166"/>
      <c r="L922" s="166"/>
      <c r="M922" s="167"/>
      <c r="N922" s="168" t="str">
        <f t="shared" ca="1" si="740"/>
        <v/>
      </c>
      <c r="O922" s="169"/>
      <c r="P922" s="169"/>
      <c r="Q922" s="167"/>
      <c r="R922" s="170"/>
      <c r="S922" s="171" t="str">
        <f t="shared" si="741"/>
        <v/>
      </c>
      <c r="T922" s="171" t="str">
        <f t="shared" si="742"/>
        <v/>
      </c>
      <c r="U922" s="171" t="str">
        <f t="shared" si="743"/>
        <v/>
      </c>
      <c r="V922" s="171" t="str">
        <f>IF(ISBLANK(R922), "", (POWER(R922/VLOOKUP(U922,Anthro_Calc!C:P,13,FALSE),VLOOKUP(U922,Anthro_Calc!C:P,12,FALSE))-1) / (VLOOKUP(U922,Anthro_Calc!C:P,14,FALSE)*VLOOKUP(U922,Anthro_Calc!C:P,12,FALSE)))</f>
        <v/>
      </c>
      <c r="W922" s="171" t="str">
        <f>IF(ISBLANK(R922), "", -3 + (R922 -VLOOKUP(U922,Anthro_Calc!C:P,4,FALSE)) / (VLOOKUP(U922,Anthro_Calc!C:P,5,FALSE) - VLOOKUP(U922,Anthro_Calc!C:P,4,FALSE)))</f>
        <v/>
      </c>
      <c r="X922" s="171" t="str">
        <f>IF(ISBLANK(R922), "", 3 + (R922 -VLOOKUP(U922,Anthro_Calc!C:P,10,FALSE)) / (VLOOKUP(U922,Anthro_Calc!C:P,10,FALSE) - VLOOKUP(U922,Anthro_Calc!C:P,9,FALSE)))</f>
        <v/>
      </c>
      <c r="Y922" s="172" t="str">
        <f t="shared" si="744"/>
        <v/>
      </c>
      <c r="Z922" s="173" t="str">
        <f t="shared" si="745"/>
        <v/>
      </c>
      <c r="AA922" s="174" t="str">
        <f t="shared" si="780"/>
        <v/>
      </c>
      <c r="AB922" s="167"/>
      <c r="AC922" s="175"/>
      <c r="AD922" s="176"/>
      <c r="AE922" s="177" t="str">
        <f t="shared" si="746"/>
        <v/>
      </c>
      <c r="AF922" s="171">
        <f t="shared" si="747"/>
        <v>0</v>
      </c>
      <c r="AG922" s="171">
        <f t="shared" si="748"/>
        <v>0</v>
      </c>
      <c r="AH922" s="171" t="str">
        <f t="shared" si="749"/>
        <v>0</v>
      </c>
      <c r="AI922" s="171" t="str">
        <f>IF(ISBLANK(AD922), "", (POWER(AD922/VLOOKUP(AH922,Anthro_Calc!C:P,13,FALSE),VLOOKUP(AH922,Anthro_Calc!C:P,12,FALSE))-1) / (VLOOKUP(AH922,Anthro_Calc!C:P,14,FALSE)*VLOOKUP(AH922,Anthro_Calc!C:P,12,FALSE)))</f>
        <v/>
      </c>
      <c r="AJ922" s="171" t="str">
        <f>IF(ISBLANK(AD922), "", -3 + (AD922 -VLOOKUP(AH922,Anthro_Calc!C:P,4,FALSE)) / (VLOOKUP(AH922,Anthro_Calc!C:P,5,FALSE) - VLOOKUP(AH922,Anthro_Calc!C:P,4,FALSE)))</f>
        <v/>
      </c>
      <c r="AK922" s="171" t="str">
        <f>IF(ISBLANK(AD922), "", 3 + (AD922 -VLOOKUP(AH922,Anthro_Calc!C:P,10,FALSE)) / (VLOOKUP(AH922,Anthro_Calc!C:P,10,FALSE) - VLOOKUP(AH922,Anthro_Calc!C:P,9,FALSE)))</f>
        <v/>
      </c>
      <c r="AL922" s="172" t="str">
        <f t="shared" si="750"/>
        <v/>
      </c>
      <c r="AM922" s="173" t="str">
        <f t="shared" si="751"/>
        <v/>
      </c>
      <c r="AN922" s="174" t="str">
        <f t="shared" si="752"/>
        <v/>
      </c>
      <c r="AO922" s="178" t="str">
        <f t="shared" si="782"/>
        <v/>
      </c>
      <c r="AP922" s="179"/>
      <c r="AQ922" s="179" t="str">
        <f t="shared" si="788"/>
        <v/>
      </c>
      <c r="AR922" s="167"/>
      <c r="AS922" s="175"/>
      <c r="AT922" s="170"/>
      <c r="AU922" s="177" t="str">
        <f t="shared" si="779"/>
        <v/>
      </c>
      <c r="AV922" s="171">
        <f t="shared" si="753"/>
        <v>0</v>
      </c>
      <c r="AW922" s="171">
        <f t="shared" si="754"/>
        <v>0</v>
      </c>
      <c r="AX922" s="171" t="str">
        <f t="shared" si="755"/>
        <v>0</v>
      </c>
      <c r="AY922" s="171" t="str">
        <f>IF(ISBLANK(AT922), "", (POWER(AT922/VLOOKUP(AX922,Anthro_Calc!C:P,13,FALSE),VLOOKUP(AX922,Anthro_Calc!C:P,12,FALSE))-1) / (VLOOKUP(AX922,Anthro_Calc!C:P,14,FALSE)*VLOOKUP(AX922,Anthro_Calc!C:P,12,FALSE)))</f>
        <v/>
      </c>
      <c r="AZ922" s="171" t="str">
        <f>IF(ISBLANK(AT922), "", -3 + (AT922 -VLOOKUP(AX922,Anthro_Calc!C:P,4,FALSE)) / (VLOOKUP(AX922,Anthro_Calc!C:P,5,FALSE) - VLOOKUP(AX922,Anthro_Calc!C:P,4,FALSE)))</f>
        <v/>
      </c>
      <c r="BA922" s="171" t="str">
        <f>IF(ISBLANK(AT922), "", 3 + (AT922 -VLOOKUP(AX922,Anthro_Calc!C:P,10,FALSE)) / (VLOOKUP(AX922,Anthro_Calc!C:P,10,FALSE) - VLOOKUP(AX922,Anthro_Calc!C:P,9,FALSE)))</f>
        <v/>
      </c>
      <c r="BB922" s="172" t="str">
        <f t="shared" si="756"/>
        <v/>
      </c>
      <c r="BC922" s="173" t="str">
        <f t="shared" si="757"/>
        <v/>
      </c>
      <c r="BD922" s="174" t="str">
        <f t="shared" si="783"/>
        <v/>
      </c>
      <c r="BE922" s="180" t="str">
        <f t="shared" si="784"/>
        <v/>
      </c>
      <c r="BF922" s="181" t="str">
        <f t="shared" si="758"/>
        <v/>
      </c>
      <c r="BG922" s="181" t="str">
        <f t="shared" si="785"/>
        <v/>
      </c>
      <c r="BH922" s="179"/>
      <c r="BI922" s="182"/>
      <c r="BJ922" s="167"/>
      <c r="BK922" s="175"/>
      <c r="BL922" s="176"/>
      <c r="BM922" s="177" t="str">
        <f t="shared" si="759"/>
        <v/>
      </c>
      <c r="BN922" s="171">
        <f t="shared" si="777"/>
        <v>0</v>
      </c>
      <c r="BO922" s="171">
        <f t="shared" si="778"/>
        <v>0</v>
      </c>
      <c r="BP922" s="171" t="str">
        <f t="shared" si="760"/>
        <v>0</v>
      </c>
      <c r="BQ922" s="171" t="str">
        <f>IF(ISBLANK(BL922), "", (POWER(BL922/VLOOKUP(BP922,Anthro_Calc!C:P,13,FALSE),VLOOKUP(BP922,Anthro_Calc!C:P,12,FALSE))-1) / (VLOOKUP(BP922,Anthro_Calc!C:P,14,FALSE)*VLOOKUP(BP922,Anthro_Calc!C:P,12,FALSE)))</f>
        <v/>
      </c>
      <c r="BR922" s="171" t="str">
        <f>IF(ISBLANK(BL922), "", -3 + (BL922 -VLOOKUP(BP922,Anthro_Calc!C:P,4,FALSE)) / (VLOOKUP(BP922,Anthro_Calc!C:P,5,FALSE) - VLOOKUP(BP922,Anthro_Calc!C:P,4,FALSE)))</f>
        <v/>
      </c>
      <c r="BS922" s="171" t="str">
        <f>IF(ISBLANK(BL922), "", 3 + (BL922 -VLOOKUP(BP922,Anthro_Calc!C:P,10,FALSE)) / (VLOOKUP(BP922,Anthro_Calc!C:P,10,FALSE) - VLOOKUP(BP922,Anthro_Calc!C:P,9,FALSE)))</f>
        <v/>
      </c>
      <c r="BT922" s="172" t="str">
        <f t="shared" si="761"/>
        <v/>
      </c>
      <c r="BU922" s="173" t="str">
        <f t="shared" si="762"/>
        <v/>
      </c>
      <c r="BV922" s="174" t="str">
        <f t="shared" si="763"/>
        <v/>
      </c>
      <c r="BW922" s="181" t="str">
        <f t="shared" si="786"/>
        <v/>
      </c>
      <c r="BX922" s="179"/>
      <c r="BY922" s="181" t="str">
        <f>IF(ISBLANK(BL922), "", VLOOKUP(Z922&amp;" "&amp;BV922&amp;" "&amp;BW922,Graduation_Criteria!$D$2:$E$34,2,FALSE))</f>
        <v/>
      </c>
      <c r="BZ922" s="181" t="str">
        <f t="shared" si="787"/>
        <v/>
      </c>
      <c r="CA922" s="167"/>
      <c r="CB922" s="175"/>
      <c r="CC922" s="175"/>
      <c r="CD922" s="183" t="str">
        <f t="shared" si="764"/>
        <v/>
      </c>
      <c r="CE922" s="184">
        <f t="shared" si="765"/>
        <v>0</v>
      </c>
      <c r="CF922" s="184">
        <f t="shared" si="766"/>
        <v>0</v>
      </c>
      <c r="CG922" s="184" t="str">
        <f t="shared" si="767"/>
        <v>0</v>
      </c>
      <c r="CH922" s="184" t="str">
        <f>IF(ISBLANK(CC922), "", (POWER(CC922/VLOOKUP(CG922,Anthro_Calc!C:P,13,FALSE),VLOOKUP(CG922,Anthro_Calc!C:P,12,FALSE))-1) / (VLOOKUP(CG922,Anthro_Calc!C:P,14,FALSE)*VLOOKUP(CG922,Anthro_Calc!C:P,12,FALSE)))</f>
        <v/>
      </c>
      <c r="CI922" s="184" t="str">
        <f>IF(ISBLANK(CC922), "", -3 + (CC922 -VLOOKUP(CG922,Anthro_Calc!C:P,4,FALSE)) / (VLOOKUP(CG922,Anthro_Calc!C:P,5,FALSE) - VLOOKUP(CG922,Anthro_Calc!C:P,4,FALSE)))</f>
        <v/>
      </c>
      <c r="CJ922" s="184" t="str">
        <f>IF(ISBLANK(CC922), "", 3 + (CC922 -VLOOKUP(CG922,Anthro_Calc!C:P,10,FALSE)) / (VLOOKUP(CG922,Anthro_Calc!C:P,10,FALSE) - VLOOKUP(CG922,Anthro_Calc!C:P,9,FALSE)))</f>
        <v/>
      </c>
      <c r="CK922" s="185" t="str">
        <f t="shared" si="768"/>
        <v/>
      </c>
      <c r="CL922" s="173" t="str">
        <f t="shared" si="769"/>
        <v/>
      </c>
      <c r="CM922" s="174" t="str">
        <f t="shared" si="770"/>
        <v/>
      </c>
      <c r="CN922" s="179"/>
      <c r="CO922" s="167"/>
      <c r="CP922" s="175"/>
      <c r="CQ922" s="175"/>
      <c r="CR922" s="186" t="str">
        <f t="shared" si="771"/>
        <v/>
      </c>
      <c r="CS922" s="187">
        <f t="shared" si="772"/>
        <v>0</v>
      </c>
      <c r="CT922" s="187">
        <f t="shared" si="773"/>
        <v>0</v>
      </c>
      <c r="CU922" s="187" t="str">
        <f t="shared" si="774"/>
        <v>0</v>
      </c>
      <c r="CV922" s="187" t="str">
        <f>IF(ISBLANK(CQ922), "", (POWER(CQ922/VLOOKUP(CU922,Anthro_Calc!C:P,13,FALSE),VLOOKUP(CU922,Anthro_Calc!C:P,12,FALSE))-1) / (VLOOKUP(CU922,Anthro_Calc!C:P,14,FALSE)*VLOOKUP(CU922,Anthro_Calc!C:P,12,FALSE)))</f>
        <v/>
      </c>
      <c r="CW922" s="187" t="str">
        <f>IF(ISBLANK(CQ922), "", -3 + (CQ922 -VLOOKUP(CU922,Anthro_Calc!C:P,4,FALSE)) / (VLOOKUP(CU922,Anthro_Calc!C:P,5,FALSE) - VLOOKUP(CU922,Anthro_Calc!C:P,4,FALSE)))</f>
        <v/>
      </c>
      <c r="CX922" s="187" t="str">
        <f>IF(ISBLANK(CQ922), "", 3 + (CQ922 -VLOOKUP(CU922,Anthro_Calc!C:P,10,FALSE)) / (VLOOKUP(CU922,Anthro_Calc!C:P,10,FALSE) - VLOOKUP(CU922,Anthro_Calc!C:P,9,FALSE)))</f>
        <v/>
      </c>
      <c r="CY922" s="188" t="str">
        <f t="shared" si="775"/>
        <v/>
      </c>
      <c r="CZ922" s="117" t="str">
        <f t="shared" si="789"/>
        <v/>
      </c>
      <c r="DA922" s="174" t="str">
        <f t="shared" si="776"/>
        <v/>
      </c>
      <c r="DB922" s="189"/>
    </row>
    <row r="923" spans="1:106">
      <c r="A923" s="165">
        <f t="shared" si="781"/>
        <v>919</v>
      </c>
      <c r="B923" s="166"/>
      <c r="C923" s="166"/>
      <c r="D923" s="166"/>
      <c r="E923" s="166"/>
      <c r="F923" s="166"/>
      <c r="G923" s="166"/>
      <c r="H923" s="166"/>
      <c r="I923" s="166"/>
      <c r="J923" s="166"/>
      <c r="K923" s="166"/>
      <c r="L923" s="166"/>
      <c r="M923" s="167"/>
      <c r="N923" s="168" t="str">
        <f t="shared" ca="1" si="740"/>
        <v/>
      </c>
      <c r="O923" s="169"/>
      <c r="P923" s="169"/>
      <c r="Q923" s="167"/>
      <c r="R923" s="170"/>
      <c r="S923" s="171" t="str">
        <f t="shared" si="741"/>
        <v/>
      </c>
      <c r="T923" s="171" t="str">
        <f t="shared" si="742"/>
        <v/>
      </c>
      <c r="U923" s="171" t="str">
        <f t="shared" si="743"/>
        <v/>
      </c>
      <c r="V923" s="171" t="str">
        <f>IF(ISBLANK(R923), "", (POWER(R923/VLOOKUP(U923,Anthro_Calc!C:P,13,FALSE),VLOOKUP(U923,Anthro_Calc!C:P,12,FALSE))-1) / (VLOOKUP(U923,Anthro_Calc!C:P,14,FALSE)*VLOOKUP(U923,Anthro_Calc!C:P,12,FALSE)))</f>
        <v/>
      </c>
      <c r="W923" s="171" t="str">
        <f>IF(ISBLANK(R923), "", -3 + (R923 -VLOOKUP(U923,Anthro_Calc!C:P,4,FALSE)) / (VLOOKUP(U923,Anthro_Calc!C:P,5,FALSE) - VLOOKUP(U923,Anthro_Calc!C:P,4,FALSE)))</f>
        <v/>
      </c>
      <c r="X923" s="171" t="str">
        <f>IF(ISBLANK(R923), "", 3 + (R923 -VLOOKUP(U923,Anthro_Calc!C:P,10,FALSE)) / (VLOOKUP(U923,Anthro_Calc!C:P,10,FALSE) - VLOOKUP(U923,Anthro_Calc!C:P,9,FALSE)))</f>
        <v/>
      </c>
      <c r="Y923" s="172" t="str">
        <f t="shared" si="744"/>
        <v/>
      </c>
      <c r="Z923" s="173" t="str">
        <f t="shared" si="745"/>
        <v/>
      </c>
      <c r="AA923" s="174" t="str">
        <f t="shared" si="780"/>
        <v/>
      </c>
      <c r="AB923" s="167"/>
      <c r="AC923" s="175"/>
      <c r="AD923" s="176"/>
      <c r="AE923" s="177" t="str">
        <f t="shared" si="746"/>
        <v/>
      </c>
      <c r="AF923" s="171">
        <f t="shared" si="747"/>
        <v>0</v>
      </c>
      <c r="AG923" s="171">
        <f t="shared" si="748"/>
        <v>0</v>
      </c>
      <c r="AH923" s="171" t="str">
        <f t="shared" si="749"/>
        <v>0</v>
      </c>
      <c r="AI923" s="171" t="str">
        <f>IF(ISBLANK(AD923), "", (POWER(AD923/VLOOKUP(AH923,Anthro_Calc!C:P,13,FALSE),VLOOKUP(AH923,Anthro_Calc!C:P,12,FALSE))-1) / (VLOOKUP(AH923,Anthro_Calc!C:P,14,FALSE)*VLOOKUP(AH923,Anthro_Calc!C:P,12,FALSE)))</f>
        <v/>
      </c>
      <c r="AJ923" s="171" t="str">
        <f>IF(ISBLANK(AD923), "", -3 + (AD923 -VLOOKUP(AH923,Anthro_Calc!C:P,4,FALSE)) / (VLOOKUP(AH923,Anthro_Calc!C:P,5,FALSE) - VLOOKUP(AH923,Anthro_Calc!C:P,4,FALSE)))</f>
        <v/>
      </c>
      <c r="AK923" s="171" t="str">
        <f>IF(ISBLANK(AD923), "", 3 + (AD923 -VLOOKUP(AH923,Anthro_Calc!C:P,10,FALSE)) / (VLOOKUP(AH923,Anthro_Calc!C:P,10,FALSE) - VLOOKUP(AH923,Anthro_Calc!C:P,9,FALSE)))</f>
        <v/>
      </c>
      <c r="AL923" s="172" t="str">
        <f t="shared" si="750"/>
        <v/>
      </c>
      <c r="AM923" s="173" t="str">
        <f t="shared" si="751"/>
        <v/>
      </c>
      <c r="AN923" s="174" t="str">
        <f t="shared" si="752"/>
        <v/>
      </c>
      <c r="AO923" s="178" t="str">
        <f t="shared" si="782"/>
        <v/>
      </c>
      <c r="AP923" s="179"/>
      <c r="AQ923" s="179" t="str">
        <f t="shared" si="788"/>
        <v/>
      </c>
      <c r="AR923" s="167"/>
      <c r="AS923" s="175"/>
      <c r="AT923" s="170"/>
      <c r="AU923" s="177" t="str">
        <f t="shared" si="779"/>
        <v/>
      </c>
      <c r="AV923" s="171">
        <f t="shared" si="753"/>
        <v>0</v>
      </c>
      <c r="AW923" s="171">
        <f t="shared" si="754"/>
        <v>0</v>
      </c>
      <c r="AX923" s="171" t="str">
        <f t="shared" si="755"/>
        <v>0</v>
      </c>
      <c r="AY923" s="171" t="str">
        <f>IF(ISBLANK(AT923), "", (POWER(AT923/VLOOKUP(AX923,Anthro_Calc!C:P,13,FALSE),VLOOKUP(AX923,Anthro_Calc!C:P,12,FALSE))-1) / (VLOOKUP(AX923,Anthro_Calc!C:P,14,FALSE)*VLOOKUP(AX923,Anthro_Calc!C:P,12,FALSE)))</f>
        <v/>
      </c>
      <c r="AZ923" s="171" t="str">
        <f>IF(ISBLANK(AT923), "", -3 + (AT923 -VLOOKUP(AX923,Anthro_Calc!C:P,4,FALSE)) / (VLOOKUP(AX923,Anthro_Calc!C:P,5,FALSE) - VLOOKUP(AX923,Anthro_Calc!C:P,4,FALSE)))</f>
        <v/>
      </c>
      <c r="BA923" s="171" t="str">
        <f>IF(ISBLANK(AT923), "", 3 + (AT923 -VLOOKUP(AX923,Anthro_Calc!C:P,10,FALSE)) / (VLOOKUP(AX923,Anthro_Calc!C:P,10,FALSE) - VLOOKUP(AX923,Anthro_Calc!C:P,9,FALSE)))</f>
        <v/>
      </c>
      <c r="BB923" s="172" t="str">
        <f t="shared" si="756"/>
        <v/>
      </c>
      <c r="BC923" s="173" t="str">
        <f t="shared" si="757"/>
        <v/>
      </c>
      <c r="BD923" s="174" t="str">
        <f t="shared" si="783"/>
        <v/>
      </c>
      <c r="BE923" s="180" t="str">
        <f t="shared" si="784"/>
        <v/>
      </c>
      <c r="BF923" s="181" t="str">
        <f t="shared" si="758"/>
        <v/>
      </c>
      <c r="BG923" s="181" t="str">
        <f t="shared" si="785"/>
        <v/>
      </c>
      <c r="BH923" s="179"/>
      <c r="BI923" s="182"/>
      <c r="BJ923" s="167"/>
      <c r="BK923" s="175"/>
      <c r="BL923" s="176"/>
      <c r="BM923" s="177" t="str">
        <f t="shared" si="759"/>
        <v/>
      </c>
      <c r="BN923" s="171">
        <f t="shared" si="777"/>
        <v>0</v>
      </c>
      <c r="BO923" s="171">
        <f t="shared" si="778"/>
        <v>0</v>
      </c>
      <c r="BP923" s="171" t="str">
        <f t="shared" si="760"/>
        <v>0</v>
      </c>
      <c r="BQ923" s="171" t="str">
        <f>IF(ISBLANK(BL923), "", (POWER(BL923/VLOOKUP(BP923,Anthro_Calc!C:P,13,FALSE),VLOOKUP(BP923,Anthro_Calc!C:P,12,FALSE))-1) / (VLOOKUP(BP923,Anthro_Calc!C:P,14,FALSE)*VLOOKUP(BP923,Anthro_Calc!C:P,12,FALSE)))</f>
        <v/>
      </c>
      <c r="BR923" s="171" t="str">
        <f>IF(ISBLANK(BL923), "", -3 + (BL923 -VLOOKUP(BP923,Anthro_Calc!C:P,4,FALSE)) / (VLOOKUP(BP923,Anthro_Calc!C:P,5,FALSE) - VLOOKUP(BP923,Anthro_Calc!C:P,4,FALSE)))</f>
        <v/>
      </c>
      <c r="BS923" s="171" t="str">
        <f>IF(ISBLANK(BL923), "", 3 + (BL923 -VLOOKUP(BP923,Anthro_Calc!C:P,10,FALSE)) / (VLOOKUP(BP923,Anthro_Calc!C:P,10,FALSE) - VLOOKUP(BP923,Anthro_Calc!C:P,9,FALSE)))</f>
        <v/>
      </c>
      <c r="BT923" s="172" t="str">
        <f t="shared" si="761"/>
        <v/>
      </c>
      <c r="BU923" s="173" t="str">
        <f t="shared" si="762"/>
        <v/>
      </c>
      <c r="BV923" s="174" t="str">
        <f t="shared" si="763"/>
        <v/>
      </c>
      <c r="BW923" s="181" t="str">
        <f t="shared" si="786"/>
        <v/>
      </c>
      <c r="BX923" s="179"/>
      <c r="BY923" s="181" t="str">
        <f>IF(ISBLANK(BL923), "", VLOOKUP(Z923&amp;" "&amp;BV923&amp;" "&amp;BW923,Graduation_Criteria!$D$2:$E$34,2,FALSE))</f>
        <v/>
      </c>
      <c r="BZ923" s="181" t="str">
        <f t="shared" si="787"/>
        <v/>
      </c>
      <c r="CA923" s="167"/>
      <c r="CB923" s="175"/>
      <c r="CC923" s="175"/>
      <c r="CD923" s="183" t="str">
        <f t="shared" si="764"/>
        <v/>
      </c>
      <c r="CE923" s="184">
        <f t="shared" si="765"/>
        <v>0</v>
      </c>
      <c r="CF923" s="184">
        <f t="shared" si="766"/>
        <v>0</v>
      </c>
      <c r="CG923" s="184" t="str">
        <f t="shared" si="767"/>
        <v>0</v>
      </c>
      <c r="CH923" s="184" t="str">
        <f>IF(ISBLANK(CC923), "", (POWER(CC923/VLOOKUP(CG923,Anthro_Calc!C:P,13,FALSE),VLOOKUP(CG923,Anthro_Calc!C:P,12,FALSE))-1) / (VLOOKUP(CG923,Anthro_Calc!C:P,14,FALSE)*VLOOKUP(CG923,Anthro_Calc!C:P,12,FALSE)))</f>
        <v/>
      </c>
      <c r="CI923" s="184" t="str">
        <f>IF(ISBLANK(CC923), "", -3 + (CC923 -VLOOKUP(CG923,Anthro_Calc!C:P,4,FALSE)) / (VLOOKUP(CG923,Anthro_Calc!C:P,5,FALSE) - VLOOKUP(CG923,Anthro_Calc!C:P,4,FALSE)))</f>
        <v/>
      </c>
      <c r="CJ923" s="184" t="str">
        <f>IF(ISBLANK(CC923), "", 3 + (CC923 -VLOOKUP(CG923,Anthro_Calc!C:P,10,FALSE)) / (VLOOKUP(CG923,Anthro_Calc!C:P,10,FALSE) - VLOOKUP(CG923,Anthro_Calc!C:P,9,FALSE)))</f>
        <v/>
      </c>
      <c r="CK923" s="185" t="str">
        <f t="shared" si="768"/>
        <v/>
      </c>
      <c r="CL923" s="173" t="str">
        <f t="shared" si="769"/>
        <v/>
      </c>
      <c r="CM923" s="174" t="str">
        <f t="shared" si="770"/>
        <v/>
      </c>
      <c r="CN923" s="179"/>
      <c r="CO923" s="167"/>
      <c r="CP923" s="175"/>
      <c r="CQ923" s="175"/>
      <c r="CR923" s="186" t="str">
        <f t="shared" si="771"/>
        <v/>
      </c>
      <c r="CS923" s="187">
        <f t="shared" si="772"/>
        <v>0</v>
      </c>
      <c r="CT923" s="187">
        <f t="shared" si="773"/>
        <v>0</v>
      </c>
      <c r="CU923" s="187" t="str">
        <f t="shared" si="774"/>
        <v>0</v>
      </c>
      <c r="CV923" s="187" t="str">
        <f>IF(ISBLANK(CQ923), "", (POWER(CQ923/VLOOKUP(CU923,Anthro_Calc!C:P,13,FALSE),VLOOKUP(CU923,Anthro_Calc!C:P,12,FALSE))-1) / (VLOOKUP(CU923,Anthro_Calc!C:P,14,FALSE)*VLOOKUP(CU923,Anthro_Calc!C:P,12,FALSE)))</f>
        <v/>
      </c>
      <c r="CW923" s="187" t="str">
        <f>IF(ISBLANK(CQ923), "", -3 + (CQ923 -VLOOKUP(CU923,Anthro_Calc!C:P,4,FALSE)) / (VLOOKUP(CU923,Anthro_Calc!C:P,5,FALSE) - VLOOKUP(CU923,Anthro_Calc!C:P,4,FALSE)))</f>
        <v/>
      </c>
      <c r="CX923" s="187" t="str">
        <f>IF(ISBLANK(CQ923), "", 3 + (CQ923 -VLOOKUP(CU923,Anthro_Calc!C:P,10,FALSE)) / (VLOOKUP(CU923,Anthro_Calc!C:P,10,FALSE) - VLOOKUP(CU923,Anthro_Calc!C:P,9,FALSE)))</f>
        <v/>
      </c>
      <c r="CY923" s="188" t="str">
        <f t="shared" si="775"/>
        <v/>
      </c>
      <c r="CZ923" s="117" t="str">
        <f t="shared" si="789"/>
        <v/>
      </c>
      <c r="DA923" s="174" t="str">
        <f t="shared" si="776"/>
        <v/>
      </c>
      <c r="DB923" s="189"/>
    </row>
    <row r="924" spans="1:106">
      <c r="A924" s="165">
        <f t="shared" si="781"/>
        <v>920</v>
      </c>
      <c r="B924" s="166"/>
      <c r="C924" s="166"/>
      <c r="D924" s="166"/>
      <c r="E924" s="166"/>
      <c r="F924" s="166"/>
      <c r="G924" s="166"/>
      <c r="H924" s="166"/>
      <c r="I924" s="166"/>
      <c r="J924" s="166"/>
      <c r="K924" s="166"/>
      <c r="L924" s="166"/>
      <c r="M924" s="167"/>
      <c r="N924" s="168" t="str">
        <f t="shared" ca="1" si="740"/>
        <v/>
      </c>
      <c r="O924" s="169"/>
      <c r="P924" s="169"/>
      <c r="Q924" s="167"/>
      <c r="R924" s="170"/>
      <c r="S924" s="171" t="str">
        <f t="shared" si="741"/>
        <v/>
      </c>
      <c r="T924" s="171" t="str">
        <f t="shared" si="742"/>
        <v/>
      </c>
      <c r="U924" s="171" t="str">
        <f t="shared" si="743"/>
        <v/>
      </c>
      <c r="V924" s="171" t="str">
        <f>IF(ISBLANK(R924), "", (POWER(R924/VLOOKUP(U924,Anthro_Calc!C:P,13,FALSE),VLOOKUP(U924,Anthro_Calc!C:P,12,FALSE))-1) / (VLOOKUP(U924,Anthro_Calc!C:P,14,FALSE)*VLOOKUP(U924,Anthro_Calc!C:P,12,FALSE)))</f>
        <v/>
      </c>
      <c r="W924" s="171" t="str">
        <f>IF(ISBLANK(R924), "", -3 + (R924 -VLOOKUP(U924,Anthro_Calc!C:P,4,FALSE)) / (VLOOKUP(U924,Anthro_Calc!C:P,5,FALSE) - VLOOKUP(U924,Anthro_Calc!C:P,4,FALSE)))</f>
        <v/>
      </c>
      <c r="X924" s="171" t="str">
        <f>IF(ISBLANK(R924), "", 3 + (R924 -VLOOKUP(U924,Anthro_Calc!C:P,10,FALSE)) / (VLOOKUP(U924,Anthro_Calc!C:P,10,FALSE) - VLOOKUP(U924,Anthro_Calc!C:P,9,FALSE)))</f>
        <v/>
      </c>
      <c r="Y924" s="172" t="str">
        <f t="shared" si="744"/>
        <v/>
      </c>
      <c r="Z924" s="173" t="str">
        <f t="shared" si="745"/>
        <v/>
      </c>
      <c r="AA924" s="174" t="str">
        <f t="shared" si="780"/>
        <v/>
      </c>
      <c r="AB924" s="167"/>
      <c r="AC924" s="175"/>
      <c r="AD924" s="176"/>
      <c r="AE924" s="177" t="str">
        <f t="shared" si="746"/>
        <v/>
      </c>
      <c r="AF924" s="171">
        <f t="shared" si="747"/>
        <v>0</v>
      </c>
      <c r="AG924" s="171">
        <f t="shared" si="748"/>
        <v>0</v>
      </c>
      <c r="AH924" s="171" t="str">
        <f t="shared" si="749"/>
        <v>0</v>
      </c>
      <c r="AI924" s="171" t="str">
        <f>IF(ISBLANK(AD924), "", (POWER(AD924/VLOOKUP(AH924,Anthro_Calc!C:P,13,FALSE),VLOOKUP(AH924,Anthro_Calc!C:P,12,FALSE))-1) / (VLOOKUP(AH924,Anthro_Calc!C:P,14,FALSE)*VLOOKUP(AH924,Anthro_Calc!C:P,12,FALSE)))</f>
        <v/>
      </c>
      <c r="AJ924" s="171" t="str">
        <f>IF(ISBLANK(AD924), "", -3 + (AD924 -VLOOKUP(AH924,Anthro_Calc!C:P,4,FALSE)) / (VLOOKUP(AH924,Anthro_Calc!C:P,5,FALSE) - VLOOKUP(AH924,Anthro_Calc!C:P,4,FALSE)))</f>
        <v/>
      </c>
      <c r="AK924" s="171" t="str">
        <f>IF(ISBLANK(AD924), "", 3 + (AD924 -VLOOKUP(AH924,Anthro_Calc!C:P,10,FALSE)) / (VLOOKUP(AH924,Anthro_Calc!C:P,10,FALSE) - VLOOKUP(AH924,Anthro_Calc!C:P,9,FALSE)))</f>
        <v/>
      </c>
      <c r="AL924" s="172" t="str">
        <f t="shared" si="750"/>
        <v/>
      </c>
      <c r="AM924" s="173" t="str">
        <f t="shared" si="751"/>
        <v/>
      </c>
      <c r="AN924" s="174" t="str">
        <f t="shared" si="752"/>
        <v/>
      </c>
      <c r="AO924" s="178" t="str">
        <f t="shared" si="782"/>
        <v/>
      </c>
      <c r="AP924" s="179"/>
      <c r="AQ924" s="179" t="str">
        <f t="shared" si="788"/>
        <v/>
      </c>
      <c r="AR924" s="167"/>
      <c r="AS924" s="175"/>
      <c r="AT924" s="170"/>
      <c r="AU924" s="177" t="str">
        <f t="shared" si="779"/>
        <v/>
      </c>
      <c r="AV924" s="171">
        <f t="shared" si="753"/>
        <v>0</v>
      </c>
      <c r="AW924" s="171">
        <f t="shared" si="754"/>
        <v>0</v>
      </c>
      <c r="AX924" s="171" t="str">
        <f t="shared" si="755"/>
        <v>0</v>
      </c>
      <c r="AY924" s="171" t="str">
        <f>IF(ISBLANK(AT924), "", (POWER(AT924/VLOOKUP(AX924,Anthro_Calc!C:P,13,FALSE),VLOOKUP(AX924,Anthro_Calc!C:P,12,FALSE))-1) / (VLOOKUP(AX924,Anthro_Calc!C:P,14,FALSE)*VLOOKUP(AX924,Anthro_Calc!C:P,12,FALSE)))</f>
        <v/>
      </c>
      <c r="AZ924" s="171" t="str">
        <f>IF(ISBLANK(AT924), "", -3 + (AT924 -VLOOKUP(AX924,Anthro_Calc!C:P,4,FALSE)) / (VLOOKUP(AX924,Anthro_Calc!C:P,5,FALSE) - VLOOKUP(AX924,Anthro_Calc!C:P,4,FALSE)))</f>
        <v/>
      </c>
      <c r="BA924" s="171" t="str">
        <f>IF(ISBLANK(AT924), "", 3 + (AT924 -VLOOKUP(AX924,Anthro_Calc!C:P,10,FALSE)) / (VLOOKUP(AX924,Anthro_Calc!C:P,10,FALSE) - VLOOKUP(AX924,Anthro_Calc!C:P,9,FALSE)))</f>
        <v/>
      </c>
      <c r="BB924" s="172" t="str">
        <f t="shared" si="756"/>
        <v/>
      </c>
      <c r="BC924" s="173" t="str">
        <f t="shared" si="757"/>
        <v/>
      </c>
      <c r="BD924" s="174" t="str">
        <f t="shared" si="783"/>
        <v/>
      </c>
      <c r="BE924" s="180" t="str">
        <f t="shared" si="784"/>
        <v/>
      </c>
      <c r="BF924" s="181" t="str">
        <f t="shared" si="758"/>
        <v/>
      </c>
      <c r="BG924" s="181" t="str">
        <f t="shared" si="785"/>
        <v/>
      </c>
      <c r="BH924" s="179"/>
      <c r="BI924" s="182"/>
      <c r="BJ924" s="167"/>
      <c r="BK924" s="175"/>
      <c r="BL924" s="176"/>
      <c r="BM924" s="177" t="str">
        <f t="shared" si="759"/>
        <v/>
      </c>
      <c r="BN924" s="171">
        <f t="shared" si="777"/>
        <v>0</v>
      </c>
      <c r="BO924" s="171">
        <f t="shared" si="778"/>
        <v>0</v>
      </c>
      <c r="BP924" s="171" t="str">
        <f t="shared" si="760"/>
        <v>0</v>
      </c>
      <c r="BQ924" s="171" t="str">
        <f>IF(ISBLANK(BL924), "", (POWER(BL924/VLOOKUP(BP924,Anthro_Calc!C:P,13,FALSE),VLOOKUP(BP924,Anthro_Calc!C:P,12,FALSE))-1) / (VLOOKUP(BP924,Anthro_Calc!C:P,14,FALSE)*VLOOKUP(BP924,Anthro_Calc!C:P,12,FALSE)))</f>
        <v/>
      </c>
      <c r="BR924" s="171" t="str">
        <f>IF(ISBLANK(BL924), "", -3 + (BL924 -VLOOKUP(BP924,Anthro_Calc!C:P,4,FALSE)) / (VLOOKUP(BP924,Anthro_Calc!C:P,5,FALSE) - VLOOKUP(BP924,Anthro_Calc!C:P,4,FALSE)))</f>
        <v/>
      </c>
      <c r="BS924" s="171" t="str">
        <f>IF(ISBLANK(BL924), "", 3 + (BL924 -VLOOKUP(BP924,Anthro_Calc!C:P,10,FALSE)) / (VLOOKUP(BP924,Anthro_Calc!C:P,10,FALSE) - VLOOKUP(BP924,Anthro_Calc!C:P,9,FALSE)))</f>
        <v/>
      </c>
      <c r="BT924" s="172" t="str">
        <f t="shared" si="761"/>
        <v/>
      </c>
      <c r="BU924" s="173" t="str">
        <f t="shared" si="762"/>
        <v/>
      </c>
      <c r="BV924" s="174" t="str">
        <f t="shared" si="763"/>
        <v/>
      </c>
      <c r="BW924" s="181" t="str">
        <f t="shared" si="786"/>
        <v/>
      </c>
      <c r="BX924" s="179"/>
      <c r="BY924" s="181" t="str">
        <f>IF(ISBLANK(BL924), "", VLOOKUP(Z924&amp;" "&amp;BV924&amp;" "&amp;BW924,Graduation_Criteria!$D$2:$E$34,2,FALSE))</f>
        <v/>
      </c>
      <c r="BZ924" s="181" t="str">
        <f t="shared" si="787"/>
        <v/>
      </c>
      <c r="CA924" s="167"/>
      <c r="CB924" s="175"/>
      <c r="CC924" s="175"/>
      <c r="CD924" s="183" t="str">
        <f t="shared" si="764"/>
        <v/>
      </c>
      <c r="CE924" s="184">
        <f t="shared" si="765"/>
        <v>0</v>
      </c>
      <c r="CF924" s="184">
        <f t="shared" si="766"/>
        <v>0</v>
      </c>
      <c r="CG924" s="184" t="str">
        <f t="shared" si="767"/>
        <v>0</v>
      </c>
      <c r="CH924" s="184" t="str">
        <f>IF(ISBLANK(CC924), "", (POWER(CC924/VLOOKUP(CG924,Anthro_Calc!C:P,13,FALSE),VLOOKUP(CG924,Anthro_Calc!C:P,12,FALSE))-1) / (VLOOKUP(CG924,Anthro_Calc!C:P,14,FALSE)*VLOOKUP(CG924,Anthro_Calc!C:P,12,FALSE)))</f>
        <v/>
      </c>
      <c r="CI924" s="184" t="str">
        <f>IF(ISBLANK(CC924), "", -3 + (CC924 -VLOOKUP(CG924,Anthro_Calc!C:P,4,FALSE)) / (VLOOKUP(CG924,Anthro_Calc!C:P,5,FALSE) - VLOOKUP(CG924,Anthro_Calc!C:P,4,FALSE)))</f>
        <v/>
      </c>
      <c r="CJ924" s="184" t="str">
        <f>IF(ISBLANK(CC924), "", 3 + (CC924 -VLOOKUP(CG924,Anthro_Calc!C:P,10,FALSE)) / (VLOOKUP(CG924,Anthro_Calc!C:P,10,FALSE) - VLOOKUP(CG924,Anthro_Calc!C:P,9,FALSE)))</f>
        <v/>
      </c>
      <c r="CK924" s="185" t="str">
        <f t="shared" si="768"/>
        <v/>
      </c>
      <c r="CL924" s="173" t="str">
        <f t="shared" si="769"/>
        <v/>
      </c>
      <c r="CM924" s="174" t="str">
        <f t="shared" si="770"/>
        <v/>
      </c>
      <c r="CN924" s="179"/>
      <c r="CO924" s="167"/>
      <c r="CP924" s="175"/>
      <c r="CQ924" s="175"/>
      <c r="CR924" s="186" t="str">
        <f t="shared" si="771"/>
        <v/>
      </c>
      <c r="CS924" s="187">
        <f t="shared" si="772"/>
        <v>0</v>
      </c>
      <c r="CT924" s="187">
        <f t="shared" si="773"/>
        <v>0</v>
      </c>
      <c r="CU924" s="187" t="str">
        <f t="shared" si="774"/>
        <v>0</v>
      </c>
      <c r="CV924" s="187" t="str">
        <f>IF(ISBLANK(CQ924), "", (POWER(CQ924/VLOOKUP(CU924,Anthro_Calc!C:P,13,FALSE),VLOOKUP(CU924,Anthro_Calc!C:P,12,FALSE))-1) / (VLOOKUP(CU924,Anthro_Calc!C:P,14,FALSE)*VLOOKUP(CU924,Anthro_Calc!C:P,12,FALSE)))</f>
        <v/>
      </c>
      <c r="CW924" s="187" t="str">
        <f>IF(ISBLANK(CQ924), "", -3 + (CQ924 -VLOOKUP(CU924,Anthro_Calc!C:P,4,FALSE)) / (VLOOKUP(CU924,Anthro_Calc!C:P,5,FALSE) - VLOOKUP(CU924,Anthro_Calc!C:P,4,FALSE)))</f>
        <v/>
      </c>
      <c r="CX924" s="187" t="str">
        <f>IF(ISBLANK(CQ924), "", 3 + (CQ924 -VLOOKUP(CU924,Anthro_Calc!C:P,10,FALSE)) / (VLOOKUP(CU924,Anthro_Calc!C:P,10,FALSE) - VLOOKUP(CU924,Anthro_Calc!C:P,9,FALSE)))</f>
        <v/>
      </c>
      <c r="CY924" s="188" t="str">
        <f t="shared" si="775"/>
        <v/>
      </c>
      <c r="CZ924" s="117" t="str">
        <f t="shared" si="789"/>
        <v/>
      </c>
      <c r="DA924" s="174" t="str">
        <f t="shared" si="776"/>
        <v/>
      </c>
      <c r="DB924" s="189"/>
    </row>
    <row r="925" spans="1:106">
      <c r="A925" s="165">
        <f t="shared" si="781"/>
        <v>921</v>
      </c>
      <c r="B925" s="166"/>
      <c r="C925" s="166"/>
      <c r="D925" s="166"/>
      <c r="E925" s="166"/>
      <c r="F925" s="166"/>
      <c r="G925" s="166"/>
      <c r="H925" s="166"/>
      <c r="I925" s="166"/>
      <c r="J925" s="166"/>
      <c r="K925" s="166"/>
      <c r="L925" s="166"/>
      <c r="M925" s="167"/>
      <c r="N925" s="168" t="str">
        <f t="shared" ca="1" si="740"/>
        <v/>
      </c>
      <c r="O925" s="169"/>
      <c r="P925" s="169"/>
      <c r="Q925" s="167"/>
      <c r="R925" s="170"/>
      <c r="S925" s="171" t="str">
        <f t="shared" si="741"/>
        <v/>
      </c>
      <c r="T925" s="171" t="str">
        <f t="shared" si="742"/>
        <v/>
      </c>
      <c r="U925" s="171" t="str">
        <f t="shared" si="743"/>
        <v/>
      </c>
      <c r="V925" s="171" t="str">
        <f>IF(ISBLANK(R925), "", (POWER(R925/VLOOKUP(U925,Anthro_Calc!C:P,13,FALSE),VLOOKUP(U925,Anthro_Calc!C:P,12,FALSE))-1) / (VLOOKUP(U925,Anthro_Calc!C:P,14,FALSE)*VLOOKUP(U925,Anthro_Calc!C:P,12,FALSE)))</f>
        <v/>
      </c>
      <c r="W925" s="171" t="str">
        <f>IF(ISBLANK(R925), "", -3 + (R925 -VLOOKUP(U925,Anthro_Calc!C:P,4,FALSE)) / (VLOOKUP(U925,Anthro_Calc!C:P,5,FALSE) - VLOOKUP(U925,Anthro_Calc!C:P,4,FALSE)))</f>
        <v/>
      </c>
      <c r="X925" s="171" t="str">
        <f>IF(ISBLANK(R925), "", 3 + (R925 -VLOOKUP(U925,Anthro_Calc!C:P,10,FALSE)) / (VLOOKUP(U925,Anthro_Calc!C:P,10,FALSE) - VLOOKUP(U925,Anthro_Calc!C:P,9,FALSE)))</f>
        <v/>
      </c>
      <c r="Y925" s="172" t="str">
        <f t="shared" si="744"/>
        <v/>
      </c>
      <c r="Z925" s="173" t="str">
        <f t="shared" si="745"/>
        <v/>
      </c>
      <c r="AA925" s="174" t="str">
        <f t="shared" si="780"/>
        <v/>
      </c>
      <c r="AB925" s="167"/>
      <c r="AC925" s="175"/>
      <c r="AD925" s="176"/>
      <c r="AE925" s="177" t="str">
        <f t="shared" si="746"/>
        <v/>
      </c>
      <c r="AF925" s="171">
        <f t="shared" si="747"/>
        <v>0</v>
      </c>
      <c r="AG925" s="171">
        <f t="shared" si="748"/>
        <v>0</v>
      </c>
      <c r="AH925" s="171" t="str">
        <f t="shared" si="749"/>
        <v>0</v>
      </c>
      <c r="AI925" s="171" t="str">
        <f>IF(ISBLANK(AD925), "", (POWER(AD925/VLOOKUP(AH925,Anthro_Calc!C:P,13,FALSE),VLOOKUP(AH925,Anthro_Calc!C:P,12,FALSE))-1) / (VLOOKUP(AH925,Anthro_Calc!C:P,14,FALSE)*VLOOKUP(AH925,Anthro_Calc!C:P,12,FALSE)))</f>
        <v/>
      </c>
      <c r="AJ925" s="171" t="str">
        <f>IF(ISBLANK(AD925), "", -3 + (AD925 -VLOOKUP(AH925,Anthro_Calc!C:P,4,FALSE)) / (VLOOKUP(AH925,Anthro_Calc!C:P,5,FALSE) - VLOOKUP(AH925,Anthro_Calc!C:P,4,FALSE)))</f>
        <v/>
      </c>
      <c r="AK925" s="171" t="str">
        <f>IF(ISBLANK(AD925), "", 3 + (AD925 -VLOOKUP(AH925,Anthro_Calc!C:P,10,FALSE)) / (VLOOKUP(AH925,Anthro_Calc!C:P,10,FALSE) - VLOOKUP(AH925,Anthro_Calc!C:P,9,FALSE)))</f>
        <v/>
      </c>
      <c r="AL925" s="172" t="str">
        <f t="shared" si="750"/>
        <v/>
      </c>
      <c r="AM925" s="173" t="str">
        <f t="shared" si="751"/>
        <v/>
      </c>
      <c r="AN925" s="174" t="str">
        <f t="shared" si="752"/>
        <v/>
      </c>
      <c r="AO925" s="178" t="str">
        <f t="shared" si="782"/>
        <v/>
      </c>
      <c r="AP925" s="179"/>
      <c r="AQ925" s="179" t="str">
        <f t="shared" si="788"/>
        <v/>
      </c>
      <c r="AR925" s="167"/>
      <c r="AS925" s="175"/>
      <c r="AT925" s="170"/>
      <c r="AU925" s="177" t="str">
        <f t="shared" si="779"/>
        <v/>
      </c>
      <c r="AV925" s="171">
        <f t="shared" si="753"/>
        <v>0</v>
      </c>
      <c r="AW925" s="171">
        <f t="shared" si="754"/>
        <v>0</v>
      </c>
      <c r="AX925" s="171" t="str">
        <f t="shared" si="755"/>
        <v>0</v>
      </c>
      <c r="AY925" s="171" t="str">
        <f>IF(ISBLANK(AT925), "", (POWER(AT925/VLOOKUP(AX925,Anthro_Calc!C:P,13,FALSE),VLOOKUP(AX925,Anthro_Calc!C:P,12,FALSE))-1) / (VLOOKUP(AX925,Anthro_Calc!C:P,14,FALSE)*VLOOKUP(AX925,Anthro_Calc!C:P,12,FALSE)))</f>
        <v/>
      </c>
      <c r="AZ925" s="171" t="str">
        <f>IF(ISBLANK(AT925), "", -3 + (AT925 -VLOOKUP(AX925,Anthro_Calc!C:P,4,FALSE)) / (VLOOKUP(AX925,Anthro_Calc!C:P,5,FALSE) - VLOOKUP(AX925,Anthro_Calc!C:P,4,FALSE)))</f>
        <v/>
      </c>
      <c r="BA925" s="171" t="str">
        <f>IF(ISBLANK(AT925), "", 3 + (AT925 -VLOOKUP(AX925,Anthro_Calc!C:P,10,FALSE)) / (VLOOKUP(AX925,Anthro_Calc!C:P,10,FALSE) - VLOOKUP(AX925,Anthro_Calc!C:P,9,FALSE)))</f>
        <v/>
      </c>
      <c r="BB925" s="172" t="str">
        <f t="shared" si="756"/>
        <v/>
      </c>
      <c r="BC925" s="173" t="str">
        <f t="shared" si="757"/>
        <v/>
      </c>
      <c r="BD925" s="174" t="str">
        <f t="shared" si="783"/>
        <v/>
      </c>
      <c r="BE925" s="180" t="str">
        <f t="shared" si="784"/>
        <v/>
      </c>
      <c r="BF925" s="181" t="str">
        <f t="shared" si="758"/>
        <v/>
      </c>
      <c r="BG925" s="181" t="str">
        <f t="shared" si="785"/>
        <v/>
      </c>
      <c r="BH925" s="179"/>
      <c r="BI925" s="182"/>
      <c r="BJ925" s="167"/>
      <c r="BK925" s="175"/>
      <c r="BL925" s="176"/>
      <c r="BM925" s="177" t="str">
        <f t="shared" si="759"/>
        <v/>
      </c>
      <c r="BN925" s="171">
        <f t="shared" si="777"/>
        <v>0</v>
      </c>
      <c r="BO925" s="171">
        <f t="shared" si="778"/>
        <v>0</v>
      </c>
      <c r="BP925" s="171" t="str">
        <f t="shared" si="760"/>
        <v>0</v>
      </c>
      <c r="BQ925" s="171" t="str">
        <f>IF(ISBLANK(BL925), "", (POWER(BL925/VLOOKUP(BP925,Anthro_Calc!C:P,13,FALSE),VLOOKUP(BP925,Anthro_Calc!C:P,12,FALSE))-1) / (VLOOKUP(BP925,Anthro_Calc!C:P,14,FALSE)*VLOOKUP(BP925,Anthro_Calc!C:P,12,FALSE)))</f>
        <v/>
      </c>
      <c r="BR925" s="171" t="str">
        <f>IF(ISBLANK(BL925), "", -3 + (BL925 -VLOOKUP(BP925,Anthro_Calc!C:P,4,FALSE)) / (VLOOKUP(BP925,Anthro_Calc!C:P,5,FALSE) - VLOOKUP(BP925,Anthro_Calc!C:P,4,FALSE)))</f>
        <v/>
      </c>
      <c r="BS925" s="171" t="str">
        <f>IF(ISBLANK(BL925), "", 3 + (BL925 -VLOOKUP(BP925,Anthro_Calc!C:P,10,FALSE)) / (VLOOKUP(BP925,Anthro_Calc!C:P,10,FALSE) - VLOOKUP(BP925,Anthro_Calc!C:P,9,FALSE)))</f>
        <v/>
      </c>
      <c r="BT925" s="172" t="str">
        <f t="shared" si="761"/>
        <v/>
      </c>
      <c r="BU925" s="173" t="str">
        <f t="shared" si="762"/>
        <v/>
      </c>
      <c r="BV925" s="174" t="str">
        <f t="shared" si="763"/>
        <v/>
      </c>
      <c r="BW925" s="181" t="str">
        <f t="shared" si="786"/>
        <v/>
      </c>
      <c r="BX925" s="179"/>
      <c r="BY925" s="181" t="str">
        <f>IF(ISBLANK(BL925), "", VLOOKUP(Z925&amp;" "&amp;BV925&amp;" "&amp;BW925,Graduation_Criteria!$D$2:$E$34,2,FALSE))</f>
        <v/>
      </c>
      <c r="BZ925" s="181" t="str">
        <f t="shared" si="787"/>
        <v/>
      </c>
      <c r="CA925" s="167"/>
      <c r="CB925" s="175"/>
      <c r="CC925" s="175"/>
      <c r="CD925" s="183" t="str">
        <f t="shared" si="764"/>
        <v/>
      </c>
      <c r="CE925" s="184">
        <f t="shared" si="765"/>
        <v>0</v>
      </c>
      <c r="CF925" s="184">
        <f t="shared" si="766"/>
        <v>0</v>
      </c>
      <c r="CG925" s="184" t="str">
        <f t="shared" si="767"/>
        <v>0</v>
      </c>
      <c r="CH925" s="184" t="str">
        <f>IF(ISBLANK(CC925), "", (POWER(CC925/VLOOKUP(CG925,Anthro_Calc!C:P,13,FALSE),VLOOKUP(CG925,Anthro_Calc!C:P,12,FALSE))-1) / (VLOOKUP(CG925,Anthro_Calc!C:P,14,FALSE)*VLOOKUP(CG925,Anthro_Calc!C:P,12,FALSE)))</f>
        <v/>
      </c>
      <c r="CI925" s="184" t="str">
        <f>IF(ISBLANK(CC925), "", -3 + (CC925 -VLOOKUP(CG925,Anthro_Calc!C:P,4,FALSE)) / (VLOOKUP(CG925,Anthro_Calc!C:P,5,FALSE) - VLOOKUP(CG925,Anthro_Calc!C:P,4,FALSE)))</f>
        <v/>
      </c>
      <c r="CJ925" s="184" t="str">
        <f>IF(ISBLANK(CC925), "", 3 + (CC925 -VLOOKUP(CG925,Anthro_Calc!C:P,10,FALSE)) / (VLOOKUP(CG925,Anthro_Calc!C:P,10,FALSE) - VLOOKUP(CG925,Anthro_Calc!C:P,9,FALSE)))</f>
        <v/>
      </c>
      <c r="CK925" s="185" t="str">
        <f t="shared" si="768"/>
        <v/>
      </c>
      <c r="CL925" s="173" t="str">
        <f t="shared" si="769"/>
        <v/>
      </c>
      <c r="CM925" s="174" t="str">
        <f t="shared" si="770"/>
        <v/>
      </c>
      <c r="CN925" s="179"/>
      <c r="CO925" s="167"/>
      <c r="CP925" s="175"/>
      <c r="CQ925" s="175"/>
      <c r="CR925" s="186" t="str">
        <f t="shared" si="771"/>
        <v/>
      </c>
      <c r="CS925" s="187">
        <f t="shared" si="772"/>
        <v>0</v>
      </c>
      <c r="CT925" s="187">
        <f t="shared" si="773"/>
        <v>0</v>
      </c>
      <c r="CU925" s="187" t="str">
        <f t="shared" si="774"/>
        <v>0</v>
      </c>
      <c r="CV925" s="187" t="str">
        <f>IF(ISBLANK(CQ925), "", (POWER(CQ925/VLOOKUP(CU925,Anthro_Calc!C:P,13,FALSE),VLOOKUP(CU925,Anthro_Calc!C:P,12,FALSE))-1) / (VLOOKUP(CU925,Anthro_Calc!C:P,14,FALSE)*VLOOKUP(CU925,Anthro_Calc!C:P,12,FALSE)))</f>
        <v/>
      </c>
      <c r="CW925" s="187" t="str">
        <f>IF(ISBLANK(CQ925), "", -3 + (CQ925 -VLOOKUP(CU925,Anthro_Calc!C:P,4,FALSE)) / (VLOOKUP(CU925,Anthro_Calc!C:P,5,FALSE) - VLOOKUP(CU925,Anthro_Calc!C:P,4,FALSE)))</f>
        <v/>
      </c>
      <c r="CX925" s="187" t="str">
        <f>IF(ISBLANK(CQ925), "", 3 + (CQ925 -VLOOKUP(CU925,Anthro_Calc!C:P,10,FALSE)) / (VLOOKUP(CU925,Anthro_Calc!C:P,10,FALSE) - VLOOKUP(CU925,Anthro_Calc!C:P,9,FALSE)))</f>
        <v/>
      </c>
      <c r="CY925" s="188" t="str">
        <f t="shared" si="775"/>
        <v/>
      </c>
      <c r="CZ925" s="117" t="str">
        <f t="shared" si="789"/>
        <v/>
      </c>
      <c r="DA925" s="174" t="str">
        <f t="shared" si="776"/>
        <v/>
      </c>
      <c r="DB925" s="189"/>
    </row>
    <row r="926" spans="1:106">
      <c r="A926" s="165">
        <f t="shared" si="781"/>
        <v>922</v>
      </c>
      <c r="B926" s="166"/>
      <c r="C926" s="166"/>
      <c r="D926" s="166"/>
      <c r="E926" s="166"/>
      <c r="F926" s="166"/>
      <c r="G926" s="166"/>
      <c r="H926" s="166"/>
      <c r="I926" s="166"/>
      <c r="J926" s="166"/>
      <c r="K926" s="166"/>
      <c r="L926" s="166"/>
      <c r="M926" s="167"/>
      <c r="N926" s="168" t="str">
        <f t="shared" ca="1" si="740"/>
        <v/>
      </c>
      <c r="O926" s="169"/>
      <c r="P926" s="169"/>
      <c r="Q926" s="167"/>
      <c r="R926" s="170"/>
      <c r="S926" s="171" t="str">
        <f t="shared" si="741"/>
        <v/>
      </c>
      <c r="T926" s="171" t="str">
        <f t="shared" si="742"/>
        <v/>
      </c>
      <c r="U926" s="171" t="str">
        <f t="shared" si="743"/>
        <v/>
      </c>
      <c r="V926" s="171" t="str">
        <f>IF(ISBLANK(R926), "", (POWER(R926/VLOOKUP(U926,Anthro_Calc!C:P,13,FALSE),VLOOKUP(U926,Anthro_Calc!C:P,12,FALSE))-1) / (VLOOKUP(U926,Anthro_Calc!C:P,14,FALSE)*VLOOKUP(U926,Anthro_Calc!C:P,12,FALSE)))</f>
        <v/>
      </c>
      <c r="W926" s="171" t="str">
        <f>IF(ISBLANK(R926), "", -3 + (R926 -VLOOKUP(U926,Anthro_Calc!C:P,4,FALSE)) / (VLOOKUP(U926,Anthro_Calc!C:P,5,FALSE) - VLOOKUP(U926,Anthro_Calc!C:P,4,FALSE)))</f>
        <v/>
      </c>
      <c r="X926" s="171" t="str">
        <f>IF(ISBLANK(R926), "", 3 + (R926 -VLOOKUP(U926,Anthro_Calc!C:P,10,FALSE)) / (VLOOKUP(U926,Anthro_Calc!C:P,10,FALSE) - VLOOKUP(U926,Anthro_Calc!C:P,9,FALSE)))</f>
        <v/>
      </c>
      <c r="Y926" s="172" t="str">
        <f t="shared" si="744"/>
        <v/>
      </c>
      <c r="Z926" s="173" t="str">
        <f t="shared" si="745"/>
        <v/>
      </c>
      <c r="AA926" s="174" t="str">
        <f t="shared" si="780"/>
        <v/>
      </c>
      <c r="AB926" s="167"/>
      <c r="AC926" s="175"/>
      <c r="AD926" s="176"/>
      <c r="AE926" s="177" t="str">
        <f t="shared" si="746"/>
        <v/>
      </c>
      <c r="AF926" s="171">
        <f t="shared" si="747"/>
        <v>0</v>
      </c>
      <c r="AG926" s="171">
        <f t="shared" si="748"/>
        <v>0</v>
      </c>
      <c r="AH926" s="171" t="str">
        <f t="shared" si="749"/>
        <v>0</v>
      </c>
      <c r="AI926" s="171" t="str">
        <f>IF(ISBLANK(AD926), "", (POWER(AD926/VLOOKUP(AH926,Anthro_Calc!C:P,13,FALSE),VLOOKUP(AH926,Anthro_Calc!C:P,12,FALSE))-1) / (VLOOKUP(AH926,Anthro_Calc!C:P,14,FALSE)*VLOOKUP(AH926,Anthro_Calc!C:P,12,FALSE)))</f>
        <v/>
      </c>
      <c r="AJ926" s="171" t="str">
        <f>IF(ISBLANK(AD926), "", -3 + (AD926 -VLOOKUP(AH926,Anthro_Calc!C:P,4,FALSE)) / (VLOOKUP(AH926,Anthro_Calc!C:P,5,FALSE) - VLOOKUP(AH926,Anthro_Calc!C:P,4,FALSE)))</f>
        <v/>
      </c>
      <c r="AK926" s="171" t="str">
        <f>IF(ISBLANK(AD926), "", 3 + (AD926 -VLOOKUP(AH926,Anthro_Calc!C:P,10,FALSE)) / (VLOOKUP(AH926,Anthro_Calc!C:P,10,FALSE) - VLOOKUP(AH926,Anthro_Calc!C:P,9,FALSE)))</f>
        <v/>
      </c>
      <c r="AL926" s="172" t="str">
        <f t="shared" si="750"/>
        <v/>
      </c>
      <c r="AM926" s="173" t="str">
        <f t="shared" si="751"/>
        <v/>
      </c>
      <c r="AN926" s="174" t="str">
        <f t="shared" si="752"/>
        <v/>
      </c>
      <c r="AO926" s="178" t="str">
        <f t="shared" si="782"/>
        <v/>
      </c>
      <c r="AP926" s="179"/>
      <c r="AQ926" s="179" t="str">
        <f t="shared" si="788"/>
        <v/>
      </c>
      <c r="AR926" s="167"/>
      <c r="AS926" s="175"/>
      <c r="AT926" s="170"/>
      <c r="AU926" s="177" t="str">
        <f t="shared" si="779"/>
        <v/>
      </c>
      <c r="AV926" s="171">
        <f t="shared" si="753"/>
        <v>0</v>
      </c>
      <c r="AW926" s="171">
        <f t="shared" si="754"/>
        <v>0</v>
      </c>
      <c r="AX926" s="171" t="str">
        <f t="shared" si="755"/>
        <v>0</v>
      </c>
      <c r="AY926" s="171" t="str">
        <f>IF(ISBLANK(AT926), "", (POWER(AT926/VLOOKUP(AX926,Anthro_Calc!C:P,13,FALSE),VLOOKUP(AX926,Anthro_Calc!C:P,12,FALSE))-1) / (VLOOKUP(AX926,Anthro_Calc!C:P,14,FALSE)*VLOOKUP(AX926,Anthro_Calc!C:P,12,FALSE)))</f>
        <v/>
      </c>
      <c r="AZ926" s="171" t="str">
        <f>IF(ISBLANK(AT926), "", -3 + (AT926 -VLOOKUP(AX926,Anthro_Calc!C:P,4,FALSE)) / (VLOOKUP(AX926,Anthro_Calc!C:P,5,FALSE) - VLOOKUP(AX926,Anthro_Calc!C:P,4,FALSE)))</f>
        <v/>
      </c>
      <c r="BA926" s="171" t="str">
        <f>IF(ISBLANK(AT926), "", 3 + (AT926 -VLOOKUP(AX926,Anthro_Calc!C:P,10,FALSE)) / (VLOOKUP(AX926,Anthro_Calc!C:P,10,FALSE) - VLOOKUP(AX926,Anthro_Calc!C:P,9,FALSE)))</f>
        <v/>
      </c>
      <c r="BB926" s="172" t="str">
        <f t="shared" si="756"/>
        <v/>
      </c>
      <c r="BC926" s="173" t="str">
        <f t="shared" si="757"/>
        <v/>
      </c>
      <c r="BD926" s="174" t="str">
        <f t="shared" si="783"/>
        <v/>
      </c>
      <c r="BE926" s="180" t="str">
        <f t="shared" si="784"/>
        <v/>
      </c>
      <c r="BF926" s="181" t="str">
        <f t="shared" si="758"/>
        <v/>
      </c>
      <c r="BG926" s="181" t="str">
        <f t="shared" si="785"/>
        <v/>
      </c>
      <c r="BH926" s="179"/>
      <c r="BI926" s="182"/>
      <c r="BJ926" s="167"/>
      <c r="BK926" s="175"/>
      <c r="BL926" s="176"/>
      <c r="BM926" s="177" t="str">
        <f t="shared" si="759"/>
        <v/>
      </c>
      <c r="BN926" s="171">
        <f t="shared" si="777"/>
        <v>0</v>
      </c>
      <c r="BO926" s="171">
        <f t="shared" si="778"/>
        <v>0</v>
      </c>
      <c r="BP926" s="171" t="str">
        <f t="shared" si="760"/>
        <v>0</v>
      </c>
      <c r="BQ926" s="171" t="str">
        <f>IF(ISBLANK(BL926), "", (POWER(BL926/VLOOKUP(BP926,Anthro_Calc!C:P,13,FALSE),VLOOKUP(BP926,Anthro_Calc!C:P,12,FALSE))-1) / (VLOOKUP(BP926,Anthro_Calc!C:P,14,FALSE)*VLOOKUP(BP926,Anthro_Calc!C:P,12,FALSE)))</f>
        <v/>
      </c>
      <c r="BR926" s="171" t="str">
        <f>IF(ISBLANK(BL926), "", -3 + (BL926 -VLOOKUP(BP926,Anthro_Calc!C:P,4,FALSE)) / (VLOOKUP(BP926,Anthro_Calc!C:P,5,FALSE) - VLOOKUP(BP926,Anthro_Calc!C:P,4,FALSE)))</f>
        <v/>
      </c>
      <c r="BS926" s="171" t="str">
        <f>IF(ISBLANK(BL926), "", 3 + (BL926 -VLOOKUP(BP926,Anthro_Calc!C:P,10,FALSE)) / (VLOOKUP(BP926,Anthro_Calc!C:P,10,FALSE) - VLOOKUP(BP926,Anthro_Calc!C:P,9,FALSE)))</f>
        <v/>
      </c>
      <c r="BT926" s="172" t="str">
        <f t="shared" si="761"/>
        <v/>
      </c>
      <c r="BU926" s="173" t="str">
        <f t="shared" si="762"/>
        <v/>
      </c>
      <c r="BV926" s="174" t="str">
        <f t="shared" si="763"/>
        <v/>
      </c>
      <c r="BW926" s="181" t="str">
        <f t="shared" si="786"/>
        <v/>
      </c>
      <c r="BX926" s="179"/>
      <c r="BY926" s="181" t="str">
        <f>IF(ISBLANK(BL926), "", VLOOKUP(Z926&amp;" "&amp;BV926&amp;" "&amp;BW926,Graduation_Criteria!$D$2:$E$34,2,FALSE))</f>
        <v/>
      </c>
      <c r="BZ926" s="181" t="str">
        <f t="shared" si="787"/>
        <v/>
      </c>
      <c r="CA926" s="167"/>
      <c r="CB926" s="175"/>
      <c r="CC926" s="175"/>
      <c r="CD926" s="183" t="str">
        <f t="shared" si="764"/>
        <v/>
      </c>
      <c r="CE926" s="184">
        <f t="shared" si="765"/>
        <v>0</v>
      </c>
      <c r="CF926" s="184">
        <f t="shared" si="766"/>
        <v>0</v>
      </c>
      <c r="CG926" s="184" t="str">
        <f t="shared" si="767"/>
        <v>0</v>
      </c>
      <c r="CH926" s="184" t="str">
        <f>IF(ISBLANK(CC926), "", (POWER(CC926/VLOOKUP(CG926,Anthro_Calc!C:P,13,FALSE),VLOOKUP(CG926,Anthro_Calc!C:P,12,FALSE))-1) / (VLOOKUP(CG926,Anthro_Calc!C:P,14,FALSE)*VLOOKUP(CG926,Anthro_Calc!C:P,12,FALSE)))</f>
        <v/>
      </c>
      <c r="CI926" s="184" t="str">
        <f>IF(ISBLANK(CC926), "", -3 + (CC926 -VLOOKUP(CG926,Anthro_Calc!C:P,4,FALSE)) / (VLOOKUP(CG926,Anthro_Calc!C:P,5,FALSE) - VLOOKUP(CG926,Anthro_Calc!C:P,4,FALSE)))</f>
        <v/>
      </c>
      <c r="CJ926" s="184" t="str">
        <f>IF(ISBLANK(CC926), "", 3 + (CC926 -VLOOKUP(CG926,Anthro_Calc!C:P,10,FALSE)) / (VLOOKUP(CG926,Anthro_Calc!C:P,10,FALSE) - VLOOKUP(CG926,Anthro_Calc!C:P,9,FALSE)))</f>
        <v/>
      </c>
      <c r="CK926" s="185" t="str">
        <f t="shared" si="768"/>
        <v/>
      </c>
      <c r="CL926" s="173" t="str">
        <f t="shared" si="769"/>
        <v/>
      </c>
      <c r="CM926" s="174" t="str">
        <f t="shared" si="770"/>
        <v/>
      </c>
      <c r="CN926" s="179"/>
      <c r="CO926" s="167"/>
      <c r="CP926" s="175"/>
      <c r="CQ926" s="175"/>
      <c r="CR926" s="186" t="str">
        <f t="shared" si="771"/>
        <v/>
      </c>
      <c r="CS926" s="187">
        <f t="shared" si="772"/>
        <v>0</v>
      </c>
      <c r="CT926" s="187">
        <f t="shared" si="773"/>
        <v>0</v>
      </c>
      <c r="CU926" s="187" t="str">
        <f t="shared" si="774"/>
        <v>0</v>
      </c>
      <c r="CV926" s="187" t="str">
        <f>IF(ISBLANK(CQ926), "", (POWER(CQ926/VLOOKUP(CU926,Anthro_Calc!C:P,13,FALSE),VLOOKUP(CU926,Anthro_Calc!C:P,12,FALSE))-1) / (VLOOKUP(CU926,Anthro_Calc!C:P,14,FALSE)*VLOOKUP(CU926,Anthro_Calc!C:P,12,FALSE)))</f>
        <v/>
      </c>
      <c r="CW926" s="187" t="str">
        <f>IF(ISBLANK(CQ926), "", -3 + (CQ926 -VLOOKUP(CU926,Anthro_Calc!C:P,4,FALSE)) / (VLOOKUP(CU926,Anthro_Calc!C:P,5,FALSE) - VLOOKUP(CU926,Anthro_Calc!C:P,4,FALSE)))</f>
        <v/>
      </c>
      <c r="CX926" s="187" t="str">
        <f>IF(ISBLANK(CQ926), "", 3 + (CQ926 -VLOOKUP(CU926,Anthro_Calc!C:P,10,FALSE)) / (VLOOKUP(CU926,Anthro_Calc!C:P,10,FALSE) - VLOOKUP(CU926,Anthro_Calc!C:P,9,FALSE)))</f>
        <v/>
      </c>
      <c r="CY926" s="188" t="str">
        <f t="shared" si="775"/>
        <v/>
      </c>
      <c r="CZ926" s="117" t="str">
        <f t="shared" si="789"/>
        <v/>
      </c>
      <c r="DA926" s="174" t="str">
        <f t="shared" si="776"/>
        <v/>
      </c>
      <c r="DB926" s="189"/>
    </row>
    <row r="927" spans="1:106">
      <c r="A927" s="165">
        <f t="shared" si="781"/>
        <v>923</v>
      </c>
      <c r="B927" s="166"/>
      <c r="C927" s="166"/>
      <c r="D927" s="166"/>
      <c r="E927" s="166"/>
      <c r="F927" s="166"/>
      <c r="G927" s="166"/>
      <c r="H927" s="166"/>
      <c r="I927" s="166"/>
      <c r="J927" s="166"/>
      <c r="K927" s="166"/>
      <c r="L927" s="166"/>
      <c r="M927" s="167"/>
      <c r="N927" s="168" t="str">
        <f t="shared" ca="1" si="740"/>
        <v/>
      </c>
      <c r="O927" s="169"/>
      <c r="P927" s="169"/>
      <c r="Q927" s="167"/>
      <c r="R927" s="170"/>
      <c r="S927" s="171" t="str">
        <f t="shared" si="741"/>
        <v/>
      </c>
      <c r="T927" s="171" t="str">
        <f t="shared" si="742"/>
        <v/>
      </c>
      <c r="U927" s="171" t="str">
        <f t="shared" si="743"/>
        <v/>
      </c>
      <c r="V927" s="171" t="str">
        <f>IF(ISBLANK(R927), "", (POWER(R927/VLOOKUP(U927,Anthro_Calc!C:P,13,FALSE),VLOOKUP(U927,Anthro_Calc!C:P,12,FALSE))-1) / (VLOOKUP(U927,Anthro_Calc!C:P,14,FALSE)*VLOOKUP(U927,Anthro_Calc!C:P,12,FALSE)))</f>
        <v/>
      </c>
      <c r="W927" s="171" t="str">
        <f>IF(ISBLANK(R927), "", -3 + (R927 -VLOOKUP(U927,Anthro_Calc!C:P,4,FALSE)) / (VLOOKUP(U927,Anthro_Calc!C:P,5,FALSE) - VLOOKUP(U927,Anthro_Calc!C:P,4,FALSE)))</f>
        <v/>
      </c>
      <c r="X927" s="171" t="str">
        <f>IF(ISBLANK(R927), "", 3 + (R927 -VLOOKUP(U927,Anthro_Calc!C:P,10,FALSE)) / (VLOOKUP(U927,Anthro_Calc!C:P,10,FALSE) - VLOOKUP(U927,Anthro_Calc!C:P,9,FALSE)))</f>
        <v/>
      </c>
      <c r="Y927" s="172" t="str">
        <f t="shared" si="744"/>
        <v/>
      </c>
      <c r="Z927" s="173" t="str">
        <f t="shared" si="745"/>
        <v/>
      </c>
      <c r="AA927" s="174" t="str">
        <f t="shared" si="780"/>
        <v/>
      </c>
      <c r="AB927" s="167"/>
      <c r="AC927" s="175"/>
      <c r="AD927" s="176"/>
      <c r="AE927" s="177" t="str">
        <f t="shared" si="746"/>
        <v/>
      </c>
      <c r="AF927" s="171">
        <f t="shared" si="747"/>
        <v>0</v>
      </c>
      <c r="AG927" s="171">
        <f t="shared" si="748"/>
        <v>0</v>
      </c>
      <c r="AH927" s="171" t="str">
        <f t="shared" si="749"/>
        <v>0</v>
      </c>
      <c r="AI927" s="171" t="str">
        <f>IF(ISBLANK(AD927), "", (POWER(AD927/VLOOKUP(AH927,Anthro_Calc!C:P,13,FALSE),VLOOKUP(AH927,Anthro_Calc!C:P,12,FALSE))-1) / (VLOOKUP(AH927,Anthro_Calc!C:P,14,FALSE)*VLOOKUP(AH927,Anthro_Calc!C:P,12,FALSE)))</f>
        <v/>
      </c>
      <c r="AJ927" s="171" t="str">
        <f>IF(ISBLANK(AD927), "", -3 + (AD927 -VLOOKUP(AH927,Anthro_Calc!C:P,4,FALSE)) / (VLOOKUP(AH927,Anthro_Calc!C:P,5,FALSE) - VLOOKUP(AH927,Anthro_Calc!C:P,4,FALSE)))</f>
        <v/>
      </c>
      <c r="AK927" s="171" t="str">
        <f>IF(ISBLANK(AD927), "", 3 + (AD927 -VLOOKUP(AH927,Anthro_Calc!C:P,10,FALSE)) / (VLOOKUP(AH927,Anthro_Calc!C:P,10,FALSE) - VLOOKUP(AH927,Anthro_Calc!C:P,9,FALSE)))</f>
        <v/>
      </c>
      <c r="AL927" s="172" t="str">
        <f t="shared" si="750"/>
        <v/>
      </c>
      <c r="AM927" s="173" t="str">
        <f t="shared" si="751"/>
        <v/>
      </c>
      <c r="AN927" s="174" t="str">
        <f t="shared" si="752"/>
        <v/>
      </c>
      <c r="AO927" s="178" t="str">
        <f t="shared" si="782"/>
        <v/>
      </c>
      <c r="AP927" s="179"/>
      <c r="AQ927" s="179" t="str">
        <f t="shared" si="788"/>
        <v/>
      </c>
      <c r="AR927" s="167"/>
      <c r="AS927" s="175"/>
      <c r="AT927" s="170"/>
      <c r="AU927" s="177" t="str">
        <f t="shared" si="779"/>
        <v/>
      </c>
      <c r="AV927" s="171">
        <f t="shared" si="753"/>
        <v>0</v>
      </c>
      <c r="AW927" s="171">
        <f t="shared" si="754"/>
        <v>0</v>
      </c>
      <c r="AX927" s="171" t="str">
        <f t="shared" si="755"/>
        <v>0</v>
      </c>
      <c r="AY927" s="171" t="str">
        <f>IF(ISBLANK(AT927), "", (POWER(AT927/VLOOKUP(AX927,Anthro_Calc!C:P,13,FALSE),VLOOKUP(AX927,Anthro_Calc!C:P,12,FALSE))-1) / (VLOOKUP(AX927,Anthro_Calc!C:P,14,FALSE)*VLOOKUP(AX927,Anthro_Calc!C:P,12,FALSE)))</f>
        <v/>
      </c>
      <c r="AZ927" s="171" t="str">
        <f>IF(ISBLANK(AT927), "", -3 + (AT927 -VLOOKUP(AX927,Anthro_Calc!C:P,4,FALSE)) / (VLOOKUP(AX927,Anthro_Calc!C:P,5,FALSE) - VLOOKUP(AX927,Anthro_Calc!C:P,4,FALSE)))</f>
        <v/>
      </c>
      <c r="BA927" s="171" t="str">
        <f>IF(ISBLANK(AT927), "", 3 + (AT927 -VLOOKUP(AX927,Anthro_Calc!C:P,10,FALSE)) / (VLOOKUP(AX927,Anthro_Calc!C:P,10,FALSE) - VLOOKUP(AX927,Anthro_Calc!C:P,9,FALSE)))</f>
        <v/>
      </c>
      <c r="BB927" s="172" t="str">
        <f t="shared" si="756"/>
        <v/>
      </c>
      <c r="BC927" s="173" t="str">
        <f t="shared" si="757"/>
        <v/>
      </c>
      <c r="BD927" s="174" t="str">
        <f t="shared" si="783"/>
        <v/>
      </c>
      <c r="BE927" s="180" t="str">
        <f t="shared" si="784"/>
        <v/>
      </c>
      <c r="BF927" s="181" t="str">
        <f t="shared" si="758"/>
        <v/>
      </c>
      <c r="BG927" s="181" t="str">
        <f t="shared" si="785"/>
        <v/>
      </c>
      <c r="BH927" s="179"/>
      <c r="BI927" s="182"/>
      <c r="BJ927" s="167"/>
      <c r="BK927" s="175"/>
      <c r="BL927" s="176"/>
      <c r="BM927" s="177" t="str">
        <f t="shared" si="759"/>
        <v/>
      </c>
      <c r="BN927" s="171">
        <f t="shared" si="777"/>
        <v>0</v>
      </c>
      <c r="BO927" s="171">
        <f t="shared" si="778"/>
        <v>0</v>
      </c>
      <c r="BP927" s="171" t="str">
        <f t="shared" si="760"/>
        <v>0</v>
      </c>
      <c r="BQ927" s="171" t="str">
        <f>IF(ISBLANK(BL927), "", (POWER(BL927/VLOOKUP(BP927,Anthro_Calc!C:P,13,FALSE),VLOOKUP(BP927,Anthro_Calc!C:P,12,FALSE))-1) / (VLOOKUP(BP927,Anthro_Calc!C:P,14,FALSE)*VLOOKUP(BP927,Anthro_Calc!C:P,12,FALSE)))</f>
        <v/>
      </c>
      <c r="BR927" s="171" t="str">
        <f>IF(ISBLANK(BL927), "", -3 + (BL927 -VLOOKUP(BP927,Anthro_Calc!C:P,4,FALSE)) / (VLOOKUP(BP927,Anthro_Calc!C:P,5,FALSE) - VLOOKUP(BP927,Anthro_Calc!C:P,4,FALSE)))</f>
        <v/>
      </c>
      <c r="BS927" s="171" t="str">
        <f>IF(ISBLANK(BL927), "", 3 + (BL927 -VLOOKUP(BP927,Anthro_Calc!C:P,10,FALSE)) / (VLOOKUP(BP927,Anthro_Calc!C:P,10,FALSE) - VLOOKUP(BP927,Anthro_Calc!C:P,9,FALSE)))</f>
        <v/>
      </c>
      <c r="BT927" s="172" t="str">
        <f t="shared" si="761"/>
        <v/>
      </c>
      <c r="BU927" s="173" t="str">
        <f t="shared" si="762"/>
        <v/>
      </c>
      <c r="BV927" s="174" t="str">
        <f t="shared" si="763"/>
        <v/>
      </c>
      <c r="BW927" s="181" t="str">
        <f t="shared" si="786"/>
        <v/>
      </c>
      <c r="BX927" s="179"/>
      <c r="BY927" s="181" t="str">
        <f>IF(ISBLANK(BL927), "", VLOOKUP(Z927&amp;" "&amp;BV927&amp;" "&amp;BW927,Graduation_Criteria!$D$2:$E$34,2,FALSE))</f>
        <v/>
      </c>
      <c r="BZ927" s="181" t="str">
        <f t="shared" si="787"/>
        <v/>
      </c>
      <c r="CA927" s="167"/>
      <c r="CB927" s="175"/>
      <c r="CC927" s="175"/>
      <c r="CD927" s="183" t="str">
        <f t="shared" si="764"/>
        <v/>
      </c>
      <c r="CE927" s="184">
        <f t="shared" si="765"/>
        <v>0</v>
      </c>
      <c r="CF927" s="184">
        <f t="shared" si="766"/>
        <v>0</v>
      </c>
      <c r="CG927" s="184" t="str">
        <f t="shared" si="767"/>
        <v>0</v>
      </c>
      <c r="CH927" s="184" t="str">
        <f>IF(ISBLANK(CC927), "", (POWER(CC927/VLOOKUP(CG927,Anthro_Calc!C:P,13,FALSE),VLOOKUP(CG927,Anthro_Calc!C:P,12,FALSE))-1) / (VLOOKUP(CG927,Anthro_Calc!C:P,14,FALSE)*VLOOKUP(CG927,Anthro_Calc!C:P,12,FALSE)))</f>
        <v/>
      </c>
      <c r="CI927" s="184" t="str">
        <f>IF(ISBLANK(CC927), "", -3 + (CC927 -VLOOKUP(CG927,Anthro_Calc!C:P,4,FALSE)) / (VLOOKUP(CG927,Anthro_Calc!C:P,5,FALSE) - VLOOKUP(CG927,Anthro_Calc!C:P,4,FALSE)))</f>
        <v/>
      </c>
      <c r="CJ927" s="184" t="str">
        <f>IF(ISBLANK(CC927), "", 3 + (CC927 -VLOOKUP(CG927,Anthro_Calc!C:P,10,FALSE)) / (VLOOKUP(CG927,Anthro_Calc!C:P,10,FALSE) - VLOOKUP(CG927,Anthro_Calc!C:P,9,FALSE)))</f>
        <v/>
      </c>
      <c r="CK927" s="185" t="str">
        <f t="shared" si="768"/>
        <v/>
      </c>
      <c r="CL927" s="173" t="str">
        <f t="shared" si="769"/>
        <v/>
      </c>
      <c r="CM927" s="174" t="str">
        <f t="shared" si="770"/>
        <v/>
      </c>
      <c r="CN927" s="179"/>
      <c r="CO927" s="167"/>
      <c r="CP927" s="175"/>
      <c r="CQ927" s="175"/>
      <c r="CR927" s="186" t="str">
        <f t="shared" si="771"/>
        <v/>
      </c>
      <c r="CS927" s="187">
        <f t="shared" si="772"/>
        <v>0</v>
      </c>
      <c r="CT927" s="187">
        <f t="shared" si="773"/>
        <v>0</v>
      </c>
      <c r="CU927" s="187" t="str">
        <f t="shared" si="774"/>
        <v>0</v>
      </c>
      <c r="CV927" s="187" t="str">
        <f>IF(ISBLANK(CQ927), "", (POWER(CQ927/VLOOKUP(CU927,Anthro_Calc!C:P,13,FALSE),VLOOKUP(CU927,Anthro_Calc!C:P,12,FALSE))-1) / (VLOOKUP(CU927,Anthro_Calc!C:P,14,FALSE)*VLOOKUP(CU927,Anthro_Calc!C:P,12,FALSE)))</f>
        <v/>
      </c>
      <c r="CW927" s="187" t="str">
        <f>IF(ISBLANK(CQ927), "", -3 + (CQ927 -VLOOKUP(CU927,Anthro_Calc!C:P,4,FALSE)) / (VLOOKUP(CU927,Anthro_Calc!C:P,5,FALSE) - VLOOKUP(CU927,Anthro_Calc!C:P,4,FALSE)))</f>
        <v/>
      </c>
      <c r="CX927" s="187" t="str">
        <f>IF(ISBLANK(CQ927), "", 3 + (CQ927 -VLOOKUP(CU927,Anthro_Calc!C:P,10,FALSE)) / (VLOOKUP(CU927,Anthro_Calc!C:P,10,FALSE) - VLOOKUP(CU927,Anthro_Calc!C:P,9,FALSE)))</f>
        <v/>
      </c>
      <c r="CY927" s="188" t="str">
        <f t="shared" si="775"/>
        <v/>
      </c>
      <c r="CZ927" s="117" t="str">
        <f t="shared" si="789"/>
        <v/>
      </c>
      <c r="DA927" s="174" t="str">
        <f t="shared" si="776"/>
        <v/>
      </c>
      <c r="DB927" s="189"/>
    </row>
    <row r="928" spans="1:106">
      <c r="A928" s="165">
        <f t="shared" si="781"/>
        <v>924</v>
      </c>
      <c r="B928" s="166"/>
      <c r="C928" s="166"/>
      <c r="D928" s="166"/>
      <c r="E928" s="166"/>
      <c r="F928" s="166"/>
      <c r="G928" s="166"/>
      <c r="H928" s="166"/>
      <c r="I928" s="166"/>
      <c r="J928" s="166"/>
      <c r="K928" s="166"/>
      <c r="L928" s="166"/>
      <c r="M928" s="167"/>
      <c r="N928" s="168" t="str">
        <f t="shared" ca="1" si="740"/>
        <v/>
      </c>
      <c r="O928" s="169"/>
      <c r="P928" s="169"/>
      <c r="Q928" s="167"/>
      <c r="R928" s="170"/>
      <c r="S928" s="171" t="str">
        <f t="shared" si="741"/>
        <v/>
      </c>
      <c r="T928" s="171" t="str">
        <f t="shared" si="742"/>
        <v/>
      </c>
      <c r="U928" s="171" t="str">
        <f t="shared" si="743"/>
        <v/>
      </c>
      <c r="V928" s="171" t="str">
        <f>IF(ISBLANK(R928), "", (POWER(R928/VLOOKUP(U928,Anthro_Calc!C:P,13,FALSE),VLOOKUP(U928,Anthro_Calc!C:P,12,FALSE))-1) / (VLOOKUP(U928,Anthro_Calc!C:P,14,FALSE)*VLOOKUP(U928,Anthro_Calc!C:P,12,FALSE)))</f>
        <v/>
      </c>
      <c r="W928" s="171" t="str">
        <f>IF(ISBLANK(R928), "", -3 + (R928 -VLOOKUP(U928,Anthro_Calc!C:P,4,FALSE)) / (VLOOKUP(U928,Anthro_Calc!C:P,5,FALSE) - VLOOKUP(U928,Anthro_Calc!C:P,4,FALSE)))</f>
        <v/>
      </c>
      <c r="X928" s="171" t="str">
        <f>IF(ISBLANK(R928), "", 3 + (R928 -VLOOKUP(U928,Anthro_Calc!C:P,10,FALSE)) / (VLOOKUP(U928,Anthro_Calc!C:P,10,FALSE) - VLOOKUP(U928,Anthro_Calc!C:P,9,FALSE)))</f>
        <v/>
      </c>
      <c r="Y928" s="172" t="str">
        <f t="shared" si="744"/>
        <v/>
      </c>
      <c r="Z928" s="173" t="str">
        <f t="shared" si="745"/>
        <v/>
      </c>
      <c r="AA928" s="174" t="str">
        <f t="shared" si="780"/>
        <v/>
      </c>
      <c r="AB928" s="167"/>
      <c r="AC928" s="175"/>
      <c r="AD928" s="176"/>
      <c r="AE928" s="177" t="str">
        <f t="shared" si="746"/>
        <v/>
      </c>
      <c r="AF928" s="171">
        <f t="shared" si="747"/>
        <v>0</v>
      </c>
      <c r="AG928" s="171">
        <f t="shared" si="748"/>
        <v>0</v>
      </c>
      <c r="AH928" s="171" t="str">
        <f t="shared" si="749"/>
        <v>0</v>
      </c>
      <c r="AI928" s="171" t="str">
        <f>IF(ISBLANK(AD928), "", (POWER(AD928/VLOOKUP(AH928,Anthro_Calc!C:P,13,FALSE),VLOOKUP(AH928,Anthro_Calc!C:P,12,FALSE))-1) / (VLOOKUP(AH928,Anthro_Calc!C:P,14,FALSE)*VLOOKUP(AH928,Anthro_Calc!C:P,12,FALSE)))</f>
        <v/>
      </c>
      <c r="AJ928" s="171" t="str">
        <f>IF(ISBLANK(AD928), "", -3 + (AD928 -VLOOKUP(AH928,Anthro_Calc!C:P,4,FALSE)) / (VLOOKUP(AH928,Anthro_Calc!C:P,5,FALSE) - VLOOKUP(AH928,Anthro_Calc!C:P,4,FALSE)))</f>
        <v/>
      </c>
      <c r="AK928" s="171" t="str">
        <f>IF(ISBLANK(AD928), "", 3 + (AD928 -VLOOKUP(AH928,Anthro_Calc!C:P,10,FALSE)) / (VLOOKUP(AH928,Anthro_Calc!C:P,10,FALSE) - VLOOKUP(AH928,Anthro_Calc!C:P,9,FALSE)))</f>
        <v/>
      </c>
      <c r="AL928" s="172" t="str">
        <f t="shared" si="750"/>
        <v/>
      </c>
      <c r="AM928" s="173" t="str">
        <f t="shared" si="751"/>
        <v/>
      </c>
      <c r="AN928" s="174" t="str">
        <f t="shared" si="752"/>
        <v/>
      </c>
      <c r="AO928" s="178" t="str">
        <f t="shared" si="782"/>
        <v/>
      </c>
      <c r="AP928" s="179"/>
      <c r="AQ928" s="179" t="str">
        <f t="shared" si="788"/>
        <v/>
      </c>
      <c r="AR928" s="167"/>
      <c r="AS928" s="175"/>
      <c r="AT928" s="170"/>
      <c r="AU928" s="177" t="str">
        <f t="shared" si="779"/>
        <v/>
      </c>
      <c r="AV928" s="171">
        <f t="shared" si="753"/>
        <v>0</v>
      </c>
      <c r="AW928" s="171">
        <f t="shared" si="754"/>
        <v>0</v>
      </c>
      <c r="AX928" s="171" t="str">
        <f t="shared" si="755"/>
        <v>0</v>
      </c>
      <c r="AY928" s="171" t="str">
        <f>IF(ISBLANK(AT928), "", (POWER(AT928/VLOOKUP(AX928,Anthro_Calc!C:P,13,FALSE),VLOOKUP(AX928,Anthro_Calc!C:P,12,FALSE))-1) / (VLOOKUP(AX928,Anthro_Calc!C:P,14,FALSE)*VLOOKUP(AX928,Anthro_Calc!C:P,12,FALSE)))</f>
        <v/>
      </c>
      <c r="AZ928" s="171" t="str">
        <f>IF(ISBLANK(AT928), "", -3 + (AT928 -VLOOKUP(AX928,Anthro_Calc!C:P,4,FALSE)) / (VLOOKUP(AX928,Anthro_Calc!C:P,5,FALSE) - VLOOKUP(AX928,Anthro_Calc!C:P,4,FALSE)))</f>
        <v/>
      </c>
      <c r="BA928" s="171" t="str">
        <f>IF(ISBLANK(AT928), "", 3 + (AT928 -VLOOKUP(AX928,Anthro_Calc!C:P,10,FALSE)) / (VLOOKUP(AX928,Anthro_Calc!C:P,10,FALSE) - VLOOKUP(AX928,Anthro_Calc!C:P,9,FALSE)))</f>
        <v/>
      </c>
      <c r="BB928" s="172" t="str">
        <f t="shared" si="756"/>
        <v/>
      </c>
      <c r="BC928" s="173" t="str">
        <f t="shared" si="757"/>
        <v/>
      </c>
      <c r="BD928" s="174" t="str">
        <f t="shared" si="783"/>
        <v/>
      </c>
      <c r="BE928" s="180" t="str">
        <f t="shared" si="784"/>
        <v/>
      </c>
      <c r="BF928" s="181" t="str">
        <f t="shared" si="758"/>
        <v/>
      </c>
      <c r="BG928" s="181" t="str">
        <f t="shared" si="785"/>
        <v/>
      </c>
      <c r="BH928" s="179"/>
      <c r="BI928" s="182"/>
      <c r="BJ928" s="167"/>
      <c r="BK928" s="175"/>
      <c r="BL928" s="176"/>
      <c r="BM928" s="177" t="str">
        <f t="shared" si="759"/>
        <v/>
      </c>
      <c r="BN928" s="171">
        <f t="shared" si="777"/>
        <v>0</v>
      </c>
      <c r="BO928" s="171">
        <f t="shared" si="778"/>
        <v>0</v>
      </c>
      <c r="BP928" s="171" t="str">
        <f t="shared" si="760"/>
        <v>0</v>
      </c>
      <c r="BQ928" s="171" t="str">
        <f>IF(ISBLANK(BL928), "", (POWER(BL928/VLOOKUP(BP928,Anthro_Calc!C:P,13,FALSE),VLOOKUP(BP928,Anthro_Calc!C:P,12,FALSE))-1) / (VLOOKUP(BP928,Anthro_Calc!C:P,14,FALSE)*VLOOKUP(BP928,Anthro_Calc!C:P,12,FALSE)))</f>
        <v/>
      </c>
      <c r="BR928" s="171" t="str">
        <f>IF(ISBLANK(BL928), "", -3 + (BL928 -VLOOKUP(BP928,Anthro_Calc!C:P,4,FALSE)) / (VLOOKUP(BP928,Anthro_Calc!C:P,5,FALSE) - VLOOKUP(BP928,Anthro_Calc!C:P,4,FALSE)))</f>
        <v/>
      </c>
      <c r="BS928" s="171" t="str">
        <f>IF(ISBLANK(BL928), "", 3 + (BL928 -VLOOKUP(BP928,Anthro_Calc!C:P,10,FALSE)) / (VLOOKUP(BP928,Anthro_Calc!C:P,10,FALSE) - VLOOKUP(BP928,Anthro_Calc!C:P,9,FALSE)))</f>
        <v/>
      </c>
      <c r="BT928" s="172" t="str">
        <f t="shared" si="761"/>
        <v/>
      </c>
      <c r="BU928" s="173" t="str">
        <f t="shared" si="762"/>
        <v/>
      </c>
      <c r="BV928" s="174" t="str">
        <f t="shared" si="763"/>
        <v/>
      </c>
      <c r="BW928" s="181" t="str">
        <f t="shared" si="786"/>
        <v/>
      </c>
      <c r="BX928" s="179"/>
      <c r="BY928" s="181" t="str">
        <f>IF(ISBLANK(BL928), "", VLOOKUP(Z928&amp;" "&amp;BV928&amp;" "&amp;BW928,Graduation_Criteria!$D$2:$E$34,2,FALSE))</f>
        <v/>
      </c>
      <c r="BZ928" s="181" t="str">
        <f t="shared" si="787"/>
        <v/>
      </c>
      <c r="CA928" s="167"/>
      <c r="CB928" s="175"/>
      <c r="CC928" s="175"/>
      <c r="CD928" s="183" t="str">
        <f t="shared" si="764"/>
        <v/>
      </c>
      <c r="CE928" s="184">
        <f t="shared" si="765"/>
        <v>0</v>
      </c>
      <c r="CF928" s="184">
        <f t="shared" si="766"/>
        <v>0</v>
      </c>
      <c r="CG928" s="184" t="str">
        <f t="shared" si="767"/>
        <v>0</v>
      </c>
      <c r="CH928" s="184" t="str">
        <f>IF(ISBLANK(CC928), "", (POWER(CC928/VLOOKUP(CG928,Anthro_Calc!C:P,13,FALSE),VLOOKUP(CG928,Anthro_Calc!C:P,12,FALSE))-1) / (VLOOKUP(CG928,Anthro_Calc!C:P,14,FALSE)*VLOOKUP(CG928,Anthro_Calc!C:P,12,FALSE)))</f>
        <v/>
      </c>
      <c r="CI928" s="184" t="str">
        <f>IF(ISBLANK(CC928), "", -3 + (CC928 -VLOOKUP(CG928,Anthro_Calc!C:P,4,FALSE)) / (VLOOKUP(CG928,Anthro_Calc!C:P,5,FALSE) - VLOOKUP(CG928,Anthro_Calc!C:P,4,FALSE)))</f>
        <v/>
      </c>
      <c r="CJ928" s="184" t="str">
        <f>IF(ISBLANK(CC928), "", 3 + (CC928 -VLOOKUP(CG928,Anthro_Calc!C:P,10,FALSE)) / (VLOOKUP(CG928,Anthro_Calc!C:P,10,FALSE) - VLOOKUP(CG928,Anthro_Calc!C:P,9,FALSE)))</f>
        <v/>
      </c>
      <c r="CK928" s="185" t="str">
        <f t="shared" si="768"/>
        <v/>
      </c>
      <c r="CL928" s="173" t="str">
        <f t="shared" si="769"/>
        <v/>
      </c>
      <c r="CM928" s="174" t="str">
        <f t="shared" si="770"/>
        <v/>
      </c>
      <c r="CN928" s="179"/>
      <c r="CO928" s="167"/>
      <c r="CP928" s="175"/>
      <c r="CQ928" s="175"/>
      <c r="CR928" s="186" t="str">
        <f t="shared" si="771"/>
        <v/>
      </c>
      <c r="CS928" s="187">
        <f t="shared" si="772"/>
        <v>0</v>
      </c>
      <c r="CT928" s="187">
        <f t="shared" si="773"/>
        <v>0</v>
      </c>
      <c r="CU928" s="187" t="str">
        <f t="shared" si="774"/>
        <v>0</v>
      </c>
      <c r="CV928" s="187" t="str">
        <f>IF(ISBLANK(CQ928), "", (POWER(CQ928/VLOOKUP(CU928,Anthro_Calc!C:P,13,FALSE),VLOOKUP(CU928,Anthro_Calc!C:P,12,FALSE))-1) / (VLOOKUP(CU928,Anthro_Calc!C:P,14,FALSE)*VLOOKUP(CU928,Anthro_Calc!C:P,12,FALSE)))</f>
        <v/>
      </c>
      <c r="CW928" s="187" t="str">
        <f>IF(ISBLANK(CQ928), "", -3 + (CQ928 -VLOOKUP(CU928,Anthro_Calc!C:P,4,FALSE)) / (VLOOKUP(CU928,Anthro_Calc!C:P,5,FALSE) - VLOOKUP(CU928,Anthro_Calc!C:P,4,FALSE)))</f>
        <v/>
      </c>
      <c r="CX928" s="187" t="str">
        <f>IF(ISBLANK(CQ928), "", 3 + (CQ928 -VLOOKUP(CU928,Anthro_Calc!C:P,10,FALSE)) / (VLOOKUP(CU928,Anthro_Calc!C:P,10,FALSE) - VLOOKUP(CU928,Anthro_Calc!C:P,9,FALSE)))</f>
        <v/>
      </c>
      <c r="CY928" s="188" t="str">
        <f t="shared" si="775"/>
        <v/>
      </c>
      <c r="CZ928" s="117" t="str">
        <f t="shared" si="789"/>
        <v/>
      </c>
      <c r="DA928" s="174" t="str">
        <f t="shared" si="776"/>
        <v/>
      </c>
      <c r="DB928" s="189"/>
    </row>
    <row r="929" spans="1:106">
      <c r="A929" s="165">
        <f t="shared" si="781"/>
        <v>925</v>
      </c>
      <c r="B929" s="166"/>
      <c r="C929" s="166"/>
      <c r="D929" s="166"/>
      <c r="E929" s="166"/>
      <c r="F929" s="166"/>
      <c r="G929" s="166"/>
      <c r="H929" s="166"/>
      <c r="I929" s="166"/>
      <c r="J929" s="166"/>
      <c r="K929" s="166"/>
      <c r="L929" s="166"/>
      <c r="M929" s="167"/>
      <c r="N929" s="168" t="str">
        <f t="shared" ca="1" si="740"/>
        <v/>
      </c>
      <c r="O929" s="169"/>
      <c r="P929" s="169"/>
      <c r="Q929" s="167"/>
      <c r="R929" s="170"/>
      <c r="S929" s="171" t="str">
        <f t="shared" si="741"/>
        <v/>
      </c>
      <c r="T929" s="171" t="str">
        <f t="shared" si="742"/>
        <v/>
      </c>
      <c r="U929" s="171" t="str">
        <f t="shared" si="743"/>
        <v/>
      </c>
      <c r="V929" s="171" t="str">
        <f>IF(ISBLANK(R929), "", (POWER(R929/VLOOKUP(U929,Anthro_Calc!C:P,13,FALSE),VLOOKUP(U929,Anthro_Calc!C:P,12,FALSE))-1) / (VLOOKUP(U929,Anthro_Calc!C:P,14,FALSE)*VLOOKUP(U929,Anthro_Calc!C:P,12,FALSE)))</f>
        <v/>
      </c>
      <c r="W929" s="171" t="str">
        <f>IF(ISBLANK(R929), "", -3 + (R929 -VLOOKUP(U929,Anthro_Calc!C:P,4,FALSE)) / (VLOOKUP(U929,Anthro_Calc!C:P,5,FALSE) - VLOOKUP(U929,Anthro_Calc!C:P,4,FALSE)))</f>
        <v/>
      </c>
      <c r="X929" s="171" t="str">
        <f>IF(ISBLANK(R929), "", 3 + (R929 -VLOOKUP(U929,Anthro_Calc!C:P,10,FALSE)) / (VLOOKUP(U929,Anthro_Calc!C:P,10,FALSE) - VLOOKUP(U929,Anthro_Calc!C:P,9,FALSE)))</f>
        <v/>
      </c>
      <c r="Y929" s="172" t="str">
        <f t="shared" si="744"/>
        <v/>
      </c>
      <c r="Z929" s="173" t="str">
        <f t="shared" si="745"/>
        <v/>
      </c>
      <c r="AA929" s="174" t="str">
        <f t="shared" si="780"/>
        <v/>
      </c>
      <c r="AB929" s="167"/>
      <c r="AC929" s="175"/>
      <c r="AD929" s="176"/>
      <c r="AE929" s="177" t="str">
        <f t="shared" si="746"/>
        <v/>
      </c>
      <c r="AF929" s="171">
        <f t="shared" si="747"/>
        <v>0</v>
      </c>
      <c r="AG929" s="171">
        <f t="shared" si="748"/>
        <v>0</v>
      </c>
      <c r="AH929" s="171" t="str">
        <f t="shared" si="749"/>
        <v>0</v>
      </c>
      <c r="AI929" s="171" t="str">
        <f>IF(ISBLANK(AD929), "", (POWER(AD929/VLOOKUP(AH929,Anthro_Calc!C:P,13,FALSE),VLOOKUP(AH929,Anthro_Calc!C:P,12,FALSE))-1) / (VLOOKUP(AH929,Anthro_Calc!C:P,14,FALSE)*VLOOKUP(AH929,Anthro_Calc!C:P,12,FALSE)))</f>
        <v/>
      </c>
      <c r="AJ929" s="171" t="str">
        <f>IF(ISBLANK(AD929), "", -3 + (AD929 -VLOOKUP(AH929,Anthro_Calc!C:P,4,FALSE)) / (VLOOKUP(AH929,Anthro_Calc!C:P,5,FALSE) - VLOOKUP(AH929,Anthro_Calc!C:P,4,FALSE)))</f>
        <v/>
      </c>
      <c r="AK929" s="171" t="str">
        <f>IF(ISBLANK(AD929), "", 3 + (AD929 -VLOOKUP(AH929,Anthro_Calc!C:P,10,FALSE)) / (VLOOKUP(AH929,Anthro_Calc!C:P,10,FALSE) - VLOOKUP(AH929,Anthro_Calc!C:P,9,FALSE)))</f>
        <v/>
      </c>
      <c r="AL929" s="172" t="str">
        <f t="shared" si="750"/>
        <v/>
      </c>
      <c r="AM929" s="173" t="str">
        <f t="shared" si="751"/>
        <v/>
      </c>
      <c r="AN929" s="174" t="str">
        <f t="shared" si="752"/>
        <v/>
      </c>
      <c r="AO929" s="178" t="str">
        <f t="shared" si="782"/>
        <v/>
      </c>
      <c r="AP929" s="179"/>
      <c r="AQ929" s="179" t="str">
        <f t="shared" si="788"/>
        <v/>
      </c>
      <c r="AR929" s="167"/>
      <c r="AS929" s="175"/>
      <c r="AT929" s="170"/>
      <c r="AU929" s="177" t="str">
        <f t="shared" si="779"/>
        <v/>
      </c>
      <c r="AV929" s="171">
        <f t="shared" si="753"/>
        <v>0</v>
      </c>
      <c r="AW929" s="171">
        <f t="shared" si="754"/>
        <v>0</v>
      </c>
      <c r="AX929" s="171" t="str">
        <f t="shared" si="755"/>
        <v>0</v>
      </c>
      <c r="AY929" s="171" t="str">
        <f>IF(ISBLANK(AT929), "", (POWER(AT929/VLOOKUP(AX929,Anthro_Calc!C:P,13,FALSE),VLOOKUP(AX929,Anthro_Calc!C:P,12,FALSE))-1) / (VLOOKUP(AX929,Anthro_Calc!C:P,14,FALSE)*VLOOKUP(AX929,Anthro_Calc!C:P,12,FALSE)))</f>
        <v/>
      </c>
      <c r="AZ929" s="171" t="str">
        <f>IF(ISBLANK(AT929), "", -3 + (AT929 -VLOOKUP(AX929,Anthro_Calc!C:P,4,FALSE)) / (VLOOKUP(AX929,Anthro_Calc!C:P,5,FALSE) - VLOOKUP(AX929,Anthro_Calc!C:P,4,FALSE)))</f>
        <v/>
      </c>
      <c r="BA929" s="171" t="str">
        <f>IF(ISBLANK(AT929), "", 3 + (AT929 -VLOOKUP(AX929,Anthro_Calc!C:P,10,FALSE)) / (VLOOKUP(AX929,Anthro_Calc!C:P,10,FALSE) - VLOOKUP(AX929,Anthro_Calc!C:P,9,FALSE)))</f>
        <v/>
      </c>
      <c r="BB929" s="172" t="str">
        <f t="shared" si="756"/>
        <v/>
      </c>
      <c r="BC929" s="173" t="str">
        <f t="shared" si="757"/>
        <v/>
      </c>
      <c r="BD929" s="174" t="str">
        <f t="shared" si="783"/>
        <v/>
      </c>
      <c r="BE929" s="180" t="str">
        <f t="shared" si="784"/>
        <v/>
      </c>
      <c r="BF929" s="181" t="str">
        <f t="shared" si="758"/>
        <v/>
      </c>
      <c r="BG929" s="181" t="str">
        <f t="shared" si="785"/>
        <v/>
      </c>
      <c r="BH929" s="179"/>
      <c r="BI929" s="182"/>
      <c r="BJ929" s="167"/>
      <c r="BK929" s="175"/>
      <c r="BL929" s="176"/>
      <c r="BM929" s="177" t="str">
        <f t="shared" si="759"/>
        <v/>
      </c>
      <c r="BN929" s="171">
        <f t="shared" si="777"/>
        <v>0</v>
      </c>
      <c r="BO929" s="171">
        <f t="shared" si="778"/>
        <v>0</v>
      </c>
      <c r="BP929" s="171" t="str">
        <f t="shared" si="760"/>
        <v>0</v>
      </c>
      <c r="BQ929" s="171" t="str">
        <f>IF(ISBLANK(BL929), "", (POWER(BL929/VLOOKUP(BP929,Anthro_Calc!C:P,13,FALSE),VLOOKUP(BP929,Anthro_Calc!C:P,12,FALSE))-1) / (VLOOKUP(BP929,Anthro_Calc!C:P,14,FALSE)*VLOOKUP(BP929,Anthro_Calc!C:P,12,FALSE)))</f>
        <v/>
      </c>
      <c r="BR929" s="171" t="str">
        <f>IF(ISBLANK(BL929), "", -3 + (BL929 -VLOOKUP(BP929,Anthro_Calc!C:P,4,FALSE)) / (VLOOKUP(BP929,Anthro_Calc!C:P,5,FALSE) - VLOOKUP(BP929,Anthro_Calc!C:P,4,FALSE)))</f>
        <v/>
      </c>
      <c r="BS929" s="171" t="str">
        <f>IF(ISBLANK(BL929), "", 3 + (BL929 -VLOOKUP(BP929,Anthro_Calc!C:P,10,FALSE)) / (VLOOKUP(BP929,Anthro_Calc!C:P,10,FALSE) - VLOOKUP(BP929,Anthro_Calc!C:P,9,FALSE)))</f>
        <v/>
      </c>
      <c r="BT929" s="172" t="str">
        <f t="shared" si="761"/>
        <v/>
      </c>
      <c r="BU929" s="173" t="str">
        <f t="shared" si="762"/>
        <v/>
      </c>
      <c r="BV929" s="174" t="str">
        <f t="shared" si="763"/>
        <v/>
      </c>
      <c r="BW929" s="181" t="str">
        <f t="shared" si="786"/>
        <v/>
      </c>
      <c r="BX929" s="179"/>
      <c r="BY929" s="181" t="str">
        <f>IF(ISBLANK(BL929), "", VLOOKUP(Z929&amp;" "&amp;BV929&amp;" "&amp;BW929,Graduation_Criteria!$D$2:$E$34,2,FALSE))</f>
        <v/>
      </c>
      <c r="BZ929" s="181" t="str">
        <f t="shared" si="787"/>
        <v/>
      </c>
      <c r="CA929" s="167"/>
      <c r="CB929" s="175"/>
      <c r="CC929" s="175"/>
      <c r="CD929" s="183" t="str">
        <f t="shared" si="764"/>
        <v/>
      </c>
      <c r="CE929" s="184">
        <f t="shared" si="765"/>
        <v>0</v>
      </c>
      <c r="CF929" s="184">
        <f t="shared" si="766"/>
        <v>0</v>
      </c>
      <c r="CG929" s="184" t="str">
        <f t="shared" si="767"/>
        <v>0</v>
      </c>
      <c r="CH929" s="184" t="str">
        <f>IF(ISBLANK(CC929), "", (POWER(CC929/VLOOKUP(CG929,Anthro_Calc!C:P,13,FALSE),VLOOKUP(CG929,Anthro_Calc!C:P,12,FALSE))-1) / (VLOOKUP(CG929,Anthro_Calc!C:P,14,FALSE)*VLOOKUP(CG929,Anthro_Calc!C:P,12,FALSE)))</f>
        <v/>
      </c>
      <c r="CI929" s="184" t="str">
        <f>IF(ISBLANK(CC929), "", -3 + (CC929 -VLOOKUP(CG929,Anthro_Calc!C:P,4,FALSE)) / (VLOOKUP(CG929,Anthro_Calc!C:P,5,FALSE) - VLOOKUP(CG929,Anthro_Calc!C:P,4,FALSE)))</f>
        <v/>
      </c>
      <c r="CJ929" s="184" t="str">
        <f>IF(ISBLANK(CC929), "", 3 + (CC929 -VLOOKUP(CG929,Anthro_Calc!C:P,10,FALSE)) / (VLOOKUP(CG929,Anthro_Calc!C:P,10,FALSE) - VLOOKUP(CG929,Anthro_Calc!C:P,9,FALSE)))</f>
        <v/>
      </c>
      <c r="CK929" s="185" t="str">
        <f t="shared" si="768"/>
        <v/>
      </c>
      <c r="CL929" s="173" t="str">
        <f t="shared" si="769"/>
        <v/>
      </c>
      <c r="CM929" s="174" t="str">
        <f t="shared" si="770"/>
        <v/>
      </c>
      <c r="CN929" s="179"/>
      <c r="CO929" s="167"/>
      <c r="CP929" s="175"/>
      <c r="CQ929" s="175"/>
      <c r="CR929" s="186" t="str">
        <f t="shared" si="771"/>
        <v/>
      </c>
      <c r="CS929" s="187">
        <f t="shared" si="772"/>
        <v>0</v>
      </c>
      <c r="CT929" s="187">
        <f t="shared" si="773"/>
        <v>0</v>
      </c>
      <c r="CU929" s="187" t="str">
        <f t="shared" si="774"/>
        <v>0</v>
      </c>
      <c r="CV929" s="187" t="str">
        <f>IF(ISBLANK(CQ929), "", (POWER(CQ929/VLOOKUP(CU929,Anthro_Calc!C:P,13,FALSE),VLOOKUP(CU929,Anthro_Calc!C:P,12,FALSE))-1) / (VLOOKUP(CU929,Anthro_Calc!C:P,14,FALSE)*VLOOKUP(CU929,Anthro_Calc!C:P,12,FALSE)))</f>
        <v/>
      </c>
      <c r="CW929" s="187" t="str">
        <f>IF(ISBLANK(CQ929), "", -3 + (CQ929 -VLOOKUP(CU929,Anthro_Calc!C:P,4,FALSE)) / (VLOOKUP(CU929,Anthro_Calc!C:P,5,FALSE) - VLOOKUP(CU929,Anthro_Calc!C:P,4,FALSE)))</f>
        <v/>
      </c>
      <c r="CX929" s="187" t="str">
        <f>IF(ISBLANK(CQ929), "", 3 + (CQ929 -VLOOKUP(CU929,Anthro_Calc!C:P,10,FALSE)) / (VLOOKUP(CU929,Anthro_Calc!C:P,10,FALSE) - VLOOKUP(CU929,Anthro_Calc!C:P,9,FALSE)))</f>
        <v/>
      </c>
      <c r="CY929" s="188" t="str">
        <f t="shared" si="775"/>
        <v/>
      </c>
      <c r="CZ929" s="117" t="str">
        <f t="shared" si="789"/>
        <v/>
      </c>
      <c r="DA929" s="174" t="str">
        <f t="shared" si="776"/>
        <v/>
      </c>
      <c r="DB929" s="189"/>
    </row>
    <row r="930" spans="1:106">
      <c r="A930" s="165">
        <f t="shared" si="781"/>
        <v>926</v>
      </c>
      <c r="B930" s="166"/>
      <c r="C930" s="166"/>
      <c r="D930" s="166"/>
      <c r="E930" s="166"/>
      <c r="F930" s="166"/>
      <c r="G930" s="166"/>
      <c r="H930" s="166"/>
      <c r="I930" s="166"/>
      <c r="J930" s="166"/>
      <c r="K930" s="166"/>
      <c r="L930" s="166"/>
      <c r="M930" s="167"/>
      <c r="N930" s="168" t="str">
        <f t="shared" ca="1" si="740"/>
        <v/>
      </c>
      <c r="O930" s="169"/>
      <c r="P930" s="169"/>
      <c r="Q930" s="167"/>
      <c r="R930" s="170"/>
      <c r="S930" s="171" t="str">
        <f t="shared" si="741"/>
        <v/>
      </c>
      <c r="T930" s="171" t="str">
        <f t="shared" si="742"/>
        <v/>
      </c>
      <c r="U930" s="171" t="str">
        <f t="shared" si="743"/>
        <v/>
      </c>
      <c r="V930" s="171" t="str">
        <f>IF(ISBLANK(R930), "", (POWER(R930/VLOOKUP(U930,Anthro_Calc!C:P,13,FALSE),VLOOKUP(U930,Anthro_Calc!C:P,12,FALSE))-1) / (VLOOKUP(U930,Anthro_Calc!C:P,14,FALSE)*VLOOKUP(U930,Anthro_Calc!C:P,12,FALSE)))</f>
        <v/>
      </c>
      <c r="W930" s="171" t="str">
        <f>IF(ISBLANK(R930), "", -3 + (R930 -VLOOKUP(U930,Anthro_Calc!C:P,4,FALSE)) / (VLOOKUP(U930,Anthro_Calc!C:P,5,FALSE) - VLOOKUP(U930,Anthro_Calc!C:P,4,FALSE)))</f>
        <v/>
      </c>
      <c r="X930" s="171" t="str">
        <f>IF(ISBLANK(R930), "", 3 + (R930 -VLOOKUP(U930,Anthro_Calc!C:P,10,FALSE)) / (VLOOKUP(U930,Anthro_Calc!C:P,10,FALSE) - VLOOKUP(U930,Anthro_Calc!C:P,9,FALSE)))</f>
        <v/>
      </c>
      <c r="Y930" s="172" t="str">
        <f t="shared" si="744"/>
        <v/>
      </c>
      <c r="Z930" s="173" t="str">
        <f t="shared" si="745"/>
        <v/>
      </c>
      <c r="AA930" s="174" t="str">
        <f t="shared" si="780"/>
        <v/>
      </c>
      <c r="AB930" s="167"/>
      <c r="AC930" s="175"/>
      <c r="AD930" s="176"/>
      <c r="AE930" s="177" t="str">
        <f t="shared" si="746"/>
        <v/>
      </c>
      <c r="AF930" s="171">
        <f t="shared" si="747"/>
        <v>0</v>
      </c>
      <c r="AG930" s="171">
        <f t="shared" si="748"/>
        <v>0</v>
      </c>
      <c r="AH930" s="171" t="str">
        <f t="shared" si="749"/>
        <v>0</v>
      </c>
      <c r="AI930" s="171" t="str">
        <f>IF(ISBLANK(AD930), "", (POWER(AD930/VLOOKUP(AH930,Anthro_Calc!C:P,13,FALSE),VLOOKUP(AH930,Anthro_Calc!C:P,12,FALSE))-1) / (VLOOKUP(AH930,Anthro_Calc!C:P,14,FALSE)*VLOOKUP(AH930,Anthro_Calc!C:P,12,FALSE)))</f>
        <v/>
      </c>
      <c r="AJ930" s="171" t="str">
        <f>IF(ISBLANK(AD930), "", -3 + (AD930 -VLOOKUP(AH930,Anthro_Calc!C:P,4,FALSE)) / (VLOOKUP(AH930,Anthro_Calc!C:P,5,FALSE) - VLOOKUP(AH930,Anthro_Calc!C:P,4,FALSE)))</f>
        <v/>
      </c>
      <c r="AK930" s="171" t="str">
        <f>IF(ISBLANK(AD930), "", 3 + (AD930 -VLOOKUP(AH930,Anthro_Calc!C:P,10,FALSE)) / (VLOOKUP(AH930,Anthro_Calc!C:P,10,FALSE) - VLOOKUP(AH930,Anthro_Calc!C:P,9,FALSE)))</f>
        <v/>
      </c>
      <c r="AL930" s="172" t="str">
        <f t="shared" si="750"/>
        <v/>
      </c>
      <c r="AM930" s="173" t="str">
        <f t="shared" si="751"/>
        <v/>
      </c>
      <c r="AN930" s="174" t="str">
        <f t="shared" si="752"/>
        <v/>
      </c>
      <c r="AO930" s="178" t="str">
        <f t="shared" si="782"/>
        <v/>
      </c>
      <c r="AP930" s="179"/>
      <c r="AQ930" s="179" t="str">
        <f t="shared" si="788"/>
        <v/>
      </c>
      <c r="AR930" s="167"/>
      <c r="AS930" s="175"/>
      <c r="AT930" s="170"/>
      <c r="AU930" s="177" t="str">
        <f t="shared" si="779"/>
        <v/>
      </c>
      <c r="AV930" s="171">
        <f t="shared" si="753"/>
        <v>0</v>
      </c>
      <c r="AW930" s="171">
        <f t="shared" si="754"/>
        <v>0</v>
      </c>
      <c r="AX930" s="171" t="str">
        <f t="shared" si="755"/>
        <v>0</v>
      </c>
      <c r="AY930" s="171" t="str">
        <f>IF(ISBLANK(AT930), "", (POWER(AT930/VLOOKUP(AX930,Anthro_Calc!C:P,13,FALSE),VLOOKUP(AX930,Anthro_Calc!C:P,12,FALSE))-1) / (VLOOKUP(AX930,Anthro_Calc!C:P,14,FALSE)*VLOOKUP(AX930,Anthro_Calc!C:P,12,FALSE)))</f>
        <v/>
      </c>
      <c r="AZ930" s="171" t="str">
        <f>IF(ISBLANK(AT930), "", -3 + (AT930 -VLOOKUP(AX930,Anthro_Calc!C:P,4,FALSE)) / (VLOOKUP(AX930,Anthro_Calc!C:P,5,FALSE) - VLOOKUP(AX930,Anthro_Calc!C:P,4,FALSE)))</f>
        <v/>
      </c>
      <c r="BA930" s="171" t="str">
        <f>IF(ISBLANK(AT930), "", 3 + (AT930 -VLOOKUP(AX930,Anthro_Calc!C:P,10,FALSE)) / (VLOOKUP(AX930,Anthro_Calc!C:P,10,FALSE) - VLOOKUP(AX930,Anthro_Calc!C:P,9,FALSE)))</f>
        <v/>
      </c>
      <c r="BB930" s="172" t="str">
        <f t="shared" si="756"/>
        <v/>
      </c>
      <c r="BC930" s="173" t="str">
        <f t="shared" si="757"/>
        <v/>
      </c>
      <c r="BD930" s="174" t="str">
        <f t="shared" si="783"/>
        <v/>
      </c>
      <c r="BE930" s="180" t="str">
        <f t="shared" si="784"/>
        <v/>
      </c>
      <c r="BF930" s="181" t="str">
        <f t="shared" si="758"/>
        <v/>
      </c>
      <c r="BG930" s="181" t="str">
        <f t="shared" si="785"/>
        <v/>
      </c>
      <c r="BH930" s="179"/>
      <c r="BI930" s="182"/>
      <c r="BJ930" s="167"/>
      <c r="BK930" s="175"/>
      <c r="BL930" s="176"/>
      <c r="BM930" s="177" t="str">
        <f t="shared" si="759"/>
        <v/>
      </c>
      <c r="BN930" s="171">
        <f t="shared" si="777"/>
        <v>0</v>
      </c>
      <c r="BO930" s="171">
        <f t="shared" si="778"/>
        <v>0</v>
      </c>
      <c r="BP930" s="171" t="str">
        <f t="shared" si="760"/>
        <v>0</v>
      </c>
      <c r="BQ930" s="171" t="str">
        <f>IF(ISBLANK(BL930), "", (POWER(BL930/VLOOKUP(BP930,Anthro_Calc!C:P,13,FALSE),VLOOKUP(BP930,Anthro_Calc!C:P,12,FALSE))-1) / (VLOOKUP(BP930,Anthro_Calc!C:P,14,FALSE)*VLOOKUP(BP930,Anthro_Calc!C:P,12,FALSE)))</f>
        <v/>
      </c>
      <c r="BR930" s="171" t="str">
        <f>IF(ISBLANK(BL930), "", -3 + (BL930 -VLOOKUP(BP930,Anthro_Calc!C:P,4,FALSE)) / (VLOOKUP(BP930,Anthro_Calc!C:P,5,FALSE) - VLOOKUP(BP930,Anthro_Calc!C:P,4,FALSE)))</f>
        <v/>
      </c>
      <c r="BS930" s="171" t="str">
        <f>IF(ISBLANK(BL930), "", 3 + (BL930 -VLOOKUP(BP930,Anthro_Calc!C:P,10,FALSE)) / (VLOOKUP(BP930,Anthro_Calc!C:P,10,FALSE) - VLOOKUP(BP930,Anthro_Calc!C:P,9,FALSE)))</f>
        <v/>
      </c>
      <c r="BT930" s="172" t="str">
        <f t="shared" si="761"/>
        <v/>
      </c>
      <c r="BU930" s="173" t="str">
        <f t="shared" si="762"/>
        <v/>
      </c>
      <c r="BV930" s="174" t="str">
        <f t="shared" si="763"/>
        <v/>
      </c>
      <c r="BW930" s="181" t="str">
        <f t="shared" si="786"/>
        <v/>
      </c>
      <c r="BX930" s="179"/>
      <c r="BY930" s="181" t="str">
        <f>IF(ISBLANK(BL930), "", VLOOKUP(Z930&amp;" "&amp;BV930&amp;" "&amp;BW930,Graduation_Criteria!$D$2:$E$34,2,FALSE))</f>
        <v/>
      </c>
      <c r="BZ930" s="181" t="str">
        <f t="shared" si="787"/>
        <v/>
      </c>
      <c r="CA930" s="167"/>
      <c r="CB930" s="175"/>
      <c r="CC930" s="175"/>
      <c r="CD930" s="183" t="str">
        <f t="shared" si="764"/>
        <v/>
      </c>
      <c r="CE930" s="184">
        <f t="shared" si="765"/>
        <v>0</v>
      </c>
      <c r="CF930" s="184">
        <f t="shared" si="766"/>
        <v>0</v>
      </c>
      <c r="CG930" s="184" t="str">
        <f t="shared" si="767"/>
        <v>0</v>
      </c>
      <c r="CH930" s="184" t="str">
        <f>IF(ISBLANK(CC930), "", (POWER(CC930/VLOOKUP(CG930,Anthro_Calc!C:P,13,FALSE),VLOOKUP(CG930,Anthro_Calc!C:P,12,FALSE))-1) / (VLOOKUP(CG930,Anthro_Calc!C:P,14,FALSE)*VLOOKUP(CG930,Anthro_Calc!C:P,12,FALSE)))</f>
        <v/>
      </c>
      <c r="CI930" s="184" t="str">
        <f>IF(ISBLANK(CC930), "", -3 + (CC930 -VLOOKUP(CG930,Anthro_Calc!C:P,4,FALSE)) / (VLOOKUP(CG930,Anthro_Calc!C:P,5,FALSE) - VLOOKUP(CG930,Anthro_Calc!C:P,4,FALSE)))</f>
        <v/>
      </c>
      <c r="CJ930" s="184" t="str">
        <f>IF(ISBLANK(CC930), "", 3 + (CC930 -VLOOKUP(CG930,Anthro_Calc!C:P,10,FALSE)) / (VLOOKUP(CG930,Anthro_Calc!C:P,10,FALSE) - VLOOKUP(CG930,Anthro_Calc!C:P,9,FALSE)))</f>
        <v/>
      </c>
      <c r="CK930" s="185" t="str">
        <f t="shared" si="768"/>
        <v/>
      </c>
      <c r="CL930" s="173" t="str">
        <f t="shared" si="769"/>
        <v/>
      </c>
      <c r="CM930" s="174" t="str">
        <f t="shared" si="770"/>
        <v/>
      </c>
      <c r="CN930" s="179"/>
      <c r="CO930" s="167"/>
      <c r="CP930" s="175"/>
      <c r="CQ930" s="175"/>
      <c r="CR930" s="186" t="str">
        <f t="shared" si="771"/>
        <v/>
      </c>
      <c r="CS930" s="187">
        <f t="shared" si="772"/>
        <v>0</v>
      </c>
      <c r="CT930" s="187">
        <f t="shared" si="773"/>
        <v>0</v>
      </c>
      <c r="CU930" s="187" t="str">
        <f t="shared" si="774"/>
        <v>0</v>
      </c>
      <c r="CV930" s="187" t="str">
        <f>IF(ISBLANK(CQ930), "", (POWER(CQ930/VLOOKUP(CU930,Anthro_Calc!C:P,13,FALSE),VLOOKUP(CU930,Anthro_Calc!C:P,12,FALSE))-1) / (VLOOKUP(CU930,Anthro_Calc!C:P,14,FALSE)*VLOOKUP(CU930,Anthro_Calc!C:P,12,FALSE)))</f>
        <v/>
      </c>
      <c r="CW930" s="187" t="str">
        <f>IF(ISBLANK(CQ930), "", -3 + (CQ930 -VLOOKUP(CU930,Anthro_Calc!C:P,4,FALSE)) / (VLOOKUP(CU930,Anthro_Calc!C:P,5,FALSE) - VLOOKUP(CU930,Anthro_Calc!C:P,4,FALSE)))</f>
        <v/>
      </c>
      <c r="CX930" s="187" t="str">
        <f>IF(ISBLANK(CQ930), "", 3 + (CQ930 -VLOOKUP(CU930,Anthro_Calc!C:P,10,FALSE)) / (VLOOKUP(CU930,Anthro_Calc!C:P,10,FALSE) - VLOOKUP(CU930,Anthro_Calc!C:P,9,FALSE)))</f>
        <v/>
      </c>
      <c r="CY930" s="188" t="str">
        <f t="shared" si="775"/>
        <v/>
      </c>
      <c r="CZ930" s="117" t="str">
        <f t="shared" si="789"/>
        <v/>
      </c>
      <c r="DA930" s="174" t="str">
        <f t="shared" si="776"/>
        <v/>
      </c>
      <c r="DB930" s="189"/>
    </row>
    <row r="931" spans="1:106">
      <c r="A931" s="165">
        <f t="shared" si="781"/>
        <v>927</v>
      </c>
      <c r="B931" s="166"/>
      <c r="C931" s="166"/>
      <c r="D931" s="166"/>
      <c r="E931" s="166"/>
      <c r="F931" s="166"/>
      <c r="G931" s="166"/>
      <c r="H931" s="166"/>
      <c r="I931" s="166"/>
      <c r="J931" s="166"/>
      <c r="K931" s="166"/>
      <c r="L931" s="166"/>
      <c r="M931" s="167"/>
      <c r="N931" s="168" t="str">
        <f t="shared" ca="1" si="740"/>
        <v/>
      </c>
      <c r="O931" s="169"/>
      <c r="P931" s="169"/>
      <c r="Q931" s="167"/>
      <c r="R931" s="170"/>
      <c r="S931" s="171" t="str">
        <f t="shared" si="741"/>
        <v/>
      </c>
      <c r="T931" s="171" t="str">
        <f t="shared" si="742"/>
        <v/>
      </c>
      <c r="U931" s="171" t="str">
        <f t="shared" si="743"/>
        <v/>
      </c>
      <c r="V931" s="171" t="str">
        <f>IF(ISBLANK(R931), "", (POWER(R931/VLOOKUP(U931,Anthro_Calc!C:P,13,FALSE),VLOOKUP(U931,Anthro_Calc!C:P,12,FALSE))-1) / (VLOOKUP(U931,Anthro_Calc!C:P,14,FALSE)*VLOOKUP(U931,Anthro_Calc!C:P,12,FALSE)))</f>
        <v/>
      </c>
      <c r="W931" s="171" t="str">
        <f>IF(ISBLANK(R931), "", -3 + (R931 -VLOOKUP(U931,Anthro_Calc!C:P,4,FALSE)) / (VLOOKUP(U931,Anthro_Calc!C:P,5,FALSE) - VLOOKUP(U931,Anthro_Calc!C:P,4,FALSE)))</f>
        <v/>
      </c>
      <c r="X931" s="171" t="str">
        <f>IF(ISBLANK(R931), "", 3 + (R931 -VLOOKUP(U931,Anthro_Calc!C:P,10,FALSE)) / (VLOOKUP(U931,Anthro_Calc!C:P,10,FALSE) - VLOOKUP(U931,Anthro_Calc!C:P,9,FALSE)))</f>
        <v/>
      </c>
      <c r="Y931" s="172" t="str">
        <f t="shared" si="744"/>
        <v/>
      </c>
      <c r="Z931" s="173" t="str">
        <f t="shared" si="745"/>
        <v/>
      </c>
      <c r="AA931" s="174" t="str">
        <f t="shared" si="780"/>
        <v/>
      </c>
      <c r="AB931" s="167"/>
      <c r="AC931" s="175"/>
      <c r="AD931" s="176"/>
      <c r="AE931" s="177" t="str">
        <f t="shared" si="746"/>
        <v/>
      </c>
      <c r="AF931" s="171">
        <f t="shared" si="747"/>
        <v>0</v>
      </c>
      <c r="AG931" s="171">
        <f t="shared" si="748"/>
        <v>0</v>
      </c>
      <c r="AH931" s="171" t="str">
        <f t="shared" si="749"/>
        <v>0</v>
      </c>
      <c r="AI931" s="171" t="str">
        <f>IF(ISBLANK(AD931), "", (POWER(AD931/VLOOKUP(AH931,Anthro_Calc!C:P,13,FALSE),VLOOKUP(AH931,Anthro_Calc!C:P,12,FALSE))-1) / (VLOOKUP(AH931,Anthro_Calc!C:P,14,FALSE)*VLOOKUP(AH931,Anthro_Calc!C:P,12,FALSE)))</f>
        <v/>
      </c>
      <c r="AJ931" s="171" t="str">
        <f>IF(ISBLANK(AD931), "", -3 + (AD931 -VLOOKUP(AH931,Anthro_Calc!C:P,4,FALSE)) / (VLOOKUP(AH931,Anthro_Calc!C:P,5,FALSE) - VLOOKUP(AH931,Anthro_Calc!C:P,4,FALSE)))</f>
        <v/>
      </c>
      <c r="AK931" s="171" t="str">
        <f>IF(ISBLANK(AD931), "", 3 + (AD931 -VLOOKUP(AH931,Anthro_Calc!C:P,10,FALSE)) / (VLOOKUP(AH931,Anthro_Calc!C:P,10,FALSE) - VLOOKUP(AH931,Anthro_Calc!C:P,9,FALSE)))</f>
        <v/>
      </c>
      <c r="AL931" s="172" t="str">
        <f t="shared" si="750"/>
        <v/>
      </c>
      <c r="AM931" s="173" t="str">
        <f t="shared" si="751"/>
        <v/>
      </c>
      <c r="AN931" s="174" t="str">
        <f t="shared" si="752"/>
        <v/>
      </c>
      <c r="AO931" s="178" t="str">
        <f t="shared" si="782"/>
        <v/>
      </c>
      <c r="AP931" s="179"/>
      <c r="AQ931" s="179" t="str">
        <f t="shared" si="788"/>
        <v/>
      </c>
      <c r="AR931" s="167"/>
      <c r="AS931" s="175"/>
      <c r="AT931" s="170"/>
      <c r="AU931" s="177" t="str">
        <f t="shared" si="779"/>
        <v/>
      </c>
      <c r="AV931" s="171">
        <f t="shared" si="753"/>
        <v>0</v>
      </c>
      <c r="AW931" s="171">
        <f t="shared" si="754"/>
        <v>0</v>
      </c>
      <c r="AX931" s="171" t="str">
        <f t="shared" si="755"/>
        <v>0</v>
      </c>
      <c r="AY931" s="171" t="str">
        <f>IF(ISBLANK(AT931), "", (POWER(AT931/VLOOKUP(AX931,Anthro_Calc!C:P,13,FALSE),VLOOKUP(AX931,Anthro_Calc!C:P,12,FALSE))-1) / (VLOOKUP(AX931,Anthro_Calc!C:P,14,FALSE)*VLOOKUP(AX931,Anthro_Calc!C:P,12,FALSE)))</f>
        <v/>
      </c>
      <c r="AZ931" s="171" t="str">
        <f>IF(ISBLANK(AT931), "", -3 + (AT931 -VLOOKUP(AX931,Anthro_Calc!C:P,4,FALSE)) / (VLOOKUP(AX931,Anthro_Calc!C:P,5,FALSE) - VLOOKUP(AX931,Anthro_Calc!C:P,4,FALSE)))</f>
        <v/>
      </c>
      <c r="BA931" s="171" t="str">
        <f>IF(ISBLANK(AT931), "", 3 + (AT931 -VLOOKUP(AX931,Anthro_Calc!C:P,10,FALSE)) / (VLOOKUP(AX931,Anthro_Calc!C:P,10,FALSE) - VLOOKUP(AX931,Anthro_Calc!C:P,9,FALSE)))</f>
        <v/>
      </c>
      <c r="BB931" s="172" t="str">
        <f t="shared" si="756"/>
        <v/>
      </c>
      <c r="BC931" s="173" t="str">
        <f t="shared" si="757"/>
        <v/>
      </c>
      <c r="BD931" s="174" t="str">
        <f t="shared" si="783"/>
        <v/>
      </c>
      <c r="BE931" s="180" t="str">
        <f t="shared" si="784"/>
        <v/>
      </c>
      <c r="BF931" s="181" t="str">
        <f t="shared" si="758"/>
        <v/>
      </c>
      <c r="BG931" s="181" t="str">
        <f t="shared" si="785"/>
        <v/>
      </c>
      <c r="BH931" s="179"/>
      <c r="BI931" s="182"/>
      <c r="BJ931" s="167"/>
      <c r="BK931" s="175"/>
      <c r="BL931" s="176"/>
      <c r="BM931" s="177" t="str">
        <f t="shared" si="759"/>
        <v/>
      </c>
      <c r="BN931" s="171">
        <f t="shared" si="777"/>
        <v>0</v>
      </c>
      <c r="BO931" s="171">
        <f t="shared" si="778"/>
        <v>0</v>
      </c>
      <c r="BP931" s="171" t="str">
        <f t="shared" si="760"/>
        <v>0</v>
      </c>
      <c r="BQ931" s="171" t="str">
        <f>IF(ISBLANK(BL931), "", (POWER(BL931/VLOOKUP(BP931,Anthro_Calc!C:P,13,FALSE),VLOOKUP(BP931,Anthro_Calc!C:P,12,FALSE))-1) / (VLOOKUP(BP931,Anthro_Calc!C:P,14,FALSE)*VLOOKUP(BP931,Anthro_Calc!C:P,12,FALSE)))</f>
        <v/>
      </c>
      <c r="BR931" s="171" t="str">
        <f>IF(ISBLANK(BL931), "", -3 + (BL931 -VLOOKUP(BP931,Anthro_Calc!C:P,4,FALSE)) / (VLOOKUP(BP931,Anthro_Calc!C:P,5,FALSE) - VLOOKUP(BP931,Anthro_Calc!C:P,4,FALSE)))</f>
        <v/>
      </c>
      <c r="BS931" s="171" t="str">
        <f>IF(ISBLANK(BL931), "", 3 + (BL931 -VLOOKUP(BP931,Anthro_Calc!C:P,10,FALSE)) / (VLOOKUP(BP931,Anthro_Calc!C:P,10,FALSE) - VLOOKUP(BP931,Anthro_Calc!C:P,9,FALSE)))</f>
        <v/>
      </c>
      <c r="BT931" s="172" t="str">
        <f t="shared" si="761"/>
        <v/>
      </c>
      <c r="BU931" s="173" t="str">
        <f t="shared" si="762"/>
        <v/>
      </c>
      <c r="BV931" s="174" t="str">
        <f t="shared" si="763"/>
        <v/>
      </c>
      <c r="BW931" s="181" t="str">
        <f t="shared" si="786"/>
        <v/>
      </c>
      <c r="BX931" s="179"/>
      <c r="BY931" s="181" t="str">
        <f>IF(ISBLANK(BL931), "", VLOOKUP(Z931&amp;" "&amp;BV931&amp;" "&amp;BW931,Graduation_Criteria!$D$2:$E$34,2,FALSE))</f>
        <v/>
      </c>
      <c r="BZ931" s="181" t="str">
        <f t="shared" si="787"/>
        <v/>
      </c>
      <c r="CA931" s="167"/>
      <c r="CB931" s="175"/>
      <c r="CC931" s="175"/>
      <c r="CD931" s="183" t="str">
        <f t="shared" si="764"/>
        <v/>
      </c>
      <c r="CE931" s="184">
        <f t="shared" si="765"/>
        <v>0</v>
      </c>
      <c r="CF931" s="184">
        <f t="shared" si="766"/>
        <v>0</v>
      </c>
      <c r="CG931" s="184" t="str">
        <f t="shared" si="767"/>
        <v>0</v>
      </c>
      <c r="CH931" s="184" t="str">
        <f>IF(ISBLANK(CC931), "", (POWER(CC931/VLOOKUP(CG931,Anthro_Calc!C:P,13,FALSE),VLOOKUP(CG931,Anthro_Calc!C:P,12,FALSE))-1) / (VLOOKUP(CG931,Anthro_Calc!C:P,14,FALSE)*VLOOKUP(CG931,Anthro_Calc!C:P,12,FALSE)))</f>
        <v/>
      </c>
      <c r="CI931" s="184" t="str">
        <f>IF(ISBLANK(CC931), "", -3 + (CC931 -VLOOKUP(CG931,Anthro_Calc!C:P,4,FALSE)) / (VLOOKUP(CG931,Anthro_Calc!C:P,5,FALSE) - VLOOKUP(CG931,Anthro_Calc!C:P,4,FALSE)))</f>
        <v/>
      </c>
      <c r="CJ931" s="184" t="str">
        <f>IF(ISBLANK(CC931), "", 3 + (CC931 -VLOOKUP(CG931,Anthro_Calc!C:P,10,FALSE)) / (VLOOKUP(CG931,Anthro_Calc!C:P,10,FALSE) - VLOOKUP(CG931,Anthro_Calc!C:P,9,FALSE)))</f>
        <v/>
      </c>
      <c r="CK931" s="185" t="str">
        <f t="shared" si="768"/>
        <v/>
      </c>
      <c r="CL931" s="173" t="str">
        <f t="shared" si="769"/>
        <v/>
      </c>
      <c r="CM931" s="174" t="str">
        <f t="shared" si="770"/>
        <v/>
      </c>
      <c r="CN931" s="179"/>
      <c r="CO931" s="167"/>
      <c r="CP931" s="175"/>
      <c r="CQ931" s="175"/>
      <c r="CR931" s="186" t="str">
        <f t="shared" si="771"/>
        <v/>
      </c>
      <c r="CS931" s="187">
        <f t="shared" si="772"/>
        <v>0</v>
      </c>
      <c r="CT931" s="187">
        <f t="shared" si="773"/>
        <v>0</v>
      </c>
      <c r="CU931" s="187" t="str">
        <f t="shared" si="774"/>
        <v>0</v>
      </c>
      <c r="CV931" s="187" t="str">
        <f>IF(ISBLANK(CQ931), "", (POWER(CQ931/VLOOKUP(CU931,Anthro_Calc!C:P,13,FALSE),VLOOKUP(CU931,Anthro_Calc!C:P,12,FALSE))-1) / (VLOOKUP(CU931,Anthro_Calc!C:P,14,FALSE)*VLOOKUP(CU931,Anthro_Calc!C:P,12,FALSE)))</f>
        <v/>
      </c>
      <c r="CW931" s="187" t="str">
        <f>IF(ISBLANK(CQ931), "", -3 + (CQ931 -VLOOKUP(CU931,Anthro_Calc!C:P,4,FALSE)) / (VLOOKUP(CU931,Anthro_Calc!C:P,5,FALSE) - VLOOKUP(CU931,Anthro_Calc!C:P,4,FALSE)))</f>
        <v/>
      </c>
      <c r="CX931" s="187" t="str">
        <f>IF(ISBLANK(CQ931), "", 3 + (CQ931 -VLOOKUP(CU931,Anthro_Calc!C:P,10,FALSE)) / (VLOOKUP(CU931,Anthro_Calc!C:P,10,FALSE) - VLOOKUP(CU931,Anthro_Calc!C:P,9,FALSE)))</f>
        <v/>
      </c>
      <c r="CY931" s="188" t="str">
        <f t="shared" si="775"/>
        <v/>
      </c>
      <c r="CZ931" s="117" t="str">
        <f t="shared" si="789"/>
        <v/>
      </c>
      <c r="DA931" s="174" t="str">
        <f t="shared" si="776"/>
        <v/>
      </c>
      <c r="DB931" s="189"/>
    </row>
    <row r="932" spans="1:106">
      <c r="A932" s="165">
        <f t="shared" si="781"/>
        <v>928</v>
      </c>
      <c r="B932" s="166"/>
      <c r="C932" s="166"/>
      <c r="D932" s="166"/>
      <c r="E932" s="166"/>
      <c r="F932" s="166"/>
      <c r="G932" s="166"/>
      <c r="H932" s="166"/>
      <c r="I932" s="166"/>
      <c r="J932" s="166"/>
      <c r="K932" s="166"/>
      <c r="L932" s="166"/>
      <c r="M932" s="167"/>
      <c r="N932" s="168" t="str">
        <f t="shared" ca="1" si="740"/>
        <v/>
      </c>
      <c r="O932" s="169"/>
      <c r="P932" s="169"/>
      <c r="Q932" s="167"/>
      <c r="R932" s="170"/>
      <c r="S932" s="171" t="str">
        <f t="shared" si="741"/>
        <v/>
      </c>
      <c r="T932" s="171" t="str">
        <f t="shared" si="742"/>
        <v/>
      </c>
      <c r="U932" s="171" t="str">
        <f t="shared" si="743"/>
        <v/>
      </c>
      <c r="V932" s="171" t="str">
        <f>IF(ISBLANK(R932), "", (POWER(R932/VLOOKUP(U932,Anthro_Calc!C:P,13,FALSE),VLOOKUP(U932,Anthro_Calc!C:P,12,FALSE))-1) / (VLOOKUP(U932,Anthro_Calc!C:P,14,FALSE)*VLOOKUP(U932,Anthro_Calc!C:P,12,FALSE)))</f>
        <v/>
      </c>
      <c r="W932" s="171" t="str">
        <f>IF(ISBLANK(R932), "", -3 + (R932 -VLOOKUP(U932,Anthro_Calc!C:P,4,FALSE)) / (VLOOKUP(U932,Anthro_Calc!C:P,5,FALSE) - VLOOKUP(U932,Anthro_Calc!C:P,4,FALSE)))</f>
        <v/>
      </c>
      <c r="X932" s="171" t="str">
        <f>IF(ISBLANK(R932), "", 3 + (R932 -VLOOKUP(U932,Anthro_Calc!C:P,10,FALSE)) / (VLOOKUP(U932,Anthro_Calc!C:P,10,FALSE) - VLOOKUP(U932,Anthro_Calc!C:P,9,FALSE)))</f>
        <v/>
      </c>
      <c r="Y932" s="172" t="str">
        <f t="shared" si="744"/>
        <v/>
      </c>
      <c r="Z932" s="173" t="str">
        <f t="shared" si="745"/>
        <v/>
      </c>
      <c r="AA932" s="174" t="str">
        <f t="shared" si="780"/>
        <v/>
      </c>
      <c r="AB932" s="167"/>
      <c r="AC932" s="175"/>
      <c r="AD932" s="176"/>
      <c r="AE932" s="177" t="str">
        <f t="shared" si="746"/>
        <v/>
      </c>
      <c r="AF932" s="171">
        <f t="shared" si="747"/>
        <v>0</v>
      </c>
      <c r="AG932" s="171">
        <f t="shared" si="748"/>
        <v>0</v>
      </c>
      <c r="AH932" s="171" t="str">
        <f t="shared" si="749"/>
        <v>0</v>
      </c>
      <c r="AI932" s="171" t="str">
        <f>IF(ISBLANK(AD932), "", (POWER(AD932/VLOOKUP(AH932,Anthro_Calc!C:P,13,FALSE),VLOOKUP(AH932,Anthro_Calc!C:P,12,FALSE))-1) / (VLOOKUP(AH932,Anthro_Calc!C:P,14,FALSE)*VLOOKUP(AH932,Anthro_Calc!C:P,12,FALSE)))</f>
        <v/>
      </c>
      <c r="AJ932" s="171" t="str">
        <f>IF(ISBLANK(AD932), "", -3 + (AD932 -VLOOKUP(AH932,Anthro_Calc!C:P,4,FALSE)) / (VLOOKUP(AH932,Anthro_Calc!C:P,5,FALSE) - VLOOKUP(AH932,Anthro_Calc!C:P,4,FALSE)))</f>
        <v/>
      </c>
      <c r="AK932" s="171" t="str">
        <f>IF(ISBLANK(AD932), "", 3 + (AD932 -VLOOKUP(AH932,Anthro_Calc!C:P,10,FALSE)) / (VLOOKUP(AH932,Anthro_Calc!C:P,10,FALSE) - VLOOKUP(AH932,Anthro_Calc!C:P,9,FALSE)))</f>
        <v/>
      </c>
      <c r="AL932" s="172" t="str">
        <f t="shared" si="750"/>
        <v/>
      </c>
      <c r="AM932" s="173" t="str">
        <f t="shared" si="751"/>
        <v/>
      </c>
      <c r="AN932" s="174" t="str">
        <f t="shared" si="752"/>
        <v/>
      </c>
      <c r="AO932" s="178" t="str">
        <f t="shared" si="782"/>
        <v/>
      </c>
      <c r="AP932" s="179"/>
      <c r="AQ932" s="179" t="str">
        <f t="shared" si="788"/>
        <v/>
      </c>
      <c r="AR932" s="167"/>
      <c r="AS932" s="175"/>
      <c r="AT932" s="170"/>
      <c r="AU932" s="177" t="str">
        <f t="shared" si="779"/>
        <v/>
      </c>
      <c r="AV932" s="171">
        <f t="shared" si="753"/>
        <v>0</v>
      </c>
      <c r="AW932" s="171">
        <f t="shared" si="754"/>
        <v>0</v>
      </c>
      <c r="AX932" s="171" t="str">
        <f t="shared" si="755"/>
        <v>0</v>
      </c>
      <c r="AY932" s="171" t="str">
        <f>IF(ISBLANK(AT932), "", (POWER(AT932/VLOOKUP(AX932,Anthro_Calc!C:P,13,FALSE),VLOOKUP(AX932,Anthro_Calc!C:P,12,FALSE))-1) / (VLOOKUP(AX932,Anthro_Calc!C:P,14,FALSE)*VLOOKUP(AX932,Anthro_Calc!C:P,12,FALSE)))</f>
        <v/>
      </c>
      <c r="AZ932" s="171" t="str">
        <f>IF(ISBLANK(AT932), "", -3 + (AT932 -VLOOKUP(AX932,Anthro_Calc!C:P,4,FALSE)) / (VLOOKUP(AX932,Anthro_Calc!C:P,5,FALSE) - VLOOKUP(AX932,Anthro_Calc!C:P,4,FALSE)))</f>
        <v/>
      </c>
      <c r="BA932" s="171" t="str">
        <f>IF(ISBLANK(AT932), "", 3 + (AT932 -VLOOKUP(AX932,Anthro_Calc!C:P,10,FALSE)) / (VLOOKUP(AX932,Anthro_Calc!C:P,10,FALSE) - VLOOKUP(AX932,Anthro_Calc!C:P,9,FALSE)))</f>
        <v/>
      </c>
      <c r="BB932" s="172" t="str">
        <f t="shared" si="756"/>
        <v/>
      </c>
      <c r="BC932" s="173" t="str">
        <f t="shared" si="757"/>
        <v/>
      </c>
      <c r="BD932" s="174" t="str">
        <f t="shared" si="783"/>
        <v/>
      </c>
      <c r="BE932" s="180" t="str">
        <f t="shared" si="784"/>
        <v/>
      </c>
      <c r="BF932" s="181" t="str">
        <f t="shared" si="758"/>
        <v/>
      </c>
      <c r="BG932" s="181" t="str">
        <f t="shared" si="785"/>
        <v/>
      </c>
      <c r="BH932" s="179"/>
      <c r="BI932" s="182"/>
      <c r="BJ932" s="167"/>
      <c r="BK932" s="175"/>
      <c r="BL932" s="176"/>
      <c r="BM932" s="177" t="str">
        <f t="shared" si="759"/>
        <v/>
      </c>
      <c r="BN932" s="171">
        <f t="shared" si="777"/>
        <v>0</v>
      </c>
      <c r="BO932" s="171">
        <f t="shared" si="778"/>
        <v>0</v>
      </c>
      <c r="BP932" s="171" t="str">
        <f t="shared" si="760"/>
        <v>0</v>
      </c>
      <c r="BQ932" s="171" t="str">
        <f>IF(ISBLANK(BL932), "", (POWER(BL932/VLOOKUP(BP932,Anthro_Calc!C:P,13,FALSE),VLOOKUP(BP932,Anthro_Calc!C:P,12,FALSE))-1) / (VLOOKUP(BP932,Anthro_Calc!C:P,14,FALSE)*VLOOKUP(BP932,Anthro_Calc!C:P,12,FALSE)))</f>
        <v/>
      </c>
      <c r="BR932" s="171" t="str">
        <f>IF(ISBLANK(BL932), "", -3 + (BL932 -VLOOKUP(BP932,Anthro_Calc!C:P,4,FALSE)) / (VLOOKUP(BP932,Anthro_Calc!C:P,5,FALSE) - VLOOKUP(BP932,Anthro_Calc!C:P,4,FALSE)))</f>
        <v/>
      </c>
      <c r="BS932" s="171" t="str">
        <f>IF(ISBLANK(BL932), "", 3 + (BL932 -VLOOKUP(BP932,Anthro_Calc!C:P,10,FALSE)) / (VLOOKUP(BP932,Anthro_Calc!C:P,10,FALSE) - VLOOKUP(BP932,Anthro_Calc!C:P,9,FALSE)))</f>
        <v/>
      </c>
      <c r="BT932" s="172" t="str">
        <f t="shared" si="761"/>
        <v/>
      </c>
      <c r="BU932" s="173" t="str">
        <f t="shared" si="762"/>
        <v/>
      </c>
      <c r="BV932" s="174" t="str">
        <f t="shared" si="763"/>
        <v/>
      </c>
      <c r="BW932" s="181" t="str">
        <f t="shared" si="786"/>
        <v/>
      </c>
      <c r="BX932" s="179"/>
      <c r="BY932" s="181" t="str">
        <f>IF(ISBLANK(BL932), "", VLOOKUP(Z932&amp;" "&amp;BV932&amp;" "&amp;BW932,Graduation_Criteria!$D$2:$E$34,2,FALSE))</f>
        <v/>
      </c>
      <c r="BZ932" s="181" t="str">
        <f t="shared" si="787"/>
        <v/>
      </c>
      <c r="CA932" s="167"/>
      <c r="CB932" s="175"/>
      <c r="CC932" s="175"/>
      <c r="CD932" s="183" t="str">
        <f t="shared" si="764"/>
        <v/>
      </c>
      <c r="CE932" s="184">
        <f t="shared" si="765"/>
        <v>0</v>
      </c>
      <c r="CF932" s="184">
        <f t="shared" si="766"/>
        <v>0</v>
      </c>
      <c r="CG932" s="184" t="str">
        <f t="shared" si="767"/>
        <v>0</v>
      </c>
      <c r="CH932" s="184" t="str">
        <f>IF(ISBLANK(CC932), "", (POWER(CC932/VLOOKUP(CG932,Anthro_Calc!C:P,13,FALSE),VLOOKUP(CG932,Anthro_Calc!C:P,12,FALSE))-1) / (VLOOKUP(CG932,Anthro_Calc!C:P,14,FALSE)*VLOOKUP(CG932,Anthro_Calc!C:P,12,FALSE)))</f>
        <v/>
      </c>
      <c r="CI932" s="184" t="str">
        <f>IF(ISBLANK(CC932), "", -3 + (CC932 -VLOOKUP(CG932,Anthro_Calc!C:P,4,FALSE)) / (VLOOKUP(CG932,Anthro_Calc!C:P,5,FALSE) - VLOOKUP(CG932,Anthro_Calc!C:P,4,FALSE)))</f>
        <v/>
      </c>
      <c r="CJ932" s="184" t="str">
        <f>IF(ISBLANK(CC932), "", 3 + (CC932 -VLOOKUP(CG932,Anthro_Calc!C:P,10,FALSE)) / (VLOOKUP(CG932,Anthro_Calc!C:P,10,FALSE) - VLOOKUP(CG932,Anthro_Calc!C:P,9,FALSE)))</f>
        <v/>
      </c>
      <c r="CK932" s="185" t="str">
        <f t="shared" si="768"/>
        <v/>
      </c>
      <c r="CL932" s="173" t="str">
        <f t="shared" si="769"/>
        <v/>
      </c>
      <c r="CM932" s="174" t="str">
        <f t="shared" si="770"/>
        <v/>
      </c>
      <c r="CN932" s="179"/>
      <c r="CO932" s="167"/>
      <c r="CP932" s="175"/>
      <c r="CQ932" s="175"/>
      <c r="CR932" s="186" t="str">
        <f t="shared" si="771"/>
        <v/>
      </c>
      <c r="CS932" s="187">
        <f t="shared" si="772"/>
        <v>0</v>
      </c>
      <c r="CT932" s="187">
        <f t="shared" si="773"/>
        <v>0</v>
      </c>
      <c r="CU932" s="187" t="str">
        <f t="shared" si="774"/>
        <v>0</v>
      </c>
      <c r="CV932" s="187" t="str">
        <f>IF(ISBLANK(CQ932), "", (POWER(CQ932/VLOOKUP(CU932,Anthro_Calc!C:P,13,FALSE),VLOOKUP(CU932,Anthro_Calc!C:P,12,FALSE))-1) / (VLOOKUP(CU932,Anthro_Calc!C:P,14,FALSE)*VLOOKUP(CU932,Anthro_Calc!C:P,12,FALSE)))</f>
        <v/>
      </c>
      <c r="CW932" s="187" t="str">
        <f>IF(ISBLANK(CQ932), "", -3 + (CQ932 -VLOOKUP(CU932,Anthro_Calc!C:P,4,FALSE)) / (VLOOKUP(CU932,Anthro_Calc!C:P,5,FALSE) - VLOOKUP(CU932,Anthro_Calc!C:P,4,FALSE)))</f>
        <v/>
      </c>
      <c r="CX932" s="187" t="str">
        <f>IF(ISBLANK(CQ932), "", 3 + (CQ932 -VLOOKUP(CU932,Anthro_Calc!C:P,10,FALSE)) / (VLOOKUP(CU932,Anthro_Calc!C:P,10,FALSE) - VLOOKUP(CU932,Anthro_Calc!C:P,9,FALSE)))</f>
        <v/>
      </c>
      <c r="CY932" s="188" t="str">
        <f t="shared" si="775"/>
        <v/>
      </c>
      <c r="CZ932" s="117" t="str">
        <f t="shared" si="789"/>
        <v/>
      </c>
      <c r="DA932" s="174" t="str">
        <f t="shared" si="776"/>
        <v/>
      </c>
      <c r="DB932" s="189"/>
    </row>
    <row r="933" spans="1:106">
      <c r="A933" s="165">
        <f t="shared" si="781"/>
        <v>929</v>
      </c>
      <c r="B933" s="166"/>
      <c r="C933" s="166"/>
      <c r="D933" s="166"/>
      <c r="E933" s="166"/>
      <c r="F933" s="166"/>
      <c r="G933" s="166"/>
      <c r="H933" s="166"/>
      <c r="I933" s="166"/>
      <c r="J933" s="166"/>
      <c r="K933" s="166"/>
      <c r="L933" s="166"/>
      <c r="M933" s="167"/>
      <c r="N933" s="168" t="str">
        <f t="shared" ca="1" si="740"/>
        <v/>
      </c>
      <c r="O933" s="169"/>
      <c r="P933" s="169"/>
      <c r="Q933" s="167"/>
      <c r="R933" s="170"/>
      <c r="S933" s="171" t="str">
        <f t="shared" si="741"/>
        <v/>
      </c>
      <c r="T933" s="171" t="str">
        <f t="shared" si="742"/>
        <v/>
      </c>
      <c r="U933" s="171" t="str">
        <f t="shared" si="743"/>
        <v/>
      </c>
      <c r="V933" s="171" t="str">
        <f>IF(ISBLANK(R933), "", (POWER(R933/VLOOKUP(U933,Anthro_Calc!C:P,13,FALSE),VLOOKUP(U933,Anthro_Calc!C:P,12,FALSE))-1) / (VLOOKUP(U933,Anthro_Calc!C:P,14,FALSE)*VLOOKUP(U933,Anthro_Calc!C:P,12,FALSE)))</f>
        <v/>
      </c>
      <c r="W933" s="171" t="str">
        <f>IF(ISBLANK(R933), "", -3 + (R933 -VLOOKUP(U933,Anthro_Calc!C:P,4,FALSE)) / (VLOOKUP(U933,Anthro_Calc!C:P,5,FALSE) - VLOOKUP(U933,Anthro_Calc!C:P,4,FALSE)))</f>
        <v/>
      </c>
      <c r="X933" s="171" t="str">
        <f>IF(ISBLANK(R933), "", 3 + (R933 -VLOOKUP(U933,Anthro_Calc!C:P,10,FALSE)) / (VLOOKUP(U933,Anthro_Calc!C:P,10,FALSE) - VLOOKUP(U933,Anthro_Calc!C:P,9,FALSE)))</f>
        <v/>
      </c>
      <c r="Y933" s="172" t="str">
        <f t="shared" si="744"/>
        <v/>
      </c>
      <c r="Z933" s="173" t="str">
        <f t="shared" si="745"/>
        <v/>
      </c>
      <c r="AA933" s="174" t="str">
        <f t="shared" si="780"/>
        <v/>
      </c>
      <c r="AB933" s="167"/>
      <c r="AC933" s="175"/>
      <c r="AD933" s="176"/>
      <c r="AE933" s="177" t="str">
        <f t="shared" si="746"/>
        <v/>
      </c>
      <c r="AF933" s="171">
        <f t="shared" si="747"/>
        <v>0</v>
      </c>
      <c r="AG933" s="171">
        <f t="shared" si="748"/>
        <v>0</v>
      </c>
      <c r="AH933" s="171" t="str">
        <f t="shared" si="749"/>
        <v>0</v>
      </c>
      <c r="AI933" s="171" t="str">
        <f>IF(ISBLANK(AD933), "", (POWER(AD933/VLOOKUP(AH933,Anthro_Calc!C:P,13,FALSE),VLOOKUP(AH933,Anthro_Calc!C:P,12,FALSE))-1) / (VLOOKUP(AH933,Anthro_Calc!C:P,14,FALSE)*VLOOKUP(AH933,Anthro_Calc!C:P,12,FALSE)))</f>
        <v/>
      </c>
      <c r="AJ933" s="171" t="str">
        <f>IF(ISBLANK(AD933), "", -3 + (AD933 -VLOOKUP(AH933,Anthro_Calc!C:P,4,FALSE)) / (VLOOKUP(AH933,Anthro_Calc!C:P,5,FALSE) - VLOOKUP(AH933,Anthro_Calc!C:P,4,FALSE)))</f>
        <v/>
      </c>
      <c r="AK933" s="171" t="str">
        <f>IF(ISBLANK(AD933), "", 3 + (AD933 -VLOOKUP(AH933,Anthro_Calc!C:P,10,FALSE)) / (VLOOKUP(AH933,Anthro_Calc!C:P,10,FALSE) - VLOOKUP(AH933,Anthro_Calc!C:P,9,FALSE)))</f>
        <v/>
      </c>
      <c r="AL933" s="172" t="str">
        <f t="shared" si="750"/>
        <v/>
      </c>
      <c r="AM933" s="173" t="str">
        <f t="shared" si="751"/>
        <v/>
      </c>
      <c r="AN933" s="174" t="str">
        <f t="shared" si="752"/>
        <v/>
      </c>
      <c r="AO933" s="178" t="str">
        <f t="shared" si="782"/>
        <v/>
      </c>
      <c r="AP933" s="179"/>
      <c r="AQ933" s="179" t="str">
        <f t="shared" si="788"/>
        <v/>
      </c>
      <c r="AR933" s="167"/>
      <c r="AS933" s="175"/>
      <c r="AT933" s="170"/>
      <c r="AU933" s="177" t="str">
        <f t="shared" si="779"/>
        <v/>
      </c>
      <c r="AV933" s="171">
        <f t="shared" si="753"/>
        <v>0</v>
      </c>
      <c r="AW933" s="171">
        <f t="shared" si="754"/>
        <v>0</v>
      </c>
      <c r="AX933" s="171" t="str">
        <f t="shared" si="755"/>
        <v>0</v>
      </c>
      <c r="AY933" s="171" t="str">
        <f>IF(ISBLANK(AT933), "", (POWER(AT933/VLOOKUP(AX933,Anthro_Calc!C:P,13,FALSE),VLOOKUP(AX933,Anthro_Calc!C:P,12,FALSE))-1) / (VLOOKUP(AX933,Anthro_Calc!C:P,14,FALSE)*VLOOKUP(AX933,Anthro_Calc!C:P,12,FALSE)))</f>
        <v/>
      </c>
      <c r="AZ933" s="171" t="str">
        <f>IF(ISBLANK(AT933), "", -3 + (AT933 -VLOOKUP(AX933,Anthro_Calc!C:P,4,FALSE)) / (VLOOKUP(AX933,Anthro_Calc!C:P,5,FALSE) - VLOOKUP(AX933,Anthro_Calc!C:P,4,FALSE)))</f>
        <v/>
      </c>
      <c r="BA933" s="171" t="str">
        <f>IF(ISBLANK(AT933), "", 3 + (AT933 -VLOOKUP(AX933,Anthro_Calc!C:P,10,FALSE)) / (VLOOKUP(AX933,Anthro_Calc!C:P,10,FALSE) - VLOOKUP(AX933,Anthro_Calc!C:P,9,FALSE)))</f>
        <v/>
      </c>
      <c r="BB933" s="172" t="str">
        <f t="shared" si="756"/>
        <v/>
      </c>
      <c r="BC933" s="173" t="str">
        <f t="shared" si="757"/>
        <v/>
      </c>
      <c r="BD933" s="174" t="str">
        <f t="shared" si="783"/>
        <v/>
      </c>
      <c r="BE933" s="180" t="str">
        <f t="shared" si="784"/>
        <v/>
      </c>
      <c r="BF933" s="181" t="str">
        <f t="shared" si="758"/>
        <v/>
      </c>
      <c r="BG933" s="181" t="str">
        <f t="shared" si="785"/>
        <v/>
      </c>
      <c r="BH933" s="179"/>
      <c r="BI933" s="182"/>
      <c r="BJ933" s="167"/>
      <c r="BK933" s="175"/>
      <c r="BL933" s="176"/>
      <c r="BM933" s="177" t="str">
        <f t="shared" si="759"/>
        <v/>
      </c>
      <c r="BN933" s="171">
        <f t="shared" si="777"/>
        <v>0</v>
      </c>
      <c r="BO933" s="171">
        <f t="shared" si="778"/>
        <v>0</v>
      </c>
      <c r="BP933" s="171" t="str">
        <f t="shared" si="760"/>
        <v>0</v>
      </c>
      <c r="BQ933" s="171" t="str">
        <f>IF(ISBLANK(BL933), "", (POWER(BL933/VLOOKUP(BP933,Anthro_Calc!C:P,13,FALSE),VLOOKUP(BP933,Anthro_Calc!C:P,12,FALSE))-1) / (VLOOKUP(BP933,Anthro_Calc!C:P,14,FALSE)*VLOOKUP(BP933,Anthro_Calc!C:P,12,FALSE)))</f>
        <v/>
      </c>
      <c r="BR933" s="171" t="str">
        <f>IF(ISBLANK(BL933), "", -3 + (BL933 -VLOOKUP(BP933,Anthro_Calc!C:P,4,FALSE)) / (VLOOKUP(BP933,Anthro_Calc!C:P,5,FALSE) - VLOOKUP(BP933,Anthro_Calc!C:P,4,FALSE)))</f>
        <v/>
      </c>
      <c r="BS933" s="171" t="str">
        <f>IF(ISBLANK(BL933), "", 3 + (BL933 -VLOOKUP(BP933,Anthro_Calc!C:P,10,FALSE)) / (VLOOKUP(BP933,Anthro_Calc!C:P,10,FALSE) - VLOOKUP(BP933,Anthro_Calc!C:P,9,FALSE)))</f>
        <v/>
      </c>
      <c r="BT933" s="172" t="str">
        <f t="shared" si="761"/>
        <v/>
      </c>
      <c r="BU933" s="173" t="str">
        <f t="shared" si="762"/>
        <v/>
      </c>
      <c r="BV933" s="174" t="str">
        <f t="shared" si="763"/>
        <v/>
      </c>
      <c r="BW933" s="181" t="str">
        <f t="shared" si="786"/>
        <v/>
      </c>
      <c r="BX933" s="179"/>
      <c r="BY933" s="181" t="str">
        <f>IF(ISBLANK(BL933), "", VLOOKUP(Z933&amp;" "&amp;BV933&amp;" "&amp;BW933,Graduation_Criteria!$D$2:$E$34,2,FALSE))</f>
        <v/>
      </c>
      <c r="BZ933" s="181" t="str">
        <f t="shared" si="787"/>
        <v/>
      </c>
      <c r="CA933" s="167"/>
      <c r="CB933" s="175"/>
      <c r="CC933" s="175"/>
      <c r="CD933" s="183" t="str">
        <f t="shared" si="764"/>
        <v/>
      </c>
      <c r="CE933" s="184">
        <f t="shared" si="765"/>
        <v>0</v>
      </c>
      <c r="CF933" s="184">
        <f t="shared" si="766"/>
        <v>0</v>
      </c>
      <c r="CG933" s="184" t="str">
        <f t="shared" si="767"/>
        <v>0</v>
      </c>
      <c r="CH933" s="184" t="str">
        <f>IF(ISBLANK(CC933), "", (POWER(CC933/VLOOKUP(CG933,Anthro_Calc!C:P,13,FALSE),VLOOKUP(CG933,Anthro_Calc!C:P,12,FALSE))-1) / (VLOOKUP(CG933,Anthro_Calc!C:P,14,FALSE)*VLOOKUP(CG933,Anthro_Calc!C:P,12,FALSE)))</f>
        <v/>
      </c>
      <c r="CI933" s="184" t="str">
        <f>IF(ISBLANK(CC933), "", -3 + (CC933 -VLOOKUP(CG933,Anthro_Calc!C:P,4,FALSE)) / (VLOOKUP(CG933,Anthro_Calc!C:P,5,FALSE) - VLOOKUP(CG933,Anthro_Calc!C:P,4,FALSE)))</f>
        <v/>
      </c>
      <c r="CJ933" s="184" t="str">
        <f>IF(ISBLANK(CC933), "", 3 + (CC933 -VLOOKUP(CG933,Anthro_Calc!C:P,10,FALSE)) / (VLOOKUP(CG933,Anthro_Calc!C:P,10,FALSE) - VLOOKUP(CG933,Anthro_Calc!C:P,9,FALSE)))</f>
        <v/>
      </c>
      <c r="CK933" s="185" t="str">
        <f t="shared" si="768"/>
        <v/>
      </c>
      <c r="CL933" s="173" t="str">
        <f t="shared" si="769"/>
        <v/>
      </c>
      <c r="CM933" s="174" t="str">
        <f t="shared" si="770"/>
        <v/>
      </c>
      <c r="CN933" s="179"/>
      <c r="CO933" s="167"/>
      <c r="CP933" s="175"/>
      <c r="CQ933" s="175"/>
      <c r="CR933" s="186" t="str">
        <f t="shared" si="771"/>
        <v/>
      </c>
      <c r="CS933" s="187">
        <f t="shared" si="772"/>
        <v>0</v>
      </c>
      <c r="CT933" s="187">
        <f t="shared" si="773"/>
        <v>0</v>
      </c>
      <c r="CU933" s="187" t="str">
        <f t="shared" si="774"/>
        <v>0</v>
      </c>
      <c r="CV933" s="187" t="str">
        <f>IF(ISBLANK(CQ933), "", (POWER(CQ933/VLOOKUP(CU933,Anthro_Calc!C:P,13,FALSE),VLOOKUP(CU933,Anthro_Calc!C:P,12,FALSE))-1) / (VLOOKUP(CU933,Anthro_Calc!C:P,14,FALSE)*VLOOKUP(CU933,Anthro_Calc!C:P,12,FALSE)))</f>
        <v/>
      </c>
      <c r="CW933" s="187" t="str">
        <f>IF(ISBLANK(CQ933), "", -3 + (CQ933 -VLOOKUP(CU933,Anthro_Calc!C:P,4,FALSE)) / (VLOOKUP(CU933,Anthro_Calc!C:P,5,FALSE) - VLOOKUP(CU933,Anthro_Calc!C:P,4,FALSE)))</f>
        <v/>
      </c>
      <c r="CX933" s="187" t="str">
        <f>IF(ISBLANK(CQ933), "", 3 + (CQ933 -VLOOKUP(CU933,Anthro_Calc!C:P,10,FALSE)) / (VLOOKUP(CU933,Anthro_Calc!C:P,10,FALSE) - VLOOKUP(CU933,Anthro_Calc!C:P,9,FALSE)))</f>
        <v/>
      </c>
      <c r="CY933" s="188" t="str">
        <f t="shared" si="775"/>
        <v/>
      </c>
      <c r="CZ933" s="117" t="str">
        <f t="shared" si="789"/>
        <v/>
      </c>
      <c r="DA933" s="174" t="str">
        <f t="shared" si="776"/>
        <v/>
      </c>
      <c r="DB933" s="189"/>
    </row>
    <row r="934" spans="1:106">
      <c r="A934" s="165">
        <f t="shared" si="781"/>
        <v>930</v>
      </c>
      <c r="B934" s="166"/>
      <c r="C934" s="166"/>
      <c r="D934" s="166"/>
      <c r="E934" s="166"/>
      <c r="F934" s="166"/>
      <c r="G934" s="166"/>
      <c r="H934" s="166"/>
      <c r="I934" s="166"/>
      <c r="J934" s="166"/>
      <c r="K934" s="166"/>
      <c r="L934" s="166"/>
      <c r="M934" s="167"/>
      <c r="N934" s="168" t="str">
        <f t="shared" ca="1" si="740"/>
        <v/>
      </c>
      <c r="O934" s="169"/>
      <c r="P934" s="169"/>
      <c r="Q934" s="167"/>
      <c r="R934" s="170"/>
      <c r="S934" s="171" t="str">
        <f t="shared" si="741"/>
        <v/>
      </c>
      <c r="T934" s="171" t="str">
        <f t="shared" si="742"/>
        <v/>
      </c>
      <c r="U934" s="171" t="str">
        <f t="shared" si="743"/>
        <v/>
      </c>
      <c r="V934" s="171" t="str">
        <f>IF(ISBLANK(R934), "", (POWER(R934/VLOOKUP(U934,Anthro_Calc!C:P,13,FALSE),VLOOKUP(U934,Anthro_Calc!C:P,12,FALSE))-1) / (VLOOKUP(U934,Anthro_Calc!C:P,14,FALSE)*VLOOKUP(U934,Anthro_Calc!C:P,12,FALSE)))</f>
        <v/>
      </c>
      <c r="W934" s="171" t="str">
        <f>IF(ISBLANK(R934), "", -3 + (R934 -VLOOKUP(U934,Anthro_Calc!C:P,4,FALSE)) / (VLOOKUP(U934,Anthro_Calc!C:P,5,FALSE) - VLOOKUP(U934,Anthro_Calc!C:P,4,FALSE)))</f>
        <v/>
      </c>
      <c r="X934" s="171" t="str">
        <f>IF(ISBLANK(R934), "", 3 + (R934 -VLOOKUP(U934,Anthro_Calc!C:P,10,FALSE)) / (VLOOKUP(U934,Anthro_Calc!C:P,10,FALSE) - VLOOKUP(U934,Anthro_Calc!C:P,9,FALSE)))</f>
        <v/>
      </c>
      <c r="Y934" s="172" t="str">
        <f t="shared" si="744"/>
        <v/>
      </c>
      <c r="Z934" s="173" t="str">
        <f t="shared" si="745"/>
        <v/>
      </c>
      <c r="AA934" s="174" t="str">
        <f t="shared" si="780"/>
        <v/>
      </c>
      <c r="AB934" s="167"/>
      <c r="AC934" s="175"/>
      <c r="AD934" s="176"/>
      <c r="AE934" s="177" t="str">
        <f t="shared" si="746"/>
        <v/>
      </c>
      <c r="AF934" s="171">
        <f t="shared" si="747"/>
        <v>0</v>
      </c>
      <c r="AG934" s="171">
        <f t="shared" si="748"/>
        <v>0</v>
      </c>
      <c r="AH934" s="171" t="str">
        <f t="shared" si="749"/>
        <v>0</v>
      </c>
      <c r="AI934" s="171" t="str">
        <f>IF(ISBLANK(AD934), "", (POWER(AD934/VLOOKUP(AH934,Anthro_Calc!C:P,13,FALSE),VLOOKUP(AH934,Anthro_Calc!C:P,12,FALSE))-1) / (VLOOKUP(AH934,Anthro_Calc!C:P,14,FALSE)*VLOOKUP(AH934,Anthro_Calc!C:P,12,FALSE)))</f>
        <v/>
      </c>
      <c r="AJ934" s="171" t="str">
        <f>IF(ISBLANK(AD934), "", -3 + (AD934 -VLOOKUP(AH934,Anthro_Calc!C:P,4,FALSE)) / (VLOOKUP(AH934,Anthro_Calc!C:P,5,FALSE) - VLOOKUP(AH934,Anthro_Calc!C:P,4,FALSE)))</f>
        <v/>
      </c>
      <c r="AK934" s="171" t="str">
        <f>IF(ISBLANK(AD934), "", 3 + (AD934 -VLOOKUP(AH934,Anthro_Calc!C:P,10,FALSE)) / (VLOOKUP(AH934,Anthro_Calc!C:P,10,FALSE) - VLOOKUP(AH934,Anthro_Calc!C:P,9,FALSE)))</f>
        <v/>
      </c>
      <c r="AL934" s="172" t="str">
        <f t="shared" si="750"/>
        <v/>
      </c>
      <c r="AM934" s="173" t="str">
        <f t="shared" si="751"/>
        <v/>
      </c>
      <c r="AN934" s="174" t="str">
        <f t="shared" si="752"/>
        <v/>
      </c>
      <c r="AO934" s="178" t="str">
        <f t="shared" si="782"/>
        <v/>
      </c>
      <c r="AP934" s="179"/>
      <c r="AQ934" s="179" t="str">
        <f t="shared" si="788"/>
        <v/>
      </c>
      <c r="AR934" s="167"/>
      <c r="AS934" s="175"/>
      <c r="AT934" s="170"/>
      <c r="AU934" s="177" t="str">
        <f t="shared" si="779"/>
        <v/>
      </c>
      <c r="AV934" s="171">
        <f t="shared" si="753"/>
        <v>0</v>
      </c>
      <c r="AW934" s="171">
        <f t="shared" si="754"/>
        <v>0</v>
      </c>
      <c r="AX934" s="171" t="str">
        <f t="shared" si="755"/>
        <v>0</v>
      </c>
      <c r="AY934" s="171" t="str">
        <f>IF(ISBLANK(AT934), "", (POWER(AT934/VLOOKUP(AX934,Anthro_Calc!C:P,13,FALSE),VLOOKUP(AX934,Anthro_Calc!C:P,12,FALSE))-1) / (VLOOKUP(AX934,Anthro_Calc!C:P,14,FALSE)*VLOOKUP(AX934,Anthro_Calc!C:P,12,FALSE)))</f>
        <v/>
      </c>
      <c r="AZ934" s="171" t="str">
        <f>IF(ISBLANK(AT934), "", -3 + (AT934 -VLOOKUP(AX934,Anthro_Calc!C:P,4,FALSE)) / (VLOOKUP(AX934,Anthro_Calc!C:P,5,FALSE) - VLOOKUP(AX934,Anthro_Calc!C:P,4,FALSE)))</f>
        <v/>
      </c>
      <c r="BA934" s="171" t="str">
        <f>IF(ISBLANK(AT934), "", 3 + (AT934 -VLOOKUP(AX934,Anthro_Calc!C:P,10,FALSE)) / (VLOOKUP(AX934,Anthro_Calc!C:P,10,FALSE) - VLOOKUP(AX934,Anthro_Calc!C:P,9,FALSE)))</f>
        <v/>
      </c>
      <c r="BB934" s="172" t="str">
        <f t="shared" si="756"/>
        <v/>
      </c>
      <c r="BC934" s="173" t="str">
        <f t="shared" si="757"/>
        <v/>
      </c>
      <c r="BD934" s="174" t="str">
        <f t="shared" si="783"/>
        <v/>
      </c>
      <c r="BE934" s="180" t="str">
        <f t="shared" si="784"/>
        <v/>
      </c>
      <c r="BF934" s="181" t="str">
        <f t="shared" si="758"/>
        <v/>
      </c>
      <c r="BG934" s="181" t="str">
        <f t="shared" si="785"/>
        <v/>
      </c>
      <c r="BH934" s="179"/>
      <c r="BI934" s="182"/>
      <c r="BJ934" s="167"/>
      <c r="BK934" s="175"/>
      <c r="BL934" s="176"/>
      <c r="BM934" s="177" t="str">
        <f t="shared" si="759"/>
        <v/>
      </c>
      <c r="BN934" s="171">
        <f t="shared" si="777"/>
        <v>0</v>
      </c>
      <c r="BO934" s="171">
        <f t="shared" si="778"/>
        <v>0</v>
      </c>
      <c r="BP934" s="171" t="str">
        <f t="shared" si="760"/>
        <v>0</v>
      </c>
      <c r="BQ934" s="171" t="str">
        <f>IF(ISBLANK(BL934), "", (POWER(BL934/VLOOKUP(BP934,Anthro_Calc!C:P,13,FALSE),VLOOKUP(BP934,Anthro_Calc!C:P,12,FALSE))-1) / (VLOOKUP(BP934,Anthro_Calc!C:P,14,FALSE)*VLOOKUP(BP934,Anthro_Calc!C:P,12,FALSE)))</f>
        <v/>
      </c>
      <c r="BR934" s="171" t="str">
        <f>IF(ISBLANK(BL934), "", -3 + (BL934 -VLOOKUP(BP934,Anthro_Calc!C:P,4,FALSE)) / (VLOOKUP(BP934,Anthro_Calc!C:P,5,FALSE) - VLOOKUP(BP934,Anthro_Calc!C:P,4,FALSE)))</f>
        <v/>
      </c>
      <c r="BS934" s="171" t="str">
        <f>IF(ISBLANK(BL934), "", 3 + (BL934 -VLOOKUP(BP934,Anthro_Calc!C:P,10,FALSE)) / (VLOOKUP(BP934,Anthro_Calc!C:P,10,FALSE) - VLOOKUP(BP934,Anthro_Calc!C:P,9,FALSE)))</f>
        <v/>
      </c>
      <c r="BT934" s="172" t="str">
        <f t="shared" si="761"/>
        <v/>
      </c>
      <c r="BU934" s="173" t="str">
        <f t="shared" si="762"/>
        <v/>
      </c>
      <c r="BV934" s="174" t="str">
        <f t="shared" si="763"/>
        <v/>
      </c>
      <c r="BW934" s="181" t="str">
        <f t="shared" si="786"/>
        <v/>
      </c>
      <c r="BX934" s="179"/>
      <c r="BY934" s="181" t="str">
        <f>IF(ISBLANK(BL934), "", VLOOKUP(Z934&amp;" "&amp;BV934&amp;" "&amp;BW934,Graduation_Criteria!$D$2:$E$34,2,FALSE))</f>
        <v/>
      </c>
      <c r="BZ934" s="181" t="str">
        <f t="shared" si="787"/>
        <v/>
      </c>
      <c r="CA934" s="167"/>
      <c r="CB934" s="175"/>
      <c r="CC934" s="175"/>
      <c r="CD934" s="183" t="str">
        <f t="shared" si="764"/>
        <v/>
      </c>
      <c r="CE934" s="184">
        <f t="shared" si="765"/>
        <v>0</v>
      </c>
      <c r="CF934" s="184">
        <f t="shared" si="766"/>
        <v>0</v>
      </c>
      <c r="CG934" s="184" t="str">
        <f t="shared" si="767"/>
        <v>0</v>
      </c>
      <c r="CH934" s="184" t="str">
        <f>IF(ISBLANK(CC934), "", (POWER(CC934/VLOOKUP(CG934,Anthro_Calc!C:P,13,FALSE),VLOOKUP(CG934,Anthro_Calc!C:P,12,FALSE))-1) / (VLOOKUP(CG934,Anthro_Calc!C:P,14,FALSE)*VLOOKUP(CG934,Anthro_Calc!C:P,12,FALSE)))</f>
        <v/>
      </c>
      <c r="CI934" s="184" t="str">
        <f>IF(ISBLANK(CC934), "", -3 + (CC934 -VLOOKUP(CG934,Anthro_Calc!C:P,4,FALSE)) / (VLOOKUP(CG934,Anthro_Calc!C:P,5,FALSE) - VLOOKUP(CG934,Anthro_Calc!C:P,4,FALSE)))</f>
        <v/>
      </c>
      <c r="CJ934" s="184" t="str">
        <f>IF(ISBLANK(CC934), "", 3 + (CC934 -VLOOKUP(CG934,Anthro_Calc!C:P,10,FALSE)) / (VLOOKUP(CG934,Anthro_Calc!C:P,10,FALSE) - VLOOKUP(CG934,Anthro_Calc!C:P,9,FALSE)))</f>
        <v/>
      </c>
      <c r="CK934" s="185" t="str">
        <f t="shared" si="768"/>
        <v/>
      </c>
      <c r="CL934" s="173" t="str">
        <f t="shared" si="769"/>
        <v/>
      </c>
      <c r="CM934" s="174" t="str">
        <f t="shared" si="770"/>
        <v/>
      </c>
      <c r="CN934" s="179"/>
      <c r="CO934" s="167"/>
      <c r="CP934" s="175"/>
      <c r="CQ934" s="175"/>
      <c r="CR934" s="186" t="str">
        <f t="shared" si="771"/>
        <v/>
      </c>
      <c r="CS934" s="187">
        <f t="shared" si="772"/>
        <v>0</v>
      </c>
      <c r="CT934" s="187">
        <f t="shared" si="773"/>
        <v>0</v>
      </c>
      <c r="CU934" s="187" t="str">
        <f t="shared" si="774"/>
        <v>0</v>
      </c>
      <c r="CV934" s="187" t="str">
        <f>IF(ISBLANK(CQ934), "", (POWER(CQ934/VLOOKUP(CU934,Anthro_Calc!C:P,13,FALSE),VLOOKUP(CU934,Anthro_Calc!C:P,12,FALSE))-1) / (VLOOKUP(CU934,Anthro_Calc!C:P,14,FALSE)*VLOOKUP(CU934,Anthro_Calc!C:P,12,FALSE)))</f>
        <v/>
      </c>
      <c r="CW934" s="187" t="str">
        <f>IF(ISBLANK(CQ934), "", -3 + (CQ934 -VLOOKUP(CU934,Anthro_Calc!C:P,4,FALSE)) / (VLOOKUP(CU934,Anthro_Calc!C:P,5,FALSE) - VLOOKUP(CU934,Anthro_Calc!C:P,4,FALSE)))</f>
        <v/>
      </c>
      <c r="CX934" s="187" t="str">
        <f>IF(ISBLANK(CQ934), "", 3 + (CQ934 -VLOOKUP(CU934,Anthro_Calc!C:P,10,FALSE)) / (VLOOKUP(CU934,Anthro_Calc!C:P,10,FALSE) - VLOOKUP(CU934,Anthro_Calc!C:P,9,FALSE)))</f>
        <v/>
      </c>
      <c r="CY934" s="188" t="str">
        <f t="shared" si="775"/>
        <v/>
      </c>
      <c r="CZ934" s="117" t="str">
        <f t="shared" si="789"/>
        <v/>
      </c>
      <c r="DA934" s="174" t="str">
        <f t="shared" si="776"/>
        <v/>
      </c>
      <c r="DB934" s="189"/>
    </row>
    <row r="935" spans="1:106">
      <c r="A935" s="165">
        <f t="shared" si="781"/>
        <v>931</v>
      </c>
      <c r="B935" s="166"/>
      <c r="C935" s="166"/>
      <c r="D935" s="166"/>
      <c r="E935" s="166"/>
      <c r="F935" s="166"/>
      <c r="G935" s="166"/>
      <c r="H935" s="166"/>
      <c r="I935" s="166"/>
      <c r="J935" s="166"/>
      <c r="K935" s="166"/>
      <c r="L935" s="166"/>
      <c r="M935" s="167"/>
      <c r="N935" s="168" t="str">
        <f t="shared" ca="1" si="740"/>
        <v/>
      </c>
      <c r="O935" s="169"/>
      <c r="P935" s="169"/>
      <c r="Q935" s="167"/>
      <c r="R935" s="170"/>
      <c r="S935" s="171" t="str">
        <f t="shared" si="741"/>
        <v/>
      </c>
      <c r="T935" s="171" t="str">
        <f t="shared" si="742"/>
        <v/>
      </c>
      <c r="U935" s="171" t="str">
        <f t="shared" si="743"/>
        <v/>
      </c>
      <c r="V935" s="171" t="str">
        <f>IF(ISBLANK(R935), "", (POWER(R935/VLOOKUP(U935,Anthro_Calc!C:P,13,FALSE),VLOOKUP(U935,Anthro_Calc!C:P,12,FALSE))-1) / (VLOOKUP(U935,Anthro_Calc!C:P,14,FALSE)*VLOOKUP(U935,Anthro_Calc!C:P,12,FALSE)))</f>
        <v/>
      </c>
      <c r="W935" s="171" t="str">
        <f>IF(ISBLANK(R935), "", -3 + (R935 -VLOOKUP(U935,Anthro_Calc!C:P,4,FALSE)) / (VLOOKUP(U935,Anthro_Calc!C:P,5,FALSE) - VLOOKUP(U935,Anthro_Calc!C:P,4,FALSE)))</f>
        <v/>
      </c>
      <c r="X935" s="171" t="str">
        <f>IF(ISBLANK(R935), "", 3 + (R935 -VLOOKUP(U935,Anthro_Calc!C:P,10,FALSE)) / (VLOOKUP(U935,Anthro_Calc!C:P,10,FALSE) - VLOOKUP(U935,Anthro_Calc!C:P,9,FALSE)))</f>
        <v/>
      </c>
      <c r="Y935" s="172" t="str">
        <f t="shared" si="744"/>
        <v/>
      </c>
      <c r="Z935" s="173" t="str">
        <f t="shared" si="745"/>
        <v/>
      </c>
      <c r="AA935" s="174" t="str">
        <f t="shared" si="780"/>
        <v/>
      </c>
      <c r="AB935" s="167"/>
      <c r="AC935" s="175"/>
      <c r="AD935" s="176"/>
      <c r="AE935" s="177" t="str">
        <f t="shared" si="746"/>
        <v/>
      </c>
      <c r="AF935" s="171">
        <f t="shared" si="747"/>
        <v>0</v>
      </c>
      <c r="AG935" s="171">
        <f t="shared" si="748"/>
        <v>0</v>
      </c>
      <c r="AH935" s="171" t="str">
        <f t="shared" si="749"/>
        <v>0</v>
      </c>
      <c r="AI935" s="171" t="str">
        <f>IF(ISBLANK(AD935), "", (POWER(AD935/VLOOKUP(AH935,Anthro_Calc!C:P,13,FALSE),VLOOKUP(AH935,Anthro_Calc!C:P,12,FALSE))-1) / (VLOOKUP(AH935,Anthro_Calc!C:P,14,FALSE)*VLOOKUP(AH935,Anthro_Calc!C:P,12,FALSE)))</f>
        <v/>
      </c>
      <c r="AJ935" s="171" t="str">
        <f>IF(ISBLANK(AD935), "", -3 + (AD935 -VLOOKUP(AH935,Anthro_Calc!C:P,4,FALSE)) / (VLOOKUP(AH935,Anthro_Calc!C:P,5,FALSE) - VLOOKUP(AH935,Anthro_Calc!C:P,4,FALSE)))</f>
        <v/>
      </c>
      <c r="AK935" s="171" t="str">
        <f>IF(ISBLANK(AD935), "", 3 + (AD935 -VLOOKUP(AH935,Anthro_Calc!C:P,10,FALSE)) / (VLOOKUP(AH935,Anthro_Calc!C:P,10,FALSE) - VLOOKUP(AH935,Anthro_Calc!C:P,9,FALSE)))</f>
        <v/>
      </c>
      <c r="AL935" s="172" t="str">
        <f t="shared" si="750"/>
        <v/>
      </c>
      <c r="AM935" s="173" t="str">
        <f t="shared" si="751"/>
        <v/>
      </c>
      <c r="AN935" s="174" t="str">
        <f t="shared" si="752"/>
        <v/>
      </c>
      <c r="AO935" s="178" t="str">
        <f t="shared" si="782"/>
        <v/>
      </c>
      <c r="AP935" s="179"/>
      <c r="AQ935" s="179" t="str">
        <f t="shared" si="788"/>
        <v/>
      </c>
      <c r="AR935" s="167"/>
      <c r="AS935" s="175"/>
      <c r="AT935" s="170"/>
      <c r="AU935" s="177" t="str">
        <f t="shared" si="779"/>
        <v/>
      </c>
      <c r="AV935" s="171">
        <f t="shared" si="753"/>
        <v>0</v>
      </c>
      <c r="AW935" s="171">
        <f t="shared" si="754"/>
        <v>0</v>
      </c>
      <c r="AX935" s="171" t="str">
        <f t="shared" si="755"/>
        <v>0</v>
      </c>
      <c r="AY935" s="171" t="str">
        <f>IF(ISBLANK(AT935), "", (POWER(AT935/VLOOKUP(AX935,Anthro_Calc!C:P,13,FALSE),VLOOKUP(AX935,Anthro_Calc!C:P,12,FALSE))-1) / (VLOOKUP(AX935,Anthro_Calc!C:P,14,FALSE)*VLOOKUP(AX935,Anthro_Calc!C:P,12,FALSE)))</f>
        <v/>
      </c>
      <c r="AZ935" s="171" t="str">
        <f>IF(ISBLANK(AT935), "", -3 + (AT935 -VLOOKUP(AX935,Anthro_Calc!C:P,4,FALSE)) / (VLOOKUP(AX935,Anthro_Calc!C:P,5,FALSE) - VLOOKUP(AX935,Anthro_Calc!C:P,4,FALSE)))</f>
        <v/>
      </c>
      <c r="BA935" s="171" t="str">
        <f>IF(ISBLANK(AT935), "", 3 + (AT935 -VLOOKUP(AX935,Anthro_Calc!C:P,10,FALSE)) / (VLOOKUP(AX935,Anthro_Calc!C:P,10,FALSE) - VLOOKUP(AX935,Anthro_Calc!C:P,9,FALSE)))</f>
        <v/>
      </c>
      <c r="BB935" s="172" t="str">
        <f t="shared" si="756"/>
        <v/>
      </c>
      <c r="BC935" s="173" t="str">
        <f t="shared" si="757"/>
        <v/>
      </c>
      <c r="BD935" s="174" t="str">
        <f t="shared" si="783"/>
        <v/>
      </c>
      <c r="BE935" s="180" t="str">
        <f t="shared" si="784"/>
        <v/>
      </c>
      <c r="BF935" s="181" t="str">
        <f t="shared" si="758"/>
        <v/>
      </c>
      <c r="BG935" s="181" t="str">
        <f t="shared" si="785"/>
        <v/>
      </c>
      <c r="BH935" s="179"/>
      <c r="BI935" s="182"/>
      <c r="BJ935" s="167"/>
      <c r="BK935" s="175"/>
      <c r="BL935" s="176"/>
      <c r="BM935" s="177" t="str">
        <f t="shared" si="759"/>
        <v/>
      </c>
      <c r="BN935" s="171">
        <f t="shared" si="777"/>
        <v>0</v>
      </c>
      <c r="BO935" s="171">
        <f t="shared" si="778"/>
        <v>0</v>
      </c>
      <c r="BP935" s="171" t="str">
        <f t="shared" si="760"/>
        <v>0</v>
      </c>
      <c r="BQ935" s="171" t="str">
        <f>IF(ISBLANK(BL935), "", (POWER(BL935/VLOOKUP(BP935,Anthro_Calc!C:P,13,FALSE),VLOOKUP(BP935,Anthro_Calc!C:P,12,FALSE))-1) / (VLOOKUP(BP935,Anthro_Calc!C:P,14,FALSE)*VLOOKUP(BP935,Anthro_Calc!C:P,12,FALSE)))</f>
        <v/>
      </c>
      <c r="BR935" s="171" t="str">
        <f>IF(ISBLANK(BL935), "", -3 + (BL935 -VLOOKUP(BP935,Anthro_Calc!C:P,4,FALSE)) / (VLOOKUP(BP935,Anthro_Calc!C:P,5,FALSE) - VLOOKUP(BP935,Anthro_Calc!C:P,4,FALSE)))</f>
        <v/>
      </c>
      <c r="BS935" s="171" t="str">
        <f>IF(ISBLANK(BL935), "", 3 + (BL935 -VLOOKUP(BP935,Anthro_Calc!C:P,10,FALSE)) / (VLOOKUP(BP935,Anthro_Calc!C:P,10,FALSE) - VLOOKUP(BP935,Anthro_Calc!C:P,9,FALSE)))</f>
        <v/>
      </c>
      <c r="BT935" s="172" t="str">
        <f t="shared" si="761"/>
        <v/>
      </c>
      <c r="BU935" s="173" t="str">
        <f t="shared" si="762"/>
        <v/>
      </c>
      <c r="BV935" s="174" t="str">
        <f t="shared" si="763"/>
        <v/>
      </c>
      <c r="BW935" s="181" t="str">
        <f t="shared" si="786"/>
        <v/>
      </c>
      <c r="BX935" s="179"/>
      <c r="BY935" s="181" t="str">
        <f>IF(ISBLANK(BL935), "", VLOOKUP(Z935&amp;" "&amp;BV935&amp;" "&amp;BW935,Graduation_Criteria!$D$2:$E$34,2,FALSE))</f>
        <v/>
      </c>
      <c r="BZ935" s="181" t="str">
        <f t="shared" si="787"/>
        <v/>
      </c>
      <c r="CA935" s="167"/>
      <c r="CB935" s="175"/>
      <c r="CC935" s="175"/>
      <c r="CD935" s="183" t="str">
        <f t="shared" si="764"/>
        <v/>
      </c>
      <c r="CE935" s="184">
        <f t="shared" si="765"/>
        <v>0</v>
      </c>
      <c r="CF935" s="184">
        <f t="shared" si="766"/>
        <v>0</v>
      </c>
      <c r="CG935" s="184" t="str">
        <f t="shared" si="767"/>
        <v>0</v>
      </c>
      <c r="CH935" s="184" t="str">
        <f>IF(ISBLANK(CC935), "", (POWER(CC935/VLOOKUP(CG935,Anthro_Calc!C:P,13,FALSE),VLOOKUP(CG935,Anthro_Calc!C:P,12,FALSE))-1) / (VLOOKUP(CG935,Anthro_Calc!C:P,14,FALSE)*VLOOKUP(CG935,Anthro_Calc!C:P,12,FALSE)))</f>
        <v/>
      </c>
      <c r="CI935" s="184" t="str">
        <f>IF(ISBLANK(CC935), "", -3 + (CC935 -VLOOKUP(CG935,Anthro_Calc!C:P,4,FALSE)) / (VLOOKUP(CG935,Anthro_Calc!C:P,5,FALSE) - VLOOKUP(CG935,Anthro_Calc!C:P,4,FALSE)))</f>
        <v/>
      </c>
      <c r="CJ935" s="184" t="str">
        <f>IF(ISBLANK(CC935), "", 3 + (CC935 -VLOOKUP(CG935,Anthro_Calc!C:P,10,FALSE)) / (VLOOKUP(CG935,Anthro_Calc!C:P,10,FALSE) - VLOOKUP(CG935,Anthro_Calc!C:P,9,FALSE)))</f>
        <v/>
      </c>
      <c r="CK935" s="185" t="str">
        <f t="shared" si="768"/>
        <v/>
      </c>
      <c r="CL935" s="173" t="str">
        <f t="shared" si="769"/>
        <v/>
      </c>
      <c r="CM935" s="174" t="str">
        <f t="shared" si="770"/>
        <v/>
      </c>
      <c r="CN935" s="179"/>
      <c r="CO935" s="167"/>
      <c r="CP935" s="175"/>
      <c r="CQ935" s="175"/>
      <c r="CR935" s="186" t="str">
        <f t="shared" si="771"/>
        <v/>
      </c>
      <c r="CS935" s="187">
        <f t="shared" si="772"/>
        <v>0</v>
      </c>
      <c r="CT935" s="187">
        <f t="shared" si="773"/>
        <v>0</v>
      </c>
      <c r="CU935" s="187" t="str">
        <f t="shared" si="774"/>
        <v>0</v>
      </c>
      <c r="CV935" s="187" t="str">
        <f>IF(ISBLANK(CQ935), "", (POWER(CQ935/VLOOKUP(CU935,Anthro_Calc!C:P,13,FALSE),VLOOKUP(CU935,Anthro_Calc!C:P,12,FALSE))-1) / (VLOOKUP(CU935,Anthro_Calc!C:P,14,FALSE)*VLOOKUP(CU935,Anthro_Calc!C:P,12,FALSE)))</f>
        <v/>
      </c>
      <c r="CW935" s="187" t="str">
        <f>IF(ISBLANK(CQ935), "", -3 + (CQ935 -VLOOKUP(CU935,Anthro_Calc!C:P,4,FALSE)) / (VLOOKUP(CU935,Anthro_Calc!C:P,5,FALSE) - VLOOKUP(CU935,Anthro_Calc!C:P,4,FALSE)))</f>
        <v/>
      </c>
      <c r="CX935" s="187" t="str">
        <f>IF(ISBLANK(CQ935), "", 3 + (CQ935 -VLOOKUP(CU935,Anthro_Calc!C:P,10,FALSE)) / (VLOOKUP(CU935,Anthro_Calc!C:P,10,FALSE) - VLOOKUP(CU935,Anthro_Calc!C:P,9,FALSE)))</f>
        <v/>
      </c>
      <c r="CY935" s="188" t="str">
        <f t="shared" si="775"/>
        <v/>
      </c>
      <c r="CZ935" s="117" t="str">
        <f t="shared" si="789"/>
        <v/>
      </c>
      <c r="DA935" s="174" t="str">
        <f t="shared" si="776"/>
        <v/>
      </c>
      <c r="DB935" s="189"/>
    </row>
    <row r="936" spans="1:106">
      <c r="A936" s="165">
        <f t="shared" si="781"/>
        <v>932</v>
      </c>
      <c r="B936" s="166"/>
      <c r="C936" s="166"/>
      <c r="D936" s="166"/>
      <c r="E936" s="166"/>
      <c r="F936" s="166"/>
      <c r="G936" s="166"/>
      <c r="H936" s="166"/>
      <c r="I936" s="166"/>
      <c r="J936" s="166"/>
      <c r="K936" s="166"/>
      <c r="L936" s="166"/>
      <c r="M936" s="167"/>
      <c r="N936" s="168" t="str">
        <f t="shared" ca="1" si="740"/>
        <v/>
      </c>
      <c r="O936" s="169"/>
      <c r="P936" s="169"/>
      <c r="Q936" s="167"/>
      <c r="R936" s="170"/>
      <c r="S936" s="171" t="str">
        <f t="shared" si="741"/>
        <v/>
      </c>
      <c r="T936" s="171" t="str">
        <f t="shared" si="742"/>
        <v/>
      </c>
      <c r="U936" s="171" t="str">
        <f t="shared" si="743"/>
        <v/>
      </c>
      <c r="V936" s="171" t="str">
        <f>IF(ISBLANK(R936), "", (POWER(R936/VLOOKUP(U936,Anthro_Calc!C:P,13,FALSE),VLOOKUP(U936,Anthro_Calc!C:P,12,FALSE))-1) / (VLOOKUP(U936,Anthro_Calc!C:P,14,FALSE)*VLOOKUP(U936,Anthro_Calc!C:P,12,FALSE)))</f>
        <v/>
      </c>
      <c r="W936" s="171" t="str">
        <f>IF(ISBLANK(R936), "", -3 + (R936 -VLOOKUP(U936,Anthro_Calc!C:P,4,FALSE)) / (VLOOKUP(U936,Anthro_Calc!C:P,5,FALSE) - VLOOKUP(U936,Anthro_Calc!C:P,4,FALSE)))</f>
        <v/>
      </c>
      <c r="X936" s="171" t="str">
        <f>IF(ISBLANK(R936), "", 3 + (R936 -VLOOKUP(U936,Anthro_Calc!C:P,10,FALSE)) / (VLOOKUP(U936,Anthro_Calc!C:P,10,FALSE) - VLOOKUP(U936,Anthro_Calc!C:P,9,FALSE)))</f>
        <v/>
      </c>
      <c r="Y936" s="172" t="str">
        <f t="shared" si="744"/>
        <v/>
      </c>
      <c r="Z936" s="173" t="str">
        <f t="shared" si="745"/>
        <v/>
      </c>
      <c r="AA936" s="174" t="str">
        <f t="shared" si="780"/>
        <v/>
      </c>
      <c r="AB936" s="167"/>
      <c r="AC936" s="175"/>
      <c r="AD936" s="176"/>
      <c r="AE936" s="177" t="str">
        <f t="shared" si="746"/>
        <v/>
      </c>
      <c r="AF936" s="171">
        <f t="shared" si="747"/>
        <v>0</v>
      </c>
      <c r="AG936" s="171">
        <f t="shared" si="748"/>
        <v>0</v>
      </c>
      <c r="AH936" s="171" t="str">
        <f t="shared" si="749"/>
        <v>0</v>
      </c>
      <c r="AI936" s="171" t="str">
        <f>IF(ISBLANK(AD936), "", (POWER(AD936/VLOOKUP(AH936,Anthro_Calc!C:P,13,FALSE),VLOOKUP(AH936,Anthro_Calc!C:P,12,FALSE))-1) / (VLOOKUP(AH936,Anthro_Calc!C:P,14,FALSE)*VLOOKUP(AH936,Anthro_Calc!C:P,12,FALSE)))</f>
        <v/>
      </c>
      <c r="AJ936" s="171" t="str">
        <f>IF(ISBLANK(AD936), "", -3 + (AD936 -VLOOKUP(AH936,Anthro_Calc!C:P,4,FALSE)) / (VLOOKUP(AH936,Anthro_Calc!C:P,5,FALSE) - VLOOKUP(AH936,Anthro_Calc!C:P,4,FALSE)))</f>
        <v/>
      </c>
      <c r="AK936" s="171" t="str">
        <f>IF(ISBLANK(AD936), "", 3 + (AD936 -VLOOKUP(AH936,Anthro_Calc!C:P,10,FALSE)) / (VLOOKUP(AH936,Anthro_Calc!C:P,10,FALSE) - VLOOKUP(AH936,Anthro_Calc!C:P,9,FALSE)))</f>
        <v/>
      </c>
      <c r="AL936" s="172" t="str">
        <f t="shared" si="750"/>
        <v/>
      </c>
      <c r="AM936" s="173" t="str">
        <f t="shared" si="751"/>
        <v/>
      </c>
      <c r="AN936" s="174" t="str">
        <f t="shared" si="752"/>
        <v/>
      </c>
      <c r="AO936" s="178" t="str">
        <f t="shared" si="782"/>
        <v/>
      </c>
      <c r="AP936" s="179"/>
      <c r="AQ936" s="179" t="str">
        <f t="shared" si="788"/>
        <v/>
      </c>
      <c r="AR936" s="167"/>
      <c r="AS936" s="175"/>
      <c r="AT936" s="170"/>
      <c r="AU936" s="177" t="str">
        <f t="shared" si="779"/>
        <v/>
      </c>
      <c r="AV936" s="171">
        <f t="shared" si="753"/>
        <v>0</v>
      </c>
      <c r="AW936" s="171">
        <f t="shared" si="754"/>
        <v>0</v>
      </c>
      <c r="AX936" s="171" t="str">
        <f t="shared" si="755"/>
        <v>0</v>
      </c>
      <c r="AY936" s="171" t="str">
        <f>IF(ISBLANK(AT936), "", (POWER(AT936/VLOOKUP(AX936,Anthro_Calc!C:P,13,FALSE),VLOOKUP(AX936,Anthro_Calc!C:P,12,FALSE))-1) / (VLOOKUP(AX936,Anthro_Calc!C:P,14,FALSE)*VLOOKUP(AX936,Anthro_Calc!C:P,12,FALSE)))</f>
        <v/>
      </c>
      <c r="AZ936" s="171" t="str">
        <f>IF(ISBLANK(AT936), "", -3 + (AT936 -VLOOKUP(AX936,Anthro_Calc!C:P,4,FALSE)) / (VLOOKUP(AX936,Anthro_Calc!C:P,5,FALSE) - VLOOKUP(AX936,Anthro_Calc!C:P,4,FALSE)))</f>
        <v/>
      </c>
      <c r="BA936" s="171" t="str">
        <f>IF(ISBLANK(AT936), "", 3 + (AT936 -VLOOKUP(AX936,Anthro_Calc!C:P,10,FALSE)) / (VLOOKUP(AX936,Anthro_Calc!C:P,10,FALSE) - VLOOKUP(AX936,Anthro_Calc!C:P,9,FALSE)))</f>
        <v/>
      </c>
      <c r="BB936" s="172" t="str">
        <f t="shared" si="756"/>
        <v/>
      </c>
      <c r="BC936" s="173" t="str">
        <f t="shared" si="757"/>
        <v/>
      </c>
      <c r="BD936" s="174" t="str">
        <f t="shared" si="783"/>
        <v/>
      </c>
      <c r="BE936" s="180" t="str">
        <f t="shared" si="784"/>
        <v/>
      </c>
      <c r="BF936" s="181" t="str">
        <f t="shared" si="758"/>
        <v/>
      </c>
      <c r="BG936" s="181" t="str">
        <f t="shared" si="785"/>
        <v/>
      </c>
      <c r="BH936" s="179"/>
      <c r="BI936" s="182"/>
      <c r="BJ936" s="167"/>
      <c r="BK936" s="175"/>
      <c r="BL936" s="176"/>
      <c r="BM936" s="177" t="str">
        <f t="shared" si="759"/>
        <v/>
      </c>
      <c r="BN936" s="171">
        <f t="shared" si="777"/>
        <v>0</v>
      </c>
      <c r="BO936" s="171">
        <f t="shared" si="778"/>
        <v>0</v>
      </c>
      <c r="BP936" s="171" t="str">
        <f t="shared" si="760"/>
        <v>0</v>
      </c>
      <c r="BQ936" s="171" t="str">
        <f>IF(ISBLANK(BL936), "", (POWER(BL936/VLOOKUP(BP936,Anthro_Calc!C:P,13,FALSE),VLOOKUP(BP936,Anthro_Calc!C:P,12,FALSE))-1) / (VLOOKUP(BP936,Anthro_Calc!C:P,14,FALSE)*VLOOKUP(BP936,Anthro_Calc!C:P,12,FALSE)))</f>
        <v/>
      </c>
      <c r="BR936" s="171" t="str">
        <f>IF(ISBLANK(BL936), "", -3 + (BL936 -VLOOKUP(BP936,Anthro_Calc!C:P,4,FALSE)) / (VLOOKUP(BP936,Anthro_Calc!C:P,5,FALSE) - VLOOKUP(BP936,Anthro_Calc!C:P,4,FALSE)))</f>
        <v/>
      </c>
      <c r="BS936" s="171" t="str">
        <f>IF(ISBLANK(BL936), "", 3 + (BL936 -VLOOKUP(BP936,Anthro_Calc!C:P,10,FALSE)) / (VLOOKUP(BP936,Anthro_Calc!C:P,10,FALSE) - VLOOKUP(BP936,Anthro_Calc!C:P,9,FALSE)))</f>
        <v/>
      </c>
      <c r="BT936" s="172" t="str">
        <f t="shared" si="761"/>
        <v/>
      </c>
      <c r="BU936" s="173" t="str">
        <f t="shared" si="762"/>
        <v/>
      </c>
      <c r="BV936" s="174" t="str">
        <f t="shared" si="763"/>
        <v/>
      </c>
      <c r="BW936" s="181" t="str">
        <f t="shared" si="786"/>
        <v/>
      </c>
      <c r="BX936" s="179"/>
      <c r="BY936" s="181" t="str">
        <f>IF(ISBLANK(BL936), "", VLOOKUP(Z936&amp;" "&amp;BV936&amp;" "&amp;BW936,Graduation_Criteria!$D$2:$E$34,2,FALSE))</f>
        <v/>
      </c>
      <c r="BZ936" s="181" t="str">
        <f t="shared" si="787"/>
        <v/>
      </c>
      <c r="CA936" s="167"/>
      <c r="CB936" s="175"/>
      <c r="CC936" s="175"/>
      <c r="CD936" s="183" t="str">
        <f t="shared" si="764"/>
        <v/>
      </c>
      <c r="CE936" s="184">
        <f t="shared" si="765"/>
        <v>0</v>
      </c>
      <c r="CF936" s="184">
        <f t="shared" si="766"/>
        <v>0</v>
      </c>
      <c r="CG936" s="184" t="str">
        <f t="shared" si="767"/>
        <v>0</v>
      </c>
      <c r="CH936" s="184" t="str">
        <f>IF(ISBLANK(CC936), "", (POWER(CC936/VLOOKUP(CG936,Anthro_Calc!C:P,13,FALSE),VLOOKUP(CG936,Anthro_Calc!C:P,12,FALSE))-1) / (VLOOKUP(CG936,Anthro_Calc!C:P,14,FALSE)*VLOOKUP(CG936,Anthro_Calc!C:P,12,FALSE)))</f>
        <v/>
      </c>
      <c r="CI936" s="184" t="str">
        <f>IF(ISBLANK(CC936), "", -3 + (CC936 -VLOOKUP(CG936,Anthro_Calc!C:P,4,FALSE)) / (VLOOKUP(CG936,Anthro_Calc!C:P,5,FALSE) - VLOOKUP(CG936,Anthro_Calc!C:P,4,FALSE)))</f>
        <v/>
      </c>
      <c r="CJ936" s="184" t="str">
        <f>IF(ISBLANK(CC936), "", 3 + (CC936 -VLOOKUP(CG936,Anthro_Calc!C:P,10,FALSE)) / (VLOOKUP(CG936,Anthro_Calc!C:P,10,FALSE) - VLOOKUP(CG936,Anthro_Calc!C:P,9,FALSE)))</f>
        <v/>
      </c>
      <c r="CK936" s="185" t="str">
        <f t="shared" si="768"/>
        <v/>
      </c>
      <c r="CL936" s="173" t="str">
        <f t="shared" si="769"/>
        <v/>
      </c>
      <c r="CM936" s="174" t="str">
        <f t="shared" si="770"/>
        <v/>
      </c>
      <c r="CN936" s="179"/>
      <c r="CO936" s="167"/>
      <c r="CP936" s="175"/>
      <c r="CQ936" s="175"/>
      <c r="CR936" s="186" t="str">
        <f t="shared" si="771"/>
        <v/>
      </c>
      <c r="CS936" s="187">
        <f t="shared" si="772"/>
        <v>0</v>
      </c>
      <c r="CT936" s="187">
        <f t="shared" si="773"/>
        <v>0</v>
      </c>
      <c r="CU936" s="187" t="str">
        <f t="shared" si="774"/>
        <v>0</v>
      </c>
      <c r="CV936" s="187" t="str">
        <f>IF(ISBLANK(CQ936), "", (POWER(CQ936/VLOOKUP(CU936,Anthro_Calc!C:P,13,FALSE),VLOOKUP(CU936,Anthro_Calc!C:P,12,FALSE))-1) / (VLOOKUP(CU936,Anthro_Calc!C:P,14,FALSE)*VLOOKUP(CU936,Anthro_Calc!C:P,12,FALSE)))</f>
        <v/>
      </c>
      <c r="CW936" s="187" t="str">
        <f>IF(ISBLANK(CQ936), "", -3 + (CQ936 -VLOOKUP(CU936,Anthro_Calc!C:P,4,FALSE)) / (VLOOKUP(CU936,Anthro_Calc!C:P,5,FALSE) - VLOOKUP(CU936,Anthro_Calc!C:P,4,FALSE)))</f>
        <v/>
      </c>
      <c r="CX936" s="187" t="str">
        <f>IF(ISBLANK(CQ936), "", 3 + (CQ936 -VLOOKUP(CU936,Anthro_Calc!C:P,10,FALSE)) / (VLOOKUP(CU936,Anthro_Calc!C:P,10,FALSE) - VLOOKUP(CU936,Anthro_Calc!C:P,9,FALSE)))</f>
        <v/>
      </c>
      <c r="CY936" s="188" t="str">
        <f t="shared" si="775"/>
        <v/>
      </c>
      <c r="CZ936" s="117" t="str">
        <f t="shared" si="789"/>
        <v/>
      </c>
      <c r="DA936" s="174" t="str">
        <f t="shared" si="776"/>
        <v/>
      </c>
      <c r="DB936" s="189"/>
    </row>
    <row r="937" spans="1:106">
      <c r="A937" s="165">
        <f t="shared" si="781"/>
        <v>933</v>
      </c>
      <c r="B937" s="166"/>
      <c r="C937" s="166"/>
      <c r="D937" s="166"/>
      <c r="E937" s="166"/>
      <c r="F937" s="166"/>
      <c r="G937" s="166"/>
      <c r="H937" s="166"/>
      <c r="I937" s="166"/>
      <c r="J937" s="166"/>
      <c r="K937" s="166"/>
      <c r="L937" s="166"/>
      <c r="M937" s="167"/>
      <c r="N937" s="168" t="str">
        <f t="shared" ca="1" si="740"/>
        <v/>
      </c>
      <c r="O937" s="169"/>
      <c r="P937" s="169"/>
      <c r="Q937" s="167"/>
      <c r="R937" s="170"/>
      <c r="S937" s="171" t="str">
        <f t="shared" si="741"/>
        <v/>
      </c>
      <c r="T937" s="171" t="str">
        <f t="shared" si="742"/>
        <v/>
      </c>
      <c r="U937" s="171" t="str">
        <f t="shared" si="743"/>
        <v/>
      </c>
      <c r="V937" s="171" t="str">
        <f>IF(ISBLANK(R937), "", (POWER(R937/VLOOKUP(U937,Anthro_Calc!C:P,13,FALSE),VLOOKUP(U937,Anthro_Calc!C:P,12,FALSE))-1) / (VLOOKUP(U937,Anthro_Calc!C:P,14,FALSE)*VLOOKUP(U937,Anthro_Calc!C:P,12,FALSE)))</f>
        <v/>
      </c>
      <c r="W937" s="171" t="str">
        <f>IF(ISBLANK(R937), "", -3 + (R937 -VLOOKUP(U937,Anthro_Calc!C:P,4,FALSE)) / (VLOOKUP(U937,Anthro_Calc!C:P,5,FALSE) - VLOOKUP(U937,Anthro_Calc!C:P,4,FALSE)))</f>
        <v/>
      </c>
      <c r="X937" s="171" t="str">
        <f>IF(ISBLANK(R937), "", 3 + (R937 -VLOOKUP(U937,Anthro_Calc!C:P,10,FALSE)) / (VLOOKUP(U937,Anthro_Calc!C:P,10,FALSE) - VLOOKUP(U937,Anthro_Calc!C:P,9,FALSE)))</f>
        <v/>
      </c>
      <c r="Y937" s="172" t="str">
        <f t="shared" si="744"/>
        <v/>
      </c>
      <c r="Z937" s="173" t="str">
        <f t="shared" si="745"/>
        <v/>
      </c>
      <c r="AA937" s="174" t="str">
        <f t="shared" si="780"/>
        <v/>
      </c>
      <c r="AB937" s="167"/>
      <c r="AC937" s="175"/>
      <c r="AD937" s="176"/>
      <c r="AE937" s="177" t="str">
        <f t="shared" si="746"/>
        <v/>
      </c>
      <c r="AF937" s="171">
        <f t="shared" si="747"/>
        <v>0</v>
      </c>
      <c r="AG937" s="171">
        <f t="shared" si="748"/>
        <v>0</v>
      </c>
      <c r="AH937" s="171" t="str">
        <f t="shared" si="749"/>
        <v>0</v>
      </c>
      <c r="AI937" s="171" t="str">
        <f>IF(ISBLANK(AD937), "", (POWER(AD937/VLOOKUP(AH937,Anthro_Calc!C:P,13,FALSE),VLOOKUP(AH937,Anthro_Calc!C:P,12,FALSE))-1) / (VLOOKUP(AH937,Anthro_Calc!C:P,14,FALSE)*VLOOKUP(AH937,Anthro_Calc!C:P,12,FALSE)))</f>
        <v/>
      </c>
      <c r="AJ937" s="171" t="str">
        <f>IF(ISBLANK(AD937), "", -3 + (AD937 -VLOOKUP(AH937,Anthro_Calc!C:P,4,FALSE)) / (VLOOKUP(AH937,Anthro_Calc!C:P,5,FALSE) - VLOOKUP(AH937,Anthro_Calc!C:P,4,FALSE)))</f>
        <v/>
      </c>
      <c r="AK937" s="171" t="str">
        <f>IF(ISBLANK(AD937), "", 3 + (AD937 -VLOOKUP(AH937,Anthro_Calc!C:P,10,FALSE)) / (VLOOKUP(AH937,Anthro_Calc!C:P,10,FALSE) - VLOOKUP(AH937,Anthro_Calc!C:P,9,FALSE)))</f>
        <v/>
      </c>
      <c r="AL937" s="172" t="str">
        <f t="shared" si="750"/>
        <v/>
      </c>
      <c r="AM937" s="173" t="str">
        <f t="shared" si="751"/>
        <v/>
      </c>
      <c r="AN937" s="174" t="str">
        <f t="shared" si="752"/>
        <v/>
      </c>
      <c r="AO937" s="178" t="str">
        <f t="shared" si="782"/>
        <v/>
      </c>
      <c r="AP937" s="179"/>
      <c r="AQ937" s="179" t="str">
        <f t="shared" si="788"/>
        <v/>
      </c>
      <c r="AR937" s="167"/>
      <c r="AS937" s="175"/>
      <c r="AT937" s="170"/>
      <c r="AU937" s="177" t="str">
        <f t="shared" si="779"/>
        <v/>
      </c>
      <c r="AV937" s="171">
        <f t="shared" si="753"/>
        <v>0</v>
      </c>
      <c r="AW937" s="171">
        <f t="shared" si="754"/>
        <v>0</v>
      </c>
      <c r="AX937" s="171" t="str">
        <f t="shared" si="755"/>
        <v>0</v>
      </c>
      <c r="AY937" s="171" t="str">
        <f>IF(ISBLANK(AT937), "", (POWER(AT937/VLOOKUP(AX937,Anthro_Calc!C:P,13,FALSE),VLOOKUP(AX937,Anthro_Calc!C:P,12,FALSE))-1) / (VLOOKUP(AX937,Anthro_Calc!C:P,14,FALSE)*VLOOKUP(AX937,Anthro_Calc!C:P,12,FALSE)))</f>
        <v/>
      </c>
      <c r="AZ937" s="171" t="str">
        <f>IF(ISBLANK(AT937), "", -3 + (AT937 -VLOOKUP(AX937,Anthro_Calc!C:P,4,FALSE)) / (VLOOKUP(AX937,Anthro_Calc!C:P,5,FALSE) - VLOOKUP(AX937,Anthro_Calc!C:P,4,FALSE)))</f>
        <v/>
      </c>
      <c r="BA937" s="171" t="str">
        <f>IF(ISBLANK(AT937), "", 3 + (AT937 -VLOOKUP(AX937,Anthro_Calc!C:P,10,FALSE)) / (VLOOKUP(AX937,Anthro_Calc!C:P,10,FALSE) - VLOOKUP(AX937,Anthro_Calc!C:P,9,FALSE)))</f>
        <v/>
      </c>
      <c r="BB937" s="172" t="str">
        <f t="shared" si="756"/>
        <v/>
      </c>
      <c r="BC937" s="173" t="str">
        <f t="shared" si="757"/>
        <v/>
      </c>
      <c r="BD937" s="174" t="str">
        <f t="shared" si="783"/>
        <v/>
      </c>
      <c r="BE937" s="180" t="str">
        <f t="shared" si="784"/>
        <v/>
      </c>
      <c r="BF937" s="181" t="str">
        <f t="shared" si="758"/>
        <v/>
      </c>
      <c r="BG937" s="181" t="str">
        <f t="shared" si="785"/>
        <v/>
      </c>
      <c r="BH937" s="179"/>
      <c r="BI937" s="182"/>
      <c r="BJ937" s="167"/>
      <c r="BK937" s="175"/>
      <c r="BL937" s="176"/>
      <c r="BM937" s="177" t="str">
        <f t="shared" si="759"/>
        <v/>
      </c>
      <c r="BN937" s="171">
        <f t="shared" si="777"/>
        <v>0</v>
      </c>
      <c r="BO937" s="171">
        <f t="shared" si="778"/>
        <v>0</v>
      </c>
      <c r="BP937" s="171" t="str">
        <f t="shared" si="760"/>
        <v>0</v>
      </c>
      <c r="BQ937" s="171" t="str">
        <f>IF(ISBLANK(BL937), "", (POWER(BL937/VLOOKUP(BP937,Anthro_Calc!C:P,13,FALSE),VLOOKUP(BP937,Anthro_Calc!C:P,12,FALSE))-1) / (VLOOKUP(BP937,Anthro_Calc!C:P,14,FALSE)*VLOOKUP(BP937,Anthro_Calc!C:P,12,FALSE)))</f>
        <v/>
      </c>
      <c r="BR937" s="171" t="str">
        <f>IF(ISBLANK(BL937), "", -3 + (BL937 -VLOOKUP(BP937,Anthro_Calc!C:P,4,FALSE)) / (VLOOKUP(BP937,Anthro_Calc!C:P,5,FALSE) - VLOOKUP(BP937,Anthro_Calc!C:P,4,FALSE)))</f>
        <v/>
      </c>
      <c r="BS937" s="171" t="str">
        <f>IF(ISBLANK(BL937), "", 3 + (BL937 -VLOOKUP(BP937,Anthro_Calc!C:P,10,FALSE)) / (VLOOKUP(BP937,Anthro_Calc!C:P,10,FALSE) - VLOOKUP(BP937,Anthro_Calc!C:P,9,FALSE)))</f>
        <v/>
      </c>
      <c r="BT937" s="172" t="str">
        <f t="shared" si="761"/>
        <v/>
      </c>
      <c r="BU937" s="173" t="str">
        <f t="shared" si="762"/>
        <v/>
      </c>
      <c r="BV937" s="174" t="str">
        <f t="shared" si="763"/>
        <v/>
      </c>
      <c r="BW937" s="181" t="str">
        <f t="shared" si="786"/>
        <v/>
      </c>
      <c r="BX937" s="179"/>
      <c r="BY937" s="181" t="str">
        <f>IF(ISBLANK(BL937), "", VLOOKUP(Z937&amp;" "&amp;BV937&amp;" "&amp;BW937,Graduation_Criteria!$D$2:$E$34,2,FALSE))</f>
        <v/>
      </c>
      <c r="BZ937" s="181" t="str">
        <f t="shared" si="787"/>
        <v/>
      </c>
      <c r="CA937" s="167"/>
      <c r="CB937" s="175"/>
      <c r="CC937" s="175"/>
      <c r="CD937" s="183" t="str">
        <f t="shared" si="764"/>
        <v/>
      </c>
      <c r="CE937" s="184">
        <f t="shared" si="765"/>
        <v>0</v>
      </c>
      <c r="CF937" s="184">
        <f t="shared" si="766"/>
        <v>0</v>
      </c>
      <c r="CG937" s="184" t="str">
        <f t="shared" si="767"/>
        <v>0</v>
      </c>
      <c r="CH937" s="184" t="str">
        <f>IF(ISBLANK(CC937), "", (POWER(CC937/VLOOKUP(CG937,Anthro_Calc!C:P,13,FALSE),VLOOKUP(CG937,Anthro_Calc!C:P,12,FALSE))-1) / (VLOOKUP(CG937,Anthro_Calc!C:P,14,FALSE)*VLOOKUP(CG937,Anthro_Calc!C:P,12,FALSE)))</f>
        <v/>
      </c>
      <c r="CI937" s="184" t="str">
        <f>IF(ISBLANK(CC937), "", -3 + (CC937 -VLOOKUP(CG937,Anthro_Calc!C:P,4,FALSE)) / (VLOOKUP(CG937,Anthro_Calc!C:P,5,FALSE) - VLOOKUP(CG937,Anthro_Calc!C:P,4,FALSE)))</f>
        <v/>
      </c>
      <c r="CJ937" s="184" t="str">
        <f>IF(ISBLANK(CC937), "", 3 + (CC937 -VLOOKUP(CG937,Anthro_Calc!C:P,10,FALSE)) / (VLOOKUP(CG937,Anthro_Calc!C:P,10,FALSE) - VLOOKUP(CG937,Anthro_Calc!C:P,9,FALSE)))</f>
        <v/>
      </c>
      <c r="CK937" s="185" t="str">
        <f t="shared" si="768"/>
        <v/>
      </c>
      <c r="CL937" s="173" t="str">
        <f t="shared" si="769"/>
        <v/>
      </c>
      <c r="CM937" s="174" t="str">
        <f t="shared" si="770"/>
        <v/>
      </c>
      <c r="CN937" s="179"/>
      <c r="CO937" s="167"/>
      <c r="CP937" s="175"/>
      <c r="CQ937" s="175"/>
      <c r="CR937" s="186" t="str">
        <f t="shared" si="771"/>
        <v/>
      </c>
      <c r="CS937" s="187">
        <f t="shared" si="772"/>
        <v>0</v>
      </c>
      <c r="CT937" s="187">
        <f t="shared" si="773"/>
        <v>0</v>
      </c>
      <c r="CU937" s="187" t="str">
        <f t="shared" si="774"/>
        <v>0</v>
      </c>
      <c r="CV937" s="187" t="str">
        <f>IF(ISBLANK(CQ937), "", (POWER(CQ937/VLOOKUP(CU937,Anthro_Calc!C:P,13,FALSE),VLOOKUP(CU937,Anthro_Calc!C:P,12,FALSE))-1) / (VLOOKUP(CU937,Anthro_Calc!C:P,14,FALSE)*VLOOKUP(CU937,Anthro_Calc!C:P,12,FALSE)))</f>
        <v/>
      </c>
      <c r="CW937" s="187" t="str">
        <f>IF(ISBLANK(CQ937), "", -3 + (CQ937 -VLOOKUP(CU937,Anthro_Calc!C:P,4,FALSE)) / (VLOOKUP(CU937,Anthro_Calc!C:P,5,FALSE) - VLOOKUP(CU937,Anthro_Calc!C:P,4,FALSE)))</f>
        <v/>
      </c>
      <c r="CX937" s="187" t="str">
        <f>IF(ISBLANK(CQ937), "", 3 + (CQ937 -VLOOKUP(CU937,Anthro_Calc!C:P,10,FALSE)) / (VLOOKUP(CU937,Anthro_Calc!C:P,10,FALSE) - VLOOKUP(CU937,Anthro_Calc!C:P,9,FALSE)))</f>
        <v/>
      </c>
      <c r="CY937" s="188" t="str">
        <f t="shared" si="775"/>
        <v/>
      </c>
      <c r="CZ937" s="117" t="str">
        <f t="shared" si="789"/>
        <v/>
      </c>
      <c r="DA937" s="174" t="str">
        <f t="shared" si="776"/>
        <v/>
      </c>
      <c r="DB937" s="189"/>
    </row>
    <row r="938" spans="1:106">
      <c r="A938" s="165">
        <f t="shared" si="781"/>
        <v>934</v>
      </c>
      <c r="B938" s="166"/>
      <c r="C938" s="166"/>
      <c r="D938" s="166"/>
      <c r="E938" s="166"/>
      <c r="F938" s="166"/>
      <c r="G938" s="166"/>
      <c r="H938" s="166"/>
      <c r="I938" s="166"/>
      <c r="J938" s="166"/>
      <c r="K938" s="166"/>
      <c r="L938" s="166"/>
      <c r="M938" s="167"/>
      <c r="N938" s="168" t="str">
        <f t="shared" ca="1" si="740"/>
        <v/>
      </c>
      <c r="O938" s="169"/>
      <c r="P938" s="169"/>
      <c r="Q938" s="167"/>
      <c r="R938" s="170"/>
      <c r="S938" s="171" t="str">
        <f t="shared" si="741"/>
        <v/>
      </c>
      <c r="T938" s="171" t="str">
        <f t="shared" si="742"/>
        <v/>
      </c>
      <c r="U938" s="171" t="str">
        <f t="shared" si="743"/>
        <v/>
      </c>
      <c r="V938" s="171" t="str">
        <f>IF(ISBLANK(R938), "", (POWER(R938/VLOOKUP(U938,Anthro_Calc!C:P,13,FALSE),VLOOKUP(U938,Anthro_Calc!C:P,12,FALSE))-1) / (VLOOKUP(U938,Anthro_Calc!C:P,14,FALSE)*VLOOKUP(U938,Anthro_Calc!C:P,12,FALSE)))</f>
        <v/>
      </c>
      <c r="W938" s="171" t="str">
        <f>IF(ISBLANK(R938), "", -3 + (R938 -VLOOKUP(U938,Anthro_Calc!C:P,4,FALSE)) / (VLOOKUP(U938,Anthro_Calc!C:P,5,FALSE) - VLOOKUP(U938,Anthro_Calc!C:P,4,FALSE)))</f>
        <v/>
      </c>
      <c r="X938" s="171" t="str">
        <f>IF(ISBLANK(R938), "", 3 + (R938 -VLOOKUP(U938,Anthro_Calc!C:P,10,FALSE)) / (VLOOKUP(U938,Anthro_Calc!C:P,10,FALSE) - VLOOKUP(U938,Anthro_Calc!C:P,9,FALSE)))</f>
        <v/>
      </c>
      <c r="Y938" s="172" t="str">
        <f t="shared" si="744"/>
        <v/>
      </c>
      <c r="Z938" s="173" t="str">
        <f t="shared" si="745"/>
        <v/>
      </c>
      <c r="AA938" s="174" t="str">
        <f t="shared" si="780"/>
        <v/>
      </c>
      <c r="AB938" s="167"/>
      <c r="AC938" s="175"/>
      <c r="AD938" s="176"/>
      <c r="AE938" s="177" t="str">
        <f t="shared" si="746"/>
        <v/>
      </c>
      <c r="AF938" s="171">
        <f t="shared" si="747"/>
        <v>0</v>
      </c>
      <c r="AG938" s="171">
        <f t="shared" si="748"/>
        <v>0</v>
      </c>
      <c r="AH938" s="171" t="str">
        <f t="shared" si="749"/>
        <v>0</v>
      </c>
      <c r="AI938" s="171" t="str">
        <f>IF(ISBLANK(AD938), "", (POWER(AD938/VLOOKUP(AH938,Anthro_Calc!C:P,13,FALSE),VLOOKUP(AH938,Anthro_Calc!C:P,12,FALSE))-1) / (VLOOKUP(AH938,Anthro_Calc!C:P,14,FALSE)*VLOOKUP(AH938,Anthro_Calc!C:P,12,FALSE)))</f>
        <v/>
      </c>
      <c r="AJ938" s="171" t="str">
        <f>IF(ISBLANK(AD938), "", -3 + (AD938 -VLOOKUP(AH938,Anthro_Calc!C:P,4,FALSE)) / (VLOOKUP(AH938,Anthro_Calc!C:P,5,FALSE) - VLOOKUP(AH938,Anthro_Calc!C:P,4,FALSE)))</f>
        <v/>
      </c>
      <c r="AK938" s="171" t="str">
        <f>IF(ISBLANK(AD938), "", 3 + (AD938 -VLOOKUP(AH938,Anthro_Calc!C:P,10,FALSE)) / (VLOOKUP(AH938,Anthro_Calc!C:P,10,FALSE) - VLOOKUP(AH938,Anthro_Calc!C:P,9,FALSE)))</f>
        <v/>
      </c>
      <c r="AL938" s="172" t="str">
        <f t="shared" si="750"/>
        <v/>
      </c>
      <c r="AM938" s="173" t="str">
        <f t="shared" si="751"/>
        <v/>
      </c>
      <c r="AN938" s="174" t="str">
        <f t="shared" si="752"/>
        <v/>
      </c>
      <c r="AO938" s="178" t="str">
        <f t="shared" si="782"/>
        <v/>
      </c>
      <c r="AP938" s="179"/>
      <c r="AQ938" s="179" t="str">
        <f t="shared" si="788"/>
        <v/>
      </c>
      <c r="AR938" s="167"/>
      <c r="AS938" s="175"/>
      <c r="AT938" s="170"/>
      <c r="AU938" s="177" t="str">
        <f t="shared" si="779"/>
        <v/>
      </c>
      <c r="AV938" s="171">
        <f t="shared" si="753"/>
        <v>0</v>
      </c>
      <c r="AW938" s="171">
        <f t="shared" si="754"/>
        <v>0</v>
      </c>
      <c r="AX938" s="171" t="str">
        <f t="shared" si="755"/>
        <v>0</v>
      </c>
      <c r="AY938" s="171" t="str">
        <f>IF(ISBLANK(AT938), "", (POWER(AT938/VLOOKUP(AX938,Anthro_Calc!C:P,13,FALSE),VLOOKUP(AX938,Anthro_Calc!C:P,12,FALSE))-1) / (VLOOKUP(AX938,Anthro_Calc!C:P,14,FALSE)*VLOOKUP(AX938,Anthro_Calc!C:P,12,FALSE)))</f>
        <v/>
      </c>
      <c r="AZ938" s="171" t="str">
        <f>IF(ISBLANK(AT938), "", -3 + (AT938 -VLOOKUP(AX938,Anthro_Calc!C:P,4,FALSE)) / (VLOOKUP(AX938,Anthro_Calc!C:P,5,FALSE) - VLOOKUP(AX938,Anthro_Calc!C:P,4,FALSE)))</f>
        <v/>
      </c>
      <c r="BA938" s="171" t="str">
        <f>IF(ISBLANK(AT938), "", 3 + (AT938 -VLOOKUP(AX938,Anthro_Calc!C:P,10,FALSE)) / (VLOOKUP(AX938,Anthro_Calc!C:P,10,FALSE) - VLOOKUP(AX938,Anthro_Calc!C:P,9,FALSE)))</f>
        <v/>
      </c>
      <c r="BB938" s="172" t="str">
        <f t="shared" si="756"/>
        <v/>
      </c>
      <c r="BC938" s="173" t="str">
        <f t="shared" si="757"/>
        <v/>
      </c>
      <c r="BD938" s="174" t="str">
        <f t="shared" si="783"/>
        <v/>
      </c>
      <c r="BE938" s="180" t="str">
        <f t="shared" si="784"/>
        <v/>
      </c>
      <c r="BF938" s="181" t="str">
        <f t="shared" si="758"/>
        <v/>
      </c>
      <c r="BG938" s="181" t="str">
        <f t="shared" si="785"/>
        <v/>
      </c>
      <c r="BH938" s="179"/>
      <c r="BI938" s="182"/>
      <c r="BJ938" s="167"/>
      <c r="BK938" s="175"/>
      <c r="BL938" s="176"/>
      <c r="BM938" s="177" t="str">
        <f t="shared" si="759"/>
        <v/>
      </c>
      <c r="BN938" s="171">
        <f t="shared" si="777"/>
        <v>0</v>
      </c>
      <c r="BO938" s="171">
        <f t="shared" si="778"/>
        <v>0</v>
      </c>
      <c r="BP938" s="171" t="str">
        <f t="shared" si="760"/>
        <v>0</v>
      </c>
      <c r="BQ938" s="171" t="str">
        <f>IF(ISBLANK(BL938), "", (POWER(BL938/VLOOKUP(BP938,Anthro_Calc!C:P,13,FALSE),VLOOKUP(BP938,Anthro_Calc!C:P,12,FALSE))-1) / (VLOOKUP(BP938,Anthro_Calc!C:P,14,FALSE)*VLOOKUP(BP938,Anthro_Calc!C:P,12,FALSE)))</f>
        <v/>
      </c>
      <c r="BR938" s="171" t="str">
        <f>IF(ISBLANK(BL938), "", -3 + (BL938 -VLOOKUP(BP938,Anthro_Calc!C:P,4,FALSE)) / (VLOOKUP(BP938,Anthro_Calc!C:P,5,FALSE) - VLOOKUP(BP938,Anthro_Calc!C:P,4,FALSE)))</f>
        <v/>
      </c>
      <c r="BS938" s="171" t="str">
        <f>IF(ISBLANK(BL938), "", 3 + (BL938 -VLOOKUP(BP938,Anthro_Calc!C:P,10,FALSE)) / (VLOOKUP(BP938,Anthro_Calc!C:P,10,FALSE) - VLOOKUP(BP938,Anthro_Calc!C:P,9,FALSE)))</f>
        <v/>
      </c>
      <c r="BT938" s="172" t="str">
        <f t="shared" si="761"/>
        <v/>
      </c>
      <c r="BU938" s="173" t="str">
        <f t="shared" si="762"/>
        <v/>
      </c>
      <c r="BV938" s="174" t="str">
        <f t="shared" si="763"/>
        <v/>
      </c>
      <c r="BW938" s="181" t="str">
        <f t="shared" si="786"/>
        <v/>
      </c>
      <c r="BX938" s="179"/>
      <c r="BY938" s="181" t="str">
        <f>IF(ISBLANK(BL938), "", VLOOKUP(Z938&amp;" "&amp;BV938&amp;" "&amp;BW938,Graduation_Criteria!$D$2:$E$34,2,FALSE))</f>
        <v/>
      </c>
      <c r="BZ938" s="181" t="str">
        <f t="shared" si="787"/>
        <v/>
      </c>
      <c r="CA938" s="167"/>
      <c r="CB938" s="175"/>
      <c r="CC938" s="175"/>
      <c r="CD938" s="183" t="str">
        <f t="shared" si="764"/>
        <v/>
      </c>
      <c r="CE938" s="184">
        <f t="shared" si="765"/>
        <v>0</v>
      </c>
      <c r="CF938" s="184">
        <f t="shared" si="766"/>
        <v>0</v>
      </c>
      <c r="CG938" s="184" t="str">
        <f t="shared" si="767"/>
        <v>0</v>
      </c>
      <c r="CH938" s="184" t="str">
        <f>IF(ISBLANK(CC938), "", (POWER(CC938/VLOOKUP(CG938,Anthro_Calc!C:P,13,FALSE),VLOOKUP(CG938,Anthro_Calc!C:P,12,FALSE))-1) / (VLOOKUP(CG938,Anthro_Calc!C:P,14,FALSE)*VLOOKUP(CG938,Anthro_Calc!C:P,12,FALSE)))</f>
        <v/>
      </c>
      <c r="CI938" s="184" t="str">
        <f>IF(ISBLANK(CC938), "", -3 + (CC938 -VLOOKUP(CG938,Anthro_Calc!C:P,4,FALSE)) / (VLOOKUP(CG938,Anthro_Calc!C:P,5,FALSE) - VLOOKUP(CG938,Anthro_Calc!C:P,4,FALSE)))</f>
        <v/>
      </c>
      <c r="CJ938" s="184" t="str">
        <f>IF(ISBLANK(CC938), "", 3 + (CC938 -VLOOKUP(CG938,Anthro_Calc!C:P,10,FALSE)) / (VLOOKUP(CG938,Anthro_Calc!C:P,10,FALSE) - VLOOKUP(CG938,Anthro_Calc!C:P,9,FALSE)))</f>
        <v/>
      </c>
      <c r="CK938" s="185" t="str">
        <f t="shared" si="768"/>
        <v/>
      </c>
      <c r="CL938" s="173" t="str">
        <f t="shared" si="769"/>
        <v/>
      </c>
      <c r="CM938" s="174" t="str">
        <f t="shared" si="770"/>
        <v/>
      </c>
      <c r="CN938" s="179"/>
      <c r="CO938" s="167"/>
      <c r="CP938" s="175"/>
      <c r="CQ938" s="175"/>
      <c r="CR938" s="186" t="str">
        <f t="shared" si="771"/>
        <v/>
      </c>
      <c r="CS938" s="187">
        <f t="shared" si="772"/>
        <v>0</v>
      </c>
      <c r="CT938" s="187">
        <f t="shared" si="773"/>
        <v>0</v>
      </c>
      <c r="CU938" s="187" t="str">
        <f t="shared" si="774"/>
        <v>0</v>
      </c>
      <c r="CV938" s="187" t="str">
        <f>IF(ISBLANK(CQ938), "", (POWER(CQ938/VLOOKUP(CU938,Anthro_Calc!C:P,13,FALSE),VLOOKUP(CU938,Anthro_Calc!C:P,12,FALSE))-1) / (VLOOKUP(CU938,Anthro_Calc!C:P,14,FALSE)*VLOOKUP(CU938,Anthro_Calc!C:P,12,FALSE)))</f>
        <v/>
      </c>
      <c r="CW938" s="187" t="str">
        <f>IF(ISBLANK(CQ938), "", -3 + (CQ938 -VLOOKUP(CU938,Anthro_Calc!C:P,4,FALSE)) / (VLOOKUP(CU938,Anthro_Calc!C:P,5,FALSE) - VLOOKUP(CU938,Anthro_Calc!C:P,4,FALSE)))</f>
        <v/>
      </c>
      <c r="CX938" s="187" t="str">
        <f>IF(ISBLANK(CQ938), "", 3 + (CQ938 -VLOOKUP(CU938,Anthro_Calc!C:P,10,FALSE)) / (VLOOKUP(CU938,Anthro_Calc!C:P,10,FALSE) - VLOOKUP(CU938,Anthro_Calc!C:P,9,FALSE)))</f>
        <v/>
      </c>
      <c r="CY938" s="188" t="str">
        <f t="shared" si="775"/>
        <v/>
      </c>
      <c r="CZ938" s="117" t="str">
        <f t="shared" si="789"/>
        <v/>
      </c>
      <c r="DA938" s="174" t="str">
        <f t="shared" si="776"/>
        <v/>
      </c>
      <c r="DB938" s="189"/>
    </row>
    <row r="939" spans="1:106">
      <c r="A939" s="165">
        <f t="shared" si="781"/>
        <v>935</v>
      </c>
      <c r="B939" s="166"/>
      <c r="C939" s="166"/>
      <c r="D939" s="166"/>
      <c r="E939" s="166"/>
      <c r="F939" s="166"/>
      <c r="G939" s="166"/>
      <c r="H939" s="166"/>
      <c r="I939" s="166"/>
      <c r="J939" s="166"/>
      <c r="K939" s="166"/>
      <c r="L939" s="166"/>
      <c r="M939" s="167"/>
      <c r="N939" s="168" t="str">
        <f t="shared" ca="1" si="740"/>
        <v/>
      </c>
      <c r="O939" s="169"/>
      <c r="P939" s="169"/>
      <c r="Q939" s="167"/>
      <c r="R939" s="170"/>
      <c r="S939" s="171" t="str">
        <f t="shared" si="741"/>
        <v/>
      </c>
      <c r="T939" s="171" t="str">
        <f t="shared" si="742"/>
        <v/>
      </c>
      <c r="U939" s="171" t="str">
        <f t="shared" si="743"/>
        <v/>
      </c>
      <c r="V939" s="171" t="str">
        <f>IF(ISBLANK(R939), "", (POWER(R939/VLOOKUP(U939,Anthro_Calc!C:P,13,FALSE),VLOOKUP(U939,Anthro_Calc!C:P,12,FALSE))-1) / (VLOOKUP(U939,Anthro_Calc!C:P,14,FALSE)*VLOOKUP(U939,Anthro_Calc!C:P,12,FALSE)))</f>
        <v/>
      </c>
      <c r="W939" s="171" t="str">
        <f>IF(ISBLANK(R939), "", -3 + (R939 -VLOOKUP(U939,Anthro_Calc!C:P,4,FALSE)) / (VLOOKUP(U939,Anthro_Calc!C:P,5,FALSE) - VLOOKUP(U939,Anthro_Calc!C:P,4,FALSE)))</f>
        <v/>
      </c>
      <c r="X939" s="171" t="str">
        <f>IF(ISBLANK(R939), "", 3 + (R939 -VLOOKUP(U939,Anthro_Calc!C:P,10,FALSE)) / (VLOOKUP(U939,Anthro_Calc!C:P,10,FALSE) - VLOOKUP(U939,Anthro_Calc!C:P,9,FALSE)))</f>
        <v/>
      </c>
      <c r="Y939" s="172" t="str">
        <f t="shared" si="744"/>
        <v/>
      </c>
      <c r="Z939" s="173" t="str">
        <f t="shared" si="745"/>
        <v/>
      </c>
      <c r="AA939" s="174" t="str">
        <f t="shared" si="780"/>
        <v/>
      </c>
      <c r="AB939" s="167"/>
      <c r="AC939" s="175"/>
      <c r="AD939" s="176"/>
      <c r="AE939" s="177" t="str">
        <f t="shared" si="746"/>
        <v/>
      </c>
      <c r="AF939" s="171">
        <f t="shared" si="747"/>
        <v>0</v>
      </c>
      <c r="AG939" s="171">
        <f t="shared" si="748"/>
        <v>0</v>
      </c>
      <c r="AH939" s="171" t="str">
        <f t="shared" si="749"/>
        <v>0</v>
      </c>
      <c r="AI939" s="171" t="str">
        <f>IF(ISBLANK(AD939), "", (POWER(AD939/VLOOKUP(AH939,Anthro_Calc!C:P,13,FALSE),VLOOKUP(AH939,Anthro_Calc!C:P,12,FALSE))-1) / (VLOOKUP(AH939,Anthro_Calc!C:P,14,FALSE)*VLOOKUP(AH939,Anthro_Calc!C:P,12,FALSE)))</f>
        <v/>
      </c>
      <c r="AJ939" s="171" t="str">
        <f>IF(ISBLANK(AD939), "", -3 + (AD939 -VLOOKUP(AH939,Anthro_Calc!C:P,4,FALSE)) / (VLOOKUP(AH939,Anthro_Calc!C:P,5,FALSE) - VLOOKUP(AH939,Anthro_Calc!C:P,4,FALSE)))</f>
        <v/>
      </c>
      <c r="AK939" s="171" t="str">
        <f>IF(ISBLANK(AD939), "", 3 + (AD939 -VLOOKUP(AH939,Anthro_Calc!C:P,10,FALSE)) / (VLOOKUP(AH939,Anthro_Calc!C:P,10,FALSE) - VLOOKUP(AH939,Anthro_Calc!C:P,9,FALSE)))</f>
        <v/>
      </c>
      <c r="AL939" s="172" t="str">
        <f t="shared" si="750"/>
        <v/>
      </c>
      <c r="AM939" s="173" t="str">
        <f t="shared" si="751"/>
        <v/>
      </c>
      <c r="AN939" s="174" t="str">
        <f t="shared" si="752"/>
        <v/>
      </c>
      <c r="AO939" s="178" t="str">
        <f t="shared" si="782"/>
        <v/>
      </c>
      <c r="AP939" s="179"/>
      <c r="AQ939" s="179" t="str">
        <f t="shared" si="788"/>
        <v/>
      </c>
      <c r="AR939" s="167"/>
      <c r="AS939" s="175"/>
      <c r="AT939" s="170"/>
      <c r="AU939" s="177" t="str">
        <f t="shared" si="779"/>
        <v/>
      </c>
      <c r="AV939" s="171">
        <f t="shared" si="753"/>
        <v>0</v>
      </c>
      <c r="AW939" s="171">
        <f t="shared" si="754"/>
        <v>0</v>
      </c>
      <c r="AX939" s="171" t="str">
        <f t="shared" si="755"/>
        <v>0</v>
      </c>
      <c r="AY939" s="171" t="str">
        <f>IF(ISBLANK(AT939), "", (POWER(AT939/VLOOKUP(AX939,Anthro_Calc!C:P,13,FALSE),VLOOKUP(AX939,Anthro_Calc!C:P,12,FALSE))-1) / (VLOOKUP(AX939,Anthro_Calc!C:P,14,FALSE)*VLOOKUP(AX939,Anthro_Calc!C:P,12,FALSE)))</f>
        <v/>
      </c>
      <c r="AZ939" s="171" t="str">
        <f>IF(ISBLANK(AT939), "", -3 + (AT939 -VLOOKUP(AX939,Anthro_Calc!C:P,4,FALSE)) / (VLOOKUP(AX939,Anthro_Calc!C:P,5,FALSE) - VLOOKUP(AX939,Anthro_Calc!C:P,4,FALSE)))</f>
        <v/>
      </c>
      <c r="BA939" s="171" t="str">
        <f>IF(ISBLANK(AT939), "", 3 + (AT939 -VLOOKUP(AX939,Anthro_Calc!C:P,10,FALSE)) / (VLOOKUP(AX939,Anthro_Calc!C:P,10,FALSE) - VLOOKUP(AX939,Anthro_Calc!C:P,9,FALSE)))</f>
        <v/>
      </c>
      <c r="BB939" s="172" t="str">
        <f t="shared" si="756"/>
        <v/>
      </c>
      <c r="BC939" s="173" t="str">
        <f t="shared" si="757"/>
        <v/>
      </c>
      <c r="BD939" s="174" t="str">
        <f t="shared" si="783"/>
        <v/>
      </c>
      <c r="BE939" s="180" t="str">
        <f t="shared" si="784"/>
        <v/>
      </c>
      <c r="BF939" s="181" t="str">
        <f t="shared" si="758"/>
        <v/>
      </c>
      <c r="BG939" s="181" t="str">
        <f t="shared" si="785"/>
        <v/>
      </c>
      <c r="BH939" s="179"/>
      <c r="BI939" s="182"/>
      <c r="BJ939" s="167"/>
      <c r="BK939" s="175"/>
      <c r="BL939" s="176"/>
      <c r="BM939" s="177" t="str">
        <f t="shared" si="759"/>
        <v/>
      </c>
      <c r="BN939" s="171">
        <f t="shared" si="777"/>
        <v>0</v>
      </c>
      <c r="BO939" s="171">
        <f t="shared" si="778"/>
        <v>0</v>
      </c>
      <c r="BP939" s="171" t="str">
        <f t="shared" si="760"/>
        <v>0</v>
      </c>
      <c r="BQ939" s="171" t="str">
        <f>IF(ISBLANK(BL939), "", (POWER(BL939/VLOOKUP(BP939,Anthro_Calc!C:P,13,FALSE),VLOOKUP(BP939,Anthro_Calc!C:P,12,FALSE))-1) / (VLOOKUP(BP939,Anthro_Calc!C:P,14,FALSE)*VLOOKUP(BP939,Anthro_Calc!C:P,12,FALSE)))</f>
        <v/>
      </c>
      <c r="BR939" s="171" t="str">
        <f>IF(ISBLANK(BL939), "", -3 + (BL939 -VLOOKUP(BP939,Anthro_Calc!C:P,4,FALSE)) / (VLOOKUP(BP939,Anthro_Calc!C:P,5,FALSE) - VLOOKUP(BP939,Anthro_Calc!C:P,4,FALSE)))</f>
        <v/>
      </c>
      <c r="BS939" s="171" t="str">
        <f>IF(ISBLANK(BL939), "", 3 + (BL939 -VLOOKUP(BP939,Anthro_Calc!C:P,10,FALSE)) / (VLOOKUP(BP939,Anthro_Calc!C:P,10,FALSE) - VLOOKUP(BP939,Anthro_Calc!C:P,9,FALSE)))</f>
        <v/>
      </c>
      <c r="BT939" s="172" t="str">
        <f t="shared" si="761"/>
        <v/>
      </c>
      <c r="BU939" s="173" t="str">
        <f t="shared" si="762"/>
        <v/>
      </c>
      <c r="BV939" s="174" t="str">
        <f t="shared" si="763"/>
        <v/>
      </c>
      <c r="BW939" s="181" t="str">
        <f t="shared" si="786"/>
        <v/>
      </c>
      <c r="BX939" s="179"/>
      <c r="BY939" s="181" t="str">
        <f>IF(ISBLANK(BL939), "", VLOOKUP(Z939&amp;" "&amp;BV939&amp;" "&amp;BW939,Graduation_Criteria!$D$2:$E$34,2,FALSE))</f>
        <v/>
      </c>
      <c r="BZ939" s="181" t="str">
        <f t="shared" si="787"/>
        <v/>
      </c>
      <c r="CA939" s="167"/>
      <c r="CB939" s="175"/>
      <c r="CC939" s="175"/>
      <c r="CD939" s="183" t="str">
        <f t="shared" si="764"/>
        <v/>
      </c>
      <c r="CE939" s="184">
        <f t="shared" si="765"/>
        <v>0</v>
      </c>
      <c r="CF939" s="184">
        <f t="shared" si="766"/>
        <v>0</v>
      </c>
      <c r="CG939" s="184" t="str">
        <f t="shared" si="767"/>
        <v>0</v>
      </c>
      <c r="CH939" s="184" t="str">
        <f>IF(ISBLANK(CC939), "", (POWER(CC939/VLOOKUP(CG939,Anthro_Calc!C:P,13,FALSE),VLOOKUP(CG939,Anthro_Calc!C:P,12,FALSE))-1) / (VLOOKUP(CG939,Anthro_Calc!C:P,14,FALSE)*VLOOKUP(CG939,Anthro_Calc!C:P,12,FALSE)))</f>
        <v/>
      </c>
      <c r="CI939" s="184" t="str">
        <f>IF(ISBLANK(CC939), "", -3 + (CC939 -VLOOKUP(CG939,Anthro_Calc!C:P,4,FALSE)) / (VLOOKUP(CG939,Anthro_Calc!C:P,5,FALSE) - VLOOKUP(CG939,Anthro_Calc!C:P,4,FALSE)))</f>
        <v/>
      </c>
      <c r="CJ939" s="184" t="str">
        <f>IF(ISBLANK(CC939), "", 3 + (CC939 -VLOOKUP(CG939,Anthro_Calc!C:P,10,FALSE)) / (VLOOKUP(CG939,Anthro_Calc!C:P,10,FALSE) - VLOOKUP(CG939,Anthro_Calc!C:P,9,FALSE)))</f>
        <v/>
      </c>
      <c r="CK939" s="185" t="str">
        <f t="shared" si="768"/>
        <v/>
      </c>
      <c r="CL939" s="173" t="str">
        <f t="shared" si="769"/>
        <v/>
      </c>
      <c r="CM939" s="174" t="str">
        <f t="shared" si="770"/>
        <v/>
      </c>
      <c r="CN939" s="179"/>
      <c r="CO939" s="167"/>
      <c r="CP939" s="175"/>
      <c r="CQ939" s="175"/>
      <c r="CR939" s="186" t="str">
        <f t="shared" si="771"/>
        <v/>
      </c>
      <c r="CS939" s="187">
        <f t="shared" si="772"/>
        <v>0</v>
      </c>
      <c r="CT939" s="187">
        <f t="shared" si="773"/>
        <v>0</v>
      </c>
      <c r="CU939" s="187" t="str">
        <f t="shared" si="774"/>
        <v>0</v>
      </c>
      <c r="CV939" s="187" t="str">
        <f>IF(ISBLANK(CQ939), "", (POWER(CQ939/VLOOKUP(CU939,Anthro_Calc!C:P,13,FALSE),VLOOKUP(CU939,Anthro_Calc!C:P,12,FALSE))-1) / (VLOOKUP(CU939,Anthro_Calc!C:P,14,FALSE)*VLOOKUP(CU939,Anthro_Calc!C:P,12,FALSE)))</f>
        <v/>
      </c>
      <c r="CW939" s="187" t="str">
        <f>IF(ISBLANK(CQ939), "", -3 + (CQ939 -VLOOKUP(CU939,Anthro_Calc!C:P,4,FALSE)) / (VLOOKUP(CU939,Anthro_Calc!C:P,5,FALSE) - VLOOKUP(CU939,Anthro_Calc!C:P,4,FALSE)))</f>
        <v/>
      </c>
      <c r="CX939" s="187" t="str">
        <f>IF(ISBLANK(CQ939), "", 3 + (CQ939 -VLOOKUP(CU939,Anthro_Calc!C:P,10,FALSE)) / (VLOOKUP(CU939,Anthro_Calc!C:P,10,FALSE) - VLOOKUP(CU939,Anthro_Calc!C:P,9,FALSE)))</f>
        <v/>
      </c>
      <c r="CY939" s="188" t="str">
        <f t="shared" si="775"/>
        <v/>
      </c>
      <c r="CZ939" s="117" t="str">
        <f t="shared" si="789"/>
        <v/>
      </c>
      <c r="DA939" s="174" t="str">
        <f t="shared" si="776"/>
        <v/>
      </c>
      <c r="DB939" s="189"/>
    </row>
    <row r="940" spans="1:106">
      <c r="A940" s="165">
        <f t="shared" si="781"/>
        <v>936</v>
      </c>
      <c r="B940" s="166"/>
      <c r="C940" s="166"/>
      <c r="D940" s="166"/>
      <c r="E940" s="166"/>
      <c r="F940" s="166"/>
      <c r="G940" s="166"/>
      <c r="H940" s="166"/>
      <c r="I940" s="166"/>
      <c r="J940" s="166"/>
      <c r="K940" s="166"/>
      <c r="L940" s="166"/>
      <c r="M940" s="167"/>
      <c r="N940" s="168" t="str">
        <f t="shared" ca="1" si="740"/>
        <v/>
      </c>
      <c r="O940" s="169"/>
      <c r="P940" s="169"/>
      <c r="Q940" s="167"/>
      <c r="R940" s="170"/>
      <c r="S940" s="171" t="str">
        <f t="shared" si="741"/>
        <v/>
      </c>
      <c r="T940" s="171" t="str">
        <f t="shared" si="742"/>
        <v/>
      </c>
      <c r="U940" s="171" t="str">
        <f t="shared" si="743"/>
        <v/>
      </c>
      <c r="V940" s="171" t="str">
        <f>IF(ISBLANK(R940), "", (POWER(R940/VLOOKUP(U940,Anthro_Calc!C:P,13,FALSE),VLOOKUP(U940,Anthro_Calc!C:P,12,FALSE))-1) / (VLOOKUP(U940,Anthro_Calc!C:P,14,FALSE)*VLOOKUP(U940,Anthro_Calc!C:P,12,FALSE)))</f>
        <v/>
      </c>
      <c r="W940" s="171" t="str">
        <f>IF(ISBLANK(R940), "", -3 + (R940 -VLOOKUP(U940,Anthro_Calc!C:P,4,FALSE)) / (VLOOKUP(U940,Anthro_Calc!C:P,5,FALSE) - VLOOKUP(U940,Anthro_Calc!C:P,4,FALSE)))</f>
        <v/>
      </c>
      <c r="X940" s="171" t="str">
        <f>IF(ISBLANK(R940), "", 3 + (R940 -VLOOKUP(U940,Anthro_Calc!C:P,10,FALSE)) / (VLOOKUP(U940,Anthro_Calc!C:P,10,FALSE) - VLOOKUP(U940,Anthro_Calc!C:P,9,FALSE)))</f>
        <v/>
      </c>
      <c r="Y940" s="172" t="str">
        <f t="shared" si="744"/>
        <v/>
      </c>
      <c r="Z940" s="173" t="str">
        <f t="shared" si="745"/>
        <v/>
      </c>
      <c r="AA940" s="174" t="str">
        <f t="shared" si="780"/>
        <v/>
      </c>
      <c r="AB940" s="167"/>
      <c r="AC940" s="175"/>
      <c r="AD940" s="176"/>
      <c r="AE940" s="177" t="str">
        <f t="shared" si="746"/>
        <v/>
      </c>
      <c r="AF940" s="171">
        <f t="shared" si="747"/>
        <v>0</v>
      </c>
      <c r="AG940" s="171">
        <f t="shared" si="748"/>
        <v>0</v>
      </c>
      <c r="AH940" s="171" t="str">
        <f t="shared" si="749"/>
        <v>0</v>
      </c>
      <c r="AI940" s="171" t="str">
        <f>IF(ISBLANK(AD940), "", (POWER(AD940/VLOOKUP(AH940,Anthro_Calc!C:P,13,FALSE),VLOOKUP(AH940,Anthro_Calc!C:P,12,FALSE))-1) / (VLOOKUP(AH940,Anthro_Calc!C:P,14,FALSE)*VLOOKUP(AH940,Anthro_Calc!C:P,12,FALSE)))</f>
        <v/>
      </c>
      <c r="AJ940" s="171" t="str">
        <f>IF(ISBLANK(AD940), "", -3 + (AD940 -VLOOKUP(AH940,Anthro_Calc!C:P,4,FALSE)) / (VLOOKUP(AH940,Anthro_Calc!C:P,5,FALSE) - VLOOKUP(AH940,Anthro_Calc!C:P,4,FALSE)))</f>
        <v/>
      </c>
      <c r="AK940" s="171" t="str">
        <f>IF(ISBLANK(AD940), "", 3 + (AD940 -VLOOKUP(AH940,Anthro_Calc!C:P,10,FALSE)) / (VLOOKUP(AH940,Anthro_Calc!C:P,10,FALSE) - VLOOKUP(AH940,Anthro_Calc!C:P,9,FALSE)))</f>
        <v/>
      </c>
      <c r="AL940" s="172" t="str">
        <f t="shared" si="750"/>
        <v/>
      </c>
      <c r="AM940" s="173" t="str">
        <f t="shared" si="751"/>
        <v/>
      </c>
      <c r="AN940" s="174" t="str">
        <f t="shared" si="752"/>
        <v/>
      </c>
      <c r="AO940" s="178" t="str">
        <f t="shared" si="782"/>
        <v/>
      </c>
      <c r="AP940" s="179"/>
      <c r="AQ940" s="179" t="str">
        <f t="shared" si="788"/>
        <v/>
      </c>
      <c r="AR940" s="167"/>
      <c r="AS940" s="175"/>
      <c r="AT940" s="170"/>
      <c r="AU940" s="177" t="str">
        <f t="shared" si="779"/>
        <v/>
      </c>
      <c r="AV940" s="171">
        <f t="shared" si="753"/>
        <v>0</v>
      </c>
      <c r="AW940" s="171">
        <f t="shared" si="754"/>
        <v>0</v>
      </c>
      <c r="AX940" s="171" t="str">
        <f t="shared" si="755"/>
        <v>0</v>
      </c>
      <c r="AY940" s="171" t="str">
        <f>IF(ISBLANK(AT940), "", (POWER(AT940/VLOOKUP(AX940,Anthro_Calc!C:P,13,FALSE),VLOOKUP(AX940,Anthro_Calc!C:P,12,FALSE))-1) / (VLOOKUP(AX940,Anthro_Calc!C:P,14,FALSE)*VLOOKUP(AX940,Anthro_Calc!C:P,12,FALSE)))</f>
        <v/>
      </c>
      <c r="AZ940" s="171" t="str">
        <f>IF(ISBLANK(AT940), "", -3 + (AT940 -VLOOKUP(AX940,Anthro_Calc!C:P,4,FALSE)) / (VLOOKUP(AX940,Anthro_Calc!C:P,5,FALSE) - VLOOKUP(AX940,Anthro_Calc!C:P,4,FALSE)))</f>
        <v/>
      </c>
      <c r="BA940" s="171" t="str">
        <f>IF(ISBLANK(AT940), "", 3 + (AT940 -VLOOKUP(AX940,Anthro_Calc!C:P,10,FALSE)) / (VLOOKUP(AX940,Anthro_Calc!C:P,10,FALSE) - VLOOKUP(AX940,Anthro_Calc!C:P,9,FALSE)))</f>
        <v/>
      </c>
      <c r="BB940" s="172" t="str">
        <f t="shared" si="756"/>
        <v/>
      </c>
      <c r="BC940" s="173" t="str">
        <f t="shared" si="757"/>
        <v/>
      </c>
      <c r="BD940" s="174" t="str">
        <f t="shared" si="783"/>
        <v/>
      </c>
      <c r="BE940" s="180" t="str">
        <f t="shared" si="784"/>
        <v/>
      </c>
      <c r="BF940" s="181" t="str">
        <f t="shared" si="758"/>
        <v/>
      </c>
      <c r="BG940" s="181" t="str">
        <f t="shared" si="785"/>
        <v/>
      </c>
      <c r="BH940" s="179"/>
      <c r="BI940" s="182"/>
      <c r="BJ940" s="167"/>
      <c r="BK940" s="175"/>
      <c r="BL940" s="176"/>
      <c r="BM940" s="177" t="str">
        <f t="shared" si="759"/>
        <v/>
      </c>
      <c r="BN940" s="171">
        <f t="shared" si="777"/>
        <v>0</v>
      </c>
      <c r="BO940" s="171">
        <f t="shared" si="778"/>
        <v>0</v>
      </c>
      <c r="BP940" s="171" t="str">
        <f t="shared" si="760"/>
        <v>0</v>
      </c>
      <c r="BQ940" s="171" t="str">
        <f>IF(ISBLANK(BL940), "", (POWER(BL940/VLOOKUP(BP940,Anthro_Calc!C:P,13,FALSE),VLOOKUP(BP940,Anthro_Calc!C:P,12,FALSE))-1) / (VLOOKUP(BP940,Anthro_Calc!C:P,14,FALSE)*VLOOKUP(BP940,Anthro_Calc!C:P,12,FALSE)))</f>
        <v/>
      </c>
      <c r="BR940" s="171" t="str">
        <f>IF(ISBLANK(BL940), "", -3 + (BL940 -VLOOKUP(BP940,Anthro_Calc!C:P,4,FALSE)) / (VLOOKUP(BP940,Anthro_Calc!C:P,5,FALSE) - VLOOKUP(BP940,Anthro_Calc!C:P,4,FALSE)))</f>
        <v/>
      </c>
      <c r="BS940" s="171" t="str">
        <f>IF(ISBLANK(BL940), "", 3 + (BL940 -VLOOKUP(BP940,Anthro_Calc!C:P,10,FALSE)) / (VLOOKUP(BP940,Anthro_Calc!C:P,10,FALSE) - VLOOKUP(BP940,Anthro_Calc!C:P,9,FALSE)))</f>
        <v/>
      </c>
      <c r="BT940" s="172" t="str">
        <f t="shared" si="761"/>
        <v/>
      </c>
      <c r="BU940" s="173" t="str">
        <f t="shared" si="762"/>
        <v/>
      </c>
      <c r="BV940" s="174" t="str">
        <f t="shared" si="763"/>
        <v/>
      </c>
      <c r="BW940" s="181" t="str">
        <f t="shared" si="786"/>
        <v/>
      </c>
      <c r="BX940" s="179"/>
      <c r="BY940" s="181" t="str">
        <f>IF(ISBLANK(BL940), "", VLOOKUP(Z940&amp;" "&amp;BV940&amp;" "&amp;BW940,Graduation_Criteria!$D$2:$E$34,2,FALSE))</f>
        <v/>
      </c>
      <c r="BZ940" s="181" t="str">
        <f t="shared" si="787"/>
        <v/>
      </c>
      <c r="CA940" s="167"/>
      <c r="CB940" s="175"/>
      <c r="CC940" s="175"/>
      <c r="CD940" s="183" t="str">
        <f t="shared" si="764"/>
        <v/>
      </c>
      <c r="CE940" s="184">
        <f t="shared" si="765"/>
        <v>0</v>
      </c>
      <c r="CF940" s="184">
        <f t="shared" si="766"/>
        <v>0</v>
      </c>
      <c r="CG940" s="184" t="str">
        <f t="shared" si="767"/>
        <v>0</v>
      </c>
      <c r="CH940" s="184" t="str">
        <f>IF(ISBLANK(CC940), "", (POWER(CC940/VLOOKUP(CG940,Anthro_Calc!C:P,13,FALSE),VLOOKUP(CG940,Anthro_Calc!C:P,12,FALSE))-1) / (VLOOKUP(CG940,Anthro_Calc!C:P,14,FALSE)*VLOOKUP(CG940,Anthro_Calc!C:P,12,FALSE)))</f>
        <v/>
      </c>
      <c r="CI940" s="184" t="str">
        <f>IF(ISBLANK(CC940), "", -3 + (CC940 -VLOOKUP(CG940,Anthro_Calc!C:P,4,FALSE)) / (VLOOKUP(CG940,Anthro_Calc!C:P,5,FALSE) - VLOOKUP(CG940,Anthro_Calc!C:P,4,FALSE)))</f>
        <v/>
      </c>
      <c r="CJ940" s="184" t="str">
        <f>IF(ISBLANK(CC940), "", 3 + (CC940 -VLOOKUP(CG940,Anthro_Calc!C:P,10,FALSE)) / (VLOOKUP(CG940,Anthro_Calc!C:P,10,FALSE) - VLOOKUP(CG940,Anthro_Calc!C:P,9,FALSE)))</f>
        <v/>
      </c>
      <c r="CK940" s="185" t="str">
        <f t="shared" si="768"/>
        <v/>
      </c>
      <c r="CL940" s="173" t="str">
        <f t="shared" si="769"/>
        <v/>
      </c>
      <c r="CM940" s="174" t="str">
        <f t="shared" si="770"/>
        <v/>
      </c>
      <c r="CN940" s="179"/>
      <c r="CO940" s="167"/>
      <c r="CP940" s="175"/>
      <c r="CQ940" s="175"/>
      <c r="CR940" s="186" t="str">
        <f t="shared" si="771"/>
        <v/>
      </c>
      <c r="CS940" s="187">
        <f t="shared" si="772"/>
        <v>0</v>
      </c>
      <c r="CT940" s="187">
        <f t="shared" si="773"/>
        <v>0</v>
      </c>
      <c r="CU940" s="187" t="str">
        <f t="shared" si="774"/>
        <v>0</v>
      </c>
      <c r="CV940" s="187" t="str">
        <f>IF(ISBLANK(CQ940), "", (POWER(CQ940/VLOOKUP(CU940,Anthro_Calc!C:P,13,FALSE),VLOOKUP(CU940,Anthro_Calc!C:P,12,FALSE))-1) / (VLOOKUP(CU940,Anthro_Calc!C:P,14,FALSE)*VLOOKUP(CU940,Anthro_Calc!C:P,12,FALSE)))</f>
        <v/>
      </c>
      <c r="CW940" s="187" t="str">
        <f>IF(ISBLANK(CQ940), "", -3 + (CQ940 -VLOOKUP(CU940,Anthro_Calc!C:P,4,FALSE)) / (VLOOKUP(CU940,Anthro_Calc!C:P,5,FALSE) - VLOOKUP(CU940,Anthro_Calc!C:P,4,FALSE)))</f>
        <v/>
      </c>
      <c r="CX940" s="187" t="str">
        <f>IF(ISBLANK(CQ940), "", 3 + (CQ940 -VLOOKUP(CU940,Anthro_Calc!C:P,10,FALSE)) / (VLOOKUP(CU940,Anthro_Calc!C:P,10,FALSE) - VLOOKUP(CU940,Anthro_Calc!C:P,9,FALSE)))</f>
        <v/>
      </c>
      <c r="CY940" s="188" t="str">
        <f t="shared" si="775"/>
        <v/>
      </c>
      <c r="CZ940" s="117" t="str">
        <f t="shared" si="789"/>
        <v/>
      </c>
      <c r="DA940" s="174" t="str">
        <f t="shared" si="776"/>
        <v/>
      </c>
      <c r="DB940" s="189"/>
    </row>
    <row r="941" spans="1:106">
      <c r="A941" s="165">
        <f t="shared" si="781"/>
        <v>937</v>
      </c>
      <c r="B941" s="166"/>
      <c r="C941" s="166"/>
      <c r="D941" s="166"/>
      <c r="E941" s="166"/>
      <c r="F941" s="166"/>
      <c r="G941" s="166"/>
      <c r="H941" s="166"/>
      <c r="I941" s="166"/>
      <c r="J941" s="166"/>
      <c r="K941" s="166"/>
      <c r="L941" s="166"/>
      <c r="M941" s="167"/>
      <c r="N941" s="168" t="str">
        <f t="shared" ca="1" si="740"/>
        <v/>
      </c>
      <c r="O941" s="169"/>
      <c r="P941" s="169"/>
      <c r="Q941" s="167"/>
      <c r="R941" s="170"/>
      <c r="S941" s="171" t="str">
        <f t="shared" si="741"/>
        <v/>
      </c>
      <c r="T941" s="171" t="str">
        <f t="shared" si="742"/>
        <v/>
      </c>
      <c r="U941" s="171" t="str">
        <f t="shared" si="743"/>
        <v/>
      </c>
      <c r="V941" s="171" t="str">
        <f>IF(ISBLANK(R941), "", (POWER(R941/VLOOKUP(U941,Anthro_Calc!C:P,13,FALSE),VLOOKUP(U941,Anthro_Calc!C:P,12,FALSE))-1) / (VLOOKUP(U941,Anthro_Calc!C:P,14,FALSE)*VLOOKUP(U941,Anthro_Calc!C:P,12,FALSE)))</f>
        <v/>
      </c>
      <c r="W941" s="171" t="str">
        <f>IF(ISBLANK(R941), "", -3 + (R941 -VLOOKUP(U941,Anthro_Calc!C:P,4,FALSE)) / (VLOOKUP(U941,Anthro_Calc!C:P,5,FALSE) - VLOOKUP(U941,Anthro_Calc!C:P,4,FALSE)))</f>
        <v/>
      </c>
      <c r="X941" s="171" t="str">
        <f>IF(ISBLANK(R941), "", 3 + (R941 -VLOOKUP(U941,Anthro_Calc!C:P,10,FALSE)) / (VLOOKUP(U941,Anthro_Calc!C:P,10,FALSE) - VLOOKUP(U941,Anthro_Calc!C:P,9,FALSE)))</f>
        <v/>
      </c>
      <c r="Y941" s="172" t="str">
        <f t="shared" si="744"/>
        <v/>
      </c>
      <c r="Z941" s="173" t="str">
        <f t="shared" si="745"/>
        <v/>
      </c>
      <c r="AA941" s="174" t="str">
        <f t="shared" si="780"/>
        <v/>
      </c>
      <c r="AB941" s="167"/>
      <c r="AC941" s="175"/>
      <c r="AD941" s="176"/>
      <c r="AE941" s="177" t="str">
        <f t="shared" si="746"/>
        <v/>
      </c>
      <c r="AF941" s="171">
        <f t="shared" si="747"/>
        <v>0</v>
      </c>
      <c r="AG941" s="171">
        <f t="shared" si="748"/>
        <v>0</v>
      </c>
      <c r="AH941" s="171" t="str">
        <f t="shared" si="749"/>
        <v>0</v>
      </c>
      <c r="AI941" s="171" t="str">
        <f>IF(ISBLANK(AD941), "", (POWER(AD941/VLOOKUP(AH941,Anthro_Calc!C:P,13,FALSE),VLOOKUP(AH941,Anthro_Calc!C:P,12,FALSE))-1) / (VLOOKUP(AH941,Anthro_Calc!C:P,14,FALSE)*VLOOKUP(AH941,Anthro_Calc!C:P,12,FALSE)))</f>
        <v/>
      </c>
      <c r="AJ941" s="171" t="str">
        <f>IF(ISBLANK(AD941), "", -3 + (AD941 -VLOOKUP(AH941,Anthro_Calc!C:P,4,FALSE)) / (VLOOKUP(AH941,Anthro_Calc!C:P,5,FALSE) - VLOOKUP(AH941,Anthro_Calc!C:P,4,FALSE)))</f>
        <v/>
      </c>
      <c r="AK941" s="171" t="str">
        <f>IF(ISBLANK(AD941), "", 3 + (AD941 -VLOOKUP(AH941,Anthro_Calc!C:P,10,FALSE)) / (VLOOKUP(AH941,Anthro_Calc!C:P,10,FALSE) - VLOOKUP(AH941,Anthro_Calc!C:P,9,FALSE)))</f>
        <v/>
      </c>
      <c r="AL941" s="172" t="str">
        <f t="shared" si="750"/>
        <v/>
      </c>
      <c r="AM941" s="173" t="str">
        <f t="shared" si="751"/>
        <v/>
      </c>
      <c r="AN941" s="174" t="str">
        <f t="shared" si="752"/>
        <v/>
      </c>
      <c r="AO941" s="178" t="str">
        <f t="shared" si="782"/>
        <v/>
      </c>
      <c r="AP941" s="179"/>
      <c r="AQ941" s="179" t="str">
        <f t="shared" si="788"/>
        <v/>
      </c>
      <c r="AR941" s="167"/>
      <c r="AS941" s="175"/>
      <c r="AT941" s="170"/>
      <c r="AU941" s="177" t="str">
        <f t="shared" si="779"/>
        <v/>
      </c>
      <c r="AV941" s="171">
        <f t="shared" si="753"/>
        <v>0</v>
      </c>
      <c r="AW941" s="171">
        <f t="shared" si="754"/>
        <v>0</v>
      </c>
      <c r="AX941" s="171" t="str">
        <f t="shared" si="755"/>
        <v>0</v>
      </c>
      <c r="AY941" s="171" t="str">
        <f>IF(ISBLANK(AT941), "", (POWER(AT941/VLOOKUP(AX941,Anthro_Calc!C:P,13,FALSE),VLOOKUP(AX941,Anthro_Calc!C:P,12,FALSE))-1) / (VLOOKUP(AX941,Anthro_Calc!C:P,14,FALSE)*VLOOKUP(AX941,Anthro_Calc!C:P,12,FALSE)))</f>
        <v/>
      </c>
      <c r="AZ941" s="171" t="str">
        <f>IF(ISBLANK(AT941), "", -3 + (AT941 -VLOOKUP(AX941,Anthro_Calc!C:P,4,FALSE)) / (VLOOKUP(AX941,Anthro_Calc!C:P,5,FALSE) - VLOOKUP(AX941,Anthro_Calc!C:P,4,FALSE)))</f>
        <v/>
      </c>
      <c r="BA941" s="171" t="str">
        <f>IF(ISBLANK(AT941), "", 3 + (AT941 -VLOOKUP(AX941,Anthro_Calc!C:P,10,FALSE)) / (VLOOKUP(AX941,Anthro_Calc!C:P,10,FALSE) - VLOOKUP(AX941,Anthro_Calc!C:P,9,FALSE)))</f>
        <v/>
      </c>
      <c r="BB941" s="172" t="str">
        <f t="shared" si="756"/>
        <v/>
      </c>
      <c r="BC941" s="173" t="str">
        <f t="shared" si="757"/>
        <v/>
      </c>
      <c r="BD941" s="174" t="str">
        <f t="shared" si="783"/>
        <v/>
      </c>
      <c r="BE941" s="180" t="str">
        <f t="shared" si="784"/>
        <v/>
      </c>
      <c r="BF941" s="181" t="str">
        <f t="shared" si="758"/>
        <v/>
      </c>
      <c r="BG941" s="181" t="str">
        <f t="shared" si="785"/>
        <v/>
      </c>
      <c r="BH941" s="179"/>
      <c r="BI941" s="182"/>
      <c r="BJ941" s="167"/>
      <c r="BK941" s="175"/>
      <c r="BL941" s="176"/>
      <c r="BM941" s="177" t="str">
        <f t="shared" si="759"/>
        <v/>
      </c>
      <c r="BN941" s="171">
        <f t="shared" si="777"/>
        <v>0</v>
      </c>
      <c r="BO941" s="171">
        <f t="shared" si="778"/>
        <v>0</v>
      </c>
      <c r="BP941" s="171" t="str">
        <f t="shared" si="760"/>
        <v>0</v>
      </c>
      <c r="BQ941" s="171" t="str">
        <f>IF(ISBLANK(BL941), "", (POWER(BL941/VLOOKUP(BP941,Anthro_Calc!C:P,13,FALSE),VLOOKUP(BP941,Anthro_Calc!C:P,12,FALSE))-1) / (VLOOKUP(BP941,Anthro_Calc!C:P,14,FALSE)*VLOOKUP(BP941,Anthro_Calc!C:P,12,FALSE)))</f>
        <v/>
      </c>
      <c r="BR941" s="171" t="str">
        <f>IF(ISBLANK(BL941), "", -3 + (BL941 -VLOOKUP(BP941,Anthro_Calc!C:P,4,FALSE)) / (VLOOKUP(BP941,Anthro_Calc!C:P,5,FALSE) - VLOOKUP(BP941,Anthro_Calc!C:P,4,FALSE)))</f>
        <v/>
      </c>
      <c r="BS941" s="171" t="str">
        <f>IF(ISBLANK(BL941), "", 3 + (BL941 -VLOOKUP(BP941,Anthro_Calc!C:P,10,FALSE)) / (VLOOKUP(BP941,Anthro_Calc!C:P,10,FALSE) - VLOOKUP(BP941,Anthro_Calc!C:P,9,FALSE)))</f>
        <v/>
      </c>
      <c r="BT941" s="172" t="str">
        <f t="shared" si="761"/>
        <v/>
      </c>
      <c r="BU941" s="173" t="str">
        <f t="shared" si="762"/>
        <v/>
      </c>
      <c r="BV941" s="174" t="str">
        <f t="shared" si="763"/>
        <v/>
      </c>
      <c r="BW941" s="181" t="str">
        <f t="shared" si="786"/>
        <v/>
      </c>
      <c r="BX941" s="179"/>
      <c r="BY941" s="181" t="str">
        <f>IF(ISBLANK(BL941), "", VLOOKUP(Z941&amp;" "&amp;BV941&amp;" "&amp;BW941,Graduation_Criteria!$D$2:$E$34,2,FALSE))</f>
        <v/>
      </c>
      <c r="BZ941" s="181" t="str">
        <f t="shared" si="787"/>
        <v/>
      </c>
      <c r="CA941" s="167"/>
      <c r="CB941" s="175"/>
      <c r="CC941" s="175"/>
      <c r="CD941" s="183" t="str">
        <f t="shared" si="764"/>
        <v/>
      </c>
      <c r="CE941" s="184">
        <f t="shared" si="765"/>
        <v>0</v>
      </c>
      <c r="CF941" s="184">
        <f t="shared" si="766"/>
        <v>0</v>
      </c>
      <c r="CG941" s="184" t="str">
        <f t="shared" si="767"/>
        <v>0</v>
      </c>
      <c r="CH941" s="184" t="str">
        <f>IF(ISBLANK(CC941), "", (POWER(CC941/VLOOKUP(CG941,Anthro_Calc!C:P,13,FALSE),VLOOKUP(CG941,Anthro_Calc!C:P,12,FALSE))-1) / (VLOOKUP(CG941,Anthro_Calc!C:P,14,FALSE)*VLOOKUP(CG941,Anthro_Calc!C:P,12,FALSE)))</f>
        <v/>
      </c>
      <c r="CI941" s="184" t="str">
        <f>IF(ISBLANK(CC941), "", -3 + (CC941 -VLOOKUP(CG941,Anthro_Calc!C:P,4,FALSE)) / (VLOOKUP(CG941,Anthro_Calc!C:P,5,FALSE) - VLOOKUP(CG941,Anthro_Calc!C:P,4,FALSE)))</f>
        <v/>
      </c>
      <c r="CJ941" s="184" t="str">
        <f>IF(ISBLANK(CC941), "", 3 + (CC941 -VLOOKUP(CG941,Anthro_Calc!C:P,10,FALSE)) / (VLOOKUP(CG941,Anthro_Calc!C:P,10,FALSE) - VLOOKUP(CG941,Anthro_Calc!C:P,9,FALSE)))</f>
        <v/>
      </c>
      <c r="CK941" s="185" t="str">
        <f t="shared" si="768"/>
        <v/>
      </c>
      <c r="CL941" s="173" t="str">
        <f t="shared" si="769"/>
        <v/>
      </c>
      <c r="CM941" s="174" t="str">
        <f t="shared" si="770"/>
        <v/>
      </c>
      <c r="CN941" s="179"/>
      <c r="CO941" s="167"/>
      <c r="CP941" s="175"/>
      <c r="CQ941" s="175"/>
      <c r="CR941" s="186" t="str">
        <f t="shared" si="771"/>
        <v/>
      </c>
      <c r="CS941" s="187">
        <f t="shared" si="772"/>
        <v>0</v>
      </c>
      <c r="CT941" s="187">
        <f t="shared" si="773"/>
        <v>0</v>
      </c>
      <c r="CU941" s="187" t="str">
        <f t="shared" si="774"/>
        <v>0</v>
      </c>
      <c r="CV941" s="187" t="str">
        <f>IF(ISBLANK(CQ941), "", (POWER(CQ941/VLOOKUP(CU941,Anthro_Calc!C:P,13,FALSE),VLOOKUP(CU941,Anthro_Calc!C:P,12,FALSE))-1) / (VLOOKUP(CU941,Anthro_Calc!C:P,14,FALSE)*VLOOKUP(CU941,Anthro_Calc!C:P,12,FALSE)))</f>
        <v/>
      </c>
      <c r="CW941" s="187" t="str">
        <f>IF(ISBLANK(CQ941), "", -3 + (CQ941 -VLOOKUP(CU941,Anthro_Calc!C:P,4,FALSE)) / (VLOOKUP(CU941,Anthro_Calc!C:P,5,FALSE) - VLOOKUP(CU941,Anthro_Calc!C:P,4,FALSE)))</f>
        <v/>
      </c>
      <c r="CX941" s="187" t="str">
        <f>IF(ISBLANK(CQ941), "", 3 + (CQ941 -VLOOKUP(CU941,Anthro_Calc!C:P,10,FALSE)) / (VLOOKUP(CU941,Anthro_Calc!C:P,10,FALSE) - VLOOKUP(CU941,Anthro_Calc!C:P,9,FALSE)))</f>
        <v/>
      </c>
      <c r="CY941" s="188" t="str">
        <f t="shared" si="775"/>
        <v/>
      </c>
      <c r="CZ941" s="117" t="str">
        <f t="shared" si="789"/>
        <v/>
      </c>
      <c r="DA941" s="174" t="str">
        <f t="shared" si="776"/>
        <v/>
      </c>
      <c r="DB941" s="189"/>
    </row>
    <row r="942" spans="1:106">
      <c r="A942" s="165">
        <f t="shared" si="781"/>
        <v>938</v>
      </c>
      <c r="B942" s="166"/>
      <c r="C942" s="166"/>
      <c r="D942" s="166"/>
      <c r="E942" s="166"/>
      <c r="F942" s="166"/>
      <c r="G942" s="166"/>
      <c r="H942" s="166"/>
      <c r="I942" s="166"/>
      <c r="J942" s="166"/>
      <c r="K942" s="166"/>
      <c r="L942" s="166"/>
      <c r="M942" s="167"/>
      <c r="N942" s="168" t="str">
        <f t="shared" ca="1" si="740"/>
        <v/>
      </c>
      <c r="O942" s="169"/>
      <c r="P942" s="169"/>
      <c r="Q942" s="167"/>
      <c r="R942" s="170"/>
      <c r="S942" s="171" t="str">
        <f t="shared" si="741"/>
        <v/>
      </c>
      <c r="T942" s="171" t="str">
        <f t="shared" si="742"/>
        <v/>
      </c>
      <c r="U942" s="171" t="str">
        <f t="shared" si="743"/>
        <v/>
      </c>
      <c r="V942" s="171" t="str">
        <f>IF(ISBLANK(R942), "", (POWER(R942/VLOOKUP(U942,Anthro_Calc!C:P,13,FALSE),VLOOKUP(U942,Anthro_Calc!C:P,12,FALSE))-1) / (VLOOKUP(U942,Anthro_Calc!C:P,14,FALSE)*VLOOKUP(U942,Anthro_Calc!C:P,12,FALSE)))</f>
        <v/>
      </c>
      <c r="W942" s="171" t="str">
        <f>IF(ISBLANK(R942), "", -3 + (R942 -VLOOKUP(U942,Anthro_Calc!C:P,4,FALSE)) / (VLOOKUP(U942,Anthro_Calc!C:P,5,FALSE) - VLOOKUP(U942,Anthro_Calc!C:P,4,FALSE)))</f>
        <v/>
      </c>
      <c r="X942" s="171" t="str">
        <f>IF(ISBLANK(R942), "", 3 + (R942 -VLOOKUP(U942,Anthro_Calc!C:P,10,FALSE)) / (VLOOKUP(U942,Anthro_Calc!C:P,10,FALSE) - VLOOKUP(U942,Anthro_Calc!C:P,9,FALSE)))</f>
        <v/>
      </c>
      <c r="Y942" s="172" t="str">
        <f t="shared" si="744"/>
        <v/>
      </c>
      <c r="Z942" s="173" t="str">
        <f t="shared" si="745"/>
        <v/>
      </c>
      <c r="AA942" s="174" t="str">
        <f t="shared" si="780"/>
        <v/>
      </c>
      <c r="AB942" s="167"/>
      <c r="AC942" s="175"/>
      <c r="AD942" s="176"/>
      <c r="AE942" s="177" t="str">
        <f t="shared" si="746"/>
        <v/>
      </c>
      <c r="AF942" s="171">
        <f t="shared" si="747"/>
        <v>0</v>
      </c>
      <c r="AG942" s="171">
        <f t="shared" si="748"/>
        <v>0</v>
      </c>
      <c r="AH942" s="171" t="str">
        <f t="shared" si="749"/>
        <v>0</v>
      </c>
      <c r="AI942" s="171" t="str">
        <f>IF(ISBLANK(AD942), "", (POWER(AD942/VLOOKUP(AH942,Anthro_Calc!C:P,13,FALSE),VLOOKUP(AH942,Anthro_Calc!C:P,12,FALSE))-1) / (VLOOKUP(AH942,Anthro_Calc!C:P,14,FALSE)*VLOOKUP(AH942,Anthro_Calc!C:P,12,FALSE)))</f>
        <v/>
      </c>
      <c r="AJ942" s="171" t="str">
        <f>IF(ISBLANK(AD942), "", -3 + (AD942 -VLOOKUP(AH942,Anthro_Calc!C:P,4,FALSE)) / (VLOOKUP(AH942,Anthro_Calc!C:P,5,FALSE) - VLOOKUP(AH942,Anthro_Calc!C:P,4,FALSE)))</f>
        <v/>
      </c>
      <c r="AK942" s="171" t="str">
        <f>IF(ISBLANK(AD942), "", 3 + (AD942 -VLOOKUP(AH942,Anthro_Calc!C:P,10,FALSE)) / (VLOOKUP(AH942,Anthro_Calc!C:P,10,FALSE) - VLOOKUP(AH942,Anthro_Calc!C:P,9,FALSE)))</f>
        <v/>
      </c>
      <c r="AL942" s="172" t="str">
        <f t="shared" si="750"/>
        <v/>
      </c>
      <c r="AM942" s="173" t="str">
        <f t="shared" si="751"/>
        <v/>
      </c>
      <c r="AN942" s="174" t="str">
        <f t="shared" si="752"/>
        <v/>
      </c>
      <c r="AO942" s="178" t="str">
        <f t="shared" si="782"/>
        <v/>
      </c>
      <c r="AP942" s="179"/>
      <c r="AQ942" s="179" t="str">
        <f t="shared" si="788"/>
        <v/>
      </c>
      <c r="AR942" s="167"/>
      <c r="AS942" s="175"/>
      <c r="AT942" s="170"/>
      <c r="AU942" s="177" t="str">
        <f t="shared" si="779"/>
        <v/>
      </c>
      <c r="AV942" s="171">
        <f t="shared" si="753"/>
        <v>0</v>
      </c>
      <c r="AW942" s="171">
        <f t="shared" si="754"/>
        <v>0</v>
      </c>
      <c r="AX942" s="171" t="str">
        <f t="shared" si="755"/>
        <v>0</v>
      </c>
      <c r="AY942" s="171" t="str">
        <f>IF(ISBLANK(AT942), "", (POWER(AT942/VLOOKUP(AX942,Anthro_Calc!C:P,13,FALSE),VLOOKUP(AX942,Anthro_Calc!C:P,12,FALSE))-1) / (VLOOKUP(AX942,Anthro_Calc!C:P,14,FALSE)*VLOOKUP(AX942,Anthro_Calc!C:P,12,FALSE)))</f>
        <v/>
      </c>
      <c r="AZ942" s="171" t="str">
        <f>IF(ISBLANK(AT942), "", -3 + (AT942 -VLOOKUP(AX942,Anthro_Calc!C:P,4,FALSE)) / (VLOOKUP(AX942,Anthro_Calc!C:P,5,FALSE) - VLOOKUP(AX942,Anthro_Calc!C:P,4,FALSE)))</f>
        <v/>
      </c>
      <c r="BA942" s="171" t="str">
        <f>IF(ISBLANK(AT942), "", 3 + (AT942 -VLOOKUP(AX942,Anthro_Calc!C:P,10,FALSE)) / (VLOOKUP(AX942,Anthro_Calc!C:P,10,FALSE) - VLOOKUP(AX942,Anthro_Calc!C:P,9,FALSE)))</f>
        <v/>
      </c>
      <c r="BB942" s="172" t="str">
        <f t="shared" si="756"/>
        <v/>
      </c>
      <c r="BC942" s="173" t="str">
        <f t="shared" si="757"/>
        <v/>
      </c>
      <c r="BD942" s="174" t="str">
        <f t="shared" si="783"/>
        <v/>
      </c>
      <c r="BE942" s="180" t="str">
        <f t="shared" si="784"/>
        <v/>
      </c>
      <c r="BF942" s="181" t="str">
        <f t="shared" si="758"/>
        <v/>
      </c>
      <c r="BG942" s="181" t="str">
        <f t="shared" si="785"/>
        <v/>
      </c>
      <c r="BH942" s="179"/>
      <c r="BI942" s="182"/>
      <c r="BJ942" s="167"/>
      <c r="BK942" s="175"/>
      <c r="BL942" s="176"/>
      <c r="BM942" s="177" t="str">
        <f t="shared" si="759"/>
        <v/>
      </c>
      <c r="BN942" s="171">
        <f t="shared" si="777"/>
        <v>0</v>
      </c>
      <c r="BO942" s="171">
        <f t="shared" si="778"/>
        <v>0</v>
      </c>
      <c r="BP942" s="171" t="str">
        <f t="shared" si="760"/>
        <v>0</v>
      </c>
      <c r="BQ942" s="171" t="str">
        <f>IF(ISBLANK(BL942), "", (POWER(BL942/VLOOKUP(BP942,Anthro_Calc!C:P,13,FALSE),VLOOKUP(BP942,Anthro_Calc!C:P,12,FALSE))-1) / (VLOOKUP(BP942,Anthro_Calc!C:P,14,FALSE)*VLOOKUP(BP942,Anthro_Calc!C:P,12,FALSE)))</f>
        <v/>
      </c>
      <c r="BR942" s="171" t="str">
        <f>IF(ISBLANK(BL942), "", -3 + (BL942 -VLOOKUP(BP942,Anthro_Calc!C:P,4,FALSE)) / (VLOOKUP(BP942,Anthro_Calc!C:P,5,FALSE) - VLOOKUP(BP942,Anthro_Calc!C:P,4,FALSE)))</f>
        <v/>
      </c>
      <c r="BS942" s="171" t="str">
        <f>IF(ISBLANK(BL942), "", 3 + (BL942 -VLOOKUP(BP942,Anthro_Calc!C:P,10,FALSE)) / (VLOOKUP(BP942,Anthro_Calc!C:P,10,FALSE) - VLOOKUP(BP942,Anthro_Calc!C:P,9,FALSE)))</f>
        <v/>
      </c>
      <c r="BT942" s="172" t="str">
        <f t="shared" si="761"/>
        <v/>
      </c>
      <c r="BU942" s="173" t="str">
        <f t="shared" si="762"/>
        <v/>
      </c>
      <c r="BV942" s="174" t="str">
        <f t="shared" si="763"/>
        <v/>
      </c>
      <c r="BW942" s="181" t="str">
        <f t="shared" si="786"/>
        <v/>
      </c>
      <c r="BX942" s="179"/>
      <c r="BY942" s="181" t="str">
        <f>IF(ISBLANK(BL942), "", VLOOKUP(Z942&amp;" "&amp;BV942&amp;" "&amp;BW942,Graduation_Criteria!$D$2:$E$34,2,FALSE))</f>
        <v/>
      </c>
      <c r="BZ942" s="181" t="str">
        <f t="shared" si="787"/>
        <v/>
      </c>
      <c r="CA942" s="167"/>
      <c r="CB942" s="175"/>
      <c r="CC942" s="175"/>
      <c r="CD942" s="183" t="str">
        <f t="shared" si="764"/>
        <v/>
      </c>
      <c r="CE942" s="184">
        <f t="shared" si="765"/>
        <v>0</v>
      </c>
      <c r="CF942" s="184">
        <f t="shared" si="766"/>
        <v>0</v>
      </c>
      <c r="CG942" s="184" t="str">
        <f t="shared" si="767"/>
        <v>0</v>
      </c>
      <c r="CH942" s="184" t="str">
        <f>IF(ISBLANK(CC942), "", (POWER(CC942/VLOOKUP(CG942,Anthro_Calc!C:P,13,FALSE),VLOOKUP(CG942,Anthro_Calc!C:P,12,FALSE))-1) / (VLOOKUP(CG942,Anthro_Calc!C:P,14,FALSE)*VLOOKUP(CG942,Anthro_Calc!C:P,12,FALSE)))</f>
        <v/>
      </c>
      <c r="CI942" s="184" t="str">
        <f>IF(ISBLANK(CC942), "", -3 + (CC942 -VLOOKUP(CG942,Anthro_Calc!C:P,4,FALSE)) / (VLOOKUP(CG942,Anthro_Calc!C:P,5,FALSE) - VLOOKUP(CG942,Anthro_Calc!C:P,4,FALSE)))</f>
        <v/>
      </c>
      <c r="CJ942" s="184" t="str">
        <f>IF(ISBLANK(CC942), "", 3 + (CC942 -VLOOKUP(CG942,Anthro_Calc!C:P,10,FALSE)) / (VLOOKUP(CG942,Anthro_Calc!C:P,10,FALSE) - VLOOKUP(CG942,Anthro_Calc!C:P,9,FALSE)))</f>
        <v/>
      </c>
      <c r="CK942" s="185" t="str">
        <f t="shared" si="768"/>
        <v/>
      </c>
      <c r="CL942" s="173" t="str">
        <f t="shared" si="769"/>
        <v/>
      </c>
      <c r="CM942" s="174" t="str">
        <f t="shared" si="770"/>
        <v/>
      </c>
      <c r="CN942" s="179"/>
      <c r="CO942" s="167"/>
      <c r="CP942" s="175"/>
      <c r="CQ942" s="175"/>
      <c r="CR942" s="186" t="str">
        <f t="shared" si="771"/>
        <v/>
      </c>
      <c r="CS942" s="187">
        <f t="shared" si="772"/>
        <v>0</v>
      </c>
      <c r="CT942" s="187">
        <f t="shared" si="773"/>
        <v>0</v>
      </c>
      <c r="CU942" s="187" t="str">
        <f t="shared" si="774"/>
        <v>0</v>
      </c>
      <c r="CV942" s="187" t="str">
        <f>IF(ISBLANK(CQ942), "", (POWER(CQ942/VLOOKUP(CU942,Anthro_Calc!C:P,13,FALSE),VLOOKUP(CU942,Anthro_Calc!C:P,12,FALSE))-1) / (VLOOKUP(CU942,Anthro_Calc!C:P,14,FALSE)*VLOOKUP(CU942,Anthro_Calc!C:P,12,FALSE)))</f>
        <v/>
      </c>
      <c r="CW942" s="187" t="str">
        <f>IF(ISBLANK(CQ942), "", -3 + (CQ942 -VLOOKUP(CU942,Anthro_Calc!C:P,4,FALSE)) / (VLOOKUP(CU942,Anthro_Calc!C:P,5,FALSE) - VLOOKUP(CU942,Anthro_Calc!C:P,4,FALSE)))</f>
        <v/>
      </c>
      <c r="CX942" s="187" t="str">
        <f>IF(ISBLANK(CQ942), "", 3 + (CQ942 -VLOOKUP(CU942,Anthro_Calc!C:P,10,FALSE)) / (VLOOKUP(CU942,Anthro_Calc!C:P,10,FALSE) - VLOOKUP(CU942,Anthro_Calc!C:P,9,FALSE)))</f>
        <v/>
      </c>
      <c r="CY942" s="188" t="str">
        <f t="shared" si="775"/>
        <v/>
      </c>
      <c r="CZ942" s="117" t="str">
        <f t="shared" si="789"/>
        <v/>
      </c>
      <c r="DA942" s="174" t="str">
        <f t="shared" si="776"/>
        <v/>
      </c>
      <c r="DB942" s="189"/>
    </row>
    <row r="943" spans="1:106">
      <c r="A943" s="165">
        <f t="shared" si="781"/>
        <v>939</v>
      </c>
      <c r="B943" s="166"/>
      <c r="C943" s="166"/>
      <c r="D943" s="166"/>
      <c r="E943" s="166"/>
      <c r="F943" s="166"/>
      <c r="G943" s="166"/>
      <c r="H943" s="166"/>
      <c r="I943" s="166"/>
      <c r="J943" s="166"/>
      <c r="K943" s="166"/>
      <c r="L943" s="166"/>
      <c r="M943" s="167"/>
      <c r="N943" s="168" t="str">
        <f t="shared" ca="1" si="740"/>
        <v/>
      </c>
      <c r="O943" s="169"/>
      <c r="P943" s="169"/>
      <c r="Q943" s="167"/>
      <c r="R943" s="170"/>
      <c r="S943" s="171" t="str">
        <f t="shared" si="741"/>
        <v/>
      </c>
      <c r="T943" s="171" t="str">
        <f t="shared" si="742"/>
        <v/>
      </c>
      <c r="U943" s="171" t="str">
        <f t="shared" si="743"/>
        <v/>
      </c>
      <c r="V943" s="171" t="str">
        <f>IF(ISBLANK(R943), "", (POWER(R943/VLOOKUP(U943,Anthro_Calc!C:P,13,FALSE),VLOOKUP(U943,Anthro_Calc!C:P,12,FALSE))-1) / (VLOOKUP(U943,Anthro_Calc!C:P,14,FALSE)*VLOOKUP(U943,Anthro_Calc!C:P,12,FALSE)))</f>
        <v/>
      </c>
      <c r="W943" s="171" t="str">
        <f>IF(ISBLANK(R943), "", -3 + (R943 -VLOOKUP(U943,Anthro_Calc!C:P,4,FALSE)) / (VLOOKUP(U943,Anthro_Calc!C:P,5,FALSE) - VLOOKUP(U943,Anthro_Calc!C:P,4,FALSE)))</f>
        <v/>
      </c>
      <c r="X943" s="171" t="str">
        <f>IF(ISBLANK(R943), "", 3 + (R943 -VLOOKUP(U943,Anthro_Calc!C:P,10,FALSE)) / (VLOOKUP(U943,Anthro_Calc!C:P,10,FALSE) - VLOOKUP(U943,Anthro_Calc!C:P,9,FALSE)))</f>
        <v/>
      </c>
      <c r="Y943" s="172" t="str">
        <f t="shared" si="744"/>
        <v/>
      </c>
      <c r="Z943" s="173" t="str">
        <f t="shared" si="745"/>
        <v/>
      </c>
      <c r="AA943" s="174" t="str">
        <f t="shared" si="780"/>
        <v/>
      </c>
      <c r="AB943" s="167"/>
      <c r="AC943" s="175"/>
      <c r="AD943" s="176"/>
      <c r="AE943" s="177" t="str">
        <f t="shared" si="746"/>
        <v/>
      </c>
      <c r="AF943" s="171">
        <f t="shared" si="747"/>
        <v>0</v>
      </c>
      <c r="AG943" s="171">
        <f t="shared" si="748"/>
        <v>0</v>
      </c>
      <c r="AH943" s="171" t="str">
        <f t="shared" si="749"/>
        <v>0</v>
      </c>
      <c r="AI943" s="171" t="str">
        <f>IF(ISBLANK(AD943), "", (POWER(AD943/VLOOKUP(AH943,Anthro_Calc!C:P,13,FALSE),VLOOKUP(AH943,Anthro_Calc!C:P,12,FALSE))-1) / (VLOOKUP(AH943,Anthro_Calc!C:P,14,FALSE)*VLOOKUP(AH943,Anthro_Calc!C:P,12,FALSE)))</f>
        <v/>
      </c>
      <c r="AJ943" s="171" t="str">
        <f>IF(ISBLANK(AD943), "", -3 + (AD943 -VLOOKUP(AH943,Anthro_Calc!C:P,4,FALSE)) / (VLOOKUP(AH943,Anthro_Calc!C:P,5,FALSE) - VLOOKUP(AH943,Anthro_Calc!C:P,4,FALSE)))</f>
        <v/>
      </c>
      <c r="AK943" s="171" t="str">
        <f>IF(ISBLANK(AD943), "", 3 + (AD943 -VLOOKUP(AH943,Anthro_Calc!C:P,10,FALSE)) / (VLOOKUP(AH943,Anthro_Calc!C:P,10,FALSE) - VLOOKUP(AH943,Anthro_Calc!C:P,9,FALSE)))</f>
        <v/>
      </c>
      <c r="AL943" s="172" t="str">
        <f t="shared" si="750"/>
        <v/>
      </c>
      <c r="AM943" s="173" t="str">
        <f t="shared" si="751"/>
        <v/>
      </c>
      <c r="AN943" s="174" t="str">
        <f t="shared" si="752"/>
        <v/>
      </c>
      <c r="AO943" s="178" t="str">
        <f t="shared" si="782"/>
        <v/>
      </c>
      <c r="AP943" s="179"/>
      <c r="AQ943" s="179" t="str">
        <f t="shared" si="788"/>
        <v/>
      </c>
      <c r="AR943" s="167"/>
      <c r="AS943" s="175"/>
      <c r="AT943" s="170"/>
      <c r="AU943" s="177" t="str">
        <f t="shared" si="779"/>
        <v/>
      </c>
      <c r="AV943" s="171">
        <f t="shared" si="753"/>
        <v>0</v>
      </c>
      <c r="AW943" s="171">
        <f t="shared" si="754"/>
        <v>0</v>
      </c>
      <c r="AX943" s="171" t="str">
        <f t="shared" si="755"/>
        <v>0</v>
      </c>
      <c r="AY943" s="171" t="str">
        <f>IF(ISBLANK(AT943), "", (POWER(AT943/VLOOKUP(AX943,Anthro_Calc!C:P,13,FALSE),VLOOKUP(AX943,Anthro_Calc!C:P,12,FALSE))-1) / (VLOOKUP(AX943,Anthro_Calc!C:P,14,FALSE)*VLOOKUP(AX943,Anthro_Calc!C:P,12,FALSE)))</f>
        <v/>
      </c>
      <c r="AZ943" s="171" t="str">
        <f>IF(ISBLANK(AT943), "", -3 + (AT943 -VLOOKUP(AX943,Anthro_Calc!C:P,4,FALSE)) / (VLOOKUP(AX943,Anthro_Calc!C:P,5,FALSE) - VLOOKUP(AX943,Anthro_Calc!C:P,4,FALSE)))</f>
        <v/>
      </c>
      <c r="BA943" s="171" t="str">
        <f>IF(ISBLANK(AT943), "", 3 + (AT943 -VLOOKUP(AX943,Anthro_Calc!C:P,10,FALSE)) / (VLOOKUP(AX943,Anthro_Calc!C:P,10,FALSE) - VLOOKUP(AX943,Anthro_Calc!C:P,9,FALSE)))</f>
        <v/>
      </c>
      <c r="BB943" s="172" t="str">
        <f t="shared" si="756"/>
        <v/>
      </c>
      <c r="BC943" s="173" t="str">
        <f t="shared" si="757"/>
        <v/>
      </c>
      <c r="BD943" s="174" t="str">
        <f t="shared" si="783"/>
        <v/>
      </c>
      <c r="BE943" s="180" t="str">
        <f t="shared" si="784"/>
        <v/>
      </c>
      <c r="BF943" s="181" t="str">
        <f t="shared" si="758"/>
        <v/>
      </c>
      <c r="BG943" s="181" t="str">
        <f t="shared" si="785"/>
        <v/>
      </c>
      <c r="BH943" s="179"/>
      <c r="BI943" s="182"/>
      <c r="BJ943" s="167"/>
      <c r="BK943" s="175"/>
      <c r="BL943" s="176"/>
      <c r="BM943" s="177" t="str">
        <f t="shared" si="759"/>
        <v/>
      </c>
      <c r="BN943" s="171">
        <f t="shared" si="777"/>
        <v>0</v>
      </c>
      <c r="BO943" s="171">
        <f t="shared" si="778"/>
        <v>0</v>
      </c>
      <c r="BP943" s="171" t="str">
        <f t="shared" si="760"/>
        <v>0</v>
      </c>
      <c r="BQ943" s="171" t="str">
        <f>IF(ISBLANK(BL943), "", (POWER(BL943/VLOOKUP(BP943,Anthro_Calc!C:P,13,FALSE),VLOOKUP(BP943,Anthro_Calc!C:P,12,FALSE))-1) / (VLOOKUP(BP943,Anthro_Calc!C:P,14,FALSE)*VLOOKUP(BP943,Anthro_Calc!C:P,12,FALSE)))</f>
        <v/>
      </c>
      <c r="BR943" s="171" t="str">
        <f>IF(ISBLANK(BL943), "", -3 + (BL943 -VLOOKUP(BP943,Anthro_Calc!C:P,4,FALSE)) / (VLOOKUP(BP943,Anthro_Calc!C:P,5,FALSE) - VLOOKUP(BP943,Anthro_Calc!C:P,4,FALSE)))</f>
        <v/>
      </c>
      <c r="BS943" s="171" t="str">
        <f>IF(ISBLANK(BL943), "", 3 + (BL943 -VLOOKUP(BP943,Anthro_Calc!C:P,10,FALSE)) / (VLOOKUP(BP943,Anthro_Calc!C:P,10,FALSE) - VLOOKUP(BP943,Anthro_Calc!C:P,9,FALSE)))</f>
        <v/>
      </c>
      <c r="BT943" s="172" t="str">
        <f t="shared" si="761"/>
        <v/>
      </c>
      <c r="BU943" s="173" t="str">
        <f t="shared" si="762"/>
        <v/>
      </c>
      <c r="BV943" s="174" t="str">
        <f t="shared" si="763"/>
        <v/>
      </c>
      <c r="BW943" s="181" t="str">
        <f t="shared" si="786"/>
        <v/>
      </c>
      <c r="BX943" s="179"/>
      <c r="BY943" s="181" t="str">
        <f>IF(ISBLANK(BL943), "", VLOOKUP(Z943&amp;" "&amp;BV943&amp;" "&amp;BW943,Graduation_Criteria!$D$2:$E$34,2,FALSE))</f>
        <v/>
      </c>
      <c r="BZ943" s="181" t="str">
        <f t="shared" si="787"/>
        <v/>
      </c>
      <c r="CA943" s="167"/>
      <c r="CB943" s="175"/>
      <c r="CC943" s="175"/>
      <c r="CD943" s="183" t="str">
        <f t="shared" si="764"/>
        <v/>
      </c>
      <c r="CE943" s="184">
        <f t="shared" si="765"/>
        <v>0</v>
      </c>
      <c r="CF943" s="184">
        <f t="shared" si="766"/>
        <v>0</v>
      </c>
      <c r="CG943" s="184" t="str">
        <f t="shared" si="767"/>
        <v>0</v>
      </c>
      <c r="CH943" s="184" t="str">
        <f>IF(ISBLANK(CC943), "", (POWER(CC943/VLOOKUP(CG943,Anthro_Calc!C:P,13,FALSE),VLOOKUP(CG943,Anthro_Calc!C:P,12,FALSE))-1) / (VLOOKUP(CG943,Anthro_Calc!C:P,14,FALSE)*VLOOKUP(CG943,Anthro_Calc!C:P,12,FALSE)))</f>
        <v/>
      </c>
      <c r="CI943" s="184" t="str">
        <f>IF(ISBLANK(CC943), "", -3 + (CC943 -VLOOKUP(CG943,Anthro_Calc!C:P,4,FALSE)) / (VLOOKUP(CG943,Anthro_Calc!C:P,5,FALSE) - VLOOKUP(CG943,Anthro_Calc!C:P,4,FALSE)))</f>
        <v/>
      </c>
      <c r="CJ943" s="184" t="str">
        <f>IF(ISBLANK(CC943), "", 3 + (CC943 -VLOOKUP(CG943,Anthro_Calc!C:P,10,FALSE)) / (VLOOKUP(CG943,Anthro_Calc!C:P,10,FALSE) - VLOOKUP(CG943,Anthro_Calc!C:P,9,FALSE)))</f>
        <v/>
      </c>
      <c r="CK943" s="185" t="str">
        <f t="shared" si="768"/>
        <v/>
      </c>
      <c r="CL943" s="173" t="str">
        <f t="shared" si="769"/>
        <v/>
      </c>
      <c r="CM943" s="174" t="str">
        <f t="shared" si="770"/>
        <v/>
      </c>
      <c r="CN943" s="179"/>
      <c r="CO943" s="167"/>
      <c r="CP943" s="175"/>
      <c r="CQ943" s="175"/>
      <c r="CR943" s="186" t="str">
        <f t="shared" si="771"/>
        <v/>
      </c>
      <c r="CS943" s="187">
        <f t="shared" si="772"/>
        <v>0</v>
      </c>
      <c r="CT943" s="187">
        <f t="shared" si="773"/>
        <v>0</v>
      </c>
      <c r="CU943" s="187" t="str">
        <f t="shared" si="774"/>
        <v>0</v>
      </c>
      <c r="CV943" s="187" t="str">
        <f>IF(ISBLANK(CQ943), "", (POWER(CQ943/VLOOKUP(CU943,Anthro_Calc!C:P,13,FALSE),VLOOKUP(CU943,Anthro_Calc!C:P,12,FALSE))-1) / (VLOOKUP(CU943,Anthro_Calc!C:P,14,FALSE)*VLOOKUP(CU943,Anthro_Calc!C:P,12,FALSE)))</f>
        <v/>
      </c>
      <c r="CW943" s="187" t="str">
        <f>IF(ISBLANK(CQ943), "", -3 + (CQ943 -VLOOKUP(CU943,Anthro_Calc!C:P,4,FALSE)) / (VLOOKUP(CU943,Anthro_Calc!C:P,5,FALSE) - VLOOKUP(CU943,Anthro_Calc!C:P,4,FALSE)))</f>
        <v/>
      </c>
      <c r="CX943" s="187" t="str">
        <f>IF(ISBLANK(CQ943), "", 3 + (CQ943 -VLOOKUP(CU943,Anthro_Calc!C:P,10,FALSE)) / (VLOOKUP(CU943,Anthro_Calc!C:P,10,FALSE) - VLOOKUP(CU943,Anthro_Calc!C:P,9,FALSE)))</f>
        <v/>
      </c>
      <c r="CY943" s="188" t="str">
        <f t="shared" si="775"/>
        <v/>
      </c>
      <c r="CZ943" s="117" t="str">
        <f t="shared" si="789"/>
        <v/>
      </c>
      <c r="DA943" s="174" t="str">
        <f t="shared" si="776"/>
        <v/>
      </c>
      <c r="DB943" s="189"/>
    </row>
    <row r="944" spans="1:106">
      <c r="A944" s="165">
        <f t="shared" si="781"/>
        <v>940</v>
      </c>
      <c r="B944" s="166"/>
      <c r="C944" s="166"/>
      <c r="D944" s="166"/>
      <c r="E944" s="166"/>
      <c r="F944" s="166"/>
      <c r="G944" s="166"/>
      <c r="H944" s="166"/>
      <c r="I944" s="166"/>
      <c r="J944" s="166"/>
      <c r="K944" s="166"/>
      <c r="L944" s="166"/>
      <c r="M944" s="167"/>
      <c r="N944" s="168" t="str">
        <f t="shared" ca="1" si="740"/>
        <v/>
      </c>
      <c r="O944" s="169"/>
      <c r="P944" s="169"/>
      <c r="Q944" s="167"/>
      <c r="R944" s="170"/>
      <c r="S944" s="171" t="str">
        <f t="shared" si="741"/>
        <v/>
      </c>
      <c r="T944" s="171" t="str">
        <f t="shared" si="742"/>
        <v/>
      </c>
      <c r="U944" s="171" t="str">
        <f t="shared" si="743"/>
        <v/>
      </c>
      <c r="V944" s="171" t="str">
        <f>IF(ISBLANK(R944), "", (POWER(R944/VLOOKUP(U944,Anthro_Calc!C:P,13,FALSE),VLOOKUP(U944,Anthro_Calc!C:P,12,FALSE))-1) / (VLOOKUP(U944,Anthro_Calc!C:P,14,FALSE)*VLOOKUP(U944,Anthro_Calc!C:P,12,FALSE)))</f>
        <v/>
      </c>
      <c r="W944" s="171" t="str">
        <f>IF(ISBLANK(R944), "", -3 + (R944 -VLOOKUP(U944,Anthro_Calc!C:P,4,FALSE)) / (VLOOKUP(U944,Anthro_Calc!C:P,5,FALSE) - VLOOKUP(U944,Anthro_Calc!C:P,4,FALSE)))</f>
        <v/>
      </c>
      <c r="X944" s="171" t="str">
        <f>IF(ISBLANK(R944), "", 3 + (R944 -VLOOKUP(U944,Anthro_Calc!C:P,10,FALSE)) / (VLOOKUP(U944,Anthro_Calc!C:P,10,FALSE) - VLOOKUP(U944,Anthro_Calc!C:P,9,FALSE)))</f>
        <v/>
      </c>
      <c r="Y944" s="172" t="str">
        <f t="shared" si="744"/>
        <v/>
      </c>
      <c r="Z944" s="173" t="str">
        <f t="shared" si="745"/>
        <v/>
      </c>
      <c r="AA944" s="174" t="str">
        <f t="shared" si="780"/>
        <v/>
      </c>
      <c r="AB944" s="167"/>
      <c r="AC944" s="175"/>
      <c r="AD944" s="176"/>
      <c r="AE944" s="177" t="str">
        <f t="shared" si="746"/>
        <v/>
      </c>
      <c r="AF944" s="171">
        <f t="shared" si="747"/>
        <v>0</v>
      </c>
      <c r="AG944" s="171">
        <f t="shared" si="748"/>
        <v>0</v>
      </c>
      <c r="AH944" s="171" t="str">
        <f t="shared" si="749"/>
        <v>0</v>
      </c>
      <c r="AI944" s="171" t="str">
        <f>IF(ISBLANK(AD944), "", (POWER(AD944/VLOOKUP(AH944,Anthro_Calc!C:P,13,FALSE),VLOOKUP(AH944,Anthro_Calc!C:P,12,FALSE))-1) / (VLOOKUP(AH944,Anthro_Calc!C:P,14,FALSE)*VLOOKUP(AH944,Anthro_Calc!C:P,12,FALSE)))</f>
        <v/>
      </c>
      <c r="AJ944" s="171" t="str">
        <f>IF(ISBLANK(AD944), "", -3 + (AD944 -VLOOKUP(AH944,Anthro_Calc!C:P,4,FALSE)) / (VLOOKUP(AH944,Anthro_Calc!C:P,5,FALSE) - VLOOKUP(AH944,Anthro_Calc!C:P,4,FALSE)))</f>
        <v/>
      </c>
      <c r="AK944" s="171" t="str">
        <f>IF(ISBLANK(AD944), "", 3 + (AD944 -VLOOKUP(AH944,Anthro_Calc!C:P,10,FALSE)) / (VLOOKUP(AH944,Anthro_Calc!C:P,10,FALSE) - VLOOKUP(AH944,Anthro_Calc!C:P,9,FALSE)))</f>
        <v/>
      </c>
      <c r="AL944" s="172" t="str">
        <f t="shared" si="750"/>
        <v/>
      </c>
      <c r="AM944" s="173" t="str">
        <f t="shared" si="751"/>
        <v/>
      </c>
      <c r="AN944" s="174" t="str">
        <f t="shared" si="752"/>
        <v/>
      </c>
      <c r="AO944" s="178" t="str">
        <f t="shared" si="782"/>
        <v/>
      </c>
      <c r="AP944" s="179"/>
      <c r="AQ944" s="179" t="str">
        <f t="shared" si="788"/>
        <v/>
      </c>
      <c r="AR944" s="167"/>
      <c r="AS944" s="175"/>
      <c r="AT944" s="170"/>
      <c r="AU944" s="177" t="str">
        <f t="shared" si="779"/>
        <v/>
      </c>
      <c r="AV944" s="171">
        <f t="shared" si="753"/>
        <v>0</v>
      </c>
      <c r="AW944" s="171">
        <f t="shared" si="754"/>
        <v>0</v>
      </c>
      <c r="AX944" s="171" t="str">
        <f t="shared" si="755"/>
        <v>0</v>
      </c>
      <c r="AY944" s="171" t="str">
        <f>IF(ISBLANK(AT944), "", (POWER(AT944/VLOOKUP(AX944,Anthro_Calc!C:P,13,FALSE),VLOOKUP(AX944,Anthro_Calc!C:P,12,FALSE))-1) / (VLOOKUP(AX944,Anthro_Calc!C:P,14,FALSE)*VLOOKUP(AX944,Anthro_Calc!C:P,12,FALSE)))</f>
        <v/>
      </c>
      <c r="AZ944" s="171" t="str">
        <f>IF(ISBLANK(AT944), "", -3 + (AT944 -VLOOKUP(AX944,Anthro_Calc!C:P,4,FALSE)) / (VLOOKUP(AX944,Anthro_Calc!C:P,5,FALSE) - VLOOKUP(AX944,Anthro_Calc!C:P,4,FALSE)))</f>
        <v/>
      </c>
      <c r="BA944" s="171" t="str">
        <f>IF(ISBLANK(AT944), "", 3 + (AT944 -VLOOKUP(AX944,Anthro_Calc!C:P,10,FALSE)) / (VLOOKUP(AX944,Anthro_Calc!C:P,10,FALSE) - VLOOKUP(AX944,Anthro_Calc!C:P,9,FALSE)))</f>
        <v/>
      </c>
      <c r="BB944" s="172" t="str">
        <f t="shared" si="756"/>
        <v/>
      </c>
      <c r="BC944" s="173" t="str">
        <f t="shared" si="757"/>
        <v/>
      </c>
      <c r="BD944" s="174" t="str">
        <f t="shared" si="783"/>
        <v/>
      </c>
      <c r="BE944" s="180" t="str">
        <f t="shared" si="784"/>
        <v/>
      </c>
      <c r="BF944" s="181" t="str">
        <f t="shared" si="758"/>
        <v/>
      </c>
      <c r="BG944" s="181" t="str">
        <f t="shared" si="785"/>
        <v/>
      </c>
      <c r="BH944" s="179"/>
      <c r="BI944" s="182"/>
      <c r="BJ944" s="167"/>
      <c r="BK944" s="175"/>
      <c r="BL944" s="176"/>
      <c r="BM944" s="177" t="str">
        <f t="shared" si="759"/>
        <v/>
      </c>
      <c r="BN944" s="171">
        <f t="shared" si="777"/>
        <v>0</v>
      </c>
      <c r="BO944" s="171">
        <f t="shared" si="778"/>
        <v>0</v>
      </c>
      <c r="BP944" s="171" t="str">
        <f t="shared" si="760"/>
        <v>0</v>
      </c>
      <c r="BQ944" s="171" t="str">
        <f>IF(ISBLANK(BL944), "", (POWER(BL944/VLOOKUP(BP944,Anthro_Calc!C:P,13,FALSE),VLOOKUP(BP944,Anthro_Calc!C:P,12,FALSE))-1) / (VLOOKUP(BP944,Anthro_Calc!C:P,14,FALSE)*VLOOKUP(BP944,Anthro_Calc!C:P,12,FALSE)))</f>
        <v/>
      </c>
      <c r="BR944" s="171" t="str">
        <f>IF(ISBLANK(BL944), "", -3 + (BL944 -VLOOKUP(BP944,Anthro_Calc!C:P,4,FALSE)) / (VLOOKUP(BP944,Anthro_Calc!C:P,5,FALSE) - VLOOKUP(BP944,Anthro_Calc!C:P,4,FALSE)))</f>
        <v/>
      </c>
      <c r="BS944" s="171" t="str">
        <f>IF(ISBLANK(BL944), "", 3 + (BL944 -VLOOKUP(BP944,Anthro_Calc!C:P,10,FALSE)) / (VLOOKUP(BP944,Anthro_Calc!C:P,10,FALSE) - VLOOKUP(BP944,Anthro_Calc!C:P,9,FALSE)))</f>
        <v/>
      </c>
      <c r="BT944" s="172" t="str">
        <f t="shared" si="761"/>
        <v/>
      </c>
      <c r="BU944" s="173" t="str">
        <f t="shared" si="762"/>
        <v/>
      </c>
      <c r="BV944" s="174" t="str">
        <f t="shared" si="763"/>
        <v/>
      </c>
      <c r="BW944" s="181" t="str">
        <f t="shared" si="786"/>
        <v/>
      </c>
      <c r="BX944" s="179"/>
      <c r="BY944" s="181" t="str">
        <f>IF(ISBLANK(BL944), "", VLOOKUP(Z944&amp;" "&amp;BV944&amp;" "&amp;BW944,Graduation_Criteria!$D$2:$E$34,2,FALSE))</f>
        <v/>
      </c>
      <c r="BZ944" s="181" t="str">
        <f t="shared" si="787"/>
        <v/>
      </c>
      <c r="CA944" s="167"/>
      <c r="CB944" s="175"/>
      <c r="CC944" s="175"/>
      <c r="CD944" s="183" t="str">
        <f t="shared" si="764"/>
        <v/>
      </c>
      <c r="CE944" s="184">
        <f t="shared" si="765"/>
        <v>0</v>
      </c>
      <c r="CF944" s="184">
        <f t="shared" si="766"/>
        <v>0</v>
      </c>
      <c r="CG944" s="184" t="str">
        <f t="shared" si="767"/>
        <v>0</v>
      </c>
      <c r="CH944" s="184" t="str">
        <f>IF(ISBLANK(CC944), "", (POWER(CC944/VLOOKUP(CG944,Anthro_Calc!C:P,13,FALSE),VLOOKUP(CG944,Anthro_Calc!C:P,12,FALSE))-1) / (VLOOKUP(CG944,Anthro_Calc!C:P,14,FALSE)*VLOOKUP(CG944,Anthro_Calc!C:P,12,FALSE)))</f>
        <v/>
      </c>
      <c r="CI944" s="184" t="str">
        <f>IF(ISBLANK(CC944), "", -3 + (CC944 -VLOOKUP(CG944,Anthro_Calc!C:P,4,FALSE)) / (VLOOKUP(CG944,Anthro_Calc!C:P,5,FALSE) - VLOOKUP(CG944,Anthro_Calc!C:P,4,FALSE)))</f>
        <v/>
      </c>
      <c r="CJ944" s="184" t="str">
        <f>IF(ISBLANK(CC944), "", 3 + (CC944 -VLOOKUP(CG944,Anthro_Calc!C:P,10,FALSE)) / (VLOOKUP(CG944,Anthro_Calc!C:P,10,FALSE) - VLOOKUP(CG944,Anthro_Calc!C:P,9,FALSE)))</f>
        <v/>
      </c>
      <c r="CK944" s="185" t="str">
        <f t="shared" si="768"/>
        <v/>
      </c>
      <c r="CL944" s="173" t="str">
        <f t="shared" si="769"/>
        <v/>
      </c>
      <c r="CM944" s="174" t="str">
        <f t="shared" si="770"/>
        <v/>
      </c>
      <c r="CN944" s="179"/>
      <c r="CO944" s="167"/>
      <c r="CP944" s="175"/>
      <c r="CQ944" s="175"/>
      <c r="CR944" s="186" t="str">
        <f t="shared" si="771"/>
        <v/>
      </c>
      <c r="CS944" s="187">
        <f t="shared" si="772"/>
        <v>0</v>
      </c>
      <c r="CT944" s="187">
        <f t="shared" si="773"/>
        <v>0</v>
      </c>
      <c r="CU944" s="187" t="str">
        <f t="shared" si="774"/>
        <v>0</v>
      </c>
      <c r="CV944" s="187" t="str">
        <f>IF(ISBLANK(CQ944), "", (POWER(CQ944/VLOOKUP(CU944,Anthro_Calc!C:P,13,FALSE),VLOOKUP(CU944,Anthro_Calc!C:P,12,FALSE))-1) / (VLOOKUP(CU944,Anthro_Calc!C:P,14,FALSE)*VLOOKUP(CU944,Anthro_Calc!C:P,12,FALSE)))</f>
        <v/>
      </c>
      <c r="CW944" s="187" t="str">
        <f>IF(ISBLANK(CQ944), "", -3 + (CQ944 -VLOOKUP(CU944,Anthro_Calc!C:P,4,FALSE)) / (VLOOKUP(CU944,Anthro_Calc!C:P,5,FALSE) - VLOOKUP(CU944,Anthro_Calc!C:P,4,FALSE)))</f>
        <v/>
      </c>
      <c r="CX944" s="187" t="str">
        <f>IF(ISBLANK(CQ944), "", 3 + (CQ944 -VLOOKUP(CU944,Anthro_Calc!C:P,10,FALSE)) / (VLOOKUP(CU944,Anthro_Calc!C:P,10,FALSE) - VLOOKUP(CU944,Anthro_Calc!C:P,9,FALSE)))</f>
        <v/>
      </c>
      <c r="CY944" s="188" t="str">
        <f t="shared" si="775"/>
        <v/>
      </c>
      <c r="CZ944" s="117" t="str">
        <f t="shared" si="789"/>
        <v/>
      </c>
      <c r="DA944" s="174" t="str">
        <f t="shared" si="776"/>
        <v/>
      </c>
      <c r="DB944" s="189"/>
    </row>
    <row r="945" spans="1:106">
      <c r="A945" s="165">
        <f t="shared" si="781"/>
        <v>941</v>
      </c>
      <c r="B945" s="166"/>
      <c r="C945" s="166"/>
      <c r="D945" s="166"/>
      <c r="E945" s="166"/>
      <c r="F945" s="166"/>
      <c r="G945" s="166"/>
      <c r="H945" s="166"/>
      <c r="I945" s="166"/>
      <c r="J945" s="166"/>
      <c r="K945" s="166"/>
      <c r="L945" s="166"/>
      <c r="M945" s="167"/>
      <c r="N945" s="168" t="str">
        <f t="shared" ca="1" si="740"/>
        <v/>
      </c>
      <c r="O945" s="169"/>
      <c r="P945" s="169"/>
      <c r="Q945" s="167"/>
      <c r="R945" s="170"/>
      <c r="S945" s="171" t="str">
        <f t="shared" si="741"/>
        <v/>
      </c>
      <c r="T945" s="171" t="str">
        <f t="shared" si="742"/>
        <v/>
      </c>
      <c r="U945" s="171" t="str">
        <f t="shared" si="743"/>
        <v/>
      </c>
      <c r="V945" s="171" t="str">
        <f>IF(ISBLANK(R945), "", (POWER(R945/VLOOKUP(U945,Anthro_Calc!C:P,13,FALSE),VLOOKUP(U945,Anthro_Calc!C:P,12,FALSE))-1) / (VLOOKUP(U945,Anthro_Calc!C:P,14,FALSE)*VLOOKUP(U945,Anthro_Calc!C:P,12,FALSE)))</f>
        <v/>
      </c>
      <c r="W945" s="171" t="str">
        <f>IF(ISBLANK(R945), "", -3 + (R945 -VLOOKUP(U945,Anthro_Calc!C:P,4,FALSE)) / (VLOOKUP(U945,Anthro_Calc!C:P,5,FALSE) - VLOOKUP(U945,Anthro_Calc!C:P,4,FALSE)))</f>
        <v/>
      </c>
      <c r="X945" s="171" t="str">
        <f>IF(ISBLANK(R945), "", 3 + (R945 -VLOOKUP(U945,Anthro_Calc!C:P,10,FALSE)) / (VLOOKUP(U945,Anthro_Calc!C:P,10,FALSE) - VLOOKUP(U945,Anthro_Calc!C:P,9,FALSE)))</f>
        <v/>
      </c>
      <c r="Y945" s="172" t="str">
        <f t="shared" si="744"/>
        <v/>
      </c>
      <c r="Z945" s="173" t="str">
        <f t="shared" si="745"/>
        <v/>
      </c>
      <c r="AA945" s="174" t="str">
        <f t="shared" si="780"/>
        <v/>
      </c>
      <c r="AB945" s="167"/>
      <c r="AC945" s="175"/>
      <c r="AD945" s="176"/>
      <c r="AE945" s="177" t="str">
        <f t="shared" si="746"/>
        <v/>
      </c>
      <c r="AF945" s="171">
        <f t="shared" si="747"/>
        <v>0</v>
      </c>
      <c r="AG945" s="171">
        <f t="shared" si="748"/>
        <v>0</v>
      </c>
      <c r="AH945" s="171" t="str">
        <f t="shared" si="749"/>
        <v>0</v>
      </c>
      <c r="AI945" s="171" t="str">
        <f>IF(ISBLANK(AD945), "", (POWER(AD945/VLOOKUP(AH945,Anthro_Calc!C:P,13,FALSE),VLOOKUP(AH945,Anthro_Calc!C:P,12,FALSE))-1) / (VLOOKUP(AH945,Anthro_Calc!C:P,14,FALSE)*VLOOKUP(AH945,Anthro_Calc!C:P,12,FALSE)))</f>
        <v/>
      </c>
      <c r="AJ945" s="171" t="str">
        <f>IF(ISBLANK(AD945), "", -3 + (AD945 -VLOOKUP(AH945,Anthro_Calc!C:P,4,FALSE)) / (VLOOKUP(AH945,Anthro_Calc!C:P,5,FALSE) - VLOOKUP(AH945,Anthro_Calc!C:P,4,FALSE)))</f>
        <v/>
      </c>
      <c r="AK945" s="171" t="str">
        <f>IF(ISBLANK(AD945), "", 3 + (AD945 -VLOOKUP(AH945,Anthro_Calc!C:P,10,FALSE)) / (VLOOKUP(AH945,Anthro_Calc!C:P,10,FALSE) - VLOOKUP(AH945,Anthro_Calc!C:P,9,FALSE)))</f>
        <v/>
      </c>
      <c r="AL945" s="172" t="str">
        <f t="shared" si="750"/>
        <v/>
      </c>
      <c r="AM945" s="173" t="str">
        <f t="shared" si="751"/>
        <v/>
      </c>
      <c r="AN945" s="174" t="str">
        <f t="shared" si="752"/>
        <v/>
      </c>
      <c r="AO945" s="178" t="str">
        <f t="shared" si="782"/>
        <v/>
      </c>
      <c r="AP945" s="179"/>
      <c r="AQ945" s="179" t="str">
        <f t="shared" si="788"/>
        <v/>
      </c>
      <c r="AR945" s="167"/>
      <c r="AS945" s="175"/>
      <c r="AT945" s="170"/>
      <c r="AU945" s="177" t="str">
        <f t="shared" si="779"/>
        <v/>
      </c>
      <c r="AV945" s="171">
        <f t="shared" si="753"/>
        <v>0</v>
      </c>
      <c r="AW945" s="171">
        <f t="shared" si="754"/>
        <v>0</v>
      </c>
      <c r="AX945" s="171" t="str">
        <f t="shared" si="755"/>
        <v>0</v>
      </c>
      <c r="AY945" s="171" t="str">
        <f>IF(ISBLANK(AT945), "", (POWER(AT945/VLOOKUP(AX945,Anthro_Calc!C:P,13,FALSE),VLOOKUP(AX945,Anthro_Calc!C:P,12,FALSE))-1) / (VLOOKUP(AX945,Anthro_Calc!C:P,14,FALSE)*VLOOKUP(AX945,Anthro_Calc!C:P,12,FALSE)))</f>
        <v/>
      </c>
      <c r="AZ945" s="171" t="str">
        <f>IF(ISBLANK(AT945), "", -3 + (AT945 -VLOOKUP(AX945,Anthro_Calc!C:P,4,FALSE)) / (VLOOKUP(AX945,Anthro_Calc!C:P,5,FALSE) - VLOOKUP(AX945,Anthro_Calc!C:P,4,FALSE)))</f>
        <v/>
      </c>
      <c r="BA945" s="171" t="str">
        <f>IF(ISBLANK(AT945), "", 3 + (AT945 -VLOOKUP(AX945,Anthro_Calc!C:P,10,FALSE)) / (VLOOKUP(AX945,Anthro_Calc!C:P,10,FALSE) - VLOOKUP(AX945,Anthro_Calc!C:P,9,FALSE)))</f>
        <v/>
      </c>
      <c r="BB945" s="172" t="str">
        <f t="shared" si="756"/>
        <v/>
      </c>
      <c r="BC945" s="173" t="str">
        <f t="shared" si="757"/>
        <v/>
      </c>
      <c r="BD945" s="174" t="str">
        <f t="shared" si="783"/>
        <v/>
      </c>
      <c r="BE945" s="180" t="str">
        <f t="shared" si="784"/>
        <v/>
      </c>
      <c r="BF945" s="181" t="str">
        <f t="shared" si="758"/>
        <v/>
      </c>
      <c r="BG945" s="181" t="str">
        <f t="shared" si="785"/>
        <v/>
      </c>
      <c r="BH945" s="179"/>
      <c r="BI945" s="182"/>
      <c r="BJ945" s="167"/>
      <c r="BK945" s="175"/>
      <c r="BL945" s="176"/>
      <c r="BM945" s="177" t="str">
        <f t="shared" si="759"/>
        <v/>
      </c>
      <c r="BN945" s="171">
        <f t="shared" si="777"/>
        <v>0</v>
      </c>
      <c r="BO945" s="171">
        <f t="shared" si="778"/>
        <v>0</v>
      </c>
      <c r="BP945" s="171" t="str">
        <f t="shared" si="760"/>
        <v>0</v>
      </c>
      <c r="BQ945" s="171" t="str">
        <f>IF(ISBLANK(BL945), "", (POWER(BL945/VLOOKUP(BP945,Anthro_Calc!C:P,13,FALSE),VLOOKUP(BP945,Anthro_Calc!C:P,12,FALSE))-1) / (VLOOKUP(BP945,Anthro_Calc!C:P,14,FALSE)*VLOOKUP(BP945,Anthro_Calc!C:P,12,FALSE)))</f>
        <v/>
      </c>
      <c r="BR945" s="171" t="str">
        <f>IF(ISBLANK(BL945), "", -3 + (BL945 -VLOOKUP(BP945,Anthro_Calc!C:P,4,FALSE)) / (VLOOKUP(BP945,Anthro_Calc!C:P,5,FALSE) - VLOOKUP(BP945,Anthro_Calc!C:P,4,FALSE)))</f>
        <v/>
      </c>
      <c r="BS945" s="171" t="str">
        <f>IF(ISBLANK(BL945), "", 3 + (BL945 -VLOOKUP(BP945,Anthro_Calc!C:P,10,FALSE)) / (VLOOKUP(BP945,Anthro_Calc!C:P,10,FALSE) - VLOOKUP(BP945,Anthro_Calc!C:P,9,FALSE)))</f>
        <v/>
      </c>
      <c r="BT945" s="172" t="str">
        <f t="shared" si="761"/>
        <v/>
      </c>
      <c r="BU945" s="173" t="str">
        <f t="shared" si="762"/>
        <v/>
      </c>
      <c r="BV945" s="174" t="str">
        <f t="shared" si="763"/>
        <v/>
      </c>
      <c r="BW945" s="181" t="str">
        <f t="shared" si="786"/>
        <v/>
      </c>
      <c r="BX945" s="179"/>
      <c r="BY945" s="181" t="str">
        <f>IF(ISBLANK(BL945), "", VLOOKUP(Z945&amp;" "&amp;BV945&amp;" "&amp;BW945,Graduation_Criteria!$D$2:$E$34,2,FALSE))</f>
        <v/>
      </c>
      <c r="BZ945" s="181" t="str">
        <f t="shared" si="787"/>
        <v/>
      </c>
      <c r="CA945" s="167"/>
      <c r="CB945" s="175"/>
      <c r="CC945" s="175"/>
      <c r="CD945" s="183" t="str">
        <f t="shared" si="764"/>
        <v/>
      </c>
      <c r="CE945" s="184">
        <f t="shared" si="765"/>
        <v>0</v>
      </c>
      <c r="CF945" s="184">
        <f t="shared" si="766"/>
        <v>0</v>
      </c>
      <c r="CG945" s="184" t="str">
        <f t="shared" si="767"/>
        <v>0</v>
      </c>
      <c r="CH945" s="184" t="str">
        <f>IF(ISBLANK(CC945), "", (POWER(CC945/VLOOKUP(CG945,Anthro_Calc!C:P,13,FALSE),VLOOKUP(CG945,Anthro_Calc!C:P,12,FALSE))-1) / (VLOOKUP(CG945,Anthro_Calc!C:P,14,FALSE)*VLOOKUP(CG945,Anthro_Calc!C:P,12,FALSE)))</f>
        <v/>
      </c>
      <c r="CI945" s="184" t="str">
        <f>IF(ISBLANK(CC945), "", -3 + (CC945 -VLOOKUP(CG945,Anthro_Calc!C:P,4,FALSE)) / (VLOOKUP(CG945,Anthro_Calc!C:P,5,FALSE) - VLOOKUP(CG945,Anthro_Calc!C:P,4,FALSE)))</f>
        <v/>
      </c>
      <c r="CJ945" s="184" t="str">
        <f>IF(ISBLANK(CC945), "", 3 + (CC945 -VLOOKUP(CG945,Anthro_Calc!C:P,10,FALSE)) / (VLOOKUP(CG945,Anthro_Calc!C:P,10,FALSE) - VLOOKUP(CG945,Anthro_Calc!C:P,9,FALSE)))</f>
        <v/>
      </c>
      <c r="CK945" s="185" t="str">
        <f t="shared" si="768"/>
        <v/>
      </c>
      <c r="CL945" s="173" t="str">
        <f t="shared" si="769"/>
        <v/>
      </c>
      <c r="CM945" s="174" t="str">
        <f t="shared" si="770"/>
        <v/>
      </c>
      <c r="CN945" s="179"/>
      <c r="CO945" s="167"/>
      <c r="CP945" s="175"/>
      <c r="CQ945" s="175"/>
      <c r="CR945" s="186" t="str">
        <f t="shared" si="771"/>
        <v/>
      </c>
      <c r="CS945" s="187">
        <f t="shared" si="772"/>
        <v>0</v>
      </c>
      <c r="CT945" s="187">
        <f t="shared" si="773"/>
        <v>0</v>
      </c>
      <c r="CU945" s="187" t="str">
        <f t="shared" si="774"/>
        <v>0</v>
      </c>
      <c r="CV945" s="187" t="str">
        <f>IF(ISBLANK(CQ945), "", (POWER(CQ945/VLOOKUP(CU945,Anthro_Calc!C:P,13,FALSE),VLOOKUP(CU945,Anthro_Calc!C:P,12,FALSE))-1) / (VLOOKUP(CU945,Anthro_Calc!C:P,14,FALSE)*VLOOKUP(CU945,Anthro_Calc!C:P,12,FALSE)))</f>
        <v/>
      </c>
      <c r="CW945" s="187" t="str">
        <f>IF(ISBLANK(CQ945), "", -3 + (CQ945 -VLOOKUP(CU945,Anthro_Calc!C:P,4,FALSE)) / (VLOOKUP(CU945,Anthro_Calc!C:P,5,FALSE) - VLOOKUP(CU945,Anthro_Calc!C:P,4,FALSE)))</f>
        <v/>
      </c>
      <c r="CX945" s="187" t="str">
        <f>IF(ISBLANK(CQ945), "", 3 + (CQ945 -VLOOKUP(CU945,Anthro_Calc!C:P,10,FALSE)) / (VLOOKUP(CU945,Anthro_Calc!C:P,10,FALSE) - VLOOKUP(CU945,Anthro_Calc!C:P,9,FALSE)))</f>
        <v/>
      </c>
      <c r="CY945" s="188" t="str">
        <f t="shared" si="775"/>
        <v/>
      </c>
      <c r="CZ945" s="117" t="str">
        <f t="shared" si="789"/>
        <v/>
      </c>
      <c r="DA945" s="174" t="str">
        <f t="shared" si="776"/>
        <v/>
      </c>
      <c r="DB945" s="189"/>
    </row>
    <row r="946" spans="1:106">
      <c r="A946" s="165">
        <f t="shared" si="781"/>
        <v>942</v>
      </c>
      <c r="B946" s="166"/>
      <c r="C946" s="166"/>
      <c r="D946" s="166"/>
      <c r="E946" s="166"/>
      <c r="F946" s="166"/>
      <c r="G946" s="166"/>
      <c r="H946" s="166"/>
      <c r="I946" s="166"/>
      <c r="J946" s="166"/>
      <c r="K946" s="166"/>
      <c r="L946" s="166"/>
      <c r="M946" s="167"/>
      <c r="N946" s="168" t="str">
        <f t="shared" ca="1" si="740"/>
        <v/>
      </c>
      <c r="O946" s="169"/>
      <c r="P946" s="169"/>
      <c r="Q946" s="167"/>
      <c r="R946" s="170"/>
      <c r="S946" s="171" t="str">
        <f t="shared" si="741"/>
        <v/>
      </c>
      <c r="T946" s="171" t="str">
        <f t="shared" si="742"/>
        <v/>
      </c>
      <c r="U946" s="171" t="str">
        <f t="shared" si="743"/>
        <v/>
      </c>
      <c r="V946" s="171" t="str">
        <f>IF(ISBLANK(R946), "", (POWER(R946/VLOOKUP(U946,Anthro_Calc!C:P,13,FALSE),VLOOKUP(U946,Anthro_Calc!C:P,12,FALSE))-1) / (VLOOKUP(U946,Anthro_Calc!C:P,14,FALSE)*VLOOKUP(U946,Anthro_Calc!C:P,12,FALSE)))</f>
        <v/>
      </c>
      <c r="W946" s="171" t="str">
        <f>IF(ISBLANK(R946), "", -3 + (R946 -VLOOKUP(U946,Anthro_Calc!C:P,4,FALSE)) / (VLOOKUP(U946,Anthro_Calc!C:P,5,FALSE) - VLOOKUP(U946,Anthro_Calc!C:P,4,FALSE)))</f>
        <v/>
      </c>
      <c r="X946" s="171" t="str">
        <f>IF(ISBLANK(R946), "", 3 + (R946 -VLOOKUP(U946,Anthro_Calc!C:P,10,FALSE)) / (VLOOKUP(U946,Anthro_Calc!C:P,10,FALSE) - VLOOKUP(U946,Anthro_Calc!C:P,9,FALSE)))</f>
        <v/>
      </c>
      <c r="Y946" s="172" t="str">
        <f t="shared" si="744"/>
        <v/>
      </c>
      <c r="Z946" s="173" t="str">
        <f t="shared" si="745"/>
        <v/>
      </c>
      <c r="AA946" s="174" t="str">
        <f t="shared" si="780"/>
        <v/>
      </c>
      <c r="AB946" s="167"/>
      <c r="AC946" s="175"/>
      <c r="AD946" s="176"/>
      <c r="AE946" s="177" t="str">
        <f t="shared" si="746"/>
        <v/>
      </c>
      <c r="AF946" s="171">
        <f t="shared" si="747"/>
        <v>0</v>
      </c>
      <c r="AG946" s="171">
        <f t="shared" si="748"/>
        <v>0</v>
      </c>
      <c r="AH946" s="171" t="str">
        <f t="shared" si="749"/>
        <v>0</v>
      </c>
      <c r="AI946" s="171" t="str">
        <f>IF(ISBLANK(AD946), "", (POWER(AD946/VLOOKUP(AH946,Anthro_Calc!C:P,13,FALSE),VLOOKUP(AH946,Anthro_Calc!C:P,12,FALSE))-1) / (VLOOKUP(AH946,Anthro_Calc!C:P,14,FALSE)*VLOOKUP(AH946,Anthro_Calc!C:P,12,FALSE)))</f>
        <v/>
      </c>
      <c r="AJ946" s="171" t="str">
        <f>IF(ISBLANK(AD946), "", -3 + (AD946 -VLOOKUP(AH946,Anthro_Calc!C:P,4,FALSE)) / (VLOOKUP(AH946,Anthro_Calc!C:P,5,FALSE) - VLOOKUP(AH946,Anthro_Calc!C:P,4,FALSE)))</f>
        <v/>
      </c>
      <c r="AK946" s="171" t="str">
        <f>IF(ISBLANK(AD946), "", 3 + (AD946 -VLOOKUP(AH946,Anthro_Calc!C:P,10,FALSE)) / (VLOOKUP(AH946,Anthro_Calc!C:P,10,FALSE) - VLOOKUP(AH946,Anthro_Calc!C:P,9,FALSE)))</f>
        <v/>
      </c>
      <c r="AL946" s="172" t="str">
        <f t="shared" si="750"/>
        <v/>
      </c>
      <c r="AM946" s="173" t="str">
        <f t="shared" si="751"/>
        <v/>
      </c>
      <c r="AN946" s="174" t="str">
        <f t="shared" si="752"/>
        <v/>
      </c>
      <c r="AO946" s="178" t="str">
        <f t="shared" si="782"/>
        <v/>
      </c>
      <c r="AP946" s="179"/>
      <c r="AQ946" s="179" t="str">
        <f t="shared" si="788"/>
        <v/>
      </c>
      <c r="AR946" s="167"/>
      <c r="AS946" s="175"/>
      <c r="AT946" s="170"/>
      <c r="AU946" s="177" t="str">
        <f t="shared" si="779"/>
        <v/>
      </c>
      <c r="AV946" s="171">
        <f t="shared" si="753"/>
        <v>0</v>
      </c>
      <c r="AW946" s="171">
        <f t="shared" si="754"/>
        <v>0</v>
      </c>
      <c r="AX946" s="171" t="str">
        <f t="shared" si="755"/>
        <v>0</v>
      </c>
      <c r="AY946" s="171" t="str">
        <f>IF(ISBLANK(AT946), "", (POWER(AT946/VLOOKUP(AX946,Anthro_Calc!C:P,13,FALSE),VLOOKUP(AX946,Anthro_Calc!C:P,12,FALSE))-1) / (VLOOKUP(AX946,Anthro_Calc!C:P,14,FALSE)*VLOOKUP(AX946,Anthro_Calc!C:P,12,FALSE)))</f>
        <v/>
      </c>
      <c r="AZ946" s="171" t="str">
        <f>IF(ISBLANK(AT946), "", -3 + (AT946 -VLOOKUP(AX946,Anthro_Calc!C:P,4,FALSE)) / (VLOOKUP(AX946,Anthro_Calc!C:P,5,FALSE) - VLOOKUP(AX946,Anthro_Calc!C:P,4,FALSE)))</f>
        <v/>
      </c>
      <c r="BA946" s="171" t="str">
        <f>IF(ISBLANK(AT946), "", 3 + (AT946 -VLOOKUP(AX946,Anthro_Calc!C:P,10,FALSE)) / (VLOOKUP(AX946,Anthro_Calc!C:P,10,FALSE) - VLOOKUP(AX946,Anthro_Calc!C:P,9,FALSE)))</f>
        <v/>
      </c>
      <c r="BB946" s="172" t="str">
        <f t="shared" si="756"/>
        <v/>
      </c>
      <c r="BC946" s="173" t="str">
        <f t="shared" si="757"/>
        <v/>
      </c>
      <c r="BD946" s="174" t="str">
        <f t="shared" si="783"/>
        <v/>
      </c>
      <c r="BE946" s="180" t="str">
        <f t="shared" si="784"/>
        <v/>
      </c>
      <c r="BF946" s="181" t="str">
        <f t="shared" si="758"/>
        <v/>
      </c>
      <c r="BG946" s="181" t="str">
        <f t="shared" si="785"/>
        <v/>
      </c>
      <c r="BH946" s="179"/>
      <c r="BI946" s="182"/>
      <c r="BJ946" s="167"/>
      <c r="BK946" s="175"/>
      <c r="BL946" s="176"/>
      <c r="BM946" s="177" t="str">
        <f t="shared" si="759"/>
        <v/>
      </c>
      <c r="BN946" s="171">
        <f t="shared" si="777"/>
        <v>0</v>
      </c>
      <c r="BO946" s="171">
        <f t="shared" si="778"/>
        <v>0</v>
      </c>
      <c r="BP946" s="171" t="str">
        <f t="shared" si="760"/>
        <v>0</v>
      </c>
      <c r="BQ946" s="171" t="str">
        <f>IF(ISBLANK(BL946), "", (POWER(BL946/VLOOKUP(BP946,Anthro_Calc!C:P,13,FALSE),VLOOKUP(BP946,Anthro_Calc!C:P,12,FALSE))-1) / (VLOOKUP(BP946,Anthro_Calc!C:P,14,FALSE)*VLOOKUP(BP946,Anthro_Calc!C:P,12,FALSE)))</f>
        <v/>
      </c>
      <c r="BR946" s="171" t="str">
        <f>IF(ISBLANK(BL946), "", -3 + (BL946 -VLOOKUP(BP946,Anthro_Calc!C:P,4,FALSE)) / (VLOOKUP(BP946,Anthro_Calc!C:P,5,FALSE) - VLOOKUP(BP946,Anthro_Calc!C:P,4,FALSE)))</f>
        <v/>
      </c>
      <c r="BS946" s="171" t="str">
        <f>IF(ISBLANK(BL946), "", 3 + (BL946 -VLOOKUP(BP946,Anthro_Calc!C:P,10,FALSE)) / (VLOOKUP(BP946,Anthro_Calc!C:P,10,FALSE) - VLOOKUP(BP946,Anthro_Calc!C:P,9,FALSE)))</f>
        <v/>
      </c>
      <c r="BT946" s="172" t="str">
        <f t="shared" si="761"/>
        <v/>
      </c>
      <c r="BU946" s="173" t="str">
        <f t="shared" si="762"/>
        <v/>
      </c>
      <c r="BV946" s="174" t="str">
        <f t="shared" si="763"/>
        <v/>
      </c>
      <c r="BW946" s="181" t="str">
        <f t="shared" si="786"/>
        <v/>
      </c>
      <c r="BX946" s="179"/>
      <c r="BY946" s="181" t="str">
        <f>IF(ISBLANK(BL946), "", VLOOKUP(Z946&amp;" "&amp;BV946&amp;" "&amp;BW946,Graduation_Criteria!$D$2:$E$34,2,FALSE))</f>
        <v/>
      </c>
      <c r="BZ946" s="181" t="str">
        <f t="shared" si="787"/>
        <v/>
      </c>
      <c r="CA946" s="167"/>
      <c r="CB946" s="175"/>
      <c r="CC946" s="175"/>
      <c r="CD946" s="183" t="str">
        <f t="shared" si="764"/>
        <v/>
      </c>
      <c r="CE946" s="184">
        <f t="shared" si="765"/>
        <v>0</v>
      </c>
      <c r="CF946" s="184">
        <f t="shared" si="766"/>
        <v>0</v>
      </c>
      <c r="CG946" s="184" t="str">
        <f t="shared" si="767"/>
        <v>0</v>
      </c>
      <c r="CH946" s="184" t="str">
        <f>IF(ISBLANK(CC946), "", (POWER(CC946/VLOOKUP(CG946,Anthro_Calc!C:P,13,FALSE),VLOOKUP(CG946,Anthro_Calc!C:P,12,FALSE))-1) / (VLOOKUP(CG946,Anthro_Calc!C:P,14,FALSE)*VLOOKUP(CG946,Anthro_Calc!C:P,12,FALSE)))</f>
        <v/>
      </c>
      <c r="CI946" s="184" t="str">
        <f>IF(ISBLANK(CC946), "", -3 + (CC946 -VLOOKUP(CG946,Anthro_Calc!C:P,4,FALSE)) / (VLOOKUP(CG946,Anthro_Calc!C:P,5,FALSE) - VLOOKUP(CG946,Anthro_Calc!C:P,4,FALSE)))</f>
        <v/>
      </c>
      <c r="CJ946" s="184" t="str">
        <f>IF(ISBLANK(CC946), "", 3 + (CC946 -VLOOKUP(CG946,Anthro_Calc!C:P,10,FALSE)) / (VLOOKUP(CG946,Anthro_Calc!C:P,10,FALSE) - VLOOKUP(CG946,Anthro_Calc!C:P,9,FALSE)))</f>
        <v/>
      </c>
      <c r="CK946" s="185" t="str">
        <f t="shared" si="768"/>
        <v/>
      </c>
      <c r="CL946" s="173" t="str">
        <f t="shared" si="769"/>
        <v/>
      </c>
      <c r="CM946" s="174" t="str">
        <f t="shared" si="770"/>
        <v/>
      </c>
      <c r="CN946" s="179"/>
      <c r="CO946" s="167"/>
      <c r="CP946" s="175"/>
      <c r="CQ946" s="175"/>
      <c r="CR946" s="186" t="str">
        <f t="shared" si="771"/>
        <v/>
      </c>
      <c r="CS946" s="187">
        <f t="shared" si="772"/>
        <v>0</v>
      </c>
      <c r="CT946" s="187">
        <f t="shared" si="773"/>
        <v>0</v>
      </c>
      <c r="CU946" s="187" t="str">
        <f t="shared" si="774"/>
        <v>0</v>
      </c>
      <c r="CV946" s="187" t="str">
        <f>IF(ISBLANK(CQ946), "", (POWER(CQ946/VLOOKUP(CU946,Anthro_Calc!C:P,13,FALSE),VLOOKUP(CU946,Anthro_Calc!C:P,12,FALSE))-1) / (VLOOKUP(CU946,Anthro_Calc!C:P,14,FALSE)*VLOOKUP(CU946,Anthro_Calc!C:P,12,FALSE)))</f>
        <v/>
      </c>
      <c r="CW946" s="187" t="str">
        <f>IF(ISBLANK(CQ946), "", -3 + (CQ946 -VLOOKUP(CU946,Anthro_Calc!C:P,4,FALSE)) / (VLOOKUP(CU946,Anthro_Calc!C:P,5,FALSE) - VLOOKUP(CU946,Anthro_Calc!C:P,4,FALSE)))</f>
        <v/>
      </c>
      <c r="CX946" s="187" t="str">
        <f>IF(ISBLANK(CQ946), "", 3 + (CQ946 -VLOOKUP(CU946,Anthro_Calc!C:P,10,FALSE)) / (VLOOKUP(CU946,Anthro_Calc!C:P,10,FALSE) - VLOOKUP(CU946,Anthro_Calc!C:P,9,FALSE)))</f>
        <v/>
      </c>
      <c r="CY946" s="188" t="str">
        <f t="shared" si="775"/>
        <v/>
      </c>
      <c r="CZ946" s="117" t="str">
        <f t="shared" si="789"/>
        <v/>
      </c>
      <c r="DA946" s="174" t="str">
        <f t="shared" si="776"/>
        <v/>
      </c>
      <c r="DB946" s="189"/>
    </row>
    <row r="947" spans="1:106">
      <c r="A947" s="165">
        <f t="shared" si="781"/>
        <v>943</v>
      </c>
      <c r="B947" s="166"/>
      <c r="C947" s="166"/>
      <c r="D947" s="166"/>
      <c r="E947" s="166"/>
      <c r="F947" s="166"/>
      <c r="G947" s="166"/>
      <c r="H947" s="166"/>
      <c r="I947" s="166"/>
      <c r="J947" s="166"/>
      <c r="K947" s="166"/>
      <c r="L947" s="166"/>
      <c r="M947" s="167"/>
      <c r="N947" s="168" t="str">
        <f t="shared" ca="1" si="740"/>
        <v/>
      </c>
      <c r="O947" s="169"/>
      <c r="P947" s="169"/>
      <c r="Q947" s="167"/>
      <c r="R947" s="170"/>
      <c r="S947" s="171" t="str">
        <f t="shared" si="741"/>
        <v/>
      </c>
      <c r="T947" s="171" t="str">
        <f t="shared" si="742"/>
        <v/>
      </c>
      <c r="U947" s="171" t="str">
        <f t="shared" si="743"/>
        <v/>
      </c>
      <c r="V947" s="171" t="str">
        <f>IF(ISBLANK(R947), "", (POWER(R947/VLOOKUP(U947,Anthro_Calc!C:P,13,FALSE),VLOOKUP(U947,Anthro_Calc!C:P,12,FALSE))-1) / (VLOOKUP(U947,Anthro_Calc!C:P,14,FALSE)*VLOOKUP(U947,Anthro_Calc!C:P,12,FALSE)))</f>
        <v/>
      </c>
      <c r="W947" s="171" t="str">
        <f>IF(ISBLANK(R947), "", -3 + (R947 -VLOOKUP(U947,Anthro_Calc!C:P,4,FALSE)) / (VLOOKUP(U947,Anthro_Calc!C:P,5,FALSE) - VLOOKUP(U947,Anthro_Calc!C:P,4,FALSE)))</f>
        <v/>
      </c>
      <c r="X947" s="171" t="str">
        <f>IF(ISBLANK(R947), "", 3 + (R947 -VLOOKUP(U947,Anthro_Calc!C:P,10,FALSE)) / (VLOOKUP(U947,Anthro_Calc!C:P,10,FALSE) - VLOOKUP(U947,Anthro_Calc!C:P,9,FALSE)))</f>
        <v/>
      </c>
      <c r="Y947" s="172" t="str">
        <f t="shared" si="744"/>
        <v/>
      </c>
      <c r="Z947" s="173" t="str">
        <f t="shared" si="745"/>
        <v/>
      </c>
      <c r="AA947" s="174" t="str">
        <f t="shared" si="780"/>
        <v/>
      </c>
      <c r="AB947" s="167"/>
      <c r="AC947" s="175"/>
      <c r="AD947" s="176"/>
      <c r="AE947" s="177" t="str">
        <f t="shared" si="746"/>
        <v/>
      </c>
      <c r="AF947" s="171">
        <f t="shared" si="747"/>
        <v>0</v>
      </c>
      <c r="AG947" s="171">
        <f t="shared" si="748"/>
        <v>0</v>
      </c>
      <c r="AH947" s="171" t="str">
        <f t="shared" si="749"/>
        <v>0</v>
      </c>
      <c r="AI947" s="171" t="str">
        <f>IF(ISBLANK(AD947), "", (POWER(AD947/VLOOKUP(AH947,Anthro_Calc!C:P,13,FALSE),VLOOKUP(AH947,Anthro_Calc!C:P,12,FALSE))-1) / (VLOOKUP(AH947,Anthro_Calc!C:P,14,FALSE)*VLOOKUP(AH947,Anthro_Calc!C:P,12,FALSE)))</f>
        <v/>
      </c>
      <c r="AJ947" s="171" t="str">
        <f>IF(ISBLANK(AD947), "", -3 + (AD947 -VLOOKUP(AH947,Anthro_Calc!C:P,4,FALSE)) / (VLOOKUP(AH947,Anthro_Calc!C:P,5,FALSE) - VLOOKUP(AH947,Anthro_Calc!C:P,4,FALSE)))</f>
        <v/>
      </c>
      <c r="AK947" s="171" t="str">
        <f>IF(ISBLANK(AD947), "", 3 + (AD947 -VLOOKUP(AH947,Anthro_Calc!C:P,10,FALSE)) / (VLOOKUP(AH947,Anthro_Calc!C:P,10,FALSE) - VLOOKUP(AH947,Anthro_Calc!C:P,9,FALSE)))</f>
        <v/>
      </c>
      <c r="AL947" s="172" t="str">
        <f t="shared" si="750"/>
        <v/>
      </c>
      <c r="AM947" s="173" t="str">
        <f t="shared" si="751"/>
        <v/>
      </c>
      <c r="AN947" s="174" t="str">
        <f t="shared" si="752"/>
        <v/>
      </c>
      <c r="AO947" s="178" t="str">
        <f t="shared" si="782"/>
        <v/>
      </c>
      <c r="AP947" s="179"/>
      <c r="AQ947" s="179" t="str">
        <f t="shared" si="788"/>
        <v/>
      </c>
      <c r="AR947" s="167"/>
      <c r="AS947" s="175"/>
      <c r="AT947" s="170"/>
      <c r="AU947" s="177" t="str">
        <f t="shared" si="779"/>
        <v/>
      </c>
      <c r="AV947" s="171">
        <f t="shared" si="753"/>
        <v>0</v>
      </c>
      <c r="AW947" s="171">
        <f t="shared" si="754"/>
        <v>0</v>
      </c>
      <c r="AX947" s="171" t="str">
        <f t="shared" si="755"/>
        <v>0</v>
      </c>
      <c r="AY947" s="171" t="str">
        <f>IF(ISBLANK(AT947), "", (POWER(AT947/VLOOKUP(AX947,Anthro_Calc!C:P,13,FALSE),VLOOKUP(AX947,Anthro_Calc!C:P,12,FALSE))-1) / (VLOOKUP(AX947,Anthro_Calc!C:P,14,FALSE)*VLOOKUP(AX947,Anthro_Calc!C:P,12,FALSE)))</f>
        <v/>
      </c>
      <c r="AZ947" s="171" t="str">
        <f>IF(ISBLANK(AT947), "", -3 + (AT947 -VLOOKUP(AX947,Anthro_Calc!C:P,4,FALSE)) / (VLOOKUP(AX947,Anthro_Calc!C:P,5,FALSE) - VLOOKUP(AX947,Anthro_Calc!C:P,4,FALSE)))</f>
        <v/>
      </c>
      <c r="BA947" s="171" t="str">
        <f>IF(ISBLANK(AT947), "", 3 + (AT947 -VLOOKUP(AX947,Anthro_Calc!C:P,10,FALSE)) / (VLOOKUP(AX947,Anthro_Calc!C:P,10,FALSE) - VLOOKUP(AX947,Anthro_Calc!C:P,9,FALSE)))</f>
        <v/>
      </c>
      <c r="BB947" s="172" t="str">
        <f t="shared" si="756"/>
        <v/>
      </c>
      <c r="BC947" s="173" t="str">
        <f t="shared" si="757"/>
        <v/>
      </c>
      <c r="BD947" s="174" t="str">
        <f t="shared" si="783"/>
        <v/>
      </c>
      <c r="BE947" s="180" t="str">
        <f t="shared" si="784"/>
        <v/>
      </c>
      <c r="BF947" s="181" t="str">
        <f t="shared" si="758"/>
        <v/>
      </c>
      <c r="BG947" s="181" t="str">
        <f t="shared" si="785"/>
        <v/>
      </c>
      <c r="BH947" s="179"/>
      <c r="BI947" s="182"/>
      <c r="BJ947" s="167"/>
      <c r="BK947" s="175"/>
      <c r="BL947" s="176"/>
      <c r="BM947" s="177" t="str">
        <f t="shared" si="759"/>
        <v/>
      </c>
      <c r="BN947" s="171">
        <f t="shared" si="777"/>
        <v>0</v>
      </c>
      <c r="BO947" s="171">
        <f t="shared" si="778"/>
        <v>0</v>
      </c>
      <c r="BP947" s="171" t="str">
        <f t="shared" si="760"/>
        <v>0</v>
      </c>
      <c r="BQ947" s="171" t="str">
        <f>IF(ISBLANK(BL947), "", (POWER(BL947/VLOOKUP(BP947,Anthro_Calc!C:P,13,FALSE),VLOOKUP(BP947,Anthro_Calc!C:P,12,FALSE))-1) / (VLOOKUP(BP947,Anthro_Calc!C:P,14,FALSE)*VLOOKUP(BP947,Anthro_Calc!C:P,12,FALSE)))</f>
        <v/>
      </c>
      <c r="BR947" s="171" t="str">
        <f>IF(ISBLANK(BL947), "", -3 + (BL947 -VLOOKUP(BP947,Anthro_Calc!C:P,4,FALSE)) / (VLOOKUP(BP947,Anthro_Calc!C:P,5,FALSE) - VLOOKUP(BP947,Anthro_Calc!C:P,4,FALSE)))</f>
        <v/>
      </c>
      <c r="BS947" s="171" t="str">
        <f>IF(ISBLANK(BL947), "", 3 + (BL947 -VLOOKUP(BP947,Anthro_Calc!C:P,10,FALSE)) / (VLOOKUP(BP947,Anthro_Calc!C:P,10,FALSE) - VLOOKUP(BP947,Anthro_Calc!C:P,9,FALSE)))</f>
        <v/>
      </c>
      <c r="BT947" s="172" t="str">
        <f t="shared" si="761"/>
        <v/>
      </c>
      <c r="BU947" s="173" t="str">
        <f t="shared" si="762"/>
        <v/>
      </c>
      <c r="BV947" s="174" t="str">
        <f t="shared" si="763"/>
        <v/>
      </c>
      <c r="BW947" s="181" t="str">
        <f t="shared" si="786"/>
        <v/>
      </c>
      <c r="BX947" s="179"/>
      <c r="BY947" s="181" t="str">
        <f>IF(ISBLANK(BL947), "", VLOOKUP(Z947&amp;" "&amp;BV947&amp;" "&amp;BW947,Graduation_Criteria!$D$2:$E$34,2,FALSE))</f>
        <v/>
      </c>
      <c r="BZ947" s="181" t="str">
        <f t="shared" si="787"/>
        <v/>
      </c>
      <c r="CA947" s="167"/>
      <c r="CB947" s="175"/>
      <c r="CC947" s="175"/>
      <c r="CD947" s="183" t="str">
        <f t="shared" si="764"/>
        <v/>
      </c>
      <c r="CE947" s="184">
        <f t="shared" si="765"/>
        <v>0</v>
      </c>
      <c r="CF947" s="184">
        <f t="shared" si="766"/>
        <v>0</v>
      </c>
      <c r="CG947" s="184" t="str">
        <f t="shared" si="767"/>
        <v>0</v>
      </c>
      <c r="CH947" s="184" t="str">
        <f>IF(ISBLANK(CC947), "", (POWER(CC947/VLOOKUP(CG947,Anthro_Calc!C:P,13,FALSE),VLOOKUP(CG947,Anthro_Calc!C:P,12,FALSE))-1) / (VLOOKUP(CG947,Anthro_Calc!C:P,14,FALSE)*VLOOKUP(CG947,Anthro_Calc!C:P,12,FALSE)))</f>
        <v/>
      </c>
      <c r="CI947" s="184" t="str">
        <f>IF(ISBLANK(CC947), "", -3 + (CC947 -VLOOKUP(CG947,Anthro_Calc!C:P,4,FALSE)) / (VLOOKUP(CG947,Anthro_Calc!C:P,5,FALSE) - VLOOKUP(CG947,Anthro_Calc!C:P,4,FALSE)))</f>
        <v/>
      </c>
      <c r="CJ947" s="184" t="str">
        <f>IF(ISBLANK(CC947), "", 3 + (CC947 -VLOOKUP(CG947,Anthro_Calc!C:P,10,FALSE)) / (VLOOKUP(CG947,Anthro_Calc!C:P,10,FALSE) - VLOOKUP(CG947,Anthro_Calc!C:P,9,FALSE)))</f>
        <v/>
      </c>
      <c r="CK947" s="185" t="str">
        <f t="shared" si="768"/>
        <v/>
      </c>
      <c r="CL947" s="173" t="str">
        <f t="shared" si="769"/>
        <v/>
      </c>
      <c r="CM947" s="174" t="str">
        <f t="shared" si="770"/>
        <v/>
      </c>
      <c r="CN947" s="179"/>
      <c r="CO947" s="167"/>
      <c r="CP947" s="175"/>
      <c r="CQ947" s="175"/>
      <c r="CR947" s="186" t="str">
        <f t="shared" si="771"/>
        <v/>
      </c>
      <c r="CS947" s="187">
        <f t="shared" si="772"/>
        <v>0</v>
      </c>
      <c r="CT947" s="187">
        <f t="shared" si="773"/>
        <v>0</v>
      </c>
      <c r="CU947" s="187" t="str">
        <f t="shared" si="774"/>
        <v>0</v>
      </c>
      <c r="CV947" s="187" t="str">
        <f>IF(ISBLANK(CQ947), "", (POWER(CQ947/VLOOKUP(CU947,Anthro_Calc!C:P,13,FALSE),VLOOKUP(CU947,Anthro_Calc!C:P,12,FALSE))-1) / (VLOOKUP(CU947,Anthro_Calc!C:P,14,FALSE)*VLOOKUP(CU947,Anthro_Calc!C:P,12,FALSE)))</f>
        <v/>
      </c>
      <c r="CW947" s="187" t="str">
        <f>IF(ISBLANK(CQ947), "", -3 + (CQ947 -VLOOKUP(CU947,Anthro_Calc!C:P,4,FALSE)) / (VLOOKUP(CU947,Anthro_Calc!C:P,5,FALSE) - VLOOKUP(CU947,Anthro_Calc!C:P,4,FALSE)))</f>
        <v/>
      </c>
      <c r="CX947" s="187" t="str">
        <f>IF(ISBLANK(CQ947), "", 3 + (CQ947 -VLOOKUP(CU947,Anthro_Calc!C:P,10,FALSE)) / (VLOOKUP(CU947,Anthro_Calc!C:P,10,FALSE) - VLOOKUP(CU947,Anthro_Calc!C:P,9,FALSE)))</f>
        <v/>
      </c>
      <c r="CY947" s="188" t="str">
        <f t="shared" si="775"/>
        <v/>
      </c>
      <c r="CZ947" s="117" t="str">
        <f t="shared" si="789"/>
        <v/>
      </c>
      <c r="DA947" s="174" t="str">
        <f t="shared" si="776"/>
        <v/>
      </c>
      <c r="DB947" s="189"/>
    </row>
    <row r="948" spans="1:106">
      <c r="A948" s="165">
        <f t="shared" si="781"/>
        <v>944</v>
      </c>
      <c r="B948" s="166"/>
      <c r="C948" s="166"/>
      <c r="D948" s="166"/>
      <c r="E948" s="166"/>
      <c r="F948" s="166"/>
      <c r="G948" s="166"/>
      <c r="H948" s="166"/>
      <c r="I948" s="166"/>
      <c r="J948" s="166"/>
      <c r="K948" s="166"/>
      <c r="L948" s="166"/>
      <c r="M948" s="167"/>
      <c r="N948" s="168" t="str">
        <f t="shared" ca="1" si="740"/>
        <v/>
      </c>
      <c r="O948" s="169"/>
      <c r="P948" s="169"/>
      <c r="Q948" s="167"/>
      <c r="R948" s="170"/>
      <c r="S948" s="171" t="str">
        <f t="shared" si="741"/>
        <v/>
      </c>
      <c r="T948" s="171" t="str">
        <f t="shared" si="742"/>
        <v/>
      </c>
      <c r="U948" s="171" t="str">
        <f t="shared" si="743"/>
        <v/>
      </c>
      <c r="V948" s="171" t="str">
        <f>IF(ISBLANK(R948), "", (POWER(R948/VLOOKUP(U948,Anthro_Calc!C:P,13,FALSE),VLOOKUP(U948,Anthro_Calc!C:P,12,FALSE))-1) / (VLOOKUP(U948,Anthro_Calc!C:P,14,FALSE)*VLOOKUP(U948,Anthro_Calc!C:P,12,FALSE)))</f>
        <v/>
      </c>
      <c r="W948" s="171" t="str">
        <f>IF(ISBLANK(R948), "", -3 + (R948 -VLOOKUP(U948,Anthro_Calc!C:P,4,FALSE)) / (VLOOKUP(U948,Anthro_Calc!C:P,5,FALSE) - VLOOKUP(U948,Anthro_Calc!C:P,4,FALSE)))</f>
        <v/>
      </c>
      <c r="X948" s="171" t="str">
        <f>IF(ISBLANK(R948), "", 3 + (R948 -VLOOKUP(U948,Anthro_Calc!C:P,10,FALSE)) / (VLOOKUP(U948,Anthro_Calc!C:P,10,FALSE) - VLOOKUP(U948,Anthro_Calc!C:P,9,FALSE)))</f>
        <v/>
      </c>
      <c r="Y948" s="172" t="str">
        <f t="shared" si="744"/>
        <v/>
      </c>
      <c r="Z948" s="173" t="str">
        <f t="shared" si="745"/>
        <v/>
      </c>
      <c r="AA948" s="174" t="str">
        <f t="shared" si="780"/>
        <v/>
      </c>
      <c r="AB948" s="167"/>
      <c r="AC948" s="175"/>
      <c r="AD948" s="176"/>
      <c r="AE948" s="177" t="str">
        <f t="shared" si="746"/>
        <v/>
      </c>
      <c r="AF948" s="171">
        <f t="shared" si="747"/>
        <v>0</v>
      </c>
      <c r="AG948" s="171">
        <f t="shared" si="748"/>
        <v>0</v>
      </c>
      <c r="AH948" s="171" t="str">
        <f t="shared" si="749"/>
        <v>0</v>
      </c>
      <c r="AI948" s="171" t="str">
        <f>IF(ISBLANK(AD948), "", (POWER(AD948/VLOOKUP(AH948,Anthro_Calc!C:P,13,FALSE),VLOOKUP(AH948,Anthro_Calc!C:P,12,FALSE))-1) / (VLOOKUP(AH948,Anthro_Calc!C:P,14,FALSE)*VLOOKUP(AH948,Anthro_Calc!C:P,12,FALSE)))</f>
        <v/>
      </c>
      <c r="AJ948" s="171" t="str">
        <f>IF(ISBLANK(AD948), "", -3 + (AD948 -VLOOKUP(AH948,Anthro_Calc!C:P,4,FALSE)) / (VLOOKUP(AH948,Anthro_Calc!C:P,5,FALSE) - VLOOKUP(AH948,Anthro_Calc!C:P,4,FALSE)))</f>
        <v/>
      </c>
      <c r="AK948" s="171" t="str">
        <f>IF(ISBLANK(AD948), "", 3 + (AD948 -VLOOKUP(AH948,Anthro_Calc!C:P,10,FALSE)) / (VLOOKUP(AH948,Anthro_Calc!C:P,10,FALSE) - VLOOKUP(AH948,Anthro_Calc!C:P,9,FALSE)))</f>
        <v/>
      </c>
      <c r="AL948" s="172" t="str">
        <f t="shared" si="750"/>
        <v/>
      </c>
      <c r="AM948" s="173" t="str">
        <f t="shared" si="751"/>
        <v/>
      </c>
      <c r="AN948" s="174" t="str">
        <f t="shared" si="752"/>
        <v/>
      </c>
      <c r="AO948" s="178" t="str">
        <f t="shared" si="782"/>
        <v/>
      </c>
      <c r="AP948" s="179"/>
      <c r="AQ948" s="179" t="str">
        <f t="shared" si="788"/>
        <v/>
      </c>
      <c r="AR948" s="167"/>
      <c r="AS948" s="175"/>
      <c r="AT948" s="170"/>
      <c r="AU948" s="177" t="str">
        <f t="shared" si="779"/>
        <v/>
      </c>
      <c r="AV948" s="171">
        <f t="shared" si="753"/>
        <v>0</v>
      </c>
      <c r="AW948" s="171">
        <f t="shared" si="754"/>
        <v>0</v>
      </c>
      <c r="AX948" s="171" t="str">
        <f t="shared" si="755"/>
        <v>0</v>
      </c>
      <c r="AY948" s="171" t="str">
        <f>IF(ISBLANK(AT948), "", (POWER(AT948/VLOOKUP(AX948,Anthro_Calc!C:P,13,FALSE),VLOOKUP(AX948,Anthro_Calc!C:P,12,FALSE))-1) / (VLOOKUP(AX948,Anthro_Calc!C:P,14,FALSE)*VLOOKUP(AX948,Anthro_Calc!C:P,12,FALSE)))</f>
        <v/>
      </c>
      <c r="AZ948" s="171" t="str">
        <f>IF(ISBLANK(AT948), "", -3 + (AT948 -VLOOKUP(AX948,Anthro_Calc!C:P,4,FALSE)) / (VLOOKUP(AX948,Anthro_Calc!C:P,5,FALSE) - VLOOKUP(AX948,Anthro_Calc!C:P,4,FALSE)))</f>
        <v/>
      </c>
      <c r="BA948" s="171" t="str">
        <f>IF(ISBLANK(AT948), "", 3 + (AT948 -VLOOKUP(AX948,Anthro_Calc!C:P,10,FALSE)) / (VLOOKUP(AX948,Anthro_Calc!C:P,10,FALSE) - VLOOKUP(AX948,Anthro_Calc!C:P,9,FALSE)))</f>
        <v/>
      </c>
      <c r="BB948" s="172" t="str">
        <f t="shared" si="756"/>
        <v/>
      </c>
      <c r="BC948" s="173" t="str">
        <f t="shared" si="757"/>
        <v/>
      </c>
      <c r="BD948" s="174" t="str">
        <f t="shared" si="783"/>
        <v/>
      </c>
      <c r="BE948" s="180" t="str">
        <f t="shared" si="784"/>
        <v/>
      </c>
      <c r="BF948" s="181" t="str">
        <f t="shared" si="758"/>
        <v/>
      </c>
      <c r="BG948" s="181" t="str">
        <f t="shared" si="785"/>
        <v/>
      </c>
      <c r="BH948" s="179"/>
      <c r="BI948" s="182"/>
      <c r="BJ948" s="167"/>
      <c r="BK948" s="175"/>
      <c r="BL948" s="176"/>
      <c r="BM948" s="177" t="str">
        <f t="shared" si="759"/>
        <v/>
      </c>
      <c r="BN948" s="171">
        <f t="shared" si="777"/>
        <v>0</v>
      </c>
      <c r="BO948" s="171">
        <f t="shared" si="778"/>
        <v>0</v>
      </c>
      <c r="BP948" s="171" t="str">
        <f t="shared" si="760"/>
        <v>0</v>
      </c>
      <c r="BQ948" s="171" t="str">
        <f>IF(ISBLANK(BL948), "", (POWER(BL948/VLOOKUP(BP948,Anthro_Calc!C:P,13,FALSE),VLOOKUP(BP948,Anthro_Calc!C:P,12,FALSE))-1) / (VLOOKUP(BP948,Anthro_Calc!C:P,14,FALSE)*VLOOKUP(BP948,Anthro_Calc!C:P,12,FALSE)))</f>
        <v/>
      </c>
      <c r="BR948" s="171" t="str">
        <f>IF(ISBLANK(BL948), "", -3 + (BL948 -VLOOKUP(BP948,Anthro_Calc!C:P,4,FALSE)) / (VLOOKUP(BP948,Anthro_Calc!C:P,5,FALSE) - VLOOKUP(BP948,Anthro_Calc!C:P,4,FALSE)))</f>
        <v/>
      </c>
      <c r="BS948" s="171" t="str">
        <f>IF(ISBLANK(BL948), "", 3 + (BL948 -VLOOKUP(BP948,Anthro_Calc!C:P,10,FALSE)) / (VLOOKUP(BP948,Anthro_Calc!C:P,10,FALSE) - VLOOKUP(BP948,Anthro_Calc!C:P,9,FALSE)))</f>
        <v/>
      </c>
      <c r="BT948" s="172" t="str">
        <f t="shared" si="761"/>
        <v/>
      </c>
      <c r="BU948" s="173" t="str">
        <f t="shared" si="762"/>
        <v/>
      </c>
      <c r="BV948" s="174" t="str">
        <f t="shared" si="763"/>
        <v/>
      </c>
      <c r="BW948" s="181" t="str">
        <f t="shared" si="786"/>
        <v/>
      </c>
      <c r="BX948" s="179"/>
      <c r="BY948" s="181" t="str">
        <f>IF(ISBLANK(BL948), "", VLOOKUP(Z948&amp;" "&amp;BV948&amp;" "&amp;BW948,Graduation_Criteria!$D$2:$E$34,2,FALSE))</f>
        <v/>
      </c>
      <c r="BZ948" s="181" t="str">
        <f t="shared" si="787"/>
        <v/>
      </c>
      <c r="CA948" s="167"/>
      <c r="CB948" s="175"/>
      <c r="CC948" s="175"/>
      <c r="CD948" s="183" t="str">
        <f t="shared" si="764"/>
        <v/>
      </c>
      <c r="CE948" s="184">
        <f t="shared" si="765"/>
        <v>0</v>
      </c>
      <c r="CF948" s="184">
        <f t="shared" si="766"/>
        <v>0</v>
      </c>
      <c r="CG948" s="184" t="str">
        <f t="shared" si="767"/>
        <v>0</v>
      </c>
      <c r="CH948" s="184" t="str">
        <f>IF(ISBLANK(CC948), "", (POWER(CC948/VLOOKUP(CG948,Anthro_Calc!C:P,13,FALSE),VLOOKUP(CG948,Anthro_Calc!C:P,12,FALSE))-1) / (VLOOKUP(CG948,Anthro_Calc!C:P,14,FALSE)*VLOOKUP(CG948,Anthro_Calc!C:P,12,FALSE)))</f>
        <v/>
      </c>
      <c r="CI948" s="184" t="str">
        <f>IF(ISBLANK(CC948), "", -3 + (CC948 -VLOOKUP(CG948,Anthro_Calc!C:P,4,FALSE)) / (VLOOKUP(CG948,Anthro_Calc!C:P,5,FALSE) - VLOOKUP(CG948,Anthro_Calc!C:P,4,FALSE)))</f>
        <v/>
      </c>
      <c r="CJ948" s="184" t="str">
        <f>IF(ISBLANK(CC948), "", 3 + (CC948 -VLOOKUP(CG948,Anthro_Calc!C:P,10,FALSE)) / (VLOOKUP(CG948,Anthro_Calc!C:P,10,FALSE) - VLOOKUP(CG948,Anthro_Calc!C:P,9,FALSE)))</f>
        <v/>
      </c>
      <c r="CK948" s="185" t="str">
        <f t="shared" si="768"/>
        <v/>
      </c>
      <c r="CL948" s="173" t="str">
        <f t="shared" si="769"/>
        <v/>
      </c>
      <c r="CM948" s="174" t="str">
        <f t="shared" si="770"/>
        <v/>
      </c>
      <c r="CN948" s="179"/>
      <c r="CO948" s="167"/>
      <c r="CP948" s="175"/>
      <c r="CQ948" s="175"/>
      <c r="CR948" s="186" t="str">
        <f t="shared" si="771"/>
        <v/>
      </c>
      <c r="CS948" s="187">
        <f t="shared" si="772"/>
        <v>0</v>
      </c>
      <c r="CT948" s="187">
        <f t="shared" si="773"/>
        <v>0</v>
      </c>
      <c r="CU948" s="187" t="str">
        <f t="shared" si="774"/>
        <v>0</v>
      </c>
      <c r="CV948" s="187" t="str">
        <f>IF(ISBLANK(CQ948), "", (POWER(CQ948/VLOOKUP(CU948,Anthro_Calc!C:P,13,FALSE),VLOOKUP(CU948,Anthro_Calc!C:P,12,FALSE))-1) / (VLOOKUP(CU948,Anthro_Calc!C:P,14,FALSE)*VLOOKUP(CU948,Anthro_Calc!C:P,12,FALSE)))</f>
        <v/>
      </c>
      <c r="CW948" s="187" t="str">
        <f>IF(ISBLANK(CQ948), "", -3 + (CQ948 -VLOOKUP(CU948,Anthro_Calc!C:P,4,FALSE)) / (VLOOKUP(CU948,Anthro_Calc!C:P,5,FALSE) - VLOOKUP(CU948,Anthro_Calc!C:P,4,FALSE)))</f>
        <v/>
      </c>
      <c r="CX948" s="187" t="str">
        <f>IF(ISBLANK(CQ948), "", 3 + (CQ948 -VLOOKUP(CU948,Anthro_Calc!C:P,10,FALSE)) / (VLOOKUP(CU948,Anthro_Calc!C:P,10,FALSE) - VLOOKUP(CU948,Anthro_Calc!C:P,9,FALSE)))</f>
        <v/>
      </c>
      <c r="CY948" s="188" t="str">
        <f t="shared" si="775"/>
        <v/>
      </c>
      <c r="CZ948" s="117" t="str">
        <f t="shared" si="789"/>
        <v/>
      </c>
      <c r="DA948" s="174" t="str">
        <f t="shared" si="776"/>
        <v/>
      </c>
      <c r="DB948" s="189"/>
    </row>
    <row r="949" spans="1:106">
      <c r="A949" s="165">
        <f t="shared" si="781"/>
        <v>945</v>
      </c>
      <c r="B949" s="166"/>
      <c r="C949" s="166"/>
      <c r="D949" s="166"/>
      <c r="E949" s="166"/>
      <c r="F949" s="166"/>
      <c r="G949" s="166"/>
      <c r="H949" s="166"/>
      <c r="I949" s="166"/>
      <c r="J949" s="166"/>
      <c r="K949" s="166"/>
      <c r="L949" s="166"/>
      <c r="M949" s="167"/>
      <c r="N949" s="168" t="str">
        <f t="shared" ca="1" si="740"/>
        <v/>
      </c>
      <c r="O949" s="169"/>
      <c r="P949" s="169"/>
      <c r="Q949" s="167"/>
      <c r="R949" s="170"/>
      <c r="S949" s="171" t="str">
        <f t="shared" si="741"/>
        <v/>
      </c>
      <c r="T949" s="171" t="str">
        <f t="shared" si="742"/>
        <v/>
      </c>
      <c r="U949" s="171" t="str">
        <f t="shared" si="743"/>
        <v/>
      </c>
      <c r="V949" s="171" t="str">
        <f>IF(ISBLANK(R949), "", (POWER(R949/VLOOKUP(U949,Anthro_Calc!C:P,13,FALSE),VLOOKUP(U949,Anthro_Calc!C:P,12,FALSE))-1) / (VLOOKUP(U949,Anthro_Calc!C:P,14,FALSE)*VLOOKUP(U949,Anthro_Calc!C:P,12,FALSE)))</f>
        <v/>
      </c>
      <c r="W949" s="171" t="str">
        <f>IF(ISBLANK(R949), "", -3 + (R949 -VLOOKUP(U949,Anthro_Calc!C:P,4,FALSE)) / (VLOOKUP(U949,Anthro_Calc!C:P,5,FALSE) - VLOOKUP(U949,Anthro_Calc!C:P,4,FALSE)))</f>
        <v/>
      </c>
      <c r="X949" s="171" t="str">
        <f>IF(ISBLANK(R949), "", 3 + (R949 -VLOOKUP(U949,Anthro_Calc!C:P,10,FALSE)) / (VLOOKUP(U949,Anthro_Calc!C:P,10,FALSE) - VLOOKUP(U949,Anthro_Calc!C:P,9,FALSE)))</f>
        <v/>
      </c>
      <c r="Y949" s="172" t="str">
        <f t="shared" si="744"/>
        <v/>
      </c>
      <c r="Z949" s="173" t="str">
        <f t="shared" si="745"/>
        <v/>
      </c>
      <c r="AA949" s="174" t="str">
        <f t="shared" si="780"/>
        <v/>
      </c>
      <c r="AB949" s="167"/>
      <c r="AC949" s="175"/>
      <c r="AD949" s="176"/>
      <c r="AE949" s="177" t="str">
        <f t="shared" si="746"/>
        <v/>
      </c>
      <c r="AF949" s="171">
        <f t="shared" si="747"/>
        <v>0</v>
      </c>
      <c r="AG949" s="171">
        <f t="shared" si="748"/>
        <v>0</v>
      </c>
      <c r="AH949" s="171" t="str">
        <f t="shared" si="749"/>
        <v>0</v>
      </c>
      <c r="AI949" s="171" t="str">
        <f>IF(ISBLANK(AD949), "", (POWER(AD949/VLOOKUP(AH949,Anthro_Calc!C:P,13,FALSE),VLOOKUP(AH949,Anthro_Calc!C:P,12,FALSE))-1) / (VLOOKUP(AH949,Anthro_Calc!C:P,14,FALSE)*VLOOKUP(AH949,Anthro_Calc!C:P,12,FALSE)))</f>
        <v/>
      </c>
      <c r="AJ949" s="171" t="str">
        <f>IF(ISBLANK(AD949), "", -3 + (AD949 -VLOOKUP(AH949,Anthro_Calc!C:P,4,FALSE)) / (VLOOKUP(AH949,Anthro_Calc!C:P,5,FALSE) - VLOOKUP(AH949,Anthro_Calc!C:P,4,FALSE)))</f>
        <v/>
      </c>
      <c r="AK949" s="171" t="str">
        <f>IF(ISBLANK(AD949), "", 3 + (AD949 -VLOOKUP(AH949,Anthro_Calc!C:P,10,FALSE)) / (VLOOKUP(AH949,Anthro_Calc!C:P,10,FALSE) - VLOOKUP(AH949,Anthro_Calc!C:P,9,FALSE)))</f>
        <v/>
      </c>
      <c r="AL949" s="172" t="str">
        <f t="shared" si="750"/>
        <v/>
      </c>
      <c r="AM949" s="173" t="str">
        <f t="shared" si="751"/>
        <v/>
      </c>
      <c r="AN949" s="174" t="str">
        <f t="shared" si="752"/>
        <v/>
      </c>
      <c r="AO949" s="178" t="str">
        <f t="shared" si="782"/>
        <v/>
      </c>
      <c r="AP949" s="179"/>
      <c r="AQ949" s="179" t="str">
        <f t="shared" si="788"/>
        <v/>
      </c>
      <c r="AR949" s="167"/>
      <c r="AS949" s="175"/>
      <c r="AT949" s="170"/>
      <c r="AU949" s="177" t="str">
        <f t="shared" si="779"/>
        <v/>
      </c>
      <c r="AV949" s="171">
        <f t="shared" si="753"/>
        <v>0</v>
      </c>
      <c r="AW949" s="171">
        <f t="shared" si="754"/>
        <v>0</v>
      </c>
      <c r="AX949" s="171" t="str">
        <f t="shared" si="755"/>
        <v>0</v>
      </c>
      <c r="AY949" s="171" t="str">
        <f>IF(ISBLANK(AT949), "", (POWER(AT949/VLOOKUP(AX949,Anthro_Calc!C:P,13,FALSE),VLOOKUP(AX949,Anthro_Calc!C:P,12,FALSE))-1) / (VLOOKUP(AX949,Anthro_Calc!C:P,14,FALSE)*VLOOKUP(AX949,Anthro_Calc!C:P,12,FALSE)))</f>
        <v/>
      </c>
      <c r="AZ949" s="171" t="str">
        <f>IF(ISBLANK(AT949), "", -3 + (AT949 -VLOOKUP(AX949,Anthro_Calc!C:P,4,FALSE)) / (VLOOKUP(AX949,Anthro_Calc!C:P,5,FALSE) - VLOOKUP(AX949,Anthro_Calc!C:P,4,FALSE)))</f>
        <v/>
      </c>
      <c r="BA949" s="171" t="str">
        <f>IF(ISBLANK(AT949), "", 3 + (AT949 -VLOOKUP(AX949,Anthro_Calc!C:P,10,FALSE)) / (VLOOKUP(AX949,Anthro_Calc!C:P,10,FALSE) - VLOOKUP(AX949,Anthro_Calc!C:P,9,FALSE)))</f>
        <v/>
      </c>
      <c r="BB949" s="172" t="str">
        <f t="shared" si="756"/>
        <v/>
      </c>
      <c r="BC949" s="173" t="str">
        <f t="shared" si="757"/>
        <v/>
      </c>
      <c r="BD949" s="174" t="str">
        <f t="shared" si="783"/>
        <v/>
      </c>
      <c r="BE949" s="180" t="str">
        <f t="shared" si="784"/>
        <v/>
      </c>
      <c r="BF949" s="181" t="str">
        <f t="shared" si="758"/>
        <v/>
      </c>
      <c r="BG949" s="181" t="str">
        <f t="shared" si="785"/>
        <v/>
      </c>
      <c r="BH949" s="179"/>
      <c r="BI949" s="182"/>
      <c r="BJ949" s="167"/>
      <c r="BK949" s="175"/>
      <c r="BL949" s="176"/>
      <c r="BM949" s="177" t="str">
        <f t="shared" si="759"/>
        <v/>
      </c>
      <c r="BN949" s="171">
        <f t="shared" si="777"/>
        <v>0</v>
      </c>
      <c r="BO949" s="171">
        <f t="shared" si="778"/>
        <v>0</v>
      </c>
      <c r="BP949" s="171" t="str">
        <f t="shared" si="760"/>
        <v>0</v>
      </c>
      <c r="BQ949" s="171" t="str">
        <f>IF(ISBLANK(BL949), "", (POWER(BL949/VLOOKUP(BP949,Anthro_Calc!C:P,13,FALSE),VLOOKUP(BP949,Anthro_Calc!C:P,12,FALSE))-1) / (VLOOKUP(BP949,Anthro_Calc!C:P,14,FALSE)*VLOOKUP(BP949,Anthro_Calc!C:P,12,FALSE)))</f>
        <v/>
      </c>
      <c r="BR949" s="171" t="str">
        <f>IF(ISBLANK(BL949), "", -3 + (BL949 -VLOOKUP(BP949,Anthro_Calc!C:P,4,FALSE)) / (VLOOKUP(BP949,Anthro_Calc!C:P,5,FALSE) - VLOOKUP(BP949,Anthro_Calc!C:P,4,FALSE)))</f>
        <v/>
      </c>
      <c r="BS949" s="171" t="str">
        <f>IF(ISBLANK(BL949), "", 3 + (BL949 -VLOOKUP(BP949,Anthro_Calc!C:P,10,FALSE)) / (VLOOKUP(BP949,Anthro_Calc!C:P,10,FALSE) - VLOOKUP(BP949,Anthro_Calc!C:P,9,FALSE)))</f>
        <v/>
      </c>
      <c r="BT949" s="172" t="str">
        <f t="shared" si="761"/>
        <v/>
      </c>
      <c r="BU949" s="173" t="str">
        <f t="shared" si="762"/>
        <v/>
      </c>
      <c r="BV949" s="174" t="str">
        <f t="shared" si="763"/>
        <v/>
      </c>
      <c r="BW949" s="181" t="str">
        <f t="shared" si="786"/>
        <v/>
      </c>
      <c r="BX949" s="179"/>
      <c r="BY949" s="181" t="str">
        <f>IF(ISBLANK(BL949), "", VLOOKUP(Z949&amp;" "&amp;BV949&amp;" "&amp;BW949,Graduation_Criteria!$D$2:$E$34,2,FALSE))</f>
        <v/>
      </c>
      <c r="BZ949" s="181" t="str">
        <f t="shared" si="787"/>
        <v/>
      </c>
      <c r="CA949" s="167"/>
      <c r="CB949" s="175"/>
      <c r="CC949" s="175"/>
      <c r="CD949" s="183" t="str">
        <f t="shared" si="764"/>
        <v/>
      </c>
      <c r="CE949" s="184">
        <f t="shared" si="765"/>
        <v>0</v>
      </c>
      <c r="CF949" s="184">
        <f t="shared" si="766"/>
        <v>0</v>
      </c>
      <c r="CG949" s="184" t="str">
        <f t="shared" si="767"/>
        <v>0</v>
      </c>
      <c r="CH949" s="184" t="str">
        <f>IF(ISBLANK(CC949), "", (POWER(CC949/VLOOKUP(CG949,Anthro_Calc!C:P,13,FALSE),VLOOKUP(CG949,Anthro_Calc!C:P,12,FALSE))-1) / (VLOOKUP(CG949,Anthro_Calc!C:P,14,FALSE)*VLOOKUP(CG949,Anthro_Calc!C:P,12,FALSE)))</f>
        <v/>
      </c>
      <c r="CI949" s="184" t="str">
        <f>IF(ISBLANK(CC949), "", -3 + (CC949 -VLOOKUP(CG949,Anthro_Calc!C:P,4,FALSE)) / (VLOOKUP(CG949,Anthro_Calc!C:P,5,FALSE) - VLOOKUP(CG949,Anthro_Calc!C:P,4,FALSE)))</f>
        <v/>
      </c>
      <c r="CJ949" s="184" t="str">
        <f>IF(ISBLANK(CC949), "", 3 + (CC949 -VLOOKUP(CG949,Anthro_Calc!C:P,10,FALSE)) / (VLOOKUP(CG949,Anthro_Calc!C:P,10,FALSE) - VLOOKUP(CG949,Anthro_Calc!C:P,9,FALSE)))</f>
        <v/>
      </c>
      <c r="CK949" s="185" t="str">
        <f t="shared" si="768"/>
        <v/>
      </c>
      <c r="CL949" s="173" t="str">
        <f t="shared" si="769"/>
        <v/>
      </c>
      <c r="CM949" s="174" t="str">
        <f t="shared" si="770"/>
        <v/>
      </c>
      <c r="CN949" s="179"/>
      <c r="CO949" s="167"/>
      <c r="CP949" s="175"/>
      <c r="CQ949" s="175"/>
      <c r="CR949" s="186" t="str">
        <f t="shared" si="771"/>
        <v/>
      </c>
      <c r="CS949" s="187">
        <f t="shared" si="772"/>
        <v>0</v>
      </c>
      <c r="CT949" s="187">
        <f t="shared" si="773"/>
        <v>0</v>
      </c>
      <c r="CU949" s="187" t="str">
        <f t="shared" si="774"/>
        <v>0</v>
      </c>
      <c r="CV949" s="187" t="str">
        <f>IF(ISBLANK(CQ949), "", (POWER(CQ949/VLOOKUP(CU949,Anthro_Calc!C:P,13,FALSE),VLOOKUP(CU949,Anthro_Calc!C:P,12,FALSE))-1) / (VLOOKUP(CU949,Anthro_Calc!C:P,14,FALSE)*VLOOKUP(CU949,Anthro_Calc!C:P,12,FALSE)))</f>
        <v/>
      </c>
      <c r="CW949" s="187" t="str">
        <f>IF(ISBLANK(CQ949), "", -3 + (CQ949 -VLOOKUP(CU949,Anthro_Calc!C:P,4,FALSE)) / (VLOOKUP(CU949,Anthro_Calc!C:P,5,FALSE) - VLOOKUP(CU949,Anthro_Calc!C:P,4,FALSE)))</f>
        <v/>
      </c>
      <c r="CX949" s="187" t="str">
        <f>IF(ISBLANK(CQ949), "", 3 + (CQ949 -VLOOKUP(CU949,Anthro_Calc!C:P,10,FALSE)) / (VLOOKUP(CU949,Anthro_Calc!C:P,10,FALSE) - VLOOKUP(CU949,Anthro_Calc!C:P,9,FALSE)))</f>
        <v/>
      </c>
      <c r="CY949" s="188" t="str">
        <f t="shared" si="775"/>
        <v/>
      </c>
      <c r="CZ949" s="117" t="str">
        <f t="shared" si="789"/>
        <v/>
      </c>
      <c r="DA949" s="174" t="str">
        <f t="shared" si="776"/>
        <v/>
      </c>
      <c r="DB949" s="189"/>
    </row>
    <row r="950" spans="1:106">
      <c r="A950" s="165">
        <f t="shared" si="781"/>
        <v>946</v>
      </c>
      <c r="B950" s="166"/>
      <c r="C950" s="166"/>
      <c r="D950" s="166"/>
      <c r="E950" s="166"/>
      <c r="F950" s="166"/>
      <c r="G950" s="166"/>
      <c r="H950" s="166"/>
      <c r="I950" s="166"/>
      <c r="J950" s="166"/>
      <c r="K950" s="166"/>
      <c r="L950" s="166"/>
      <c r="M950" s="167"/>
      <c r="N950" s="168" t="str">
        <f t="shared" ca="1" si="740"/>
        <v/>
      </c>
      <c r="O950" s="169"/>
      <c r="P950" s="169"/>
      <c r="Q950" s="167"/>
      <c r="R950" s="170"/>
      <c r="S950" s="171" t="str">
        <f t="shared" si="741"/>
        <v/>
      </c>
      <c r="T950" s="171" t="str">
        <f t="shared" si="742"/>
        <v/>
      </c>
      <c r="U950" s="171" t="str">
        <f t="shared" si="743"/>
        <v/>
      </c>
      <c r="V950" s="171" t="str">
        <f>IF(ISBLANK(R950), "", (POWER(R950/VLOOKUP(U950,Anthro_Calc!C:P,13,FALSE),VLOOKUP(U950,Anthro_Calc!C:P,12,FALSE))-1) / (VLOOKUP(U950,Anthro_Calc!C:P,14,FALSE)*VLOOKUP(U950,Anthro_Calc!C:P,12,FALSE)))</f>
        <v/>
      </c>
      <c r="W950" s="171" t="str">
        <f>IF(ISBLANK(R950), "", -3 + (R950 -VLOOKUP(U950,Anthro_Calc!C:P,4,FALSE)) / (VLOOKUP(U950,Anthro_Calc!C:P,5,FALSE) - VLOOKUP(U950,Anthro_Calc!C:P,4,FALSE)))</f>
        <v/>
      </c>
      <c r="X950" s="171" t="str">
        <f>IF(ISBLANK(R950), "", 3 + (R950 -VLOOKUP(U950,Anthro_Calc!C:P,10,FALSE)) / (VLOOKUP(U950,Anthro_Calc!C:P,10,FALSE) - VLOOKUP(U950,Anthro_Calc!C:P,9,FALSE)))</f>
        <v/>
      </c>
      <c r="Y950" s="172" t="str">
        <f t="shared" si="744"/>
        <v/>
      </c>
      <c r="Z950" s="173" t="str">
        <f t="shared" si="745"/>
        <v/>
      </c>
      <c r="AA950" s="174" t="str">
        <f t="shared" si="780"/>
        <v/>
      </c>
      <c r="AB950" s="167"/>
      <c r="AC950" s="175"/>
      <c r="AD950" s="176"/>
      <c r="AE950" s="177" t="str">
        <f t="shared" si="746"/>
        <v/>
      </c>
      <c r="AF950" s="171">
        <f t="shared" si="747"/>
        <v>0</v>
      </c>
      <c r="AG950" s="171">
        <f t="shared" si="748"/>
        <v>0</v>
      </c>
      <c r="AH950" s="171" t="str">
        <f t="shared" si="749"/>
        <v>0</v>
      </c>
      <c r="AI950" s="171" t="str">
        <f>IF(ISBLANK(AD950), "", (POWER(AD950/VLOOKUP(AH950,Anthro_Calc!C:P,13,FALSE),VLOOKUP(AH950,Anthro_Calc!C:P,12,FALSE))-1) / (VLOOKUP(AH950,Anthro_Calc!C:P,14,FALSE)*VLOOKUP(AH950,Anthro_Calc!C:P,12,FALSE)))</f>
        <v/>
      </c>
      <c r="AJ950" s="171" t="str">
        <f>IF(ISBLANK(AD950), "", -3 + (AD950 -VLOOKUP(AH950,Anthro_Calc!C:P,4,FALSE)) / (VLOOKUP(AH950,Anthro_Calc!C:P,5,FALSE) - VLOOKUP(AH950,Anthro_Calc!C:P,4,FALSE)))</f>
        <v/>
      </c>
      <c r="AK950" s="171" t="str">
        <f>IF(ISBLANK(AD950), "", 3 + (AD950 -VLOOKUP(AH950,Anthro_Calc!C:P,10,FALSE)) / (VLOOKUP(AH950,Anthro_Calc!C:P,10,FALSE) - VLOOKUP(AH950,Anthro_Calc!C:P,9,FALSE)))</f>
        <v/>
      </c>
      <c r="AL950" s="172" t="str">
        <f t="shared" si="750"/>
        <v/>
      </c>
      <c r="AM950" s="173" t="str">
        <f t="shared" si="751"/>
        <v/>
      </c>
      <c r="AN950" s="174" t="str">
        <f t="shared" si="752"/>
        <v/>
      </c>
      <c r="AO950" s="178" t="str">
        <f t="shared" si="782"/>
        <v/>
      </c>
      <c r="AP950" s="179"/>
      <c r="AQ950" s="179" t="str">
        <f t="shared" si="788"/>
        <v/>
      </c>
      <c r="AR950" s="167"/>
      <c r="AS950" s="175"/>
      <c r="AT950" s="170"/>
      <c r="AU950" s="177" t="str">
        <f t="shared" si="779"/>
        <v/>
      </c>
      <c r="AV950" s="171">
        <f t="shared" si="753"/>
        <v>0</v>
      </c>
      <c r="AW950" s="171">
        <f t="shared" si="754"/>
        <v>0</v>
      </c>
      <c r="AX950" s="171" t="str">
        <f t="shared" si="755"/>
        <v>0</v>
      </c>
      <c r="AY950" s="171" t="str">
        <f>IF(ISBLANK(AT950), "", (POWER(AT950/VLOOKUP(AX950,Anthro_Calc!C:P,13,FALSE),VLOOKUP(AX950,Anthro_Calc!C:P,12,FALSE))-1) / (VLOOKUP(AX950,Anthro_Calc!C:P,14,FALSE)*VLOOKUP(AX950,Anthro_Calc!C:P,12,FALSE)))</f>
        <v/>
      </c>
      <c r="AZ950" s="171" t="str">
        <f>IF(ISBLANK(AT950), "", -3 + (AT950 -VLOOKUP(AX950,Anthro_Calc!C:P,4,FALSE)) / (VLOOKUP(AX950,Anthro_Calc!C:P,5,FALSE) - VLOOKUP(AX950,Anthro_Calc!C:P,4,FALSE)))</f>
        <v/>
      </c>
      <c r="BA950" s="171" t="str">
        <f>IF(ISBLANK(AT950), "", 3 + (AT950 -VLOOKUP(AX950,Anthro_Calc!C:P,10,FALSE)) / (VLOOKUP(AX950,Anthro_Calc!C:P,10,FALSE) - VLOOKUP(AX950,Anthro_Calc!C:P,9,FALSE)))</f>
        <v/>
      </c>
      <c r="BB950" s="172" t="str">
        <f t="shared" si="756"/>
        <v/>
      </c>
      <c r="BC950" s="173" t="str">
        <f t="shared" si="757"/>
        <v/>
      </c>
      <c r="BD950" s="174" t="str">
        <f t="shared" si="783"/>
        <v/>
      </c>
      <c r="BE950" s="180" t="str">
        <f t="shared" si="784"/>
        <v/>
      </c>
      <c r="BF950" s="181" t="str">
        <f t="shared" si="758"/>
        <v/>
      </c>
      <c r="BG950" s="181" t="str">
        <f t="shared" si="785"/>
        <v/>
      </c>
      <c r="BH950" s="179"/>
      <c r="BI950" s="182"/>
      <c r="BJ950" s="167"/>
      <c r="BK950" s="175"/>
      <c r="BL950" s="176"/>
      <c r="BM950" s="177" t="str">
        <f t="shared" si="759"/>
        <v/>
      </c>
      <c r="BN950" s="171">
        <f t="shared" si="777"/>
        <v>0</v>
      </c>
      <c r="BO950" s="171">
        <f t="shared" si="778"/>
        <v>0</v>
      </c>
      <c r="BP950" s="171" t="str">
        <f t="shared" si="760"/>
        <v>0</v>
      </c>
      <c r="BQ950" s="171" t="str">
        <f>IF(ISBLANK(BL950), "", (POWER(BL950/VLOOKUP(BP950,Anthro_Calc!C:P,13,FALSE),VLOOKUP(BP950,Anthro_Calc!C:P,12,FALSE))-1) / (VLOOKUP(BP950,Anthro_Calc!C:P,14,FALSE)*VLOOKUP(BP950,Anthro_Calc!C:P,12,FALSE)))</f>
        <v/>
      </c>
      <c r="BR950" s="171" t="str">
        <f>IF(ISBLANK(BL950), "", -3 + (BL950 -VLOOKUP(BP950,Anthro_Calc!C:P,4,FALSE)) / (VLOOKUP(BP950,Anthro_Calc!C:P,5,FALSE) - VLOOKUP(BP950,Anthro_Calc!C:P,4,FALSE)))</f>
        <v/>
      </c>
      <c r="BS950" s="171" t="str">
        <f>IF(ISBLANK(BL950), "", 3 + (BL950 -VLOOKUP(BP950,Anthro_Calc!C:P,10,FALSE)) / (VLOOKUP(BP950,Anthro_Calc!C:P,10,FALSE) - VLOOKUP(BP950,Anthro_Calc!C:P,9,FALSE)))</f>
        <v/>
      </c>
      <c r="BT950" s="172" t="str">
        <f t="shared" si="761"/>
        <v/>
      </c>
      <c r="BU950" s="173" t="str">
        <f t="shared" si="762"/>
        <v/>
      </c>
      <c r="BV950" s="174" t="str">
        <f t="shared" si="763"/>
        <v/>
      </c>
      <c r="BW950" s="181" t="str">
        <f t="shared" si="786"/>
        <v/>
      </c>
      <c r="BX950" s="179"/>
      <c r="BY950" s="181" t="str">
        <f>IF(ISBLANK(BL950), "", VLOOKUP(Z950&amp;" "&amp;BV950&amp;" "&amp;BW950,Graduation_Criteria!$D$2:$E$34,2,FALSE))</f>
        <v/>
      </c>
      <c r="BZ950" s="181" t="str">
        <f t="shared" si="787"/>
        <v/>
      </c>
      <c r="CA950" s="167"/>
      <c r="CB950" s="175"/>
      <c r="CC950" s="175"/>
      <c r="CD950" s="183" t="str">
        <f t="shared" si="764"/>
        <v/>
      </c>
      <c r="CE950" s="184">
        <f t="shared" si="765"/>
        <v>0</v>
      </c>
      <c r="CF950" s="184">
        <f t="shared" si="766"/>
        <v>0</v>
      </c>
      <c r="CG950" s="184" t="str">
        <f t="shared" si="767"/>
        <v>0</v>
      </c>
      <c r="CH950" s="184" t="str">
        <f>IF(ISBLANK(CC950), "", (POWER(CC950/VLOOKUP(CG950,Anthro_Calc!C:P,13,FALSE),VLOOKUP(CG950,Anthro_Calc!C:P,12,FALSE))-1) / (VLOOKUP(CG950,Anthro_Calc!C:P,14,FALSE)*VLOOKUP(CG950,Anthro_Calc!C:P,12,FALSE)))</f>
        <v/>
      </c>
      <c r="CI950" s="184" t="str">
        <f>IF(ISBLANK(CC950), "", -3 + (CC950 -VLOOKUP(CG950,Anthro_Calc!C:P,4,FALSE)) / (VLOOKUP(CG950,Anthro_Calc!C:P,5,FALSE) - VLOOKUP(CG950,Anthro_Calc!C:P,4,FALSE)))</f>
        <v/>
      </c>
      <c r="CJ950" s="184" t="str">
        <f>IF(ISBLANK(CC950), "", 3 + (CC950 -VLOOKUP(CG950,Anthro_Calc!C:P,10,FALSE)) / (VLOOKUP(CG950,Anthro_Calc!C:P,10,FALSE) - VLOOKUP(CG950,Anthro_Calc!C:P,9,FALSE)))</f>
        <v/>
      </c>
      <c r="CK950" s="185" t="str">
        <f t="shared" si="768"/>
        <v/>
      </c>
      <c r="CL950" s="173" t="str">
        <f t="shared" si="769"/>
        <v/>
      </c>
      <c r="CM950" s="174" t="str">
        <f t="shared" si="770"/>
        <v/>
      </c>
      <c r="CN950" s="179"/>
      <c r="CO950" s="167"/>
      <c r="CP950" s="175"/>
      <c r="CQ950" s="175"/>
      <c r="CR950" s="186" t="str">
        <f t="shared" si="771"/>
        <v/>
      </c>
      <c r="CS950" s="187">
        <f t="shared" si="772"/>
        <v>0</v>
      </c>
      <c r="CT950" s="187">
        <f t="shared" si="773"/>
        <v>0</v>
      </c>
      <c r="CU950" s="187" t="str">
        <f t="shared" si="774"/>
        <v>0</v>
      </c>
      <c r="CV950" s="187" t="str">
        <f>IF(ISBLANK(CQ950), "", (POWER(CQ950/VLOOKUP(CU950,Anthro_Calc!C:P,13,FALSE),VLOOKUP(CU950,Anthro_Calc!C:P,12,FALSE))-1) / (VLOOKUP(CU950,Anthro_Calc!C:P,14,FALSE)*VLOOKUP(CU950,Anthro_Calc!C:P,12,FALSE)))</f>
        <v/>
      </c>
      <c r="CW950" s="187" t="str">
        <f>IF(ISBLANK(CQ950), "", -3 + (CQ950 -VLOOKUP(CU950,Anthro_Calc!C:P,4,FALSE)) / (VLOOKUP(CU950,Anthro_Calc!C:P,5,FALSE) - VLOOKUP(CU950,Anthro_Calc!C:P,4,FALSE)))</f>
        <v/>
      </c>
      <c r="CX950" s="187" t="str">
        <f>IF(ISBLANK(CQ950), "", 3 + (CQ950 -VLOOKUP(CU950,Anthro_Calc!C:P,10,FALSE)) / (VLOOKUP(CU950,Anthro_Calc!C:P,10,FALSE) - VLOOKUP(CU950,Anthro_Calc!C:P,9,FALSE)))</f>
        <v/>
      </c>
      <c r="CY950" s="188" t="str">
        <f t="shared" si="775"/>
        <v/>
      </c>
      <c r="CZ950" s="117" t="str">
        <f t="shared" si="789"/>
        <v/>
      </c>
      <c r="DA950" s="174" t="str">
        <f t="shared" si="776"/>
        <v/>
      </c>
      <c r="DB950" s="189"/>
    </row>
    <row r="951" spans="1:106">
      <c r="A951" s="165">
        <f t="shared" si="781"/>
        <v>947</v>
      </c>
      <c r="B951" s="166"/>
      <c r="C951" s="166"/>
      <c r="D951" s="166"/>
      <c r="E951" s="166"/>
      <c r="F951" s="166"/>
      <c r="G951" s="166"/>
      <c r="H951" s="166"/>
      <c r="I951" s="166"/>
      <c r="J951" s="166"/>
      <c r="K951" s="166"/>
      <c r="L951" s="166"/>
      <c r="M951" s="167"/>
      <c r="N951" s="168" t="str">
        <f t="shared" ca="1" si="740"/>
        <v/>
      </c>
      <c r="O951" s="169"/>
      <c r="P951" s="169"/>
      <c r="Q951" s="167"/>
      <c r="R951" s="170"/>
      <c r="S951" s="171" t="str">
        <f t="shared" si="741"/>
        <v/>
      </c>
      <c r="T951" s="171" t="str">
        <f t="shared" si="742"/>
        <v/>
      </c>
      <c r="U951" s="171" t="str">
        <f t="shared" si="743"/>
        <v/>
      </c>
      <c r="V951" s="171" t="str">
        <f>IF(ISBLANK(R951), "", (POWER(R951/VLOOKUP(U951,Anthro_Calc!C:P,13,FALSE),VLOOKUP(U951,Anthro_Calc!C:P,12,FALSE))-1) / (VLOOKUP(U951,Anthro_Calc!C:P,14,FALSE)*VLOOKUP(U951,Anthro_Calc!C:P,12,FALSE)))</f>
        <v/>
      </c>
      <c r="W951" s="171" t="str">
        <f>IF(ISBLANK(R951), "", -3 + (R951 -VLOOKUP(U951,Anthro_Calc!C:P,4,FALSE)) / (VLOOKUP(U951,Anthro_Calc!C:P,5,FALSE) - VLOOKUP(U951,Anthro_Calc!C:P,4,FALSE)))</f>
        <v/>
      </c>
      <c r="X951" s="171" t="str">
        <f>IF(ISBLANK(R951), "", 3 + (R951 -VLOOKUP(U951,Anthro_Calc!C:P,10,FALSE)) / (VLOOKUP(U951,Anthro_Calc!C:P,10,FALSE) - VLOOKUP(U951,Anthro_Calc!C:P,9,FALSE)))</f>
        <v/>
      </c>
      <c r="Y951" s="172" t="str">
        <f t="shared" si="744"/>
        <v/>
      </c>
      <c r="Z951" s="173" t="str">
        <f t="shared" si="745"/>
        <v/>
      </c>
      <c r="AA951" s="174" t="str">
        <f t="shared" si="780"/>
        <v/>
      </c>
      <c r="AB951" s="167"/>
      <c r="AC951" s="175"/>
      <c r="AD951" s="176"/>
      <c r="AE951" s="177" t="str">
        <f t="shared" si="746"/>
        <v/>
      </c>
      <c r="AF951" s="171">
        <f t="shared" si="747"/>
        <v>0</v>
      </c>
      <c r="AG951" s="171">
        <f t="shared" si="748"/>
        <v>0</v>
      </c>
      <c r="AH951" s="171" t="str">
        <f t="shared" si="749"/>
        <v>0</v>
      </c>
      <c r="AI951" s="171" t="str">
        <f>IF(ISBLANK(AD951), "", (POWER(AD951/VLOOKUP(AH951,Anthro_Calc!C:P,13,FALSE),VLOOKUP(AH951,Anthro_Calc!C:P,12,FALSE))-1) / (VLOOKUP(AH951,Anthro_Calc!C:P,14,FALSE)*VLOOKUP(AH951,Anthro_Calc!C:P,12,FALSE)))</f>
        <v/>
      </c>
      <c r="AJ951" s="171" t="str">
        <f>IF(ISBLANK(AD951), "", -3 + (AD951 -VLOOKUP(AH951,Anthro_Calc!C:P,4,FALSE)) / (VLOOKUP(AH951,Anthro_Calc!C:P,5,FALSE) - VLOOKUP(AH951,Anthro_Calc!C:P,4,FALSE)))</f>
        <v/>
      </c>
      <c r="AK951" s="171" t="str">
        <f>IF(ISBLANK(AD951), "", 3 + (AD951 -VLOOKUP(AH951,Anthro_Calc!C:P,10,FALSE)) / (VLOOKUP(AH951,Anthro_Calc!C:P,10,FALSE) - VLOOKUP(AH951,Anthro_Calc!C:P,9,FALSE)))</f>
        <v/>
      </c>
      <c r="AL951" s="172" t="str">
        <f t="shared" si="750"/>
        <v/>
      </c>
      <c r="AM951" s="173" t="str">
        <f t="shared" si="751"/>
        <v/>
      </c>
      <c r="AN951" s="174" t="str">
        <f t="shared" si="752"/>
        <v/>
      </c>
      <c r="AO951" s="178" t="str">
        <f t="shared" si="782"/>
        <v/>
      </c>
      <c r="AP951" s="179"/>
      <c r="AQ951" s="179" t="str">
        <f t="shared" si="788"/>
        <v/>
      </c>
      <c r="AR951" s="167"/>
      <c r="AS951" s="175"/>
      <c r="AT951" s="170"/>
      <c r="AU951" s="177" t="str">
        <f t="shared" si="779"/>
        <v/>
      </c>
      <c r="AV951" s="171">
        <f t="shared" si="753"/>
        <v>0</v>
      </c>
      <c r="AW951" s="171">
        <f t="shared" si="754"/>
        <v>0</v>
      </c>
      <c r="AX951" s="171" t="str">
        <f t="shared" si="755"/>
        <v>0</v>
      </c>
      <c r="AY951" s="171" t="str">
        <f>IF(ISBLANK(AT951), "", (POWER(AT951/VLOOKUP(AX951,Anthro_Calc!C:P,13,FALSE),VLOOKUP(AX951,Anthro_Calc!C:P,12,FALSE))-1) / (VLOOKUP(AX951,Anthro_Calc!C:P,14,FALSE)*VLOOKUP(AX951,Anthro_Calc!C:P,12,FALSE)))</f>
        <v/>
      </c>
      <c r="AZ951" s="171" t="str">
        <f>IF(ISBLANK(AT951), "", -3 + (AT951 -VLOOKUP(AX951,Anthro_Calc!C:P,4,FALSE)) / (VLOOKUP(AX951,Anthro_Calc!C:P,5,FALSE) - VLOOKUP(AX951,Anthro_Calc!C:P,4,FALSE)))</f>
        <v/>
      </c>
      <c r="BA951" s="171" t="str">
        <f>IF(ISBLANK(AT951), "", 3 + (AT951 -VLOOKUP(AX951,Anthro_Calc!C:P,10,FALSE)) / (VLOOKUP(AX951,Anthro_Calc!C:P,10,FALSE) - VLOOKUP(AX951,Anthro_Calc!C:P,9,FALSE)))</f>
        <v/>
      </c>
      <c r="BB951" s="172" t="str">
        <f t="shared" si="756"/>
        <v/>
      </c>
      <c r="BC951" s="173" t="str">
        <f t="shared" si="757"/>
        <v/>
      </c>
      <c r="BD951" s="174" t="str">
        <f t="shared" si="783"/>
        <v/>
      </c>
      <c r="BE951" s="180" t="str">
        <f t="shared" si="784"/>
        <v/>
      </c>
      <c r="BF951" s="181" t="str">
        <f t="shared" si="758"/>
        <v/>
      </c>
      <c r="BG951" s="181" t="str">
        <f t="shared" si="785"/>
        <v/>
      </c>
      <c r="BH951" s="179"/>
      <c r="BI951" s="182"/>
      <c r="BJ951" s="167"/>
      <c r="BK951" s="175"/>
      <c r="BL951" s="176"/>
      <c r="BM951" s="177" t="str">
        <f t="shared" si="759"/>
        <v/>
      </c>
      <c r="BN951" s="171">
        <f t="shared" si="777"/>
        <v>0</v>
      </c>
      <c r="BO951" s="171">
        <f t="shared" si="778"/>
        <v>0</v>
      </c>
      <c r="BP951" s="171" t="str">
        <f t="shared" si="760"/>
        <v>0</v>
      </c>
      <c r="BQ951" s="171" t="str">
        <f>IF(ISBLANK(BL951), "", (POWER(BL951/VLOOKUP(BP951,Anthro_Calc!C:P,13,FALSE),VLOOKUP(BP951,Anthro_Calc!C:P,12,FALSE))-1) / (VLOOKUP(BP951,Anthro_Calc!C:P,14,FALSE)*VLOOKUP(BP951,Anthro_Calc!C:P,12,FALSE)))</f>
        <v/>
      </c>
      <c r="BR951" s="171" t="str">
        <f>IF(ISBLANK(BL951), "", -3 + (BL951 -VLOOKUP(BP951,Anthro_Calc!C:P,4,FALSE)) / (VLOOKUP(BP951,Anthro_Calc!C:P,5,FALSE) - VLOOKUP(BP951,Anthro_Calc!C:P,4,FALSE)))</f>
        <v/>
      </c>
      <c r="BS951" s="171" t="str">
        <f>IF(ISBLANK(BL951), "", 3 + (BL951 -VLOOKUP(BP951,Anthro_Calc!C:P,10,FALSE)) / (VLOOKUP(BP951,Anthro_Calc!C:P,10,FALSE) - VLOOKUP(BP951,Anthro_Calc!C:P,9,FALSE)))</f>
        <v/>
      </c>
      <c r="BT951" s="172" t="str">
        <f t="shared" si="761"/>
        <v/>
      </c>
      <c r="BU951" s="173" t="str">
        <f t="shared" si="762"/>
        <v/>
      </c>
      <c r="BV951" s="174" t="str">
        <f t="shared" si="763"/>
        <v/>
      </c>
      <c r="BW951" s="181" t="str">
        <f t="shared" si="786"/>
        <v/>
      </c>
      <c r="BX951" s="179"/>
      <c r="BY951" s="181" t="str">
        <f>IF(ISBLANK(BL951), "", VLOOKUP(Z951&amp;" "&amp;BV951&amp;" "&amp;BW951,Graduation_Criteria!$D$2:$E$34,2,FALSE))</f>
        <v/>
      </c>
      <c r="BZ951" s="181" t="str">
        <f t="shared" si="787"/>
        <v/>
      </c>
      <c r="CA951" s="167"/>
      <c r="CB951" s="175"/>
      <c r="CC951" s="175"/>
      <c r="CD951" s="183" t="str">
        <f t="shared" si="764"/>
        <v/>
      </c>
      <c r="CE951" s="184">
        <f t="shared" si="765"/>
        <v>0</v>
      </c>
      <c r="CF951" s="184">
        <f t="shared" si="766"/>
        <v>0</v>
      </c>
      <c r="CG951" s="184" t="str">
        <f t="shared" si="767"/>
        <v>0</v>
      </c>
      <c r="CH951" s="184" t="str">
        <f>IF(ISBLANK(CC951), "", (POWER(CC951/VLOOKUP(CG951,Anthro_Calc!C:P,13,FALSE),VLOOKUP(CG951,Anthro_Calc!C:P,12,FALSE))-1) / (VLOOKUP(CG951,Anthro_Calc!C:P,14,FALSE)*VLOOKUP(CG951,Anthro_Calc!C:P,12,FALSE)))</f>
        <v/>
      </c>
      <c r="CI951" s="184" t="str">
        <f>IF(ISBLANK(CC951), "", -3 + (CC951 -VLOOKUP(CG951,Anthro_Calc!C:P,4,FALSE)) / (VLOOKUP(CG951,Anthro_Calc!C:P,5,FALSE) - VLOOKUP(CG951,Anthro_Calc!C:P,4,FALSE)))</f>
        <v/>
      </c>
      <c r="CJ951" s="184" t="str">
        <f>IF(ISBLANK(CC951), "", 3 + (CC951 -VLOOKUP(CG951,Anthro_Calc!C:P,10,FALSE)) / (VLOOKUP(CG951,Anthro_Calc!C:P,10,FALSE) - VLOOKUP(CG951,Anthro_Calc!C:P,9,FALSE)))</f>
        <v/>
      </c>
      <c r="CK951" s="185" t="str">
        <f t="shared" si="768"/>
        <v/>
      </c>
      <c r="CL951" s="173" t="str">
        <f t="shared" si="769"/>
        <v/>
      </c>
      <c r="CM951" s="174" t="str">
        <f t="shared" si="770"/>
        <v/>
      </c>
      <c r="CN951" s="179"/>
      <c r="CO951" s="167"/>
      <c r="CP951" s="175"/>
      <c r="CQ951" s="175"/>
      <c r="CR951" s="186" t="str">
        <f t="shared" si="771"/>
        <v/>
      </c>
      <c r="CS951" s="187">
        <f t="shared" si="772"/>
        <v>0</v>
      </c>
      <c r="CT951" s="187">
        <f t="shared" si="773"/>
        <v>0</v>
      </c>
      <c r="CU951" s="187" t="str">
        <f t="shared" si="774"/>
        <v>0</v>
      </c>
      <c r="CV951" s="187" t="str">
        <f>IF(ISBLANK(CQ951), "", (POWER(CQ951/VLOOKUP(CU951,Anthro_Calc!C:P,13,FALSE),VLOOKUP(CU951,Anthro_Calc!C:P,12,FALSE))-1) / (VLOOKUP(CU951,Anthro_Calc!C:P,14,FALSE)*VLOOKUP(CU951,Anthro_Calc!C:P,12,FALSE)))</f>
        <v/>
      </c>
      <c r="CW951" s="187" t="str">
        <f>IF(ISBLANK(CQ951), "", -3 + (CQ951 -VLOOKUP(CU951,Anthro_Calc!C:P,4,FALSE)) / (VLOOKUP(CU951,Anthro_Calc!C:P,5,FALSE) - VLOOKUP(CU951,Anthro_Calc!C:P,4,FALSE)))</f>
        <v/>
      </c>
      <c r="CX951" s="187" t="str">
        <f>IF(ISBLANK(CQ951), "", 3 + (CQ951 -VLOOKUP(CU951,Anthro_Calc!C:P,10,FALSE)) / (VLOOKUP(CU951,Anthro_Calc!C:P,10,FALSE) - VLOOKUP(CU951,Anthro_Calc!C:P,9,FALSE)))</f>
        <v/>
      </c>
      <c r="CY951" s="188" t="str">
        <f t="shared" si="775"/>
        <v/>
      </c>
      <c r="CZ951" s="117" t="str">
        <f t="shared" si="789"/>
        <v/>
      </c>
      <c r="DA951" s="174" t="str">
        <f t="shared" si="776"/>
        <v/>
      </c>
      <c r="DB951" s="189"/>
    </row>
    <row r="952" spans="1:106">
      <c r="A952" s="165">
        <f t="shared" si="781"/>
        <v>948</v>
      </c>
      <c r="B952" s="166"/>
      <c r="C952" s="166"/>
      <c r="D952" s="166"/>
      <c r="E952" s="166"/>
      <c r="F952" s="166"/>
      <c r="G952" s="166"/>
      <c r="H952" s="166"/>
      <c r="I952" s="166"/>
      <c r="J952" s="166"/>
      <c r="K952" s="166"/>
      <c r="L952" s="166"/>
      <c r="M952" s="167"/>
      <c r="N952" s="168" t="str">
        <f t="shared" ca="1" si="740"/>
        <v/>
      </c>
      <c r="O952" s="169"/>
      <c r="P952" s="169"/>
      <c r="Q952" s="167"/>
      <c r="R952" s="170"/>
      <c r="S952" s="171" t="str">
        <f t="shared" si="741"/>
        <v/>
      </c>
      <c r="T952" s="171" t="str">
        <f t="shared" si="742"/>
        <v/>
      </c>
      <c r="U952" s="171" t="str">
        <f t="shared" si="743"/>
        <v/>
      </c>
      <c r="V952" s="171" t="str">
        <f>IF(ISBLANK(R952), "", (POWER(R952/VLOOKUP(U952,Anthro_Calc!C:P,13,FALSE),VLOOKUP(U952,Anthro_Calc!C:P,12,FALSE))-1) / (VLOOKUP(U952,Anthro_Calc!C:P,14,FALSE)*VLOOKUP(U952,Anthro_Calc!C:P,12,FALSE)))</f>
        <v/>
      </c>
      <c r="W952" s="171" t="str">
        <f>IF(ISBLANK(R952), "", -3 + (R952 -VLOOKUP(U952,Anthro_Calc!C:P,4,FALSE)) / (VLOOKUP(U952,Anthro_Calc!C:P,5,FALSE) - VLOOKUP(U952,Anthro_Calc!C:P,4,FALSE)))</f>
        <v/>
      </c>
      <c r="X952" s="171" t="str">
        <f>IF(ISBLANK(R952), "", 3 + (R952 -VLOOKUP(U952,Anthro_Calc!C:P,10,FALSE)) / (VLOOKUP(U952,Anthro_Calc!C:P,10,FALSE) - VLOOKUP(U952,Anthro_Calc!C:P,9,FALSE)))</f>
        <v/>
      </c>
      <c r="Y952" s="172" t="str">
        <f t="shared" si="744"/>
        <v/>
      </c>
      <c r="Z952" s="173" t="str">
        <f t="shared" si="745"/>
        <v/>
      </c>
      <c r="AA952" s="174" t="str">
        <f t="shared" si="780"/>
        <v/>
      </c>
      <c r="AB952" s="167"/>
      <c r="AC952" s="175"/>
      <c r="AD952" s="176"/>
      <c r="AE952" s="177" t="str">
        <f t="shared" si="746"/>
        <v/>
      </c>
      <c r="AF952" s="171">
        <f t="shared" si="747"/>
        <v>0</v>
      </c>
      <c r="AG952" s="171">
        <f t="shared" si="748"/>
        <v>0</v>
      </c>
      <c r="AH952" s="171" t="str">
        <f t="shared" si="749"/>
        <v>0</v>
      </c>
      <c r="AI952" s="171" t="str">
        <f>IF(ISBLANK(AD952), "", (POWER(AD952/VLOOKUP(AH952,Anthro_Calc!C:P,13,FALSE),VLOOKUP(AH952,Anthro_Calc!C:P,12,FALSE))-1) / (VLOOKUP(AH952,Anthro_Calc!C:P,14,FALSE)*VLOOKUP(AH952,Anthro_Calc!C:P,12,FALSE)))</f>
        <v/>
      </c>
      <c r="AJ952" s="171" t="str">
        <f>IF(ISBLANK(AD952), "", -3 + (AD952 -VLOOKUP(AH952,Anthro_Calc!C:P,4,FALSE)) / (VLOOKUP(AH952,Anthro_Calc!C:P,5,FALSE) - VLOOKUP(AH952,Anthro_Calc!C:P,4,FALSE)))</f>
        <v/>
      </c>
      <c r="AK952" s="171" t="str">
        <f>IF(ISBLANK(AD952), "", 3 + (AD952 -VLOOKUP(AH952,Anthro_Calc!C:P,10,FALSE)) / (VLOOKUP(AH952,Anthro_Calc!C:P,10,FALSE) - VLOOKUP(AH952,Anthro_Calc!C:P,9,FALSE)))</f>
        <v/>
      </c>
      <c r="AL952" s="172" t="str">
        <f t="shared" si="750"/>
        <v/>
      </c>
      <c r="AM952" s="173" t="str">
        <f t="shared" si="751"/>
        <v/>
      </c>
      <c r="AN952" s="174" t="str">
        <f t="shared" si="752"/>
        <v/>
      </c>
      <c r="AO952" s="178" t="str">
        <f t="shared" si="782"/>
        <v/>
      </c>
      <c r="AP952" s="179"/>
      <c r="AQ952" s="179" t="str">
        <f t="shared" si="788"/>
        <v/>
      </c>
      <c r="AR952" s="167"/>
      <c r="AS952" s="175"/>
      <c r="AT952" s="170"/>
      <c r="AU952" s="177" t="str">
        <f t="shared" si="779"/>
        <v/>
      </c>
      <c r="AV952" s="171">
        <f t="shared" si="753"/>
        <v>0</v>
      </c>
      <c r="AW952" s="171">
        <f t="shared" si="754"/>
        <v>0</v>
      </c>
      <c r="AX952" s="171" t="str">
        <f t="shared" si="755"/>
        <v>0</v>
      </c>
      <c r="AY952" s="171" t="str">
        <f>IF(ISBLANK(AT952), "", (POWER(AT952/VLOOKUP(AX952,Anthro_Calc!C:P,13,FALSE),VLOOKUP(AX952,Anthro_Calc!C:P,12,FALSE))-1) / (VLOOKUP(AX952,Anthro_Calc!C:P,14,FALSE)*VLOOKUP(AX952,Anthro_Calc!C:P,12,FALSE)))</f>
        <v/>
      </c>
      <c r="AZ952" s="171" t="str">
        <f>IF(ISBLANK(AT952), "", -3 + (AT952 -VLOOKUP(AX952,Anthro_Calc!C:P,4,FALSE)) / (VLOOKUP(AX952,Anthro_Calc!C:P,5,FALSE) - VLOOKUP(AX952,Anthro_Calc!C:P,4,FALSE)))</f>
        <v/>
      </c>
      <c r="BA952" s="171" t="str">
        <f>IF(ISBLANK(AT952), "", 3 + (AT952 -VLOOKUP(AX952,Anthro_Calc!C:P,10,FALSE)) / (VLOOKUP(AX952,Anthro_Calc!C:P,10,FALSE) - VLOOKUP(AX952,Anthro_Calc!C:P,9,FALSE)))</f>
        <v/>
      </c>
      <c r="BB952" s="172" t="str">
        <f t="shared" si="756"/>
        <v/>
      </c>
      <c r="BC952" s="173" t="str">
        <f t="shared" si="757"/>
        <v/>
      </c>
      <c r="BD952" s="174" t="str">
        <f t="shared" si="783"/>
        <v/>
      </c>
      <c r="BE952" s="180" t="str">
        <f t="shared" si="784"/>
        <v/>
      </c>
      <c r="BF952" s="181" t="str">
        <f t="shared" si="758"/>
        <v/>
      </c>
      <c r="BG952" s="181" t="str">
        <f t="shared" si="785"/>
        <v/>
      </c>
      <c r="BH952" s="179"/>
      <c r="BI952" s="182"/>
      <c r="BJ952" s="167"/>
      <c r="BK952" s="175"/>
      <c r="BL952" s="176"/>
      <c r="BM952" s="177" t="str">
        <f t="shared" si="759"/>
        <v/>
      </c>
      <c r="BN952" s="171">
        <f t="shared" si="777"/>
        <v>0</v>
      </c>
      <c r="BO952" s="171">
        <f t="shared" si="778"/>
        <v>0</v>
      </c>
      <c r="BP952" s="171" t="str">
        <f t="shared" si="760"/>
        <v>0</v>
      </c>
      <c r="BQ952" s="171" t="str">
        <f>IF(ISBLANK(BL952), "", (POWER(BL952/VLOOKUP(BP952,Anthro_Calc!C:P,13,FALSE),VLOOKUP(BP952,Anthro_Calc!C:P,12,FALSE))-1) / (VLOOKUP(BP952,Anthro_Calc!C:P,14,FALSE)*VLOOKUP(BP952,Anthro_Calc!C:P,12,FALSE)))</f>
        <v/>
      </c>
      <c r="BR952" s="171" t="str">
        <f>IF(ISBLANK(BL952), "", -3 + (BL952 -VLOOKUP(BP952,Anthro_Calc!C:P,4,FALSE)) / (VLOOKUP(BP952,Anthro_Calc!C:P,5,FALSE) - VLOOKUP(BP952,Anthro_Calc!C:P,4,FALSE)))</f>
        <v/>
      </c>
      <c r="BS952" s="171" t="str">
        <f>IF(ISBLANK(BL952), "", 3 + (BL952 -VLOOKUP(BP952,Anthro_Calc!C:P,10,FALSE)) / (VLOOKUP(BP952,Anthro_Calc!C:P,10,FALSE) - VLOOKUP(BP952,Anthro_Calc!C:P,9,FALSE)))</f>
        <v/>
      </c>
      <c r="BT952" s="172" t="str">
        <f t="shared" si="761"/>
        <v/>
      </c>
      <c r="BU952" s="173" t="str">
        <f t="shared" si="762"/>
        <v/>
      </c>
      <c r="BV952" s="174" t="str">
        <f t="shared" si="763"/>
        <v/>
      </c>
      <c r="BW952" s="181" t="str">
        <f t="shared" si="786"/>
        <v/>
      </c>
      <c r="BX952" s="179"/>
      <c r="BY952" s="181" t="str">
        <f>IF(ISBLANK(BL952), "", VLOOKUP(Z952&amp;" "&amp;BV952&amp;" "&amp;BW952,Graduation_Criteria!$D$2:$E$34,2,FALSE))</f>
        <v/>
      </c>
      <c r="BZ952" s="181" t="str">
        <f t="shared" si="787"/>
        <v/>
      </c>
      <c r="CA952" s="167"/>
      <c r="CB952" s="175"/>
      <c r="CC952" s="175"/>
      <c r="CD952" s="183" t="str">
        <f t="shared" si="764"/>
        <v/>
      </c>
      <c r="CE952" s="184">
        <f t="shared" si="765"/>
        <v>0</v>
      </c>
      <c r="CF952" s="184">
        <f t="shared" si="766"/>
        <v>0</v>
      </c>
      <c r="CG952" s="184" t="str">
        <f t="shared" si="767"/>
        <v>0</v>
      </c>
      <c r="CH952" s="184" t="str">
        <f>IF(ISBLANK(CC952), "", (POWER(CC952/VLOOKUP(CG952,Anthro_Calc!C:P,13,FALSE),VLOOKUP(CG952,Anthro_Calc!C:P,12,FALSE))-1) / (VLOOKUP(CG952,Anthro_Calc!C:P,14,FALSE)*VLOOKUP(CG952,Anthro_Calc!C:P,12,FALSE)))</f>
        <v/>
      </c>
      <c r="CI952" s="184" t="str">
        <f>IF(ISBLANK(CC952), "", -3 + (CC952 -VLOOKUP(CG952,Anthro_Calc!C:P,4,FALSE)) / (VLOOKUP(CG952,Anthro_Calc!C:P,5,FALSE) - VLOOKUP(CG952,Anthro_Calc!C:P,4,FALSE)))</f>
        <v/>
      </c>
      <c r="CJ952" s="184" t="str">
        <f>IF(ISBLANK(CC952), "", 3 + (CC952 -VLOOKUP(CG952,Anthro_Calc!C:P,10,FALSE)) / (VLOOKUP(CG952,Anthro_Calc!C:P,10,FALSE) - VLOOKUP(CG952,Anthro_Calc!C:P,9,FALSE)))</f>
        <v/>
      </c>
      <c r="CK952" s="185" t="str">
        <f t="shared" si="768"/>
        <v/>
      </c>
      <c r="CL952" s="173" t="str">
        <f t="shared" si="769"/>
        <v/>
      </c>
      <c r="CM952" s="174" t="str">
        <f t="shared" si="770"/>
        <v/>
      </c>
      <c r="CN952" s="179"/>
      <c r="CO952" s="167"/>
      <c r="CP952" s="175"/>
      <c r="CQ952" s="175"/>
      <c r="CR952" s="186" t="str">
        <f t="shared" si="771"/>
        <v/>
      </c>
      <c r="CS952" s="187">
        <f t="shared" si="772"/>
        <v>0</v>
      </c>
      <c r="CT952" s="187">
        <f t="shared" si="773"/>
        <v>0</v>
      </c>
      <c r="CU952" s="187" t="str">
        <f t="shared" si="774"/>
        <v>0</v>
      </c>
      <c r="CV952" s="187" t="str">
        <f>IF(ISBLANK(CQ952), "", (POWER(CQ952/VLOOKUP(CU952,Anthro_Calc!C:P,13,FALSE),VLOOKUP(CU952,Anthro_Calc!C:P,12,FALSE))-1) / (VLOOKUP(CU952,Anthro_Calc!C:P,14,FALSE)*VLOOKUP(CU952,Anthro_Calc!C:P,12,FALSE)))</f>
        <v/>
      </c>
      <c r="CW952" s="187" t="str">
        <f>IF(ISBLANK(CQ952), "", -3 + (CQ952 -VLOOKUP(CU952,Anthro_Calc!C:P,4,FALSE)) / (VLOOKUP(CU952,Anthro_Calc!C:P,5,FALSE) - VLOOKUP(CU952,Anthro_Calc!C:P,4,FALSE)))</f>
        <v/>
      </c>
      <c r="CX952" s="187" t="str">
        <f>IF(ISBLANK(CQ952), "", 3 + (CQ952 -VLOOKUP(CU952,Anthro_Calc!C:P,10,FALSE)) / (VLOOKUP(CU952,Anthro_Calc!C:P,10,FALSE) - VLOOKUP(CU952,Anthro_Calc!C:P,9,FALSE)))</f>
        <v/>
      </c>
      <c r="CY952" s="188" t="str">
        <f t="shared" si="775"/>
        <v/>
      </c>
      <c r="CZ952" s="117" t="str">
        <f t="shared" si="789"/>
        <v/>
      </c>
      <c r="DA952" s="174" t="str">
        <f t="shared" si="776"/>
        <v/>
      </c>
      <c r="DB952" s="189"/>
    </row>
    <row r="953" spans="1:106">
      <c r="A953" s="165">
        <f t="shared" si="781"/>
        <v>949</v>
      </c>
      <c r="B953" s="166"/>
      <c r="C953" s="166"/>
      <c r="D953" s="166"/>
      <c r="E953" s="166"/>
      <c r="F953" s="166"/>
      <c r="G953" s="166"/>
      <c r="H953" s="166"/>
      <c r="I953" s="166"/>
      <c r="J953" s="166"/>
      <c r="K953" s="166"/>
      <c r="L953" s="166"/>
      <c r="M953" s="167"/>
      <c r="N953" s="168" t="str">
        <f t="shared" ca="1" si="740"/>
        <v/>
      </c>
      <c r="O953" s="169"/>
      <c r="P953" s="169"/>
      <c r="Q953" s="167"/>
      <c r="R953" s="170"/>
      <c r="S953" s="171" t="str">
        <f t="shared" si="741"/>
        <v/>
      </c>
      <c r="T953" s="171" t="str">
        <f t="shared" si="742"/>
        <v/>
      </c>
      <c r="U953" s="171" t="str">
        <f t="shared" si="743"/>
        <v/>
      </c>
      <c r="V953" s="171" t="str">
        <f>IF(ISBLANK(R953), "", (POWER(R953/VLOOKUP(U953,Anthro_Calc!C:P,13,FALSE),VLOOKUP(U953,Anthro_Calc!C:P,12,FALSE))-1) / (VLOOKUP(U953,Anthro_Calc!C:P,14,FALSE)*VLOOKUP(U953,Anthro_Calc!C:P,12,FALSE)))</f>
        <v/>
      </c>
      <c r="W953" s="171" t="str">
        <f>IF(ISBLANK(R953), "", -3 + (R953 -VLOOKUP(U953,Anthro_Calc!C:P,4,FALSE)) / (VLOOKUP(U953,Anthro_Calc!C:P,5,FALSE) - VLOOKUP(U953,Anthro_Calc!C:P,4,FALSE)))</f>
        <v/>
      </c>
      <c r="X953" s="171" t="str">
        <f>IF(ISBLANK(R953), "", 3 + (R953 -VLOOKUP(U953,Anthro_Calc!C:P,10,FALSE)) / (VLOOKUP(U953,Anthro_Calc!C:P,10,FALSE) - VLOOKUP(U953,Anthro_Calc!C:P,9,FALSE)))</f>
        <v/>
      </c>
      <c r="Y953" s="172" t="str">
        <f t="shared" si="744"/>
        <v/>
      </c>
      <c r="Z953" s="173" t="str">
        <f t="shared" si="745"/>
        <v/>
      </c>
      <c r="AA953" s="174" t="str">
        <f t="shared" si="780"/>
        <v/>
      </c>
      <c r="AB953" s="167"/>
      <c r="AC953" s="175"/>
      <c r="AD953" s="176"/>
      <c r="AE953" s="177" t="str">
        <f t="shared" si="746"/>
        <v/>
      </c>
      <c r="AF953" s="171">
        <f t="shared" si="747"/>
        <v>0</v>
      </c>
      <c r="AG953" s="171">
        <f t="shared" si="748"/>
        <v>0</v>
      </c>
      <c r="AH953" s="171" t="str">
        <f t="shared" si="749"/>
        <v>0</v>
      </c>
      <c r="AI953" s="171" t="str">
        <f>IF(ISBLANK(AD953), "", (POWER(AD953/VLOOKUP(AH953,Anthro_Calc!C:P,13,FALSE),VLOOKUP(AH953,Anthro_Calc!C:P,12,FALSE))-1) / (VLOOKUP(AH953,Anthro_Calc!C:P,14,FALSE)*VLOOKUP(AH953,Anthro_Calc!C:P,12,FALSE)))</f>
        <v/>
      </c>
      <c r="AJ953" s="171" t="str">
        <f>IF(ISBLANK(AD953), "", -3 + (AD953 -VLOOKUP(AH953,Anthro_Calc!C:P,4,FALSE)) / (VLOOKUP(AH953,Anthro_Calc!C:P,5,FALSE) - VLOOKUP(AH953,Anthro_Calc!C:P,4,FALSE)))</f>
        <v/>
      </c>
      <c r="AK953" s="171" t="str">
        <f>IF(ISBLANK(AD953), "", 3 + (AD953 -VLOOKUP(AH953,Anthro_Calc!C:P,10,FALSE)) / (VLOOKUP(AH953,Anthro_Calc!C:P,10,FALSE) - VLOOKUP(AH953,Anthro_Calc!C:P,9,FALSE)))</f>
        <v/>
      </c>
      <c r="AL953" s="172" t="str">
        <f t="shared" si="750"/>
        <v/>
      </c>
      <c r="AM953" s="173" t="str">
        <f t="shared" si="751"/>
        <v/>
      </c>
      <c r="AN953" s="174" t="str">
        <f t="shared" si="752"/>
        <v/>
      </c>
      <c r="AO953" s="178" t="str">
        <f t="shared" si="782"/>
        <v/>
      </c>
      <c r="AP953" s="179"/>
      <c r="AQ953" s="179" t="str">
        <f t="shared" si="788"/>
        <v/>
      </c>
      <c r="AR953" s="167"/>
      <c r="AS953" s="175"/>
      <c r="AT953" s="170"/>
      <c r="AU953" s="177" t="str">
        <f t="shared" si="779"/>
        <v/>
      </c>
      <c r="AV953" s="171">
        <f t="shared" si="753"/>
        <v>0</v>
      </c>
      <c r="AW953" s="171">
        <f t="shared" si="754"/>
        <v>0</v>
      </c>
      <c r="AX953" s="171" t="str">
        <f t="shared" si="755"/>
        <v>0</v>
      </c>
      <c r="AY953" s="171" t="str">
        <f>IF(ISBLANK(AT953), "", (POWER(AT953/VLOOKUP(AX953,Anthro_Calc!C:P,13,FALSE),VLOOKUP(AX953,Anthro_Calc!C:P,12,FALSE))-1) / (VLOOKUP(AX953,Anthro_Calc!C:P,14,FALSE)*VLOOKUP(AX953,Anthro_Calc!C:P,12,FALSE)))</f>
        <v/>
      </c>
      <c r="AZ953" s="171" t="str">
        <f>IF(ISBLANK(AT953), "", -3 + (AT953 -VLOOKUP(AX953,Anthro_Calc!C:P,4,FALSE)) / (VLOOKUP(AX953,Anthro_Calc!C:P,5,FALSE) - VLOOKUP(AX953,Anthro_Calc!C:P,4,FALSE)))</f>
        <v/>
      </c>
      <c r="BA953" s="171" t="str">
        <f>IF(ISBLANK(AT953), "", 3 + (AT953 -VLOOKUP(AX953,Anthro_Calc!C:P,10,FALSE)) / (VLOOKUP(AX953,Anthro_Calc!C:P,10,FALSE) - VLOOKUP(AX953,Anthro_Calc!C:P,9,FALSE)))</f>
        <v/>
      </c>
      <c r="BB953" s="172" t="str">
        <f t="shared" si="756"/>
        <v/>
      </c>
      <c r="BC953" s="173" t="str">
        <f t="shared" si="757"/>
        <v/>
      </c>
      <c r="BD953" s="174" t="str">
        <f t="shared" si="783"/>
        <v/>
      </c>
      <c r="BE953" s="180" t="str">
        <f t="shared" si="784"/>
        <v/>
      </c>
      <c r="BF953" s="181" t="str">
        <f t="shared" si="758"/>
        <v/>
      </c>
      <c r="BG953" s="181" t="str">
        <f t="shared" si="785"/>
        <v/>
      </c>
      <c r="BH953" s="179"/>
      <c r="BI953" s="182"/>
      <c r="BJ953" s="167"/>
      <c r="BK953" s="175"/>
      <c r="BL953" s="176"/>
      <c r="BM953" s="177" t="str">
        <f t="shared" si="759"/>
        <v/>
      </c>
      <c r="BN953" s="171">
        <f t="shared" si="777"/>
        <v>0</v>
      </c>
      <c r="BO953" s="171">
        <f t="shared" si="778"/>
        <v>0</v>
      </c>
      <c r="BP953" s="171" t="str">
        <f t="shared" si="760"/>
        <v>0</v>
      </c>
      <c r="BQ953" s="171" t="str">
        <f>IF(ISBLANK(BL953), "", (POWER(BL953/VLOOKUP(BP953,Anthro_Calc!C:P,13,FALSE),VLOOKUP(BP953,Anthro_Calc!C:P,12,FALSE))-1) / (VLOOKUP(BP953,Anthro_Calc!C:P,14,FALSE)*VLOOKUP(BP953,Anthro_Calc!C:P,12,FALSE)))</f>
        <v/>
      </c>
      <c r="BR953" s="171" t="str">
        <f>IF(ISBLANK(BL953), "", -3 + (BL953 -VLOOKUP(BP953,Anthro_Calc!C:P,4,FALSE)) / (VLOOKUP(BP953,Anthro_Calc!C:P,5,FALSE) - VLOOKUP(BP953,Anthro_Calc!C:P,4,FALSE)))</f>
        <v/>
      </c>
      <c r="BS953" s="171" t="str">
        <f>IF(ISBLANK(BL953), "", 3 + (BL953 -VLOOKUP(BP953,Anthro_Calc!C:P,10,FALSE)) / (VLOOKUP(BP953,Anthro_Calc!C:P,10,FALSE) - VLOOKUP(BP953,Anthro_Calc!C:P,9,FALSE)))</f>
        <v/>
      </c>
      <c r="BT953" s="172" t="str">
        <f t="shared" si="761"/>
        <v/>
      </c>
      <c r="BU953" s="173" t="str">
        <f t="shared" si="762"/>
        <v/>
      </c>
      <c r="BV953" s="174" t="str">
        <f t="shared" si="763"/>
        <v/>
      </c>
      <c r="BW953" s="181" t="str">
        <f t="shared" si="786"/>
        <v/>
      </c>
      <c r="BX953" s="179"/>
      <c r="BY953" s="181" t="str">
        <f>IF(ISBLANK(BL953), "", VLOOKUP(Z953&amp;" "&amp;BV953&amp;" "&amp;BW953,Graduation_Criteria!$D$2:$E$34,2,FALSE))</f>
        <v/>
      </c>
      <c r="BZ953" s="181" t="str">
        <f t="shared" si="787"/>
        <v/>
      </c>
      <c r="CA953" s="167"/>
      <c r="CB953" s="175"/>
      <c r="CC953" s="175"/>
      <c r="CD953" s="183" t="str">
        <f t="shared" si="764"/>
        <v/>
      </c>
      <c r="CE953" s="184">
        <f t="shared" si="765"/>
        <v>0</v>
      </c>
      <c r="CF953" s="184">
        <f t="shared" si="766"/>
        <v>0</v>
      </c>
      <c r="CG953" s="184" t="str">
        <f t="shared" si="767"/>
        <v>0</v>
      </c>
      <c r="CH953" s="184" t="str">
        <f>IF(ISBLANK(CC953), "", (POWER(CC953/VLOOKUP(CG953,Anthro_Calc!C:P,13,FALSE),VLOOKUP(CG953,Anthro_Calc!C:P,12,FALSE))-1) / (VLOOKUP(CG953,Anthro_Calc!C:P,14,FALSE)*VLOOKUP(CG953,Anthro_Calc!C:P,12,FALSE)))</f>
        <v/>
      </c>
      <c r="CI953" s="184" t="str">
        <f>IF(ISBLANK(CC953), "", -3 + (CC953 -VLOOKUP(CG953,Anthro_Calc!C:P,4,FALSE)) / (VLOOKUP(CG953,Anthro_Calc!C:P,5,FALSE) - VLOOKUP(CG953,Anthro_Calc!C:P,4,FALSE)))</f>
        <v/>
      </c>
      <c r="CJ953" s="184" t="str">
        <f>IF(ISBLANK(CC953), "", 3 + (CC953 -VLOOKUP(CG953,Anthro_Calc!C:P,10,FALSE)) / (VLOOKUP(CG953,Anthro_Calc!C:P,10,FALSE) - VLOOKUP(CG953,Anthro_Calc!C:P,9,FALSE)))</f>
        <v/>
      </c>
      <c r="CK953" s="185" t="str">
        <f t="shared" si="768"/>
        <v/>
      </c>
      <c r="CL953" s="173" t="str">
        <f t="shared" si="769"/>
        <v/>
      </c>
      <c r="CM953" s="174" t="str">
        <f t="shared" si="770"/>
        <v/>
      </c>
      <c r="CN953" s="179"/>
      <c r="CO953" s="167"/>
      <c r="CP953" s="175"/>
      <c r="CQ953" s="175"/>
      <c r="CR953" s="186" t="str">
        <f t="shared" si="771"/>
        <v/>
      </c>
      <c r="CS953" s="187">
        <f t="shared" si="772"/>
        <v>0</v>
      </c>
      <c r="CT953" s="187">
        <f t="shared" si="773"/>
        <v>0</v>
      </c>
      <c r="CU953" s="187" t="str">
        <f t="shared" si="774"/>
        <v>0</v>
      </c>
      <c r="CV953" s="187" t="str">
        <f>IF(ISBLANK(CQ953), "", (POWER(CQ953/VLOOKUP(CU953,Anthro_Calc!C:P,13,FALSE),VLOOKUP(CU953,Anthro_Calc!C:P,12,FALSE))-1) / (VLOOKUP(CU953,Anthro_Calc!C:P,14,FALSE)*VLOOKUP(CU953,Anthro_Calc!C:P,12,FALSE)))</f>
        <v/>
      </c>
      <c r="CW953" s="187" t="str">
        <f>IF(ISBLANK(CQ953), "", -3 + (CQ953 -VLOOKUP(CU953,Anthro_Calc!C:P,4,FALSE)) / (VLOOKUP(CU953,Anthro_Calc!C:P,5,FALSE) - VLOOKUP(CU953,Anthro_Calc!C:P,4,FALSE)))</f>
        <v/>
      </c>
      <c r="CX953" s="187" t="str">
        <f>IF(ISBLANK(CQ953), "", 3 + (CQ953 -VLOOKUP(CU953,Anthro_Calc!C:P,10,FALSE)) / (VLOOKUP(CU953,Anthro_Calc!C:P,10,FALSE) - VLOOKUP(CU953,Anthro_Calc!C:P,9,FALSE)))</f>
        <v/>
      </c>
      <c r="CY953" s="188" t="str">
        <f t="shared" si="775"/>
        <v/>
      </c>
      <c r="CZ953" s="117" t="str">
        <f t="shared" si="789"/>
        <v/>
      </c>
      <c r="DA953" s="174" t="str">
        <f t="shared" si="776"/>
        <v/>
      </c>
      <c r="DB953" s="189"/>
    </row>
    <row r="954" spans="1:106">
      <c r="A954" s="165">
        <f t="shared" si="781"/>
        <v>950</v>
      </c>
      <c r="B954" s="166"/>
      <c r="C954" s="166"/>
      <c r="D954" s="166"/>
      <c r="E954" s="166"/>
      <c r="F954" s="166"/>
      <c r="G954" s="166"/>
      <c r="H954" s="166"/>
      <c r="I954" s="166"/>
      <c r="J954" s="166"/>
      <c r="K954" s="166"/>
      <c r="L954" s="166"/>
      <c r="M954" s="167"/>
      <c r="N954" s="168" t="str">
        <f t="shared" ref="N954:N1001" ca="1" si="790">IF(ISBLANK(M954), "", ROUND((TODAY()-M954)/365*12,0))</f>
        <v/>
      </c>
      <c r="O954" s="169"/>
      <c r="P954" s="169"/>
      <c r="Q954" s="167"/>
      <c r="R954" s="170"/>
      <c r="S954" s="171" t="str">
        <f t="shared" ref="S954:S1001" si="791">IF(ISBLANK(R954), "", ROUND((Q954-M954)/30.4,0))</f>
        <v/>
      </c>
      <c r="T954" s="171" t="str">
        <f t="shared" ref="T954:T1001" si="792">IF(ISBLANK(R954), "", Q954-M954)</f>
        <v/>
      </c>
      <c r="U954" s="171" t="str">
        <f t="shared" ref="U954:U1001" si="793">L954&amp;T954</f>
        <v/>
      </c>
      <c r="V954" s="171" t="str">
        <f>IF(ISBLANK(R954), "", (POWER(R954/VLOOKUP(U954,Anthro_Calc!C:P,13,FALSE),VLOOKUP(U954,Anthro_Calc!C:P,12,FALSE))-1) / (VLOOKUP(U954,Anthro_Calc!C:P,14,FALSE)*VLOOKUP(U954,Anthro_Calc!C:P,12,FALSE)))</f>
        <v/>
      </c>
      <c r="W954" s="171" t="str">
        <f>IF(ISBLANK(R954), "", -3 + (R954 -VLOOKUP(U954,Anthro_Calc!C:P,4,FALSE)) / (VLOOKUP(U954,Anthro_Calc!C:P,5,FALSE) - VLOOKUP(U954,Anthro_Calc!C:P,4,FALSE)))</f>
        <v/>
      </c>
      <c r="X954" s="171" t="str">
        <f>IF(ISBLANK(R954), "", 3 + (R954 -VLOOKUP(U954,Anthro_Calc!C:P,10,FALSE)) / (VLOOKUP(U954,Anthro_Calc!C:P,10,FALSE) - VLOOKUP(U954,Anthro_Calc!C:P,9,FALSE)))</f>
        <v/>
      </c>
      <c r="Y954" s="172" t="str">
        <f t="shared" ref="Y954:Y1001" si="794">IF(V954="", "", IF(V954&gt;3, X954, IF(V954&lt;-3, W954, V954)))</f>
        <v/>
      </c>
      <c r="Z954" s="173" t="str">
        <f t="shared" ref="Z954:Z1001" si="795">IF(ISBLANK(R954), "", IF(OR(Y954 &lt; -5, Y954&gt;5), "Please check weight and DOB again", IF(Y954&lt;=-3,"SEVERE", IF(Y954&lt;=-2,"MODERATE", IF(Y954&lt;=-1, "MILD", "Child is healthy. Do NOT admit into PDH")))))</f>
        <v/>
      </c>
      <c r="AA954" s="174" t="str">
        <f t="shared" si="780"/>
        <v/>
      </c>
      <c r="AB954" s="167"/>
      <c r="AC954" s="175"/>
      <c r="AD954" s="176"/>
      <c r="AE954" s="177" t="str">
        <f t="shared" ref="AE954:AE1001" si="796">IF(ISBLANK(AD954), "", ROUND((AD954-R954)*1000, 0))</f>
        <v/>
      </c>
      <c r="AF954" s="171">
        <f t="shared" ref="AF954:AF1001" si="797">ROUND((AB954-M954)/30.4,0)</f>
        <v>0</v>
      </c>
      <c r="AG954" s="171">
        <f t="shared" ref="AG954:AG1001" si="798">AB954-M954</f>
        <v>0</v>
      </c>
      <c r="AH954" s="171" t="str">
        <f t="shared" ref="AH954:AH1001" si="799">L954&amp;AG954</f>
        <v>0</v>
      </c>
      <c r="AI954" s="171" t="str">
        <f>IF(ISBLANK(AD954), "", (POWER(AD954/VLOOKUP(AH954,Anthro_Calc!C:P,13,FALSE),VLOOKUP(AH954,Anthro_Calc!C:P,12,FALSE))-1) / (VLOOKUP(AH954,Anthro_Calc!C:P,14,FALSE)*VLOOKUP(AH954,Anthro_Calc!C:P,12,FALSE)))</f>
        <v/>
      </c>
      <c r="AJ954" s="171" t="str">
        <f>IF(ISBLANK(AD954), "", -3 + (AD954 -VLOOKUP(AH954,Anthro_Calc!C:P,4,FALSE)) / (VLOOKUP(AH954,Anthro_Calc!C:P,5,FALSE) - VLOOKUP(AH954,Anthro_Calc!C:P,4,FALSE)))</f>
        <v/>
      </c>
      <c r="AK954" s="171" t="str">
        <f>IF(ISBLANK(AD954), "", 3 + (AD954 -VLOOKUP(AH954,Anthro_Calc!C:P,10,FALSE)) / (VLOOKUP(AH954,Anthro_Calc!C:P,10,FALSE) - VLOOKUP(AH954,Anthro_Calc!C:P,9,FALSE)))</f>
        <v/>
      </c>
      <c r="AL954" s="172" t="str">
        <f t="shared" ref="AL954:AL1001" si="800">IF(AI954="", "", IF(AI954&gt;3, AK954, IF(AI954&lt;-3, AJ954, AI954)))</f>
        <v/>
      </c>
      <c r="AM954" s="173" t="str">
        <f t="shared" ref="AM954:AM1001" si="801">IF(ISBLANK(AD954), "", IF(OR(AL954&lt; - 5, AL954 &gt; 5), "Please check weight and DOB again", IF(AL954&lt;=-3,"SEVERE", IF(AL954&lt;=-2,"MODERATE", IF(AL954&lt;=-1, "MILD", "NORMAL")))))</f>
        <v/>
      </c>
      <c r="AN954" s="174" t="str">
        <f t="shared" ref="AN954:AN1001" si="802">IF(AND(ISERROR(FIND("Mild",$D$2)),AM954="MILD"),"NORMAL",AM954)</f>
        <v/>
      </c>
      <c r="AO954" s="178" t="str">
        <f t="shared" si="782"/>
        <v/>
      </c>
      <c r="AP954" s="179"/>
      <c r="AQ954" s="179" t="str">
        <f t="shared" si="788"/>
        <v/>
      </c>
      <c r="AR954" s="167"/>
      <c r="AS954" s="175"/>
      <c r="AT954" s="170"/>
      <c r="AU954" s="177" t="str">
        <f t="shared" si="779"/>
        <v/>
      </c>
      <c r="AV954" s="171">
        <f t="shared" ref="AV954:AV1001" si="803">ROUND((AR954-M954)/30.4,0)</f>
        <v>0</v>
      </c>
      <c r="AW954" s="171">
        <f t="shared" ref="AW954:AW1001" si="804">AR954-M954</f>
        <v>0</v>
      </c>
      <c r="AX954" s="171" t="str">
        <f t="shared" ref="AX954:AX1001" si="805">L954&amp;AW954</f>
        <v>0</v>
      </c>
      <c r="AY954" s="171" t="str">
        <f>IF(ISBLANK(AT954), "", (POWER(AT954/VLOOKUP(AX954,Anthro_Calc!C:P,13,FALSE),VLOOKUP(AX954,Anthro_Calc!C:P,12,FALSE))-1) / (VLOOKUP(AX954,Anthro_Calc!C:P,14,FALSE)*VLOOKUP(AX954,Anthro_Calc!C:P,12,FALSE)))</f>
        <v/>
      </c>
      <c r="AZ954" s="171" t="str">
        <f>IF(ISBLANK(AT954), "", -3 + (AT954 -VLOOKUP(AX954,Anthro_Calc!C:P,4,FALSE)) / (VLOOKUP(AX954,Anthro_Calc!C:P,5,FALSE) - VLOOKUP(AX954,Anthro_Calc!C:P,4,FALSE)))</f>
        <v/>
      </c>
      <c r="BA954" s="171" t="str">
        <f>IF(ISBLANK(AT954), "", 3 + (AT954 -VLOOKUP(AX954,Anthro_Calc!C:P,10,FALSE)) / (VLOOKUP(AX954,Anthro_Calc!C:P,10,FALSE) - VLOOKUP(AX954,Anthro_Calc!C:P,9,FALSE)))</f>
        <v/>
      </c>
      <c r="BB954" s="172" t="str">
        <f t="shared" ref="BB954:BB1001" si="806">IF(AY954="", "", IF(AY954&gt;3, BA954, IF(AY954&lt;-3, AZ954, AY954)))</f>
        <v/>
      </c>
      <c r="BC954" s="173" t="str">
        <f t="shared" ref="BC954:BC1001" si="807">IF(ISBLANK(AT954), "", IF(OR(BB954&lt;-5, BB954&gt;5), "Please check weight and DOB again", IF(BB954&lt;=-3,"SEVERE", IF(BB954&lt;=-2,"MODERATE", IF(BB954&lt;=-1, "MILD", "NORMAL")))))</f>
        <v/>
      </c>
      <c r="BD954" s="174" t="str">
        <f t="shared" si="783"/>
        <v/>
      </c>
      <c r="BE954" s="180" t="str">
        <f t="shared" si="784"/>
        <v/>
      </c>
      <c r="BF954" s="181" t="str">
        <f t="shared" ref="BF954:BF1001" si="808">IF(BD954="NORMAL","GRADUATED",IF(BD954="MILD", "GRADUATED", IF(BD954="MODERATE","NOT-GRADUATED",IF(BD954="SEVERE","NOT-GRADUATED",""))))</f>
        <v/>
      </c>
      <c r="BG954" s="181" t="str">
        <f t="shared" si="785"/>
        <v/>
      </c>
      <c r="BH954" s="179"/>
      <c r="BI954" s="182"/>
      <c r="BJ954" s="167"/>
      <c r="BK954" s="175"/>
      <c r="BL954" s="176"/>
      <c r="BM954" s="177" t="str">
        <f t="shared" ref="BM954:BM1004" si="809">IF(ISBLANK(BL954), "", ROUND((BL954-R954)*1000, 0))</f>
        <v/>
      </c>
      <c r="BN954" s="171">
        <f t="shared" si="777"/>
        <v>0</v>
      </c>
      <c r="BO954" s="171">
        <f t="shared" si="778"/>
        <v>0</v>
      </c>
      <c r="BP954" s="171" t="str">
        <f t="shared" ref="BP954:BP1001" si="810">L954&amp;BO954</f>
        <v>0</v>
      </c>
      <c r="BQ954" s="171" t="str">
        <f>IF(ISBLANK(BL954), "", (POWER(BL954/VLOOKUP(BP954,Anthro_Calc!C:P,13,FALSE),VLOOKUP(BP954,Anthro_Calc!C:P,12,FALSE))-1) / (VLOOKUP(BP954,Anthro_Calc!C:P,14,FALSE)*VLOOKUP(BP954,Anthro_Calc!C:P,12,FALSE)))</f>
        <v/>
      </c>
      <c r="BR954" s="171" t="str">
        <f>IF(ISBLANK(BL954), "", -3 + (BL954 -VLOOKUP(BP954,Anthro_Calc!C:P,4,FALSE)) / (VLOOKUP(BP954,Anthro_Calc!C:P,5,FALSE) - VLOOKUP(BP954,Anthro_Calc!C:P,4,FALSE)))</f>
        <v/>
      </c>
      <c r="BS954" s="171" t="str">
        <f>IF(ISBLANK(BL954), "", 3 + (BL954 -VLOOKUP(BP954,Anthro_Calc!C:P,10,FALSE)) / (VLOOKUP(BP954,Anthro_Calc!C:P,10,FALSE) - VLOOKUP(BP954,Anthro_Calc!C:P,9,FALSE)))</f>
        <v/>
      </c>
      <c r="BT954" s="172" t="str">
        <f t="shared" ref="BT954:BT1001" si="811">IF(BQ954="", "", IF(BQ954&gt;3, BS954, IF(BQ954&lt;-3, BR954, BQ954)))</f>
        <v/>
      </c>
      <c r="BU954" s="173" t="str">
        <f t="shared" ref="BU954:BU1001" si="812">IF(ISBLANK(BL954), "", IF(OR(BT954 &lt;-5, BT954&gt;5), "Please check weight and DOB again", IF(BT954&lt;=-3,"SEVERE", IF(BT954&lt;=-2,"MODERATE", IF(BT954&lt;=-1, "MILD", "NORMAL")))))</f>
        <v/>
      </c>
      <c r="BV954" s="174" t="str">
        <f t="shared" ref="BV954:BV1001" si="813">IF(AND(ISERROR(FIND("Mild",$D$2)),BU954="MILD"),"NORMAL",BU954)</f>
        <v/>
      </c>
      <c r="BW954" s="181" t="str">
        <f t="shared" si="786"/>
        <v/>
      </c>
      <c r="BX954" s="179"/>
      <c r="BY954" s="181" t="str">
        <f>IF(ISBLANK(BL954), "", VLOOKUP(Z954&amp;" "&amp;BV954&amp;" "&amp;BW954,Graduation_Criteria!$D$2:$E$34,2,FALSE))</f>
        <v/>
      </c>
      <c r="BZ954" s="181" t="str">
        <f t="shared" si="787"/>
        <v/>
      </c>
      <c r="CA954" s="167"/>
      <c r="CB954" s="175"/>
      <c r="CC954" s="175"/>
      <c r="CD954" s="183" t="str">
        <f t="shared" ref="CD954:CD1004" si="814">IF(ISBLANK(CC954), "", (CC954-R954)*1000)</f>
        <v/>
      </c>
      <c r="CE954" s="184">
        <f t="shared" ref="CE954:CE1001" si="815">ROUND((CA954-M954)/30.4,0)</f>
        <v>0</v>
      </c>
      <c r="CF954" s="184">
        <f t="shared" ref="CF954:CF1001" si="816">CA954-M954</f>
        <v>0</v>
      </c>
      <c r="CG954" s="184" t="str">
        <f t="shared" ref="CG954:CG1001" si="817">L954&amp;CF954</f>
        <v>0</v>
      </c>
      <c r="CH954" s="184" t="str">
        <f>IF(ISBLANK(CC954), "", (POWER(CC954/VLOOKUP(CG954,Anthro_Calc!C:P,13,FALSE),VLOOKUP(CG954,Anthro_Calc!C:P,12,FALSE))-1) / (VLOOKUP(CG954,Anthro_Calc!C:P,14,FALSE)*VLOOKUP(CG954,Anthro_Calc!C:P,12,FALSE)))</f>
        <v/>
      </c>
      <c r="CI954" s="184" t="str">
        <f>IF(ISBLANK(CC954), "", -3 + (CC954 -VLOOKUP(CG954,Anthro_Calc!C:P,4,FALSE)) / (VLOOKUP(CG954,Anthro_Calc!C:P,5,FALSE) - VLOOKUP(CG954,Anthro_Calc!C:P,4,FALSE)))</f>
        <v/>
      </c>
      <c r="CJ954" s="184" t="str">
        <f>IF(ISBLANK(CC954), "", 3 + (CC954 -VLOOKUP(CG954,Anthro_Calc!C:P,10,FALSE)) / (VLOOKUP(CG954,Anthro_Calc!C:P,10,FALSE) - VLOOKUP(CG954,Anthro_Calc!C:P,9,FALSE)))</f>
        <v/>
      </c>
      <c r="CK954" s="185" t="str">
        <f t="shared" ref="CK954:CK1001" si="818">IF(CH954="", "", IF(CH954&gt;3, CJ954, IF(CH954&lt;-3, CI954, CH954)))</f>
        <v/>
      </c>
      <c r="CL954" s="173" t="str">
        <f t="shared" ref="CL954:CL1001" si="819">IF(ISBLANK(CC954), "", IF(OR(CK954&lt;-5, CK954&gt;5), "Please check weight and DOB again", IF(CK954&lt;=-3,"SEVERE", IF(CK954&lt;=-2,"MODERATE", IF(CK954&lt;=-1, "MILD", "NORMAL")))))</f>
        <v/>
      </c>
      <c r="CM954" s="174" t="str">
        <f t="shared" ref="CM954:CM1001" si="820">IF(AND(ISERROR(FIND("Mild",$D$2)),CL954="MILD"),"NORMAL",CL954)</f>
        <v/>
      </c>
      <c r="CN954" s="179"/>
      <c r="CO954" s="167"/>
      <c r="CP954" s="175"/>
      <c r="CQ954" s="175"/>
      <c r="CR954" s="186" t="str">
        <f t="shared" ref="CR954:CR1004" si="821">IF(ISBLANK(CQ954), "", (CQ954-R954)*1000)</f>
        <v/>
      </c>
      <c r="CS954" s="187">
        <f t="shared" ref="CS954:CS1001" si="822">ROUND((CO954-M954)/30.4,0)</f>
        <v>0</v>
      </c>
      <c r="CT954" s="187">
        <f t="shared" ref="CT954:CT1001" si="823">CO954-M954</f>
        <v>0</v>
      </c>
      <c r="CU954" s="187" t="str">
        <f t="shared" ref="CU954:CU1001" si="824">L954&amp;CT954</f>
        <v>0</v>
      </c>
      <c r="CV954" s="187" t="str">
        <f>IF(ISBLANK(CQ954), "", (POWER(CQ954/VLOOKUP(CU954,Anthro_Calc!C:P,13,FALSE),VLOOKUP(CU954,Anthro_Calc!C:P,12,FALSE))-1) / (VLOOKUP(CU954,Anthro_Calc!C:P,14,FALSE)*VLOOKUP(CU954,Anthro_Calc!C:P,12,FALSE)))</f>
        <v/>
      </c>
      <c r="CW954" s="187" t="str">
        <f>IF(ISBLANK(CQ954), "", -3 + (CQ954 -VLOOKUP(CU954,Anthro_Calc!C:P,4,FALSE)) / (VLOOKUP(CU954,Anthro_Calc!C:P,5,FALSE) - VLOOKUP(CU954,Anthro_Calc!C:P,4,FALSE)))</f>
        <v/>
      </c>
      <c r="CX954" s="187" t="str">
        <f>IF(ISBLANK(CQ954), "", 3 + (CQ954 -VLOOKUP(CU954,Anthro_Calc!C:P,10,FALSE)) / (VLOOKUP(CU954,Anthro_Calc!C:P,10,FALSE) - VLOOKUP(CU954,Anthro_Calc!C:P,9,FALSE)))</f>
        <v/>
      </c>
      <c r="CY954" s="188" t="str">
        <f t="shared" ref="CY954:CY1001" si="825">IF(CV954="", "", IF(CV954&gt;3, CX954, IF(CV954&lt;-3, CW954, CV954)))</f>
        <v/>
      </c>
      <c r="CZ954" s="117" t="str">
        <f t="shared" si="789"/>
        <v/>
      </c>
      <c r="DA954" s="174" t="str">
        <f t="shared" ref="DA954:DA1001" si="826">IF(AND(ISERROR(FIND("Mild",$D$2)),CZ954="MILD"),"NORMAL",CZ954)</f>
        <v/>
      </c>
      <c r="DB954" s="189"/>
    </row>
    <row r="955" spans="1:106">
      <c r="A955" s="165">
        <f t="shared" si="781"/>
        <v>951</v>
      </c>
      <c r="B955" s="166"/>
      <c r="C955" s="166"/>
      <c r="D955" s="166"/>
      <c r="E955" s="166"/>
      <c r="F955" s="166"/>
      <c r="G955" s="166"/>
      <c r="H955" s="166"/>
      <c r="I955" s="166"/>
      <c r="J955" s="166"/>
      <c r="K955" s="166"/>
      <c r="L955" s="166"/>
      <c r="M955" s="167"/>
      <c r="N955" s="168" t="str">
        <f t="shared" ca="1" si="790"/>
        <v/>
      </c>
      <c r="O955" s="169"/>
      <c r="P955" s="169"/>
      <c r="Q955" s="167"/>
      <c r="R955" s="170"/>
      <c r="S955" s="171" t="str">
        <f t="shared" si="791"/>
        <v/>
      </c>
      <c r="T955" s="171" t="str">
        <f t="shared" si="792"/>
        <v/>
      </c>
      <c r="U955" s="171" t="str">
        <f t="shared" si="793"/>
        <v/>
      </c>
      <c r="V955" s="171" t="str">
        <f>IF(ISBLANK(R955), "", (POWER(R955/VLOOKUP(U955,Anthro_Calc!C:P,13,FALSE),VLOOKUP(U955,Anthro_Calc!C:P,12,FALSE))-1) / (VLOOKUP(U955,Anthro_Calc!C:P,14,FALSE)*VLOOKUP(U955,Anthro_Calc!C:P,12,FALSE)))</f>
        <v/>
      </c>
      <c r="W955" s="171" t="str">
        <f>IF(ISBLANK(R955), "", -3 + (R955 -VLOOKUP(U955,Anthro_Calc!C:P,4,FALSE)) / (VLOOKUP(U955,Anthro_Calc!C:P,5,FALSE) - VLOOKUP(U955,Anthro_Calc!C:P,4,FALSE)))</f>
        <v/>
      </c>
      <c r="X955" s="171" t="str">
        <f>IF(ISBLANK(R955), "", 3 + (R955 -VLOOKUP(U955,Anthro_Calc!C:P,10,FALSE)) / (VLOOKUP(U955,Anthro_Calc!C:P,10,FALSE) - VLOOKUP(U955,Anthro_Calc!C:P,9,FALSE)))</f>
        <v/>
      </c>
      <c r="Y955" s="172" t="str">
        <f t="shared" si="794"/>
        <v/>
      </c>
      <c r="Z955" s="173" t="str">
        <f t="shared" si="795"/>
        <v/>
      </c>
      <c r="AA955" s="174" t="str">
        <f t="shared" si="780"/>
        <v/>
      </c>
      <c r="AB955" s="167"/>
      <c r="AC955" s="175"/>
      <c r="AD955" s="176"/>
      <c r="AE955" s="177" t="str">
        <f t="shared" si="796"/>
        <v/>
      </c>
      <c r="AF955" s="171">
        <f t="shared" si="797"/>
        <v>0</v>
      </c>
      <c r="AG955" s="171">
        <f t="shared" si="798"/>
        <v>0</v>
      </c>
      <c r="AH955" s="171" t="str">
        <f t="shared" si="799"/>
        <v>0</v>
      </c>
      <c r="AI955" s="171" t="str">
        <f>IF(ISBLANK(AD955), "", (POWER(AD955/VLOOKUP(AH955,Anthro_Calc!C:P,13,FALSE),VLOOKUP(AH955,Anthro_Calc!C:P,12,FALSE))-1) / (VLOOKUP(AH955,Anthro_Calc!C:P,14,FALSE)*VLOOKUP(AH955,Anthro_Calc!C:P,12,FALSE)))</f>
        <v/>
      </c>
      <c r="AJ955" s="171" t="str">
        <f>IF(ISBLANK(AD955), "", -3 + (AD955 -VLOOKUP(AH955,Anthro_Calc!C:P,4,FALSE)) / (VLOOKUP(AH955,Anthro_Calc!C:P,5,FALSE) - VLOOKUP(AH955,Anthro_Calc!C:P,4,FALSE)))</f>
        <v/>
      </c>
      <c r="AK955" s="171" t="str">
        <f>IF(ISBLANK(AD955), "", 3 + (AD955 -VLOOKUP(AH955,Anthro_Calc!C:P,10,FALSE)) / (VLOOKUP(AH955,Anthro_Calc!C:P,10,FALSE) - VLOOKUP(AH955,Anthro_Calc!C:P,9,FALSE)))</f>
        <v/>
      </c>
      <c r="AL955" s="172" t="str">
        <f t="shared" si="800"/>
        <v/>
      </c>
      <c r="AM955" s="173" t="str">
        <f t="shared" si="801"/>
        <v/>
      </c>
      <c r="AN955" s="174" t="str">
        <f t="shared" si="802"/>
        <v/>
      </c>
      <c r="AO955" s="178" t="str">
        <f t="shared" si="782"/>
        <v/>
      </c>
      <c r="AP955" s="179"/>
      <c r="AQ955" s="179" t="str">
        <f t="shared" si="788"/>
        <v/>
      </c>
      <c r="AR955" s="167"/>
      <c r="AS955" s="175"/>
      <c r="AT955" s="170"/>
      <c r="AU955" s="177" t="str">
        <f t="shared" si="779"/>
        <v/>
      </c>
      <c r="AV955" s="171">
        <f t="shared" si="803"/>
        <v>0</v>
      </c>
      <c r="AW955" s="171">
        <f t="shared" si="804"/>
        <v>0</v>
      </c>
      <c r="AX955" s="171" t="str">
        <f t="shared" si="805"/>
        <v>0</v>
      </c>
      <c r="AY955" s="171" t="str">
        <f>IF(ISBLANK(AT955), "", (POWER(AT955/VLOOKUP(AX955,Anthro_Calc!C:P,13,FALSE),VLOOKUP(AX955,Anthro_Calc!C:P,12,FALSE))-1) / (VLOOKUP(AX955,Anthro_Calc!C:P,14,FALSE)*VLOOKUP(AX955,Anthro_Calc!C:P,12,FALSE)))</f>
        <v/>
      </c>
      <c r="AZ955" s="171" t="str">
        <f>IF(ISBLANK(AT955), "", -3 + (AT955 -VLOOKUP(AX955,Anthro_Calc!C:P,4,FALSE)) / (VLOOKUP(AX955,Anthro_Calc!C:P,5,FALSE) - VLOOKUP(AX955,Anthro_Calc!C:P,4,FALSE)))</f>
        <v/>
      </c>
      <c r="BA955" s="171" t="str">
        <f>IF(ISBLANK(AT955), "", 3 + (AT955 -VLOOKUP(AX955,Anthro_Calc!C:P,10,FALSE)) / (VLOOKUP(AX955,Anthro_Calc!C:P,10,FALSE) - VLOOKUP(AX955,Anthro_Calc!C:P,9,FALSE)))</f>
        <v/>
      </c>
      <c r="BB955" s="172" t="str">
        <f t="shared" si="806"/>
        <v/>
      </c>
      <c r="BC955" s="173" t="str">
        <f t="shared" si="807"/>
        <v/>
      </c>
      <c r="BD955" s="174" t="str">
        <f t="shared" si="783"/>
        <v/>
      </c>
      <c r="BE955" s="180" t="str">
        <f t="shared" si="784"/>
        <v/>
      </c>
      <c r="BF955" s="181" t="str">
        <f t="shared" si="808"/>
        <v/>
      </c>
      <c r="BG955" s="181" t="str">
        <f t="shared" si="785"/>
        <v/>
      </c>
      <c r="BH955" s="179"/>
      <c r="BI955" s="182"/>
      <c r="BJ955" s="167"/>
      <c r="BK955" s="175"/>
      <c r="BL955" s="176"/>
      <c r="BM955" s="177" t="str">
        <f t="shared" si="809"/>
        <v/>
      </c>
      <c r="BN955" s="171">
        <f t="shared" ref="BN955:BN1001" si="827">ROUND((BJ955-M955)/30.4,0)</f>
        <v>0</v>
      </c>
      <c r="BO955" s="171">
        <f t="shared" ref="BO955:BO1001" si="828">BJ955-M955</f>
        <v>0</v>
      </c>
      <c r="BP955" s="171" t="str">
        <f t="shared" si="810"/>
        <v>0</v>
      </c>
      <c r="BQ955" s="171" t="str">
        <f>IF(ISBLANK(BL955), "", (POWER(BL955/VLOOKUP(BP955,Anthro_Calc!C:P,13,FALSE),VLOOKUP(BP955,Anthro_Calc!C:P,12,FALSE))-1) / (VLOOKUP(BP955,Anthro_Calc!C:P,14,FALSE)*VLOOKUP(BP955,Anthro_Calc!C:P,12,FALSE)))</f>
        <v/>
      </c>
      <c r="BR955" s="171" t="str">
        <f>IF(ISBLANK(BL955), "", -3 + (BL955 -VLOOKUP(BP955,Anthro_Calc!C:P,4,FALSE)) / (VLOOKUP(BP955,Anthro_Calc!C:P,5,FALSE) - VLOOKUP(BP955,Anthro_Calc!C:P,4,FALSE)))</f>
        <v/>
      </c>
      <c r="BS955" s="171" t="str">
        <f>IF(ISBLANK(BL955), "", 3 + (BL955 -VLOOKUP(BP955,Anthro_Calc!C:P,10,FALSE)) / (VLOOKUP(BP955,Anthro_Calc!C:P,10,FALSE) - VLOOKUP(BP955,Anthro_Calc!C:P,9,FALSE)))</f>
        <v/>
      </c>
      <c r="BT955" s="172" t="str">
        <f t="shared" si="811"/>
        <v/>
      </c>
      <c r="BU955" s="173" t="str">
        <f t="shared" si="812"/>
        <v/>
      </c>
      <c r="BV955" s="174" t="str">
        <f t="shared" si="813"/>
        <v/>
      </c>
      <c r="BW955" s="181" t="str">
        <f t="shared" si="786"/>
        <v/>
      </c>
      <c r="BX955" s="179"/>
      <c r="BY955" s="181" t="str">
        <f>IF(ISBLANK(BL955), "", VLOOKUP(Z955&amp;" "&amp;BV955&amp;" "&amp;BW955,Graduation_Criteria!$D$2:$E$34,2,FALSE))</f>
        <v/>
      </c>
      <c r="BZ955" s="181" t="str">
        <f t="shared" si="787"/>
        <v/>
      </c>
      <c r="CA955" s="167"/>
      <c r="CB955" s="175"/>
      <c r="CC955" s="175"/>
      <c r="CD955" s="183" t="str">
        <f t="shared" si="814"/>
        <v/>
      </c>
      <c r="CE955" s="184">
        <f t="shared" si="815"/>
        <v>0</v>
      </c>
      <c r="CF955" s="184">
        <f t="shared" si="816"/>
        <v>0</v>
      </c>
      <c r="CG955" s="184" t="str">
        <f t="shared" si="817"/>
        <v>0</v>
      </c>
      <c r="CH955" s="184" t="str">
        <f>IF(ISBLANK(CC955), "", (POWER(CC955/VLOOKUP(CG955,Anthro_Calc!C:P,13,FALSE),VLOOKUP(CG955,Anthro_Calc!C:P,12,FALSE))-1) / (VLOOKUP(CG955,Anthro_Calc!C:P,14,FALSE)*VLOOKUP(CG955,Anthro_Calc!C:P,12,FALSE)))</f>
        <v/>
      </c>
      <c r="CI955" s="184" t="str">
        <f>IF(ISBLANK(CC955), "", -3 + (CC955 -VLOOKUP(CG955,Anthro_Calc!C:P,4,FALSE)) / (VLOOKUP(CG955,Anthro_Calc!C:P,5,FALSE) - VLOOKUP(CG955,Anthro_Calc!C:P,4,FALSE)))</f>
        <v/>
      </c>
      <c r="CJ955" s="184" t="str">
        <f>IF(ISBLANK(CC955), "", 3 + (CC955 -VLOOKUP(CG955,Anthro_Calc!C:P,10,FALSE)) / (VLOOKUP(CG955,Anthro_Calc!C:P,10,FALSE) - VLOOKUP(CG955,Anthro_Calc!C:P,9,FALSE)))</f>
        <v/>
      </c>
      <c r="CK955" s="185" t="str">
        <f t="shared" si="818"/>
        <v/>
      </c>
      <c r="CL955" s="173" t="str">
        <f t="shared" si="819"/>
        <v/>
      </c>
      <c r="CM955" s="174" t="str">
        <f t="shared" si="820"/>
        <v/>
      </c>
      <c r="CN955" s="179"/>
      <c r="CO955" s="167"/>
      <c r="CP955" s="175"/>
      <c r="CQ955" s="175"/>
      <c r="CR955" s="186" t="str">
        <f t="shared" si="821"/>
        <v/>
      </c>
      <c r="CS955" s="187">
        <f t="shared" si="822"/>
        <v>0</v>
      </c>
      <c r="CT955" s="187">
        <f t="shared" si="823"/>
        <v>0</v>
      </c>
      <c r="CU955" s="187" t="str">
        <f t="shared" si="824"/>
        <v>0</v>
      </c>
      <c r="CV955" s="187" t="str">
        <f>IF(ISBLANK(CQ955), "", (POWER(CQ955/VLOOKUP(CU955,Anthro_Calc!C:P,13,FALSE),VLOOKUP(CU955,Anthro_Calc!C:P,12,FALSE))-1) / (VLOOKUP(CU955,Anthro_Calc!C:P,14,FALSE)*VLOOKUP(CU955,Anthro_Calc!C:P,12,FALSE)))</f>
        <v/>
      </c>
      <c r="CW955" s="187" t="str">
        <f>IF(ISBLANK(CQ955), "", -3 + (CQ955 -VLOOKUP(CU955,Anthro_Calc!C:P,4,FALSE)) / (VLOOKUP(CU955,Anthro_Calc!C:P,5,FALSE) - VLOOKUP(CU955,Anthro_Calc!C:P,4,FALSE)))</f>
        <v/>
      </c>
      <c r="CX955" s="187" t="str">
        <f>IF(ISBLANK(CQ955), "", 3 + (CQ955 -VLOOKUP(CU955,Anthro_Calc!C:P,10,FALSE)) / (VLOOKUP(CU955,Anthro_Calc!C:P,10,FALSE) - VLOOKUP(CU955,Anthro_Calc!C:P,9,FALSE)))</f>
        <v/>
      </c>
      <c r="CY955" s="188" t="str">
        <f t="shared" si="825"/>
        <v/>
      </c>
      <c r="CZ955" s="117" t="str">
        <f t="shared" si="789"/>
        <v/>
      </c>
      <c r="DA955" s="174" t="str">
        <f t="shared" si="826"/>
        <v/>
      </c>
      <c r="DB955" s="189"/>
    </row>
    <row r="956" spans="1:106">
      <c r="A956" s="165">
        <f t="shared" si="781"/>
        <v>952</v>
      </c>
      <c r="B956" s="166"/>
      <c r="C956" s="166"/>
      <c r="D956" s="166"/>
      <c r="E956" s="166"/>
      <c r="F956" s="166"/>
      <c r="G956" s="166"/>
      <c r="H956" s="166"/>
      <c r="I956" s="166"/>
      <c r="J956" s="166"/>
      <c r="K956" s="166"/>
      <c r="L956" s="166"/>
      <c r="M956" s="167"/>
      <c r="N956" s="168" t="str">
        <f t="shared" ca="1" si="790"/>
        <v/>
      </c>
      <c r="O956" s="169"/>
      <c r="P956" s="169"/>
      <c r="Q956" s="167"/>
      <c r="R956" s="170"/>
      <c r="S956" s="171" t="str">
        <f t="shared" si="791"/>
        <v/>
      </c>
      <c r="T956" s="171" t="str">
        <f t="shared" si="792"/>
        <v/>
      </c>
      <c r="U956" s="171" t="str">
        <f t="shared" si="793"/>
        <v/>
      </c>
      <c r="V956" s="171" t="str">
        <f>IF(ISBLANK(R956), "", (POWER(R956/VLOOKUP(U956,Anthro_Calc!C:P,13,FALSE),VLOOKUP(U956,Anthro_Calc!C:P,12,FALSE))-1) / (VLOOKUP(U956,Anthro_Calc!C:P,14,FALSE)*VLOOKUP(U956,Anthro_Calc!C:P,12,FALSE)))</f>
        <v/>
      </c>
      <c r="W956" s="171" t="str">
        <f>IF(ISBLANK(R956), "", -3 + (R956 -VLOOKUP(U956,Anthro_Calc!C:P,4,FALSE)) / (VLOOKUP(U956,Anthro_Calc!C:P,5,FALSE) - VLOOKUP(U956,Anthro_Calc!C:P,4,FALSE)))</f>
        <v/>
      </c>
      <c r="X956" s="171" t="str">
        <f>IF(ISBLANK(R956), "", 3 + (R956 -VLOOKUP(U956,Anthro_Calc!C:P,10,FALSE)) / (VLOOKUP(U956,Anthro_Calc!C:P,10,FALSE) - VLOOKUP(U956,Anthro_Calc!C:P,9,FALSE)))</f>
        <v/>
      </c>
      <c r="Y956" s="172" t="str">
        <f t="shared" si="794"/>
        <v/>
      </c>
      <c r="Z956" s="173" t="str">
        <f t="shared" si="795"/>
        <v/>
      </c>
      <c r="AA956" s="174" t="str">
        <f t="shared" si="780"/>
        <v/>
      </c>
      <c r="AB956" s="167"/>
      <c r="AC956" s="175"/>
      <c r="AD956" s="176"/>
      <c r="AE956" s="177" t="str">
        <f t="shared" si="796"/>
        <v/>
      </c>
      <c r="AF956" s="171">
        <f t="shared" si="797"/>
        <v>0</v>
      </c>
      <c r="AG956" s="171">
        <f t="shared" si="798"/>
        <v>0</v>
      </c>
      <c r="AH956" s="171" t="str">
        <f t="shared" si="799"/>
        <v>0</v>
      </c>
      <c r="AI956" s="171" t="str">
        <f>IF(ISBLANK(AD956), "", (POWER(AD956/VLOOKUP(AH956,Anthro_Calc!C:P,13,FALSE),VLOOKUP(AH956,Anthro_Calc!C:P,12,FALSE))-1) / (VLOOKUP(AH956,Anthro_Calc!C:P,14,FALSE)*VLOOKUP(AH956,Anthro_Calc!C:P,12,FALSE)))</f>
        <v/>
      </c>
      <c r="AJ956" s="171" t="str">
        <f>IF(ISBLANK(AD956), "", -3 + (AD956 -VLOOKUP(AH956,Anthro_Calc!C:P,4,FALSE)) / (VLOOKUP(AH956,Anthro_Calc!C:P,5,FALSE) - VLOOKUP(AH956,Anthro_Calc!C:P,4,FALSE)))</f>
        <v/>
      </c>
      <c r="AK956" s="171" t="str">
        <f>IF(ISBLANK(AD956), "", 3 + (AD956 -VLOOKUP(AH956,Anthro_Calc!C:P,10,FALSE)) / (VLOOKUP(AH956,Anthro_Calc!C:P,10,FALSE) - VLOOKUP(AH956,Anthro_Calc!C:P,9,FALSE)))</f>
        <v/>
      </c>
      <c r="AL956" s="172" t="str">
        <f t="shared" si="800"/>
        <v/>
      </c>
      <c r="AM956" s="173" t="str">
        <f t="shared" si="801"/>
        <v/>
      </c>
      <c r="AN956" s="174" t="str">
        <f t="shared" si="802"/>
        <v/>
      </c>
      <c r="AO956" s="178" t="str">
        <f t="shared" si="782"/>
        <v/>
      </c>
      <c r="AP956" s="179"/>
      <c r="AQ956" s="179" t="str">
        <f t="shared" si="788"/>
        <v/>
      </c>
      <c r="AR956" s="167"/>
      <c r="AS956" s="175"/>
      <c r="AT956" s="170"/>
      <c r="AU956" s="177" t="str">
        <f t="shared" si="779"/>
        <v/>
      </c>
      <c r="AV956" s="171">
        <f t="shared" si="803"/>
        <v>0</v>
      </c>
      <c r="AW956" s="171">
        <f t="shared" si="804"/>
        <v>0</v>
      </c>
      <c r="AX956" s="171" t="str">
        <f t="shared" si="805"/>
        <v>0</v>
      </c>
      <c r="AY956" s="171" t="str">
        <f>IF(ISBLANK(AT956), "", (POWER(AT956/VLOOKUP(AX956,Anthro_Calc!C:P,13,FALSE),VLOOKUP(AX956,Anthro_Calc!C:P,12,FALSE))-1) / (VLOOKUP(AX956,Anthro_Calc!C:P,14,FALSE)*VLOOKUP(AX956,Anthro_Calc!C:P,12,FALSE)))</f>
        <v/>
      </c>
      <c r="AZ956" s="171" t="str">
        <f>IF(ISBLANK(AT956), "", -3 + (AT956 -VLOOKUP(AX956,Anthro_Calc!C:P,4,FALSE)) / (VLOOKUP(AX956,Anthro_Calc!C:P,5,FALSE) - VLOOKUP(AX956,Anthro_Calc!C:P,4,FALSE)))</f>
        <v/>
      </c>
      <c r="BA956" s="171" t="str">
        <f>IF(ISBLANK(AT956), "", 3 + (AT956 -VLOOKUP(AX956,Anthro_Calc!C:P,10,FALSE)) / (VLOOKUP(AX956,Anthro_Calc!C:P,10,FALSE) - VLOOKUP(AX956,Anthro_Calc!C:P,9,FALSE)))</f>
        <v/>
      </c>
      <c r="BB956" s="172" t="str">
        <f t="shared" si="806"/>
        <v/>
      </c>
      <c r="BC956" s="173" t="str">
        <f t="shared" si="807"/>
        <v/>
      </c>
      <c r="BD956" s="174" t="str">
        <f t="shared" si="783"/>
        <v/>
      </c>
      <c r="BE956" s="180" t="str">
        <f t="shared" si="784"/>
        <v/>
      </c>
      <c r="BF956" s="181" t="str">
        <f t="shared" si="808"/>
        <v/>
      </c>
      <c r="BG956" s="181" t="str">
        <f t="shared" si="785"/>
        <v/>
      </c>
      <c r="BH956" s="179"/>
      <c r="BI956" s="182"/>
      <c r="BJ956" s="167"/>
      <c r="BK956" s="175"/>
      <c r="BL956" s="176"/>
      <c r="BM956" s="177" t="str">
        <f t="shared" si="809"/>
        <v/>
      </c>
      <c r="BN956" s="171">
        <f t="shared" si="827"/>
        <v>0</v>
      </c>
      <c r="BO956" s="171">
        <f t="shared" si="828"/>
        <v>0</v>
      </c>
      <c r="BP956" s="171" t="str">
        <f t="shared" si="810"/>
        <v>0</v>
      </c>
      <c r="BQ956" s="171" t="str">
        <f>IF(ISBLANK(BL956), "", (POWER(BL956/VLOOKUP(BP956,Anthro_Calc!C:P,13,FALSE),VLOOKUP(BP956,Anthro_Calc!C:P,12,FALSE))-1) / (VLOOKUP(BP956,Anthro_Calc!C:P,14,FALSE)*VLOOKUP(BP956,Anthro_Calc!C:P,12,FALSE)))</f>
        <v/>
      </c>
      <c r="BR956" s="171" t="str">
        <f>IF(ISBLANK(BL956), "", -3 + (BL956 -VLOOKUP(BP956,Anthro_Calc!C:P,4,FALSE)) / (VLOOKUP(BP956,Anthro_Calc!C:P,5,FALSE) - VLOOKUP(BP956,Anthro_Calc!C:P,4,FALSE)))</f>
        <v/>
      </c>
      <c r="BS956" s="171" t="str">
        <f>IF(ISBLANK(BL956), "", 3 + (BL956 -VLOOKUP(BP956,Anthro_Calc!C:P,10,FALSE)) / (VLOOKUP(BP956,Anthro_Calc!C:P,10,FALSE) - VLOOKUP(BP956,Anthro_Calc!C:P,9,FALSE)))</f>
        <v/>
      </c>
      <c r="BT956" s="172" t="str">
        <f t="shared" si="811"/>
        <v/>
      </c>
      <c r="BU956" s="173" t="str">
        <f t="shared" si="812"/>
        <v/>
      </c>
      <c r="BV956" s="174" t="str">
        <f t="shared" si="813"/>
        <v/>
      </c>
      <c r="BW956" s="181" t="str">
        <f t="shared" si="786"/>
        <v/>
      </c>
      <c r="BX956" s="179"/>
      <c r="BY956" s="181" t="str">
        <f>IF(ISBLANK(BL956), "", VLOOKUP(Z956&amp;" "&amp;BV956&amp;" "&amp;BW956,Graduation_Criteria!$D$2:$E$34,2,FALSE))</f>
        <v/>
      </c>
      <c r="BZ956" s="181" t="str">
        <f t="shared" si="787"/>
        <v/>
      </c>
      <c r="CA956" s="167"/>
      <c r="CB956" s="175"/>
      <c r="CC956" s="175"/>
      <c r="CD956" s="183" t="str">
        <f t="shared" si="814"/>
        <v/>
      </c>
      <c r="CE956" s="184">
        <f t="shared" si="815"/>
        <v>0</v>
      </c>
      <c r="CF956" s="184">
        <f t="shared" si="816"/>
        <v>0</v>
      </c>
      <c r="CG956" s="184" t="str">
        <f t="shared" si="817"/>
        <v>0</v>
      </c>
      <c r="CH956" s="184" t="str">
        <f>IF(ISBLANK(CC956), "", (POWER(CC956/VLOOKUP(CG956,Anthro_Calc!C:P,13,FALSE),VLOOKUP(CG956,Anthro_Calc!C:P,12,FALSE))-1) / (VLOOKUP(CG956,Anthro_Calc!C:P,14,FALSE)*VLOOKUP(CG956,Anthro_Calc!C:P,12,FALSE)))</f>
        <v/>
      </c>
      <c r="CI956" s="184" t="str">
        <f>IF(ISBLANK(CC956), "", -3 + (CC956 -VLOOKUP(CG956,Anthro_Calc!C:P,4,FALSE)) / (VLOOKUP(CG956,Anthro_Calc!C:P,5,FALSE) - VLOOKUP(CG956,Anthro_Calc!C:P,4,FALSE)))</f>
        <v/>
      </c>
      <c r="CJ956" s="184" t="str">
        <f>IF(ISBLANK(CC956), "", 3 + (CC956 -VLOOKUP(CG956,Anthro_Calc!C:P,10,FALSE)) / (VLOOKUP(CG956,Anthro_Calc!C:P,10,FALSE) - VLOOKUP(CG956,Anthro_Calc!C:P,9,FALSE)))</f>
        <v/>
      </c>
      <c r="CK956" s="185" t="str">
        <f t="shared" si="818"/>
        <v/>
      </c>
      <c r="CL956" s="173" t="str">
        <f t="shared" si="819"/>
        <v/>
      </c>
      <c r="CM956" s="174" t="str">
        <f t="shared" si="820"/>
        <v/>
      </c>
      <c r="CN956" s="179"/>
      <c r="CO956" s="167"/>
      <c r="CP956" s="175"/>
      <c r="CQ956" s="175"/>
      <c r="CR956" s="186" t="str">
        <f t="shared" si="821"/>
        <v/>
      </c>
      <c r="CS956" s="187">
        <f t="shared" si="822"/>
        <v>0</v>
      </c>
      <c r="CT956" s="187">
        <f t="shared" si="823"/>
        <v>0</v>
      </c>
      <c r="CU956" s="187" t="str">
        <f t="shared" si="824"/>
        <v>0</v>
      </c>
      <c r="CV956" s="187" t="str">
        <f>IF(ISBLANK(CQ956), "", (POWER(CQ956/VLOOKUP(CU956,Anthro_Calc!C:P,13,FALSE),VLOOKUP(CU956,Anthro_Calc!C:P,12,FALSE))-1) / (VLOOKUP(CU956,Anthro_Calc!C:P,14,FALSE)*VLOOKUP(CU956,Anthro_Calc!C:P,12,FALSE)))</f>
        <v/>
      </c>
      <c r="CW956" s="187" t="str">
        <f>IF(ISBLANK(CQ956), "", -3 + (CQ956 -VLOOKUP(CU956,Anthro_Calc!C:P,4,FALSE)) / (VLOOKUP(CU956,Anthro_Calc!C:P,5,FALSE) - VLOOKUP(CU956,Anthro_Calc!C:P,4,FALSE)))</f>
        <v/>
      </c>
      <c r="CX956" s="187" t="str">
        <f>IF(ISBLANK(CQ956), "", 3 + (CQ956 -VLOOKUP(CU956,Anthro_Calc!C:P,10,FALSE)) / (VLOOKUP(CU956,Anthro_Calc!C:P,10,FALSE) - VLOOKUP(CU956,Anthro_Calc!C:P,9,FALSE)))</f>
        <v/>
      </c>
      <c r="CY956" s="188" t="str">
        <f t="shared" si="825"/>
        <v/>
      </c>
      <c r="CZ956" s="117" t="str">
        <f t="shared" si="789"/>
        <v/>
      </c>
      <c r="DA956" s="174" t="str">
        <f t="shared" si="826"/>
        <v/>
      </c>
      <c r="DB956" s="189"/>
    </row>
    <row r="957" spans="1:106">
      <c r="A957" s="165">
        <f t="shared" si="781"/>
        <v>953</v>
      </c>
      <c r="B957" s="166"/>
      <c r="C957" s="166"/>
      <c r="D957" s="166"/>
      <c r="E957" s="166"/>
      <c r="F957" s="166"/>
      <c r="G957" s="166"/>
      <c r="H957" s="166"/>
      <c r="I957" s="166"/>
      <c r="J957" s="166"/>
      <c r="K957" s="166"/>
      <c r="L957" s="166"/>
      <c r="M957" s="167"/>
      <c r="N957" s="168" t="str">
        <f t="shared" ca="1" si="790"/>
        <v/>
      </c>
      <c r="O957" s="169"/>
      <c r="P957" s="169"/>
      <c r="Q957" s="167"/>
      <c r="R957" s="170"/>
      <c r="S957" s="171" t="str">
        <f t="shared" si="791"/>
        <v/>
      </c>
      <c r="T957" s="171" t="str">
        <f t="shared" si="792"/>
        <v/>
      </c>
      <c r="U957" s="171" t="str">
        <f t="shared" si="793"/>
        <v/>
      </c>
      <c r="V957" s="171" t="str">
        <f>IF(ISBLANK(R957), "", (POWER(R957/VLOOKUP(U957,Anthro_Calc!C:P,13,FALSE),VLOOKUP(U957,Anthro_Calc!C:P,12,FALSE))-1) / (VLOOKUP(U957,Anthro_Calc!C:P,14,FALSE)*VLOOKUP(U957,Anthro_Calc!C:P,12,FALSE)))</f>
        <v/>
      </c>
      <c r="W957" s="171" t="str">
        <f>IF(ISBLANK(R957), "", -3 + (R957 -VLOOKUP(U957,Anthro_Calc!C:P,4,FALSE)) / (VLOOKUP(U957,Anthro_Calc!C:P,5,FALSE) - VLOOKUP(U957,Anthro_Calc!C:P,4,FALSE)))</f>
        <v/>
      </c>
      <c r="X957" s="171" t="str">
        <f>IF(ISBLANK(R957), "", 3 + (R957 -VLOOKUP(U957,Anthro_Calc!C:P,10,FALSE)) / (VLOOKUP(U957,Anthro_Calc!C:P,10,FALSE) - VLOOKUP(U957,Anthro_Calc!C:P,9,FALSE)))</f>
        <v/>
      </c>
      <c r="Y957" s="172" t="str">
        <f t="shared" si="794"/>
        <v/>
      </c>
      <c r="Z957" s="173" t="str">
        <f t="shared" si="795"/>
        <v/>
      </c>
      <c r="AA957" s="174" t="str">
        <f t="shared" si="780"/>
        <v/>
      </c>
      <c r="AB957" s="167"/>
      <c r="AC957" s="175"/>
      <c r="AD957" s="176"/>
      <c r="AE957" s="177" t="str">
        <f t="shared" si="796"/>
        <v/>
      </c>
      <c r="AF957" s="171">
        <f t="shared" si="797"/>
        <v>0</v>
      </c>
      <c r="AG957" s="171">
        <f t="shared" si="798"/>
        <v>0</v>
      </c>
      <c r="AH957" s="171" t="str">
        <f t="shared" si="799"/>
        <v>0</v>
      </c>
      <c r="AI957" s="171" t="str">
        <f>IF(ISBLANK(AD957), "", (POWER(AD957/VLOOKUP(AH957,Anthro_Calc!C:P,13,FALSE),VLOOKUP(AH957,Anthro_Calc!C:P,12,FALSE))-1) / (VLOOKUP(AH957,Anthro_Calc!C:P,14,FALSE)*VLOOKUP(AH957,Anthro_Calc!C:P,12,FALSE)))</f>
        <v/>
      </c>
      <c r="AJ957" s="171" t="str">
        <f>IF(ISBLANK(AD957), "", -3 + (AD957 -VLOOKUP(AH957,Anthro_Calc!C:P,4,FALSE)) / (VLOOKUP(AH957,Anthro_Calc!C:P,5,FALSE) - VLOOKUP(AH957,Anthro_Calc!C:P,4,FALSE)))</f>
        <v/>
      </c>
      <c r="AK957" s="171" t="str">
        <f>IF(ISBLANK(AD957), "", 3 + (AD957 -VLOOKUP(AH957,Anthro_Calc!C:P,10,FALSE)) / (VLOOKUP(AH957,Anthro_Calc!C:P,10,FALSE) - VLOOKUP(AH957,Anthro_Calc!C:P,9,FALSE)))</f>
        <v/>
      </c>
      <c r="AL957" s="172" t="str">
        <f t="shared" si="800"/>
        <v/>
      </c>
      <c r="AM957" s="173" t="str">
        <f t="shared" si="801"/>
        <v/>
      </c>
      <c r="AN957" s="174" t="str">
        <f t="shared" si="802"/>
        <v/>
      </c>
      <c r="AO957" s="178" t="str">
        <f t="shared" si="782"/>
        <v/>
      </c>
      <c r="AP957" s="179"/>
      <c r="AQ957" s="179" t="str">
        <f t="shared" si="788"/>
        <v/>
      </c>
      <c r="AR957" s="167"/>
      <c r="AS957" s="175"/>
      <c r="AT957" s="170"/>
      <c r="AU957" s="177" t="str">
        <f t="shared" ref="AU957:AU1004" si="829">IF(ISBLANK(AT957), "", ROUND((AT957-R957)*1000, 0))</f>
        <v/>
      </c>
      <c r="AV957" s="171">
        <f t="shared" si="803"/>
        <v>0</v>
      </c>
      <c r="AW957" s="171">
        <f t="shared" si="804"/>
        <v>0</v>
      </c>
      <c r="AX957" s="171" t="str">
        <f t="shared" si="805"/>
        <v>0</v>
      </c>
      <c r="AY957" s="171" t="str">
        <f>IF(ISBLANK(AT957), "", (POWER(AT957/VLOOKUP(AX957,Anthro_Calc!C:P,13,FALSE),VLOOKUP(AX957,Anthro_Calc!C:P,12,FALSE))-1) / (VLOOKUP(AX957,Anthro_Calc!C:P,14,FALSE)*VLOOKUP(AX957,Anthro_Calc!C:P,12,FALSE)))</f>
        <v/>
      </c>
      <c r="AZ957" s="171" t="str">
        <f>IF(ISBLANK(AT957), "", -3 + (AT957 -VLOOKUP(AX957,Anthro_Calc!C:P,4,FALSE)) / (VLOOKUP(AX957,Anthro_Calc!C:P,5,FALSE) - VLOOKUP(AX957,Anthro_Calc!C:P,4,FALSE)))</f>
        <v/>
      </c>
      <c r="BA957" s="171" t="str">
        <f>IF(ISBLANK(AT957), "", 3 + (AT957 -VLOOKUP(AX957,Anthro_Calc!C:P,10,FALSE)) / (VLOOKUP(AX957,Anthro_Calc!C:P,10,FALSE) - VLOOKUP(AX957,Anthro_Calc!C:P,9,FALSE)))</f>
        <v/>
      </c>
      <c r="BB957" s="172" t="str">
        <f t="shared" si="806"/>
        <v/>
      </c>
      <c r="BC957" s="173" t="str">
        <f t="shared" si="807"/>
        <v/>
      </c>
      <c r="BD957" s="174" t="str">
        <f t="shared" si="783"/>
        <v/>
      </c>
      <c r="BE957" s="180" t="str">
        <f t="shared" si="784"/>
        <v/>
      </c>
      <c r="BF957" s="181" t="str">
        <f t="shared" si="808"/>
        <v/>
      </c>
      <c r="BG957" s="181" t="str">
        <f t="shared" si="785"/>
        <v/>
      </c>
      <c r="BH957" s="179"/>
      <c r="BI957" s="182"/>
      <c r="BJ957" s="167"/>
      <c r="BK957" s="175"/>
      <c r="BL957" s="176"/>
      <c r="BM957" s="177" t="str">
        <f t="shared" si="809"/>
        <v/>
      </c>
      <c r="BN957" s="171">
        <f t="shared" si="827"/>
        <v>0</v>
      </c>
      <c r="BO957" s="171">
        <f t="shared" si="828"/>
        <v>0</v>
      </c>
      <c r="BP957" s="171" t="str">
        <f t="shared" si="810"/>
        <v>0</v>
      </c>
      <c r="BQ957" s="171" t="str">
        <f>IF(ISBLANK(BL957), "", (POWER(BL957/VLOOKUP(BP957,Anthro_Calc!C:P,13,FALSE),VLOOKUP(BP957,Anthro_Calc!C:P,12,FALSE))-1) / (VLOOKUP(BP957,Anthro_Calc!C:P,14,FALSE)*VLOOKUP(BP957,Anthro_Calc!C:P,12,FALSE)))</f>
        <v/>
      </c>
      <c r="BR957" s="171" t="str">
        <f>IF(ISBLANK(BL957), "", -3 + (BL957 -VLOOKUP(BP957,Anthro_Calc!C:P,4,FALSE)) / (VLOOKUP(BP957,Anthro_Calc!C:P,5,FALSE) - VLOOKUP(BP957,Anthro_Calc!C:P,4,FALSE)))</f>
        <v/>
      </c>
      <c r="BS957" s="171" t="str">
        <f>IF(ISBLANK(BL957), "", 3 + (BL957 -VLOOKUP(BP957,Anthro_Calc!C:P,10,FALSE)) / (VLOOKUP(BP957,Anthro_Calc!C:P,10,FALSE) - VLOOKUP(BP957,Anthro_Calc!C:P,9,FALSE)))</f>
        <v/>
      </c>
      <c r="BT957" s="172" t="str">
        <f t="shared" si="811"/>
        <v/>
      </c>
      <c r="BU957" s="173" t="str">
        <f t="shared" si="812"/>
        <v/>
      </c>
      <c r="BV957" s="174" t="str">
        <f t="shared" si="813"/>
        <v/>
      </c>
      <c r="BW957" s="181" t="str">
        <f t="shared" si="786"/>
        <v/>
      </c>
      <c r="BX957" s="179"/>
      <c r="BY957" s="181" t="str">
        <f>IF(ISBLANK(BL957), "", VLOOKUP(Z957&amp;" "&amp;BV957&amp;" "&amp;BW957,Graduation_Criteria!$D$2:$E$34,2,FALSE))</f>
        <v/>
      </c>
      <c r="BZ957" s="181" t="str">
        <f t="shared" si="787"/>
        <v/>
      </c>
      <c r="CA957" s="167"/>
      <c r="CB957" s="175"/>
      <c r="CC957" s="175"/>
      <c r="CD957" s="183" t="str">
        <f t="shared" si="814"/>
        <v/>
      </c>
      <c r="CE957" s="184">
        <f t="shared" si="815"/>
        <v>0</v>
      </c>
      <c r="CF957" s="184">
        <f t="shared" si="816"/>
        <v>0</v>
      </c>
      <c r="CG957" s="184" t="str">
        <f t="shared" si="817"/>
        <v>0</v>
      </c>
      <c r="CH957" s="184" t="str">
        <f>IF(ISBLANK(CC957), "", (POWER(CC957/VLOOKUP(CG957,Anthro_Calc!C:P,13,FALSE),VLOOKUP(CG957,Anthro_Calc!C:P,12,FALSE))-1) / (VLOOKUP(CG957,Anthro_Calc!C:P,14,FALSE)*VLOOKUP(CG957,Anthro_Calc!C:P,12,FALSE)))</f>
        <v/>
      </c>
      <c r="CI957" s="184" t="str">
        <f>IF(ISBLANK(CC957), "", -3 + (CC957 -VLOOKUP(CG957,Anthro_Calc!C:P,4,FALSE)) / (VLOOKUP(CG957,Anthro_Calc!C:P,5,FALSE) - VLOOKUP(CG957,Anthro_Calc!C:P,4,FALSE)))</f>
        <v/>
      </c>
      <c r="CJ957" s="184" t="str">
        <f>IF(ISBLANK(CC957), "", 3 + (CC957 -VLOOKUP(CG957,Anthro_Calc!C:P,10,FALSE)) / (VLOOKUP(CG957,Anthro_Calc!C:P,10,FALSE) - VLOOKUP(CG957,Anthro_Calc!C:P,9,FALSE)))</f>
        <v/>
      </c>
      <c r="CK957" s="185" t="str">
        <f t="shared" si="818"/>
        <v/>
      </c>
      <c r="CL957" s="173" t="str">
        <f t="shared" si="819"/>
        <v/>
      </c>
      <c r="CM957" s="174" t="str">
        <f t="shared" si="820"/>
        <v/>
      </c>
      <c r="CN957" s="179"/>
      <c r="CO957" s="167"/>
      <c r="CP957" s="175"/>
      <c r="CQ957" s="175"/>
      <c r="CR957" s="186" t="str">
        <f t="shared" si="821"/>
        <v/>
      </c>
      <c r="CS957" s="187">
        <f t="shared" si="822"/>
        <v>0</v>
      </c>
      <c r="CT957" s="187">
        <f t="shared" si="823"/>
        <v>0</v>
      </c>
      <c r="CU957" s="187" t="str">
        <f t="shared" si="824"/>
        <v>0</v>
      </c>
      <c r="CV957" s="187" t="str">
        <f>IF(ISBLANK(CQ957), "", (POWER(CQ957/VLOOKUP(CU957,Anthro_Calc!C:P,13,FALSE),VLOOKUP(CU957,Anthro_Calc!C:P,12,FALSE))-1) / (VLOOKUP(CU957,Anthro_Calc!C:P,14,FALSE)*VLOOKUP(CU957,Anthro_Calc!C:P,12,FALSE)))</f>
        <v/>
      </c>
      <c r="CW957" s="187" t="str">
        <f>IF(ISBLANK(CQ957), "", -3 + (CQ957 -VLOOKUP(CU957,Anthro_Calc!C:P,4,FALSE)) / (VLOOKUP(CU957,Anthro_Calc!C:P,5,FALSE) - VLOOKUP(CU957,Anthro_Calc!C:P,4,FALSE)))</f>
        <v/>
      </c>
      <c r="CX957" s="187" t="str">
        <f>IF(ISBLANK(CQ957), "", 3 + (CQ957 -VLOOKUP(CU957,Anthro_Calc!C:P,10,FALSE)) / (VLOOKUP(CU957,Anthro_Calc!C:P,10,FALSE) - VLOOKUP(CU957,Anthro_Calc!C:P,9,FALSE)))</f>
        <v/>
      </c>
      <c r="CY957" s="188" t="str">
        <f t="shared" si="825"/>
        <v/>
      </c>
      <c r="CZ957" s="117" t="str">
        <f t="shared" si="789"/>
        <v/>
      </c>
      <c r="DA957" s="174" t="str">
        <f t="shared" si="826"/>
        <v/>
      </c>
      <c r="DB957" s="189"/>
    </row>
    <row r="958" spans="1:106">
      <c r="A958" s="165">
        <f t="shared" si="781"/>
        <v>954</v>
      </c>
      <c r="B958" s="166"/>
      <c r="C958" s="166"/>
      <c r="D958" s="166"/>
      <c r="E958" s="166"/>
      <c r="F958" s="166"/>
      <c r="G958" s="166"/>
      <c r="H958" s="166"/>
      <c r="I958" s="166"/>
      <c r="J958" s="166"/>
      <c r="K958" s="166"/>
      <c r="L958" s="166"/>
      <c r="M958" s="167"/>
      <c r="N958" s="168" t="str">
        <f t="shared" ca="1" si="790"/>
        <v/>
      </c>
      <c r="O958" s="169"/>
      <c r="P958" s="169"/>
      <c r="Q958" s="167"/>
      <c r="R958" s="170"/>
      <c r="S958" s="171" t="str">
        <f t="shared" si="791"/>
        <v/>
      </c>
      <c r="T958" s="171" t="str">
        <f t="shared" si="792"/>
        <v/>
      </c>
      <c r="U958" s="171" t="str">
        <f t="shared" si="793"/>
        <v/>
      </c>
      <c r="V958" s="171" t="str">
        <f>IF(ISBLANK(R958), "", (POWER(R958/VLOOKUP(U958,Anthro_Calc!C:P,13,FALSE),VLOOKUP(U958,Anthro_Calc!C:P,12,FALSE))-1) / (VLOOKUP(U958,Anthro_Calc!C:P,14,FALSE)*VLOOKUP(U958,Anthro_Calc!C:P,12,FALSE)))</f>
        <v/>
      </c>
      <c r="W958" s="171" t="str">
        <f>IF(ISBLANK(R958), "", -3 + (R958 -VLOOKUP(U958,Anthro_Calc!C:P,4,FALSE)) / (VLOOKUP(U958,Anthro_Calc!C:P,5,FALSE) - VLOOKUP(U958,Anthro_Calc!C:P,4,FALSE)))</f>
        <v/>
      </c>
      <c r="X958" s="171" t="str">
        <f>IF(ISBLANK(R958), "", 3 + (R958 -VLOOKUP(U958,Anthro_Calc!C:P,10,FALSE)) / (VLOOKUP(U958,Anthro_Calc!C:P,10,FALSE) - VLOOKUP(U958,Anthro_Calc!C:P,9,FALSE)))</f>
        <v/>
      </c>
      <c r="Y958" s="172" t="str">
        <f t="shared" si="794"/>
        <v/>
      </c>
      <c r="Z958" s="173" t="str">
        <f t="shared" si="795"/>
        <v/>
      </c>
      <c r="AA958" s="174" t="str">
        <f t="shared" ref="AA958:AA1001" si="830">IF(AND(ISERROR(FIND("Mild",$D$2)),Z958="MILD"),"NORMAL",Z958)</f>
        <v/>
      </c>
      <c r="AB958" s="167"/>
      <c r="AC958" s="175"/>
      <c r="AD958" s="176"/>
      <c r="AE958" s="177" t="str">
        <f t="shared" si="796"/>
        <v/>
      </c>
      <c r="AF958" s="171">
        <f t="shared" si="797"/>
        <v>0</v>
      </c>
      <c r="AG958" s="171">
        <f t="shared" si="798"/>
        <v>0</v>
      </c>
      <c r="AH958" s="171" t="str">
        <f t="shared" si="799"/>
        <v>0</v>
      </c>
      <c r="AI958" s="171" t="str">
        <f>IF(ISBLANK(AD958), "", (POWER(AD958/VLOOKUP(AH958,Anthro_Calc!C:P,13,FALSE),VLOOKUP(AH958,Anthro_Calc!C:P,12,FALSE))-1) / (VLOOKUP(AH958,Anthro_Calc!C:P,14,FALSE)*VLOOKUP(AH958,Anthro_Calc!C:P,12,FALSE)))</f>
        <v/>
      </c>
      <c r="AJ958" s="171" t="str">
        <f>IF(ISBLANK(AD958), "", -3 + (AD958 -VLOOKUP(AH958,Anthro_Calc!C:P,4,FALSE)) / (VLOOKUP(AH958,Anthro_Calc!C:P,5,FALSE) - VLOOKUP(AH958,Anthro_Calc!C:P,4,FALSE)))</f>
        <v/>
      </c>
      <c r="AK958" s="171" t="str">
        <f>IF(ISBLANK(AD958), "", 3 + (AD958 -VLOOKUP(AH958,Anthro_Calc!C:P,10,FALSE)) / (VLOOKUP(AH958,Anthro_Calc!C:P,10,FALSE) - VLOOKUP(AH958,Anthro_Calc!C:P,9,FALSE)))</f>
        <v/>
      </c>
      <c r="AL958" s="172" t="str">
        <f t="shared" si="800"/>
        <v/>
      </c>
      <c r="AM958" s="173" t="str">
        <f t="shared" si="801"/>
        <v/>
      </c>
      <c r="AN958" s="174" t="str">
        <f t="shared" si="802"/>
        <v/>
      </c>
      <c r="AO958" s="178" t="str">
        <f t="shared" si="782"/>
        <v/>
      </c>
      <c r="AP958" s="179"/>
      <c r="AQ958" s="179" t="str">
        <f t="shared" si="788"/>
        <v/>
      </c>
      <c r="AR958" s="167"/>
      <c r="AS958" s="175"/>
      <c r="AT958" s="170"/>
      <c r="AU958" s="177" t="str">
        <f t="shared" si="829"/>
        <v/>
      </c>
      <c r="AV958" s="171">
        <f t="shared" si="803"/>
        <v>0</v>
      </c>
      <c r="AW958" s="171">
        <f t="shared" si="804"/>
        <v>0</v>
      </c>
      <c r="AX958" s="171" t="str">
        <f t="shared" si="805"/>
        <v>0</v>
      </c>
      <c r="AY958" s="171" t="str">
        <f>IF(ISBLANK(AT958), "", (POWER(AT958/VLOOKUP(AX958,Anthro_Calc!C:P,13,FALSE),VLOOKUP(AX958,Anthro_Calc!C:P,12,FALSE))-1) / (VLOOKUP(AX958,Anthro_Calc!C:P,14,FALSE)*VLOOKUP(AX958,Anthro_Calc!C:P,12,FALSE)))</f>
        <v/>
      </c>
      <c r="AZ958" s="171" t="str">
        <f>IF(ISBLANK(AT958), "", -3 + (AT958 -VLOOKUP(AX958,Anthro_Calc!C:P,4,FALSE)) / (VLOOKUP(AX958,Anthro_Calc!C:P,5,FALSE) - VLOOKUP(AX958,Anthro_Calc!C:P,4,FALSE)))</f>
        <v/>
      </c>
      <c r="BA958" s="171" t="str">
        <f>IF(ISBLANK(AT958), "", 3 + (AT958 -VLOOKUP(AX958,Anthro_Calc!C:P,10,FALSE)) / (VLOOKUP(AX958,Anthro_Calc!C:P,10,FALSE) - VLOOKUP(AX958,Anthro_Calc!C:P,9,FALSE)))</f>
        <v/>
      </c>
      <c r="BB958" s="172" t="str">
        <f t="shared" si="806"/>
        <v/>
      </c>
      <c r="BC958" s="173" t="str">
        <f t="shared" si="807"/>
        <v/>
      </c>
      <c r="BD958" s="174" t="str">
        <f t="shared" si="783"/>
        <v/>
      </c>
      <c r="BE958" s="180" t="str">
        <f t="shared" si="784"/>
        <v/>
      </c>
      <c r="BF958" s="181" t="str">
        <f t="shared" si="808"/>
        <v/>
      </c>
      <c r="BG958" s="181" t="str">
        <f t="shared" si="785"/>
        <v/>
      </c>
      <c r="BH958" s="179"/>
      <c r="BI958" s="182"/>
      <c r="BJ958" s="167"/>
      <c r="BK958" s="175"/>
      <c r="BL958" s="176"/>
      <c r="BM958" s="177" t="str">
        <f t="shared" si="809"/>
        <v/>
      </c>
      <c r="BN958" s="171">
        <f t="shared" si="827"/>
        <v>0</v>
      </c>
      <c r="BO958" s="171">
        <f t="shared" si="828"/>
        <v>0</v>
      </c>
      <c r="BP958" s="171" t="str">
        <f t="shared" si="810"/>
        <v>0</v>
      </c>
      <c r="BQ958" s="171" t="str">
        <f>IF(ISBLANK(BL958), "", (POWER(BL958/VLOOKUP(BP958,Anthro_Calc!C:P,13,FALSE),VLOOKUP(BP958,Anthro_Calc!C:P,12,FALSE))-1) / (VLOOKUP(BP958,Anthro_Calc!C:P,14,FALSE)*VLOOKUP(BP958,Anthro_Calc!C:P,12,FALSE)))</f>
        <v/>
      </c>
      <c r="BR958" s="171" t="str">
        <f>IF(ISBLANK(BL958), "", -3 + (BL958 -VLOOKUP(BP958,Anthro_Calc!C:P,4,FALSE)) / (VLOOKUP(BP958,Anthro_Calc!C:P,5,FALSE) - VLOOKUP(BP958,Anthro_Calc!C:P,4,FALSE)))</f>
        <v/>
      </c>
      <c r="BS958" s="171" t="str">
        <f>IF(ISBLANK(BL958), "", 3 + (BL958 -VLOOKUP(BP958,Anthro_Calc!C:P,10,FALSE)) / (VLOOKUP(BP958,Anthro_Calc!C:P,10,FALSE) - VLOOKUP(BP958,Anthro_Calc!C:P,9,FALSE)))</f>
        <v/>
      </c>
      <c r="BT958" s="172" t="str">
        <f t="shared" si="811"/>
        <v/>
      </c>
      <c r="BU958" s="173" t="str">
        <f t="shared" si="812"/>
        <v/>
      </c>
      <c r="BV958" s="174" t="str">
        <f t="shared" si="813"/>
        <v/>
      </c>
      <c r="BW958" s="181" t="str">
        <f t="shared" si="786"/>
        <v/>
      </c>
      <c r="BX958" s="179"/>
      <c r="BY958" s="181" t="str">
        <f>IF(ISBLANK(BL958), "", VLOOKUP(Z958&amp;" "&amp;BV958&amp;" "&amp;BW958,Graduation_Criteria!$D$2:$E$34,2,FALSE))</f>
        <v/>
      </c>
      <c r="BZ958" s="181" t="str">
        <f t="shared" si="787"/>
        <v/>
      </c>
      <c r="CA958" s="167"/>
      <c r="CB958" s="175"/>
      <c r="CC958" s="175"/>
      <c r="CD958" s="183" t="str">
        <f t="shared" si="814"/>
        <v/>
      </c>
      <c r="CE958" s="184">
        <f t="shared" si="815"/>
        <v>0</v>
      </c>
      <c r="CF958" s="184">
        <f t="shared" si="816"/>
        <v>0</v>
      </c>
      <c r="CG958" s="184" t="str">
        <f t="shared" si="817"/>
        <v>0</v>
      </c>
      <c r="CH958" s="184" t="str">
        <f>IF(ISBLANK(CC958), "", (POWER(CC958/VLOOKUP(CG958,Anthro_Calc!C:P,13,FALSE),VLOOKUP(CG958,Anthro_Calc!C:P,12,FALSE))-1) / (VLOOKUP(CG958,Anthro_Calc!C:P,14,FALSE)*VLOOKUP(CG958,Anthro_Calc!C:P,12,FALSE)))</f>
        <v/>
      </c>
      <c r="CI958" s="184" t="str">
        <f>IF(ISBLANK(CC958), "", -3 + (CC958 -VLOOKUP(CG958,Anthro_Calc!C:P,4,FALSE)) / (VLOOKUP(CG958,Anthro_Calc!C:P,5,FALSE) - VLOOKUP(CG958,Anthro_Calc!C:P,4,FALSE)))</f>
        <v/>
      </c>
      <c r="CJ958" s="184" t="str">
        <f>IF(ISBLANK(CC958), "", 3 + (CC958 -VLOOKUP(CG958,Anthro_Calc!C:P,10,FALSE)) / (VLOOKUP(CG958,Anthro_Calc!C:P,10,FALSE) - VLOOKUP(CG958,Anthro_Calc!C:P,9,FALSE)))</f>
        <v/>
      </c>
      <c r="CK958" s="185" t="str">
        <f t="shared" si="818"/>
        <v/>
      </c>
      <c r="CL958" s="173" t="str">
        <f t="shared" si="819"/>
        <v/>
      </c>
      <c r="CM958" s="174" t="str">
        <f t="shared" si="820"/>
        <v/>
      </c>
      <c r="CN958" s="179"/>
      <c r="CO958" s="167"/>
      <c r="CP958" s="175"/>
      <c r="CQ958" s="175"/>
      <c r="CR958" s="186" t="str">
        <f t="shared" si="821"/>
        <v/>
      </c>
      <c r="CS958" s="187">
        <f t="shared" si="822"/>
        <v>0</v>
      </c>
      <c r="CT958" s="187">
        <f t="shared" si="823"/>
        <v>0</v>
      </c>
      <c r="CU958" s="187" t="str">
        <f t="shared" si="824"/>
        <v>0</v>
      </c>
      <c r="CV958" s="187" t="str">
        <f>IF(ISBLANK(CQ958), "", (POWER(CQ958/VLOOKUP(CU958,Anthro_Calc!C:P,13,FALSE),VLOOKUP(CU958,Anthro_Calc!C:P,12,FALSE))-1) / (VLOOKUP(CU958,Anthro_Calc!C:P,14,FALSE)*VLOOKUP(CU958,Anthro_Calc!C:P,12,FALSE)))</f>
        <v/>
      </c>
      <c r="CW958" s="187" t="str">
        <f>IF(ISBLANK(CQ958), "", -3 + (CQ958 -VLOOKUP(CU958,Anthro_Calc!C:P,4,FALSE)) / (VLOOKUP(CU958,Anthro_Calc!C:P,5,FALSE) - VLOOKUP(CU958,Anthro_Calc!C:P,4,FALSE)))</f>
        <v/>
      </c>
      <c r="CX958" s="187" t="str">
        <f>IF(ISBLANK(CQ958), "", 3 + (CQ958 -VLOOKUP(CU958,Anthro_Calc!C:P,10,FALSE)) / (VLOOKUP(CU958,Anthro_Calc!C:P,10,FALSE) - VLOOKUP(CU958,Anthro_Calc!C:P,9,FALSE)))</f>
        <v/>
      </c>
      <c r="CY958" s="188" t="str">
        <f t="shared" si="825"/>
        <v/>
      </c>
      <c r="CZ958" s="117" t="str">
        <f t="shared" si="789"/>
        <v/>
      </c>
      <c r="DA958" s="174" t="str">
        <f t="shared" si="826"/>
        <v/>
      </c>
      <c r="DB958" s="189"/>
    </row>
    <row r="959" spans="1:106">
      <c r="A959" s="165">
        <f t="shared" si="781"/>
        <v>955</v>
      </c>
      <c r="B959" s="166"/>
      <c r="C959" s="166"/>
      <c r="D959" s="166"/>
      <c r="E959" s="166"/>
      <c r="F959" s="166"/>
      <c r="G959" s="166"/>
      <c r="H959" s="166"/>
      <c r="I959" s="166"/>
      <c r="J959" s="166"/>
      <c r="K959" s="166"/>
      <c r="L959" s="166"/>
      <c r="M959" s="167"/>
      <c r="N959" s="168" t="str">
        <f t="shared" ca="1" si="790"/>
        <v/>
      </c>
      <c r="O959" s="169"/>
      <c r="P959" s="169"/>
      <c r="Q959" s="167"/>
      <c r="R959" s="170"/>
      <c r="S959" s="171" t="str">
        <f t="shared" si="791"/>
        <v/>
      </c>
      <c r="T959" s="171" t="str">
        <f t="shared" si="792"/>
        <v/>
      </c>
      <c r="U959" s="171" t="str">
        <f t="shared" si="793"/>
        <v/>
      </c>
      <c r="V959" s="171" t="str">
        <f>IF(ISBLANK(R959), "", (POWER(R959/VLOOKUP(U959,Anthro_Calc!C:P,13,FALSE),VLOOKUP(U959,Anthro_Calc!C:P,12,FALSE))-1) / (VLOOKUP(U959,Anthro_Calc!C:P,14,FALSE)*VLOOKUP(U959,Anthro_Calc!C:P,12,FALSE)))</f>
        <v/>
      </c>
      <c r="W959" s="171" t="str">
        <f>IF(ISBLANK(R959), "", -3 + (R959 -VLOOKUP(U959,Anthro_Calc!C:P,4,FALSE)) / (VLOOKUP(U959,Anthro_Calc!C:P,5,FALSE) - VLOOKUP(U959,Anthro_Calc!C:P,4,FALSE)))</f>
        <v/>
      </c>
      <c r="X959" s="171" t="str">
        <f>IF(ISBLANK(R959), "", 3 + (R959 -VLOOKUP(U959,Anthro_Calc!C:P,10,FALSE)) / (VLOOKUP(U959,Anthro_Calc!C:P,10,FALSE) - VLOOKUP(U959,Anthro_Calc!C:P,9,FALSE)))</f>
        <v/>
      </c>
      <c r="Y959" s="172" t="str">
        <f t="shared" si="794"/>
        <v/>
      </c>
      <c r="Z959" s="173" t="str">
        <f t="shared" si="795"/>
        <v/>
      </c>
      <c r="AA959" s="174" t="str">
        <f t="shared" si="830"/>
        <v/>
      </c>
      <c r="AB959" s="167"/>
      <c r="AC959" s="175"/>
      <c r="AD959" s="176"/>
      <c r="AE959" s="177" t="str">
        <f t="shared" si="796"/>
        <v/>
      </c>
      <c r="AF959" s="171">
        <f t="shared" si="797"/>
        <v>0</v>
      </c>
      <c r="AG959" s="171">
        <f t="shared" si="798"/>
        <v>0</v>
      </c>
      <c r="AH959" s="171" t="str">
        <f t="shared" si="799"/>
        <v>0</v>
      </c>
      <c r="AI959" s="171" t="str">
        <f>IF(ISBLANK(AD959), "", (POWER(AD959/VLOOKUP(AH959,Anthro_Calc!C:P,13,FALSE),VLOOKUP(AH959,Anthro_Calc!C:P,12,FALSE))-1) / (VLOOKUP(AH959,Anthro_Calc!C:P,14,FALSE)*VLOOKUP(AH959,Anthro_Calc!C:P,12,FALSE)))</f>
        <v/>
      </c>
      <c r="AJ959" s="171" t="str">
        <f>IF(ISBLANK(AD959), "", -3 + (AD959 -VLOOKUP(AH959,Anthro_Calc!C:P,4,FALSE)) / (VLOOKUP(AH959,Anthro_Calc!C:P,5,FALSE) - VLOOKUP(AH959,Anthro_Calc!C:P,4,FALSE)))</f>
        <v/>
      </c>
      <c r="AK959" s="171" t="str">
        <f>IF(ISBLANK(AD959), "", 3 + (AD959 -VLOOKUP(AH959,Anthro_Calc!C:P,10,FALSE)) / (VLOOKUP(AH959,Anthro_Calc!C:P,10,FALSE) - VLOOKUP(AH959,Anthro_Calc!C:P,9,FALSE)))</f>
        <v/>
      </c>
      <c r="AL959" s="172" t="str">
        <f t="shared" si="800"/>
        <v/>
      </c>
      <c r="AM959" s="173" t="str">
        <f t="shared" si="801"/>
        <v/>
      </c>
      <c r="AN959" s="174" t="str">
        <f t="shared" si="802"/>
        <v/>
      </c>
      <c r="AO959" s="178" t="str">
        <f t="shared" si="782"/>
        <v/>
      </c>
      <c r="AP959" s="179"/>
      <c r="AQ959" s="179" t="str">
        <f t="shared" si="788"/>
        <v/>
      </c>
      <c r="AR959" s="167"/>
      <c r="AS959" s="175"/>
      <c r="AT959" s="170"/>
      <c r="AU959" s="177" t="str">
        <f t="shared" si="829"/>
        <v/>
      </c>
      <c r="AV959" s="171">
        <f t="shared" si="803"/>
        <v>0</v>
      </c>
      <c r="AW959" s="171">
        <f t="shared" si="804"/>
        <v>0</v>
      </c>
      <c r="AX959" s="171" t="str">
        <f t="shared" si="805"/>
        <v>0</v>
      </c>
      <c r="AY959" s="171" t="str">
        <f>IF(ISBLANK(AT959), "", (POWER(AT959/VLOOKUP(AX959,Anthro_Calc!C:P,13,FALSE),VLOOKUP(AX959,Anthro_Calc!C:P,12,FALSE))-1) / (VLOOKUP(AX959,Anthro_Calc!C:P,14,FALSE)*VLOOKUP(AX959,Anthro_Calc!C:P,12,FALSE)))</f>
        <v/>
      </c>
      <c r="AZ959" s="171" t="str">
        <f>IF(ISBLANK(AT959), "", -3 + (AT959 -VLOOKUP(AX959,Anthro_Calc!C:P,4,FALSE)) / (VLOOKUP(AX959,Anthro_Calc!C:P,5,FALSE) - VLOOKUP(AX959,Anthro_Calc!C:P,4,FALSE)))</f>
        <v/>
      </c>
      <c r="BA959" s="171" t="str">
        <f>IF(ISBLANK(AT959), "", 3 + (AT959 -VLOOKUP(AX959,Anthro_Calc!C:P,10,FALSE)) / (VLOOKUP(AX959,Anthro_Calc!C:P,10,FALSE) - VLOOKUP(AX959,Anthro_Calc!C:P,9,FALSE)))</f>
        <v/>
      </c>
      <c r="BB959" s="172" t="str">
        <f t="shared" si="806"/>
        <v/>
      </c>
      <c r="BC959" s="173" t="str">
        <f t="shared" si="807"/>
        <v/>
      </c>
      <c r="BD959" s="174" t="str">
        <f t="shared" si="783"/>
        <v/>
      </c>
      <c r="BE959" s="180" t="str">
        <f t="shared" si="784"/>
        <v/>
      </c>
      <c r="BF959" s="181" t="str">
        <f t="shared" si="808"/>
        <v/>
      </c>
      <c r="BG959" s="181" t="str">
        <f t="shared" si="785"/>
        <v/>
      </c>
      <c r="BH959" s="179"/>
      <c r="BI959" s="182"/>
      <c r="BJ959" s="167"/>
      <c r="BK959" s="175"/>
      <c r="BL959" s="176"/>
      <c r="BM959" s="177" t="str">
        <f t="shared" si="809"/>
        <v/>
      </c>
      <c r="BN959" s="171">
        <f t="shared" si="827"/>
        <v>0</v>
      </c>
      <c r="BO959" s="171">
        <f t="shared" si="828"/>
        <v>0</v>
      </c>
      <c r="BP959" s="171" t="str">
        <f t="shared" si="810"/>
        <v>0</v>
      </c>
      <c r="BQ959" s="171" t="str">
        <f>IF(ISBLANK(BL959), "", (POWER(BL959/VLOOKUP(BP959,Anthro_Calc!C:P,13,FALSE),VLOOKUP(BP959,Anthro_Calc!C:P,12,FALSE))-1) / (VLOOKUP(BP959,Anthro_Calc!C:P,14,FALSE)*VLOOKUP(BP959,Anthro_Calc!C:P,12,FALSE)))</f>
        <v/>
      </c>
      <c r="BR959" s="171" t="str">
        <f>IF(ISBLANK(BL959), "", -3 + (BL959 -VLOOKUP(BP959,Anthro_Calc!C:P,4,FALSE)) / (VLOOKUP(BP959,Anthro_Calc!C:P,5,FALSE) - VLOOKUP(BP959,Anthro_Calc!C:P,4,FALSE)))</f>
        <v/>
      </c>
      <c r="BS959" s="171" t="str">
        <f>IF(ISBLANK(BL959), "", 3 + (BL959 -VLOOKUP(BP959,Anthro_Calc!C:P,10,FALSE)) / (VLOOKUP(BP959,Anthro_Calc!C:P,10,FALSE) - VLOOKUP(BP959,Anthro_Calc!C:P,9,FALSE)))</f>
        <v/>
      </c>
      <c r="BT959" s="172" t="str">
        <f t="shared" si="811"/>
        <v/>
      </c>
      <c r="BU959" s="173" t="str">
        <f t="shared" si="812"/>
        <v/>
      </c>
      <c r="BV959" s="174" t="str">
        <f t="shared" si="813"/>
        <v/>
      </c>
      <c r="BW959" s="181" t="str">
        <f t="shared" si="786"/>
        <v/>
      </c>
      <c r="BX959" s="179"/>
      <c r="BY959" s="181" t="str">
        <f>IF(ISBLANK(BL959), "", VLOOKUP(Z959&amp;" "&amp;BV959&amp;" "&amp;BW959,Graduation_Criteria!$D$2:$E$34,2,FALSE))</f>
        <v/>
      </c>
      <c r="BZ959" s="181" t="str">
        <f t="shared" si="787"/>
        <v/>
      </c>
      <c r="CA959" s="167"/>
      <c r="CB959" s="175"/>
      <c r="CC959" s="175"/>
      <c r="CD959" s="183" t="str">
        <f t="shared" si="814"/>
        <v/>
      </c>
      <c r="CE959" s="184">
        <f t="shared" si="815"/>
        <v>0</v>
      </c>
      <c r="CF959" s="184">
        <f t="shared" si="816"/>
        <v>0</v>
      </c>
      <c r="CG959" s="184" t="str">
        <f t="shared" si="817"/>
        <v>0</v>
      </c>
      <c r="CH959" s="184" t="str">
        <f>IF(ISBLANK(CC959), "", (POWER(CC959/VLOOKUP(CG959,Anthro_Calc!C:P,13,FALSE),VLOOKUP(CG959,Anthro_Calc!C:P,12,FALSE))-1) / (VLOOKUP(CG959,Anthro_Calc!C:P,14,FALSE)*VLOOKUP(CG959,Anthro_Calc!C:P,12,FALSE)))</f>
        <v/>
      </c>
      <c r="CI959" s="184" t="str">
        <f>IF(ISBLANK(CC959), "", -3 + (CC959 -VLOOKUP(CG959,Anthro_Calc!C:P,4,FALSE)) / (VLOOKUP(CG959,Anthro_Calc!C:P,5,FALSE) - VLOOKUP(CG959,Anthro_Calc!C:P,4,FALSE)))</f>
        <v/>
      </c>
      <c r="CJ959" s="184" t="str">
        <f>IF(ISBLANK(CC959), "", 3 + (CC959 -VLOOKUP(CG959,Anthro_Calc!C:P,10,FALSE)) / (VLOOKUP(CG959,Anthro_Calc!C:P,10,FALSE) - VLOOKUP(CG959,Anthro_Calc!C:P,9,FALSE)))</f>
        <v/>
      </c>
      <c r="CK959" s="185" t="str">
        <f t="shared" si="818"/>
        <v/>
      </c>
      <c r="CL959" s="173" t="str">
        <f t="shared" si="819"/>
        <v/>
      </c>
      <c r="CM959" s="174" t="str">
        <f t="shared" si="820"/>
        <v/>
      </c>
      <c r="CN959" s="179"/>
      <c r="CO959" s="167"/>
      <c r="CP959" s="175"/>
      <c r="CQ959" s="175"/>
      <c r="CR959" s="186" t="str">
        <f t="shared" si="821"/>
        <v/>
      </c>
      <c r="CS959" s="187">
        <f t="shared" si="822"/>
        <v>0</v>
      </c>
      <c r="CT959" s="187">
        <f t="shared" si="823"/>
        <v>0</v>
      </c>
      <c r="CU959" s="187" t="str">
        <f t="shared" si="824"/>
        <v>0</v>
      </c>
      <c r="CV959" s="187" t="str">
        <f>IF(ISBLANK(CQ959), "", (POWER(CQ959/VLOOKUP(CU959,Anthro_Calc!C:P,13,FALSE),VLOOKUP(CU959,Anthro_Calc!C:P,12,FALSE))-1) / (VLOOKUP(CU959,Anthro_Calc!C:P,14,FALSE)*VLOOKUP(CU959,Anthro_Calc!C:P,12,FALSE)))</f>
        <v/>
      </c>
      <c r="CW959" s="187" t="str">
        <f>IF(ISBLANK(CQ959), "", -3 + (CQ959 -VLOOKUP(CU959,Anthro_Calc!C:P,4,FALSE)) / (VLOOKUP(CU959,Anthro_Calc!C:P,5,FALSE) - VLOOKUP(CU959,Anthro_Calc!C:P,4,FALSE)))</f>
        <v/>
      </c>
      <c r="CX959" s="187" t="str">
        <f>IF(ISBLANK(CQ959), "", 3 + (CQ959 -VLOOKUP(CU959,Anthro_Calc!C:P,10,FALSE)) / (VLOOKUP(CU959,Anthro_Calc!C:P,10,FALSE) - VLOOKUP(CU959,Anthro_Calc!C:P,9,FALSE)))</f>
        <v/>
      </c>
      <c r="CY959" s="188" t="str">
        <f t="shared" si="825"/>
        <v/>
      </c>
      <c r="CZ959" s="117" t="str">
        <f t="shared" si="789"/>
        <v/>
      </c>
      <c r="DA959" s="174" t="str">
        <f t="shared" si="826"/>
        <v/>
      </c>
      <c r="DB959" s="189"/>
    </row>
    <row r="960" spans="1:106">
      <c r="A960" s="165">
        <f t="shared" si="781"/>
        <v>956</v>
      </c>
      <c r="B960" s="166"/>
      <c r="C960" s="166"/>
      <c r="D960" s="166"/>
      <c r="E960" s="166"/>
      <c r="F960" s="166"/>
      <c r="G960" s="166"/>
      <c r="H960" s="166"/>
      <c r="I960" s="166"/>
      <c r="J960" s="166"/>
      <c r="K960" s="166"/>
      <c r="L960" s="166"/>
      <c r="M960" s="167"/>
      <c r="N960" s="168" t="str">
        <f t="shared" ca="1" si="790"/>
        <v/>
      </c>
      <c r="O960" s="169"/>
      <c r="P960" s="169"/>
      <c r="Q960" s="167"/>
      <c r="R960" s="170"/>
      <c r="S960" s="171" t="str">
        <f t="shared" si="791"/>
        <v/>
      </c>
      <c r="T960" s="171" t="str">
        <f t="shared" si="792"/>
        <v/>
      </c>
      <c r="U960" s="171" t="str">
        <f t="shared" si="793"/>
        <v/>
      </c>
      <c r="V960" s="171" t="str">
        <f>IF(ISBLANK(R960), "", (POWER(R960/VLOOKUP(U960,Anthro_Calc!C:P,13,FALSE),VLOOKUP(U960,Anthro_Calc!C:P,12,FALSE))-1) / (VLOOKUP(U960,Anthro_Calc!C:P,14,FALSE)*VLOOKUP(U960,Anthro_Calc!C:P,12,FALSE)))</f>
        <v/>
      </c>
      <c r="W960" s="171" t="str">
        <f>IF(ISBLANK(R960), "", -3 + (R960 -VLOOKUP(U960,Anthro_Calc!C:P,4,FALSE)) / (VLOOKUP(U960,Anthro_Calc!C:P,5,FALSE) - VLOOKUP(U960,Anthro_Calc!C:P,4,FALSE)))</f>
        <v/>
      </c>
      <c r="X960" s="171" t="str">
        <f>IF(ISBLANK(R960), "", 3 + (R960 -VLOOKUP(U960,Anthro_Calc!C:P,10,FALSE)) / (VLOOKUP(U960,Anthro_Calc!C:P,10,FALSE) - VLOOKUP(U960,Anthro_Calc!C:P,9,FALSE)))</f>
        <v/>
      </c>
      <c r="Y960" s="172" t="str">
        <f t="shared" si="794"/>
        <v/>
      </c>
      <c r="Z960" s="173" t="str">
        <f t="shared" si="795"/>
        <v/>
      </c>
      <c r="AA960" s="174" t="str">
        <f t="shared" si="830"/>
        <v/>
      </c>
      <c r="AB960" s="167"/>
      <c r="AC960" s="175"/>
      <c r="AD960" s="176"/>
      <c r="AE960" s="177" t="str">
        <f t="shared" si="796"/>
        <v/>
      </c>
      <c r="AF960" s="171">
        <f t="shared" si="797"/>
        <v>0</v>
      </c>
      <c r="AG960" s="171">
        <f t="shared" si="798"/>
        <v>0</v>
      </c>
      <c r="AH960" s="171" t="str">
        <f t="shared" si="799"/>
        <v>0</v>
      </c>
      <c r="AI960" s="171" t="str">
        <f>IF(ISBLANK(AD960), "", (POWER(AD960/VLOOKUP(AH960,Anthro_Calc!C:P,13,FALSE),VLOOKUP(AH960,Anthro_Calc!C:P,12,FALSE))-1) / (VLOOKUP(AH960,Anthro_Calc!C:P,14,FALSE)*VLOOKUP(AH960,Anthro_Calc!C:P,12,FALSE)))</f>
        <v/>
      </c>
      <c r="AJ960" s="171" t="str">
        <f>IF(ISBLANK(AD960), "", -3 + (AD960 -VLOOKUP(AH960,Anthro_Calc!C:P,4,FALSE)) / (VLOOKUP(AH960,Anthro_Calc!C:P,5,FALSE) - VLOOKUP(AH960,Anthro_Calc!C:P,4,FALSE)))</f>
        <v/>
      </c>
      <c r="AK960" s="171" t="str">
        <f>IF(ISBLANK(AD960), "", 3 + (AD960 -VLOOKUP(AH960,Anthro_Calc!C:P,10,FALSE)) / (VLOOKUP(AH960,Anthro_Calc!C:P,10,FALSE) - VLOOKUP(AH960,Anthro_Calc!C:P,9,FALSE)))</f>
        <v/>
      </c>
      <c r="AL960" s="172" t="str">
        <f t="shared" si="800"/>
        <v/>
      </c>
      <c r="AM960" s="173" t="str">
        <f t="shared" si="801"/>
        <v/>
      </c>
      <c r="AN960" s="174" t="str">
        <f t="shared" si="802"/>
        <v/>
      </c>
      <c r="AO960" s="178" t="str">
        <f t="shared" si="782"/>
        <v/>
      </c>
      <c r="AP960" s="179"/>
      <c r="AQ960" s="179" t="str">
        <f t="shared" si="788"/>
        <v/>
      </c>
      <c r="AR960" s="167"/>
      <c r="AS960" s="175"/>
      <c r="AT960" s="170"/>
      <c r="AU960" s="177" t="str">
        <f t="shared" si="829"/>
        <v/>
      </c>
      <c r="AV960" s="171">
        <f t="shared" si="803"/>
        <v>0</v>
      </c>
      <c r="AW960" s="171">
        <f t="shared" si="804"/>
        <v>0</v>
      </c>
      <c r="AX960" s="171" t="str">
        <f t="shared" si="805"/>
        <v>0</v>
      </c>
      <c r="AY960" s="171" t="str">
        <f>IF(ISBLANK(AT960), "", (POWER(AT960/VLOOKUP(AX960,Anthro_Calc!C:P,13,FALSE),VLOOKUP(AX960,Anthro_Calc!C:P,12,FALSE))-1) / (VLOOKUP(AX960,Anthro_Calc!C:P,14,FALSE)*VLOOKUP(AX960,Anthro_Calc!C:P,12,FALSE)))</f>
        <v/>
      </c>
      <c r="AZ960" s="171" t="str">
        <f>IF(ISBLANK(AT960), "", -3 + (AT960 -VLOOKUP(AX960,Anthro_Calc!C:P,4,FALSE)) / (VLOOKUP(AX960,Anthro_Calc!C:P,5,FALSE) - VLOOKUP(AX960,Anthro_Calc!C:P,4,FALSE)))</f>
        <v/>
      </c>
      <c r="BA960" s="171" t="str">
        <f>IF(ISBLANK(AT960), "", 3 + (AT960 -VLOOKUP(AX960,Anthro_Calc!C:P,10,FALSE)) / (VLOOKUP(AX960,Anthro_Calc!C:P,10,FALSE) - VLOOKUP(AX960,Anthro_Calc!C:P,9,FALSE)))</f>
        <v/>
      </c>
      <c r="BB960" s="172" t="str">
        <f t="shared" si="806"/>
        <v/>
      </c>
      <c r="BC960" s="173" t="str">
        <f t="shared" si="807"/>
        <v/>
      </c>
      <c r="BD960" s="174" t="str">
        <f t="shared" si="783"/>
        <v/>
      </c>
      <c r="BE960" s="180" t="str">
        <f t="shared" si="784"/>
        <v/>
      </c>
      <c r="BF960" s="181" t="str">
        <f t="shared" si="808"/>
        <v/>
      </c>
      <c r="BG960" s="181" t="str">
        <f t="shared" si="785"/>
        <v/>
      </c>
      <c r="BH960" s="179"/>
      <c r="BI960" s="182"/>
      <c r="BJ960" s="167"/>
      <c r="BK960" s="175"/>
      <c r="BL960" s="176"/>
      <c r="BM960" s="177" t="str">
        <f t="shared" si="809"/>
        <v/>
      </c>
      <c r="BN960" s="171">
        <f t="shared" si="827"/>
        <v>0</v>
      </c>
      <c r="BO960" s="171">
        <f t="shared" si="828"/>
        <v>0</v>
      </c>
      <c r="BP960" s="171" t="str">
        <f t="shared" si="810"/>
        <v>0</v>
      </c>
      <c r="BQ960" s="171" t="str">
        <f>IF(ISBLANK(BL960), "", (POWER(BL960/VLOOKUP(BP960,Anthro_Calc!C:P,13,FALSE),VLOOKUP(BP960,Anthro_Calc!C:P,12,FALSE))-1) / (VLOOKUP(BP960,Anthro_Calc!C:P,14,FALSE)*VLOOKUP(BP960,Anthro_Calc!C:P,12,FALSE)))</f>
        <v/>
      </c>
      <c r="BR960" s="171" t="str">
        <f>IF(ISBLANK(BL960), "", -3 + (BL960 -VLOOKUP(BP960,Anthro_Calc!C:P,4,FALSE)) / (VLOOKUP(BP960,Anthro_Calc!C:P,5,FALSE) - VLOOKUP(BP960,Anthro_Calc!C:P,4,FALSE)))</f>
        <v/>
      </c>
      <c r="BS960" s="171" t="str">
        <f>IF(ISBLANK(BL960), "", 3 + (BL960 -VLOOKUP(BP960,Anthro_Calc!C:P,10,FALSE)) / (VLOOKUP(BP960,Anthro_Calc!C:P,10,FALSE) - VLOOKUP(BP960,Anthro_Calc!C:P,9,FALSE)))</f>
        <v/>
      </c>
      <c r="BT960" s="172" t="str">
        <f t="shared" si="811"/>
        <v/>
      </c>
      <c r="BU960" s="173" t="str">
        <f t="shared" si="812"/>
        <v/>
      </c>
      <c r="BV960" s="174" t="str">
        <f t="shared" si="813"/>
        <v/>
      </c>
      <c r="BW960" s="181" t="str">
        <f t="shared" si="786"/>
        <v/>
      </c>
      <c r="BX960" s="179"/>
      <c r="BY960" s="181" t="str">
        <f>IF(ISBLANK(BL960), "", VLOOKUP(Z960&amp;" "&amp;BV960&amp;" "&amp;BW960,Graduation_Criteria!$D$2:$E$34,2,FALSE))</f>
        <v/>
      </c>
      <c r="BZ960" s="181" t="str">
        <f t="shared" si="787"/>
        <v/>
      </c>
      <c r="CA960" s="167"/>
      <c r="CB960" s="175"/>
      <c r="CC960" s="175"/>
      <c r="CD960" s="183" t="str">
        <f t="shared" si="814"/>
        <v/>
      </c>
      <c r="CE960" s="184">
        <f t="shared" si="815"/>
        <v>0</v>
      </c>
      <c r="CF960" s="184">
        <f t="shared" si="816"/>
        <v>0</v>
      </c>
      <c r="CG960" s="184" t="str">
        <f t="shared" si="817"/>
        <v>0</v>
      </c>
      <c r="CH960" s="184" t="str">
        <f>IF(ISBLANK(CC960), "", (POWER(CC960/VLOOKUP(CG960,Anthro_Calc!C:P,13,FALSE),VLOOKUP(CG960,Anthro_Calc!C:P,12,FALSE))-1) / (VLOOKUP(CG960,Anthro_Calc!C:P,14,FALSE)*VLOOKUP(CG960,Anthro_Calc!C:P,12,FALSE)))</f>
        <v/>
      </c>
      <c r="CI960" s="184" t="str">
        <f>IF(ISBLANK(CC960), "", -3 + (CC960 -VLOOKUP(CG960,Anthro_Calc!C:P,4,FALSE)) / (VLOOKUP(CG960,Anthro_Calc!C:P,5,FALSE) - VLOOKUP(CG960,Anthro_Calc!C:P,4,FALSE)))</f>
        <v/>
      </c>
      <c r="CJ960" s="184" t="str">
        <f>IF(ISBLANK(CC960), "", 3 + (CC960 -VLOOKUP(CG960,Anthro_Calc!C:P,10,FALSE)) / (VLOOKUP(CG960,Anthro_Calc!C:P,10,FALSE) - VLOOKUP(CG960,Anthro_Calc!C:P,9,FALSE)))</f>
        <v/>
      </c>
      <c r="CK960" s="185" t="str">
        <f t="shared" si="818"/>
        <v/>
      </c>
      <c r="CL960" s="173" t="str">
        <f t="shared" si="819"/>
        <v/>
      </c>
      <c r="CM960" s="174" t="str">
        <f t="shared" si="820"/>
        <v/>
      </c>
      <c r="CN960" s="179"/>
      <c r="CO960" s="167"/>
      <c r="CP960" s="175"/>
      <c r="CQ960" s="175"/>
      <c r="CR960" s="186" t="str">
        <f t="shared" si="821"/>
        <v/>
      </c>
      <c r="CS960" s="187">
        <f t="shared" si="822"/>
        <v>0</v>
      </c>
      <c r="CT960" s="187">
        <f t="shared" si="823"/>
        <v>0</v>
      </c>
      <c r="CU960" s="187" t="str">
        <f t="shared" si="824"/>
        <v>0</v>
      </c>
      <c r="CV960" s="187" t="str">
        <f>IF(ISBLANK(CQ960), "", (POWER(CQ960/VLOOKUP(CU960,Anthro_Calc!C:P,13,FALSE),VLOOKUP(CU960,Anthro_Calc!C:P,12,FALSE))-1) / (VLOOKUP(CU960,Anthro_Calc!C:P,14,FALSE)*VLOOKUP(CU960,Anthro_Calc!C:P,12,FALSE)))</f>
        <v/>
      </c>
      <c r="CW960" s="187" t="str">
        <f>IF(ISBLANK(CQ960), "", -3 + (CQ960 -VLOOKUP(CU960,Anthro_Calc!C:P,4,FALSE)) / (VLOOKUP(CU960,Anthro_Calc!C:P,5,FALSE) - VLOOKUP(CU960,Anthro_Calc!C:P,4,FALSE)))</f>
        <v/>
      </c>
      <c r="CX960" s="187" t="str">
        <f>IF(ISBLANK(CQ960), "", 3 + (CQ960 -VLOOKUP(CU960,Anthro_Calc!C:P,10,FALSE)) / (VLOOKUP(CU960,Anthro_Calc!C:P,10,FALSE) - VLOOKUP(CU960,Anthro_Calc!C:P,9,FALSE)))</f>
        <v/>
      </c>
      <c r="CY960" s="188" t="str">
        <f t="shared" si="825"/>
        <v/>
      </c>
      <c r="CZ960" s="117" t="str">
        <f t="shared" si="789"/>
        <v/>
      </c>
      <c r="DA960" s="174" t="str">
        <f t="shared" si="826"/>
        <v/>
      </c>
      <c r="DB960" s="189"/>
    </row>
    <row r="961" spans="1:106">
      <c r="A961" s="165">
        <f t="shared" si="781"/>
        <v>957</v>
      </c>
      <c r="B961" s="166"/>
      <c r="C961" s="166"/>
      <c r="D961" s="166"/>
      <c r="E961" s="166"/>
      <c r="F961" s="166"/>
      <c r="G961" s="166"/>
      <c r="H961" s="166"/>
      <c r="I961" s="166"/>
      <c r="J961" s="166"/>
      <c r="K961" s="166"/>
      <c r="L961" s="166"/>
      <c r="M961" s="167"/>
      <c r="N961" s="168" t="str">
        <f t="shared" ca="1" si="790"/>
        <v/>
      </c>
      <c r="O961" s="169"/>
      <c r="P961" s="169"/>
      <c r="Q961" s="167"/>
      <c r="R961" s="170"/>
      <c r="S961" s="171" t="str">
        <f t="shared" si="791"/>
        <v/>
      </c>
      <c r="T961" s="171" t="str">
        <f t="shared" si="792"/>
        <v/>
      </c>
      <c r="U961" s="171" t="str">
        <f t="shared" si="793"/>
        <v/>
      </c>
      <c r="V961" s="171" t="str">
        <f>IF(ISBLANK(R961), "", (POWER(R961/VLOOKUP(U961,Anthro_Calc!C:P,13,FALSE),VLOOKUP(U961,Anthro_Calc!C:P,12,FALSE))-1) / (VLOOKUP(U961,Anthro_Calc!C:P,14,FALSE)*VLOOKUP(U961,Anthro_Calc!C:P,12,FALSE)))</f>
        <v/>
      </c>
      <c r="W961" s="171" t="str">
        <f>IF(ISBLANK(R961), "", -3 + (R961 -VLOOKUP(U961,Anthro_Calc!C:P,4,FALSE)) / (VLOOKUP(U961,Anthro_Calc!C:P,5,FALSE) - VLOOKUP(U961,Anthro_Calc!C:P,4,FALSE)))</f>
        <v/>
      </c>
      <c r="X961" s="171" t="str">
        <f>IF(ISBLANK(R961), "", 3 + (R961 -VLOOKUP(U961,Anthro_Calc!C:P,10,FALSE)) / (VLOOKUP(U961,Anthro_Calc!C:P,10,FALSE) - VLOOKUP(U961,Anthro_Calc!C:P,9,FALSE)))</f>
        <v/>
      </c>
      <c r="Y961" s="172" t="str">
        <f t="shared" si="794"/>
        <v/>
      </c>
      <c r="Z961" s="173" t="str">
        <f t="shared" si="795"/>
        <v/>
      </c>
      <c r="AA961" s="174" t="str">
        <f t="shared" si="830"/>
        <v/>
      </c>
      <c r="AB961" s="167"/>
      <c r="AC961" s="175"/>
      <c r="AD961" s="176"/>
      <c r="AE961" s="177" t="str">
        <f t="shared" si="796"/>
        <v/>
      </c>
      <c r="AF961" s="171">
        <f t="shared" si="797"/>
        <v>0</v>
      </c>
      <c r="AG961" s="171">
        <f t="shared" si="798"/>
        <v>0</v>
      </c>
      <c r="AH961" s="171" t="str">
        <f t="shared" si="799"/>
        <v>0</v>
      </c>
      <c r="AI961" s="171" t="str">
        <f>IF(ISBLANK(AD961), "", (POWER(AD961/VLOOKUP(AH961,Anthro_Calc!C:P,13,FALSE),VLOOKUP(AH961,Anthro_Calc!C:P,12,FALSE))-1) / (VLOOKUP(AH961,Anthro_Calc!C:P,14,FALSE)*VLOOKUP(AH961,Anthro_Calc!C:P,12,FALSE)))</f>
        <v/>
      </c>
      <c r="AJ961" s="171" t="str">
        <f>IF(ISBLANK(AD961), "", -3 + (AD961 -VLOOKUP(AH961,Anthro_Calc!C:P,4,FALSE)) / (VLOOKUP(AH961,Anthro_Calc!C:P,5,FALSE) - VLOOKUP(AH961,Anthro_Calc!C:P,4,FALSE)))</f>
        <v/>
      </c>
      <c r="AK961" s="171" t="str">
        <f>IF(ISBLANK(AD961), "", 3 + (AD961 -VLOOKUP(AH961,Anthro_Calc!C:P,10,FALSE)) / (VLOOKUP(AH961,Anthro_Calc!C:P,10,FALSE) - VLOOKUP(AH961,Anthro_Calc!C:P,9,FALSE)))</f>
        <v/>
      </c>
      <c r="AL961" s="172" t="str">
        <f t="shared" si="800"/>
        <v/>
      </c>
      <c r="AM961" s="173" t="str">
        <f t="shared" si="801"/>
        <v/>
      </c>
      <c r="AN961" s="174" t="str">
        <f t="shared" si="802"/>
        <v/>
      </c>
      <c r="AO961" s="178" t="str">
        <f t="shared" si="782"/>
        <v/>
      </c>
      <c r="AP961" s="179"/>
      <c r="AQ961" s="179" t="str">
        <f t="shared" si="788"/>
        <v/>
      </c>
      <c r="AR961" s="167"/>
      <c r="AS961" s="175"/>
      <c r="AT961" s="170"/>
      <c r="AU961" s="177" t="str">
        <f t="shared" si="829"/>
        <v/>
      </c>
      <c r="AV961" s="171">
        <f t="shared" si="803"/>
        <v>0</v>
      </c>
      <c r="AW961" s="171">
        <f t="shared" si="804"/>
        <v>0</v>
      </c>
      <c r="AX961" s="171" t="str">
        <f t="shared" si="805"/>
        <v>0</v>
      </c>
      <c r="AY961" s="171" t="str">
        <f>IF(ISBLANK(AT961), "", (POWER(AT961/VLOOKUP(AX961,Anthro_Calc!C:P,13,FALSE),VLOOKUP(AX961,Anthro_Calc!C:P,12,FALSE))-1) / (VLOOKUP(AX961,Anthro_Calc!C:P,14,FALSE)*VLOOKUP(AX961,Anthro_Calc!C:P,12,FALSE)))</f>
        <v/>
      </c>
      <c r="AZ961" s="171" t="str">
        <f>IF(ISBLANK(AT961), "", -3 + (AT961 -VLOOKUP(AX961,Anthro_Calc!C:P,4,FALSE)) / (VLOOKUP(AX961,Anthro_Calc!C:P,5,FALSE) - VLOOKUP(AX961,Anthro_Calc!C:P,4,FALSE)))</f>
        <v/>
      </c>
      <c r="BA961" s="171" t="str">
        <f>IF(ISBLANK(AT961), "", 3 + (AT961 -VLOOKUP(AX961,Anthro_Calc!C:P,10,FALSE)) / (VLOOKUP(AX961,Anthro_Calc!C:P,10,FALSE) - VLOOKUP(AX961,Anthro_Calc!C:P,9,FALSE)))</f>
        <v/>
      </c>
      <c r="BB961" s="172" t="str">
        <f t="shared" si="806"/>
        <v/>
      </c>
      <c r="BC961" s="173" t="str">
        <f t="shared" si="807"/>
        <v/>
      </c>
      <c r="BD961" s="174" t="str">
        <f t="shared" si="783"/>
        <v/>
      </c>
      <c r="BE961" s="180" t="str">
        <f t="shared" si="784"/>
        <v/>
      </c>
      <c r="BF961" s="181" t="str">
        <f t="shared" si="808"/>
        <v/>
      </c>
      <c r="BG961" s="181" t="str">
        <f t="shared" si="785"/>
        <v/>
      </c>
      <c r="BH961" s="179"/>
      <c r="BI961" s="182"/>
      <c r="BJ961" s="167"/>
      <c r="BK961" s="175"/>
      <c r="BL961" s="176"/>
      <c r="BM961" s="177" t="str">
        <f t="shared" si="809"/>
        <v/>
      </c>
      <c r="BN961" s="171">
        <f t="shared" si="827"/>
        <v>0</v>
      </c>
      <c r="BO961" s="171">
        <f t="shared" si="828"/>
        <v>0</v>
      </c>
      <c r="BP961" s="171" t="str">
        <f t="shared" si="810"/>
        <v>0</v>
      </c>
      <c r="BQ961" s="171" t="str">
        <f>IF(ISBLANK(BL961), "", (POWER(BL961/VLOOKUP(BP961,Anthro_Calc!C:P,13,FALSE),VLOOKUP(BP961,Anthro_Calc!C:P,12,FALSE))-1) / (VLOOKUP(BP961,Anthro_Calc!C:P,14,FALSE)*VLOOKUP(BP961,Anthro_Calc!C:P,12,FALSE)))</f>
        <v/>
      </c>
      <c r="BR961" s="171" t="str">
        <f>IF(ISBLANK(BL961), "", -3 + (BL961 -VLOOKUP(BP961,Anthro_Calc!C:P,4,FALSE)) / (VLOOKUP(BP961,Anthro_Calc!C:P,5,FALSE) - VLOOKUP(BP961,Anthro_Calc!C:P,4,FALSE)))</f>
        <v/>
      </c>
      <c r="BS961" s="171" t="str">
        <f>IF(ISBLANK(BL961), "", 3 + (BL961 -VLOOKUP(BP961,Anthro_Calc!C:P,10,FALSE)) / (VLOOKUP(BP961,Anthro_Calc!C:P,10,FALSE) - VLOOKUP(BP961,Anthro_Calc!C:P,9,FALSE)))</f>
        <v/>
      </c>
      <c r="BT961" s="172" t="str">
        <f t="shared" si="811"/>
        <v/>
      </c>
      <c r="BU961" s="173" t="str">
        <f t="shared" si="812"/>
        <v/>
      </c>
      <c r="BV961" s="174" t="str">
        <f t="shared" si="813"/>
        <v/>
      </c>
      <c r="BW961" s="181" t="str">
        <f t="shared" si="786"/>
        <v/>
      </c>
      <c r="BX961" s="179"/>
      <c r="BY961" s="181" t="str">
        <f>IF(ISBLANK(BL961), "", VLOOKUP(Z961&amp;" "&amp;BV961&amp;" "&amp;BW961,Graduation_Criteria!$D$2:$E$34,2,FALSE))</f>
        <v/>
      </c>
      <c r="BZ961" s="181" t="str">
        <f t="shared" si="787"/>
        <v/>
      </c>
      <c r="CA961" s="167"/>
      <c r="CB961" s="175"/>
      <c r="CC961" s="175"/>
      <c r="CD961" s="183" t="str">
        <f t="shared" si="814"/>
        <v/>
      </c>
      <c r="CE961" s="184">
        <f t="shared" si="815"/>
        <v>0</v>
      </c>
      <c r="CF961" s="184">
        <f t="shared" si="816"/>
        <v>0</v>
      </c>
      <c r="CG961" s="184" t="str">
        <f t="shared" si="817"/>
        <v>0</v>
      </c>
      <c r="CH961" s="184" t="str">
        <f>IF(ISBLANK(CC961), "", (POWER(CC961/VLOOKUP(CG961,Anthro_Calc!C:P,13,FALSE),VLOOKUP(CG961,Anthro_Calc!C:P,12,FALSE))-1) / (VLOOKUP(CG961,Anthro_Calc!C:P,14,FALSE)*VLOOKUP(CG961,Anthro_Calc!C:P,12,FALSE)))</f>
        <v/>
      </c>
      <c r="CI961" s="184" t="str">
        <f>IF(ISBLANK(CC961), "", -3 + (CC961 -VLOOKUP(CG961,Anthro_Calc!C:P,4,FALSE)) / (VLOOKUP(CG961,Anthro_Calc!C:P,5,FALSE) - VLOOKUP(CG961,Anthro_Calc!C:P,4,FALSE)))</f>
        <v/>
      </c>
      <c r="CJ961" s="184" t="str">
        <f>IF(ISBLANK(CC961), "", 3 + (CC961 -VLOOKUP(CG961,Anthro_Calc!C:P,10,FALSE)) / (VLOOKUP(CG961,Anthro_Calc!C:P,10,FALSE) - VLOOKUP(CG961,Anthro_Calc!C:P,9,FALSE)))</f>
        <v/>
      </c>
      <c r="CK961" s="185" t="str">
        <f t="shared" si="818"/>
        <v/>
      </c>
      <c r="CL961" s="173" t="str">
        <f t="shared" si="819"/>
        <v/>
      </c>
      <c r="CM961" s="174" t="str">
        <f t="shared" si="820"/>
        <v/>
      </c>
      <c r="CN961" s="179"/>
      <c r="CO961" s="167"/>
      <c r="CP961" s="175"/>
      <c r="CQ961" s="175"/>
      <c r="CR961" s="186" t="str">
        <f t="shared" si="821"/>
        <v/>
      </c>
      <c r="CS961" s="187">
        <f t="shared" si="822"/>
        <v>0</v>
      </c>
      <c r="CT961" s="187">
        <f t="shared" si="823"/>
        <v>0</v>
      </c>
      <c r="CU961" s="187" t="str">
        <f t="shared" si="824"/>
        <v>0</v>
      </c>
      <c r="CV961" s="187" t="str">
        <f>IF(ISBLANK(CQ961), "", (POWER(CQ961/VLOOKUP(CU961,Anthro_Calc!C:P,13,FALSE),VLOOKUP(CU961,Anthro_Calc!C:P,12,FALSE))-1) / (VLOOKUP(CU961,Anthro_Calc!C:P,14,FALSE)*VLOOKUP(CU961,Anthro_Calc!C:P,12,FALSE)))</f>
        <v/>
      </c>
      <c r="CW961" s="187" t="str">
        <f>IF(ISBLANK(CQ961), "", -3 + (CQ961 -VLOOKUP(CU961,Anthro_Calc!C:P,4,FALSE)) / (VLOOKUP(CU961,Anthro_Calc!C:P,5,FALSE) - VLOOKUP(CU961,Anthro_Calc!C:P,4,FALSE)))</f>
        <v/>
      </c>
      <c r="CX961" s="187" t="str">
        <f>IF(ISBLANK(CQ961), "", 3 + (CQ961 -VLOOKUP(CU961,Anthro_Calc!C:P,10,FALSE)) / (VLOOKUP(CU961,Anthro_Calc!C:P,10,FALSE) - VLOOKUP(CU961,Anthro_Calc!C:P,9,FALSE)))</f>
        <v/>
      </c>
      <c r="CY961" s="188" t="str">
        <f t="shared" si="825"/>
        <v/>
      </c>
      <c r="CZ961" s="117" t="str">
        <f t="shared" si="789"/>
        <v/>
      </c>
      <c r="DA961" s="174" t="str">
        <f t="shared" si="826"/>
        <v/>
      </c>
      <c r="DB961" s="189"/>
    </row>
    <row r="962" spans="1:106">
      <c r="A962" s="165">
        <f t="shared" si="781"/>
        <v>958</v>
      </c>
      <c r="B962" s="166"/>
      <c r="C962" s="166"/>
      <c r="D962" s="166"/>
      <c r="E962" s="166"/>
      <c r="F962" s="166"/>
      <c r="G962" s="166"/>
      <c r="H962" s="166"/>
      <c r="I962" s="166"/>
      <c r="J962" s="166"/>
      <c r="K962" s="166"/>
      <c r="L962" s="166"/>
      <c r="M962" s="167"/>
      <c r="N962" s="168" t="str">
        <f t="shared" ca="1" si="790"/>
        <v/>
      </c>
      <c r="O962" s="169"/>
      <c r="P962" s="169"/>
      <c r="Q962" s="167"/>
      <c r="R962" s="170"/>
      <c r="S962" s="171" t="str">
        <f t="shared" si="791"/>
        <v/>
      </c>
      <c r="T962" s="171" t="str">
        <f t="shared" si="792"/>
        <v/>
      </c>
      <c r="U962" s="171" t="str">
        <f t="shared" si="793"/>
        <v/>
      </c>
      <c r="V962" s="171" t="str">
        <f>IF(ISBLANK(R962), "", (POWER(R962/VLOOKUP(U962,Anthro_Calc!C:P,13,FALSE),VLOOKUP(U962,Anthro_Calc!C:P,12,FALSE))-1) / (VLOOKUP(U962,Anthro_Calc!C:P,14,FALSE)*VLOOKUP(U962,Anthro_Calc!C:P,12,FALSE)))</f>
        <v/>
      </c>
      <c r="W962" s="171" t="str">
        <f>IF(ISBLANK(R962), "", -3 + (R962 -VLOOKUP(U962,Anthro_Calc!C:P,4,FALSE)) / (VLOOKUP(U962,Anthro_Calc!C:P,5,FALSE) - VLOOKUP(U962,Anthro_Calc!C:P,4,FALSE)))</f>
        <v/>
      </c>
      <c r="X962" s="171" t="str">
        <f>IF(ISBLANK(R962), "", 3 + (R962 -VLOOKUP(U962,Anthro_Calc!C:P,10,FALSE)) / (VLOOKUP(U962,Anthro_Calc!C:P,10,FALSE) - VLOOKUP(U962,Anthro_Calc!C:P,9,FALSE)))</f>
        <v/>
      </c>
      <c r="Y962" s="172" t="str">
        <f t="shared" si="794"/>
        <v/>
      </c>
      <c r="Z962" s="173" t="str">
        <f t="shared" si="795"/>
        <v/>
      </c>
      <c r="AA962" s="174" t="str">
        <f t="shared" si="830"/>
        <v/>
      </c>
      <c r="AB962" s="167"/>
      <c r="AC962" s="175"/>
      <c r="AD962" s="176"/>
      <c r="AE962" s="177" t="str">
        <f t="shared" si="796"/>
        <v/>
      </c>
      <c r="AF962" s="171">
        <f t="shared" si="797"/>
        <v>0</v>
      </c>
      <c r="AG962" s="171">
        <f t="shared" si="798"/>
        <v>0</v>
      </c>
      <c r="AH962" s="171" t="str">
        <f t="shared" si="799"/>
        <v>0</v>
      </c>
      <c r="AI962" s="171" t="str">
        <f>IF(ISBLANK(AD962), "", (POWER(AD962/VLOOKUP(AH962,Anthro_Calc!C:P,13,FALSE),VLOOKUP(AH962,Anthro_Calc!C:P,12,FALSE))-1) / (VLOOKUP(AH962,Anthro_Calc!C:P,14,FALSE)*VLOOKUP(AH962,Anthro_Calc!C:P,12,FALSE)))</f>
        <v/>
      </c>
      <c r="AJ962" s="171" t="str">
        <f>IF(ISBLANK(AD962), "", -3 + (AD962 -VLOOKUP(AH962,Anthro_Calc!C:P,4,FALSE)) / (VLOOKUP(AH962,Anthro_Calc!C:P,5,FALSE) - VLOOKUP(AH962,Anthro_Calc!C:P,4,FALSE)))</f>
        <v/>
      </c>
      <c r="AK962" s="171" t="str">
        <f>IF(ISBLANK(AD962), "", 3 + (AD962 -VLOOKUP(AH962,Anthro_Calc!C:P,10,FALSE)) / (VLOOKUP(AH962,Anthro_Calc!C:P,10,FALSE) - VLOOKUP(AH962,Anthro_Calc!C:P,9,FALSE)))</f>
        <v/>
      </c>
      <c r="AL962" s="172" t="str">
        <f t="shared" si="800"/>
        <v/>
      </c>
      <c r="AM962" s="173" t="str">
        <f t="shared" si="801"/>
        <v/>
      </c>
      <c r="AN962" s="174" t="str">
        <f t="shared" si="802"/>
        <v/>
      </c>
      <c r="AO962" s="178" t="str">
        <f t="shared" si="782"/>
        <v/>
      </c>
      <c r="AP962" s="179"/>
      <c r="AQ962" s="179" t="str">
        <f t="shared" si="788"/>
        <v/>
      </c>
      <c r="AR962" s="167"/>
      <c r="AS962" s="175"/>
      <c r="AT962" s="170"/>
      <c r="AU962" s="177" t="str">
        <f t="shared" si="829"/>
        <v/>
      </c>
      <c r="AV962" s="171">
        <f t="shared" si="803"/>
        <v>0</v>
      </c>
      <c r="AW962" s="171">
        <f t="shared" si="804"/>
        <v>0</v>
      </c>
      <c r="AX962" s="171" t="str">
        <f t="shared" si="805"/>
        <v>0</v>
      </c>
      <c r="AY962" s="171" t="str">
        <f>IF(ISBLANK(AT962), "", (POWER(AT962/VLOOKUP(AX962,Anthro_Calc!C:P,13,FALSE),VLOOKUP(AX962,Anthro_Calc!C:P,12,FALSE))-1) / (VLOOKUP(AX962,Anthro_Calc!C:P,14,FALSE)*VLOOKUP(AX962,Anthro_Calc!C:P,12,FALSE)))</f>
        <v/>
      </c>
      <c r="AZ962" s="171" t="str">
        <f>IF(ISBLANK(AT962), "", -3 + (AT962 -VLOOKUP(AX962,Anthro_Calc!C:P,4,FALSE)) / (VLOOKUP(AX962,Anthro_Calc!C:P,5,FALSE) - VLOOKUP(AX962,Anthro_Calc!C:P,4,FALSE)))</f>
        <v/>
      </c>
      <c r="BA962" s="171" t="str">
        <f>IF(ISBLANK(AT962), "", 3 + (AT962 -VLOOKUP(AX962,Anthro_Calc!C:P,10,FALSE)) / (VLOOKUP(AX962,Anthro_Calc!C:P,10,FALSE) - VLOOKUP(AX962,Anthro_Calc!C:P,9,FALSE)))</f>
        <v/>
      </c>
      <c r="BB962" s="172" t="str">
        <f t="shared" si="806"/>
        <v/>
      </c>
      <c r="BC962" s="173" t="str">
        <f t="shared" si="807"/>
        <v/>
      </c>
      <c r="BD962" s="174" t="str">
        <f t="shared" si="783"/>
        <v/>
      </c>
      <c r="BE962" s="180" t="str">
        <f t="shared" si="784"/>
        <v/>
      </c>
      <c r="BF962" s="181" t="str">
        <f t="shared" si="808"/>
        <v/>
      </c>
      <c r="BG962" s="181" t="str">
        <f t="shared" si="785"/>
        <v/>
      </c>
      <c r="BH962" s="179"/>
      <c r="BI962" s="182"/>
      <c r="BJ962" s="167"/>
      <c r="BK962" s="175"/>
      <c r="BL962" s="176"/>
      <c r="BM962" s="177" t="str">
        <f t="shared" si="809"/>
        <v/>
      </c>
      <c r="BN962" s="171">
        <f t="shared" si="827"/>
        <v>0</v>
      </c>
      <c r="BO962" s="171">
        <f t="shared" si="828"/>
        <v>0</v>
      </c>
      <c r="BP962" s="171" t="str">
        <f t="shared" si="810"/>
        <v>0</v>
      </c>
      <c r="BQ962" s="171" t="str">
        <f>IF(ISBLANK(BL962), "", (POWER(BL962/VLOOKUP(BP962,Anthro_Calc!C:P,13,FALSE),VLOOKUP(BP962,Anthro_Calc!C:P,12,FALSE))-1) / (VLOOKUP(BP962,Anthro_Calc!C:P,14,FALSE)*VLOOKUP(BP962,Anthro_Calc!C:P,12,FALSE)))</f>
        <v/>
      </c>
      <c r="BR962" s="171" t="str">
        <f>IF(ISBLANK(BL962), "", -3 + (BL962 -VLOOKUP(BP962,Anthro_Calc!C:P,4,FALSE)) / (VLOOKUP(BP962,Anthro_Calc!C:P,5,FALSE) - VLOOKUP(BP962,Anthro_Calc!C:P,4,FALSE)))</f>
        <v/>
      </c>
      <c r="BS962" s="171" t="str">
        <f>IF(ISBLANK(BL962), "", 3 + (BL962 -VLOOKUP(BP962,Anthro_Calc!C:P,10,FALSE)) / (VLOOKUP(BP962,Anthro_Calc!C:P,10,FALSE) - VLOOKUP(BP962,Anthro_Calc!C:P,9,FALSE)))</f>
        <v/>
      </c>
      <c r="BT962" s="172" t="str">
        <f t="shared" si="811"/>
        <v/>
      </c>
      <c r="BU962" s="173" t="str">
        <f t="shared" si="812"/>
        <v/>
      </c>
      <c r="BV962" s="174" t="str">
        <f t="shared" si="813"/>
        <v/>
      </c>
      <c r="BW962" s="181" t="str">
        <f t="shared" si="786"/>
        <v/>
      </c>
      <c r="BX962" s="179"/>
      <c r="BY962" s="181" t="str">
        <f>IF(ISBLANK(BL962), "", VLOOKUP(Z962&amp;" "&amp;BV962&amp;" "&amp;BW962,Graduation_Criteria!$D$2:$E$34,2,FALSE))</f>
        <v/>
      </c>
      <c r="BZ962" s="181" t="str">
        <f t="shared" si="787"/>
        <v/>
      </c>
      <c r="CA962" s="167"/>
      <c r="CB962" s="175"/>
      <c r="CC962" s="175"/>
      <c r="CD962" s="183" t="str">
        <f t="shared" si="814"/>
        <v/>
      </c>
      <c r="CE962" s="184">
        <f t="shared" si="815"/>
        <v>0</v>
      </c>
      <c r="CF962" s="184">
        <f t="shared" si="816"/>
        <v>0</v>
      </c>
      <c r="CG962" s="184" t="str">
        <f t="shared" si="817"/>
        <v>0</v>
      </c>
      <c r="CH962" s="184" t="str">
        <f>IF(ISBLANK(CC962), "", (POWER(CC962/VLOOKUP(CG962,Anthro_Calc!C:P,13,FALSE),VLOOKUP(CG962,Anthro_Calc!C:P,12,FALSE))-1) / (VLOOKUP(CG962,Anthro_Calc!C:P,14,FALSE)*VLOOKUP(CG962,Anthro_Calc!C:P,12,FALSE)))</f>
        <v/>
      </c>
      <c r="CI962" s="184" t="str">
        <f>IF(ISBLANK(CC962), "", -3 + (CC962 -VLOOKUP(CG962,Anthro_Calc!C:P,4,FALSE)) / (VLOOKUP(CG962,Anthro_Calc!C:P,5,FALSE) - VLOOKUP(CG962,Anthro_Calc!C:P,4,FALSE)))</f>
        <v/>
      </c>
      <c r="CJ962" s="184" t="str">
        <f>IF(ISBLANK(CC962), "", 3 + (CC962 -VLOOKUP(CG962,Anthro_Calc!C:P,10,FALSE)) / (VLOOKUP(CG962,Anthro_Calc!C:P,10,FALSE) - VLOOKUP(CG962,Anthro_Calc!C:P,9,FALSE)))</f>
        <v/>
      </c>
      <c r="CK962" s="185" t="str">
        <f t="shared" si="818"/>
        <v/>
      </c>
      <c r="CL962" s="173" t="str">
        <f t="shared" si="819"/>
        <v/>
      </c>
      <c r="CM962" s="174" t="str">
        <f t="shared" si="820"/>
        <v/>
      </c>
      <c r="CN962" s="179"/>
      <c r="CO962" s="167"/>
      <c r="CP962" s="175"/>
      <c r="CQ962" s="175"/>
      <c r="CR962" s="186" t="str">
        <f t="shared" si="821"/>
        <v/>
      </c>
      <c r="CS962" s="187">
        <f t="shared" si="822"/>
        <v>0</v>
      </c>
      <c r="CT962" s="187">
        <f t="shared" si="823"/>
        <v>0</v>
      </c>
      <c r="CU962" s="187" t="str">
        <f t="shared" si="824"/>
        <v>0</v>
      </c>
      <c r="CV962" s="187" t="str">
        <f>IF(ISBLANK(CQ962), "", (POWER(CQ962/VLOOKUP(CU962,Anthro_Calc!C:P,13,FALSE),VLOOKUP(CU962,Anthro_Calc!C:P,12,FALSE))-1) / (VLOOKUP(CU962,Anthro_Calc!C:P,14,FALSE)*VLOOKUP(CU962,Anthro_Calc!C:P,12,FALSE)))</f>
        <v/>
      </c>
      <c r="CW962" s="187" t="str">
        <f>IF(ISBLANK(CQ962), "", -3 + (CQ962 -VLOOKUP(CU962,Anthro_Calc!C:P,4,FALSE)) / (VLOOKUP(CU962,Anthro_Calc!C:P,5,FALSE) - VLOOKUP(CU962,Anthro_Calc!C:P,4,FALSE)))</f>
        <v/>
      </c>
      <c r="CX962" s="187" t="str">
        <f>IF(ISBLANK(CQ962), "", 3 + (CQ962 -VLOOKUP(CU962,Anthro_Calc!C:P,10,FALSE)) / (VLOOKUP(CU962,Anthro_Calc!C:P,10,FALSE) - VLOOKUP(CU962,Anthro_Calc!C:P,9,FALSE)))</f>
        <v/>
      </c>
      <c r="CY962" s="188" t="str">
        <f t="shared" si="825"/>
        <v/>
      </c>
      <c r="CZ962" s="117" t="str">
        <f t="shared" si="789"/>
        <v/>
      </c>
      <c r="DA962" s="174" t="str">
        <f t="shared" si="826"/>
        <v/>
      </c>
      <c r="DB962" s="189"/>
    </row>
    <row r="963" spans="1:106">
      <c r="A963" s="165">
        <f t="shared" si="781"/>
        <v>959</v>
      </c>
      <c r="B963" s="166"/>
      <c r="C963" s="166"/>
      <c r="D963" s="166"/>
      <c r="E963" s="166"/>
      <c r="F963" s="166"/>
      <c r="G963" s="166"/>
      <c r="H963" s="166"/>
      <c r="I963" s="166"/>
      <c r="J963" s="166"/>
      <c r="K963" s="166"/>
      <c r="L963" s="166"/>
      <c r="M963" s="167"/>
      <c r="N963" s="168" t="str">
        <f t="shared" ca="1" si="790"/>
        <v/>
      </c>
      <c r="O963" s="169"/>
      <c r="P963" s="169"/>
      <c r="Q963" s="167"/>
      <c r="R963" s="170"/>
      <c r="S963" s="171" t="str">
        <f t="shared" si="791"/>
        <v/>
      </c>
      <c r="T963" s="171" t="str">
        <f t="shared" si="792"/>
        <v/>
      </c>
      <c r="U963" s="171" t="str">
        <f t="shared" si="793"/>
        <v/>
      </c>
      <c r="V963" s="171" t="str">
        <f>IF(ISBLANK(R963), "", (POWER(R963/VLOOKUP(U963,Anthro_Calc!C:P,13,FALSE),VLOOKUP(U963,Anthro_Calc!C:P,12,FALSE))-1) / (VLOOKUP(U963,Anthro_Calc!C:P,14,FALSE)*VLOOKUP(U963,Anthro_Calc!C:P,12,FALSE)))</f>
        <v/>
      </c>
      <c r="W963" s="171" t="str">
        <f>IF(ISBLANK(R963), "", -3 + (R963 -VLOOKUP(U963,Anthro_Calc!C:P,4,FALSE)) / (VLOOKUP(U963,Anthro_Calc!C:P,5,FALSE) - VLOOKUP(U963,Anthro_Calc!C:P,4,FALSE)))</f>
        <v/>
      </c>
      <c r="X963" s="171" t="str">
        <f>IF(ISBLANK(R963), "", 3 + (R963 -VLOOKUP(U963,Anthro_Calc!C:P,10,FALSE)) / (VLOOKUP(U963,Anthro_Calc!C:P,10,FALSE) - VLOOKUP(U963,Anthro_Calc!C:P,9,FALSE)))</f>
        <v/>
      </c>
      <c r="Y963" s="172" t="str">
        <f t="shared" si="794"/>
        <v/>
      </c>
      <c r="Z963" s="173" t="str">
        <f t="shared" si="795"/>
        <v/>
      </c>
      <c r="AA963" s="174" t="str">
        <f t="shared" si="830"/>
        <v/>
      </c>
      <c r="AB963" s="167"/>
      <c r="AC963" s="175"/>
      <c r="AD963" s="176"/>
      <c r="AE963" s="177" t="str">
        <f t="shared" si="796"/>
        <v/>
      </c>
      <c r="AF963" s="171">
        <f t="shared" si="797"/>
        <v>0</v>
      </c>
      <c r="AG963" s="171">
        <f t="shared" si="798"/>
        <v>0</v>
      </c>
      <c r="AH963" s="171" t="str">
        <f t="shared" si="799"/>
        <v>0</v>
      </c>
      <c r="AI963" s="171" t="str">
        <f>IF(ISBLANK(AD963), "", (POWER(AD963/VLOOKUP(AH963,Anthro_Calc!C:P,13,FALSE),VLOOKUP(AH963,Anthro_Calc!C:P,12,FALSE))-1) / (VLOOKUP(AH963,Anthro_Calc!C:P,14,FALSE)*VLOOKUP(AH963,Anthro_Calc!C:P,12,FALSE)))</f>
        <v/>
      </c>
      <c r="AJ963" s="171" t="str">
        <f>IF(ISBLANK(AD963), "", -3 + (AD963 -VLOOKUP(AH963,Anthro_Calc!C:P,4,FALSE)) / (VLOOKUP(AH963,Anthro_Calc!C:P,5,FALSE) - VLOOKUP(AH963,Anthro_Calc!C:P,4,FALSE)))</f>
        <v/>
      </c>
      <c r="AK963" s="171" t="str">
        <f>IF(ISBLANK(AD963), "", 3 + (AD963 -VLOOKUP(AH963,Anthro_Calc!C:P,10,FALSE)) / (VLOOKUP(AH963,Anthro_Calc!C:P,10,FALSE) - VLOOKUP(AH963,Anthro_Calc!C:P,9,FALSE)))</f>
        <v/>
      </c>
      <c r="AL963" s="172" t="str">
        <f t="shared" si="800"/>
        <v/>
      </c>
      <c r="AM963" s="173" t="str">
        <f t="shared" si="801"/>
        <v/>
      </c>
      <c r="AN963" s="174" t="str">
        <f t="shared" si="802"/>
        <v/>
      </c>
      <c r="AO963" s="178" t="str">
        <f t="shared" si="782"/>
        <v/>
      </c>
      <c r="AP963" s="179"/>
      <c r="AQ963" s="179" t="str">
        <f t="shared" si="788"/>
        <v/>
      </c>
      <c r="AR963" s="167"/>
      <c r="AS963" s="175"/>
      <c r="AT963" s="170"/>
      <c r="AU963" s="177" t="str">
        <f t="shared" si="829"/>
        <v/>
      </c>
      <c r="AV963" s="171">
        <f t="shared" si="803"/>
        <v>0</v>
      </c>
      <c r="AW963" s="171">
        <f t="shared" si="804"/>
        <v>0</v>
      </c>
      <c r="AX963" s="171" t="str">
        <f t="shared" si="805"/>
        <v>0</v>
      </c>
      <c r="AY963" s="171" t="str">
        <f>IF(ISBLANK(AT963), "", (POWER(AT963/VLOOKUP(AX963,Anthro_Calc!C:P,13,FALSE),VLOOKUP(AX963,Anthro_Calc!C:P,12,FALSE))-1) / (VLOOKUP(AX963,Anthro_Calc!C:P,14,FALSE)*VLOOKUP(AX963,Anthro_Calc!C:P,12,FALSE)))</f>
        <v/>
      </c>
      <c r="AZ963" s="171" t="str">
        <f>IF(ISBLANK(AT963), "", -3 + (AT963 -VLOOKUP(AX963,Anthro_Calc!C:P,4,FALSE)) / (VLOOKUP(AX963,Anthro_Calc!C:P,5,FALSE) - VLOOKUP(AX963,Anthro_Calc!C:P,4,FALSE)))</f>
        <v/>
      </c>
      <c r="BA963" s="171" t="str">
        <f>IF(ISBLANK(AT963), "", 3 + (AT963 -VLOOKUP(AX963,Anthro_Calc!C:P,10,FALSE)) / (VLOOKUP(AX963,Anthro_Calc!C:P,10,FALSE) - VLOOKUP(AX963,Anthro_Calc!C:P,9,FALSE)))</f>
        <v/>
      </c>
      <c r="BB963" s="172" t="str">
        <f t="shared" si="806"/>
        <v/>
      </c>
      <c r="BC963" s="173" t="str">
        <f t="shared" si="807"/>
        <v/>
      </c>
      <c r="BD963" s="174" t="str">
        <f t="shared" si="783"/>
        <v/>
      </c>
      <c r="BE963" s="180" t="str">
        <f t="shared" si="784"/>
        <v/>
      </c>
      <c r="BF963" s="181" t="str">
        <f t="shared" si="808"/>
        <v/>
      </c>
      <c r="BG963" s="181" t="str">
        <f t="shared" si="785"/>
        <v/>
      </c>
      <c r="BH963" s="179"/>
      <c r="BI963" s="182"/>
      <c r="BJ963" s="167"/>
      <c r="BK963" s="175"/>
      <c r="BL963" s="176"/>
      <c r="BM963" s="177" t="str">
        <f t="shared" si="809"/>
        <v/>
      </c>
      <c r="BN963" s="171">
        <f t="shared" si="827"/>
        <v>0</v>
      </c>
      <c r="BO963" s="171">
        <f t="shared" si="828"/>
        <v>0</v>
      </c>
      <c r="BP963" s="171" t="str">
        <f t="shared" si="810"/>
        <v>0</v>
      </c>
      <c r="BQ963" s="171" t="str">
        <f>IF(ISBLANK(BL963), "", (POWER(BL963/VLOOKUP(BP963,Anthro_Calc!C:P,13,FALSE),VLOOKUP(BP963,Anthro_Calc!C:P,12,FALSE))-1) / (VLOOKUP(BP963,Anthro_Calc!C:P,14,FALSE)*VLOOKUP(BP963,Anthro_Calc!C:P,12,FALSE)))</f>
        <v/>
      </c>
      <c r="BR963" s="171" t="str">
        <f>IF(ISBLANK(BL963), "", -3 + (BL963 -VLOOKUP(BP963,Anthro_Calc!C:P,4,FALSE)) / (VLOOKUP(BP963,Anthro_Calc!C:P,5,FALSE) - VLOOKUP(BP963,Anthro_Calc!C:P,4,FALSE)))</f>
        <v/>
      </c>
      <c r="BS963" s="171" t="str">
        <f>IF(ISBLANK(BL963), "", 3 + (BL963 -VLOOKUP(BP963,Anthro_Calc!C:P,10,FALSE)) / (VLOOKUP(BP963,Anthro_Calc!C:P,10,FALSE) - VLOOKUP(BP963,Anthro_Calc!C:P,9,FALSE)))</f>
        <v/>
      </c>
      <c r="BT963" s="172" t="str">
        <f t="shared" si="811"/>
        <v/>
      </c>
      <c r="BU963" s="173" t="str">
        <f t="shared" si="812"/>
        <v/>
      </c>
      <c r="BV963" s="174" t="str">
        <f t="shared" si="813"/>
        <v/>
      </c>
      <c r="BW963" s="181" t="str">
        <f t="shared" si="786"/>
        <v/>
      </c>
      <c r="BX963" s="179"/>
      <c r="BY963" s="181" t="str">
        <f>IF(ISBLANK(BL963), "", VLOOKUP(Z963&amp;" "&amp;BV963&amp;" "&amp;BW963,Graduation_Criteria!$D$2:$E$34,2,FALSE))</f>
        <v/>
      </c>
      <c r="BZ963" s="181" t="str">
        <f t="shared" si="787"/>
        <v/>
      </c>
      <c r="CA963" s="167"/>
      <c r="CB963" s="175"/>
      <c r="CC963" s="175"/>
      <c r="CD963" s="183" t="str">
        <f t="shared" si="814"/>
        <v/>
      </c>
      <c r="CE963" s="184">
        <f t="shared" si="815"/>
        <v>0</v>
      </c>
      <c r="CF963" s="184">
        <f t="shared" si="816"/>
        <v>0</v>
      </c>
      <c r="CG963" s="184" t="str">
        <f t="shared" si="817"/>
        <v>0</v>
      </c>
      <c r="CH963" s="184" t="str">
        <f>IF(ISBLANK(CC963), "", (POWER(CC963/VLOOKUP(CG963,Anthro_Calc!C:P,13,FALSE),VLOOKUP(CG963,Anthro_Calc!C:P,12,FALSE))-1) / (VLOOKUP(CG963,Anthro_Calc!C:P,14,FALSE)*VLOOKUP(CG963,Anthro_Calc!C:P,12,FALSE)))</f>
        <v/>
      </c>
      <c r="CI963" s="184" t="str">
        <f>IF(ISBLANK(CC963), "", -3 + (CC963 -VLOOKUP(CG963,Anthro_Calc!C:P,4,FALSE)) / (VLOOKUP(CG963,Anthro_Calc!C:P,5,FALSE) - VLOOKUP(CG963,Anthro_Calc!C:P,4,FALSE)))</f>
        <v/>
      </c>
      <c r="CJ963" s="184" t="str">
        <f>IF(ISBLANK(CC963), "", 3 + (CC963 -VLOOKUP(CG963,Anthro_Calc!C:P,10,FALSE)) / (VLOOKUP(CG963,Anthro_Calc!C:P,10,FALSE) - VLOOKUP(CG963,Anthro_Calc!C:P,9,FALSE)))</f>
        <v/>
      </c>
      <c r="CK963" s="185" t="str">
        <f t="shared" si="818"/>
        <v/>
      </c>
      <c r="CL963" s="173" t="str">
        <f t="shared" si="819"/>
        <v/>
      </c>
      <c r="CM963" s="174" t="str">
        <f t="shared" si="820"/>
        <v/>
      </c>
      <c r="CN963" s="179"/>
      <c r="CO963" s="167"/>
      <c r="CP963" s="175"/>
      <c r="CQ963" s="175"/>
      <c r="CR963" s="186" t="str">
        <f t="shared" si="821"/>
        <v/>
      </c>
      <c r="CS963" s="187">
        <f t="shared" si="822"/>
        <v>0</v>
      </c>
      <c r="CT963" s="187">
        <f t="shared" si="823"/>
        <v>0</v>
      </c>
      <c r="CU963" s="187" t="str">
        <f t="shared" si="824"/>
        <v>0</v>
      </c>
      <c r="CV963" s="187" t="str">
        <f>IF(ISBLANK(CQ963), "", (POWER(CQ963/VLOOKUP(CU963,Anthro_Calc!C:P,13,FALSE),VLOOKUP(CU963,Anthro_Calc!C:P,12,FALSE))-1) / (VLOOKUP(CU963,Anthro_Calc!C:P,14,FALSE)*VLOOKUP(CU963,Anthro_Calc!C:P,12,FALSE)))</f>
        <v/>
      </c>
      <c r="CW963" s="187" t="str">
        <f>IF(ISBLANK(CQ963), "", -3 + (CQ963 -VLOOKUP(CU963,Anthro_Calc!C:P,4,FALSE)) / (VLOOKUP(CU963,Anthro_Calc!C:P,5,FALSE) - VLOOKUP(CU963,Anthro_Calc!C:P,4,FALSE)))</f>
        <v/>
      </c>
      <c r="CX963" s="187" t="str">
        <f>IF(ISBLANK(CQ963), "", 3 + (CQ963 -VLOOKUP(CU963,Anthro_Calc!C:P,10,FALSE)) / (VLOOKUP(CU963,Anthro_Calc!C:P,10,FALSE) - VLOOKUP(CU963,Anthro_Calc!C:P,9,FALSE)))</f>
        <v/>
      </c>
      <c r="CY963" s="188" t="str">
        <f t="shared" si="825"/>
        <v/>
      </c>
      <c r="CZ963" s="117" t="str">
        <f t="shared" si="789"/>
        <v/>
      </c>
      <c r="DA963" s="174" t="str">
        <f t="shared" si="826"/>
        <v/>
      </c>
      <c r="DB963" s="189"/>
    </row>
    <row r="964" spans="1:106">
      <c r="A964" s="165">
        <f t="shared" si="781"/>
        <v>960</v>
      </c>
      <c r="B964" s="166"/>
      <c r="C964" s="166"/>
      <c r="D964" s="166"/>
      <c r="E964" s="166"/>
      <c r="F964" s="166"/>
      <c r="G964" s="166"/>
      <c r="H964" s="166"/>
      <c r="I964" s="166"/>
      <c r="J964" s="166"/>
      <c r="K964" s="166"/>
      <c r="L964" s="166"/>
      <c r="M964" s="167"/>
      <c r="N964" s="168" t="str">
        <f t="shared" ca="1" si="790"/>
        <v/>
      </c>
      <c r="O964" s="169"/>
      <c r="P964" s="169"/>
      <c r="Q964" s="167"/>
      <c r="R964" s="170"/>
      <c r="S964" s="171" t="str">
        <f t="shared" si="791"/>
        <v/>
      </c>
      <c r="T964" s="171" t="str">
        <f t="shared" si="792"/>
        <v/>
      </c>
      <c r="U964" s="171" t="str">
        <f t="shared" si="793"/>
        <v/>
      </c>
      <c r="V964" s="171" t="str">
        <f>IF(ISBLANK(R964), "", (POWER(R964/VLOOKUP(U964,Anthro_Calc!C:P,13,FALSE),VLOOKUP(U964,Anthro_Calc!C:P,12,FALSE))-1) / (VLOOKUP(U964,Anthro_Calc!C:P,14,FALSE)*VLOOKUP(U964,Anthro_Calc!C:P,12,FALSE)))</f>
        <v/>
      </c>
      <c r="W964" s="171" t="str">
        <f>IF(ISBLANK(R964), "", -3 + (R964 -VLOOKUP(U964,Anthro_Calc!C:P,4,FALSE)) / (VLOOKUP(U964,Anthro_Calc!C:P,5,FALSE) - VLOOKUP(U964,Anthro_Calc!C:P,4,FALSE)))</f>
        <v/>
      </c>
      <c r="X964" s="171" t="str">
        <f>IF(ISBLANK(R964), "", 3 + (R964 -VLOOKUP(U964,Anthro_Calc!C:P,10,FALSE)) / (VLOOKUP(U964,Anthro_Calc!C:P,10,FALSE) - VLOOKUP(U964,Anthro_Calc!C:P,9,FALSE)))</f>
        <v/>
      </c>
      <c r="Y964" s="172" t="str">
        <f t="shared" si="794"/>
        <v/>
      </c>
      <c r="Z964" s="173" t="str">
        <f t="shared" si="795"/>
        <v/>
      </c>
      <c r="AA964" s="174" t="str">
        <f t="shared" si="830"/>
        <v/>
      </c>
      <c r="AB964" s="167"/>
      <c r="AC964" s="175"/>
      <c r="AD964" s="176"/>
      <c r="AE964" s="177" t="str">
        <f t="shared" si="796"/>
        <v/>
      </c>
      <c r="AF964" s="171">
        <f t="shared" si="797"/>
        <v>0</v>
      </c>
      <c r="AG964" s="171">
        <f t="shared" si="798"/>
        <v>0</v>
      </c>
      <c r="AH964" s="171" t="str">
        <f t="shared" si="799"/>
        <v>0</v>
      </c>
      <c r="AI964" s="171" t="str">
        <f>IF(ISBLANK(AD964), "", (POWER(AD964/VLOOKUP(AH964,Anthro_Calc!C:P,13,FALSE),VLOOKUP(AH964,Anthro_Calc!C:P,12,FALSE))-1) / (VLOOKUP(AH964,Anthro_Calc!C:P,14,FALSE)*VLOOKUP(AH964,Anthro_Calc!C:P,12,FALSE)))</f>
        <v/>
      </c>
      <c r="AJ964" s="171" t="str">
        <f>IF(ISBLANK(AD964), "", -3 + (AD964 -VLOOKUP(AH964,Anthro_Calc!C:P,4,FALSE)) / (VLOOKUP(AH964,Anthro_Calc!C:P,5,FALSE) - VLOOKUP(AH964,Anthro_Calc!C:P,4,FALSE)))</f>
        <v/>
      </c>
      <c r="AK964" s="171" t="str">
        <f>IF(ISBLANK(AD964), "", 3 + (AD964 -VLOOKUP(AH964,Anthro_Calc!C:P,10,FALSE)) / (VLOOKUP(AH964,Anthro_Calc!C:P,10,FALSE) - VLOOKUP(AH964,Anthro_Calc!C:P,9,FALSE)))</f>
        <v/>
      </c>
      <c r="AL964" s="172" t="str">
        <f t="shared" si="800"/>
        <v/>
      </c>
      <c r="AM964" s="173" t="str">
        <f t="shared" si="801"/>
        <v/>
      </c>
      <c r="AN964" s="174" t="str">
        <f t="shared" si="802"/>
        <v/>
      </c>
      <c r="AO964" s="178" t="str">
        <f t="shared" si="782"/>
        <v/>
      </c>
      <c r="AP964" s="179"/>
      <c r="AQ964" s="179" t="str">
        <f t="shared" si="788"/>
        <v/>
      </c>
      <c r="AR964" s="167"/>
      <c r="AS964" s="175"/>
      <c r="AT964" s="170"/>
      <c r="AU964" s="177" t="str">
        <f t="shared" si="829"/>
        <v/>
      </c>
      <c r="AV964" s="171">
        <f t="shared" si="803"/>
        <v>0</v>
      </c>
      <c r="AW964" s="171">
        <f t="shared" si="804"/>
        <v>0</v>
      </c>
      <c r="AX964" s="171" t="str">
        <f t="shared" si="805"/>
        <v>0</v>
      </c>
      <c r="AY964" s="171" t="str">
        <f>IF(ISBLANK(AT964), "", (POWER(AT964/VLOOKUP(AX964,Anthro_Calc!C:P,13,FALSE),VLOOKUP(AX964,Anthro_Calc!C:P,12,FALSE))-1) / (VLOOKUP(AX964,Anthro_Calc!C:P,14,FALSE)*VLOOKUP(AX964,Anthro_Calc!C:P,12,FALSE)))</f>
        <v/>
      </c>
      <c r="AZ964" s="171" t="str">
        <f>IF(ISBLANK(AT964), "", -3 + (AT964 -VLOOKUP(AX964,Anthro_Calc!C:P,4,FALSE)) / (VLOOKUP(AX964,Anthro_Calc!C:P,5,FALSE) - VLOOKUP(AX964,Anthro_Calc!C:P,4,FALSE)))</f>
        <v/>
      </c>
      <c r="BA964" s="171" t="str">
        <f>IF(ISBLANK(AT964), "", 3 + (AT964 -VLOOKUP(AX964,Anthro_Calc!C:P,10,FALSE)) / (VLOOKUP(AX964,Anthro_Calc!C:P,10,FALSE) - VLOOKUP(AX964,Anthro_Calc!C:P,9,FALSE)))</f>
        <v/>
      </c>
      <c r="BB964" s="172" t="str">
        <f t="shared" si="806"/>
        <v/>
      </c>
      <c r="BC964" s="173" t="str">
        <f t="shared" si="807"/>
        <v/>
      </c>
      <c r="BD964" s="174" t="str">
        <f t="shared" si="783"/>
        <v/>
      </c>
      <c r="BE964" s="180" t="str">
        <f t="shared" si="784"/>
        <v/>
      </c>
      <c r="BF964" s="181" t="str">
        <f t="shared" si="808"/>
        <v/>
      </c>
      <c r="BG964" s="181" t="str">
        <f t="shared" si="785"/>
        <v/>
      </c>
      <c r="BH964" s="179"/>
      <c r="BI964" s="182"/>
      <c r="BJ964" s="167"/>
      <c r="BK964" s="175"/>
      <c r="BL964" s="176"/>
      <c r="BM964" s="177" t="str">
        <f t="shared" si="809"/>
        <v/>
      </c>
      <c r="BN964" s="171">
        <f t="shared" si="827"/>
        <v>0</v>
      </c>
      <c r="BO964" s="171">
        <f t="shared" si="828"/>
        <v>0</v>
      </c>
      <c r="BP964" s="171" t="str">
        <f t="shared" si="810"/>
        <v>0</v>
      </c>
      <c r="BQ964" s="171" t="str">
        <f>IF(ISBLANK(BL964), "", (POWER(BL964/VLOOKUP(BP964,Anthro_Calc!C:P,13,FALSE),VLOOKUP(BP964,Anthro_Calc!C:P,12,FALSE))-1) / (VLOOKUP(BP964,Anthro_Calc!C:P,14,FALSE)*VLOOKUP(BP964,Anthro_Calc!C:P,12,FALSE)))</f>
        <v/>
      </c>
      <c r="BR964" s="171" t="str">
        <f>IF(ISBLANK(BL964), "", -3 + (BL964 -VLOOKUP(BP964,Anthro_Calc!C:P,4,FALSE)) / (VLOOKUP(BP964,Anthro_Calc!C:P,5,FALSE) - VLOOKUP(BP964,Anthro_Calc!C:P,4,FALSE)))</f>
        <v/>
      </c>
      <c r="BS964" s="171" t="str">
        <f>IF(ISBLANK(BL964), "", 3 + (BL964 -VLOOKUP(BP964,Anthro_Calc!C:P,10,FALSE)) / (VLOOKUP(BP964,Anthro_Calc!C:P,10,FALSE) - VLOOKUP(BP964,Anthro_Calc!C:P,9,FALSE)))</f>
        <v/>
      </c>
      <c r="BT964" s="172" t="str">
        <f t="shared" si="811"/>
        <v/>
      </c>
      <c r="BU964" s="173" t="str">
        <f t="shared" si="812"/>
        <v/>
      </c>
      <c r="BV964" s="174" t="str">
        <f t="shared" si="813"/>
        <v/>
      </c>
      <c r="BW964" s="181" t="str">
        <f t="shared" si="786"/>
        <v/>
      </c>
      <c r="BX964" s="179"/>
      <c r="BY964" s="181" t="str">
        <f>IF(ISBLANK(BL964), "", VLOOKUP(Z964&amp;" "&amp;BV964&amp;" "&amp;BW964,Graduation_Criteria!$D$2:$E$34,2,FALSE))</f>
        <v/>
      </c>
      <c r="BZ964" s="181" t="str">
        <f t="shared" si="787"/>
        <v/>
      </c>
      <c r="CA964" s="167"/>
      <c r="CB964" s="175"/>
      <c r="CC964" s="175"/>
      <c r="CD964" s="183" t="str">
        <f t="shared" si="814"/>
        <v/>
      </c>
      <c r="CE964" s="184">
        <f t="shared" si="815"/>
        <v>0</v>
      </c>
      <c r="CF964" s="184">
        <f t="shared" si="816"/>
        <v>0</v>
      </c>
      <c r="CG964" s="184" t="str">
        <f t="shared" si="817"/>
        <v>0</v>
      </c>
      <c r="CH964" s="184" t="str">
        <f>IF(ISBLANK(CC964), "", (POWER(CC964/VLOOKUP(CG964,Anthro_Calc!C:P,13,FALSE),VLOOKUP(CG964,Anthro_Calc!C:P,12,FALSE))-1) / (VLOOKUP(CG964,Anthro_Calc!C:P,14,FALSE)*VLOOKUP(CG964,Anthro_Calc!C:P,12,FALSE)))</f>
        <v/>
      </c>
      <c r="CI964" s="184" t="str">
        <f>IF(ISBLANK(CC964), "", -3 + (CC964 -VLOOKUP(CG964,Anthro_Calc!C:P,4,FALSE)) / (VLOOKUP(CG964,Anthro_Calc!C:P,5,FALSE) - VLOOKUP(CG964,Anthro_Calc!C:P,4,FALSE)))</f>
        <v/>
      </c>
      <c r="CJ964" s="184" t="str">
        <f>IF(ISBLANK(CC964), "", 3 + (CC964 -VLOOKUP(CG964,Anthro_Calc!C:P,10,FALSE)) / (VLOOKUP(CG964,Anthro_Calc!C:P,10,FALSE) - VLOOKUP(CG964,Anthro_Calc!C:P,9,FALSE)))</f>
        <v/>
      </c>
      <c r="CK964" s="185" t="str">
        <f t="shared" si="818"/>
        <v/>
      </c>
      <c r="CL964" s="173" t="str">
        <f t="shared" si="819"/>
        <v/>
      </c>
      <c r="CM964" s="174" t="str">
        <f t="shared" si="820"/>
        <v/>
      </c>
      <c r="CN964" s="179"/>
      <c r="CO964" s="167"/>
      <c r="CP964" s="175"/>
      <c r="CQ964" s="175"/>
      <c r="CR964" s="186" t="str">
        <f t="shared" si="821"/>
        <v/>
      </c>
      <c r="CS964" s="187">
        <f t="shared" si="822"/>
        <v>0</v>
      </c>
      <c r="CT964" s="187">
        <f t="shared" si="823"/>
        <v>0</v>
      </c>
      <c r="CU964" s="187" t="str">
        <f t="shared" si="824"/>
        <v>0</v>
      </c>
      <c r="CV964" s="187" t="str">
        <f>IF(ISBLANK(CQ964), "", (POWER(CQ964/VLOOKUP(CU964,Anthro_Calc!C:P,13,FALSE),VLOOKUP(CU964,Anthro_Calc!C:P,12,FALSE))-1) / (VLOOKUP(CU964,Anthro_Calc!C:P,14,FALSE)*VLOOKUP(CU964,Anthro_Calc!C:P,12,FALSE)))</f>
        <v/>
      </c>
      <c r="CW964" s="187" t="str">
        <f>IF(ISBLANK(CQ964), "", -3 + (CQ964 -VLOOKUP(CU964,Anthro_Calc!C:P,4,FALSE)) / (VLOOKUP(CU964,Anthro_Calc!C:P,5,FALSE) - VLOOKUP(CU964,Anthro_Calc!C:P,4,FALSE)))</f>
        <v/>
      </c>
      <c r="CX964" s="187" t="str">
        <f>IF(ISBLANK(CQ964), "", 3 + (CQ964 -VLOOKUP(CU964,Anthro_Calc!C:P,10,FALSE)) / (VLOOKUP(CU964,Anthro_Calc!C:P,10,FALSE) - VLOOKUP(CU964,Anthro_Calc!C:P,9,FALSE)))</f>
        <v/>
      </c>
      <c r="CY964" s="188" t="str">
        <f t="shared" si="825"/>
        <v/>
      </c>
      <c r="CZ964" s="117" t="str">
        <f t="shared" si="789"/>
        <v/>
      </c>
      <c r="DA964" s="174" t="str">
        <f t="shared" si="826"/>
        <v/>
      </c>
      <c r="DB964" s="189"/>
    </row>
    <row r="965" spans="1:106">
      <c r="A965" s="165">
        <f t="shared" ref="A965:A1004" si="831">ROW()-4</f>
        <v>961</v>
      </c>
      <c r="B965" s="166"/>
      <c r="C965" s="166"/>
      <c r="D965" s="166"/>
      <c r="E965" s="166"/>
      <c r="F965" s="166"/>
      <c r="G965" s="166"/>
      <c r="H965" s="166"/>
      <c r="I965" s="166"/>
      <c r="J965" s="166"/>
      <c r="K965" s="166"/>
      <c r="L965" s="166"/>
      <c r="M965" s="167"/>
      <c r="N965" s="168" t="str">
        <f t="shared" ca="1" si="790"/>
        <v/>
      </c>
      <c r="O965" s="169"/>
      <c r="P965" s="169"/>
      <c r="Q965" s="167"/>
      <c r="R965" s="170"/>
      <c r="S965" s="171" t="str">
        <f t="shared" si="791"/>
        <v/>
      </c>
      <c r="T965" s="171" t="str">
        <f t="shared" si="792"/>
        <v/>
      </c>
      <c r="U965" s="171" t="str">
        <f t="shared" si="793"/>
        <v/>
      </c>
      <c r="V965" s="171" t="str">
        <f>IF(ISBLANK(R965), "", (POWER(R965/VLOOKUP(U965,Anthro_Calc!C:P,13,FALSE),VLOOKUP(U965,Anthro_Calc!C:P,12,FALSE))-1) / (VLOOKUP(U965,Anthro_Calc!C:P,14,FALSE)*VLOOKUP(U965,Anthro_Calc!C:P,12,FALSE)))</f>
        <v/>
      </c>
      <c r="W965" s="171" t="str">
        <f>IF(ISBLANK(R965), "", -3 + (R965 -VLOOKUP(U965,Anthro_Calc!C:P,4,FALSE)) / (VLOOKUP(U965,Anthro_Calc!C:P,5,FALSE) - VLOOKUP(U965,Anthro_Calc!C:P,4,FALSE)))</f>
        <v/>
      </c>
      <c r="X965" s="171" t="str">
        <f>IF(ISBLANK(R965), "", 3 + (R965 -VLOOKUP(U965,Anthro_Calc!C:P,10,FALSE)) / (VLOOKUP(U965,Anthro_Calc!C:P,10,FALSE) - VLOOKUP(U965,Anthro_Calc!C:P,9,FALSE)))</f>
        <v/>
      </c>
      <c r="Y965" s="172" t="str">
        <f t="shared" si="794"/>
        <v/>
      </c>
      <c r="Z965" s="173" t="str">
        <f t="shared" si="795"/>
        <v/>
      </c>
      <c r="AA965" s="174" t="str">
        <f t="shared" si="830"/>
        <v/>
      </c>
      <c r="AB965" s="167"/>
      <c r="AC965" s="175"/>
      <c r="AD965" s="176"/>
      <c r="AE965" s="177" t="str">
        <f t="shared" si="796"/>
        <v/>
      </c>
      <c r="AF965" s="171">
        <f t="shared" si="797"/>
        <v>0</v>
      </c>
      <c r="AG965" s="171">
        <f t="shared" si="798"/>
        <v>0</v>
      </c>
      <c r="AH965" s="171" t="str">
        <f t="shared" si="799"/>
        <v>0</v>
      </c>
      <c r="AI965" s="171" t="str">
        <f>IF(ISBLANK(AD965), "", (POWER(AD965/VLOOKUP(AH965,Anthro_Calc!C:P,13,FALSE),VLOOKUP(AH965,Anthro_Calc!C:P,12,FALSE))-1) / (VLOOKUP(AH965,Anthro_Calc!C:P,14,FALSE)*VLOOKUP(AH965,Anthro_Calc!C:P,12,FALSE)))</f>
        <v/>
      </c>
      <c r="AJ965" s="171" t="str">
        <f>IF(ISBLANK(AD965), "", -3 + (AD965 -VLOOKUP(AH965,Anthro_Calc!C:P,4,FALSE)) / (VLOOKUP(AH965,Anthro_Calc!C:P,5,FALSE) - VLOOKUP(AH965,Anthro_Calc!C:P,4,FALSE)))</f>
        <v/>
      </c>
      <c r="AK965" s="171" t="str">
        <f>IF(ISBLANK(AD965), "", 3 + (AD965 -VLOOKUP(AH965,Anthro_Calc!C:P,10,FALSE)) / (VLOOKUP(AH965,Anthro_Calc!C:P,10,FALSE) - VLOOKUP(AH965,Anthro_Calc!C:P,9,FALSE)))</f>
        <v/>
      </c>
      <c r="AL965" s="172" t="str">
        <f t="shared" si="800"/>
        <v/>
      </c>
      <c r="AM965" s="173" t="str">
        <f t="shared" si="801"/>
        <v/>
      </c>
      <c r="AN965" s="174" t="str">
        <f t="shared" si="802"/>
        <v/>
      </c>
      <c r="AO965" s="178" t="str">
        <f t="shared" ref="AO965:AO1004" si="832">IF(ISBLANK(AD965), "", IF(AE965&gt;=200,"Yes",IF(AD965&gt;0,"No","")))</f>
        <v/>
      </c>
      <c r="AP965" s="179"/>
      <c r="AQ965" s="179" t="str">
        <f t="shared" si="788"/>
        <v/>
      </c>
      <c r="AR965" s="167"/>
      <c r="AS965" s="175"/>
      <c r="AT965" s="170"/>
      <c r="AU965" s="177" t="str">
        <f t="shared" si="829"/>
        <v/>
      </c>
      <c r="AV965" s="171">
        <f t="shared" si="803"/>
        <v>0</v>
      </c>
      <c r="AW965" s="171">
        <f t="shared" si="804"/>
        <v>0</v>
      </c>
      <c r="AX965" s="171" t="str">
        <f t="shared" si="805"/>
        <v>0</v>
      </c>
      <c r="AY965" s="171" t="str">
        <f>IF(ISBLANK(AT965), "", (POWER(AT965/VLOOKUP(AX965,Anthro_Calc!C:P,13,FALSE),VLOOKUP(AX965,Anthro_Calc!C:P,12,FALSE))-1) / (VLOOKUP(AX965,Anthro_Calc!C:P,14,FALSE)*VLOOKUP(AX965,Anthro_Calc!C:P,12,FALSE)))</f>
        <v/>
      </c>
      <c r="AZ965" s="171" t="str">
        <f>IF(ISBLANK(AT965), "", -3 + (AT965 -VLOOKUP(AX965,Anthro_Calc!C:P,4,FALSE)) / (VLOOKUP(AX965,Anthro_Calc!C:P,5,FALSE) - VLOOKUP(AX965,Anthro_Calc!C:P,4,FALSE)))</f>
        <v/>
      </c>
      <c r="BA965" s="171" t="str">
        <f>IF(ISBLANK(AT965), "", 3 + (AT965 -VLOOKUP(AX965,Anthro_Calc!C:P,10,FALSE)) / (VLOOKUP(AX965,Anthro_Calc!C:P,10,FALSE) - VLOOKUP(AX965,Anthro_Calc!C:P,9,FALSE)))</f>
        <v/>
      </c>
      <c r="BB965" s="172" t="str">
        <f t="shared" si="806"/>
        <v/>
      </c>
      <c r="BC965" s="173" t="str">
        <f t="shared" si="807"/>
        <v/>
      </c>
      <c r="BD965" s="174" t="str">
        <f t="shared" ref="BD965:BD1004" si="833">IF(AND(ISERROR(FIND("Mild",$D$2)),BC965="MILD"),"NORMAL",BC965)</f>
        <v/>
      </c>
      <c r="BE965" s="180" t="str">
        <f t="shared" ref="BE965:BE1004" si="834">IF(ISBLANK(AT965), "", IF(AU965&gt;=400,"Yes",IF(AT965&gt;0,"No","")))</f>
        <v/>
      </c>
      <c r="BF965" s="181" t="str">
        <f t="shared" si="808"/>
        <v/>
      </c>
      <c r="BG965" s="181" t="str">
        <f t="shared" ref="BG965:BG1004" si="835">IF(AND(BE965="No", OR(O965=2, O965=3)), "Refer child to health centre", IF(ISBLANK(AT965), "", "Continue to Monitor"))</f>
        <v/>
      </c>
      <c r="BH965" s="179"/>
      <c r="BI965" s="182"/>
      <c r="BJ965" s="167"/>
      <c r="BK965" s="175"/>
      <c r="BL965" s="176"/>
      <c r="BM965" s="177" t="str">
        <f t="shared" si="809"/>
        <v/>
      </c>
      <c r="BN965" s="171">
        <f t="shared" si="827"/>
        <v>0</v>
      </c>
      <c r="BO965" s="171">
        <f t="shared" si="828"/>
        <v>0</v>
      </c>
      <c r="BP965" s="171" t="str">
        <f t="shared" si="810"/>
        <v>0</v>
      </c>
      <c r="BQ965" s="171" t="str">
        <f>IF(ISBLANK(BL965), "", (POWER(BL965/VLOOKUP(BP965,Anthro_Calc!C:P,13,FALSE),VLOOKUP(BP965,Anthro_Calc!C:P,12,FALSE))-1) / (VLOOKUP(BP965,Anthro_Calc!C:P,14,FALSE)*VLOOKUP(BP965,Anthro_Calc!C:P,12,FALSE)))</f>
        <v/>
      </c>
      <c r="BR965" s="171" t="str">
        <f>IF(ISBLANK(BL965), "", -3 + (BL965 -VLOOKUP(BP965,Anthro_Calc!C:P,4,FALSE)) / (VLOOKUP(BP965,Anthro_Calc!C:P,5,FALSE) - VLOOKUP(BP965,Anthro_Calc!C:P,4,FALSE)))</f>
        <v/>
      </c>
      <c r="BS965" s="171" t="str">
        <f>IF(ISBLANK(BL965), "", 3 + (BL965 -VLOOKUP(BP965,Anthro_Calc!C:P,10,FALSE)) / (VLOOKUP(BP965,Anthro_Calc!C:P,10,FALSE) - VLOOKUP(BP965,Anthro_Calc!C:P,9,FALSE)))</f>
        <v/>
      </c>
      <c r="BT965" s="172" t="str">
        <f t="shared" si="811"/>
        <v/>
      </c>
      <c r="BU965" s="173" t="str">
        <f t="shared" si="812"/>
        <v/>
      </c>
      <c r="BV965" s="174" t="str">
        <f t="shared" si="813"/>
        <v/>
      </c>
      <c r="BW965" s="181" t="str">
        <f t="shared" ref="BW965:BW1004" si="836">IF(ISBLANK(BL965), "", IF(BM965&gt;=900,"Yes",IF(BL965&gt;0,"No","")))</f>
        <v/>
      </c>
      <c r="BX965" s="179"/>
      <c r="BY965" s="181" t="str">
        <f>IF(ISBLANK(BL965), "", VLOOKUP(Z965&amp;" "&amp;BV965&amp;" "&amp;BW965,Graduation_Criteria!$D$2:$E$34,2,FALSE))</f>
        <v/>
      </c>
      <c r="BZ965" s="181" t="str">
        <f t="shared" ref="BZ965:BZ1004" si="837">IF(OR(ISBLANK(BL965), BY965="SHOULD NOT BE ADMITTED"), "", IF(BY965="GRADUATED", "CONTINUE MONITOR", IF(O965&gt;=3,"REFER TO HOSPITAL","REPEAT HEARTH")))</f>
        <v/>
      </c>
      <c r="CA965" s="167"/>
      <c r="CB965" s="175"/>
      <c r="CC965" s="175"/>
      <c r="CD965" s="183" t="str">
        <f t="shared" si="814"/>
        <v/>
      </c>
      <c r="CE965" s="184">
        <f t="shared" si="815"/>
        <v>0</v>
      </c>
      <c r="CF965" s="184">
        <f t="shared" si="816"/>
        <v>0</v>
      </c>
      <c r="CG965" s="184" t="str">
        <f t="shared" si="817"/>
        <v>0</v>
      </c>
      <c r="CH965" s="184" t="str">
        <f>IF(ISBLANK(CC965), "", (POWER(CC965/VLOOKUP(CG965,Anthro_Calc!C:P,13,FALSE),VLOOKUP(CG965,Anthro_Calc!C:P,12,FALSE))-1) / (VLOOKUP(CG965,Anthro_Calc!C:P,14,FALSE)*VLOOKUP(CG965,Anthro_Calc!C:P,12,FALSE)))</f>
        <v/>
      </c>
      <c r="CI965" s="184" t="str">
        <f>IF(ISBLANK(CC965), "", -3 + (CC965 -VLOOKUP(CG965,Anthro_Calc!C:P,4,FALSE)) / (VLOOKUP(CG965,Anthro_Calc!C:P,5,FALSE) - VLOOKUP(CG965,Anthro_Calc!C:P,4,FALSE)))</f>
        <v/>
      </c>
      <c r="CJ965" s="184" t="str">
        <f>IF(ISBLANK(CC965), "", 3 + (CC965 -VLOOKUP(CG965,Anthro_Calc!C:P,10,FALSE)) / (VLOOKUP(CG965,Anthro_Calc!C:P,10,FALSE) - VLOOKUP(CG965,Anthro_Calc!C:P,9,FALSE)))</f>
        <v/>
      </c>
      <c r="CK965" s="185" t="str">
        <f t="shared" si="818"/>
        <v/>
      </c>
      <c r="CL965" s="173" t="str">
        <f t="shared" si="819"/>
        <v/>
      </c>
      <c r="CM965" s="174" t="str">
        <f t="shared" si="820"/>
        <v/>
      </c>
      <c r="CN965" s="179"/>
      <c r="CO965" s="167"/>
      <c r="CP965" s="175"/>
      <c r="CQ965" s="175"/>
      <c r="CR965" s="186" t="str">
        <f t="shared" si="821"/>
        <v/>
      </c>
      <c r="CS965" s="187">
        <f t="shared" si="822"/>
        <v>0</v>
      </c>
      <c r="CT965" s="187">
        <f t="shared" si="823"/>
        <v>0</v>
      </c>
      <c r="CU965" s="187" t="str">
        <f t="shared" si="824"/>
        <v>0</v>
      </c>
      <c r="CV965" s="187" t="str">
        <f>IF(ISBLANK(CQ965), "", (POWER(CQ965/VLOOKUP(CU965,Anthro_Calc!C:P,13,FALSE),VLOOKUP(CU965,Anthro_Calc!C:P,12,FALSE))-1) / (VLOOKUP(CU965,Anthro_Calc!C:P,14,FALSE)*VLOOKUP(CU965,Anthro_Calc!C:P,12,FALSE)))</f>
        <v/>
      </c>
      <c r="CW965" s="187" t="str">
        <f>IF(ISBLANK(CQ965), "", -3 + (CQ965 -VLOOKUP(CU965,Anthro_Calc!C:P,4,FALSE)) / (VLOOKUP(CU965,Anthro_Calc!C:P,5,FALSE) - VLOOKUP(CU965,Anthro_Calc!C:P,4,FALSE)))</f>
        <v/>
      </c>
      <c r="CX965" s="187" t="str">
        <f>IF(ISBLANK(CQ965), "", 3 + (CQ965 -VLOOKUP(CU965,Anthro_Calc!C:P,10,FALSE)) / (VLOOKUP(CU965,Anthro_Calc!C:P,10,FALSE) - VLOOKUP(CU965,Anthro_Calc!C:P,9,FALSE)))</f>
        <v/>
      </c>
      <c r="CY965" s="188" t="str">
        <f t="shared" si="825"/>
        <v/>
      </c>
      <c r="CZ965" s="117" t="str">
        <f t="shared" si="789"/>
        <v/>
      </c>
      <c r="DA965" s="174" t="str">
        <f t="shared" si="826"/>
        <v/>
      </c>
      <c r="DB965" s="189"/>
    </row>
    <row r="966" spans="1:106">
      <c r="A966" s="165">
        <f t="shared" si="831"/>
        <v>962</v>
      </c>
      <c r="B966" s="166"/>
      <c r="C966" s="166"/>
      <c r="D966" s="166"/>
      <c r="E966" s="166"/>
      <c r="F966" s="166"/>
      <c r="G966" s="166"/>
      <c r="H966" s="166"/>
      <c r="I966" s="166"/>
      <c r="J966" s="166"/>
      <c r="K966" s="166"/>
      <c r="L966" s="166"/>
      <c r="M966" s="167"/>
      <c r="N966" s="168" t="str">
        <f t="shared" ca="1" si="790"/>
        <v/>
      </c>
      <c r="O966" s="169"/>
      <c r="P966" s="169"/>
      <c r="Q966" s="167"/>
      <c r="R966" s="170"/>
      <c r="S966" s="171" t="str">
        <f t="shared" si="791"/>
        <v/>
      </c>
      <c r="T966" s="171" t="str">
        <f t="shared" si="792"/>
        <v/>
      </c>
      <c r="U966" s="171" t="str">
        <f t="shared" si="793"/>
        <v/>
      </c>
      <c r="V966" s="171" t="str">
        <f>IF(ISBLANK(R966), "", (POWER(R966/VLOOKUP(U966,Anthro_Calc!C:P,13,FALSE),VLOOKUP(U966,Anthro_Calc!C:P,12,FALSE))-1) / (VLOOKUP(U966,Anthro_Calc!C:P,14,FALSE)*VLOOKUP(U966,Anthro_Calc!C:P,12,FALSE)))</f>
        <v/>
      </c>
      <c r="W966" s="171" t="str">
        <f>IF(ISBLANK(R966), "", -3 + (R966 -VLOOKUP(U966,Anthro_Calc!C:P,4,FALSE)) / (VLOOKUP(U966,Anthro_Calc!C:P,5,FALSE) - VLOOKUP(U966,Anthro_Calc!C:P,4,FALSE)))</f>
        <v/>
      </c>
      <c r="X966" s="171" t="str">
        <f>IF(ISBLANK(R966), "", 3 + (R966 -VLOOKUP(U966,Anthro_Calc!C:P,10,FALSE)) / (VLOOKUP(U966,Anthro_Calc!C:P,10,FALSE) - VLOOKUP(U966,Anthro_Calc!C:P,9,FALSE)))</f>
        <v/>
      </c>
      <c r="Y966" s="172" t="str">
        <f t="shared" si="794"/>
        <v/>
      </c>
      <c r="Z966" s="173" t="str">
        <f t="shared" si="795"/>
        <v/>
      </c>
      <c r="AA966" s="174" t="str">
        <f t="shared" si="830"/>
        <v/>
      </c>
      <c r="AB966" s="167"/>
      <c r="AC966" s="175"/>
      <c r="AD966" s="176"/>
      <c r="AE966" s="177" t="str">
        <f t="shared" si="796"/>
        <v/>
      </c>
      <c r="AF966" s="171">
        <f t="shared" si="797"/>
        <v>0</v>
      </c>
      <c r="AG966" s="171">
        <f t="shared" si="798"/>
        <v>0</v>
      </c>
      <c r="AH966" s="171" t="str">
        <f t="shared" si="799"/>
        <v>0</v>
      </c>
      <c r="AI966" s="171" t="str">
        <f>IF(ISBLANK(AD966), "", (POWER(AD966/VLOOKUP(AH966,Anthro_Calc!C:P,13,FALSE),VLOOKUP(AH966,Anthro_Calc!C:P,12,FALSE))-1) / (VLOOKUP(AH966,Anthro_Calc!C:P,14,FALSE)*VLOOKUP(AH966,Anthro_Calc!C:P,12,FALSE)))</f>
        <v/>
      </c>
      <c r="AJ966" s="171" t="str">
        <f>IF(ISBLANK(AD966), "", -3 + (AD966 -VLOOKUP(AH966,Anthro_Calc!C:P,4,FALSE)) / (VLOOKUP(AH966,Anthro_Calc!C:P,5,FALSE) - VLOOKUP(AH966,Anthro_Calc!C:P,4,FALSE)))</f>
        <v/>
      </c>
      <c r="AK966" s="171" t="str">
        <f>IF(ISBLANK(AD966), "", 3 + (AD966 -VLOOKUP(AH966,Anthro_Calc!C:P,10,FALSE)) / (VLOOKUP(AH966,Anthro_Calc!C:P,10,FALSE) - VLOOKUP(AH966,Anthro_Calc!C:P,9,FALSE)))</f>
        <v/>
      </c>
      <c r="AL966" s="172" t="str">
        <f t="shared" si="800"/>
        <v/>
      </c>
      <c r="AM966" s="173" t="str">
        <f t="shared" si="801"/>
        <v/>
      </c>
      <c r="AN966" s="174" t="str">
        <f t="shared" si="802"/>
        <v/>
      </c>
      <c r="AO966" s="178" t="str">
        <f t="shared" si="832"/>
        <v/>
      </c>
      <c r="AP966" s="179"/>
      <c r="AQ966" s="179" t="str">
        <f t="shared" ref="AQ966:AQ1001" si="838">IF(AN966="NORMAL","GRADUATED",IF(AN966="MILD", "GRADUATED", IF(AN966="MODERATE","NOT-GRADUATED",IF(AN966="SEVERE","NOT-GRADUATED",""))))</f>
        <v/>
      </c>
      <c r="AR966" s="167"/>
      <c r="AS966" s="175"/>
      <c r="AT966" s="170"/>
      <c r="AU966" s="177" t="str">
        <f t="shared" si="829"/>
        <v/>
      </c>
      <c r="AV966" s="171">
        <f t="shared" si="803"/>
        <v>0</v>
      </c>
      <c r="AW966" s="171">
        <f t="shared" si="804"/>
        <v>0</v>
      </c>
      <c r="AX966" s="171" t="str">
        <f t="shared" si="805"/>
        <v>0</v>
      </c>
      <c r="AY966" s="171" t="str">
        <f>IF(ISBLANK(AT966), "", (POWER(AT966/VLOOKUP(AX966,Anthro_Calc!C:P,13,FALSE),VLOOKUP(AX966,Anthro_Calc!C:P,12,FALSE))-1) / (VLOOKUP(AX966,Anthro_Calc!C:P,14,FALSE)*VLOOKUP(AX966,Anthro_Calc!C:P,12,FALSE)))</f>
        <v/>
      </c>
      <c r="AZ966" s="171" t="str">
        <f>IF(ISBLANK(AT966), "", -3 + (AT966 -VLOOKUP(AX966,Anthro_Calc!C:P,4,FALSE)) / (VLOOKUP(AX966,Anthro_Calc!C:P,5,FALSE) - VLOOKUP(AX966,Anthro_Calc!C:P,4,FALSE)))</f>
        <v/>
      </c>
      <c r="BA966" s="171" t="str">
        <f>IF(ISBLANK(AT966), "", 3 + (AT966 -VLOOKUP(AX966,Anthro_Calc!C:P,10,FALSE)) / (VLOOKUP(AX966,Anthro_Calc!C:P,10,FALSE) - VLOOKUP(AX966,Anthro_Calc!C:P,9,FALSE)))</f>
        <v/>
      </c>
      <c r="BB966" s="172" t="str">
        <f t="shared" si="806"/>
        <v/>
      </c>
      <c r="BC966" s="173" t="str">
        <f t="shared" si="807"/>
        <v/>
      </c>
      <c r="BD966" s="174" t="str">
        <f t="shared" si="833"/>
        <v/>
      </c>
      <c r="BE966" s="180" t="str">
        <f t="shared" si="834"/>
        <v/>
      </c>
      <c r="BF966" s="181" t="str">
        <f t="shared" si="808"/>
        <v/>
      </c>
      <c r="BG966" s="181" t="str">
        <f t="shared" si="835"/>
        <v/>
      </c>
      <c r="BH966" s="179"/>
      <c r="BI966" s="182"/>
      <c r="BJ966" s="167"/>
      <c r="BK966" s="175"/>
      <c r="BL966" s="176"/>
      <c r="BM966" s="177" t="str">
        <f t="shared" si="809"/>
        <v/>
      </c>
      <c r="BN966" s="171">
        <f t="shared" si="827"/>
        <v>0</v>
      </c>
      <c r="BO966" s="171">
        <f t="shared" si="828"/>
        <v>0</v>
      </c>
      <c r="BP966" s="171" t="str">
        <f t="shared" si="810"/>
        <v>0</v>
      </c>
      <c r="BQ966" s="171" t="str">
        <f>IF(ISBLANK(BL966), "", (POWER(BL966/VLOOKUP(BP966,Anthro_Calc!C:P,13,FALSE),VLOOKUP(BP966,Anthro_Calc!C:P,12,FALSE))-1) / (VLOOKUP(BP966,Anthro_Calc!C:P,14,FALSE)*VLOOKUP(BP966,Anthro_Calc!C:P,12,FALSE)))</f>
        <v/>
      </c>
      <c r="BR966" s="171" t="str">
        <f>IF(ISBLANK(BL966), "", -3 + (BL966 -VLOOKUP(BP966,Anthro_Calc!C:P,4,FALSE)) / (VLOOKUP(BP966,Anthro_Calc!C:P,5,FALSE) - VLOOKUP(BP966,Anthro_Calc!C:P,4,FALSE)))</f>
        <v/>
      </c>
      <c r="BS966" s="171" t="str">
        <f>IF(ISBLANK(BL966), "", 3 + (BL966 -VLOOKUP(BP966,Anthro_Calc!C:P,10,FALSE)) / (VLOOKUP(BP966,Anthro_Calc!C:P,10,FALSE) - VLOOKUP(BP966,Anthro_Calc!C:P,9,FALSE)))</f>
        <v/>
      </c>
      <c r="BT966" s="172" t="str">
        <f t="shared" si="811"/>
        <v/>
      </c>
      <c r="BU966" s="173" t="str">
        <f t="shared" si="812"/>
        <v/>
      </c>
      <c r="BV966" s="174" t="str">
        <f t="shared" si="813"/>
        <v/>
      </c>
      <c r="BW966" s="181" t="str">
        <f t="shared" si="836"/>
        <v/>
      </c>
      <c r="BX966" s="179"/>
      <c r="BY966" s="181" t="str">
        <f>IF(ISBLANK(BL966), "", VLOOKUP(Z966&amp;" "&amp;BV966&amp;" "&amp;BW966,Graduation_Criteria!$D$2:$E$34,2,FALSE))</f>
        <v/>
      </c>
      <c r="BZ966" s="181" t="str">
        <f t="shared" si="837"/>
        <v/>
      </c>
      <c r="CA966" s="167"/>
      <c r="CB966" s="175"/>
      <c r="CC966" s="175"/>
      <c r="CD966" s="183" t="str">
        <f t="shared" si="814"/>
        <v/>
      </c>
      <c r="CE966" s="184">
        <f t="shared" si="815"/>
        <v>0</v>
      </c>
      <c r="CF966" s="184">
        <f t="shared" si="816"/>
        <v>0</v>
      </c>
      <c r="CG966" s="184" t="str">
        <f t="shared" si="817"/>
        <v>0</v>
      </c>
      <c r="CH966" s="184" t="str">
        <f>IF(ISBLANK(CC966), "", (POWER(CC966/VLOOKUP(CG966,Anthro_Calc!C:P,13,FALSE),VLOOKUP(CG966,Anthro_Calc!C:P,12,FALSE))-1) / (VLOOKUP(CG966,Anthro_Calc!C:P,14,FALSE)*VLOOKUP(CG966,Anthro_Calc!C:P,12,FALSE)))</f>
        <v/>
      </c>
      <c r="CI966" s="184" t="str">
        <f>IF(ISBLANK(CC966), "", -3 + (CC966 -VLOOKUP(CG966,Anthro_Calc!C:P,4,FALSE)) / (VLOOKUP(CG966,Anthro_Calc!C:P,5,FALSE) - VLOOKUP(CG966,Anthro_Calc!C:P,4,FALSE)))</f>
        <v/>
      </c>
      <c r="CJ966" s="184" t="str">
        <f>IF(ISBLANK(CC966), "", 3 + (CC966 -VLOOKUP(CG966,Anthro_Calc!C:P,10,FALSE)) / (VLOOKUP(CG966,Anthro_Calc!C:P,10,FALSE) - VLOOKUP(CG966,Anthro_Calc!C:P,9,FALSE)))</f>
        <v/>
      </c>
      <c r="CK966" s="185" t="str">
        <f t="shared" si="818"/>
        <v/>
      </c>
      <c r="CL966" s="173" t="str">
        <f t="shared" si="819"/>
        <v/>
      </c>
      <c r="CM966" s="174" t="str">
        <f t="shared" si="820"/>
        <v/>
      </c>
      <c r="CN966" s="179"/>
      <c r="CO966" s="167"/>
      <c r="CP966" s="175"/>
      <c r="CQ966" s="175"/>
      <c r="CR966" s="186" t="str">
        <f t="shared" si="821"/>
        <v/>
      </c>
      <c r="CS966" s="187">
        <f t="shared" si="822"/>
        <v>0</v>
      </c>
      <c r="CT966" s="187">
        <f t="shared" si="823"/>
        <v>0</v>
      </c>
      <c r="CU966" s="187" t="str">
        <f t="shared" si="824"/>
        <v>0</v>
      </c>
      <c r="CV966" s="187" t="str">
        <f>IF(ISBLANK(CQ966), "", (POWER(CQ966/VLOOKUP(CU966,Anthro_Calc!C:P,13,FALSE),VLOOKUP(CU966,Anthro_Calc!C:P,12,FALSE))-1) / (VLOOKUP(CU966,Anthro_Calc!C:P,14,FALSE)*VLOOKUP(CU966,Anthro_Calc!C:P,12,FALSE)))</f>
        <v/>
      </c>
      <c r="CW966" s="187" t="str">
        <f>IF(ISBLANK(CQ966), "", -3 + (CQ966 -VLOOKUP(CU966,Anthro_Calc!C:P,4,FALSE)) / (VLOOKUP(CU966,Anthro_Calc!C:P,5,FALSE) - VLOOKUP(CU966,Anthro_Calc!C:P,4,FALSE)))</f>
        <v/>
      </c>
      <c r="CX966" s="187" t="str">
        <f>IF(ISBLANK(CQ966), "", 3 + (CQ966 -VLOOKUP(CU966,Anthro_Calc!C:P,10,FALSE)) / (VLOOKUP(CU966,Anthro_Calc!C:P,10,FALSE) - VLOOKUP(CU966,Anthro_Calc!C:P,9,FALSE)))</f>
        <v/>
      </c>
      <c r="CY966" s="188" t="str">
        <f t="shared" si="825"/>
        <v/>
      </c>
      <c r="CZ966" s="117" t="str">
        <f t="shared" ref="CZ966:CZ1004" si="839">IF(ISBLANK(CQ966),"",IF(OR(CY966&lt;-5,CY966&gt;5),"Please check weight and DOB again",IF(CY966&lt;=-3,"SEVERE",IF(CY966&lt;=-2,"MODERATE",IF(CY966&lt;=-1,"MILD","NORMAL")))))</f>
        <v/>
      </c>
      <c r="DA966" s="174" t="str">
        <f t="shared" si="826"/>
        <v/>
      </c>
      <c r="DB966" s="189"/>
    </row>
    <row r="967" spans="1:106">
      <c r="A967" s="165">
        <f t="shared" si="831"/>
        <v>963</v>
      </c>
      <c r="B967" s="166"/>
      <c r="C967" s="166"/>
      <c r="D967" s="166"/>
      <c r="E967" s="166"/>
      <c r="F967" s="166"/>
      <c r="G967" s="166"/>
      <c r="H967" s="166"/>
      <c r="I967" s="166"/>
      <c r="J967" s="166"/>
      <c r="K967" s="166"/>
      <c r="L967" s="166"/>
      <c r="M967" s="167"/>
      <c r="N967" s="168" t="str">
        <f t="shared" ca="1" si="790"/>
        <v/>
      </c>
      <c r="O967" s="169"/>
      <c r="P967" s="169"/>
      <c r="Q967" s="167"/>
      <c r="R967" s="170"/>
      <c r="S967" s="171" t="str">
        <f t="shared" si="791"/>
        <v/>
      </c>
      <c r="T967" s="171" t="str">
        <f t="shared" si="792"/>
        <v/>
      </c>
      <c r="U967" s="171" t="str">
        <f t="shared" si="793"/>
        <v/>
      </c>
      <c r="V967" s="171" t="str">
        <f>IF(ISBLANK(R967), "", (POWER(R967/VLOOKUP(U967,Anthro_Calc!C:P,13,FALSE),VLOOKUP(U967,Anthro_Calc!C:P,12,FALSE))-1) / (VLOOKUP(U967,Anthro_Calc!C:P,14,FALSE)*VLOOKUP(U967,Anthro_Calc!C:P,12,FALSE)))</f>
        <v/>
      </c>
      <c r="W967" s="171" t="str">
        <f>IF(ISBLANK(R967), "", -3 + (R967 -VLOOKUP(U967,Anthro_Calc!C:P,4,FALSE)) / (VLOOKUP(U967,Anthro_Calc!C:P,5,FALSE) - VLOOKUP(U967,Anthro_Calc!C:P,4,FALSE)))</f>
        <v/>
      </c>
      <c r="X967" s="171" t="str">
        <f>IF(ISBLANK(R967), "", 3 + (R967 -VLOOKUP(U967,Anthro_Calc!C:P,10,FALSE)) / (VLOOKUP(U967,Anthro_Calc!C:P,10,FALSE) - VLOOKUP(U967,Anthro_Calc!C:P,9,FALSE)))</f>
        <v/>
      </c>
      <c r="Y967" s="172" t="str">
        <f t="shared" si="794"/>
        <v/>
      </c>
      <c r="Z967" s="173" t="str">
        <f t="shared" si="795"/>
        <v/>
      </c>
      <c r="AA967" s="174" t="str">
        <f t="shared" si="830"/>
        <v/>
      </c>
      <c r="AB967" s="167"/>
      <c r="AC967" s="175"/>
      <c r="AD967" s="176"/>
      <c r="AE967" s="177" t="str">
        <f t="shared" si="796"/>
        <v/>
      </c>
      <c r="AF967" s="171">
        <f t="shared" si="797"/>
        <v>0</v>
      </c>
      <c r="AG967" s="171">
        <f t="shared" si="798"/>
        <v>0</v>
      </c>
      <c r="AH967" s="171" t="str">
        <f t="shared" si="799"/>
        <v>0</v>
      </c>
      <c r="AI967" s="171" t="str">
        <f>IF(ISBLANK(AD967), "", (POWER(AD967/VLOOKUP(AH967,Anthro_Calc!C:P,13,FALSE),VLOOKUP(AH967,Anthro_Calc!C:P,12,FALSE))-1) / (VLOOKUP(AH967,Anthro_Calc!C:P,14,FALSE)*VLOOKUP(AH967,Anthro_Calc!C:P,12,FALSE)))</f>
        <v/>
      </c>
      <c r="AJ967" s="171" t="str">
        <f>IF(ISBLANK(AD967), "", -3 + (AD967 -VLOOKUP(AH967,Anthro_Calc!C:P,4,FALSE)) / (VLOOKUP(AH967,Anthro_Calc!C:P,5,FALSE) - VLOOKUP(AH967,Anthro_Calc!C:P,4,FALSE)))</f>
        <v/>
      </c>
      <c r="AK967" s="171" t="str">
        <f>IF(ISBLANK(AD967), "", 3 + (AD967 -VLOOKUP(AH967,Anthro_Calc!C:P,10,FALSE)) / (VLOOKUP(AH967,Anthro_Calc!C:P,10,FALSE) - VLOOKUP(AH967,Anthro_Calc!C:P,9,FALSE)))</f>
        <v/>
      </c>
      <c r="AL967" s="172" t="str">
        <f t="shared" si="800"/>
        <v/>
      </c>
      <c r="AM967" s="173" t="str">
        <f t="shared" si="801"/>
        <v/>
      </c>
      <c r="AN967" s="174" t="str">
        <f t="shared" si="802"/>
        <v/>
      </c>
      <c r="AO967" s="178" t="str">
        <f t="shared" si="832"/>
        <v/>
      </c>
      <c r="AP967" s="179"/>
      <c r="AQ967" s="179" t="str">
        <f t="shared" si="838"/>
        <v/>
      </c>
      <c r="AR967" s="167"/>
      <c r="AS967" s="175"/>
      <c r="AT967" s="170"/>
      <c r="AU967" s="177" t="str">
        <f t="shared" si="829"/>
        <v/>
      </c>
      <c r="AV967" s="171">
        <f t="shared" si="803"/>
        <v>0</v>
      </c>
      <c r="AW967" s="171">
        <f t="shared" si="804"/>
        <v>0</v>
      </c>
      <c r="AX967" s="171" t="str">
        <f t="shared" si="805"/>
        <v>0</v>
      </c>
      <c r="AY967" s="171" t="str">
        <f>IF(ISBLANK(AT967), "", (POWER(AT967/VLOOKUP(AX967,Anthro_Calc!C:P,13,FALSE),VLOOKUP(AX967,Anthro_Calc!C:P,12,FALSE))-1) / (VLOOKUP(AX967,Anthro_Calc!C:P,14,FALSE)*VLOOKUP(AX967,Anthro_Calc!C:P,12,FALSE)))</f>
        <v/>
      </c>
      <c r="AZ967" s="171" t="str">
        <f>IF(ISBLANK(AT967), "", -3 + (AT967 -VLOOKUP(AX967,Anthro_Calc!C:P,4,FALSE)) / (VLOOKUP(AX967,Anthro_Calc!C:P,5,FALSE) - VLOOKUP(AX967,Anthro_Calc!C:P,4,FALSE)))</f>
        <v/>
      </c>
      <c r="BA967" s="171" t="str">
        <f>IF(ISBLANK(AT967), "", 3 + (AT967 -VLOOKUP(AX967,Anthro_Calc!C:P,10,FALSE)) / (VLOOKUP(AX967,Anthro_Calc!C:P,10,FALSE) - VLOOKUP(AX967,Anthro_Calc!C:P,9,FALSE)))</f>
        <v/>
      </c>
      <c r="BB967" s="172" t="str">
        <f t="shared" si="806"/>
        <v/>
      </c>
      <c r="BC967" s="173" t="str">
        <f t="shared" si="807"/>
        <v/>
      </c>
      <c r="BD967" s="174" t="str">
        <f t="shared" si="833"/>
        <v/>
      </c>
      <c r="BE967" s="180" t="str">
        <f t="shared" si="834"/>
        <v/>
      </c>
      <c r="BF967" s="181" t="str">
        <f t="shared" si="808"/>
        <v/>
      </c>
      <c r="BG967" s="181" t="str">
        <f t="shared" si="835"/>
        <v/>
      </c>
      <c r="BH967" s="179"/>
      <c r="BI967" s="182"/>
      <c r="BJ967" s="167"/>
      <c r="BK967" s="175"/>
      <c r="BL967" s="176"/>
      <c r="BM967" s="177" t="str">
        <f t="shared" si="809"/>
        <v/>
      </c>
      <c r="BN967" s="171">
        <f t="shared" si="827"/>
        <v>0</v>
      </c>
      <c r="BO967" s="171">
        <f t="shared" si="828"/>
        <v>0</v>
      </c>
      <c r="BP967" s="171" t="str">
        <f t="shared" si="810"/>
        <v>0</v>
      </c>
      <c r="BQ967" s="171" t="str">
        <f>IF(ISBLANK(BL967), "", (POWER(BL967/VLOOKUP(BP967,Anthro_Calc!C:P,13,FALSE),VLOOKUP(BP967,Anthro_Calc!C:P,12,FALSE))-1) / (VLOOKUP(BP967,Anthro_Calc!C:P,14,FALSE)*VLOOKUP(BP967,Anthro_Calc!C:P,12,FALSE)))</f>
        <v/>
      </c>
      <c r="BR967" s="171" t="str">
        <f>IF(ISBLANK(BL967), "", -3 + (BL967 -VLOOKUP(BP967,Anthro_Calc!C:P,4,FALSE)) / (VLOOKUP(BP967,Anthro_Calc!C:P,5,FALSE) - VLOOKUP(BP967,Anthro_Calc!C:P,4,FALSE)))</f>
        <v/>
      </c>
      <c r="BS967" s="171" t="str">
        <f>IF(ISBLANK(BL967), "", 3 + (BL967 -VLOOKUP(BP967,Anthro_Calc!C:P,10,FALSE)) / (VLOOKUP(BP967,Anthro_Calc!C:P,10,FALSE) - VLOOKUP(BP967,Anthro_Calc!C:P,9,FALSE)))</f>
        <v/>
      </c>
      <c r="BT967" s="172" t="str">
        <f t="shared" si="811"/>
        <v/>
      </c>
      <c r="BU967" s="173" t="str">
        <f t="shared" si="812"/>
        <v/>
      </c>
      <c r="BV967" s="174" t="str">
        <f t="shared" si="813"/>
        <v/>
      </c>
      <c r="BW967" s="181" t="str">
        <f t="shared" si="836"/>
        <v/>
      </c>
      <c r="BX967" s="179"/>
      <c r="BY967" s="181" t="str">
        <f>IF(ISBLANK(BL967), "", VLOOKUP(Z967&amp;" "&amp;BV967&amp;" "&amp;BW967,Graduation_Criteria!$D$2:$E$34,2,FALSE))</f>
        <v/>
      </c>
      <c r="BZ967" s="181" t="str">
        <f t="shared" si="837"/>
        <v/>
      </c>
      <c r="CA967" s="167"/>
      <c r="CB967" s="175"/>
      <c r="CC967" s="175"/>
      <c r="CD967" s="183" t="str">
        <f t="shared" si="814"/>
        <v/>
      </c>
      <c r="CE967" s="184">
        <f t="shared" si="815"/>
        <v>0</v>
      </c>
      <c r="CF967" s="184">
        <f t="shared" si="816"/>
        <v>0</v>
      </c>
      <c r="CG967" s="184" t="str">
        <f t="shared" si="817"/>
        <v>0</v>
      </c>
      <c r="CH967" s="184" t="str">
        <f>IF(ISBLANK(CC967), "", (POWER(CC967/VLOOKUP(CG967,Anthro_Calc!C:P,13,FALSE),VLOOKUP(CG967,Anthro_Calc!C:P,12,FALSE))-1) / (VLOOKUP(CG967,Anthro_Calc!C:P,14,FALSE)*VLOOKUP(CG967,Anthro_Calc!C:P,12,FALSE)))</f>
        <v/>
      </c>
      <c r="CI967" s="184" t="str">
        <f>IF(ISBLANK(CC967), "", -3 + (CC967 -VLOOKUP(CG967,Anthro_Calc!C:P,4,FALSE)) / (VLOOKUP(CG967,Anthro_Calc!C:P,5,FALSE) - VLOOKUP(CG967,Anthro_Calc!C:P,4,FALSE)))</f>
        <v/>
      </c>
      <c r="CJ967" s="184" t="str">
        <f>IF(ISBLANK(CC967), "", 3 + (CC967 -VLOOKUP(CG967,Anthro_Calc!C:P,10,FALSE)) / (VLOOKUP(CG967,Anthro_Calc!C:P,10,FALSE) - VLOOKUP(CG967,Anthro_Calc!C:P,9,FALSE)))</f>
        <v/>
      </c>
      <c r="CK967" s="185" t="str">
        <f t="shared" si="818"/>
        <v/>
      </c>
      <c r="CL967" s="173" t="str">
        <f t="shared" si="819"/>
        <v/>
      </c>
      <c r="CM967" s="174" t="str">
        <f t="shared" si="820"/>
        <v/>
      </c>
      <c r="CN967" s="179"/>
      <c r="CO967" s="167"/>
      <c r="CP967" s="175"/>
      <c r="CQ967" s="175"/>
      <c r="CR967" s="186" t="str">
        <f t="shared" si="821"/>
        <v/>
      </c>
      <c r="CS967" s="187">
        <f t="shared" si="822"/>
        <v>0</v>
      </c>
      <c r="CT967" s="187">
        <f t="shared" si="823"/>
        <v>0</v>
      </c>
      <c r="CU967" s="187" t="str">
        <f t="shared" si="824"/>
        <v>0</v>
      </c>
      <c r="CV967" s="187" t="str">
        <f>IF(ISBLANK(CQ967), "", (POWER(CQ967/VLOOKUP(CU967,Anthro_Calc!C:P,13,FALSE),VLOOKUP(CU967,Anthro_Calc!C:P,12,FALSE))-1) / (VLOOKUP(CU967,Anthro_Calc!C:P,14,FALSE)*VLOOKUP(CU967,Anthro_Calc!C:P,12,FALSE)))</f>
        <v/>
      </c>
      <c r="CW967" s="187" t="str">
        <f>IF(ISBLANK(CQ967), "", -3 + (CQ967 -VLOOKUP(CU967,Anthro_Calc!C:P,4,FALSE)) / (VLOOKUP(CU967,Anthro_Calc!C:P,5,FALSE) - VLOOKUP(CU967,Anthro_Calc!C:P,4,FALSE)))</f>
        <v/>
      </c>
      <c r="CX967" s="187" t="str">
        <f>IF(ISBLANK(CQ967), "", 3 + (CQ967 -VLOOKUP(CU967,Anthro_Calc!C:P,10,FALSE)) / (VLOOKUP(CU967,Anthro_Calc!C:P,10,FALSE) - VLOOKUP(CU967,Anthro_Calc!C:P,9,FALSE)))</f>
        <v/>
      </c>
      <c r="CY967" s="188" t="str">
        <f t="shared" si="825"/>
        <v/>
      </c>
      <c r="CZ967" s="117" t="str">
        <f t="shared" si="839"/>
        <v/>
      </c>
      <c r="DA967" s="174" t="str">
        <f t="shared" si="826"/>
        <v/>
      </c>
      <c r="DB967" s="189"/>
    </row>
    <row r="968" spans="1:106">
      <c r="A968" s="165">
        <f t="shared" si="831"/>
        <v>964</v>
      </c>
      <c r="B968" s="166"/>
      <c r="C968" s="166"/>
      <c r="D968" s="166"/>
      <c r="E968" s="166"/>
      <c r="F968" s="166"/>
      <c r="G968" s="166"/>
      <c r="H968" s="166"/>
      <c r="I968" s="166"/>
      <c r="J968" s="166"/>
      <c r="K968" s="166"/>
      <c r="L968" s="166"/>
      <c r="M968" s="167"/>
      <c r="N968" s="168" t="str">
        <f t="shared" ca="1" si="790"/>
        <v/>
      </c>
      <c r="O968" s="169"/>
      <c r="P968" s="169"/>
      <c r="Q968" s="167"/>
      <c r="R968" s="170"/>
      <c r="S968" s="171" t="str">
        <f t="shared" si="791"/>
        <v/>
      </c>
      <c r="T968" s="171" t="str">
        <f t="shared" si="792"/>
        <v/>
      </c>
      <c r="U968" s="171" t="str">
        <f t="shared" si="793"/>
        <v/>
      </c>
      <c r="V968" s="171" t="str">
        <f>IF(ISBLANK(R968), "", (POWER(R968/VLOOKUP(U968,Anthro_Calc!C:P,13,FALSE),VLOOKUP(U968,Anthro_Calc!C:P,12,FALSE))-1) / (VLOOKUP(U968,Anthro_Calc!C:P,14,FALSE)*VLOOKUP(U968,Anthro_Calc!C:P,12,FALSE)))</f>
        <v/>
      </c>
      <c r="W968" s="171" t="str">
        <f>IF(ISBLANK(R968), "", -3 + (R968 -VLOOKUP(U968,Anthro_Calc!C:P,4,FALSE)) / (VLOOKUP(U968,Anthro_Calc!C:P,5,FALSE) - VLOOKUP(U968,Anthro_Calc!C:P,4,FALSE)))</f>
        <v/>
      </c>
      <c r="X968" s="171" t="str">
        <f>IF(ISBLANK(R968), "", 3 + (R968 -VLOOKUP(U968,Anthro_Calc!C:P,10,FALSE)) / (VLOOKUP(U968,Anthro_Calc!C:P,10,FALSE) - VLOOKUP(U968,Anthro_Calc!C:P,9,FALSE)))</f>
        <v/>
      </c>
      <c r="Y968" s="172" t="str">
        <f t="shared" si="794"/>
        <v/>
      </c>
      <c r="Z968" s="173" t="str">
        <f t="shared" si="795"/>
        <v/>
      </c>
      <c r="AA968" s="174" t="str">
        <f t="shared" si="830"/>
        <v/>
      </c>
      <c r="AB968" s="167"/>
      <c r="AC968" s="175"/>
      <c r="AD968" s="176"/>
      <c r="AE968" s="177" t="str">
        <f t="shared" si="796"/>
        <v/>
      </c>
      <c r="AF968" s="171">
        <f t="shared" si="797"/>
        <v>0</v>
      </c>
      <c r="AG968" s="171">
        <f t="shared" si="798"/>
        <v>0</v>
      </c>
      <c r="AH968" s="171" t="str">
        <f t="shared" si="799"/>
        <v>0</v>
      </c>
      <c r="AI968" s="171" t="str">
        <f>IF(ISBLANK(AD968), "", (POWER(AD968/VLOOKUP(AH968,Anthro_Calc!C:P,13,FALSE),VLOOKUP(AH968,Anthro_Calc!C:P,12,FALSE))-1) / (VLOOKUP(AH968,Anthro_Calc!C:P,14,FALSE)*VLOOKUP(AH968,Anthro_Calc!C:P,12,FALSE)))</f>
        <v/>
      </c>
      <c r="AJ968" s="171" t="str">
        <f>IF(ISBLANK(AD968), "", -3 + (AD968 -VLOOKUP(AH968,Anthro_Calc!C:P,4,FALSE)) / (VLOOKUP(AH968,Anthro_Calc!C:P,5,FALSE) - VLOOKUP(AH968,Anthro_Calc!C:P,4,FALSE)))</f>
        <v/>
      </c>
      <c r="AK968" s="171" t="str">
        <f>IF(ISBLANK(AD968), "", 3 + (AD968 -VLOOKUP(AH968,Anthro_Calc!C:P,10,FALSE)) / (VLOOKUP(AH968,Anthro_Calc!C:P,10,FALSE) - VLOOKUP(AH968,Anthro_Calc!C:P,9,FALSE)))</f>
        <v/>
      </c>
      <c r="AL968" s="172" t="str">
        <f t="shared" si="800"/>
        <v/>
      </c>
      <c r="AM968" s="173" t="str">
        <f t="shared" si="801"/>
        <v/>
      </c>
      <c r="AN968" s="174" t="str">
        <f t="shared" si="802"/>
        <v/>
      </c>
      <c r="AO968" s="178" t="str">
        <f t="shared" si="832"/>
        <v/>
      </c>
      <c r="AP968" s="179"/>
      <c r="AQ968" s="179" t="str">
        <f t="shared" si="838"/>
        <v/>
      </c>
      <c r="AR968" s="167"/>
      <c r="AS968" s="175"/>
      <c r="AT968" s="170"/>
      <c r="AU968" s="177" t="str">
        <f t="shared" si="829"/>
        <v/>
      </c>
      <c r="AV968" s="171">
        <f t="shared" si="803"/>
        <v>0</v>
      </c>
      <c r="AW968" s="171">
        <f t="shared" si="804"/>
        <v>0</v>
      </c>
      <c r="AX968" s="171" t="str">
        <f t="shared" si="805"/>
        <v>0</v>
      </c>
      <c r="AY968" s="171" t="str">
        <f>IF(ISBLANK(AT968), "", (POWER(AT968/VLOOKUP(AX968,Anthro_Calc!C:P,13,FALSE),VLOOKUP(AX968,Anthro_Calc!C:P,12,FALSE))-1) / (VLOOKUP(AX968,Anthro_Calc!C:P,14,FALSE)*VLOOKUP(AX968,Anthro_Calc!C:P,12,FALSE)))</f>
        <v/>
      </c>
      <c r="AZ968" s="171" t="str">
        <f>IF(ISBLANK(AT968), "", -3 + (AT968 -VLOOKUP(AX968,Anthro_Calc!C:P,4,FALSE)) / (VLOOKUP(AX968,Anthro_Calc!C:P,5,FALSE) - VLOOKUP(AX968,Anthro_Calc!C:P,4,FALSE)))</f>
        <v/>
      </c>
      <c r="BA968" s="171" t="str">
        <f>IF(ISBLANK(AT968), "", 3 + (AT968 -VLOOKUP(AX968,Anthro_Calc!C:P,10,FALSE)) / (VLOOKUP(AX968,Anthro_Calc!C:P,10,FALSE) - VLOOKUP(AX968,Anthro_Calc!C:P,9,FALSE)))</f>
        <v/>
      </c>
      <c r="BB968" s="172" t="str">
        <f t="shared" si="806"/>
        <v/>
      </c>
      <c r="BC968" s="173" t="str">
        <f t="shared" si="807"/>
        <v/>
      </c>
      <c r="BD968" s="174" t="str">
        <f t="shared" si="833"/>
        <v/>
      </c>
      <c r="BE968" s="180" t="str">
        <f t="shared" si="834"/>
        <v/>
      </c>
      <c r="BF968" s="181" t="str">
        <f t="shared" si="808"/>
        <v/>
      </c>
      <c r="BG968" s="181" t="str">
        <f t="shared" si="835"/>
        <v/>
      </c>
      <c r="BH968" s="179"/>
      <c r="BI968" s="182"/>
      <c r="BJ968" s="167"/>
      <c r="BK968" s="175"/>
      <c r="BL968" s="176"/>
      <c r="BM968" s="177" t="str">
        <f t="shared" si="809"/>
        <v/>
      </c>
      <c r="BN968" s="171">
        <f t="shared" si="827"/>
        <v>0</v>
      </c>
      <c r="BO968" s="171">
        <f t="shared" si="828"/>
        <v>0</v>
      </c>
      <c r="BP968" s="171" t="str">
        <f t="shared" si="810"/>
        <v>0</v>
      </c>
      <c r="BQ968" s="171" t="str">
        <f>IF(ISBLANK(BL968), "", (POWER(BL968/VLOOKUP(BP968,Anthro_Calc!C:P,13,FALSE),VLOOKUP(BP968,Anthro_Calc!C:P,12,FALSE))-1) / (VLOOKUP(BP968,Anthro_Calc!C:P,14,FALSE)*VLOOKUP(BP968,Anthro_Calc!C:P,12,FALSE)))</f>
        <v/>
      </c>
      <c r="BR968" s="171" t="str">
        <f>IF(ISBLANK(BL968), "", -3 + (BL968 -VLOOKUP(BP968,Anthro_Calc!C:P,4,FALSE)) / (VLOOKUP(BP968,Anthro_Calc!C:P,5,FALSE) - VLOOKUP(BP968,Anthro_Calc!C:P,4,FALSE)))</f>
        <v/>
      </c>
      <c r="BS968" s="171" t="str">
        <f>IF(ISBLANK(BL968), "", 3 + (BL968 -VLOOKUP(BP968,Anthro_Calc!C:P,10,FALSE)) / (VLOOKUP(BP968,Anthro_Calc!C:P,10,FALSE) - VLOOKUP(BP968,Anthro_Calc!C:P,9,FALSE)))</f>
        <v/>
      </c>
      <c r="BT968" s="172" t="str">
        <f t="shared" si="811"/>
        <v/>
      </c>
      <c r="BU968" s="173" t="str">
        <f t="shared" si="812"/>
        <v/>
      </c>
      <c r="BV968" s="174" t="str">
        <f t="shared" si="813"/>
        <v/>
      </c>
      <c r="BW968" s="181" t="str">
        <f t="shared" si="836"/>
        <v/>
      </c>
      <c r="BX968" s="179"/>
      <c r="BY968" s="181" t="str">
        <f>IF(ISBLANK(BL968), "", VLOOKUP(Z968&amp;" "&amp;BV968&amp;" "&amp;BW968,Graduation_Criteria!$D$2:$E$34,2,FALSE))</f>
        <v/>
      </c>
      <c r="BZ968" s="181" t="str">
        <f t="shared" si="837"/>
        <v/>
      </c>
      <c r="CA968" s="167"/>
      <c r="CB968" s="175"/>
      <c r="CC968" s="175"/>
      <c r="CD968" s="183" t="str">
        <f t="shared" si="814"/>
        <v/>
      </c>
      <c r="CE968" s="184">
        <f t="shared" si="815"/>
        <v>0</v>
      </c>
      <c r="CF968" s="184">
        <f t="shared" si="816"/>
        <v>0</v>
      </c>
      <c r="CG968" s="184" t="str">
        <f t="shared" si="817"/>
        <v>0</v>
      </c>
      <c r="CH968" s="184" t="str">
        <f>IF(ISBLANK(CC968), "", (POWER(CC968/VLOOKUP(CG968,Anthro_Calc!C:P,13,FALSE),VLOOKUP(CG968,Anthro_Calc!C:P,12,FALSE))-1) / (VLOOKUP(CG968,Anthro_Calc!C:P,14,FALSE)*VLOOKUP(CG968,Anthro_Calc!C:P,12,FALSE)))</f>
        <v/>
      </c>
      <c r="CI968" s="184" t="str">
        <f>IF(ISBLANK(CC968), "", -3 + (CC968 -VLOOKUP(CG968,Anthro_Calc!C:P,4,FALSE)) / (VLOOKUP(CG968,Anthro_Calc!C:P,5,FALSE) - VLOOKUP(CG968,Anthro_Calc!C:P,4,FALSE)))</f>
        <v/>
      </c>
      <c r="CJ968" s="184" t="str">
        <f>IF(ISBLANK(CC968), "", 3 + (CC968 -VLOOKUP(CG968,Anthro_Calc!C:P,10,FALSE)) / (VLOOKUP(CG968,Anthro_Calc!C:P,10,FALSE) - VLOOKUP(CG968,Anthro_Calc!C:P,9,FALSE)))</f>
        <v/>
      </c>
      <c r="CK968" s="185" t="str">
        <f t="shared" si="818"/>
        <v/>
      </c>
      <c r="CL968" s="173" t="str">
        <f t="shared" si="819"/>
        <v/>
      </c>
      <c r="CM968" s="174" t="str">
        <f t="shared" si="820"/>
        <v/>
      </c>
      <c r="CN968" s="179"/>
      <c r="CO968" s="167"/>
      <c r="CP968" s="175"/>
      <c r="CQ968" s="175"/>
      <c r="CR968" s="186" t="str">
        <f t="shared" si="821"/>
        <v/>
      </c>
      <c r="CS968" s="187">
        <f t="shared" si="822"/>
        <v>0</v>
      </c>
      <c r="CT968" s="187">
        <f t="shared" si="823"/>
        <v>0</v>
      </c>
      <c r="CU968" s="187" t="str">
        <f t="shared" si="824"/>
        <v>0</v>
      </c>
      <c r="CV968" s="187" t="str">
        <f>IF(ISBLANK(CQ968), "", (POWER(CQ968/VLOOKUP(CU968,Anthro_Calc!C:P,13,FALSE),VLOOKUP(CU968,Anthro_Calc!C:P,12,FALSE))-1) / (VLOOKUP(CU968,Anthro_Calc!C:P,14,FALSE)*VLOOKUP(CU968,Anthro_Calc!C:P,12,FALSE)))</f>
        <v/>
      </c>
      <c r="CW968" s="187" t="str">
        <f>IF(ISBLANK(CQ968), "", -3 + (CQ968 -VLOOKUP(CU968,Anthro_Calc!C:P,4,FALSE)) / (VLOOKUP(CU968,Anthro_Calc!C:P,5,FALSE) - VLOOKUP(CU968,Anthro_Calc!C:P,4,FALSE)))</f>
        <v/>
      </c>
      <c r="CX968" s="187" t="str">
        <f>IF(ISBLANK(CQ968), "", 3 + (CQ968 -VLOOKUP(CU968,Anthro_Calc!C:P,10,FALSE)) / (VLOOKUP(CU968,Anthro_Calc!C:P,10,FALSE) - VLOOKUP(CU968,Anthro_Calc!C:P,9,FALSE)))</f>
        <v/>
      </c>
      <c r="CY968" s="188" t="str">
        <f t="shared" si="825"/>
        <v/>
      </c>
      <c r="CZ968" s="117" t="str">
        <f t="shared" si="839"/>
        <v/>
      </c>
      <c r="DA968" s="174" t="str">
        <f t="shared" si="826"/>
        <v/>
      </c>
      <c r="DB968" s="189"/>
    </row>
    <row r="969" spans="1:106">
      <c r="A969" s="165">
        <f t="shared" si="831"/>
        <v>965</v>
      </c>
      <c r="B969" s="166"/>
      <c r="C969" s="166"/>
      <c r="D969" s="166"/>
      <c r="E969" s="166"/>
      <c r="F969" s="166"/>
      <c r="G969" s="166"/>
      <c r="H969" s="166"/>
      <c r="I969" s="166"/>
      <c r="J969" s="166"/>
      <c r="K969" s="166"/>
      <c r="L969" s="166"/>
      <c r="M969" s="167"/>
      <c r="N969" s="168" t="str">
        <f t="shared" ca="1" si="790"/>
        <v/>
      </c>
      <c r="O969" s="169"/>
      <c r="P969" s="169"/>
      <c r="Q969" s="167"/>
      <c r="R969" s="170"/>
      <c r="S969" s="171" t="str">
        <f t="shared" si="791"/>
        <v/>
      </c>
      <c r="T969" s="171" t="str">
        <f t="shared" si="792"/>
        <v/>
      </c>
      <c r="U969" s="171" t="str">
        <f t="shared" si="793"/>
        <v/>
      </c>
      <c r="V969" s="171" t="str">
        <f>IF(ISBLANK(R969), "", (POWER(R969/VLOOKUP(U969,Anthro_Calc!C:P,13,FALSE),VLOOKUP(U969,Anthro_Calc!C:P,12,FALSE))-1) / (VLOOKUP(U969,Anthro_Calc!C:P,14,FALSE)*VLOOKUP(U969,Anthro_Calc!C:P,12,FALSE)))</f>
        <v/>
      </c>
      <c r="W969" s="171" t="str">
        <f>IF(ISBLANK(R969), "", -3 + (R969 -VLOOKUP(U969,Anthro_Calc!C:P,4,FALSE)) / (VLOOKUP(U969,Anthro_Calc!C:P,5,FALSE) - VLOOKUP(U969,Anthro_Calc!C:P,4,FALSE)))</f>
        <v/>
      </c>
      <c r="X969" s="171" t="str">
        <f>IF(ISBLANK(R969), "", 3 + (R969 -VLOOKUP(U969,Anthro_Calc!C:P,10,FALSE)) / (VLOOKUP(U969,Anthro_Calc!C:P,10,FALSE) - VLOOKUP(U969,Anthro_Calc!C:P,9,FALSE)))</f>
        <v/>
      </c>
      <c r="Y969" s="172" t="str">
        <f t="shared" si="794"/>
        <v/>
      </c>
      <c r="Z969" s="173" t="str">
        <f t="shared" si="795"/>
        <v/>
      </c>
      <c r="AA969" s="174" t="str">
        <f t="shared" si="830"/>
        <v/>
      </c>
      <c r="AB969" s="167"/>
      <c r="AC969" s="175"/>
      <c r="AD969" s="176"/>
      <c r="AE969" s="177" t="str">
        <f t="shared" si="796"/>
        <v/>
      </c>
      <c r="AF969" s="171">
        <f t="shared" si="797"/>
        <v>0</v>
      </c>
      <c r="AG969" s="171">
        <f t="shared" si="798"/>
        <v>0</v>
      </c>
      <c r="AH969" s="171" t="str">
        <f t="shared" si="799"/>
        <v>0</v>
      </c>
      <c r="AI969" s="171" t="str">
        <f>IF(ISBLANK(AD969), "", (POWER(AD969/VLOOKUP(AH969,Anthro_Calc!C:P,13,FALSE),VLOOKUP(AH969,Anthro_Calc!C:P,12,FALSE))-1) / (VLOOKUP(AH969,Anthro_Calc!C:P,14,FALSE)*VLOOKUP(AH969,Anthro_Calc!C:P,12,FALSE)))</f>
        <v/>
      </c>
      <c r="AJ969" s="171" t="str">
        <f>IF(ISBLANK(AD969), "", -3 + (AD969 -VLOOKUP(AH969,Anthro_Calc!C:P,4,FALSE)) / (VLOOKUP(AH969,Anthro_Calc!C:P,5,FALSE) - VLOOKUP(AH969,Anthro_Calc!C:P,4,FALSE)))</f>
        <v/>
      </c>
      <c r="AK969" s="171" t="str">
        <f>IF(ISBLANK(AD969), "", 3 + (AD969 -VLOOKUP(AH969,Anthro_Calc!C:P,10,FALSE)) / (VLOOKUP(AH969,Anthro_Calc!C:P,10,FALSE) - VLOOKUP(AH969,Anthro_Calc!C:P,9,FALSE)))</f>
        <v/>
      </c>
      <c r="AL969" s="172" t="str">
        <f t="shared" si="800"/>
        <v/>
      </c>
      <c r="AM969" s="173" t="str">
        <f t="shared" si="801"/>
        <v/>
      </c>
      <c r="AN969" s="174" t="str">
        <f t="shared" si="802"/>
        <v/>
      </c>
      <c r="AO969" s="178" t="str">
        <f t="shared" si="832"/>
        <v/>
      </c>
      <c r="AP969" s="179"/>
      <c r="AQ969" s="179" t="str">
        <f t="shared" si="838"/>
        <v/>
      </c>
      <c r="AR969" s="167"/>
      <c r="AS969" s="175"/>
      <c r="AT969" s="170"/>
      <c r="AU969" s="177" t="str">
        <f t="shared" si="829"/>
        <v/>
      </c>
      <c r="AV969" s="171">
        <f t="shared" si="803"/>
        <v>0</v>
      </c>
      <c r="AW969" s="171">
        <f t="shared" si="804"/>
        <v>0</v>
      </c>
      <c r="AX969" s="171" t="str">
        <f t="shared" si="805"/>
        <v>0</v>
      </c>
      <c r="AY969" s="171" t="str">
        <f>IF(ISBLANK(AT969), "", (POWER(AT969/VLOOKUP(AX969,Anthro_Calc!C:P,13,FALSE),VLOOKUP(AX969,Anthro_Calc!C:P,12,FALSE))-1) / (VLOOKUP(AX969,Anthro_Calc!C:P,14,FALSE)*VLOOKUP(AX969,Anthro_Calc!C:P,12,FALSE)))</f>
        <v/>
      </c>
      <c r="AZ969" s="171" t="str">
        <f>IF(ISBLANK(AT969), "", -3 + (AT969 -VLOOKUP(AX969,Anthro_Calc!C:P,4,FALSE)) / (VLOOKUP(AX969,Anthro_Calc!C:P,5,FALSE) - VLOOKUP(AX969,Anthro_Calc!C:P,4,FALSE)))</f>
        <v/>
      </c>
      <c r="BA969" s="171" t="str">
        <f>IF(ISBLANK(AT969), "", 3 + (AT969 -VLOOKUP(AX969,Anthro_Calc!C:P,10,FALSE)) / (VLOOKUP(AX969,Anthro_Calc!C:P,10,FALSE) - VLOOKUP(AX969,Anthro_Calc!C:P,9,FALSE)))</f>
        <v/>
      </c>
      <c r="BB969" s="172" t="str">
        <f t="shared" si="806"/>
        <v/>
      </c>
      <c r="BC969" s="173" t="str">
        <f t="shared" si="807"/>
        <v/>
      </c>
      <c r="BD969" s="174" t="str">
        <f t="shared" si="833"/>
        <v/>
      </c>
      <c r="BE969" s="180" t="str">
        <f t="shared" si="834"/>
        <v/>
      </c>
      <c r="BF969" s="181" t="str">
        <f t="shared" si="808"/>
        <v/>
      </c>
      <c r="BG969" s="181" t="str">
        <f t="shared" si="835"/>
        <v/>
      </c>
      <c r="BH969" s="179"/>
      <c r="BI969" s="182"/>
      <c r="BJ969" s="167"/>
      <c r="BK969" s="175"/>
      <c r="BL969" s="176"/>
      <c r="BM969" s="177" t="str">
        <f t="shared" si="809"/>
        <v/>
      </c>
      <c r="BN969" s="171">
        <f t="shared" si="827"/>
        <v>0</v>
      </c>
      <c r="BO969" s="171">
        <f t="shared" si="828"/>
        <v>0</v>
      </c>
      <c r="BP969" s="171" t="str">
        <f t="shared" si="810"/>
        <v>0</v>
      </c>
      <c r="BQ969" s="171" t="str">
        <f>IF(ISBLANK(BL969), "", (POWER(BL969/VLOOKUP(BP969,Anthro_Calc!C:P,13,FALSE),VLOOKUP(BP969,Anthro_Calc!C:P,12,FALSE))-1) / (VLOOKUP(BP969,Anthro_Calc!C:P,14,FALSE)*VLOOKUP(BP969,Anthro_Calc!C:P,12,FALSE)))</f>
        <v/>
      </c>
      <c r="BR969" s="171" t="str">
        <f>IF(ISBLANK(BL969), "", -3 + (BL969 -VLOOKUP(BP969,Anthro_Calc!C:P,4,FALSE)) / (VLOOKUP(BP969,Anthro_Calc!C:P,5,FALSE) - VLOOKUP(BP969,Anthro_Calc!C:P,4,FALSE)))</f>
        <v/>
      </c>
      <c r="BS969" s="171" t="str">
        <f>IF(ISBLANK(BL969), "", 3 + (BL969 -VLOOKUP(BP969,Anthro_Calc!C:P,10,FALSE)) / (VLOOKUP(BP969,Anthro_Calc!C:P,10,FALSE) - VLOOKUP(BP969,Anthro_Calc!C:P,9,FALSE)))</f>
        <v/>
      </c>
      <c r="BT969" s="172" t="str">
        <f t="shared" si="811"/>
        <v/>
      </c>
      <c r="BU969" s="173" t="str">
        <f t="shared" si="812"/>
        <v/>
      </c>
      <c r="BV969" s="174" t="str">
        <f t="shared" si="813"/>
        <v/>
      </c>
      <c r="BW969" s="181" t="str">
        <f t="shared" si="836"/>
        <v/>
      </c>
      <c r="BX969" s="179"/>
      <c r="BY969" s="181" t="str">
        <f>IF(ISBLANK(BL969), "", VLOOKUP(Z969&amp;" "&amp;BV969&amp;" "&amp;BW969,Graduation_Criteria!$D$2:$E$34,2,FALSE))</f>
        <v/>
      </c>
      <c r="BZ969" s="181" t="str">
        <f t="shared" si="837"/>
        <v/>
      </c>
      <c r="CA969" s="167"/>
      <c r="CB969" s="175"/>
      <c r="CC969" s="175"/>
      <c r="CD969" s="183" t="str">
        <f t="shared" si="814"/>
        <v/>
      </c>
      <c r="CE969" s="184">
        <f t="shared" si="815"/>
        <v>0</v>
      </c>
      <c r="CF969" s="184">
        <f t="shared" si="816"/>
        <v>0</v>
      </c>
      <c r="CG969" s="184" t="str">
        <f t="shared" si="817"/>
        <v>0</v>
      </c>
      <c r="CH969" s="184" t="str">
        <f>IF(ISBLANK(CC969), "", (POWER(CC969/VLOOKUP(CG969,Anthro_Calc!C:P,13,FALSE),VLOOKUP(CG969,Anthro_Calc!C:P,12,FALSE))-1) / (VLOOKUP(CG969,Anthro_Calc!C:P,14,FALSE)*VLOOKUP(CG969,Anthro_Calc!C:P,12,FALSE)))</f>
        <v/>
      </c>
      <c r="CI969" s="184" t="str">
        <f>IF(ISBLANK(CC969), "", -3 + (CC969 -VLOOKUP(CG969,Anthro_Calc!C:P,4,FALSE)) / (VLOOKUP(CG969,Anthro_Calc!C:P,5,FALSE) - VLOOKUP(CG969,Anthro_Calc!C:P,4,FALSE)))</f>
        <v/>
      </c>
      <c r="CJ969" s="184" t="str">
        <f>IF(ISBLANK(CC969), "", 3 + (CC969 -VLOOKUP(CG969,Anthro_Calc!C:P,10,FALSE)) / (VLOOKUP(CG969,Anthro_Calc!C:P,10,FALSE) - VLOOKUP(CG969,Anthro_Calc!C:P,9,FALSE)))</f>
        <v/>
      </c>
      <c r="CK969" s="185" t="str">
        <f t="shared" si="818"/>
        <v/>
      </c>
      <c r="CL969" s="173" t="str">
        <f t="shared" si="819"/>
        <v/>
      </c>
      <c r="CM969" s="174" t="str">
        <f t="shared" si="820"/>
        <v/>
      </c>
      <c r="CN969" s="179"/>
      <c r="CO969" s="167"/>
      <c r="CP969" s="175"/>
      <c r="CQ969" s="175"/>
      <c r="CR969" s="186" t="str">
        <f t="shared" si="821"/>
        <v/>
      </c>
      <c r="CS969" s="187">
        <f t="shared" si="822"/>
        <v>0</v>
      </c>
      <c r="CT969" s="187">
        <f t="shared" si="823"/>
        <v>0</v>
      </c>
      <c r="CU969" s="187" t="str">
        <f t="shared" si="824"/>
        <v>0</v>
      </c>
      <c r="CV969" s="187" t="str">
        <f>IF(ISBLANK(CQ969), "", (POWER(CQ969/VLOOKUP(CU969,Anthro_Calc!C:P,13,FALSE),VLOOKUP(CU969,Anthro_Calc!C:P,12,FALSE))-1) / (VLOOKUP(CU969,Anthro_Calc!C:P,14,FALSE)*VLOOKUP(CU969,Anthro_Calc!C:P,12,FALSE)))</f>
        <v/>
      </c>
      <c r="CW969" s="187" t="str">
        <f>IF(ISBLANK(CQ969), "", -3 + (CQ969 -VLOOKUP(CU969,Anthro_Calc!C:P,4,FALSE)) / (VLOOKUP(CU969,Anthro_Calc!C:P,5,FALSE) - VLOOKUP(CU969,Anthro_Calc!C:P,4,FALSE)))</f>
        <v/>
      </c>
      <c r="CX969" s="187" t="str">
        <f>IF(ISBLANK(CQ969), "", 3 + (CQ969 -VLOOKUP(CU969,Anthro_Calc!C:P,10,FALSE)) / (VLOOKUP(CU969,Anthro_Calc!C:P,10,FALSE) - VLOOKUP(CU969,Anthro_Calc!C:P,9,FALSE)))</f>
        <v/>
      </c>
      <c r="CY969" s="188" t="str">
        <f t="shared" si="825"/>
        <v/>
      </c>
      <c r="CZ969" s="117" t="str">
        <f t="shared" si="839"/>
        <v/>
      </c>
      <c r="DA969" s="174" t="str">
        <f t="shared" si="826"/>
        <v/>
      </c>
      <c r="DB969" s="189"/>
    </row>
    <row r="970" spans="1:106">
      <c r="A970" s="165">
        <f t="shared" si="831"/>
        <v>966</v>
      </c>
      <c r="B970" s="166"/>
      <c r="C970" s="166"/>
      <c r="D970" s="166"/>
      <c r="E970" s="166"/>
      <c r="F970" s="166"/>
      <c r="G970" s="166"/>
      <c r="H970" s="166"/>
      <c r="I970" s="166"/>
      <c r="J970" s="166"/>
      <c r="K970" s="166"/>
      <c r="L970" s="166"/>
      <c r="M970" s="167"/>
      <c r="N970" s="168" t="str">
        <f t="shared" ca="1" si="790"/>
        <v/>
      </c>
      <c r="O970" s="169"/>
      <c r="P970" s="169"/>
      <c r="Q970" s="167"/>
      <c r="R970" s="170"/>
      <c r="S970" s="171" t="str">
        <f t="shared" si="791"/>
        <v/>
      </c>
      <c r="T970" s="171" t="str">
        <f t="shared" si="792"/>
        <v/>
      </c>
      <c r="U970" s="171" t="str">
        <f t="shared" si="793"/>
        <v/>
      </c>
      <c r="V970" s="171" t="str">
        <f>IF(ISBLANK(R970), "", (POWER(R970/VLOOKUP(U970,Anthro_Calc!C:P,13,FALSE),VLOOKUP(U970,Anthro_Calc!C:P,12,FALSE))-1) / (VLOOKUP(U970,Anthro_Calc!C:P,14,FALSE)*VLOOKUP(U970,Anthro_Calc!C:P,12,FALSE)))</f>
        <v/>
      </c>
      <c r="W970" s="171" t="str">
        <f>IF(ISBLANK(R970), "", -3 + (R970 -VLOOKUP(U970,Anthro_Calc!C:P,4,FALSE)) / (VLOOKUP(U970,Anthro_Calc!C:P,5,FALSE) - VLOOKUP(U970,Anthro_Calc!C:P,4,FALSE)))</f>
        <v/>
      </c>
      <c r="X970" s="171" t="str">
        <f>IF(ISBLANK(R970), "", 3 + (R970 -VLOOKUP(U970,Anthro_Calc!C:P,10,FALSE)) / (VLOOKUP(U970,Anthro_Calc!C:P,10,FALSE) - VLOOKUP(U970,Anthro_Calc!C:P,9,FALSE)))</f>
        <v/>
      </c>
      <c r="Y970" s="172" t="str">
        <f t="shared" si="794"/>
        <v/>
      </c>
      <c r="Z970" s="173" t="str">
        <f t="shared" si="795"/>
        <v/>
      </c>
      <c r="AA970" s="174" t="str">
        <f t="shared" si="830"/>
        <v/>
      </c>
      <c r="AB970" s="167"/>
      <c r="AC970" s="175"/>
      <c r="AD970" s="176"/>
      <c r="AE970" s="177" t="str">
        <f t="shared" si="796"/>
        <v/>
      </c>
      <c r="AF970" s="171">
        <f t="shared" si="797"/>
        <v>0</v>
      </c>
      <c r="AG970" s="171">
        <f t="shared" si="798"/>
        <v>0</v>
      </c>
      <c r="AH970" s="171" t="str">
        <f t="shared" si="799"/>
        <v>0</v>
      </c>
      <c r="AI970" s="171" t="str">
        <f>IF(ISBLANK(AD970), "", (POWER(AD970/VLOOKUP(AH970,Anthro_Calc!C:P,13,FALSE),VLOOKUP(AH970,Anthro_Calc!C:P,12,FALSE))-1) / (VLOOKUP(AH970,Anthro_Calc!C:P,14,FALSE)*VLOOKUP(AH970,Anthro_Calc!C:P,12,FALSE)))</f>
        <v/>
      </c>
      <c r="AJ970" s="171" t="str">
        <f>IF(ISBLANK(AD970), "", -3 + (AD970 -VLOOKUP(AH970,Anthro_Calc!C:P,4,FALSE)) / (VLOOKUP(AH970,Anthro_Calc!C:P,5,FALSE) - VLOOKUP(AH970,Anthro_Calc!C:P,4,FALSE)))</f>
        <v/>
      </c>
      <c r="AK970" s="171" t="str">
        <f>IF(ISBLANK(AD970), "", 3 + (AD970 -VLOOKUP(AH970,Anthro_Calc!C:P,10,FALSE)) / (VLOOKUP(AH970,Anthro_Calc!C:P,10,FALSE) - VLOOKUP(AH970,Anthro_Calc!C:P,9,FALSE)))</f>
        <v/>
      </c>
      <c r="AL970" s="172" t="str">
        <f t="shared" si="800"/>
        <v/>
      </c>
      <c r="AM970" s="173" t="str">
        <f t="shared" si="801"/>
        <v/>
      </c>
      <c r="AN970" s="174" t="str">
        <f t="shared" si="802"/>
        <v/>
      </c>
      <c r="AO970" s="178" t="str">
        <f t="shared" si="832"/>
        <v/>
      </c>
      <c r="AP970" s="179"/>
      <c r="AQ970" s="179" t="str">
        <f t="shared" si="838"/>
        <v/>
      </c>
      <c r="AR970" s="167"/>
      <c r="AS970" s="175"/>
      <c r="AT970" s="170"/>
      <c r="AU970" s="177" t="str">
        <f t="shared" si="829"/>
        <v/>
      </c>
      <c r="AV970" s="171">
        <f t="shared" si="803"/>
        <v>0</v>
      </c>
      <c r="AW970" s="171">
        <f t="shared" si="804"/>
        <v>0</v>
      </c>
      <c r="AX970" s="171" t="str">
        <f t="shared" si="805"/>
        <v>0</v>
      </c>
      <c r="AY970" s="171" t="str">
        <f>IF(ISBLANK(AT970), "", (POWER(AT970/VLOOKUP(AX970,Anthro_Calc!C:P,13,FALSE),VLOOKUP(AX970,Anthro_Calc!C:P,12,FALSE))-1) / (VLOOKUP(AX970,Anthro_Calc!C:P,14,FALSE)*VLOOKUP(AX970,Anthro_Calc!C:P,12,FALSE)))</f>
        <v/>
      </c>
      <c r="AZ970" s="171" t="str">
        <f>IF(ISBLANK(AT970), "", -3 + (AT970 -VLOOKUP(AX970,Anthro_Calc!C:P,4,FALSE)) / (VLOOKUP(AX970,Anthro_Calc!C:P,5,FALSE) - VLOOKUP(AX970,Anthro_Calc!C:P,4,FALSE)))</f>
        <v/>
      </c>
      <c r="BA970" s="171" t="str">
        <f>IF(ISBLANK(AT970), "", 3 + (AT970 -VLOOKUP(AX970,Anthro_Calc!C:P,10,FALSE)) / (VLOOKUP(AX970,Anthro_Calc!C:P,10,FALSE) - VLOOKUP(AX970,Anthro_Calc!C:P,9,FALSE)))</f>
        <v/>
      </c>
      <c r="BB970" s="172" t="str">
        <f t="shared" si="806"/>
        <v/>
      </c>
      <c r="BC970" s="173" t="str">
        <f t="shared" si="807"/>
        <v/>
      </c>
      <c r="BD970" s="174" t="str">
        <f t="shared" si="833"/>
        <v/>
      </c>
      <c r="BE970" s="180" t="str">
        <f t="shared" si="834"/>
        <v/>
      </c>
      <c r="BF970" s="181" t="str">
        <f t="shared" si="808"/>
        <v/>
      </c>
      <c r="BG970" s="181" t="str">
        <f t="shared" si="835"/>
        <v/>
      </c>
      <c r="BH970" s="179"/>
      <c r="BI970" s="182"/>
      <c r="BJ970" s="167"/>
      <c r="BK970" s="175"/>
      <c r="BL970" s="176"/>
      <c r="BM970" s="177" t="str">
        <f t="shared" si="809"/>
        <v/>
      </c>
      <c r="BN970" s="171">
        <f t="shared" si="827"/>
        <v>0</v>
      </c>
      <c r="BO970" s="171">
        <f t="shared" si="828"/>
        <v>0</v>
      </c>
      <c r="BP970" s="171" t="str">
        <f t="shared" si="810"/>
        <v>0</v>
      </c>
      <c r="BQ970" s="171" t="str">
        <f>IF(ISBLANK(BL970), "", (POWER(BL970/VLOOKUP(BP970,Anthro_Calc!C:P,13,FALSE),VLOOKUP(BP970,Anthro_Calc!C:P,12,FALSE))-1) / (VLOOKUP(BP970,Anthro_Calc!C:P,14,FALSE)*VLOOKUP(BP970,Anthro_Calc!C:P,12,FALSE)))</f>
        <v/>
      </c>
      <c r="BR970" s="171" t="str">
        <f>IF(ISBLANK(BL970), "", -3 + (BL970 -VLOOKUP(BP970,Anthro_Calc!C:P,4,FALSE)) / (VLOOKUP(BP970,Anthro_Calc!C:P,5,FALSE) - VLOOKUP(BP970,Anthro_Calc!C:P,4,FALSE)))</f>
        <v/>
      </c>
      <c r="BS970" s="171" t="str">
        <f>IF(ISBLANK(BL970), "", 3 + (BL970 -VLOOKUP(BP970,Anthro_Calc!C:P,10,FALSE)) / (VLOOKUP(BP970,Anthro_Calc!C:P,10,FALSE) - VLOOKUP(BP970,Anthro_Calc!C:P,9,FALSE)))</f>
        <v/>
      </c>
      <c r="BT970" s="172" t="str">
        <f t="shared" si="811"/>
        <v/>
      </c>
      <c r="BU970" s="173" t="str">
        <f t="shared" si="812"/>
        <v/>
      </c>
      <c r="BV970" s="174" t="str">
        <f t="shared" si="813"/>
        <v/>
      </c>
      <c r="BW970" s="181" t="str">
        <f t="shared" si="836"/>
        <v/>
      </c>
      <c r="BX970" s="179"/>
      <c r="BY970" s="181" t="str">
        <f>IF(ISBLANK(BL970), "", VLOOKUP(Z970&amp;" "&amp;BV970&amp;" "&amp;BW970,Graduation_Criteria!$D$2:$E$34,2,FALSE))</f>
        <v/>
      </c>
      <c r="BZ970" s="181" t="str">
        <f t="shared" si="837"/>
        <v/>
      </c>
      <c r="CA970" s="167"/>
      <c r="CB970" s="175"/>
      <c r="CC970" s="175"/>
      <c r="CD970" s="183" t="str">
        <f t="shared" si="814"/>
        <v/>
      </c>
      <c r="CE970" s="184">
        <f t="shared" si="815"/>
        <v>0</v>
      </c>
      <c r="CF970" s="184">
        <f t="shared" si="816"/>
        <v>0</v>
      </c>
      <c r="CG970" s="184" t="str">
        <f t="shared" si="817"/>
        <v>0</v>
      </c>
      <c r="CH970" s="184" t="str">
        <f>IF(ISBLANK(CC970), "", (POWER(CC970/VLOOKUP(CG970,Anthro_Calc!C:P,13,FALSE),VLOOKUP(CG970,Anthro_Calc!C:P,12,FALSE))-1) / (VLOOKUP(CG970,Anthro_Calc!C:P,14,FALSE)*VLOOKUP(CG970,Anthro_Calc!C:P,12,FALSE)))</f>
        <v/>
      </c>
      <c r="CI970" s="184" t="str">
        <f>IF(ISBLANK(CC970), "", -3 + (CC970 -VLOOKUP(CG970,Anthro_Calc!C:P,4,FALSE)) / (VLOOKUP(CG970,Anthro_Calc!C:P,5,FALSE) - VLOOKUP(CG970,Anthro_Calc!C:P,4,FALSE)))</f>
        <v/>
      </c>
      <c r="CJ970" s="184" t="str">
        <f>IF(ISBLANK(CC970), "", 3 + (CC970 -VLOOKUP(CG970,Anthro_Calc!C:P,10,FALSE)) / (VLOOKUP(CG970,Anthro_Calc!C:P,10,FALSE) - VLOOKUP(CG970,Anthro_Calc!C:P,9,FALSE)))</f>
        <v/>
      </c>
      <c r="CK970" s="185" t="str">
        <f t="shared" si="818"/>
        <v/>
      </c>
      <c r="CL970" s="173" t="str">
        <f t="shared" si="819"/>
        <v/>
      </c>
      <c r="CM970" s="174" t="str">
        <f t="shared" si="820"/>
        <v/>
      </c>
      <c r="CN970" s="179"/>
      <c r="CO970" s="167"/>
      <c r="CP970" s="175"/>
      <c r="CQ970" s="175"/>
      <c r="CR970" s="186" t="str">
        <f t="shared" si="821"/>
        <v/>
      </c>
      <c r="CS970" s="187">
        <f t="shared" si="822"/>
        <v>0</v>
      </c>
      <c r="CT970" s="187">
        <f t="shared" si="823"/>
        <v>0</v>
      </c>
      <c r="CU970" s="187" t="str">
        <f t="shared" si="824"/>
        <v>0</v>
      </c>
      <c r="CV970" s="187" t="str">
        <f>IF(ISBLANK(CQ970), "", (POWER(CQ970/VLOOKUP(CU970,Anthro_Calc!C:P,13,FALSE),VLOOKUP(CU970,Anthro_Calc!C:P,12,FALSE))-1) / (VLOOKUP(CU970,Anthro_Calc!C:P,14,FALSE)*VLOOKUP(CU970,Anthro_Calc!C:P,12,FALSE)))</f>
        <v/>
      </c>
      <c r="CW970" s="187" t="str">
        <f>IF(ISBLANK(CQ970), "", -3 + (CQ970 -VLOOKUP(CU970,Anthro_Calc!C:P,4,FALSE)) / (VLOOKUP(CU970,Anthro_Calc!C:P,5,FALSE) - VLOOKUP(CU970,Anthro_Calc!C:P,4,FALSE)))</f>
        <v/>
      </c>
      <c r="CX970" s="187" t="str">
        <f>IF(ISBLANK(CQ970), "", 3 + (CQ970 -VLOOKUP(CU970,Anthro_Calc!C:P,10,FALSE)) / (VLOOKUP(CU970,Anthro_Calc!C:P,10,FALSE) - VLOOKUP(CU970,Anthro_Calc!C:P,9,FALSE)))</f>
        <v/>
      </c>
      <c r="CY970" s="188" t="str">
        <f t="shared" si="825"/>
        <v/>
      </c>
      <c r="CZ970" s="117" t="str">
        <f t="shared" si="839"/>
        <v/>
      </c>
      <c r="DA970" s="174" t="str">
        <f t="shared" si="826"/>
        <v/>
      </c>
      <c r="DB970" s="189"/>
    </row>
    <row r="971" spans="1:106">
      <c r="A971" s="165">
        <f t="shared" si="831"/>
        <v>967</v>
      </c>
      <c r="B971" s="166"/>
      <c r="C971" s="166"/>
      <c r="D971" s="166"/>
      <c r="E971" s="166"/>
      <c r="F971" s="166"/>
      <c r="G971" s="166"/>
      <c r="H971" s="166"/>
      <c r="I971" s="166"/>
      <c r="J971" s="166"/>
      <c r="K971" s="166"/>
      <c r="L971" s="166"/>
      <c r="M971" s="167"/>
      <c r="N971" s="168" t="str">
        <f t="shared" ca="1" si="790"/>
        <v/>
      </c>
      <c r="O971" s="169"/>
      <c r="P971" s="169"/>
      <c r="Q971" s="167"/>
      <c r="R971" s="170"/>
      <c r="S971" s="171" t="str">
        <f t="shared" si="791"/>
        <v/>
      </c>
      <c r="T971" s="171" t="str">
        <f t="shared" si="792"/>
        <v/>
      </c>
      <c r="U971" s="171" t="str">
        <f t="shared" si="793"/>
        <v/>
      </c>
      <c r="V971" s="171" t="str">
        <f>IF(ISBLANK(R971), "", (POWER(R971/VLOOKUP(U971,Anthro_Calc!C:P,13,FALSE),VLOOKUP(U971,Anthro_Calc!C:P,12,FALSE))-1) / (VLOOKUP(U971,Anthro_Calc!C:P,14,FALSE)*VLOOKUP(U971,Anthro_Calc!C:P,12,FALSE)))</f>
        <v/>
      </c>
      <c r="W971" s="171" t="str">
        <f>IF(ISBLANK(R971), "", -3 + (R971 -VLOOKUP(U971,Anthro_Calc!C:P,4,FALSE)) / (VLOOKUP(U971,Anthro_Calc!C:P,5,FALSE) - VLOOKUP(U971,Anthro_Calc!C:P,4,FALSE)))</f>
        <v/>
      </c>
      <c r="X971" s="171" t="str">
        <f>IF(ISBLANK(R971), "", 3 + (R971 -VLOOKUP(U971,Anthro_Calc!C:P,10,FALSE)) / (VLOOKUP(U971,Anthro_Calc!C:P,10,FALSE) - VLOOKUP(U971,Anthro_Calc!C:P,9,FALSE)))</f>
        <v/>
      </c>
      <c r="Y971" s="172" t="str">
        <f t="shared" si="794"/>
        <v/>
      </c>
      <c r="Z971" s="173" t="str">
        <f t="shared" si="795"/>
        <v/>
      </c>
      <c r="AA971" s="174" t="str">
        <f t="shared" si="830"/>
        <v/>
      </c>
      <c r="AB971" s="167"/>
      <c r="AC971" s="175"/>
      <c r="AD971" s="176"/>
      <c r="AE971" s="177" t="str">
        <f t="shared" si="796"/>
        <v/>
      </c>
      <c r="AF971" s="171">
        <f t="shared" si="797"/>
        <v>0</v>
      </c>
      <c r="AG971" s="171">
        <f t="shared" si="798"/>
        <v>0</v>
      </c>
      <c r="AH971" s="171" t="str">
        <f t="shared" si="799"/>
        <v>0</v>
      </c>
      <c r="AI971" s="171" t="str">
        <f>IF(ISBLANK(AD971), "", (POWER(AD971/VLOOKUP(AH971,Anthro_Calc!C:P,13,FALSE),VLOOKUP(AH971,Anthro_Calc!C:P,12,FALSE))-1) / (VLOOKUP(AH971,Anthro_Calc!C:P,14,FALSE)*VLOOKUP(AH971,Anthro_Calc!C:P,12,FALSE)))</f>
        <v/>
      </c>
      <c r="AJ971" s="171" t="str">
        <f>IF(ISBLANK(AD971), "", -3 + (AD971 -VLOOKUP(AH971,Anthro_Calc!C:P,4,FALSE)) / (VLOOKUP(AH971,Anthro_Calc!C:P,5,FALSE) - VLOOKUP(AH971,Anthro_Calc!C:P,4,FALSE)))</f>
        <v/>
      </c>
      <c r="AK971" s="171" t="str">
        <f>IF(ISBLANK(AD971), "", 3 + (AD971 -VLOOKUP(AH971,Anthro_Calc!C:P,10,FALSE)) / (VLOOKUP(AH971,Anthro_Calc!C:P,10,FALSE) - VLOOKUP(AH971,Anthro_Calc!C:P,9,FALSE)))</f>
        <v/>
      </c>
      <c r="AL971" s="172" t="str">
        <f t="shared" si="800"/>
        <v/>
      </c>
      <c r="AM971" s="173" t="str">
        <f t="shared" si="801"/>
        <v/>
      </c>
      <c r="AN971" s="174" t="str">
        <f t="shared" si="802"/>
        <v/>
      </c>
      <c r="AO971" s="178" t="str">
        <f t="shared" si="832"/>
        <v/>
      </c>
      <c r="AP971" s="179"/>
      <c r="AQ971" s="179" t="str">
        <f t="shared" si="838"/>
        <v/>
      </c>
      <c r="AR971" s="167"/>
      <c r="AS971" s="175"/>
      <c r="AT971" s="170"/>
      <c r="AU971" s="177" t="str">
        <f t="shared" si="829"/>
        <v/>
      </c>
      <c r="AV971" s="171">
        <f t="shared" si="803"/>
        <v>0</v>
      </c>
      <c r="AW971" s="171">
        <f t="shared" si="804"/>
        <v>0</v>
      </c>
      <c r="AX971" s="171" t="str">
        <f t="shared" si="805"/>
        <v>0</v>
      </c>
      <c r="AY971" s="171" t="str">
        <f>IF(ISBLANK(AT971), "", (POWER(AT971/VLOOKUP(AX971,Anthro_Calc!C:P,13,FALSE),VLOOKUP(AX971,Anthro_Calc!C:P,12,FALSE))-1) / (VLOOKUP(AX971,Anthro_Calc!C:P,14,FALSE)*VLOOKUP(AX971,Anthro_Calc!C:P,12,FALSE)))</f>
        <v/>
      </c>
      <c r="AZ971" s="171" t="str">
        <f>IF(ISBLANK(AT971), "", -3 + (AT971 -VLOOKUP(AX971,Anthro_Calc!C:P,4,FALSE)) / (VLOOKUP(AX971,Anthro_Calc!C:P,5,FALSE) - VLOOKUP(AX971,Anthro_Calc!C:P,4,FALSE)))</f>
        <v/>
      </c>
      <c r="BA971" s="171" t="str">
        <f>IF(ISBLANK(AT971), "", 3 + (AT971 -VLOOKUP(AX971,Anthro_Calc!C:P,10,FALSE)) / (VLOOKUP(AX971,Anthro_Calc!C:P,10,FALSE) - VLOOKUP(AX971,Anthro_Calc!C:P,9,FALSE)))</f>
        <v/>
      </c>
      <c r="BB971" s="172" t="str">
        <f t="shared" si="806"/>
        <v/>
      </c>
      <c r="BC971" s="173" t="str">
        <f t="shared" si="807"/>
        <v/>
      </c>
      <c r="BD971" s="174" t="str">
        <f t="shared" si="833"/>
        <v/>
      </c>
      <c r="BE971" s="180" t="str">
        <f t="shared" si="834"/>
        <v/>
      </c>
      <c r="BF971" s="181" t="str">
        <f t="shared" si="808"/>
        <v/>
      </c>
      <c r="BG971" s="181" t="str">
        <f t="shared" si="835"/>
        <v/>
      </c>
      <c r="BH971" s="179"/>
      <c r="BI971" s="182"/>
      <c r="BJ971" s="167"/>
      <c r="BK971" s="175"/>
      <c r="BL971" s="176"/>
      <c r="BM971" s="177" t="str">
        <f t="shared" si="809"/>
        <v/>
      </c>
      <c r="BN971" s="171">
        <f t="shared" si="827"/>
        <v>0</v>
      </c>
      <c r="BO971" s="171">
        <f t="shared" si="828"/>
        <v>0</v>
      </c>
      <c r="BP971" s="171" t="str">
        <f t="shared" si="810"/>
        <v>0</v>
      </c>
      <c r="BQ971" s="171" t="str">
        <f>IF(ISBLANK(BL971), "", (POWER(BL971/VLOOKUP(BP971,Anthro_Calc!C:P,13,FALSE),VLOOKUP(BP971,Anthro_Calc!C:P,12,FALSE))-1) / (VLOOKUP(BP971,Anthro_Calc!C:P,14,FALSE)*VLOOKUP(BP971,Anthro_Calc!C:P,12,FALSE)))</f>
        <v/>
      </c>
      <c r="BR971" s="171" t="str">
        <f>IF(ISBLANK(BL971), "", -3 + (BL971 -VLOOKUP(BP971,Anthro_Calc!C:P,4,FALSE)) / (VLOOKUP(BP971,Anthro_Calc!C:P,5,FALSE) - VLOOKUP(BP971,Anthro_Calc!C:P,4,FALSE)))</f>
        <v/>
      </c>
      <c r="BS971" s="171" t="str">
        <f>IF(ISBLANK(BL971), "", 3 + (BL971 -VLOOKUP(BP971,Anthro_Calc!C:P,10,FALSE)) / (VLOOKUP(BP971,Anthro_Calc!C:P,10,FALSE) - VLOOKUP(BP971,Anthro_Calc!C:P,9,FALSE)))</f>
        <v/>
      </c>
      <c r="BT971" s="172" t="str">
        <f t="shared" si="811"/>
        <v/>
      </c>
      <c r="BU971" s="173" t="str">
        <f t="shared" si="812"/>
        <v/>
      </c>
      <c r="BV971" s="174" t="str">
        <f t="shared" si="813"/>
        <v/>
      </c>
      <c r="BW971" s="181" t="str">
        <f t="shared" si="836"/>
        <v/>
      </c>
      <c r="BX971" s="179"/>
      <c r="BY971" s="181" t="str">
        <f>IF(ISBLANK(BL971), "", VLOOKUP(Z971&amp;" "&amp;BV971&amp;" "&amp;BW971,Graduation_Criteria!$D$2:$E$34,2,FALSE))</f>
        <v/>
      </c>
      <c r="BZ971" s="181" t="str">
        <f t="shared" si="837"/>
        <v/>
      </c>
      <c r="CA971" s="167"/>
      <c r="CB971" s="175"/>
      <c r="CC971" s="175"/>
      <c r="CD971" s="183" t="str">
        <f t="shared" si="814"/>
        <v/>
      </c>
      <c r="CE971" s="184">
        <f t="shared" si="815"/>
        <v>0</v>
      </c>
      <c r="CF971" s="184">
        <f t="shared" si="816"/>
        <v>0</v>
      </c>
      <c r="CG971" s="184" t="str">
        <f t="shared" si="817"/>
        <v>0</v>
      </c>
      <c r="CH971" s="184" t="str">
        <f>IF(ISBLANK(CC971), "", (POWER(CC971/VLOOKUP(CG971,Anthro_Calc!C:P,13,FALSE),VLOOKUP(CG971,Anthro_Calc!C:P,12,FALSE))-1) / (VLOOKUP(CG971,Anthro_Calc!C:P,14,FALSE)*VLOOKUP(CG971,Anthro_Calc!C:P,12,FALSE)))</f>
        <v/>
      </c>
      <c r="CI971" s="184" t="str">
        <f>IF(ISBLANK(CC971), "", -3 + (CC971 -VLOOKUP(CG971,Anthro_Calc!C:P,4,FALSE)) / (VLOOKUP(CG971,Anthro_Calc!C:P,5,FALSE) - VLOOKUP(CG971,Anthro_Calc!C:P,4,FALSE)))</f>
        <v/>
      </c>
      <c r="CJ971" s="184" t="str">
        <f>IF(ISBLANK(CC971), "", 3 + (CC971 -VLOOKUP(CG971,Anthro_Calc!C:P,10,FALSE)) / (VLOOKUP(CG971,Anthro_Calc!C:P,10,FALSE) - VLOOKUP(CG971,Anthro_Calc!C:P,9,FALSE)))</f>
        <v/>
      </c>
      <c r="CK971" s="185" t="str">
        <f t="shared" si="818"/>
        <v/>
      </c>
      <c r="CL971" s="173" t="str">
        <f t="shared" si="819"/>
        <v/>
      </c>
      <c r="CM971" s="174" t="str">
        <f t="shared" si="820"/>
        <v/>
      </c>
      <c r="CN971" s="179"/>
      <c r="CO971" s="167"/>
      <c r="CP971" s="175"/>
      <c r="CQ971" s="175"/>
      <c r="CR971" s="186" t="str">
        <f t="shared" si="821"/>
        <v/>
      </c>
      <c r="CS971" s="187">
        <f t="shared" si="822"/>
        <v>0</v>
      </c>
      <c r="CT971" s="187">
        <f t="shared" si="823"/>
        <v>0</v>
      </c>
      <c r="CU971" s="187" t="str">
        <f t="shared" si="824"/>
        <v>0</v>
      </c>
      <c r="CV971" s="187" t="str">
        <f>IF(ISBLANK(CQ971), "", (POWER(CQ971/VLOOKUP(CU971,Anthro_Calc!C:P,13,FALSE),VLOOKUP(CU971,Anthro_Calc!C:P,12,FALSE))-1) / (VLOOKUP(CU971,Anthro_Calc!C:P,14,FALSE)*VLOOKUP(CU971,Anthro_Calc!C:P,12,FALSE)))</f>
        <v/>
      </c>
      <c r="CW971" s="187" t="str">
        <f>IF(ISBLANK(CQ971), "", -3 + (CQ971 -VLOOKUP(CU971,Anthro_Calc!C:P,4,FALSE)) / (VLOOKUP(CU971,Anthro_Calc!C:P,5,FALSE) - VLOOKUP(CU971,Anthro_Calc!C:P,4,FALSE)))</f>
        <v/>
      </c>
      <c r="CX971" s="187" t="str">
        <f>IF(ISBLANK(CQ971), "", 3 + (CQ971 -VLOOKUP(CU971,Anthro_Calc!C:P,10,FALSE)) / (VLOOKUP(CU971,Anthro_Calc!C:P,10,FALSE) - VLOOKUP(CU971,Anthro_Calc!C:P,9,FALSE)))</f>
        <v/>
      </c>
      <c r="CY971" s="188" t="str">
        <f t="shared" si="825"/>
        <v/>
      </c>
      <c r="CZ971" s="117" t="str">
        <f t="shared" si="839"/>
        <v/>
      </c>
      <c r="DA971" s="174" t="str">
        <f t="shared" si="826"/>
        <v/>
      </c>
      <c r="DB971" s="189"/>
    </row>
    <row r="972" spans="1:106">
      <c r="A972" s="165">
        <f t="shared" si="831"/>
        <v>968</v>
      </c>
      <c r="B972" s="166"/>
      <c r="C972" s="166"/>
      <c r="D972" s="166"/>
      <c r="E972" s="166"/>
      <c r="F972" s="166"/>
      <c r="G972" s="166"/>
      <c r="H972" s="166"/>
      <c r="I972" s="166"/>
      <c r="J972" s="166"/>
      <c r="K972" s="166"/>
      <c r="L972" s="166"/>
      <c r="M972" s="167"/>
      <c r="N972" s="168" t="str">
        <f t="shared" ca="1" si="790"/>
        <v/>
      </c>
      <c r="O972" s="169"/>
      <c r="P972" s="169"/>
      <c r="Q972" s="167"/>
      <c r="R972" s="170"/>
      <c r="S972" s="171" t="str">
        <f t="shared" si="791"/>
        <v/>
      </c>
      <c r="T972" s="171" t="str">
        <f t="shared" si="792"/>
        <v/>
      </c>
      <c r="U972" s="171" t="str">
        <f t="shared" si="793"/>
        <v/>
      </c>
      <c r="V972" s="171" t="str">
        <f>IF(ISBLANK(R972), "", (POWER(R972/VLOOKUP(U972,Anthro_Calc!C:P,13,FALSE),VLOOKUP(U972,Anthro_Calc!C:P,12,FALSE))-1) / (VLOOKUP(U972,Anthro_Calc!C:P,14,FALSE)*VLOOKUP(U972,Anthro_Calc!C:P,12,FALSE)))</f>
        <v/>
      </c>
      <c r="W972" s="171" t="str">
        <f>IF(ISBLANK(R972), "", -3 + (R972 -VLOOKUP(U972,Anthro_Calc!C:P,4,FALSE)) / (VLOOKUP(U972,Anthro_Calc!C:P,5,FALSE) - VLOOKUP(U972,Anthro_Calc!C:P,4,FALSE)))</f>
        <v/>
      </c>
      <c r="X972" s="171" t="str">
        <f>IF(ISBLANK(R972), "", 3 + (R972 -VLOOKUP(U972,Anthro_Calc!C:P,10,FALSE)) / (VLOOKUP(U972,Anthro_Calc!C:P,10,FALSE) - VLOOKUP(U972,Anthro_Calc!C:P,9,FALSE)))</f>
        <v/>
      </c>
      <c r="Y972" s="172" t="str">
        <f t="shared" si="794"/>
        <v/>
      </c>
      <c r="Z972" s="173" t="str">
        <f t="shared" si="795"/>
        <v/>
      </c>
      <c r="AA972" s="174" t="str">
        <f t="shared" si="830"/>
        <v/>
      </c>
      <c r="AB972" s="167"/>
      <c r="AC972" s="175"/>
      <c r="AD972" s="176"/>
      <c r="AE972" s="177" t="str">
        <f t="shared" si="796"/>
        <v/>
      </c>
      <c r="AF972" s="171">
        <f t="shared" si="797"/>
        <v>0</v>
      </c>
      <c r="AG972" s="171">
        <f t="shared" si="798"/>
        <v>0</v>
      </c>
      <c r="AH972" s="171" t="str">
        <f t="shared" si="799"/>
        <v>0</v>
      </c>
      <c r="AI972" s="171" t="str">
        <f>IF(ISBLANK(AD972), "", (POWER(AD972/VLOOKUP(AH972,Anthro_Calc!C:P,13,FALSE),VLOOKUP(AH972,Anthro_Calc!C:P,12,FALSE))-1) / (VLOOKUP(AH972,Anthro_Calc!C:P,14,FALSE)*VLOOKUP(AH972,Anthro_Calc!C:P,12,FALSE)))</f>
        <v/>
      </c>
      <c r="AJ972" s="171" t="str">
        <f>IF(ISBLANK(AD972), "", -3 + (AD972 -VLOOKUP(AH972,Anthro_Calc!C:P,4,FALSE)) / (VLOOKUP(AH972,Anthro_Calc!C:P,5,FALSE) - VLOOKUP(AH972,Anthro_Calc!C:P,4,FALSE)))</f>
        <v/>
      </c>
      <c r="AK972" s="171" t="str">
        <f>IF(ISBLANK(AD972), "", 3 + (AD972 -VLOOKUP(AH972,Anthro_Calc!C:P,10,FALSE)) / (VLOOKUP(AH972,Anthro_Calc!C:P,10,FALSE) - VLOOKUP(AH972,Anthro_Calc!C:P,9,FALSE)))</f>
        <v/>
      </c>
      <c r="AL972" s="172" t="str">
        <f t="shared" si="800"/>
        <v/>
      </c>
      <c r="AM972" s="173" t="str">
        <f t="shared" si="801"/>
        <v/>
      </c>
      <c r="AN972" s="174" t="str">
        <f t="shared" si="802"/>
        <v/>
      </c>
      <c r="AO972" s="178" t="str">
        <f t="shared" si="832"/>
        <v/>
      </c>
      <c r="AP972" s="179"/>
      <c r="AQ972" s="179" t="str">
        <f t="shared" si="838"/>
        <v/>
      </c>
      <c r="AR972" s="167"/>
      <c r="AS972" s="175"/>
      <c r="AT972" s="170"/>
      <c r="AU972" s="177" t="str">
        <f t="shared" si="829"/>
        <v/>
      </c>
      <c r="AV972" s="171">
        <f t="shared" si="803"/>
        <v>0</v>
      </c>
      <c r="AW972" s="171">
        <f t="shared" si="804"/>
        <v>0</v>
      </c>
      <c r="AX972" s="171" t="str">
        <f t="shared" si="805"/>
        <v>0</v>
      </c>
      <c r="AY972" s="171" t="str">
        <f>IF(ISBLANK(AT972), "", (POWER(AT972/VLOOKUP(AX972,Anthro_Calc!C:P,13,FALSE),VLOOKUP(AX972,Anthro_Calc!C:P,12,FALSE))-1) / (VLOOKUP(AX972,Anthro_Calc!C:P,14,FALSE)*VLOOKUP(AX972,Anthro_Calc!C:P,12,FALSE)))</f>
        <v/>
      </c>
      <c r="AZ972" s="171" t="str">
        <f>IF(ISBLANK(AT972), "", -3 + (AT972 -VLOOKUP(AX972,Anthro_Calc!C:P,4,FALSE)) / (VLOOKUP(AX972,Anthro_Calc!C:P,5,FALSE) - VLOOKUP(AX972,Anthro_Calc!C:P,4,FALSE)))</f>
        <v/>
      </c>
      <c r="BA972" s="171" t="str">
        <f>IF(ISBLANK(AT972), "", 3 + (AT972 -VLOOKUP(AX972,Anthro_Calc!C:P,10,FALSE)) / (VLOOKUP(AX972,Anthro_Calc!C:P,10,FALSE) - VLOOKUP(AX972,Anthro_Calc!C:P,9,FALSE)))</f>
        <v/>
      </c>
      <c r="BB972" s="172" t="str">
        <f t="shared" si="806"/>
        <v/>
      </c>
      <c r="BC972" s="173" t="str">
        <f t="shared" si="807"/>
        <v/>
      </c>
      <c r="BD972" s="174" t="str">
        <f t="shared" si="833"/>
        <v/>
      </c>
      <c r="BE972" s="180" t="str">
        <f t="shared" si="834"/>
        <v/>
      </c>
      <c r="BF972" s="181" t="str">
        <f t="shared" si="808"/>
        <v/>
      </c>
      <c r="BG972" s="181" t="str">
        <f t="shared" si="835"/>
        <v/>
      </c>
      <c r="BH972" s="179"/>
      <c r="BI972" s="182"/>
      <c r="BJ972" s="167"/>
      <c r="BK972" s="175"/>
      <c r="BL972" s="176"/>
      <c r="BM972" s="177" t="str">
        <f t="shared" si="809"/>
        <v/>
      </c>
      <c r="BN972" s="171">
        <f t="shared" si="827"/>
        <v>0</v>
      </c>
      <c r="BO972" s="171">
        <f t="shared" si="828"/>
        <v>0</v>
      </c>
      <c r="BP972" s="171" t="str">
        <f t="shared" si="810"/>
        <v>0</v>
      </c>
      <c r="BQ972" s="171" t="str">
        <f>IF(ISBLANK(BL972), "", (POWER(BL972/VLOOKUP(BP972,Anthro_Calc!C:P,13,FALSE),VLOOKUP(BP972,Anthro_Calc!C:P,12,FALSE))-1) / (VLOOKUP(BP972,Anthro_Calc!C:P,14,FALSE)*VLOOKUP(BP972,Anthro_Calc!C:P,12,FALSE)))</f>
        <v/>
      </c>
      <c r="BR972" s="171" t="str">
        <f>IF(ISBLANK(BL972), "", -3 + (BL972 -VLOOKUP(BP972,Anthro_Calc!C:P,4,FALSE)) / (VLOOKUP(BP972,Anthro_Calc!C:P,5,FALSE) - VLOOKUP(BP972,Anthro_Calc!C:P,4,FALSE)))</f>
        <v/>
      </c>
      <c r="BS972" s="171" t="str">
        <f>IF(ISBLANK(BL972), "", 3 + (BL972 -VLOOKUP(BP972,Anthro_Calc!C:P,10,FALSE)) / (VLOOKUP(BP972,Anthro_Calc!C:P,10,FALSE) - VLOOKUP(BP972,Anthro_Calc!C:P,9,FALSE)))</f>
        <v/>
      </c>
      <c r="BT972" s="172" t="str">
        <f t="shared" si="811"/>
        <v/>
      </c>
      <c r="BU972" s="173" t="str">
        <f t="shared" si="812"/>
        <v/>
      </c>
      <c r="BV972" s="174" t="str">
        <f t="shared" si="813"/>
        <v/>
      </c>
      <c r="BW972" s="181" t="str">
        <f t="shared" si="836"/>
        <v/>
      </c>
      <c r="BX972" s="179"/>
      <c r="BY972" s="181" t="str">
        <f>IF(ISBLANK(BL972), "", VLOOKUP(Z972&amp;" "&amp;BV972&amp;" "&amp;BW972,Graduation_Criteria!$D$2:$E$34,2,FALSE))</f>
        <v/>
      </c>
      <c r="BZ972" s="181" t="str">
        <f t="shared" si="837"/>
        <v/>
      </c>
      <c r="CA972" s="167"/>
      <c r="CB972" s="175"/>
      <c r="CC972" s="175"/>
      <c r="CD972" s="183" t="str">
        <f t="shared" si="814"/>
        <v/>
      </c>
      <c r="CE972" s="184">
        <f t="shared" si="815"/>
        <v>0</v>
      </c>
      <c r="CF972" s="184">
        <f t="shared" si="816"/>
        <v>0</v>
      </c>
      <c r="CG972" s="184" t="str">
        <f t="shared" si="817"/>
        <v>0</v>
      </c>
      <c r="CH972" s="184" t="str">
        <f>IF(ISBLANK(CC972), "", (POWER(CC972/VLOOKUP(CG972,Anthro_Calc!C:P,13,FALSE),VLOOKUP(CG972,Anthro_Calc!C:P,12,FALSE))-1) / (VLOOKUP(CG972,Anthro_Calc!C:P,14,FALSE)*VLOOKUP(CG972,Anthro_Calc!C:P,12,FALSE)))</f>
        <v/>
      </c>
      <c r="CI972" s="184" t="str">
        <f>IF(ISBLANK(CC972), "", -3 + (CC972 -VLOOKUP(CG972,Anthro_Calc!C:P,4,FALSE)) / (VLOOKUP(CG972,Anthro_Calc!C:P,5,FALSE) - VLOOKUP(CG972,Anthro_Calc!C:P,4,FALSE)))</f>
        <v/>
      </c>
      <c r="CJ972" s="184" t="str">
        <f>IF(ISBLANK(CC972), "", 3 + (CC972 -VLOOKUP(CG972,Anthro_Calc!C:P,10,FALSE)) / (VLOOKUP(CG972,Anthro_Calc!C:P,10,FALSE) - VLOOKUP(CG972,Anthro_Calc!C:P,9,FALSE)))</f>
        <v/>
      </c>
      <c r="CK972" s="185" t="str">
        <f t="shared" si="818"/>
        <v/>
      </c>
      <c r="CL972" s="173" t="str">
        <f t="shared" si="819"/>
        <v/>
      </c>
      <c r="CM972" s="174" t="str">
        <f t="shared" si="820"/>
        <v/>
      </c>
      <c r="CN972" s="179"/>
      <c r="CO972" s="167"/>
      <c r="CP972" s="175"/>
      <c r="CQ972" s="175"/>
      <c r="CR972" s="186" t="str">
        <f t="shared" si="821"/>
        <v/>
      </c>
      <c r="CS972" s="187">
        <f t="shared" si="822"/>
        <v>0</v>
      </c>
      <c r="CT972" s="187">
        <f t="shared" si="823"/>
        <v>0</v>
      </c>
      <c r="CU972" s="187" t="str">
        <f t="shared" si="824"/>
        <v>0</v>
      </c>
      <c r="CV972" s="187" t="str">
        <f>IF(ISBLANK(CQ972), "", (POWER(CQ972/VLOOKUP(CU972,Anthro_Calc!C:P,13,FALSE),VLOOKUP(CU972,Anthro_Calc!C:P,12,FALSE))-1) / (VLOOKUP(CU972,Anthro_Calc!C:P,14,FALSE)*VLOOKUP(CU972,Anthro_Calc!C:P,12,FALSE)))</f>
        <v/>
      </c>
      <c r="CW972" s="187" t="str">
        <f>IF(ISBLANK(CQ972), "", -3 + (CQ972 -VLOOKUP(CU972,Anthro_Calc!C:P,4,FALSE)) / (VLOOKUP(CU972,Anthro_Calc!C:P,5,FALSE) - VLOOKUP(CU972,Anthro_Calc!C:P,4,FALSE)))</f>
        <v/>
      </c>
      <c r="CX972" s="187" t="str">
        <f>IF(ISBLANK(CQ972), "", 3 + (CQ972 -VLOOKUP(CU972,Anthro_Calc!C:P,10,FALSE)) / (VLOOKUP(CU972,Anthro_Calc!C:P,10,FALSE) - VLOOKUP(CU972,Anthro_Calc!C:P,9,FALSE)))</f>
        <v/>
      </c>
      <c r="CY972" s="188" t="str">
        <f t="shared" si="825"/>
        <v/>
      </c>
      <c r="CZ972" s="117" t="str">
        <f t="shared" si="839"/>
        <v/>
      </c>
      <c r="DA972" s="174" t="str">
        <f t="shared" si="826"/>
        <v/>
      </c>
      <c r="DB972" s="189"/>
    </row>
    <row r="973" spans="1:106">
      <c r="A973" s="165">
        <f t="shared" si="831"/>
        <v>969</v>
      </c>
      <c r="B973" s="166"/>
      <c r="C973" s="166"/>
      <c r="D973" s="166"/>
      <c r="E973" s="166"/>
      <c r="F973" s="166"/>
      <c r="G973" s="166"/>
      <c r="H973" s="166"/>
      <c r="I973" s="166"/>
      <c r="J973" s="166"/>
      <c r="K973" s="166"/>
      <c r="L973" s="166"/>
      <c r="M973" s="167"/>
      <c r="N973" s="168" t="str">
        <f t="shared" ca="1" si="790"/>
        <v/>
      </c>
      <c r="O973" s="169"/>
      <c r="P973" s="169"/>
      <c r="Q973" s="167"/>
      <c r="R973" s="170"/>
      <c r="S973" s="171" t="str">
        <f t="shared" si="791"/>
        <v/>
      </c>
      <c r="T973" s="171" t="str">
        <f t="shared" si="792"/>
        <v/>
      </c>
      <c r="U973" s="171" t="str">
        <f t="shared" si="793"/>
        <v/>
      </c>
      <c r="V973" s="171" t="str">
        <f>IF(ISBLANK(R973), "", (POWER(R973/VLOOKUP(U973,Anthro_Calc!C:P,13,FALSE),VLOOKUP(U973,Anthro_Calc!C:P,12,FALSE))-1) / (VLOOKUP(U973,Anthro_Calc!C:P,14,FALSE)*VLOOKUP(U973,Anthro_Calc!C:P,12,FALSE)))</f>
        <v/>
      </c>
      <c r="W973" s="171" t="str">
        <f>IF(ISBLANK(R973), "", -3 + (R973 -VLOOKUP(U973,Anthro_Calc!C:P,4,FALSE)) / (VLOOKUP(U973,Anthro_Calc!C:P,5,FALSE) - VLOOKUP(U973,Anthro_Calc!C:P,4,FALSE)))</f>
        <v/>
      </c>
      <c r="X973" s="171" t="str">
        <f>IF(ISBLANK(R973), "", 3 + (R973 -VLOOKUP(U973,Anthro_Calc!C:P,10,FALSE)) / (VLOOKUP(U973,Anthro_Calc!C:P,10,FALSE) - VLOOKUP(U973,Anthro_Calc!C:P,9,FALSE)))</f>
        <v/>
      </c>
      <c r="Y973" s="172" t="str">
        <f t="shared" si="794"/>
        <v/>
      </c>
      <c r="Z973" s="173" t="str">
        <f t="shared" si="795"/>
        <v/>
      </c>
      <c r="AA973" s="174" t="str">
        <f t="shared" si="830"/>
        <v/>
      </c>
      <c r="AB973" s="167"/>
      <c r="AC973" s="175"/>
      <c r="AD973" s="176"/>
      <c r="AE973" s="177" t="str">
        <f t="shared" si="796"/>
        <v/>
      </c>
      <c r="AF973" s="171">
        <f t="shared" si="797"/>
        <v>0</v>
      </c>
      <c r="AG973" s="171">
        <f t="shared" si="798"/>
        <v>0</v>
      </c>
      <c r="AH973" s="171" t="str">
        <f t="shared" si="799"/>
        <v>0</v>
      </c>
      <c r="AI973" s="171" t="str">
        <f>IF(ISBLANK(AD973), "", (POWER(AD973/VLOOKUP(AH973,Anthro_Calc!C:P,13,FALSE),VLOOKUP(AH973,Anthro_Calc!C:P,12,FALSE))-1) / (VLOOKUP(AH973,Anthro_Calc!C:P,14,FALSE)*VLOOKUP(AH973,Anthro_Calc!C:P,12,FALSE)))</f>
        <v/>
      </c>
      <c r="AJ973" s="171" t="str">
        <f>IF(ISBLANK(AD973), "", -3 + (AD973 -VLOOKUP(AH973,Anthro_Calc!C:P,4,FALSE)) / (VLOOKUP(AH973,Anthro_Calc!C:P,5,FALSE) - VLOOKUP(AH973,Anthro_Calc!C:P,4,FALSE)))</f>
        <v/>
      </c>
      <c r="AK973" s="171" t="str">
        <f>IF(ISBLANK(AD973), "", 3 + (AD973 -VLOOKUP(AH973,Anthro_Calc!C:P,10,FALSE)) / (VLOOKUP(AH973,Anthro_Calc!C:P,10,FALSE) - VLOOKUP(AH973,Anthro_Calc!C:P,9,FALSE)))</f>
        <v/>
      </c>
      <c r="AL973" s="172" t="str">
        <f t="shared" si="800"/>
        <v/>
      </c>
      <c r="AM973" s="173" t="str">
        <f t="shared" si="801"/>
        <v/>
      </c>
      <c r="AN973" s="174" t="str">
        <f t="shared" si="802"/>
        <v/>
      </c>
      <c r="AO973" s="178" t="str">
        <f t="shared" si="832"/>
        <v/>
      </c>
      <c r="AP973" s="179"/>
      <c r="AQ973" s="179" t="str">
        <f t="shared" si="838"/>
        <v/>
      </c>
      <c r="AR973" s="167"/>
      <c r="AS973" s="175"/>
      <c r="AT973" s="170"/>
      <c r="AU973" s="177" t="str">
        <f t="shared" si="829"/>
        <v/>
      </c>
      <c r="AV973" s="171">
        <f t="shared" si="803"/>
        <v>0</v>
      </c>
      <c r="AW973" s="171">
        <f t="shared" si="804"/>
        <v>0</v>
      </c>
      <c r="AX973" s="171" t="str">
        <f t="shared" si="805"/>
        <v>0</v>
      </c>
      <c r="AY973" s="171" t="str">
        <f>IF(ISBLANK(AT973), "", (POWER(AT973/VLOOKUP(AX973,Anthro_Calc!C:P,13,FALSE),VLOOKUP(AX973,Anthro_Calc!C:P,12,FALSE))-1) / (VLOOKUP(AX973,Anthro_Calc!C:P,14,FALSE)*VLOOKUP(AX973,Anthro_Calc!C:P,12,FALSE)))</f>
        <v/>
      </c>
      <c r="AZ973" s="171" t="str">
        <f>IF(ISBLANK(AT973), "", -3 + (AT973 -VLOOKUP(AX973,Anthro_Calc!C:P,4,FALSE)) / (VLOOKUP(AX973,Anthro_Calc!C:P,5,FALSE) - VLOOKUP(AX973,Anthro_Calc!C:P,4,FALSE)))</f>
        <v/>
      </c>
      <c r="BA973" s="171" t="str">
        <f>IF(ISBLANK(AT973), "", 3 + (AT973 -VLOOKUP(AX973,Anthro_Calc!C:P,10,FALSE)) / (VLOOKUP(AX973,Anthro_Calc!C:P,10,FALSE) - VLOOKUP(AX973,Anthro_Calc!C:P,9,FALSE)))</f>
        <v/>
      </c>
      <c r="BB973" s="172" t="str">
        <f t="shared" si="806"/>
        <v/>
      </c>
      <c r="BC973" s="173" t="str">
        <f t="shared" si="807"/>
        <v/>
      </c>
      <c r="BD973" s="174" t="str">
        <f t="shared" si="833"/>
        <v/>
      </c>
      <c r="BE973" s="180" t="str">
        <f t="shared" si="834"/>
        <v/>
      </c>
      <c r="BF973" s="181" t="str">
        <f t="shared" si="808"/>
        <v/>
      </c>
      <c r="BG973" s="181" t="str">
        <f t="shared" si="835"/>
        <v/>
      </c>
      <c r="BH973" s="179"/>
      <c r="BI973" s="182"/>
      <c r="BJ973" s="167"/>
      <c r="BK973" s="175"/>
      <c r="BL973" s="176"/>
      <c r="BM973" s="177" t="str">
        <f t="shared" si="809"/>
        <v/>
      </c>
      <c r="BN973" s="171">
        <f t="shared" si="827"/>
        <v>0</v>
      </c>
      <c r="BO973" s="171">
        <f t="shared" si="828"/>
        <v>0</v>
      </c>
      <c r="BP973" s="171" t="str">
        <f t="shared" si="810"/>
        <v>0</v>
      </c>
      <c r="BQ973" s="171" t="str">
        <f>IF(ISBLANK(BL973), "", (POWER(BL973/VLOOKUP(BP973,Anthro_Calc!C:P,13,FALSE),VLOOKUP(BP973,Anthro_Calc!C:P,12,FALSE))-1) / (VLOOKUP(BP973,Anthro_Calc!C:P,14,FALSE)*VLOOKUP(BP973,Anthro_Calc!C:P,12,FALSE)))</f>
        <v/>
      </c>
      <c r="BR973" s="171" t="str">
        <f>IF(ISBLANK(BL973), "", -3 + (BL973 -VLOOKUP(BP973,Anthro_Calc!C:P,4,FALSE)) / (VLOOKUP(BP973,Anthro_Calc!C:P,5,FALSE) - VLOOKUP(BP973,Anthro_Calc!C:P,4,FALSE)))</f>
        <v/>
      </c>
      <c r="BS973" s="171" t="str">
        <f>IF(ISBLANK(BL973), "", 3 + (BL973 -VLOOKUP(BP973,Anthro_Calc!C:P,10,FALSE)) / (VLOOKUP(BP973,Anthro_Calc!C:P,10,FALSE) - VLOOKUP(BP973,Anthro_Calc!C:P,9,FALSE)))</f>
        <v/>
      </c>
      <c r="BT973" s="172" t="str">
        <f t="shared" si="811"/>
        <v/>
      </c>
      <c r="BU973" s="173" t="str">
        <f t="shared" si="812"/>
        <v/>
      </c>
      <c r="BV973" s="174" t="str">
        <f t="shared" si="813"/>
        <v/>
      </c>
      <c r="BW973" s="181" t="str">
        <f t="shared" si="836"/>
        <v/>
      </c>
      <c r="BX973" s="179"/>
      <c r="BY973" s="181" t="str">
        <f>IF(ISBLANK(BL973), "", VLOOKUP(Z973&amp;" "&amp;BV973&amp;" "&amp;BW973,Graduation_Criteria!$D$2:$E$34,2,FALSE))</f>
        <v/>
      </c>
      <c r="BZ973" s="181" t="str">
        <f t="shared" si="837"/>
        <v/>
      </c>
      <c r="CA973" s="167"/>
      <c r="CB973" s="175"/>
      <c r="CC973" s="175"/>
      <c r="CD973" s="183" t="str">
        <f t="shared" si="814"/>
        <v/>
      </c>
      <c r="CE973" s="184">
        <f t="shared" si="815"/>
        <v>0</v>
      </c>
      <c r="CF973" s="184">
        <f t="shared" si="816"/>
        <v>0</v>
      </c>
      <c r="CG973" s="184" t="str">
        <f t="shared" si="817"/>
        <v>0</v>
      </c>
      <c r="CH973" s="184" t="str">
        <f>IF(ISBLANK(CC973), "", (POWER(CC973/VLOOKUP(CG973,Anthro_Calc!C:P,13,FALSE),VLOOKUP(CG973,Anthro_Calc!C:P,12,FALSE))-1) / (VLOOKUP(CG973,Anthro_Calc!C:P,14,FALSE)*VLOOKUP(CG973,Anthro_Calc!C:P,12,FALSE)))</f>
        <v/>
      </c>
      <c r="CI973" s="184" t="str">
        <f>IF(ISBLANK(CC973), "", -3 + (CC973 -VLOOKUP(CG973,Anthro_Calc!C:P,4,FALSE)) / (VLOOKUP(CG973,Anthro_Calc!C:P,5,FALSE) - VLOOKUP(CG973,Anthro_Calc!C:P,4,FALSE)))</f>
        <v/>
      </c>
      <c r="CJ973" s="184" t="str">
        <f>IF(ISBLANK(CC973), "", 3 + (CC973 -VLOOKUP(CG973,Anthro_Calc!C:P,10,FALSE)) / (VLOOKUP(CG973,Anthro_Calc!C:P,10,FALSE) - VLOOKUP(CG973,Anthro_Calc!C:P,9,FALSE)))</f>
        <v/>
      </c>
      <c r="CK973" s="185" t="str">
        <f t="shared" si="818"/>
        <v/>
      </c>
      <c r="CL973" s="173" t="str">
        <f t="shared" si="819"/>
        <v/>
      </c>
      <c r="CM973" s="174" t="str">
        <f t="shared" si="820"/>
        <v/>
      </c>
      <c r="CN973" s="179"/>
      <c r="CO973" s="167"/>
      <c r="CP973" s="175"/>
      <c r="CQ973" s="175"/>
      <c r="CR973" s="186" t="str">
        <f t="shared" si="821"/>
        <v/>
      </c>
      <c r="CS973" s="187">
        <f t="shared" si="822"/>
        <v>0</v>
      </c>
      <c r="CT973" s="187">
        <f t="shared" si="823"/>
        <v>0</v>
      </c>
      <c r="CU973" s="187" t="str">
        <f t="shared" si="824"/>
        <v>0</v>
      </c>
      <c r="CV973" s="187" t="str">
        <f>IF(ISBLANK(CQ973), "", (POWER(CQ973/VLOOKUP(CU973,Anthro_Calc!C:P,13,FALSE),VLOOKUP(CU973,Anthro_Calc!C:P,12,FALSE))-1) / (VLOOKUP(CU973,Anthro_Calc!C:P,14,FALSE)*VLOOKUP(CU973,Anthro_Calc!C:P,12,FALSE)))</f>
        <v/>
      </c>
      <c r="CW973" s="187" t="str">
        <f>IF(ISBLANK(CQ973), "", -3 + (CQ973 -VLOOKUP(CU973,Anthro_Calc!C:P,4,FALSE)) / (VLOOKUP(CU973,Anthro_Calc!C:P,5,FALSE) - VLOOKUP(CU973,Anthro_Calc!C:P,4,FALSE)))</f>
        <v/>
      </c>
      <c r="CX973" s="187" t="str">
        <f>IF(ISBLANK(CQ973), "", 3 + (CQ973 -VLOOKUP(CU973,Anthro_Calc!C:P,10,FALSE)) / (VLOOKUP(CU973,Anthro_Calc!C:P,10,FALSE) - VLOOKUP(CU973,Anthro_Calc!C:P,9,FALSE)))</f>
        <v/>
      </c>
      <c r="CY973" s="188" t="str">
        <f t="shared" si="825"/>
        <v/>
      </c>
      <c r="CZ973" s="117" t="str">
        <f t="shared" si="839"/>
        <v/>
      </c>
      <c r="DA973" s="174" t="str">
        <f t="shared" si="826"/>
        <v/>
      </c>
      <c r="DB973" s="189"/>
    </row>
    <row r="974" spans="1:106">
      <c r="A974" s="165">
        <f t="shared" si="831"/>
        <v>970</v>
      </c>
      <c r="B974" s="166"/>
      <c r="C974" s="166"/>
      <c r="D974" s="166"/>
      <c r="E974" s="166"/>
      <c r="F974" s="166"/>
      <c r="G974" s="166"/>
      <c r="H974" s="166"/>
      <c r="I974" s="166"/>
      <c r="J974" s="166"/>
      <c r="K974" s="166"/>
      <c r="L974" s="166"/>
      <c r="M974" s="167"/>
      <c r="N974" s="168" t="str">
        <f t="shared" ca="1" si="790"/>
        <v/>
      </c>
      <c r="O974" s="169"/>
      <c r="P974" s="169"/>
      <c r="Q974" s="167"/>
      <c r="R974" s="170"/>
      <c r="S974" s="171" t="str">
        <f t="shared" si="791"/>
        <v/>
      </c>
      <c r="T974" s="171" t="str">
        <f t="shared" si="792"/>
        <v/>
      </c>
      <c r="U974" s="171" t="str">
        <f t="shared" si="793"/>
        <v/>
      </c>
      <c r="V974" s="171" t="str">
        <f>IF(ISBLANK(R974), "", (POWER(R974/VLOOKUP(U974,Anthro_Calc!C:P,13,FALSE),VLOOKUP(U974,Anthro_Calc!C:P,12,FALSE))-1) / (VLOOKUP(U974,Anthro_Calc!C:P,14,FALSE)*VLOOKUP(U974,Anthro_Calc!C:P,12,FALSE)))</f>
        <v/>
      </c>
      <c r="W974" s="171" t="str">
        <f>IF(ISBLANK(R974), "", -3 + (R974 -VLOOKUP(U974,Anthro_Calc!C:P,4,FALSE)) / (VLOOKUP(U974,Anthro_Calc!C:P,5,FALSE) - VLOOKUP(U974,Anthro_Calc!C:P,4,FALSE)))</f>
        <v/>
      </c>
      <c r="X974" s="171" t="str">
        <f>IF(ISBLANK(R974), "", 3 + (R974 -VLOOKUP(U974,Anthro_Calc!C:P,10,FALSE)) / (VLOOKUP(U974,Anthro_Calc!C:P,10,FALSE) - VLOOKUP(U974,Anthro_Calc!C:P,9,FALSE)))</f>
        <v/>
      </c>
      <c r="Y974" s="172" t="str">
        <f t="shared" si="794"/>
        <v/>
      </c>
      <c r="Z974" s="173" t="str">
        <f t="shared" si="795"/>
        <v/>
      </c>
      <c r="AA974" s="174" t="str">
        <f t="shared" si="830"/>
        <v/>
      </c>
      <c r="AB974" s="167"/>
      <c r="AC974" s="175"/>
      <c r="AD974" s="176"/>
      <c r="AE974" s="177" t="str">
        <f t="shared" si="796"/>
        <v/>
      </c>
      <c r="AF974" s="171">
        <f t="shared" si="797"/>
        <v>0</v>
      </c>
      <c r="AG974" s="171">
        <f t="shared" si="798"/>
        <v>0</v>
      </c>
      <c r="AH974" s="171" t="str">
        <f t="shared" si="799"/>
        <v>0</v>
      </c>
      <c r="AI974" s="171" t="str">
        <f>IF(ISBLANK(AD974), "", (POWER(AD974/VLOOKUP(AH974,Anthro_Calc!C:P,13,FALSE),VLOOKUP(AH974,Anthro_Calc!C:P,12,FALSE))-1) / (VLOOKUP(AH974,Anthro_Calc!C:P,14,FALSE)*VLOOKUP(AH974,Anthro_Calc!C:P,12,FALSE)))</f>
        <v/>
      </c>
      <c r="AJ974" s="171" t="str">
        <f>IF(ISBLANK(AD974), "", -3 + (AD974 -VLOOKUP(AH974,Anthro_Calc!C:P,4,FALSE)) / (VLOOKUP(AH974,Anthro_Calc!C:P,5,FALSE) - VLOOKUP(AH974,Anthro_Calc!C:P,4,FALSE)))</f>
        <v/>
      </c>
      <c r="AK974" s="171" t="str">
        <f>IF(ISBLANK(AD974), "", 3 + (AD974 -VLOOKUP(AH974,Anthro_Calc!C:P,10,FALSE)) / (VLOOKUP(AH974,Anthro_Calc!C:P,10,FALSE) - VLOOKUP(AH974,Anthro_Calc!C:P,9,FALSE)))</f>
        <v/>
      </c>
      <c r="AL974" s="172" t="str">
        <f t="shared" si="800"/>
        <v/>
      </c>
      <c r="AM974" s="173" t="str">
        <f t="shared" si="801"/>
        <v/>
      </c>
      <c r="AN974" s="174" t="str">
        <f t="shared" si="802"/>
        <v/>
      </c>
      <c r="AO974" s="178" t="str">
        <f t="shared" si="832"/>
        <v/>
      </c>
      <c r="AP974" s="179"/>
      <c r="AQ974" s="179" t="str">
        <f t="shared" si="838"/>
        <v/>
      </c>
      <c r="AR974" s="167"/>
      <c r="AS974" s="175"/>
      <c r="AT974" s="170"/>
      <c r="AU974" s="177" t="str">
        <f t="shared" si="829"/>
        <v/>
      </c>
      <c r="AV974" s="171">
        <f t="shared" si="803"/>
        <v>0</v>
      </c>
      <c r="AW974" s="171">
        <f t="shared" si="804"/>
        <v>0</v>
      </c>
      <c r="AX974" s="171" t="str">
        <f t="shared" si="805"/>
        <v>0</v>
      </c>
      <c r="AY974" s="171" t="str">
        <f>IF(ISBLANK(AT974), "", (POWER(AT974/VLOOKUP(AX974,Anthro_Calc!C:P,13,FALSE),VLOOKUP(AX974,Anthro_Calc!C:P,12,FALSE))-1) / (VLOOKUP(AX974,Anthro_Calc!C:P,14,FALSE)*VLOOKUP(AX974,Anthro_Calc!C:P,12,FALSE)))</f>
        <v/>
      </c>
      <c r="AZ974" s="171" t="str">
        <f>IF(ISBLANK(AT974), "", -3 + (AT974 -VLOOKUP(AX974,Anthro_Calc!C:P,4,FALSE)) / (VLOOKUP(AX974,Anthro_Calc!C:P,5,FALSE) - VLOOKUP(AX974,Anthro_Calc!C:P,4,FALSE)))</f>
        <v/>
      </c>
      <c r="BA974" s="171" t="str">
        <f>IF(ISBLANK(AT974), "", 3 + (AT974 -VLOOKUP(AX974,Anthro_Calc!C:P,10,FALSE)) / (VLOOKUP(AX974,Anthro_Calc!C:P,10,FALSE) - VLOOKUP(AX974,Anthro_Calc!C:P,9,FALSE)))</f>
        <v/>
      </c>
      <c r="BB974" s="172" t="str">
        <f t="shared" si="806"/>
        <v/>
      </c>
      <c r="BC974" s="173" t="str">
        <f t="shared" si="807"/>
        <v/>
      </c>
      <c r="BD974" s="174" t="str">
        <f t="shared" si="833"/>
        <v/>
      </c>
      <c r="BE974" s="180" t="str">
        <f t="shared" si="834"/>
        <v/>
      </c>
      <c r="BF974" s="181" t="str">
        <f t="shared" si="808"/>
        <v/>
      </c>
      <c r="BG974" s="181" t="str">
        <f t="shared" si="835"/>
        <v/>
      </c>
      <c r="BH974" s="179"/>
      <c r="BI974" s="182"/>
      <c r="BJ974" s="167"/>
      <c r="BK974" s="175"/>
      <c r="BL974" s="176"/>
      <c r="BM974" s="177" t="str">
        <f t="shared" si="809"/>
        <v/>
      </c>
      <c r="BN974" s="171">
        <f t="shared" si="827"/>
        <v>0</v>
      </c>
      <c r="BO974" s="171">
        <f t="shared" si="828"/>
        <v>0</v>
      </c>
      <c r="BP974" s="171" t="str">
        <f t="shared" si="810"/>
        <v>0</v>
      </c>
      <c r="BQ974" s="171" t="str">
        <f>IF(ISBLANK(BL974), "", (POWER(BL974/VLOOKUP(BP974,Anthro_Calc!C:P,13,FALSE),VLOOKUP(BP974,Anthro_Calc!C:P,12,FALSE))-1) / (VLOOKUP(BP974,Anthro_Calc!C:P,14,FALSE)*VLOOKUP(BP974,Anthro_Calc!C:P,12,FALSE)))</f>
        <v/>
      </c>
      <c r="BR974" s="171" t="str">
        <f>IF(ISBLANK(BL974), "", -3 + (BL974 -VLOOKUP(BP974,Anthro_Calc!C:P,4,FALSE)) / (VLOOKUP(BP974,Anthro_Calc!C:P,5,FALSE) - VLOOKUP(BP974,Anthro_Calc!C:P,4,FALSE)))</f>
        <v/>
      </c>
      <c r="BS974" s="171" t="str">
        <f>IF(ISBLANK(BL974), "", 3 + (BL974 -VLOOKUP(BP974,Anthro_Calc!C:P,10,FALSE)) / (VLOOKUP(BP974,Anthro_Calc!C:P,10,FALSE) - VLOOKUP(BP974,Anthro_Calc!C:P,9,FALSE)))</f>
        <v/>
      </c>
      <c r="BT974" s="172" t="str">
        <f t="shared" si="811"/>
        <v/>
      </c>
      <c r="BU974" s="173" t="str">
        <f t="shared" si="812"/>
        <v/>
      </c>
      <c r="BV974" s="174" t="str">
        <f t="shared" si="813"/>
        <v/>
      </c>
      <c r="BW974" s="181" t="str">
        <f t="shared" si="836"/>
        <v/>
      </c>
      <c r="BX974" s="179"/>
      <c r="BY974" s="181" t="str">
        <f>IF(ISBLANK(BL974), "", VLOOKUP(Z974&amp;" "&amp;BV974&amp;" "&amp;BW974,Graduation_Criteria!$D$2:$E$34,2,FALSE))</f>
        <v/>
      </c>
      <c r="BZ974" s="181" t="str">
        <f t="shared" si="837"/>
        <v/>
      </c>
      <c r="CA974" s="167"/>
      <c r="CB974" s="175"/>
      <c r="CC974" s="175"/>
      <c r="CD974" s="183" t="str">
        <f t="shared" si="814"/>
        <v/>
      </c>
      <c r="CE974" s="184">
        <f t="shared" si="815"/>
        <v>0</v>
      </c>
      <c r="CF974" s="184">
        <f t="shared" si="816"/>
        <v>0</v>
      </c>
      <c r="CG974" s="184" t="str">
        <f t="shared" si="817"/>
        <v>0</v>
      </c>
      <c r="CH974" s="184" t="str">
        <f>IF(ISBLANK(CC974), "", (POWER(CC974/VLOOKUP(CG974,Anthro_Calc!C:P,13,FALSE),VLOOKUP(CG974,Anthro_Calc!C:P,12,FALSE))-1) / (VLOOKUP(CG974,Anthro_Calc!C:P,14,FALSE)*VLOOKUP(CG974,Anthro_Calc!C:P,12,FALSE)))</f>
        <v/>
      </c>
      <c r="CI974" s="184" t="str">
        <f>IF(ISBLANK(CC974), "", -3 + (CC974 -VLOOKUP(CG974,Anthro_Calc!C:P,4,FALSE)) / (VLOOKUP(CG974,Anthro_Calc!C:P,5,FALSE) - VLOOKUP(CG974,Anthro_Calc!C:P,4,FALSE)))</f>
        <v/>
      </c>
      <c r="CJ974" s="184" t="str">
        <f>IF(ISBLANK(CC974), "", 3 + (CC974 -VLOOKUP(CG974,Anthro_Calc!C:P,10,FALSE)) / (VLOOKUP(CG974,Anthro_Calc!C:P,10,FALSE) - VLOOKUP(CG974,Anthro_Calc!C:P,9,FALSE)))</f>
        <v/>
      </c>
      <c r="CK974" s="185" t="str">
        <f t="shared" si="818"/>
        <v/>
      </c>
      <c r="CL974" s="173" t="str">
        <f t="shared" si="819"/>
        <v/>
      </c>
      <c r="CM974" s="174" t="str">
        <f t="shared" si="820"/>
        <v/>
      </c>
      <c r="CN974" s="179"/>
      <c r="CO974" s="167"/>
      <c r="CP974" s="175"/>
      <c r="CQ974" s="175"/>
      <c r="CR974" s="186" t="str">
        <f t="shared" si="821"/>
        <v/>
      </c>
      <c r="CS974" s="187">
        <f t="shared" si="822"/>
        <v>0</v>
      </c>
      <c r="CT974" s="187">
        <f t="shared" si="823"/>
        <v>0</v>
      </c>
      <c r="CU974" s="187" t="str">
        <f t="shared" si="824"/>
        <v>0</v>
      </c>
      <c r="CV974" s="187" t="str">
        <f>IF(ISBLANK(CQ974), "", (POWER(CQ974/VLOOKUP(CU974,Anthro_Calc!C:P,13,FALSE),VLOOKUP(CU974,Anthro_Calc!C:P,12,FALSE))-1) / (VLOOKUP(CU974,Anthro_Calc!C:P,14,FALSE)*VLOOKUP(CU974,Anthro_Calc!C:P,12,FALSE)))</f>
        <v/>
      </c>
      <c r="CW974" s="187" t="str">
        <f>IF(ISBLANK(CQ974), "", -3 + (CQ974 -VLOOKUP(CU974,Anthro_Calc!C:P,4,FALSE)) / (VLOOKUP(CU974,Anthro_Calc!C:P,5,FALSE) - VLOOKUP(CU974,Anthro_Calc!C:P,4,FALSE)))</f>
        <v/>
      </c>
      <c r="CX974" s="187" t="str">
        <f>IF(ISBLANK(CQ974), "", 3 + (CQ974 -VLOOKUP(CU974,Anthro_Calc!C:P,10,FALSE)) / (VLOOKUP(CU974,Anthro_Calc!C:P,10,FALSE) - VLOOKUP(CU974,Anthro_Calc!C:P,9,FALSE)))</f>
        <v/>
      </c>
      <c r="CY974" s="188" t="str">
        <f t="shared" si="825"/>
        <v/>
      </c>
      <c r="CZ974" s="117" t="str">
        <f t="shared" si="839"/>
        <v/>
      </c>
      <c r="DA974" s="174" t="str">
        <f t="shared" si="826"/>
        <v/>
      </c>
      <c r="DB974" s="189"/>
    </row>
    <row r="975" spans="1:106">
      <c r="A975" s="165">
        <f t="shared" si="831"/>
        <v>971</v>
      </c>
      <c r="B975" s="166"/>
      <c r="C975" s="166"/>
      <c r="D975" s="166"/>
      <c r="E975" s="166"/>
      <c r="F975" s="166"/>
      <c r="G975" s="166"/>
      <c r="H975" s="166"/>
      <c r="I975" s="166"/>
      <c r="J975" s="166"/>
      <c r="K975" s="166"/>
      <c r="L975" s="166"/>
      <c r="M975" s="167"/>
      <c r="N975" s="168" t="str">
        <f t="shared" ca="1" si="790"/>
        <v/>
      </c>
      <c r="O975" s="169"/>
      <c r="P975" s="169"/>
      <c r="Q975" s="167"/>
      <c r="R975" s="170"/>
      <c r="S975" s="171" t="str">
        <f t="shared" si="791"/>
        <v/>
      </c>
      <c r="T975" s="171" t="str">
        <f t="shared" si="792"/>
        <v/>
      </c>
      <c r="U975" s="171" t="str">
        <f t="shared" si="793"/>
        <v/>
      </c>
      <c r="V975" s="171" t="str">
        <f>IF(ISBLANK(R975), "", (POWER(R975/VLOOKUP(U975,Anthro_Calc!C:P,13,FALSE),VLOOKUP(U975,Anthro_Calc!C:P,12,FALSE))-1) / (VLOOKUP(U975,Anthro_Calc!C:P,14,FALSE)*VLOOKUP(U975,Anthro_Calc!C:P,12,FALSE)))</f>
        <v/>
      </c>
      <c r="W975" s="171" t="str">
        <f>IF(ISBLANK(R975), "", -3 + (R975 -VLOOKUP(U975,Anthro_Calc!C:P,4,FALSE)) / (VLOOKUP(U975,Anthro_Calc!C:P,5,FALSE) - VLOOKUP(U975,Anthro_Calc!C:P,4,FALSE)))</f>
        <v/>
      </c>
      <c r="X975" s="171" t="str">
        <f>IF(ISBLANK(R975), "", 3 + (R975 -VLOOKUP(U975,Anthro_Calc!C:P,10,FALSE)) / (VLOOKUP(U975,Anthro_Calc!C:P,10,FALSE) - VLOOKUP(U975,Anthro_Calc!C:P,9,FALSE)))</f>
        <v/>
      </c>
      <c r="Y975" s="172" t="str">
        <f t="shared" si="794"/>
        <v/>
      </c>
      <c r="Z975" s="173" t="str">
        <f t="shared" si="795"/>
        <v/>
      </c>
      <c r="AA975" s="174" t="str">
        <f t="shared" si="830"/>
        <v/>
      </c>
      <c r="AB975" s="167"/>
      <c r="AC975" s="175"/>
      <c r="AD975" s="176"/>
      <c r="AE975" s="177" t="str">
        <f t="shared" si="796"/>
        <v/>
      </c>
      <c r="AF975" s="171">
        <f t="shared" si="797"/>
        <v>0</v>
      </c>
      <c r="AG975" s="171">
        <f t="shared" si="798"/>
        <v>0</v>
      </c>
      <c r="AH975" s="171" t="str">
        <f t="shared" si="799"/>
        <v>0</v>
      </c>
      <c r="AI975" s="171" t="str">
        <f>IF(ISBLANK(AD975), "", (POWER(AD975/VLOOKUP(AH975,Anthro_Calc!C:P,13,FALSE),VLOOKUP(AH975,Anthro_Calc!C:P,12,FALSE))-1) / (VLOOKUP(AH975,Anthro_Calc!C:P,14,FALSE)*VLOOKUP(AH975,Anthro_Calc!C:P,12,FALSE)))</f>
        <v/>
      </c>
      <c r="AJ975" s="171" t="str">
        <f>IF(ISBLANK(AD975), "", -3 + (AD975 -VLOOKUP(AH975,Anthro_Calc!C:P,4,FALSE)) / (VLOOKUP(AH975,Anthro_Calc!C:P,5,FALSE) - VLOOKUP(AH975,Anthro_Calc!C:P,4,FALSE)))</f>
        <v/>
      </c>
      <c r="AK975" s="171" t="str">
        <f>IF(ISBLANK(AD975), "", 3 + (AD975 -VLOOKUP(AH975,Anthro_Calc!C:P,10,FALSE)) / (VLOOKUP(AH975,Anthro_Calc!C:P,10,FALSE) - VLOOKUP(AH975,Anthro_Calc!C:P,9,FALSE)))</f>
        <v/>
      </c>
      <c r="AL975" s="172" t="str">
        <f t="shared" si="800"/>
        <v/>
      </c>
      <c r="AM975" s="173" t="str">
        <f t="shared" si="801"/>
        <v/>
      </c>
      <c r="AN975" s="174" t="str">
        <f t="shared" si="802"/>
        <v/>
      </c>
      <c r="AO975" s="178" t="str">
        <f t="shared" si="832"/>
        <v/>
      </c>
      <c r="AP975" s="179"/>
      <c r="AQ975" s="179" t="str">
        <f t="shared" si="838"/>
        <v/>
      </c>
      <c r="AR975" s="167"/>
      <c r="AS975" s="175"/>
      <c r="AT975" s="170"/>
      <c r="AU975" s="177" t="str">
        <f t="shared" si="829"/>
        <v/>
      </c>
      <c r="AV975" s="171">
        <f t="shared" si="803"/>
        <v>0</v>
      </c>
      <c r="AW975" s="171">
        <f t="shared" si="804"/>
        <v>0</v>
      </c>
      <c r="AX975" s="171" t="str">
        <f t="shared" si="805"/>
        <v>0</v>
      </c>
      <c r="AY975" s="171" t="str">
        <f>IF(ISBLANK(AT975), "", (POWER(AT975/VLOOKUP(AX975,Anthro_Calc!C:P,13,FALSE),VLOOKUP(AX975,Anthro_Calc!C:P,12,FALSE))-1) / (VLOOKUP(AX975,Anthro_Calc!C:P,14,FALSE)*VLOOKUP(AX975,Anthro_Calc!C:P,12,FALSE)))</f>
        <v/>
      </c>
      <c r="AZ975" s="171" t="str">
        <f>IF(ISBLANK(AT975), "", -3 + (AT975 -VLOOKUP(AX975,Anthro_Calc!C:P,4,FALSE)) / (VLOOKUP(AX975,Anthro_Calc!C:P,5,FALSE) - VLOOKUP(AX975,Anthro_Calc!C:P,4,FALSE)))</f>
        <v/>
      </c>
      <c r="BA975" s="171" t="str">
        <f>IF(ISBLANK(AT975), "", 3 + (AT975 -VLOOKUP(AX975,Anthro_Calc!C:P,10,FALSE)) / (VLOOKUP(AX975,Anthro_Calc!C:P,10,FALSE) - VLOOKUP(AX975,Anthro_Calc!C:P,9,FALSE)))</f>
        <v/>
      </c>
      <c r="BB975" s="172" t="str">
        <f t="shared" si="806"/>
        <v/>
      </c>
      <c r="BC975" s="173" t="str">
        <f t="shared" si="807"/>
        <v/>
      </c>
      <c r="BD975" s="174" t="str">
        <f t="shared" si="833"/>
        <v/>
      </c>
      <c r="BE975" s="180" t="str">
        <f t="shared" si="834"/>
        <v/>
      </c>
      <c r="BF975" s="181" t="str">
        <f t="shared" si="808"/>
        <v/>
      </c>
      <c r="BG975" s="181" t="str">
        <f t="shared" si="835"/>
        <v/>
      </c>
      <c r="BH975" s="179"/>
      <c r="BI975" s="182"/>
      <c r="BJ975" s="167"/>
      <c r="BK975" s="175"/>
      <c r="BL975" s="176"/>
      <c r="BM975" s="177" t="str">
        <f t="shared" si="809"/>
        <v/>
      </c>
      <c r="BN975" s="171">
        <f t="shared" si="827"/>
        <v>0</v>
      </c>
      <c r="BO975" s="171">
        <f t="shared" si="828"/>
        <v>0</v>
      </c>
      <c r="BP975" s="171" t="str">
        <f t="shared" si="810"/>
        <v>0</v>
      </c>
      <c r="BQ975" s="171" t="str">
        <f>IF(ISBLANK(BL975), "", (POWER(BL975/VLOOKUP(BP975,Anthro_Calc!C:P,13,FALSE),VLOOKUP(BP975,Anthro_Calc!C:P,12,FALSE))-1) / (VLOOKUP(BP975,Anthro_Calc!C:P,14,FALSE)*VLOOKUP(BP975,Anthro_Calc!C:P,12,FALSE)))</f>
        <v/>
      </c>
      <c r="BR975" s="171" t="str">
        <f>IF(ISBLANK(BL975), "", -3 + (BL975 -VLOOKUP(BP975,Anthro_Calc!C:P,4,FALSE)) / (VLOOKUP(BP975,Anthro_Calc!C:P,5,FALSE) - VLOOKUP(BP975,Anthro_Calc!C:P,4,FALSE)))</f>
        <v/>
      </c>
      <c r="BS975" s="171" t="str">
        <f>IF(ISBLANK(BL975), "", 3 + (BL975 -VLOOKUP(BP975,Anthro_Calc!C:P,10,FALSE)) / (VLOOKUP(BP975,Anthro_Calc!C:P,10,FALSE) - VLOOKUP(BP975,Anthro_Calc!C:P,9,FALSE)))</f>
        <v/>
      </c>
      <c r="BT975" s="172" t="str">
        <f t="shared" si="811"/>
        <v/>
      </c>
      <c r="BU975" s="173" t="str">
        <f t="shared" si="812"/>
        <v/>
      </c>
      <c r="BV975" s="174" t="str">
        <f t="shared" si="813"/>
        <v/>
      </c>
      <c r="BW975" s="181" t="str">
        <f t="shared" si="836"/>
        <v/>
      </c>
      <c r="BX975" s="179"/>
      <c r="BY975" s="181" t="str">
        <f>IF(ISBLANK(BL975), "", VLOOKUP(Z975&amp;" "&amp;BV975&amp;" "&amp;BW975,Graduation_Criteria!$D$2:$E$34,2,FALSE))</f>
        <v/>
      </c>
      <c r="BZ975" s="181" t="str">
        <f t="shared" si="837"/>
        <v/>
      </c>
      <c r="CA975" s="167"/>
      <c r="CB975" s="175"/>
      <c r="CC975" s="175"/>
      <c r="CD975" s="183" t="str">
        <f t="shared" si="814"/>
        <v/>
      </c>
      <c r="CE975" s="184">
        <f t="shared" si="815"/>
        <v>0</v>
      </c>
      <c r="CF975" s="184">
        <f t="shared" si="816"/>
        <v>0</v>
      </c>
      <c r="CG975" s="184" t="str">
        <f t="shared" si="817"/>
        <v>0</v>
      </c>
      <c r="CH975" s="184" t="str">
        <f>IF(ISBLANK(CC975), "", (POWER(CC975/VLOOKUP(CG975,Anthro_Calc!C:P,13,FALSE),VLOOKUP(CG975,Anthro_Calc!C:P,12,FALSE))-1) / (VLOOKUP(CG975,Anthro_Calc!C:P,14,FALSE)*VLOOKUP(CG975,Anthro_Calc!C:P,12,FALSE)))</f>
        <v/>
      </c>
      <c r="CI975" s="184" t="str">
        <f>IF(ISBLANK(CC975), "", -3 + (CC975 -VLOOKUP(CG975,Anthro_Calc!C:P,4,FALSE)) / (VLOOKUP(CG975,Anthro_Calc!C:P,5,FALSE) - VLOOKUP(CG975,Anthro_Calc!C:P,4,FALSE)))</f>
        <v/>
      </c>
      <c r="CJ975" s="184" t="str">
        <f>IF(ISBLANK(CC975), "", 3 + (CC975 -VLOOKUP(CG975,Anthro_Calc!C:P,10,FALSE)) / (VLOOKUP(CG975,Anthro_Calc!C:P,10,FALSE) - VLOOKUP(CG975,Anthro_Calc!C:P,9,FALSE)))</f>
        <v/>
      </c>
      <c r="CK975" s="185" t="str">
        <f t="shared" si="818"/>
        <v/>
      </c>
      <c r="CL975" s="173" t="str">
        <f t="shared" si="819"/>
        <v/>
      </c>
      <c r="CM975" s="174" t="str">
        <f t="shared" si="820"/>
        <v/>
      </c>
      <c r="CN975" s="179"/>
      <c r="CO975" s="167"/>
      <c r="CP975" s="175"/>
      <c r="CQ975" s="175"/>
      <c r="CR975" s="186" t="str">
        <f t="shared" si="821"/>
        <v/>
      </c>
      <c r="CS975" s="187">
        <f t="shared" si="822"/>
        <v>0</v>
      </c>
      <c r="CT975" s="187">
        <f t="shared" si="823"/>
        <v>0</v>
      </c>
      <c r="CU975" s="187" t="str">
        <f t="shared" si="824"/>
        <v>0</v>
      </c>
      <c r="CV975" s="187" t="str">
        <f>IF(ISBLANK(CQ975), "", (POWER(CQ975/VLOOKUP(CU975,Anthro_Calc!C:P,13,FALSE),VLOOKUP(CU975,Anthro_Calc!C:P,12,FALSE))-1) / (VLOOKUP(CU975,Anthro_Calc!C:P,14,FALSE)*VLOOKUP(CU975,Anthro_Calc!C:P,12,FALSE)))</f>
        <v/>
      </c>
      <c r="CW975" s="187" t="str">
        <f>IF(ISBLANK(CQ975), "", -3 + (CQ975 -VLOOKUP(CU975,Anthro_Calc!C:P,4,FALSE)) / (VLOOKUP(CU975,Anthro_Calc!C:P,5,FALSE) - VLOOKUP(CU975,Anthro_Calc!C:P,4,FALSE)))</f>
        <v/>
      </c>
      <c r="CX975" s="187" t="str">
        <f>IF(ISBLANK(CQ975), "", 3 + (CQ975 -VLOOKUP(CU975,Anthro_Calc!C:P,10,FALSE)) / (VLOOKUP(CU975,Anthro_Calc!C:P,10,FALSE) - VLOOKUP(CU975,Anthro_Calc!C:P,9,FALSE)))</f>
        <v/>
      </c>
      <c r="CY975" s="188" t="str">
        <f t="shared" si="825"/>
        <v/>
      </c>
      <c r="CZ975" s="117" t="str">
        <f t="shared" si="839"/>
        <v/>
      </c>
      <c r="DA975" s="174" t="str">
        <f t="shared" si="826"/>
        <v/>
      </c>
      <c r="DB975" s="189"/>
    </row>
    <row r="976" spans="1:106">
      <c r="A976" s="165">
        <f t="shared" si="831"/>
        <v>972</v>
      </c>
      <c r="B976" s="166"/>
      <c r="C976" s="166"/>
      <c r="D976" s="166"/>
      <c r="E976" s="166"/>
      <c r="F976" s="166"/>
      <c r="G976" s="166"/>
      <c r="H976" s="166"/>
      <c r="I976" s="166"/>
      <c r="J976" s="166"/>
      <c r="K976" s="166"/>
      <c r="L976" s="166"/>
      <c r="M976" s="167"/>
      <c r="N976" s="168" t="str">
        <f t="shared" ca="1" si="790"/>
        <v/>
      </c>
      <c r="O976" s="169"/>
      <c r="P976" s="169"/>
      <c r="Q976" s="167"/>
      <c r="R976" s="170"/>
      <c r="S976" s="171" t="str">
        <f t="shared" si="791"/>
        <v/>
      </c>
      <c r="T976" s="171" t="str">
        <f t="shared" si="792"/>
        <v/>
      </c>
      <c r="U976" s="171" t="str">
        <f t="shared" si="793"/>
        <v/>
      </c>
      <c r="V976" s="171" t="str">
        <f>IF(ISBLANK(R976), "", (POWER(R976/VLOOKUP(U976,Anthro_Calc!C:P,13,FALSE),VLOOKUP(U976,Anthro_Calc!C:P,12,FALSE))-1) / (VLOOKUP(U976,Anthro_Calc!C:P,14,FALSE)*VLOOKUP(U976,Anthro_Calc!C:P,12,FALSE)))</f>
        <v/>
      </c>
      <c r="W976" s="171" t="str">
        <f>IF(ISBLANK(R976), "", -3 + (R976 -VLOOKUP(U976,Anthro_Calc!C:P,4,FALSE)) / (VLOOKUP(U976,Anthro_Calc!C:P,5,FALSE) - VLOOKUP(U976,Anthro_Calc!C:P,4,FALSE)))</f>
        <v/>
      </c>
      <c r="X976" s="171" t="str">
        <f>IF(ISBLANK(R976), "", 3 + (R976 -VLOOKUP(U976,Anthro_Calc!C:P,10,FALSE)) / (VLOOKUP(U976,Anthro_Calc!C:P,10,FALSE) - VLOOKUP(U976,Anthro_Calc!C:P,9,FALSE)))</f>
        <v/>
      </c>
      <c r="Y976" s="172" t="str">
        <f t="shared" si="794"/>
        <v/>
      </c>
      <c r="Z976" s="173" t="str">
        <f t="shared" si="795"/>
        <v/>
      </c>
      <c r="AA976" s="174" t="str">
        <f t="shared" si="830"/>
        <v/>
      </c>
      <c r="AB976" s="167"/>
      <c r="AC976" s="175"/>
      <c r="AD976" s="176"/>
      <c r="AE976" s="177" t="str">
        <f t="shared" si="796"/>
        <v/>
      </c>
      <c r="AF976" s="171">
        <f t="shared" si="797"/>
        <v>0</v>
      </c>
      <c r="AG976" s="171">
        <f t="shared" si="798"/>
        <v>0</v>
      </c>
      <c r="AH976" s="171" t="str">
        <f t="shared" si="799"/>
        <v>0</v>
      </c>
      <c r="AI976" s="171" t="str">
        <f>IF(ISBLANK(AD976), "", (POWER(AD976/VLOOKUP(AH976,Anthro_Calc!C:P,13,FALSE),VLOOKUP(AH976,Anthro_Calc!C:P,12,FALSE))-1) / (VLOOKUP(AH976,Anthro_Calc!C:P,14,FALSE)*VLOOKUP(AH976,Anthro_Calc!C:P,12,FALSE)))</f>
        <v/>
      </c>
      <c r="AJ976" s="171" t="str">
        <f>IF(ISBLANK(AD976), "", -3 + (AD976 -VLOOKUP(AH976,Anthro_Calc!C:P,4,FALSE)) / (VLOOKUP(AH976,Anthro_Calc!C:P,5,FALSE) - VLOOKUP(AH976,Anthro_Calc!C:P,4,FALSE)))</f>
        <v/>
      </c>
      <c r="AK976" s="171" t="str">
        <f>IF(ISBLANK(AD976), "", 3 + (AD976 -VLOOKUP(AH976,Anthro_Calc!C:P,10,FALSE)) / (VLOOKUP(AH976,Anthro_Calc!C:P,10,FALSE) - VLOOKUP(AH976,Anthro_Calc!C:P,9,FALSE)))</f>
        <v/>
      </c>
      <c r="AL976" s="172" t="str">
        <f t="shared" si="800"/>
        <v/>
      </c>
      <c r="AM976" s="173" t="str">
        <f t="shared" si="801"/>
        <v/>
      </c>
      <c r="AN976" s="174" t="str">
        <f t="shared" si="802"/>
        <v/>
      </c>
      <c r="AO976" s="178" t="str">
        <f t="shared" si="832"/>
        <v/>
      </c>
      <c r="AP976" s="179"/>
      <c r="AQ976" s="179" t="str">
        <f t="shared" si="838"/>
        <v/>
      </c>
      <c r="AR976" s="167"/>
      <c r="AS976" s="175"/>
      <c r="AT976" s="170"/>
      <c r="AU976" s="177" t="str">
        <f t="shared" si="829"/>
        <v/>
      </c>
      <c r="AV976" s="171">
        <f t="shared" si="803"/>
        <v>0</v>
      </c>
      <c r="AW976" s="171">
        <f t="shared" si="804"/>
        <v>0</v>
      </c>
      <c r="AX976" s="171" t="str">
        <f t="shared" si="805"/>
        <v>0</v>
      </c>
      <c r="AY976" s="171" t="str">
        <f>IF(ISBLANK(AT976), "", (POWER(AT976/VLOOKUP(AX976,Anthro_Calc!C:P,13,FALSE),VLOOKUP(AX976,Anthro_Calc!C:P,12,FALSE))-1) / (VLOOKUP(AX976,Anthro_Calc!C:P,14,FALSE)*VLOOKUP(AX976,Anthro_Calc!C:P,12,FALSE)))</f>
        <v/>
      </c>
      <c r="AZ976" s="171" t="str">
        <f>IF(ISBLANK(AT976), "", -3 + (AT976 -VLOOKUP(AX976,Anthro_Calc!C:P,4,FALSE)) / (VLOOKUP(AX976,Anthro_Calc!C:P,5,FALSE) - VLOOKUP(AX976,Anthro_Calc!C:P,4,FALSE)))</f>
        <v/>
      </c>
      <c r="BA976" s="171" t="str">
        <f>IF(ISBLANK(AT976), "", 3 + (AT976 -VLOOKUP(AX976,Anthro_Calc!C:P,10,FALSE)) / (VLOOKUP(AX976,Anthro_Calc!C:P,10,FALSE) - VLOOKUP(AX976,Anthro_Calc!C:P,9,FALSE)))</f>
        <v/>
      </c>
      <c r="BB976" s="172" t="str">
        <f t="shared" si="806"/>
        <v/>
      </c>
      <c r="BC976" s="173" t="str">
        <f t="shared" si="807"/>
        <v/>
      </c>
      <c r="BD976" s="174" t="str">
        <f t="shared" si="833"/>
        <v/>
      </c>
      <c r="BE976" s="180" t="str">
        <f t="shared" si="834"/>
        <v/>
      </c>
      <c r="BF976" s="181" t="str">
        <f t="shared" si="808"/>
        <v/>
      </c>
      <c r="BG976" s="181" t="str">
        <f t="shared" si="835"/>
        <v/>
      </c>
      <c r="BH976" s="179"/>
      <c r="BI976" s="182"/>
      <c r="BJ976" s="167"/>
      <c r="BK976" s="175"/>
      <c r="BL976" s="176"/>
      <c r="BM976" s="177" t="str">
        <f t="shared" si="809"/>
        <v/>
      </c>
      <c r="BN976" s="171">
        <f t="shared" si="827"/>
        <v>0</v>
      </c>
      <c r="BO976" s="171">
        <f t="shared" si="828"/>
        <v>0</v>
      </c>
      <c r="BP976" s="171" t="str">
        <f t="shared" si="810"/>
        <v>0</v>
      </c>
      <c r="BQ976" s="171" t="str">
        <f>IF(ISBLANK(BL976), "", (POWER(BL976/VLOOKUP(BP976,Anthro_Calc!C:P,13,FALSE),VLOOKUP(BP976,Anthro_Calc!C:P,12,FALSE))-1) / (VLOOKUP(BP976,Anthro_Calc!C:P,14,FALSE)*VLOOKUP(BP976,Anthro_Calc!C:P,12,FALSE)))</f>
        <v/>
      </c>
      <c r="BR976" s="171" t="str">
        <f>IF(ISBLANK(BL976), "", -3 + (BL976 -VLOOKUP(BP976,Anthro_Calc!C:P,4,FALSE)) / (VLOOKUP(BP976,Anthro_Calc!C:P,5,FALSE) - VLOOKUP(BP976,Anthro_Calc!C:P,4,FALSE)))</f>
        <v/>
      </c>
      <c r="BS976" s="171" t="str">
        <f>IF(ISBLANK(BL976), "", 3 + (BL976 -VLOOKUP(BP976,Anthro_Calc!C:P,10,FALSE)) / (VLOOKUP(BP976,Anthro_Calc!C:P,10,FALSE) - VLOOKUP(BP976,Anthro_Calc!C:P,9,FALSE)))</f>
        <v/>
      </c>
      <c r="BT976" s="172" t="str">
        <f t="shared" si="811"/>
        <v/>
      </c>
      <c r="BU976" s="173" t="str">
        <f t="shared" si="812"/>
        <v/>
      </c>
      <c r="BV976" s="174" t="str">
        <f t="shared" si="813"/>
        <v/>
      </c>
      <c r="BW976" s="181" t="str">
        <f t="shared" si="836"/>
        <v/>
      </c>
      <c r="BX976" s="179"/>
      <c r="BY976" s="181" t="str">
        <f>IF(ISBLANK(BL976), "", VLOOKUP(Z976&amp;" "&amp;BV976&amp;" "&amp;BW976,Graduation_Criteria!$D$2:$E$34,2,FALSE))</f>
        <v/>
      </c>
      <c r="BZ976" s="181" t="str">
        <f t="shared" si="837"/>
        <v/>
      </c>
      <c r="CA976" s="167"/>
      <c r="CB976" s="175"/>
      <c r="CC976" s="175"/>
      <c r="CD976" s="183" t="str">
        <f t="shared" si="814"/>
        <v/>
      </c>
      <c r="CE976" s="184">
        <f t="shared" si="815"/>
        <v>0</v>
      </c>
      <c r="CF976" s="184">
        <f t="shared" si="816"/>
        <v>0</v>
      </c>
      <c r="CG976" s="184" t="str">
        <f t="shared" si="817"/>
        <v>0</v>
      </c>
      <c r="CH976" s="184" t="str">
        <f>IF(ISBLANK(CC976), "", (POWER(CC976/VLOOKUP(CG976,Anthro_Calc!C:P,13,FALSE),VLOOKUP(CG976,Anthro_Calc!C:P,12,FALSE))-1) / (VLOOKUP(CG976,Anthro_Calc!C:P,14,FALSE)*VLOOKUP(CG976,Anthro_Calc!C:P,12,FALSE)))</f>
        <v/>
      </c>
      <c r="CI976" s="184" t="str">
        <f>IF(ISBLANK(CC976), "", -3 + (CC976 -VLOOKUP(CG976,Anthro_Calc!C:P,4,FALSE)) / (VLOOKUP(CG976,Anthro_Calc!C:P,5,FALSE) - VLOOKUP(CG976,Anthro_Calc!C:P,4,FALSE)))</f>
        <v/>
      </c>
      <c r="CJ976" s="184" t="str">
        <f>IF(ISBLANK(CC976), "", 3 + (CC976 -VLOOKUP(CG976,Anthro_Calc!C:P,10,FALSE)) / (VLOOKUP(CG976,Anthro_Calc!C:P,10,FALSE) - VLOOKUP(CG976,Anthro_Calc!C:P,9,FALSE)))</f>
        <v/>
      </c>
      <c r="CK976" s="185" t="str">
        <f t="shared" si="818"/>
        <v/>
      </c>
      <c r="CL976" s="173" t="str">
        <f t="shared" si="819"/>
        <v/>
      </c>
      <c r="CM976" s="174" t="str">
        <f t="shared" si="820"/>
        <v/>
      </c>
      <c r="CN976" s="179"/>
      <c r="CO976" s="167"/>
      <c r="CP976" s="175"/>
      <c r="CQ976" s="175"/>
      <c r="CR976" s="186" t="str">
        <f t="shared" si="821"/>
        <v/>
      </c>
      <c r="CS976" s="187">
        <f t="shared" si="822"/>
        <v>0</v>
      </c>
      <c r="CT976" s="187">
        <f t="shared" si="823"/>
        <v>0</v>
      </c>
      <c r="CU976" s="187" t="str">
        <f t="shared" si="824"/>
        <v>0</v>
      </c>
      <c r="CV976" s="187" t="str">
        <f>IF(ISBLANK(CQ976), "", (POWER(CQ976/VLOOKUP(CU976,Anthro_Calc!C:P,13,FALSE),VLOOKUP(CU976,Anthro_Calc!C:P,12,FALSE))-1) / (VLOOKUP(CU976,Anthro_Calc!C:P,14,FALSE)*VLOOKUP(CU976,Anthro_Calc!C:P,12,FALSE)))</f>
        <v/>
      </c>
      <c r="CW976" s="187" t="str">
        <f>IF(ISBLANK(CQ976), "", -3 + (CQ976 -VLOOKUP(CU976,Anthro_Calc!C:P,4,FALSE)) / (VLOOKUP(CU976,Anthro_Calc!C:P,5,FALSE) - VLOOKUP(CU976,Anthro_Calc!C:P,4,FALSE)))</f>
        <v/>
      </c>
      <c r="CX976" s="187" t="str">
        <f>IF(ISBLANK(CQ976), "", 3 + (CQ976 -VLOOKUP(CU976,Anthro_Calc!C:P,10,FALSE)) / (VLOOKUP(CU976,Anthro_Calc!C:P,10,FALSE) - VLOOKUP(CU976,Anthro_Calc!C:P,9,FALSE)))</f>
        <v/>
      </c>
      <c r="CY976" s="188" t="str">
        <f t="shared" si="825"/>
        <v/>
      </c>
      <c r="CZ976" s="117" t="str">
        <f t="shared" si="839"/>
        <v/>
      </c>
      <c r="DA976" s="174" t="str">
        <f t="shared" si="826"/>
        <v/>
      </c>
      <c r="DB976" s="189"/>
    </row>
    <row r="977" spans="1:106">
      <c r="A977" s="165">
        <f t="shared" si="831"/>
        <v>973</v>
      </c>
      <c r="B977" s="166"/>
      <c r="C977" s="166"/>
      <c r="D977" s="166"/>
      <c r="E977" s="166"/>
      <c r="F977" s="166"/>
      <c r="G977" s="166"/>
      <c r="H977" s="166"/>
      <c r="I977" s="166"/>
      <c r="J977" s="166"/>
      <c r="K977" s="166"/>
      <c r="L977" s="166"/>
      <c r="M977" s="167"/>
      <c r="N977" s="168" t="str">
        <f t="shared" ca="1" si="790"/>
        <v/>
      </c>
      <c r="O977" s="169"/>
      <c r="P977" s="169"/>
      <c r="Q977" s="167"/>
      <c r="R977" s="170"/>
      <c r="S977" s="171" t="str">
        <f t="shared" si="791"/>
        <v/>
      </c>
      <c r="T977" s="171" t="str">
        <f t="shared" si="792"/>
        <v/>
      </c>
      <c r="U977" s="171" t="str">
        <f t="shared" si="793"/>
        <v/>
      </c>
      <c r="V977" s="171" t="str">
        <f>IF(ISBLANK(R977), "", (POWER(R977/VLOOKUP(U977,Anthro_Calc!C:P,13,FALSE),VLOOKUP(U977,Anthro_Calc!C:P,12,FALSE))-1) / (VLOOKUP(U977,Anthro_Calc!C:P,14,FALSE)*VLOOKUP(U977,Anthro_Calc!C:P,12,FALSE)))</f>
        <v/>
      </c>
      <c r="W977" s="171" t="str">
        <f>IF(ISBLANK(R977), "", -3 + (R977 -VLOOKUP(U977,Anthro_Calc!C:P,4,FALSE)) / (VLOOKUP(U977,Anthro_Calc!C:P,5,FALSE) - VLOOKUP(U977,Anthro_Calc!C:P,4,FALSE)))</f>
        <v/>
      </c>
      <c r="X977" s="171" t="str">
        <f>IF(ISBLANK(R977), "", 3 + (R977 -VLOOKUP(U977,Anthro_Calc!C:P,10,FALSE)) / (VLOOKUP(U977,Anthro_Calc!C:P,10,FALSE) - VLOOKUP(U977,Anthro_Calc!C:P,9,FALSE)))</f>
        <v/>
      </c>
      <c r="Y977" s="172" t="str">
        <f t="shared" si="794"/>
        <v/>
      </c>
      <c r="Z977" s="173" t="str">
        <f t="shared" si="795"/>
        <v/>
      </c>
      <c r="AA977" s="174" t="str">
        <f t="shared" si="830"/>
        <v/>
      </c>
      <c r="AB977" s="167"/>
      <c r="AC977" s="175"/>
      <c r="AD977" s="176"/>
      <c r="AE977" s="177" t="str">
        <f t="shared" si="796"/>
        <v/>
      </c>
      <c r="AF977" s="171">
        <f t="shared" si="797"/>
        <v>0</v>
      </c>
      <c r="AG977" s="171">
        <f t="shared" si="798"/>
        <v>0</v>
      </c>
      <c r="AH977" s="171" t="str">
        <f t="shared" si="799"/>
        <v>0</v>
      </c>
      <c r="AI977" s="171" t="str">
        <f>IF(ISBLANK(AD977), "", (POWER(AD977/VLOOKUP(AH977,Anthro_Calc!C:P,13,FALSE),VLOOKUP(AH977,Anthro_Calc!C:P,12,FALSE))-1) / (VLOOKUP(AH977,Anthro_Calc!C:P,14,FALSE)*VLOOKUP(AH977,Anthro_Calc!C:P,12,FALSE)))</f>
        <v/>
      </c>
      <c r="AJ977" s="171" t="str">
        <f>IF(ISBLANK(AD977), "", -3 + (AD977 -VLOOKUP(AH977,Anthro_Calc!C:P,4,FALSE)) / (VLOOKUP(AH977,Anthro_Calc!C:P,5,FALSE) - VLOOKUP(AH977,Anthro_Calc!C:P,4,FALSE)))</f>
        <v/>
      </c>
      <c r="AK977" s="171" t="str">
        <f>IF(ISBLANK(AD977), "", 3 + (AD977 -VLOOKUP(AH977,Anthro_Calc!C:P,10,FALSE)) / (VLOOKUP(AH977,Anthro_Calc!C:P,10,FALSE) - VLOOKUP(AH977,Anthro_Calc!C:P,9,FALSE)))</f>
        <v/>
      </c>
      <c r="AL977" s="172" t="str">
        <f t="shared" si="800"/>
        <v/>
      </c>
      <c r="AM977" s="173" t="str">
        <f t="shared" si="801"/>
        <v/>
      </c>
      <c r="AN977" s="174" t="str">
        <f t="shared" si="802"/>
        <v/>
      </c>
      <c r="AO977" s="178" t="str">
        <f t="shared" si="832"/>
        <v/>
      </c>
      <c r="AP977" s="179"/>
      <c r="AQ977" s="179" t="str">
        <f t="shared" si="838"/>
        <v/>
      </c>
      <c r="AR977" s="167"/>
      <c r="AS977" s="175"/>
      <c r="AT977" s="170"/>
      <c r="AU977" s="177" t="str">
        <f t="shared" si="829"/>
        <v/>
      </c>
      <c r="AV977" s="171">
        <f t="shared" si="803"/>
        <v>0</v>
      </c>
      <c r="AW977" s="171">
        <f t="shared" si="804"/>
        <v>0</v>
      </c>
      <c r="AX977" s="171" t="str">
        <f t="shared" si="805"/>
        <v>0</v>
      </c>
      <c r="AY977" s="171" t="str">
        <f>IF(ISBLANK(AT977), "", (POWER(AT977/VLOOKUP(AX977,Anthro_Calc!C:P,13,FALSE),VLOOKUP(AX977,Anthro_Calc!C:P,12,FALSE))-1) / (VLOOKUP(AX977,Anthro_Calc!C:P,14,FALSE)*VLOOKUP(AX977,Anthro_Calc!C:P,12,FALSE)))</f>
        <v/>
      </c>
      <c r="AZ977" s="171" t="str">
        <f>IF(ISBLANK(AT977), "", -3 + (AT977 -VLOOKUP(AX977,Anthro_Calc!C:P,4,FALSE)) / (VLOOKUP(AX977,Anthro_Calc!C:P,5,FALSE) - VLOOKUP(AX977,Anthro_Calc!C:P,4,FALSE)))</f>
        <v/>
      </c>
      <c r="BA977" s="171" t="str">
        <f>IF(ISBLANK(AT977), "", 3 + (AT977 -VLOOKUP(AX977,Anthro_Calc!C:P,10,FALSE)) / (VLOOKUP(AX977,Anthro_Calc!C:P,10,FALSE) - VLOOKUP(AX977,Anthro_Calc!C:P,9,FALSE)))</f>
        <v/>
      </c>
      <c r="BB977" s="172" t="str">
        <f t="shared" si="806"/>
        <v/>
      </c>
      <c r="BC977" s="173" t="str">
        <f t="shared" si="807"/>
        <v/>
      </c>
      <c r="BD977" s="174" t="str">
        <f t="shared" si="833"/>
        <v/>
      </c>
      <c r="BE977" s="180" t="str">
        <f t="shared" si="834"/>
        <v/>
      </c>
      <c r="BF977" s="181" t="str">
        <f t="shared" si="808"/>
        <v/>
      </c>
      <c r="BG977" s="181" t="str">
        <f t="shared" si="835"/>
        <v/>
      </c>
      <c r="BH977" s="179"/>
      <c r="BI977" s="182"/>
      <c r="BJ977" s="167"/>
      <c r="BK977" s="175"/>
      <c r="BL977" s="176"/>
      <c r="BM977" s="177" t="str">
        <f t="shared" si="809"/>
        <v/>
      </c>
      <c r="BN977" s="171">
        <f t="shared" si="827"/>
        <v>0</v>
      </c>
      <c r="BO977" s="171">
        <f t="shared" si="828"/>
        <v>0</v>
      </c>
      <c r="BP977" s="171" t="str">
        <f t="shared" si="810"/>
        <v>0</v>
      </c>
      <c r="BQ977" s="171" t="str">
        <f>IF(ISBLANK(BL977), "", (POWER(BL977/VLOOKUP(BP977,Anthro_Calc!C:P,13,FALSE),VLOOKUP(BP977,Anthro_Calc!C:P,12,FALSE))-1) / (VLOOKUP(BP977,Anthro_Calc!C:P,14,FALSE)*VLOOKUP(BP977,Anthro_Calc!C:P,12,FALSE)))</f>
        <v/>
      </c>
      <c r="BR977" s="171" t="str">
        <f>IF(ISBLANK(BL977), "", -3 + (BL977 -VLOOKUP(BP977,Anthro_Calc!C:P,4,FALSE)) / (VLOOKUP(BP977,Anthro_Calc!C:P,5,FALSE) - VLOOKUP(BP977,Anthro_Calc!C:P,4,FALSE)))</f>
        <v/>
      </c>
      <c r="BS977" s="171" t="str">
        <f>IF(ISBLANK(BL977), "", 3 + (BL977 -VLOOKUP(BP977,Anthro_Calc!C:P,10,FALSE)) / (VLOOKUP(BP977,Anthro_Calc!C:P,10,FALSE) - VLOOKUP(BP977,Anthro_Calc!C:P,9,FALSE)))</f>
        <v/>
      </c>
      <c r="BT977" s="172" t="str">
        <f t="shared" si="811"/>
        <v/>
      </c>
      <c r="BU977" s="173" t="str">
        <f t="shared" si="812"/>
        <v/>
      </c>
      <c r="BV977" s="174" t="str">
        <f t="shared" si="813"/>
        <v/>
      </c>
      <c r="BW977" s="181" t="str">
        <f t="shared" si="836"/>
        <v/>
      </c>
      <c r="BX977" s="179"/>
      <c r="BY977" s="181" t="str">
        <f>IF(ISBLANK(BL977), "", VLOOKUP(Z977&amp;" "&amp;BV977&amp;" "&amp;BW977,Graduation_Criteria!$D$2:$E$34,2,FALSE))</f>
        <v/>
      </c>
      <c r="BZ977" s="181" t="str">
        <f t="shared" si="837"/>
        <v/>
      </c>
      <c r="CA977" s="167"/>
      <c r="CB977" s="175"/>
      <c r="CC977" s="175"/>
      <c r="CD977" s="183" t="str">
        <f t="shared" si="814"/>
        <v/>
      </c>
      <c r="CE977" s="184">
        <f t="shared" si="815"/>
        <v>0</v>
      </c>
      <c r="CF977" s="184">
        <f t="shared" si="816"/>
        <v>0</v>
      </c>
      <c r="CG977" s="184" t="str">
        <f t="shared" si="817"/>
        <v>0</v>
      </c>
      <c r="CH977" s="184" t="str">
        <f>IF(ISBLANK(CC977), "", (POWER(CC977/VLOOKUP(CG977,Anthro_Calc!C:P,13,FALSE),VLOOKUP(CG977,Anthro_Calc!C:P,12,FALSE))-1) / (VLOOKUP(CG977,Anthro_Calc!C:P,14,FALSE)*VLOOKUP(CG977,Anthro_Calc!C:P,12,FALSE)))</f>
        <v/>
      </c>
      <c r="CI977" s="184" t="str">
        <f>IF(ISBLANK(CC977), "", -3 + (CC977 -VLOOKUP(CG977,Anthro_Calc!C:P,4,FALSE)) / (VLOOKUP(CG977,Anthro_Calc!C:P,5,FALSE) - VLOOKUP(CG977,Anthro_Calc!C:P,4,FALSE)))</f>
        <v/>
      </c>
      <c r="CJ977" s="184" t="str">
        <f>IF(ISBLANK(CC977), "", 3 + (CC977 -VLOOKUP(CG977,Anthro_Calc!C:P,10,FALSE)) / (VLOOKUP(CG977,Anthro_Calc!C:P,10,FALSE) - VLOOKUP(CG977,Anthro_Calc!C:P,9,FALSE)))</f>
        <v/>
      </c>
      <c r="CK977" s="185" t="str">
        <f t="shared" si="818"/>
        <v/>
      </c>
      <c r="CL977" s="173" t="str">
        <f t="shared" si="819"/>
        <v/>
      </c>
      <c r="CM977" s="174" t="str">
        <f t="shared" si="820"/>
        <v/>
      </c>
      <c r="CN977" s="179"/>
      <c r="CO977" s="167"/>
      <c r="CP977" s="175"/>
      <c r="CQ977" s="175"/>
      <c r="CR977" s="186" t="str">
        <f t="shared" si="821"/>
        <v/>
      </c>
      <c r="CS977" s="187">
        <f t="shared" si="822"/>
        <v>0</v>
      </c>
      <c r="CT977" s="187">
        <f t="shared" si="823"/>
        <v>0</v>
      </c>
      <c r="CU977" s="187" t="str">
        <f t="shared" si="824"/>
        <v>0</v>
      </c>
      <c r="CV977" s="187" t="str">
        <f>IF(ISBLANK(CQ977), "", (POWER(CQ977/VLOOKUP(CU977,Anthro_Calc!C:P,13,FALSE),VLOOKUP(CU977,Anthro_Calc!C:P,12,FALSE))-1) / (VLOOKUP(CU977,Anthro_Calc!C:P,14,FALSE)*VLOOKUP(CU977,Anthro_Calc!C:P,12,FALSE)))</f>
        <v/>
      </c>
      <c r="CW977" s="187" t="str">
        <f>IF(ISBLANK(CQ977), "", -3 + (CQ977 -VLOOKUP(CU977,Anthro_Calc!C:P,4,FALSE)) / (VLOOKUP(CU977,Anthro_Calc!C:P,5,FALSE) - VLOOKUP(CU977,Anthro_Calc!C:P,4,FALSE)))</f>
        <v/>
      </c>
      <c r="CX977" s="187" t="str">
        <f>IF(ISBLANK(CQ977), "", 3 + (CQ977 -VLOOKUP(CU977,Anthro_Calc!C:P,10,FALSE)) / (VLOOKUP(CU977,Anthro_Calc!C:P,10,FALSE) - VLOOKUP(CU977,Anthro_Calc!C:P,9,FALSE)))</f>
        <v/>
      </c>
      <c r="CY977" s="188" t="str">
        <f t="shared" si="825"/>
        <v/>
      </c>
      <c r="CZ977" s="117" t="str">
        <f t="shared" si="839"/>
        <v/>
      </c>
      <c r="DA977" s="174" t="str">
        <f t="shared" si="826"/>
        <v/>
      </c>
      <c r="DB977" s="189"/>
    </row>
    <row r="978" spans="1:106">
      <c r="A978" s="165">
        <f t="shared" si="831"/>
        <v>974</v>
      </c>
      <c r="B978" s="166"/>
      <c r="C978" s="166"/>
      <c r="D978" s="166"/>
      <c r="E978" s="166"/>
      <c r="F978" s="166"/>
      <c r="G978" s="166"/>
      <c r="H978" s="166"/>
      <c r="I978" s="166"/>
      <c r="J978" s="166"/>
      <c r="K978" s="166"/>
      <c r="L978" s="166"/>
      <c r="M978" s="167"/>
      <c r="N978" s="168" t="str">
        <f t="shared" ca="1" si="790"/>
        <v/>
      </c>
      <c r="O978" s="169"/>
      <c r="P978" s="169"/>
      <c r="Q978" s="167"/>
      <c r="R978" s="170"/>
      <c r="S978" s="171" t="str">
        <f t="shared" si="791"/>
        <v/>
      </c>
      <c r="T978" s="171" t="str">
        <f t="shared" si="792"/>
        <v/>
      </c>
      <c r="U978" s="171" t="str">
        <f t="shared" si="793"/>
        <v/>
      </c>
      <c r="V978" s="171" t="str">
        <f>IF(ISBLANK(R978), "", (POWER(R978/VLOOKUP(U978,Anthro_Calc!C:P,13,FALSE),VLOOKUP(U978,Anthro_Calc!C:P,12,FALSE))-1) / (VLOOKUP(U978,Anthro_Calc!C:P,14,FALSE)*VLOOKUP(U978,Anthro_Calc!C:P,12,FALSE)))</f>
        <v/>
      </c>
      <c r="W978" s="171" t="str">
        <f>IF(ISBLANK(R978), "", -3 + (R978 -VLOOKUP(U978,Anthro_Calc!C:P,4,FALSE)) / (VLOOKUP(U978,Anthro_Calc!C:P,5,FALSE) - VLOOKUP(U978,Anthro_Calc!C:P,4,FALSE)))</f>
        <v/>
      </c>
      <c r="X978" s="171" t="str">
        <f>IF(ISBLANK(R978), "", 3 + (R978 -VLOOKUP(U978,Anthro_Calc!C:P,10,FALSE)) / (VLOOKUP(U978,Anthro_Calc!C:P,10,FALSE) - VLOOKUP(U978,Anthro_Calc!C:P,9,FALSE)))</f>
        <v/>
      </c>
      <c r="Y978" s="172" t="str">
        <f t="shared" si="794"/>
        <v/>
      </c>
      <c r="Z978" s="173" t="str">
        <f t="shared" si="795"/>
        <v/>
      </c>
      <c r="AA978" s="174" t="str">
        <f t="shared" si="830"/>
        <v/>
      </c>
      <c r="AB978" s="167"/>
      <c r="AC978" s="175"/>
      <c r="AD978" s="176"/>
      <c r="AE978" s="177" t="str">
        <f t="shared" si="796"/>
        <v/>
      </c>
      <c r="AF978" s="171">
        <f t="shared" si="797"/>
        <v>0</v>
      </c>
      <c r="AG978" s="171">
        <f t="shared" si="798"/>
        <v>0</v>
      </c>
      <c r="AH978" s="171" t="str">
        <f t="shared" si="799"/>
        <v>0</v>
      </c>
      <c r="AI978" s="171" t="str">
        <f>IF(ISBLANK(AD978), "", (POWER(AD978/VLOOKUP(AH978,Anthro_Calc!C:P,13,FALSE),VLOOKUP(AH978,Anthro_Calc!C:P,12,FALSE))-1) / (VLOOKUP(AH978,Anthro_Calc!C:P,14,FALSE)*VLOOKUP(AH978,Anthro_Calc!C:P,12,FALSE)))</f>
        <v/>
      </c>
      <c r="AJ978" s="171" t="str">
        <f>IF(ISBLANK(AD978), "", -3 + (AD978 -VLOOKUP(AH978,Anthro_Calc!C:P,4,FALSE)) / (VLOOKUP(AH978,Anthro_Calc!C:P,5,FALSE) - VLOOKUP(AH978,Anthro_Calc!C:P,4,FALSE)))</f>
        <v/>
      </c>
      <c r="AK978" s="171" t="str">
        <f>IF(ISBLANK(AD978), "", 3 + (AD978 -VLOOKUP(AH978,Anthro_Calc!C:P,10,FALSE)) / (VLOOKUP(AH978,Anthro_Calc!C:P,10,FALSE) - VLOOKUP(AH978,Anthro_Calc!C:P,9,FALSE)))</f>
        <v/>
      </c>
      <c r="AL978" s="172" t="str">
        <f t="shared" si="800"/>
        <v/>
      </c>
      <c r="AM978" s="173" t="str">
        <f t="shared" si="801"/>
        <v/>
      </c>
      <c r="AN978" s="174" t="str">
        <f t="shared" si="802"/>
        <v/>
      </c>
      <c r="AO978" s="178" t="str">
        <f t="shared" si="832"/>
        <v/>
      </c>
      <c r="AP978" s="179"/>
      <c r="AQ978" s="179" t="str">
        <f t="shared" si="838"/>
        <v/>
      </c>
      <c r="AR978" s="167"/>
      <c r="AS978" s="175"/>
      <c r="AT978" s="170"/>
      <c r="AU978" s="177" t="str">
        <f t="shared" si="829"/>
        <v/>
      </c>
      <c r="AV978" s="171">
        <f t="shared" si="803"/>
        <v>0</v>
      </c>
      <c r="AW978" s="171">
        <f t="shared" si="804"/>
        <v>0</v>
      </c>
      <c r="AX978" s="171" t="str">
        <f t="shared" si="805"/>
        <v>0</v>
      </c>
      <c r="AY978" s="171" t="str">
        <f>IF(ISBLANK(AT978), "", (POWER(AT978/VLOOKUP(AX978,Anthro_Calc!C:P,13,FALSE),VLOOKUP(AX978,Anthro_Calc!C:P,12,FALSE))-1) / (VLOOKUP(AX978,Anthro_Calc!C:P,14,FALSE)*VLOOKUP(AX978,Anthro_Calc!C:P,12,FALSE)))</f>
        <v/>
      </c>
      <c r="AZ978" s="171" t="str">
        <f>IF(ISBLANK(AT978), "", -3 + (AT978 -VLOOKUP(AX978,Anthro_Calc!C:P,4,FALSE)) / (VLOOKUP(AX978,Anthro_Calc!C:P,5,FALSE) - VLOOKUP(AX978,Anthro_Calc!C:P,4,FALSE)))</f>
        <v/>
      </c>
      <c r="BA978" s="171" t="str">
        <f>IF(ISBLANK(AT978), "", 3 + (AT978 -VLOOKUP(AX978,Anthro_Calc!C:P,10,FALSE)) / (VLOOKUP(AX978,Anthro_Calc!C:P,10,FALSE) - VLOOKUP(AX978,Anthro_Calc!C:P,9,FALSE)))</f>
        <v/>
      </c>
      <c r="BB978" s="172" t="str">
        <f t="shared" si="806"/>
        <v/>
      </c>
      <c r="BC978" s="173" t="str">
        <f t="shared" si="807"/>
        <v/>
      </c>
      <c r="BD978" s="174" t="str">
        <f t="shared" si="833"/>
        <v/>
      </c>
      <c r="BE978" s="180" t="str">
        <f t="shared" si="834"/>
        <v/>
      </c>
      <c r="BF978" s="181" t="str">
        <f t="shared" si="808"/>
        <v/>
      </c>
      <c r="BG978" s="181" t="str">
        <f t="shared" si="835"/>
        <v/>
      </c>
      <c r="BH978" s="179"/>
      <c r="BI978" s="182"/>
      <c r="BJ978" s="167"/>
      <c r="BK978" s="175"/>
      <c r="BL978" s="176"/>
      <c r="BM978" s="177" t="str">
        <f t="shared" si="809"/>
        <v/>
      </c>
      <c r="BN978" s="171">
        <f t="shared" si="827"/>
        <v>0</v>
      </c>
      <c r="BO978" s="171">
        <f t="shared" si="828"/>
        <v>0</v>
      </c>
      <c r="BP978" s="171" t="str">
        <f t="shared" si="810"/>
        <v>0</v>
      </c>
      <c r="BQ978" s="171" t="str">
        <f>IF(ISBLANK(BL978), "", (POWER(BL978/VLOOKUP(BP978,Anthro_Calc!C:P,13,FALSE),VLOOKUP(BP978,Anthro_Calc!C:P,12,FALSE))-1) / (VLOOKUP(BP978,Anthro_Calc!C:P,14,FALSE)*VLOOKUP(BP978,Anthro_Calc!C:P,12,FALSE)))</f>
        <v/>
      </c>
      <c r="BR978" s="171" t="str">
        <f>IF(ISBLANK(BL978), "", -3 + (BL978 -VLOOKUP(BP978,Anthro_Calc!C:P,4,FALSE)) / (VLOOKUP(BP978,Anthro_Calc!C:P,5,FALSE) - VLOOKUP(BP978,Anthro_Calc!C:P,4,FALSE)))</f>
        <v/>
      </c>
      <c r="BS978" s="171" t="str">
        <f>IF(ISBLANK(BL978), "", 3 + (BL978 -VLOOKUP(BP978,Anthro_Calc!C:P,10,FALSE)) / (VLOOKUP(BP978,Anthro_Calc!C:P,10,FALSE) - VLOOKUP(BP978,Anthro_Calc!C:P,9,FALSE)))</f>
        <v/>
      </c>
      <c r="BT978" s="172" t="str">
        <f t="shared" si="811"/>
        <v/>
      </c>
      <c r="BU978" s="173" t="str">
        <f t="shared" si="812"/>
        <v/>
      </c>
      <c r="BV978" s="174" t="str">
        <f t="shared" si="813"/>
        <v/>
      </c>
      <c r="BW978" s="181" t="str">
        <f t="shared" si="836"/>
        <v/>
      </c>
      <c r="BX978" s="179"/>
      <c r="BY978" s="181" t="str">
        <f>IF(ISBLANK(BL978), "", VLOOKUP(Z978&amp;" "&amp;BV978&amp;" "&amp;BW978,Graduation_Criteria!$D$2:$E$34,2,FALSE))</f>
        <v/>
      </c>
      <c r="BZ978" s="181" t="str">
        <f t="shared" si="837"/>
        <v/>
      </c>
      <c r="CA978" s="167"/>
      <c r="CB978" s="175"/>
      <c r="CC978" s="175"/>
      <c r="CD978" s="183" t="str">
        <f t="shared" si="814"/>
        <v/>
      </c>
      <c r="CE978" s="184">
        <f t="shared" si="815"/>
        <v>0</v>
      </c>
      <c r="CF978" s="184">
        <f t="shared" si="816"/>
        <v>0</v>
      </c>
      <c r="CG978" s="184" t="str">
        <f t="shared" si="817"/>
        <v>0</v>
      </c>
      <c r="CH978" s="184" t="str">
        <f>IF(ISBLANK(CC978), "", (POWER(CC978/VLOOKUP(CG978,Anthro_Calc!C:P,13,FALSE),VLOOKUP(CG978,Anthro_Calc!C:P,12,FALSE))-1) / (VLOOKUP(CG978,Anthro_Calc!C:P,14,FALSE)*VLOOKUP(CG978,Anthro_Calc!C:P,12,FALSE)))</f>
        <v/>
      </c>
      <c r="CI978" s="184" t="str">
        <f>IF(ISBLANK(CC978), "", -3 + (CC978 -VLOOKUP(CG978,Anthro_Calc!C:P,4,FALSE)) / (VLOOKUP(CG978,Anthro_Calc!C:P,5,FALSE) - VLOOKUP(CG978,Anthro_Calc!C:P,4,FALSE)))</f>
        <v/>
      </c>
      <c r="CJ978" s="184" t="str">
        <f>IF(ISBLANK(CC978), "", 3 + (CC978 -VLOOKUP(CG978,Anthro_Calc!C:P,10,FALSE)) / (VLOOKUP(CG978,Anthro_Calc!C:P,10,FALSE) - VLOOKUP(CG978,Anthro_Calc!C:P,9,FALSE)))</f>
        <v/>
      </c>
      <c r="CK978" s="185" t="str">
        <f t="shared" si="818"/>
        <v/>
      </c>
      <c r="CL978" s="173" t="str">
        <f t="shared" si="819"/>
        <v/>
      </c>
      <c r="CM978" s="174" t="str">
        <f t="shared" si="820"/>
        <v/>
      </c>
      <c r="CN978" s="179"/>
      <c r="CO978" s="167"/>
      <c r="CP978" s="175"/>
      <c r="CQ978" s="175"/>
      <c r="CR978" s="186" t="str">
        <f t="shared" si="821"/>
        <v/>
      </c>
      <c r="CS978" s="187">
        <f t="shared" si="822"/>
        <v>0</v>
      </c>
      <c r="CT978" s="187">
        <f t="shared" si="823"/>
        <v>0</v>
      </c>
      <c r="CU978" s="187" t="str">
        <f t="shared" si="824"/>
        <v>0</v>
      </c>
      <c r="CV978" s="187" t="str">
        <f>IF(ISBLANK(CQ978), "", (POWER(CQ978/VLOOKUP(CU978,Anthro_Calc!C:P,13,FALSE),VLOOKUP(CU978,Anthro_Calc!C:P,12,FALSE))-1) / (VLOOKUP(CU978,Anthro_Calc!C:P,14,FALSE)*VLOOKUP(CU978,Anthro_Calc!C:P,12,FALSE)))</f>
        <v/>
      </c>
      <c r="CW978" s="187" t="str">
        <f>IF(ISBLANK(CQ978), "", -3 + (CQ978 -VLOOKUP(CU978,Anthro_Calc!C:P,4,FALSE)) / (VLOOKUP(CU978,Anthro_Calc!C:P,5,FALSE) - VLOOKUP(CU978,Anthro_Calc!C:P,4,FALSE)))</f>
        <v/>
      </c>
      <c r="CX978" s="187" t="str">
        <f>IF(ISBLANK(CQ978), "", 3 + (CQ978 -VLOOKUP(CU978,Anthro_Calc!C:P,10,FALSE)) / (VLOOKUP(CU978,Anthro_Calc!C:P,10,FALSE) - VLOOKUP(CU978,Anthro_Calc!C:P,9,FALSE)))</f>
        <v/>
      </c>
      <c r="CY978" s="188" t="str">
        <f t="shared" si="825"/>
        <v/>
      </c>
      <c r="CZ978" s="117" t="str">
        <f t="shared" si="839"/>
        <v/>
      </c>
      <c r="DA978" s="174" t="str">
        <f t="shared" si="826"/>
        <v/>
      </c>
      <c r="DB978" s="189"/>
    </row>
    <row r="979" spans="1:106">
      <c r="A979" s="165">
        <f t="shared" si="831"/>
        <v>975</v>
      </c>
      <c r="B979" s="166"/>
      <c r="C979" s="166"/>
      <c r="D979" s="166"/>
      <c r="E979" s="166"/>
      <c r="F979" s="166"/>
      <c r="G979" s="166"/>
      <c r="H979" s="166"/>
      <c r="I979" s="166"/>
      <c r="J979" s="166"/>
      <c r="K979" s="166"/>
      <c r="L979" s="166"/>
      <c r="M979" s="167"/>
      <c r="N979" s="168" t="str">
        <f t="shared" ca="1" si="790"/>
        <v/>
      </c>
      <c r="O979" s="169"/>
      <c r="P979" s="169"/>
      <c r="Q979" s="167"/>
      <c r="R979" s="170"/>
      <c r="S979" s="171" t="str">
        <f t="shared" si="791"/>
        <v/>
      </c>
      <c r="T979" s="171" t="str">
        <f t="shared" si="792"/>
        <v/>
      </c>
      <c r="U979" s="171" t="str">
        <f t="shared" si="793"/>
        <v/>
      </c>
      <c r="V979" s="171" t="str">
        <f>IF(ISBLANK(R979), "", (POWER(R979/VLOOKUP(U979,Anthro_Calc!C:P,13,FALSE),VLOOKUP(U979,Anthro_Calc!C:P,12,FALSE))-1) / (VLOOKUP(U979,Anthro_Calc!C:P,14,FALSE)*VLOOKUP(U979,Anthro_Calc!C:P,12,FALSE)))</f>
        <v/>
      </c>
      <c r="W979" s="171" t="str">
        <f>IF(ISBLANK(R979), "", -3 + (R979 -VLOOKUP(U979,Anthro_Calc!C:P,4,FALSE)) / (VLOOKUP(U979,Anthro_Calc!C:P,5,FALSE) - VLOOKUP(U979,Anthro_Calc!C:P,4,FALSE)))</f>
        <v/>
      </c>
      <c r="X979" s="171" t="str">
        <f>IF(ISBLANK(R979), "", 3 + (R979 -VLOOKUP(U979,Anthro_Calc!C:P,10,FALSE)) / (VLOOKUP(U979,Anthro_Calc!C:P,10,FALSE) - VLOOKUP(U979,Anthro_Calc!C:P,9,FALSE)))</f>
        <v/>
      </c>
      <c r="Y979" s="172" t="str">
        <f t="shared" si="794"/>
        <v/>
      </c>
      <c r="Z979" s="173" t="str">
        <f t="shared" si="795"/>
        <v/>
      </c>
      <c r="AA979" s="174" t="str">
        <f t="shared" si="830"/>
        <v/>
      </c>
      <c r="AB979" s="167"/>
      <c r="AC979" s="175"/>
      <c r="AD979" s="176"/>
      <c r="AE979" s="177" t="str">
        <f t="shared" si="796"/>
        <v/>
      </c>
      <c r="AF979" s="171">
        <f t="shared" si="797"/>
        <v>0</v>
      </c>
      <c r="AG979" s="171">
        <f t="shared" si="798"/>
        <v>0</v>
      </c>
      <c r="AH979" s="171" t="str">
        <f t="shared" si="799"/>
        <v>0</v>
      </c>
      <c r="AI979" s="171" t="str">
        <f>IF(ISBLANK(AD979), "", (POWER(AD979/VLOOKUP(AH979,Anthro_Calc!C:P,13,FALSE),VLOOKUP(AH979,Anthro_Calc!C:P,12,FALSE))-1) / (VLOOKUP(AH979,Anthro_Calc!C:P,14,FALSE)*VLOOKUP(AH979,Anthro_Calc!C:P,12,FALSE)))</f>
        <v/>
      </c>
      <c r="AJ979" s="171" t="str">
        <f>IF(ISBLANK(AD979), "", -3 + (AD979 -VLOOKUP(AH979,Anthro_Calc!C:P,4,FALSE)) / (VLOOKUP(AH979,Anthro_Calc!C:P,5,FALSE) - VLOOKUP(AH979,Anthro_Calc!C:P,4,FALSE)))</f>
        <v/>
      </c>
      <c r="AK979" s="171" t="str">
        <f>IF(ISBLANK(AD979), "", 3 + (AD979 -VLOOKUP(AH979,Anthro_Calc!C:P,10,FALSE)) / (VLOOKUP(AH979,Anthro_Calc!C:P,10,FALSE) - VLOOKUP(AH979,Anthro_Calc!C:P,9,FALSE)))</f>
        <v/>
      </c>
      <c r="AL979" s="172" t="str">
        <f t="shared" si="800"/>
        <v/>
      </c>
      <c r="AM979" s="173" t="str">
        <f t="shared" si="801"/>
        <v/>
      </c>
      <c r="AN979" s="174" t="str">
        <f t="shared" si="802"/>
        <v/>
      </c>
      <c r="AO979" s="178" t="str">
        <f t="shared" si="832"/>
        <v/>
      </c>
      <c r="AP979" s="179"/>
      <c r="AQ979" s="179" t="str">
        <f t="shared" si="838"/>
        <v/>
      </c>
      <c r="AR979" s="167"/>
      <c r="AS979" s="175"/>
      <c r="AT979" s="170"/>
      <c r="AU979" s="177" t="str">
        <f t="shared" si="829"/>
        <v/>
      </c>
      <c r="AV979" s="171">
        <f t="shared" si="803"/>
        <v>0</v>
      </c>
      <c r="AW979" s="171">
        <f t="shared" si="804"/>
        <v>0</v>
      </c>
      <c r="AX979" s="171" t="str">
        <f t="shared" si="805"/>
        <v>0</v>
      </c>
      <c r="AY979" s="171" t="str">
        <f>IF(ISBLANK(AT979), "", (POWER(AT979/VLOOKUP(AX979,Anthro_Calc!C:P,13,FALSE),VLOOKUP(AX979,Anthro_Calc!C:P,12,FALSE))-1) / (VLOOKUP(AX979,Anthro_Calc!C:P,14,FALSE)*VLOOKUP(AX979,Anthro_Calc!C:P,12,FALSE)))</f>
        <v/>
      </c>
      <c r="AZ979" s="171" t="str">
        <f>IF(ISBLANK(AT979), "", -3 + (AT979 -VLOOKUP(AX979,Anthro_Calc!C:P,4,FALSE)) / (VLOOKUP(AX979,Anthro_Calc!C:P,5,FALSE) - VLOOKUP(AX979,Anthro_Calc!C:P,4,FALSE)))</f>
        <v/>
      </c>
      <c r="BA979" s="171" t="str">
        <f>IF(ISBLANK(AT979), "", 3 + (AT979 -VLOOKUP(AX979,Anthro_Calc!C:P,10,FALSE)) / (VLOOKUP(AX979,Anthro_Calc!C:P,10,FALSE) - VLOOKUP(AX979,Anthro_Calc!C:P,9,FALSE)))</f>
        <v/>
      </c>
      <c r="BB979" s="172" t="str">
        <f t="shared" si="806"/>
        <v/>
      </c>
      <c r="BC979" s="173" t="str">
        <f t="shared" si="807"/>
        <v/>
      </c>
      <c r="BD979" s="174" t="str">
        <f t="shared" si="833"/>
        <v/>
      </c>
      <c r="BE979" s="180" t="str">
        <f t="shared" si="834"/>
        <v/>
      </c>
      <c r="BF979" s="181" t="str">
        <f t="shared" si="808"/>
        <v/>
      </c>
      <c r="BG979" s="181" t="str">
        <f t="shared" si="835"/>
        <v/>
      </c>
      <c r="BH979" s="179"/>
      <c r="BI979" s="182"/>
      <c r="BJ979" s="167"/>
      <c r="BK979" s="175"/>
      <c r="BL979" s="176"/>
      <c r="BM979" s="177" t="str">
        <f t="shared" si="809"/>
        <v/>
      </c>
      <c r="BN979" s="171">
        <f t="shared" si="827"/>
        <v>0</v>
      </c>
      <c r="BO979" s="171">
        <f t="shared" si="828"/>
        <v>0</v>
      </c>
      <c r="BP979" s="171" t="str">
        <f t="shared" si="810"/>
        <v>0</v>
      </c>
      <c r="BQ979" s="171" t="str">
        <f>IF(ISBLANK(BL979), "", (POWER(BL979/VLOOKUP(BP979,Anthro_Calc!C:P,13,FALSE),VLOOKUP(BP979,Anthro_Calc!C:P,12,FALSE))-1) / (VLOOKUP(BP979,Anthro_Calc!C:P,14,FALSE)*VLOOKUP(BP979,Anthro_Calc!C:P,12,FALSE)))</f>
        <v/>
      </c>
      <c r="BR979" s="171" t="str">
        <f>IF(ISBLANK(BL979), "", -3 + (BL979 -VLOOKUP(BP979,Anthro_Calc!C:P,4,FALSE)) / (VLOOKUP(BP979,Anthro_Calc!C:P,5,FALSE) - VLOOKUP(BP979,Anthro_Calc!C:P,4,FALSE)))</f>
        <v/>
      </c>
      <c r="BS979" s="171" t="str">
        <f>IF(ISBLANK(BL979), "", 3 + (BL979 -VLOOKUP(BP979,Anthro_Calc!C:P,10,FALSE)) / (VLOOKUP(BP979,Anthro_Calc!C:P,10,FALSE) - VLOOKUP(BP979,Anthro_Calc!C:P,9,FALSE)))</f>
        <v/>
      </c>
      <c r="BT979" s="172" t="str">
        <f t="shared" si="811"/>
        <v/>
      </c>
      <c r="BU979" s="173" t="str">
        <f t="shared" si="812"/>
        <v/>
      </c>
      <c r="BV979" s="174" t="str">
        <f t="shared" si="813"/>
        <v/>
      </c>
      <c r="BW979" s="181" t="str">
        <f t="shared" si="836"/>
        <v/>
      </c>
      <c r="BX979" s="179"/>
      <c r="BY979" s="181" t="str">
        <f>IF(ISBLANK(BL979), "", VLOOKUP(Z979&amp;" "&amp;BV979&amp;" "&amp;BW979,Graduation_Criteria!$D$2:$E$34,2,FALSE))</f>
        <v/>
      </c>
      <c r="BZ979" s="181" t="str">
        <f t="shared" si="837"/>
        <v/>
      </c>
      <c r="CA979" s="167"/>
      <c r="CB979" s="175"/>
      <c r="CC979" s="175"/>
      <c r="CD979" s="183" t="str">
        <f t="shared" si="814"/>
        <v/>
      </c>
      <c r="CE979" s="184">
        <f t="shared" si="815"/>
        <v>0</v>
      </c>
      <c r="CF979" s="184">
        <f t="shared" si="816"/>
        <v>0</v>
      </c>
      <c r="CG979" s="184" t="str">
        <f t="shared" si="817"/>
        <v>0</v>
      </c>
      <c r="CH979" s="184" t="str">
        <f>IF(ISBLANK(CC979), "", (POWER(CC979/VLOOKUP(CG979,Anthro_Calc!C:P,13,FALSE),VLOOKUP(CG979,Anthro_Calc!C:P,12,FALSE))-1) / (VLOOKUP(CG979,Anthro_Calc!C:P,14,FALSE)*VLOOKUP(CG979,Anthro_Calc!C:P,12,FALSE)))</f>
        <v/>
      </c>
      <c r="CI979" s="184" t="str">
        <f>IF(ISBLANK(CC979), "", -3 + (CC979 -VLOOKUP(CG979,Anthro_Calc!C:P,4,FALSE)) / (VLOOKUP(CG979,Anthro_Calc!C:P,5,FALSE) - VLOOKUP(CG979,Anthro_Calc!C:P,4,FALSE)))</f>
        <v/>
      </c>
      <c r="CJ979" s="184" t="str">
        <f>IF(ISBLANK(CC979), "", 3 + (CC979 -VLOOKUP(CG979,Anthro_Calc!C:P,10,FALSE)) / (VLOOKUP(CG979,Anthro_Calc!C:P,10,FALSE) - VLOOKUP(CG979,Anthro_Calc!C:P,9,FALSE)))</f>
        <v/>
      </c>
      <c r="CK979" s="185" t="str">
        <f t="shared" si="818"/>
        <v/>
      </c>
      <c r="CL979" s="173" t="str">
        <f t="shared" si="819"/>
        <v/>
      </c>
      <c r="CM979" s="174" t="str">
        <f t="shared" si="820"/>
        <v/>
      </c>
      <c r="CN979" s="179"/>
      <c r="CO979" s="167"/>
      <c r="CP979" s="175"/>
      <c r="CQ979" s="175"/>
      <c r="CR979" s="186" t="str">
        <f t="shared" si="821"/>
        <v/>
      </c>
      <c r="CS979" s="187">
        <f t="shared" si="822"/>
        <v>0</v>
      </c>
      <c r="CT979" s="187">
        <f t="shared" si="823"/>
        <v>0</v>
      </c>
      <c r="CU979" s="187" t="str">
        <f t="shared" si="824"/>
        <v>0</v>
      </c>
      <c r="CV979" s="187" t="str">
        <f>IF(ISBLANK(CQ979), "", (POWER(CQ979/VLOOKUP(CU979,Anthro_Calc!C:P,13,FALSE),VLOOKUP(CU979,Anthro_Calc!C:P,12,FALSE))-1) / (VLOOKUP(CU979,Anthro_Calc!C:P,14,FALSE)*VLOOKUP(CU979,Anthro_Calc!C:P,12,FALSE)))</f>
        <v/>
      </c>
      <c r="CW979" s="187" t="str">
        <f>IF(ISBLANK(CQ979), "", -3 + (CQ979 -VLOOKUP(CU979,Anthro_Calc!C:P,4,FALSE)) / (VLOOKUP(CU979,Anthro_Calc!C:P,5,FALSE) - VLOOKUP(CU979,Anthro_Calc!C:P,4,FALSE)))</f>
        <v/>
      </c>
      <c r="CX979" s="187" t="str">
        <f>IF(ISBLANK(CQ979), "", 3 + (CQ979 -VLOOKUP(CU979,Anthro_Calc!C:P,10,FALSE)) / (VLOOKUP(CU979,Anthro_Calc!C:P,10,FALSE) - VLOOKUP(CU979,Anthro_Calc!C:P,9,FALSE)))</f>
        <v/>
      </c>
      <c r="CY979" s="188" t="str">
        <f t="shared" si="825"/>
        <v/>
      </c>
      <c r="CZ979" s="117" t="str">
        <f t="shared" si="839"/>
        <v/>
      </c>
      <c r="DA979" s="174" t="str">
        <f t="shared" si="826"/>
        <v/>
      </c>
      <c r="DB979" s="189"/>
    </row>
    <row r="980" spans="1:106">
      <c r="A980" s="165">
        <f t="shared" si="831"/>
        <v>976</v>
      </c>
      <c r="B980" s="166"/>
      <c r="C980" s="166"/>
      <c r="D980" s="166"/>
      <c r="E980" s="166"/>
      <c r="F980" s="166"/>
      <c r="G980" s="166"/>
      <c r="H980" s="166"/>
      <c r="I980" s="166"/>
      <c r="J980" s="166"/>
      <c r="K980" s="166"/>
      <c r="L980" s="166"/>
      <c r="M980" s="167"/>
      <c r="N980" s="168" t="str">
        <f t="shared" ca="1" si="790"/>
        <v/>
      </c>
      <c r="O980" s="169"/>
      <c r="P980" s="169"/>
      <c r="Q980" s="167"/>
      <c r="R980" s="170"/>
      <c r="S980" s="171" t="str">
        <f t="shared" si="791"/>
        <v/>
      </c>
      <c r="T980" s="171" t="str">
        <f t="shared" si="792"/>
        <v/>
      </c>
      <c r="U980" s="171" t="str">
        <f t="shared" si="793"/>
        <v/>
      </c>
      <c r="V980" s="171" t="str">
        <f>IF(ISBLANK(R980), "", (POWER(R980/VLOOKUP(U980,Anthro_Calc!C:P,13,FALSE),VLOOKUP(U980,Anthro_Calc!C:P,12,FALSE))-1) / (VLOOKUP(U980,Anthro_Calc!C:P,14,FALSE)*VLOOKUP(U980,Anthro_Calc!C:P,12,FALSE)))</f>
        <v/>
      </c>
      <c r="W980" s="171" t="str">
        <f>IF(ISBLANK(R980), "", -3 + (R980 -VLOOKUP(U980,Anthro_Calc!C:P,4,FALSE)) / (VLOOKUP(U980,Anthro_Calc!C:P,5,FALSE) - VLOOKUP(U980,Anthro_Calc!C:P,4,FALSE)))</f>
        <v/>
      </c>
      <c r="X980" s="171" t="str">
        <f>IF(ISBLANK(R980), "", 3 + (R980 -VLOOKUP(U980,Anthro_Calc!C:P,10,FALSE)) / (VLOOKUP(U980,Anthro_Calc!C:P,10,FALSE) - VLOOKUP(U980,Anthro_Calc!C:P,9,FALSE)))</f>
        <v/>
      </c>
      <c r="Y980" s="172" t="str">
        <f t="shared" si="794"/>
        <v/>
      </c>
      <c r="Z980" s="173" t="str">
        <f t="shared" si="795"/>
        <v/>
      </c>
      <c r="AA980" s="174" t="str">
        <f t="shared" si="830"/>
        <v/>
      </c>
      <c r="AB980" s="167"/>
      <c r="AC980" s="175"/>
      <c r="AD980" s="176"/>
      <c r="AE980" s="177" t="str">
        <f t="shared" si="796"/>
        <v/>
      </c>
      <c r="AF980" s="171">
        <f t="shared" si="797"/>
        <v>0</v>
      </c>
      <c r="AG980" s="171">
        <f t="shared" si="798"/>
        <v>0</v>
      </c>
      <c r="AH980" s="171" t="str">
        <f t="shared" si="799"/>
        <v>0</v>
      </c>
      <c r="AI980" s="171" t="str">
        <f>IF(ISBLANK(AD980), "", (POWER(AD980/VLOOKUP(AH980,Anthro_Calc!C:P,13,FALSE),VLOOKUP(AH980,Anthro_Calc!C:P,12,FALSE))-1) / (VLOOKUP(AH980,Anthro_Calc!C:P,14,FALSE)*VLOOKUP(AH980,Anthro_Calc!C:P,12,FALSE)))</f>
        <v/>
      </c>
      <c r="AJ980" s="171" t="str">
        <f>IF(ISBLANK(AD980), "", -3 + (AD980 -VLOOKUP(AH980,Anthro_Calc!C:P,4,FALSE)) / (VLOOKUP(AH980,Anthro_Calc!C:P,5,FALSE) - VLOOKUP(AH980,Anthro_Calc!C:P,4,FALSE)))</f>
        <v/>
      </c>
      <c r="AK980" s="171" t="str">
        <f>IF(ISBLANK(AD980), "", 3 + (AD980 -VLOOKUP(AH980,Anthro_Calc!C:P,10,FALSE)) / (VLOOKUP(AH980,Anthro_Calc!C:P,10,FALSE) - VLOOKUP(AH980,Anthro_Calc!C:P,9,FALSE)))</f>
        <v/>
      </c>
      <c r="AL980" s="172" t="str">
        <f t="shared" si="800"/>
        <v/>
      </c>
      <c r="AM980" s="173" t="str">
        <f t="shared" si="801"/>
        <v/>
      </c>
      <c r="AN980" s="174" t="str">
        <f t="shared" si="802"/>
        <v/>
      </c>
      <c r="AO980" s="178" t="str">
        <f t="shared" si="832"/>
        <v/>
      </c>
      <c r="AP980" s="179"/>
      <c r="AQ980" s="179" t="str">
        <f t="shared" si="838"/>
        <v/>
      </c>
      <c r="AR980" s="167"/>
      <c r="AS980" s="175"/>
      <c r="AT980" s="170"/>
      <c r="AU980" s="177" t="str">
        <f t="shared" si="829"/>
        <v/>
      </c>
      <c r="AV980" s="171">
        <f t="shared" si="803"/>
        <v>0</v>
      </c>
      <c r="AW980" s="171">
        <f t="shared" si="804"/>
        <v>0</v>
      </c>
      <c r="AX980" s="171" t="str">
        <f t="shared" si="805"/>
        <v>0</v>
      </c>
      <c r="AY980" s="171" t="str">
        <f>IF(ISBLANK(AT980), "", (POWER(AT980/VLOOKUP(AX980,Anthro_Calc!C:P,13,FALSE),VLOOKUP(AX980,Anthro_Calc!C:P,12,FALSE))-1) / (VLOOKUP(AX980,Anthro_Calc!C:P,14,FALSE)*VLOOKUP(AX980,Anthro_Calc!C:P,12,FALSE)))</f>
        <v/>
      </c>
      <c r="AZ980" s="171" t="str">
        <f>IF(ISBLANK(AT980), "", -3 + (AT980 -VLOOKUP(AX980,Anthro_Calc!C:P,4,FALSE)) / (VLOOKUP(AX980,Anthro_Calc!C:P,5,FALSE) - VLOOKUP(AX980,Anthro_Calc!C:P,4,FALSE)))</f>
        <v/>
      </c>
      <c r="BA980" s="171" t="str">
        <f>IF(ISBLANK(AT980), "", 3 + (AT980 -VLOOKUP(AX980,Anthro_Calc!C:P,10,FALSE)) / (VLOOKUP(AX980,Anthro_Calc!C:P,10,FALSE) - VLOOKUP(AX980,Anthro_Calc!C:P,9,FALSE)))</f>
        <v/>
      </c>
      <c r="BB980" s="172" t="str">
        <f t="shared" si="806"/>
        <v/>
      </c>
      <c r="BC980" s="173" t="str">
        <f t="shared" si="807"/>
        <v/>
      </c>
      <c r="BD980" s="174" t="str">
        <f t="shared" si="833"/>
        <v/>
      </c>
      <c r="BE980" s="180" t="str">
        <f t="shared" si="834"/>
        <v/>
      </c>
      <c r="BF980" s="181" t="str">
        <f t="shared" si="808"/>
        <v/>
      </c>
      <c r="BG980" s="181" t="str">
        <f t="shared" si="835"/>
        <v/>
      </c>
      <c r="BH980" s="179"/>
      <c r="BI980" s="182"/>
      <c r="BJ980" s="167"/>
      <c r="BK980" s="175"/>
      <c r="BL980" s="176"/>
      <c r="BM980" s="177" t="str">
        <f t="shared" si="809"/>
        <v/>
      </c>
      <c r="BN980" s="171">
        <f t="shared" si="827"/>
        <v>0</v>
      </c>
      <c r="BO980" s="171">
        <f t="shared" si="828"/>
        <v>0</v>
      </c>
      <c r="BP980" s="171" t="str">
        <f t="shared" si="810"/>
        <v>0</v>
      </c>
      <c r="BQ980" s="171" t="str">
        <f>IF(ISBLANK(BL980), "", (POWER(BL980/VLOOKUP(BP980,Anthro_Calc!C:P,13,FALSE),VLOOKUP(BP980,Anthro_Calc!C:P,12,FALSE))-1) / (VLOOKUP(BP980,Anthro_Calc!C:P,14,FALSE)*VLOOKUP(BP980,Anthro_Calc!C:P,12,FALSE)))</f>
        <v/>
      </c>
      <c r="BR980" s="171" t="str">
        <f>IF(ISBLANK(BL980), "", -3 + (BL980 -VLOOKUP(BP980,Anthro_Calc!C:P,4,FALSE)) / (VLOOKUP(BP980,Anthro_Calc!C:P,5,FALSE) - VLOOKUP(BP980,Anthro_Calc!C:P,4,FALSE)))</f>
        <v/>
      </c>
      <c r="BS980" s="171" t="str">
        <f>IF(ISBLANK(BL980), "", 3 + (BL980 -VLOOKUP(BP980,Anthro_Calc!C:P,10,FALSE)) / (VLOOKUP(BP980,Anthro_Calc!C:P,10,FALSE) - VLOOKUP(BP980,Anthro_Calc!C:P,9,FALSE)))</f>
        <v/>
      </c>
      <c r="BT980" s="172" t="str">
        <f t="shared" si="811"/>
        <v/>
      </c>
      <c r="BU980" s="173" t="str">
        <f t="shared" si="812"/>
        <v/>
      </c>
      <c r="BV980" s="174" t="str">
        <f t="shared" si="813"/>
        <v/>
      </c>
      <c r="BW980" s="181" t="str">
        <f t="shared" si="836"/>
        <v/>
      </c>
      <c r="BX980" s="179"/>
      <c r="BY980" s="181" t="str">
        <f>IF(ISBLANK(BL980), "", VLOOKUP(Z980&amp;" "&amp;BV980&amp;" "&amp;BW980,Graduation_Criteria!$D$2:$E$34,2,FALSE))</f>
        <v/>
      </c>
      <c r="BZ980" s="181" t="str">
        <f t="shared" si="837"/>
        <v/>
      </c>
      <c r="CA980" s="167"/>
      <c r="CB980" s="175"/>
      <c r="CC980" s="175"/>
      <c r="CD980" s="183" t="str">
        <f t="shared" si="814"/>
        <v/>
      </c>
      <c r="CE980" s="184">
        <f t="shared" si="815"/>
        <v>0</v>
      </c>
      <c r="CF980" s="184">
        <f t="shared" si="816"/>
        <v>0</v>
      </c>
      <c r="CG980" s="184" t="str">
        <f t="shared" si="817"/>
        <v>0</v>
      </c>
      <c r="CH980" s="184" t="str">
        <f>IF(ISBLANK(CC980), "", (POWER(CC980/VLOOKUP(CG980,Anthro_Calc!C:P,13,FALSE),VLOOKUP(CG980,Anthro_Calc!C:P,12,FALSE))-1) / (VLOOKUP(CG980,Anthro_Calc!C:P,14,FALSE)*VLOOKUP(CG980,Anthro_Calc!C:P,12,FALSE)))</f>
        <v/>
      </c>
      <c r="CI980" s="184" t="str">
        <f>IF(ISBLANK(CC980), "", -3 + (CC980 -VLOOKUP(CG980,Anthro_Calc!C:P,4,FALSE)) / (VLOOKUP(CG980,Anthro_Calc!C:P,5,FALSE) - VLOOKUP(CG980,Anthro_Calc!C:P,4,FALSE)))</f>
        <v/>
      </c>
      <c r="CJ980" s="184" t="str">
        <f>IF(ISBLANK(CC980), "", 3 + (CC980 -VLOOKUP(CG980,Anthro_Calc!C:P,10,FALSE)) / (VLOOKUP(CG980,Anthro_Calc!C:P,10,FALSE) - VLOOKUP(CG980,Anthro_Calc!C:P,9,FALSE)))</f>
        <v/>
      </c>
      <c r="CK980" s="185" t="str">
        <f t="shared" si="818"/>
        <v/>
      </c>
      <c r="CL980" s="173" t="str">
        <f t="shared" si="819"/>
        <v/>
      </c>
      <c r="CM980" s="174" t="str">
        <f t="shared" si="820"/>
        <v/>
      </c>
      <c r="CN980" s="179"/>
      <c r="CO980" s="167"/>
      <c r="CP980" s="175"/>
      <c r="CQ980" s="175"/>
      <c r="CR980" s="186" t="str">
        <f t="shared" si="821"/>
        <v/>
      </c>
      <c r="CS980" s="187">
        <f t="shared" si="822"/>
        <v>0</v>
      </c>
      <c r="CT980" s="187">
        <f t="shared" si="823"/>
        <v>0</v>
      </c>
      <c r="CU980" s="187" t="str">
        <f t="shared" si="824"/>
        <v>0</v>
      </c>
      <c r="CV980" s="187" t="str">
        <f>IF(ISBLANK(CQ980), "", (POWER(CQ980/VLOOKUP(CU980,Anthro_Calc!C:P,13,FALSE),VLOOKUP(CU980,Anthro_Calc!C:P,12,FALSE))-1) / (VLOOKUP(CU980,Anthro_Calc!C:P,14,FALSE)*VLOOKUP(CU980,Anthro_Calc!C:P,12,FALSE)))</f>
        <v/>
      </c>
      <c r="CW980" s="187" t="str">
        <f>IF(ISBLANK(CQ980), "", -3 + (CQ980 -VLOOKUP(CU980,Anthro_Calc!C:P,4,FALSE)) / (VLOOKUP(CU980,Anthro_Calc!C:P,5,FALSE) - VLOOKUP(CU980,Anthro_Calc!C:P,4,FALSE)))</f>
        <v/>
      </c>
      <c r="CX980" s="187" t="str">
        <f>IF(ISBLANK(CQ980), "", 3 + (CQ980 -VLOOKUP(CU980,Anthro_Calc!C:P,10,FALSE)) / (VLOOKUP(CU980,Anthro_Calc!C:P,10,FALSE) - VLOOKUP(CU980,Anthro_Calc!C:P,9,FALSE)))</f>
        <v/>
      </c>
      <c r="CY980" s="188" t="str">
        <f t="shared" si="825"/>
        <v/>
      </c>
      <c r="CZ980" s="117" t="str">
        <f t="shared" si="839"/>
        <v/>
      </c>
      <c r="DA980" s="174" t="str">
        <f t="shared" si="826"/>
        <v/>
      </c>
      <c r="DB980" s="189"/>
    </row>
    <row r="981" spans="1:106">
      <c r="A981" s="165">
        <f t="shared" si="831"/>
        <v>977</v>
      </c>
      <c r="B981" s="166"/>
      <c r="C981" s="166"/>
      <c r="D981" s="166"/>
      <c r="E981" s="166"/>
      <c r="F981" s="166"/>
      <c r="G981" s="166"/>
      <c r="H981" s="166"/>
      <c r="I981" s="166"/>
      <c r="J981" s="166"/>
      <c r="K981" s="166"/>
      <c r="L981" s="166"/>
      <c r="M981" s="167"/>
      <c r="N981" s="168" t="str">
        <f t="shared" ca="1" si="790"/>
        <v/>
      </c>
      <c r="O981" s="169"/>
      <c r="P981" s="169"/>
      <c r="Q981" s="167"/>
      <c r="R981" s="170"/>
      <c r="S981" s="171" t="str">
        <f t="shared" si="791"/>
        <v/>
      </c>
      <c r="T981" s="171" t="str">
        <f t="shared" si="792"/>
        <v/>
      </c>
      <c r="U981" s="171" t="str">
        <f t="shared" si="793"/>
        <v/>
      </c>
      <c r="V981" s="171" t="str">
        <f>IF(ISBLANK(R981), "", (POWER(R981/VLOOKUP(U981,Anthro_Calc!C:P,13,FALSE),VLOOKUP(U981,Anthro_Calc!C:P,12,FALSE))-1) / (VLOOKUP(U981,Anthro_Calc!C:P,14,FALSE)*VLOOKUP(U981,Anthro_Calc!C:P,12,FALSE)))</f>
        <v/>
      </c>
      <c r="W981" s="171" t="str">
        <f>IF(ISBLANK(R981), "", -3 + (R981 -VLOOKUP(U981,Anthro_Calc!C:P,4,FALSE)) / (VLOOKUP(U981,Anthro_Calc!C:P,5,FALSE) - VLOOKUP(U981,Anthro_Calc!C:P,4,FALSE)))</f>
        <v/>
      </c>
      <c r="X981" s="171" t="str">
        <f>IF(ISBLANK(R981), "", 3 + (R981 -VLOOKUP(U981,Anthro_Calc!C:P,10,FALSE)) / (VLOOKUP(U981,Anthro_Calc!C:P,10,FALSE) - VLOOKUP(U981,Anthro_Calc!C:P,9,FALSE)))</f>
        <v/>
      </c>
      <c r="Y981" s="172" t="str">
        <f t="shared" si="794"/>
        <v/>
      </c>
      <c r="Z981" s="173" t="str">
        <f t="shared" si="795"/>
        <v/>
      </c>
      <c r="AA981" s="174" t="str">
        <f t="shared" si="830"/>
        <v/>
      </c>
      <c r="AB981" s="167"/>
      <c r="AC981" s="175"/>
      <c r="AD981" s="176"/>
      <c r="AE981" s="177" t="str">
        <f t="shared" si="796"/>
        <v/>
      </c>
      <c r="AF981" s="171">
        <f t="shared" si="797"/>
        <v>0</v>
      </c>
      <c r="AG981" s="171">
        <f t="shared" si="798"/>
        <v>0</v>
      </c>
      <c r="AH981" s="171" t="str">
        <f t="shared" si="799"/>
        <v>0</v>
      </c>
      <c r="AI981" s="171" t="str">
        <f>IF(ISBLANK(AD981), "", (POWER(AD981/VLOOKUP(AH981,Anthro_Calc!C:P,13,FALSE),VLOOKUP(AH981,Anthro_Calc!C:P,12,FALSE))-1) / (VLOOKUP(AH981,Anthro_Calc!C:P,14,FALSE)*VLOOKUP(AH981,Anthro_Calc!C:P,12,FALSE)))</f>
        <v/>
      </c>
      <c r="AJ981" s="171" t="str">
        <f>IF(ISBLANK(AD981), "", -3 + (AD981 -VLOOKUP(AH981,Anthro_Calc!C:P,4,FALSE)) / (VLOOKUP(AH981,Anthro_Calc!C:P,5,FALSE) - VLOOKUP(AH981,Anthro_Calc!C:P,4,FALSE)))</f>
        <v/>
      </c>
      <c r="AK981" s="171" t="str">
        <f>IF(ISBLANK(AD981), "", 3 + (AD981 -VLOOKUP(AH981,Anthro_Calc!C:P,10,FALSE)) / (VLOOKUP(AH981,Anthro_Calc!C:P,10,FALSE) - VLOOKUP(AH981,Anthro_Calc!C:P,9,FALSE)))</f>
        <v/>
      </c>
      <c r="AL981" s="172" t="str">
        <f t="shared" si="800"/>
        <v/>
      </c>
      <c r="AM981" s="173" t="str">
        <f t="shared" si="801"/>
        <v/>
      </c>
      <c r="AN981" s="174" t="str">
        <f t="shared" si="802"/>
        <v/>
      </c>
      <c r="AO981" s="178" t="str">
        <f t="shared" si="832"/>
        <v/>
      </c>
      <c r="AP981" s="179"/>
      <c r="AQ981" s="179" t="str">
        <f t="shared" si="838"/>
        <v/>
      </c>
      <c r="AR981" s="167"/>
      <c r="AS981" s="175"/>
      <c r="AT981" s="170"/>
      <c r="AU981" s="177" t="str">
        <f t="shared" si="829"/>
        <v/>
      </c>
      <c r="AV981" s="171">
        <f t="shared" si="803"/>
        <v>0</v>
      </c>
      <c r="AW981" s="171">
        <f t="shared" si="804"/>
        <v>0</v>
      </c>
      <c r="AX981" s="171" t="str">
        <f t="shared" si="805"/>
        <v>0</v>
      </c>
      <c r="AY981" s="171" t="str">
        <f>IF(ISBLANK(AT981), "", (POWER(AT981/VLOOKUP(AX981,Anthro_Calc!C:P,13,FALSE),VLOOKUP(AX981,Anthro_Calc!C:P,12,FALSE))-1) / (VLOOKUP(AX981,Anthro_Calc!C:P,14,FALSE)*VLOOKUP(AX981,Anthro_Calc!C:P,12,FALSE)))</f>
        <v/>
      </c>
      <c r="AZ981" s="171" t="str">
        <f>IF(ISBLANK(AT981), "", -3 + (AT981 -VLOOKUP(AX981,Anthro_Calc!C:P,4,FALSE)) / (VLOOKUP(AX981,Anthro_Calc!C:P,5,FALSE) - VLOOKUP(AX981,Anthro_Calc!C:P,4,FALSE)))</f>
        <v/>
      </c>
      <c r="BA981" s="171" t="str">
        <f>IF(ISBLANK(AT981), "", 3 + (AT981 -VLOOKUP(AX981,Anthro_Calc!C:P,10,FALSE)) / (VLOOKUP(AX981,Anthro_Calc!C:P,10,FALSE) - VLOOKUP(AX981,Anthro_Calc!C:P,9,FALSE)))</f>
        <v/>
      </c>
      <c r="BB981" s="172" t="str">
        <f t="shared" si="806"/>
        <v/>
      </c>
      <c r="BC981" s="173" t="str">
        <f t="shared" si="807"/>
        <v/>
      </c>
      <c r="BD981" s="174" t="str">
        <f t="shared" si="833"/>
        <v/>
      </c>
      <c r="BE981" s="180" t="str">
        <f t="shared" si="834"/>
        <v/>
      </c>
      <c r="BF981" s="181" t="str">
        <f t="shared" si="808"/>
        <v/>
      </c>
      <c r="BG981" s="181" t="str">
        <f t="shared" si="835"/>
        <v/>
      </c>
      <c r="BH981" s="179"/>
      <c r="BI981" s="182"/>
      <c r="BJ981" s="167"/>
      <c r="BK981" s="175"/>
      <c r="BL981" s="176"/>
      <c r="BM981" s="177" t="str">
        <f t="shared" si="809"/>
        <v/>
      </c>
      <c r="BN981" s="171">
        <f t="shared" si="827"/>
        <v>0</v>
      </c>
      <c r="BO981" s="171">
        <f t="shared" si="828"/>
        <v>0</v>
      </c>
      <c r="BP981" s="171" t="str">
        <f t="shared" si="810"/>
        <v>0</v>
      </c>
      <c r="BQ981" s="171" t="str">
        <f>IF(ISBLANK(BL981), "", (POWER(BL981/VLOOKUP(BP981,Anthro_Calc!C:P,13,FALSE),VLOOKUP(BP981,Anthro_Calc!C:P,12,FALSE))-1) / (VLOOKUP(BP981,Anthro_Calc!C:P,14,FALSE)*VLOOKUP(BP981,Anthro_Calc!C:P,12,FALSE)))</f>
        <v/>
      </c>
      <c r="BR981" s="171" t="str">
        <f>IF(ISBLANK(BL981), "", -3 + (BL981 -VLOOKUP(BP981,Anthro_Calc!C:P,4,FALSE)) / (VLOOKUP(BP981,Anthro_Calc!C:P,5,FALSE) - VLOOKUP(BP981,Anthro_Calc!C:P,4,FALSE)))</f>
        <v/>
      </c>
      <c r="BS981" s="171" t="str">
        <f>IF(ISBLANK(BL981), "", 3 + (BL981 -VLOOKUP(BP981,Anthro_Calc!C:P,10,FALSE)) / (VLOOKUP(BP981,Anthro_Calc!C:P,10,FALSE) - VLOOKUP(BP981,Anthro_Calc!C:P,9,FALSE)))</f>
        <v/>
      </c>
      <c r="BT981" s="172" t="str">
        <f t="shared" si="811"/>
        <v/>
      </c>
      <c r="BU981" s="173" t="str">
        <f t="shared" si="812"/>
        <v/>
      </c>
      <c r="BV981" s="174" t="str">
        <f t="shared" si="813"/>
        <v/>
      </c>
      <c r="BW981" s="181" t="str">
        <f t="shared" si="836"/>
        <v/>
      </c>
      <c r="BX981" s="179"/>
      <c r="BY981" s="181" t="str">
        <f>IF(ISBLANK(BL981), "", VLOOKUP(Z981&amp;" "&amp;BV981&amp;" "&amp;BW981,Graduation_Criteria!$D$2:$E$34,2,FALSE))</f>
        <v/>
      </c>
      <c r="BZ981" s="181" t="str">
        <f t="shared" si="837"/>
        <v/>
      </c>
      <c r="CA981" s="167"/>
      <c r="CB981" s="175"/>
      <c r="CC981" s="175"/>
      <c r="CD981" s="183" t="str">
        <f t="shared" si="814"/>
        <v/>
      </c>
      <c r="CE981" s="184">
        <f t="shared" si="815"/>
        <v>0</v>
      </c>
      <c r="CF981" s="184">
        <f t="shared" si="816"/>
        <v>0</v>
      </c>
      <c r="CG981" s="184" t="str">
        <f t="shared" si="817"/>
        <v>0</v>
      </c>
      <c r="CH981" s="184" t="str">
        <f>IF(ISBLANK(CC981), "", (POWER(CC981/VLOOKUP(CG981,Anthro_Calc!C:P,13,FALSE),VLOOKUP(CG981,Anthro_Calc!C:P,12,FALSE))-1) / (VLOOKUP(CG981,Anthro_Calc!C:P,14,FALSE)*VLOOKUP(CG981,Anthro_Calc!C:P,12,FALSE)))</f>
        <v/>
      </c>
      <c r="CI981" s="184" t="str">
        <f>IF(ISBLANK(CC981), "", -3 + (CC981 -VLOOKUP(CG981,Anthro_Calc!C:P,4,FALSE)) / (VLOOKUP(CG981,Anthro_Calc!C:P,5,FALSE) - VLOOKUP(CG981,Anthro_Calc!C:P,4,FALSE)))</f>
        <v/>
      </c>
      <c r="CJ981" s="184" t="str">
        <f>IF(ISBLANK(CC981), "", 3 + (CC981 -VLOOKUP(CG981,Anthro_Calc!C:P,10,FALSE)) / (VLOOKUP(CG981,Anthro_Calc!C:P,10,FALSE) - VLOOKUP(CG981,Anthro_Calc!C:P,9,FALSE)))</f>
        <v/>
      </c>
      <c r="CK981" s="185" t="str">
        <f t="shared" si="818"/>
        <v/>
      </c>
      <c r="CL981" s="173" t="str">
        <f t="shared" si="819"/>
        <v/>
      </c>
      <c r="CM981" s="174" t="str">
        <f t="shared" si="820"/>
        <v/>
      </c>
      <c r="CN981" s="179"/>
      <c r="CO981" s="167"/>
      <c r="CP981" s="175"/>
      <c r="CQ981" s="175"/>
      <c r="CR981" s="186" t="str">
        <f t="shared" si="821"/>
        <v/>
      </c>
      <c r="CS981" s="187">
        <f t="shared" si="822"/>
        <v>0</v>
      </c>
      <c r="CT981" s="187">
        <f t="shared" si="823"/>
        <v>0</v>
      </c>
      <c r="CU981" s="187" t="str">
        <f t="shared" si="824"/>
        <v>0</v>
      </c>
      <c r="CV981" s="187" t="str">
        <f>IF(ISBLANK(CQ981), "", (POWER(CQ981/VLOOKUP(CU981,Anthro_Calc!C:P,13,FALSE),VLOOKUP(CU981,Anthro_Calc!C:P,12,FALSE))-1) / (VLOOKUP(CU981,Anthro_Calc!C:P,14,FALSE)*VLOOKUP(CU981,Anthro_Calc!C:P,12,FALSE)))</f>
        <v/>
      </c>
      <c r="CW981" s="187" t="str">
        <f>IF(ISBLANK(CQ981), "", -3 + (CQ981 -VLOOKUP(CU981,Anthro_Calc!C:P,4,FALSE)) / (VLOOKUP(CU981,Anthro_Calc!C:P,5,FALSE) - VLOOKUP(CU981,Anthro_Calc!C:P,4,FALSE)))</f>
        <v/>
      </c>
      <c r="CX981" s="187" t="str">
        <f>IF(ISBLANK(CQ981), "", 3 + (CQ981 -VLOOKUP(CU981,Anthro_Calc!C:P,10,FALSE)) / (VLOOKUP(CU981,Anthro_Calc!C:P,10,FALSE) - VLOOKUP(CU981,Anthro_Calc!C:P,9,FALSE)))</f>
        <v/>
      </c>
      <c r="CY981" s="188" t="str">
        <f t="shared" si="825"/>
        <v/>
      </c>
      <c r="CZ981" s="117" t="str">
        <f t="shared" si="839"/>
        <v/>
      </c>
      <c r="DA981" s="174" t="str">
        <f t="shared" si="826"/>
        <v/>
      </c>
      <c r="DB981" s="189"/>
    </row>
    <row r="982" spans="1:106">
      <c r="A982" s="165">
        <f t="shared" si="831"/>
        <v>978</v>
      </c>
      <c r="B982" s="166"/>
      <c r="C982" s="166"/>
      <c r="D982" s="166"/>
      <c r="E982" s="166"/>
      <c r="F982" s="166"/>
      <c r="G982" s="166"/>
      <c r="H982" s="166"/>
      <c r="I982" s="166"/>
      <c r="J982" s="166"/>
      <c r="K982" s="166"/>
      <c r="L982" s="166"/>
      <c r="M982" s="167"/>
      <c r="N982" s="168" t="str">
        <f t="shared" ca="1" si="790"/>
        <v/>
      </c>
      <c r="O982" s="169"/>
      <c r="P982" s="169"/>
      <c r="Q982" s="167"/>
      <c r="R982" s="170"/>
      <c r="S982" s="171" t="str">
        <f t="shared" si="791"/>
        <v/>
      </c>
      <c r="T982" s="171" t="str">
        <f t="shared" si="792"/>
        <v/>
      </c>
      <c r="U982" s="171" t="str">
        <f t="shared" si="793"/>
        <v/>
      </c>
      <c r="V982" s="171" t="str">
        <f>IF(ISBLANK(R982), "", (POWER(R982/VLOOKUP(U982,Anthro_Calc!C:P,13,FALSE),VLOOKUP(U982,Anthro_Calc!C:P,12,FALSE))-1) / (VLOOKUP(U982,Anthro_Calc!C:P,14,FALSE)*VLOOKUP(U982,Anthro_Calc!C:P,12,FALSE)))</f>
        <v/>
      </c>
      <c r="W982" s="171" t="str">
        <f>IF(ISBLANK(R982), "", -3 + (R982 -VLOOKUP(U982,Anthro_Calc!C:P,4,FALSE)) / (VLOOKUP(U982,Anthro_Calc!C:P,5,FALSE) - VLOOKUP(U982,Anthro_Calc!C:P,4,FALSE)))</f>
        <v/>
      </c>
      <c r="X982" s="171" t="str">
        <f>IF(ISBLANK(R982), "", 3 + (R982 -VLOOKUP(U982,Anthro_Calc!C:P,10,FALSE)) / (VLOOKUP(U982,Anthro_Calc!C:P,10,FALSE) - VLOOKUP(U982,Anthro_Calc!C:P,9,FALSE)))</f>
        <v/>
      </c>
      <c r="Y982" s="172" t="str">
        <f t="shared" si="794"/>
        <v/>
      </c>
      <c r="Z982" s="173" t="str">
        <f t="shared" si="795"/>
        <v/>
      </c>
      <c r="AA982" s="174" t="str">
        <f t="shared" si="830"/>
        <v/>
      </c>
      <c r="AB982" s="167"/>
      <c r="AC982" s="175"/>
      <c r="AD982" s="176"/>
      <c r="AE982" s="177" t="str">
        <f t="shared" si="796"/>
        <v/>
      </c>
      <c r="AF982" s="171">
        <f t="shared" si="797"/>
        <v>0</v>
      </c>
      <c r="AG982" s="171">
        <f t="shared" si="798"/>
        <v>0</v>
      </c>
      <c r="AH982" s="171" t="str">
        <f t="shared" si="799"/>
        <v>0</v>
      </c>
      <c r="AI982" s="171" t="str">
        <f>IF(ISBLANK(AD982), "", (POWER(AD982/VLOOKUP(AH982,Anthro_Calc!C:P,13,FALSE),VLOOKUP(AH982,Anthro_Calc!C:P,12,FALSE))-1) / (VLOOKUP(AH982,Anthro_Calc!C:P,14,FALSE)*VLOOKUP(AH982,Anthro_Calc!C:P,12,FALSE)))</f>
        <v/>
      </c>
      <c r="AJ982" s="171" t="str">
        <f>IF(ISBLANK(AD982), "", -3 + (AD982 -VLOOKUP(AH982,Anthro_Calc!C:P,4,FALSE)) / (VLOOKUP(AH982,Anthro_Calc!C:P,5,FALSE) - VLOOKUP(AH982,Anthro_Calc!C:P,4,FALSE)))</f>
        <v/>
      </c>
      <c r="AK982" s="171" t="str">
        <f>IF(ISBLANK(AD982), "", 3 + (AD982 -VLOOKUP(AH982,Anthro_Calc!C:P,10,FALSE)) / (VLOOKUP(AH982,Anthro_Calc!C:P,10,FALSE) - VLOOKUP(AH982,Anthro_Calc!C:P,9,FALSE)))</f>
        <v/>
      </c>
      <c r="AL982" s="172" t="str">
        <f t="shared" si="800"/>
        <v/>
      </c>
      <c r="AM982" s="173" t="str">
        <f t="shared" si="801"/>
        <v/>
      </c>
      <c r="AN982" s="174" t="str">
        <f t="shared" si="802"/>
        <v/>
      </c>
      <c r="AO982" s="178" t="str">
        <f t="shared" si="832"/>
        <v/>
      </c>
      <c r="AP982" s="179"/>
      <c r="AQ982" s="179" t="str">
        <f t="shared" si="838"/>
        <v/>
      </c>
      <c r="AR982" s="167"/>
      <c r="AS982" s="175"/>
      <c r="AT982" s="170"/>
      <c r="AU982" s="177" t="str">
        <f t="shared" si="829"/>
        <v/>
      </c>
      <c r="AV982" s="171">
        <f t="shared" si="803"/>
        <v>0</v>
      </c>
      <c r="AW982" s="171">
        <f t="shared" si="804"/>
        <v>0</v>
      </c>
      <c r="AX982" s="171" t="str">
        <f t="shared" si="805"/>
        <v>0</v>
      </c>
      <c r="AY982" s="171" t="str">
        <f>IF(ISBLANK(AT982), "", (POWER(AT982/VLOOKUP(AX982,Anthro_Calc!C:P,13,FALSE),VLOOKUP(AX982,Anthro_Calc!C:P,12,FALSE))-1) / (VLOOKUP(AX982,Anthro_Calc!C:P,14,FALSE)*VLOOKUP(AX982,Anthro_Calc!C:P,12,FALSE)))</f>
        <v/>
      </c>
      <c r="AZ982" s="171" t="str">
        <f>IF(ISBLANK(AT982), "", -3 + (AT982 -VLOOKUP(AX982,Anthro_Calc!C:P,4,FALSE)) / (VLOOKUP(AX982,Anthro_Calc!C:P,5,FALSE) - VLOOKUP(AX982,Anthro_Calc!C:P,4,FALSE)))</f>
        <v/>
      </c>
      <c r="BA982" s="171" t="str">
        <f>IF(ISBLANK(AT982), "", 3 + (AT982 -VLOOKUP(AX982,Anthro_Calc!C:P,10,FALSE)) / (VLOOKUP(AX982,Anthro_Calc!C:P,10,FALSE) - VLOOKUP(AX982,Anthro_Calc!C:P,9,FALSE)))</f>
        <v/>
      </c>
      <c r="BB982" s="172" t="str">
        <f t="shared" si="806"/>
        <v/>
      </c>
      <c r="BC982" s="173" t="str">
        <f t="shared" si="807"/>
        <v/>
      </c>
      <c r="BD982" s="174" t="str">
        <f t="shared" si="833"/>
        <v/>
      </c>
      <c r="BE982" s="180" t="str">
        <f t="shared" si="834"/>
        <v/>
      </c>
      <c r="BF982" s="181" t="str">
        <f t="shared" si="808"/>
        <v/>
      </c>
      <c r="BG982" s="181" t="str">
        <f t="shared" si="835"/>
        <v/>
      </c>
      <c r="BH982" s="179"/>
      <c r="BI982" s="182"/>
      <c r="BJ982" s="167"/>
      <c r="BK982" s="175"/>
      <c r="BL982" s="176"/>
      <c r="BM982" s="177" t="str">
        <f t="shared" si="809"/>
        <v/>
      </c>
      <c r="BN982" s="171">
        <f t="shared" si="827"/>
        <v>0</v>
      </c>
      <c r="BO982" s="171">
        <f t="shared" si="828"/>
        <v>0</v>
      </c>
      <c r="BP982" s="171" t="str">
        <f t="shared" si="810"/>
        <v>0</v>
      </c>
      <c r="BQ982" s="171" t="str">
        <f>IF(ISBLANK(BL982), "", (POWER(BL982/VLOOKUP(BP982,Anthro_Calc!C:P,13,FALSE),VLOOKUP(BP982,Anthro_Calc!C:P,12,FALSE))-1) / (VLOOKUP(BP982,Anthro_Calc!C:P,14,FALSE)*VLOOKUP(BP982,Anthro_Calc!C:P,12,FALSE)))</f>
        <v/>
      </c>
      <c r="BR982" s="171" t="str">
        <f>IF(ISBLANK(BL982), "", -3 + (BL982 -VLOOKUP(BP982,Anthro_Calc!C:P,4,FALSE)) / (VLOOKUP(BP982,Anthro_Calc!C:P,5,FALSE) - VLOOKUP(BP982,Anthro_Calc!C:P,4,FALSE)))</f>
        <v/>
      </c>
      <c r="BS982" s="171" t="str">
        <f>IF(ISBLANK(BL982), "", 3 + (BL982 -VLOOKUP(BP982,Anthro_Calc!C:P,10,FALSE)) / (VLOOKUP(BP982,Anthro_Calc!C:P,10,FALSE) - VLOOKUP(BP982,Anthro_Calc!C:P,9,FALSE)))</f>
        <v/>
      </c>
      <c r="BT982" s="172" t="str">
        <f t="shared" si="811"/>
        <v/>
      </c>
      <c r="BU982" s="173" t="str">
        <f t="shared" si="812"/>
        <v/>
      </c>
      <c r="BV982" s="174" t="str">
        <f t="shared" si="813"/>
        <v/>
      </c>
      <c r="BW982" s="181" t="str">
        <f t="shared" si="836"/>
        <v/>
      </c>
      <c r="BX982" s="179"/>
      <c r="BY982" s="181" t="str">
        <f>IF(ISBLANK(BL982), "", VLOOKUP(Z982&amp;" "&amp;BV982&amp;" "&amp;BW982,Graduation_Criteria!$D$2:$E$34,2,FALSE))</f>
        <v/>
      </c>
      <c r="BZ982" s="181" t="str">
        <f t="shared" si="837"/>
        <v/>
      </c>
      <c r="CA982" s="167"/>
      <c r="CB982" s="175"/>
      <c r="CC982" s="175"/>
      <c r="CD982" s="183" t="str">
        <f t="shared" si="814"/>
        <v/>
      </c>
      <c r="CE982" s="184">
        <f t="shared" si="815"/>
        <v>0</v>
      </c>
      <c r="CF982" s="184">
        <f t="shared" si="816"/>
        <v>0</v>
      </c>
      <c r="CG982" s="184" t="str">
        <f t="shared" si="817"/>
        <v>0</v>
      </c>
      <c r="CH982" s="184" t="str">
        <f>IF(ISBLANK(CC982), "", (POWER(CC982/VLOOKUP(CG982,Anthro_Calc!C:P,13,FALSE),VLOOKUP(CG982,Anthro_Calc!C:P,12,FALSE))-1) / (VLOOKUP(CG982,Anthro_Calc!C:P,14,FALSE)*VLOOKUP(CG982,Anthro_Calc!C:P,12,FALSE)))</f>
        <v/>
      </c>
      <c r="CI982" s="184" t="str">
        <f>IF(ISBLANK(CC982), "", -3 + (CC982 -VLOOKUP(CG982,Anthro_Calc!C:P,4,FALSE)) / (VLOOKUP(CG982,Anthro_Calc!C:P,5,FALSE) - VLOOKUP(CG982,Anthro_Calc!C:P,4,FALSE)))</f>
        <v/>
      </c>
      <c r="CJ982" s="184" t="str">
        <f>IF(ISBLANK(CC982), "", 3 + (CC982 -VLOOKUP(CG982,Anthro_Calc!C:P,10,FALSE)) / (VLOOKUP(CG982,Anthro_Calc!C:P,10,FALSE) - VLOOKUP(CG982,Anthro_Calc!C:P,9,FALSE)))</f>
        <v/>
      </c>
      <c r="CK982" s="185" t="str">
        <f t="shared" si="818"/>
        <v/>
      </c>
      <c r="CL982" s="173" t="str">
        <f t="shared" si="819"/>
        <v/>
      </c>
      <c r="CM982" s="174" t="str">
        <f t="shared" si="820"/>
        <v/>
      </c>
      <c r="CN982" s="179"/>
      <c r="CO982" s="167"/>
      <c r="CP982" s="175"/>
      <c r="CQ982" s="175"/>
      <c r="CR982" s="186" t="str">
        <f t="shared" si="821"/>
        <v/>
      </c>
      <c r="CS982" s="187">
        <f t="shared" si="822"/>
        <v>0</v>
      </c>
      <c r="CT982" s="187">
        <f t="shared" si="823"/>
        <v>0</v>
      </c>
      <c r="CU982" s="187" t="str">
        <f t="shared" si="824"/>
        <v>0</v>
      </c>
      <c r="CV982" s="187" t="str">
        <f>IF(ISBLANK(CQ982), "", (POWER(CQ982/VLOOKUP(CU982,Anthro_Calc!C:P,13,FALSE),VLOOKUP(CU982,Anthro_Calc!C:P,12,FALSE))-1) / (VLOOKUP(CU982,Anthro_Calc!C:P,14,FALSE)*VLOOKUP(CU982,Anthro_Calc!C:P,12,FALSE)))</f>
        <v/>
      </c>
      <c r="CW982" s="187" t="str">
        <f>IF(ISBLANK(CQ982), "", -3 + (CQ982 -VLOOKUP(CU982,Anthro_Calc!C:P,4,FALSE)) / (VLOOKUP(CU982,Anthro_Calc!C:P,5,FALSE) - VLOOKUP(CU982,Anthro_Calc!C:P,4,FALSE)))</f>
        <v/>
      </c>
      <c r="CX982" s="187" t="str">
        <f>IF(ISBLANK(CQ982), "", 3 + (CQ982 -VLOOKUP(CU982,Anthro_Calc!C:P,10,FALSE)) / (VLOOKUP(CU982,Anthro_Calc!C:P,10,FALSE) - VLOOKUP(CU982,Anthro_Calc!C:P,9,FALSE)))</f>
        <v/>
      </c>
      <c r="CY982" s="188" t="str">
        <f t="shared" si="825"/>
        <v/>
      </c>
      <c r="CZ982" s="117" t="str">
        <f t="shared" si="839"/>
        <v/>
      </c>
      <c r="DA982" s="174" t="str">
        <f t="shared" si="826"/>
        <v/>
      </c>
      <c r="DB982" s="189"/>
    </row>
    <row r="983" spans="1:106">
      <c r="A983" s="165">
        <f t="shared" si="831"/>
        <v>979</v>
      </c>
      <c r="B983" s="166"/>
      <c r="C983" s="166"/>
      <c r="D983" s="166"/>
      <c r="E983" s="166"/>
      <c r="F983" s="166"/>
      <c r="G983" s="166"/>
      <c r="H983" s="166"/>
      <c r="I983" s="166"/>
      <c r="J983" s="166"/>
      <c r="K983" s="166"/>
      <c r="L983" s="166"/>
      <c r="M983" s="167"/>
      <c r="N983" s="168" t="str">
        <f t="shared" ca="1" si="790"/>
        <v/>
      </c>
      <c r="O983" s="169"/>
      <c r="P983" s="169"/>
      <c r="Q983" s="167"/>
      <c r="R983" s="170"/>
      <c r="S983" s="171" t="str">
        <f t="shared" si="791"/>
        <v/>
      </c>
      <c r="T983" s="171" t="str">
        <f t="shared" si="792"/>
        <v/>
      </c>
      <c r="U983" s="171" t="str">
        <f t="shared" si="793"/>
        <v/>
      </c>
      <c r="V983" s="171" t="str">
        <f>IF(ISBLANK(R983), "", (POWER(R983/VLOOKUP(U983,Anthro_Calc!C:P,13,FALSE),VLOOKUP(U983,Anthro_Calc!C:P,12,FALSE))-1) / (VLOOKUP(U983,Anthro_Calc!C:P,14,FALSE)*VLOOKUP(U983,Anthro_Calc!C:P,12,FALSE)))</f>
        <v/>
      </c>
      <c r="W983" s="171" t="str">
        <f>IF(ISBLANK(R983), "", -3 + (R983 -VLOOKUP(U983,Anthro_Calc!C:P,4,FALSE)) / (VLOOKUP(U983,Anthro_Calc!C:P,5,FALSE) - VLOOKUP(U983,Anthro_Calc!C:P,4,FALSE)))</f>
        <v/>
      </c>
      <c r="X983" s="171" t="str">
        <f>IF(ISBLANK(R983), "", 3 + (R983 -VLOOKUP(U983,Anthro_Calc!C:P,10,FALSE)) / (VLOOKUP(U983,Anthro_Calc!C:P,10,FALSE) - VLOOKUP(U983,Anthro_Calc!C:P,9,FALSE)))</f>
        <v/>
      </c>
      <c r="Y983" s="172" t="str">
        <f t="shared" si="794"/>
        <v/>
      </c>
      <c r="Z983" s="173" t="str">
        <f t="shared" si="795"/>
        <v/>
      </c>
      <c r="AA983" s="174" t="str">
        <f t="shared" si="830"/>
        <v/>
      </c>
      <c r="AB983" s="167"/>
      <c r="AC983" s="175"/>
      <c r="AD983" s="176"/>
      <c r="AE983" s="177" t="str">
        <f t="shared" si="796"/>
        <v/>
      </c>
      <c r="AF983" s="171">
        <f t="shared" si="797"/>
        <v>0</v>
      </c>
      <c r="AG983" s="171">
        <f t="shared" si="798"/>
        <v>0</v>
      </c>
      <c r="AH983" s="171" t="str">
        <f t="shared" si="799"/>
        <v>0</v>
      </c>
      <c r="AI983" s="171" t="str">
        <f>IF(ISBLANK(AD983), "", (POWER(AD983/VLOOKUP(AH983,Anthro_Calc!C:P,13,FALSE),VLOOKUP(AH983,Anthro_Calc!C:P,12,FALSE))-1) / (VLOOKUP(AH983,Anthro_Calc!C:P,14,FALSE)*VLOOKUP(AH983,Anthro_Calc!C:P,12,FALSE)))</f>
        <v/>
      </c>
      <c r="AJ983" s="171" t="str">
        <f>IF(ISBLANK(AD983), "", -3 + (AD983 -VLOOKUP(AH983,Anthro_Calc!C:P,4,FALSE)) / (VLOOKUP(AH983,Anthro_Calc!C:P,5,FALSE) - VLOOKUP(AH983,Anthro_Calc!C:P,4,FALSE)))</f>
        <v/>
      </c>
      <c r="AK983" s="171" t="str">
        <f>IF(ISBLANK(AD983), "", 3 + (AD983 -VLOOKUP(AH983,Anthro_Calc!C:P,10,FALSE)) / (VLOOKUP(AH983,Anthro_Calc!C:P,10,FALSE) - VLOOKUP(AH983,Anthro_Calc!C:P,9,FALSE)))</f>
        <v/>
      </c>
      <c r="AL983" s="172" t="str">
        <f t="shared" si="800"/>
        <v/>
      </c>
      <c r="AM983" s="173" t="str">
        <f t="shared" si="801"/>
        <v/>
      </c>
      <c r="AN983" s="174" t="str">
        <f t="shared" si="802"/>
        <v/>
      </c>
      <c r="AO983" s="178" t="str">
        <f t="shared" si="832"/>
        <v/>
      </c>
      <c r="AP983" s="179"/>
      <c r="AQ983" s="179" t="str">
        <f t="shared" si="838"/>
        <v/>
      </c>
      <c r="AR983" s="167"/>
      <c r="AS983" s="175"/>
      <c r="AT983" s="170"/>
      <c r="AU983" s="177" t="str">
        <f t="shared" si="829"/>
        <v/>
      </c>
      <c r="AV983" s="171">
        <f t="shared" si="803"/>
        <v>0</v>
      </c>
      <c r="AW983" s="171">
        <f t="shared" si="804"/>
        <v>0</v>
      </c>
      <c r="AX983" s="171" t="str">
        <f t="shared" si="805"/>
        <v>0</v>
      </c>
      <c r="AY983" s="171" t="str">
        <f>IF(ISBLANK(AT983), "", (POWER(AT983/VLOOKUP(AX983,Anthro_Calc!C:P,13,FALSE),VLOOKUP(AX983,Anthro_Calc!C:P,12,FALSE))-1) / (VLOOKUP(AX983,Anthro_Calc!C:P,14,FALSE)*VLOOKUP(AX983,Anthro_Calc!C:P,12,FALSE)))</f>
        <v/>
      </c>
      <c r="AZ983" s="171" t="str">
        <f>IF(ISBLANK(AT983), "", -3 + (AT983 -VLOOKUP(AX983,Anthro_Calc!C:P,4,FALSE)) / (VLOOKUP(AX983,Anthro_Calc!C:P,5,FALSE) - VLOOKUP(AX983,Anthro_Calc!C:P,4,FALSE)))</f>
        <v/>
      </c>
      <c r="BA983" s="171" t="str">
        <f>IF(ISBLANK(AT983), "", 3 + (AT983 -VLOOKUP(AX983,Anthro_Calc!C:P,10,FALSE)) / (VLOOKUP(AX983,Anthro_Calc!C:P,10,FALSE) - VLOOKUP(AX983,Anthro_Calc!C:P,9,FALSE)))</f>
        <v/>
      </c>
      <c r="BB983" s="172" t="str">
        <f t="shared" si="806"/>
        <v/>
      </c>
      <c r="BC983" s="173" t="str">
        <f t="shared" si="807"/>
        <v/>
      </c>
      <c r="BD983" s="174" t="str">
        <f t="shared" si="833"/>
        <v/>
      </c>
      <c r="BE983" s="180" t="str">
        <f t="shared" si="834"/>
        <v/>
      </c>
      <c r="BF983" s="181" t="str">
        <f t="shared" si="808"/>
        <v/>
      </c>
      <c r="BG983" s="181" t="str">
        <f t="shared" si="835"/>
        <v/>
      </c>
      <c r="BH983" s="179"/>
      <c r="BI983" s="182"/>
      <c r="BJ983" s="167"/>
      <c r="BK983" s="175"/>
      <c r="BL983" s="176"/>
      <c r="BM983" s="177" t="str">
        <f t="shared" si="809"/>
        <v/>
      </c>
      <c r="BN983" s="171">
        <f t="shared" si="827"/>
        <v>0</v>
      </c>
      <c r="BO983" s="171">
        <f t="shared" si="828"/>
        <v>0</v>
      </c>
      <c r="BP983" s="171" t="str">
        <f t="shared" si="810"/>
        <v>0</v>
      </c>
      <c r="BQ983" s="171" t="str">
        <f>IF(ISBLANK(BL983), "", (POWER(BL983/VLOOKUP(BP983,Anthro_Calc!C:P,13,FALSE),VLOOKUP(BP983,Anthro_Calc!C:P,12,FALSE))-1) / (VLOOKUP(BP983,Anthro_Calc!C:P,14,FALSE)*VLOOKUP(BP983,Anthro_Calc!C:P,12,FALSE)))</f>
        <v/>
      </c>
      <c r="BR983" s="171" t="str">
        <f>IF(ISBLANK(BL983), "", -3 + (BL983 -VLOOKUP(BP983,Anthro_Calc!C:P,4,FALSE)) / (VLOOKUP(BP983,Anthro_Calc!C:P,5,FALSE) - VLOOKUP(BP983,Anthro_Calc!C:P,4,FALSE)))</f>
        <v/>
      </c>
      <c r="BS983" s="171" t="str">
        <f>IF(ISBLANK(BL983), "", 3 + (BL983 -VLOOKUP(BP983,Anthro_Calc!C:P,10,FALSE)) / (VLOOKUP(BP983,Anthro_Calc!C:P,10,FALSE) - VLOOKUP(BP983,Anthro_Calc!C:P,9,FALSE)))</f>
        <v/>
      </c>
      <c r="BT983" s="172" t="str">
        <f t="shared" si="811"/>
        <v/>
      </c>
      <c r="BU983" s="173" t="str">
        <f t="shared" si="812"/>
        <v/>
      </c>
      <c r="BV983" s="174" t="str">
        <f t="shared" si="813"/>
        <v/>
      </c>
      <c r="BW983" s="181" t="str">
        <f t="shared" si="836"/>
        <v/>
      </c>
      <c r="BX983" s="179"/>
      <c r="BY983" s="181" t="str">
        <f>IF(ISBLANK(BL983), "", VLOOKUP(Z983&amp;" "&amp;BV983&amp;" "&amp;BW983,Graduation_Criteria!$D$2:$E$34,2,FALSE))</f>
        <v/>
      </c>
      <c r="BZ983" s="181" t="str">
        <f t="shared" si="837"/>
        <v/>
      </c>
      <c r="CA983" s="167"/>
      <c r="CB983" s="175"/>
      <c r="CC983" s="175"/>
      <c r="CD983" s="183" t="str">
        <f t="shared" si="814"/>
        <v/>
      </c>
      <c r="CE983" s="184">
        <f t="shared" si="815"/>
        <v>0</v>
      </c>
      <c r="CF983" s="184">
        <f t="shared" si="816"/>
        <v>0</v>
      </c>
      <c r="CG983" s="184" t="str">
        <f t="shared" si="817"/>
        <v>0</v>
      </c>
      <c r="CH983" s="184" t="str">
        <f>IF(ISBLANK(CC983), "", (POWER(CC983/VLOOKUP(CG983,Anthro_Calc!C:P,13,FALSE),VLOOKUP(CG983,Anthro_Calc!C:P,12,FALSE))-1) / (VLOOKUP(CG983,Anthro_Calc!C:P,14,FALSE)*VLOOKUP(CG983,Anthro_Calc!C:P,12,FALSE)))</f>
        <v/>
      </c>
      <c r="CI983" s="184" t="str">
        <f>IF(ISBLANK(CC983), "", -3 + (CC983 -VLOOKUP(CG983,Anthro_Calc!C:P,4,FALSE)) / (VLOOKUP(CG983,Anthro_Calc!C:P,5,FALSE) - VLOOKUP(CG983,Anthro_Calc!C:P,4,FALSE)))</f>
        <v/>
      </c>
      <c r="CJ983" s="184" t="str">
        <f>IF(ISBLANK(CC983), "", 3 + (CC983 -VLOOKUP(CG983,Anthro_Calc!C:P,10,FALSE)) / (VLOOKUP(CG983,Anthro_Calc!C:P,10,FALSE) - VLOOKUP(CG983,Anthro_Calc!C:P,9,FALSE)))</f>
        <v/>
      </c>
      <c r="CK983" s="185" t="str">
        <f t="shared" si="818"/>
        <v/>
      </c>
      <c r="CL983" s="173" t="str">
        <f t="shared" si="819"/>
        <v/>
      </c>
      <c r="CM983" s="174" t="str">
        <f t="shared" si="820"/>
        <v/>
      </c>
      <c r="CN983" s="179"/>
      <c r="CO983" s="167"/>
      <c r="CP983" s="175"/>
      <c r="CQ983" s="175"/>
      <c r="CR983" s="186" t="str">
        <f t="shared" si="821"/>
        <v/>
      </c>
      <c r="CS983" s="187">
        <f t="shared" si="822"/>
        <v>0</v>
      </c>
      <c r="CT983" s="187">
        <f t="shared" si="823"/>
        <v>0</v>
      </c>
      <c r="CU983" s="187" t="str">
        <f t="shared" si="824"/>
        <v>0</v>
      </c>
      <c r="CV983" s="187" t="str">
        <f>IF(ISBLANK(CQ983), "", (POWER(CQ983/VLOOKUP(CU983,Anthro_Calc!C:P,13,FALSE),VLOOKUP(CU983,Anthro_Calc!C:P,12,FALSE))-1) / (VLOOKUP(CU983,Anthro_Calc!C:P,14,FALSE)*VLOOKUP(CU983,Anthro_Calc!C:P,12,FALSE)))</f>
        <v/>
      </c>
      <c r="CW983" s="187" t="str">
        <f>IF(ISBLANK(CQ983), "", -3 + (CQ983 -VLOOKUP(CU983,Anthro_Calc!C:P,4,FALSE)) / (VLOOKUP(CU983,Anthro_Calc!C:P,5,FALSE) - VLOOKUP(CU983,Anthro_Calc!C:P,4,FALSE)))</f>
        <v/>
      </c>
      <c r="CX983" s="187" t="str">
        <f>IF(ISBLANK(CQ983), "", 3 + (CQ983 -VLOOKUP(CU983,Anthro_Calc!C:P,10,FALSE)) / (VLOOKUP(CU983,Anthro_Calc!C:P,10,FALSE) - VLOOKUP(CU983,Anthro_Calc!C:P,9,FALSE)))</f>
        <v/>
      </c>
      <c r="CY983" s="188" t="str">
        <f t="shared" si="825"/>
        <v/>
      </c>
      <c r="CZ983" s="117" t="str">
        <f t="shared" si="839"/>
        <v/>
      </c>
      <c r="DA983" s="174" t="str">
        <f t="shared" si="826"/>
        <v/>
      </c>
      <c r="DB983" s="189"/>
    </row>
    <row r="984" spans="1:106">
      <c r="A984" s="165">
        <f t="shared" si="831"/>
        <v>980</v>
      </c>
      <c r="B984" s="166"/>
      <c r="C984" s="166"/>
      <c r="D984" s="166"/>
      <c r="E984" s="166"/>
      <c r="F984" s="166"/>
      <c r="G984" s="166"/>
      <c r="H984" s="166"/>
      <c r="I984" s="166"/>
      <c r="J984" s="166"/>
      <c r="K984" s="166"/>
      <c r="L984" s="166"/>
      <c r="M984" s="167"/>
      <c r="N984" s="168" t="str">
        <f t="shared" ca="1" si="790"/>
        <v/>
      </c>
      <c r="O984" s="169"/>
      <c r="P984" s="169"/>
      <c r="Q984" s="167"/>
      <c r="R984" s="170"/>
      <c r="S984" s="171" t="str">
        <f t="shared" si="791"/>
        <v/>
      </c>
      <c r="T984" s="171" t="str">
        <f t="shared" si="792"/>
        <v/>
      </c>
      <c r="U984" s="171" t="str">
        <f t="shared" si="793"/>
        <v/>
      </c>
      <c r="V984" s="171" t="str">
        <f>IF(ISBLANK(R984), "", (POWER(R984/VLOOKUP(U984,Anthro_Calc!C:P,13,FALSE),VLOOKUP(U984,Anthro_Calc!C:P,12,FALSE))-1) / (VLOOKUP(U984,Anthro_Calc!C:P,14,FALSE)*VLOOKUP(U984,Anthro_Calc!C:P,12,FALSE)))</f>
        <v/>
      </c>
      <c r="W984" s="171" t="str">
        <f>IF(ISBLANK(R984), "", -3 + (R984 -VLOOKUP(U984,Anthro_Calc!C:P,4,FALSE)) / (VLOOKUP(U984,Anthro_Calc!C:P,5,FALSE) - VLOOKUP(U984,Anthro_Calc!C:P,4,FALSE)))</f>
        <v/>
      </c>
      <c r="X984" s="171" t="str">
        <f>IF(ISBLANK(R984), "", 3 + (R984 -VLOOKUP(U984,Anthro_Calc!C:P,10,FALSE)) / (VLOOKUP(U984,Anthro_Calc!C:P,10,FALSE) - VLOOKUP(U984,Anthro_Calc!C:P,9,FALSE)))</f>
        <v/>
      </c>
      <c r="Y984" s="172" t="str">
        <f t="shared" si="794"/>
        <v/>
      </c>
      <c r="Z984" s="173" t="str">
        <f t="shared" si="795"/>
        <v/>
      </c>
      <c r="AA984" s="174" t="str">
        <f t="shared" si="830"/>
        <v/>
      </c>
      <c r="AB984" s="167"/>
      <c r="AC984" s="175"/>
      <c r="AD984" s="176"/>
      <c r="AE984" s="177" t="str">
        <f t="shared" si="796"/>
        <v/>
      </c>
      <c r="AF984" s="171">
        <f t="shared" si="797"/>
        <v>0</v>
      </c>
      <c r="AG984" s="171">
        <f t="shared" si="798"/>
        <v>0</v>
      </c>
      <c r="AH984" s="171" t="str">
        <f t="shared" si="799"/>
        <v>0</v>
      </c>
      <c r="AI984" s="171" t="str">
        <f>IF(ISBLANK(AD984), "", (POWER(AD984/VLOOKUP(AH984,Anthro_Calc!C:P,13,FALSE),VLOOKUP(AH984,Anthro_Calc!C:P,12,FALSE))-1) / (VLOOKUP(AH984,Anthro_Calc!C:P,14,FALSE)*VLOOKUP(AH984,Anthro_Calc!C:P,12,FALSE)))</f>
        <v/>
      </c>
      <c r="AJ984" s="171" t="str">
        <f>IF(ISBLANK(AD984), "", -3 + (AD984 -VLOOKUP(AH984,Anthro_Calc!C:P,4,FALSE)) / (VLOOKUP(AH984,Anthro_Calc!C:P,5,FALSE) - VLOOKUP(AH984,Anthro_Calc!C:P,4,FALSE)))</f>
        <v/>
      </c>
      <c r="AK984" s="171" t="str">
        <f>IF(ISBLANK(AD984), "", 3 + (AD984 -VLOOKUP(AH984,Anthro_Calc!C:P,10,FALSE)) / (VLOOKUP(AH984,Anthro_Calc!C:P,10,FALSE) - VLOOKUP(AH984,Anthro_Calc!C:P,9,FALSE)))</f>
        <v/>
      </c>
      <c r="AL984" s="172" t="str">
        <f t="shared" si="800"/>
        <v/>
      </c>
      <c r="AM984" s="173" t="str">
        <f t="shared" si="801"/>
        <v/>
      </c>
      <c r="AN984" s="174" t="str">
        <f t="shared" si="802"/>
        <v/>
      </c>
      <c r="AO984" s="178" t="str">
        <f t="shared" si="832"/>
        <v/>
      </c>
      <c r="AP984" s="179"/>
      <c r="AQ984" s="179" t="str">
        <f t="shared" si="838"/>
        <v/>
      </c>
      <c r="AR984" s="167"/>
      <c r="AS984" s="175"/>
      <c r="AT984" s="170"/>
      <c r="AU984" s="177" t="str">
        <f t="shared" si="829"/>
        <v/>
      </c>
      <c r="AV984" s="171">
        <f t="shared" si="803"/>
        <v>0</v>
      </c>
      <c r="AW984" s="171">
        <f t="shared" si="804"/>
        <v>0</v>
      </c>
      <c r="AX984" s="171" t="str">
        <f t="shared" si="805"/>
        <v>0</v>
      </c>
      <c r="AY984" s="171" t="str">
        <f>IF(ISBLANK(AT984), "", (POWER(AT984/VLOOKUP(AX984,Anthro_Calc!C:P,13,FALSE),VLOOKUP(AX984,Anthro_Calc!C:P,12,FALSE))-1) / (VLOOKUP(AX984,Anthro_Calc!C:P,14,FALSE)*VLOOKUP(AX984,Anthro_Calc!C:P,12,FALSE)))</f>
        <v/>
      </c>
      <c r="AZ984" s="171" t="str">
        <f>IF(ISBLANK(AT984), "", -3 + (AT984 -VLOOKUP(AX984,Anthro_Calc!C:P,4,FALSE)) / (VLOOKUP(AX984,Anthro_Calc!C:P,5,FALSE) - VLOOKUP(AX984,Anthro_Calc!C:P,4,FALSE)))</f>
        <v/>
      </c>
      <c r="BA984" s="171" t="str">
        <f>IF(ISBLANK(AT984), "", 3 + (AT984 -VLOOKUP(AX984,Anthro_Calc!C:P,10,FALSE)) / (VLOOKUP(AX984,Anthro_Calc!C:P,10,FALSE) - VLOOKUP(AX984,Anthro_Calc!C:P,9,FALSE)))</f>
        <v/>
      </c>
      <c r="BB984" s="172" t="str">
        <f t="shared" si="806"/>
        <v/>
      </c>
      <c r="BC984" s="173" t="str">
        <f t="shared" si="807"/>
        <v/>
      </c>
      <c r="BD984" s="174" t="str">
        <f t="shared" si="833"/>
        <v/>
      </c>
      <c r="BE984" s="180" t="str">
        <f t="shared" si="834"/>
        <v/>
      </c>
      <c r="BF984" s="181" t="str">
        <f t="shared" si="808"/>
        <v/>
      </c>
      <c r="BG984" s="181" t="str">
        <f t="shared" si="835"/>
        <v/>
      </c>
      <c r="BH984" s="179"/>
      <c r="BI984" s="182"/>
      <c r="BJ984" s="167"/>
      <c r="BK984" s="175"/>
      <c r="BL984" s="176"/>
      <c r="BM984" s="177" t="str">
        <f t="shared" si="809"/>
        <v/>
      </c>
      <c r="BN984" s="171">
        <f t="shared" si="827"/>
        <v>0</v>
      </c>
      <c r="BO984" s="171">
        <f t="shared" si="828"/>
        <v>0</v>
      </c>
      <c r="BP984" s="171" t="str">
        <f t="shared" si="810"/>
        <v>0</v>
      </c>
      <c r="BQ984" s="171" t="str">
        <f>IF(ISBLANK(BL984), "", (POWER(BL984/VLOOKUP(BP984,Anthro_Calc!C:P,13,FALSE),VLOOKUP(BP984,Anthro_Calc!C:P,12,FALSE))-1) / (VLOOKUP(BP984,Anthro_Calc!C:P,14,FALSE)*VLOOKUP(BP984,Anthro_Calc!C:P,12,FALSE)))</f>
        <v/>
      </c>
      <c r="BR984" s="171" t="str">
        <f>IF(ISBLANK(BL984), "", -3 + (BL984 -VLOOKUP(BP984,Anthro_Calc!C:P,4,FALSE)) / (VLOOKUP(BP984,Anthro_Calc!C:P,5,FALSE) - VLOOKUP(BP984,Anthro_Calc!C:P,4,FALSE)))</f>
        <v/>
      </c>
      <c r="BS984" s="171" t="str">
        <f>IF(ISBLANK(BL984), "", 3 + (BL984 -VLOOKUP(BP984,Anthro_Calc!C:P,10,FALSE)) / (VLOOKUP(BP984,Anthro_Calc!C:P,10,FALSE) - VLOOKUP(BP984,Anthro_Calc!C:P,9,FALSE)))</f>
        <v/>
      </c>
      <c r="BT984" s="172" t="str">
        <f t="shared" si="811"/>
        <v/>
      </c>
      <c r="BU984" s="173" t="str">
        <f t="shared" si="812"/>
        <v/>
      </c>
      <c r="BV984" s="174" t="str">
        <f t="shared" si="813"/>
        <v/>
      </c>
      <c r="BW984" s="181" t="str">
        <f t="shared" si="836"/>
        <v/>
      </c>
      <c r="BX984" s="179"/>
      <c r="BY984" s="181" t="str">
        <f>IF(ISBLANK(BL984), "", VLOOKUP(Z984&amp;" "&amp;BV984&amp;" "&amp;BW984,Graduation_Criteria!$D$2:$E$34,2,FALSE))</f>
        <v/>
      </c>
      <c r="BZ984" s="181" t="str">
        <f t="shared" si="837"/>
        <v/>
      </c>
      <c r="CA984" s="167"/>
      <c r="CB984" s="175"/>
      <c r="CC984" s="175"/>
      <c r="CD984" s="183" t="str">
        <f t="shared" si="814"/>
        <v/>
      </c>
      <c r="CE984" s="184">
        <f t="shared" si="815"/>
        <v>0</v>
      </c>
      <c r="CF984" s="184">
        <f t="shared" si="816"/>
        <v>0</v>
      </c>
      <c r="CG984" s="184" t="str">
        <f t="shared" si="817"/>
        <v>0</v>
      </c>
      <c r="CH984" s="184" t="str">
        <f>IF(ISBLANK(CC984), "", (POWER(CC984/VLOOKUP(CG984,Anthro_Calc!C:P,13,FALSE),VLOOKUP(CG984,Anthro_Calc!C:P,12,FALSE))-1) / (VLOOKUP(CG984,Anthro_Calc!C:P,14,FALSE)*VLOOKUP(CG984,Anthro_Calc!C:P,12,FALSE)))</f>
        <v/>
      </c>
      <c r="CI984" s="184" t="str">
        <f>IF(ISBLANK(CC984), "", -3 + (CC984 -VLOOKUP(CG984,Anthro_Calc!C:P,4,FALSE)) / (VLOOKUP(CG984,Anthro_Calc!C:P,5,FALSE) - VLOOKUP(CG984,Anthro_Calc!C:P,4,FALSE)))</f>
        <v/>
      </c>
      <c r="CJ984" s="184" t="str">
        <f>IF(ISBLANK(CC984), "", 3 + (CC984 -VLOOKUP(CG984,Anthro_Calc!C:P,10,FALSE)) / (VLOOKUP(CG984,Anthro_Calc!C:P,10,FALSE) - VLOOKUP(CG984,Anthro_Calc!C:P,9,FALSE)))</f>
        <v/>
      </c>
      <c r="CK984" s="185" t="str">
        <f t="shared" si="818"/>
        <v/>
      </c>
      <c r="CL984" s="173" t="str">
        <f t="shared" si="819"/>
        <v/>
      </c>
      <c r="CM984" s="174" t="str">
        <f t="shared" si="820"/>
        <v/>
      </c>
      <c r="CN984" s="179"/>
      <c r="CO984" s="167"/>
      <c r="CP984" s="175"/>
      <c r="CQ984" s="175"/>
      <c r="CR984" s="186" t="str">
        <f t="shared" si="821"/>
        <v/>
      </c>
      <c r="CS984" s="187">
        <f t="shared" si="822"/>
        <v>0</v>
      </c>
      <c r="CT984" s="187">
        <f t="shared" si="823"/>
        <v>0</v>
      </c>
      <c r="CU984" s="187" t="str">
        <f t="shared" si="824"/>
        <v>0</v>
      </c>
      <c r="CV984" s="187" t="str">
        <f>IF(ISBLANK(CQ984), "", (POWER(CQ984/VLOOKUP(CU984,Anthro_Calc!C:P,13,FALSE),VLOOKUP(CU984,Anthro_Calc!C:P,12,FALSE))-1) / (VLOOKUP(CU984,Anthro_Calc!C:P,14,FALSE)*VLOOKUP(CU984,Anthro_Calc!C:P,12,FALSE)))</f>
        <v/>
      </c>
      <c r="CW984" s="187" t="str">
        <f>IF(ISBLANK(CQ984), "", -3 + (CQ984 -VLOOKUP(CU984,Anthro_Calc!C:P,4,FALSE)) / (VLOOKUP(CU984,Anthro_Calc!C:P,5,FALSE) - VLOOKUP(CU984,Anthro_Calc!C:P,4,FALSE)))</f>
        <v/>
      </c>
      <c r="CX984" s="187" t="str">
        <f>IF(ISBLANK(CQ984), "", 3 + (CQ984 -VLOOKUP(CU984,Anthro_Calc!C:P,10,FALSE)) / (VLOOKUP(CU984,Anthro_Calc!C:P,10,FALSE) - VLOOKUP(CU984,Anthro_Calc!C:P,9,FALSE)))</f>
        <v/>
      </c>
      <c r="CY984" s="188" t="str">
        <f t="shared" si="825"/>
        <v/>
      </c>
      <c r="CZ984" s="117" t="str">
        <f t="shared" si="839"/>
        <v/>
      </c>
      <c r="DA984" s="174" t="str">
        <f t="shared" si="826"/>
        <v/>
      </c>
      <c r="DB984" s="189"/>
    </row>
    <row r="985" spans="1:106">
      <c r="A985" s="165">
        <f t="shared" si="831"/>
        <v>981</v>
      </c>
      <c r="B985" s="166"/>
      <c r="C985" s="166"/>
      <c r="D985" s="166"/>
      <c r="E985" s="166"/>
      <c r="F985" s="166"/>
      <c r="G985" s="166"/>
      <c r="H985" s="166"/>
      <c r="I985" s="166"/>
      <c r="J985" s="166"/>
      <c r="K985" s="166"/>
      <c r="L985" s="166"/>
      <c r="M985" s="167"/>
      <c r="N985" s="168" t="str">
        <f t="shared" ca="1" si="790"/>
        <v/>
      </c>
      <c r="O985" s="169"/>
      <c r="P985" s="169"/>
      <c r="Q985" s="167"/>
      <c r="R985" s="170"/>
      <c r="S985" s="171" t="str">
        <f t="shared" si="791"/>
        <v/>
      </c>
      <c r="T985" s="171" t="str">
        <f t="shared" si="792"/>
        <v/>
      </c>
      <c r="U985" s="171" t="str">
        <f t="shared" si="793"/>
        <v/>
      </c>
      <c r="V985" s="171" t="str">
        <f>IF(ISBLANK(R985), "", (POWER(R985/VLOOKUP(U985,Anthro_Calc!C:P,13,FALSE),VLOOKUP(U985,Anthro_Calc!C:P,12,FALSE))-1) / (VLOOKUP(U985,Anthro_Calc!C:P,14,FALSE)*VLOOKUP(U985,Anthro_Calc!C:P,12,FALSE)))</f>
        <v/>
      </c>
      <c r="W985" s="171" t="str">
        <f>IF(ISBLANK(R985), "", -3 + (R985 -VLOOKUP(U985,Anthro_Calc!C:P,4,FALSE)) / (VLOOKUP(U985,Anthro_Calc!C:P,5,FALSE) - VLOOKUP(U985,Anthro_Calc!C:P,4,FALSE)))</f>
        <v/>
      </c>
      <c r="X985" s="171" t="str">
        <f>IF(ISBLANK(R985), "", 3 + (R985 -VLOOKUP(U985,Anthro_Calc!C:P,10,FALSE)) / (VLOOKUP(U985,Anthro_Calc!C:P,10,FALSE) - VLOOKUP(U985,Anthro_Calc!C:P,9,FALSE)))</f>
        <v/>
      </c>
      <c r="Y985" s="172" t="str">
        <f t="shared" si="794"/>
        <v/>
      </c>
      <c r="Z985" s="173" t="str">
        <f t="shared" si="795"/>
        <v/>
      </c>
      <c r="AA985" s="174" t="str">
        <f t="shared" si="830"/>
        <v/>
      </c>
      <c r="AB985" s="167"/>
      <c r="AC985" s="175"/>
      <c r="AD985" s="176"/>
      <c r="AE985" s="177" t="str">
        <f t="shared" si="796"/>
        <v/>
      </c>
      <c r="AF985" s="171">
        <f t="shared" si="797"/>
        <v>0</v>
      </c>
      <c r="AG985" s="171">
        <f t="shared" si="798"/>
        <v>0</v>
      </c>
      <c r="AH985" s="171" t="str">
        <f t="shared" si="799"/>
        <v>0</v>
      </c>
      <c r="AI985" s="171" t="str">
        <f>IF(ISBLANK(AD985), "", (POWER(AD985/VLOOKUP(AH985,Anthro_Calc!C:P,13,FALSE),VLOOKUP(AH985,Anthro_Calc!C:P,12,FALSE))-1) / (VLOOKUP(AH985,Anthro_Calc!C:P,14,FALSE)*VLOOKUP(AH985,Anthro_Calc!C:P,12,FALSE)))</f>
        <v/>
      </c>
      <c r="AJ985" s="171" t="str">
        <f>IF(ISBLANK(AD985), "", -3 + (AD985 -VLOOKUP(AH985,Anthro_Calc!C:P,4,FALSE)) / (VLOOKUP(AH985,Anthro_Calc!C:P,5,FALSE) - VLOOKUP(AH985,Anthro_Calc!C:P,4,FALSE)))</f>
        <v/>
      </c>
      <c r="AK985" s="171" t="str">
        <f>IF(ISBLANK(AD985), "", 3 + (AD985 -VLOOKUP(AH985,Anthro_Calc!C:P,10,FALSE)) / (VLOOKUP(AH985,Anthro_Calc!C:P,10,FALSE) - VLOOKUP(AH985,Anthro_Calc!C:P,9,FALSE)))</f>
        <v/>
      </c>
      <c r="AL985" s="172" t="str">
        <f t="shared" si="800"/>
        <v/>
      </c>
      <c r="AM985" s="173" t="str">
        <f t="shared" si="801"/>
        <v/>
      </c>
      <c r="AN985" s="174" t="str">
        <f t="shared" si="802"/>
        <v/>
      </c>
      <c r="AO985" s="178" t="str">
        <f t="shared" si="832"/>
        <v/>
      </c>
      <c r="AP985" s="179"/>
      <c r="AQ985" s="179" t="str">
        <f t="shared" si="838"/>
        <v/>
      </c>
      <c r="AR985" s="167"/>
      <c r="AS985" s="175"/>
      <c r="AT985" s="170"/>
      <c r="AU985" s="177" t="str">
        <f t="shared" si="829"/>
        <v/>
      </c>
      <c r="AV985" s="171">
        <f t="shared" si="803"/>
        <v>0</v>
      </c>
      <c r="AW985" s="171">
        <f t="shared" si="804"/>
        <v>0</v>
      </c>
      <c r="AX985" s="171" t="str">
        <f t="shared" si="805"/>
        <v>0</v>
      </c>
      <c r="AY985" s="171" t="str">
        <f>IF(ISBLANK(AT985), "", (POWER(AT985/VLOOKUP(AX985,Anthro_Calc!C:P,13,FALSE),VLOOKUP(AX985,Anthro_Calc!C:P,12,FALSE))-1) / (VLOOKUP(AX985,Anthro_Calc!C:P,14,FALSE)*VLOOKUP(AX985,Anthro_Calc!C:P,12,FALSE)))</f>
        <v/>
      </c>
      <c r="AZ985" s="171" t="str">
        <f>IF(ISBLANK(AT985), "", -3 + (AT985 -VLOOKUP(AX985,Anthro_Calc!C:P,4,FALSE)) / (VLOOKUP(AX985,Anthro_Calc!C:P,5,FALSE) - VLOOKUP(AX985,Anthro_Calc!C:P,4,FALSE)))</f>
        <v/>
      </c>
      <c r="BA985" s="171" t="str">
        <f>IF(ISBLANK(AT985), "", 3 + (AT985 -VLOOKUP(AX985,Anthro_Calc!C:P,10,FALSE)) / (VLOOKUP(AX985,Anthro_Calc!C:P,10,FALSE) - VLOOKUP(AX985,Anthro_Calc!C:P,9,FALSE)))</f>
        <v/>
      </c>
      <c r="BB985" s="172" t="str">
        <f t="shared" si="806"/>
        <v/>
      </c>
      <c r="BC985" s="173" t="str">
        <f t="shared" si="807"/>
        <v/>
      </c>
      <c r="BD985" s="174" t="str">
        <f t="shared" si="833"/>
        <v/>
      </c>
      <c r="BE985" s="180" t="str">
        <f t="shared" si="834"/>
        <v/>
      </c>
      <c r="BF985" s="181" t="str">
        <f t="shared" si="808"/>
        <v/>
      </c>
      <c r="BG985" s="181" t="str">
        <f t="shared" si="835"/>
        <v/>
      </c>
      <c r="BH985" s="179"/>
      <c r="BI985" s="182"/>
      <c r="BJ985" s="167"/>
      <c r="BK985" s="175"/>
      <c r="BL985" s="176"/>
      <c r="BM985" s="177" t="str">
        <f t="shared" si="809"/>
        <v/>
      </c>
      <c r="BN985" s="171">
        <f t="shared" si="827"/>
        <v>0</v>
      </c>
      <c r="BO985" s="171">
        <f t="shared" si="828"/>
        <v>0</v>
      </c>
      <c r="BP985" s="171" t="str">
        <f t="shared" si="810"/>
        <v>0</v>
      </c>
      <c r="BQ985" s="171" t="str">
        <f>IF(ISBLANK(BL985), "", (POWER(BL985/VLOOKUP(BP985,Anthro_Calc!C:P,13,FALSE),VLOOKUP(BP985,Anthro_Calc!C:P,12,FALSE))-1) / (VLOOKUP(BP985,Anthro_Calc!C:P,14,FALSE)*VLOOKUP(BP985,Anthro_Calc!C:P,12,FALSE)))</f>
        <v/>
      </c>
      <c r="BR985" s="171" t="str">
        <f>IF(ISBLANK(BL985), "", -3 + (BL985 -VLOOKUP(BP985,Anthro_Calc!C:P,4,FALSE)) / (VLOOKUP(BP985,Anthro_Calc!C:P,5,FALSE) - VLOOKUP(BP985,Anthro_Calc!C:P,4,FALSE)))</f>
        <v/>
      </c>
      <c r="BS985" s="171" t="str">
        <f>IF(ISBLANK(BL985), "", 3 + (BL985 -VLOOKUP(BP985,Anthro_Calc!C:P,10,FALSE)) / (VLOOKUP(BP985,Anthro_Calc!C:P,10,FALSE) - VLOOKUP(BP985,Anthro_Calc!C:P,9,FALSE)))</f>
        <v/>
      </c>
      <c r="BT985" s="172" t="str">
        <f t="shared" si="811"/>
        <v/>
      </c>
      <c r="BU985" s="173" t="str">
        <f t="shared" si="812"/>
        <v/>
      </c>
      <c r="BV985" s="174" t="str">
        <f t="shared" si="813"/>
        <v/>
      </c>
      <c r="BW985" s="181" t="str">
        <f t="shared" si="836"/>
        <v/>
      </c>
      <c r="BX985" s="179"/>
      <c r="BY985" s="181" t="str">
        <f>IF(ISBLANK(BL985), "", VLOOKUP(Z985&amp;" "&amp;BV985&amp;" "&amp;BW985,Graduation_Criteria!$D$2:$E$34,2,FALSE))</f>
        <v/>
      </c>
      <c r="BZ985" s="181" t="str">
        <f t="shared" si="837"/>
        <v/>
      </c>
      <c r="CA985" s="167"/>
      <c r="CB985" s="175"/>
      <c r="CC985" s="175"/>
      <c r="CD985" s="183" t="str">
        <f t="shared" si="814"/>
        <v/>
      </c>
      <c r="CE985" s="184">
        <f t="shared" si="815"/>
        <v>0</v>
      </c>
      <c r="CF985" s="184">
        <f t="shared" si="816"/>
        <v>0</v>
      </c>
      <c r="CG985" s="184" t="str">
        <f t="shared" si="817"/>
        <v>0</v>
      </c>
      <c r="CH985" s="184" t="str">
        <f>IF(ISBLANK(CC985), "", (POWER(CC985/VLOOKUP(CG985,Anthro_Calc!C:P,13,FALSE),VLOOKUP(CG985,Anthro_Calc!C:P,12,FALSE))-1) / (VLOOKUP(CG985,Anthro_Calc!C:P,14,FALSE)*VLOOKUP(CG985,Anthro_Calc!C:P,12,FALSE)))</f>
        <v/>
      </c>
      <c r="CI985" s="184" t="str">
        <f>IF(ISBLANK(CC985), "", -3 + (CC985 -VLOOKUP(CG985,Anthro_Calc!C:P,4,FALSE)) / (VLOOKUP(CG985,Anthro_Calc!C:P,5,FALSE) - VLOOKUP(CG985,Anthro_Calc!C:P,4,FALSE)))</f>
        <v/>
      </c>
      <c r="CJ985" s="184" t="str">
        <f>IF(ISBLANK(CC985), "", 3 + (CC985 -VLOOKUP(CG985,Anthro_Calc!C:P,10,FALSE)) / (VLOOKUP(CG985,Anthro_Calc!C:P,10,FALSE) - VLOOKUP(CG985,Anthro_Calc!C:P,9,FALSE)))</f>
        <v/>
      </c>
      <c r="CK985" s="185" t="str">
        <f t="shared" si="818"/>
        <v/>
      </c>
      <c r="CL985" s="173" t="str">
        <f t="shared" si="819"/>
        <v/>
      </c>
      <c r="CM985" s="174" t="str">
        <f t="shared" si="820"/>
        <v/>
      </c>
      <c r="CN985" s="179"/>
      <c r="CO985" s="167"/>
      <c r="CP985" s="175"/>
      <c r="CQ985" s="175"/>
      <c r="CR985" s="186" t="str">
        <f t="shared" si="821"/>
        <v/>
      </c>
      <c r="CS985" s="187">
        <f t="shared" si="822"/>
        <v>0</v>
      </c>
      <c r="CT985" s="187">
        <f t="shared" si="823"/>
        <v>0</v>
      </c>
      <c r="CU985" s="187" t="str">
        <f t="shared" si="824"/>
        <v>0</v>
      </c>
      <c r="CV985" s="187" t="str">
        <f>IF(ISBLANK(CQ985), "", (POWER(CQ985/VLOOKUP(CU985,Anthro_Calc!C:P,13,FALSE),VLOOKUP(CU985,Anthro_Calc!C:P,12,FALSE))-1) / (VLOOKUP(CU985,Anthro_Calc!C:P,14,FALSE)*VLOOKUP(CU985,Anthro_Calc!C:P,12,FALSE)))</f>
        <v/>
      </c>
      <c r="CW985" s="187" t="str">
        <f>IF(ISBLANK(CQ985), "", -3 + (CQ985 -VLOOKUP(CU985,Anthro_Calc!C:P,4,FALSE)) / (VLOOKUP(CU985,Anthro_Calc!C:P,5,FALSE) - VLOOKUP(CU985,Anthro_Calc!C:P,4,FALSE)))</f>
        <v/>
      </c>
      <c r="CX985" s="187" t="str">
        <f>IF(ISBLANK(CQ985), "", 3 + (CQ985 -VLOOKUP(CU985,Anthro_Calc!C:P,10,FALSE)) / (VLOOKUP(CU985,Anthro_Calc!C:P,10,FALSE) - VLOOKUP(CU985,Anthro_Calc!C:P,9,FALSE)))</f>
        <v/>
      </c>
      <c r="CY985" s="188" t="str">
        <f t="shared" si="825"/>
        <v/>
      </c>
      <c r="CZ985" s="117" t="str">
        <f t="shared" si="839"/>
        <v/>
      </c>
      <c r="DA985" s="174" t="str">
        <f t="shared" si="826"/>
        <v/>
      </c>
      <c r="DB985" s="189"/>
    </row>
    <row r="986" spans="1:106">
      <c r="A986" s="165">
        <f t="shared" si="831"/>
        <v>982</v>
      </c>
      <c r="B986" s="166"/>
      <c r="C986" s="166"/>
      <c r="D986" s="166"/>
      <c r="E986" s="166"/>
      <c r="F986" s="166"/>
      <c r="G986" s="166"/>
      <c r="H986" s="166"/>
      <c r="I986" s="166"/>
      <c r="J986" s="166"/>
      <c r="K986" s="166"/>
      <c r="L986" s="166"/>
      <c r="M986" s="167"/>
      <c r="N986" s="168" t="str">
        <f t="shared" ca="1" si="790"/>
        <v/>
      </c>
      <c r="O986" s="169"/>
      <c r="P986" s="169"/>
      <c r="Q986" s="167"/>
      <c r="R986" s="170"/>
      <c r="S986" s="171" t="str">
        <f t="shared" si="791"/>
        <v/>
      </c>
      <c r="T986" s="171" t="str">
        <f t="shared" si="792"/>
        <v/>
      </c>
      <c r="U986" s="171" t="str">
        <f t="shared" si="793"/>
        <v/>
      </c>
      <c r="V986" s="171" t="str">
        <f>IF(ISBLANK(R986), "", (POWER(R986/VLOOKUP(U986,Anthro_Calc!C:P,13,FALSE),VLOOKUP(U986,Anthro_Calc!C:P,12,FALSE))-1) / (VLOOKUP(U986,Anthro_Calc!C:P,14,FALSE)*VLOOKUP(U986,Anthro_Calc!C:P,12,FALSE)))</f>
        <v/>
      </c>
      <c r="W986" s="171" t="str">
        <f>IF(ISBLANK(R986), "", -3 + (R986 -VLOOKUP(U986,Anthro_Calc!C:P,4,FALSE)) / (VLOOKUP(U986,Anthro_Calc!C:P,5,FALSE) - VLOOKUP(U986,Anthro_Calc!C:P,4,FALSE)))</f>
        <v/>
      </c>
      <c r="X986" s="171" t="str">
        <f>IF(ISBLANK(R986), "", 3 + (R986 -VLOOKUP(U986,Anthro_Calc!C:P,10,FALSE)) / (VLOOKUP(U986,Anthro_Calc!C:P,10,FALSE) - VLOOKUP(U986,Anthro_Calc!C:P,9,FALSE)))</f>
        <v/>
      </c>
      <c r="Y986" s="172" t="str">
        <f t="shared" si="794"/>
        <v/>
      </c>
      <c r="Z986" s="173" t="str">
        <f t="shared" si="795"/>
        <v/>
      </c>
      <c r="AA986" s="174" t="str">
        <f t="shared" si="830"/>
        <v/>
      </c>
      <c r="AB986" s="167"/>
      <c r="AC986" s="175"/>
      <c r="AD986" s="176"/>
      <c r="AE986" s="177" t="str">
        <f t="shared" si="796"/>
        <v/>
      </c>
      <c r="AF986" s="171">
        <f t="shared" si="797"/>
        <v>0</v>
      </c>
      <c r="AG986" s="171">
        <f t="shared" si="798"/>
        <v>0</v>
      </c>
      <c r="AH986" s="171" t="str">
        <f t="shared" si="799"/>
        <v>0</v>
      </c>
      <c r="AI986" s="171" t="str">
        <f>IF(ISBLANK(AD986), "", (POWER(AD986/VLOOKUP(AH986,Anthro_Calc!C:P,13,FALSE),VLOOKUP(AH986,Anthro_Calc!C:P,12,FALSE))-1) / (VLOOKUP(AH986,Anthro_Calc!C:P,14,FALSE)*VLOOKUP(AH986,Anthro_Calc!C:P,12,FALSE)))</f>
        <v/>
      </c>
      <c r="AJ986" s="171" t="str">
        <f>IF(ISBLANK(AD986), "", -3 + (AD986 -VLOOKUP(AH986,Anthro_Calc!C:P,4,FALSE)) / (VLOOKUP(AH986,Anthro_Calc!C:P,5,FALSE) - VLOOKUP(AH986,Anthro_Calc!C:P,4,FALSE)))</f>
        <v/>
      </c>
      <c r="AK986" s="171" t="str">
        <f>IF(ISBLANK(AD986), "", 3 + (AD986 -VLOOKUP(AH986,Anthro_Calc!C:P,10,FALSE)) / (VLOOKUP(AH986,Anthro_Calc!C:P,10,FALSE) - VLOOKUP(AH986,Anthro_Calc!C:P,9,FALSE)))</f>
        <v/>
      </c>
      <c r="AL986" s="172" t="str">
        <f t="shared" si="800"/>
        <v/>
      </c>
      <c r="AM986" s="173" t="str">
        <f t="shared" si="801"/>
        <v/>
      </c>
      <c r="AN986" s="174" t="str">
        <f t="shared" si="802"/>
        <v/>
      </c>
      <c r="AO986" s="178" t="str">
        <f t="shared" si="832"/>
        <v/>
      </c>
      <c r="AP986" s="179"/>
      <c r="AQ986" s="179" t="str">
        <f t="shared" si="838"/>
        <v/>
      </c>
      <c r="AR986" s="167"/>
      <c r="AS986" s="175"/>
      <c r="AT986" s="170"/>
      <c r="AU986" s="177" t="str">
        <f t="shared" si="829"/>
        <v/>
      </c>
      <c r="AV986" s="171">
        <f t="shared" si="803"/>
        <v>0</v>
      </c>
      <c r="AW986" s="171">
        <f t="shared" si="804"/>
        <v>0</v>
      </c>
      <c r="AX986" s="171" t="str">
        <f t="shared" si="805"/>
        <v>0</v>
      </c>
      <c r="AY986" s="171" t="str">
        <f>IF(ISBLANK(AT986), "", (POWER(AT986/VLOOKUP(AX986,Anthro_Calc!C:P,13,FALSE),VLOOKUP(AX986,Anthro_Calc!C:P,12,FALSE))-1) / (VLOOKUP(AX986,Anthro_Calc!C:P,14,FALSE)*VLOOKUP(AX986,Anthro_Calc!C:P,12,FALSE)))</f>
        <v/>
      </c>
      <c r="AZ986" s="171" t="str">
        <f>IF(ISBLANK(AT986), "", -3 + (AT986 -VLOOKUP(AX986,Anthro_Calc!C:P,4,FALSE)) / (VLOOKUP(AX986,Anthro_Calc!C:P,5,FALSE) - VLOOKUP(AX986,Anthro_Calc!C:P,4,FALSE)))</f>
        <v/>
      </c>
      <c r="BA986" s="171" t="str">
        <f>IF(ISBLANK(AT986), "", 3 + (AT986 -VLOOKUP(AX986,Anthro_Calc!C:P,10,FALSE)) / (VLOOKUP(AX986,Anthro_Calc!C:P,10,FALSE) - VLOOKUP(AX986,Anthro_Calc!C:P,9,FALSE)))</f>
        <v/>
      </c>
      <c r="BB986" s="172" t="str">
        <f t="shared" si="806"/>
        <v/>
      </c>
      <c r="BC986" s="173" t="str">
        <f t="shared" si="807"/>
        <v/>
      </c>
      <c r="BD986" s="174" t="str">
        <f t="shared" si="833"/>
        <v/>
      </c>
      <c r="BE986" s="180" t="str">
        <f t="shared" si="834"/>
        <v/>
      </c>
      <c r="BF986" s="181" t="str">
        <f t="shared" si="808"/>
        <v/>
      </c>
      <c r="BG986" s="181" t="str">
        <f t="shared" si="835"/>
        <v/>
      </c>
      <c r="BH986" s="179"/>
      <c r="BI986" s="182"/>
      <c r="BJ986" s="167"/>
      <c r="BK986" s="175"/>
      <c r="BL986" s="176"/>
      <c r="BM986" s="177" t="str">
        <f t="shared" si="809"/>
        <v/>
      </c>
      <c r="BN986" s="171">
        <f t="shared" si="827"/>
        <v>0</v>
      </c>
      <c r="BO986" s="171">
        <f t="shared" si="828"/>
        <v>0</v>
      </c>
      <c r="BP986" s="171" t="str">
        <f t="shared" si="810"/>
        <v>0</v>
      </c>
      <c r="BQ986" s="171" t="str">
        <f>IF(ISBLANK(BL986), "", (POWER(BL986/VLOOKUP(BP986,Anthro_Calc!C:P,13,FALSE),VLOOKUP(BP986,Anthro_Calc!C:P,12,FALSE))-1) / (VLOOKUP(BP986,Anthro_Calc!C:P,14,FALSE)*VLOOKUP(BP986,Anthro_Calc!C:P,12,FALSE)))</f>
        <v/>
      </c>
      <c r="BR986" s="171" t="str">
        <f>IF(ISBLANK(BL986), "", -3 + (BL986 -VLOOKUP(BP986,Anthro_Calc!C:P,4,FALSE)) / (VLOOKUP(BP986,Anthro_Calc!C:P,5,FALSE) - VLOOKUP(BP986,Anthro_Calc!C:P,4,FALSE)))</f>
        <v/>
      </c>
      <c r="BS986" s="171" t="str">
        <f>IF(ISBLANK(BL986), "", 3 + (BL986 -VLOOKUP(BP986,Anthro_Calc!C:P,10,FALSE)) / (VLOOKUP(BP986,Anthro_Calc!C:P,10,FALSE) - VLOOKUP(BP986,Anthro_Calc!C:P,9,FALSE)))</f>
        <v/>
      </c>
      <c r="BT986" s="172" t="str">
        <f t="shared" si="811"/>
        <v/>
      </c>
      <c r="BU986" s="173" t="str">
        <f t="shared" si="812"/>
        <v/>
      </c>
      <c r="BV986" s="174" t="str">
        <f t="shared" si="813"/>
        <v/>
      </c>
      <c r="BW986" s="181" t="str">
        <f t="shared" si="836"/>
        <v/>
      </c>
      <c r="BX986" s="179"/>
      <c r="BY986" s="181" t="str">
        <f>IF(ISBLANK(BL986), "", VLOOKUP(Z986&amp;" "&amp;BV986&amp;" "&amp;BW986,Graduation_Criteria!$D$2:$E$34,2,FALSE))</f>
        <v/>
      </c>
      <c r="BZ986" s="181" t="str">
        <f t="shared" si="837"/>
        <v/>
      </c>
      <c r="CA986" s="167"/>
      <c r="CB986" s="175"/>
      <c r="CC986" s="175"/>
      <c r="CD986" s="183" t="str">
        <f t="shared" si="814"/>
        <v/>
      </c>
      <c r="CE986" s="184">
        <f t="shared" si="815"/>
        <v>0</v>
      </c>
      <c r="CF986" s="184">
        <f t="shared" si="816"/>
        <v>0</v>
      </c>
      <c r="CG986" s="184" t="str">
        <f t="shared" si="817"/>
        <v>0</v>
      </c>
      <c r="CH986" s="184" t="str">
        <f>IF(ISBLANK(CC986), "", (POWER(CC986/VLOOKUP(CG986,Anthro_Calc!C:P,13,FALSE),VLOOKUP(CG986,Anthro_Calc!C:P,12,FALSE))-1) / (VLOOKUP(CG986,Anthro_Calc!C:P,14,FALSE)*VLOOKUP(CG986,Anthro_Calc!C:P,12,FALSE)))</f>
        <v/>
      </c>
      <c r="CI986" s="184" t="str">
        <f>IF(ISBLANK(CC986), "", -3 + (CC986 -VLOOKUP(CG986,Anthro_Calc!C:P,4,FALSE)) / (VLOOKUP(CG986,Anthro_Calc!C:P,5,FALSE) - VLOOKUP(CG986,Anthro_Calc!C:P,4,FALSE)))</f>
        <v/>
      </c>
      <c r="CJ986" s="184" t="str">
        <f>IF(ISBLANK(CC986), "", 3 + (CC986 -VLOOKUP(CG986,Anthro_Calc!C:P,10,FALSE)) / (VLOOKUP(CG986,Anthro_Calc!C:P,10,FALSE) - VLOOKUP(CG986,Anthro_Calc!C:P,9,FALSE)))</f>
        <v/>
      </c>
      <c r="CK986" s="185" t="str">
        <f t="shared" si="818"/>
        <v/>
      </c>
      <c r="CL986" s="173" t="str">
        <f t="shared" si="819"/>
        <v/>
      </c>
      <c r="CM986" s="174" t="str">
        <f t="shared" si="820"/>
        <v/>
      </c>
      <c r="CN986" s="179"/>
      <c r="CO986" s="167"/>
      <c r="CP986" s="175"/>
      <c r="CQ986" s="175"/>
      <c r="CR986" s="186" t="str">
        <f t="shared" si="821"/>
        <v/>
      </c>
      <c r="CS986" s="187">
        <f t="shared" si="822"/>
        <v>0</v>
      </c>
      <c r="CT986" s="187">
        <f t="shared" si="823"/>
        <v>0</v>
      </c>
      <c r="CU986" s="187" t="str">
        <f t="shared" si="824"/>
        <v>0</v>
      </c>
      <c r="CV986" s="187" t="str">
        <f>IF(ISBLANK(CQ986), "", (POWER(CQ986/VLOOKUP(CU986,Anthro_Calc!C:P,13,FALSE),VLOOKUP(CU986,Anthro_Calc!C:P,12,FALSE))-1) / (VLOOKUP(CU986,Anthro_Calc!C:P,14,FALSE)*VLOOKUP(CU986,Anthro_Calc!C:P,12,FALSE)))</f>
        <v/>
      </c>
      <c r="CW986" s="187" t="str">
        <f>IF(ISBLANK(CQ986), "", -3 + (CQ986 -VLOOKUP(CU986,Anthro_Calc!C:P,4,FALSE)) / (VLOOKUP(CU986,Anthro_Calc!C:P,5,FALSE) - VLOOKUP(CU986,Anthro_Calc!C:P,4,FALSE)))</f>
        <v/>
      </c>
      <c r="CX986" s="187" t="str">
        <f>IF(ISBLANK(CQ986), "", 3 + (CQ986 -VLOOKUP(CU986,Anthro_Calc!C:P,10,FALSE)) / (VLOOKUP(CU986,Anthro_Calc!C:P,10,FALSE) - VLOOKUP(CU986,Anthro_Calc!C:P,9,FALSE)))</f>
        <v/>
      </c>
      <c r="CY986" s="188" t="str">
        <f t="shared" si="825"/>
        <v/>
      </c>
      <c r="CZ986" s="117" t="str">
        <f t="shared" si="839"/>
        <v/>
      </c>
      <c r="DA986" s="174" t="str">
        <f t="shared" si="826"/>
        <v/>
      </c>
      <c r="DB986" s="189"/>
    </row>
    <row r="987" spans="1:106">
      <c r="A987" s="165">
        <f t="shared" si="831"/>
        <v>983</v>
      </c>
      <c r="B987" s="166"/>
      <c r="C987" s="166"/>
      <c r="D987" s="166"/>
      <c r="E987" s="166"/>
      <c r="F987" s="166"/>
      <c r="G987" s="166"/>
      <c r="H987" s="166"/>
      <c r="I987" s="166"/>
      <c r="J987" s="166"/>
      <c r="K987" s="166"/>
      <c r="L987" s="166"/>
      <c r="M987" s="167"/>
      <c r="N987" s="168" t="str">
        <f t="shared" ca="1" si="790"/>
        <v/>
      </c>
      <c r="O987" s="169"/>
      <c r="P987" s="169"/>
      <c r="Q987" s="167"/>
      <c r="R987" s="170"/>
      <c r="S987" s="171" t="str">
        <f t="shared" si="791"/>
        <v/>
      </c>
      <c r="T987" s="171" t="str">
        <f t="shared" si="792"/>
        <v/>
      </c>
      <c r="U987" s="171" t="str">
        <f t="shared" si="793"/>
        <v/>
      </c>
      <c r="V987" s="171" t="str">
        <f>IF(ISBLANK(R987), "", (POWER(R987/VLOOKUP(U987,Anthro_Calc!C:P,13,FALSE),VLOOKUP(U987,Anthro_Calc!C:P,12,FALSE))-1) / (VLOOKUP(U987,Anthro_Calc!C:P,14,FALSE)*VLOOKUP(U987,Anthro_Calc!C:P,12,FALSE)))</f>
        <v/>
      </c>
      <c r="W987" s="171" t="str">
        <f>IF(ISBLANK(R987), "", -3 + (R987 -VLOOKUP(U987,Anthro_Calc!C:P,4,FALSE)) / (VLOOKUP(U987,Anthro_Calc!C:P,5,FALSE) - VLOOKUP(U987,Anthro_Calc!C:P,4,FALSE)))</f>
        <v/>
      </c>
      <c r="X987" s="171" t="str">
        <f>IF(ISBLANK(R987), "", 3 + (R987 -VLOOKUP(U987,Anthro_Calc!C:P,10,FALSE)) / (VLOOKUP(U987,Anthro_Calc!C:P,10,FALSE) - VLOOKUP(U987,Anthro_Calc!C:P,9,FALSE)))</f>
        <v/>
      </c>
      <c r="Y987" s="172" t="str">
        <f t="shared" si="794"/>
        <v/>
      </c>
      <c r="Z987" s="173" t="str">
        <f t="shared" si="795"/>
        <v/>
      </c>
      <c r="AA987" s="174" t="str">
        <f t="shared" si="830"/>
        <v/>
      </c>
      <c r="AB987" s="167"/>
      <c r="AC987" s="175"/>
      <c r="AD987" s="176"/>
      <c r="AE987" s="177" t="str">
        <f t="shared" si="796"/>
        <v/>
      </c>
      <c r="AF987" s="171">
        <f t="shared" si="797"/>
        <v>0</v>
      </c>
      <c r="AG987" s="171">
        <f t="shared" si="798"/>
        <v>0</v>
      </c>
      <c r="AH987" s="171" t="str">
        <f t="shared" si="799"/>
        <v>0</v>
      </c>
      <c r="AI987" s="171" t="str">
        <f>IF(ISBLANK(AD987), "", (POWER(AD987/VLOOKUP(AH987,Anthro_Calc!C:P,13,FALSE),VLOOKUP(AH987,Anthro_Calc!C:P,12,FALSE))-1) / (VLOOKUP(AH987,Anthro_Calc!C:P,14,FALSE)*VLOOKUP(AH987,Anthro_Calc!C:P,12,FALSE)))</f>
        <v/>
      </c>
      <c r="AJ987" s="171" t="str">
        <f>IF(ISBLANK(AD987), "", -3 + (AD987 -VLOOKUP(AH987,Anthro_Calc!C:P,4,FALSE)) / (VLOOKUP(AH987,Anthro_Calc!C:P,5,FALSE) - VLOOKUP(AH987,Anthro_Calc!C:P,4,FALSE)))</f>
        <v/>
      </c>
      <c r="AK987" s="171" t="str">
        <f>IF(ISBLANK(AD987), "", 3 + (AD987 -VLOOKUP(AH987,Anthro_Calc!C:P,10,FALSE)) / (VLOOKUP(AH987,Anthro_Calc!C:P,10,FALSE) - VLOOKUP(AH987,Anthro_Calc!C:P,9,FALSE)))</f>
        <v/>
      </c>
      <c r="AL987" s="172" t="str">
        <f t="shared" si="800"/>
        <v/>
      </c>
      <c r="AM987" s="173" t="str">
        <f t="shared" si="801"/>
        <v/>
      </c>
      <c r="AN987" s="174" t="str">
        <f t="shared" si="802"/>
        <v/>
      </c>
      <c r="AO987" s="178" t="str">
        <f t="shared" si="832"/>
        <v/>
      </c>
      <c r="AP987" s="179"/>
      <c r="AQ987" s="179" t="str">
        <f t="shared" si="838"/>
        <v/>
      </c>
      <c r="AR987" s="167"/>
      <c r="AS987" s="175"/>
      <c r="AT987" s="170"/>
      <c r="AU987" s="177" t="str">
        <f t="shared" si="829"/>
        <v/>
      </c>
      <c r="AV987" s="171">
        <f t="shared" si="803"/>
        <v>0</v>
      </c>
      <c r="AW987" s="171">
        <f t="shared" si="804"/>
        <v>0</v>
      </c>
      <c r="AX987" s="171" t="str">
        <f t="shared" si="805"/>
        <v>0</v>
      </c>
      <c r="AY987" s="171" t="str">
        <f>IF(ISBLANK(AT987), "", (POWER(AT987/VLOOKUP(AX987,Anthro_Calc!C:P,13,FALSE),VLOOKUP(AX987,Anthro_Calc!C:P,12,FALSE))-1) / (VLOOKUP(AX987,Anthro_Calc!C:P,14,FALSE)*VLOOKUP(AX987,Anthro_Calc!C:P,12,FALSE)))</f>
        <v/>
      </c>
      <c r="AZ987" s="171" t="str">
        <f>IF(ISBLANK(AT987), "", -3 + (AT987 -VLOOKUP(AX987,Anthro_Calc!C:P,4,FALSE)) / (VLOOKUP(AX987,Anthro_Calc!C:P,5,FALSE) - VLOOKUP(AX987,Anthro_Calc!C:P,4,FALSE)))</f>
        <v/>
      </c>
      <c r="BA987" s="171" t="str">
        <f>IF(ISBLANK(AT987), "", 3 + (AT987 -VLOOKUP(AX987,Anthro_Calc!C:P,10,FALSE)) / (VLOOKUP(AX987,Anthro_Calc!C:P,10,FALSE) - VLOOKUP(AX987,Anthro_Calc!C:P,9,FALSE)))</f>
        <v/>
      </c>
      <c r="BB987" s="172" t="str">
        <f t="shared" si="806"/>
        <v/>
      </c>
      <c r="BC987" s="173" t="str">
        <f t="shared" si="807"/>
        <v/>
      </c>
      <c r="BD987" s="174" t="str">
        <f t="shared" si="833"/>
        <v/>
      </c>
      <c r="BE987" s="180" t="str">
        <f t="shared" si="834"/>
        <v/>
      </c>
      <c r="BF987" s="181" t="str">
        <f t="shared" si="808"/>
        <v/>
      </c>
      <c r="BG987" s="181" t="str">
        <f t="shared" si="835"/>
        <v/>
      </c>
      <c r="BH987" s="179"/>
      <c r="BI987" s="182"/>
      <c r="BJ987" s="167"/>
      <c r="BK987" s="175"/>
      <c r="BL987" s="176"/>
      <c r="BM987" s="177" t="str">
        <f t="shared" si="809"/>
        <v/>
      </c>
      <c r="BN987" s="171">
        <f t="shared" si="827"/>
        <v>0</v>
      </c>
      <c r="BO987" s="171">
        <f t="shared" si="828"/>
        <v>0</v>
      </c>
      <c r="BP987" s="171" t="str">
        <f t="shared" si="810"/>
        <v>0</v>
      </c>
      <c r="BQ987" s="171" t="str">
        <f>IF(ISBLANK(BL987), "", (POWER(BL987/VLOOKUP(BP987,Anthro_Calc!C:P,13,FALSE),VLOOKUP(BP987,Anthro_Calc!C:P,12,FALSE))-1) / (VLOOKUP(BP987,Anthro_Calc!C:P,14,FALSE)*VLOOKUP(BP987,Anthro_Calc!C:P,12,FALSE)))</f>
        <v/>
      </c>
      <c r="BR987" s="171" t="str">
        <f>IF(ISBLANK(BL987), "", -3 + (BL987 -VLOOKUP(BP987,Anthro_Calc!C:P,4,FALSE)) / (VLOOKUP(BP987,Anthro_Calc!C:P,5,FALSE) - VLOOKUP(BP987,Anthro_Calc!C:P,4,FALSE)))</f>
        <v/>
      </c>
      <c r="BS987" s="171" t="str">
        <f>IF(ISBLANK(BL987), "", 3 + (BL987 -VLOOKUP(BP987,Anthro_Calc!C:P,10,FALSE)) / (VLOOKUP(BP987,Anthro_Calc!C:P,10,FALSE) - VLOOKUP(BP987,Anthro_Calc!C:P,9,FALSE)))</f>
        <v/>
      </c>
      <c r="BT987" s="172" t="str">
        <f t="shared" si="811"/>
        <v/>
      </c>
      <c r="BU987" s="173" t="str">
        <f t="shared" si="812"/>
        <v/>
      </c>
      <c r="BV987" s="174" t="str">
        <f t="shared" si="813"/>
        <v/>
      </c>
      <c r="BW987" s="181" t="str">
        <f t="shared" si="836"/>
        <v/>
      </c>
      <c r="BX987" s="179"/>
      <c r="BY987" s="181" t="str">
        <f>IF(ISBLANK(BL987), "", VLOOKUP(Z987&amp;" "&amp;BV987&amp;" "&amp;BW987,Graduation_Criteria!$D$2:$E$34,2,FALSE))</f>
        <v/>
      </c>
      <c r="BZ987" s="181" t="str">
        <f t="shared" si="837"/>
        <v/>
      </c>
      <c r="CA987" s="167"/>
      <c r="CB987" s="175"/>
      <c r="CC987" s="175"/>
      <c r="CD987" s="183" t="str">
        <f t="shared" si="814"/>
        <v/>
      </c>
      <c r="CE987" s="184">
        <f t="shared" si="815"/>
        <v>0</v>
      </c>
      <c r="CF987" s="184">
        <f t="shared" si="816"/>
        <v>0</v>
      </c>
      <c r="CG987" s="184" t="str">
        <f t="shared" si="817"/>
        <v>0</v>
      </c>
      <c r="CH987" s="184" t="str">
        <f>IF(ISBLANK(CC987), "", (POWER(CC987/VLOOKUP(CG987,Anthro_Calc!C:P,13,FALSE),VLOOKUP(CG987,Anthro_Calc!C:P,12,FALSE))-1) / (VLOOKUP(CG987,Anthro_Calc!C:P,14,FALSE)*VLOOKUP(CG987,Anthro_Calc!C:P,12,FALSE)))</f>
        <v/>
      </c>
      <c r="CI987" s="184" t="str">
        <f>IF(ISBLANK(CC987), "", -3 + (CC987 -VLOOKUP(CG987,Anthro_Calc!C:P,4,FALSE)) / (VLOOKUP(CG987,Anthro_Calc!C:P,5,FALSE) - VLOOKUP(CG987,Anthro_Calc!C:P,4,FALSE)))</f>
        <v/>
      </c>
      <c r="CJ987" s="184" t="str">
        <f>IF(ISBLANK(CC987), "", 3 + (CC987 -VLOOKUP(CG987,Anthro_Calc!C:P,10,FALSE)) / (VLOOKUP(CG987,Anthro_Calc!C:P,10,FALSE) - VLOOKUP(CG987,Anthro_Calc!C:P,9,FALSE)))</f>
        <v/>
      </c>
      <c r="CK987" s="185" t="str">
        <f t="shared" si="818"/>
        <v/>
      </c>
      <c r="CL987" s="173" t="str">
        <f t="shared" si="819"/>
        <v/>
      </c>
      <c r="CM987" s="174" t="str">
        <f t="shared" si="820"/>
        <v/>
      </c>
      <c r="CN987" s="179"/>
      <c r="CO987" s="167"/>
      <c r="CP987" s="175"/>
      <c r="CQ987" s="175"/>
      <c r="CR987" s="186" t="str">
        <f t="shared" si="821"/>
        <v/>
      </c>
      <c r="CS987" s="187">
        <f t="shared" si="822"/>
        <v>0</v>
      </c>
      <c r="CT987" s="187">
        <f t="shared" si="823"/>
        <v>0</v>
      </c>
      <c r="CU987" s="187" t="str">
        <f t="shared" si="824"/>
        <v>0</v>
      </c>
      <c r="CV987" s="187" t="str">
        <f>IF(ISBLANK(CQ987), "", (POWER(CQ987/VLOOKUP(CU987,Anthro_Calc!C:P,13,FALSE),VLOOKUP(CU987,Anthro_Calc!C:P,12,FALSE))-1) / (VLOOKUP(CU987,Anthro_Calc!C:P,14,FALSE)*VLOOKUP(CU987,Anthro_Calc!C:P,12,FALSE)))</f>
        <v/>
      </c>
      <c r="CW987" s="187" t="str">
        <f>IF(ISBLANK(CQ987), "", -3 + (CQ987 -VLOOKUP(CU987,Anthro_Calc!C:P,4,FALSE)) / (VLOOKUP(CU987,Anthro_Calc!C:P,5,FALSE) - VLOOKUP(CU987,Anthro_Calc!C:P,4,FALSE)))</f>
        <v/>
      </c>
      <c r="CX987" s="187" t="str">
        <f>IF(ISBLANK(CQ987), "", 3 + (CQ987 -VLOOKUP(CU987,Anthro_Calc!C:P,10,FALSE)) / (VLOOKUP(CU987,Anthro_Calc!C:P,10,FALSE) - VLOOKUP(CU987,Anthro_Calc!C:P,9,FALSE)))</f>
        <v/>
      </c>
      <c r="CY987" s="188" t="str">
        <f t="shared" si="825"/>
        <v/>
      </c>
      <c r="CZ987" s="117" t="str">
        <f t="shared" si="839"/>
        <v/>
      </c>
      <c r="DA987" s="174" t="str">
        <f t="shared" si="826"/>
        <v/>
      </c>
      <c r="DB987" s="189"/>
    </row>
    <row r="988" spans="1:106">
      <c r="A988" s="165">
        <f t="shared" si="831"/>
        <v>984</v>
      </c>
      <c r="B988" s="166"/>
      <c r="C988" s="166"/>
      <c r="D988" s="166"/>
      <c r="E988" s="166"/>
      <c r="F988" s="166"/>
      <c r="G988" s="166"/>
      <c r="H988" s="166"/>
      <c r="I988" s="166"/>
      <c r="J988" s="166"/>
      <c r="K988" s="166"/>
      <c r="L988" s="166"/>
      <c r="M988" s="167"/>
      <c r="N988" s="168" t="str">
        <f t="shared" ca="1" si="790"/>
        <v/>
      </c>
      <c r="O988" s="169"/>
      <c r="P988" s="169"/>
      <c r="Q988" s="167"/>
      <c r="R988" s="170"/>
      <c r="S988" s="171" t="str">
        <f t="shared" si="791"/>
        <v/>
      </c>
      <c r="T988" s="171" t="str">
        <f t="shared" si="792"/>
        <v/>
      </c>
      <c r="U988" s="171" t="str">
        <f t="shared" si="793"/>
        <v/>
      </c>
      <c r="V988" s="171" t="str">
        <f>IF(ISBLANK(R988), "", (POWER(R988/VLOOKUP(U988,Anthro_Calc!C:P,13,FALSE),VLOOKUP(U988,Anthro_Calc!C:P,12,FALSE))-1) / (VLOOKUP(U988,Anthro_Calc!C:P,14,FALSE)*VLOOKUP(U988,Anthro_Calc!C:P,12,FALSE)))</f>
        <v/>
      </c>
      <c r="W988" s="171" t="str">
        <f>IF(ISBLANK(R988), "", -3 + (R988 -VLOOKUP(U988,Anthro_Calc!C:P,4,FALSE)) / (VLOOKUP(U988,Anthro_Calc!C:P,5,FALSE) - VLOOKUP(U988,Anthro_Calc!C:P,4,FALSE)))</f>
        <v/>
      </c>
      <c r="X988" s="171" t="str">
        <f>IF(ISBLANK(R988), "", 3 + (R988 -VLOOKUP(U988,Anthro_Calc!C:P,10,FALSE)) / (VLOOKUP(U988,Anthro_Calc!C:P,10,FALSE) - VLOOKUP(U988,Anthro_Calc!C:P,9,FALSE)))</f>
        <v/>
      </c>
      <c r="Y988" s="172" t="str">
        <f t="shared" si="794"/>
        <v/>
      </c>
      <c r="Z988" s="173" t="str">
        <f t="shared" si="795"/>
        <v/>
      </c>
      <c r="AA988" s="174" t="str">
        <f t="shared" si="830"/>
        <v/>
      </c>
      <c r="AB988" s="167"/>
      <c r="AC988" s="175"/>
      <c r="AD988" s="176"/>
      <c r="AE988" s="177" t="str">
        <f t="shared" si="796"/>
        <v/>
      </c>
      <c r="AF988" s="171">
        <f t="shared" si="797"/>
        <v>0</v>
      </c>
      <c r="AG988" s="171">
        <f t="shared" si="798"/>
        <v>0</v>
      </c>
      <c r="AH988" s="171" t="str">
        <f t="shared" si="799"/>
        <v>0</v>
      </c>
      <c r="AI988" s="171" t="str">
        <f>IF(ISBLANK(AD988), "", (POWER(AD988/VLOOKUP(AH988,Anthro_Calc!C:P,13,FALSE),VLOOKUP(AH988,Anthro_Calc!C:P,12,FALSE))-1) / (VLOOKUP(AH988,Anthro_Calc!C:P,14,FALSE)*VLOOKUP(AH988,Anthro_Calc!C:P,12,FALSE)))</f>
        <v/>
      </c>
      <c r="AJ988" s="171" t="str">
        <f>IF(ISBLANK(AD988), "", -3 + (AD988 -VLOOKUP(AH988,Anthro_Calc!C:P,4,FALSE)) / (VLOOKUP(AH988,Anthro_Calc!C:P,5,FALSE) - VLOOKUP(AH988,Anthro_Calc!C:P,4,FALSE)))</f>
        <v/>
      </c>
      <c r="AK988" s="171" t="str">
        <f>IF(ISBLANK(AD988), "", 3 + (AD988 -VLOOKUP(AH988,Anthro_Calc!C:P,10,FALSE)) / (VLOOKUP(AH988,Anthro_Calc!C:P,10,FALSE) - VLOOKUP(AH988,Anthro_Calc!C:P,9,FALSE)))</f>
        <v/>
      </c>
      <c r="AL988" s="172" t="str">
        <f t="shared" si="800"/>
        <v/>
      </c>
      <c r="AM988" s="173" t="str">
        <f t="shared" si="801"/>
        <v/>
      </c>
      <c r="AN988" s="174" t="str">
        <f t="shared" si="802"/>
        <v/>
      </c>
      <c r="AO988" s="178" t="str">
        <f t="shared" si="832"/>
        <v/>
      </c>
      <c r="AP988" s="179"/>
      <c r="AQ988" s="179" t="str">
        <f t="shared" si="838"/>
        <v/>
      </c>
      <c r="AR988" s="167"/>
      <c r="AS988" s="175"/>
      <c r="AT988" s="170"/>
      <c r="AU988" s="177" t="str">
        <f t="shared" si="829"/>
        <v/>
      </c>
      <c r="AV988" s="171">
        <f t="shared" si="803"/>
        <v>0</v>
      </c>
      <c r="AW988" s="171">
        <f t="shared" si="804"/>
        <v>0</v>
      </c>
      <c r="AX988" s="171" t="str">
        <f t="shared" si="805"/>
        <v>0</v>
      </c>
      <c r="AY988" s="171" t="str">
        <f>IF(ISBLANK(AT988), "", (POWER(AT988/VLOOKUP(AX988,Anthro_Calc!C:P,13,FALSE),VLOOKUP(AX988,Anthro_Calc!C:P,12,FALSE))-1) / (VLOOKUP(AX988,Anthro_Calc!C:P,14,FALSE)*VLOOKUP(AX988,Anthro_Calc!C:P,12,FALSE)))</f>
        <v/>
      </c>
      <c r="AZ988" s="171" t="str">
        <f>IF(ISBLANK(AT988), "", -3 + (AT988 -VLOOKUP(AX988,Anthro_Calc!C:P,4,FALSE)) / (VLOOKUP(AX988,Anthro_Calc!C:P,5,FALSE) - VLOOKUP(AX988,Anthro_Calc!C:P,4,FALSE)))</f>
        <v/>
      </c>
      <c r="BA988" s="171" t="str">
        <f>IF(ISBLANK(AT988), "", 3 + (AT988 -VLOOKUP(AX988,Anthro_Calc!C:P,10,FALSE)) / (VLOOKUP(AX988,Anthro_Calc!C:P,10,FALSE) - VLOOKUP(AX988,Anthro_Calc!C:P,9,FALSE)))</f>
        <v/>
      </c>
      <c r="BB988" s="172" t="str">
        <f t="shared" si="806"/>
        <v/>
      </c>
      <c r="BC988" s="173" t="str">
        <f t="shared" si="807"/>
        <v/>
      </c>
      <c r="BD988" s="174" t="str">
        <f t="shared" si="833"/>
        <v/>
      </c>
      <c r="BE988" s="180" t="str">
        <f t="shared" si="834"/>
        <v/>
      </c>
      <c r="BF988" s="181" t="str">
        <f t="shared" si="808"/>
        <v/>
      </c>
      <c r="BG988" s="181" t="str">
        <f t="shared" si="835"/>
        <v/>
      </c>
      <c r="BH988" s="179"/>
      <c r="BI988" s="182"/>
      <c r="BJ988" s="167"/>
      <c r="BK988" s="175"/>
      <c r="BL988" s="176"/>
      <c r="BM988" s="177" t="str">
        <f t="shared" si="809"/>
        <v/>
      </c>
      <c r="BN988" s="171">
        <f t="shared" si="827"/>
        <v>0</v>
      </c>
      <c r="BO988" s="171">
        <f t="shared" si="828"/>
        <v>0</v>
      </c>
      <c r="BP988" s="171" t="str">
        <f t="shared" si="810"/>
        <v>0</v>
      </c>
      <c r="BQ988" s="171" t="str">
        <f>IF(ISBLANK(BL988), "", (POWER(BL988/VLOOKUP(BP988,Anthro_Calc!C:P,13,FALSE),VLOOKUP(BP988,Anthro_Calc!C:P,12,FALSE))-1) / (VLOOKUP(BP988,Anthro_Calc!C:P,14,FALSE)*VLOOKUP(BP988,Anthro_Calc!C:P,12,FALSE)))</f>
        <v/>
      </c>
      <c r="BR988" s="171" t="str">
        <f>IF(ISBLANK(BL988), "", -3 + (BL988 -VLOOKUP(BP988,Anthro_Calc!C:P,4,FALSE)) / (VLOOKUP(BP988,Anthro_Calc!C:P,5,FALSE) - VLOOKUP(BP988,Anthro_Calc!C:P,4,FALSE)))</f>
        <v/>
      </c>
      <c r="BS988" s="171" t="str">
        <f>IF(ISBLANK(BL988), "", 3 + (BL988 -VLOOKUP(BP988,Anthro_Calc!C:P,10,FALSE)) / (VLOOKUP(BP988,Anthro_Calc!C:P,10,FALSE) - VLOOKUP(BP988,Anthro_Calc!C:P,9,FALSE)))</f>
        <v/>
      </c>
      <c r="BT988" s="172" t="str">
        <f t="shared" si="811"/>
        <v/>
      </c>
      <c r="BU988" s="173" t="str">
        <f t="shared" si="812"/>
        <v/>
      </c>
      <c r="BV988" s="174" t="str">
        <f t="shared" si="813"/>
        <v/>
      </c>
      <c r="BW988" s="181" t="str">
        <f t="shared" si="836"/>
        <v/>
      </c>
      <c r="BX988" s="179"/>
      <c r="BY988" s="181" t="str">
        <f>IF(ISBLANK(BL988), "", VLOOKUP(Z988&amp;" "&amp;BV988&amp;" "&amp;BW988,Graduation_Criteria!$D$2:$E$34,2,FALSE))</f>
        <v/>
      </c>
      <c r="BZ988" s="181" t="str">
        <f t="shared" si="837"/>
        <v/>
      </c>
      <c r="CA988" s="167"/>
      <c r="CB988" s="175"/>
      <c r="CC988" s="175"/>
      <c r="CD988" s="183" t="str">
        <f t="shared" si="814"/>
        <v/>
      </c>
      <c r="CE988" s="184">
        <f t="shared" si="815"/>
        <v>0</v>
      </c>
      <c r="CF988" s="184">
        <f t="shared" si="816"/>
        <v>0</v>
      </c>
      <c r="CG988" s="184" t="str">
        <f t="shared" si="817"/>
        <v>0</v>
      </c>
      <c r="CH988" s="184" t="str">
        <f>IF(ISBLANK(CC988), "", (POWER(CC988/VLOOKUP(CG988,Anthro_Calc!C:P,13,FALSE),VLOOKUP(CG988,Anthro_Calc!C:P,12,FALSE))-1) / (VLOOKUP(CG988,Anthro_Calc!C:P,14,FALSE)*VLOOKUP(CG988,Anthro_Calc!C:P,12,FALSE)))</f>
        <v/>
      </c>
      <c r="CI988" s="184" t="str">
        <f>IF(ISBLANK(CC988), "", -3 + (CC988 -VLOOKUP(CG988,Anthro_Calc!C:P,4,FALSE)) / (VLOOKUP(CG988,Anthro_Calc!C:P,5,FALSE) - VLOOKUP(CG988,Anthro_Calc!C:P,4,FALSE)))</f>
        <v/>
      </c>
      <c r="CJ988" s="184" t="str">
        <f>IF(ISBLANK(CC988), "", 3 + (CC988 -VLOOKUP(CG988,Anthro_Calc!C:P,10,FALSE)) / (VLOOKUP(CG988,Anthro_Calc!C:P,10,FALSE) - VLOOKUP(CG988,Anthro_Calc!C:P,9,FALSE)))</f>
        <v/>
      </c>
      <c r="CK988" s="185" t="str">
        <f t="shared" si="818"/>
        <v/>
      </c>
      <c r="CL988" s="173" t="str">
        <f t="shared" si="819"/>
        <v/>
      </c>
      <c r="CM988" s="174" t="str">
        <f t="shared" si="820"/>
        <v/>
      </c>
      <c r="CN988" s="179"/>
      <c r="CO988" s="167"/>
      <c r="CP988" s="175"/>
      <c r="CQ988" s="175"/>
      <c r="CR988" s="186" t="str">
        <f t="shared" si="821"/>
        <v/>
      </c>
      <c r="CS988" s="187">
        <f t="shared" si="822"/>
        <v>0</v>
      </c>
      <c r="CT988" s="187">
        <f t="shared" si="823"/>
        <v>0</v>
      </c>
      <c r="CU988" s="187" t="str">
        <f t="shared" si="824"/>
        <v>0</v>
      </c>
      <c r="CV988" s="187" t="str">
        <f>IF(ISBLANK(CQ988), "", (POWER(CQ988/VLOOKUP(CU988,Anthro_Calc!C:P,13,FALSE),VLOOKUP(CU988,Anthro_Calc!C:P,12,FALSE))-1) / (VLOOKUP(CU988,Anthro_Calc!C:P,14,FALSE)*VLOOKUP(CU988,Anthro_Calc!C:P,12,FALSE)))</f>
        <v/>
      </c>
      <c r="CW988" s="187" t="str">
        <f>IF(ISBLANK(CQ988), "", -3 + (CQ988 -VLOOKUP(CU988,Anthro_Calc!C:P,4,FALSE)) / (VLOOKUP(CU988,Anthro_Calc!C:P,5,FALSE) - VLOOKUP(CU988,Anthro_Calc!C:P,4,FALSE)))</f>
        <v/>
      </c>
      <c r="CX988" s="187" t="str">
        <f>IF(ISBLANK(CQ988), "", 3 + (CQ988 -VLOOKUP(CU988,Anthro_Calc!C:P,10,FALSE)) / (VLOOKUP(CU988,Anthro_Calc!C:P,10,FALSE) - VLOOKUP(CU988,Anthro_Calc!C:P,9,FALSE)))</f>
        <v/>
      </c>
      <c r="CY988" s="188" t="str">
        <f t="shared" si="825"/>
        <v/>
      </c>
      <c r="CZ988" s="117" t="str">
        <f t="shared" si="839"/>
        <v/>
      </c>
      <c r="DA988" s="174" t="str">
        <f t="shared" si="826"/>
        <v/>
      </c>
      <c r="DB988" s="189"/>
    </row>
    <row r="989" spans="1:106">
      <c r="A989" s="165">
        <f t="shared" si="831"/>
        <v>985</v>
      </c>
      <c r="B989" s="166"/>
      <c r="C989" s="166"/>
      <c r="D989" s="166"/>
      <c r="E989" s="166"/>
      <c r="F989" s="166"/>
      <c r="G989" s="166"/>
      <c r="H989" s="166"/>
      <c r="I989" s="166"/>
      <c r="J989" s="166"/>
      <c r="K989" s="166"/>
      <c r="L989" s="166"/>
      <c r="M989" s="167"/>
      <c r="N989" s="168" t="str">
        <f t="shared" ca="1" si="790"/>
        <v/>
      </c>
      <c r="O989" s="169"/>
      <c r="P989" s="169"/>
      <c r="Q989" s="167"/>
      <c r="R989" s="170"/>
      <c r="S989" s="171" t="str">
        <f t="shared" si="791"/>
        <v/>
      </c>
      <c r="T989" s="171" t="str">
        <f t="shared" si="792"/>
        <v/>
      </c>
      <c r="U989" s="171" t="str">
        <f t="shared" si="793"/>
        <v/>
      </c>
      <c r="V989" s="171" t="str">
        <f>IF(ISBLANK(R989), "", (POWER(R989/VLOOKUP(U989,Anthro_Calc!C:P,13,FALSE),VLOOKUP(U989,Anthro_Calc!C:P,12,FALSE))-1) / (VLOOKUP(U989,Anthro_Calc!C:P,14,FALSE)*VLOOKUP(U989,Anthro_Calc!C:P,12,FALSE)))</f>
        <v/>
      </c>
      <c r="W989" s="171" t="str">
        <f>IF(ISBLANK(R989), "", -3 + (R989 -VLOOKUP(U989,Anthro_Calc!C:P,4,FALSE)) / (VLOOKUP(U989,Anthro_Calc!C:P,5,FALSE) - VLOOKUP(U989,Anthro_Calc!C:P,4,FALSE)))</f>
        <v/>
      </c>
      <c r="X989" s="171" t="str">
        <f>IF(ISBLANK(R989), "", 3 + (R989 -VLOOKUP(U989,Anthro_Calc!C:P,10,FALSE)) / (VLOOKUP(U989,Anthro_Calc!C:P,10,FALSE) - VLOOKUP(U989,Anthro_Calc!C:P,9,FALSE)))</f>
        <v/>
      </c>
      <c r="Y989" s="172" t="str">
        <f t="shared" si="794"/>
        <v/>
      </c>
      <c r="Z989" s="173" t="str">
        <f t="shared" si="795"/>
        <v/>
      </c>
      <c r="AA989" s="174" t="str">
        <f t="shared" si="830"/>
        <v/>
      </c>
      <c r="AB989" s="167"/>
      <c r="AC989" s="175"/>
      <c r="AD989" s="176"/>
      <c r="AE989" s="177" t="str">
        <f t="shared" si="796"/>
        <v/>
      </c>
      <c r="AF989" s="171">
        <f t="shared" si="797"/>
        <v>0</v>
      </c>
      <c r="AG989" s="171">
        <f t="shared" si="798"/>
        <v>0</v>
      </c>
      <c r="AH989" s="171" t="str">
        <f t="shared" si="799"/>
        <v>0</v>
      </c>
      <c r="AI989" s="171" t="str">
        <f>IF(ISBLANK(AD989), "", (POWER(AD989/VLOOKUP(AH989,Anthro_Calc!C:P,13,FALSE),VLOOKUP(AH989,Anthro_Calc!C:P,12,FALSE))-1) / (VLOOKUP(AH989,Anthro_Calc!C:P,14,FALSE)*VLOOKUP(AH989,Anthro_Calc!C:P,12,FALSE)))</f>
        <v/>
      </c>
      <c r="AJ989" s="171" t="str">
        <f>IF(ISBLANK(AD989), "", -3 + (AD989 -VLOOKUP(AH989,Anthro_Calc!C:P,4,FALSE)) / (VLOOKUP(AH989,Anthro_Calc!C:P,5,FALSE) - VLOOKUP(AH989,Anthro_Calc!C:P,4,FALSE)))</f>
        <v/>
      </c>
      <c r="AK989" s="171" t="str">
        <f>IF(ISBLANK(AD989), "", 3 + (AD989 -VLOOKUP(AH989,Anthro_Calc!C:P,10,FALSE)) / (VLOOKUP(AH989,Anthro_Calc!C:P,10,FALSE) - VLOOKUP(AH989,Anthro_Calc!C:P,9,FALSE)))</f>
        <v/>
      </c>
      <c r="AL989" s="172" t="str">
        <f t="shared" si="800"/>
        <v/>
      </c>
      <c r="AM989" s="173" t="str">
        <f t="shared" si="801"/>
        <v/>
      </c>
      <c r="AN989" s="174" t="str">
        <f t="shared" si="802"/>
        <v/>
      </c>
      <c r="AO989" s="178" t="str">
        <f t="shared" si="832"/>
        <v/>
      </c>
      <c r="AP989" s="179"/>
      <c r="AQ989" s="179" t="str">
        <f t="shared" si="838"/>
        <v/>
      </c>
      <c r="AR989" s="167"/>
      <c r="AS989" s="175"/>
      <c r="AT989" s="170"/>
      <c r="AU989" s="177" t="str">
        <f t="shared" si="829"/>
        <v/>
      </c>
      <c r="AV989" s="171">
        <f t="shared" si="803"/>
        <v>0</v>
      </c>
      <c r="AW989" s="171">
        <f t="shared" si="804"/>
        <v>0</v>
      </c>
      <c r="AX989" s="171" t="str">
        <f t="shared" si="805"/>
        <v>0</v>
      </c>
      <c r="AY989" s="171" t="str">
        <f>IF(ISBLANK(AT989), "", (POWER(AT989/VLOOKUP(AX989,Anthro_Calc!C:P,13,FALSE),VLOOKUP(AX989,Anthro_Calc!C:P,12,FALSE))-1) / (VLOOKUP(AX989,Anthro_Calc!C:P,14,FALSE)*VLOOKUP(AX989,Anthro_Calc!C:P,12,FALSE)))</f>
        <v/>
      </c>
      <c r="AZ989" s="171" t="str">
        <f>IF(ISBLANK(AT989), "", -3 + (AT989 -VLOOKUP(AX989,Anthro_Calc!C:P,4,FALSE)) / (VLOOKUP(AX989,Anthro_Calc!C:P,5,FALSE) - VLOOKUP(AX989,Anthro_Calc!C:P,4,FALSE)))</f>
        <v/>
      </c>
      <c r="BA989" s="171" t="str">
        <f>IF(ISBLANK(AT989), "", 3 + (AT989 -VLOOKUP(AX989,Anthro_Calc!C:P,10,FALSE)) / (VLOOKUP(AX989,Anthro_Calc!C:P,10,FALSE) - VLOOKUP(AX989,Anthro_Calc!C:P,9,FALSE)))</f>
        <v/>
      </c>
      <c r="BB989" s="172" t="str">
        <f t="shared" si="806"/>
        <v/>
      </c>
      <c r="BC989" s="173" t="str">
        <f t="shared" si="807"/>
        <v/>
      </c>
      <c r="BD989" s="174" t="str">
        <f t="shared" si="833"/>
        <v/>
      </c>
      <c r="BE989" s="180" t="str">
        <f t="shared" si="834"/>
        <v/>
      </c>
      <c r="BF989" s="181" t="str">
        <f t="shared" si="808"/>
        <v/>
      </c>
      <c r="BG989" s="181" t="str">
        <f t="shared" si="835"/>
        <v/>
      </c>
      <c r="BH989" s="179"/>
      <c r="BI989" s="182"/>
      <c r="BJ989" s="167"/>
      <c r="BK989" s="175"/>
      <c r="BL989" s="176"/>
      <c r="BM989" s="177" t="str">
        <f t="shared" si="809"/>
        <v/>
      </c>
      <c r="BN989" s="171">
        <f t="shared" si="827"/>
        <v>0</v>
      </c>
      <c r="BO989" s="171">
        <f t="shared" si="828"/>
        <v>0</v>
      </c>
      <c r="BP989" s="171" t="str">
        <f t="shared" si="810"/>
        <v>0</v>
      </c>
      <c r="BQ989" s="171" t="str">
        <f>IF(ISBLANK(BL989), "", (POWER(BL989/VLOOKUP(BP989,Anthro_Calc!C:P,13,FALSE),VLOOKUP(BP989,Anthro_Calc!C:P,12,FALSE))-1) / (VLOOKUP(BP989,Anthro_Calc!C:P,14,FALSE)*VLOOKUP(BP989,Anthro_Calc!C:P,12,FALSE)))</f>
        <v/>
      </c>
      <c r="BR989" s="171" t="str">
        <f>IF(ISBLANK(BL989), "", -3 + (BL989 -VLOOKUP(BP989,Anthro_Calc!C:P,4,FALSE)) / (VLOOKUP(BP989,Anthro_Calc!C:P,5,FALSE) - VLOOKUP(BP989,Anthro_Calc!C:P,4,FALSE)))</f>
        <v/>
      </c>
      <c r="BS989" s="171" t="str">
        <f>IF(ISBLANK(BL989), "", 3 + (BL989 -VLOOKUP(BP989,Anthro_Calc!C:P,10,FALSE)) / (VLOOKUP(BP989,Anthro_Calc!C:P,10,FALSE) - VLOOKUP(BP989,Anthro_Calc!C:P,9,FALSE)))</f>
        <v/>
      </c>
      <c r="BT989" s="172" t="str">
        <f t="shared" si="811"/>
        <v/>
      </c>
      <c r="BU989" s="173" t="str">
        <f t="shared" si="812"/>
        <v/>
      </c>
      <c r="BV989" s="174" t="str">
        <f t="shared" si="813"/>
        <v/>
      </c>
      <c r="BW989" s="181" t="str">
        <f t="shared" si="836"/>
        <v/>
      </c>
      <c r="BX989" s="179"/>
      <c r="BY989" s="181" t="str">
        <f>IF(ISBLANK(BL989), "", VLOOKUP(Z989&amp;" "&amp;BV989&amp;" "&amp;BW989,Graduation_Criteria!$D$2:$E$34,2,FALSE))</f>
        <v/>
      </c>
      <c r="BZ989" s="181" t="str">
        <f t="shared" si="837"/>
        <v/>
      </c>
      <c r="CA989" s="167"/>
      <c r="CB989" s="175"/>
      <c r="CC989" s="175"/>
      <c r="CD989" s="183" t="str">
        <f t="shared" si="814"/>
        <v/>
      </c>
      <c r="CE989" s="184">
        <f t="shared" si="815"/>
        <v>0</v>
      </c>
      <c r="CF989" s="184">
        <f t="shared" si="816"/>
        <v>0</v>
      </c>
      <c r="CG989" s="184" t="str">
        <f t="shared" si="817"/>
        <v>0</v>
      </c>
      <c r="CH989" s="184" t="str">
        <f>IF(ISBLANK(CC989), "", (POWER(CC989/VLOOKUP(CG989,Anthro_Calc!C:P,13,FALSE),VLOOKUP(CG989,Anthro_Calc!C:P,12,FALSE))-1) / (VLOOKUP(CG989,Anthro_Calc!C:P,14,FALSE)*VLOOKUP(CG989,Anthro_Calc!C:P,12,FALSE)))</f>
        <v/>
      </c>
      <c r="CI989" s="184" t="str">
        <f>IF(ISBLANK(CC989), "", -3 + (CC989 -VLOOKUP(CG989,Anthro_Calc!C:P,4,FALSE)) / (VLOOKUP(CG989,Anthro_Calc!C:P,5,FALSE) - VLOOKUP(CG989,Anthro_Calc!C:P,4,FALSE)))</f>
        <v/>
      </c>
      <c r="CJ989" s="184" t="str">
        <f>IF(ISBLANK(CC989), "", 3 + (CC989 -VLOOKUP(CG989,Anthro_Calc!C:P,10,FALSE)) / (VLOOKUP(CG989,Anthro_Calc!C:P,10,FALSE) - VLOOKUP(CG989,Anthro_Calc!C:P,9,FALSE)))</f>
        <v/>
      </c>
      <c r="CK989" s="185" t="str">
        <f t="shared" si="818"/>
        <v/>
      </c>
      <c r="CL989" s="173" t="str">
        <f t="shared" si="819"/>
        <v/>
      </c>
      <c r="CM989" s="174" t="str">
        <f t="shared" si="820"/>
        <v/>
      </c>
      <c r="CN989" s="179"/>
      <c r="CO989" s="167"/>
      <c r="CP989" s="175"/>
      <c r="CQ989" s="175"/>
      <c r="CR989" s="186" t="str">
        <f t="shared" si="821"/>
        <v/>
      </c>
      <c r="CS989" s="187">
        <f t="shared" si="822"/>
        <v>0</v>
      </c>
      <c r="CT989" s="187">
        <f t="shared" si="823"/>
        <v>0</v>
      </c>
      <c r="CU989" s="187" t="str">
        <f t="shared" si="824"/>
        <v>0</v>
      </c>
      <c r="CV989" s="187" t="str">
        <f>IF(ISBLANK(CQ989), "", (POWER(CQ989/VLOOKUP(CU989,Anthro_Calc!C:P,13,FALSE),VLOOKUP(CU989,Anthro_Calc!C:P,12,FALSE))-1) / (VLOOKUP(CU989,Anthro_Calc!C:P,14,FALSE)*VLOOKUP(CU989,Anthro_Calc!C:P,12,FALSE)))</f>
        <v/>
      </c>
      <c r="CW989" s="187" t="str">
        <f>IF(ISBLANK(CQ989), "", -3 + (CQ989 -VLOOKUP(CU989,Anthro_Calc!C:P,4,FALSE)) / (VLOOKUP(CU989,Anthro_Calc!C:P,5,FALSE) - VLOOKUP(CU989,Anthro_Calc!C:P,4,FALSE)))</f>
        <v/>
      </c>
      <c r="CX989" s="187" t="str">
        <f>IF(ISBLANK(CQ989), "", 3 + (CQ989 -VLOOKUP(CU989,Anthro_Calc!C:P,10,FALSE)) / (VLOOKUP(CU989,Anthro_Calc!C:P,10,FALSE) - VLOOKUP(CU989,Anthro_Calc!C:P,9,FALSE)))</f>
        <v/>
      </c>
      <c r="CY989" s="188" t="str">
        <f t="shared" si="825"/>
        <v/>
      </c>
      <c r="CZ989" s="117" t="str">
        <f t="shared" si="839"/>
        <v/>
      </c>
      <c r="DA989" s="174" t="str">
        <f t="shared" si="826"/>
        <v/>
      </c>
      <c r="DB989" s="189"/>
    </row>
    <row r="990" spans="1:106">
      <c r="A990" s="165">
        <f t="shared" si="831"/>
        <v>986</v>
      </c>
      <c r="B990" s="166"/>
      <c r="C990" s="166"/>
      <c r="D990" s="166"/>
      <c r="E990" s="166"/>
      <c r="F990" s="166"/>
      <c r="G990" s="166"/>
      <c r="H990" s="166"/>
      <c r="I990" s="166"/>
      <c r="J990" s="166"/>
      <c r="K990" s="166"/>
      <c r="L990" s="166"/>
      <c r="M990" s="167"/>
      <c r="N990" s="168" t="str">
        <f t="shared" ca="1" si="790"/>
        <v/>
      </c>
      <c r="O990" s="169"/>
      <c r="P990" s="169"/>
      <c r="Q990" s="167"/>
      <c r="R990" s="170"/>
      <c r="S990" s="171" t="str">
        <f t="shared" si="791"/>
        <v/>
      </c>
      <c r="T990" s="171" t="str">
        <f t="shared" si="792"/>
        <v/>
      </c>
      <c r="U990" s="171" t="str">
        <f t="shared" si="793"/>
        <v/>
      </c>
      <c r="V990" s="171" t="str">
        <f>IF(ISBLANK(R990), "", (POWER(R990/VLOOKUP(U990,Anthro_Calc!C:P,13,FALSE),VLOOKUP(U990,Anthro_Calc!C:P,12,FALSE))-1) / (VLOOKUP(U990,Anthro_Calc!C:P,14,FALSE)*VLOOKUP(U990,Anthro_Calc!C:P,12,FALSE)))</f>
        <v/>
      </c>
      <c r="W990" s="171" t="str">
        <f>IF(ISBLANK(R990), "", -3 + (R990 -VLOOKUP(U990,Anthro_Calc!C:P,4,FALSE)) / (VLOOKUP(U990,Anthro_Calc!C:P,5,FALSE) - VLOOKUP(U990,Anthro_Calc!C:P,4,FALSE)))</f>
        <v/>
      </c>
      <c r="X990" s="171" t="str">
        <f>IF(ISBLANK(R990), "", 3 + (R990 -VLOOKUP(U990,Anthro_Calc!C:P,10,FALSE)) / (VLOOKUP(U990,Anthro_Calc!C:P,10,FALSE) - VLOOKUP(U990,Anthro_Calc!C:P,9,FALSE)))</f>
        <v/>
      </c>
      <c r="Y990" s="172" t="str">
        <f t="shared" si="794"/>
        <v/>
      </c>
      <c r="Z990" s="173" t="str">
        <f t="shared" si="795"/>
        <v/>
      </c>
      <c r="AA990" s="174" t="str">
        <f t="shared" si="830"/>
        <v/>
      </c>
      <c r="AB990" s="167"/>
      <c r="AC990" s="175"/>
      <c r="AD990" s="176"/>
      <c r="AE990" s="177" t="str">
        <f t="shared" si="796"/>
        <v/>
      </c>
      <c r="AF990" s="171">
        <f t="shared" si="797"/>
        <v>0</v>
      </c>
      <c r="AG990" s="171">
        <f t="shared" si="798"/>
        <v>0</v>
      </c>
      <c r="AH990" s="171" t="str">
        <f t="shared" si="799"/>
        <v>0</v>
      </c>
      <c r="AI990" s="171" t="str">
        <f>IF(ISBLANK(AD990), "", (POWER(AD990/VLOOKUP(AH990,Anthro_Calc!C:P,13,FALSE),VLOOKUP(AH990,Anthro_Calc!C:P,12,FALSE))-1) / (VLOOKUP(AH990,Anthro_Calc!C:P,14,FALSE)*VLOOKUP(AH990,Anthro_Calc!C:P,12,FALSE)))</f>
        <v/>
      </c>
      <c r="AJ990" s="171" t="str">
        <f>IF(ISBLANK(AD990), "", -3 + (AD990 -VLOOKUP(AH990,Anthro_Calc!C:P,4,FALSE)) / (VLOOKUP(AH990,Anthro_Calc!C:P,5,FALSE) - VLOOKUP(AH990,Anthro_Calc!C:P,4,FALSE)))</f>
        <v/>
      </c>
      <c r="AK990" s="171" t="str">
        <f>IF(ISBLANK(AD990), "", 3 + (AD990 -VLOOKUP(AH990,Anthro_Calc!C:P,10,FALSE)) / (VLOOKUP(AH990,Anthro_Calc!C:P,10,FALSE) - VLOOKUP(AH990,Anthro_Calc!C:P,9,FALSE)))</f>
        <v/>
      </c>
      <c r="AL990" s="172" t="str">
        <f t="shared" si="800"/>
        <v/>
      </c>
      <c r="AM990" s="173" t="str">
        <f t="shared" si="801"/>
        <v/>
      </c>
      <c r="AN990" s="174" t="str">
        <f t="shared" si="802"/>
        <v/>
      </c>
      <c r="AO990" s="178" t="str">
        <f t="shared" si="832"/>
        <v/>
      </c>
      <c r="AP990" s="179"/>
      <c r="AQ990" s="179" t="str">
        <f t="shared" si="838"/>
        <v/>
      </c>
      <c r="AR990" s="167"/>
      <c r="AS990" s="175"/>
      <c r="AT990" s="170"/>
      <c r="AU990" s="177" t="str">
        <f t="shared" si="829"/>
        <v/>
      </c>
      <c r="AV990" s="171">
        <f t="shared" si="803"/>
        <v>0</v>
      </c>
      <c r="AW990" s="171">
        <f t="shared" si="804"/>
        <v>0</v>
      </c>
      <c r="AX990" s="171" t="str">
        <f t="shared" si="805"/>
        <v>0</v>
      </c>
      <c r="AY990" s="171" t="str">
        <f>IF(ISBLANK(AT990), "", (POWER(AT990/VLOOKUP(AX990,Anthro_Calc!C:P,13,FALSE),VLOOKUP(AX990,Anthro_Calc!C:P,12,FALSE))-1) / (VLOOKUP(AX990,Anthro_Calc!C:P,14,FALSE)*VLOOKUP(AX990,Anthro_Calc!C:P,12,FALSE)))</f>
        <v/>
      </c>
      <c r="AZ990" s="171" t="str">
        <f>IF(ISBLANK(AT990), "", -3 + (AT990 -VLOOKUP(AX990,Anthro_Calc!C:P,4,FALSE)) / (VLOOKUP(AX990,Anthro_Calc!C:P,5,FALSE) - VLOOKUP(AX990,Anthro_Calc!C:P,4,FALSE)))</f>
        <v/>
      </c>
      <c r="BA990" s="171" t="str">
        <f>IF(ISBLANK(AT990), "", 3 + (AT990 -VLOOKUP(AX990,Anthro_Calc!C:P,10,FALSE)) / (VLOOKUP(AX990,Anthro_Calc!C:P,10,FALSE) - VLOOKUP(AX990,Anthro_Calc!C:P,9,FALSE)))</f>
        <v/>
      </c>
      <c r="BB990" s="172" t="str">
        <f t="shared" si="806"/>
        <v/>
      </c>
      <c r="BC990" s="173" t="str">
        <f t="shared" si="807"/>
        <v/>
      </c>
      <c r="BD990" s="174" t="str">
        <f t="shared" si="833"/>
        <v/>
      </c>
      <c r="BE990" s="180" t="str">
        <f t="shared" si="834"/>
        <v/>
      </c>
      <c r="BF990" s="181" t="str">
        <f t="shared" si="808"/>
        <v/>
      </c>
      <c r="BG990" s="181" t="str">
        <f t="shared" si="835"/>
        <v/>
      </c>
      <c r="BH990" s="179"/>
      <c r="BI990" s="182"/>
      <c r="BJ990" s="167"/>
      <c r="BK990" s="175"/>
      <c r="BL990" s="176"/>
      <c r="BM990" s="177" t="str">
        <f t="shared" si="809"/>
        <v/>
      </c>
      <c r="BN990" s="171">
        <f t="shared" si="827"/>
        <v>0</v>
      </c>
      <c r="BO990" s="171">
        <f t="shared" si="828"/>
        <v>0</v>
      </c>
      <c r="BP990" s="171" t="str">
        <f t="shared" si="810"/>
        <v>0</v>
      </c>
      <c r="BQ990" s="171" t="str">
        <f>IF(ISBLANK(BL990), "", (POWER(BL990/VLOOKUP(BP990,Anthro_Calc!C:P,13,FALSE),VLOOKUP(BP990,Anthro_Calc!C:P,12,FALSE))-1) / (VLOOKUP(BP990,Anthro_Calc!C:P,14,FALSE)*VLOOKUP(BP990,Anthro_Calc!C:P,12,FALSE)))</f>
        <v/>
      </c>
      <c r="BR990" s="171" t="str">
        <f>IF(ISBLANK(BL990), "", -3 + (BL990 -VLOOKUP(BP990,Anthro_Calc!C:P,4,FALSE)) / (VLOOKUP(BP990,Anthro_Calc!C:P,5,FALSE) - VLOOKUP(BP990,Anthro_Calc!C:P,4,FALSE)))</f>
        <v/>
      </c>
      <c r="BS990" s="171" t="str">
        <f>IF(ISBLANK(BL990), "", 3 + (BL990 -VLOOKUP(BP990,Anthro_Calc!C:P,10,FALSE)) / (VLOOKUP(BP990,Anthro_Calc!C:P,10,FALSE) - VLOOKUP(BP990,Anthro_Calc!C:P,9,FALSE)))</f>
        <v/>
      </c>
      <c r="BT990" s="172" t="str">
        <f t="shared" si="811"/>
        <v/>
      </c>
      <c r="BU990" s="173" t="str">
        <f t="shared" si="812"/>
        <v/>
      </c>
      <c r="BV990" s="174" t="str">
        <f t="shared" si="813"/>
        <v/>
      </c>
      <c r="BW990" s="181" t="str">
        <f t="shared" si="836"/>
        <v/>
      </c>
      <c r="BX990" s="179"/>
      <c r="BY990" s="181" t="str">
        <f>IF(ISBLANK(BL990), "", VLOOKUP(Z990&amp;" "&amp;BV990&amp;" "&amp;BW990,Graduation_Criteria!$D$2:$E$34,2,FALSE))</f>
        <v/>
      </c>
      <c r="BZ990" s="181" t="str">
        <f t="shared" si="837"/>
        <v/>
      </c>
      <c r="CA990" s="167"/>
      <c r="CB990" s="175"/>
      <c r="CC990" s="175"/>
      <c r="CD990" s="183" t="str">
        <f t="shared" si="814"/>
        <v/>
      </c>
      <c r="CE990" s="184">
        <f t="shared" si="815"/>
        <v>0</v>
      </c>
      <c r="CF990" s="184">
        <f t="shared" si="816"/>
        <v>0</v>
      </c>
      <c r="CG990" s="184" t="str">
        <f t="shared" si="817"/>
        <v>0</v>
      </c>
      <c r="CH990" s="184" t="str">
        <f>IF(ISBLANK(CC990), "", (POWER(CC990/VLOOKUP(CG990,Anthro_Calc!C:P,13,FALSE),VLOOKUP(CG990,Anthro_Calc!C:P,12,FALSE))-1) / (VLOOKUP(CG990,Anthro_Calc!C:P,14,FALSE)*VLOOKUP(CG990,Anthro_Calc!C:P,12,FALSE)))</f>
        <v/>
      </c>
      <c r="CI990" s="184" t="str">
        <f>IF(ISBLANK(CC990), "", -3 + (CC990 -VLOOKUP(CG990,Anthro_Calc!C:P,4,FALSE)) / (VLOOKUP(CG990,Anthro_Calc!C:P,5,FALSE) - VLOOKUP(CG990,Anthro_Calc!C:P,4,FALSE)))</f>
        <v/>
      </c>
      <c r="CJ990" s="184" t="str">
        <f>IF(ISBLANK(CC990), "", 3 + (CC990 -VLOOKUP(CG990,Anthro_Calc!C:P,10,FALSE)) / (VLOOKUP(CG990,Anthro_Calc!C:P,10,FALSE) - VLOOKUP(CG990,Anthro_Calc!C:P,9,FALSE)))</f>
        <v/>
      </c>
      <c r="CK990" s="185" t="str">
        <f t="shared" si="818"/>
        <v/>
      </c>
      <c r="CL990" s="173" t="str">
        <f t="shared" si="819"/>
        <v/>
      </c>
      <c r="CM990" s="174" t="str">
        <f t="shared" si="820"/>
        <v/>
      </c>
      <c r="CN990" s="179"/>
      <c r="CO990" s="167"/>
      <c r="CP990" s="175"/>
      <c r="CQ990" s="175"/>
      <c r="CR990" s="186" t="str">
        <f t="shared" si="821"/>
        <v/>
      </c>
      <c r="CS990" s="187">
        <f t="shared" si="822"/>
        <v>0</v>
      </c>
      <c r="CT990" s="187">
        <f t="shared" si="823"/>
        <v>0</v>
      </c>
      <c r="CU990" s="187" t="str">
        <f t="shared" si="824"/>
        <v>0</v>
      </c>
      <c r="CV990" s="187" t="str">
        <f>IF(ISBLANK(CQ990), "", (POWER(CQ990/VLOOKUP(CU990,Anthro_Calc!C:P,13,FALSE),VLOOKUP(CU990,Anthro_Calc!C:P,12,FALSE))-1) / (VLOOKUP(CU990,Anthro_Calc!C:P,14,FALSE)*VLOOKUP(CU990,Anthro_Calc!C:P,12,FALSE)))</f>
        <v/>
      </c>
      <c r="CW990" s="187" t="str">
        <f>IF(ISBLANK(CQ990), "", -3 + (CQ990 -VLOOKUP(CU990,Anthro_Calc!C:P,4,FALSE)) / (VLOOKUP(CU990,Anthro_Calc!C:P,5,FALSE) - VLOOKUP(CU990,Anthro_Calc!C:P,4,FALSE)))</f>
        <v/>
      </c>
      <c r="CX990" s="187" t="str">
        <f>IF(ISBLANK(CQ990), "", 3 + (CQ990 -VLOOKUP(CU990,Anthro_Calc!C:P,10,FALSE)) / (VLOOKUP(CU990,Anthro_Calc!C:P,10,FALSE) - VLOOKUP(CU990,Anthro_Calc!C:P,9,FALSE)))</f>
        <v/>
      </c>
      <c r="CY990" s="188" t="str">
        <f t="shared" si="825"/>
        <v/>
      </c>
      <c r="CZ990" s="117" t="str">
        <f t="shared" si="839"/>
        <v/>
      </c>
      <c r="DA990" s="174" t="str">
        <f t="shared" si="826"/>
        <v/>
      </c>
      <c r="DB990" s="189"/>
    </row>
    <row r="991" spans="1:106">
      <c r="A991" s="165">
        <f t="shared" si="831"/>
        <v>987</v>
      </c>
      <c r="B991" s="166"/>
      <c r="C991" s="166"/>
      <c r="D991" s="166"/>
      <c r="E991" s="166"/>
      <c r="F991" s="166"/>
      <c r="G991" s="166"/>
      <c r="H991" s="166"/>
      <c r="I991" s="166"/>
      <c r="J991" s="166"/>
      <c r="K991" s="166"/>
      <c r="L991" s="166"/>
      <c r="M991" s="167"/>
      <c r="N991" s="168" t="str">
        <f t="shared" ca="1" si="790"/>
        <v/>
      </c>
      <c r="O991" s="169"/>
      <c r="P991" s="169"/>
      <c r="Q991" s="167"/>
      <c r="R991" s="170"/>
      <c r="S991" s="171" t="str">
        <f t="shared" si="791"/>
        <v/>
      </c>
      <c r="T991" s="171" t="str">
        <f t="shared" si="792"/>
        <v/>
      </c>
      <c r="U991" s="171" t="str">
        <f t="shared" si="793"/>
        <v/>
      </c>
      <c r="V991" s="171" t="str">
        <f>IF(ISBLANK(R991), "", (POWER(R991/VLOOKUP(U991,Anthro_Calc!C:P,13,FALSE),VLOOKUP(U991,Anthro_Calc!C:P,12,FALSE))-1) / (VLOOKUP(U991,Anthro_Calc!C:P,14,FALSE)*VLOOKUP(U991,Anthro_Calc!C:P,12,FALSE)))</f>
        <v/>
      </c>
      <c r="W991" s="171" t="str">
        <f>IF(ISBLANK(R991), "", -3 + (R991 -VLOOKUP(U991,Anthro_Calc!C:P,4,FALSE)) / (VLOOKUP(U991,Anthro_Calc!C:P,5,FALSE) - VLOOKUP(U991,Anthro_Calc!C:P,4,FALSE)))</f>
        <v/>
      </c>
      <c r="X991" s="171" t="str">
        <f>IF(ISBLANK(R991), "", 3 + (R991 -VLOOKUP(U991,Anthro_Calc!C:P,10,FALSE)) / (VLOOKUP(U991,Anthro_Calc!C:P,10,FALSE) - VLOOKUP(U991,Anthro_Calc!C:P,9,FALSE)))</f>
        <v/>
      </c>
      <c r="Y991" s="172" t="str">
        <f t="shared" si="794"/>
        <v/>
      </c>
      <c r="Z991" s="173" t="str">
        <f t="shared" si="795"/>
        <v/>
      </c>
      <c r="AA991" s="174" t="str">
        <f t="shared" si="830"/>
        <v/>
      </c>
      <c r="AB991" s="167"/>
      <c r="AC991" s="175"/>
      <c r="AD991" s="176"/>
      <c r="AE991" s="177" t="str">
        <f t="shared" si="796"/>
        <v/>
      </c>
      <c r="AF991" s="171">
        <f t="shared" si="797"/>
        <v>0</v>
      </c>
      <c r="AG991" s="171">
        <f t="shared" si="798"/>
        <v>0</v>
      </c>
      <c r="AH991" s="171" t="str">
        <f t="shared" si="799"/>
        <v>0</v>
      </c>
      <c r="AI991" s="171" t="str">
        <f>IF(ISBLANK(AD991), "", (POWER(AD991/VLOOKUP(AH991,Anthro_Calc!C:P,13,FALSE),VLOOKUP(AH991,Anthro_Calc!C:P,12,FALSE))-1) / (VLOOKUP(AH991,Anthro_Calc!C:P,14,FALSE)*VLOOKUP(AH991,Anthro_Calc!C:P,12,FALSE)))</f>
        <v/>
      </c>
      <c r="AJ991" s="171" t="str">
        <f>IF(ISBLANK(AD991), "", -3 + (AD991 -VLOOKUP(AH991,Anthro_Calc!C:P,4,FALSE)) / (VLOOKUP(AH991,Anthro_Calc!C:P,5,FALSE) - VLOOKUP(AH991,Anthro_Calc!C:P,4,FALSE)))</f>
        <v/>
      </c>
      <c r="AK991" s="171" t="str">
        <f>IF(ISBLANK(AD991), "", 3 + (AD991 -VLOOKUP(AH991,Anthro_Calc!C:P,10,FALSE)) / (VLOOKUP(AH991,Anthro_Calc!C:P,10,FALSE) - VLOOKUP(AH991,Anthro_Calc!C:P,9,FALSE)))</f>
        <v/>
      </c>
      <c r="AL991" s="172" t="str">
        <f t="shared" si="800"/>
        <v/>
      </c>
      <c r="AM991" s="173" t="str">
        <f t="shared" si="801"/>
        <v/>
      </c>
      <c r="AN991" s="174" t="str">
        <f t="shared" si="802"/>
        <v/>
      </c>
      <c r="AO991" s="178" t="str">
        <f t="shared" si="832"/>
        <v/>
      </c>
      <c r="AP991" s="179"/>
      <c r="AQ991" s="179" t="str">
        <f t="shared" si="838"/>
        <v/>
      </c>
      <c r="AR991" s="167"/>
      <c r="AS991" s="175"/>
      <c r="AT991" s="170"/>
      <c r="AU991" s="177" t="str">
        <f t="shared" si="829"/>
        <v/>
      </c>
      <c r="AV991" s="171">
        <f t="shared" si="803"/>
        <v>0</v>
      </c>
      <c r="AW991" s="171">
        <f t="shared" si="804"/>
        <v>0</v>
      </c>
      <c r="AX991" s="171" t="str">
        <f t="shared" si="805"/>
        <v>0</v>
      </c>
      <c r="AY991" s="171" t="str">
        <f>IF(ISBLANK(AT991), "", (POWER(AT991/VLOOKUP(AX991,Anthro_Calc!C:P,13,FALSE),VLOOKUP(AX991,Anthro_Calc!C:P,12,FALSE))-1) / (VLOOKUP(AX991,Anthro_Calc!C:P,14,FALSE)*VLOOKUP(AX991,Anthro_Calc!C:P,12,FALSE)))</f>
        <v/>
      </c>
      <c r="AZ991" s="171" t="str">
        <f>IF(ISBLANK(AT991), "", -3 + (AT991 -VLOOKUP(AX991,Anthro_Calc!C:P,4,FALSE)) / (VLOOKUP(AX991,Anthro_Calc!C:P,5,FALSE) - VLOOKUP(AX991,Anthro_Calc!C:P,4,FALSE)))</f>
        <v/>
      </c>
      <c r="BA991" s="171" t="str">
        <f>IF(ISBLANK(AT991), "", 3 + (AT991 -VLOOKUP(AX991,Anthro_Calc!C:P,10,FALSE)) / (VLOOKUP(AX991,Anthro_Calc!C:P,10,FALSE) - VLOOKUP(AX991,Anthro_Calc!C:P,9,FALSE)))</f>
        <v/>
      </c>
      <c r="BB991" s="172" t="str">
        <f t="shared" si="806"/>
        <v/>
      </c>
      <c r="BC991" s="173" t="str">
        <f t="shared" si="807"/>
        <v/>
      </c>
      <c r="BD991" s="174" t="str">
        <f t="shared" si="833"/>
        <v/>
      </c>
      <c r="BE991" s="180" t="str">
        <f t="shared" si="834"/>
        <v/>
      </c>
      <c r="BF991" s="181" t="str">
        <f t="shared" si="808"/>
        <v/>
      </c>
      <c r="BG991" s="181" t="str">
        <f t="shared" si="835"/>
        <v/>
      </c>
      <c r="BH991" s="179"/>
      <c r="BI991" s="182"/>
      <c r="BJ991" s="167"/>
      <c r="BK991" s="175"/>
      <c r="BL991" s="176"/>
      <c r="BM991" s="177" t="str">
        <f t="shared" si="809"/>
        <v/>
      </c>
      <c r="BN991" s="171">
        <f t="shared" si="827"/>
        <v>0</v>
      </c>
      <c r="BO991" s="171">
        <f t="shared" si="828"/>
        <v>0</v>
      </c>
      <c r="BP991" s="171" t="str">
        <f t="shared" si="810"/>
        <v>0</v>
      </c>
      <c r="BQ991" s="171" t="str">
        <f>IF(ISBLANK(BL991), "", (POWER(BL991/VLOOKUP(BP991,Anthro_Calc!C:P,13,FALSE),VLOOKUP(BP991,Anthro_Calc!C:P,12,FALSE))-1) / (VLOOKUP(BP991,Anthro_Calc!C:P,14,FALSE)*VLOOKUP(BP991,Anthro_Calc!C:P,12,FALSE)))</f>
        <v/>
      </c>
      <c r="BR991" s="171" t="str">
        <f>IF(ISBLANK(BL991), "", -3 + (BL991 -VLOOKUP(BP991,Anthro_Calc!C:P,4,FALSE)) / (VLOOKUP(BP991,Anthro_Calc!C:P,5,FALSE) - VLOOKUP(BP991,Anthro_Calc!C:P,4,FALSE)))</f>
        <v/>
      </c>
      <c r="BS991" s="171" t="str">
        <f>IF(ISBLANK(BL991), "", 3 + (BL991 -VLOOKUP(BP991,Anthro_Calc!C:P,10,FALSE)) / (VLOOKUP(BP991,Anthro_Calc!C:P,10,FALSE) - VLOOKUP(BP991,Anthro_Calc!C:P,9,FALSE)))</f>
        <v/>
      </c>
      <c r="BT991" s="172" t="str">
        <f t="shared" si="811"/>
        <v/>
      </c>
      <c r="BU991" s="173" t="str">
        <f t="shared" si="812"/>
        <v/>
      </c>
      <c r="BV991" s="174" t="str">
        <f t="shared" si="813"/>
        <v/>
      </c>
      <c r="BW991" s="181" t="str">
        <f t="shared" si="836"/>
        <v/>
      </c>
      <c r="BX991" s="179"/>
      <c r="BY991" s="181" t="str">
        <f>IF(ISBLANK(BL991), "", VLOOKUP(Z991&amp;" "&amp;BV991&amp;" "&amp;BW991,Graduation_Criteria!$D$2:$E$34,2,FALSE))</f>
        <v/>
      </c>
      <c r="BZ991" s="181" t="str">
        <f t="shared" si="837"/>
        <v/>
      </c>
      <c r="CA991" s="167"/>
      <c r="CB991" s="175"/>
      <c r="CC991" s="175"/>
      <c r="CD991" s="183" t="str">
        <f t="shared" si="814"/>
        <v/>
      </c>
      <c r="CE991" s="184">
        <f t="shared" si="815"/>
        <v>0</v>
      </c>
      <c r="CF991" s="184">
        <f t="shared" si="816"/>
        <v>0</v>
      </c>
      <c r="CG991" s="184" t="str">
        <f t="shared" si="817"/>
        <v>0</v>
      </c>
      <c r="CH991" s="184" t="str">
        <f>IF(ISBLANK(CC991), "", (POWER(CC991/VLOOKUP(CG991,Anthro_Calc!C:P,13,FALSE),VLOOKUP(CG991,Anthro_Calc!C:P,12,FALSE))-1) / (VLOOKUP(CG991,Anthro_Calc!C:P,14,FALSE)*VLOOKUP(CG991,Anthro_Calc!C:P,12,FALSE)))</f>
        <v/>
      </c>
      <c r="CI991" s="184" t="str">
        <f>IF(ISBLANK(CC991), "", -3 + (CC991 -VLOOKUP(CG991,Anthro_Calc!C:P,4,FALSE)) / (VLOOKUP(CG991,Anthro_Calc!C:P,5,FALSE) - VLOOKUP(CG991,Anthro_Calc!C:P,4,FALSE)))</f>
        <v/>
      </c>
      <c r="CJ991" s="184" t="str">
        <f>IF(ISBLANK(CC991), "", 3 + (CC991 -VLOOKUP(CG991,Anthro_Calc!C:P,10,FALSE)) / (VLOOKUP(CG991,Anthro_Calc!C:P,10,FALSE) - VLOOKUP(CG991,Anthro_Calc!C:P,9,FALSE)))</f>
        <v/>
      </c>
      <c r="CK991" s="185" t="str">
        <f t="shared" si="818"/>
        <v/>
      </c>
      <c r="CL991" s="173" t="str">
        <f t="shared" si="819"/>
        <v/>
      </c>
      <c r="CM991" s="174" t="str">
        <f t="shared" si="820"/>
        <v/>
      </c>
      <c r="CN991" s="179"/>
      <c r="CO991" s="167"/>
      <c r="CP991" s="175"/>
      <c r="CQ991" s="175"/>
      <c r="CR991" s="186" t="str">
        <f t="shared" si="821"/>
        <v/>
      </c>
      <c r="CS991" s="187">
        <f t="shared" si="822"/>
        <v>0</v>
      </c>
      <c r="CT991" s="187">
        <f t="shared" si="823"/>
        <v>0</v>
      </c>
      <c r="CU991" s="187" t="str">
        <f t="shared" si="824"/>
        <v>0</v>
      </c>
      <c r="CV991" s="187" t="str">
        <f>IF(ISBLANK(CQ991), "", (POWER(CQ991/VLOOKUP(CU991,Anthro_Calc!C:P,13,FALSE),VLOOKUP(CU991,Anthro_Calc!C:P,12,FALSE))-1) / (VLOOKUP(CU991,Anthro_Calc!C:P,14,FALSE)*VLOOKUP(CU991,Anthro_Calc!C:P,12,FALSE)))</f>
        <v/>
      </c>
      <c r="CW991" s="187" t="str">
        <f>IF(ISBLANK(CQ991), "", -3 + (CQ991 -VLOOKUP(CU991,Anthro_Calc!C:P,4,FALSE)) / (VLOOKUP(CU991,Anthro_Calc!C:P,5,FALSE) - VLOOKUP(CU991,Anthro_Calc!C:P,4,FALSE)))</f>
        <v/>
      </c>
      <c r="CX991" s="187" t="str">
        <f>IF(ISBLANK(CQ991), "", 3 + (CQ991 -VLOOKUP(CU991,Anthro_Calc!C:P,10,FALSE)) / (VLOOKUP(CU991,Anthro_Calc!C:P,10,FALSE) - VLOOKUP(CU991,Anthro_Calc!C:P,9,FALSE)))</f>
        <v/>
      </c>
      <c r="CY991" s="188" t="str">
        <f t="shared" si="825"/>
        <v/>
      </c>
      <c r="CZ991" s="117" t="str">
        <f t="shared" si="839"/>
        <v/>
      </c>
      <c r="DA991" s="174" t="str">
        <f t="shared" si="826"/>
        <v/>
      </c>
      <c r="DB991" s="189"/>
    </row>
    <row r="992" spans="1:106">
      <c r="A992" s="165">
        <f t="shared" si="831"/>
        <v>988</v>
      </c>
      <c r="B992" s="166"/>
      <c r="C992" s="166"/>
      <c r="D992" s="166"/>
      <c r="E992" s="166"/>
      <c r="F992" s="166"/>
      <c r="G992" s="166"/>
      <c r="H992" s="166"/>
      <c r="I992" s="166"/>
      <c r="J992" s="166"/>
      <c r="K992" s="166"/>
      <c r="L992" s="166"/>
      <c r="M992" s="167"/>
      <c r="N992" s="168" t="str">
        <f t="shared" ca="1" si="790"/>
        <v/>
      </c>
      <c r="O992" s="169"/>
      <c r="P992" s="169"/>
      <c r="Q992" s="167"/>
      <c r="R992" s="170"/>
      <c r="S992" s="171" t="str">
        <f t="shared" si="791"/>
        <v/>
      </c>
      <c r="T992" s="171" t="str">
        <f t="shared" si="792"/>
        <v/>
      </c>
      <c r="U992" s="171" t="str">
        <f t="shared" si="793"/>
        <v/>
      </c>
      <c r="V992" s="171" t="str">
        <f>IF(ISBLANK(R992), "", (POWER(R992/VLOOKUP(U992,Anthro_Calc!C:P,13,FALSE),VLOOKUP(U992,Anthro_Calc!C:P,12,FALSE))-1) / (VLOOKUP(U992,Anthro_Calc!C:P,14,FALSE)*VLOOKUP(U992,Anthro_Calc!C:P,12,FALSE)))</f>
        <v/>
      </c>
      <c r="W992" s="171" t="str">
        <f>IF(ISBLANK(R992), "", -3 + (R992 -VLOOKUP(U992,Anthro_Calc!C:P,4,FALSE)) / (VLOOKUP(U992,Anthro_Calc!C:P,5,FALSE) - VLOOKUP(U992,Anthro_Calc!C:P,4,FALSE)))</f>
        <v/>
      </c>
      <c r="X992" s="171" t="str">
        <f>IF(ISBLANK(R992), "", 3 + (R992 -VLOOKUP(U992,Anthro_Calc!C:P,10,FALSE)) / (VLOOKUP(U992,Anthro_Calc!C:P,10,FALSE) - VLOOKUP(U992,Anthro_Calc!C:P,9,FALSE)))</f>
        <v/>
      </c>
      <c r="Y992" s="172" t="str">
        <f t="shared" si="794"/>
        <v/>
      </c>
      <c r="Z992" s="173" t="str">
        <f t="shared" si="795"/>
        <v/>
      </c>
      <c r="AA992" s="174" t="str">
        <f t="shared" si="830"/>
        <v/>
      </c>
      <c r="AB992" s="167"/>
      <c r="AC992" s="175"/>
      <c r="AD992" s="176"/>
      <c r="AE992" s="177" t="str">
        <f t="shared" si="796"/>
        <v/>
      </c>
      <c r="AF992" s="171">
        <f t="shared" si="797"/>
        <v>0</v>
      </c>
      <c r="AG992" s="171">
        <f t="shared" si="798"/>
        <v>0</v>
      </c>
      <c r="AH992" s="171" t="str">
        <f t="shared" si="799"/>
        <v>0</v>
      </c>
      <c r="AI992" s="171" t="str">
        <f>IF(ISBLANK(AD992), "", (POWER(AD992/VLOOKUP(AH992,Anthro_Calc!C:P,13,FALSE),VLOOKUP(AH992,Anthro_Calc!C:P,12,FALSE))-1) / (VLOOKUP(AH992,Anthro_Calc!C:P,14,FALSE)*VLOOKUP(AH992,Anthro_Calc!C:P,12,FALSE)))</f>
        <v/>
      </c>
      <c r="AJ992" s="171" t="str">
        <f>IF(ISBLANK(AD992), "", -3 + (AD992 -VLOOKUP(AH992,Anthro_Calc!C:P,4,FALSE)) / (VLOOKUP(AH992,Anthro_Calc!C:P,5,FALSE) - VLOOKUP(AH992,Anthro_Calc!C:P,4,FALSE)))</f>
        <v/>
      </c>
      <c r="AK992" s="171" t="str">
        <f>IF(ISBLANK(AD992), "", 3 + (AD992 -VLOOKUP(AH992,Anthro_Calc!C:P,10,FALSE)) / (VLOOKUP(AH992,Anthro_Calc!C:P,10,FALSE) - VLOOKUP(AH992,Anthro_Calc!C:P,9,FALSE)))</f>
        <v/>
      </c>
      <c r="AL992" s="172" t="str">
        <f t="shared" si="800"/>
        <v/>
      </c>
      <c r="AM992" s="173" t="str">
        <f t="shared" si="801"/>
        <v/>
      </c>
      <c r="AN992" s="174" t="str">
        <f t="shared" si="802"/>
        <v/>
      </c>
      <c r="AO992" s="178" t="str">
        <f t="shared" si="832"/>
        <v/>
      </c>
      <c r="AP992" s="179"/>
      <c r="AQ992" s="179" t="str">
        <f t="shared" si="838"/>
        <v/>
      </c>
      <c r="AR992" s="167"/>
      <c r="AS992" s="175"/>
      <c r="AT992" s="170"/>
      <c r="AU992" s="177" t="str">
        <f t="shared" si="829"/>
        <v/>
      </c>
      <c r="AV992" s="171">
        <f t="shared" si="803"/>
        <v>0</v>
      </c>
      <c r="AW992" s="171">
        <f t="shared" si="804"/>
        <v>0</v>
      </c>
      <c r="AX992" s="171" t="str">
        <f t="shared" si="805"/>
        <v>0</v>
      </c>
      <c r="AY992" s="171" t="str">
        <f>IF(ISBLANK(AT992), "", (POWER(AT992/VLOOKUP(AX992,Anthro_Calc!C:P,13,FALSE),VLOOKUP(AX992,Anthro_Calc!C:P,12,FALSE))-1) / (VLOOKUP(AX992,Anthro_Calc!C:P,14,FALSE)*VLOOKUP(AX992,Anthro_Calc!C:P,12,FALSE)))</f>
        <v/>
      </c>
      <c r="AZ992" s="171" t="str">
        <f>IF(ISBLANK(AT992), "", -3 + (AT992 -VLOOKUP(AX992,Anthro_Calc!C:P,4,FALSE)) / (VLOOKUP(AX992,Anthro_Calc!C:P,5,FALSE) - VLOOKUP(AX992,Anthro_Calc!C:P,4,FALSE)))</f>
        <v/>
      </c>
      <c r="BA992" s="171" t="str">
        <f>IF(ISBLANK(AT992), "", 3 + (AT992 -VLOOKUP(AX992,Anthro_Calc!C:P,10,FALSE)) / (VLOOKUP(AX992,Anthro_Calc!C:P,10,FALSE) - VLOOKUP(AX992,Anthro_Calc!C:P,9,FALSE)))</f>
        <v/>
      </c>
      <c r="BB992" s="172" t="str">
        <f t="shared" si="806"/>
        <v/>
      </c>
      <c r="BC992" s="173" t="str">
        <f t="shared" si="807"/>
        <v/>
      </c>
      <c r="BD992" s="174" t="str">
        <f t="shared" si="833"/>
        <v/>
      </c>
      <c r="BE992" s="180" t="str">
        <f t="shared" si="834"/>
        <v/>
      </c>
      <c r="BF992" s="181" t="str">
        <f t="shared" si="808"/>
        <v/>
      </c>
      <c r="BG992" s="181" t="str">
        <f t="shared" si="835"/>
        <v/>
      </c>
      <c r="BH992" s="179"/>
      <c r="BI992" s="182"/>
      <c r="BJ992" s="167"/>
      <c r="BK992" s="175"/>
      <c r="BL992" s="176"/>
      <c r="BM992" s="177" t="str">
        <f t="shared" si="809"/>
        <v/>
      </c>
      <c r="BN992" s="171">
        <f t="shared" si="827"/>
        <v>0</v>
      </c>
      <c r="BO992" s="171">
        <f t="shared" si="828"/>
        <v>0</v>
      </c>
      <c r="BP992" s="171" t="str">
        <f t="shared" si="810"/>
        <v>0</v>
      </c>
      <c r="BQ992" s="171" t="str">
        <f>IF(ISBLANK(BL992), "", (POWER(BL992/VLOOKUP(BP992,Anthro_Calc!C:P,13,FALSE),VLOOKUP(BP992,Anthro_Calc!C:P,12,FALSE))-1) / (VLOOKUP(BP992,Anthro_Calc!C:P,14,FALSE)*VLOOKUP(BP992,Anthro_Calc!C:P,12,FALSE)))</f>
        <v/>
      </c>
      <c r="BR992" s="171" t="str">
        <f>IF(ISBLANK(BL992), "", -3 + (BL992 -VLOOKUP(BP992,Anthro_Calc!C:P,4,FALSE)) / (VLOOKUP(BP992,Anthro_Calc!C:P,5,FALSE) - VLOOKUP(BP992,Anthro_Calc!C:P,4,FALSE)))</f>
        <v/>
      </c>
      <c r="BS992" s="171" t="str">
        <f>IF(ISBLANK(BL992), "", 3 + (BL992 -VLOOKUP(BP992,Anthro_Calc!C:P,10,FALSE)) / (VLOOKUP(BP992,Anthro_Calc!C:P,10,FALSE) - VLOOKUP(BP992,Anthro_Calc!C:P,9,FALSE)))</f>
        <v/>
      </c>
      <c r="BT992" s="172" t="str">
        <f t="shared" si="811"/>
        <v/>
      </c>
      <c r="BU992" s="173" t="str">
        <f t="shared" si="812"/>
        <v/>
      </c>
      <c r="BV992" s="174" t="str">
        <f t="shared" si="813"/>
        <v/>
      </c>
      <c r="BW992" s="181" t="str">
        <f t="shared" si="836"/>
        <v/>
      </c>
      <c r="BX992" s="179"/>
      <c r="BY992" s="181" t="str">
        <f>IF(ISBLANK(BL992), "", VLOOKUP(Z992&amp;" "&amp;BV992&amp;" "&amp;BW992,Graduation_Criteria!$D$2:$E$34,2,FALSE))</f>
        <v/>
      </c>
      <c r="BZ992" s="181" t="str">
        <f t="shared" si="837"/>
        <v/>
      </c>
      <c r="CA992" s="167"/>
      <c r="CB992" s="175"/>
      <c r="CC992" s="175"/>
      <c r="CD992" s="183" t="str">
        <f t="shared" si="814"/>
        <v/>
      </c>
      <c r="CE992" s="184">
        <f t="shared" si="815"/>
        <v>0</v>
      </c>
      <c r="CF992" s="184">
        <f t="shared" si="816"/>
        <v>0</v>
      </c>
      <c r="CG992" s="184" t="str">
        <f t="shared" si="817"/>
        <v>0</v>
      </c>
      <c r="CH992" s="184" t="str">
        <f>IF(ISBLANK(CC992), "", (POWER(CC992/VLOOKUP(CG992,Anthro_Calc!C:P,13,FALSE),VLOOKUP(CG992,Anthro_Calc!C:P,12,FALSE))-1) / (VLOOKUP(CG992,Anthro_Calc!C:P,14,FALSE)*VLOOKUP(CG992,Anthro_Calc!C:P,12,FALSE)))</f>
        <v/>
      </c>
      <c r="CI992" s="184" t="str">
        <f>IF(ISBLANK(CC992), "", -3 + (CC992 -VLOOKUP(CG992,Anthro_Calc!C:P,4,FALSE)) / (VLOOKUP(CG992,Anthro_Calc!C:P,5,FALSE) - VLOOKUP(CG992,Anthro_Calc!C:P,4,FALSE)))</f>
        <v/>
      </c>
      <c r="CJ992" s="184" t="str">
        <f>IF(ISBLANK(CC992), "", 3 + (CC992 -VLOOKUP(CG992,Anthro_Calc!C:P,10,FALSE)) / (VLOOKUP(CG992,Anthro_Calc!C:P,10,FALSE) - VLOOKUP(CG992,Anthro_Calc!C:P,9,FALSE)))</f>
        <v/>
      </c>
      <c r="CK992" s="185" t="str">
        <f t="shared" si="818"/>
        <v/>
      </c>
      <c r="CL992" s="173" t="str">
        <f t="shared" si="819"/>
        <v/>
      </c>
      <c r="CM992" s="174" t="str">
        <f t="shared" si="820"/>
        <v/>
      </c>
      <c r="CN992" s="179"/>
      <c r="CO992" s="167"/>
      <c r="CP992" s="175"/>
      <c r="CQ992" s="175"/>
      <c r="CR992" s="186" t="str">
        <f t="shared" si="821"/>
        <v/>
      </c>
      <c r="CS992" s="187">
        <f t="shared" si="822"/>
        <v>0</v>
      </c>
      <c r="CT992" s="187">
        <f t="shared" si="823"/>
        <v>0</v>
      </c>
      <c r="CU992" s="187" t="str">
        <f t="shared" si="824"/>
        <v>0</v>
      </c>
      <c r="CV992" s="187" t="str">
        <f>IF(ISBLANK(CQ992), "", (POWER(CQ992/VLOOKUP(CU992,Anthro_Calc!C:P,13,FALSE),VLOOKUP(CU992,Anthro_Calc!C:P,12,FALSE))-1) / (VLOOKUP(CU992,Anthro_Calc!C:P,14,FALSE)*VLOOKUP(CU992,Anthro_Calc!C:P,12,FALSE)))</f>
        <v/>
      </c>
      <c r="CW992" s="187" t="str">
        <f>IF(ISBLANK(CQ992), "", -3 + (CQ992 -VLOOKUP(CU992,Anthro_Calc!C:P,4,FALSE)) / (VLOOKUP(CU992,Anthro_Calc!C:P,5,FALSE) - VLOOKUP(CU992,Anthro_Calc!C:P,4,FALSE)))</f>
        <v/>
      </c>
      <c r="CX992" s="187" t="str">
        <f>IF(ISBLANK(CQ992), "", 3 + (CQ992 -VLOOKUP(CU992,Anthro_Calc!C:P,10,FALSE)) / (VLOOKUP(CU992,Anthro_Calc!C:P,10,FALSE) - VLOOKUP(CU992,Anthro_Calc!C:P,9,FALSE)))</f>
        <v/>
      </c>
      <c r="CY992" s="188" t="str">
        <f t="shared" si="825"/>
        <v/>
      </c>
      <c r="CZ992" s="117" t="str">
        <f t="shared" si="839"/>
        <v/>
      </c>
      <c r="DA992" s="174" t="str">
        <f t="shared" si="826"/>
        <v/>
      </c>
      <c r="DB992" s="189"/>
    </row>
    <row r="993" spans="1:106">
      <c r="A993" s="165">
        <f t="shared" si="831"/>
        <v>989</v>
      </c>
      <c r="B993" s="166"/>
      <c r="C993" s="166"/>
      <c r="D993" s="166"/>
      <c r="E993" s="166"/>
      <c r="F993" s="166"/>
      <c r="G993" s="166"/>
      <c r="H993" s="166"/>
      <c r="I993" s="166"/>
      <c r="J993" s="166"/>
      <c r="K993" s="166"/>
      <c r="L993" s="166"/>
      <c r="M993" s="167"/>
      <c r="N993" s="168" t="str">
        <f t="shared" ca="1" si="790"/>
        <v/>
      </c>
      <c r="O993" s="169"/>
      <c r="P993" s="169"/>
      <c r="Q993" s="167"/>
      <c r="R993" s="170"/>
      <c r="S993" s="171" t="str">
        <f t="shared" si="791"/>
        <v/>
      </c>
      <c r="T993" s="171" t="str">
        <f t="shared" si="792"/>
        <v/>
      </c>
      <c r="U993" s="171" t="str">
        <f t="shared" si="793"/>
        <v/>
      </c>
      <c r="V993" s="171" t="str">
        <f>IF(ISBLANK(R993), "", (POWER(R993/VLOOKUP(U993,Anthro_Calc!C:P,13,FALSE),VLOOKUP(U993,Anthro_Calc!C:P,12,FALSE))-1) / (VLOOKUP(U993,Anthro_Calc!C:P,14,FALSE)*VLOOKUP(U993,Anthro_Calc!C:P,12,FALSE)))</f>
        <v/>
      </c>
      <c r="W993" s="171" t="str">
        <f>IF(ISBLANK(R993), "", -3 + (R993 -VLOOKUP(U993,Anthro_Calc!C:P,4,FALSE)) / (VLOOKUP(U993,Anthro_Calc!C:P,5,FALSE) - VLOOKUP(U993,Anthro_Calc!C:P,4,FALSE)))</f>
        <v/>
      </c>
      <c r="X993" s="171" t="str">
        <f>IF(ISBLANK(R993), "", 3 + (R993 -VLOOKUP(U993,Anthro_Calc!C:P,10,FALSE)) / (VLOOKUP(U993,Anthro_Calc!C:P,10,FALSE) - VLOOKUP(U993,Anthro_Calc!C:P,9,FALSE)))</f>
        <v/>
      </c>
      <c r="Y993" s="172" t="str">
        <f t="shared" si="794"/>
        <v/>
      </c>
      <c r="Z993" s="173" t="str">
        <f t="shared" si="795"/>
        <v/>
      </c>
      <c r="AA993" s="174" t="str">
        <f t="shared" si="830"/>
        <v/>
      </c>
      <c r="AB993" s="167"/>
      <c r="AC993" s="175"/>
      <c r="AD993" s="176"/>
      <c r="AE993" s="177" t="str">
        <f t="shared" si="796"/>
        <v/>
      </c>
      <c r="AF993" s="171">
        <f t="shared" si="797"/>
        <v>0</v>
      </c>
      <c r="AG993" s="171">
        <f t="shared" si="798"/>
        <v>0</v>
      </c>
      <c r="AH993" s="171" t="str">
        <f t="shared" si="799"/>
        <v>0</v>
      </c>
      <c r="AI993" s="171" t="str">
        <f>IF(ISBLANK(AD993), "", (POWER(AD993/VLOOKUP(AH993,Anthro_Calc!C:P,13,FALSE),VLOOKUP(AH993,Anthro_Calc!C:P,12,FALSE))-1) / (VLOOKUP(AH993,Anthro_Calc!C:P,14,FALSE)*VLOOKUP(AH993,Anthro_Calc!C:P,12,FALSE)))</f>
        <v/>
      </c>
      <c r="AJ993" s="171" t="str">
        <f>IF(ISBLANK(AD993), "", -3 + (AD993 -VLOOKUP(AH993,Anthro_Calc!C:P,4,FALSE)) / (VLOOKUP(AH993,Anthro_Calc!C:P,5,FALSE) - VLOOKUP(AH993,Anthro_Calc!C:P,4,FALSE)))</f>
        <v/>
      </c>
      <c r="AK993" s="171" t="str">
        <f>IF(ISBLANK(AD993), "", 3 + (AD993 -VLOOKUP(AH993,Anthro_Calc!C:P,10,FALSE)) / (VLOOKUP(AH993,Anthro_Calc!C:P,10,FALSE) - VLOOKUP(AH993,Anthro_Calc!C:P,9,FALSE)))</f>
        <v/>
      </c>
      <c r="AL993" s="172" t="str">
        <f t="shared" si="800"/>
        <v/>
      </c>
      <c r="AM993" s="173" t="str">
        <f t="shared" si="801"/>
        <v/>
      </c>
      <c r="AN993" s="174" t="str">
        <f t="shared" si="802"/>
        <v/>
      </c>
      <c r="AO993" s="178" t="str">
        <f t="shared" si="832"/>
        <v/>
      </c>
      <c r="AP993" s="179"/>
      <c r="AQ993" s="179" t="str">
        <f t="shared" si="838"/>
        <v/>
      </c>
      <c r="AR993" s="167"/>
      <c r="AS993" s="175"/>
      <c r="AT993" s="170"/>
      <c r="AU993" s="177" t="str">
        <f t="shared" si="829"/>
        <v/>
      </c>
      <c r="AV993" s="171">
        <f t="shared" si="803"/>
        <v>0</v>
      </c>
      <c r="AW993" s="171">
        <f t="shared" si="804"/>
        <v>0</v>
      </c>
      <c r="AX993" s="171" t="str">
        <f t="shared" si="805"/>
        <v>0</v>
      </c>
      <c r="AY993" s="171" t="str">
        <f>IF(ISBLANK(AT993), "", (POWER(AT993/VLOOKUP(AX993,Anthro_Calc!C:P,13,FALSE),VLOOKUP(AX993,Anthro_Calc!C:P,12,FALSE))-1) / (VLOOKUP(AX993,Anthro_Calc!C:P,14,FALSE)*VLOOKUP(AX993,Anthro_Calc!C:P,12,FALSE)))</f>
        <v/>
      </c>
      <c r="AZ993" s="171" t="str">
        <f>IF(ISBLANK(AT993), "", -3 + (AT993 -VLOOKUP(AX993,Anthro_Calc!C:P,4,FALSE)) / (VLOOKUP(AX993,Anthro_Calc!C:P,5,FALSE) - VLOOKUP(AX993,Anthro_Calc!C:P,4,FALSE)))</f>
        <v/>
      </c>
      <c r="BA993" s="171" t="str">
        <f>IF(ISBLANK(AT993), "", 3 + (AT993 -VLOOKUP(AX993,Anthro_Calc!C:P,10,FALSE)) / (VLOOKUP(AX993,Anthro_Calc!C:P,10,FALSE) - VLOOKUP(AX993,Anthro_Calc!C:P,9,FALSE)))</f>
        <v/>
      </c>
      <c r="BB993" s="172" t="str">
        <f t="shared" si="806"/>
        <v/>
      </c>
      <c r="BC993" s="173" t="str">
        <f t="shared" si="807"/>
        <v/>
      </c>
      <c r="BD993" s="174" t="str">
        <f t="shared" si="833"/>
        <v/>
      </c>
      <c r="BE993" s="180" t="str">
        <f t="shared" si="834"/>
        <v/>
      </c>
      <c r="BF993" s="181" t="str">
        <f t="shared" si="808"/>
        <v/>
      </c>
      <c r="BG993" s="181" t="str">
        <f t="shared" si="835"/>
        <v/>
      </c>
      <c r="BH993" s="179"/>
      <c r="BI993" s="182"/>
      <c r="BJ993" s="167"/>
      <c r="BK993" s="175"/>
      <c r="BL993" s="176"/>
      <c r="BM993" s="177" t="str">
        <f t="shared" si="809"/>
        <v/>
      </c>
      <c r="BN993" s="171">
        <f t="shared" si="827"/>
        <v>0</v>
      </c>
      <c r="BO993" s="171">
        <f t="shared" si="828"/>
        <v>0</v>
      </c>
      <c r="BP993" s="171" t="str">
        <f t="shared" si="810"/>
        <v>0</v>
      </c>
      <c r="BQ993" s="171" t="str">
        <f>IF(ISBLANK(BL993), "", (POWER(BL993/VLOOKUP(BP993,Anthro_Calc!C:P,13,FALSE),VLOOKUP(BP993,Anthro_Calc!C:P,12,FALSE))-1) / (VLOOKUP(BP993,Anthro_Calc!C:P,14,FALSE)*VLOOKUP(BP993,Anthro_Calc!C:P,12,FALSE)))</f>
        <v/>
      </c>
      <c r="BR993" s="171" t="str">
        <f>IF(ISBLANK(BL993), "", -3 + (BL993 -VLOOKUP(BP993,Anthro_Calc!C:P,4,FALSE)) / (VLOOKUP(BP993,Anthro_Calc!C:P,5,FALSE) - VLOOKUP(BP993,Anthro_Calc!C:P,4,FALSE)))</f>
        <v/>
      </c>
      <c r="BS993" s="171" t="str">
        <f>IF(ISBLANK(BL993), "", 3 + (BL993 -VLOOKUP(BP993,Anthro_Calc!C:P,10,FALSE)) / (VLOOKUP(BP993,Anthro_Calc!C:P,10,FALSE) - VLOOKUP(BP993,Anthro_Calc!C:P,9,FALSE)))</f>
        <v/>
      </c>
      <c r="BT993" s="172" t="str">
        <f t="shared" si="811"/>
        <v/>
      </c>
      <c r="BU993" s="173" t="str">
        <f t="shared" si="812"/>
        <v/>
      </c>
      <c r="BV993" s="174" t="str">
        <f t="shared" si="813"/>
        <v/>
      </c>
      <c r="BW993" s="181" t="str">
        <f t="shared" si="836"/>
        <v/>
      </c>
      <c r="BX993" s="179"/>
      <c r="BY993" s="181" t="str">
        <f>IF(ISBLANK(BL993), "", VLOOKUP(Z993&amp;" "&amp;BV993&amp;" "&amp;BW993,Graduation_Criteria!$D$2:$E$34,2,FALSE))</f>
        <v/>
      </c>
      <c r="BZ993" s="181" t="str">
        <f t="shared" si="837"/>
        <v/>
      </c>
      <c r="CA993" s="167"/>
      <c r="CB993" s="175"/>
      <c r="CC993" s="175"/>
      <c r="CD993" s="183" t="str">
        <f t="shared" si="814"/>
        <v/>
      </c>
      <c r="CE993" s="184">
        <f t="shared" si="815"/>
        <v>0</v>
      </c>
      <c r="CF993" s="184">
        <f t="shared" si="816"/>
        <v>0</v>
      </c>
      <c r="CG993" s="184" t="str">
        <f t="shared" si="817"/>
        <v>0</v>
      </c>
      <c r="CH993" s="184" t="str">
        <f>IF(ISBLANK(CC993), "", (POWER(CC993/VLOOKUP(CG993,Anthro_Calc!C:P,13,FALSE),VLOOKUP(CG993,Anthro_Calc!C:P,12,FALSE))-1) / (VLOOKUP(CG993,Anthro_Calc!C:P,14,FALSE)*VLOOKUP(CG993,Anthro_Calc!C:P,12,FALSE)))</f>
        <v/>
      </c>
      <c r="CI993" s="184" t="str">
        <f>IF(ISBLANK(CC993), "", -3 + (CC993 -VLOOKUP(CG993,Anthro_Calc!C:P,4,FALSE)) / (VLOOKUP(CG993,Anthro_Calc!C:P,5,FALSE) - VLOOKUP(CG993,Anthro_Calc!C:P,4,FALSE)))</f>
        <v/>
      </c>
      <c r="CJ993" s="184" t="str">
        <f>IF(ISBLANK(CC993), "", 3 + (CC993 -VLOOKUP(CG993,Anthro_Calc!C:P,10,FALSE)) / (VLOOKUP(CG993,Anthro_Calc!C:P,10,FALSE) - VLOOKUP(CG993,Anthro_Calc!C:P,9,FALSE)))</f>
        <v/>
      </c>
      <c r="CK993" s="185" t="str">
        <f t="shared" si="818"/>
        <v/>
      </c>
      <c r="CL993" s="173" t="str">
        <f t="shared" si="819"/>
        <v/>
      </c>
      <c r="CM993" s="174" t="str">
        <f t="shared" si="820"/>
        <v/>
      </c>
      <c r="CN993" s="179"/>
      <c r="CO993" s="167"/>
      <c r="CP993" s="175"/>
      <c r="CQ993" s="175"/>
      <c r="CR993" s="186" t="str">
        <f t="shared" si="821"/>
        <v/>
      </c>
      <c r="CS993" s="187">
        <f t="shared" si="822"/>
        <v>0</v>
      </c>
      <c r="CT993" s="187">
        <f t="shared" si="823"/>
        <v>0</v>
      </c>
      <c r="CU993" s="187" t="str">
        <f t="shared" si="824"/>
        <v>0</v>
      </c>
      <c r="CV993" s="187" t="str">
        <f>IF(ISBLANK(CQ993), "", (POWER(CQ993/VLOOKUP(CU993,Anthro_Calc!C:P,13,FALSE),VLOOKUP(CU993,Anthro_Calc!C:P,12,FALSE))-1) / (VLOOKUP(CU993,Anthro_Calc!C:P,14,FALSE)*VLOOKUP(CU993,Anthro_Calc!C:P,12,FALSE)))</f>
        <v/>
      </c>
      <c r="CW993" s="187" t="str">
        <f>IF(ISBLANK(CQ993), "", -3 + (CQ993 -VLOOKUP(CU993,Anthro_Calc!C:P,4,FALSE)) / (VLOOKUP(CU993,Anthro_Calc!C:P,5,FALSE) - VLOOKUP(CU993,Anthro_Calc!C:P,4,FALSE)))</f>
        <v/>
      </c>
      <c r="CX993" s="187" t="str">
        <f>IF(ISBLANK(CQ993), "", 3 + (CQ993 -VLOOKUP(CU993,Anthro_Calc!C:P,10,FALSE)) / (VLOOKUP(CU993,Anthro_Calc!C:P,10,FALSE) - VLOOKUP(CU993,Anthro_Calc!C:P,9,FALSE)))</f>
        <v/>
      </c>
      <c r="CY993" s="188" t="str">
        <f t="shared" si="825"/>
        <v/>
      </c>
      <c r="CZ993" s="117" t="str">
        <f t="shared" si="839"/>
        <v/>
      </c>
      <c r="DA993" s="174" t="str">
        <f t="shared" si="826"/>
        <v/>
      </c>
      <c r="DB993" s="189"/>
    </row>
    <row r="994" spans="1:106">
      <c r="A994" s="165">
        <f t="shared" si="831"/>
        <v>990</v>
      </c>
      <c r="B994" s="166"/>
      <c r="C994" s="166"/>
      <c r="D994" s="166"/>
      <c r="E994" s="166"/>
      <c r="F994" s="166"/>
      <c r="G994" s="166"/>
      <c r="H994" s="166"/>
      <c r="I994" s="166"/>
      <c r="J994" s="166"/>
      <c r="K994" s="166"/>
      <c r="L994" s="166"/>
      <c r="M994" s="167"/>
      <c r="N994" s="168" t="str">
        <f t="shared" ca="1" si="790"/>
        <v/>
      </c>
      <c r="O994" s="169"/>
      <c r="P994" s="169"/>
      <c r="Q994" s="167"/>
      <c r="R994" s="170"/>
      <c r="S994" s="171" t="str">
        <f t="shared" si="791"/>
        <v/>
      </c>
      <c r="T994" s="171" t="str">
        <f t="shared" si="792"/>
        <v/>
      </c>
      <c r="U994" s="171" t="str">
        <f t="shared" si="793"/>
        <v/>
      </c>
      <c r="V994" s="171" t="str">
        <f>IF(ISBLANK(R994), "", (POWER(R994/VLOOKUP(U994,Anthro_Calc!C:P,13,FALSE),VLOOKUP(U994,Anthro_Calc!C:P,12,FALSE))-1) / (VLOOKUP(U994,Anthro_Calc!C:P,14,FALSE)*VLOOKUP(U994,Anthro_Calc!C:P,12,FALSE)))</f>
        <v/>
      </c>
      <c r="W994" s="171" t="str">
        <f>IF(ISBLANK(R994), "", -3 + (R994 -VLOOKUP(U994,Anthro_Calc!C:P,4,FALSE)) / (VLOOKUP(U994,Anthro_Calc!C:P,5,FALSE) - VLOOKUP(U994,Anthro_Calc!C:P,4,FALSE)))</f>
        <v/>
      </c>
      <c r="X994" s="171" t="str">
        <f>IF(ISBLANK(R994), "", 3 + (R994 -VLOOKUP(U994,Anthro_Calc!C:P,10,FALSE)) / (VLOOKUP(U994,Anthro_Calc!C:P,10,FALSE) - VLOOKUP(U994,Anthro_Calc!C:P,9,FALSE)))</f>
        <v/>
      </c>
      <c r="Y994" s="172" t="str">
        <f t="shared" si="794"/>
        <v/>
      </c>
      <c r="Z994" s="173" t="str">
        <f t="shared" si="795"/>
        <v/>
      </c>
      <c r="AA994" s="174" t="str">
        <f t="shared" si="830"/>
        <v/>
      </c>
      <c r="AB994" s="167"/>
      <c r="AC994" s="175"/>
      <c r="AD994" s="176"/>
      <c r="AE994" s="177" t="str">
        <f t="shared" si="796"/>
        <v/>
      </c>
      <c r="AF994" s="171">
        <f t="shared" si="797"/>
        <v>0</v>
      </c>
      <c r="AG994" s="171">
        <f t="shared" si="798"/>
        <v>0</v>
      </c>
      <c r="AH994" s="171" t="str">
        <f t="shared" si="799"/>
        <v>0</v>
      </c>
      <c r="AI994" s="171" t="str">
        <f>IF(ISBLANK(AD994), "", (POWER(AD994/VLOOKUP(AH994,Anthro_Calc!C:P,13,FALSE),VLOOKUP(AH994,Anthro_Calc!C:P,12,FALSE))-1) / (VLOOKUP(AH994,Anthro_Calc!C:P,14,FALSE)*VLOOKUP(AH994,Anthro_Calc!C:P,12,FALSE)))</f>
        <v/>
      </c>
      <c r="AJ994" s="171" t="str">
        <f>IF(ISBLANK(AD994), "", -3 + (AD994 -VLOOKUP(AH994,Anthro_Calc!C:P,4,FALSE)) / (VLOOKUP(AH994,Anthro_Calc!C:P,5,FALSE) - VLOOKUP(AH994,Anthro_Calc!C:P,4,FALSE)))</f>
        <v/>
      </c>
      <c r="AK994" s="171" t="str">
        <f>IF(ISBLANK(AD994), "", 3 + (AD994 -VLOOKUP(AH994,Anthro_Calc!C:P,10,FALSE)) / (VLOOKUP(AH994,Anthro_Calc!C:P,10,FALSE) - VLOOKUP(AH994,Anthro_Calc!C:P,9,FALSE)))</f>
        <v/>
      </c>
      <c r="AL994" s="172" t="str">
        <f t="shared" si="800"/>
        <v/>
      </c>
      <c r="AM994" s="173" t="str">
        <f t="shared" si="801"/>
        <v/>
      </c>
      <c r="AN994" s="174" t="str">
        <f t="shared" si="802"/>
        <v/>
      </c>
      <c r="AO994" s="178" t="str">
        <f t="shared" si="832"/>
        <v/>
      </c>
      <c r="AP994" s="179"/>
      <c r="AQ994" s="179" t="str">
        <f t="shared" si="838"/>
        <v/>
      </c>
      <c r="AR994" s="167"/>
      <c r="AS994" s="175"/>
      <c r="AT994" s="170"/>
      <c r="AU994" s="177" t="str">
        <f t="shared" si="829"/>
        <v/>
      </c>
      <c r="AV994" s="171">
        <f t="shared" si="803"/>
        <v>0</v>
      </c>
      <c r="AW994" s="171">
        <f t="shared" si="804"/>
        <v>0</v>
      </c>
      <c r="AX994" s="171" t="str">
        <f t="shared" si="805"/>
        <v>0</v>
      </c>
      <c r="AY994" s="171" t="str">
        <f>IF(ISBLANK(AT994), "", (POWER(AT994/VLOOKUP(AX994,Anthro_Calc!C:P,13,FALSE),VLOOKUP(AX994,Anthro_Calc!C:P,12,FALSE))-1) / (VLOOKUP(AX994,Anthro_Calc!C:P,14,FALSE)*VLOOKUP(AX994,Anthro_Calc!C:P,12,FALSE)))</f>
        <v/>
      </c>
      <c r="AZ994" s="171" t="str">
        <f>IF(ISBLANK(AT994), "", -3 + (AT994 -VLOOKUP(AX994,Anthro_Calc!C:P,4,FALSE)) / (VLOOKUP(AX994,Anthro_Calc!C:P,5,FALSE) - VLOOKUP(AX994,Anthro_Calc!C:P,4,FALSE)))</f>
        <v/>
      </c>
      <c r="BA994" s="171" t="str">
        <f>IF(ISBLANK(AT994), "", 3 + (AT994 -VLOOKUP(AX994,Anthro_Calc!C:P,10,FALSE)) / (VLOOKUP(AX994,Anthro_Calc!C:P,10,FALSE) - VLOOKUP(AX994,Anthro_Calc!C:P,9,FALSE)))</f>
        <v/>
      </c>
      <c r="BB994" s="172" t="str">
        <f t="shared" si="806"/>
        <v/>
      </c>
      <c r="BC994" s="173" t="str">
        <f t="shared" si="807"/>
        <v/>
      </c>
      <c r="BD994" s="174" t="str">
        <f t="shared" si="833"/>
        <v/>
      </c>
      <c r="BE994" s="180" t="str">
        <f t="shared" si="834"/>
        <v/>
      </c>
      <c r="BF994" s="181" t="str">
        <f t="shared" si="808"/>
        <v/>
      </c>
      <c r="BG994" s="181" t="str">
        <f t="shared" si="835"/>
        <v/>
      </c>
      <c r="BH994" s="179"/>
      <c r="BI994" s="182"/>
      <c r="BJ994" s="167"/>
      <c r="BK994" s="175"/>
      <c r="BL994" s="176"/>
      <c r="BM994" s="177" t="str">
        <f t="shared" si="809"/>
        <v/>
      </c>
      <c r="BN994" s="171">
        <f t="shared" si="827"/>
        <v>0</v>
      </c>
      <c r="BO994" s="171">
        <f t="shared" si="828"/>
        <v>0</v>
      </c>
      <c r="BP994" s="171" t="str">
        <f t="shared" si="810"/>
        <v>0</v>
      </c>
      <c r="BQ994" s="171" t="str">
        <f>IF(ISBLANK(BL994), "", (POWER(BL994/VLOOKUP(BP994,Anthro_Calc!C:P,13,FALSE),VLOOKUP(BP994,Anthro_Calc!C:P,12,FALSE))-1) / (VLOOKUP(BP994,Anthro_Calc!C:P,14,FALSE)*VLOOKUP(BP994,Anthro_Calc!C:P,12,FALSE)))</f>
        <v/>
      </c>
      <c r="BR994" s="171" t="str">
        <f>IF(ISBLANK(BL994), "", -3 + (BL994 -VLOOKUP(BP994,Anthro_Calc!C:P,4,FALSE)) / (VLOOKUP(BP994,Anthro_Calc!C:P,5,FALSE) - VLOOKUP(BP994,Anthro_Calc!C:P,4,FALSE)))</f>
        <v/>
      </c>
      <c r="BS994" s="171" t="str">
        <f>IF(ISBLANK(BL994), "", 3 + (BL994 -VLOOKUP(BP994,Anthro_Calc!C:P,10,FALSE)) / (VLOOKUP(BP994,Anthro_Calc!C:P,10,FALSE) - VLOOKUP(BP994,Anthro_Calc!C:P,9,FALSE)))</f>
        <v/>
      </c>
      <c r="BT994" s="172" t="str">
        <f t="shared" si="811"/>
        <v/>
      </c>
      <c r="BU994" s="173" t="str">
        <f t="shared" si="812"/>
        <v/>
      </c>
      <c r="BV994" s="174" t="str">
        <f t="shared" si="813"/>
        <v/>
      </c>
      <c r="BW994" s="181" t="str">
        <f t="shared" si="836"/>
        <v/>
      </c>
      <c r="BX994" s="179"/>
      <c r="BY994" s="181" t="str">
        <f>IF(ISBLANK(BL994), "", VLOOKUP(Z994&amp;" "&amp;BV994&amp;" "&amp;BW994,Graduation_Criteria!$D$2:$E$34,2,FALSE))</f>
        <v/>
      </c>
      <c r="BZ994" s="181" t="str">
        <f t="shared" si="837"/>
        <v/>
      </c>
      <c r="CA994" s="167"/>
      <c r="CB994" s="175"/>
      <c r="CC994" s="175"/>
      <c r="CD994" s="183" t="str">
        <f t="shared" si="814"/>
        <v/>
      </c>
      <c r="CE994" s="184">
        <f t="shared" si="815"/>
        <v>0</v>
      </c>
      <c r="CF994" s="184">
        <f t="shared" si="816"/>
        <v>0</v>
      </c>
      <c r="CG994" s="184" t="str">
        <f t="shared" si="817"/>
        <v>0</v>
      </c>
      <c r="CH994" s="184" t="str">
        <f>IF(ISBLANK(CC994), "", (POWER(CC994/VLOOKUP(CG994,Anthro_Calc!C:P,13,FALSE),VLOOKUP(CG994,Anthro_Calc!C:P,12,FALSE))-1) / (VLOOKUP(CG994,Anthro_Calc!C:P,14,FALSE)*VLOOKUP(CG994,Anthro_Calc!C:P,12,FALSE)))</f>
        <v/>
      </c>
      <c r="CI994" s="184" t="str">
        <f>IF(ISBLANK(CC994), "", -3 + (CC994 -VLOOKUP(CG994,Anthro_Calc!C:P,4,FALSE)) / (VLOOKUP(CG994,Anthro_Calc!C:P,5,FALSE) - VLOOKUP(CG994,Anthro_Calc!C:P,4,FALSE)))</f>
        <v/>
      </c>
      <c r="CJ994" s="184" t="str">
        <f>IF(ISBLANK(CC994), "", 3 + (CC994 -VLOOKUP(CG994,Anthro_Calc!C:P,10,FALSE)) / (VLOOKUP(CG994,Anthro_Calc!C:P,10,FALSE) - VLOOKUP(CG994,Anthro_Calc!C:P,9,FALSE)))</f>
        <v/>
      </c>
      <c r="CK994" s="185" t="str">
        <f t="shared" si="818"/>
        <v/>
      </c>
      <c r="CL994" s="173" t="str">
        <f t="shared" si="819"/>
        <v/>
      </c>
      <c r="CM994" s="174" t="str">
        <f t="shared" si="820"/>
        <v/>
      </c>
      <c r="CN994" s="179"/>
      <c r="CO994" s="167"/>
      <c r="CP994" s="175"/>
      <c r="CQ994" s="175"/>
      <c r="CR994" s="186" t="str">
        <f t="shared" si="821"/>
        <v/>
      </c>
      <c r="CS994" s="187">
        <f t="shared" si="822"/>
        <v>0</v>
      </c>
      <c r="CT994" s="187">
        <f t="shared" si="823"/>
        <v>0</v>
      </c>
      <c r="CU994" s="187" t="str">
        <f t="shared" si="824"/>
        <v>0</v>
      </c>
      <c r="CV994" s="187" t="str">
        <f>IF(ISBLANK(CQ994), "", (POWER(CQ994/VLOOKUP(CU994,Anthro_Calc!C:P,13,FALSE),VLOOKUP(CU994,Anthro_Calc!C:P,12,FALSE))-1) / (VLOOKUP(CU994,Anthro_Calc!C:P,14,FALSE)*VLOOKUP(CU994,Anthro_Calc!C:P,12,FALSE)))</f>
        <v/>
      </c>
      <c r="CW994" s="187" t="str">
        <f>IF(ISBLANK(CQ994), "", -3 + (CQ994 -VLOOKUP(CU994,Anthro_Calc!C:P,4,FALSE)) / (VLOOKUP(CU994,Anthro_Calc!C:P,5,FALSE) - VLOOKUP(CU994,Anthro_Calc!C:P,4,FALSE)))</f>
        <v/>
      </c>
      <c r="CX994" s="187" t="str">
        <f>IF(ISBLANK(CQ994), "", 3 + (CQ994 -VLOOKUP(CU994,Anthro_Calc!C:P,10,FALSE)) / (VLOOKUP(CU994,Anthro_Calc!C:P,10,FALSE) - VLOOKUP(CU994,Anthro_Calc!C:P,9,FALSE)))</f>
        <v/>
      </c>
      <c r="CY994" s="188" t="str">
        <f t="shared" si="825"/>
        <v/>
      </c>
      <c r="CZ994" s="117" t="str">
        <f t="shared" si="839"/>
        <v/>
      </c>
      <c r="DA994" s="174" t="str">
        <f t="shared" si="826"/>
        <v/>
      </c>
      <c r="DB994" s="189"/>
    </row>
    <row r="995" spans="1:106">
      <c r="A995" s="165">
        <f t="shared" si="831"/>
        <v>991</v>
      </c>
      <c r="B995" s="166"/>
      <c r="C995" s="166"/>
      <c r="D995" s="166"/>
      <c r="E995" s="166"/>
      <c r="F995" s="166"/>
      <c r="G995" s="166"/>
      <c r="H995" s="166"/>
      <c r="I995" s="166"/>
      <c r="J995" s="166"/>
      <c r="K995" s="166"/>
      <c r="L995" s="166"/>
      <c r="M995" s="167"/>
      <c r="N995" s="168" t="str">
        <f t="shared" ca="1" si="790"/>
        <v/>
      </c>
      <c r="O995" s="169"/>
      <c r="P995" s="169"/>
      <c r="Q995" s="167"/>
      <c r="R995" s="170"/>
      <c r="S995" s="171" t="str">
        <f t="shared" si="791"/>
        <v/>
      </c>
      <c r="T995" s="171" t="str">
        <f t="shared" si="792"/>
        <v/>
      </c>
      <c r="U995" s="171" t="str">
        <f t="shared" si="793"/>
        <v/>
      </c>
      <c r="V995" s="171" t="str">
        <f>IF(ISBLANK(R995), "", (POWER(R995/VLOOKUP(U995,Anthro_Calc!C:P,13,FALSE),VLOOKUP(U995,Anthro_Calc!C:P,12,FALSE))-1) / (VLOOKUP(U995,Anthro_Calc!C:P,14,FALSE)*VLOOKUP(U995,Anthro_Calc!C:P,12,FALSE)))</f>
        <v/>
      </c>
      <c r="W995" s="171" t="str">
        <f>IF(ISBLANK(R995), "", -3 + (R995 -VLOOKUP(U995,Anthro_Calc!C:P,4,FALSE)) / (VLOOKUP(U995,Anthro_Calc!C:P,5,FALSE) - VLOOKUP(U995,Anthro_Calc!C:P,4,FALSE)))</f>
        <v/>
      </c>
      <c r="X995" s="171" t="str">
        <f>IF(ISBLANK(R995), "", 3 + (R995 -VLOOKUP(U995,Anthro_Calc!C:P,10,FALSE)) / (VLOOKUP(U995,Anthro_Calc!C:P,10,FALSE) - VLOOKUP(U995,Anthro_Calc!C:P,9,FALSE)))</f>
        <v/>
      </c>
      <c r="Y995" s="172" t="str">
        <f t="shared" si="794"/>
        <v/>
      </c>
      <c r="Z995" s="173" t="str">
        <f t="shared" si="795"/>
        <v/>
      </c>
      <c r="AA995" s="174" t="str">
        <f t="shared" si="830"/>
        <v/>
      </c>
      <c r="AB995" s="167"/>
      <c r="AC995" s="175"/>
      <c r="AD995" s="176"/>
      <c r="AE995" s="177" t="str">
        <f t="shared" si="796"/>
        <v/>
      </c>
      <c r="AF995" s="171">
        <f t="shared" si="797"/>
        <v>0</v>
      </c>
      <c r="AG995" s="171">
        <f t="shared" si="798"/>
        <v>0</v>
      </c>
      <c r="AH995" s="171" t="str">
        <f t="shared" si="799"/>
        <v>0</v>
      </c>
      <c r="AI995" s="171" t="str">
        <f>IF(ISBLANK(AD995), "", (POWER(AD995/VLOOKUP(AH995,Anthro_Calc!C:P,13,FALSE),VLOOKUP(AH995,Anthro_Calc!C:P,12,FALSE))-1) / (VLOOKUP(AH995,Anthro_Calc!C:P,14,FALSE)*VLOOKUP(AH995,Anthro_Calc!C:P,12,FALSE)))</f>
        <v/>
      </c>
      <c r="AJ995" s="171" t="str">
        <f>IF(ISBLANK(AD995), "", -3 + (AD995 -VLOOKUP(AH995,Anthro_Calc!C:P,4,FALSE)) / (VLOOKUP(AH995,Anthro_Calc!C:P,5,FALSE) - VLOOKUP(AH995,Anthro_Calc!C:P,4,FALSE)))</f>
        <v/>
      </c>
      <c r="AK995" s="171" t="str">
        <f>IF(ISBLANK(AD995), "", 3 + (AD995 -VLOOKUP(AH995,Anthro_Calc!C:P,10,FALSE)) / (VLOOKUP(AH995,Anthro_Calc!C:P,10,FALSE) - VLOOKUP(AH995,Anthro_Calc!C:P,9,FALSE)))</f>
        <v/>
      </c>
      <c r="AL995" s="172" t="str">
        <f t="shared" si="800"/>
        <v/>
      </c>
      <c r="AM995" s="173" t="str">
        <f t="shared" si="801"/>
        <v/>
      </c>
      <c r="AN995" s="174" t="str">
        <f t="shared" si="802"/>
        <v/>
      </c>
      <c r="AO995" s="178" t="str">
        <f t="shared" si="832"/>
        <v/>
      </c>
      <c r="AP995" s="179"/>
      <c r="AQ995" s="179" t="str">
        <f t="shared" si="838"/>
        <v/>
      </c>
      <c r="AR995" s="167"/>
      <c r="AS995" s="175"/>
      <c r="AT995" s="170"/>
      <c r="AU995" s="177" t="str">
        <f t="shared" si="829"/>
        <v/>
      </c>
      <c r="AV995" s="171">
        <f t="shared" si="803"/>
        <v>0</v>
      </c>
      <c r="AW995" s="171">
        <f t="shared" si="804"/>
        <v>0</v>
      </c>
      <c r="AX995" s="171" t="str">
        <f t="shared" si="805"/>
        <v>0</v>
      </c>
      <c r="AY995" s="171" t="str">
        <f>IF(ISBLANK(AT995), "", (POWER(AT995/VLOOKUP(AX995,Anthro_Calc!C:P,13,FALSE),VLOOKUP(AX995,Anthro_Calc!C:P,12,FALSE))-1) / (VLOOKUP(AX995,Anthro_Calc!C:P,14,FALSE)*VLOOKUP(AX995,Anthro_Calc!C:P,12,FALSE)))</f>
        <v/>
      </c>
      <c r="AZ995" s="171" t="str">
        <f>IF(ISBLANK(AT995), "", -3 + (AT995 -VLOOKUP(AX995,Anthro_Calc!C:P,4,FALSE)) / (VLOOKUP(AX995,Anthro_Calc!C:P,5,FALSE) - VLOOKUP(AX995,Anthro_Calc!C:P,4,FALSE)))</f>
        <v/>
      </c>
      <c r="BA995" s="171" t="str">
        <f>IF(ISBLANK(AT995), "", 3 + (AT995 -VLOOKUP(AX995,Anthro_Calc!C:P,10,FALSE)) / (VLOOKUP(AX995,Anthro_Calc!C:P,10,FALSE) - VLOOKUP(AX995,Anthro_Calc!C:P,9,FALSE)))</f>
        <v/>
      </c>
      <c r="BB995" s="172" t="str">
        <f t="shared" si="806"/>
        <v/>
      </c>
      <c r="BC995" s="173" t="str">
        <f t="shared" si="807"/>
        <v/>
      </c>
      <c r="BD995" s="174" t="str">
        <f t="shared" si="833"/>
        <v/>
      </c>
      <c r="BE995" s="180" t="str">
        <f t="shared" si="834"/>
        <v/>
      </c>
      <c r="BF995" s="181" t="str">
        <f t="shared" si="808"/>
        <v/>
      </c>
      <c r="BG995" s="181" t="str">
        <f t="shared" si="835"/>
        <v/>
      </c>
      <c r="BH995" s="179"/>
      <c r="BI995" s="182"/>
      <c r="BJ995" s="167"/>
      <c r="BK995" s="175"/>
      <c r="BL995" s="176"/>
      <c r="BM995" s="177" t="str">
        <f t="shared" si="809"/>
        <v/>
      </c>
      <c r="BN995" s="171">
        <f t="shared" si="827"/>
        <v>0</v>
      </c>
      <c r="BO995" s="171">
        <f t="shared" si="828"/>
        <v>0</v>
      </c>
      <c r="BP995" s="171" t="str">
        <f t="shared" si="810"/>
        <v>0</v>
      </c>
      <c r="BQ995" s="171" t="str">
        <f>IF(ISBLANK(BL995), "", (POWER(BL995/VLOOKUP(BP995,Anthro_Calc!C:P,13,FALSE),VLOOKUP(BP995,Anthro_Calc!C:P,12,FALSE))-1) / (VLOOKUP(BP995,Anthro_Calc!C:P,14,FALSE)*VLOOKUP(BP995,Anthro_Calc!C:P,12,FALSE)))</f>
        <v/>
      </c>
      <c r="BR995" s="171" t="str">
        <f>IF(ISBLANK(BL995), "", -3 + (BL995 -VLOOKUP(BP995,Anthro_Calc!C:P,4,FALSE)) / (VLOOKUP(BP995,Anthro_Calc!C:P,5,FALSE) - VLOOKUP(BP995,Anthro_Calc!C:P,4,FALSE)))</f>
        <v/>
      </c>
      <c r="BS995" s="171" t="str">
        <f>IF(ISBLANK(BL995), "", 3 + (BL995 -VLOOKUP(BP995,Anthro_Calc!C:P,10,FALSE)) / (VLOOKUP(BP995,Anthro_Calc!C:P,10,FALSE) - VLOOKUP(BP995,Anthro_Calc!C:P,9,FALSE)))</f>
        <v/>
      </c>
      <c r="BT995" s="172" t="str">
        <f t="shared" si="811"/>
        <v/>
      </c>
      <c r="BU995" s="173" t="str">
        <f t="shared" si="812"/>
        <v/>
      </c>
      <c r="BV995" s="174" t="str">
        <f t="shared" si="813"/>
        <v/>
      </c>
      <c r="BW995" s="181" t="str">
        <f t="shared" si="836"/>
        <v/>
      </c>
      <c r="BX995" s="179"/>
      <c r="BY995" s="181" t="str">
        <f>IF(ISBLANK(BL995), "", VLOOKUP(Z995&amp;" "&amp;BV995&amp;" "&amp;BW995,Graduation_Criteria!$D$2:$E$34,2,FALSE))</f>
        <v/>
      </c>
      <c r="BZ995" s="181" t="str">
        <f t="shared" si="837"/>
        <v/>
      </c>
      <c r="CA995" s="167"/>
      <c r="CB995" s="175"/>
      <c r="CC995" s="175"/>
      <c r="CD995" s="183" t="str">
        <f t="shared" si="814"/>
        <v/>
      </c>
      <c r="CE995" s="184">
        <f t="shared" si="815"/>
        <v>0</v>
      </c>
      <c r="CF995" s="184">
        <f t="shared" si="816"/>
        <v>0</v>
      </c>
      <c r="CG995" s="184" t="str">
        <f t="shared" si="817"/>
        <v>0</v>
      </c>
      <c r="CH995" s="184" t="str">
        <f>IF(ISBLANK(CC995), "", (POWER(CC995/VLOOKUP(CG995,Anthro_Calc!C:P,13,FALSE),VLOOKUP(CG995,Anthro_Calc!C:P,12,FALSE))-1) / (VLOOKUP(CG995,Anthro_Calc!C:P,14,FALSE)*VLOOKUP(CG995,Anthro_Calc!C:P,12,FALSE)))</f>
        <v/>
      </c>
      <c r="CI995" s="184" t="str">
        <f>IF(ISBLANK(CC995), "", -3 + (CC995 -VLOOKUP(CG995,Anthro_Calc!C:P,4,FALSE)) / (VLOOKUP(CG995,Anthro_Calc!C:P,5,FALSE) - VLOOKUP(CG995,Anthro_Calc!C:P,4,FALSE)))</f>
        <v/>
      </c>
      <c r="CJ995" s="184" t="str">
        <f>IF(ISBLANK(CC995), "", 3 + (CC995 -VLOOKUP(CG995,Anthro_Calc!C:P,10,FALSE)) / (VLOOKUP(CG995,Anthro_Calc!C:P,10,FALSE) - VLOOKUP(CG995,Anthro_Calc!C:P,9,FALSE)))</f>
        <v/>
      </c>
      <c r="CK995" s="185" t="str">
        <f t="shared" si="818"/>
        <v/>
      </c>
      <c r="CL995" s="173" t="str">
        <f t="shared" si="819"/>
        <v/>
      </c>
      <c r="CM995" s="174" t="str">
        <f t="shared" si="820"/>
        <v/>
      </c>
      <c r="CN995" s="179"/>
      <c r="CO995" s="167"/>
      <c r="CP995" s="175"/>
      <c r="CQ995" s="175"/>
      <c r="CR995" s="186" t="str">
        <f t="shared" si="821"/>
        <v/>
      </c>
      <c r="CS995" s="187">
        <f t="shared" si="822"/>
        <v>0</v>
      </c>
      <c r="CT995" s="187">
        <f t="shared" si="823"/>
        <v>0</v>
      </c>
      <c r="CU995" s="187" t="str">
        <f t="shared" si="824"/>
        <v>0</v>
      </c>
      <c r="CV995" s="187" t="str">
        <f>IF(ISBLANK(CQ995), "", (POWER(CQ995/VLOOKUP(CU995,Anthro_Calc!C:P,13,FALSE),VLOOKUP(CU995,Anthro_Calc!C:P,12,FALSE))-1) / (VLOOKUP(CU995,Anthro_Calc!C:P,14,FALSE)*VLOOKUP(CU995,Anthro_Calc!C:P,12,FALSE)))</f>
        <v/>
      </c>
      <c r="CW995" s="187" t="str">
        <f>IF(ISBLANK(CQ995), "", -3 + (CQ995 -VLOOKUP(CU995,Anthro_Calc!C:P,4,FALSE)) / (VLOOKUP(CU995,Anthro_Calc!C:P,5,FALSE) - VLOOKUP(CU995,Anthro_Calc!C:P,4,FALSE)))</f>
        <v/>
      </c>
      <c r="CX995" s="187" t="str">
        <f>IF(ISBLANK(CQ995), "", 3 + (CQ995 -VLOOKUP(CU995,Anthro_Calc!C:P,10,FALSE)) / (VLOOKUP(CU995,Anthro_Calc!C:P,10,FALSE) - VLOOKUP(CU995,Anthro_Calc!C:P,9,FALSE)))</f>
        <v/>
      </c>
      <c r="CY995" s="188" t="str">
        <f t="shared" si="825"/>
        <v/>
      </c>
      <c r="CZ995" s="117" t="str">
        <f t="shared" si="839"/>
        <v/>
      </c>
      <c r="DA995" s="174" t="str">
        <f t="shared" si="826"/>
        <v/>
      </c>
      <c r="DB995" s="189"/>
    </row>
    <row r="996" spans="1:106">
      <c r="A996" s="165">
        <f t="shared" si="831"/>
        <v>992</v>
      </c>
      <c r="B996" s="166"/>
      <c r="C996" s="166"/>
      <c r="D996" s="166"/>
      <c r="E996" s="166"/>
      <c r="F996" s="166"/>
      <c r="G996" s="166"/>
      <c r="H996" s="166"/>
      <c r="I996" s="166"/>
      <c r="J996" s="166"/>
      <c r="K996" s="166"/>
      <c r="L996" s="166"/>
      <c r="M996" s="167"/>
      <c r="N996" s="168" t="str">
        <f t="shared" ca="1" si="790"/>
        <v/>
      </c>
      <c r="O996" s="169"/>
      <c r="P996" s="169"/>
      <c r="Q996" s="167"/>
      <c r="R996" s="170"/>
      <c r="S996" s="171" t="str">
        <f t="shared" si="791"/>
        <v/>
      </c>
      <c r="T996" s="171" t="str">
        <f t="shared" si="792"/>
        <v/>
      </c>
      <c r="U996" s="171" t="str">
        <f t="shared" si="793"/>
        <v/>
      </c>
      <c r="V996" s="171" t="str">
        <f>IF(ISBLANK(R996), "", (POWER(R996/VLOOKUP(U996,Anthro_Calc!C:P,13,FALSE),VLOOKUP(U996,Anthro_Calc!C:P,12,FALSE))-1) / (VLOOKUP(U996,Anthro_Calc!C:P,14,FALSE)*VLOOKUP(U996,Anthro_Calc!C:P,12,FALSE)))</f>
        <v/>
      </c>
      <c r="W996" s="171" t="str">
        <f>IF(ISBLANK(R996), "", -3 + (R996 -VLOOKUP(U996,Anthro_Calc!C:P,4,FALSE)) / (VLOOKUP(U996,Anthro_Calc!C:P,5,FALSE) - VLOOKUP(U996,Anthro_Calc!C:P,4,FALSE)))</f>
        <v/>
      </c>
      <c r="X996" s="171" t="str">
        <f>IF(ISBLANK(R996), "", 3 + (R996 -VLOOKUP(U996,Anthro_Calc!C:P,10,FALSE)) / (VLOOKUP(U996,Anthro_Calc!C:P,10,FALSE) - VLOOKUP(U996,Anthro_Calc!C:P,9,FALSE)))</f>
        <v/>
      </c>
      <c r="Y996" s="172" t="str">
        <f t="shared" si="794"/>
        <v/>
      </c>
      <c r="Z996" s="173" t="str">
        <f t="shared" si="795"/>
        <v/>
      </c>
      <c r="AA996" s="174" t="str">
        <f t="shared" si="830"/>
        <v/>
      </c>
      <c r="AB996" s="167"/>
      <c r="AC996" s="175"/>
      <c r="AD996" s="176"/>
      <c r="AE996" s="177" t="str">
        <f t="shared" si="796"/>
        <v/>
      </c>
      <c r="AF996" s="171">
        <f t="shared" si="797"/>
        <v>0</v>
      </c>
      <c r="AG996" s="171">
        <f t="shared" si="798"/>
        <v>0</v>
      </c>
      <c r="AH996" s="171" t="str">
        <f t="shared" si="799"/>
        <v>0</v>
      </c>
      <c r="AI996" s="171" t="str">
        <f>IF(ISBLANK(AD996), "", (POWER(AD996/VLOOKUP(AH996,Anthro_Calc!C:P,13,FALSE),VLOOKUP(AH996,Anthro_Calc!C:P,12,FALSE))-1) / (VLOOKUP(AH996,Anthro_Calc!C:P,14,FALSE)*VLOOKUP(AH996,Anthro_Calc!C:P,12,FALSE)))</f>
        <v/>
      </c>
      <c r="AJ996" s="171" t="str">
        <f>IF(ISBLANK(AD996), "", -3 + (AD996 -VLOOKUP(AH996,Anthro_Calc!C:P,4,FALSE)) / (VLOOKUP(AH996,Anthro_Calc!C:P,5,FALSE) - VLOOKUP(AH996,Anthro_Calc!C:P,4,FALSE)))</f>
        <v/>
      </c>
      <c r="AK996" s="171" t="str">
        <f>IF(ISBLANK(AD996), "", 3 + (AD996 -VLOOKUP(AH996,Anthro_Calc!C:P,10,FALSE)) / (VLOOKUP(AH996,Anthro_Calc!C:P,10,FALSE) - VLOOKUP(AH996,Anthro_Calc!C:P,9,FALSE)))</f>
        <v/>
      </c>
      <c r="AL996" s="172" t="str">
        <f t="shared" si="800"/>
        <v/>
      </c>
      <c r="AM996" s="173" t="str">
        <f t="shared" si="801"/>
        <v/>
      </c>
      <c r="AN996" s="174" t="str">
        <f t="shared" si="802"/>
        <v/>
      </c>
      <c r="AO996" s="178" t="str">
        <f t="shared" si="832"/>
        <v/>
      </c>
      <c r="AP996" s="179"/>
      <c r="AQ996" s="179" t="str">
        <f t="shared" si="838"/>
        <v/>
      </c>
      <c r="AR996" s="167"/>
      <c r="AS996" s="175"/>
      <c r="AT996" s="170"/>
      <c r="AU996" s="177" t="str">
        <f t="shared" si="829"/>
        <v/>
      </c>
      <c r="AV996" s="171">
        <f t="shared" si="803"/>
        <v>0</v>
      </c>
      <c r="AW996" s="171">
        <f t="shared" si="804"/>
        <v>0</v>
      </c>
      <c r="AX996" s="171" t="str">
        <f t="shared" si="805"/>
        <v>0</v>
      </c>
      <c r="AY996" s="171" t="str">
        <f>IF(ISBLANK(AT996), "", (POWER(AT996/VLOOKUP(AX996,Anthro_Calc!C:P,13,FALSE),VLOOKUP(AX996,Anthro_Calc!C:P,12,FALSE))-1) / (VLOOKUP(AX996,Anthro_Calc!C:P,14,FALSE)*VLOOKUP(AX996,Anthro_Calc!C:P,12,FALSE)))</f>
        <v/>
      </c>
      <c r="AZ996" s="171" t="str">
        <f>IF(ISBLANK(AT996), "", -3 + (AT996 -VLOOKUP(AX996,Anthro_Calc!C:P,4,FALSE)) / (VLOOKUP(AX996,Anthro_Calc!C:P,5,FALSE) - VLOOKUP(AX996,Anthro_Calc!C:P,4,FALSE)))</f>
        <v/>
      </c>
      <c r="BA996" s="171" t="str">
        <f>IF(ISBLANK(AT996), "", 3 + (AT996 -VLOOKUP(AX996,Anthro_Calc!C:P,10,FALSE)) / (VLOOKUP(AX996,Anthro_Calc!C:P,10,FALSE) - VLOOKUP(AX996,Anthro_Calc!C:P,9,FALSE)))</f>
        <v/>
      </c>
      <c r="BB996" s="172" t="str">
        <f t="shared" si="806"/>
        <v/>
      </c>
      <c r="BC996" s="173" t="str">
        <f t="shared" si="807"/>
        <v/>
      </c>
      <c r="BD996" s="174" t="str">
        <f t="shared" si="833"/>
        <v/>
      </c>
      <c r="BE996" s="180" t="str">
        <f t="shared" si="834"/>
        <v/>
      </c>
      <c r="BF996" s="181" t="str">
        <f t="shared" si="808"/>
        <v/>
      </c>
      <c r="BG996" s="181" t="str">
        <f t="shared" si="835"/>
        <v/>
      </c>
      <c r="BH996" s="179"/>
      <c r="BI996" s="182"/>
      <c r="BJ996" s="167"/>
      <c r="BK996" s="175"/>
      <c r="BL996" s="176"/>
      <c r="BM996" s="177" t="str">
        <f t="shared" si="809"/>
        <v/>
      </c>
      <c r="BN996" s="171">
        <f t="shared" si="827"/>
        <v>0</v>
      </c>
      <c r="BO996" s="171">
        <f t="shared" si="828"/>
        <v>0</v>
      </c>
      <c r="BP996" s="171" t="str">
        <f t="shared" si="810"/>
        <v>0</v>
      </c>
      <c r="BQ996" s="171" t="str">
        <f>IF(ISBLANK(BL996), "", (POWER(BL996/VLOOKUP(BP996,Anthro_Calc!C:P,13,FALSE),VLOOKUP(BP996,Anthro_Calc!C:P,12,FALSE))-1) / (VLOOKUP(BP996,Anthro_Calc!C:P,14,FALSE)*VLOOKUP(BP996,Anthro_Calc!C:P,12,FALSE)))</f>
        <v/>
      </c>
      <c r="BR996" s="171" t="str">
        <f>IF(ISBLANK(BL996), "", -3 + (BL996 -VLOOKUP(BP996,Anthro_Calc!C:P,4,FALSE)) / (VLOOKUP(BP996,Anthro_Calc!C:P,5,FALSE) - VLOOKUP(BP996,Anthro_Calc!C:P,4,FALSE)))</f>
        <v/>
      </c>
      <c r="BS996" s="171" t="str">
        <f>IF(ISBLANK(BL996), "", 3 + (BL996 -VLOOKUP(BP996,Anthro_Calc!C:P,10,FALSE)) / (VLOOKUP(BP996,Anthro_Calc!C:P,10,FALSE) - VLOOKUP(BP996,Anthro_Calc!C:P,9,FALSE)))</f>
        <v/>
      </c>
      <c r="BT996" s="172" t="str">
        <f t="shared" si="811"/>
        <v/>
      </c>
      <c r="BU996" s="173" t="str">
        <f t="shared" si="812"/>
        <v/>
      </c>
      <c r="BV996" s="174" t="str">
        <f t="shared" si="813"/>
        <v/>
      </c>
      <c r="BW996" s="181" t="str">
        <f t="shared" si="836"/>
        <v/>
      </c>
      <c r="BX996" s="179"/>
      <c r="BY996" s="181" t="str">
        <f>IF(ISBLANK(BL996), "", VLOOKUP(Z996&amp;" "&amp;BV996&amp;" "&amp;BW996,Graduation_Criteria!$D$2:$E$34,2,FALSE))</f>
        <v/>
      </c>
      <c r="BZ996" s="181" t="str">
        <f t="shared" si="837"/>
        <v/>
      </c>
      <c r="CA996" s="167"/>
      <c r="CB996" s="175"/>
      <c r="CC996" s="175"/>
      <c r="CD996" s="183" t="str">
        <f t="shared" si="814"/>
        <v/>
      </c>
      <c r="CE996" s="184">
        <f t="shared" si="815"/>
        <v>0</v>
      </c>
      <c r="CF996" s="184">
        <f t="shared" si="816"/>
        <v>0</v>
      </c>
      <c r="CG996" s="184" t="str">
        <f t="shared" si="817"/>
        <v>0</v>
      </c>
      <c r="CH996" s="184" t="str">
        <f>IF(ISBLANK(CC996), "", (POWER(CC996/VLOOKUP(CG996,Anthro_Calc!C:P,13,FALSE),VLOOKUP(CG996,Anthro_Calc!C:P,12,FALSE))-1) / (VLOOKUP(CG996,Anthro_Calc!C:P,14,FALSE)*VLOOKUP(CG996,Anthro_Calc!C:P,12,FALSE)))</f>
        <v/>
      </c>
      <c r="CI996" s="184" t="str">
        <f>IF(ISBLANK(CC996), "", -3 + (CC996 -VLOOKUP(CG996,Anthro_Calc!C:P,4,FALSE)) / (VLOOKUP(CG996,Anthro_Calc!C:P,5,FALSE) - VLOOKUP(CG996,Anthro_Calc!C:P,4,FALSE)))</f>
        <v/>
      </c>
      <c r="CJ996" s="184" t="str">
        <f>IF(ISBLANK(CC996), "", 3 + (CC996 -VLOOKUP(CG996,Anthro_Calc!C:P,10,FALSE)) / (VLOOKUP(CG996,Anthro_Calc!C:P,10,FALSE) - VLOOKUP(CG996,Anthro_Calc!C:P,9,FALSE)))</f>
        <v/>
      </c>
      <c r="CK996" s="185" t="str">
        <f t="shared" si="818"/>
        <v/>
      </c>
      <c r="CL996" s="173" t="str">
        <f t="shared" si="819"/>
        <v/>
      </c>
      <c r="CM996" s="174" t="str">
        <f t="shared" si="820"/>
        <v/>
      </c>
      <c r="CN996" s="179"/>
      <c r="CO996" s="167"/>
      <c r="CP996" s="175"/>
      <c r="CQ996" s="175"/>
      <c r="CR996" s="186" t="str">
        <f t="shared" si="821"/>
        <v/>
      </c>
      <c r="CS996" s="187">
        <f t="shared" si="822"/>
        <v>0</v>
      </c>
      <c r="CT996" s="187">
        <f t="shared" si="823"/>
        <v>0</v>
      </c>
      <c r="CU996" s="187" t="str">
        <f t="shared" si="824"/>
        <v>0</v>
      </c>
      <c r="CV996" s="187" t="str">
        <f>IF(ISBLANK(CQ996), "", (POWER(CQ996/VLOOKUP(CU996,Anthro_Calc!C:P,13,FALSE),VLOOKUP(CU996,Anthro_Calc!C:P,12,FALSE))-1) / (VLOOKUP(CU996,Anthro_Calc!C:P,14,FALSE)*VLOOKUP(CU996,Anthro_Calc!C:P,12,FALSE)))</f>
        <v/>
      </c>
      <c r="CW996" s="187" t="str">
        <f>IF(ISBLANK(CQ996), "", -3 + (CQ996 -VLOOKUP(CU996,Anthro_Calc!C:P,4,FALSE)) / (VLOOKUP(CU996,Anthro_Calc!C:P,5,FALSE) - VLOOKUP(CU996,Anthro_Calc!C:P,4,FALSE)))</f>
        <v/>
      </c>
      <c r="CX996" s="187" t="str">
        <f>IF(ISBLANK(CQ996), "", 3 + (CQ996 -VLOOKUP(CU996,Anthro_Calc!C:P,10,FALSE)) / (VLOOKUP(CU996,Anthro_Calc!C:P,10,FALSE) - VLOOKUP(CU996,Anthro_Calc!C:P,9,FALSE)))</f>
        <v/>
      </c>
      <c r="CY996" s="188" t="str">
        <f t="shared" si="825"/>
        <v/>
      </c>
      <c r="CZ996" s="117" t="str">
        <f t="shared" si="839"/>
        <v/>
      </c>
      <c r="DA996" s="174" t="str">
        <f t="shared" si="826"/>
        <v/>
      </c>
      <c r="DB996" s="189"/>
    </row>
    <row r="997" spans="1:106">
      <c r="A997" s="165">
        <f t="shared" si="831"/>
        <v>993</v>
      </c>
      <c r="B997" s="166"/>
      <c r="C997" s="166"/>
      <c r="D997" s="166"/>
      <c r="E997" s="166"/>
      <c r="F997" s="166"/>
      <c r="G997" s="166"/>
      <c r="H997" s="166"/>
      <c r="I997" s="166"/>
      <c r="J997" s="166"/>
      <c r="K997" s="166"/>
      <c r="L997" s="166"/>
      <c r="M997" s="167"/>
      <c r="N997" s="168" t="str">
        <f t="shared" ca="1" si="790"/>
        <v/>
      </c>
      <c r="O997" s="169"/>
      <c r="P997" s="169"/>
      <c r="Q997" s="167"/>
      <c r="R997" s="170"/>
      <c r="S997" s="171" t="str">
        <f t="shared" si="791"/>
        <v/>
      </c>
      <c r="T997" s="171" t="str">
        <f t="shared" si="792"/>
        <v/>
      </c>
      <c r="U997" s="171" t="str">
        <f t="shared" si="793"/>
        <v/>
      </c>
      <c r="V997" s="171" t="str">
        <f>IF(ISBLANK(R997), "", (POWER(R997/VLOOKUP(U997,Anthro_Calc!C:P,13,FALSE),VLOOKUP(U997,Anthro_Calc!C:P,12,FALSE))-1) / (VLOOKUP(U997,Anthro_Calc!C:P,14,FALSE)*VLOOKUP(U997,Anthro_Calc!C:P,12,FALSE)))</f>
        <v/>
      </c>
      <c r="W997" s="171" t="str">
        <f>IF(ISBLANK(R997), "", -3 + (R997 -VLOOKUP(U997,Anthro_Calc!C:P,4,FALSE)) / (VLOOKUP(U997,Anthro_Calc!C:P,5,FALSE) - VLOOKUP(U997,Anthro_Calc!C:P,4,FALSE)))</f>
        <v/>
      </c>
      <c r="X997" s="171" t="str">
        <f>IF(ISBLANK(R997), "", 3 + (R997 -VLOOKUP(U997,Anthro_Calc!C:P,10,FALSE)) / (VLOOKUP(U997,Anthro_Calc!C:P,10,FALSE) - VLOOKUP(U997,Anthro_Calc!C:P,9,FALSE)))</f>
        <v/>
      </c>
      <c r="Y997" s="172" t="str">
        <f t="shared" si="794"/>
        <v/>
      </c>
      <c r="Z997" s="173" t="str">
        <f t="shared" si="795"/>
        <v/>
      </c>
      <c r="AA997" s="174" t="str">
        <f t="shared" si="830"/>
        <v/>
      </c>
      <c r="AB997" s="167"/>
      <c r="AC997" s="175"/>
      <c r="AD997" s="176"/>
      <c r="AE997" s="177" t="str">
        <f t="shared" si="796"/>
        <v/>
      </c>
      <c r="AF997" s="171">
        <f t="shared" si="797"/>
        <v>0</v>
      </c>
      <c r="AG997" s="171">
        <f t="shared" si="798"/>
        <v>0</v>
      </c>
      <c r="AH997" s="171" t="str">
        <f t="shared" si="799"/>
        <v>0</v>
      </c>
      <c r="AI997" s="171" t="str">
        <f>IF(ISBLANK(AD997), "", (POWER(AD997/VLOOKUP(AH997,Anthro_Calc!C:P,13,FALSE),VLOOKUP(AH997,Anthro_Calc!C:P,12,FALSE))-1) / (VLOOKUP(AH997,Anthro_Calc!C:P,14,FALSE)*VLOOKUP(AH997,Anthro_Calc!C:P,12,FALSE)))</f>
        <v/>
      </c>
      <c r="AJ997" s="171" t="str">
        <f>IF(ISBLANK(AD997), "", -3 + (AD997 -VLOOKUP(AH997,Anthro_Calc!C:P,4,FALSE)) / (VLOOKUP(AH997,Anthro_Calc!C:P,5,FALSE) - VLOOKUP(AH997,Anthro_Calc!C:P,4,FALSE)))</f>
        <v/>
      </c>
      <c r="AK997" s="171" t="str">
        <f>IF(ISBLANK(AD997), "", 3 + (AD997 -VLOOKUP(AH997,Anthro_Calc!C:P,10,FALSE)) / (VLOOKUP(AH997,Anthro_Calc!C:P,10,FALSE) - VLOOKUP(AH997,Anthro_Calc!C:P,9,FALSE)))</f>
        <v/>
      </c>
      <c r="AL997" s="172" t="str">
        <f t="shared" si="800"/>
        <v/>
      </c>
      <c r="AM997" s="173" t="str">
        <f t="shared" si="801"/>
        <v/>
      </c>
      <c r="AN997" s="174" t="str">
        <f t="shared" si="802"/>
        <v/>
      </c>
      <c r="AO997" s="178" t="str">
        <f t="shared" si="832"/>
        <v/>
      </c>
      <c r="AP997" s="179"/>
      <c r="AQ997" s="179" t="str">
        <f t="shared" si="838"/>
        <v/>
      </c>
      <c r="AR997" s="167"/>
      <c r="AS997" s="175"/>
      <c r="AT997" s="170"/>
      <c r="AU997" s="177" t="str">
        <f t="shared" si="829"/>
        <v/>
      </c>
      <c r="AV997" s="171">
        <f t="shared" si="803"/>
        <v>0</v>
      </c>
      <c r="AW997" s="171">
        <f t="shared" si="804"/>
        <v>0</v>
      </c>
      <c r="AX997" s="171" t="str">
        <f t="shared" si="805"/>
        <v>0</v>
      </c>
      <c r="AY997" s="171" t="str">
        <f>IF(ISBLANK(AT997), "", (POWER(AT997/VLOOKUP(AX997,Anthro_Calc!C:P,13,FALSE),VLOOKUP(AX997,Anthro_Calc!C:P,12,FALSE))-1) / (VLOOKUP(AX997,Anthro_Calc!C:P,14,FALSE)*VLOOKUP(AX997,Anthro_Calc!C:P,12,FALSE)))</f>
        <v/>
      </c>
      <c r="AZ997" s="171" t="str">
        <f>IF(ISBLANK(AT997), "", -3 + (AT997 -VLOOKUP(AX997,Anthro_Calc!C:P,4,FALSE)) / (VLOOKUP(AX997,Anthro_Calc!C:P,5,FALSE) - VLOOKUP(AX997,Anthro_Calc!C:P,4,FALSE)))</f>
        <v/>
      </c>
      <c r="BA997" s="171" t="str">
        <f>IF(ISBLANK(AT997), "", 3 + (AT997 -VLOOKUP(AX997,Anthro_Calc!C:P,10,FALSE)) / (VLOOKUP(AX997,Anthro_Calc!C:P,10,FALSE) - VLOOKUP(AX997,Anthro_Calc!C:P,9,FALSE)))</f>
        <v/>
      </c>
      <c r="BB997" s="172" t="str">
        <f t="shared" si="806"/>
        <v/>
      </c>
      <c r="BC997" s="173" t="str">
        <f t="shared" si="807"/>
        <v/>
      </c>
      <c r="BD997" s="174" t="str">
        <f t="shared" si="833"/>
        <v/>
      </c>
      <c r="BE997" s="180" t="str">
        <f t="shared" si="834"/>
        <v/>
      </c>
      <c r="BF997" s="181" t="str">
        <f t="shared" si="808"/>
        <v/>
      </c>
      <c r="BG997" s="181" t="str">
        <f t="shared" si="835"/>
        <v/>
      </c>
      <c r="BH997" s="179"/>
      <c r="BI997" s="182"/>
      <c r="BJ997" s="167"/>
      <c r="BK997" s="175"/>
      <c r="BL997" s="176"/>
      <c r="BM997" s="177" t="str">
        <f t="shared" si="809"/>
        <v/>
      </c>
      <c r="BN997" s="171">
        <f t="shared" si="827"/>
        <v>0</v>
      </c>
      <c r="BO997" s="171">
        <f t="shared" si="828"/>
        <v>0</v>
      </c>
      <c r="BP997" s="171" t="str">
        <f t="shared" si="810"/>
        <v>0</v>
      </c>
      <c r="BQ997" s="171" t="str">
        <f>IF(ISBLANK(BL997), "", (POWER(BL997/VLOOKUP(BP997,Anthro_Calc!C:P,13,FALSE),VLOOKUP(BP997,Anthro_Calc!C:P,12,FALSE))-1) / (VLOOKUP(BP997,Anthro_Calc!C:P,14,FALSE)*VLOOKUP(BP997,Anthro_Calc!C:P,12,FALSE)))</f>
        <v/>
      </c>
      <c r="BR997" s="171" t="str">
        <f>IF(ISBLANK(BL997), "", -3 + (BL997 -VLOOKUP(BP997,Anthro_Calc!C:P,4,FALSE)) / (VLOOKUP(BP997,Anthro_Calc!C:P,5,FALSE) - VLOOKUP(BP997,Anthro_Calc!C:P,4,FALSE)))</f>
        <v/>
      </c>
      <c r="BS997" s="171" t="str">
        <f>IF(ISBLANK(BL997), "", 3 + (BL997 -VLOOKUP(BP997,Anthro_Calc!C:P,10,FALSE)) / (VLOOKUP(BP997,Anthro_Calc!C:P,10,FALSE) - VLOOKUP(BP997,Anthro_Calc!C:P,9,FALSE)))</f>
        <v/>
      </c>
      <c r="BT997" s="172" t="str">
        <f t="shared" si="811"/>
        <v/>
      </c>
      <c r="BU997" s="173" t="str">
        <f t="shared" si="812"/>
        <v/>
      </c>
      <c r="BV997" s="174" t="str">
        <f t="shared" si="813"/>
        <v/>
      </c>
      <c r="BW997" s="181" t="str">
        <f t="shared" si="836"/>
        <v/>
      </c>
      <c r="BX997" s="179"/>
      <c r="BY997" s="181" t="str">
        <f>IF(ISBLANK(BL997), "", VLOOKUP(Z997&amp;" "&amp;BV997&amp;" "&amp;BW997,Graduation_Criteria!$D$2:$E$34,2,FALSE))</f>
        <v/>
      </c>
      <c r="BZ997" s="181" t="str">
        <f t="shared" si="837"/>
        <v/>
      </c>
      <c r="CA997" s="167"/>
      <c r="CB997" s="175"/>
      <c r="CC997" s="175"/>
      <c r="CD997" s="183" t="str">
        <f t="shared" si="814"/>
        <v/>
      </c>
      <c r="CE997" s="184">
        <f t="shared" si="815"/>
        <v>0</v>
      </c>
      <c r="CF997" s="184">
        <f t="shared" si="816"/>
        <v>0</v>
      </c>
      <c r="CG997" s="184" t="str">
        <f t="shared" si="817"/>
        <v>0</v>
      </c>
      <c r="CH997" s="184" t="str">
        <f>IF(ISBLANK(CC997), "", (POWER(CC997/VLOOKUP(CG997,Anthro_Calc!C:P,13,FALSE),VLOOKUP(CG997,Anthro_Calc!C:P,12,FALSE))-1) / (VLOOKUP(CG997,Anthro_Calc!C:P,14,FALSE)*VLOOKUP(CG997,Anthro_Calc!C:P,12,FALSE)))</f>
        <v/>
      </c>
      <c r="CI997" s="184" t="str">
        <f>IF(ISBLANK(CC997), "", -3 + (CC997 -VLOOKUP(CG997,Anthro_Calc!C:P,4,FALSE)) / (VLOOKUP(CG997,Anthro_Calc!C:P,5,FALSE) - VLOOKUP(CG997,Anthro_Calc!C:P,4,FALSE)))</f>
        <v/>
      </c>
      <c r="CJ997" s="184" t="str">
        <f>IF(ISBLANK(CC997), "", 3 + (CC997 -VLOOKUP(CG997,Anthro_Calc!C:P,10,FALSE)) / (VLOOKUP(CG997,Anthro_Calc!C:P,10,FALSE) - VLOOKUP(CG997,Anthro_Calc!C:P,9,FALSE)))</f>
        <v/>
      </c>
      <c r="CK997" s="185" t="str">
        <f t="shared" si="818"/>
        <v/>
      </c>
      <c r="CL997" s="173" t="str">
        <f t="shared" si="819"/>
        <v/>
      </c>
      <c r="CM997" s="174" t="str">
        <f t="shared" si="820"/>
        <v/>
      </c>
      <c r="CN997" s="179"/>
      <c r="CO997" s="167"/>
      <c r="CP997" s="175"/>
      <c r="CQ997" s="175"/>
      <c r="CR997" s="186" t="str">
        <f t="shared" si="821"/>
        <v/>
      </c>
      <c r="CS997" s="187">
        <f t="shared" si="822"/>
        <v>0</v>
      </c>
      <c r="CT997" s="187">
        <f t="shared" si="823"/>
        <v>0</v>
      </c>
      <c r="CU997" s="187" t="str">
        <f t="shared" si="824"/>
        <v>0</v>
      </c>
      <c r="CV997" s="187" t="str">
        <f>IF(ISBLANK(CQ997), "", (POWER(CQ997/VLOOKUP(CU997,Anthro_Calc!C:P,13,FALSE),VLOOKUP(CU997,Anthro_Calc!C:P,12,FALSE))-1) / (VLOOKUP(CU997,Anthro_Calc!C:P,14,FALSE)*VLOOKUP(CU997,Anthro_Calc!C:P,12,FALSE)))</f>
        <v/>
      </c>
      <c r="CW997" s="187" t="str">
        <f>IF(ISBLANK(CQ997), "", -3 + (CQ997 -VLOOKUP(CU997,Anthro_Calc!C:P,4,FALSE)) / (VLOOKUP(CU997,Anthro_Calc!C:P,5,FALSE) - VLOOKUP(CU997,Anthro_Calc!C:P,4,FALSE)))</f>
        <v/>
      </c>
      <c r="CX997" s="187" t="str">
        <f>IF(ISBLANK(CQ997), "", 3 + (CQ997 -VLOOKUP(CU997,Anthro_Calc!C:P,10,FALSE)) / (VLOOKUP(CU997,Anthro_Calc!C:P,10,FALSE) - VLOOKUP(CU997,Anthro_Calc!C:P,9,FALSE)))</f>
        <v/>
      </c>
      <c r="CY997" s="188" t="str">
        <f t="shared" si="825"/>
        <v/>
      </c>
      <c r="CZ997" s="117" t="str">
        <f t="shared" si="839"/>
        <v/>
      </c>
      <c r="DA997" s="174" t="str">
        <f t="shared" si="826"/>
        <v/>
      </c>
      <c r="DB997" s="189"/>
    </row>
    <row r="998" spans="1:106">
      <c r="A998" s="165">
        <f t="shared" si="831"/>
        <v>994</v>
      </c>
      <c r="B998" s="166"/>
      <c r="C998" s="166"/>
      <c r="D998" s="166"/>
      <c r="E998" s="166"/>
      <c r="F998" s="166"/>
      <c r="G998" s="166"/>
      <c r="H998" s="166"/>
      <c r="I998" s="166"/>
      <c r="J998" s="166"/>
      <c r="K998" s="166"/>
      <c r="L998" s="166"/>
      <c r="M998" s="167"/>
      <c r="N998" s="168" t="str">
        <f t="shared" ca="1" si="790"/>
        <v/>
      </c>
      <c r="O998" s="169"/>
      <c r="P998" s="169"/>
      <c r="Q998" s="167"/>
      <c r="R998" s="170"/>
      <c r="S998" s="171" t="str">
        <f t="shared" si="791"/>
        <v/>
      </c>
      <c r="T998" s="171" t="str">
        <f t="shared" si="792"/>
        <v/>
      </c>
      <c r="U998" s="171" t="str">
        <f t="shared" si="793"/>
        <v/>
      </c>
      <c r="V998" s="171" t="str">
        <f>IF(ISBLANK(R998), "", (POWER(R998/VLOOKUP(U998,Anthro_Calc!C:P,13,FALSE),VLOOKUP(U998,Anthro_Calc!C:P,12,FALSE))-1) / (VLOOKUP(U998,Anthro_Calc!C:P,14,FALSE)*VLOOKUP(U998,Anthro_Calc!C:P,12,FALSE)))</f>
        <v/>
      </c>
      <c r="W998" s="171" t="str">
        <f>IF(ISBLANK(R998), "", -3 + (R998 -VLOOKUP(U998,Anthro_Calc!C:P,4,FALSE)) / (VLOOKUP(U998,Anthro_Calc!C:P,5,FALSE) - VLOOKUP(U998,Anthro_Calc!C:P,4,FALSE)))</f>
        <v/>
      </c>
      <c r="X998" s="171" t="str">
        <f>IF(ISBLANK(R998), "", 3 + (R998 -VLOOKUP(U998,Anthro_Calc!C:P,10,FALSE)) / (VLOOKUP(U998,Anthro_Calc!C:P,10,FALSE) - VLOOKUP(U998,Anthro_Calc!C:P,9,FALSE)))</f>
        <v/>
      </c>
      <c r="Y998" s="172" t="str">
        <f t="shared" si="794"/>
        <v/>
      </c>
      <c r="Z998" s="173" t="str">
        <f t="shared" si="795"/>
        <v/>
      </c>
      <c r="AA998" s="174" t="str">
        <f t="shared" si="830"/>
        <v/>
      </c>
      <c r="AB998" s="167"/>
      <c r="AC998" s="175"/>
      <c r="AD998" s="176"/>
      <c r="AE998" s="177" t="str">
        <f t="shared" si="796"/>
        <v/>
      </c>
      <c r="AF998" s="171">
        <f t="shared" si="797"/>
        <v>0</v>
      </c>
      <c r="AG998" s="171">
        <f t="shared" si="798"/>
        <v>0</v>
      </c>
      <c r="AH998" s="171" t="str">
        <f t="shared" si="799"/>
        <v>0</v>
      </c>
      <c r="AI998" s="171" t="str">
        <f>IF(ISBLANK(AD998), "", (POWER(AD998/VLOOKUP(AH998,Anthro_Calc!C:P,13,FALSE),VLOOKUP(AH998,Anthro_Calc!C:P,12,FALSE))-1) / (VLOOKUP(AH998,Anthro_Calc!C:P,14,FALSE)*VLOOKUP(AH998,Anthro_Calc!C:P,12,FALSE)))</f>
        <v/>
      </c>
      <c r="AJ998" s="171" t="str">
        <f>IF(ISBLANK(AD998), "", -3 + (AD998 -VLOOKUP(AH998,Anthro_Calc!C:P,4,FALSE)) / (VLOOKUP(AH998,Anthro_Calc!C:P,5,FALSE) - VLOOKUP(AH998,Anthro_Calc!C:P,4,FALSE)))</f>
        <v/>
      </c>
      <c r="AK998" s="171" t="str">
        <f>IF(ISBLANK(AD998), "", 3 + (AD998 -VLOOKUP(AH998,Anthro_Calc!C:P,10,FALSE)) / (VLOOKUP(AH998,Anthro_Calc!C:P,10,FALSE) - VLOOKUP(AH998,Anthro_Calc!C:P,9,FALSE)))</f>
        <v/>
      </c>
      <c r="AL998" s="172" t="str">
        <f t="shared" si="800"/>
        <v/>
      </c>
      <c r="AM998" s="173" t="str">
        <f t="shared" si="801"/>
        <v/>
      </c>
      <c r="AN998" s="174" t="str">
        <f t="shared" si="802"/>
        <v/>
      </c>
      <c r="AO998" s="178" t="str">
        <f t="shared" si="832"/>
        <v/>
      </c>
      <c r="AP998" s="179"/>
      <c r="AQ998" s="179" t="str">
        <f t="shared" si="838"/>
        <v/>
      </c>
      <c r="AR998" s="167"/>
      <c r="AS998" s="175"/>
      <c r="AT998" s="170"/>
      <c r="AU998" s="177" t="str">
        <f t="shared" si="829"/>
        <v/>
      </c>
      <c r="AV998" s="171">
        <f t="shared" si="803"/>
        <v>0</v>
      </c>
      <c r="AW998" s="171">
        <f t="shared" si="804"/>
        <v>0</v>
      </c>
      <c r="AX998" s="171" t="str">
        <f t="shared" si="805"/>
        <v>0</v>
      </c>
      <c r="AY998" s="171" t="str">
        <f>IF(ISBLANK(AT998), "", (POWER(AT998/VLOOKUP(AX998,Anthro_Calc!C:P,13,FALSE),VLOOKUP(AX998,Anthro_Calc!C:P,12,FALSE))-1) / (VLOOKUP(AX998,Anthro_Calc!C:P,14,FALSE)*VLOOKUP(AX998,Anthro_Calc!C:P,12,FALSE)))</f>
        <v/>
      </c>
      <c r="AZ998" s="171" t="str">
        <f>IF(ISBLANK(AT998), "", -3 + (AT998 -VLOOKUP(AX998,Anthro_Calc!C:P,4,FALSE)) / (VLOOKUP(AX998,Anthro_Calc!C:P,5,FALSE) - VLOOKUP(AX998,Anthro_Calc!C:P,4,FALSE)))</f>
        <v/>
      </c>
      <c r="BA998" s="171" t="str">
        <f>IF(ISBLANK(AT998), "", 3 + (AT998 -VLOOKUP(AX998,Anthro_Calc!C:P,10,FALSE)) / (VLOOKUP(AX998,Anthro_Calc!C:P,10,FALSE) - VLOOKUP(AX998,Anthro_Calc!C:P,9,FALSE)))</f>
        <v/>
      </c>
      <c r="BB998" s="172" t="str">
        <f t="shared" si="806"/>
        <v/>
      </c>
      <c r="BC998" s="173" t="str">
        <f t="shared" si="807"/>
        <v/>
      </c>
      <c r="BD998" s="174" t="str">
        <f t="shared" si="833"/>
        <v/>
      </c>
      <c r="BE998" s="180" t="str">
        <f t="shared" si="834"/>
        <v/>
      </c>
      <c r="BF998" s="181" t="str">
        <f t="shared" si="808"/>
        <v/>
      </c>
      <c r="BG998" s="181" t="str">
        <f t="shared" si="835"/>
        <v/>
      </c>
      <c r="BH998" s="179"/>
      <c r="BI998" s="182"/>
      <c r="BJ998" s="167"/>
      <c r="BK998" s="175"/>
      <c r="BL998" s="176"/>
      <c r="BM998" s="177" t="str">
        <f t="shared" si="809"/>
        <v/>
      </c>
      <c r="BN998" s="171">
        <f t="shared" si="827"/>
        <v>0</v>
      </c>
      <c r="BO998" s="171">
        <f t="shared" si="828"/>
        <v>0</v>
      </c>
      <c r="BP998" s="171" t="str">
        <f t="shared" si="810"/>
        <v>0</v>
      </c>
      <c r="BQ998" s="171" t="str">
        <f>IF(ISBLANK(BL998), "", (POWER(BL998/VLOOKUP(BP998,Anthro_Calc!C:P,13,FALSE),VLOOKUP(BP998,Anthro_Calc!C:P,12,FALSE))-1) / (VLOOKUP(BP998,Anthro_Calc!C:P,14,FALSE)*VLOOKUP(BP998,Anthro_Calc!C:P,12,FALSE)))</f>
        <v/>
      </c>
      <c r="BR998" s="171" t="str">
        <f>IF(ISBLANK(BL998), "", -3 + (BL998 -VLOOKUP(BP998,Anthro_Calc!C:P,4,FALSE)) / (VLOOKUP(BP998,Anthro_Calc!C:P,5,FALSE) - VLOOKUP(BP998,Anthro_Calc!C:P,4,FALSE)))</f>
        <v/>
      </c>
      <c r="BS998" s="171" t="str">
        <f>IF(ISBLANK(BL998), "", 3 + (BL998 -VLOOKUP(BP998,Anthro_Calc!C:P,10,FALSE)) / (VLOOKUP(BP998,Anthro_Calc!C:P,10,FALSE) - VLOOKUP(BP998,Anthro_Calc!C:P,9,FALSE)))</f>
        <v/>
      </c>
      <c r="BT998" s="172" t="str">
        <f t="shared" si="811"/>
        <v/>
      </c>
      <c r="BU998" s="173" t="str">
        <f t="shared" si="812"/>
        <v/>
      </c>
      <c r="BV998" s="174" t="str">
        <f t="shared" si="813"/>
        <v/>
      </c>
      <c r="BW998" s="181" t="str">
        <f t="shared" si="836"/>
        <v/>
      </c>
      <c r="BX998" s="179"/>
      <c r="BY998" s="181" t="str">
        <f>IF(ISBLANK(BL998), "", VLOOKUP(Z998&amp;" "&amp;BV998&amp;" "&amp;BW998,Graduation_Criteria!$D$2:$E$34,2,FALSE))</f>
        <v/>
      </c>
      <c r="BZ998" s="181" t="str">
        <f t="shared" si="837"/>
        <v/>
      </c>
      <c r="CA998" s="167"/>
      <c r="CB998" s="175"/>
      <c r="CC998" s="175"/>
      <c r="CD998" s="183" t="str">
        <f t="shared" si="814"/>
        <v/>
      </c>
      <c r="CE998" s="184">
        <f t="shared" si="815"/>
        <v>0</v>
      </c>
      <c r="CF998" s="184">
        <f t="shared" si="816"/>
        <v>0</v>
      </c>
      <c r="CG998" s="184" t="str">
        <f t="shared" si="817"/>
        <v>0</v>
      </c>
      <c r="CH998" s="184" t="str">
        <f>IF(ISBLANK(CC998), "", (POWER(CC998/VLOOKUP(CG998,Anthro_Calc!C:P,13,FALSE),VLOOKUP(CG998,Anthro_Calc!C:P,12,FALSE))-1) / (VLOOKUP(CG998,Anthro_Calc!C:P,14,FALSE)*VLOOKUP(CG998,Anthro_Calc!C:P,12,FALSE)))</f>
        <v/>
      </c>
      <c r="CI998" s="184" t="str">
        <f>IF(ISBLANK(CC998), "", -3 + (CC998 -VLOOKUP(CG998,Anthro_Calc!C:P,4,FALSE)) / (VLOOKUP(CG998,Anthro_Calc!C:P,5,FALSE) - VLOOKUP(CG998,Anthro_Calc!C:P,4,FALSE)))</f>
        <v/>
      </c>
      <c r="CJ998" s="184" t="str">
        <f>IF(ISBLANK(CC998), "", 3 + (CC998 -VLOOKUP(CG998,Anthro_Calc!C:P,10,FALSE)) / (VLOOKUP(CG998,Anthro_Calc!C:P,10,FALSE) - VLOOKUP(CG998,Anthro_Calc!C:P,9,FALSE)))</f>
        <v/>
      </c>
      <c r="CK998" s="185" t="str">
        <f t="shared" si="818"/>
        <v/>
      </c>
      <c r="CL998" s="173" t="str">
        <f t="shared" si="819"/>
        <v/>
      </c>
      <c r="CM998" s="174" t="str">
        <f t="shared" si="820"/>
        <v/>
      </c>
      <c r="CN998" s="179"/>
      <c r="CO998" s="167"/>
      <c r="CP998" s="175"/>
      <c r="CQ998" s="175"/>
      <c r="CR998" s="186" t="str">
        <f t="shared" si="821"/>
        <v/>
      </c>
      <c r="CS998" s="187">
        <f t="shared" si="822"/>
        <v>0</v>
      </c>
      <c r="CT998" s="187">
        <f t="shared" si="823"/>
        <v>0</v>
      </c>
      <c r="CU998" s="187" t="str">
        <f t="shared" si="824"/>
        <v>0</v>
      </c>
      <c r="CV998" s="187" t="str">
        <f>IF(ISBLANK(CQ998), "", (POWER(CQ998/VLOOKUP(CU998,Anthro_Calc!C:P,13,FALSE),VLOOKUP(CU998,Anthro_Calc!C:P,12,FALSE))-1) / (VLOOKUP(CU998,Anthro_Calc!C:P,14,FALSE)*VLOOKUP(CU998,Anthro_Calc!C:P,12,FALSE)))</f>
        <v/>
      </c>
      <c r="CW998" s="187" t="str">
        <f>IF(ISBLANK(CQ998), "", -3 + (CQ998 -VLOOKUP(CU998,Anthro_Calc!C:P,4,FALSE)) / (VLOOKUP(CU998,Anthro_Calc!C:P,5,FALSE) - VLOOKUP(CU998,Anthro_Calc!C:P,4,FALSE)))</f>
        <v/>
      </c>
      <c r="CX998" s="187" t="str">
        <f>IF(ISBLANK(CQ998), "", 3 + (CQ998 -VLOOKUP(CU998,Anthro_Calc!C:P,10,FALSE)) / (VLOOKUP(CU998,Anthro_Calc!C:P,10,FALSE) - VLOOKUP(CU998,Anthro_Calc!C:P,9,FALSE)))</f>
        <v/>
      </c>
      <c r="CY998" s="188" t="str">
        <f t="shared" si="825"/>
        <v/>
      </c>
      <c r="CZ998" s="117" t="str">
        <f t="shared" si="839"/>
        <v/>
      </c>
      <c r="DA998" s="174" t="str">
        <f t="shared" si="826"/>
        <v/>
      </c>
      <c r="DB998" s="189"/>
    </row>
    <row r="999" spans="1:106">
      <c r="A999" s="165">
        <f t="shared" si="831"/>
        <v>995</v>
      </c>
      <c r="B999" s="166"/>
      <c r="C999" s="166"/>
      <c r="D999" s="166"/>
      <c r="E999" s="166"/>
      <c r="F999" s="166"/>
      <c r="G999" s="166"/>
      <c r="H999" s="166"/>
      <c r="I999" s="166"/>
      <c r="J999" s="166"/>
      <c r="K999" s="166"/>
      <c r="L999" s="166"/>
      <c r="M999" s="167"/>
      <c r="N999" s="168" t="str">
        <f t="shared" ca="1" si="790"/>
        <v/>
      </c>
      <c r="O999" s="169"/>
      <c r="P999" s="169"/>
      <c r="Q999" s="167"/>
      <c r="R999" s="170"/>
      <c r="S999" s="171" t="str">
        <f t="shared" si="791"/>
        <v/>
      </c>
      <c r="T999" s="171" t="str">
        <f t="shared" si="792"/>
        <v/>
      </c>
      <c r="U999" s="171" t="str">
        <f t="shared" si="793"/>
        <v/>
      </c>
      <c r="V999" s="171" t="str">
        <f>IF(ISBLANK(R999), "", (POWER(R999/VLOOKUP(U999,Anthro_Calc!C:P,13,FALSE),VLOOKUP(U999,Anthro_Calc!C:P,12,FALSE))-1) / (VLOOKUP(U999,Anthro_Calc!C:P,14,FALSE)*VLOOKUP(U999,Anthro_Calc!C:P,12,FALSE)))</f>
        <v/>
      </c>
      <c r="W999" s="171" t="str">
        <f>IF(ISBLANK(R999), "", -3 + (R999 -VLOOKUP(U999,Anthro_Calc!C:P,4,FALSE)) / (VLOOKUP(U999,Anthro_Calc!C:P,5,FALSE) - VLOOKUP(U999,Anthro_Calc!C:P,4,FALSE)))</f>
        <v/>
      </c>
      <c r="X999" s="171" t="str">
        <f>IF(ISBLANK(R999), "", 3 + (R999 -VLOOKUP(U999,Anthro_Calc!C:P,10,FALSE)) / (VLOOKUP(U999,Anthro_Calc!C:P,10,FALSE) - VLOOKUP(U999,Anthro_Calc!C:P,9,FALSE)))</f>
        <v/>
      </c>
      <c r="Y999" s="172" t="str">
        <f t="shared" si="794"/>
        <v/>
      </c>
      <c r="Z999" s="173" t="str">
        <f t="shared" si="795"/>
        <v/>
      </c>
      <c r="AA999" s="174" t="str">
        <f t="shared" si="830"/>
        <v/>
      </c>
      <c r="AB999" s="167"/>
      <c r="AC999" s="175"/>
      <c r="AD999" s="176"/>
      <c r="AE999" s="177" t="str">
        <f t="shared" si="796"/>
        <v/>
      </c>
      <c r="AF999" s="171">
        <f t="shared" si="797"/>
        <v>0</v>
      </c>
      <c r="AG999" s="171">
        <f t="shared" si="798"/>
        <v>0</v>
      </c>
      <c r="AH999" s="171" t="str">
        <f t="shared" si="799"/>
        <v>0</v>
      </c>
      <c r="AI999" s="171" t="str">
        <f>IF(ISBLANK(AD999), "", (POWER(AD999/VLOOKUP(AH999,Anthro_Calc!C:P,13,FALSE),VLOOKUP(AH999,Anthro_Calc!C:P,12,FALSE))-1) / (VLOOKUP(AH999,Anthro_Calc!C:P,14,FALSE)*VLOOKUP(AH999,Anthro_Calc!C:P,12,FALSE)))</f>
        <v/>
      </c>
      <c r="AJ999" s="171" t="str">
        <f>IF(ISBLANK(AD999), "", -3 + (AD999 -VLOOKUP(AH999,Anthro_Calc!C:P,4,FALSE)) / (VLOOKUP(AH999,Anthro_Calc!C:P,5,FALSE) - VLOOKUP(AH999,Anthro_Calc!C:P,4,FALSE)))</f>
        <v/>
      </c>
      <c r="AK999" s="171" t="str">
        <f>IF(ISBLANK(AD999), "", 3 + (AD999 -VLOOKUP(AH999,Anthro_Calc!C:P,10,FALSE)) / (VLOOKUP(AH999,Anthro_Calc!C:P,10,FALSE) - VLOOKUP(AH999,Anthro_Calc!C:P,9,FALSE)))</f>
        <v/>
      </c>
      <c r="AL999" s="172" t="str">
        <f t="shared" si="800"/>
        <v/>
      </c>
      <c r="AM999" s="173" t="str">
        <f t="shared" si="801"/>
        <v/>
      </c>
      <c r="AN999" s="174" t="str">
        <f t="shared" si="802"/>
        <v/>
      </c>
      <c r="AO999" s="178" t="str">
        <f t="shared" si="832"/>
        <v/>
      </c>
      <c r="AP999" s="179"/>
      <c r="AQ999" s="179" t="str">
        <f t="shared" si="838"/>
        <v/>
      </c>
      <c r="AR999" s="167"/>
      <c r="AS999" s="175"/>
      <c r="AT999" s="170"/>
      <c r="AU999" s="177" t="str">
        <f t="shared" si="829"/>
        <v/>
      </c>
      <c r="AV999" s="171">
        <f t="shared" si="803"/>
        <v>0</v>
      </c>
      <c r="AW999" s="171">
        <f t="shared" si="804"/>
        <v>0</v>
      </c>
      <c r="AX999" s="171" t="str">
        <f t="shared" si="805"/>
        <v>0</v>
      </c>
      <c r="AY999" s="171" t="str">
        <f>IF(ISBLANK(AT999), "", (POWER(AT999/VLOOKUP(AX999,Anthro_Calc!C:P,13,FALSE),VLOOKUP(AX999,Anthro_Calc!C:P,12,FALSE))-1) / (VLOOKUP(AX999,Anthro_Calc!C:P,14,FALSE)*VLOOKUP(AX999,Anthro_Calc!C:P,12,FALSE)))</f>
        <v/>
      </c>
      <c r="AZ999" s="171" t="str">
        <f>IF(ISBLANK(AT999), "", -3 + (AT999 -VLOOKUP(AX999,Anthro_Calc!C:P,4,FALSE)) / (VLOOKUP(AX999,Anthro_Calc!C:P,5,FALSE) - VLOOKUP(AX999,Anthro_Calc!C:P,4,FALSE)))</f>
        <v/>
      </c>
      <c r="BA999" s="171" t="str">
        <f>IF(ISBLANK(AT999), "", 3 + (AT999 -VLOOKUP(AX999,Anthro_Calc!C:P,10,FALSE)) / (VLOOKUP(AX999,Anthro_Calc!C:P,10,FALSE) - VLOOKUP(AX999,Anthro_Calc!C:P,9,FALSE)))</f>
        <v/>
      </c>
      <c r="BB999" s="172" t="str">
        <f t="shared" si="806"/>
        <v/>
      </c>
      <c r="BC999" s="173" t="str">
        <f t="shared" si="807"/>
        <v/>
      </c>
      <c r="BD999" s="174" t="str">
        <f t="shared" si="833"/>
        <v/>
      </c>
      <c r="BE999" s="180" t="str">
        <f t="shared" si="834"/>
        <v/>
      </c>
      <c r="BF999" s="181" t="str">
        <f t="shared" si="808"/>
        <v/>
      </c>
      <c r="BG999" s="181" t="str">
        <f t="shared" si="835"/>
        <v/>
      </c>
      <c r="BH999" s="179"/>
      <c r="BI999" s="182"/>
      <c r="BJ999" s="167"/>
      <c r="BK999" s="175"/>
      <c r="BL999" s="176"/>
      <c r="BM999" s="177" t="str">
        <f t="shared" si="809"/>
        <v/>
      </c>
      <c r="BN999" s="171">
        <f t="shared" si="827"/>
        <v>0</v>
      </c>
      <c r="BO999" s="171">
        <f t="shared" si="828"/>
        <v>0</v>
      </c>
      <c r="BP999" s="171" t="str">
        <f t="shared" si="810"/>
        <v>0</v>
      </c>
      <c r="BQ999" s="171" t="str">
        <f>IF(ISBLANK(BL999), "", (POWER(BL999/VLOOKUP(BP999,Anthro_Calc!C:P,13,FALSE),VLOOKUP(BP999,Anthro_Calc!C:P,12,FALSE))-1) / (VLOOKUP(BP999,Anthro_Calc!C:P,14,FALSE)*VLOOKUP(BP999,Anthro_Calc!C:P,12,FALSE)))</f>
        <v/>
      </c>
      <c r="BR999" s="171" t="str">
        <f>IF(ISBLANK(BL999), "", -3 + (BL999 -VLOOKUP(BP999,Anthro_Calc!C:P,4,FALSE)) / (VLOOKUP(BP999,Anthro_Calc!C:P,5,FALSE) - VLOOKUP(BP999,Anthro_Calc!C:P,4,FALSE)))</f>
        <v/>
      </c>
      <c r="BS999" s="171" t="str">
        <f>IF(ISBLANK(BL999), "", 3 + (BL999 -VLOOKUP(BP999,Anthro_Calc!C:P,10,FALSE)) / (VLOOKUP(BP999,Anthro_Calc!C:P,10,FALSE) - VLOOKUP(BP999,Anthro_Calc!C:P,9,FALSE)))</f>
        <v/>
      </c>
      <c r="BT999" s="172" t="str">
        <f t="shared" si="811"/>
        <v/>
      </c>
      <c r="BU999" s="173" t="str">
        <f t="shared" si="812"/>
        <v/>
      </c>
      <c r="BV999" s="174" t="str">
        <f t="shared" si="813"/>
        <v/>
      </c>
      <c r="BW999" s="181" t="str">
        <f t="shared" si="836"/>
        <v/>
      </c>
      <c r="BX999" s="179"/>
      <c r="BY999" s="181" t="str">
        <f>IF(ISBLANK(BL999), "", VLOOKUP(Z999&amp;" "&amp;BV999&amp;" "&amp;BW999,Graduation_Criteria!$D$2:$E$34,2,FALSE))</f>
        <v/>
      </c>
      <c r="BZ999" s="181" t="str">
        <f t="shared" si="837"/>
        <v/>
      </c>
      <c r="CA999" s="167"/>
      <c r="CB999" s="175"/>
      <c r="CC999" s="175"/>
      <c r="CD999" s="183" t="str">
        <f t="shared" si="814"/>
        <v/>
      </c>
      <c r="CE999" s="184">
        <f t="shared" si="815"/>
        <v>0</v>
      </c>
      <c r="CF999" s="184">
        <f t="shared" si="816"/>
        <v>0</v>
      </c>
      <c r="CG999" s="184" t="str">
        <f t="shared" si="817"/>
        <v>0</v>
      </c>
      <c r="CH999" s="184" t="str">
        <f>IF(ISBLANK(CC999), "", (POWER(CC999/VLOOKUP(CG999,Anthro_Calc!C:P,13,FALSE),VLOOKUP(CG999,Anthro_Calc!C:P,12,FALSE))-1) / (VLOOKUP(CG999,Anthro_Calc!C:P,14,FALSE)*VLOOKUP(CG999,Anthro_Calc!C:P,12,FALSE)))</f>
        <v/>
      </c>
      <c r="CI999" s="184" t="str">
        <f>IF(ISBLANK(CC999), "", -3 + (CC999 -VLOOKUP(CG999,Anthro_Calc!C:P,4,FALSE)) / (VLOOKUP(CG999,Anthro_Calc!C:P,5,FALSE) - VLOOKUP(CG999,Anthro_Calc!C:P,4,FALSE)))</f>
        <v/>
      </c>
      <c r="CJ999" s="184" t="str">
        <f>IF(ISBLANK(CC999), "", 3 + (CC999 -VLOOKUP(CG999,Anthro_Calc!C:P,10,FALSE)) / (VLOOKUP(CG999,Anthro_Calc!C:P,10,FALSE) - VLOOKUP(CG999,Anthro_Calc!C:P,9,FALSE)))</f>
        <v/>
      </c>
      <c r="CK999" s="185" t="str">
        <f t="shared" si="818"/>
        <v/>
      </c>
      <c r="CL999" s="173" t="str">
        <f t="shared" si="819"/>
        <v/>
      </c>
      <c r="CM999" s="174" t="str">
        <f t="shared" si="820"/>
        <v/>
      </c>
      <c r="CN999" s="179"/>
      <c r="CO999" s="167"/>
      <c r="CP999" s="175"/>
      <c r="CQ999" s="175"/>
      <c r="CR999" s="186" t="str">
        <f t="shared" si="821"/>
        <v/>
      </c>
      <c r="CS999" s="187">
        <f t="shared" si="822"/>
        <v>0</v>
      </c>
      <c r="CT999" s="187">
        <f t="shared" si="823"/>
        <v>0</v>
      </c>
      <c r="CU999" s="187" t="str">
        <f t="shared" si="824"/>
        <v>0</v>
      </c>
      <c r="CV999" s="187" t="str">
        <f>IF(ISBLANK(CQ999), "", (POWER(CQ999/VLOOKUP(CU999,Anthro_Calc!C:P,13,FALSE),VLOOKUP(CU999,Anthro_Calc!C:P,12,FALSE))-1) / (VLOOKUP(CU999,Anthro_Calc!C:P,14,FALSE)*VLOOKUP(CU999,Anthro_Calc!C:P,12,FALSE)))</f>
        <v/>
      </c>
      <c r="CW999" s="187" t="str">
        <f>IF(ISBLANK(CQ999), "", -3 + (CQ999 -VLOOKUP(CU999,Anthro_Calc!C:P,4,FALSE)) / (VLOOKUP(CU999,Anthro_Calc!C:P,5,FALSE) - VLOOKUP(CU999,Anthro_Calc!C:P,4,FALSE)))</f>
        <v/>
      </c>
      <c r="CX999" s="187" t="str">
        <f>IF(ISBLANK(CQ999), "", 3 + (CQ999 -VLOOKUP(CU999,Anthro_Calc!C:P,10,FALSE)) / (VLOOKUP(CU999,Anthro_Calc!C:P,10,FALSE) - VLOOKUP(CU999,Anthro_Calc!C:P,9,FALSE)))</f>
        <v/>
      </c>
      <c r="CY999" s="188" t="str">
        <f t="shared" si="825"/>
        <v/>
      </c>
      <c r="CZ999" s="117" t="str">
        <f t="shared" si="839"/>
        <v/>
      </c>
      <c r="DA999" s="174" t="str">
        <f t="shared" si="826"/>
        <v/>
      </c>
      <c r="DB999" s="189"/>
    </row>
    <row r="1000" spans="1:106">
      <c r="A1000" s="165">
        <f t="shared" si="831"/>
        <v>996</v>
      </c>
      <c r="B1000" s="166"/>
      <c r="C1000" s="166"/>
      <c r="D1000" s="166"/>
      <c r="E1000" s="166"/>
      <c r="F1000" s="166"/>
      <c r="G1000" s="166"/>
      <c r="H1000" s="166"/>
      <c r="I1000" s="166"/>
      <c r="J1000" s="166"/>
      <c r="K1000" s="166"/>
      <c r="L1000" s="166"/>
      <c r="M1000" s="167"/>
      <c r="N1000" s="168" t="str">
        <f t="shared" ca="1" si="790"/>
        <v/>
      </c>
      <c r="O1000" s="169"/>
      <c r="P1000" s="169"/>
      <c r="Q1000" s="167"/>
      <c r="R1000" s="170"/>
      <c r="S1000" s="171" t="str">
        <f t="shared" si="791"/>
        <v/>
      </c>
      <c r="T1000" s="171" t="str">
        <f t="shared" si="792"/>
        <v/>
      </c>
      <c r="U1000" s="171" t="str">
        <f t="shared" si="793"/>
        <v/>
      </c>
      <c r="V1000" s="171" t="str">
        <f>IF(ISBLANK(R1000), "", (POWER(R1000/VLOOKUP(U1000,Anthro_Calc!C:P,13,FALSE),VLOOKUP(U1000,Anthro_Calc!C:P,12,FALSE))-1) / (VLOOKUP(U1000,Anthro_Calc!C:P,14,FALSE)*VLOOKUP(U1000,Anthro_Calc!C:P,12,FALSE)))</f>
        <v/>
      </c>
      <c r="W1000" s="171" t="str">
        <f>IF(ISBLANK(R1000), "", -3 + (R1000 -VLOOKUP(U1000,Anthro_Calc!C:P,4,FALSE)) / (VLOOKUP(U1000,Anthro_Calc!C:P,5,FALSE) - VLOOKUP(U1000,Anthro_Calc!C:P,4,FALSE)))</f>
        <v/>
      </c>
      <c r="X1000" s="171" t="str">
        <f>IF(ISBLANK(R1000), "", 3 + (R1000 -VLOOKUP(U1000,Anthro_Calc!C:P,10,FALSE)) / (VLOOKUP(U1000,Anthro_Calc!C:P,10,FALSE) - VLOOKUP(U1000,Anthro_Calc!C:P,9,FALSE)))</f>
        <v/>
      </c>
      <c r="Y1000" s="172" t="str">
        <f t="shared" si="794"/>
        <v/>
      </c>
      <c r="Z1000" s="173" t="str">
        <f t="shared" si="795"/>
        <v/>
      </c>
      <c r="AA1000" s="174" t="str">
        <f t="shared" si="830"/>
        <v/>
      </c>
      <c r="AB1000" s="167"/>
      <c r="AC1000" s="175"/>
      <c r="AD1000" s="176"/>
      <c r="AE1000" s="177" t="str">
        <f t="shared" si="796"/>
        <v/>
      </c>
      <c r="AF1000" s="171">
        <f t="shared" si="797"/>
        <v>0</v>
      </c>
      <c r="AG1000" s="171">
        <f t="shared" si="798"/>
        <v>0</v>
      </c>
      <c r="AH1000" s="171" t="str">
        <f t="shared" si="799"/>
        <v>0</v>
      </c>
      <c r="AI1000" s="171" t="str">
        <f>IF(ISBLANK(AD1000), "", (POWER(AD1000/VLOOKUP(AH1000,Anthro_Calc!C:P,13,FALSE),VLOOKUP(AH1000,Anthro_Calc!C:P,12,FALSE))-1) / (VLOOKUP(AH1000,Anthro_Calc!C:P,14,FALSE)*VLOOKUP(AH1000,Anthro_Calc!C:P,12,FALSE)))</f>
        <v/>
      </c>
      <c r="AJ1000" s="171" t="str">
        <f>IF(ISBLANK(AD1000), "", -3 + (AD1000 -VLOOKUP(AH1000,Anthro_Calc!C:P,4,FALSE)) / (VLOOKUP(AH1000,Anthro_Calc!C:P,5,FALSE) - VLOOKUP(AH1000,Anthro_Calc!C:P,4,FALSE)))</f>
        <v/>
      </c>
      <c r="AK1000" s="171" t="str">
        <f>IF(ISBLANK(AD1000), "", 3 + (AD1000 -VLOOKUP(AH1000,Anthro_Calc!C:P,10,FALSE)) / (VLOOKUP(AH1000,Anthro_Calc!C:P,10,FALSE) - VLOOKUP(AH1000,Anthro_Calc!C:P,9,FALSE)))</f>
        <v/>
      </c>
      <c r="AL1000" s="172" t="str">
        <f t="shared" si="800"/>
        <v/>
      </c>
      <c r="AM1000" s="173" t="str">
        <f t="shared" si="801"/>
        <v/>
      </c>
      <c r="AN1000" s="174" t="str">
        <f t="shared" si="802"/>
        <v/>
      </c>
      <c r="AO1000" s="178" t="str">
        <f t="shared" si="832"/>
        <v/>
      </c>
      <c r="AP1000" s="179"/>
      <c r="AQ1000" s="179" t="str">
        <f t="shared" si="838"/>
        <v/>
      </c>
      <c r="AR1000" s="167"/>
      <c r="AS1000" s="175"/>
      <c r="AT1000" s="170"/>
      <c r="AU1000" s="177" t="str">
        <f t="shared" si="829"/>
        <v/>
      </c>
      <c r="AV1000" s="171">
        <f t="shared" si="803"/>
        <v>0</v>
      </c>
      <c r="AW1000" s="171">
        <f t="shared" si="804"/>
        <v>0</v>
      </c>
      <c r="AX1000" s="171" t="str">
        <f t="shared" si="805"/>
        <v>0</v>
      </c>
      <c r="AY1000" s="171" t="str">
        <f>IF(ISBLANK(AT1000), "", (POWER(AT1000/VLOOKUP(AX1000,Anthro_Calc!C:P,13,FALSE),VLOOKUP(AX1000,Anthro_Calc!C:P,12,FALSE))-1) / (VLOOKUP(AX1000,Anthro_Calc!C:P,14,FALSE)*VLOOKUP(AX1000,Anthro_Calc!C:P,12,FALSE)))</f>
        <v/>
      </c>
      <c r="AZ1000" s="171" t="str">
        <f>IF(ISBLANK(AT1000), "", -3 + (AT1000 -VLOOKUP(AX1000,Anthro_Calc!C:P,4,FALSE)) / (VLOOKUP(AX1000,Anthro_Calc!C:P,5,FALSE) - VLOOKUP(AX1000,Anthro_Calc!C:P,4,FALSE)))</f>
        <v/>
      </c>
      <c r="BA1000" s="171" t="str">
        <f>IF(ISBLANK(AT1000), "", 3 + (AT1000 -VLOOKUP(AX1000,Anthro_Calc!C:P,10,FALSE)) / (VLOOKUP(AX1000,Anthro_Calc!C:P,10,FALSE) - VLOOKUP(AX1000,Anthro_Calc!C:P,9,FALSE)))</f>
        <v/>
      </c>
      <c r="BB1000" s="172" t="str">
        <f t="shared" si="806"/>
        <v/>
      </c>
      <c r="BC1000" s="173" t="str">
        <f t="shared" si="807"/>
        <v/>
      </c>
      <c r="BD1000" s="174" t="str">
        <f t="shared" si="833"/>
        <v/>
      </c>
      <c r="BE1000" s="180" t="str">
        <f t="shared" si="834"/>
        <v/>
      </c>
      <c r="BF1000" s="181" t="str">
        <f t="shared" si="808"/>
        <v/>
      </c>
      <c r="BG1000" s="181" t="str">
        <f t="shared" si="835"/>
        <v/>
      </c>
      <c r="BH1000" s="179"/>
      <c r="BI1000" s="182"/>
      <c r="BJ1000" s="167"/>
      <c r="BK1000" s="175"/>
      <c r="BL1000" s="176"/>
      <c r="BM1000" s="177" t="str">
        <f t="shared" si="809"/>
        <v/>
      </c>
      <c r="BN1000" s="171">
        <f t="shared" si="827"/>
        <v>0</v>
      </c>
      <c r="BO1000" s="171">
        <f t="shared" si="828"/>
        <v>0</v>
      </c>
      <c r="BP1000" s="171" t="str">
        <f t="shared" si="810"/>
        <v>0</v>
      </c>
      <c r="BQ1000" s="171" t="str">
        <f>IF(ISBLANK(BL1000), "", (POWER(BL1000/VLOOKUP(BP1000,Anthro_Calc!C:P,13,FALSE),VLOOKUP(BP1000,Anthro_Calc!C:P,12,FALSE))-1) / (VLOOKUP(BP1000,Anthro_Calc!C:P,14,FALSE)*VLOOKUP(BP1000,Anthro_Calc!C:P,12,FALSE)))</f>
        <v/>
      </c>
      <c r="BR1000" s="171" t="str">
        <f>IF(ISBLANK(BL1000), "", -3 + (BL1000 -VLOOKUP(BP1000,Anthro_Calc!C:P,4,FALSE)) / (VLOOKUP(BP1000,Anthro_Calc!C:P,5,FALSE) - VLOOKUP(BP1000,Anthro_Calc!C:P,4,FALSE)))</f>
        <v/>
      </c>
      <c r="BS1000" s="171" t="str">
        <f>IF(ISBLANK(BL1000), "", 3 + (BL1000 -VLOOKUP(BP1000,Anthro_Calc!C:P,10,FALSE)) / (VLOOKUP(BP1000,Anthro_Calc!C:P,10,FALSE) - VLOOKUP(BP1000,Anthro_Calc!C:P,9,FALSE)))</f>
        <v/>
      </c>
      <c r="BT1000" s="172" t="str">
        <f t="shared" si="811"/>
        <v/>
      </c>
      <c r="BU1000" s="173" t="str">
        <f t="shared" si="812"/>
        <v/>
      </c>
      <c r="BV1000" s="174" t="str">
        <f t="shared" si="813"/>
        <v/>
      </c>
      <c r="BW1000" s="181" t="str">
        <f t="shared" si="836"/>
        <v/>
      </c>
      <c r="BX1000" s="179"/>
      <c r="BY1000" s="181" t="str">
        <f>IF(ISBLANK(BL1000), "", VLOOKUP(Z1000&amp;" "&amp;BV1000&amp;" "&amp;BW1000,Graduation_Criteria!$D$2:$E$34,2,FALSE))</f>
        <v/>
      </c>
      <c r="BZ1000" s="181" t="str">
        <f t="shared" si="837"/>
        <v/>
      </c>
      <c r="CA1000" s="167"/>
      <c r="CB1000" s="175"/>
      <c r="CC1000" s="175"/>
      <c r="CD1000" s="183" t="str">
        <f t="shared" si="814"/>
        <v/>
      </c>
      <c r="CE1000" s="184">
        <f t="shared" si="815"/>
        <v>0</v>
      </c>
      <c r="CF1000" s="184">
        <f t="shared" si="816"/>
        <v>0</v>
      </c>
      <c r="CG1000" s="184" t="str">
        <f t="shared" si="817"/>
        <v>0</v>
      </c>
      <c r="CH1000" s="184" t="str">
        <f>IF(ISBLANK(CC1000), "", (POWER(CC1000/VLOOKUP(CG1000,Anthro_Calc!C:P,13,FALSE),VLOOKUP(CG1000,Anthro_Calc!C:P,12,FALSE))-1) / (VLOOKUP(CG1000,Anthro_Calc!C:P,14,FALSE)*VLOOKUP(CG1000,Anthro_Calc!C:P,12,FALSE)))</f>
        <v/>
      </c>
      <c r="CI1000" s="184" t="str">
        <f>IF(ISBLANK(CC1000), "", -3 + (CC1000 -VLOOKUP(CG1000,Anthro_Calc!C:P,4,FALSE)) / (VLOOKUP(CG1000,Anthro_Calc!C:P,5,FALSE) - VLOOKUP(CG1000,Anthro_Calc!C:P,4,FALSE)))</f>
        <v/>
      </c>
      <c r="CJ1000" s="184" t="str">
        <f>IF(ISBLANK(CC1000), "", 3 + (CC1000 -VLOOKUP(CG1000,Anthro_Calc!C:P,10,FALSE)) / (VLOOKUP(CG1000,Anthro_Calc!C:P,10,FALSE) - VLOOKUP(CG1000,Anthro_Calc!C:P,9,FALSE)))</f>
        <v/>
      </c>
      <c r="CK1000" s="185" t="str">
        <f t="shared" si="818"/>
        <v/>
      </c>
      <c r="CL1000" s="173" t="str">
        <f t="shared" si="819"/>
        <v/>
      </c>
      <c r="CM1000" s="174" t="str">
        <f t="shared" si="820"/>
        <v/>
      </c>
      <c r="CN1000" s="179"/>
      <c r="CO1000" s="167"/>
      <c r="CP1000" s="175"/>
      <c r="CQ1000" s="175"/>
      <c r="CR1000" s="186" t="str">
        <f t="shared" si="821"/>
        <v/>
      </c>
      <c r="CS1000" s="187">
        <f t="shared" si="822"/>
        <v>0</v>
      </c>
      <c r="CT1000" s="187">
        <f t="shared" si="823"/>
        <v>0</v>
      </c>
      <c r="CU1000" s="187" t="str">
        <f t="shared" si="824"/>
        <v>0</v>
      </c>
      <c r="CV1000" s="187" t="str">
        <f>IF(ISBLANK(CQ1000), "", (POWER(CQ1000/VLOOKUP(CU1000,Anthro_Calc!C:P,13,FALSE),VLOOKUP(CU1000,Anthro_Calc!C:P,12,FALSE))-1) / (VLOOKUP(CU1000,Anthro_Calc!C:P,14,FALSE)*VLOOKUP(CU1000,Anthro_Calc!C:P,12,FALSE)))</f>
        <v/>
      </c>
      <c r="CW1000" s="187" t="str">
        <f>IF(ISBLANK(CQ1000), "", -3 + (CQ1000 -VLOOKUP(CU1000,Anthro_Calc!C:P,4,FALSE)) / (VLOOKUP(CU1000,Anthro_Calc!C:P,5,FALSE) - VLOOKUP(CU1000,Anthro_Calc!C:P,4,FALSE)))</f>
        <v/>
      </c>
      <c r="CX1000" s="187" t="str">
        <f>IF(ISBLANK(CQ1000), "", 3 + (CQ1000 -VLOOKUP(CU1000,Anthro_Calc!C:P,10,FALSE)) / (VLOOKUP(CU1000,Anthro_Calc!C:P,10,FALSE) - VLOOKUP(CU1000,Anthro_Calc!C:P,9,FALSE)))</f>
        <v/>
      </c>
      <c r="CY1000" s="188" t="str">
        <f t="shared" si="825"/>
        <v/>
      </c>
      <c r="CZ1000" s="117" t="str">
        <f t="shared" si="839"/>
        <v/>
      </c>
      <c r="DA1000" s="174" t="str">
        <f t="shared" si="826"/>
        <v/>
      </c>
      <c r="DB1000" s="189"/>
    </row>
    <row r="1001" spans="1:106">
      <c r="A1001" s="165">
        <f t="shared" si="831"/>
        <v>997</v>
      </c>
      <c r="B1001" s="166"/>
      <c r="C1001" s="166"/>
      <c r="D1001" s="166"/>
      <c r="E1001" s="166"/>
      <c r="F1001" s="166"/>
      <c r="G1001" s="166"/>
      <c r="H1001" s="166"/>
      <c r="I1001" s="166"/>
      <c r="J1001" s="166"/>
      <c r="K1001" s="166"/>
      <c r="L1001" s="166"/>
      <c r="M1001" s="167"/>
      <c r="N1001" s="168" t="str">
        <f t="shared" ca="1" si="790"/>
        <v/>
      </c>
      <c r="O1001" s="169"/>
      <c r="P1001" s="169"/>
      <c r="Q1001" s="167"/>
      <c r="R1001" s="170"/>
      <c r="S1001" s="171" t="str">
        <f t="shared" si="791"/>
        <v/>
      </c>
      <c r="T1001" s="171" t="str">
        <f t="shared" si="792"/>
        <v/>
      </c>
      <c r="U1001" s="171" t="str">
        <f t="shared" si="793"/>
        <v/>
      </c>
      <c r="V1001" s="171" t="str">
        <f>IF(ISBLANK(R1001), "", (POWER(R1001/VLOOKUP(U1001,Anthro_Calc!C:P,13,FALSE),VLOOKUP(U1001,Anthro_Calc!C:P,12,FALSE))-1) / (VLOOKUP(U1001,Anthro_Calc!C:P,14,FALSE)*VLOOKUP(U1001,Anthro_Calc!C:P,12,FALSE)))</f>
        <v/>
      </c>
      <c r="W1001" s="171" t="str">
        <f>IF(ISBLANK(R1001), "", -3 + (R1001 -VLOOKUP(U1001,Anthro_Calc!C:P,4,FALSE)) / (VLOOKUP(U1001,Anthro_Calc!C:P,5,FALSE) - VLOOKUP(U1001,Anthro_Calc!C:P,4,FALSE)))</f>
        <v/>
      </c>
      <c r="X1001" s="171" t="str">
        <f>IF(ISBLANK(R1001), "", 3 + (R1001 -VLOOKUP(U1001,Anthro_Calc!C:P,10,FALSE)) / (VLOOKUP(U1001,Anthro_Calc!C:P,10,FALSE) - VLOOKUP(U1001,Anthro_Calc!C:P,9,FALSE)))</f>
        <v/>
      </c>
      <c r="Y1001" s="172" t="str">
        <f t="shared" si="794"/>
        <v/>
      </c>
      <c r="Z1001" s="173" t="str">
        <f t="shared" si="795"/>
        <v/>
      </c>
      <c r="AA1001" s="174" t="str">
        <f t="shared" si="830"/>
        <v/>
      </c>
      <c r="AB1001" s="167"/>
      <c r="AC1001" s="175"/>
      <c r="AD1001" s="176"/>
      <c r="AE1001" s="177" t="str">
        <f t="shared" si="796"/>
        <v/>
      </c>
      <c r="AF1001" s="171">
        <f t="shared" si="797"/>
        <v>0</v>
      </c>
      <c r="AG1001" s="171">
        <f t="shared" si="798"/>
        <v>0</v>
      </c>
      <c r="AH1001" s="171" t="str">
        <f t="shared" si="799"/>
        <v>0</v>
      </c>
      <c r="AI1001" s="171" t="str">
        <f>IF(ISBLANK(AD1001), "", (POWER(AD1001/VLOOKUP(AH1001,Anthro_Calc!C:P,13,FALSE),VLOOKUP(AH1001,Anthro_Calc!C:P,12,FALSE))-1) / (VLOOKUP(AH1001,Anthro_Calc!C:P,14,FALSE)*VLOOKUP(AH1001,Anthro_Calc!C:P,12,FALSE)))</f>
        <v/>
      </c>
      <c r="AJ1001" s="171" t="str">
        <f>IF(ISBLANK(AD1001), "", -3 + (AD1001 -VLOOKUP(AH1001,Anthro_Calc!C:P,4,FALSE)) / (VLOOKUP(AH1001,Anthro_Calc!C:P,5,FALSE) - VLOOKUP(AH1001,Anthro_Calc!C:P,4,FALSE)))</f>
        <v/>
      </c>
      <c r="AK1001" s="171" t="str">
        <f>IF(ISBLANK(AD1001), "", 3 + (AD1001 -VLOOKUP(AH1001,Anthro_Calc!C:P,10,FALSE)) / (VLOOKUP(AH1001,Anthro_Calc!C:P,10,FALSE) - VLOOKUP(AH1001,Anthro_Calc!C:P,9,FALSE)))</f>
        <v/>
      </c>
      <c r="AL1001" s="172" t="str">
        <f t="shared" si="800"/>
        <v/>
      </c>
      <c r="AM1001" s="173" t="str">
        <f t="shared" si="801"/>
        <v/>
      </c>
      <c r="AN1001" s="174" t="str">
        <f t="shared" si="802"/>
        <v/>
      </c>
      <c r="AO1001" s="178" t="str">
        <f t="shared" si="832"/>
        <v/>
      </c>
      <c r="AP1001" s="179"/>
      <c r="AQ1001" s="179" t="str">
        <f t="shared" si="838"/>
        <v/>
      </c>
      <c r="AR1001" s="167"/>
      <c r="AS1001" s="175"/>
      <c r="AT1001" s="170"/>
      <c r="AU1001" s="177" t="str">
        <f t="shared" si="829"/>
        <v/>
      </c>
      <c r="AV1001" s="171">
        <f t="shared" si="803"/>
        <v>0</v>
      </c>
      <c r="AW1001" s="171">
        <f t="shared" si="804"/>
        <v>0</v>
      </c>
      <c r="AX1001" s="171" t="str">
        <f t="shared" si="805"/>
        <v>0</v>
      </c>
      <c r="AY1001" s="171" t="str">
        <f>IF(ISBLANK(AT1001), "", (POWER(AT1001/VLOOKUP(AX1001,Anthro_Calc!C:P,13,FALSE),VLOOKUP(AX1001,Anthro_Calc!C:P,12,FALSE))-1) / (VLOOKUP(AX1001,Anthro_Calc!C:P,14,FALSE)*VLOOKUP(AX1001,Anthro_Calc!C:P,12,FALSE)))</f>
        <v/>
      </c>
      <c r="AZ1001" s="171" t="str">
        <f>IF(ISBLANK(AT1001), "", -3 + (AT1001 -VLOOKUP(AX1001,Anthro_Calc!C:P,4,FALSE)) / (VLOOKUP(AX1001,Anthro_Calc!C:P,5,FALSE) - VLOOKUP(AX1001,Anthro_Calc!C:P,4,FALSE)))</f>
        <v/>
      </c>
      <c r="BA1001" s="171" t="str">
        <f>IF(ISBLANK(AT1001), "", 3 + (AT1001 -VLOOKUP(AX1001,Anthro_Calc!C:P,10,FALSE)) / (VLOOKUP(AX1001,Anthro_Calc!C:P,10,FALSE) - VLOOKUP(AX1001,Anthro_Calc!C:P,9,FALSE)))</f>
        <v/>
      </c>
      <c r="BB1001" s="172" t="str">
        <f t="shared" si="806"/>
        <v/>
      </c>
      <c r="BC1001" s="173" t="str">
        <f t="shared" si="807"/>
        <v/>
      </c>
      <c r="BD1001" s="174" t="str">
        <f t="shared" si="833"/>
        <v/>
      </c>
      <c r="BE1001" s="180" t="str">
        <f t="shared" si="834"/>
        <v/>
      </c>
      <c r="BF1001" s="181" t="str">
        <f t="shared" si="808"/>
        <v/>
      </c>
      <c r="BG1001" s="181" t="str">
        <f t="shared" si="835"/>
        <v/>
      </c>
      <c r="BH1001" s="179"/>
      <c r="BI1001" s="182"/>
      <c r="BJ1001" s="167"/>
      <c r="BK1001" s="175"/>
      <c r="BL1001" s="176"/>
      <c r="BM1001" s="177" t="str">
        <f t="shared" si="809"/>
        <v/>
      </c>
      <c r="BN1001" s="171">
        <f t="shared" si="827"/>
        <v>0</v>
      </c>
      <c r="BO1001" s="171">
        <f t="shared" si="828"/>
        <v>0</v>
      </c>
      <c r="BP1001" s="171" t="str">
        <f t="shared" si="810"/>
        <v>0</v>
      </c>
      <c r="BQ1001" s="171" t="str">
        <f>IF(ISBLANK(BL1001), "", (POWER(BL1001/VLOOKUP(BP1001,Anthro_Calc!C:P,13,FALSE),VLOOKUP(BP1001,Anthro_Calc!C:P,12,FALSE))-1) / (VLOOKUP(BP1001,Anthro_Calc!C:P,14,FALSE)*VLOOKUP(BP1001,Anthro_Calc!C:P,12,FALSE)))</f>
        <v/>
      </c>
      <c r="BR1001" s="171" t="str">
        <f>IF(ISBLANK(BL1001), "", -3 + (BL1001 -VLOOKUP(BP1001,Anthro_Calc!C:P,4,FALSE)) / (VLOOKUP(BP1001,Anthro_Calc!C:P,5,FALSE) - VLOOKUP(BP1001,Anthro_Calc!C:P,4,FALSE)))</f>
        <v/>
      </c>
      <c r="BS1001" s="171" t="str">
        <f>IF(ISBLANK(BL1001), "", 3 + (BL1001 -VLOOKUP(BP1001,Anthro_Calc!C:P,10,FALSE)) / (VLOOKUP(BP1001,Anthro_Calc!C:P,10,FALSE) - VLOOKUP(BP1001,Anthro_Calc!C:P,9,FALSE)))</f>
        <v/>
      </c>
      <c r="BT1001" s="172" t="str">
        <f t="shared" si="811"/>
        <v/>
      </c>
      <c r="BU1001" s="173" t="str">
        <f t="shared" si="812"/>
        <v/>
      </c>
      <c r="BV1001" s="174" t="str">
        <f t="shared" si="813"/>
        <v/>
      </c>
      <c r="BW1001" s="181" t="str">
        <f t="shared" si="836"/>
        <v/>
      </c>
      <c r="BX1001" s="179"/>
      <c r="BY1001" s="181" t="str">
        <f>IF(ISBLANK(BL1001), "", VLOOKUP(Z1001&amp;" "&amp;BV1001&amp;" "&amp;BW1001,Graduation_Criteria!$D$2:$E$34,2,FALSE))</f>
        <v/>
      </c>
      <c r="BZ1001" s="181" t="str">
        <f t="shared" si="837"/>
        <v/>
      </c>
      <c r="CA1001" s="167"/>
      <c r="CB1001" s="175"/>
      <c r="CC1001" s="175"/>
      <c r="CD1001" s="183" t="str">
        <f t="shared" si="814"/>
        <v/>
      </c>
      <c r="CE1001" s="184">
        <f t="shared" si="815"/>
        <v>0</v>
      </c>
      <c r="CF1001" s="184">
        <f t="shared" si="816"/>
        <v>0</v>
      </c>
      <c r="CG1001" s="184" t="str">
        <f t="shared" si="817"/>
        <v>0</v>
      </c>
      <c r="CH1001" s="184" t="str">
        <f>IF(ISBLANK(CC1001), "", (POWER(CC1001/VLOOKUP(CG1001,Anthro_Calc!C:P,13,FALSE),VLOOKUP(CG1001,Anthro_Calc!C:P,12,FALSE))-1) / (VLOOKUP(CG1001,Anthro_Calc!C:P,14,FALSE)*VLOOKUP(CG1001,Anthro_Calc!C:P,12,FALSE)))</f>
        <v/>
      </c>
      <c r="CI1001" s="184" t="str">
        <f>IF(ISBLANK(CC1001), "", -3 + (CC1001 -VLOOKUP(CG1001,Anthro_Calc!C:P,4,FALSE)) / (VLOOKUP(CG1001,Anthro_Calc!C:P,5,FALSE) - VLOOKUP(CG1001,Anthro_Calc!C:P,4,FALSE)))</f>
        <v/>
      </c>
      <c r="CJ1001" s="184" t="str">
        <f>IF(ISBLANK(CC1001), "", 3 + (CC1001 -VLOOKUP(CG1001,Anthro_Calc!C:P,10,FALSE)) / (VLOOKUP(CG1001,Anthro_Calc!C:P,10,FALSE) - VLOOKUP(CG1001,Anthro_Calc!C:P,9,FALSE)))</f>
        <v/>
      </c>
      <c r="CK1001" s="185" t="str">
        <f t="shared" si="818"/>
        <v/>
      </c>
      <c r="CL1001" s="173" t="str">
        <f t="shared" si="819"/>
        <v/>
      </c>
      <c r="CM1001" s="174" t="str">
        <f t="shared" si="820"/>
        <v/>
      </c>
      <c r="CN1001" s="179"/>
      <c r="CO1001" s="167"/>
      <c r="CP1001" s="175"/>
      <c r="CQ1001" s="175"/>
      <c r="CR1001" s="186" t="str">
        <f t="shared" si="821"/>
        <v/>
      </c>
      <c r="CS1001" s="187">
        <f t="shared" si="822"/>
        <v>0</v>
      </c>
      <c r="CT1001" s="187">
        <f t="shared" si="823"/>
        <v>0</v>
      </c>
      <c r="CU1001" s="187" t="str">
        <f t="shared" si="824"/>
        <v>0</v>
      </c>
      <c r="CV1001" s="187" t="str">
        <f>IF(ISBLANK(CQ1001), "", (POWER(CQ1001/VLOOKUP(CU1001,Anthro_Calc!C:P,13,FALSE),VLOOKUP(CU1001,Anthro_Calc!C:P,12,FALSE))-1) / (VLOOKUP(CU1001,Anthro_Calc!C:P,14,FALSE)*VLOOKUP(CU1001,Anthro_Calc!C:P,12,FALSE)))</f>
        <v/>
      </c>
      <c r="CW1001" s="187" t="str">
        <f>IF(ISBLANK(CQ1001), "", -3 + (CQ1001 -VLOOKUP(CU1001,Anthro_Calc!C:P,4,FALSE)) / (VLOOKUP(CU1001,Anthro_Calc!C:P,5,FALSE) - VLOOKUP(CU1001,Anthro_Calc!C:P,4,FALSE)))</f>
        <v/>
      </c>
      <c r="CX1001" s="187" t="str">
        <f>IF(ISBLANK(CQ1001), "", 3 + (CQ1001 -VLOOKUP(CU1001,Anthro_Calc!C:P,10,FALSE)) / (VLOOKUP(CU1001,Anthro_Calc!C:P,10,FALSE) - VLOOKUP(CU1001,Anthro_Calc!C:P,9,FALSE)))</f>
        <v/>
      </c>
      <c r="CY1001" s="188" t="str">
        <f t="shared" si="825"/>
        <v/>
      </c>
      <c r="CZ1001" s="117" t="str">
        <f t="shared" si="839"/>
        <v/>
      </c>
      <c r="DA1001" s="174" t="str">
        <f t="shared" si="826"/>
        <v/>
      </c>
      <c r="DB1001" s="189"/>
    </row>
    <row r="1002" spans="1:106">
      <c r="A1002" s="165">
        <f t="shared" si="831"/>
        <v>998</v>
      </c>
      <c r="B1002" s="166"/>
      <c r="C1002" s="166"/>
      <c r="D1002" s="166"/>
      <c r="E1002" s="166"/>
      <c r="F1002" s="166"/>
      <c r="G1002" s="166"/>
      <c r="H1002" s="166"/>
      <c r="I1002" s="166"/>
      <c r="J1002" s="166"/>
      <c r="K1002" s="166"/>
      <c r="L1002" s="166"/>
      <c r="M1002" s="167"/>
      <c r="N1002" s="168" t="str">
        <f ca="1">IF(ISBLANK(M1002), "", ROUND((TODAY()-M1002)/365*12,0))</f>
        <v/>
      </c>
      <c r="O1002" s="169"/>
      <c r="P1002" s="169"/>
      <c r="Q1002" s="167"/>
      <c r="R1002" s="170"/>
      <c r="S1002" s="171" t="str">
        <f>IF(ISBLANK(R1002), "", ROUND((Q1002-M1002)/30.4,0))</f>
        <v/>
      </c>
      <c r="T1002" s="171" t="str">
        <f>IF(ISBLANK(R1002), "", Q1002-M1002)</f>
        <v/>
      </c>
      <c r="U1002" s="171" t="str">
        <f>L1002&amp;T1002</f>
        <v/>
      </c>
      <c r="V1002" s="171" t="str">
        <f>IF(ISBLANK(R1002), "", (POWER(R1002/VLOOKUP(U1002,Anthro_Calc!C:P,13,FALSE),VLOOKUP(U1002,Anthro_Calc!C:P,12,FALSE))-1) / (VLOOKUP(U1002,Anthro_Calc!C:P,14,FALSE)*VLOOKUP(U1002,Anthro_Calc!C:P,12,FALSE)))</f>
        <v/>
      </c>
      <c r="W1002" s="171" t="str">
        <f>IF(ISBLANK(R1002), "", -3 + (R1002 -VLOOKUP(U1002,Anthro_Calc!C:P,4,FALSE)) / (VLOOKUP(U1002,Anthro_Calc!C:P,5,FALSE) - VLOOKUP(U1002,Anthro_Calc!C:P,4,FALSE)))</f>
        <v/>
      </c>
      <c r="X1002" s="171" t="str">
        <f>IF(ISBLANK(R1002), "", 3 + (R1002 -VLOOKUP(U1002,Anthro_Calc!C:P,10,FALSE)) / (VLOOKUP(U1002,Anthro_Calc!C:P,10,FALSE) - VLOOKUP(U1002,Anthro_Calc!C:P,9,FALSE)))</f>
        <v/>
      </c>
      <c r="Y1002" s="172" t="str">
        <f>IF(V1002="", "", IF(V1002&gt;3, X1002, IF(V1002&lt;-3, W1002, V1002)))</f>
        <v/>
      </c>
      <c r="Z1002" s="173" t="str">
        <f>IF(ISBLANK(R1002), "", IF(OR(Y1002 &lt; -5, Y1002&gt;5), "Please check weight and DOB again", IF(Y1002&lt;=-3,"SEVERE", IF(Y1002&lt;=-2,"MODERATE", IF(Y1002&lt;=-1, "MILD", "Child is healthy. Do NOT admit into PDH")))))</f>
        <v/>
      </c>
      <c r="AA1002" s="174" t="str">
        <f>IF(AND(ISERROR(FIND("Mild",$D$2)),Z1002="MILD"),"NORMAL",Z1002)</f>
        <v/>
      </c>
      <c r="AB1002" s="167"/>
      <c r="AC1002" s="175"/>
      <c r="AD1002" s="176"/>
      <c r="AE1002" s="177" t="str">
        <f>IF(ISBLANK(AD1002), "", ROUND((AD1002-R1002)*1000, 0))</f>
        <v/>
      </c>
      <c r="AF1002" s="171">
        <f>ROUND((AB1002-M1002)/30.4,0)</f>
        <v>0</v>
      </c>
      <c r="AG1002" s="171">
        <f>AB1002-M1002</f>
        <v>0</v>
      </c>
      <c r="AH1002" s="171" t="str">
        <f>L1002&amp;AG1002</f>
        <v>0</v>
      </c>
      <c r="AI1002" s="171" t="str">
        <f>IF(ISBLANK(AD1002), "", (POWER(AD1002/VLOOKUP(AH1002,Anthro_Calc!C:P,13,FALSE),VLOOKUP(AH1002,Anthro_Calc!C:P,12,FALSE))-1) / (VLOOKUP(AH1002,Anthro_Calc!C:P,14,FALSE)*VLOOKUP(AH1002,Anthro_Calc!C:P,12,FALSE)))</f>
        <v/>
      </c>
      <c r="AJ1002" s="171" t="str">
        <f>IF(ISBLANK(AD1002), "", -3 + (AD1002 -VLOOKUP(AH1002,Anthro_Calc!C:P,4,FALSE)) / (VLOOKUP(AH1002,Anthro_Calc!C:P,5,FALSE) - VLOOKUP(AH1002,Anthro_Calc!C:P,4,FALSE)))</f>
        <v/>
      </c>
      <c r="AK1002" s="171" t="str">
        <f>IF(ISBLANK(AD1002), "", 3 + (AD1002 -VLOOKUP(AH1002,Anthro_Calc!C:P,10,FALSE)) / (VLOOKUP(AH1002,Anthro_Calc!C:P,10,FALSE) - VLOOKUP(AH1002,Anthro_Calc!C:P,9,FALSE)))</f>
        <v/>
      </c>
      <c r="AL1002" s="172" t="str">
        <f>IF(AI1002="", "", IF(AI1002&gt;3, AK1002, IF(AI1002&lt;-3, AJ1002, AI1002)))</f>
        <v/>
      </c>
      <c r="AM1002" s="173" t="str">
        <f>IF(ISBLANK(AD1002), "", IF(OR(AL1002&lt; - 5, AL1002 &gt; 5), "Please check weight and DOB again", IF(AL1002&lt;=-3,"SEVERE", IF(AL1002&lt;=-2,"MODERATE", IF(AL1002&lt;=-1, "MILD", "NORMAL")))))</f>
        <v/>
      </c>
      <c r="AN1002" s="174" t="str">
        <f>IF(AND(ISERROR(FIND("Mild",$D$2)),AM1002="MILD"),"NORMAL",AM1002)</f>
        <v/>
      </c>
      <c r="AO1002" s="178" t="str">
        <f t="shared" si="832"/>
        <v/>
      </c>
      <c r="AP1002" s="179"/>
      <c r="AQ1002" s="179" t="str">
        <f t="shared" ref="AQ1002:AQ1004" si="840">IF(AN1002="NORMAL","GRADUATED",IF(AN1002="MILD", "GRADUATED", IF(AN1002="MODERATE","NOT-GRADUATED",IF(AN1002="SEVERE","NOT-GRADUATED",""))))</f>
        <v/>
      </c>
      <c r="AR1002" s="167"/>
      <c r="AS1002" s="175"/>
      <c r="AT1002" s="170"/>
      <c r="AU1002" s="177" t="str">
        <f t="shared" si="829"/>
        <v/>
      </c>
      <c r="AV1002" s="171">
        <f>ROUND((AR1002-M1002)/30.4,0)</f>
        <v>0</v>
      </c>
      <c r="AW1002" s="171">
        <f>AR1002-M1002</f>
        <v>0</v>
      </c>
      <c r="AX1002" s="171" t="str">
        <f>L1002&amp;AW1002</f>
        <v>0</v>
      </c>
      <c r="AY1002" s="171" t="str">
        <f>IF(ISBLANK(AT1002), "", (POWER(AT1002/VLOOKUP(AX1002,Anthro_Calc!C:P,13,FALSE),VLOOKUP(AX1002,Anthro_Calc!C:P,12,FALSE))-1) / (VLOOKUP(AX1002,Anthro_Calc!C:P,14,FALSE)*VLOOKUP(AX1002,Anthro_Calc!C:P,12,FALSE)))</f>
        <v/>
      </c>
      <c r="AZ1002" s="171" t="str">
        <f>IF(ISBLANK(AT1002), "", -3 + (AT1002 -VLOOKUP(AX1002,Anthro_Calc!C:P,4,FALSE)) / (VLOOKUP(AX1002,Anthro_Calc!C:P,5,FALSE) - VLOOKUP(AX1002,Anthro_Calc!C:P,4,FALSE)))</f>
        <v/>
      </c>
      <c r="BA1002" s="171" t="str">
        <f>IF(ISBLANK(AT1002), "", 3 + (AT1002 -VLOOKUP(AX1002,Anthro_Calc!C:P,10,FALSE)) / (VLOOKUP(AX1002,Anthro_Calc!C:P,10,FALSE) - VLOOKUP(AX1002,Anthro_Calc!C:P,9,FALSE)))</f>
        <v/>
      </c>
      <c r="BB1002" s="172" t="str">
        <f>IF(AY1002="", "", IF(AY1002&gt;3, BA1002, IF(AY1002&lt;-3, AZ1002, AY1002)))</f>
        <v/>
      </c>
      <c r="BC1002" s="173" t="str">
        <f>IF(ISBLANK(AT1002), "", IF(OR(BB1002&lt;-5, BB1002&gt;5), "Please check weight and DOB again", IF(BB1002&lt;=-3,"SEVERE", IF(BB1002&lt;=-2,"MODERATE", IF(BB1002&lt;=-1, "MILD", "NORMAL")))))</f>
        <v/>
      </c>
      <c r="BD1002" s="174" t="str">
        <f t="shared" si="833"/>
        <v/>
      </c>
      <c r="BE1002" s="180" t="str">
        <f t="shared" si="834"/>
        <v/>
      </c>
      <c r="BF1002" s="181" t="str">
        <f>IF(BD1002="NORMAL","GRADUATED",IF(BD1002="MILD", "GRADUATED", IF(BD1002="MODERATE","NOT-GRADUATED",IF(BD1002="SEVERE","NOT-GRADUATED",""))))</f>
        <v/>
      </c>
      <c r="BG1002" s="181" t="str">
        <f t="shared" si="835"/>
        <v/>
      </c>
      <c r="BH1002" s="179"/>
      <c r="BI1002" s="182"/>
      <c r="BJ1002" s="167"/>
      <c r="BK1002" s="175"/>
      <c r="BL1002" s="176"/>
      <c r="BM1002" s="177" t="str">
        <f t="shared" si="809"/>
        <v/>
      </c>
      <c r="BN1002" s="171">
        <f>ROUND((BJ1002-M1002)/30.4,0)</f>
        <v>0</v>
      </c>
      <c r="BO1002" s="171">
        <f>BJ1002-M1002</f>
        <v>0</v>
      </c>
      <c r="BP1002" s="171" t="str">
        <f>L1002&amp;BO1002</f>
        <v>0</v>
      </c>
      <c r="BQ1002" s="171" t="str">
        <f>IF(ISBLANK(BL1002), "", (POWER(BL1002/VLOOKUP(BP1002,Anthro_Calc!C:P,13,FALSE),VLOOKUP(BP1002,Anthro_Calc!C:P,12,FALSE))-1) / (VLOOKUP(BP1002,Anthro_Calc!C:P,14,FALSE)*VLOOKUP(BP1002,Anthro_Calc!C:P,12,FALSE)))</f>
        <v/>
      </c>
      <c r="BR1002" s="171" t="str">
        <f>IF(ISBLANK(BL1002), "", -3 + (BL1002 -VLOOKUP(BP1002,Anthro_Calc!C:P,4,FALSE)) / (VLOOKUP(BP1002,Anthro_Calc!C:P,5,FALSE) - VLOOKUP(BP1002,Anthro_Calc!C:P,4,FALSE)))</f>
        <v/>
      </c>
      <c r="BS1002" s="171" t="str">
        <f>IF(ISBLANK(BL1002), "", 3 + (BL1002 -VLOOKUP(BP1002,Anthro_Calc!C:P,10,FALSE)) / (VLOOKUP(BP1002,Anthro_Calc!C:P,10,FALSE) - VLOOKUP(BP1002,Anthro_Calc!C:P,9,FALSE)))</f>
        <v/>
      </c>
      <c r="BT1002" s="172" t="str">
        <f>IF(BQ1002="", "", IF(BQ1002&gt;3, BS1002, IF(BQ1002&lt;-3, BR1002, BQ1002)))</f>
        <v/>
      </c>
      <c r="BU1002" s="173" t="str">
        <f>IF(ISBLANK(BL1002), "", IF(OR(BT1002 &lt;-5, BT1002&gt;5), "Please check weight and DOB again", IF(BT1002&lt;=-3,"SEVERE", IF(BT1002&lt;=-2,"MODERATE", IF(BT1002&lt;=-1, "MILD", "NORMAL")))))</f>
        <v/>
      </c>
      <c r="BV1002" s="174" t="str">
        <f>IF(AND(ISERROR(FIND("Mild",$D$2)),BU1002="MILD"),"NORMAL",BU1002)</f>
        <v/>
      </c>
      <c r="BW1002" s="181" t="str">
        <f t="shared" si="836"/>
        <v/>
      </c>
      <c r="BX1002" s="179"/>
      <c r="BY1002" s="181" t="str">
        <f>IF(ISBLANK(BL1002), "", VLOOKUP(Z1002&amp;" "&amp;BV1002&amp;" "&amp;BW1002,Graduation_Criteria!$D$2:$E$34,2,FALSE))</f>
        <v/>
      </c>
      <c r="BZ1002" s="181" t="str">
        <f t="shared" si="837"/>
        <v/>
      </c>
      <c r="CA1002" s="167"/>
      <c r="CB1002" s="175"/>
      <c r="CC1002" s="175"/>
      <c r="CD1002" s="183" t="str">
        <f t="shared" si="814"/>
        <v/>
      </c>
      <c r="CE1002" s="184">
        <f>ROUND((CA1002-M1002)/30.4,0)</f>
        <v>0</v>
      </c>
      <c r="CF1002" s="184">
        <f>CA1002-M1002</f>
        <v>0</v>
      </c>
      <c r="CG1002" s="184" t="str">
        <f>L1002&amp;CF1002</f>
        <v>0</v>
      </c>
      <c r="CH1002" s="184" t="str">
        <f>IF(ISBLANK(CC1002), "", (POWER(CC1002/VLOOKUP(CG1002,Anthro_Calc!C:P,13,FALSE),VLOOKUP(CG1002,Anthro_Calc!C:P,12,FALSE))-1) / (VLOOKUP(CG1002,Anthro_Calc!C:P,14,FALSE)*VLOOKUP(CG1002,Anthro_Calc!C:P,12,FALSE)))</f>
        <v/>
      </c>
      <c r="CI1002" s="184" t="str">
        <f>IF(ISBLANK(CC1002), "", -3 + (CC1002 -VLOOKUP(CG1002,Anthro_Calc!C:P,4,FALSE)) / (VLOOKUP(CG1002,Anthro_Calc!C:P,5,FALSE) - VLOOKUP(CG1002,Anthro_Calc!C:P,4,FALSE)))</f>
        <v/>
      </c>
      <c r="CJ1002" s="184" t="str">
        <f>IF(ISBLANK(CC1002), "", 3 + (CC1002 -VLOOKUP(CG1002,Anthro_Calc!C:P,10,FALSE)) / (VLOOKUP(CG1002,Anthro_Calc!C:P,10,FALSE) - VLOOKUP(CG1002,Anthro_Calc!C:P,9,FALSE)))</f>
        <v/>
      </c>
      <c r="CK1002" s="185" t="str">
        <f>IF(CH1002="", "", IF(CH1002&gt;3, CJ1002, IF(CH1002&lt;-3, CI1002, CH1002)))</f>
        <v/>
      </c>
      <c r="CL1002" s="173" t="str">
        <f>IF(ISBLANK(CC1002), "", IF(OR(CK1002&lt;-5, CK1002&gt;5), "Please check weight and DOB again", IF(CK1002&lt;=-3,"SEVERE", IF(CK1002&lt;=-2,"MODERATE", IF(CK1002&lt;=-1, "MILD", "NORMAL")))))</f>
        <v/>
      </c>
      <c r="CM1002" s="174" t="str">
        <f>IF(AND(ISERROR(FIND("Mild",$D$2)),CL1002="MILD"),"NORMAL",CL1002)</f>
        <v/>
      </c>
      <c r="CN1002" s="179"/>
      <c r="CO1002" s="167"/>
      <c r="CP1002" s="175"/>
      <c r="CQ1002" s="175"/>
      <c r="CR1002" s="186" t="str">
        <f t="shared" si="821"/>
        <v/>
      </c>
      <c r="CS1002" s="187">
        <f>ROUND((CO1002-M1002)/30.4,0)</f>
        <v>0</v>
      </c>
      <c r="CT1002" s="187">
        <f>CO1002-M1002</f>
        <v>0</v>
      </c>
      <c r="CU1002" s="187" t="str">
        <f>L1002&amp;CT1002</f>
        <v>0</v>
      </c>
      <c r="CV1002" s="187" t="str">
        <f>IF(ISBLANK(CQ1002), "", (POWER(CQ1002/VLOOKUP(CU1002,Anthro_Calc!C:P,13,FALSE),VLOOKUP(CU1002,Anthro_Calc!C:P,12,FALSE))-1) / (VLOOKUP(CU1002,Anthro_Calc!C:P,14,FALSE)*VLOOKUP(CU1002,Anthro_Calc!C:P,12,FALSE)))</f>
        <v/>
      </c>
      <c r="CW1002" s="187" t="str">
        <f>IF(ISBLANK(CQ1002), "", -3 + (CQ1002 -VLOOKUP(CU1002,Anthro_Calc!C:P,4,FALSE)) / (VLOOKUP(CU1002,Anthro_Calc!C:P,5,FALSE) - VLOOKUP(CU1002,Anthro_Calc!C:P,4,FALSE)))</f>
        <v/>
      </c>
      <c r="CX1002" s="187" t="str">
        <f>IF(ISBLANK(CQ1002), "", 3 + (CQ1002 -VLOOKUP(CU1002,Anthro_Calc!C:P,10,FALSE)) / (VLOOKUP(CU1002,Anthro_Calc!C:P,10,FALSE) - VLOOKUP(CU1002,Anthro_Calc!C:P,9,FALSE)))</f>
        <v/>
      </c>
      <c r="CY1002" s="188" t="str">
        <f>IF(CV1002="", "", IF(CV1002&gt;3, CX1002, IF(CV1002&lt;-3, CW1002, CV1002)))</f>
        <v/>
      </c>
      <c r="CZ1002" s="117" t="str">
        <f t="shared" si="839"/>
        <v/>
      </c>
      <c r="DA1002" s="174" t="str">
        <f>IF(AND(ISERROR(FIND("Mild",$D$2)),CZ1002="MILD"),"NORMAL",CZ1002)</f>
        <v/>
      </c>
      <c r="DB1002" s="189"/>
    </row>
    <row r="1003" spans="1:106">
      <c r="A1003" s="165">
        <f t="shared" si="831"/>
        <v>999</v>
      </c>
      <c r="B1003" s="166"/>
      <c r="C1003" s="166"/>
      <c r="D1003" s="166"/>
      <c r="E1003" s="166"/>
      <c r="F1003" s="166"/>
      <c r="G1003" s="166"/>
      <c r="H1003" s="166"/>
      <c r="I1003" s="166"/>
      <c r="J1003" s="166"/>
      <c r="K1003" s="166"/>
      <c r="L1003" s="166"/>
      <c r="M1003" s="167"/>
      <c r="N1003" s="168" t="str">
        <f t="shared" ref="N1003:N1004" ca="1" si="841">IF(ISBLANK(M1003), "", ROUND((TODAY()-M1003)/365*12,0))</f>
        <v/>
      </c>
      <c r="O1003" s="169"/>
      <c r="P1003" s="169"/>
      <c r="Q1003" s="167"/>
      <c r="R1003" s="170"/>
      <c r="S1003" s="171" t="str">
        <f t="shared" ref="S1003:S1004" si="842">IF(ISBLANK(R1003), "", ROUND((Q1003-M1003)/30.4,0))</f>
        <v/>
      </c>
      <c r="T1003" s="171" t="str">
        <f t="shared" ref="T1003:T1004" si="843">IF(ISBLANK(R1003), "", Q1003-M1003)</f>
        <v/>
      </c>
      <c r="U1003" s="171" t="str">
        <f t="shared" ref="U1003:U1004" si="844">L1003&amp;T1003</f>
        <v/>
      </c>
      <c r="V1003" s="171" t="str">
        <f>IF(ISBLANK(R1003), "", (POWER(R1003/VLOOKUP(U1003,Anthro_Calc!C:P,13,FALSE),VLOOKUP(U1003,Anthro_Calc!C:P,12,FALSE))-1) / (VLOOKUP(U1003,Anthro_Calc!C:P,14,FALSE)*VLOOKUP(U1003,Anthro_Calc!C:P,12,FALSE)))</f>
        <v/>
      </c>
      <c r="W1003" s="171" t="str">
        <f>IF(ISBLANK(R1003), "", -3 + (R1003 -VLOOKUP(U1003,Anthro_Calc!C:P,4,FALSE)) / (VLOOKUP(U1003,Anthro_Calc!C:P,5,FALSE) - VLOOKUP(U1003,Anthro_Calc!C:P,4,FALSE)))</f>
        <v/>
      </c>
      <c r="X1003" s="171" t="str">
        <f>IF(ISBLANK(R1003), "", 3 + (R1003 -VLOOKUP(U1003,Anthro_Calc!C:P,10,FALSE)) / (VLOOKUP(U1003,Anthro_Calc!C:P,10,FALSE) - VLOOKUP(U1003,Anthro_Calc!C:P,9,FALSE)))</f>
        <v/>
      </c>
      <c r="Y1003" s="172" t="str">
        <f t="shared" ref="Y1003:Y1004" si="845">IF(V1003="", "", IF(V1003&gt;3, X1003, IF(V1003&lt;-3, W1003, V1003)))</f>
        <v/>
      </c>
      <c r="Z1003" s="173" t="str">
        <f t="shared" ref="Z1003:Z1004" si="846">IF(ISBLANK(R1003), "", IF(OR(Y1003 &lt; -5, Y1003&gt;5), "Please check weight and DOB again", IF(Y1003&lt;=-3,"SEVERE", IF(Y1003&lt;=-2,"MODERATE", IF(Y1003&lt;=-1, "MILD", "Child is healthy. Do NOT admit into PDH")))))</f>
        <v/>
      </c>
      <c r="AA1003" s="174" t="str">
        <f>IF(AND(ISERROR(FIND("Mild",$D$2)),Z1003="MILD"),"NORMAL",Z1003)</f>
        <v/>
      </c>
      <c r="AB1003" s="167"/>
      <c r="AC1003" s="175"/>
      <c r="AD1003" s="176"/>
      <c r="AE1003" s="177" t="str">
        <f t="shared" ref="AE1003:AE1004" si="847">IF(ISBLANK(AD1003), "", ROUND((AD1003-R1003)*1000, 0))</f>
        <v/>
      </c>
      <c r="AF1003" s="171">
        <f t="shared" ref="AF1003:AF1004" si="848">ROUND((AB1003-M1003)/30.4,0)</f>
        <v>0</v>
      </c>
      <c r="AG1003" s="171">
        <f t="shared" ref="AG1003:AG1004" si="849">AB1003-M1003</f>
        <v>0</v>
      </c>
      <c r="AH1003" s="171" t="str">
        <f t="shared" ref="AH1003:AH1004" si="850">L1003&amp;AG1003</f>
        <v>0</v>
      </c>
      <c r="AI1003" s="171" t="str">
        <f>IF(ISBLANK(AD1003), "", (POWER(AD1003/VLOOKUP(AH1003,Anthro_Calc!C:P,13,FALSE),VLOOKUP(AH1003,Anthro_Calc!C:P,12,FALSE))-1) / (VLOOKUP(AH1003,Anthro_Calc!C:P,14,FALSE)*VLOOKUP(AH1003,Anthro_Calc!C:P,12,FALSE)))</f>
        <v/>
      </c>
      <c r="AJ1003" s="171" t="str">
        <f>IF(ISBLANK(AD1003), "", -3 + (AD1003 -VLOOKUP(AH1003,Anthro_Calc!C:P,4,FALSE)) / (VLOOKUP(AH1003,Anthro_Calc!C:P,5,FALSE) - VLOOKUP(AH1003,Anthro_Calc!C:P,4,FALSE)))</f>
        <v/>
      </c>
      <c r="AK1003" s="171" t="str">
        <f>IF(ISBLANK(AD1003), "", 3 + (AD1003 -VLOOKUP(AH1003,Anthro_Calc!C:P,10,FALSE)) / (VLOOKUP(AH1003,Anthro_Calc!C:P,10,FALSE) - VLOOKUP(AH1003,Anthro_Calc!C:P,9,FALSE)))</f>
        <v/>
      </c>
      <c r="AL1003" s="172" t="str">
        <f t="shared" ref="AL1003:AL1004" si="851">IF(AI1003="", "", IF(AI1003&gt;3, AK1003, IF(AI1003&lt;-3, AJ1003, AI1003)))</f>
        <v/>
      </c>
      <c r="AM1003" s="173" t="str">
        <f t="shared" ref="AM1003:AM1004" si="852">IF(ISBLANK(AD1003), "", IF(OR(AL1003&lt; - 5, AL1003 &gt; 5), "Please check weight and DOB again", IF(AL1003&lt;=-3,"SEVERE", IF(AL1003&lt;=-2,"MODERATE", IF(AL1003&lt;=-1, "MILD", "NORMAL")))))</f>
        <v/>
      </c>
      <c r="AN1003" s="174" t="str">
        <f t="shared" ref="AN1003:AN1004" si="853">IF(AND(ISERROR(FIND("Mild",$D$2)),AM1003="MILD"),"NORMAL",AM1003)</f>
        <v/>
      </c>
      <c r="AO1003" s="178" t="str">
        <f t="shared" si="832"/>
        <v/>
      </c>
      <c r="AP1003" s="179"/>
      <c r="AQ1003" s="179" t="str">
        <f t="shared" si="840"/>
        <v/>
      </c>
      <c r="AR1003" s="167"/>
      <c r="AS1003" s="175"/>
      <c r="AT1003" s="170"/>
      <c r="AU1003" s="177" t="str">
        <f t="shared" si="829"/>
        <v/>
      </c>
      <c r="AV1003" s="171">
        <f t="shared" ref="AV1003:AV1004" si="854">ROUND((AR1003-M1003)/30.4,0)</f>
        <v>0</v>
      </c>
      <c r="AW1003" s="171">
        <f t="shared" ref="AW1003:AW1004" si="855">AR1003-M1003</f>
        <v>0</v>
      </c>
      <c r="AX1003" s="171" t="str">
        <f t="shared" ref="AX1003:AX1004" si="856">L1003&amp;AW1003</f>
        <v>0</v>
      </c>
      <c r="AY1003" s="171" t="str">
        <f>IF(ISBLANK(AT1003), "", (POWER(AT1003/VLOOKUP(AX1003,Anthro_Calc!C:P,13,FALSE),VLOOKUP(AX1003,Anthro_Calc!C:P,12,FALSE))-1) / (VLOOKUP(AX1003,Anthro_Calc!C:P,14,FALSE)*VLOOKUP(AX1003,Anthro_Calc!C:P,12,FALSE)))</f>
        <v/>
      </c>
      <c r="AZ1003" s="171" t="str">
        <f>IF(ISBLANK(AT1003), "", -3 + (AT1003 -VLOOKUP(AX1003,Anthro_Calc!C:P,4,FALSE)) / (VLOOKUP(AX1003,Anthro_Calc!C:P,5,FALSE) - VLOOKUP(AX1003,Anthro_Calc!C:P,4,FALSE)))</f>
        <v/>
      </c>
      <c r="BA1003" s="171" t="str">
        <f>IF(ISBLANK(AT1003), "", 3 + (AT1003 -VLOOKUP(AX1003,Anthro_Calc!C:P,10,FALSE)) / (VLOOKUP(AX1003,Anthro_Calc!C:P,10,FALSE) - VLOOKUP(AX1003,Anthro_Calc!C:P,9,FALSE)))</f>
        <v/>
      </c>
      <c r="BB1003" s="172" t="str">
        <f t="shared" ref="BB1003:BB1004" si="857">IF(AY1003="", "", IF(AY1003&gt;3, BA1003, IF(AY1003&lt;-3, AZ1003, AY1003)))</f>
        <v/>
      </c>
      <c r="BC1003" s="173" t="str">
        <f t="shared" ref="BC1003:BC1004" si="858">IF(ISBLANK(AT1003), "", IF(OR(BB1003&lt;-5, BB1003&gt;5), "Please check weight and DOB again", IF(BB1003&lt;=-3,"SEVERE", IF(BB1003&lt;=-2,"MODERATE", IF(BB1003&lt;=-1, "MILD", "NORMAL")))))</f>
        <v/>
      </c>
      <c r="BD1003" s="174" t="str">
        <f t="shared" si="833"/>
        <v/>
      </c>
      <c r="BE1003" s="180" t="str">
        <f t="shared" si="834"/>
        <v/>
      </c>
      <c r="BF1003" s="181" t="str">
        <f t="shared" ref="BF1003:BF1004" si="859">IF(BD1003="NORMAL","GRADUATED",IF(BD1003="MILD", "GRADUATED", IF(BD1003="MODERATE","NOT-GRADUATED",IF(BD1003="SEVERE","NOT-GRADUATED",""))))</f>
        <v/>
      </c>
      <c r="BG1003" s="181" t="str">
        <f t="shared" si="835"/>
        <v/>
      </c>
      <c r="BH1003" s="179"/>
      <c r="BI1003" s="182"/>
      <c r="BJ1003" s="167"/>
      <c r="BK1003" s="175"/>
      <c r="BL1003" s="176"/>
      <c r="BM1003" s="177" t="str">
        <f t="shared" si="809"/>
        <v/>
      </c>
      <c r="BN1003" s="171">
        <f>ROUND((BJ1003-M1003)/30.4,0)</f>
        <v>0</v>
      </c>
      <c r="BO1003" s="171">
        <f>BJ1003-M1003</f>
        <v>0</v>
      </c>
      <c r="BP1003" s="171" t="str">
        <f t="shared" ref="BP1003:BP1004" si="860">L1003&amp;BO1003</f>
        <v>0</v>
      </c>
      <c r="BQ1003" s="171" t="str">
        <f>IF(ISBLANK(BL1003), "", (POWER(BL1003/VLOOKUP(BP1003,Anthro_Calc!C:P,13,FALSE),VLOOKUP(BP1003,Anthro_Calc!C:P,12,FALSE))-1) / (VLOOKUP(BP1003,Anthro_Calc!C:P,14,FALSE)*VLOOKUP(BP1003,Anthro_Calc!C:P,12,FALSE)))</f>
        <v/>
      </c>
      <c r="BR1003" s="171" t="str">
        <f>IF(ISBLANK(BL1003), "", -3 + (BL1003 -VLOOKUP(BP1003,Anthro_Calc!C:P,4,FALSE)) / (VLOOKUP(BP1003,Anthro_Calc!C:P,5,FALSE) - VLOOKUP(BP1003,Anthro_Calc!C:P,4,FALSE)))</f>
        <v/>
      </c>
      <c r="BS1003" s="171" t="str">
        <f>IF(ISBLANK(BL1003), "", 3 + (BL1003 -VLOOKUP(BP1003,Anthro_Calc!C:P,10,FALSE)) / (VLOOKUP(BP1003,Anthro_Calc!C:P,10,FALSE) - VLOOKUP(BP1003,Anthro_Calc!C:P,9,FALSE)))</f>
        <v/>
      </c>
      <c r="BT1003" s="172" t="str">
        <f t="shared" ref="BT1003:BT1004" si="861">IF(BQ1003="", "", IF(BQ1003&gt;3, BS1003, IF(BQ1003&lt;-3, BR1003, BQ1003)))</f>
        <v/>
      </c>
      <c r="BU1003" s="173" t="str">
        <f t="shared" ref="BU1003:BU1004" si="862">IF(ISBLANK(BL1003), "", IF(OR(BT1003 &lt;-5, BT1003&gt;5), "Please check weight and DOB again", IF(BT1003&lt;=-3,"SEVERE", IF(BT1003&lt;=-2,"MODERATE", IF(BT1003&lt;=-1, "MILD", "NORMAL")))))</f>
        <v/>
      </c>
      <c r="BV1003" s="174" t="str">
        <f t="shared" ref="BV1003:BV1004" si="863">IF(AND(ISERROR(FIND("Mild",$D$2)),BU1003="MILD"),"NORMAL",BU1003)</f>
        <v/>
      </c>
      <c r="BW1003" s="181" t="str">
        <f t="shared" si="836"/>
        <v/>
      </c>
      <c r="BX1003" s="179"/>
      <c r="BY1003" s="181" t="str">
        <f>IF(ISBLANK(BL1003), "", VLOOKUP(Z1003&amp;" "&amp;BV1003&amp;" "&amp;BW1003,Graduation_Criteria!$D$2:$E$34,2,FALSE))</f>
        <v/>
      </c>
      <c r="BZ1003" s="181" t="str">
        <f t="shared" si="837"/>
        <v/>
      </c>
      <c r="CA1003" s="167"/>
      <c r="CB1003" s="175"/>
      <c r="CC1003" s="175"/>
      <c r="CD1003" s="183" t="str">
        <f t="shared" si="814"/>
        <v/>
      </c>
      <c r="CE1003" s="184">
        <f t="shared" ref="CE1003:CE1004" si="864">ROUND((CA1003-M1003)/30.4,0)</f>
        <v>0</v>
      </c>
      <c r="CF1003" s="184">
        <f t="shared" ref="CF1003:CF1004" si="865">CA1003-M1003</f>
        <v>0</v>
      </c>
      <c r="CG1003" s="184" t="str">
        <f t="shared" ref="CG1003:CG1004" si="866">L1003&amp;CF1003</f>
        <v>0</v>
      </c>
      <c r="CH1003" s="184" t="str">
        <f>IF(ISBLANK(CC1003), "", (POWER(CC1003/VLOOKUP(CG1003,Anthro_Calc!C:P,13,FALSE),VLOOKUP(CG1003,Anthro_Calc!C:P,12,FALSE))-1) / (VLOOKUP(CG1003,Anthro_Calc!C:P,14,FALSE)*VLOOKUP(CG1003,Anthro_Calc!C:P,12,FALSE)))</f>
        <v/>
      </c>
      <c r="CI1003" s="184" t="str">
        <f>IF(ISBLANK(CC1003), "", -3 + (CC1003 -VLOOKUP(CG1003,Anthro_Calc!C:P,4,FALSE)) / (VLOOKUP(CG1003,Anthro_Calc!C:P,5,FALSE) - VLOOKUP(CG1003,Anthro_Calc!C:P,4,FALSE)))</f>
        <v/>
      </c>
      <c r="CJ1003" s="184" t="str">
        <f>IF(ISBLANK(CC1003), "", 3 + (CC1003 -VLOOKUP(CG1003,Anthro_Calc!C:P,10,FALSE)) / (VLOOKUP(CG1003,Anthro_Calc!C:P,10,FALSE) - VLOOKUP(CG1003,Anthro_Calc!C:P,9,FALSE)))</f>
        <v/>
      </c>
      <c r="CK1003" s="185" t="str">
        <f t="shared" ref="CK1003:CK1004" si="867">IF(CH1003="", "", IF(CH1003&gt;3, CJ1003, IF(CH1003&lt;-3, CI1003, CH1003)))</f>
        <v/>
      </c>
      <c r="CL1003" s="173" t="str">
        <f t="shared" ref="CL1003:CL1004" si="868">IF(ISBLANK(CC1003), "", IF(OR(CK1003&lt;-5, CK1003&gt;5), "Please check weight and DOB again", IF(CK1003&lt;=-3,"SEVERE", IF(CK1003&lt;=-2,"MODERATE", IF(CK1003&lt;=-1, "MILD", "NORMAL")))))</f>
        <v/>
      </c>
      <c r="CM1003" s="174" t="str">
        <f t="shared" ref="CM1003:CM1004" si="869">IF(AND(ISERROR(FIND("Mild",$D$2)),CL1003="MILD"),"NORMAL",CL1003)</f>
        <v/>
      </c>
      <c r="CN1003" s="179"/>
      <c r="CO1003" s="167"/>
      <c r="CP1003" s="175"/>
      <c r="CQ1003" s="175"/>
      <c r="CR1003" s="186" t="str">
        <f t="shared" si="821"/>
        <v/>
      </c>
      <c r="CS1003" s="187">
        <f t="shared" ref="CS1003:CS1004" si="870">ROUND((CO1003-M1003)/30.4,0)</f>
        <v>0</v>
      </c>
      <c r="CT1003" s="187">
        <f t="shared" ref="CT1003:CT1004" si="871">CO1003-M1003</f>
        <v>0</v>
      </c>
      <c r="CU1003" s="187" t="str">
        <f t="shared" ref="CU1003:CU1004" si="872">L1003&amp;CT1003</f>
        <v>0</v>
      </c>
      <c r="CV1003" s="187" t="str">
        <f>IF(ISBLANK(CQ1003), "", (POWER(CQ1003/VLOOKUP(CU1003,Anthro_Calc!C:P,13,FALSE),VLOOKUP(CU1003,Anthro_Calc!C:P,12,FALSE))-1) / (VLOOKUP(CU1003,Anthro_Calc!C:P,14,FALSE)*VLOOKUP(CU1003,Anthro_Calc!C:P,12,FALSE)))</f>
        <v/>
      </c>
      <c r="CW1003" s="187" t="str">
        <f>IF(ISBLANK(CQ1003), "", -3 + (CQ1003 -VLOOKUP(CU1003,Anthro_Calc!C:P,4,FALSE)) / (VLOOKUP(CU1003,Anthro_Calc!C:P,5,FALSE) - VLOOKUP(CU1003,Anthro_Calc!C:P,4,FALSE)))</f>
        <v/>
      </c>
      <c r="CX1003" s="187" t="str">
        <f>IF(ISBLANK(CQ1003), "", 3 + (CQ1003 -VLOOKUP(CU1003,Anthro_Calc!C:P,10,FALSE)) / (VLOOKUP(CU1003,Anthro_Calc!C:P,10,FALSE) - VLOOKUP(CU1003,Anthro_Calc!C:P,9,FALSE)))</f>
        <v/>
      </c>
      <c r="CY1003" s="188" t="str">
        <f t="shared" ref="CY1003:CY1004" si="873">IF(CV1003="", "", IF(CV1003&gt;3, CX1003, IF(CV1003&lt;-3, CW1003, CV1003)))</f>
        <v/>
      </c>
      <c r="CZ1003" s="117" t="str">
        <f t="shared" si="839"/>
        <v/>
      </c>
      <c r="DA1003" s="174" t="str">
        <f t="shared" ref="DA1003:DA1004" si="874">IF(AND(ISERROR(FIND("Mild",$D$2)),CZ1003="MILD"),"NORMAL",CZ1003)</f>
        <v/>
      </c>
      <c r="DB1003" s="189"/>
    </row>
    <row r="1004" spans="1:106">
      <c r="A1004" s="190">
        <f t="shared" si="831"/>
        <v>1000</v>
      </c>
      <c r="B1004" s="191"/>
      <c r="C1004" s="191"/>
      <c r="D1004" s="191"/>
      <c r="E1004" s="191"/>
      <c r="F1004" s="191"/>
      <c r="G1004" s="191"/>
      <c r="H1004" s="191"/>
      <c r="I1004" s="191"/>
      <c r="J1004" s="191"/>
      <c r="K1004" s="191"/>
      <c r="L1004" s="191"/>
      <c r="M1004" s="192"/>
      <c r="N1004" s="193" t="str">
        <f t="shared" ca="1" si="841"/>
        <v/>
      </c>
      <c r="O1004" s="194"/>
      <c r="P1004" s="194"/>
      <c r="Q1004" s="192"/>
      <c r="R1004" s="195"/>
      <c r="S1004" s="196" t="str">
        <f t="shared" si="842"/>
        <v/>
      </c>
      <c r="T1004" s="196" t="str">
        <f t="shared" si="843"/>
        <v/>
      </c>
      <c r="U1004" s="196" t="str">
        <f t="shared" si="844"/>
        <v/>
      </c>
      <c r="V1004" s="196" t="str">
        <f>IF(ISBLANK(R1004), "", (POWER(R1004/VLOOKUP(U1004,Anthro_Calc!C:P,13,FALSE),VLOOKUP(U1004,Anthro_Calc!C:P,12,FALSE))-1) / (VLOOKUP(U1004,Anthro_Calc!C:P,14,FALSE)*VLOOKUP(U1004,Anthro_Calc!C:P,12,FALSE)))</f>
        <v/>
      </c>
      <c r="W1004" s="196" t="str">
        <f>IF(ISBLANK(R1004), "", -3 + (R1004 -VLOOKUP(U1004,Anthro_Calc!C:P,4,FALSE)) / (VLOOKUP(U1004,Anthro_Calc!C:P,5,FALSE) - VLOOKUP(U1004,Anthro_Calc!C:P,4,FALSE)))</f>
        <v/>
      </c>
      <c r="X1004" s="196" t="str">
        <f>IF(ISBLANK(R1004), "", 3 + (R1004 -VLOOKUP(U1004,Anthro_Calc!C:P,10,FALSE)) / (VLOOKUP(U1004,Anthro_Calc!C:P,10,FALSE) - VLOOKUP(U1004,Anthro_Calc!C:P,9,FALSE)))</f>
        <v/>
      </c>
      <c r="Y1004" s="197" t="str">
        <f t="shared" si="845"/>
        <v/>
      </c>
      <c r="Z1004" s="198" t="str">
        <f t="shared" si="846"/>
        <v/>
      </c>
      <c r="AA1004" s="199" t="str">
        <f t="shared" ref="AA1004" si="875">IF(AND(ISERROR(FIND("Mild",$D$2)),Z1004="MILD"),"NORMAL",Z1004)</f>
        <v/>
      </c>
      <c r="AB1004" s="192"/>
      <c r="AC1004" s="200"/>
      <c r="AD1004" s="201"/>
      <c r="AE1004" s="202" t="str">
        <f t="shared" si="847"/>
        <v/>
      </c>
      <c r="AF1004" s="196">
        <f t="shared" si="848"/>
        <v>0</v>
      </c>
      <c r="AG1004" s="196">
        <f t="shared" si="849"/>
        <v>0</v>
      </c>
      <c r="AH1004" s="196" t="str">
        <f t="shared" si="850"/>
        <v>0</v>
      </c>
      <c r="AI1004" s="196" t="str">
        <f>IF(ISBLANK(AD1004), "", (POWER(AD1004/VLOOKUP(AH1004,Anthro_Calc!C:P,13,FALSE),VLOOKUP(AH1004,Anthro_Calc!C:P,12,FALSE))-1) / (VLOOKUP(AH1004,Anthro_Calc!C:P,14,FALSE)*VLOOKUP(AH1004,Anthro_Calc!C:P,12,FALSE)))</f>
        <v/>
      </c>
      <c r="AJ1004" s="196" t="str">
        <f>IF(ISBLANK(AD1004), "", -3 + (AD1004 -VLOOKUP(AH1004,Anthro_Calc!C:P,4,FALSE)) / (VLOOKUP(AH1004,Anthro_Calc!C:P,5,FALSE) - VLOOKUP(AH1004,Anthro_Calc!C:P,4,FALSE)))</f>
        <v/>
      </c>
      <c r="AK1004" s="196" t="str">
        <f>IF(ISBLANK(AD1004), "", 3 + (AD1004 -VLOOKUP(AH1004,Anthro_Calc!C:P,10,FALSE)) / (VLOOKUP(AH1004,Anthro_Calc!C:P,10,FALSE) - VLOOKUP(AH1004,Anthro_Calc!C:P,9,FALSE)))</f>
        <v/>
      </c>
      <c r="AL1004" s="197" t="str">
        <f t="shared" si="851"/>
        <v/>
      </c>
      <c r="AM1004" s="198" t="str">
        <f t="shared" si="852"/>
        <v/>
      </c>
      <c r="AN1004" s="199" t="str">
        <f t="shared" si="853"/>
        <v/>
      </c>
      <c r="AO1004" s="203" t="str">
        <f t="shared" si="832"/>
        <v/>
      </c>
      <c r="AP1004" s="204"/>
      <c r="AQ1004" s="204" t="str">
        <f t="shared" si="840"/>
        <v/>
      </c>
      <c r="AR1004" s="192"/>
      <c r="AS1004" s="200"/>
      <c r="AT1004" s="195"/>
      <c r="AU1004" s="202" t="str">
        <f t="shared" si="829"/>
        <v/>
      </c>
      <c r="AV1004" s="196">
        <f t="shared" si="854"/>
        <v>0</v>
      </c>
      <c r="AW1004" s="196">
        <f t="shared" si="855"/>
        <v>0</v>
      </c>
      <c r="AX1004" s="196" t="str">
        <f t="shared" si="856"/>
        <v>0</v>
      </c>
      <c r="AY1004" s="196" t="str">
        <f>IF(ISBLANK(AT1004), "", (POWER(AT1004/VLOOKUP(AX1004,Anthro_Calc!C:P,13,FALSE),VLOOKUP(AX1004,Anthro_Calc!C:P,12,FALSE))-1) / (VLOOKUP(AX1004,Anthro_Calc!C:P,14,FALSE)*VLOOKUP(AX1004,Anthro_Calc!C:P,12,FALSE)))</f>
        <v/>
      </c>
      <c r="AZ1004" s="196" t="str">
        <f>IF(ISBLANK(AT1004), "", -3 + (AT1004 -VLOOKUP(AX1004,Anthro_Calc!C:P,4,FALSE)) / (VLOOKUP(AX1004,Anthro_Calc!C:P,5,FALSE) - VLOOKUP(AX1004,Anthro_Calc!C:P,4,FALSE)))</f>
        <v/>
      </c>
      <c r="BA1004" s="196" t="str">
        <f>IF(ISBLANK(AT1004), "", 3 + (AT1004 -VLOOKUP(AX1004,Anthro_Calc!C:P,10,FALSE)) / (VLOOKUP(AX1004,Anthro_Calc!C:P,10,FALSE) - VLOOKUP(AX1004,Anthro_Calc!C:P,9,FALSE)))</f>
        <v/>
      </c>
      <c r="BB1004" s="197" t="str">
        <f t="shared" si="857"/>
        <v/>
      </c>
      <c r="BC1004" s="198" t="str">
        <f t="shared" si="858"/>
        <v/>
      </c>
      <c r="BD1004" s="199" t="str">
        <f t="shared" si="833"/>
        <v/>
      </c>
      <c r="BE1004" s="205" t="str">
        <f t="shared" si="834"/>
        <v/>
      </c>
      <c r="BF1004" s="206" t="str">
        <f t="shared" si="859"/>
        <v/>
      </c>
      <c r="BG1004" s="206" t="str">
        <f t="shared" si="835"/>
        <v/>
      </c>
      <c r="BH1004" s="204"/>
      <c r="BI1004" s="207"/>
      <c r="BJ1004" s="192"/>
      <c r="BK1004" s="200"/>
      <c r="BL1004" s="201"/>
      <c r="BM1004" s="202" t="str">
        <f t="shared" si="809"/>
        <v/>
      </c>
      <c r="BN1004" s="196">
        <f t="shared" ref="BN1004" si="876">ROUND((BJ1004-M1004)/30.4,0)</f>
        <v>0</v>
      </c>
      <c r="BO1004" s="196">
        <f t="shared" ref="BO1004" si="877">BJ1004-M1004</f>
        <v>0</v>
      </c>
      <c r="BP1004" s="196" t="str">
        <f t="shared" si="860"/>
        <v>0</v>
      </c>
      <c r="BQ1004" s="196" t="str">
        <f>IF(ISBLANK(BL1004), "", (POWER(BL1004/VLOOKUP(BP1004,Anthro_Calc!C:P,13,FALSE),VLOOKUP(BP1004,Anthro_Calc!C:P,12,FALSE))-1) / (VLOOKUP(BP1004,Anthro_Calc!C:P,14,FALSE)*VLOOKUP(BP1004,Anthro_Calc!C:P,12,FALSE)))</f>
        <v/>
      </c>
      <c r="BR1004" s="196" t="str">
        <f>IF(ISBLANK(BL1004), "", -3 + (BL1004 -VLOOKUP(BP1004,Anthro_Calc!C:P,4,FALSE)) / (VLOOKUP(BP1004,Anthro_Calc!C:P,5,FALSE) - VLOOKUP(BP1004,Anthro_Calc!C:P,4,FALSE)))</f>
        <v/>
      </c>
      <c r="BS1004" s="196" t="str">
        <f>IF(ISBLANK(BL1004), "", 3 + (BL1004 -VLOOKUP(BP1004,Anthro_Calc!C:P,10,FALSE)) / (VLOOKUP(BP1004,Anthro_Calc!C:P,10,FALSE) - VLOOKUP(BP1004,Anthro_Calc!C:P,9,FALSE)))</f>
        <v/>
      </c>
      <c r="BT1004" s="197" t="str">
        <f t="shared" si="861"/>
        <v/>
      </c>
      <c r="BU1004" s="198" t="str">
        <f t="shared" si="862"/>
        <v/>
      </c>
      <c r="BV1004" s="199" t="str">
        <f t="shared" si="863"/>
        <v/>
      </c>
      <c r="BW1004" s="206" t="str">
        <f t="shared" si="836"/>
        <v/>
      </c>
      <c r="BX1004" s="204"/>
      <c r="BY1004" s="206" t="str">
        <f>IF(ISBLANK(BL1004), "", VLOOKUP(Z1004&amp;" "&amp;BV1004&amp;" "&amp;BW1004,Graduation_Criteria!$D$2:$E$34,2,FALSE))</f>
        <v/>
      </c>
      <c r="BZ1004" s="206" t="str">
        <f t="shared" si="837"/>
        <v/>
      </c>
      <c r="CA1004" s="192"/>
      <c r="CB1004" s="200"/>
      <c r="CC1004" s="200"/>
      <c r="CD1004" s="208" t="str">
        <f t="shared" si="814"/>
        <v/>
      </c>
      <c r="CE1004" s="209">
        <f t="shared" si="864"/>
        <v>0</v>
      </c>
      <c r="CF1004" s="209">
        <f t="shared" si="865"/>
        <v>0</v>
      </c>
      <c r="CG1004" s="209" t="str">
        <f t="shared" si="866"/>
        <v>0</v>
      </c>
      <c r="CH1004" s="209" t="str">
        <f>IF(ISBLANK(CC1004), "", (POWER(CC1004/VLOOKUP(CG1004,Anthro_Calc!C:P,13,FALSE),VLOOKUP(CG1004,Anthro_Calc!C:P,12,FALSE))-1) / (VLOOKUP(CG1004,Anthro_Calc!C:P,14,FALSE)*VLOOKUP(CG1004,Anthro_Calc!C:P,12,FALSE)))</f>
        <v/>
      </c>
      <c r="CI1004" s="209" t="str">
        <f>IF(ISBLANK(CC1004), "", -3 + (CC1004 -VLOOKUP(CG1004,Anthro_Calc!C:P,4,FALSE)) / (VLOOKUP(CG1004,Anthro_Calc!C:P,5,FALSE) - VLOOKUP(CG1004,Anthro_Calc!C:P,4,FALSE)))</f>
        <v/>
      </c>
      <c r="CJ1004" s="209" t="str">
        <f>IF(ISBLANK(CC1004), "", 3 + (CC1004 -VLOOKUP(CG1004,Anthro_Calc!C:P,10,FALSE)) / (VLOOKUP(CG1004,Anthro_Calc!C:P,10,FALSE) - VLOOKUP(CG1004,Anthro_Calc!C:P,9,FALSE)))</f>
        <v/>
      </c>
      <c r="CK1004" s="210" t="str">
        <f t="shared" si="867"/>
        <v/>
      </c>
      <c r="CL1004" s="198" t="str">
        <f t="shared" si="868"/>
        <v/>
      </c>
      <c r="CM1004" s="199" t="str">
        <f t="shared" si="869"/>
        <v/>
      </c>
      <c r="CN1004" s="204"/>
      <c r="CO1004" s="192"/>
      <c r="CP1004" s="200"/>
      <c r="CQ1004" s="200"/>
      <c r="CR1004" s="211" t="str">
        <f t="shared" si="821"/>
        <v/>
      </c>
      <c r="CS1004" s="212">
        <f t="shared" si="870"/>
        <v>0</v>
      </c>
      <c r="CT1004" s="212">
        <f t="shared" si="871"/>
        <v>0</v>
      </c>
      <c r="CU1004" s="212" t="str">
        <f t="shared" si="872"/>
        <v>0</v>
      </c>
      <c r="CV1004" s="212" t="str">
        <f>IF(ISBLANK(CQ1004), "", (POWER(CQ1004/VLOOKUP(CU1004,Anthro_Calc!C:P,13,FALSE),VLOOKUP(CU1004,Anthro_Calc!C:P,12,FALSE))-1) / (VLOOKUP(CU1004,Anthro_Calc!C:P,14,FALSE)*VLOOKUP(CU1004,Anthro_Calc!C:P,12,FALSE)))</f>
        <v/>
      </c>
      <c r="CW1004" s="212" t="str">
        <f>IF(ISBLANK(CQ1004), "", -3 + (CQ1004 -VLOOKUP(CU1004,Anthro_Calc!C:P,4,FALSE)) / (VLOOKUP(CU1004,Anthro_Calc!C:P,5,FALSE) - VLOOKUP(CU1004,Anthro_Calc!C:P,4,FALSE)))</f>
        <v/>
      </c>
      <c r="CX1004" s="212" t="str">
        <f>IF(ISBLANK(CQ1004), "", 3 + (CQ1004 -VLOOKUP(CU1004,Anthro_Calc!C:P,10,FALSE)) / (VLOOKUP(CU1004,Anthro_Calc!C:P,10,FALSE) - VLOOKUP(CU1004,Anthro_Calc!C:P,9,FALSE)))</f>
        <v/>
      </c>
      <c r="CY1004" s="213" t="str">
        <f t="shared" si="873"/>
        <v/>
      </c>
      <c r="CZ1004" s="117" t="str">
        <f t="shared" si="839"/>
        <v/>
      </c>
      <c r="DA1004" s="199" t="str">
        <f t="shared" si="874"/>
        <v/>
      </c>
      <c r="DB1004" s="214"/>
    </row>
  </sheetData>
  <sheetProtection password="8883" sheet="1" objects="1" scenarios="1"/>
  <protectedRanges>
    <protectedRange password="C9F7" sqref="BY5:BZ1004" name="Months_3_Graduate"/>
    <protectedRange password="C9F7" sqref="BM5:BS1004 BW5:BW1004" name="Month_3"/>
    <protectedRange password="C9F7" sqref="AU5:BA1004 BE5:BG1004" name="Day_30"/>
    <protectedRange password="C9F7" sqref="S5:AA1004 AL5:AN1004 BB5:BD1004 BT5:BV1004 CK5:CM1004 AI5:AI1004 CY5:DA1004" name="Day1"/>
    <protectedRange password="C9F7" sqref="AE5:AH1004 AJ5:AK1004 AO5:AO1004" name="Day12"/>
  </protectedRanges>
  <mergeCells count="10">
    <mergeCell ref="AB3:AQ3"/>
    <mergeCell ref="AR3:BI3"/>
    <mergeCell ref="CO3:DB3"/>
    <mergeCell ref="CA3:CN3"/>
    <mergeCell ref="BJ3:BZ3"/>
    <mergeCell ref="A2:C2"/>
    <mergeCell ref="D2:E2"/>
    <mergeCell ref="A1:F1"/>
    <mergeCell ref="Q3:AA3"/>
    <mergeCell ref="A3:P3"/>
  </mergeCells>
  <conditionalFormatting sqref="AA21:CY500 AA5:AC20 AU5:DA5 AE5:AS20 AU6:CY20 DA6:DA500 CZ6:CZ1004">
    <cfRule type="containsText" dxfId="136" priority="15" operator="containsText" text="CONTINUE MONITOR">
      <formula>NOT(ISERROR(SEARCH("CONTINUE MONITOR",AA5)))</formula>
    </cfRule>
    <cfRule type="beginsWith" dxfId="135" priority="16" operator="beginsWith" text="NOT-GRADUATED">
      <formula>LEFT(AA5,LEN("NOT-GRADUATED"))="NOT-GRADUATED"</formula>
    </cfRule>
    <cfRule type="beginsWith" dxfId="134" priority="17" operator="beginsWith" text="GRADUATED">
      <formula>LEFT(AA5,LEN("GRADUATED"))="GRADUATED"</formula>
    </cfRule>
    <cfRule type="beginsWith" dxfId="133" priority="18" operator="beginsWith" text="SHOULD NOT BE ADMITTED">
      <formula>LEFT(AA5,LEN("SHOULD NOT BE ADMITTED"))="SHOULD NOT BE ADMITTED"</formula>
    </cfRule>
    <cfRule type="beginsWith" dxfId="132" priority="19" operator="beginsWith" text="REPEAT HEARTH">
      <formula>LEFT(AA5,LEN("REPEAT HEARTH"))="REPEAT HEARTH"</formula>
    </cfRule>
    <cfRule type="beginsWith" dxfId="131" priority="20" operator="beginsWith" text="REFER TO HOSPITAL">
      <formula>LEFT(AA5,LEN("REFER TO HOSPITAL"))="REFER TO HOSPITAL"</formula>
    </cfRule>
    <cfRule type="beginsWith" dxfId="130" priority="21" operator="beginsWith" text="Yes">
      <formula>LEFT(AA5,LEN("Yes"))="Yes"</formula>
    </cfRule>
    <cfRule type="containsText" dxfId="129" priority="22" operator="containsText" text="Child is healthy. Do NOT admit into PDH">
      <formula>NOT(ISERROR(SEARCH("Child is healthy. Do NOT admit into PDH",AA5)))</formula>
    </cfRule>
    <cfRule type="containsText" dxfId="128" priority="23" operator="containsText" text="Please check weight and DOB again">
      <formula>NOT(ISERROR(SEARCH("Please check weight and DOB again",AA5)))</formula>
    </cfRule>
    <cfRule type="beginsWith" dxfId="127" priority="24" operator="beginsWith" text="NORMAL">
      <formula>LEFT(AA5,LEN("NORMAL"))="NORMAL"</formula>
    </cfRule>
    <cfRule type="beginsWith" dxfId="126" priority="25" operator="beginsWith" text="SEVERE">
      <formula>LEFT(AA5,LEN("SEVERE"))="SEVERE"</formula>
    </cfRule>
    <cfRule type="beginsWith" dxfId="125" priority="26" operator="beginsWith" text="MODERATE">
      <formula>LEFT(AA5,LEN("MODERATE"))="MODERATE"</formula>
    </cfRule>
    <cfRule type="beginsWith" dxfId="124" priority="27" operator="beginsWith" text="MILD">
      <formula>LEFT(AA5,LEN("MILD"))="MILD"</formula>
    </cfRule>
    <cfRule type="endsWith" dxfId="123" priority="28" operator="endsWith" text="No">
      <formula>RIGHT(AA5,LEN("No"))="No"</formula>
    </cfRule>
  </conditionalFormatting>
  <conditionalFormatting sqref="AA505:CY1000 DA505:DA1000">
    <cfRule type="containsText" dxfId="122" priority="1" operator="containsText" text="CONTINUE MONITOR">
      <formula>NOT(ISERROR(SEARCH("CONTINUE MONITOR",AA505)))</formula>
    </cfRule>
    <cfRule type="beginsWith" dxfId="121" priority="2" operator="beginsWith" text="NOT-GRADUATED">
      <formula>LEFT(AA505,LEN("NOT-GRADUATED"))="NOT-GRADUATED"</formula>
    </cfRule>
    <cfRule type="beginsWith" dxfId="120" priority="3" operator="beginsWith" text="GRADUATED">
      <formula>LEFT(AA505,LEN("GRADUATED"))="GRADUATED"</formula>
    </cfRule>
    <cfRule type="beginsWith" dxfId="119" priority="4" operator="beginsWith" text="SHOULD NOT BE ADMITTED">
      <formula>LEFT(AA505,LEN("SHOULD NOT BE ADMITTED"))="SHOULD NOT BE ADMITTED"</formula>
    </cfRule>
    <cfRule type="beginsWith" dxfId="118" priority="5" operator="beginsWith" text="REPEAT HEARTH">
      <formula>LEFT(AA505,LEN("REPEAT HEARTH"))="REPEAT HEARTH"</formula>
    </cfRule>
    <cfRule type="beginsWith" dxfId="117" priority="6" operator="beginsWith" text="REFER TO HOSPITAL">
      <formula>LEFT(AA505,LEN("REFER TO HOSPITAL"))="REFER TO HOSPITAL"</formula>
    </cfRule>
    <cfRule type="beginsWith" dxfId="116" priority="7" operator="beginsWith" text="Yes">
      <formula>LEFT(AA505,LEN("Yes"))="Yes"</formula>
    </cfRule>
    <cfRule type="containsText" dxfId="115" priority="8" operator="containsText" text="Child is healthy. Do NOT admit into PDH">
      <formula>NOT(ISERROR(SEARCH("Child is healthy. Do NOT admit into PDH",AA505)))</formula>
    </cfRule>
    <cfRule type="containsText" dxfId="114" priority="9" operator="containsText" text="Please check weight and DOB again">
      <formula>NOT(ISERROR(SEARCH("Please check weight and DOB again",AA505)))</formula>
    </cfRule>
    <cfRule type="beginsWith" dxfId="113" priority="10" operator="beginsWith" text="NORMAL">
      <formula>LEFT(AA505,LEN("NORMAL"))="NORMAL"</formula>
    </cfRule>
    <cfRule type="beginsWith" dxfId="112" priority="11" operator="beginsWith" text="SEVERE">
      <formula>LEFT(AA505,LEN("SEVERE"))="SEVERE"</formula>
    </cfRule>
    <cfRule type="beginsWith" dxfId="111" priority="12" operator="beginsWith" text="MODERATE">
      <formula>LEFT(AA505,LEN("MODERATE"))="MODERATE"</formula>
    </cfRule>
    <cfRule type="beginsWith" dxfId="110" priority="13" operator="beginsWith" text="MILD">
      <formula>LEFT(AA505,LEN("MILD"))="MILD"</formula>
    </cfRule>
    <cfRule type="endsWith" dxfId="109" priority="14" operator="endsWith" text="No">
      <formula>RIGHT(AA505,LEN("No"))="No"</formula>
    </cfRule>
  </conditionalFormatting>
  <dataValidations xWindow="887" yWindow="397" count="14">
    <dataValidation type="list" allowBlank="1" showInputMessage="1" showErrorMessage="1" sqref="DB5:DB1004">
      <formula1>"Migrated or left the village, Mother defaulted, Child death, Child admitted into hospital, Child age &gt;59 months, Repeating PDH, Other"</formula1>
    </dataValidation>
    <dataValidation type="list" allowBlank="1" showInputMessage="1" showErrorMessage="1" sqref="O5:O1004">
      <formula1>"1,2,3"</formula1>
    </dataValidation>
    <dataValidation type="date" operator="lessThanOrEqual" allowBlank="1" showInputMessage="1" showErrorMessage="1" sqref="M5:M1004 Q5:Q1004 CO5:CO1004 CA5:CA1004 AR506:AR1004 BJ5:BJ1004 AB5:AB1004 AR5:AR504">
      <formula1>TODAY()</formula1>
    </dataValidation>
    <dataValidation type="list" allowBlank="1" showInputMessage="1" showErrorMessage="1" sqref="L5:L1004">
      <formula1>"m,f"</formula1>
    </dataValidation>
    <dataValidation type="decimal" allowBlank="1" showInputMessage="1" showErrorMessage="1" promptTitle="Day 12" prompt="Weights in Kg (to 1 decimal place)" sqref="AD21:AD1004">
      <formula1>0</formula1>
      <formula2>25</formula2>
    </dataValidation>
    <dataValidation type="decimal" errorStyle="information" allowBlank="1" showInputMessage="1" showErrorMessage="1" error="Please, insert correct information" promptTitle="Initial Weight" prompt="Weight in Kg (to 1 decimal place)" sqref="R5:R1004 AD5:AD20 AT5:AT20">
      <formula1>0</formula1>
      <formula2>25</formula2>
    </dataValidation>
    <dataValidation type="decimal" allowBlank="1" showInputMessage="1" showErrorMessage="1" promptTitle="Day 30" prompt="Weights in Kg (to 1 decimal place)" sqref="AT21:AT1004">
      <formula1>0</formula1>
      <formula2>25</formula2>
    </dataValidation>
    <dataValidation type="decimal" allowBlank="1" showInputMessage="1" showErrorMessage="1" promptTitle="3 Months" prompt="Weights in Kg (to 1 decimal place)" sqref="BL5:BL1004">
      <formula1>0</formula1>
      <formula2>25</formula2>
    </dataValidation>
    <dataValidation allowBlank="1" showInputMessage="1" showErrorMessage="1" promptTitle="6 months" prompt="Weight in Kg (to 1 decimal place)" sqref="CC5:CC1004"/>
    <dataValidation type="decimal" allowBlank="1" showInputMessage="1" showErrorMessage="1" promptTitle="1 year" prompt="Weight in Kg (to 1 decimal place)" sqref="CQ5:CQ1004">
      <formula1>0</formula1>
      <formula2>25</formula2>
    </dataValidation>
    <dataValidation type="list" allowBlank="1" showInputMessage="1" showErrorMessage="1" sqref="H5:J1004">
      <formula1>"Y,N"</formula1>
    </dataValidation>
    <dataValidation type="decimal" errorStyle="warning" allowBlank="1" showInputMessage="1" showErrorMessage="1" errorTitle="Abnormal Z-Score" error="Please check the weight of the child." sqref="Y5 Y502 Y505 Y1002">
      <formula1>-5</formula1>
      <formula2>5</formula2>
    </dataValidation>
    <dataValidation type="list" allowBlank="1" showInputMessage="1" showErrorMessage="1" sqref="P5:P1004">
      <formula1>"y,n"</formula1>
    </dataValidation>
    <dataValidation type="list" allowBlank="1" showInputMessage="1" showErrorMessage="1" sqref="AP5:AP1004 BH5:BH1004 BX5:BX1004 CN5:CN1004">
      <formula1>"Migrated or left the village, Mother defaulted, Child death, Child admitted into hospital, Child age &gt;59 months, Repeating PDH, Other"</formula1>
    </dataValidation>
  </dataValidations>
  <pageMargins left="0.7" right="0.7" top="0.75" bottom="0.75" header="0.3" footer="0.3"/>
  <pageSetup orientation="landscape" r:id="rId1"/>
  <drawing r:id="rId2"/>
  <tableParts count="1">
    <tablePart r:id="rId3"/>
  </tableParts>
  <extLst>
    <ext xmlns:x14="http://schemas.microsoft.com/office/spreadsheetml/2009/9/main" uri="{CCE6A557-97BC-4b89-ADB6-D9C93CAAB3DF}">
      <x14:dataValidations xmlns:xm="http://schemas.microsoft.com/office/excel/2006/main" xWindow="887" yWindow="397" count="1">
        <x14:dataValidation type="list" allowBlank="1" showInputMessage="1" showErrorMessage="1">
          <x14:formula1>
            <xm:f>Contextualization!$C$2:$C$3</xm:f>
          </x14:formula1>
          <xm:sqref>D2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zoomScale="110" zoomScaleNormal="110" workbookViewId="0">
      <selection activeCell="A35" sqref="A35"/>
    </sheetView>
  </sheetViews>
  <sheetFormatPr defaultColWidth="8.85546875" defaultRowHeight="15"/>
  <cols>
    <col min="5" max="5" width="9.42578125" customWidth="1"/>
    <col min="9" max="9" width="14" customWidth="1"/>
    <col min="10" max="10" width="8.85546875" style="17"/>
    <col min="11" max="11" width="21.28515625" style="17" customWidth="1"/>
    <col min="12" max="12" width="19.85546875" style="17" customWidth="1"/>
    <col min="13" max="13" width="19.42578125" style="17" customWidth="1"/>
    <col min="14" max="14" width="9.85546875" customWidth="1"/>
    <col min="267" max="267" width="9.7109375" customWidth="1"/>
    <col min="268" max="268" width="12.42578125" bestFit="1" customWidth="1"/>
    <col min="523" max="523" width="9.7109375" customWidth="1"/>
    <col min="524" max="524" width="12.42578125" bestFit="1" customWidth="1"/>
    <col min="779" max="779" width="9.7109375" customWidth="1"/>
    <col min="780" max="780" width="12.42578125" bestFit="1" customWidth="1"/>
    <col min="1035" max="1035" width="9.7109375" customWidth="1"/>
    <col min="1036" max="1036" width="12.42578125" bestFit="1" customWidth="1"/>
    <col min="1291" max="1291" width="9.7109375" customWidth="1"/>
    <col min="1292" max="1292" width="12.42578125" bestFit="1" customWidth="1"/>
    <col min="1547" max="1547" width="9.7109375" customWidth="1"/>
    <col min="1548" max="1548" width="12.42578125" bestFit="1" customWidth="1"/>
    <col min="1803" max="1803" width="9.7109375" customWidth="1"/>
    <col min="1804" max="1804" width="12.42578125" bestFit="1" customWidth="1"/>
    <col min="2059" max="2059" width="9.7109375" customWidth="1"/>
    <col min="2060" max="2060" width="12.42578125" bestFit="1" customWidth="1"/>
    <col min="2315" max="2315" width="9.7109375" customWidth="1"/>
    <col min="2316" max="2316" width="12.42578125" bestFit="1" customWidth="1"/>
    <col min="2571" max="2571" width="9.7109375" customWidth="1"/>
    <col min="2572" max="2572" width="12.42578125" bestFit="1" customWidth="1"/>
    <col min="2827" max="2827" width="9.7109375" customWidth="1"/>
    <col min="2828" max="2828" width="12.42578125" bestFit="1" customWidth="1"/>
    <col min="3083" max="3083" width="9.7109375" customWidth="1"/>
    <col min="3084" max="3084" width="12.42578125" bestFit="1" customWidth="1"/>
    <col min="3339" max="3339" width="9.7109375" customWidth="1"/>
    <col min="3340" max="3340" width="12.42578125" bestFit="1" customWidth="1"/>
    <col min="3595" max="3595" width="9.7109375" customWidth="1"/>
    <col min="3596" max="3596" width="12.42578125" bestFit="1" customWidth="1"/>
    <col min="3851" max="3851" width="9.7109375" customWidth="1"/>
    <col min="3852" max="3852" width="12.42578125" bestFit="1" customWidth="1"/>
    <col min="4107" max="4107" width="9.7109375" customWidth="1"/>
    <col min="4108" max="4108" width="12.42578125" bestFit="1" customWidth="1"/>
    <col min="4363" max="4363" width="9.7109375" customWidth="1"/>
    <col min="4364" max="4364" width="12.42578125" bestFit="1" customWidth="1"/>
    <col min="4619" max="4619" width="9.7109375" customWidth="1"/>
    <col min="4620" max="4620" width="12.42578125" bestFit="1" customWidth="1"/>
    <col min="4875" max="4875" width="9.7109375" customWidth="1"/>
    <col min="4876" max="4876" width="12.42578125" bestFit="1" customWidth="1"/>
    <col min="5131" max="5131" width="9.7109375" customWidth="1"/>
    <col min="5132" max="5132" width="12.42578125" bestFit="1" customWidth="1"/>
    <col min="5387" max="5387" width="9.7109375" customWidth="1"/>
    <col min="5388" max="5388" width="12.42578125" bestFit="1" customWidth="1"/>
    <col min="5643" max="5643" width="9.7109375" customWidth="1"/>
    <col min="5644" max="5644" width="12.42578125" bestFit="1" customWidth="1"/>
    <col min="5899" max="5899" width="9.7109375" customWidth="1"/>
    <col min="5900" max="5900" width="12.42578125" bestFit="1" customWidth="1"/>
    <col min="6155" max="6155" width="9.7109375" customWidth="1"/>
    <col min="6156" max="6156" width="12.42578125" bestFit="1" customWidth="1"/>
    <col min="6411" max="6411" width="9.7109375" customWidth="1"/>
    <col min="6412" max="6412" width="12.42578125" bestFit="1" customWidth="1"/>
    <col min="6667" max="6667" width="9.7109375" customWidth="1"/>
    <col min="6668" max="6668" width="12.42578125" bestFit="1" customWidth="1"/>
    <col min="6923" max="6923" width="9.7109375" customWidth="1"/>
    <col min="6924" max="6924" width="12.42578125" bestFit="1" customWidth="1"/>
    <col min="7179" max="7179" width="9.7109375" customWidth="1"/>
    <col min="7180" max="7180" width="12.42578125" bestFit="1" customWidth="1"/>
    <col min="7435" max="7435" width="9.7109375" customWidth="1"/>
    <col min="7436" max="7436" width="12.42578125" bestFit="1" customWidth="1"/>
    <col min="7691" max="7691" width="9.7109375" customWidth="1"/>
    <col min="7692" max="7692" width="12.42578125" bestFit="1" customWidth="1"/>
    <col min="7947" max="7947" width="9.7109375" customWidth="1"/>
    <col min="7948" max="7948" width="12.42578125" bestFit="1" customWidth="1"/>
    <col min="8203" max="8203" width="9.7109375" customWidth="1"/>
    <col min="8204" max="8204" width="12.42578125" bestFit="1" customWidth="1"/>
    <col min="8459" max="8459" width="9.7109375" customWidth="1"/>
    <col min="8460" max="8460" width="12.42578125" bestFit="1" customWidth="1"/>
    <col min="8715" max="8715" width="9.7109375" customWidth="1"/>
    <col min="8716" max="8716" width="12.42578125" bestFit="1" customWidth="1"/>
    <col min="8971" max="8971" width="9.7109375" customWidth="1"/>
    <col min="8972" max="8972" width="12.42578125" bestFit="1" customWidth="1"/>
    <col min="9227" max="9227" width="9.7109375" customWidth="1"/>
    <col min="9228" max="9228" width="12.42578125" bestFit="1" customWidth="1"/>
    <col min="9483" max="9483" width="9.7109375" customWidth="1"/>
    <col min="9484" max="9484" width="12.42578125" bestFit="1" customWidth="1"/>
    <col min="9739" max="9739" width="9.7109375" customWidth="1"/>
    <col min="9740" max="9740" width="12.42578125" bestFit="1" customWidth="1"/>
    <col min="9995" max="9995" width="9.7109375" customWidth="1"/>
    <col min="9996" max="9996" width="12.42578125" bestFit="1" customWidth="1"/>
    <col min="10251" max="10251" width="9.7109375" customWidth="1"/>
    <col min="10252" max="10252" width="12.42578125" bestFit="1" customWidth="1"/>
    <col min="10507" max="10507" width="9.7109375" customWidth="1"/>
    <col min="10508" max="10508" width="12.42578125" bestFit="1" customWidth="1"/>
    <col min="10763" max="10763" width="9.7109375" customWidth="1"/>
    <col min="10764" max="10764" width="12.42578125" bestFit="1" customWidth="1"/>
    <col min="11019" max="11019" width="9.7109375" customWidth="1"/>
    <col min="11020" max="11020" width="12.42578125" bestFit="1" customWidth="1"/>
    <col min="11275" max="11275" width="9.7109375" customWidth="1"/>
    <col min="11276" max="11276" width="12.42578125" bestFit="1" customWidth="1"/>
    <col min="11531" max="11531" width="9.7109375" customWidth="1"/>
    <col min="11532" max="11532" width="12.42578125" bestFit="1" customWidth="1"/>
    <col min="11787" max="11787" width="9.7109375" customWidth="1"/>
    <col min="11788" max="11788" width="12.42578125" bestFit="1" customWidth="1"/>
    <col min="12043" max="12043" width="9.7109375" customWidth="1"/>
    <col min="12044" max="12044" width="12.42578125" bestFit="1" customWidth="1"/>
    <col min="12299" max="12299" width="9.7109375" customWidth="1"/>
    <col min="12300" max="12300" width="12.42578125" bestFit="1" customWidth="1"/>
    <col min="12555" max="12555" width="9.7109375" customWidth="1"/>
    <col min="12556" max="12556" width="12.42578125" bestFit="1" customWidth="1"/>
    <col min="12811" max="12811" width="9.7109375" customWidth="1"/>
    <col min="12812" max="12812" width="12.42578125" bestFit="1" customWidth="1"/>
    <col min="13067" max="13067" width="9.7109375" customWidth="1"/>
    <col min="13068" max="13068" width="12.42578125" bestFit="1" customWidth="1"/>
    <col min="13323" max="13323" width="9.7109375" customWidth="1"/>
    <col min="13324" max="13324" width="12.42578125" bestFit="1" customWidth="1"/>
    <col min="13579" max="13579" width="9.7109375" customWidth="1"/>
    <col min="13580" max="13580" width="12.42578125" bestFit="1" customWidth="1"/>
    <col min="13835" max="13835" width="9.7109375" customWidth="1"/>
    <col min="13836" max="13836" width="12.42578125" bestFit="1" customWidth="1"/>
    <col min="14091" max="14091" width="9.7109375" customWidth="1"/>
    <col min="14092" max="14092" width="12.42578125" bestFit="1" customWidth="1"/>
    <col min="14347" max="14347" width="9.7109375" customWidth="1"/>
    <col min="14348" max="14348" width="12.42578125" bestFit="1" customWidth="1"/>
    <col min="14603" max="14603" width="9.7109375" customWidth="1"/>
    <col min="14604" max="14604" width="12.42578125" bestFit="1" customWidth="1"/>
    <col min="14859" max="14859" width="9.7109375" customWidth="1"/>
    <col min="14860" max="14860" width="12.42578125" bestFit="1" customWidth="1"/>
    <col min="15115" max="15115" width="9.7109375" customWidth="1"/>
    <col min="15116" max="15116" width="12.42578125" bestFit="1" customWidth="1"/>
    <col min="15371" max="15371" width="9.7109375" customWidth="1"/>
    <col min="15372" max="15372" width="12.42578125" bestFit="1" customWidth="1"/>
    <col min="15627" max="15627" width="9.7109375" customWidth="1"/>
    <col min="15628" max="15628" width="12.42578125" bestFit="1" customWidth="1"/>
    <col min="15883" max="15883" width="9.7109375" customWidth="1"/>
    <col min="15884" max="15884" width="12.42578125" bestFit="1" customWidth="1"/>
    <col min="16139" max="16139" width="9.7109375" customWidth="1"/>
    <col min="16140" max="16140" width="12.42578125" bestFit="1" customWidth="1"/>
  </cols>
  <sheetData>
    <row r="1" spans="1:17" ht="35.25" customHeight="1">
      <c r="A1" s="268" t="s">
        <v>79</v>
      </c>
      <c r="B1" s="268"/>
      <c r="C1" s="268"/>
      <c r="D1" s="268"/>
      <c r="E1" s="268"/>
      <c r="F1" s="268"/>
      <c r="G1" s="268"/>
      <c r="H1" s="268"/>
      <c r="I1" s="268"/>
      <c r="J1" s="268"/>
      <c r="K1" s="268"/>
      <c r="L1" s="268"/>
      <c r="M1" s="268"/>
      <c r="N1" s="268"/>
      <c r="O1" s="268"/>
      <c r="P1" s="268"/>
      <c r="Q1" s="268"/>
    </row>
    <row r="2" spans="1:17" ht="30" customHeight="1" thickBot="1">
      <c r="A2" s="102" t="s">
        <v>80</v>
      </c>
      <c r="J2" s="259" t="s">
        <v>132</v>
      </c>
      <c r="K2" s="259"/>
      <c r="L2" s="259"/>
      <c r="M2" s="259"/>
    </row>
    <row r="3" spans="1:17">
      <c r="A3" s="52"/>
      <c r="B3" s="45" t="s">
        <v>40</v>
      </c>
      <c r="C3" s="45" t="s">
        <v>41</v>
      </c>
      <c r="D3" s="45" t="s">
        <v>42</v>
      </c>
      <c r="E3" s="45" t="s">
        <v>43</v>
      </c>
      <c r="F3" s="45" t="s">
        <v>73</v>
      </c>
      <c r="G3" s="252" t="s">
        <v>29</v>
      </c>
      <c r="H3" s="253"/>
      <c r="J3" s="277" t="s">
        <v>4</v>
      </c>
      <c r="K3" s="252" t="s">
        <v>75</v>
      </c>
      <c r="L3" s="255"/>
      <c r="M3" s="256" t="s">
        <v>29</v>
      </c>
    </row>
    <row r="4" spans="1:17">
      <c r="A4" s="50" t="s">
        <v>78</v>
      </c>
      <c r="B4" s="24">
        <f>COUNTIF('Monitoring Form'!AA:AA,"Child is healthy. Do NOT admit into PDH")</f>
        <v>0</v>
      </c>
      <c r="C4" s="24">
        <f>COUNTIF('Monitoring Form'!AA:AA,"MILD")</f>
        <v>0</v>
      </c>
      <c r="D4" s="24">
        <f>COUNTIF('Monitoring Form'!AA:AA,"MODERATE")</f>
        <v>0</v>
      </c>
      <c r="E4" s="24">
        <f>COUNTIF('Monitoring Form'!AA:AA,"SEVERE")</f>
        <v>0</v>
      </c>
      <c r="F4" s="24" t="s">
        <v>74</v>
      </c>
      <c r="G4" s="246">
        <f t="shared" ref="G4:G9" si="0">SUM(B4:E4)</f>
        <v>0</v>
      </c>
      <c r="H4" s="247"/>
      <c r="J4" s="278"/>
      <c r="K4" s="31" t="s">
        <v>76</v>
      </c>
      <c r="L4" s="33" t="s">
        <v>77</v>
      </c>
      <c r="M4" s="257"/>
    </row>
    <row r="5" spans="1:17">
      <c r="A5" s="50" t="s">
        <v>4</v>
      </c>
      <c r="B5" s="24">
        <f>COUNTIF('Monitoring Form'!AN:AN,"NORMAL")</f>
        <v>0</v>
      </c>
      <c r="C5" s="24">
        <f>COUNTIF('Monitoring Form'!AN:AN,"MILD")</f>
        <v>0</v>
      </c>
      <c r="D5" s="24">
        <f>COUNTIF('Monitoring Form'!AN:AN,"MODERATE")</f>
        <v>0</v>
      </c>
      <c r="E5" s="24">
        <f>COUNTIF('Monitoring Form'!AN:AN,"SEVERE")</f>
        <v>0</v>
      </c>
      <c r="F5" s="24">
        <f>COUNTIFS('Monitoring Form'!AP:AP,"&lt;&gt;") - 1</f>
        <v>0</v>
      </c>
      <c r="G5" s="246">
        <f t="shared" si="0"/>
        <v>0</v>
      </c>
      <c r="H5" s="247"/>
      <c r="J5" s="278"/>
      <c r="K5" s="24">
        <f>COUNTIF('Monitoring Form'!AQ:AQ,"GRADUATED")</f>
        <v>0</v>
      </c>
      <c r="L5" s="34">
        <f>COUNTIF('Monitoring Form'!AQ:AQ,"NOT-GRADUATED")</f>
        <v>0</v>
      </c>
      <c r="M5" s="28">
        <f>SUM(K5:L5)</f>
        <v>0</v>
      </c>
    </row>
    <row r="6" spans="1:17" ht="15.75" thickBot="1">
      <c r="A6" s="50" t="s">
        <v>5</v>
      </c>
      <c r="B6" s="24">
        <f>COUNTIF('Monitoring Form'!BD:BD,"NORMAL")</f>
        <v>0</v>
      </c>
      <c r="C6" s="24">
        <f>COUNTIF('Monitoring Form'!BD:BD,"MILD")</f>
        <v>0</v>
      </c>
      <c r="D6" s="24">
        <f>COUNTIF('Monitoring Form'!BD:BD,"MODERATE")</f>
        <v>0</v>
      </c>
      <c r="E6" s="24">
        <f>COUNTIF('Monitoring Form'!BD:BD,"SEVERE")</f>
        <v>0</v>
      </c>
      <c r="F6" s="24">
        <f>COUNTIFS('Monitoring Form'!BH:BH,"&lt;&gt;") -1</f>
        <v>0</v>
      </c>
      <c r="G6" s="246">
        <f t="shared" si="0"/>
        <v>0</v>
      </c>
      <c r="H6" s="247"/>
      <c r="J6" s="279"/>
      <c r="K6" s="29" t="e">
        <f>K5/M5</f>
        <v>#DIV/0!</v>
      </c>
      <c r="L6" s="35" t="e">
        <f>L5/M5</f>
        <v>#DIV/0!</v>
      </c>
      <c r="M6" s="30" t="e">
        <f>SUM(K6:L6)</f>
        <v>#DIV/0!</v>
      </c>
    </row>
    <row r="7" spans="1:17" ht="23.25" customHeight="1">
      <c r="A7" s="50" t="s">
        <v>6</v>
      </c>
      <c r="B7" s="24">
        <f>COUNTIF('Monitoring Form'!BV:BV,"NORMAL")</f>
        <v>0</v>
      </c>
      <c r="C7" s="24">
        <f>COUNTIF('Monitoring Form'!BV:BV,"MILD")</f>
        <v>0</v>
      </c>
      <c r="D7" s="24">
        <f>COUNTIF('Monitoring Form'!BV:BV,"MODERATE")</f>
        <v>0</v>
      </c>
      <c r="E7" s="24">
        <f>COUNTIF('Monitoring Form'!BV:BV,"SEVERE")</f>
        <v>0</v>
      </c>
      <c r="F7" s="24">
        <f>COUNTIFS('Monitoring Form'!BX:BX,"&lt;&gt;") -1</f>
        <v>0</v>
      </c>
      <c r="G7" s="246">
        <f t="shared" si="0"/>
        <v>0</v>
      </c>
      <c r="H7" s="247"/>
      <c r="J7" s="258" t="s">
        <v>134</v>
      </c>
      <c r="K7" s="258"/>
      <c r="L7" s="258"/>
      <c r="M7" s="258"/>
      <c r="N7" s="258"/>
    </row>
    <row r="8" spans="1:17" ht="18" customHeight="1" thickBot="1">
      <c r="A8" s="50" t="s">
        <v>7</v>
      </c>
      <c r="B8" s="24">
        <f>COUNTIF('Monitoring Form'!CM:CM,"NORMAL")</f>
        <v>0</v>
      </c>
      <c r="C8" s="24">
        <f>COUNTIF('Monitoring Form'!CM:CM,"MILD")</f>
        <v>0</v>
      </c>
      <c r="D8" s="24">
        <f>COUNTIF('Monitoring Form'!CM:CM,"MODERATE")</f>
        <v>0</v>
      </c>
      <c r="E8" s="24">
        <f>COUNTIF('Monitoring Form'!CM:CM,"SEVERE")</f>
        <v>0</v>
      </c>
      <c r="F8" s="24">
        <f>COUNTIFS('Monitoring Form'!CN:CN,"&lt;&gt;") - 1</f>
        <v>0</v>
      </c>
      <c r="G8" s="246">
        <f t="shared" si="0"/>
        <v>0</v>
      </c>
      <c r="H8" s="247"/>
      <c r="J8" s="259"/>
      <c r="K8" s="259"/>
      <c r="L8" s="259"/>
      <c r="M8" s="259"/>
      <c r="N8" s="259"/>
    </row>
    <row r="9" spans="1:17" ht="15.75" thickBot="1">
      <c r="A9" s="51" t="s">
        <v>8</v>
      </c>
      <c r="B9" s="43">
        <f>COUNTIF('Monitoring Form'!DA:DA,"NORMAL")</f>
        <v>0</v>
      </c>
      <c r="C9" s="43">
        <f>COUNTIF('Monitoring Form'!DA:DA,"MILD")</f>
        <v>0</v>
      </c>
      <c r="D9" s="43">
        <f>COUNTIF('Monitoring Form'!DA:DA,"MODERATE")</f>
        <v>0</v>
      </c>
      <c r="E9" s="43">
        <f>COUNTIF('Monitoring Form'!DA:DA,"SEVERE")</f>
        <v>0</v>
      </c>
      <c r="F9" s="43">
        <f>COUNTIFS('Monitoring Form'!DB:DB,"&lt;&gt;") - 1</f>
        <v>0</v>
      </c>
      <c r="G9" s="248">
        <f t="shared" si="0"/>
        <v>0</v>
      </c>
      <c r="H9" s="249"/>
      <c r="J9" s="269" t="s">
        <v>4</v>
      </c>
      <c r="K9" s="44" t="s">
        <v>55</v>
      </c>
      <c r="L9" s="88" t="s">
        <v>82</v>
      </c>
      <c r="M9" s="46" t="s">
        <v>83</v>
      </c>
      <c r="N9" s="32" t="s">
        <v>29</v>
      </c>
    </row>
    <row r="10" spans="1:17">
      <c r="J10" s="270"/>
      <c r="K10" s="264" t="e">
        <f>AVERAGEIF('Monitoring Form'!AD:AD,"&gt;0",'Monitoring Form'!AE:AE)</f>
        <v>#DIV/0!</v>
      </c>
      <c r="L10" s="24">
        <f>COUNTIF('Monitoring Form'!AO:AO,"Yes")</f>
        <v>0</v>
      </c>
      <c r="M10" s="24">
        <f>COUNTIF('Monitoring Form'!AO:AO,"No")</f>
        <v>0</v>
      </c>
      <c r="N10" s="28">
        <f>L10+M10</f>
        <v>0</v>
      </c>
    </row>
    <row r="11" spans="1:17" ht="15.75" thickBot="1">
      <c r="A11" s="275" t="s">
        <v>81</v>
      </c>
      <c r="B11" s="275"/>
      <c r="C11" s="275"/>
      <c r="D11" s="275"/>
      <c r="E11" s="275"/>
      <c r="F11" s="275"/>
      <c r="G11" s="275"/>
      <c r="H11" s="275"/>
      <c r="J11" s="271"/>
      <c r="K11" s="265"/>
      <c r="L11" s="40" t="e">
        <f>L10/N10</f>
        <v>#DIV/0!</v>
      </c>
      <c r="M11" s="40" t="e">
        <f>M10/N10</f>
        <v>#DIV/0!</v>
      </c>
      <c r="N11" s="41" t="e">
        <f>L11+M11</f>
        <v>#DIV/0!</v>
      </c>
    </row>
    <row r="12" spans="1:17" ht="21.75" customHeight="1">
      <c r="A12" s="48"/>
      <c r="B12" s="49" t="s">
        <v>40</v>
      </c>
      <c r="C12" s="49" t="s">
        <v>41</v>
      </c>
      <c r="D12" s="49" t="s">
        <v>42</v>
      </c>
      <c r="E12" s="49" t="s">
        <v>43</v>
      </c>
      <c r="F12" s="88" t="s">
        <v>73</v>
      </c>
      <c r="G12" s="250" t="s">
        <v>29</v>
      </c>
      <c r="H12" s="251"/>
      <c r="J12" s="276" t="s">
        <v>133</v>
      </c>
      <c r="K12" s="276"/>
      <c r="L12" s="276"/>
      <c r="M12" s="276"/>
      <c r="N12" s="37"/>
    </row>
    <row r="13" spans="1:17" ht="21" customHeight="1" thickBot="1">
      <c r="A13" s="50" t="s">
        <v>78</v>
      </c>
      <c r="B13" s="216">
        <f>IF($G$4&gt;0,B4/$G$4, 0)</f>
        <v>0</v>
      </c>
      <c r="C13" s="216">
        <f>IF($G$4&gt;0,C4/$G$4, 0)</f>
        <v>0</v>
      </c>
      <c r="D13" s="216">
        <f>IF($G$4&gt;0,D4/$G$4, 0)</f>
        <v>0</v>
      </c>
      <c r="E13" s="216">
        <f>IF($G$4&gt;0,E4/$G$4, 0)</f>
        <v>0</v>
      </c>
      <c r="F13" s="216">
        <v>0</v>
      </c>
      <c r="G13" s="242">
        <f t="shared" ref="G13:G18" si="1">SUM(B13:E13)</f>
        <v>0</v>
      </c>
      <c r="H13" s="243"/>
      <c r="J13" s="259"/>
      <c r="K13" s="259"/>
      <c r="L13" s="259"/>
      <c r="M13" s="259"/>
      <c r="N13" s="37"/>
    </row>
    <row r="14" spans="1:17">
      <c r="A14" s="50" t="s">
        <v>4</v>
      </c>
      <c r="B14" s="216">
        <f>IF($G$5&gt;0,B5/$G$5, 0)</f>
        <v>0</v>
      </c>
      <c r="C14" s="216">
        <f>IF($G$5&gt;0,C5/$G$5, 0)</f>
        <v>0</v>
      </c>
      <c r="D14" s="216">
        <f>IF($G$5&gt;0,D5/$G$5, 0)</f>
        <v>0</v>
      </c>
      <c r="E14" s="216">
        <f>IF($G$5&gt;0,E5/$G$5, 0)</f>
        <v>0</v>
      </c>
      <c r="F14" s="216">
        <f>IF($G$5&gt;0,F5/$G$5, 0)</f>
        <v>0</v>
      </c>
      <c r="G14" s="242">
        <f t="shared" si="1"/>
        <v>0</v>
      </c>
      <c r="H14" s="243"/>
      <c r="J14" s="283" t="s">
        <v>5</v>
      </c>
      <c r="K14" s="280" t="s">
        <v>75</v>
      </c>
      <c r="L14" s="280"/>
      <c r="M14" s="281" t="s">
        <v>29</v>
      </c>
    </row>
    <row r="15" spans="1:17">
      <c r="A15" s="50" t="s">
        <v>5</v>
      </c>
      <c r="B15" s="216">
        <f>IF($G$6&gt;0,B6/$G$6, 0)</f>
        <v>0</v>
      </c>
      <c r="C15" s="216">
        <f>IF($G$6&gt;0,C6/$G$6, 0)</f>
        <v>0</v>
      </c>
      <c r="D15" s="216">
        <f>IF($G$6&gt;0,D6/$G$6, 0)</f>
        <v>0</v>
      </c>
      <c r="E15" s="216">
        <f>IF($G$6&gt;0,E6/$G$6, 0)</f>
        <v>0</v>
      </c>
      <c r="F15" s="216">
        <f>IF($G$6&gt;0,F6/$G$6, 0)</f>
        <v>0</v>
      </c>
      <c r="G15" s="242">
        <f t="shared" si="1"/>
        <v>0</v>
      </c>
      <c r="H15" s="243"/>
      <c r="J15" s="284"/>
      <c r="K15" s="31" t="s">
        <v>76</v>
      </c>
      <c r="L15" s="31" t="s">
        <v>77</v>
      </c>
      <c r="M15" s="282"/>
    </row>
    <row r="16" spans="1:17">
      <c r="A16" s="50" t="s">
        <v>6</v>
      </c>
      <c r="B16" s="216">
        <f>IF($G$7&gt;0, B7/$G$7, 0)</f>
        <v>0</v>
      </c>
      <c r="C16" s="216">
        <f>IF($G$7&gt;0, C7/$G$7, 0)</f>
        <v>0</v>
      </c>
      <c r="D16" s="216">
        <f>IF($G$7&gt;0, D7/$G$7, 0)</f>
        <v>0</v>
      </c>
      <c r="E16" s="216">
        <f>IF($G$7&gt;0, E7/$G$7, 0)</f>
        <v>0</v>
      </c>
      <c r="F16" s="216">
        <f>IF($G$7&gt;0, F7/$G$7, 0)</f>
        <v>0</v>
      </c>
      <c r="G16" s="242">
        <f t="shared" si="1"/>
        <v>0</v>
      </c>
      <c r="H16" s="243"/>
      <c r="J16" s="284"/>
      <c r="K16" s="24">
        <f>COUNTIF('Monitoring Form'!BF:BF,"GRADUATED")</f>
        <v>0</v>
      </c>
      <c r="L16" s="24">
        <f>COUNTIF('Monitoring Form'!BF:BF,"NOT-GRADUATED")</f>
        <v>0</v>
      </c>
      <c r="M16" s="28">
        <f>SUM(K16:L16)</f>
        <v>0</v>
      </c>
    </row>
    <row r="17" spans="1:14" ht="15.75" thickBot="1">
      <c r="A17" s="50" t="s">
        <v>7</v>
      </c>
      <c r="B17" s="216">
        <f>IF($G$8&gt;0, B8/$G$8, 0)</f>
        <v>0</v>
      </c>
      <c r="C17" s="216">
        <f>IF($G$8&gt;0, C8/$G$8, 0)</f>
        <v>0</v>
      </c>
      <c r="D17" s="216">
        <f>IF($G$8&gt;0, D8/$G$8, 0)</f>
        <v>0</v>
      </c>
      <c r="E17" s="216">
        <f>IF($G$8&gt;0, E8/$G$8, 0)</f>
        <v>0</v>
      </c>
      <c r="F17" s="216">
        <f>IF($G$8&gt;0, F8/$G$8, 0)</f>
        <v>0</v>
      </c>
      <c r="G17" s="242">
        <f t="shared" si="1"/>
        <v>0</v>
      </c>
      <c r="H17" s="243"/>
      <c r="J17" s="285"/>
      <c r="K17" s="29" t="e">
        <f>K16/M16</f>
        <v>#DIV/0!</v>
      </c>
      <c r="L17" s="29" t="e">
        <f>L16/M16</f>
        <v>#DIV/0!</v>
      </c>
      <c r="M17" s="47" t="e">
        <f>SUM(K17:L17)</f>
        <v>#DIV/0!</v>
      </c>
    </row>
    <row r="18" spans="1:14" ht="15.75" thickBot="1">
      <c r="A18" s="51" t="s">
        <v>8</v>
      </c>
      <c r="B18" s="217">
        <f>IF(G9&gt;0, B9/G9, 0)</f>
        <v>0</v>
      </c>
      <c r="C18" s="217">
        <f>IF($G$9&gt;0,C9/$G$9,0)</f>
        <v>0</v>
      </c>
      <c r="D18" s="217">
        <f>IF($G$9&gt;0,D9/$G$9,0)</f>
        <v>0</v>
      </c>
      <c r="E18" s="217">
        <f>IF($G$9&gt;0,E9/$G$9,0)</f>
        <v>0</v>
      </c>
      <c r="F18" s="217">
        <f>IF($G$9&gt;0,F9/$G$9,0)</f>
        <v>0</v>
      </c>
      <c r="G18" s="244">
        <f t="shared" si="1"/>
        <v>0</v>
      </c>
      <c r="H18" s="245"/>
      <c r="J18" s="96"/>
      <c r="K18" s="97"/>
      <c r="L18" s="97"/>
      <c r="M18" s="97"/>
    </row>
    <row r="19" spans="1:14" ht="27.75" customHeight="1" thickBot="1">
      <c r="A19" s="98"/>
      <c r="B19" s="94"/>
      <c r="C19" s="94"/>
      <c r="D19" s="94"/>
      <c r="E19" s="94"/>
      <c r="F19" s="94"/>
      <c r="G19" s="94"/>
      <c r="H19" s="94"/>
      <c r="J19" s="259" t="s">
        <v>137</v>
      </c>
      <c r="K19" s="259"/>
      <c r="L19" s="259"/>
      <c r="M19" s="259"/>
      <c r="N19" s="259"/>
    </row>
    <row r="20" spans="1:14" ht="18" customHeight="1">
      <c r="A20" s="260" t="s">
        <v>131</v>
      </c>
      <c r="B20" s="261"/>
      <c r="C20" s="261"/>
      <c r="D20" s="261"/>
      <c r="E20" s="261"/>
      <c r="F20" s="261"/>
      <c r="G20" s="261"/>
      <c r="H20" s="261"/>
      <c r="J20" s="269" t="s">
        <v>5</v>
      </c>
      <c r="K20" s="44" t="s">
        <v>55</v>
      </c>
      <c r="L20" s="99" t="s">
        <v>82</v>
      </c>
      <c r="M20" s="100" t="s">
        <v>83</v>
      </c>
      <c r="N20" s="32" t="s">
        <v>29</v>
      </c>
    </row>
    <row r="21" spans="1:14">
      <c r="A21" s="262"/>
      <c r="B21" s="263" t="s">
        <v>61</v>
      </c>
      <c r="C21" s="263" t="s">
        <v>59</v>
      </c>
      <c r="D21" s="263" t="s">
        <v>57</v>
      </c>
      <c r="E21" s="263" t="s">
        <v>60</v>
      </c>
      <c r="F21" s="263" t="s">
        <v>126</v>
      </c>
      <c r="G21" s="263" t="s">
        <v>3971</v>
      </c>
      <c r="H21" s="263" t="s">
        <v>84</v>
      </c>
      <c r="J21" s="270"/>
      <c r="K21" s="264" t="e">
        <f>AVERAGEIF('Monitoring Form'!AT:AT,"&gt;0",'Monitoring Form'!AU:AU)</f>
        <v>#DIV/0!</v>
      </c>
      <c r="L21" s="24">
        <f>COUNTIF('Monitoring Form'!BE:BE,"Yes")</f>
        <v>0</v>
      </c>
      <c r="M21" s="24">
        <f>COUNTIF('Monitoring Form'!BE:BE,"No")</f>
        <v>0</v>
      </c>
      <c r="N21" s="28">
        <f>L21+M21</f>
        <v>0</v>
      </c>
    </row>
    <row r="22" spans="1:14" ht="15.75" customHeight="1" thickBot="1">
      <c r="A22" s="262"/>
      <c r="B22" s="263"/>
      <c r="C22" s="263"/>
      <c r="D22" s="263"/>
      <c r="E22" s="263"/>
      <c r="F22" s="263"/>
      <c r="G22" s="263"/>
      <c r="H22" s="263"/>
      <c r="J22" s="271"/>
      <c r="K22" s="265"/>
      <c r="L22" s="40" t="e">
        <f>L21/N21</f>
        <v>#DIV/0!</v>
      </c>
      <c r="M22" s="40" t="e">
        <f>M21/N21</f>
        <v>#DIV/0!</v>
      </c>
      <c r="N22" s="41" t="e">
        <f>L22+M22</f>
        <v>#DIV/0!</v>
      </c>
    </row>
    <row r="23" spans="1:14" ht="15" customHeight="1">
      <c r="A23" s="262"/>
      <c r="B23" s="263"/>
      <c r="C23" s="263"/>
      <c r="D23" s="263"/>
      <c r="E23" s="263"/>
      <c r="F23" s="263"/>
      <c r="G23" s="263"/>
      <c r="H23" s="263"/>
      <c r="J23" s="95"/>
      <c r="K23" s="20"/>
      <c r="L23" s="36"/>
      <c r="M23" s="36"/>
      <c r="N23" s="37"/>
    </row>
    <row r="24" spans="1:14" ht="29.25" customHeight="1" thickBot="1">
      <c r="A24" s="31" t="s">
        <v>4</v>
      </c>
      <c r="B24" s="42">
        <f>COUNTIFS('Monitoring Form'!AP:AP,"Migrated or left the village")</f>
        <v>0</v>
      </c>
      <c r="C24" s="42">
        <f>COUNTIFS('Monitoring Form'!AP:AP,"Mother defaulted")</f>
        <v>0</v>
      </c>
      <c r="D24" s="42">
        <f>COUNTIFS('Monitoring Form'!AP:AP,"Child death")</f>
        <v>0</v>
      </c>
      <c r="E24" s="42">
        <f>COUNTIFS('Monitoring Form'!AP:AP,"Child admitted into hospital")</f>
        <v>0</v>
      </c>
      <c r="F24" s="42">
        <f>COUNTIFS('Monitoring Form'!AP:AP,"Child age &gt;59 months")</f>
        <v>0</v>
      </c>
      <c r="G24" s="24">
        <f>COUNTIFS('Monitoring Form'!AP:AP,"Repeating PDH")</f>
        <v>0</v>
      </c>
      <c r="H24" s="24">
        <f>COUNTIFS('Monitoring Form'!AP:AP,"Other")</f>
        <v>0</v>
      </c>
      <c r="J24" s="259" t="s">
        <v>139</v>
      </c>
      <c r="K24" s="259"/>
      <c r="L24" s="259"/>
      <c r="M24" s="259"/>
      <c r="N24" s="37"/>
    </row>
    <row r="25" spans="1:14" ht="15" customHeight="1">
      <c r="A25" s="31" t="s">
        <v>5</v>
      </c>
      <c r="B25" s="42">
        <f>COUNTIFS('Monitoring Form'!BH:BH,"Migrated or left the village")</f>
        <v>0</v>
      </c>
      <c r="C25" s="42">
        <f>COUNTIFS('Monitoring Form'!BH:BH,"Mother defaulted")</f>
        <v>0</v>
      </c>
      <c r="D25" s="42">
        <f>COUNTIFS('Monitoring Form'!BH:BH,"Child death")</f>
        <v>0</v>
      </c>
      <c r="E25" s="42">
        <f>COUNTIFS('Monitoring Form'!BH:BH,"Child admitted into hospital")</f>
        <v>0</v>
      </c>
      <c r="F25" s="42">
        <f>COUNTIFS('Monitoring Form'!BH:BH,"Child age &gt;59 months")</f>
        <v>0</v>
      </c>
      <c r="G25" s="24">
        <f>COUNTIFS('Monitoring Form'!BH:BH,"Repeating PDH")</f>
        <v>0</v>
      </c>
      <c r="H25" s="24">
        <f>COUNTIFS('Monitoring Form'!BH:BH,"Other")</f>
        <v>0</v>
      </c>
      <c r="J25" s="272" t="s">
        <v>6</v>
      </c>
      <c r="K25" s="254" t="s">
        <v>75</v>
      </c>
      <c r="L25" s="255"/>
      <c r="M25" s="256" t="s">
        <v>29</v>
      </c>
    </row>
    <row r="26" spans="1:14">
      <c r="A26" s="31" t="s">
        <v>6</v>
      </c>
      <c r="B26" s="42">
        <f>COUNTIFS('Monitoring Form'!BX:BX,"Migrated or left the village")</f>
        <v>0</v>
      </c>
      <c r="C26" s="42">
        <f>COUNTIFS('Monitoring Form'!BX:BX,"Mother defaulted")</f>
        <v>0</v>
      </c>
      <c r="D26" s="42">
        <f>COUNTIFS('Monitoring Form'!BX:BX,"Child death")</f>
        <v>0</v>
      </c>
      <c r="E26" s="42">
        <f>COUNTIFS('Monitoring Form'!BX:BX,"Child admitted into hospital")</f>
        <v>0</v>
      </c>
      <c r="F26" s="42">
        <f>COUNTIFS('Monitoring Form'!BX:BX,"Child age &gt;59 months")</f>
        <v>0</v>
      </c>
      <c r="G26" s="24">
        <f>COUNTIFS('Monitoring Form'!BX:BX,"Repeating PDH")</f>
        <v>0</v>
      </c>
      <c r="H26" s="24">
        <f>COUNTIFS('Monitoring Form'!BX:BX,"Other")</f>
        <v>0</v>
      </c>
      <c r="J26" s="273"/>
      <c r="K26" s="38" t="s">
        <v>3963</v>
      </c>
      <c r="L26" s="33" t="s">
        <v>3964</v>
      </c>
      <c r="M26" s="257"/>
    </row>
    <row r="27" spans="1:14">
      <c r="A27" s="31" t="s">
        <v>7</v>
      </c>
      <c r="B27" s="42">
        <f>COUNTIFS('Monitoring Form'!CN:CN,"Migrated or left the village")</f>
        <v>0</v>
      </c>
      <c r="C27" s="42">
        <f>COUNTIFS('Monitoring Form'!CN:CN,"Mother defaulted")</f>
        <v>0</v>
      </c>
      <c r="D27" s="42">
        <f>COUNTIFS('Monitoring Form'!CN:CN,"Child death")</f>
        <v>0</v>
      </c>
      <c r="E27" s="42">
        <f>COUNTIFS('Monitoring Form'!CN:CN,"Child admitted into hospital")</f>
        <v>0</v>
      </c>
      <c r="F27" s="42">
        <f>COUNTIFS('Monitoring Form'!CN:CN,"Child age &gt;59 months")</f>
        <v>0</v>
      </c>
      <c r="G27" s="24">
        <f>COUNTIFS('Monitoring Form'!CN:CN,"Repeating PDH")</f>
        <v>0</v>
      </c>
      <c r="H27" s="24">
        <f>COUNTIFS('Monitoring Form'!CN:CN,"Other")</f>
        <v>0</v>
      </c>
      <c r="J27" s="273"/>
      <c r="K27" s="24">
        <f>COUNTIF('Monitoring Form'!BY:BY,"GRADUATED")</f>
        <v>0</v>
      </c>
      <c r="L27" s="24">
        <f>COUNTIF('Monitoring Form'!BY:BY,"NOT-GRADUATED")</f>
        <v>0</v>
      </c>
      <c r="M27" s="28">
        <f>SUM(K27:L27)</f>
        <v>0</v>
      </c>
    </row>
    <row r="28" spans="1:14" ht="15.75" thickBot="1">
      <c r="A28" s="31" t="s">
        <v>8</v>
      </c>
      <c r="B28" s="42">
        <f>COUNTIFS('Monitoring Form'!DB:DB,"Migrated or left the village")</f>
        <v>0</v>
      </c>
      <c r="C28" s="42">
        <f>COUNTIFS('Monitoring Form'!DB:DB,"Mother defaulted")</f>
        <v>0</v>
      </c>
      <c r="D28" s="42">
        <f>COUNTIFS('Monitoring Form'!DB:DB,"Child death")</f>
        <v>0</v>
      </c>
      <c r="E28" s="42">
        <f>COUNTIFS('Monitoring Form'!DB:DB,"Child admitted into hospital")</f>
        <v>0</v>
      </c>
      <c r="F28" s="42">
        <f>COUNTIFS('Monitoring Form'!DB:DB,"Child age &gt;59 months")</f>
        <v>0</v>
      </c>
      <c r="G28" s="24">
        <f>COUNTIFS('Monitoring Form'!DB:DB,"Repeating PDH")</f>
        <v>0</v>
      </c>
      <c r="H28" s="24">
        <f>COUNTIFS('Monitoring Form'!DB:DB,"Other")</f>
        <v>0</v>
      </c>
      <c r="J28" s="274"/>
      <c r="K28" s="29" t="e">
        <f>K27/M27</f>
        <v>#DIV/0!</v>
      </c>
      <c r="L28" s="29" t="e">
        <f>L27/M27</f>
        <v>#DIV/0!</v>
      </c>
      <c r="M28" s="39">
        <f>SUM(B24:C24)</f>
        <v>0</v>
      </c>
    </row>
    <row r="29" spans="1:14">
      <c r="F29" s="54"/>
      <c r="G29" s="54"/>
      <c r="J29" s="96"/>
      <c r="K29" s="97"/>
      <c r="L29" s="97"/>
      <c r="M29" s="101"/>
    </row>
    <row r="30" spans="1:14" ht="29.25" customHeight="1" thickBot="1">
      <c r="J30" s="259" t="s">
        <v>138</v>
      </c>
      <c r="K30" s="259"/>
      <c r="L30" s="259"/>
      <c r="M30" s="259"/>
      <c r="N30" s="259"/>
    </row>
    <row r="31" spans="1:14">
      <c r="J31" s="269" t="s">
        <v>6</v>
      </c>
      <c r="K31" s="44" t="s">
        <v>55</v>
      </c>
      <c r="L31" s="45" t="s">
        <v>82</v>
      </c>
      <c r="M31" s="46" t="s">
        <v>83</v>
      </c>
      <c r="N31" s="32" t="s">
        <v>29</v>
      </c>
    </row>
    <row r="32" spans="1:14">
      <c r="J32" s="270"/>
      <c r="K32" s="266" t="e">
        <f>AVERAGEIF('Monitoring Form'!BL:BL,"&gt;0",'Monitoring Form'!BM:BM)</f>
        <v>#DIV/0!</v>
      </c>
      <c r="L32" s="24">
        <f>COUNTIF('Monitoring Form'!BW:BW,"Yes")</f>
        <v>0</v>
      </c>
      <c r="M32" s="24">
        <f>COUNTIF('Monitoring Form'!BW:BW,"No")</f>
        <v>0</v>
      </c>
      <c r="N32" s="28">
        <f>L32+M32</f>
        <v>0</v>
      </c>
    </row>
    <row r="33" spans="1:14" ht="15.75" thickBot="1">
      <c r="J33" s="271"/>
      <c r="K33" s="267"/>
      <c r="L33" s="40" t="e">
        <f>L32/N32</f>
        <v>#DIV/0!</v>
      </c>
      <c r="M33" s="40" t="e">
        <f>M32/N32</f>
        <v>#DIV/0!</v>
      </c>
      <c r="N33" s="41" t="e">
        <f>L33+M33</f>
        <v>#DIV/0!</v>
      </c>
    </row>
    <row r="35" spans="1:14">
      <c r="A35" t="s">
        <v>3972</v>
      </c>
    </row>
  </sheetData>
  <mergeCells count="46">
    <mergeCell ref="K32:K33"/>
    <mergeCell ref="A1:Q1"/>
    <mergeCell ref="J2:M2"/>
    <mergeCell ref="J31:J33"/>
    <mergeCell ref="J9:J11"/>
    <mergeCell ref="J20:J22"/>
    <mergeCell ref="J25:J28"/>
    <mergeCell ref="A11:H11"/>
    <mergeCell ref="J12:M13"/>
    <mergeCell ref="J30:N30"/>
    <mergeCell ref="J3:J6"/>
    <mergeCell ref="M3:M4"/>
    <mergeCell ref="K3:L3"/>
    <mergeCell ref="K14:L14"/>
    <mergeCell ref="M14:M15"/>
    <mergeCell ref="J14:J17"/>
    <mergeCell ref="K25:L25"/>
    <mergeCell ref="M25:M26"/>
    <mergeCell ref="J7:N8"/>
    <mergeCell ref="A20:H20"/>
    <mergeCell ref="J24:M24"/>
    <mergeCell ref="A21:A23"/>
    <mergeCell ref="B21:B23"/>
    <mergeCell ref="C21:C23"/>
    <mergeCell ref="D21:D23"/>
    <mergeCell ref="E21:E23"/>
    <mergeCell ref="F21:F23"/>
    <mergeCell ref="G21:G23"/>
    <mergeCell ref="J19:N19"/>
    <mergeCell ref="K10:K11"/>
    <mergeCell ref="K21:K22"/>
    <mergeCell ref="H21:H23"/>
    <mergeCell ref="G3:H3"/>
    <mergeCell ref="G4:H4"/>
    <mergeCell ref="G5:H5"/>
    <mergeCell ref="G6:H6"/>
    <mergeCell ref="G7:H7"/>
    <mergeCell ref="G15:H15"/>
    <mergeCell ref="G16:H16"/>
    <mergeCell ref="G17:H17"/>
    <mergeCell ref="G18:H18"/>
    <mergeCell ref="G8:H8"/>
    <mergeCell ref="G9:H9"/>
    <mergeCell ref="G12:H12"/>
    <mergeCell ref="G13:H13"/>
    <mergeCell ref="G14:H14"/>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Anthro_Calc</vt:lpstr>
      <vt:lpstr>PDH Database Intro </vt:lpstr>
      <vt:lpstr>Initial Assessment</vt:lpstr>
      <vt:lpstr>Contextualization</vt:lpstr>
      <vt:lpstr>Assessment_Curve</vt:lpstr>
      <vt:lpstr>Assessment Report</vt:lpstr>
      <vt:lpstr>Graduation_Criteria</vt:lpstr>
      <vt:lpstr>Monitoring Form</vt:lpstr>
      <vt:lpstr>Table</vt:lpstr>
      <vt:lpstr>GRAPH - Follow-up</vt:lpstr>
      <vt:lpstr>Pivot Report</vt:lpstr>
      <vt:lpstr>Annual Report</vt:lpstr>
      <vt:lpstr>GRAPHGraduation&amp;WgtGain</vt:lpstr>
      <vt:lpstr>GRAPH - Default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WV PD Hearth Database</dc:title>
  <dc:creator>Diane_Baik@worldvision.ca;loria_kulathungam@worldvision.ca</dc:creator>
  <cp:keywords>© World Vision International  2016</cp:keywords>
  <cp:lastModifiedBy>Loria Kulathungam</cp:lastModifiedBy>
  <cp:lastPrinted>2014-10-20T18:05:47Z</cp:lastPrinted>
  <dcterms:created xsi:type="dcterms:W3CDTF">2013-04-17T18:41:34Z</dcterms:created>
  <dcterms:modified xsi:type="dcterms:W3CDTF">2016-10-23T02:42:00Z</dcterms:modified>
</cp:coreProperties>
</file>